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alanf\Videos\Project\"/>
    </mc:Choice>
  </mc:AlternateContent>
  <xr:revisionPtr revIDLastSave="0" documentId="13_ncr:1_{8382A66F-C220-444F-A027-B8D4C14713F5}" xr6:coauthVersionLast="46" xr6:coauthVersionMax="46" xr10:uidLastSave="{00000000-0000-0000-0000-000000000000}"/>
  <bookViews>
    <workbookView xWindow="-110" yWindow="-110" windowWidth="25820" windowHeight="13900" tabRatio="757" firstSheet="1" activeTab="4" xr2:uid="{00000000-000D-0000-FFFF-FFFF00000000}"/>
  </bookViews>
  <sheets>
    <sheet name="Listas" sheetId="1" r:id="rId1"/>
    <sheet name="01_Cad_Pecas" sheetId="2" r:id="rId2"/>
    <sheet name="02_Cad_Maquinas" sheetId="3" r:id="rId3"/>
    <sheet name="4_PROGRAMADO" sheetId="4" r:id="rId4"/>
    <sheet name="5_ACOMPANHAMENTO" sheetId="5" r:id="rId5"/>
    <sheet name="LOG_IMPORTACAO" sheetId="6" r:id="rId6"/>
  </sheets>
  <definedNames>
    <definedName name="_xlnm._FilterDatabase" localSheetId="1" hidden="1">'01_Cad_Pecas'!$A$1:$J$3613</definedName>
    <definedName name="_xlnm._FilterDatabase" localSheetId="3" hidden="1">'4_PROGRAMADO'!$A$1:$G$592</definedName>
    <definedName name="_xlnm._FilterDatabase" localSheetId="4" hidden="1">'5_ACOMPANHAMENTO'!$A$1:$AD$3593</definedName>
  </definedNames>
  <calcPr calcId="191029" forceFullCalc="1"/>
</workbook>
</file>

<file path=xl/calcChain.xml><?xml version="1.0" encoding="utf-8"?>
<calcChain xmlns="http://schemas.openxmlformats.org/spreadsheetml/2006/main">
  <c r="AD4871" i="5" l="1"/>
  <c r="AC4871" i="5"/>
  <c r="AB4871" i="5"/>
  <c r="AD4870" i="5"/>
  <c r="AC4870" i="5"/>
  <c r="AB4870" i="5"/>
  <c r="AD4869" i="5"/>
  <c r="AC4869" i="5"/>
  <c r="AB4869" i="5"/>
  <c r="AD4868" i="5"/>
  <c r="AC4868" i="5"/>
  <c r="AB4868" i="5"/>
  <c r="AD4867" i="5"/>
  <c r="AC4867" i="5"/>
  <c r="AB4867" i="5"/>
  <c r="AD4866" i="5"/>
  <c r="AC4866" i="5"/>
  <c r="AB4866" i="5"/>
  <c r="AD4865" i="5"/>
  <c r="AC4865" i="5"/>
  <c r="AB4865" i="5"/>
  <c r="AD4864" i="5"/>
  <c r="AC4864" i="5"/>
  <c r="AB4864" i="5"/>
  <c r="AD4863" i="5"/>
  <c r="AC4863" i="5"/>
  <c r="AB4863" i="5"/>
  <c r="AD4862" i="5"/>
  <c r="AC4862" i="5"/>
  <c r="AB4862" i="5"/>
  <c r="AD4861" i="5"/>
  <c r="AC4861" i="5"/>
  <c r="AB4861" i="5"/>
  <c r="AD4860" i="5"/>
  <c r="AC4860" i="5"/>
  <c r="AB4860" i="5"/>
  <c r="AD4859" i="5"/>
  <c r="AC4859" i="5"/>
  <c r="AB4859" i="5"/>
  <c r="AD4858" i="5"/>
  <c r="AC4858" i="5"/>
  <c r="AB4858" i="5"/>
  <c r="AD4857" i="5"/>
  <c r="AC4857" i="5"/>
  <c r="AB4857" i="5"/>
  <c r="AD4856" i="5"/>
  <c r="AC4856" i="5"/>
  <c r="AB4856" i="5"/>
  <c r="AD4855" i="5"/>
  <c r="AC4855" i="5"/>
  <c r="AB4855" i="5"/>
  <c r="AD4854" i="5"/>
  <c r="AC4854" i="5"/>
  <c r="AB4854" i="5"/>
  <c r="AD4853" i="5"/>
  <c r="AC4853" i="5"/>
  <c r="AB4853" i="5"/>
  <c r="AD4852" i="5"/>
  <c r="AC4852" i="5"/>
  <c r="AB4852" i="5"/>
  <c r="AD4851" i="5"/>
  <c r="AC4851" i="5"/>
  <c r="AB4851" i="5"/>
  <c r="AD4850" i="5"/>
  <c r="AC4850" i="5"/>
  <c r="AB4850" i="5"/>
  <c r="AD4849" i="5"/>
  <c r="AC4849" i="5"/>
  <c r="AB4849" i="5"/>
  <c r="AD4848" i="5"/>
  <c r="AC4848" i="5"/>
  <c r="AB4848" i="5"/>
  <c r="AD4847" i="5"/>
  <c r="AC4847" i="5"/>
  <c r="AB4847" i="5"/>
  <c r="AD4846" i="5"/>
  <c r="AC4846" i="5"/>
  <c r="AB4846" i="5"/>
  <c r="AD4845" i="5"/>
  <c r="AC4845" i="5"/>
  <c r="AB4845" i="5"/>
  <c r="AD4844" i="5"/>
  <c r="AC4844" i="5"/>
  <c r="AB4844" i="5"/>
  <c r="AD4843" i="5"/>
  <c r="AC4843" i="5"/>
  <c r="AB4843" i="5"/>
  <c r="AD4842" i="5"/>
  <c r="AC4842" i="5"/>
  <c r="AB4842" i="5"/>
  <c r="AD4841" i="5"/>
  <c r="AC4841" i="5"/>
  <c r="AB4841" i="5"/>
  <c r="AD4840" i="5"/>
  <c r="AC4840" i="5"/>
  <c r="AB4840" i="5"/>
  <c r="AD4839" i="5"/>
  <c r="AC4839" i="5"/>
  <c r="AB4839" i="5"/>
  <c r="AD4838" i="5"/>
  <c r="AC4838" i="5"/>
  <c r="AB4838" i="5"/>
  <c r="AD4837" i="5"/>
  <c r="AC4837" i="5"/>
  <c r="AB4837" i="5"/>
  <c r="AD4836" i="5"/>
  <c r="AC4836" i="5"/>
  <c r="AB4836" i="5"/>
  <c r="AD4835" i="5"/>
  <c r="AC4835" i="5"/>
  <c r="AB4835" i="5"/>
  <c r="AD4834" i="5"/>
  <c r="AC4834" i="5"/>
  <c r="AB4834" i="5"/>
  <c r="AD4833" i="5"/>
  <c r="AC4833" i="5"/>
  <c r="AB4833" i="5"/>
  <c r="AD4832" i="5"/>
  <c r="AC4832" i="5"/>
  <c r="AB4832" i="5"/>
  <c r="AD4831" i="5"/>
  <c r="AC4831" i="5"/>
  <c r="AB4831" i="5"/>
  <c r="AD4830" i="5"/>
  <c r="AC4830" i="5"/>
  <c r="AB4830" i="5"/>
  <c r="AD4829" i="5"/>
  <c r="AC4829" i="5"/>
  <c r="AB4829" i="5"/>
  <c r="AD4828" i="5"/>
  <c r="AC4828" i="5"/>
  <c r="AB4828" i="5"/>
  <c r="AD4827" i="5"/>
  <c r="AC4827" i="5"/>
  <c r="AB4827" i="5"/>
  <c r="AD4826" i="5"/>
  <c r="AC4826" i="5"/>
  <c r="AB4826" i="5"/>
  <c r="AD4825" i="5"/>
  <c r="AC4825" i="5"/>
  <c r="AB4825" i="5"/>
  <c r="AD4824" i="5"/>
  <c r="AC4824" i="5"/>
  <c r="AB4824" i="5"/>
  <c r="AD4823" i="5"/>
  <c r="AC4823" i="5"/>
  <c r="AB4823" i="5"/>
  <c r="AD4822" i="5"/>
  <c r="AC4822" i="5"/>
  <c r="AB4822" i="5"/>
  <c r="AD4821" i="5"/>
  <c r="AC4821" i="5"/>
  <c r="AB4821" i="5"/>
  <c r="AD4820" i="5"/>
  <c r="AC4820" i="5"/>
  <c r="AB4820" i="5"/>
  <c r="AD4819" i="5"/>
  <c r="AC4819" i="5"/>
  <c r="AB4819" i="5"/>
  <c r="AD4818" i="5"/>
  <c r="AC4818" i="5"/>
  <c r="AB4818" i="5"/>
  <c r="AD4817" i="5"/>
  <c r="AC4817" i="5"/>
  <c r="AB4817" i="5"/>
  <c r="AD4816" i="5"/>
  <c r="AC4816" i="5"/>
  <c r="AB4816" i="5"/>
  <c r="AD4815" i="5"/>
  <c r="AC4815" i="5"/>
  <c r="AB4815" i="5"/>
  <c r="AD4814" i="5"/>
  <c r="AC4814" i="5"/>
  <c r="AB4814" i="5"/>
  <c r="AD4813" i="5"/>
  <c r="AC4813" i="5"/>
  <c r="AB4813" i="5"/>
  <c r="AD4812" i="5"/>
  <c r="AC4812" i="5"/>
  <c r="AB4812" i="5"/>
  <c r="AD4811" i="5"/>
  <c r="AC4811" i="5"/>
  <c r="AB4811" i="5"/>
  <c r="AD4810" i="5"/>
  <c r="AC4810" i="5"/>
  <c r="AB4810" i="5"/>
  <c r="AD4809" i="5"/>
  <c r="AC4809" i="5"/>
  <c r="AB4809" i="5"/>
  <c r="AD4808" i="5"/>
  <c r="AC4808" i="5"/>
  <c r="AB4808" i="5"/>
  <c r="AD4807" i="5"/>
  <c r="AC4807" i="5"/>
  <c r="AB4807" i="5"/>
  <c r="AD4806" i="5"/>
  <c r="AC4806" i="5"/>
  <c r="AB4806" i="5"/>
  <c r="AD4805" i="5"/>
  <c r="AC4805" i="5"/>
  <c r="AB4805" i="5"/>
  <c r="AD4804" i="5"/>
  <c r="AC4804" i="5"/>
  <c r="AB4804" i="5"/>
  <c r="AD4803" i="5"/>
  <c r="AC4803" i="5"/>
  <c r="AB4803" i="5"/>
  <c r="AD4802" i="5"/>
  <c r="AC4802" i="5"/>
  <c r="AB4802" i="5"/>
  <c r="AD4801" i="5"/>
  <c r="AC4801" i="5"/>
  <c r="AB4801" i="5"/>
  <c r="AD4800" i="5"/>
  <c r="AC4800" i="5"/>
  <c r="AB4800" i="5"/>
  <c r="AD4799" i="5"/>
  <c r="AC4799" i="5"/>
  <c r="AB4799" i="5"/>
  <c r="AD4798" i="5"/>
  <c r="AC4798" i="5"/>
  <c r="AB4798" i="5"/>
  <c r="AD4797" i="5"/>
  <c r="AC4797" i="5"/>
  <c r="AB4797" i="5"/>
  <c r="AD4796" i="5"/>
  <c r="AC4796" i="5"/>
  <c r="AB4796" i="5"/>
  <c r="AD4795" i="5"/>
  <c r="AC4795" i="5"/>
  <c r="AB4795" i="5"/>
  <c r="AD4794" i="5"/>
  <c r="AC4794" i="5"/>
  <c r="AB4794" i="5"/>
  <c r="AD4793" i="5"/>
  <c r="AC4793" i="5"/>
  <c r="AB4793" i="5"/>
  <c r="AD4792" i="5"/>
  <c r="AC4792" i="5"/>
  <c r="AB4792" i="5"/>
  <c r="AD4791" i="5"/>
  <c r="AC4791" i="5"/>
  <c r="AB4791" i="5"/>
  <c r="AD4790" i="5"/>
  <c r="AC4790" i="5"/>
  <c r="AB4790" i="5"/>
  <c r="AD4789" i="5"/>
  <c r="AC4789" i="5"/>
  <c r="AB4789" i="5"/>
  <c r="AD4788" i="5"/>
  <c r="AC4788" i="5"/>
  <c r="AB4788" i="5"/>
  <c r="AD4787" i="5"/>
  <c r="AC4787" i="5"/>
  <c r="AB4787" i="5"/>
  <c r="AD4786" i="5"/>
  <c r="AC4786" i="5"/>
  <c r="AB4786" i="5"/>
  <c r="AD4785" i="5"/>
  <c r="AC4785" i="5"/>
  <c r="AB4785" i="5"/>
  <c r="AD4784" i="5"/>
  <c r="AC4784" i="5"/>
  <c r="AB4784" i="5"/>
  <c r="AD4783" i="5"/>
  <c r="AC4783" i="5"/>
  <c r="AB4783" i="5"/>
  <c r="AD4782" i="5"/>
  <c r="AC4782" i="5"/>
  <c r="AB4782" i="5"/>
  <c r="AD4781" i="5"/>
  <c r="AC4781" i="5"/>
  <c r="AB4781" i="5"/>
  <c r="AD4780" i="5"/>
  <c r="AC4780" i="5"/>
  <c r="AB4780" i="5"/>
  <c r="AD4779" i="5"/>
  <c r="AC4779" i="5"/>
  <c r="AB4779" i="5"/>
  <c r="AD4778" i="5"/>
  <c r="AC4778" i="5"/>
  <c r="AB4778" i="5"/>
  <c r="AD4777" i="5"/>
  <c r="AC4777" i="5"/>
  <c r="AB4777" i="5"/>
  <c r="AD4776" i="5"/>
  <c r="AC4776" i="5"/>
  <c r="AB4776" i="5"/>
  <c r="AD4775" i="5"/>
  <c r="AC4775" i="5"/>
  <c r="AB4775" i="5"/>
  <c r="AD4774" i="5"/>
  <c r="AC4774" i="5"/>
  <c r="AB4774" i="5"/>
  <c r="AD4773" i="5"/>
  <c r="AC4773" i="5"/>
  <c r="AB4773" i="5"/>
  <c r="AD4772" i="5"/>
  <c r="AC4772" i="5"/>
  <c r="AB4772" i="5"/>
  <c r="AD4771" i="5"/>
  <c r="AC4771" i="5"/>
  <c r="AB4771" i="5"/>
  <c r="AD4770" i="5"/>
  <c r="AC4770" i="5"/>
  <c r="AB4770" i="5"/>
  <c r="AD4769" i="5"/>
  <c r="AC4769" i="5"/>
  <c r="AB4769" i="5"/>
  <c r="AD4768" i="5"/>
  <c r="AC4768" i="5"/>
  <c r="AB4768" i="5"/>
  <c r="AD4767" i="5"/>
  <c r="AC4767" i="5"/>
  <c r="AB4767" i="5"/>
  <c r="AD4766" i="5"/>
  <c r="AC4766" i="5"/>
  <c r="AB4766" i="5"/>
  <c r="AD4765" i="5"/>
  <c r="AC4765" i="5"/>
  <c r="AB4765" i="5"/>
  <c r="AD4764" i="5"/>
  <c r="AC4764" i="5"/>
  <c r="AB4764" i="5"/>
  <c r="AD4763" i="5"/>
  <c r="AC4763" i="5"/>
  <c r="AB4763" i="5"/>
  <c r="AD4762" i="5"/>
  <c r="AC4762" i="5"/>
  <c r="AB4762" i="5"/>
  <c r="AD4761" i="5"/>
  <c r="AC4761" i="5"/>
  <c r="AB4761" i="5"/>
  <c r="AD4760" i="5"/>
  <c r="AC4760" i="5"/>
  <c r="AB4760" i="5"/>
  <c r="AD4759" i="5"/>
  <c r="AC4759" i="5"/>
  <c r="AB4759" i="5"/>
  <c r="AD4758" i="5"/>
  <c r="AC4758" i="5"/>
  <c r="AB4758" i="5"/>
  <c r="AD4757" i="5"/>
  <c r="AC4757" i="5"/>
  <c r="AB4757" i="5"/>
  <c r="AD4756" i="5"/>
  <c r="AC4756" i="5"/>
  <c r="AB4756" i="5"/>
  <c r="AD4755" i="5"/>
  <c r="AC4755" i="5"/>
  <c r="AB4755" i="5"/>
  <c r="AD4754" i="5"/>
  <c r="AC4754" i="5"/>
  <c r="AB4754" i="5"/>
  <c r="AD4753" i="5"/>
  <c r="AC4753" i="5"/>
  <c r="AB4753" i="5"/>
  <c r="AD4752" i="5"/>
  <c r="AC4752" i="5"/>
  <c r="AB4752" i="5"/>
  <c r="AD4751" i="5"/>
  <c r="AC4751" i="5"/>
  <c r="AB4751" i="5"/>
  <c r="AD4750" i="5"/>
  <c r="AC4750" i="5"/>
  <c r="AB4750" i="5"/>
  <c r="AD4749" i="5"/>
  <c r="AC4749" i="5"/>
  <c r="AB4749" i="5"/>
  <c r="AD4748" i="5"/>
  <c r="AC4748" i="5"/>
  <c r="AB4748" i="5"/>
  <c r="AD4747" i="5"/>
  <c r="AC4747" i="5"/>
  <c r="AB4747" i="5"/>
  <c r="AD4746" i="5"/>
  <c r="AC4746" i="5"/>
  <c r="AB4746" i="5"/>
  <c r="AD4745" i="5"/>
  <c r="AC4745" i="5"/>
  <c r="AB4745" i="5"/>
  <c r="AD4744" i="5"/>
  <c r="AC4744" i="5"/>
  <c r="AB4744" i="5"/>
  <c r="AD4743" i="5"/>
  <c r="AC4743" i="5"/>
  <c r="AB4743" i="5"/>
  <c r="AD4742" i="5"/>
  <c r="AC4742" i="5"/>
  <c r="AB4742" i="5"/>
  <c r="AD4741" i="5"/>
  <c r="AC4741" i="5"/>
  <c r="AB4741" i="5"/>
  <c r="AD4740" i="5"/>
  <c r="AC4740" i="5"/>
  <c r="AB4740" i="5"/>
  <c r="AD4739" i="5"/>
  <c r="AC4739" i="5"/>
  <c r="AB4739" i="5"/>
  <c r="AD4738" i="5"/>
  <c r="AC4738" i="5"/>
  <c r="AB4738" i="5"/>
  <c r="AD4737" i="5"/>
  <c r="AC4737" i="5"/>
  <c r="AB4737" i="5"/>
  <c r="AD4736" i="5"/>
  <c r="AC4736" i="5"/>
  <c r="AB4736" i="5"/>
  <c r="AD4735" i="5"/>
  <c r="AC4735" i="5"/>
  <c r="AB4735" i="5"/>
  <c r="AD4734" i="5"/>
  <c r="AC4734" i="5"/>
  <c r="AB4734" i="5"/>
  <c r="AD4733" i="5"/>
  <c r="AC4733" i="5"/>
  <c r="AB4733" i="5"/>
  <c r="AD4732" i="5"/>
  <c r="AC4732" i="5"/>
  <c r="AB4732" i="5"/>
  <c r="AD4731" i="5"/>
  <c r="AC4731" i="5"/>
  <c r="AB4731" i="5"/>
  <c r="AD4730" i="5"/>
  <c r="AC4730" i="5"/>
  <c r="AB4730" i="5"/>
  <c r="AD4729" i="5"/>
  <c r="AC4729" i="5"/>
  <c r="AB4729" i="5"/>
  <c r="AD4728" i="5"/>
  <c r="AC4728" i="5"/>
  <c r="AB4728" i="5"/>
  <c r="AD4727" i="5"/>
  <c r="AC4727" i="5"/>
  <c r="AB4727" i="5"/>
  <c r="AD4726" i="5"/>
  <c r="AC4726" i="5"/>
  <c r="AB4726" i="5"/>
  <c r="AD4725" i="5"/>
  <c r="AC4725" i="5"/>
  <c r="AB4725" i="5"/>
  <c r="AD4724" i="5"/>
  <c r="AC4724" i="5"/>
  <c r="AB4724" i="5"/>
  <c r="AD4723" i="5"/>
  <c r="AC4723" i="5"/>
  <c r="AB4723" i="5"/>
  <c r="AD4722" i="5"/>
  <c r="AC4722" i="5"/>
  <c r="AB4722" i="5"/>
  <c r="AD4721" i="5"/>
  <c r="AC4721" i="5"/>
  <c r="AB4721" i="5"/>
  <c r="AD4720" i="5"/>
  <c r="AC4720" i="5"/>
  <c r="AB4720" i="5"/>
  <c r="AD4719" i="5"/>
  <c r="AC4719" i="5"/>
  <c r="AB4719" i="5"/>
  <c r="AD4718" i="5"/>
  <c r="AC4718" i="5"/>
  <c r="AB4718" i="5"/>
  <c r="AD4717" i="5"/>
  <c r="AC4717" i="5"/>
  <c r="AB4717" i="5"/>
  <c r="AD4716" i="5"/>
  <c r="AC4716" i="5"/>
  <c r="AB4716" i="5"/>
  <c r="AD4715" i="5"/>
  <c r="AC4715" i="5"/>
  <c r="AB4715" i="5"/>
  <c r="AD4714" i="5"/>
  <c r="AC4714" i="5"/>
  <c r="AB4714" i="5"/>
  <c r="AD4713" i="5"/>
  <c r="AC4713" i="5"/>
  <c r="AB4713" i="5"/>
  <c r="AD4712" i="5"/>
  <c r="AC4712" i="5"/>
  <c r="AB4712" i="5"/>
  <c r="AD4711" i="5"/>
  <c r="AC4711" i="5"/>
  <c r="AB4711" i="5"/>
  <c r="AD4710" i="5"/>
  <c r="AC4710" i="5"/>
  <c r="AB4710" i="5"/>
  <c r="AD4709" i="5"/>
  <c r="AC4709" i="5"/>
  <c r="AB4709" i="5"/>
  <c r="AD4708" i="5"/>
  <c r="AC4708" i="5"/>
  <c r="AB4708" i="5"/>
  <c r="AD4707" i="5"/>
  <c r="AC4707" i="5"/>
  <c r="AB4707" i="5"/>
  <c r="AD4706" i="5"/>
  <c r="AC4706" i="5"/>
  <c r="AB4706" i="5"/>
  <c r="AD4705" i="5"/>
  <c r="AC4705" i="5"/>
  <c r="AB4705" i="5"/>
  <c r="AD4704" i="5"/>
  <c r="AC4704" i="5"/>
  <c r="AB4704" i="5"/>
  <c r="AD4703" i="5"/>
  <c r="AC4703" i="5"/>
  <c r="AB4703" i="5"/>
  <c r="AD4702" i="5"/>
  <c r="AC4702" i="5"/>
  <c r="AB4702" i="5"/>
  <c r="AD4701" i="5"/>
  <c r="AC4701" i="5"/>
  <c r="AB4701" i="5"/>
  <c r="AD4700" i="5"/>
  <c r="AC4700" i="5"/>
  <c r="AB4700" i="5"/>
  <c r="AD4699" i="5"/>
  <c r="AC4699" i="5"/>
  <c r="AB4699" i="5"/>
  <c r="AD4698" i="5"/>
  <c r="AC4698" i="5"/>
  <c r="AB4698" i="5"/>
  <c r="AD4697" i="5"/>
  <c r="AC4697" i="5"/>
  <c r="AB4697" i="5"/>
  <c r="AD4696" i="5"/>
  <c r="AC4696" i="5"/>
  <c r="AB4696" i="5"/>
  <c r="AD4695" i="5"/>
  <c r="AC4695" i="5"/>
  <c r="AB4695" i="5"/>
  <c r="AD4694" i="5"/>
  <c r="AC4694" i="5"/>
  <c r="AB4694" i="5"/>
  <c r="AD4693" i="5"/>
  <c r="AC4693" i="5"/>
  <c r="AB4693" i="5"/>
  <c r="AD4692" i="5"/>
  <c r="AC4692" i="5"/>
  <c r="AB4692" i="5"/>
  <c r="AD4691" i="5"/>
  <c r="AC4691" i="5"/>
  <c r="AB4691" i="5"/>
  <c r="AD4690" i="5"/>
  <c r="AC4690" i="5"/>
  <c r="AB4690" i="5"/>
  <c r="AD4689" i="5"/>
  <c r="AC4689" i="5"/>
  <c r="AB4689" i="5"/>
  <c r="AD4688" i="5"/>
  <c r="AC4688" i="5"/>
  <c r="AB4688" i="5"/>
  <c r="AD4687" i="5"/>
  <c r="AC4687" i="5"/>
  <c r="AB4687" i="5"/>
  <c r="AD4686" i="5"/>
  <c r="AC4686" i="5"/>
  <c r="AB4686" i="5"/>
  <c r="AD4685" i="5"/>
  <c r="AC4685" i="5"/>
  <c r="AB4685" i="5"/>
  <c r="AD4684" i="5"/>
  <c r="AC4684" i="5"/>
  <c r="AB4684" i="5"/>
  <c r="AD4683" i="5"/>
  <c r="AC4683" i="5"/>
  <c r="AB4683" i="5"/>
  <c r="AD4682" i="5"/>
  <c r="AC4682" i="5"/>
  <c r="AB4682" i="5"/>
  <c r="AD4681" i="5"/>
  <c r="AC4681" i="5"/>
  <c r="AB4681" i="5"/>
  <c r="AD4680" i="5"/>
  <c r="AC4680" i="5"/>
  <c r="AB4680" i="5"/>
  <c r="AD4679" i="5"/>
  <c r="AC4679" i="5"/>
  <c r="AB4679" i="5"/>
  <c r="AD4678" i="5"/>
  <c r="AC4678" i="5"/>
  <c r="AB4678" i="5"/>
  <c r="AD4677" i="5"/>
  <c r="AC4677" i="5"/>
  <c r="AB4677" i="5"/>
  <c r="AD4676" i="5"/>
  <c r="AC4676" i="5"/>
  <c r="AB4676" i="5"/>
  <c r="AD4675" i="5"/>
  <c r="AC4675" i="5"/>
  <c r="AB4675" i="5"/>
  <c r="AD4674" i="5"/>
  <c r="AC4674" i="5"/>
  <c r="AB4674" i="5"/>
  <c r="AD4673" i="5"/>
  <c r="AC4673" i="5"/>
  <c r="AB4673" i="5"/>
  <c r="AD4672" i="5"/>
  <c r="AC4672" i="5"/>
  <c r="AB4672" i="5"/>
  <c r="AD4671" i="5"/>
  <c r="AC4671" i="5"/>
  <c r="AB4671" i="5"/>
  <c r="AD4670" i="5"/>
  <c r="AC4670" i="5"/>
  <c r="AB4670" i="5"/>
  <c r="AD4669" i="5"/>
  <c r="AC4669" i="5"/>
  <c r="AB4669" i="5"/>
  <c r="AD4668" i="5"/>
  <c r="AC4668" i="5"/>
  <c r="AB4668" i="5"/>
  <c r="AD4667" i="5"/>
  <c r="AC4667" i="5"/>
  <c r="AB4667" i="5"/>
  <c r="AD4666" i="5"/>
  <c r="AC4666" i="5"/>
  <c r="AB4666" i="5"/>
  <c r="AD4665" i="5"/>
  <c r="AC4665" i="5"/>
  <c r="AB4665" i="5"/>
  <c r="AD4664" i="5"/>
  <c r="AC4664" i="5"/>
  <c r="AB4664" i="5"/>
  <c r="AD4663" i="5"/>
  <c r="AC4663" i="5"/>
  <c r="AB4663" i="5"/>
  <c r="AD4662" i="5"/>
  <c r="AC4662" i="5"/>
  <c r="AB4662" i="5"/>
  <c r="AD4661" i="5"/>
  <c r="AC4661" i="5"/>
  <c r="AB4661" i="5"/>
  <c r="AD4660" i="5"/>
  <c r="AC4660" i="5"/>
  <c r="AB4660" i="5"/>
  <c r="AD4659" i="5"/>
  <c r="AC4659" i="5"/>
  <c r="AB4659" i="5"/>
  <c r="AD4658" i="5"/>
  <c r="AC4658" i="5"/>
  <c r="AB4658" i="5"/>
  <c r="AD4657" i="5"/>
  <c r="AC4657" i="5"/>
  <c r="AB4657" i="5"/>
  <c r="AD4656" i="5"/>
  <c r="AC4656" i="5"/>
  <c r="AB4656" i="5"/>
  <c r="AD4655" i="5"/>
  <c r="AC4655" i="5"/>
  <c r="AB4655" i="5"/>
  <c r="AD4654" i="5"/>
  <c r="AC4654" i="5"/>
  <c r="AB4654" i="5"/>
  <c r="AD4653" i="5"/>
  <c r="AC4653" i="5"/>
  <c r="AB4653" i="5"/>
  <c r="AD4652" i="5"/>
  <c r="AC4652" i="5"/>
  <c r="AB4652" i="5"/>
  <c r="AD4651" i="5"/>
  <c r="AC4651" i="5"/>
  <c r="AB4651" i="5"/>
  <c r="AD4650" i="5"/>
  <c r="AC4650" i="5"/>
  <c r="AB4650" i="5"/>
  <c r="AD4649" i="5"/>
  <c r="AC4649" i="5"/>
  <c r="AB4649" i="5"/>
  <c r="AD4648" i="5"/>
  <c r="AC4648" i="5"/>
  <c r="AB4648" i="5"/>
  <c r="AD4647" i="5"/>
  <c r="AC4647" i="5"/>
  <c r="AB4647" i="5"/>
  <c r="AD4646" i="5"/>
  <c r="AC4646" i="5"/>
  <c r="AB4646" i="5"/>
  <c r="AD4645" i="5"/>
  <c r="AC4645" i="5"/>
  <c r="AB4645" i="5"/>
  <c r="AD4644" i="5"/>
  <c r="AC4644" i="5"/>
  <c r="AB4644" i="5"/>
  <c r="AD4643" i="5"/>
  <c r="AC4643" i="5"/>
  <c r="AB4643" i="5"/>
  <c r="AD4642" i="5"/>
  <c r="AC4642" i="5"/>
  <c r="AB4642" i="5"/>
  <c r="AD4641" i="5"/>
  <c r="AC4641" i="5"/>
  <c r="AB4641" i="5"/>
  <c r="AD4640" i="5"/>
  <c r="AC4640" i="5"/>
  <c r="AB4640" i="5"/>
  <c r="AD4639" i="5"/>
  <c r="AC4639" i="5"/>
  <c r="AB4639" i="5"/>
  <c r="AD4638" i="5"/>
  <c r="AC4638" i="5"/>
  <c r="AB4638" i="5"/>
  <c r="AD4637" i="5"/>
  <c r="AC4637" i="5"/>
  <c r="AB4637" i="5"/>
  <c r="AD4636" i="5"/>
  <c r="AC4636" i="5"/>
  <c r="AB4636" i="5"/>
  <c r="AD4635" i="5"/>
  <c r="AC4635" i="5"/>
  <c r="AB4635" i="5"/>
  <c r="AD4634" i="5"/>
  <c r="AC4634" i="5"/>
  <c r="AB4634" i="5"/>
  <c r="AD4633" i="5"/>
  <c r="AC4633" i="5"/>
  <c r="AB4633" i="5"/>
  <c r="AD4632" i="5"/>
  <c r="AC4632" i="5"/>
  <c r="AB4632" i="5"/>
  <c r="AD4631" i="5"/>
  <c r="AC4631" i="5"/>
  <c r="AB4631" i="5"/>
  <c r="AD4630" i="5"/>
  <c r="AC4630" i="5"/>
  <c r="AB4630" i="5"/>
  <c r="AD4629" i="5"/>
  <c r="AC4629" i="5"/>
  <c r="AB4629" i="5"/>
  <c r="AD4628" i="5"/>
  <c r="AC4628" i="5"/>
  <c r="AB4628" i="5"/>
  <c r="AD4627" i="5"/>
  <c r="AC4627" i="5"/>
  <c r="AB4627" i="5"/>
  <c r="AD4626" i="5"/>
  <c r="AC4626" i="5"/>
  <c r="AB4626" i="5"/>
  <c r="AD4625" i="5"/>
  <c r="AC4625" i="5"/>
  <c r="AB4625" i="5"/>
  <c r="AD4624" i="5"/>
  <c r="AC4624" i="5"/>
  <c r="AB4624" i="5"/>
  <c r="AD4623" i="5"/>
  <c r="AC4623" i="5"/>
  <c r="AB4623" i="5"/>
  <c r="AD4622" i="5"/>
  <c r="AC4622" i="5"/>
  <c r="AB4622" i="5"/>
  <c r="AD4621" i="5"/>
  <c r="AC4621" i="5"/>
  <c r="AB4621" i="5"/>
  <c r="AD4620" i="5"/>
  <c r="AC4620" i="5"/>
  <c r="AB4620" i="5"/>
  <c r="AD4619" i="5"/>
  <c r="AC4619" i="5"/>
  <c r="AB4619" i="5"/>
  <c r="AD4618" i="5"/>
  <c r="AC4618" i="5"/>
  <c r="AB4618" i="5"/>
  <c r="AD4617" i="5"/>
  <c r="AC4617" i="5"/>
  <c r="AB4617" i="5"/>
  <c r="AD4616" i="5"/>
  <c r="AC4616" i="5"/>
  <c r="AB4616" i="5"/>
  <c r="AD4615" i="5"/>
  <c r="AC4615" i="5"/>
  <c r="AB4615" i="5"/>
  <c r="AD4614" i="5"/>
  <c r="AC4614" i="5"/>
  <c r="AB4614" i="5"/>
  <c r="AD4613" i="5"/>
  <c r="AC4613" i="5"/>
  <c r="AB4613" i="5"/>
  <c r="AD4612" i="5"/>
  <c r="AC4612" i="5"/>
  <c r="AB4612" i="5"/>
  <c r="AD4611" i="5"/>
  <c r="AC4611" i="5"/>
  <c r="AB4611" i="5"/>
  <c r="AD4610" i="5"/>
  <c r="AC4610" i="5"/>
  <c r="AB4610" i="5"/>
  <c r="AD4609" i="5"/>
  <c r="AC4609" i="5"/>
  <c r="AB4609" i="5"/>
  <c r="AD4608" i="5"/>
  <c r="AC4608" i="5"/>
  <c r="AB4608" i="5"/>
  <c r="AD4607" i="5"/>
  <c r="AC4607" i="5"/>
  <c r="AB4607" i="5"/>
  <c r="AD4606" i="5"/>
  <c r="AC4606" i="5"/>
  <c r="AB4606" i="5"/>
  <c r="AD4605" i="5"/>
  <c r="AC4605" i="5"/>
  <c r="AB4605" i="5"/>
  <c r="AD4604" i="5"/>
  <c r="AC4604" i="5"/>
  <c r="AB4604" i="5"/>
  <c r="AD4603" i="5"/>
  <c r="AC4603" i="5"/>
  <c r="AB4603" i="5"/>
  <c r="AD4602" i="5"/>
  <c r="AC4602" i="5"/>
  <c r="AB4602" i="5"/>
  <c r="AD4601" i="5"/>
  <c r="AC4601" i="5"/>
  <c r="AB4601" i="5"/>
  <c r="AD4600" i="5"/>
  <c r="AC4600" i="5"/>
  <c r="AB4600" i="5"/>
  <c r="AD4599" i="5"/>
  <c r="AC4599" i="5"/>
  <c r="AB4599" i="5"/>
  <c r="AD4598" i="5"/>
  <c r="AC4598" i="5"/>
  <c r="AB4598" i="5"/>
  <c r="AD4597" i="5"/>
  <c r="AC4597" i="5"/>
  <c r="AB4597" i="5"/>
  <c r="AD4596" i="5"/>
  <c r="AC4596" i="5"/>
  <c r="AB4596" i="5"/>
  <c r="AD4595" i="5"/>
  <c r="AC4595" i="5"/>
  <c r="AB4595" i="5"/>
  <c r="AD4594" i="5"/>
  <c r="AC4594" i="5"/>
  <c r="AB4594" i="5"/>
  <c r="AD4593" i="5"/>
  <c r="AC4593" i="5"/>
  <c r="AB4593" i="5"/>
  <c r="AD4592" i="5"/>
  <c r="AC4592" i="5"/>
  <c r="AB4592" i="5"/>
  <c r="AD4591" i="5"/>
  <c r="AC4591" i="5"/>
  <c r="AB4591" i="5"/>
  <c r="AD4590" i="5"/>
  <c r="AC4590" i="5"/>
  <c r="AB4590" i="5"/>
  <c r="AD4589" i="5"/>
  <c r="AC4589" i="5"/>
  <c r="AB4589" i="5"/>
  <c r="AD4588" i="5"/>
  <c r="AC4588" i="5"/>
  <c r="AB4588" i="5"/>
  <c r="AD4587" i="5"/>
  <c r="AC4587" i="5"/>
  <c r="AB4587" i="5"/>
  <c r="AD4586" i="5"/>
  <c r="AC4586" i="5"/>
  <c r="AB4586" i="5"/>
  <c r="AD4585" i="5"/>
  <c r="AC4585" i="5"/>
  <c r="AB4585" i="5"/>
  <c r="AD4584" i="5"/>
  <c r="AC4584" i="5"/>
  <c r="AB4584" i="5"/>
  <c r="AD4583" i="5"/>
  <c r="AC4583" i="5"/>
  <c r="AB4583" i="5"/>
  <c r="AD4582" i="5"/>
  <c r="AC4582" i="5"/>
  <c r="AB4582" i="5"/>
  <c r="AD4581" i="5"/>
  <c r="AC4581" i="5"/>
  <c r="AB4581" i="5"/>
  <c r="AD4580" i="5"/>
  <c r="AC4580" i="5"/>
  <c r="AB4580" i="5"/>
  <c r="AD4579" i="5"/>
  <c r="AC4579" i="5"/>
  <c r="AB4579" i="5"/>
  <c r="AD4578" i="5"/>
  <c r="AC4578" i="5"/>
  <c r="AB4578" i="5"/>
  <c r="AD4577" i="5"/>
  <c r="AC4577" i="5"/>
  <c r="AB4577" i="5"/>
  <c r="AD4576" i="5"/>
  <c r="AC4576" i="5"/>
  <c r="AB4576" i="5"/>
  <c r="AD4575" i="5"/>
  <c r="AC4575" i="5"/>
  <c r="AB4575" i="5"/>
  <c r="AD4574" i="5"/>
  <c r="AC4574" i="5"/>
  <c r="AB4574" i="5"/>
  <c r="AD4573" i="5"/>
  <c r="AC4573" i="5"/>
  <c r="AB4573" i="5"/>
  <c r="AD4572" i="5"/>
  <c r="AC4572" i="5"/>
  <c r="AB4572" i="5"/>
  <c r="AD4571" i="5"/>
  <c r="AC4571" i="5"/>
  <c r="AB4571" i="5"/>
  <c r="AD4570" i="5"/>
  <c r="AC4570" i="5"/>
  <c r="AB4570" i="5"/>
  <c r="AD4569" i="5"/>
  <c r="AC4569" i="5"/>
  <c r="AB4569" i="5"/>
  <c r="AD4568" i="5"/>
  <c r="AC4568" i="5"/>
  <c r="AB4568" i="5"/>
  <c r="AD4567" i="5"/>
  <c r="AC4567" i="5"/>
  <c r="AB4567" i="5"/>
  <c r="AD4566" i="5"/>
  <c r="AC4566" i="5"/>
  <c r="AB4566" i="5"/>
  <c r="AD4565" i="5"/>
  <c r="AC4565" i="5"/>
  <c r="AB4565" i="5"/>
  <c r="AD4564" i="5"/>
  <c r="AC4564" i="5"/>
  <c r="AB4564" i="5"/>
  <c r="AD4563" i="5"/>
  <c r="AC4563" i="5"/>
  <c r="AB4563" i="5"/>
  <c r="AD4562" i="5"/>
  <c r="AC4562" i="5"/>
  <c r="AB4562" i="5"/>
  <c r="AD4561" i="5"/>
  <c r="AC4561" i="5"/>
  <c r="AB4561" i="5"/>
  <c r="AD4560" i="5"/>
  <c r="AC4560" i="5"/>
  <c r="AB4560" i="5"/>
  <c r="AD4559" i="5"/>
  <c r="AC4559" i="5"/>
  <c r="AB4559" i="5"/>
  <c r="AD4558" i="5"/>
  <c r="AC4558" i="5"/>
  <c r="AB4558" i="5"/>
  <c r="AD4557" i="5"/>
  <c r="AC4557" i="5"/>
  <c r="AB4557" i="5"/>
  <c r="AD4556" i="5"/>
  <c r="AC4556" i="5"/>
  <c r="AB4556" i="5"/>
  <c r="AD4555" i="5"/>
  <c r="AC4555" i="5"/>
  <c r="AB4555" i="5"/>
  <c r="AD4554" i="5"/>
  <c r="AC4554" i="5"/>
  <c r="AB4554" i="5"/>
  <c r="AD4553" i="5"/>
  <c r="AC4553" i="5"/>
  <c r="AB4553" i="5"/>
  <c r="AD4552" i="5"/>
  <c r="AC4552" i="5"/>
  <c r="AB4552" i="5"/>
  <c r="AD4551" i="5"/>
  <c r="AC4551" i="5"/>
  <c r="AB4551" i="5"/>
  <c r="AD4550" i="5"/>
  <c r="AC4550" i="5"/>
  <c r="AB4550" i="5"/>
  <c r="AD4549" i="5"/>
  <c r="AC4549" i="5"/>
  <c r="AB4549" i="5"/>
  <c r="AD4548" i="5"/>
  <c r="AC4548" i="5"/>
  <c r="AB4548" i="5"/>
  <c r="AD4547" i="5"/>
  <c r="AC4547" i="5"/>
  <c r="AB4547" i="5"/>
  <c r="AD4546" i="5"/>
  <c r="AC4546" i="5"/>
  <c r="AB4546" i="5"/>
  <c r="AD4545" i="5"/>
  <c r="AC4545" i="5"/>
  <c r="AB4545" i="5"/>
  <c r="AD4544" i="5"/>
  <c r="AC4544" i="5"/>
  <c r="AB4544" i="5"/>
  <c r="AD4543" i="5"/>
  <c r="AC4543" i="5"/>
  <c r="AB4543" i="5"/>
  <c r="AD4542" i="5"/>
  <c r="AC4542" i="5"/>
  <c r="AB4542" i="5"/>
  <c r="AD4541" i="5"/>
  <c r="AC4541" i="5"/>
  <c r="AB4541" i="5"/>
  <c r="AD4540" i="5"/>
  <c r="AC4540" i="5"/>
  <c r="AB4540" i="5"/>
  <c r="AD4539" i="5"/>
  <c r="AC4539" i="5"/>
  <c r="AB4539" i="5"/>
  <c r="AD4538" i="5"/>
  <c r="AC4538" i="5"/>
  <c r="AB4538" i="5"/>
  <c r="AD4537" i="5"/>
  <c r="AC4537" i="5"/>
  <c r="AB4537" i="5"/>
  <c r="AD4536" i="5"/>
  <c r="AC4536" i="5"/>
  <c r="AB4536" i="5"/>
  <c r="AD4535" i="5"/>
  <c r="AC4535" i="5"/>
  <c r="AB4535" i="5"/>
  <c r="AD4534" i="5"/>
  <c r="AC4534" i="5"/>
  <c r="AB4534" i="5"/>
  <c r="AD4533" i="5"/>
  <c r="AC4533" i="5"/>
  <c r="AB4533" i="5"/>
  <c r="AD4532" i="5"/>
  <c r="AC4532" i="5"/>
  <c r="AB4532" i="5"/>
  <c r="AD4531" i="5"/>
  <c r="AC4531" i="5"/>
  <c r="AB4531" i="5"/>
  <c r="AD4530" i="5"/>
  <c r="AC4530" i="5"/>
  <c r="AB4530" i="5"/>
  <c r="AD4529" i="5"/>
  <c r="AC4529" i="5"/>
  <c r="AB4529" i="5"/>
  <c r="AD4528" i="5"/>
  <c r="AC4528" i="5"/>
  <c r="AB4528" i="5"/>
  <c r="AD4527" i="5"/>
  <c r="AC4527" i="5"/>
  <c r="AB4527" i="5"/>
  <c r="AD4526" i="5"/>
  <c r="AC4526" i="5"/>
  <c r="AB4526" i="5"/>
  <c r="AD4525" i="5"/>
  <c r="AC4525" i="5"/>
  <c r="AB4525" i="5"/>
  <c r="AD4524" i="5"/>
  <c r="AC4524" i="5"/>
  <c r="AB4524" i="5"/>
  <c r="AD4523" i="5"/>
  <c r="AC4523" i="5"/>
  <c r="AB4523" i="5"/>
  <c r="AD4522" i="5"/>
  <c r="AC4522" i="5"/>
  <c r="AB4522" i="5"/>
  <c r="AD4521" i="5"/>
  <c r="AC4521" i="5"/>
  <c r="AB4521" i="5"/>
  <c r="AD4520" i="5"/>
  <c r="AC4520" i="5"/>
  <c r="AB4520" i="5"/>
  <c r="AD4519" i="5"/>
  <c r="AC4519" i="5"/>
  <c r="AB4519" i="5"/>
  <c r="AD4518" i="5"/>
  <c r="AC4518" i="5"/>
  <c r="AB4518" i="5"/>
  <c r="AD4517" i="5"/>
  <c r="AC4517" i="5"/>
  <c r="AB4517" i="5"/>
  <c r="AD4516" i="5"/>
  <c r="AC4516" i="5"/>
  <c r="AB4516" i="5"/>
  <c r="AD4515" i="5"/>
  <c r="AC4515" i="5"/>
  <c r="AB4515" i="5"/>
  <c r="AD4514" i="5"/>
  <c r="AC4514" i="5"/>
  <c r="AB4514" i="5"/>
  <c r="AD4513" i="5"/>
  <c r="AC4513" i="5"/>
  <c r="AB4513" i="5"/>
  <c r="AD4512" i="5"/>
  <c r="AC4512" i="5"/>
  <c r="AB4512" i="5"/>
  <c r="AD4511" i="5"/>
  <c r="AC4511" i="5"/>
  <c r="AB4511" i="5"/>
  <c r="AD4510" i="5"/>
  <c r="AC4510" i="5"/>
  <c r="AB4510" i="5"/>
  <c r="AD4509" i="5"/>
  <c r="AC4509" i="5"/>
  <c r="AB4509" i="5"/>
  <c r="AD4508" i="5"/>
  <c r="AC4508" i="5"/>
  <c r="AB4508" i="5"/>
  <c r="AD4507" i="5"/>
  <c r="AC4507" i="5"/>
  <c r="AB4507" i="5"/>
  <c r="AD4506" i="5"/>
  <c r="AC4506" i="5"/>
  <c r="AB4506" i="5"/>
  <c r="AD4505" i="5"/>
  <c r="AC4505" i="5"/>
  <c r="AB4505" i="5"/>
  <c r="AD4504" i="5"/>
  <c r="AC4504" i="5"/>
  <c r="AB4504" i="5"/>
  <c r="AD4503" i="5"/>
  <c r="AC4503" i="5"/>
  <c r="AB4503" i="5"/>
  <c r="AD4502" i="5"/>
  <c r="AC4502" i="5"/>
  <c r="AB4502" i="5"/>
  <c r="AD4501" i="5"/>
  <c r="AC4501" i="5"/>
  <c r="AB4501" i="5"/>
  <c r="AD4500" i="5"/>
  <c r="AC4500" i="5"/>
  <c r="AB4500" i="5"/>
  <c r="AD4499" i="5"/>
  <c r="AC4499" i="5"/>
  <c r="AB4499" i="5"/>
  <c r="AD4498" i="5"/>
  <c r="AC4498" i="5"/>
  <c r="AB4498" i="5"/>
  <c r="AD4497" i="5"/>
  <c r="AC4497" i="5"/>
  <c r="AB4497" i="5"/>
  <c r="AD4496" i="5"/>
  <c r="AC4496" i="5"/>
  <c r="AB4496" i="5"/>
  <c r="AD4495" i="5"/>
  <c r="AC4495" i="5"/>
  <c r="AB4495" i="5"/>
  <c r="AD4494" i="5"/>
  <c r="AC4494" i="5"/>
  <c r="AB4494" i="5"/>
  <c r="AD4493" i="5"/>
  <c r="AC4493" i="5"/>
  <c r="AB4493" i="5"/>
  <c r="AD4492" i="5"/>
  <c r="AC4492" i="5"/>
  <c r="AB4492" i="5"/>
  <c r="AD4491" i="5"/>
  <c r="AC4491" i="5"/>
  <c r="AB4491" i="5"/>
  <c r="AD4490" i="5"/>
  <c r="AC4490" i="5"/>
  <c r="AB4490" i="5"/>
  <c r="AD4489" i="5"/>
  <c r="AC4489" i="5"/>
  <c r="AB4489" i="5"/>
  <c r="AD4488" i="5"/>
  <c r="AC4488" i="5"/>
  <c r="AB4488" i="5"/>
  <c r="AD4487" i="5"/>
  <c r="AC4487" i="5"/>
  <c r="AB4487" i="5"/>
  <c r="AD4486" i="5"/>
  <c r="AC4486" i="5"/>
  <c r="AB4486" i="5"/>
  <c r="AD4485" i="5"/>
  <c r="AC4485" i="5"/>
  <c r="AB4485" i="5"/>
  <c r="AD4484" i="5"/>
  <c r="AC4484" i="5"/>
  <c r="AB4484" i="5"/>
  <c r="AD4483" i="5"/>
  <c r="AC4483" i="5"/>
  <c r="AB4483" i="5"/>
  <c r="AD4482" i="5"/>
  <c r="AC4482" i="5"/>
  <c r="AB4482" i="5"/>
  <c r="AD4481" i="5"/>
  <c r="AC4481" i="5"/>
  <c r="AB4481" i="5"/>
  <c r="AD4480" i="5"/>
  <c r="AC4480" i="5"/>
  <c r="AB4480" i="5"/>
  <c r="AD4479" i="5"/>
  <c r="AC4479" i="5"/>
  <c r="AB4479" i="5"/>
  <c r="AD4478" i="5"/>
  <c r="AC4478" i="5"/>
  <c r="AB4478" i="5"/>
  <c r="AD4477" i="5"/>
  <c r="AC4477" i="5"/>
  <c r="AB4477" i="5"/>
  <c r="AD4476" i="5"/>
  <c r="AC4476" i="5"/>
  <c r="AB4476" i="5"/>
  <c r="AD4475" i="5"/>
  <c r="AC4475" i="5"/>
  <c r="AB4475" i="5"/>
  <c r="AD4474" i="5"/>
  <c r="AC4474" i="5"/>
  <c r="AB4474" i="5"/>
  <c r="AD4473" i="5"/>
  <c r="AC4473" i="5"/>
  <c r="AB4473" i="5"/>
  <c r="AD4472" i="5"/>
  <c r="AC4472" i="5"/>
  <c r="AB4472" i="5"/>
  <c r="AD4471" i="5"/>
  <c r="AC4471" i="5"/>
  <c r="AB4471" i="5"/>
  <c r="AD4470" i="5"/>
  <c r="AC4470" i="5"/>
  <c r="AB4470" i="5"/>
  <c r="AD4469" i="5"/>
  <c r="AC4469" i="5"/>
  <c r="AB4469" i="5"/>
  <c r="AD4468" i="5"/>
  <c r="AC4468" i="5"/>
  <c r="AB4468" i="5"/>
  <c r="AD4467" i="5"/>
  <c r="AC4467" i="5"/>
  <c r="AB4467" i="5"/>
  <c r="AD4466" i="5"/>
  <c r="AC4466" i="5"/>
  <c r="AB4466" i="5"/>
  <c r="AD4465" i="5"/>
  <c r="AC4465" i="5"/>
  <c r="AB4465" i="5"/>
  <c r="AD4464" i="5"/>
  <c r="AC4464" i="5"/>
  <c r="AB4464" i="5"/>
  <c r="AD4463" i="5"/>
  <c r="AC4463" i="5"/>
  <c r="AB4463" i="5"/>
  <c r="AD4462" i="5"/>
  <c r="AC4462" i="5"/>
  <c r="AB4462" i="5"/>
  <c r="AD4461" i="5"/>
  <c r="AC4461" i="5"/>
  <c r="AB4461" i="5"/>
  <c r="AD4460" i="5"/>
  <c r="AC4460" i="5"/>
  <c r="AB4460" i="5"/>
  <c r="AD4459" i="5"/>
  <c r="AC4459" i="5"/>
  <c r="AB4459" i="5"/>
  <c r="AD4458" i="5"/>
  <c r="AC4458" i="5"/>
  <c r="AB4458" i="5"/>
  <c r="AD4457" i="5"/>
  <c r="AC4457" i="5"/>
  <c r="AB4457" i="5"/>
  <c r="AD4456" i="5"/>
  <c r="AC4456" i="5"/>
  <c r="AB4456" i="5"/>
  <c r="AD4455" i="5"/>
  <c r="AC4455" i="5"/>
  <c r="AB4455" i="5"/>
  <c r="AD4454" i="5"/>
  <c r="AC4454" i="5"/>
  <c r="AB4454" i="5"/>
  <c r="AD4453" i="5"/>
  <c r="AC4453" i="5"/>
  <c r="AB4453" i="5"/>
  <c r="AD4452" i="5"/>
  <c r="AC4452" i="5"/>
  <c r="AB4452" i="5"/>
  <c r="AD4451" i="5"/>
  <c r="AC4451" i="5"/>
  <c r="AB4451" i="5"/>
  <c r="AD4450" i="5"/>
  <c r="AC4450" i="5"/>
  <c r="AB4450" i="5"/>
  <c r="AD4449" i="5"/>
  <c r="AC4449" i="5"/>
  <c r="AB4449" i="5"/>
  <c r="AD4448" i="5"/>
  <c r="AC4448" i="5"/>
  <c r="AB4448" i="5"/>
  <c r="AD4447" i="5"/>
  <c r="AC4447" i="5"/>
  <c r="AB4447" i="5"/>
  <c r="AD4446" i="5"/>
  <c r="AC4446" i="5"/>
  <c r="AB4446" i="5"/>
  <c r="AD4445" i="5"/>
  <c r="AC4445" i="5"/>
  <c r="AB4445" i="5"/>
  <c r="AD4444" i="5"/>
  <c r="AC4444" i="5"/>
  <c r="AB4444" i="5"/>
  <c r="AD4443" i="5"/>
  <c r="AC4443" i="5"/>
  <c r="AB4443" i="5"/>
  <c r="AD4442" i="5"/>
  <c r="AC4442" i="5"/>
  <c r="AB4442" i="5"/>
  <c r="AD4441" i="5"/>
  <c r="AC4441" i="5"/>
  <c r="AB4441" i="5"/>
  <c r="AD4440" i="5"/>
  <c r="AC4440" i="5"/>
  <c r="AB4440" i="5"/>
  <c r="AD4439" i="5"/>
  <c r="AC4439" i="5"/>
  <c r="AB4439" i="5"/>
  <c r="AD4438" i="5"/>
  <c r="AC4438" i="5"/>
  <c r="AB4438" i="5"/>
  <c r="AD4437" i="5"/>
  <c r="AC4437" i="5"/>
  <c r="AB4437" i="5"/>
  <c r="AD4436" i="5"/>
  <c r="AC4436" i="5"/>
  <c r="AB4436" i="5"/>
  <c r="AD4435" i="5"/>
  <c r="AC4435" i="5"/>
  <c r="AB4435" i="5"/>
  <c r="AD4434" i="5"/>
  <c r="AC4434" i="5"/>
  <c r="AB4434" i="5"/>
  <c r="AD4433" i="5"/>
  <c r="AC4433" i="5"/>
  <c r="AB4433" i="5"/>
  <c r="AD4432" i="5"/>
  <c r="AC4432" i="5"/>
  <c r="AB4432" i="5"/>
  <c r="AD4431" i="5"/>
  <c r="AC4431" i="5"/>
  <c r="AB4431" i="5"/>
  <c r="AD4430" i="5"/>
  <c r="AC4430" i="5"/>
  <c r="AB4430" i="5"/>
  <c r="AD4429" i="5"/>
  <c r="AC4429" i="5"/>
  <c r="AB4429" i="5"/>
  <c r="AD4428" i="5"/>
  <c r="AC4428" i="5"/>
  <c r="AB4428" i="5"/>
  <c r="AD4427" i="5"/>
  <c r="AC4427" i="5"/>
  <c r="AB4427" i="5"/>
  <c r="AD4426" i="5"/>
  <c r="AC4426" i="5"/>
  <c r="AB4426" i="5"/>
  <c r="AD4425" i="5"/>
  <c r="AC4425" i="5"/>
  <c r="AB4425" i="5"/>
  <c r="AD4424" i="5"/>
  <c r="AC4424" i="5"/>
  <c r="AB4424" i="5"/>
  <c r="AD4423" i="5"/>
  <c r="AC4423" i="5"/>
  <c r="AB4423" i="5"/>
  <c r="AD4422" i="5"/>
  <c r="AC4422" i="5"/>
  <c r="AB4422" i="5"/>
  <c r="AD4421" i="5"/>
  <c r="AC4421" i="5"/>
  <c r="AB4421" i="5"/>
  <c r="AD4420" i="5"/>
  <c r="AC4420" i="5"/>
  <c r="AB4420" i="5"/>
  <c r="AD4419" i="5"/>
  <c r="AC4419" i="5"/>
  <c r="AB4419" i="5"/>
  <c r="AD4418" i="5"/>
  <c r="AC4418" i="5"/>
  <c r="AB4418" i="5"/>
  <c r="AD4417" i="5"/>
  <c r="AC4417" i="5"/>
  <c r="AB4417" i="5"/>
  <c r="AD4416" i="5"/>
  <c r="AC4416" i="5"/>
  <c r="AB4416" i="5"/>
  <c r="AD4415" i="5"/>
  <c r="AC4415" i="5"/>
  <c r="AB4415" i="5"/>
  <c r="AD4414" i="5"/>
  <c r="AC4414" i="5"/>
  <c r="AB4414" i="5"/>
  <c r="AD4413" i="5"/>
  <c r="AC4413" i="5"/>
  <c r="AB4413" i="5"/>
  <c r="AD4412" i="5"/>
  <c r="AC4412" i="5"/>
  <c r="AB4412" i="5"/>
  <c r="AD4411" i="5"/>
  <c r="AC4411" i="5"/>
  <c r="AB4411" i="5"/>
  <c r="AD4410" i="5"/>
  <c r="AC4410" i="5"/>
  <c r="AB4410" i="5"/>
  <c r="AD4409" i="5"/>
  <c r="AC4409" i="5"/>
  <c r="AB4409" i="5"/>
  <c r="AD4408" i="5"/>
  <c r="AC4408" i="5"/>
  <c r="AB4408" i="5"/>
  <c r="AD4407" i="5"/>
  <c r="AC4407" i="5"/>
  <c r="AB4407" i="5"/>
  <c r="AD4406" i="5"/>
  <c r="AC4406" i="5"/>
  <c r="AB4406" i="5"/>
  <c r="AD4405" i="5"/>
  <c r="AC4405" i="5"/>
  <c r="AB4405" i="5"/>
  <c r="AD4404" i="5"/>
  <c r="AC4404" i="5"/>
  <c r="AB4404" i="5"/>
  <c r="AD4403" i="5"/>
  <c r="AC4403" i="5"/>
  <c r="AB4403" i="5"/>
  <c r="AD4402" i="5"/>
  <c r="AC4402" i="5"/>
  <c r="AB4402" i="5"/>
  <c r="AD4401" i="5"/>
  <c r="AC4401" i="5"/>
  <c r="AB4401" i="5"/>
  <c r="AD4400" i="5"/>
  <c r="AC4400" i="5"/>
  <c r="AB4400" i="5"/>
  <c r="AD4399" i="5"/>
  <c r="AC4399" i="5"/>
  <c r="AB4399" i="5"/>
  <c r="AD4398" i="5"/>
  <c r="AC4398" i="5"/>
  <c r="AB4398" i="5"/>
  <c r="AD4397" i="5"/>
  <c r="AC4397" i="5"/>
  <c r="AB4397" i="5"/>
  <c r="AD4396" i="5"/>
  <c r="AC4396" i="5"/>
  <c r="AB4396" i="5"/>
  <c r="AD4395" i="5"/>
  <c r="AC4395" i="5"/>
  <c r="AB4395" i="5"/>
  <c r="AD4394" i="5"/>
  <c r="AC4394" i="5"/>
  <c r="AB4394" i="5"/>
  <c r="AD4393" i="5"/>
  <c r="AC4393" i="5"/>
  <c r="AB4393" i="5"/>
  <c r="AD4392" i="5"/>
  <c r="AC4392" i="5"/>
  <c r="AB4392" i="5"/>
  <c r="AD4391" i="5"/>
  <c r="AC4391" i="5"/>
  <c r="AB4391" i="5"/>
  <c r="AD4390" i="5"/>
  <c r="AC4390" i="5"/>
  <c r="AB4390" i="5"/>
  <c r="AD4389" i="5"/>
  <c r="AC4389" i="5"/>
  <c r="AB4389" i="5"/>
  <c r="AD4388" i="5"/>
  <c r="AC4388" i="5"/>
  <c r="AB4388" i="5"/>
  <c r="AD4387" i="5"/>
  <c r="AC4387" i="5"/>
  <c r="AB4387" i="5"/>
  <c r="AD4386" i="5"/>
  <c r="AC4386" i="5"/>
  <c r="AB4386" i="5"/>
  <c r="AD4385" i="5"/>
  <c r="AC4385" i="5"/>
  <c r="AB4385" i="5"/>
  <c r="AD4384" i="5"/>
  <c r="AC4384" i="5"/>
  <c r="AB4384" i="5"/>
  <c r="AD4383" i="5"/>
  <c r="AC4383" i="5"/>
  <c r="AB4383" i="5"/>
  <c r="AD4382" i="5"/>
  <c r="AC4382" i="5"/>
  <c r="AB4382" i="5"/>
  <c r="AD4381" i="5"/>
  <c r="AC4381" i="5"/>
  <c r="AB4381" i="5"/>
  <c r="AD4380" i="5"/>
  <c r="AC4380" i="5"/>
  <c r="AB4380" i="5"/>
  <c r="AD4379" i="5"/>
  <c r="AC4379" i="5"/>
  <c r="AB4379" i="5"/>
  <c r="AD4378" i="5"/>
  <c r="AC4378" i="5"/>
  <c r="AB4378" i="5"/>
  <c r="AD4377" i="5"/>
  <c r="AC4377" i="5"/>
  <c r="AB4377" i="5"/>
  <c r="AD4376" i="5"/>
  <c r="AC4376" i="5"/>
  <c r="AB4376" i="5"/>
  <c r="AD4375" i="5"/>
  <c r="AC4375" i="5"/>
  <c r="AB4375" i="5"/>
  <c r="AD4374" i="5"/>
  <c r="AC4374" i="5"/>
  <c r="AB4374" i="5"/>
  <c r="AD4373" i="5"/>
  <c r="AC4373" i="5"/>
  <c r="AB4373" i="5"/>
  <c r="AD4372" i="5"/>
  <c r="AC4372" i="5"/>
  <c r="AB4372" i="5"/>
  <c r="AD4371" i="5"/>
  <c r="AC4371" i="5"/>
  <c r="AB4371" i="5"/>
  <c r="AD4370" i="5"/>
  <c r="AC4370" i="5"/>
  <c r="AB4370" i="5"/>
  <c r="AD4369" i="5"/>
  <c r="AC4369" i="5"/>
  <c r="AB4369" i="5"/>
  <c r="AD4368" i="5"/>
  <c r="AC4368" i="5"/>
  <c r="AB4368" i="5"/>
  <c r="AD4367" i="5"/>
  <c r="AC4367" i="5"/>
  <c r="AB4367" i="5"/>
  <c r="AD4366" i="5"/>
  <c r="AC4366" i="5"/>
  <c r="AB4366" i="5"/>
  <c r="AD4365" i="5"/>
  <c r="AC4365" i="5"/>
  <c r="AB4365" i="5"/>
  <c r="AD4364" i="5"/>
  <c r="AC4364" i="5"/>
  <c r="AB4364" i="5"/>
  <c r="AD4363" i="5"/>
  <c r="AC4363" i="5"/>
  <c r="AB4363" i="5"/>
  <c r="AD4362" i="5"/>
  <c r="AC4362" i="5"/>
  <c r="AB4362" i="5"/>
  <c r="AD4361" i="5"/>
  <c r="AC4361" i="5"/>
  <c r="AB4361" i="5"/>
  <c r="AD4360" i="5"/>
  <c r="AC4360" i="5"/>
  <c r="AB4360" i="5"/>
  <c r="AD4359" i="5"/>
  <c r="AC4359" i="5"/>
  <c r="AB4359" i="5"/>
  <c r="AD4358" i="5"/>
  <c r="AC4358" i="5"/>
  <c r="AB4358" i="5"/>
  <c r="AD4357" i="5"/>
  <c r="AC4357" i="5"/>
  <c r="AB4357" i="5"/>
  <c r="AD4356" i="5"/>
  <c r="AC4356" i="5"/>
  <c r="AB4356" i="5"/>
  <c r="AD4355" i="5"/>
  <c r="AC4355" i="5"/>
  <c r="AB4355" i="5"/>
  <c r="AD4354" i="5"/>
  <c r="AC4354" i="5"/>
  <c r="AB4354" i="5"/>
  <c r="AD4353" i="5"/>
  <c r="AC4353" i="5"/>
  <c r="AB4353" i="5"/>
  <c r="AD4352" i="5"/>
  <c r="AC4352" i="5"/>
  <c r="AB4352" i="5"/>
  <c r="AD4351" i="5"/>
  <c r="AC4351" i="5"/>
  <c r="AB4351" i="5"/>
  <c r="AD4350" i="5"/>
  <c r="AC4350" i="5"/>
  <c r="AB4350" i="5"/>
  <c r="AD4349" i="5"/>
  <c r="AC4349" i="5"/>
  <c r="AB4349" i="5"/>
  <c r="AD4348" i="5"/>
  <c r="AC4348" i="5"/>
  <c r="AB4348" i="5"/>
  <c r="T4348" i="5"/>
  <c r="AD4347" i="5"/>
  <c r="AC4347" i="5"/>
  <c r="AB4347" i="5"/>
  <c r="T4347" i="5"/>
  <c r="AD4346" i="5"/>
  <c r="AC4346" i="5"/>
  <c r="AB4346" i="5"/>
  <c r="T4346" i="5"/>
  <c r="AD4345" i="5"/>
  <c r="AC4345" i="5"/>
  <c r="AB4345" i="5"/>
  <c r="AD4344" i="5"/>
  <c r="AC4344" i="5"/>
  <c r="AB4344" i="5"/>
  <c r="AD4343" i="5"/>
  <c r="AC4343" i="5"/>
  <c r="AB4343" i="5"/>
  <c r="AD4342" i="5"/>
  <c r="AC4342" i="5"/>
  <c r="AB4342" i="5"/>
  <c r="AD4341" i="5"/>
  <c r="AC4341" i="5"/>
  <c r="AB4341" i="5"/>
  <c r="AD4340" i="5"/>
  <c r="AC4340" i="5"/>
  <c r="AB4340" i="5"/>
  <c r="AD4339" i="5"/>
  <c r="AC4339" i="5"/>
  <c r="AB4339" i="5"/>
  <c r="AD4338" i="5"/>
  <c r="AC4338" i="5"/>
  <c r="AB4338" i="5"/>
  <c r="AD4337" i="5"/>
  <c r="AC4337" i="5"/>
  <c r="AB4337" i="5"/>
  <c r="AD4336" i="5"/>
  <c r="AC4336" i="5"/>
  <c r="AB4336" i="5"/>
  <c r="AD4335" i="5"/>
  <c r="AC4335" i="5"/>
  <c r="AB4335" i="5"/>
  <c r="AD4334" i="5"/>
  <c r="AC4334" i="5"/>
  <c r="AB4334" i="5"/>
  <c r="AD4333" i="5"/>
  <c r="AC4333" i="5"/>
  <c r="AB4333" i="5"/>
  <c r="AD4332" i="5"/>
  <c r="AC4332" i="5"/>
  <c r="AB4332" i="5"/>
  <c r="AD4331" i="5"/>
  <c r="AC4331" i="5"/>
  <c r="AB4331" i="5"/>
  <c r="AD4330" i="5"/>
  <c r="AC4330" i="5"/>
  <c r="AB4330" i="5"/>
  <c r="AD4329" i="5"/>
  <c r="AC4329" i="5"/>
  <c r="AB4329" i="5"/>
  <c r="AD4328" i="5"/>
  <c r="AC4328" i="5"/>
  <c r="AB4328" i="5"/>
  <c r="AD4327" i="5"/>
  <c r="AC4327" i="5"/>
  <c r="AB4327" i="5"/>
  <c r="AD4326" i="5"/>
  <c r="AC4326" i="5"/>
  <c r="AB4326" i="5"/>
  <c r="AD4325" i="5"/>
  <c r="AC4325" i="5"/>
  <c r="AB4325" i="5"/>
  <c r="AD4324" i="5"/>
  <c r="AC4324" i="5"/>
  <c r="AB4324" i="5"/>
  <c r="AD4323" i="5"/>
  <c r="AC4323" i="5"/>
  <c r="AB4323" i="5"/>
  <c r="AD4322" i="5"/>
  <c r="AC4322" i="5"/>
  <c r="AB4322" i="5"/>
  <c r="AD4321" i="5"/>
  <c r="AC4321" i="5"/>
  <c r="AB4321" i="5"/>
  <c r="AD4320" i="5"/>
  <c r="AC4320" i="5"/>
  <c r="AB4320" i="5"/>
  <c r="AD4319" i="5"/>
  <c r="AC4319" i="5"/>
  <c r="AB4319" i="5"/>
  <c r="AD4318" i="5"/>
  <c r="AC4318" i="5"/>
  <c r="AB4318" i="5"/>
  <c r="AD4317" i="5"/>
  <c r="AC4317" i="5"/>
  <c r="AB4317" i="5"/>
  <c r="AD4316" i="5"/>
  <c r="AC4316" i="5"/>
  <c r="AB4316" i="5"/>
  <c r="AD4315" i="5"/>
  <c r="AC4315" i="5"/>
  <c r="AB4315" i="5"/>
  <c r="AD4314" i="5"/>
  <c r="AC4314" i="5"/>
  <c r="AB4314" i="5"/>
  <c r="AD4313" i="5"/>
  <c r="AC4313" i="5"/>
  <c r="AB4313" i="5"/>
  <c r="AD4312" i="5"/>
  <c r="AC4312" i="5"/>
  <c r="AB4312" i="5"/>
  <c r="AD4311" i="5"/>
  <c r="AC4311" i="5"/>
  <c r="AB4311" i="5"/>
  <c r="AD4310" i="5"/>
  <c r="AC4310" i="5"/>
  <c r="AB4310" i="5"/>
  <c r="AD4309" i="5"/>
  <c r="AC4309" i="5"/>
  <c r="AB4309" i="5"/>
  <c r="AD4308" i="5"/>
  <c r="AC4308" i="5"/>
  <c r="AB4308" i="5"/>
  <c r="AD4307" i="5"/>
  <c r="AC4307" i="5"/>
  <c r="AB4307" i="5"/>
  <c r="AD4306" i="5"/>
  <c r="AC4306" i="5"/>
  <c r="AB4306" i="5"/>
  <c r="AD4305" i="5"/>
  <c r="AC4305" i="5"/>
  <c r="AB4305" i="5"/>
  <c r="AD4304" i="5"/>
  <c r="AC4304" i="5"/>
  <c r="AB4304" i="5"/>
  <c r="AD4303" i="5"/>
  <c r="AC4303" i="5"/>
  <c r="AB4303" i="5"/>
  <c r="AD4302" i="5"/>
  <c r="AC4302" i="5"/>
  <c r="AB4302" i="5"/>
  <c r="AD4301" i="5"/>
  <c r="AC4301" i="5"/>
  <c r="AB4301" i="5"/>
  <c r="AD4300" i="5"/>
  <c r="AC4300" i="5"/>
  <c r="AB4300" i="5"/>
  <c r="AD4299" i="5"/>
  <c r="AC4299" i="5"/>
  <c r="AB4299" i="5"/>
  <c r="AD4298" i="5"/>
  <c r="AC4298" i="5"/>
  <c r="AB4298" i="5"/>
  <c r="AD4297" i="5"/>
  <c r="AC4297" i="5"/>
  <c r="AB4297" i="5"/>
  <c r="AD4296" i="5"/>
  <c r="AC4296" i="5"/>
  <c r="AB4296" i="5"/>
  <c r="AD4295" i="5"/>
  <c r="AC4295" i="5"/>
  <c r="AB4295" i="5"/>
  <c r="AD4294" i="5"/>
  <c r="AC4294" i="5"/>
  <c r="AB4294" i="5"/>
  <c r="AD4293" i="5"/>
  <c r="AC4293" i="5"/>
  <c r="AB4293" i="5"/>
  <c r="AD4292" i="5"/>
  <c r="AC4292" i="5"/>
  <c r="AB4292" i="5"/>
  <c r="AD4291" i="5"/>
  <c r="AC4291" i="5"/>
  <c r="AB4291" i="5"/>
  <c r="AD4290" i="5"/>
  <c r="AC4290" i="5"/>
  <c r="AB4290" i="5"/>
  <c r="AD4289" i="5"/>
  <c r="AC4289" i="5"/>
  <c r="AB4289" i="5"/>
  <c r="AD4288" i="5"/>
  <c r="AC4288" i="5"/>
  <c r="AB4288" i="5"/>
  <c r="AD4287" i="5"/>
  <c r="AC4287" i="5"/>
  <c r="AB4287" i="5"/>
  <c r="AD4286" i="5"/>
  <c r="AC4286" i="5"/>
  <c r="AB4286" i="5"/>
  <c r="AD4285" i="5"/>
  <c r="AC4285" i="5"/>
  <c r="AB4285" i="5"/>
  <c r="AD4284" i="5"/>
  <c r="AC4284" i="5"/>
  <c r="AB4284" i="5"/>
  <c r="AD4283" i="5"/>
  <c r="AC4283" i="5"/>
  <c r="AB4283" i="5"/>
  <c r="AD4282" i="5"/>
  <c r="AC4282" i="5"/>
  <c r="AB4282" i="5"/>
  <c r="AD4281" i="5"/>
  <c r="AC4281" i="5"/>
  <c r="AB4281" i="5"/>
  <c r="AD4280" i="5"/>
  <c r="AC4280" i="5"/>
  <c r="AB4280" i="5"/>
  <c r="AD4279" i="5"/>
  <c r="AC4279" i="5"/>
  <c r="AB4279" i="5"/>
  <c r="AD4278" i="5"/>
  <c r="AC4278" i="5"/>
  <c r="AB4278" i="5"/>
  <c r="AD4277" i="5"/>
  <c r="AC4277" i="5"/>
  <c r="AB4277" i="5"/>
  <c r="AD4276" i="5"/>
  <c r="AC4276" i="5"/>
  <c r="AB4276" i="5"/>
  <c r="AD4275" i="5"/>
  <c r="AC4275" i="5"/>
  <c r="AB4275" i="5"/>
  <c r="AD4274" i="5"/>
  <c r="AC4274" i="5"/>
  <c r="AB4274" i="5"/>
  <c r="AD4273" i="5"/>
  <c r="AC4273" i="5"/>
  <c r="AB4273" i="5"/>
  <c r="AD4272" i="5"/>
  <c r="AC4272" i="5"/>
  <c r="AB4272" i="5"/>
  <c r="AD4271" i="5"/>
  <c r="AC4271" i="5"/>
  <c r="AB4271" i="5"/>
  <c r="AD4270" i="5"/>
  <c r="AC4270" i="5"/>
  <c r="AB4270" i="5"/>
  <c r="AD4269" i="5"/>
  <c r="AC4269" i="5"/>
  <c r="AB4269" i="5"/>
  <c r="AD4268" i="5"/>
  <c r="AC4268" i="5"/>
  <c r="AB4268" i="5"/>
  <c r="AD4267" i="5"/>
  <c r="AC4267" i="5"/>
  <c r="AB4267" i="5"/>
  <c r="AD4266" i="5"/>
  <c r="AC4266" i="5"/>
  <c r="AB4266" i="5"/>
  <c r="AD4265" i="5"/>
  <c r="AC4265" i="5"/>
  <c r="AB4265" i="5"/>
  <c r="AD4264" i="5"/>
  <c r="AC4264" i="5"/>
  <c r="AB4264" i="5"/>
  <c r="AD4263" i="5"/>
  <c r="AC4263" i="5"/>
  <c r="AB4263" i="5"/>
  <c r="AD4262" i="5"/>
  <c r="AC4262" i="5"/>
  <c r="AB4262" i="5"/>
  <c r="AD4261" i="5"/>
  <c r="AC4261" i="5"/>
  <c r="AB4261" i="5"/>
  <c r="AD4260" i="5"/>
  <c r="AC4260" i="5"/>
  <c r="AB4260" i="5"/>
  <c r="AD4259" i="5"/>
  <c r="AC4259" i="5"/>
  <c r="AB4259" i="5"/>
  <c r="AD4258" i="5"/>
  <c r="AC4258" i="5"/>
  <c r="AB4258" i="5"/>
  <c r="AD4257" i="5"/>
  <c r="AC4257" i="5"/>
  <c r="AB4257" i="5"/>
  <c r="AD4256" i="5"/>
  <c r="AC4256" i="5"/>
  <c r="AB4256" i="5"/>
  <c r="AD4255" i="5"/>
  <c r="AC4255" i="5"/>
  <c r="AB4255" i="5"/>
  <c r="AD4254" i="5"/>
  <c r="AC4254" i="5"/>
  <c r="AB4254" i="5"/>
  <c r="AD4253" i="5"/>
  <c r="AC4253" i="5"/>
  <c r="AB4253" i="5"/>
  <c r="AD4252" i="5"/>
  <c r="AC4252" i="5"/>
  <c r="AB4252" i="5"/>
  <c r="AD4251" i="5"/>
  <c r="AC4251" i="5"/>
  <c r="AB4251" i="5"/>
  <c r="AD4250" i="5"/>
  <c r="AC4250" i="5"/>
  <c r="AB4250" i="5"/>
  <c r="AD4249" i="5"/>
  <c r="AC4249" i="5"/>
  <c r="AB4249" i="5"/>
  <c r="AD4248" i="5"/>
  <c r="AC4248" i="5"/>
  <c r="AB4248" i="5"/>
  <c r="AD4247" i="5"/>
  <c r="AC4247" i="5"/>
  <c r="AB4247" i="5"/>
  <c r="AD4246" i="5"/>
  <c r="AC4246" i="5"/>
  <c r="AB4246" i="5"/>
  <c r="AD4245" i="5"/>
  <c r="AC4245" i="5"/>
  <c r="AB4245" i="5"/>
  <c r="AD4244" i="5"/>
  <c r="AC4244" i="5"/>
  <c r="AB4244" i="5"/>
  <c r="AD4243" i="5"/>
  <c r="AC4243" i="5"/>
  <c r="AB4243" i="5"/>
  <c r="AD4242" i="5"/>
  <c r="AC4242" i="5"/>
  <c r="AB4242" i="5"/>
  <c r="AD4241" i="5"/>
  <c r="AC4241" i="5"/>
  <c r="AB4241" i="5"/>
  <c r="AD4240" i="5"/>
  <c r="AC4240" i="5"/>
  <c r="AB4240" i="5"/>
  <c r="AD4239" i="5"/>
  <c r="AC4239" i="5"/>
  <c r="AB4239" i="5"/>
  <c r="AD4238" i="5"/>
  <c r="AC4238" i="5"/>
  <c r="AB4238" i="5"/>
  <c r="AD4237" i="5"/>
  <c r="AC4237" i="5"/>
  <c r="AB4237" i="5"/>
  <c r="AD4236" i="5"/>
  <c r="AC4236" i="5"/>
  <c r="AB4236" i="5"/>
  <c r="AD4235" i="5"/>
  <c r="AC4235" i="5"/>
  <c r="AB4235" i="5"/>
  <c r="AD4234" i="5"/>
  <c r="AC4234" i="5"/>
  <c r="AB4234" i="5"/>
  <c r="AD4233" i="5"/>
  <c r="AC4233" i="5"/>
  <c r="AB4233" i="5"/>
  <c r="AD4232" i="5"/>
  <c r="AC4232" i="5"/>
  <c r="AB4232" i="5"/>
  <c r="AD4231" i="5"/>
  <c r="AC4231" i="5"/>
  <c r="AB4231" i="5"/>
  <c r="AD4230" i="5"/>
  <c r="AC4230" i="5"/>
  <c r="AB4230" i="5"/>
  <c r="AD4229" i="5"/>
  <c r="AC4229" i="5"/>
  <c r="AB4229" i="5"/>
  <c r="AD4228" i="5"/>
  <c r="AC4228" i="5"/>
  <c r="AB4228" i="5"/>
  <c r="AD4227" i="5"/>
  <c r="AC4227" i="5"/>
  <c r="AB4227" i="5"/>
  <c r="AD4226" i="5"/>
  <c r="AC4226" i="5"/>
  <c r="AB4226" i="5"/>
  <c r="AD4225" i="5"/>
  <c r="AC4225" i="5"/>
  <c r="AB4225" i="5"/>
  <c r="AD4224" i="5"/>
  <c r="AC4224" i="5"/>
  <c r="AB4224" i="5"/>
  <c r="AD4223" i="5"/>
  <c r="AC4223" i="5"/>
  <c r="AB4223" i="5"/>
  <c r="AD4222" i="5"/>
  <c r="AC4222" i="5"/>
  <c r="AB4222" i="5"/>
  <c r="AD4221" i="5"/>
  <c r="AC4221" i="5"/>
  <c r="AB4221" i="5"/>
  <c r="AD4220" i="5"/>
  <c r="AC4220" i="5"/>
  <c r="AB4220" i="5"/>
  <c r="AD4219" i="5"/>
  <c r="AC4219" i="5"/>
  <c r="AB4219" i="5"/>
  <c r="AD4218" i="5"/>
  <c r="AC4218" i="5"/>
  <c r="AB4218" i="5"/>
  <c r="AD4217" i="5"/>
  <c r="AC4217" i="5"/>
  <c r="AB4217" i="5"/>
  <c r="AD4216" i="5"/>
  <c r="AC4216" i="5"/>
  <c r="AB4216" i="5"/>
  <c r="AD4215" i="5"/>
  <c r="AC4215" i="5"/>
  <c r="AB4215" i="5"/>
  <c r="AD4214" i="5"/>
  <c r="AC4214" i="5"/>
  <c r="AB4214" i="5"/>
  <c r="AD4213" i="5"/>
  <c r="AC4213" i="5"/>
  <c r="AB4213" i="5"/>
  <c r="AD4212" i="5"/>
  <c r="AC4212" i="5"/>
  <c r="AB4212" i="5"/>
  <c r="AD4211" i="5"/>
  <c r="AC4211" i="5"/>
  <c r="AB4211" i="5"/>
  <c r="AD4210" i="5"/>
  <c r="AC4210" i="5"/>
  <c r="AB4210" i="5"/>
  <c r="AD4209" i="5"/>
  <c r="AC4209" i="5"/>
  <c r="AB4209" i="5"/>
  <c r="AD4208" i="5"/>
  <c r="AC4208" i="5"/>
  <c r="AB4208" i="5"/>
  <c r="AD4207" i="5"/>
  <c r="AC4207" i="5"/>
  <c r="AB4207" i="5"/>
  <c r="AD4206" i="5"/>
  <c r="AC4206" i="5"/>
  <c r="AB4206" i="5"/>
  <c r="T4206" i="5"/>
  <c r="AD4205" i="5"/>
  <c r="AC4205" i="5"/>
  <c r="AB4205" i="5"/>
  <c r="T4205" i="5"/>
  <c r="AD4204" i="5"/>
  <c r="AC4204" i="5"/>
  <c r="AB4204" i="5"/>
  <c r="AD4203" i="5"/>
  <c r="AC4203" i="5"/>
  <c r="AB4203" i="5"/>
  <c r="AD4202" i="5"/>
  <c r="AC4202" i="5"/>
  <c r="AB4202" i="5"/>
  <c r="AD4201" i="5"/>
  <c r="AC4201" i="5"/>
  <c r="AB4201" i="5"/>
  <c r="AD4200" i="5"/>
  <c r="AC4200" i="5"/>
  <c r="AB4200" i="5"/>
  <c r="AD4199" i="5"/>
  <c r="AC4199" i="5"/>
  <c r="AB4199" i="5"/>
  <c r="AD4198" i="5"/>
  <c r="AC4198" i="5"/>
  <c r="AB4198" i="5"/>
  <c r="AD4197" i="5"/>
  <c r="AC4197" i="5"/>
  <c r="AB4197" i="5"/>
  <c r="AD4196" i="5"/>
  <c r="AC4196" i="5"/>
  <c r="AB4196" i="5"/>
  <c r="AD4195" i="5"/>
  <c r="AC4195" i="5"/>
  <c r="AB4195" i="5"/>
  <c r="AD4194" i="5"/>
  <c r="AC4194" i="5"/>
  <c r="AB4194" i="5"/>
  <c r="AD4193" i="5"/>
  <c r="AC4193" i="5"/>
  <c r="AB4193" i="5"/>
  <c r="AD4192" i="5"/>
  <c r="AC4192" i="5"/>
  <c r="AB4192" i="5"/>
  <c r="AD4191" i="5"/>
  <c r="AC4191" i="5"/>
  <c r="AB4191" i="5"/>
  <c r="AD4190" i="5"/>
  <c r="AC4190" i="5"/>
  <c r="AB4190" i="5"/>
  <c r="AD4189" i="5"/>
  <c r="AC4189" i="5"/>
  <c r="AB4189" i="5"/>
  <c r="AD4188" i="5"/>
  <c r="AC4188" i="5"/>
  <c r="AB4188" i="5"/>
  <c r="T4188" i="5"/>
  <c r="AD4187" i="5"/>
  <c r="AC4187" i="5"/>
  <c r="AB4187" i="5"/>
  <c r="T4187" i="5"/>
  <c r="AD4186" i="5"/>
  <c r="AC4186" i="5"/>
  <c r="AB4186" i="5"/>
  <c r="T4186" i="5"/>
  <c r="AD4185" i="5"/>
  <c r="AC4185" i="5"/>
  <c r="AB4185" i="5"/>
  <c r="T4185" i="5"/>
  <c r="AD4184" i="5"/>
  <c r="AC4184" i="5"/>
  <c r="AB4184" i="5"/>
  <c r="T4184" i="5"/>
  <c r="AD4183" i="5"/>
  <c r="AC4183" i="5"/>
  <c r="AB4183" i="5"/>
  <c r="T4183" i="5"/>
  <c r="AD4182" i="5"/>
  <c r="AC4182" i="5"/>
  <c r="AB4182" i="5"/>
  <c r="T4182" i="5"/>
  <c r="AD4181" i="5"/>
  <c r="AC4181" i="5"/>
  <c r="AB4181" i="5"/>
  <c r="T4181" i="5"/>
  <c r="AD4180" i="5"/>
  <c r="AC4180" i="5"/>
  <c r="AB4180" i="5"/>
  <c r="T4180" i="5"/>
  <c r="AD4179" i="5"/>
  <c r="AC4179" i="5"/>
  <c r="AB4179" i="5"/>
  <c r="T4179" i="5"/>
  <c r="AD4178" i="5"/>
  <c r="AC4178" i="5"/>
  <c r="AB4178" i="5"/>
  <c r="T4178" i="5"/>
  <c r="AD4177" i="5"/>
  <c r="AC4177" i="5"/>
  <c r="AB4177" i="5"/>
  <c r="T4177" i="5"/>
  <c r="AD4176" i="5"/>
  <c r="AC4176" i="5"/>
  <c r="AB4176" i="5"/>
  <c r="T4176" i="5"/>
  <c r="AD4175" i="5"/>
  <c r="AC4175" i="5"/>
  <c r="AB4175" i="5"/>
  <c r="T4175" i="5"/>
  <c r="AD4174" i="5"/>
  <c r="AC4174" i="5"/>
  <c r="AB4174" i="5"/>
  <c r="T4174" i="5"/>
  <c r="AD4173" i="5"/>
  <c r="AC4173" i="5"/>
  <c r="AB4173" i="5"/>
  <c r="T4173" i="5"/>
  <c r="AD4172" i="5"/>
  <c r="AC4172" i="5"/>
  <c r="AB4172" i="5"/>
  <c r="T4172" i="5"/>
  <c r="AD4171" i="5"/>
  <c r="AC4171" i="5"/>
  <c r="AB4171" i="5"/>
  <c r="T4171" i="5"/>
  <c r="AD4170" i="5"/>
  <c r="AC4170" i="5"/>
  <c r="AB4170" i="5"/>
  <c r="T4170" i="5"/>
  <c r="AD4169" i="5"/>
  <c r="AC4169" i="5"/>
  <c r="AB4169" i="5"/>
  <c r="T4169" i="5"/>
  <c r="AD4168" i="5"/>
  <c r="AC4168" i="5"/>
  <c r="AB4168" i="5"/>
  <c r="T4168" i="5"/>
  <c r="AD4167" i="5"/>
  <c r="AC4167" i="5"/>
  <c r="AB4167" i="5"/>
  <c r="T4167" i="5"/>
  <c r="AD4166" i="5"/>
  <c r="AC4166" i="5"/>
  <c r="AB4166" i="5"/>
  <c r="T4166" i="5"/>
  <c r="AD4165" i="5"/>
  <c r="AC4165" i="5"/>
  <c r="AB4165" i="5"/>
  <c r="T4165" i="5"/>
  <c r="AD4164" i="5"/>
  <c r="AC4164" i="5"/>
  <c r="AB4164" i="5"/>
  <c r="T4164" i="5"/>
  <c r="AD4163" i="5"/>
  <c r="AC4163" i="5"/>
  <c r="AB4163" i="5"/>
  <c r="T4163" i="5"/>
  <c r="AD4162" i="5"/>
  <c r="AC4162" i="5"/>
  <c r="AB4162" i="5"/>
  <c r="T4162" i="5"/>
  <c r="AD4161" i="5"/>
  <c r="AC4161" i="5"/>
  <c r="AB4161" i="5"/>
  <c r="T4161" i="5"/>
  <c r="AD4160" i="5"/>
  <c r="AC4160" i="5"/>
  <c r="AB4160" i="5"/>
  <c r="T4160" i="5"/>
  <c r="AD4159" i="5"/>
  <c r="AC4159" i="5"/>
  <c r="AB4159" i="5"/>
  <c r="T4159" i="5"/>
  <c r="AD4158" i="5"/>
  <c r="AC4158" i="5"/>
  <c r="AB4158" i="5"/>
  <c r="T4158" i="5"/>
  <c r="AD4157" i="5"/>
  <c r="AC4157" i="5"/>
  <c r="AB4157" i="5"/>
  <c r="T4157" i="5"/>
  <c r="AD4156" i="5"/>
  <c r="AC4156" i="5"/>
  <c r="AB4156" i="5"/>
  <c r="T4156" i="5"/>
  <c r="AD4155" i="5"/>
  <c r="AC4155" i="5"/>
  <c r="AB4155" i="5"/>
  <c r="T4155" i="5"/>
  <c r="AD4154" i="5"/>
  <c r="AC4154" i="5"/>
  <c r="AB4154" i="5"/>
  <c r="T4154" i="5"/>
  <c r="AD4153" i="5"/>
  <c r="AC4153" i="5"/>
  <c r="AB4153" i="5"/>
  <c r="T4153" i="5"/>
  <c r="AD4152" i="5"/>
  <c r="AC4152" i="5"/>
  <c r="AB4152" i="5"/>
  <c r="T4152" i="5"/>
  <c r="AD4151" i="5"/>
  <c r="AC4151" i="5"/>
  <c r="AB4151" i="5"/>
  <c r="T4151" i="5"/>
  <c r="AD4150" i="5"/>
  <c r="AC4150" i="5"/>
  <c r="AB4150" i="5"/>
  <c r="T4150" i="5"/>
  <c r="AD4149" i="5"/>
  <c r="AC4149" i="5"/>
  <c r="AB4149" i="5"/>
  <c r="T4149" i="5"/>
  <c r="AD4148" i="5"/>
  <c r="AC4148" i="5"/>
  <c r="AB4148" i="5"/>
  <c r="T4148" i="5"/>
  <c r="AD4147" i="5"/>
  <c r="AC4147" i="5"/>
  <c r="AB4147" i="5"/>
  <c r="T4147" i="5"/>
  <c r="AD4146" i="5"/>
  <c r="AC4146" i="5"/>
  <c r="AB4146" i="5"/>
  <c r="T4146" i="5"/>
  <c r="AD4145" i="5"/>
  <c r="AC4145" i="5"/>
  <c r="AB4145" i="5"/>
  <c r="AD4144" i="5"/>
  <c r="AC4144" i="5"/>
  <c r="AB4144" i="5"/>
  <c r="AD4143" i="5"/>
  <c r="AC4143" i="5"/>
  <c r="AB4143" i="5"/>
  <c r="T4143" i="5"/>
  <c r="AD4142" i="5"/>
  <c r="AC4142" i="5"/>
  <c r="AB4142" i="5"/>
  <c r="T4142" i="5"/>
  <c r="AD4141" i="5"/>
  <c r="AC4141" i="5"/>
  <c r="AB4141" i="5"/>
  <c r="T4141" i="5"/>
  <c r="AD4140" i="5"/>
  <c r="AC4140" i="5"/>
  <c r="AB4140" i="5"/>
  <c r="T4140" i="5"/>
  <c r="AD4139" i="5"/>
  <c r="AC4139" i="5"/>
  <c r="AB4139" i="5"/>
  <c r="T4139" i="5"/>
  <c r="AD4138" i="5"/>
  <c r="AC4138" i="5"/>
  <c r="AB4138" i="5"/>
  <c r="T4138" i="5"/>
  <c r="AD4137" i="5"/>
  <c r="AC4137" i="5"/>
  <c r="AB4137" i="5"/>
  <c r="T4137" i="5"/>
  <c r="AD4136" i="5"/>
  <c r="AC4136" i="5"/>
  <c r="AB4136" i="5"/>
  <c r="T4136" i="5"/>
  <c r="AD4135" i="5"/>
  <c r="AC4135" i="5"/>
  <c r="AB4135" i="5"/>
  <c r="T4135" i="5"/>
  <c r="AD4134" i="5"/>
  <c r="AC4134" i="5"/>
  <c r="AB4134" i="5"/>
  <c r="T4134" i="5"/>
  <c r="AD4133" i="5"/>
  <c r="AC4133" i="5"/>
  <c r="AB4133" i="5"/>
  <c r="T4133" i="5"/>
  <c r="AD4132" i="5"/>
  <c r="AC4132" i="5"/>
  <c r="AB4132" i="5"/>
  <c r="T4132" i="5"/>
  <c r="AD4131" i="5"/>
  <c r="AC4131" i="5"/>
  <c r="AB4131" i="5"/>
  <c r="T4131" i="5"/>
  <c r="AD4130" i="5"/>
  <c r="AC4130" i="5"/>
  <c r="AB4130" i="5"/>
  <c r="T4130" i="5"/>
  <c r="AD4129" i="5"/>
  <c r="AC4129" i="5"/>
  <c r="AB4129" i="5"/>
  <c r="T4129" i="5"/>
  <c r="AD4128" i="5"/>
  <c r="AC4128" i="5"/>
  <c r="AB4128" i="5"/>
  <c r="T4128" i="5"/>
  <c r="AD4127" i="5"/>
  <c r="AC4127" i="5"/>
  <c r="AB4127" i="5"/>
  <c r="T4127" i="5"/>
  <c r="AD4126" i="5"/>
  <c r="AC4126" i="5"/>
  <c r="AB4126" i="5"/>
  <c r="T4126" i="5"/>
  <c r="AD4125" i="5"/>
  <c r="AC4125" i="5"/>
  <c r="AB4125" i="5"/>
  <c r="T4125" i="5"/>
  <c r="AD4124" i="5"/>
  <c r="AC4124" i="5"/>
  <c r="AB4124" i="5"/>
  <c r="T4124" i="5"/>
  <c r="AD4123" i="5"/>
  <c r="AC4123" i="5"/>
  <c r="AB4123" i="5"/>
  <c r="T4123" i="5"/>
  <c r="AD4122" i="5"/>
  <c r="AC4122" i="5"/>
  <c r="AB4122" i="5"/>
  <c r="T4122" i="5"/>
  <c r="AD4121" i="5"/>
  <c r="AC4121" i="5"/>
  <c r="AB4121" i="5"/>
  <c r="T4121" i="5"/>
  <c r="AD4120" i="5"/>
  <c r="AC4120" i="5"/>
  <c r="AB4120" i="5"/>
  <c r="T4120" i="5"/>
  <c r="AD4119" i="5"/>
  <c r="AC4119" i="5"/>
  <c r="AB4119" i="5"/>
  <c r="T4119" i="5"/>
  <c r="AD4118" i="5"/>
  <c r="AC4118" i="5"/>
  <c r="AB4118" i="5"/>
  <c r="T4118" i="5"/>
  <c r="AD4117" i="5"/>
  <c r="AC4117" i="5"/>
  <c r="AB4117" i="5"/>
  <c r="AD4116" i="5"/>
  <c r="AC4116" i="5"/>
  <c r="AB4116" i="5"/>
  <c r="AD4115" i="5"/>
  <c r="AC4115" i="5"/>
  <c r="AB4115" i="5"/>
  <c r="AD4114" i="5"/>
  <c r="AC4114" i="5"/>
  <c r="AB4114" i="5"/>
  <c r="AD4113" i="5"/>
  <c r="AC4113" i="5"/>
  <c r="AB4113" i="5"/>
  <c r="AD4112" i="5"/>
  <c r="AC4112" i="5"/>
  <c r="AB4112" i="5"/>
  <c r="AD4111" i="5"/>
  <c r="AC4111" i="5"/>
  <c r="AB4111" i="5"/>
  <c r="AD4110" i="5"/>
  <c r="AC4110" i="5"/>
  <c r="AB4110" i="5"/>
  <c r="AD4109" i="5"/>
  <c r="AC4109" i="5"/>
  <c r="AB4109" i="5"/>
  <c r="AD4108" i="5"/>
  <c r="AC4108" i="5"/>
  <c r="AB4108" i="5"/>
  <c r="AD4107" i="5"/>
  <c r="AC4107" i="5"/>
  <c r="AB4107" i="5"/>
  <c r="AD4106" i="5"/>
  <c r="AC4106" i="5"/>
  <c r="AB4106" i="5"/>
  <c r="AD4105" i="5"/>
  <c r="AC4105" i="5"/>
  <c r="AB4105" i="5"/>
  <c r="AD4104" i="5"/>
  <c r="AC4104" i="5"/>
  <c r="AB4104" i="5"/>
  <c r="AD4103" i="5"/>
  <c r="AC4103" i="5"/>
  <c r="AB4103" i="5"/>
  <c r="AD4102" i="5"/>
  <c r="AC4102" i="5"/>
  <c r="AB4102" i="5"/>
  <c r="AD4101" i="5"/>
  <c r="AC4101" i="5"/>
  <c r="AB4101" i="5"/>
  <c r="AD4100" i="5"/>
  <c r="AC4100" i="5"/>
  <c r="AB4100" i="5"/>
  <c r="AD4099" i="5"/>
  <c r="AC4099" i="5"/>
  <c r="AB4099" i="5"/>
  <c r="AD4098" i="5"/>
  <c r="AC4098" i="5"/>
  <c r="AB4098" i="5"/>
  <c r="AD4097" i="5"/>
  <c r="AC4097" i="5"/>
  <c r="AB4097" i="5"/>
  <c r="AD4096" i="5"/>
  <c r="AC4096" i="5"/>
  <c r="AB4096" i="5"/>
  <c r="AD4095" i="5"/>
  <c r="AC4095" i="5"/>
  <c r="AB4095" i="5"/>
  <c r="AD4094" i="5"/>
  <c r="AC4094" i="5"/>
  <c r="AB4094" i="5"/>
  <c r="AD4093" i="5"/>
  <c r="AC4093" i="5"/>
  <c r="AB4093" i="5"/>
  <c r="AD4092" i="5"/>
  <c r="AC4092" i="5"/>
  <c r="AB4092" i="5"/>
  <c r="AD4091" i="5"/>
  <c r="AC4091" i="5"/>
  <c r="AB4091" i="5"/>
  <c r="AD4090" i="5"/>
  <c r="AC4090" i="5"/>
  <c r="AB4090" i="5"/>
  <c r="AD4089" i="5"/>
  <c r="AC4089" i="5"/>
  <c r="AB4089" i="5"/>
  <c r="AD4088" i="5"/>
  <c r="AC4088" i="5"/>
  <c r="AB4088" i="5"/>
  <c r="AD4087" i="5"/>
  <c r="AC4087" i="5"/>
  <c r="AB4087" i="5"/>
  <c r="AD4086" i="5"/>
  <c r="AC4086" i="5"/>
  <c r="AB4086" i="5"/>
  <c r="AD4085" i="5"/>
  <c r="AC4085" i="5"/>
  <c r="AB4085" i="5"/>
  <c r="AD4084" i="5"/>
  <c r="AC4084" i="5"/>
  <c r="AB4084" i="5"/>
  <c r="AD4083" i="5"/>
  <c r="AC4083" i="5"/>
  <c r="AB4083" i="5"/>
  <c r="AD4082" i="5"/>
  <c r="AC4082" i="5"/>
  <c r="AB4082" i="5"/>
  <c r="AD4081" i="5"/>
  <c r="AC4081" i="5"/>
  <c r="AB4081" i="5"/>
  <c r="AD4080" i="5"/>
  <c r="AC4080" i="5"/>
  <c r="AB4080" i="5"/>
  <c r="AD4079" i="5"/>
  <c r="AC4079" i="5"/>
  <c r="AB4079" i="5"/>
  <c r="AD4078" i="5"/>
  <c r="AC4078" i="5"/>
  <c r="AB4078" i="5"/>
  <c r="AD4077" i="5"/>
  <c r="AC4077" i="5"/>
  <c r="AB4077" i="5"/>
  <c r="AD4076" i="5"/>
  <c r="AC4076" i="5"/>
  <c r="AB4076" i="5"/>
  <c r="AD4075" i="5"/>
  <c r="AC4075" i="5"/>
  <c r="AB4075" i="5"/>
  <c r="AD4074" i="5"/>
  <c r="AC4074" i="5"/>
  <c r="AB4074" i="5"/>
  <c r="AD4073" i="5"/>
  <c r="AC4073" i="5"/>
  <c r="AB4073" i="5"/>
  <c r="AD4072" i="5"/>
  <c r="AC4072" i="5"/>
  <c r="AB4072" i="5"/>
  <c r="AD4071" i="5"/>
  <c r="AC4071" i="5"/>
  <c r="AB4071" i="5"/>
  <c r="AD4070" i="5"/>
  <c r="AC4070" i="5"/>
  <c r="AB4070" i="5"/>
  <c r="AD4069" i="5"/>
  <c r="AC4069" i="5"/>
  <c r="AB4069" i="5"/>
  <c r="AD4068" i="5"/>
  <c r="AC4068" i="5"/>
  <c r="AB4068" i="5"/>
  <c r="AD4067" i="5"/>
  <c r="AC4067" i="5"/>
  <c r="AB4067" i="5"/>
  <c r="T4067" i="5"/>
  <c r="AD4066" i="5"/>
  <c r="AC4066" i="5"/>
  <c r="AB4066" i="5"/>
  <c r="T4066" i="5"/>
  <c r="AD4065" i="5"/>
  <c r="AC4065" i="5"/>
  <c r="AB4065" i="5"/>
  <c r="T4065" i="5"/>
  <c r="AD4064" i="5"/>
  <c r="AC4064" i="5"/>
  <c r="AB4064" i="5"/>
  <c r="T4064" i="5"/>
  <c r="AD4063" i="5"/>
  <c r="AC4063" i="5"/>
  <c r="AB4063" i="5"/>
  <c r="T4063" i="5"/>
  <c r="AD4062" i="5"/>
  <c r="AC4062" i="5"/>
  <c r="AB4062" i="5"/>
  <c r="AD4061" i="5"/>
  <c r="AC4061" i="5"/>
  <c r="AB4061" i="5"/>
  <c r="AD4060" i="5"/>
  <c r="AC4060" i="5"/>
  <c r="AB4060" i="5"/>
  <c r="AD4059" i="5"/>
  <c r="AC4059" i="5"/>
  <c r="AB4059" i="5"/>
  <c r="AD4058" i="5"/>
  <c r="AC4058" i="5"/>
  <c r="AB4058" i="5"/>
  <c r="AD4057" i="5"/>
  <c r="AC4057" i="5"/>
  <c r="AB4057" i="5"/>
  <c r="AD4056" i="5"/>
  <c r="AC4056" i="5"/>
  <c r="AB4056" i="5"/>
  <c r="AD4055" i="5"/>
  <c r="AC4055" i="5"/>
  <c r="AB4055" i="5"/>
  <c r="AD4054" i="5"/>
  <c r="AC4054" i="5"/>
  <c r="AB4054" i="5"/>
  <c r="AD4053" i="5"/>
  <c r="AC4053" i="5"/>
  <c r="AB4053" i="5"/>
  <c r="AD4052" i="5"/>
  <c r="AC4052" i="5"/>
  <c r="AB4052" i="5"/>
  <c r="AD4051" i="5"/>
  <c r="AC4051" i="5"/>
  <c r="AB4051" i="5"/>
  <c r="T4051" i="5"/>
  <c r="AD4050" i="5"/>
  <c r="AC4050" i="5"/>
  <c r="AB4050" i="5"/>
  <c r="T4050" i="5"/>
  <c r="AD4049" i="5"/>
  <c r="AC4049" i="5"/>
  <c r="AB4049" i="5"/>
  <c r="T4049" i="5"/>
  <c r="AD4048" i="5"/>
  <c r="AC4048" i="5"/>
  <c r="AB4048" i="5"/>
  <c r="T4048" i="5"/>
  <c r="AD4047" i="5"/>
  <c r="AC4047" i="5"/>
  <c r="AB4047" i="5"/>
  <c r="T4047" i="5"/>
  <c r="AD4046" i="5"/>
  <c r="AC4046" i="5"/>
  <c r="AB4046" i="5"/>
  <c r="T4046" i="5"/>
  <c r="AD4045" i="5"/>
  <c r="AC4045" i="5"/>
  <c r="AB4045" i="5"/>
  <c r="T4045" i="5"/>
  <c r="AD4044" i="5"/>
  <c r="AC4044" i="5"/>
  <c r="AB4044" i="5"/>
  <c r="AD4043" i="5"/>
  <c r="AC4043" i="5"/>
  <c r="AB4043" i="5"/>
  <c r="AD4042" i="5"/>
  <c r="AC4042" i="5"/>
  <c r="AB4042" i="5"/>
  <c r="T4042" i="5"/>
  <c r="AD4041" i="5"/>
  <c r="AC4041" i="5"/>
  <c r="AB4041" i="5"/>
  <c r="T4041" i="5"/>
  <c r="AD4040" i="5"/>
  <c r="AC4040" i="5"/>
  <c r="AB4040" i="5"/>
  <c r="T4040" i="5"/>
  <c r="AD4039" i="5"/>
  <c r="AC4039" i="5"/>
  <c r="AB4039" i="5"/>
  <c r="T4039" i="5"/>
  <c r="AD4038" i="5"/>
  <c r="AC4038" i="5"/>
  <c r="AB4038" i="5"/>
  <c r="T4038" i="5"/>
  <c r="AD4037" i="5"/>
  <c r="AC4037" i="5"/>
  <c r="AB4037" i="5"/>
  <c r="T4037" i="5"/>
  <c r="AD4036" i="5"/>
  <c r="AC4036" i="5"/>
  <c r="AB4036" i="5"/>
  <c r="T4036" i="5"/>
  <c r="AD4035" i="5"/>
  <c r="AC4035" i="5"/>
  <c r="AB4035" i="5"/>
  <c r="AD4034" i="5"/>
  <c r="AC4034" i="5"/>
  <c r="AB4034" i="5"/>
  <c r="AD4033" i="5"/>
  <c r="AC4033" i="5"/>
  <c r="AB4033" i="5"/>
  <c r="T4033" i="5"/>
  <c r="AD4032" i="5"/>
  <c r="AC4032" i="5"/>
  <c r="AB4032" i="5"/>
  <c r="T4032" i="5"/>
  <c r="AD4031" i="5"/>
  <c r="AC4031" i="5"/>
  <c r="AB4031" i="5"/>
  <c r="T4031" i="5"/>
  <c r="AD4030" i="5"/>
  <c r="AC4030" i="5"/>
  <c r="AB4030" i="5"/>
  <c r="T4030" i="5"/>
  <c r="AD4029" i="5"/>
  <c r="AC4029" i="5"/>
  <c r="AB4029" i="5"/>
  <c r="T4029" i="5"/>
  <c r="AD4028" i="5"/>
  <c r="AC4028" i="5"/>
  <c r="AB4028" i="5"/>
  <c r="T4028" i="5"/>
  <c r="AD4027" i="5"/>
  <c r="AC4027" i="5"/>
  <c r="AB4027" i="5"/>
  <c r="T4027" i="5"/>
  <c r="AD4026" i="5"/>
  <c r="AC4026" i="5"/>
  <c r="AB4026" i="5"/>
  <c r="T4026" i="5"/>
  <c r="AD4025" i="5"/>
  <c r="AC4025" i="5"/>
  <c r="AB4025" i="5"/>
  <c r="T4025" i="5"/>
  <c r="AD4024" i="5"/>
  <c r="AC4024" i="5"/>
  <c r="AB4024" i="5"/>
  <c r="T4024" i="5"/>
  <c r="AD4023" i="5"/>
  <c r="AC4023" i="5"/>
  <c r="AB4023" i="5"/>
  <c r="T4023" i="5"/>
  <c r="AD4022" i="5"/>
  <c r="AC4022" i="5"/>
  <c r="AB4022" i="5"/>
  <c r="T4022" i="5"/>
  <c r="AD4021" i="5"/>
  <c r="AC4021" i="5"/>
  <c r="AB4021" i="5"/>
  <c r="T4021" i="5"/>
  <c r="AD4020" i="5"/>
  <c r="AC4020" i="5"/>
  <c r="AB4020" i="5"/>
  <c r="T4020" i="5"/>
  <c r="AD4019" i="5"/>
  <c r="AC4019" i="5"/>
  <c r="AB4019" i="5"/>
  <c r="AD4018" i="5"/>
  <c r="AC4018" i="5"/>
  <c r="AB4018" i="5"/>
  <c r="AD4017" i="5"/>
  <c r="AC4017" i="5"/>
  <c r="AB4017" i="5"/>
  <c r="AD4016" i="5"/>
  <c r="AC4016" i="5"/>
  <c r="AB4016" i="5"/>
  <c r="AD4015" i="5"/>
  <c r="AC4015" i="5"/>
  <c r="AB4015" i="5"/>
  <c r="AD4014" i="5"/>
  <c r="AC4014" i="5"/>
  <c r="AB4014" i="5"/>
  <c r="AD4013" i="5"/>
  <c r="AC4013" i="5"/>
  <c r="AB4013" i="5"/>
  <c r="AD4012" i="5"/>
  <c r="AC4012" i="5"/>
  <c r="AB4012" i="5"/>
  <c r="AD4011" i="5"/>
  <c r="AC4011" i="5"/>
  <c r="AB4011" i="5"/>
  <c r="AD4010" i="5"/>
  <c r="AC4010" i="5"/>
  <c r="AB4010" i="5"/>
  <c r="AD4009" i="5"/>
  <c r="AC4009" i="5"/>
  <c r="AB4009" i="5"/>
  <c r="AD4008" i="5"/>
  <c r="AC4008" i="5"/>
  <c r="AB4008" i="5"/>
  <c r="AD4007" i="5"/>
  <c r="AC4007" i="5"/>
  <c r="AB4007" i="5"/>
  <c r="AD4006" i="5"/>
  <c r="AC4006" i="5"/>
  <c r="AB4006" i="5"/>
  <c r="T4006" i="5"/>
  <c r="AD4005" i="5"/>
  <c r="AC4005" i="5"/>
  <c r="AB4005" i="5"/>
  <c r="T4005" i="5"/>
  <c r="AD4004" i="5"/>
  <c r="AC4004" i="5"/>
  <c r="AB4004" i="5"/>
  <c r="T4004" i="5"/>
  <c r="AD4003" i="5"/>
  <c r="AC4003" i="5"/>
  <c r="AB4003" i="5"/>
  <c r="T4003" i="5"/>
  <c r="AD4002" i="5"/>
  <c r="AC4002" i="5"/>
  <c r="AB4002" i="5"/>
  <c r="T4002" i="5"/>
  <c r="AD4001" i="5"/>
  <c r="AC4001" i="5"/>
  <c r="AB4001" i="5"/>
  <c r="T4001" i="5"/>
  <c r="AD4000" i="5"/>
  <c r="AC4000" i="5"/>
  <c r="AB4000" i="5"/>
  <c r="T4000" i="5"/>
  <c r="AD3999" i="5"/>
  <c r="AC3999" i="5"/>
  <c r="AB3999" i="5"/>
  <c r="T3999" i="5"/>
  <c r="AD3998" i="5"/>
  <c r="AC3998" i="5"/>
  <c r="AB3998" i="5"/>
  <c r="T3998" i="5"/>
  <c r="AD3997" i="5"/>
  <c r="AC3997" i="5"/>
  <c r="AB3997" i="5"/>
  <c r="T3997" i="5"/>
  <c r="AD3996" i="5"/>
  <c r="AC3996" i="5"/>
  <c r="AB3996" i="5"/>
  <c r="T3996" i="5"/>
  <c r="AD3995" i="5"/>
  <c r="AC3995" i="5"/>
  <c r="AB3995" i="5"/>
  <c r="T3995" i="5"/>
  <c r="AD3994" i="5"/>
  <c r="AC3994" i="5"/>
  <c r="AB3994" i="5"/>
  <c r="AD3993" i="5"/>
  <c r="AC3993" i="5"/>
  <c r="AB3993" i="5"/>
  <c r="AD3992" i="5"/>
  <c r="AC3992" i="5"/>
  <c r="AB3992" i="5"/>
  <c r="AD3991" i="5"/>
  <c r="AC3991" i="5"/>
  <c r="AB3991" i="5"/>
  <c r="AD3990" i="5"/>
  <c r="AC3990" i="5"/>
  <c r="AB3990" i="5"/>
  <c r="AD3989" i="5"/>
  <c r="AC3989" i="5"/>
  <c r="AB3989" i="5"/>
  <c r="AD3988" i="5"/>
  <c r="AC3988" i="5"/>
  <c r="AB3988" i="5"/>
  <c r="AD3987" i="5"/>
  <c r="AC3987" i="5"/>
  <c r="AB3987" i="5"/>
  <c r="AD3986" i="5"/>
  <c r="AC3986" i="5"/>
  <c r="AB3986" i="5"/>
  <c r="AD3985" i="5"/>
  <c r="AC3985" i="5"/>
  <c r="AB3985" i="5"/>
  <c r="AD3984" i="5"/>
  <c r="AC3984" i="5"/>
  <c r="AB3984" i="5"/>
  <c r="AD3983" i="5"/>
  <c r="AC3983" i="5"/>
  <c r="AB3983" i="5"/>
  <c r="AD3982" i="5"/>
  <c r="AC3982" i="5"/>
  <c r="AB3982" i="5"/>
  <c r="AD3981" i="5"/>
  <c r="AC3981" i="5"/>
  <c r="AB3981" i="5"/>
  <c r="AD3980" i="5"/>
  <c r="AC3980" i="5"/>
  <c r="AB3980" i="5"/>
  <c r="AD3979" i="5"/>
  <c r="AC3979" i="5"/>
  <c r="AB3979" i="5"/>
  <c r="AD3978" i="5"/>
  <c r="AC3978" i="5"/>
  <c r="AB3978" i="5"/>
  <c r="AD3977" i="5"/>
  <c r="AC3977" i="5"/>
  <c r="AB3977" i="5"/>
  <c r="AD3976" i="5"/>
  <c r="AC3976" i="5"/>
  <c r="AB3976" i="5"/>
  <c r="AD3975" i="5"/>
  <c r="AC3975" i="5"/>
  <c r="AB3975" i="5"/>
  <c r="AD3974" i="5"/>
  <c r="AC3974" i="5"/>
  <c r="AB3974" i="5"/>
  <c r="AD3973" i="5"/>
  <c r="AC3973" i="5"/>
  <c r="AB3973" i="5"/>
  <c r="AD3972" i="5"/>
  <c r="AC3972" i="5"/>
  <c r="AB3972" i="5"/>
  <c r="AD3971" i="5"/>
  <c r="AC3971" i="5"/>
  <c r="AB3971" i="5"/>
  <c r="AD3970" i="5"/>
  <c r="AC3970" i="5"/>
  <c r="AB3970" i="5"/>
  <c r="AD3969" i="5"/>
  <c r="AC3969" i="5"/>
  <c r="AB3969" i="5"/>
  <c r="AD3968" i="5"/>
  <c r="AC3968" i="5"/>
  <c r="AB3968" i="5"/>
  <c r="AD3967" i="5"/>
  <c r="AC3967" i="5"/>
  <c r="AB3967" i="5"/>
  <c r="AD3966" i="5"/>
  <c r="AC3966" i="5"/>
  <c r="AB3966" i="5"/>
  <c r="AD3965" i="5"/>
  <c r="AC3965" i="5"/>
  <c r="AB3965" i="5"/>
  <c r="AD3964" i="5"/>
  <c r="AC3964" i="5"/>
  <c r="AB3964" i="5"/>
  <c r="AD3963" i="5"/>
  <c r="AC3963" i="5"/>
  <c r="AB3963" i="5"/>
  <c r="AD3962" i="5"/>
  <c r="AC3962" i="5"/>
  <c r="AB3962" i="5"/>
  <c r="AD3961" i="5"/>
  <c r="AC3961" i="5"/>
  <c r="AB3961" i="5"/>
  <c r="AD3960" i="5"/>
  <c r="AC3960" i="5"/>
  <c r="AB3960" i="5"/>
  <c r="AD3959" i="5"/>
  <c r="AC3959" i="5"/>
  <c r="AB3959" i="5"/>
  <c r="AD3958" i="5"/>
  <c r="AC3958" i="5"/>
  <c r="AB3958" i="5"/>
  <c r="AD3957" i="5"/>
  <c r="AC3957" i="5"/>
  <c r="AB3957" i="5"/>
  <c r="AD3956" i="5"/>
  <c r="AC3956" i="5"/>
  <c r="AB3956" i="5"/>
  <c r="AD3955" i="5"/>
  <c r="AC3955" i="5"/>
  <c r="AB3955" i="5"/>
  <c r="AD3954" i="5"/>
  <c r="AC3954" i="5"/>
  <c r="AB3954" i="5"/>
  <c r="AD3953" i="5"/>
  <c r="AC3953" i="5"/>
  <c r="AB3953" i="5"/>
  <c r="AD3952" i="5"/>
  <c r="AC3952" i="5"/>
  <c r="AB3952" i="5"/>
  <c r="AD3951" i="5"/>
  <c r="AC3951" i="5"/>
  <c r="AB3951" i="5"/>
  <c r="AD3950" i="5"/>
  <c r="AC3950" i="5"/>
  <c r="AB3950" i="5"/>
  <c r="AD3949" i="5"/>
  <c r="AC3949" i="5"/>
  <c r="AB3949" i="5"/>
  <c r="AD3948" i="5"/>
  <c r="AC3948" i="5"/>
  <c r="AB3948" i="5"/>
  <c r="AD3947" i="5"/>
  <c r="AC3947" i="5"/>
  <c r="AB3947" i="5"/>
  <c r="AD3946" i="5"/>
  <c r="AC3946" i="5"/>
  <c r="AB3946" i="5"/>
  <c r="AD3945" i="5"/>
  <c r="AC3945" i="5"/>
  <c r="AB3945" i="5"/>
  <c r="AD3944" i="5"/>
  <c r="AC3944" i="5"/>
  <c r="AB3944" i="5"/>
  <c r="AD3943" i="5"/>
  <c r="AC3943" i="5"/>
  <c r="AB3943" i="5"/>
  <c r="AD3942" i="5"/>
  <c r="AC3942" i="5"/>
  <c r="AB3942" i="5"/>
  <c r="T3942" i="5"/>
  <c r="AD3941" i="5"/>
  <c r="AC3941" i="5"/>
  <c r="AB3941" i="5"/>
  <c r="T3941" i="5"/>
  <c r="AD3940" i="5"/>
  <c r="AC3940" i="5"/>
  <c r="AB3940" i="5"/>
  <c r="T3940" i="5"/>
  <c r="AD3939" i="5"/>
  <c r="AC3939" i="5"/>
  <c r="AB3939" i="5"/>
  <c r="T3939" i="5"/>
  <c r="AD3938" i="5"/>
  <c r="AC3938" i="5"/>
  <c r="AB3938" i="5"/>
  <c r="T3938" i="5"/>
  <c r="AD3937" i="5"/>
  <c r="AC3937" i="5"/>
  <c r="AB3937" i="5"/>
  <c r="T3937" i="5"/>
  <c r="AD3936" i="5"/>
  <c r="AC3936" i="5"/>
  <c r="AB3936" i="5"/>
  <c r="T3936" i="5"/>
  <c r="AD3935" i="5"/>
  <c r="AC3935" i="5"/>
  <c r="AB3935" i="5"/>
  <c r="T3935" i="5"/>
  <c r="AD3934" i="5"/>
  <c r="AC3934" i="5"/>
  <c r="AB3934" i="5"/>
  <c r="T3934" i="5"/>
  <c r="AD3933" i="5"/>
  <c r="AC3933" i="5"/>
  <c r="AB3933" i="5"/>
  <c r="T3933" i="5"/>
  <c r="AD3932" i="5"/>
  <c r="AC3932" i="5"/>
  <c r="AB3932" i="5"/>
  <c r="T3932" i="5"/>
  <c r="AD3931" i="5"/>
  <c r="AC3931" i="5"/>
  <c r="AB3931" i="5"/>
  <c r="T3931" i="5"/>
  <c r="AD3930" i="5"/>
  <c r="AC3930" i="5"/>
  <c r="AB3930" i="5"/>
  <c r="T3930" i="5"/>
  <c r="AD3929" i="5"/>
  <c r="AC3929" i="5"/>
  <c r="AB3929" i="5"/>
  <c r="T3929" i="5"/>
  <c r="AD3928" i="5"/>
  <c r="AC3928" i="5"/>
  <c r="AB3928" i="5"/>
  <c r="T3928" i="5"/>
  <c r="AD3927" i="5"/>
  <c r="AC3927" i="5"/>
  <c r="AB3927" i="5"/>
  <c r="T3927" i="5"/>
  <c r="AD3926" i="5"/>
  <c r="AC3926" i="5"/>
  <c r="AB3926" i="5"/>
  <c r="T3926" i="5"/>
  <c r="AD3925" i="5"/>
  <c r="AC3925" i="5"/>
  <c r="AB3925" i="5"/>
  <c r="T3925" i="5"/>
  <c r="AD3924" i="5"/>
  <c r="AC3924" i="5"/>
  <c r="AB3924" i="5"/>
  <c r="T3924" i="5"/>
  <c r="AD3923" i="5"/>
  <c r="AC3923" i="5"/>
  <c r="AB3923" i="5"/>
  <c r="T3923" i="5"/>
  <c r="AD3922" i="5"/>
  <c r="AC3922" i="5"/>
  <c r="AB3922" i="5"/>
  <c r="T3922" i="5"/>
  <c r="AD3921" i="5"/>
  <c r="AC3921" i="5"/>
  <c r="AB3921" i="5"/>
  <c r="AD3920" i="5"/>
  <c r="AC3920" i="5"/>
  <c r="AB3920" i="5"/>
  <c r="AD3919" i="5"/>
  <c r="AC3919" i="5"/>
  <c r="AB3919" i="5"/>
  <c r="T3919" i="5"/>
  <c r="AD3918" i="5"/>
  <c r="AC3918" i="5"/>
  <c r="AB3918" i="5"/>
  <c r="T3918" i="5"/>
  <c r="AD3917" i="5"/>
  <c r="AC3917" i="5"/>
  <c r="AB3917" i="5"/>
  <c r="T3917" i="5"/>
  <c r="AD3916" i="5"/>
  <c r="AC3916" i="5"/>
  <c r="AB3916" i="5"/>
  <c r="T3916" i="5"/>
  <c r="AD3915" i="5"/>
  <c r="AC3915" i="5"/>
  <c r="AB3915" i="5"/>
  <c r="T3915" i="5"/>
  <c r="AD3914" i="5"/>
  <c r="AC3914" i="5"/>
  <c r="AB3914" i="5"/>
  <c r="AD3913" i="5"/>
  <c r="AC3913" i="5"/>
  <c r="AB3913" i="5"/>
  <c r="T3913" i="5"/>
  <c r="AD3912" i="5"/>
  <c r="AC3912" i="5"/>
  <c r="AB3912" i="5"/>
  <c r="T3912" i="5"/>
  <c r="AD3911" i="5"/>
  <c r="AC3911" i="5"/>
  <c r="AB3911" i="5"/>
  <c r="T3911" i="5"/>
  <c r="AD3910" i="5"/>
  <c r="AC3910" i="5"/>
  <c r="AB3910" i="5"/>
  <c r="T3910" i="5"/>
  <c r="AD3909" i="5"/>
  <c r="AC3909" i="5"/>
  <c r="AB3909" i="5"/>
  <c r="T3909" i="5"/>
  <c r="AD3908" i="5"/>
  <c r="AC3908" i="5"/>
  <c r="AB3908" i="5"/>
  <c r="T3908" i="5"/>
  <c r="AD3907" i="5"/>
  <c r="AC3907" i="5"/>
  <c r="AB3907" i="5"/>
  <c r="T3907" i="5"/>
  <c r="AD3906" i="5"/>
  <c r="AC3906" i="5"/>
  <c r="AB3906" i="5"/>
  <c r="AD3905" i="5"/>
  <c r="AC3905" i="5"/>
  <c r="AB3905" i="5"/>
  <c r="AD3904" i="5"/>
  <c r="AC3904" i="5"/>
  <c r="AB3904" i="5"/>
  <c r="T3904" i="5"/>
  <c r="AD3903" i="5"/>
  <c r="AC3903" i="5"/>
  <c r="AB3903" i="5"/>
  <c r="AD3902" i="5"/>
  <c r="AC3902" i="5"/>
  <c r="AB3902" i="5"/>
  <c r="AD3901" i="5"/>
  <c r="AC3901" i="5"/>
  <c r="AB3901" i="5"/>
  <c r="AD3900" i="5"/>
  <c r="AC3900" i="5"/>
  <c r="AB3900" i="5"/>
  <c r="AD3899" i="5"/>
  <c r="AC3899" i="5"/>
  <c r="AB3899" i="5"/>
  <c r="AD3898" i="5"/>
  <c r="AC3898" i="5"/>
  <c r="AB3898" i="5"/>
  <c r="T3898" i="5"/>
  <c r="AD3897" i="5"/>
  <c r="AC3897" i="5"/>
  <c r="AB3897" i="5"/>
  <c r="T3897" i="5"/>
  <c r="AD3896" i="5"/>
  <c r="AC3896" i="5"/>
  <c r="AB3896" i="5"/>
  <c r="T3896" i="5"/>
  <c r="AD3895" i="5"/>
  <c r="AC3895" i="5"/>
  <c r="AB3895" i="5"/>
  <c r="T3895" i="5"/>
  <c r="AD3894" i="5"/>
  <c r="AC3894" i="5"/>
  <c r="AB3894" i="5"/>
  <c r="T3894" i="5"/>
  <c r="AD3893" i="5"/>
  <c r="AC3893" i="5"/>
  <c r="AB3893" i="5"/>
  <c r="T3893" i="5"/>
  <c r="AD3892" i="5"/>
  <c r="AC3892" i="5"/>
  <c r="AB3892" i="5"/>
  <c r="T3892" i="5"/>
  <c r="AD3891" i="5"/>
  <c r="AC3891" i="5"/>
  <c r="AB3891" i="5"/>
  <c r="T3891" i="5"/>
  <c r="AD3890" i="5"/>
  <c r="AC3890" i="5"/>
  <c r="AB3890" i="5"/>
  <c r="T3890" i="5"/>
  <c r="AD3889" i="5"/>
  <c r="AC3889" i="5"/>
  <c r="AB3889" i="5"/>
  <c r="T3889" i="5"/>
  <c r="AD3888" i="5"/>
  <c r="AC3888" i="5"/>
  <c r="AB3888" i="5"/>
  <c r="T3888" i="5"/>
  <c r="AD3887" i="5"/>
  <c r="AC3887" i="5"/>
  <c r="AB3887" i="5"/>
  <c r="T3887" i="5"/>
  <c r="AD3886" i="5"/>
  <c r="AC3886" i="5"/>
  <c r="AB3886" i="5"/>
  <c r="T3886" i="5"/>
  <c r="AD3885" i="5"/>
  <c r="AC3885" i="5"/>
  <c r="AB3885" i="5"/>
  <c r="T3885" i="5"/>
  <c r="AD3884" i="5"/>
  <c r="AC3884" i="5"/>
  <c r="AB3884" i="5"/>
  <c r="T3884" i="5"/>
  <c r="AD3883" i="5"/>
  <c r="AC3883" i="5"/>
  <c r="AB3883" i="5"/>
  <c r="T3883" i="5"/>
  <c r="AD3882" i="5"/>
  <c r="AC3882" i="5"/>
  <c r="AB3882" i="5"/>
  <c r="T3882" i="5"/>
  <c r="AD3881" i="5"/>
  <c r="AC3881" i="5"/>
  <c r="AB3881" i="5"/>
  <c r="T3881" i="5"/>
  <c r="AD3880" i="5"/>
  <c r="AC3880" i="5"/>
  <c r="AB3880" i="5"/>
  <c r="T3880" i="5"/>
  <c r="AD3879" i="5"/>
  <c r="AC3879" i="5"/>
  <c r="AB3879" i="5"/>
  <c r="T3879" i="5"/>
  <c r="AD3878" i="5"/>
  <c r="AC3878" i="5"/>
  <c r="AB3878" i="5"/>
  <c r="T3878" i="5"/>
  <c r="AD3877" i="5"/>
  <c r="AC3877" i="5"/>
  <c r="AB3877" i="5"/>
  <c r="T3877" i="5"/>
  <c r="AD3876" i="5"/>
  <c r="AC3876" i="5"/>
  <c r="AB3876" i="5"/>
  <c r="T3876" i="5"/>
  <c r="AD3875" i="5"/>
  <c r="AC3875" i="5"/>
  <c r="AB3875" i="5"/>
  <c r="T3875" i="5"/>
  <c r="AD3874" i="5"/>
  <c r="AC3874" i="5"/>
  <c r="AB3874" i="5"/>
  <c r="T3874" i="5"/>
  <c r="AD3873" i="5"/>
  <c r="AC3873" i="5"/>
  <c r="AB3873" i="5"/>
  <c r="T3873" i="5"/>
  <c r="AD3872" i="5"/>
  <c r="AC3872" i="5"/>
  <c r="AB3872" i="5"/>
  <c r="T3872" i="5"/>
  <c r="AD3871" i="5"/>
  <c r="AC3871" i="5"/>
  <c r="AB3871" i="5"/>
  <c r="T3871" i="5"/>
  <c r="AD3870" i="5"/>
  <c r="AC3870" i="5"/>
  <c r="AB3870" i="5"/>
  <c r="T3870" i="5"/>
  <c r="AD3869" i="5"/>
  <c r="AC3869" i="5"/>
  <c r="AB3869" i="5"/>
  <c r="T3869" i="5"/>
  <c r="AD3868" i="5"/>
  <c r="AC3868" i="5"/>
  <c r="AB3868" i="5"/>
  <c r="T3868" i="5"/>
  <c r="AD3867" i="5"/>
  <c r="AC3867" i="5"/>
  <c r="AB3867" i="5"/>
  <c r="T3867" i="5"/>
  <c r="AD3866" i="5"/>
  <c r="AC3866" i="5"/>
  <c r="AB3866" i="5"/>
  <c r="T3866" i="5"/>
  <c r="AD3865" i="5"/>
  <c r="AC3865" i="5"/>
  <c r="AB3865" i="5"/>
  <c r="T3865" i="5"/>
  <c r="AD3864" i="5"/>
  <c r="AC3864" i="5"/>
  <c r="AB3864" i="5"/>
  <c r="T3864" i="5"/>
  <c r="AD3863" i="5"/>
  <c r="AC3863" i="5"/>
  <c r="AB3863" i="5"/>
  <c r="T3863" i="5"/>
  <c r="AD3862" i="5"/>
  <c r="AC3862" i="5"/>
  <c r="AB3862" i="5"/>
  <c r="T3862" i="5"/>
  <c r="AD3861" i="5"/>
  <c r="AC3861" i="5"/>
  <c r="AB3861" i="5"/>
  <c r="T3861" i="5"/>
  <c r="AD3860" i="5"/>
  <c r="AC3860" i="5"/>
  <c r="AB3860" i="5"/>
  <c r="T3860" i="5"/>
  <c r="AD3859" i="5"/>
  <c r="AC3859" i="5"/>
  <c r="AB3859" i="5"/>
  <c r="T3859" i="5"/>
  <c r="AD3858" i="5"/>
  <c r="AC3858" i="5"/>
  <c r="AB3858" i="5"/>
  <c r="T3858" i="5"/>
  <c r="AD3857" i="5"/>
  <c r="AC3857" i="5"/>
  <c r="AB3857" i="5"/>
  <c r="T3857" i="5"/>
  <c r="AD3856" i="5"/>
  <c r="AC3856" i="5"/>
  <c r="AB3856" i="5"/>
  <c r="T3856" i="5"/>
  <c r="AD3855" i="5"/>
  <c r="AC3855" i="5"/>
  <c r="AB3855" i="5"/>
  <c r="T3855" i="5"/>
  <c r="AD3854" i="5"/>
  <c r="AC3854" i="5"/>
  <c r="AB3854" i="5"/>
  <c r="T3854" i="5"/>
  <c r="AD3853" i="5"/>
  <c r="AC3853" i="5"/>
  <c r="AB3853" i="5"/>
  <c r="T3853" i="5"/>
  <c r="AD3852" i="5"/>
  <c r="AC3852" i="5"/>
  <c r="AB3852" i="5"/>
  <c r="T3852" i="5"/>
  <c r="AD3851" i="5"/>
  <c r="AC3851" i="5"/>
  <c r="AB3851" i="5"/>
  <c r="T3851" i="5"/>
  <c r="AD3850" i="5"/>
  <c r="AC3850" i="5"/>
  <c r="AB3850" i="5"/>
  <c r="T3850" i="5"/>
  <c r="AD3849" i="5"/>
  <c r="AC3849" i="5"/>
  <c r="AB3849" i="5"/>
  <c r="T3849" i="5"/>
  <c r="AD3848" i="5"/>
  <c r="AC3848" i="5"/>
  <c r="AB3848" i="5"/>
  <c r="T3848" i="5"/>
  <c r="AD3847" i="5"/>
  <c r="AC3847" i="5"/>
  <c r="AB3847" i="5"/>
  <c r="T3847" i="5"/>
  <c r="AD3846" i="5"/>
  <c r="AC3846" i="5"/>
  <c r="AB3846" i="5"/>
  <c r="T3846" i="5"/>
  <c r="AD3845" i="5"/>
  <c r="AC3845" i="5"/>
  <c r="AB3845" i="5"/>
  <c r="T3845" i="5"/>
  <c r="AD3844" i="5"/>
  <c r="AC3844" i="5"/>
  <c r="AB3844" i="5"/>
  <c r="T3844" i="5"/>
  <c r="AD3843" i="5"/>
  <c r="AC3843" i="5"/>
  <c r="AB3843" i="5"/>
  <c r="T3843" i="5"/>
  <c r="AD3842" i="5"/>
  <c r="AC3842" i="5"/>
  <c r="AB3842" i="5"/>
  <c r="T3842" i="5"/>
  <c r="AD3841" i="5"/>
  <c r="AC3841" i="5"/>
  <c r="AB3841" i="5"/>
  <c r="T3841" i="5"/>
  <c r="AD3840" i="5"/>
  <c r="AC3840" i="5"/>
  <c r="AB3840" i="5"/>
  <c r="T3840" i="5"/>
  <c r="AD3839" i="5"/>
  <c r="AC3839" i="5"/>
  <c r="AB3839" i="5"/>
  <c r="T3839" i="5"/>
  <c r="AD3838" i="5"/>
  <c r="AC3838" i="5"/>
  <c r="AB3838" i="5"/>
  <c r="T3838" i="5"/>
  <c r="AD3837" i="5"/>
  <c r="AC3837" i="5"/>
  <c r="AB3837" i="5"/>
  <c r="T3837" i="5"/>
  <c r="AD3836" i="5"/>
  <c r="AC3836" i="5"/>
  <c r="AB3836" i="5"/>
  <c r="T3836" i="5"/>
  <c r="AD3835" i="5"/>
  <c r="AC3835" i="5"/>
  <c r="AB3835" i="5"/>
  <c r="T3835" i="5"/>
  <c r="AD3834" i="5"/>
  <c r="AC3834" i="5"/>
  <c r="AB3834" i="5"/>
  <c r="T3834" i="5"/>
  <c r="AD3833" i="5"/>
  <c r="AC3833" i="5"/>
  <c r="AB3833" i="5"/>
  <c r="T3833" i="5"/>
  <c r="AD3832" i="5"/>
  <c r="AC3832" i="5"/>
  <c r="AB3832" i="5"/>
  <c r="T3832" i="5"/>
  <c r="AD3831" i="5"/>
  <c r="AC3831" i="5"/>
  <c r="AB3831" i="5"/>
  <c r="T3831" i="5"/>
  <c r="AD3830" i="5"/>
  <c r="AC3830" i="5"/>
  <c r="AB3830" i="5"/>
  <c r="T3830" i="5"/>
  <c r="AD3829" i="5"/>
  <c r="AC3829" i="5"/>
  <c r="AB3829" i="5"/>
  <c r="T3829" i="5"/>
  <c r="AD3828" i="5"/>
  <c r="AC3828" i="5"/>
  <c r="AB3828" i="5"/>
  <c r="T3828" i="5"/>
  <c r="AD3827" i="5"/>
  <c r="AC3827" i="5"/>
  <c r="AB3827" i="5"/>
  <c r="T3827" i="5"/>
  <c r="AD3826" i="5"/>
  <c r="AC3826" i="5"/>
  <c r="AB3826" i="5"/>
  <c r="T3826" i="5"/>
  <c r="AD3825" i="5"/>
  <c r="AC3825" i="5"/>
  <c r="AB3825" i="5"/>
  <c r="T3825" i="5"/>
  <c r="AD3824" i="5"/>
  <c r="AC3824" i="5"/>
  <c r="AB3824" i="5"/>
  <c r="T3824" i="5"/>
  <c r="AD3823" i="5"/>
  <c r="AC3823" i="5"/>
  <c r="AB3823" i="5"/>
  <c r="T3823" i="5"/>
  <c r="AD3822" i="5"/>
  <c r="AC3822" i="5"/>
  <c r="AB3822" i="5"/>
  <c r="T3822" i="5"/>
  <c r="AD3821" i="5"/>
  <c r="AC3821" i="5"/>
  <c r="AB3821" i="5"/>
  <c r="T3821" i="5"/>
  <c r="AD3820" i="5"/>
  <c r="AC3820" i="5"/>
  <c r="AB3820" i="5"/>
  <c r="T3820" i="5"/>
  <c r="AD3819" i="5"/>
  <c r="AC3819" i="5"/>
  <c r="AB3819" i="5"/>
  <c r="T3819" i="5"/>
  <c r="AD3818" i="5"/>
  <c r="AC3818" i="5"/>
  <c r="AB3818" i="5"/>
  <c r="T3818" i="5"/>
  <c r="AD3817" i="5"/>
  <c r="AC3817" i="5"/>
  <c r="AB3817" i="5"/>
  <c r="T3817" i="5"/>
  <c r="AD3816" i="5"/>
  <c r="AC3816" i="5"/>
  <c r="AB3816" i="5"/>
  <c r="T3816" i="5"/>
  <c r="AD3815" i="5"/>
  <c r="AC3815" i="5"/>
  <c r="AB3815" i="5"/>
  <c r="T3815" i="5"/>
  <c r="AD3814" i="5"/>
  <c r="AC3814" i="5"/>
  <c r="AB3814" i="5"/>
  <c r="T3814" i="5"/>
  <c r="AD3813" i="5"/>
  <c r="AC3813" i="5"/>
  <c r="AB3813" i="5"/>
  <c r="T3813" i="5"/>
  <c r="AD3812" i="5"/>
  <c r="AC3812" i="5"/>
  <c r="AB3812" i="5"/>
  <c r="T3812" i="5"/>
  <c r="AD3811" i="5"/>
  <c r="AC3811" i="5"/>
  <c r="AB3811" i="5"/>
  <c r="T3811" i="5"/>
  <c r="AD3810" i="5"/>
  <c r="AC3810" i="5"/>
  <c r="AB3810" i="5"/>
  <c r="T3810" i="5"/>
  <c r="AD3809" i="5"/>
  <c r="AC3809" i="5"/>
  <c r="AB3809" i="5"/>
  <c r="T3809" i="5"/>
  <c r="AD3808" i="5"/>
  <c r="AC3808" i="5"/>
  <c r="AB3808" i="5"/>
  <c r="T3808" i="5"/>
  <c r="AD3807" i="5"/>
  <c r="AC3807" i="5"/>
  <c r="AB3807" i="5"/>
  <c r="T3807" i="5"/>
  <c r="AD3806" i="5"/>
  <c r="AC3806" i="5"/>
  <c r="AB3806" i="5"/>
  <c r="T3806" i="5"/>
  <c r="AD3805" i="5"/>
  <c r="AC3805" i="5"/>
  <c r="AB3805" i="5"/>
  <c r="T3805" i="5"/>
  <c r="AD3804" i="5"/>
  <c r="AC3804" i="5"/>
  <c r="AB3804" i="5"/>
  <c r="T3804" i="5"/>
  <c r="AD3803" i="5"/>
  <c r="AC3803" i="5"/>
  <c r="AB3803" i="5"/>
  <c r="T3803" i="5"/>
  <c r="AD3802" i="5"/>
  <c r="AC3802" i="5"/>
  <c r="AB3802" i="5"/>
  <c r="T3802" i="5"/>
  <c r="AD3801" i="5"/>
  <c r="AC3801" i="5"/>
  <c r="AB3801" i="5"/>
  <c r="T3801" i="5"/>
  <c r="AD3800" i="5"/>
  <c r="AC3800" i="5"/>
  <c r="AB3800" i="5"/>
  <c r="T3800" i="5"/>
  <c r="AD3799" i="5"/>
  <c r="AC3799" i="5"/>
  <c r="AB3799" i="5"/>
  <c r="T3799" i="5"/>
  <c r="AD3798" i="5"/>
  <c r="AC3798" i="5"/>
  <c r="AB3798" i="5"/>
  <c r="T3798" i="5"/>
  <c r="AD3797" i="5"/>
  <c r="AC3797" i="5"/>
  <c r="AB3797" i="5"/>
  <c r="T3797" i="5"/>
  <c r="AD3796" i="5"/>
  <c r="AC3796" i="5"/>
  <c r="AB3796" i="5"/>
  <c r="T3796" i="5"/>
  <c r="AD3795" i="5"/>
  <c r="AC3795" i="5"/>
  <c r="AB3795" i="5"/>
  <c r="T3795" i="5"/>
  <c r="AD3794" i="5"/>
  <c r="AC3794" i="5"/>
  <c r="AB3794" i="5"/>
  <c r="T3794" i="5"/>
  <c r="AD3793" i="5"/>
  <c r="AC3793" i="5"/>
  <c r="AB3793" i="5"/>
  <c r="T3793" i="5"/>
  <c r="AD3792" i="5"/>
  <c r="AC3792" i="5"/>
  <c r="AB3792" i="5"/>
  <c r="T3792" i="5"/>
  <c r="AD3791" i="5"/>
  <c r="AC3791" i="5"/>
  <c r="AB3791" i="5"/>
  <c r="T3791" i="5"/>
  <c r="AD3790" i="5"/>
  <c r="AC3790" i="5"/>
  <c r="AB3790" i="5"/>
  <c r="T3790" i="5"/>
  <c r="AD3789" i="5"/>
  <c r="AC3789" i="5"/>
  <c r="AB3789" i="5"/>
  <c r="T3789" i="5"/>
  <c r="AD3788" i="5"/>
  <c r="AC3788" i="5"/>
  <c r="AB3788" i="5"/>
  <c r="T3788" i="5"/>
  <c r="AD3787" i="5"/>
  <c r="AC3787" i="5"/>
  <c r="AB3787" i="5"/>
  <c r="T3787" i="5"/>
  <c r="AD3786" i="5"/>
  <c r="AC3786" i="5"/>
  <c r="AB3786" i="5"/>
  <c r="T3786" i="5"/>
  <c r="AD3785" i="5"/>
  <c r="AC3785" i="5"/>
  <c r="AB3785" i="5"/>
  <c r="T3785" i="5"/>
  <c r="AD3784" i="5"/>
  <c r="AC3784" i="5"/>
  <c r="AB3784" i="5"/>
  <c r="T3784" i="5"/>
  <c r="AD3783" i="5"/>
  <c r="AC3783" i="5"/>
  <c r="AB3783" i="5"/>
  <c r="T3783" i="5"/>
  <c r="AD3782" i="5"/>
  <c r="AC3782" i="5"/>
  <c r="AB3782" i="5"/>
  <c r="T3782" i="5"/>
  <c r="AD3781" i="5"/>
  <c r="AC3781" i="5"/>
  <c r="AB3781" i="5"/>
  <c r="T3781" i="5"/>
  <c r="AD3780" i="5"/>
  <c r="AC3780" i="5"/>
  <c r="AB3780" i="5"/>
  <c r="AD3779" i="5"/>
  <c r="AC3779" i="5"/>
  <c r="AB3779" i="5"/>
  <c r="AD3778" i="5"/>
  <c r="AC3778" i="5"/>
  <c r="AB3778" i="5"/>
  <c r="AD3777" i="5"/>
  <c r="AC3777" i="5"/>
  <c r="AB3777" i="5"/>
  <c r="AD3776" i="5"/>
  <c r="AC3776" i="5"/>
  <c r="AB3776" i="5"/>
  <c r="AD3775" i="5"/>
  <c r="AC3775" i="5"/>
  <c r="AB3775" i="5"/>
  <c r="AD3774" i="5"/>
  <c r="AC3774" i="5"/>
  <c r="AB3774" i="5"/>
  <c r="AD3773" i="5"/>
  <c r="AC3773" i="5"/>
  <c r="AB3773" i="5"/>
  <c r="AD3772" i="5"/>
  <c r="AC3772" i="5"/>
  <c r="AB3772" i="5"/>
  <c r="T3772" i="5"/>
  <c r="AD3771" i="5"/>
  <c r="AC3771" i="5"/>
  <c r="AB3771" i="5"/>
  <c r="T3771" i="5"/>
  <c r="AD3770" i="5"/>
  <c r="AC3770" i="5"/>
  <c r="AB3770" i="5"/>
  <c r="T3770" i="5"/>
  <c r="AD3769" i="5"/>
  <c r="AC3769" i="5"/>
  <c r="AB3769" i="5"/>
  <c r="T3769" i="5"/>
  <c r="AD3768" i="5"/>
  <c r="AC3768" i="5"/>
  <c r="AB3768" i="5"/>
  <c r="T3768" i="5"/>
  <c r="AD3767" i="5"/>
  <c r="AC3767" i="5"/>
  <c r="AB3767" i="5"/>
  <c r="T3767" i="5"/>
  <c r="AD3766" i="5"/>
  <c r="AC3766" i="5"/>
  <c r="AB3766" i="5"/>
  <c r="T3766" i="5"/>
  <c r="AD3765" i="5"/>
  <c r="AC3765" i="5"/>
  <c r="AB3765" i="5"/>
  <c r="T3765" i="5"/>
  <c r="AD3764" i="5"/>
  <c r="AC3764" i="5"/>
  <c r="AB3764" i="5"/>
  <c r="T3764" i="5"/>
  <c r="AD3763" i="5"/>
  <c r="AC3763" i="5"/>
  <c r="AB3763" i="5"/>
  <c r="T3763" i="5"/>
  <c r="AD3762" i="5"/>
  <c r="AC3762" i="5"/>
  <c r="AB3762" i="5"/>
  <c r="T3762" i="5"/>
  <c r="AD3761" i="5"/>
  <c r="AC3761" i="5"/>
  <c r="AB3761" i="5"/>
  <c r="T3761" i="5"/>
  <c r="AD3760" i="5"/>
  <c r="AC3760" i="5"/>
  <c r="AB3760" i="5"/>
  <c r="T3760" i="5"/>
  <c r="AD3759" i="5"/>
  <c r="AC3759" i="5"/>
  <c r="AB3759" i="5"/>
  <c r="T3759" i="5"/>
  <c r="AD3758" i="5"/>
  <c r="AC3758" i="5"/>
  <c r="AB3758" i="5"/>
  <c r="T3758" i="5"/>
  <c r="AD3757" i="5"/>
  <c r="AC3757" i="5"/>
  <c r="AB3757" i="5"/>
  <c r="T3757" i="5"/>
  <c r="AD3756" i="5"/>
  <c r="AC3756" i="5"/>
  <c r="AB3756" i="5"/>
  <c r="T3756" i="5"/>
  <c r="AD3755" i="5"/>
  <c r="AC3755" i="5"/>
  <c r="AB3755" i="5"/>
  <c r="T3755" i="5"/>
  <c r="AD3754" i="5"/>
  <c r="AC3754" i="5"/>
  <c r="AB3754" i="5"/>
  <c r="T3754" i="5"/>
  <c r="AD3753" i="5"/>
  <c r="AC3753" i="5"/>
  <c r="AB3753" i="5"/>
  <c r="T3753" i="5"/>
  <c r="AD3752" i="5"/>
  <c r="AC3752" i="5"/>
  <c r="AB3752" i="5"/>
  <c r="T3752" i="5"/>
  <c r="AD3751" i="5"/>
  <c r="AC3751" i="5"/>
  <c r="AB3751" i="5"/>
  <c r="T3751" i="5"/>
  <c r="AD3750" i="5"/>
  <c r="AC3750" i="5"/>
  <c r="AB3750" i="5"/>
  <c r="T3750" i="5"/>
  <c r="AD3749" i="5"/>
  <c r="AC3749" i="5"/>
  <c r="AB3749" i="5"/>
  <c r="T3749" i="5"/>
  <c r="AD3748" i="5"/>
  <c r="AC3748" i="5"/>
  <c r="AB3748" i="5"/>
  <c r="T3748" i="5"/>
  <c r="AD3747" i="5"/>
  <c r="AC3747" i="5"/>
  <c r="AB3747" i="5"/>
  <c r="T3747" i="5"/>
  <c r="AD3746" i="5"/>
  <c r="AC3746" i="5"/>
  <c r="AB3746" i="5"/>
  <c r="T3746" i="5"/>
  <c r="AD3745" i="5"/>
  <c r="AC3745" i="5"/>
  <c r="AB3745" i="5"/>
  <c r="T3745" i="5"/>
  <c r="AD3744" i="5"/>
  <c r="AC3744" i="5"/>
  <c r="AB3744" i="5"/>
  <c r="T3744" i="5"/>
  <c r="AD3743" i="5"/>
  <c r="AC3743" i="5"/>
  <c r="AB3743" i="5"/>
  <c r="T3743" i="5"/>
  <c r="AD3742" i="5"/>
  <c r="AC3742" i="5"/>
  <c r="AB3742" i="5"/>
  <c r="T3742" i="5"/>
  <c r="AD3741" i="5"/>
  <c r="AC3741" i="5"/>
  <c r="AB3741" i="5"/>
  <c r="T3741" i="5"/>
  <c r="AD3740" i="5"/>
  <c r="AC3740" i="5"/>
  <c r="AB3740" i="5"/>
  <c r="T3740" i="5"/>
  <c r="AD3739" i="5"/>
  <c r="AC3739" i="5"/>
  <c r="AB3739" i="5"/>
  <c r="T3739" i="5"/>
  <c r="AD3738" i="5"/>
  <c r="AC3738" i="5"/>
  <c r="AB3738" i="5"/>
  <c r="T3738" i="5"/>
  <c r="AD3737" i="5"/>
  <c r="AC3737" i="5"/>
  <c r="AB3737" i="5"/>
  <c r="T3737" i="5"/>
  <c r="AD3736" i="5"/>
  <c r="AC3736" i="5"/>
  <c r="AB3736" i="5"/>
  <c r="T3736" i="5"/>
  <c r="AD3735" i="5"/>
  <c r="AC3735" i="5"/>
  <c r="AB3735" i="5"/>
  <c r="T3735" i="5"/>
  <c r="AD3734" i="5"/>
  <c r="AC3734" i="5"/>
  <c r="AB3734" i="5"/>
  <c r="T3734" i="5"/>
  <c r="AD3733" i="5"/>
  <c r="AC3733" i="5"/>
  <c r="AB3733" i="5"/>
  <c r="T3733" i="5"/>
  <c r="AD3732" i="5"/>
  <c r="AC3732" i="5"/>
  <c r="AB3732" i="5"/>
  <c r="T3732" i="5"/>
  <c r="AD3731" i="5"/>
  <c r="AC3731" i="5"/>
  <c r="AB3731" i="5"/>
  <c r="T3731" i="5"/>
  <c r="AD3730" i="5"/>
  <c r="AC3730" i="5"/>
  <c r="AB3730" i="5"/>
  <c r="T3730" i="5"/>
  <c r="AD3729" i="5"/>
  <c r="AC3729" i="5"/>
  <c r="AB3729" i="5"/>
  <c r="T3729" i="5"/>
  <c r="AD3728" i="5"/>
  <c r="AC3728" i="5"/>
  <c r="AB3728" i="5"/>
  <c r="T3728" i="5"/>
  <c r="AD3727" i="5"/>
  <c r="AC3727" i="5"/>
  <c r="AB3727" i="5"/>
  <c r="T3727" i="5"/>
  <c r="AD3726" i="5"/>
  <c r="AC3726" i="5"/>
  <c r="AB3726" i="5"/>
  <c r="T3726" i="5"/>
  <c r="AD3725" i="5"/>
  <c r="AC3725" i="5"/>
  <c r="AB3725" i="5"/>
  <c r="T3725" i="5"/>
  <c r="AD3724" i="5"/>
  <c r="AC3724" i="5"/>
  <c r="AB3724" i="5"/>
  <c r="T3724" i="5"/>
  <c r="AD3723" i="5"/>
  <c r="AC3723" i="5"/>
  <c r="AB3723" i="5"/>
  <c r="T3723" i="5"/>
  <c r="AD3722" i="5"/>
  <c r="AC3722" i="5"/>
  <c r="AB3722" i="5"/>
  <c r="T3722" i="5"/>
  <c r="AD3721" i="5"/>
  <c r="AC3721" i="5"/>
  <c r="AB3721" i="5"/>
  <c r="T3721" i="5"/>
  <c r="AD3720" i="5"/>
  <c r="AC3720" i="5"/>
  <c r="AB3720" i="5"/>
  <c r="T3720" i="5"/>
  <c r="AD3719" i="5"/>
  <c r="AC3719" i="5"/>
  <c r="AB3719" i="5"/>
  <c r="T3719" i="5"/>
  <c r="AD3718" i="5"/>
  <c r="AC3718" i="5"/>
  <c r="AB3718" i="5"/>
  <c r="T3718" i="5"/>
  <c r="AD3717" i="5"/>
  <c r="AC3717" i="5"/>
  <c r="AB3717" i="5"/>
  <c r="T3717" i="5"/>
  <c r="AD3716" i="5"/>
  <c r="AC3716" i="5"/>
  <c r="AB3716" i="5"/>
  <c r="T3716" i="5"/>
  <c r="AD3715" i="5"/>
  <c r="AC3715" i="5"/>
  <c r="AB3715" i="5"/>
  <c r="AD3714" i="5"/>
  <c r="AC3714" i="5"/>
  <c r="AB3714" i="5"/>
  <c r="AD3713" i="5"/>
  <c r="AC3713" i="5"/>
  <c r="AB3713" i="5"/>
  <c r="AD3712" i="5"/>
  <c r="AC3712" i="5"/>
  <c r="AB3712" i="5"/>
  <c r="AD3711" i="5"/>
  <c r="AC3711" i="5"/>
  <c r="AB3711" i="5"/>
  <c r="AD3710" i="5"/>
  <c r="AC3710" i="5"/>
  <c r="AB3710" i="5"/>
  <c r="AD3709" i="5"/>
  <c r="AC3709" i="5"/>
  <c r="AB3709" i="5"/>
  <c r="AD3708" i="5"/>
  <c r="AC3708" i="5"/>
  <c r="AB3708" i="5"/>
  <c r="AD3707" i="5"/>
  <c r="AC3707" i="5"/>
  <c r="AB3707" i="5"/>
  <c r="AD3706" i="5"/>
  <c r="AC3706" i="5"/>
  <c r="AB3706" i="5"/>
  <c r="AD3705" i="5"/>
  <c r="AC3705" i="5"/>
  <c r="AB3705" i="5"/>
  <c r="AD3704" i="5"/>
  <c r="AC3704" i="5"/>
  <c r="AB3704" i="5"/>
  <c r="AD3703" i="5"/>
  <c r="AC3703" i="5"/>
  <c r="AB3703" i="5"/>
  <c r="AD3702" i="5"/>
  <c r="AC3702" i="5"/>
  <c r="AB3702" i="5"/>
  <c r="AD3701" i="5"/>
  <c r="AC3701" i="5"/>
  <c r="AB3701" i="5"/>
  <c r="AD3700" i="5"/>
  <c r="AC3700" i="5"/>
  <c r="AB3700" i="5"/>
  <c r="AD3699" i="5"/>
  <c r="AC3699" i="5"/>
  <c r="AB3699" i="5"/>
  <c r="AD3698" i="5"/>
  <c r="AC3698" i="5"/>
  <c r="AB3698" i="5"/>
  <c r="AD3697" i="5"/>
  <c r="AC3697" i="5"/>
  <c r="AB3697" i="5"/>
  <c r="AD3696" i="5"/>
  <c r="AC3696" i="5"/>
  <c r="AB3696" i="5"/>
  <c r="AD3695" i="5"/>
  <c r="AC3695" i="5"/>
  <c r="AB3695" i="5"/>
  <c r="AD3694" i="5"/>
  <c r="AC3694" i="5"/>
  <c r="AB3694" i="5"/>
  <c r="AD3693" i="5"/>
  <c r="AC3693" i="5"/>
  <c r="AB3693" i="5"/>
  <c r="T3693" i="5"/>
  <c r="AD3692" i="5"/>
  <c r="AC3692" i="5"/>
  <c r="AB3692" i="5"/>
  <c r="T3692" i="5"/>
  <c r="AD3691" i="5"/>
  <c r="AC3691" i="5"/>
  <c r="AB3691" i="5"/>
  <c r="T3691" i="5"/>
  <c r="AD3690" i="5"/>
  <c r="AC3690" i="5"/>
  <c r="AB3690" i="5"/>
  <c r="T3690" i="5"/>
  <c r="AD3689" i="5"/>
  <c r="AC3689" i="5"/>
  <c r="AB3689" i="5"/>
  <c r="T3689" i="5"/>
  <c r="AD3688" i="5"/>
  <c r="AC3688" i="5"/>
  <c r="AB3688" i="5"/>
  <c r="T3688" i="5"/>
  <c r="AD3687" i="5"/>
  <c r="AC3687" i="5"/>
  <c r="AB3687" i="5"/>
  <c r="T3687" i="5"/>
  <c r="AD3686" i="5"/>
  <c r="AC3686" i="5"/>
  <c r="AB3686" i="5"/>
  <c r="T3686" i="5"/>
  <c r="AD3685" i="5"/>
  <c r="AC3685" i="5"/>
  <c r="AB3685" i="5"/>
  <c r="T3685" i="5"/>
  <c r="AD3684" i="5"/>
  <c r="AC3684" i="5"/>
  <c r="AB3684" i="5"/>
  <c r="T3684" i="5"/>
  <c r="AD3683" i="5"/>
  <c r="AC3683" i="5"/>
  <c r="AB3683" i="5"/>
  <c r="T3683" i="5"/>
  <c r="AD3682" i="5"/>
  <c r="AC3682" i="5"/>
  <c r="AB3682" i="5"/>
  <c r="T3682" i="5"/>
  <c r="AD3681" i="5"/>
  <c r="AC3681" i="5"/>
  <c r="AB3681" i="5"/>
  <c r="T3681" i="5"/>
  <c r="AD3680" i="5"/>
  <c r="AC3680" i="5"/>
  <c r="AB3680" i="5"/>
  <c r="T3680" i="5"/>
  <c r="AD3679" i="5"/>
  <c r="AC3679" i="5"/>
  <c r="AB3679" i="5"/>
  <c r="T3679" i="5"/>
  <c r="AD3678" i="5"/>
  <c r="AC3678" i="5"/>
  <c r="AB3678" i="5"/>
  <c r="T3678" i="5"/>
  <c r="AD3677" i="5"/>
  <c r="AC3677" i="5"/>
  <c r="AB3677" i="5"/>
  <c r="T3677" i="5"/>
  <c r="AD3676" i="5"/>
  <c r="AC3676" i="5"/>
  <c r="AB3676" i="5"/>
  <c r="T3676" i="5"/>
  <c r="AD3675" i="5"/>
  <c r="AC3675" i="5"/>
  <c r="AB3675" i="5"/>
  <c r="T3675" i="5"/>
  <c r="AD3674" i="5"/>
  <c r="AC3674" i="5"/>
  <c r="AB3674" i="5"/>
  <c r="T3674" i="5"/>
  <c r="AD3673" i="5"/>
  <c r="AC3673" i="5"/>
  <c r="AB3673" i="5"/>
  <c r="T3673" i="5"/>
  <c r="AD3672" i="5"/>
  <c r="AC3672" i="5"/>
  <c r="AB3672" i="5"/>
  <c r="T3672" i="5"/>
  <c r="AD3671" i="5"/>
  <c r="AC3671" i="5"/>
  <c r="AB3671" i="5"/>
  <c r="T3671" i="5"/>
  <c r="AD3670" i="5"/>
  <c r="AC3670" i="5"/>
  <c r="AB3670" i="5"/>
  <c r="T3670" i="5"/>
  <c r="AD3669" i="5"/>
  <c r="AC3669" i="5"/>
  <c r="AB3669" i="5"/>
  <c r="T3669" i="5"/>
  <c r="AD3668" i="5"/>
  <c r="AC3668" i="5"/>
  <c r="AB3668" i="5"/>
  <c r="T3668" i="5"/>
  <c r="AD3667" i="5"/>
  <c r="AC3667" i="5"/>
  <c r="AB3667" i="5"/>
  <c r="T3667" i="5"/>
  <c r="AD3666" i="5"/>
  <c r="AC3666" i="5"/>
  <c r="AB3666" i="5"/>
  <c r="T3666" i="5"/>
  <c r="AD3665" i="5"/>
  <c r="AC3665" i="5"/>
  <c r="AB3665" i="5"/>
  <c r="T3665" i="5"/>
  <c r="AD3664" i="5"/>
  <c r="AC3664" i="5"/>
  <c r="AB3664" i="5"/>
  <c r="T3664" i="5"/>
  <c r="AD3663" i="5"/>
  <c r="AC3663" i="5"/>
  <c r="AB3663" i="5"/>
  <c r="T3663" i="5"/>
  <c r="AD3662" i="5"/>
  <c r="AC3662" i="5"/>
  <c r="AB3662" i="5"/>
  <c r="T3662" i="5"/>
  <c r="AD3661" i="5"/>
  <c r="AC3661" i="5"/>
  <c r="AB3661" i="5"/>
  <c r="T3661" i="5"/>
  <c r="AD3660" i="5"/>
  <c r="AC3660" i="5"/>
  <c r="AB3660" i="5"/>
  <c r="T3660" i="5"/>
  <c r="AD3659" i="5"/>
  <c r="AC3659" i="5"/>
  <c r="AB3659" i="5"/>
  <c r="T3659" i="5"/>
  <c r="AD3658" i="5"/>
  <c r="AC3658" i="5"/>
  <c r="AB3658" i="5"/>
  <c r="T3658" i="5"/>
  <c r="AD3657" i="5"/>
  <c r="AC3657" i="5"/>
  <c r="AB3657" i="5"/>
  <c r="T3657" i="5"/>
  <c r="AD3656" i="5"/>
  <c r="AC3656" i="5"/>
  <c r="AB3656" i="5"/>
  <c r="T3656" i="5"/>
  <c r="AD3655" i="5"/>
  <c r="AC3655" i="5"/>
  <c r="AB3655" i="5"/>
  <c r="T3655" i="5"/>
  <c r="AD3654" i="5"/>
  <c r="AC3654" i="5"/>
  <c r="AB3654" i="5"/>
  <c r="T3654" i="5"/>
  <c r="AD3653" i="5"/>
  <c r="AC3653" i="5"/>
  <c r="AB3653" i="5"/>
  <c r="T3653" i="5"/>
  <c r="AD3652" i="5"/>
  <c r="AC3652" i="5"/>
  <c r="AB3652" i="5"/>
  <c r="T3652" i="5"/>
  <c r="AD3651" i="5"/>
  <c r="AC3651" i="5"/>
  <c r="AB3651" i="5"/>
  <c r="T3651" i="5"/>
  <c r="AD3650" i="5"/>
  <c r="AC3650" i="5"/>
  <c r="AB3650" i="5"/>
  <c r="T3650" i="5"/>
  <c r="AD3649" i="5"/>
  <c r="AC3649" i="5"/>
  <c r="AB3649" i="5"/>
  <c r="T3649" i="5"/>
  <c r="AD3648" i="5"/>
  <c r="AC3648" i="5"/>
  <c r="AB3648" i="5"/>
  <c r="T3648" i="5"/>
  <c r="AD3647" i="5"/>
  <c r="AC3647" i="5"/>
  <c r="AB3647" i="5"/>
  <c r="T3647" i="5"/>
  <c r="AD3646" i="5"/>
  <c r="AC3646" i="5"/>
  <c r="AB3646" i="5"/>
  <c r="T3646" i="5"/>
  <c r="AD3645" i="5"/>
  <c r="AC3645" i="5"/>
  <c r="AB3645" i="5"/>
  <c r="T3645" i="5"/>
  <c r="AD3644" i="5"/>
  <c r="AC3644" i="5"/>
  <c r="AB3644" i="5"/>
  <c r="T3644" i="5"/>
  <c r="AD3643" i="5"/>
  <c r="AC3643" i="5"/>
  <c r="AB3643" i="5"/>
  <c r="T3643" i="5"/>
  <c r="AD3642" i="5"/>
  <c r="AC3642" i="5"/>
  <c r="AB3642" i="5"/>
  <c r="T3642" i="5"/>
  <c r="AD3641" i="5"/>
  <c r="AC3641" i="5"/>
  <c r="AB3641" i="5"/>
  <c r="T3641" i="5"/>
  <c r="AD3640" i="5"/>
  <c r="AC3640" i="5"/>
  <c r="AB3640" i="5"/>
  <c r="AD3639" i="5"/>
  <c r="AC3639" i="5"/>
  <c r="AB3639" i="5"/>
  <c r="AD3638" i="5"/>
  <c r="AC3638" i="5"/>
  <c r="AB3638" i="5"/>
  <c r="T3638" i="5"/>
  <c r="AD3637" i="5"/>
  <c r="AC3637" i="5"/>
  <c r="AB3637" i="5"/>
  <c r="AD3636" i="5"/>
  <c r="AC3636" i="5"/>
  <c r="AB3636" i="5"/>
  <c r="AD3635" i="5"/>
  <c r="AC3635" i="5"/>
  <c r="AB3635" i="5"/>
  <c r="AD3634" i="5"/>
  <c r="AC3634" i="5"/>
  <c r="AB3634" i="5"/>
  <c r="AD3633" i="5"/>
  <c r="AC3633" i="5"/>
  <c r="AB3633" i="5"/>
  <c r="AD3632" i="5"/>
  <c r="AC3632" i="5"/>
  <c r="AB3632" i="5"/>
  <c r="AD3631" i="5"/>
  <c r="AC3631" i="5"/>
  <c r="AB3631" i="5"/>
  <c r="T3631" i="5"/>
  <c r="AD3630" i="5"/>
  <c r="AC3630" i="5"/>
  <c r="AB3630" i="5"/>
  <c r="T3630" i="5"/>
  <c r="AD3629" i="5"/>
  <c r="AC3629" i="5"/>
  <c r="AB3629" i="5"/>
  <c r="T3629" i="5"/>
  <c r="AD3628" i="5"/>
  <c r="AC3628" i="5"/>
  <c r="AB3628" i="5"/>
  <c r="T3628" i="5"/>
  <c r="AD3627" i="5"/>
  <c r="AC3627" i="5"/>
  <c r="AB3627" i="5"/>
  <c r="T3627" i="5"/>
  <c r="AD3626" i="5"/>
  <c r="AC3626" i="5"/>
  <c r="AB3626" i="5"/>
  <c r="T3626" i="5"/>
  <c r="AD3625" i="5"/>
  <c r="AC3625" i="5"/>
  <c r="AB3625" i="5"/>
  <c r="T3625" i="5"/>
  <c r="AD3624" i="5"/>
  <c r="AC3624" i="5"/>
  <c r="AB3624" i="5"/>
  <c r="T3624" i="5"/>
  <c r="AD3623" i="5"/>
  <c r="AC3623" i="5"/>
  <c r="AB3623" i="5"/>
  <c r="T3623" i="5"/>
  <c r="AD3622" i="5"/>
  <c r="AC3622" i="5"/>
  <c r="AB3622" i="5"/>
  <c r="T3622" i="5"/>
  <c r="AD3621" i="5"/>
  <c r="AC3621" i="5"/>
  <c r="AB3621" i="5"/>
  <c r="T3621" i="5"/>
  <c r="AD3620" i="5"/>
  <c r="AC3620" i="5"/>
  <c r="AB3620" i="5"/>
  <c r="T3620" i="5"/>
  <c r="AD3619" i="5"/>
  <c r="AC3619" i="5"/>
  <c r="AB3619" i="5"/>
  <c r="T3619" i="5"/>
  <c r="AD3618" i="5"/>
  <c r="AC3618" i="5"/>
  <c r="AB3618" i="5"/>
  <c r="T3618" i="5"/>
  <c r="AD3617" i="5"/>
  <c r="AC3617" i="5"/>
  <c r="AB3617" i="5"/>
  <c r="AD3616" i="5"/>
  <c r="AC3616" i="5"/>
  <c r="AB3616" i="5"/>
  <c r="AD3615" i="5"/>
  <c r="AC3615" i="5"/>
  <c r="AB3615" i="5"/>
  <c r="AD3614" i="5"/>
  <c r="AC3614" i="5"/>
  <c r="AB3614" i="5"/>
  <c r="AD3613" i="5"/>
  <c r="AC3613" i="5"/>
  <c r="AB3613" i="5"/>
  <c r="AD3612" i="5"/>
  <c r="AC3612" i="5"/>
  <c r="AB3612" i="5"/>
  <c r="AD3611" i="5"/>
  <c r="AC3611" i="5"/>
  <c r="AB3611" i="5"/>
  <c r="AD3610" i="5"/>
  <c r="AC3610" i="5"/>
  <c r="AB3610" i="5"/>
  <c r="AD3609" i="5"/>
  <c r="AC3609" i="5"/>
  <c r="AB3609" i="5"/>
  <c r="AD3608" i="5"/>
  <c r="AC3608" i="5"/>
  <c r="AB3608" i="5"/>
  <c r="AD3607" i="5"/>
  <c r="AC3607" i="5"/>
  <c r="AB3607" i="5"/>
  <c r="AD3606" i="5"/>
  <c r="AC3606" i="5"/>
  <c r="AB3606" i="5"/>
  <c r="AD3605" i="5"/>
  <c r="AC3605" i="5"/>
  <c r="AB3605" i="5"/>
  <c r="AD3604" i="5"/>
  <c r="AC3604" i="5"/>
  <c r="AB3604" i="5"/>
  <c r="AD3603" i="5"/>
  <c r="AC3603" i="5"/>
  <c r="AB3603" i="5"/>
  <c r="AD3602" i="5"/>
  <c r="AC3602" i="5"/>
  <c r="AB3602" i="5"/>
  <c r="AD3601" i="5"/>
  <c r="AC3601" i="5"/>
  <c r="AB3601" i="5"/>
  <c r="AD3600" i="5"/>
  <c r="AC3600" i="5"/>
  <c r="AB3600" i="5"/>
  <c r="AD3599" i="5"/>
  <c r="AC3599" i="5"/>
  <c r="AB3599" i="5"/>
  <c r="AD3598" i="5"/>
  <c r="AC3598" i="5"/>
  <c r="AB3598" i="5"/>
  <c r="AD3597" i="5"/>
  <c r="AC3597" i="5"/>
  <c r="AB3597" i="5"/>
  <c r="AD3596" i="5"/>
  <c r="AC3596" i="5"/>
  <c r="AB3596" i="5"/>
  <c r="AD3595" i="5"/>
  <c r="AC3595" i="5"/>
  <c r="AB3595" i="5"/>
  <c r="AD3594" i="5"/>
  <c r="AC3594" i="5"/>
  <c r="AB3594" i="5"/>
  <c r="AD3593" i="5"/>
  <c r="AC3593" i="5"/>
  <c r="AB3593" i="5"/>
  <c r="T3593" i="5"/>
  <c r="L3593" i="5"/>
  <c r="K3593" i="5"/>
  <c r="AD3592" i="5"/>
  <c r="AC3592" i="5"/>
  <c r="AB3592" i="5"/>
  <c r="T3592" i="5"/>
  <c r="L3592" i="5"/>
  <c r="K3592" i="5"/>
  <c r="AD3591" i="5"/>
  <c r="AC3591" i="5"/>
  <c r="AB3591" i="5"/>
  <c r="T3591" i="5"/>
  <c r="L3591" i="5"/>
  <c r="K3591" i="5"/>
  <c r="AD3590" i="5"/>
  <c r="AC3590" i="5"/>
  <c r="AB3590" i="5"/>
  <c r="T3590" i="5"/>
  <c r="L3590" i="5"/>
  <c r="K3590" i="5"/>
  <c r="AD3589" i="5"/>
  <c r="AC3589" i="5"/>
  <c r="AB3589" i="5"/>
  <c r="T3589" i="5"/>
  <c r="L3589" i="5"/>
  <c r="K3589" i="5"/>
  <c r="AD3588" i="5"/>
  <c r="AC3588" i="5"/>
  <c r="AB3588" i="5"/>
  <c r="T3588" i="5"/>
  <c r="L3588" i="5"/>
  <c r="K3588" i="5"/>
  <c r="AD3587" i="5"/>
  <c r="AC3587" i="5"/>
  <c r="AB3587" i="5"/>
  <c r="T3587" i="5"/>
  <c r="L3587" i="5"/>
  <c r="K3587" i="5"/>
  <c r="AD3586" i="5"/>
  <c r="AC3586" i="5"/>
  <c r="AB3586" i="5"/>
  <c r="T3586" i="5"/>
  <c r="L3586" i="5"/>
  <c r="K3586" i="5"/>
  <c r="AD3585" i="5"/>
  <c r="AC3585" i="5"/>
  <c r="AB3585" i="5"/>
  <c r="T3585" i="5"/>
  <c r="L3585" i="5"/>
  <c r="K3585" i="5"/>
  <c r="AD3584" i="5"/>
  <c r="AC3584" i="5"/>
  <c r="AB3584" i="5"/>
  <c r="T3584" i="5"/>
  <c r="L3584" i="5"/>
  <c r="K3584" i="5"/>
  <c r="AD3583" i="5"/>
  <c r="AC3583" i="5"/>
  <c r="AB3583" i="5"/>
  <c r="T3583" i="5"/>
  <c r="L3583" i="5"/>
  <c r="K3583" i="5"/>
  <c r="AD3582" i="5"/>
  <c r="AC3582" i="5"/>
  <c r="AB3582" i="5"/>
  <c r="T3582" i="5"/>
  <c r="L3582" i="5"/>
  <c r="K3582" i="5"/>
  <c r="AD3581" i="5"/>
  <c r="AC3581" i="5"/>
  <c r="AB3581" i="5"/>
  <c r="T3581" i="5"/>
  <c r="L3581" i="5"/>
  <c r="K3581" i="5"/>
  <c r="AD3580" i="5"/>
  <c r="AC3580" i="5"/>
  <c r="AB3580" i="5"/>
  <c r="T3580" i="5"/>
  <c r="L3580" i="5"/>
  <c r="K3580" i="5"/>
  <c r="AD3579" i="5"/>
  <c r="AC3579" i="5"/>
  <c r="AB3579" i="5"/>
  <c r="T3579" i="5"/>
  <c r="L3579" i="5"/>
  <c r="K3579" i="5"/>
  <c r="AD3578" i="5"/>
  <c r="AC3578" i="5"/>
  <c r="AB3578" i="5"/>
  <c r="T3578" i="5"/>
  <c r="L3578" i="5"/>
  <c r="K3578" i="5"/>
  <c r="AD3577" i="5"/>
  <c r="AC3577" i="5"/>
  <c r="AB3577" i="5"/>
  <c r="T3577" i="5"/>
  <c r="L3577" i="5"/>
  <c r="K3577" i="5"/>
  <c r="AD3576" i="5"/>
  <c r="AC3576" i="5"/>
  <c r="AB3576" i="5"/>
  <c r="T3576" i="5"/>
  <c r="L3576" i="5"/>
  <c r="K3576" i="5"/>
  <c r="AD3575" i="5"/>
  <c r="AC3575" i="5"/>
  <c r="AB3575" i="5"/>
  <c r="T3575" i="5"/>
  <c r="L3575" i="5"/>
  <c r="K3575" i="5"/>
  <c r="AD3574" i="5"/>
  <c r="AC3574" i="5"/>
  <c r="AB3574" i="5"/>
  <c r="T3574" i="5"/>
  <c r="L3574" i="5"/>
  <c r="K3574" i="5"/>
  <c r="AD3573" i="5"/>
  <c r="AC3573" i="5"/>
  <c r="AB3573" i="5"/>
  <c r="T3573" i="5"/>
  <c r="L3573" i="5"/>
  <c r="K3573" i="5"/>
  <c r="AD3572" i="5"/>
  <c r="AC3572" i="5"/>
  <c r="AB3572" i="5"/>
  <c r="T3572" i="5"/>
  <c r="L3572" i="5"/>
  <c r="K3572" i="5"/>
  <c r="AD3571" i="5"/>
  <c r="AC3571" i="5"/>
  <c r="AB3571" i="5"/>
  <c r="T3571" i="5"/>
  <c r="L3571" i="5"/>
  <c r="K3571" i="5"/>
  <c r="AD3570" i="5"/>
  <c r="AC3570" i="5"/>
  <c r="AB3570" i="5"/>
  <c r="T3570" i="5"/>
  <c r="L3570" i="5"/>
  <c r="K3570" i="5"/>
  <c r="AD3569" i="5"/>
  <c r="AC3569" i="5"/>
  <c r="AB3569" i="5"/>
  <c r="T3569" i="5"/>
  <c r="L3569" i="5"/>
  <c r="K3569" i="5"/>
  <c r="AD3568" i="5"/>
  <c r="AC3568" i="5"/>
  <c r="AB3568" i="5"/>
  <c r="T3568" i="5"/>
  <c r="L3568" i="5"/>
  <c r="K3568" i="5"/>
  <c r="AD3567" i="5"/>
  <c r="AC3567" i="5"/>
  <c r="AB3567" i="5"/>
  <c r="T3567" i="5"/>
  <c r="L3567" i="5"/>
  <c r="K3567" i="5"/>
  <c r="AD3566" i="5"/>
  <c r="AC3566" i="5"/>
  <c r="AB3566" i="5"/>
  <c r="T3566" i="5"/>
  <c r="L3566" i="5"/>
  <c r="K3566" i="5"/>
  <c r="AD3565" i="5"/>
  <c r="AC3565" i="5"/>
  <c r="AB3565" i="5"/>
  <c r="L3565" i="5"/>
  <c r="K3565" i="5"/>
  <c r="AD3564" i="5"/>
  <c r="AC3564" i="5"/>
  <c r="AB3564" i="5"/>
  <c r="L3564" i="5"/>
  <c r="K3564" i="5"/>
  <c r="AD3563" i="5"/>
  <c r="AC3563" i="5"/>
  <c r="AB3563" i="5"/>
  <c r="L3563" i="5"/>
  <c r="K3563" i="5"/>
  <c r="AD3562" i="5"/>
  <c r="AC3562" i="5"/>
  <c r="AB3562" i="5"/>
  <c r="L3562" i="5"/>
  <c r="K3562" i="5"/>
  <c r="AD3561" i="5"/>
  <c r="AC3561" i="5"/>
  <c r="AB3561" i="5"/>
  <c r="L3561" i="5"/>
  <c r="K3561" i="5"/>
  <c r="AD3560" i="5"/>
  <c r="AC3560" i="5"/>
  <c r="AB3560" i="5"/>
  <c r="L3560" i="5"/>
  <c r="K3560" i="5"/>
  <c r="AD3559" i="5"/>
  <c r="AC3559" i="5"/>
  <c r="AB3559" i="5"/>
  <c r="L3559" i="5"/>
  <c r="K3559" i="5"/>
  <c r="AD3558" i="5"/>
  <c r="AC3558" i="5"/>
  <c r="AB3558" i="5"/>
  <c r="L3558" i="5"/>
  <c r="K3558" i="5"/>
  <c r="AD3557" i="5"/>
  <c r="AC3557" i="5"/>
  <c r="AB3557" i="5"/>
  <c r="T3557" i="5"/>
  <c r="L3557" i="5"/>
  <c r="K3557" i="5"/>
  <c r="AD3556" i="5"/>
  <c r="AC3556" i="5"/>
  <c r="AB3556" i="5"/>
  <c r="T3556" i="5"/>
  <c r="L3556" i="5"/>
  <c r="K3556" i="5"/>
  <c r="AD3555" i="5"/>
  <c r="AC3555" i="5"/>
  <c r="AB3555" i="5"/>
  <c r="T3555" i="5"/>
  <c r="L3555" i="5"/>
  <c r="K3555" i="5"/>
  <c r="AD3554" i="5"/>
  <c r="AC3554" i="5"/>
  <c r="AB3554" i="5"/>
  <c r="T3554" i="5"/>
  <c r="L3554" i="5"/>
  <c r="K3554" i="5"/>
  <c r="AD3553" i="5"/>
  <c r="AC3553" i="5"/>
  <c r="AB3553" i="5"/>
  <c r="T3553" i="5"/>
  <c r="L3553" i="5"/>
  <c r="K3553" i="5"/>
  <c r="AD3552" i="5"/>
  <c r="AC3552" i="5"/>
  <c r="AB3552" i="5"/>
  <c r="T3552" i="5"/>
  <c r="L3552" i="5"/>
  <c r="K3552" i="5"/>
  <c r="AD3551" i="5"/>
  <c r="AC3551" i="5"/>
  <c r="AB3551" i="5"/>
  <c r="T3551" i="5"/>
  <c r="L3551" i="5"/>
  <c r="K3551" i="5"/>
  <c r="AD3550" i="5"/>
  <c r="AC3550" i="5"/>
  <c r="AB3550" i="5"/>
  <c r="T3550" i="5"/>
  <c r="L3550" i="5"/>
  <c r="K3550" i="5"/>
  <c r="AD3549" i="5"/>
  <c r="AC3549" i="5"/>
  <c r="AB3549" i="5"/>
  <c r="T3549" i="5"/>
  <c r="L3549" i="5"/>
  <c r="K3549" i="5"/>
  <c r="AD3548" i="5"/>
  <c r="AC3548" i="5"/>
  <c r="AB3548" i="5"/>
  <c r="T3548" i="5"/>
  <c r="L3548" i="5"/>
  <c r="K3548" i="5"/>
  <c r="AD3547" i="5"/>
  <c r="AC3547" i="5"/>
  <c r="AB3547" i="5"/>
  <c r="T3547" i="5"/>
  <c r="L3547" i="5"/>
  <c r="K3547" i="5"/>
  <c r="AD3546" i="5"/>
  <c r="AC3546" i="5"/>
  <c r="AB3546" i="5"/>
  <c r="T3546" i="5"/>
  <c r="L3546" i="5"/>
  <c r="K3546" i="5"/>
  <c r="AD3545" i="5"/>
  <c r="AC3545" i="5"/>
  <c r="AB3545" i="5"/>
  <c r="T3545" i="5"/>
  <c r="L3545" i="5"/>
  <c r="K3545" i="5"/>
  <c r="AD3544" i="5"/>
  <c r="AC3544" i="5"/>
  <c r="AB3544" i="5"/>
  <c r="T3544" i="5"/>
  <c r="L3544" i="5"/>
  <c r="K3544" i="5"/>
  <c r="AD3543" i="5"/>
  <c r="AC3543" i="5"/>
  <c r="AB3543" i="5"/>
  <c r="T3543" i="5"/>
  <c r="L3543" i="5"/>
  <c r="K3543" i="5"/>
  <c r="AD3542" i="5"/>
  <c r="AC3542" i="5"/>
  <c r="AB3542" i="5"/>
  <c r="T3542" i="5"/>
  <c r="L3542" i="5"/>
  <c r="K3542" i="5"/>
  <c r="AD3541" i="5"/>
  <c r="AC3541" i="5"/>
  <c r="AB3541" i="5"/>
  <c r="T3541" i="5"/>
  <c r="L3541" i="5"/>
  <c r="K3541" i="5"/>
  <c r="AD3540" i="5"/>
  <c r="AC3540" i="5"/>
  <c r="AB3540" i="5"/>
  <c r="T3540" i="5"/>
  <c r="L3540" i="5"/>
  <c r="K3540" i="5"/>
  <c r="AD3539" i="5"/>
  <c r="AC3539" i="5"/>
  <c r="AB3539" i="5"/>
  <c r="T3539" i="5"/>
  <c r="L3539" i="5"/>
  <c r="K3539" i="5"/>
  <c r="AD3538" i="5"/>
  <c r="AC3538" i="5"/>
  <c r="AB3538" i="5"/>
  <c r="T3538" i="5"/>
  <c r="L3538" i="5"/>
  <c r="K3538" i="5"/>
  <c r="AD3537" i="5"/>
  <c r="AC3537" i="5"/>
  <c r="AB3537" i="5"/>
  <c r="T3537" i="5"/>
  <c r="L3537" i="5"/>
  <c r="K3537" i="5"/>
  <c r="AD3536" i="5"/>
  <c r="AC3536" i="5"/>
  <c r="AB3536" i="5"/>
  <c r="T3536" i="5"/>
  <c r="L3536" i="5"/>
  <c r="K3536" i="5"/>
  <c r="AD3535" i="5"/>
  <c r="AC3535" i="5"/>
  <c r="AB3535" i="5"/>
  <c r="T3535" i="5"/>
  <c r="L3535" i="5"/>
  <c r="K3535" i="5"/>
  <c r="AD3534" i="5"/>
  <c r="AC3534" i="5"/>
  <c r="AB3534" i="5"/>
  <c r="T3534" i="5"/>
  <c r="L3534" i="5"/>
  <c r="K3534" i="5"/>
  <c r="AD3533" i="5"/>
  <c r="AC3533" i="5"/>
  <c r="AB3533" i="5"/>
  <c r="T3533" i="5"/>
  <c r="L3533" i="5"/>
  <c r="K3533" i="5"/>
  <c r="AD3532" i="5"/>
  <c r="AC3532" i="5"/>
  <c r="AB3532" i="5"/>
  <c r="T3532" i="5"/>
  <c r="L3532" i="5"/>
  <c r="K3532" i="5"/>
  <c r="AD3531" i="5"/>
  <c r="AC3531" i="5"/>
  <c r="AB3531" i="5"/>
  <c r="T3531" i="5"/>
  <c r="L3531" i="5"/>
  <c r="K3531" i="5"/>
  <c r="AD3530" i="5"/>
  <c r="AC3530" i="5"/>
  <c r="AB3530" i="5"/>
  <c r="T3530" i="5"/>
  <c r="L3530" i="5"/>
  <c r="K3530" i="5"/>
  <c r="AD3529" i="5"/>
  <c r="AC3529" i="5"/>
  <c r="AB3529" i="5"/>
  <c r="T3529" i="5"/>
  <c r="L3529" i="5"/>
  <c r="K3529" i="5"/>
  <c r="AD3528" i="5"/>
  <c r="AC3528" i="5"/>
  <c r="AB3528" i="5"/>
  <c r="T3528" i="5"/>
  <c r="L3528" i="5"/>
  <c r="K3528" i="5"/>
  <c r="AD3527" i="5"/>
  <c r="AC3527" i="5"/>
  <c r="AB3527" i="5"/>
  <c r="T3527" i="5"/>
  <c r="L3527" i="5"/>
  <c r="K3527" i="5"/>
  <c r="AD3526" i="5"/>
  <c r="AC3526" i="5"/>
  <c r="AB3526" i="5"/>
  <c r="T3526" i="5"/>
  <c r="L3526" i="5"/>
  <c r="K3526" i="5"/>
  <c r="AD3525" i="5"/>
  <c r="AC3525" i="5"/>
  <c r="AB3525" i="5"/>
  <c r="T3525" i="5"/>
  <c r="L3525" i="5"/>
  <c r="K3525" i="5"/>
  <c r="AD3524" i="5"/>
  <c r="AC3524" i="5"/>
  <c r="AB3524" i="5"/>
  <c r="T3524" i="5"/>
  <c r="L3524" i="5"/>
  <c r="K3524" i="5"/>
  <c r="AD3523" i="5"/>
  <c r="AC3523" i="5"/>
  <c r="AB3523" i="5"/>
  <c r="T3523" i="5"/>
  <c r="L3523" i="5"/>
  <c r="K3523" i="5"/>
  <c r="AD3522" i="5"/>
  <c r="AC3522" i="5"/>
  <c r="AB3522" i="5"/>
  <c r="T3522" i="5"/>
  <c r="L3522" i="5"/>
  <c r="K3522" i="5"/>
  <c r="AD3521" i="5"/>
  <c r="AC3521" i="5"/>
  <c r="AB3521" i="5"/>
  <c r="T3521" i="5"/>
  <c r="L3521" i="5"/>
  <c r="K3521" i="5"/>
  <c r="AD3520" i="5"/>
  <c r="AC3520" i="5"/>
  <c r="AB3520" i="5"/>
  <c r="T3520" i="5"/>
  <c r="L3520" i="5"/>
  <c r="K3520" i="5"/>
  <c r="AD3519" i="5"/>
  <c r="AC3519" i="5"/>
  <c r="AB3519" i="5"/>
  <c r="T3519" i="5"/>
  <c r="L3519" i="5"/>
  <c r="K3519" i="5"/>
  <c r="AD3518" i="5"/>
  <c r="AC3518" i="5"/>
  <c r="AB3518" i="5"/>
  <c r="T3518" i="5"/>
  <c r="L3518" i="5"/>
  <c r="K3518" i="5"/>
  <c r="AD3517" i="5"/>
  <c r="AC3517" i="5"/>
  <c r="AB3517" i="5"/>
  <c r="T3517" i="5"/>
  <c r="L3517" i="5"/>
  <c r="K3517" i="5"/>
  <c r="AD3516" i="5"/>
  <c r="AC3516" i="5"/>
  <c r="AB3516" i="5"/>
  <c r="T3516" i="5"/>
  <c r="L3516" i="5"/>
  <c r="K3516" i="5"/>
  <c r="AD3515" i="5"/>
  <c r="AC3515" i="5"/>
  <c r="AB3515" i="5"/>
  <c r="T3515" i="5"/>
  <c r="L3515" i="5"/>
  <c r="K3515" i="5"/>
  <c r="AD3514" i="5"/>
  <c r="AC3514" i="5"/>
  <c r="AB3514" i="5"/>
  <c r="T3514" i="5"/>
  <c r="L3514" i="5"/>
  <c r="K3514" i="5"/>
  <c r="AD3513" i="5"/>
  <c r="AC3513" i="5"/>
  <c r="AB3513" i="5"/>
  <c r="T3513" i="5"/>
  <c r="L3513" i="5"/>
  <c r="K3513" i="5"/>
  <c r="AD3512" i="5"/>
  <c r="AC3512" i="5"/>
  <c r="AB3512" i="5"/>
  <c r="T3512" i="5"/>
  <c r="L3512" i="5"/>
  <c r="K3512" i="5"/>
  <c r="AD3511" i="5"/>
  <c r="AC3511" i="5"/>
  <c r="AB3511" i="5"/>
  <c r="T3511" i="5"/>
  <c r="L3511" i="5"/>
  <c r="K3511" i="5"/>
  <c r="AD3510" i="5"/>
  <c r="AC3510" i="5"/>
  <c r="AB3510" i="5"/>
  <c r="T3510" i="5"/>
  <c r="L3510" i="5"/>
  <c r="K3510" i="5"/>
  <c r="AD3509" i="5"/>
  <c r="AC3509" i="5"/>
  <c r="AB3509" i="5"/>
  <c r="T3509" i="5"/>
  <c r="L3509" i="5"/>
  <c r="K3509" i="5"/>
  <c r="AD3508" i="5"/>
  <c r="AC3508" i="5"/>
  <c r="AB3508" i="5"/>
  <c r="T3508" i="5"/>
  <c r="L3508" i="5"/>
  <c r="K3508" i="5"/>
  <c r="AD3507" i="5"/>
  <c r="AC3507" i="5"/>
  <c r="AB3507" i="5"/>
  <c r="T3507" i="5"/>
  <c r="L3507" i="5"/>
  <c r="K3507" i="5"/>
  <c r="AD3506" i="5"/>
  <c r="AC3506" i="5"/>
  <c r="AB3506" i="5"/>
  <c r="T3506" i="5"/>
  <c r="L3506" i="5"/>
  <c r="K3506" i="5"/>
  <c r="AD3505" i="5"/>
  <c r="AC3505" i="5"/>
  <c r="AB3505" i="5"/>
  <c r="T3505" i="5"/>
  <c r="L3505" i="5"/>
  <c r="K3505" i="5"/>
  <c r="AD3504" i="5"/>
  <c r="AC3504" i="5"/>
  <c r="AB3504" i="5"/>
  <c r="T3504" i="5"/>
  <c r="L3504" i="5"/>
  <c r="K3504" i="5"/>
  <c r="AD3503" i="5"/>
  <c r="AC3503" i="5"/>
  <c r="AB3503" i="5"/>
  <c r="T3503" i="5"/>
  <c r="L3503" i="5"/>
  <c r="K3503" i="5"/>
  <c r="AD3502" i="5"/>
  <c r="AC3502" i="5"/>
  <c r="AB3502" i="5"/>
  <c r="T3502" i="5"/>
  <c r="L3502" i="5"/>
  <c r="K3502" i="5"/>
  <c r="AD3501" i="5"/>
  <c r="AC3501" i="5"/>
  <c r="AB3501" i="5"/>
  <c r="T3501" i="5"/>
  <c r="L3501" i="5"/>
  <c r="K3501" i="5"/>
  <c r="AD3500" i="5"/>
  <c r="AC3500" i="5"/>
  <c r="AB3500" i="5"/>
  <c r="T3500" i="5"/>
  <c r="L3500" i="5"/>
  <c r="K3500" i="5"/>
  <c r="AD3499" i="5"/>
  <c r="AC3499" i="5"/>
  <c r="AB3499" i="5"/>
  <c r="T3499" i="5"/>
  <c r="L3499" i="5"/>
  <c r="K3499" i="5"/>
  <c r="AD3498" i="5"/>
  <c r="AC3498" i="5"/>
  <c r="AB3498" i="5"/>
  <c r="T3498" i="5"/>
  <c r="L3498" i="5"/>
  <c r="K3498" i="5"/>
  <c r="AD3497" i="5"/>
  <c r="AC3497" i="5"/>
  <c r="AB3497" i="5"/>
  <c r="T3497" i="5"/>
  <c r="L3497" i="5"/>
  <c r="K3497" i="5"/>
  <c r="AD3496" i="5"/>
  <c r="AC3496" i="5"/>
  <c r="AB3496" i="5"/>
  <c r="T3496" i="5"/>
  <c r="L3496" i="5"/>
  <c r="K3496" i="5"/>
  <c r="AD3495" i="5"/>
  <c r="AC3495" i="5"/>
  <c r="AB3495" i="5"/>
  <c r="T3495" i="5"/>
  <c r="L3495" i="5"/>
  <c r="K3495" i="5"/>
  <c r="AD3494" i="5"/>
  <c r="AC3494" i="5"/>
  <c r="AB3494" i="5"/>
  <c r="T3494" i="5"/>
  <c r="L3494" i="5"/>
  <c r="K3494" i="5"/>
  <c r="AD3493" i="5"/>
  <c r="AC3493" i="5"/>
  <c r="AB3493" i="5"/>
  <c r="T3493" i="5"/>
  <c r="L3493" i="5"/>
  <c r="K3493" i="5"/>
  <c r="AD3492" i="5"/>
  <c r="AC3492" i="5"/>
  <c r="AB3492" i="5"/>
  <c r="T3492" i="5"/>
  <c r="L3492" i="5"/>
  <c r="K3492" i="5"/>
  <c r="AD3491" i="5"/>
  <c r="AC3491" i="5"/>
  <c r="AB3491" i="5"/>
  <c r="L3491" i="5"/>
  <c r="K3491" i="5"/>
  <c r="AD3490" i="5"/>
  <c r="AC3490" i="5"/>
  <c r="AB3490" i="5"/>
  <c r="L3490" i="5"/>
  <c r="K3490" i="5"/>
  <c r="AD3489" i="5"/>
  <c r="AC3489" i="5"/>
  <c r="AB3489" i="5"/>
  <c r="L3489" i="5"/>
  <c r="K3489" i="5"/>
  <c r="AD3488" i="5"/>
  <c r="AC3488" i="5"/>
  <c r="AB3488" i="5"/>
  <c r="L3488" i="5"/>
  <c r="K3488" i="5"/>
  <c r="AD3487" i="5"/>
  <c r="AC3487" i="5"/>
  <c r="AB3487" i="5"/>
  <c r="L3487" i="5"/>
  <c r="K3487" i="5"/>
  <c r="AD3486" i="5"/>
  <c r="AC3486" i="5"/>
  <c r="AB3486" i="5"/>
  <c r="L3486" i="5"/>
  <c r="K3486" i="5"/>
  <c r="AD3485" i="5"/>
  <c r="AC3485" i="5"/>
  <c r="AB3485" i="5"/>
  <c r="L3485" i="5"/>
  <c r="K3485" i="5"/>
  <c r="AD3484" i="5"/>
  <c r="AC3484" i="5"/>
  <c r="AB3484" i="5"/>
  <c r="L3484" i="5"/>
  <c r="K3484" i="5"/>
  <c r="AD3483" i="5"/>
  <c r="AC3483" i="5"/>
  <c r="AB3483" i="5"/>
  <c r="T3483" i="5"/>
  <c r="L3483" i="5"/>
  <c r="K3483" i="5"/>
  <c r="AD3482" i="5"/>
  <c r="AC3482" i="5"/>
  <c r="AB3482" i="5"/>
  <c r="T3482" i="5"/>
  <c r="L3482" i="5"/>
  <c r="K3482" i="5"/>
  <c r="AD3481" i="5"/>
  <c r="AC3481" i="5"/>
  <c r="AB3481" i="5"/>
  <c r="T3481" i="5"/>
  <c r="L3481" i="5"/>
  <c r="K3481" i="5"/>
  <c r="AD3480" i="5"/>
  <c r="AC3480" i="5"/>
  <c r="AB3480" i="5"/>
  <c r="T3480" i="5"/>
  <c r="L3480" i="5"/>
  <c r="K3480" i="5"/>
  <c r="AD3479" i="5"/>
  <c r="AC3479" i="5"/>
  <c r="AB3479" i="5"/>
  <c r="T3479" i="5"/>
  <c r="L3479" i="5"/>
  <c r="K3479" i="5"/>
  <c r="AD3478" i="5"/>
  <c r="AC3478" i="5"/>
  <c r="AB3478" i="5"/>
  <c r="T3478" i="5"/>
  <c r="L3478" i="5"/>
  <c r="K3478" i="5"/>
  <c r="AD3477" i="5"/>
  <c r="AC3477" i="5"/>
  <c r="AB3477" i="5"/>
  <c r="T3477" i="5"/>
  <c r="L3477" i="5"/>
  <c r="K3477" i="5"/>
  <c r="AD3476" i="5"/>
  <c r="AC3476" i="5"/>
  <c r="AB3476" i="5"/>
  <c r="T3476" i="5"/>
  <c r="L3476" i="5"/>
  <c r="K3476" i="5"/>
  <c r="AD3475" i="5"/>
  <c r="AC3475" i="5"/>
  <c r="AB3475" i="5"/>
  <c r="T3475" i="5"/>
  <c r="L3475" i="5"/>
  <c r="K3475" i="5"/>
  <c r="AD3474" i="5"/>
  <c r="AC3474" i="5"/>
  <c r="AB3474" i="5"/>
  <c r="T3474" i="5"/>
  <c r="L3474" i="5"/>
  <c r="K3474" i="5"/>
  <c r="AD3473" i="5"/>
  <c r="AC3473" i="5"/>
  <c r="AB3473" i="5"/>
  <c r="T3473" i="5"/>
  <c r="L3473" i="5"/>
  <c r="K3473" i="5"/>
  <c r="AD3472" i="5"/>
  <c r="AC3472" i="5"/>
  <c r="AB3472" i="5"/>
  <c r="T3472" i="5"/>
  <c r="L3472" i="5"/>
  <c r="K3472" i="5"/>
  <c r="AD3471" i="5"/>
  <c r="AC3471" i="5"/>
  <c r="AB3471" i="5"/>
  <c r="T3471" i="5"/>
  <c r="L3471" i="5"/>
  <c r="K3471" i="5"/>
  <c r="AD3470" i="5"/>
  <c r="AC3470" i="5"/>
  <c r="AB3470" i="5"/>
  <c r="T3470" i="5"/>
  <c r="L3470" i="5"/>
  <c r="K3470" i="5"/>
  <c r="AD3469" i="5"/>
  <c r="AC3469" i="5"/>
  <c r="AB3469" i="5"/>
  <c r="T3469" i="5"/>
  <c r="L3469" i="5"/>
  <c r="K3469" i="5"/>
  <c r="AD3468" i="5"/>
  <c r="AC3468" i="5"/>
  <c r="AB3468" i="5"/>
  <c r="L3468" i="5"/>
  <c r="K3468" i="5"/>
  <c r="AD3467" i="5"/>
  <c r="AC3467" i="5"/>
  <c r="AB3467" i="5"/>
  <c r="L3467" i="5"/>
  <c r="K3467" i="5"/>
  <c r="AD3466" i="5"/>
  <c r="AC3466" i="5"/>
  <c r="AB3466" i="5"/>
  <c r="L3466" i="5"/>
  <c r="K3466" i="5"/>
  <c r="AD3465" i="5"/>
  <c r="AC3465" i="5"/>
  <c r="AB3465" i="5"/>
  <c r="L3465" i="5"/>
  <c r="K3465" i="5"/>
  <c r="AD3464" i="5"/>
  <c r="AC3464" i="5"/>
  <c r="AB3464" i="5"/>
  <c r="L3464" i="5"/>
  <c r="K3464" i="5"/>
  <c r="AD3463" i="5"/>
  <c r="AC3463" i="5"/>
  <c r="AB3463" i="5"/>
  <c r="L3463" i="5"/>
  <c r="K3463" i="5"/>
  <c r="AD3462" i="5"/>
  <c r="AC3462" i="5"/>
  <c r="AB3462" i="5"/>
  <c r="L3462" i="5"/>
  <c r="K3462" i="5"/>
  <c r="AD3461" i="5"/>
  <c r="AC3461" i="5"/>
  <c r="AB3461" i="5"/>
  <c r="L3461" i="5"/>
  <c r="K3461" i="5"/>
  <c r="AD3460" i="5"/>
  <c r="AC3460" i="5"/>
  <c r="AB3460" i="5"/>
  <c r="T3460" i="5"/>
  <c r="L3460" i="5"/>
  <c r="K3460" i="5"/>
  <c r="AD3459" i="5"/>
  <c r="AC3459" i="5"/>
  <c r="AB3459" i="5"/>
  <c r="T3459" i="5"/>
  <c r="L3459" i="5"/>
  <c r="K3459" i="5"/>
  <c r="AD3458" i="5"/>
  <c r="AC3458" i="5"/>
  <c r="AB3458" i="5"/>
  <c r="T3458" i="5"/>
  <c r="L3458" i="5"/>
  <c r="K3458" i="5"/>
  <c r="AD3457" i="5"/>
  <c r="AC3457" i="5"/>
  <c r="AB3457" i="5"/>
  <c r="T3457" i="5"/>
  <c r="L3457" i="5"/>
  <c r="K3457" i="5"/>
  <c r="AD3456" i="5"/>
  <c r="AC3456" i="5"/>
  <c r="AB3456" i="5"/>
  <c r="T3456" i="5"/>
  <c r="L3456" i="5"/>
  <c r="K3456" i="5"/>
  <c r="AD3455" i="5"/>
  <c r="AC3455" i="5"/>
  <c r="AB3455" i="5"/>
  <c r="T3455" i="5"/>
  <c r="L3455" i="5"/>
  <c r="K3455" i="5"/>
  <c r="AD3454" i="5"/>
  <c r="AC3454" i="5"/>
  <c r="AB3454" i="5"/>
  <c r="T3454" i="5"/>
  <c r="L3454" i="5"/>
  <c r="K3454" i="5"/>
  <c r="AD3453" i="5"/>
  <c r="AC3453" i="5"/>
  <c r="AB3453" i="5"/>
  <c r="T3453" i="5"/>
  <c r="L3453" i="5"/>
  <c r="K3453" i="5"/>
  <c r="AD3452" i="5"/>
  <c r="AC3452" i="5"/>
  <c r="AB3452" i="5"/>
  <c r="T3452" i="5"/>
  <c r="L3452" i="5"/>
  <c r="K3452" i="5"/>
  <c r="AD3451" i="5"/>
  <c r="AC3451" i="5"/>
  <c r="AB3451" i="5"/>
  <c r="T3451" i="5"/>
  <c r="L3451" i="5"/>
  <c r="K3451" i="5"/>
  <c r="AD3450" i="5"/>
  <c r="AC3450" i="5"/>
  <c r="AB3450" i="5"/>
  <c r="T3450" i="5"/>
  <c r="L3450" i="5"/>
  <c r="K3450" i="5"/>
  <c r="AD3449" i="5"/>
  <c r="AC3449" i="5"/>
  <c r="AB3449" i="5"/>
  <c r="T3449" i="5"/>
  <c r="L3449" i="5"/>
  <c r="K3449" i="5"/>
  <c r="AD3448" i="5"/>
  <c r="AC3448" i="5"/>
  <c r="AB3448" i="5"/>
  <c r="T3448" i="5"/>
  <c r="L3448" i="5"/>
  <c r="K3448" i="5"/>
  <c r="AD3447" i="5"/>
  <c r="AC3447" i="5"/>
  <c r="AB3447" i="5"/>
  <c r="T3447" i="5"/>
  <c r="L3447" i="5"/>
  <c r="K3447" i="5"/>
  <c r="AD3446" i="5"/>
  <c r="AC3446" i="5"/>
  <c r="AB3446" i="5"/>
  <c r="T3446" i="5"/>
  <c r="L3446" i="5"/>
  <c r="K3446" i="5"/>
  <c r="AD3445" i="5"/>
  <c r="AC3445" i="5"/>
  <c r="AB3445" i="5"/>
  <c r="T3445" i="5"/>
  <c r="L3445" i="5"/>
  <c r="K3445" i="5"/>
  <c r="AD3444" i="5"/>
  <c r="AC3444" i="5"/>
  <c r="AB3444" i="5"/>
  <c r="T3444" i="5"/>
  <c r="L3444" i="5"/>
  <c r="K3444" i="5"/>
  <c r="AD3443" i="5"/>
  <c r="AC3443" i="5"/>
  <c r="AB3443" i="5"/>
  <c r="T3443" i="5"/>
  <c r="L3443" i="5"/>
  <c r="K3443" i="5"/>
  <c r="AD3442" i="5"/>
  <c r="AC3442" i="5"/>
  <c r="AB3442" i="5"/>
  <c r="T3442" i="5"/>
  <c r="L3442" i="5"/>
  <c r="K3442" i="5"/>
  <c r="AD3441" i="5"/>
  <c r="AC3441" i="5"/>
  <c r="AB3441" i="5"/>
  <c r="T3441" i="5"/>
  <c r="L3441" i="5"/>
  <c r="K3441" i="5"/>
  <c r="AD3440" i="5"/>
  <c r="AC3440" i="5"/>
  <c r="AB3440" i="5"/>
  <c r="T3440" i="5"/>
  <c r="L3440" i="5"/>
  <c r="K3440" i="5"/>
  <c r="AD3439" i="5"/>
  <c r="AC3439" i="5"/>
  <c r="AB3439" i="5"/>
  <c r="T3439" i="5"/>
  <c r="L3439" i="5"/>
  <c r="K3439" i="5"/>
  <c r="AD3438" i="5"/>
  <c r="AC3438" i="5"/>
  <c r="AB3438" i="5"/>
  <c r="T3438" i="5"/>
  <c r="L3438" i="5"/>
  <c r="K3438" i="5"/>
  <c r="AD3437" i="5"/>
  <c r="AC3437" i="5"/>
  <c r="AB3437" i="5"/>
  <c r="T3437" i="5"/>
  <c r="L3437" i="5"/>
  <c r="K3437" i="5"/>
  <c r="AD3436" i="5"/>
  <c r="AC3436" i="5"/>
  <c r="AB3436" i="5"/>
  <c r="T3436" i="5"/>
  <c r="L3436" i="5"/>
  <c r="K3436" i="5"/>
  <c r="AD3435" i="5"/>
  <c r="AC3435" i="5"/>
  <c r="AB3435" i="5"/>
  <c r="T3435" i="5"/>
  <c r="L3435" i="5"/>
  <c r="K3435" i="5"/>
  <c r="AD3434" i="5"/>
  <c r="AC3434" i="5"/>
  <c r="AB3434" i="5"/>
  <c r="T3434" i="5"/>
  <c r="L3434" i="5"/>
  <c r="K3434" i="5"/>
  <c r="AD3433" i="5"/>
  <c r="AC3433" i="5"/>
  <c r="AB3433" i="5"/>
  <c r="T3433" i="5"/>
  <c r="L3433" i="5"/>
  <c r="K3433" i="5"/>
  <c r="AD3432" i="5"/>
  <c r="AC3432" i="5"/>
  <c r="AB3432" i="5"/>
  <c r="T3432" i="5"/>
  <c r="L3432" i="5"/>
  <c r="K3432" i="5"/>
  <c r="AD3431" i="5"/>
  <c r="AC3431" i="5"/>
  <c r="AB3431" i="5"/>
  <c r="T3431" i="5"/>
  <c r="L3431" i="5"/>
  <c r="K3431" i="5"/>
  <c r="AD3430" i="5"/>
  <c r="AC3430" i="5"/>
  <c r="AB3430" i="5"/>
  <c r="T3430" i="5"/>
  <c r="L3430" i="5"/>
  <c r="K3430" i="5"/>
  <c r="AD3429" i="5"/>
  <c r="AC3429" i="5"/>
  <c r="AB3429" i="5"/>
  <c r="T3429" i="5"/>
  <c r="L3429" i="5"/>
  <c r="K3429" i="5"/>
  <c r="AD3428" i="5"/>
  <c r="AC3428" i="5"/>
  <c r="AB3428" i="5"/>
  <c r="T3428" i="5"/>
  <c r="L3428" i="5"/>
  <c r="K3428" i="5"/>
  <c r="AD3427" i="5"/>
  <c r="AC3427" i="5"/>
  <c r="AB3427" i="5"/>
  <c r="T3427" i="5"/>
  <c r="L3427" i="5"/>
  <c r="K3427" i="5"/>
  <c r="AD3426" i="5"/>
  <c r="AC3426" i="5"/>
  <c r="AB3426" i="5"/>
  <c r="T3426" i="5"/>
  <c r="L3426" i="5"/>
  <c r="K3426" i="5"/>
  <c r="AD3425" i="5"/>
  <c r="AC3425" i="5"/>
  <c r="AB3425" i="5"/>
  <c r="T3425" i="5"/>
  <c r="L3425" i="5"/>
  <c r="K3425" i="5"/>
  <c r="AD3424" i="5"/>
  <c r="AC3424" i="5"/>
  <c r="AB3424" i="5"/>
  <c r="T3424" i="5"/>
  <c r="L3424" i="5"/>
  <c r="K3424" i="5"/>
  <c r="AD3423" i="5"/>
  <c r="AC3423" i="5"/>
  <c r="AB3423" i="5"/>
  <c r="T3423" i="5"/>
  <c r="L3423" i="5"/>
  <c r="K3423" i="5"/>
  <c r="AD3422" i="5"/>
  <c r="AC3422" i="5"/>
  <c r="AB3422" i="5"/>
  <c r="T3422" i="5"/>
  <c r="L3422" i="5"/>
  <c r="K3422" i="5"/>
  <c r="AD3421" i="5"/>
  <c r="AC3421" i="5"/>
  <c r="AB3421" i="5"/>
  <c r="T3421" i="5"/>
  <c r="L3421" i="5"/>
  <c r="K3421" i="5"/>
  <c r="AD3420" i="5"/>
  <c r="AC3420" i="5"/>
  <c r="AB3420" i="5"/>
  <c r="T3420" i="5"/>
  <c r="L3420" i="5"/>
  <c r="K3420" i="5"/>
  <c r="AD3419" i="5"/>
  <c r="AC3419" i="5"/>
  <c r="AB3419" i="5"/>
  <c r="T3419" i="5"/>
  <c r="L3419" i="5"/>
  <c r="K3419" i="5"/>
  <c r="AD3418" i="5"/>
  <c r="AC3418" i="5"/>
  <c r="AB3418" i="5"/>
  <c r="T3418" i="5"/>
  <c r="L3418" i="5"/>
  <c r="K3418" i="5"/>
  <c r="AD3417" i="5"/>
  <c r="AC3417" i="5"/>
  <c r="AB3417" i="5"/>
  <c r="T3417" i="5"/>
  <c r="L3417" i="5"/>
  <c r="K3417" i="5"/>
  <c r="AD3416" i="5"/>
  <c r="AC3416" i="5"/>
  <c r="AB3416" i="5"/>
  <c r="T3416" i="5"/>
  <c r="L3416" i="5"/>
  <c r="K3416" i="5"/>
  <c r="AD3415" i="5"/>
  <c r="AC3415" i="5"/>
  <c r="AB3415" i="5"/>
  <c r="T3415" i="5"/>
  <c r="L3415" i="5"/>
  <c r="K3415" i="5"/>
  <c r="AD3414" i="5"/>
  <c r="AC3414" i="5"/>
  <c r="AB3414" i="5"/>
  <c r="T3414" i="5"/>
  <c r="L3414" i="5"/>
  <c r="K3414" i="5"/>
  <c r="AD3413" i="5"/>
  <c r="AC3413" i="5"/>
  <c r="AB3413" i="5"/>
  <c r="T3413" i="5"/>
  <c r="L3413" i="5"/>
  <c r="K3413" i="5"/>
  <c r="AD3412" i="5"/>
  <c r="AC3412" i="5"/>
  <c r="AB3412" i="5"/>
  <c r="T3412" i="5"/>
  <c r="L3412" i="5"/>
  <c r="K3412" i="5"/>
  <c r="AD3411" i="5"/>
  <c r="AC3411" i="5"/>
  <c r="AB3411" i="5"/>
  <c r="T3411" i="5"/>
  <c r="L3411" i="5"/>
  <c r="K3411" i="5"/>
  <c r="AD3410" i="5"/>
  <c r="AC3410" i="5"/>
  <c r="AB3410" i="5"/>
  <c r="T3410" i="5"/>
  <c r="L3410" i="5"/>
  <c r="K3410" i="5"/>
  <c r="AD3409" i="5"/>
  <c r="AC3409" i="5"/>
  <c r="AB3409" i="5"/>
  <c r="T3409" i="5"/>
  <c r="L3409" i="5"/>
  <c r="K3409" i="5"/>
  <c r="AD3408" i="5"/>
  <c r="AC3408" i="5"/>
  <c r="AB3408" i="5"/>
  <c r="T3408" i="5"/>
  <c r="L3408" i="5"/>
  <c r="K3408" i="5"/>
  <c r="AD3407" i="5"/>
  <c r="AC3407" i="5"/>
  <c r="AB3407" i="5"/>
  <c r="T3407" i="5"/>
  <c r="L3407" i="5"/>
  <c r="K3407" i="5"/>
  <c r="AD3406" i="5"/>
  <c r="AC3406" i="5"/>
  <c r="AB3406" i="5"/>
  <c r="T3406" i="5"/>
  <c r="L3406" i="5"/>
  <c r="K3406" i="5"/>
  <c r="AD3405" i="5"/>
  <c r="AC3405" i="5"/>
  <c r="AB3405" i="5"/>
  <c r="T3405" i="5"/>
  <c r="L3405" i="5"/>
  <c r="K3405" i="5"/>
  <c r="AD3404" i="5"/>
  <c r="AC3404" i="5"/>
  <c r="AB3404" i="5"/>
  <c r="T3404" i="5"/>
  <c r="L3404" i="5"/>
  <c r="K3404" i="5"/>
  <c r="AD3403" i="5"/>
  <c r="AC3403" i="5"/>
  <c r="AB3403" i="5"/>
  <c r="T3403" i="5"/>
  <c r="L3403" i="5"/>
  <c r="K3403" i="5"/>
  <c r="AD3402" i="5"/>
  <c r="AC3402" i="5"/>
  <c r="AB3402" i="5"/>
  <c r="T3402" i="5"/>
  <c r="L3402" i="5"/>
  <c r="K3402" i="5"/>
  <c r="AD3401" i="5"/>
  <c r="AC3401" i="5"/>
  <c r="AB3401" i="5"/>
  <c r="T3401" i="5"/>
  <c r="L3401" i="5"/>
  <c r="K3401" i="5"/>
  <c r="AD3400" i="5"/>
  <c r="AC3400" i="5"/>
  <c r="AB3400" i="5"/>
  <c r="T3400" i="5"/>
  <c r="L3400" i="5"/>
  <c r="K3400" i="5"/>
  <c r="AD3399" i="5"/>
  <c r="AC3399" i="5"/>
  <c r="AB3399" i="5"/>
  <c r="T3399" i="5"/>
  <c r="L3399" i="5"/>
  <c r="K3399" i="5"/>
  <c r="AD3398" i="5"/>
  <c r="AC3398" i="5"/>
  <c r="AB3398" i="5"/>
  <c r="T3398" i="5"/>
  <c r="L3398" i="5"/>
  <c r="K3398" i="5"/>
  <c r="AD3397" i="5"/>
  <c r="AC3397" i="5"/>
  <c r="AB3397" i="5"/>
  <c r="T3397" i="5"/>
  <c r="L3397" i="5"/>
  <c r="K3397" i="5"/>
  <c r="AD3396" i="5"/>
  <c r="AC3396" i="5"/>
  <c r="AB3396" i="5"/>
  <c r="T3396" i="5"/>
  <c r="L3396" i="5"/>
  <c r="K3396" i="5"/>
  <c r="AD3395" i="5"/>
  <c r="AC3395" i="5"/>
  <c r="AB3395" i="5"/>
  <c r="T3395" i="5"/>
  <c r="L3395" i="5"/>
  <c r="K3395" i="5"/>
  <c r="AD3394" i="5"/>
  <c r="AC3394" i="5"/>
  <c r="AB3394" i="5"/>
  <c r="T3394" i="5"/>
  <c r="L3394" i="5"/>
  <c r="K3394" i="5"/>
  <c r="AD3393" i="5"/>
  <c r="AC3393" i="5"/>
  <c r="AB3393" i="5"/>
  <c r="T3393" i="5"/>
  <c r="L3393" i="5"/>
  <c r="K3393" i="5"/>
  <c r="AD3392" i="5"/>
  <c r="AC3392" i="5"/>
  <c r="AB3392" i="5"/>
  <c r="T3392" i="5"/>
  <c r="L3392" i="5"/>
  <c r="K3392" i="5"/>
  <c r="AD3391" i="5"/>
  <c r="AC3391" i="5"/>
  <c r="AB3391" i="5"/>
  <c r="T3391" i="5"/>
  <c r="L3391" i="5"/>
  <c r="K3391" i="5"/>
  <c r="AD3390" i="5"/>
  <c r="AC3390" i="5"/>
  <c r="AB3390" i="5"/>
  <c r="T3390" i="5"/>
  <c r="L3390" i="5"/>
  <c r="K3390" i="5"/>
  <c r="AD3389" i="5"/>
  <c r="AC3389" i="5"/>
  <c r="AB3389" i="5"/>
  <c r="T3389" i="5"/>
  <c r="L3389" i="5"/>
  <c r="K3389" i="5"/>
  <c r="AD3388" i="5"/>
  <c r="AC3388" i="5"/>
  <c r="AB3388" i="5"/>
  <c r="T3388" i="5"/>
  <c r="L3388" i="5"/>
  <c r="K3388" i="5"/>
  <c r="AD3387" i="5"/>
  <c r="AC3387" i="5"/>
  <c r="AB3387" i="5"/>
  <c r="T3387" i="5"/>
  <c r="L3387" i="5"/>
  <c r="K3387" i="5"/>
  <c r="AD3386" i="5"/>
  <c r="AC3386" i="5"/>
  <c r="AB3386" i="5"/>
  <c r="T3386" i="5"/>
  <c r="L3386" i="5"/>
  <c r="K3386" i="5"/>
  <c r="AD3385" i="5"/>
  <c r="AC3385" i="5"/>
  <c r="AB3385" i="5"/>
  <c r="T3385" i="5"/>
  <c r="L3385" i="5"/>
  <c r="K3385" i="5"/>
  <c r="AD3384" i="5"/>
  <c r="AC3384" i="5"/>
  <c r="AB3384" i="5"/>
  <c r="T3384" i="5"/>
  <c r="L3384" i="5"/>
  <c r="K3384" i="5"/>
  <c r="AD3383" i="5"/>
  <c r="AC3383" i="5"/>
  <c r="AB3383" i="5"/>
  <c r="T3383" i="5"/>
  <c r="L3383" i="5"/>
  <c r="K3383" i="5"/>
  <c r="AD3382" i="5"/>
  <c r="AC3382" i="5"/>
  <c r="AB3382" i="5"/>
  <c r="T3382" i="5"/>
  <c r="L3382" i="5"/>
  <c r="K3382" i="5"/>
  <c r="AD3381" i="5"/>
  <c r="AC3381" i="5"/>
  <c r="AB3381" i="5"/>
  <c r="T3381" i="5"/>
  <c r="L3381" i="5"/>
  <c r="K3381" i="5"/>
  <c r="AD3380" i="5"/>
  <c r="AC3380" i="5"/>
  <c r="AB3380" i="5"/>
  <c r="T3380" i="5"/>
  <c r="L3380" i="5"/>
  <c r="K3380" i="5"/>
  <c r="AD3379" i="5"/>
  <c r="AC3379" i="5"/>
  <c r="AB3379" i="5"/>
  <c r="T3379" i="5"/>
  <c r="L3379" i="5"/>
  <c r="K3379" i="5"/>
  <c r="AD3378" i="5"/>
  <c r="AC3378" i="5"/>
  <c r="AB3378" i="5"/>
  <c r="T3378" i="5"/>
  <c r="L3378" i="5"/>
  <c r="K3378" i="5"/>
  <c r="AD3377" i="5"/>
  <c r="AC3377" i="5"/>
  <c r="AB3377" i="5"/>
  <c r="T3377" i="5"/>
  <c r="L3377" i="5"/>
  <c r="K3377" i="5"/>
  <c r="AD3376" i="5"/>
  <c r="AC3376" i="5"/>
  <c r="AB3376" i="5"/>
  <c r="T3376" i="5"/>
  <c r="L3376" i="5"/>
  <c r="K3376" i="5"/>
  <c r="AD3375" i="5"/>
  <c r="AC3375" i="5"/>
  <c r="AB3375" i="5"/>
  <c r="T3375" i="5"/>
  <c r="L3375" i="5"/>
  <c r="K3375" i="5"/>
  <c r="AD3374" i="5"/>
  <c r="AC3374" i="5"/>
  <c r="AB3374" i="5"/>
  <c r="T3374" i="5"/>
  <c r="L3374" i="5"/>
  <c r="K3374" i="5"/>
  <c r="AD3373" i="5"/>
  <c r="AC3373" i="5"/>
  <c r="AB3373" i="5"/>
  <c r="T3373" i="5"/>
  <c r="L3373" i="5"/>
  <c r="K3373" i="5"/>
  <c r="AD3372" i="5"/>
  <c r="AC3372" i="5"/>
  <c r="AB3372" i="5"/>
  <c r="T3372" i="5"/>
  <c r="L3372" i="5"/>
  <c r="K3372" i="5"/>
  <c r="AD3371" i="5"/>
  <c r="AC3371" i="5"/>
  <c r="AB3371" i="5"/>
  <c r="T3371" i="5"/>
  <c r="L3371" i="5"/>
  <c r="K3371" i="5"/>
  <c r="AD3370" i="5"/>
  <c r="AC3370" i="5"/>
  <c r="AB3370" i="5"/>
  <c r="T3370" i="5"/>
  <c r="L3370" i="5"/>
  <c r="K3370" i="5"/>
  <c r="AD3369" i="5"/>
  <c r="AC3369" i="5"/>
  <c r="AB3369" i="5"/>
  <c r="T3369" i="5"/>
  <c r="L3369" i="5"/>
  <c r="K3369" i="5"/>
  <c r="AD3368" i="5"/>
  <c r="AC3368" i="5"/>
  <c r="AB3368" i="5"/>
  <c r="T3368" i="5"/>
  <c r="L3368" i="5"/>
  <c r="K3368" i="5"/>
  <c r="AD3367" i="5"/>
  <c r="AC3367" i="5"/>
  <c r="AB3367" i="5"/>
  <c r="T3367" i="5"/>
  <c r="L3367" i="5"/>
  <c r="K3367" i="5"/>
  <c r="AD3366" i="5"/>
  <c r="AC3366" i="5"/>
  <c r="AB3366" i="5"/>
  <c r="T3366" i="5"/>
  <c r="L3366" i="5"/>
  <c r="K3366" i="5"/>
  <c r="AD3365" i="5"/>
  <c r="AC3365" i="5"/>
  <c r="AB3365" i="5"/>
  <c r="T3365" i="5"/>
  <c r="L3365" i="5"/>
  <c r="K3365" i="5"/>
  <c r="AD3364" i="5"/>
  <c r="AC3364" i="5"/>
  <c r="AB3364" i="5"/>
  <c r="T3364" i="5"/>
  <c r="L3364" i="5"/>
  <c r="K3364" i="5"/>
  <c r="AD3363" i="5"/>
  <c r="AC3363" i="5"/>
  <c r="AB3363" i="5"/>
  <c r="T3363" i="5"/>
  <c r="L3363" i="5"/>
  <c r="K3363" i="5"/>
  <c r="AD3362" i="5"/>
  <c r="AC3362" i="5"/>
  <c r="AB3362" i="5"/>
  <c r="T3362" i="5"/>
  <c r="L3362" i="5"/>
  <c r="K3362" i="5"/>
  <c r="AD3361" i="5"/>
  <c r="AC3361" i="5"/>
  <c r="AB3361" i="5"/>
  <c r="T3361" i="5"/>
  <c r="L3361" i="5"/>
  <c r="K3361" i="5"/>
  <c r="AD3360" i="5"/>
  <c r="AC3360" i="5"/>
  <c r="AB3360" i="5"/>
  <c r="T3360" i="5"/>
  <c r="L3360" i="5"/>
  <c r="K3360" i="5"/>
  <c r="AD3359" i="5"/>
  <c r="AC3359" i="5"/>
  <c r="AB3359" i="5"/>
  <c r="T3359" i="5"/>
  <c r="L3359" i="5"/>
  <c r="K3359" i="5"/>
  <c r="AD3358" i="5"/>
  <c r="AC3358" i="5"/>
  <c r="AB3358" i="5"/>
  <c r="T3358" i="5"/>
  <c r="L3358" i="5"/>
  <c r="K3358" i="5"/>
  <c r="AD3357" i="5"/>
  <c r="AC3357" i="5"/>
  <c r="AB3357" i="5"/>
  <c r="T3357" i="5"/>
  <c r="L3357" i="5"/>
  <c r="K3357" i="5"/>
  <c r="AD3356" i="5"/>
  <c r="AC3356" i="5"/>
  <c r="AB3356" i="5"/>
  <c r="T3356" i="5"/>
  <c r="L3356" i="5"/>
  <c r="K3356" i="5"/>
  <c r="AD3355" i="5"/>
  <c r="AC3355" i="5"/>
  <c r="AB3355" i="5"/>
  <c r="T3355" i="5"/>
  <c r="L3355" i="5"/>
  <c r="K3355" i="5"/>
  <c r="AD3354" i="5"/>
  <c r="AC3354" i="5"/>
  <c r="AB3354" i="5"/>
  <c r="T3354" i="5"/>
  <c r="L3354" i="5"/>
  <c r="K3354" i="5"/>
  <c r="AD3353" i="5"/>
  <c r="AC3353" i="5"/>
  <c r="AB3353" i="5"/>
  <c r="T3353" i="5"/>
  <c r="L3353" i="5"/>
  <c r="K3353" i="5"/>
  <c r="AD3352" i="5"/>
  <c r="AC3352" i="5"/>
  <c r="AB3352" i="5"/>
  <c r="T3352" i="5"/>
  <c r="L3352" i="5"/>
  <c r="K3352" i="5"/>
  <c r="AD3351" i="5"/>
  <c r="AC3351" i="5"/>
  <c r="AB3351" i="5"/>
  <c r="T3351" i="5"/>
  <c r="L3351" i="5"/>
  <c r="K3351" i="5"/>
  <c r="AD3350" i="5"/>
  <c r="AC3350" i="5"/>
  <c r="AB3350" i="5"/>
  <c r="T3350" i="5"/>
  <c r="L3350" i="5"/>
  <c r="K3350" i="5"/>
  <c r="AD3349" i="5"/>
  <c r="AC3349" i="5"/>
  <c r="AB3349" i="5"/>
  <c r="T3349" i="5"/>
  <c r="L3349" i="5"/>
  <c r="K3349" i="5"/>
  <c r="AD3348" i="5"/>
  <c r="AC3348" i="5"/>
  <c r="AB3348" i="5"/>
  <c r="T3348" i="5"/>
  <c r="L3348" i="5"/>
  <c r="K3348" i="5"/>
  <c r="AD3347" i="5"/>
  <c r="AC3347" i="5"/>
  <c r="AB3347" i="5"/>
  <c r="T3347" i="5"/>
  <c r="L3347" i="5"/>
  <c r="K3347" i="5"/>
  <c r="AD3346" i="5"/>
  <c r="AC3346" i="5"/>
  <c r="AB3346" i="5"/>
  <c r="T3346" i="5"/>
  <c r="L3346" i="5"/>
  <c r="K3346" i="5"/>
  <c r="AD3345" i="5"/>
  <c r="AC3345" i="5"/>
  <c r="AB3345" i="5"/>
  <c r="T3345" i="5"/>
  <c r="L3345" i="5"/>
  <c r="K3345" i="5"/>
  <c r="AD3344" i="5"/>
  <c r="AC3344" i="5"/>
  <c r="AB3344" i="5"/>
  <c r="T3344" i="5"/>
  <c r="L3344" i="5"/>
  <c r="K3344" i="5"/>
  <c r="AD3343" i="5"/>
  <c r="AC3343" i="5"/>
  <c r="AB3343" i="5"/>
  <c r="T3343" i="5"/>
  <c r="L3343" i="5"/>
  <c r="K3343" i="5"/>
  <c r="AD3342" i="5"/>
  <c r="AC3342" i="5"/>
  <c r="AB3342" i="5"/>
  <c r="T3342" i="5"/>
  <c r="L3342" i="5"/>
  <c r="K3342" i="5"/>
  <c r="AD3341" i="5"/>
  <c r="AC3341" i="5"/>
  <c r="AB3341" i="5"/>
  <c r="T3341" i="5"/>
  <c r="L3341" i="5"/>
  <c r="K3341" i="5"/>
  <c r="AD3340" i="5"/>
  <c r="AC3340" i="5"/>
  <c r="AB3340" i="5"/>
  <c r="T3340" i="5"/>
  <c r="L3340" i="5"/>
  <c r="K3340" i="5"/>
  <c r="AD3339" i="5"/>
  <c r="AC3339" i="5"/>
  <c r="AB3339" i="5"/>
  <c r="T3339" i="5"/>
  <c r="L3339" i="5"/>
  <c r="K3339" i="5"/>
  <c r="AD3338" i="5"/>
  <c r="AC3338" i="5"/>
  <c r="AB3338" i="5"/>
  <c r="T3338" i="5"/>
  <c r="L3338" i="5"/>
  <c r="K3338" i="5"/>
  <c r="AD3337" i="5"/>
  <c r="AC3337" i="5"/>
  <c r="AB3337" i="5"/>
  <c r="T3337" i="5"/>
  <c r="L3337" i="5"/>
  <c r="K3337" i="5"/>
  <c r="AD3336" i="5"/>
  <c r="AC3336" i="5"/>
  <c r="AB3336" i="5"/>
  <c r="T3336" i="5"/>
  <c r="L3336" i="5"/>
  <c r="K3336" i="5"/>
  <c r="AD3335" i="5"/>
  <c r="AC3335" i="5"/>
  <c r="AB3335" i="5"/>
  <c r="T3335" i="5"/>
  <c r="L3335" i="5"/>
  <c r="K3335" i="5"/>
  <c r="AD3334" i="5"/>
  <c r="AC3334" i="5"/>
  <c r="AB3334" i="5"/>
  <c r="T3334" i="5"/>
  <c r="L3334" i="5"/>
  <c r="K3334" i="5"/>
  <c r="AD3333" i="5"/>
  <c r="AC3333" i="5"/>
  <c r="AB3333" i="5"/>
  <c r="T3333" i="5"/>
  <c r="L3333" i="5"/>
  <c r="K3333" i="5"/>
  <c r="AD3332" i="5"/>
  <c r="AC3332" i="5"/>
  <c r="AB3332" i="5"/>
  <c r="T3332" i="5"/>
  <c r="L3332" i="5"/>
  <c r="K3332" i="5"/>
  <c r="AD3331" i="5"/>
  <c r="AC3331" i="5"/>
  <c r="AB3331" i="5"/>
  <c r="T3331" i="5"/>
  <c r="L3331" i="5"/>
  <c r="K3331" i="5"/>
  <c r="AD3330" i="5"/>
  <c r="AC3330" i="5"/>
  <c r="AB3330" i="5"/>
  <c r="T3330" i="5"/>
  <c r="L3330" i="5"/>
  <c r="K3330" i="5"/>
  <c r="AD3329" i="5"/>
  <c r="AC3329" i="5"/>
  <c r="AB3329" i="5"/>
  <c r="T3329" i="5"/>
  <c r="L3329" i="5"/>
  <c r="K3329" i="5"/>
  <c r="AD3328" i="5"/>
  <c r="AC3328" i="5"/>
  <c r="AB3328" i="5"/>
  <c r="T3328" i="5"/>
  <c r="L3328" i="5"/>
  <c r="K3328" i="5"/>
  <c r="AD3327" i="5"/>
  <c r="AC3327" i="5"/>
  <c r="AB3327" i="5"/>
  <c r="T3327" i="5"/>
  <c r="L3327" i="5"/>
  <c r="K3327" i="5"/>
  <c r="AD3326" i="5"/>
  <c r="AC3326" i="5"/>
  <c r="AB3326" i="5"/>
  <c r="T3326" i="5"/>
  <c r="L3326" i="5"/>
  <c r="K3326" i="5"/>
  <c r="AD3325" i="5"/>
  <c r="AC3325" i="5"/>
  <c r="AB3325" i="5"/>
  <c r="T3325" i="5"/>
  <c r="L3325" i="5"/>
  <c r="K3325" i="5"/>
  <c r="AD3324" i="5"/>
  <c r="AC3324" i="5"/>
  <c r="AB3324" i="5"/>
  <c r="T3324" i="5"/>
  <c r="L3324" i="5"/>
  <c r="K3324" i="5"/>
  <c r="AD3323" i="5"/>
  <c r="AC3323" i="5"/>
  <c r="AB3323" i="5"/>
  <c r="T3323" i="5"/>
  <c r="L3323" i="5"/>
  <c r="K3323" i="5"/>
  <c r="AD3322" i="5"/>
  <c r="AC3322" i="5"/>
  <c r="AB3322" i="5"/>
  <c r="T3322" i="5"/>
  <c r="L3322" i="5"/>
  <c r="K3322" i="5"/>
  <c r="AD3321" i="5"/>
  <c r="AC3321" i="5"/>
  <c r="AB3321" i="5"/>
  <c r="T3321" i="5"/>
  <c r="L3321" i="5"/>
  <c r="K3321" i="5"/>
  <c r="AD3320" i="5"/>
  <c r="AC3320" i="5"/>
  <c r="AB3320" i="5"/>
  <c r="T3320" i="5"/>
  <c r="L3320" i="5"/>
  <c r="K3320" i="5"/>
  <c r="AD3319" i="5"/>
  <c r="AC3319" i="5"/>
  <c r="AB3319" i="5"/>
  <c r="T3319" i="5"/>
  <c r="L3319" i="5"/>
  <c r="K3319" i="5"/>
  <c r="AD3318" i="5"/>
  <c r="AC3318" i="5"/>
  <c r="AB3318" i="5"/>
  <c r="T3318" i="5"/>
  <c r="L3318" i="5"/>
  <c r="K3318" i="5"/>
  <c r="AD3317" i="5"/>
  <c r="AC3317" i="5"/>
  <c r="AB3317" i="5"/>
  <c r="T3317" i="5"/>
  <c r="L3317" i="5"/>
  <c r="K3317" i="5"/>
  <c r="AD3316" i="5"/>
  <c r="AC3316" i="5"/>
  <c r="AB3316" i="5"/>
  <c r="T3316" i="5"/>
  <c r="L3316" i="5"/>
  <c r="K3316" i="5"/>
  <c r="AD3315" i="5"/>
  <c r="AC3315" i="5"/>
  <c r="AB3315" i="5"/>
  <c r="T3315" i="5"/>
  <c r="L3315" i="5"/>
  <c r="K3315" i="5"/>
  <c r="AD3314" i="5"/>
  <c r="AC3314" i="5"/>
  <c r="AB3314" i="5"/>
  <c r="T3314" i="5"/>
  <c r="L3314" i="5"/>
  <c r="K3314" i="5"/>
  <c r="AD3313" i="5"/>
  <c r="AC3313" i="5"/>
  <c r="AB3313" i="5"/>
  <c r="T3313" i="5"/>
  <c r="L3313" i="5"/>
  <c r="K3313" i="5"/>
  <c r="AD3312" i="5"/>
  <c r="AC3312" i="5"/>
  <c r="AB3312" i="5"/>
  <c r="T3312" i="5"/>
  <c r="L3312" i="5"/>
  <c r="K3312" i="5"/>
  <c r="AD3311" i="5"/>
  <c r="AC3311" i="5"/>
  <c r="AB3311" i="5"/>
  <c r="T3311" i="5"/>
  <c r="L3311" i="5"/>
  <c r="K3311" i="5"/>
  <c r="AD3310" i="5"/>
  <c r="AC3310" i="5"/>
  <c r="AB3310" i="5"/>
  <c r="T3310" i="5"/>
  <c r="L3310" i="5"/>
  <c r="K3310" i="5"/>
  <c r="AD3309" i="5"/>
  <c r="AC3309" i="5"/>
  <c r="AB3309" i="5"/>
  <c r="T3309" i="5"/>
  <c r="L3309" i="5"/>
  <c r="K3309" i="5"/>
  <c r="AD3308" i="5"/>
  <c r="AC3308" i="5"/>
  <c r="AB3308" i="5"/>
  <c r="T3308" i="5"/>
  <c r="L3308" i="5"/>
  <c r="K3308" i="5"/>
  <c r="AD3307" i="5"/>
  <c r="AC3307" i="5"/>
  <c r="AB3307" i="5"/>
  <c r="T3307" i="5"/>
  <c r="L3307" i="5"/>
  <c r="K3307" i="5"/>
  <c r="AD3306" i="5"/>
  <c r="AC3306" i="5"/>
  <c r="AB3306" i="5"/>
  <c r="T3306" i="5"/>
  <c r="L3306" i="5"/>
  <c r="K3306" i="5"/>
  <c r="AD3305" i="5"/>
  <c r="AC3305" i="5"/>
  <c r="AB3305" i="5"/>
  <c r="T3305" i="5"/>
  <c r="L3305" i="5"/>
  <c r="K3305" i="5"/>
  <c r="AD3304" i="5"/>
  <c r="AC3304" i="5"/>
  <c r="AB3304" i="5"/>
  <c r="T3304" i="5"/>
  <c r="L3304" i="5"/>
  <c r="K3304" i="5"/>
  <c r="AD3303" i="5"/>
  <c r="AC3303" i="5"/>
  <c r="AB3303" i="5"/>
  <c r="T3303" i="5"/>
  <c r="L3303" i="5"/>
  <c r="K3303" i="5"/>
  <c r="AD3302" i="5"/>
  <c r="AC3302" i="5"/>
  <c r="AB3302" i="5"/>
  <c r="T3302" i="5"/>
  <c r="L3302" i="5"/>
  <c r="K3302" i="5"/>
  <c r="AD3301" i="5"/>
  <c r="AC3301" i="5"/>
  <c r="AB3301" i="5"/>
  <c r="T3301" i="5"/>
  <c r="L3301" i="5"/>
  <c r="K3301" i="5"/>
  <c r="AD3300" i="5"/>
  <c r="AC3300" i="5"/>
  <c r="AB3300" i="5"/>
  <c r="T3300" i="5"/>
  <c r="L3300" i="5"/>
  <c r="K3300" i="5"/>
  <c r="AD3299" i="5"/>
  <c r="AC3299" i="5"/>
  <c r="AB3299" i="5"/>
  <c r="T3299" i="5"/>
  <c r="L3299" i="5"/>
  <c r="K3299" i="5"/>
  <c r="AD3298" i="5"/>
  <c r="AC3298" i="5"/>
  <c r="AB3298" i="5"/>
  <c r="T3298" i="5"/>
  <c r="L3298" i="5"/>
  <c r="K3298" i="5"/>
  <c r="AD3297" i="5"/>
  <c r="AC3297" i="5"/>
  <c r="AB3297" i="5"/>
  <c r="T3297" i="5"/>
  <c r="L3297" i="5"/>
  <c r="K3297" i="5"/>
  <c r="AD3296" i="5"/>
  <c r="AC3296" i="5"/>
  <c r="AB3296" i="5"/>
  <c r="T3296" i="5"/>
  <c r="L3296" i="5"/>
  <c r="K3296" i="5"/>
  <c r="AD3295" i="5"/>
  <c r="AC3295" i="5"/>
  <c r="AB3295" i="5"/>
  <c r="T3295" i="5"/>
  <c r="L3295" i="5"/>
  <c r="K3295" i="5"/>
  <c r="AD3294" i="5"/>
  <c r="AC3294" i="5"/>
  <c r="AB3294" i="5"/>
  <c r="T3294" i="5"/>
  <c r="L3294" i="5"/>
  <c r="K3294" i="5"/>
  <c r="AD3293" i="5"/>
  <c r="AC3293" i="5"/>
  <c r="AB3293" i="5"/>
  <c r="T3293" i="5"/>
  <c r="L3293" i="5"/>
  <c r="K3293" i="5"/>
  <c r="AD3292" i="5"/>
  <c r="AC3292" i="5"/>
  <c r="AB3292" i="5"/>
  <c r="T3292" i="5"/>
  <c r="L3292" i="5"/>
  <c r="K3292" i="5"/>
  <c r="AD3291" i="5"/>
  <c r="AC3291" i="5"/>
  <c r="AB3291" i="5"/>
  <c r="T3291" i="5"/>
  <c r="L3291" i="5"/>
  <c r="K3291" i="5"/>
  <c r="AD3290" i="5"/>
  <c r="AC3290" i="5"/>
  <c r="AB3290" i="5"/>
  <c r="T3290" i="5"/>
  <c r="L3290" i="5"/>
  <c r="K3290" i="5"/>
  <c r="AD3289" i="5"/>
  <c r="AC3289" i="5"/>
  <c r="AB3289" i="5"/>
  <c r="T3289" i="5"/>
  <c r="L3289" i="5"/>
  <c r="K3289" i="5"/>
  <c r="AD3288" i="5"/>
  <c r="AC3288" i="5"/>
  <c r="AB3288" i="5"/>
  <c r="T3288" i="5"/>
  <c r="L3288" i="5"/>
  <c r="K3288" i="5"/>
  <c r="AD3287" i="5"/>
  <c r="AC3287" i="5"/>
  <c r="AB3287" i="5"/>
  <c r="T3287" i="5"/>
  <c r="L3287" i="5"/>
  <c r="K3287" i="5"/>
  <c r="AD3286" i="5"/>
  <c r="AC3286" i="5"/>
  <c r="AB3286" i="5"/>
  <c r="T3286" i="5"/>
  <c r="L3286" i="5"/>
  <c r="K3286" i="5"/>
  <c r="AD3285" i="5"/>
  <c r="AC3285" i="5"/>
  <c r="AB3285" i="5"/>
  <c r="T3285" i="5"/>
  <c r="L3285" i="5"/>
  <c r="K3285" i="5"/>
  <c r="AD3284" i="5"/>
  <c r="AC3284" i="5"/>
  <c r="AB3284" i="5"/>
  <c r="T3284" i="5"/>
  <c r="L3284" i="5"/>
  <c r="K3284" i="5"/>
  <c r="AD3283" i="5"/>
  <c r="AC3283" i="5"/>
  <c r="AB3283" i="5"/>
  <c r="T3283" i="5"/>
  <c r="L3283" i="5"/>
  <c r="K3283" i="5"/>
  <c r="AD3282" i="5"/>
  <c r="AC3282" i="5"/>
  <c r="AB3282" i="5"/>
  <c r="T3282" i="5"/>
  <c r="L3282" i="5"/>
  <c r="K3282" i="5"/>
  <c r="AD3281" i="5"/>
  <c r="AC3281" i="5"/>
  <c r="AB3281" i="5"/>
  <c r="T3281" i="5"/>
  <c r="L3281" i="5"/>
  <c r="K3281" i="5"/>
  <c r="AD3280" i="5"/>
  <c r="AC3280" i="5"/>
  <c r="AB3280" i="5"/>
  <c r="T3280" i="5"/>
  <c r="L3280" i="5"/>
  <c r="K3280" i="5"/>
  <c r="AD3279" i="5"/>
  <c r="AC3279" i="5"/>
  <c r="AB3279" i="5"/>
  <c r="T3279" i="5"/>
  <c r="L3279" i="5"/>
  <c r="K3279" i="5"/>
  <c r="AD3278" i="5"/>
  <c r="AC3278" i="5"/>
  <c r="AB3278" i="5"/>
  <c r="T3278" i="5"/>
  <c r="L3278" i="5"/>
  <c r="K3278" i="5"/>
  <c r="AD3277" i="5"/>
  <c r="AC3277" i="5"/>
  <c r="AB3277" i="5"/>
  <c r="T3277" i="5"/>
  <c r="L3277" i="5"/>
  <c r="K3277" i="5"/>
  <c r="AD3276" i="5"/>
  <c r="AC3276" i="5"/>
  <c r="AB3276" i="5"/>
  <c r="T3276" i="5"/>
  <c r="L3276" i="5"/>
  <c r="K3276" i="5"/>
  <c r="AD3275" i="5"/>
  <c r="AC3275" i="5"/>
  <c r="AB3275" i="5"/>
  <c r="T3275" i="5"/>
  <c r="L3275" i="5"/>
  <c r="K3275" i="5"/>
  <c r="AD3274" i="5"/>
  <c r="AC3274" i="5"/>
  <c r="AB3274" i="5"/>
  <c r="T3274" i="5"/>
  <c r="L3274" i="5"/>
  <c r="K3274" i="5"/>
  <c r="AD3273" i="5"/>
  <c r="AC3273" i="5"/>
  <c r="AB3273" i="5"/>
  <c r="T3273" i="5"/>
  <c r="L3273" i="5"/>
  <c r="K3273" i="5"/>
  <c r="AD3272" i="5"/>
  <c r="AC3272" i="5"/>
  <c r="AB3272" i="5"/>
  <c r="T3272" i="5"/>
  <c r="L3272" i="5"/>
  <c r="K3272" i="5"/>
  <c r="AD3271" i="5"/>
  <c r="AC3271" i="5"/>
  <c r="AB3271" i="5"/>
  <c r="T3271" i="5"/>
  <c r="L3271" i="5"/>
  <c r="K3271" i="5"/>
  <c r="AD3270" i="5"/>
  <c r="AC3270" i="5"/>
  <c r="AB3270" i="5"/>
  <c r="T3270" i="5"/>
  <c r="L3270" i="5"/>
  <c r="K3270" i="5"/>
  <c r="AD3269" i="5"/>
  <c r="AC3269" i="5"/>
  <c r="AB3269" i="5"/>
  <c r="T3269" i="5"/>
  <c r="L3269" i="5"/>
  <c r="K3269" i="5"/>
  <c r="AD3268" i="5"/>
  <c r="AC3268" i="5"/>
  <c r="AB3268" i="5"/>
  <c r="T3268" i="5"/>
  <c r="L3268" i="5"/>
  <c r="K3268" i="5"/>
  <c r="AD3267" i="5"/>
  <c r="AC3267" i="5"/>
  <c r="AB3267" i="5"/>
  <c r="T3267" i="5"/>
  <c r="L3267" i="5"/>
  <c r="K3267" i="5"/>
  <c r="AD3266" i="5"/>
  <c r="AC3266" i="5"/>
  <c r="AB3266" i="5"/>
  <c r="T3266" i="5"/>
  <c r="L3266" i="5"/>
  <c r="K3266" i="5"/>
  <c r="AD3265" i="5"/>
  <c r="AC3265" i="5"/>
  <c r="AB3265" i="5"/>
  <c r="T3265" i="5"/>
  <c r="L3265" i="5"/>
  <c r="K3265" i="5"/>
  <c r="AD3264" i="5"/>
  <c r="AC3264" i="5"/>
  <c r="AB3264" i="5"/>
  <c r="T3264" i="5"/>
  <c r="L3264" i="5"/>
  <c r="K3264" i="5"/>
  <c r="AD3263" i="5"/>
  <c r="AC3263" i="5"/>
  <c r="AB3263" i="5"/>
  <c r="T3263" i="5"/>
  <c r="L3263" i="5"/>
  <c r="K3263" i="5"/>
  <c r="AD3262" i="5"/>
  <c r="AC3262" i="5"/>
  <c r="AB3262" i="5"/>
  <c r="T3262" i="5"/>
  <c r="L3262" i="5"/>
  <c r="K3262" i="5"/>
  <c r="AD3261" i="5"/>
  <c r="AC3261" i="5"/>
  <c r="AB3261" i="5"/>
  <c r="T3261" i="5"/>
  <c r="L3261" i="5"/>
  <c r="K3261" i="5"/>
  <c r="AD3260" i="5"/>
  <c r="AC3260" i="5"/>
  <c r="AB3260" i="5"/>
  <c r="T3260" i="5"/>
  <c r="L3260" i="5"/>
  <c r="K3260" i="5"/>
  <c r="AD3259" i="5"/>
  <c r="AC3259" i="5"/>
  <c r="AB3259" i="5"/>
  <c r="T3259" i="5"/>
  <c r="L3259" i="5"/>
  <c r="K3259" i="5"/>
  <c r="AD3258" i="5"/>
  <c r="AC3258" i="5"/>
  <c r="AB3258" i="5"/>
  <c r="T3258" i="5"/>
  <c r="L3258" i="5"/>
  <c r="K3258" i="5"/>
  <c r="AD3257" i="5"/>
  <c r="AC3257" i="5"/>
  <c r="AB3257" i="5"/>
  <c r="T3257" i="5"/>
  <c r="L3257" i="5"/>
  <c r="K3257" i="5"/>
  <c r="AD3256" i="5"/>
  <c r="AC3256" i="5"/>
  <c r="AB3256" i="5"/>
  <c r="T3256" i="5"/>
  <c r="L3256" i="5"/>
  <c r="K3256" i="5"/>
  <c r="AD3255" i="5"/>
  <c r="AC3255" i="5"/>
  <c r="AB3255" i="5"/>
  <c r="T3255" i="5"/>
  <c r="L3255" i="5"/>
  <c r="K3255" i="5"/>
  <c r="AD3254" i="5"/>
  <c r="AC3254" i="5"/>
  <c r="AB3254" i="5"/>
  <c r="T3254" i="5"/>
  <c r="L3254" i="5"/>
  <c r="K3254" i="5"/>
  <c r="AD3253" i="5"/>
  <c r="AC3253" i="5"/>
  <c r="AB3253" i="5"/>
  <c r="T3253" i="5"/>
  <c r="L3253" i="5"/>
  <c r="K3253" i="5"/>
  <c r="AD3252" i="5"/>
  <c r="AC3252" i="5"/>
  <c r="AB3252" i="5"/>
  <c r="T3252" i="5"/>
  <c r="L3252" i="5"/>
  <c r="K3252" i="5"/>
  <c r="AD3251" i="5"/>
  <c r="AC3251" i="5"/>
  <c r="AB3251" i="5"/>
  <c r="T3251" i="5"/>
  <c r="L3251" i="5"/>
  <c r="K3251" i="5"/>
  <c r="AD3250" i="5"/>
  <c r="AC3250" i="5"/>
  <c r="AB3250" i="5"/>
  <c r="T3250" i="5"/>
  <c r="L3250" i="5"/>
  <c r="K3250" i="5"/>
  <c r="AD3249" i="5"/>
  <c r="AC3249" i="5"/>
  <c r="AB3249" i="5"/>
  <c r="T3249" i="5"/>
  <c r="L3249" i="5"/>
  <c r="K3249" i="5"/>
  <c r="AD3248" i="5"/>
  <c r="AC3248" i="5"/>
  <c r="AB3248" i="5"/>
  <c r="T3248" i="5"/>
  <c r="L3248" i="5"/>
  <c r="K3248" i="5"/>
  <c r="AD3247" i="5"/>
  <c r="AC3247" i="5"/>
  <c r="AB3247" i="5"/>
  <c r="T3247" i="5"/>
  <c r="L3247" i="5"/>
  <c r="K3247" i="5"/>
  <c r="AD3246" i="5"/>
  <c r="AC3246" i="5"/>
  <c r="AB3246" i="5"/>
  <c r="T3246" i="5"/>
  <c r="L3246" i="5"/>
  <c r="K3246" i="5"/>
  <c r="AD3245" i="5"/>
  <c r="AC3245" i="5"/>
  <c r="AB3245" i="5"/>
  <c r="T3245" i="5"/>
  <c r="L3245" i="5"/>
  <c r="K3245" i="5"/>
  <c r="AD3244" i="5"/>
  <c r="AC3244" i="5"/>
  <c r="AB3244" i="5"/>
  <c r="T3244" i="5"/>
  <c r="L3244" i="5"/>
  <c r="K3244" i="5"/>
  <c r="AD3243" i="5"/>
  <c r="AC3243" i="5"/>
  <c r="AB3243" i="5"/>
  <c r="T3243" i="5"/>
  <c r="L3243" i="5"/>
  <c r="K3243" i="5"/>
  <c r="AD3242" i="5"/>
  <c r="AC3242" i="5"/>
  <c r="AB3242" i="5"/>
  <c r="T3242" i="5"/>
  <c r="L3242" i="5"/>
  <c r="K3242" i="5"/>
  <c r="AD3241" i="5"/>
  <c r="AC3241" i="5"/>
  <c r="AB3241" i="5"/>
  <c r="T3241" i="5"/>
  <c r="L3241" i="5"/>
  <c r="K3241" i="5"/>
  <c r="AD3240" i="5"/>
  <c r="AC3240" i="5"/>
  <c r="AB3240" i="5"/>
  <c r="T3240" i="5"/>
  <c r="L3240" i="5"/>
  <c r="K3240" i="5"/>
  <c r="AD3239" i="5"/>
  <c r="AC3239" i="5"/>
  <c r="AB3239" i="5"/>
  <c r="T3239" i="5"/>
  <c r="L3239" i="5"/>
  <c r="K3239" i="5"/>
  <c r="AD3238" i="5"/>
  <c r="AC3238" i="5"/>
  <c r="AB3238" i="5"/>
  <c r="T3238" i="5"/>
  <c r="L3238" i="5"/>
  <c r="K3238" i="5"/>
  <c r="AD3237" i="5"/>
  <c r="AC3237" i="5"/>
  <c r="AB3237" i="5"/>
  <c r="T3237" i="5"/>
  <c r="L3237" i="5"/>
  <c r="K3237" i="5"/>
  <c r="AD3236" i="5"/>
  <c r="AC3236" i="5"/>
  <c r="AB3236" i="5"/>
  <c r="T3236" i="5"/>
  <c r="L3236" i="5"/>
  <c r="K3236" i="5"/>
  <c r="AD3235" i="5"/>
  <c r="AC3235" i="5"/>
  <c r="AB3235" i="5"/>
  <c r="T3235" i="5"/>
  <c r="L3235" i="5"/>
  <c r="K3235" i="5"/>
  <c r="AD3234" i="5"/>
  <c r="AC3234" i="5"/>
  <c r="AB3234" i="5"/>
  <c r="T3234" i="5"/>
  <c r="L3234" i="5"/>
  <c r="K3234" i="5"/>
  <c r="AD3233" i="5"/>
  <c r="AC3233" i="5"/>
  <c r="AB3233" i="5"/>
  <c r="T3233" i="5"/>
  <c r="L3233" i="5"/>
  <c r="K3233" i="5"/>
  <c r="AD3232" i="5"/>
  <c r="AC3232" i="5"/>
  <c r="AB3232" i="5"/>
  <c r="T3232" i="5"/>
  <c r="L3232" i="5"/>
  <c r="K3232" i="5"/>
  <c r="AD3231" i="5"/>
  <c r="AC3231" i="5"/>
  <c r="AB3231" i="5"/>
  <c r="T3231" i="5"/>
  <c r="L3231" i="5"/>
  <c r="K3231" i="5"/>
  <c r="AD3230" i="5"/>
  <c r="AC3230" i="5"/>
  <c r="AB3230" i="5"/>
  <c r="T3230" i="5"/>
  <c r="L3230" i="5"/>
  <c r="K3230" i="5"/>
  <c r="AD3229" i="5"/>
  <c r="AC3229" i="5"/>
  <c r="AB3229" i="5"/>
  <c r="T3229" i="5"/>
  <c r="L3229" i="5"/>
  <c r="K3229" i="5"/>
  <c r="AD3228" i="5"/>
  <c r="AC3228" i="5"/>
  <c r="AB3228" i="5"/>
  <c r="T3228" i="5"/>
  <c r="L3228" i="5"/>
  <c r="K3228" i="5"/>
  <c r="AD3227" i="5"/>
  <c r="AC3227" i="5"/>
  <c r="AB3227" i="5"/>
  <c r="T3227" i="5"/>
  <c r="L3227" i="5"/>
  <c r="K3227" i="5"/>
  <c r="AD3226" i="5"/>
  <c r="AC3226" i="5"/>
  <c r="AB3226" i="5"/>
  <c r="T3226" i="5"/>
  <c r="L3226" i="5"/>
  <c r="K3226" i="5"/>
  <c r="AD3225" i="5"/>
  <c r="AC3225" i="5"/>
  <c r="AB3225" i="5"/>
  <c r="T3225" i="5"/>
  <c r="L3225" i="5"/>
  <c r="K3225" i="5"/>
  <c r="AD3224" i="5"/>
  <c r="AC3224" i="5"/>
  <c r="AB3224" i="5"/>
  <c r="T3224" i="5"/>
  <c r="L3224" i="5"/>
  <c r="K3224" i="5"/>
  <c r="AD3223" i="5"/>
  <c r="AC3223" i="5"/>
  <c r="AB3223" i="5"/>
  <c r="T3223" i="5"/>
  <c r="L3223" i="5"/>
  <c r="K3223" i="5"/>
  <c r="AD3222" i="5"/>
  <c r="AC3222" i="5"/>
  <c r="AB3222" i="5"/>
  <c r="T3222" i="5"/>
  <c r="L3222" i="5"/>
  <c r="K3222" i="5"/>
  <c r="AD3221" i="5"/>
  <c r="AC3221" i="5"/>
  <c r="AB3221" i="5"/>
  <c r="T3221" i="5"/>
  <c r="L3221" i="5"/>
  <c r="K3221" i="5"/>
  <c r="AD3220" i="5"/>
  <c r="AC3220" i="5"/>
  <c r="AB3220" i="5"/>
  <c r="T3220" i="5"/>
  <c r="L3220" i="5"/>
  <c r="K3220" i="5"/>
  <c r="AD3219" i="5"/>
  <c r="AC3219" i="5"/>
  <c r="AB3219" i="5"/>
  <c r="T3219" i="5"/>
  <c r="L3219" i="5"/>
  <c r="K3219" i="5"/>
  <c r="AD3218" i="5"/>
  <c r="AC3218" i="5"/>
  <c r="AB3218" i="5"/>
  <c r="L3218" i="5"/>
  <c r="K3218" i="5"/>
  <c r="AD3217" i="5"/>
  <c r="AC3217" i="5"/>
  <c r="AB3217" i="5"/>
  <c r="T3217" i="5"/>
  <c r="L3217" i="5"/>
  <c r="K3217" i="5"/>
  <c r="AD3216" i="5"/>
  <c r="AC3216" i="5"/>
  <c r="AB3216" i="5"/>
  <c r="T3216" i="5"/>
  <c r="L3216" i="5"/>
  <c r="K3216" i="5"/>
  <c r="AD3215" i="5"/>
  <c r="AC3215" i="5"/>
  <c r="AB3215" i="5"/>
  <c r="T3215" i="5"/>
  <c r="L3215" i="5"/>
  <c r="K3215" i="5"/>
  <c r="AD3214" i="5"/>
  <c r="AC3214" i="5"/>
  <c r="AB3214" i="5"/>
  <c r="L3214" i="5"/>
  <c r="K3214" i="5"/>
  <c r="AD3213" i="5"/>
  <c r="AC3213" i="5"/>
  <c r="AB3213" i="5"/>
  <c r="L3213" i="5"/>
  <c r="K3213" i="5"/>
  <c r="AD3212" i="5"/>
  <c r="AC3212" i="5"/>
  <c r="AB3212" i="5"/>
  <c r="L3212" i="5"/>
  <c r="K3212" i="5"/>
  <c r="AD3211" i="5"/>
  <c r="AC3211" i="5"/>
  <c r="AB3211" i="5"/>
  <c r="T3211" i="5"/>
  <c r="L3211" i="5"/>
  <c r="K3211" i="5"/>
  <c r="AD3210" i="5"/>
  <c r="AC3210" i="5"/>
  <c r="AB3210" i="5"/>
  <c r="T3210" i="5"/>
  <c r="L3210" i="5"/>
  <c r="K3210" i="5"/>
  <c r="AD3209" i="5"/>
  <c r="AC3209" i="5"/>
  <c r="AB3209" i="5"/>
  <c r="T3209" i="5"/>
  <c r="L3209" i="5"/>
  <c r="K3209" i="5"/>
  <c r="AD3208" i="5"/>
  <c r="AC3208" i="5"/>
  <c r="AB3208" i="5"/>
  <c r="T3208" i="5"/>
  <c r="L3208" i="5"/>
  <c r="K3208" i="5"/>
  <c r="AD3207" i="5"/>
  <c r="AC3207" i="5"/>
  <c r="AB3207" i="5"/>
  <c r="T3207" i="5"/>
  <c r="L3207" i="5"/>
  <c r="K3207" i="5"/>
  <c r="AD3206" i="5"/>
  <c r="AC3206" i="5"/>
  <c r="AB3206" i="5"/>
  <c r="T3206" i="5"/>
  <c r="L3206" i="5"/>
  <c r="K3206" i="5"/>
  <c r="AD3205" i="5"/>
  <c r="AC3205" i="5"/>
  <c r="AB3205" i="5"/>
  <c r="T3205" i="5"/>
  <c r="L3205" i="5"/>
  <c r="K3205" i="5"/>
  <c r="AD3204" i="5"/>
  <c r="AC3204" i="5"/>
  <c r="AB3204" i="5"/>
  <c r="T3204" i="5"/>
  <c r="L3204" i="5"/>
  <c r="K3204" i="5"/>
  <c r="AD3203" i="5"/>
  <c r="AC3203" i="5"/>
  <c r="AB3203" i="5"/>
  <c r="L3203" i="5"/>
  <c r="K3203" i="5"/>
  <c r="AD3202" i="5"/>
  <c r="AC3202" i="5"/>
  <c r="AB3202" i="5"/>
  <c r="L3202" i="5"/>
  <c r="K3202" i="5"/>
  <c r="AD3201" i="5"/>
  <c r="AC3201" i="5"/>
  <c r="AB3201" i="5"/>
  <c r="L3201" i="5"/>
  <c r="K3201" i="5"/>
  <c r="AD3200" i="5"/>
  <c r="AC3200" i="5"/>
  <c r="AB3200" i="5"/>
  <c r="L3200" i="5"/>
  <c r="K3200" i="5"/>
  <c r="AD3199" i="5"/>
  <c r="AC3199" i="5"/>
  <c r="AB3199" i="5"/>
  <c r="L3199" i="5"/>
  <c r="K3199" i="5"/>
  <c r="AD3198" i="5"/>
  <c r="AC3198" i="5"/>
  <c r="AB3198" i="5"/>
  <c r="L3198" i="5"/>
  <c r="K3198" i="5"/>
  <c r="AD3197" i="5"/>
  <c r="AC3197" i="5"/>
  <c r="AB3197" i="5"/>
  <c r="L3197" i="5"/>
  <c r="K3197" i="5"/>
  <c r="AD3196" i="5"/>
  <c r="AC3196" i="5"/>
  <c r="AB3196" i="5"/>
  <c r="L3196" i="5"/>
  <c r="K3196" i="5"/>
  <c r="AD3195" i="5"/>
  <c r="AC3195" i="5"/>
  <c r="AB3195" i="5"/>
  <c r="L3195" i="5"/>
  <c r="K3195" i="5"/>
  <c r="AD3194" i="5"/>
  <c r="AC3194" i="5"/>
  <c r="AB3194" i="5"/>
  <c r="L3194" i="5"/>
  <c r="K3194" i="5"/>
  <c r="AD3193" i="5"/>
  <c r="AC3193" i="5"/>
  <c r="AB3193" i="5"/>
  <c r="L3193" i="5"/>
  <c r="K3193" i="5"/>
  <c r="AD3192" i="5"/>
  <c r="AC3192" i="5"/>
  <c r="AB3192" i="5"/>
  <c r="L3192" i="5"/>
  <c r="K3192" i="5"/>
  <c r="AD3191" i="5"/>
  <c r="AC3191" i="5"/>
  <c r="AB3191" i="5"/>
  <c r="T3191" i="5"/>
  <c r="L3191" i="5"/>
  <c r="K3191" i="5"/>
  <c r="AD3190" i="5"/>
  <c r="AC3190" i="5"/>
  <c r="AB3190" i="5"/>
  <c r="T3190" i="5"/>
  <c r="L3190" i="5"/>
  <c r="K3190" i="5"/>
  <c r="AD3189" i="5"/>
  <c r="AC3189" i="5"/>
  <c r="AB3189" i="5"/>
  <c r="T3189" i="5"/>
  <c r="L3189" i="5"/>
  <c r="K3189" i="5"/>
  <c r="AD3188" i="5"/>
  <c r="AC3188" i="5"/>
  <c r="AB3188" i="5"/>
  <c r="T3188" i="5"/>
  <c r="L3188" i="5"/>
  <c r="K3188" i="5"/>
  <c r="AD3187" i="5"/>
  <c r="AC3187" i="5"/>
  <c r="AB3187" i="5"/>
  <c r="T3187" i="5"/>
  <c r="L3187" i="5"/>
  <c r="K3187" i="5"/>
  <c r="AD3186" i="5"/>
  <c r="AC3186" i="5"/>
  <c r="AB3186" i="5"/>
  <c r="T3186" i="5"/>
  <c r="L3186" i="5"/>
  <c r="K3186" i="5"/>
  <c r="AD3185" i="5"/>
  <c r="AC3185" i="5"/>
  <c r="AB3185" i="5"/>
  <c r="T3185" i="5"/>
  <c r="L3185" i="5"/>
  <c r="K3185" i="5"/>
  <c r="AD3184" i="5"/>
  <c r="AC3184" i="5"/>
  <c r="AB3184" i="5"/>
  <c r="T3184" i="5"/>
  <c r="L3184" i="5"/>
  <c r="K3184" i="5"/>
  <c r="AD3183" i="5"/>
  <c r="AC3183" i="5"/>
  <c r="AB3183" i="5"/>
  <c r="T3183" i="5"/>
  <c r="L3183" i="5"/>
  <c r="K3183" i="5"/>
  <c r="AD3182" i="5"/>
  <c r="AC3182" i="5"/>
  <c r="AB3182" i="5"/>
  <c r="T3182" i="5"/>
  <c r="L3182" i="5"/>
  <c r="K3182" i="5"/>
  <c r="AD3181" i="5"/>
  <c r="AC3181" i="5"/>
  <c r="AB3181" i="5"/>
  <c r="T3181" i="5"/>
  <c r="L3181" i="5"/>
  <c r="K3181" i="5"/>
  <c r="AD3180" i="5"/>
  <c r="AC3180" i="5"/>
  <c r="AB3180" i="5"/>
  <c r="T3180" i="5"/>
  <c r="L3180" i="5"/>
  <c r="K3180" i="5"/>
  <c r="AD3179" i="5"/>
  <c r="AC3179" i="5"/>
  <c r="AB3179" i="5"/>
  <c r="T3179" i="5"/>
  <c r="L3179" i="5"/>
  <c r="K3179" i="5"/>
  <c r="AD3178" i="5"/>
  <c r="AC3178" i="5"/>
  <c r="AB3178" i="5"/>
  <c r="T3178" i="5"/>
  <c r="L3178" i="5"/>
  <c r="K3178" i="5"/>
  <c r="AD3177" i="5"/>
  <c r="AC3177" i="5"/>
  <c r="AB3177" i="5"/>
  <c r="L3177" i="5"/>
  <c r="K3177" i="5"/>
  <c r="AD3176" i="5"/>
  <c r="AC3176" i="5"/>
  <c r="AB3176" i="5"/>
  <c r="L3176" i="5"/>
  <c r="K3176" i="5"/>
  <c r="AD3175" i="5"/>
  <c r="AC3175" i="5"/>
  <c r="AB3175" i="5"/>
  <c r="L3175" i="5"/>
  <c r="K3175" i="5"/>
  <c r="AD3174" i="5"/>
  <c r="AC3174" i="5"/>
  <c r="AB3174" i="5"/>
  <c r="L3174" i="5"/>
  <c r="K3174" i="5"/>
  <c r="AD3173" i="5"/>
  <c r="AC3173" i="5"/>
  <c r="AB3173" i="5"/>
  <c r="L3173" i="5"/>
  <c r="K3173" i="5"/>
  <c r="AD3172" i="5"/>
  <c r="AC3172" i="5"/>
  <c r="AB3172" i="5"/>
  <c r="L3172" i="5"/>
  <c r="K3172" i="5"/>
  <c r="AD3171" i="5"/>
  <c r="AC3171" i="5"/>
  <c r="AB3171" i="5"/>
  <c r="L3171" i="5"/>
  <c r="K3171" i="5"/>
  <c r="AD3170" i="5"/>
  <c r="AC3170" i="5"/>
  <c r="AB3170" i="5"/>
  <c r="T3170" i="5"/>
  <c r="L3170" i="5"/>
  <c r="K3170" i="5"/>
  <c r="AD3169" i="5"/>
  <c r="AC3169" i="5"/>
  <c r="AB3169" i="5"/>
  <c r="T3169" i="5"/>
  <c r="L3169" i="5"/>
  <c r="K3169" i="5"/>
  <c r="AD3168" i="5"/>
  <c r="AC3168" i="5"/>
  <c r="AB3168" i="5"/>
  <c r="T3168" i="5"/>
  <c r="L3168" i="5"/>
  <c r="K3168" i="5"/>
  <c r="AD3167" i="5"/>
  <c r="AC3167" i="5"/>
  <c r="AB3167" i="5"/>
  <c r="T3167" i="5"/>
  <c r="L3167" i="5"/>
  <c r="K3167" i="5"/>
  <c r="AD3166" i="5"/>
  <c r="AC3166" i="5"/>
  <c r="AB3166" i="5"/>
  <c r="T3166" i="5"/>
  <c r="L3166" i="5"/>
  <c r="K3166" i="5"/>
  <c r="AD3165" i="5"/>
  <c r="AC3165" i="5"/>
  <c r="AB3165" i="5"/>
  <c r="T3165" i="5"/>
  <c r="L3165" i="5"/>
  <c r="K3165" i="5"/>
  <c r="AD3164" i="5"/>
  <c r="AC3164" i="5"/>
  <c r="AB3164" i="5"/>
  <c r="T3164" i="5"/>
  <c r="L3164" i="5"/>
  <c r="K3164" i="5"/>
  <c r="AD3163" i="5"/>
  <c r="AC3163" i="5"/>
  <c r="AB3163" i="5"/>
  <c r="T3163" i="5"/>
  <c r="L3163" i="5"/>
  <c r="K3163" i="5"/>
  <c r="AD3162" i="5"/>
  <c r="AC3162" i="5"/>
  <c r="AB3162" i="5"/>
  <c r="T3162" i="5"/>
  <c r="L3162" i="5"/>
  <c r="K3162" i="5"/>
  <c r="AD3161" i="5"/>
  <c r="AC3161" i="5"/>
  <c r="AB3161" i="5"/>
  <c r="T3161" i="5"/>
  <c r="L3161" i="5"/>
  <c r="K3161" i="5"/>
  <c r="AD3160" i="5"/>
  <c r="AC3160" i="5"/>
  <c r="AB3160" i="5"/>
  <c r="T3160" i="5"/>
  <c r="L3160" i="5"/>
  <c r="K3160" i="5"/>
  <c r="AD3159" i="5"/>
  <c r="AC3159" i="5"/>
  <c r="AB3159" i="5"/>
  <c r="T3159" i="5"/>
  <c r="L3159" i="5"/>
  <c r="K3159" i="5"/>
  <c r="AD3158" i="5"/>
  <c r="AC3158" i="5"/>
  <c r="AB3158" i="5"/>
  <c r="T3158" i="5"/>
  <c r="L3158" i="5"/>
  <c r="K3158" i="5"/>
  <c r="AD3157" i="5"/>
  <c r="AC3157" i="5"/>
  <c r="AB3157" i="5"/>
  <c r="T3157" i="5"/>
  <c r="L3157" i="5"/>
  <c r="K3157" i="5"/>
  <c r="AD3156" i="5"/>
  <c r="AC3156" i="5"/>
  <c r="AB3156" i="5"/>
  <c r="T3156" i="5"/>
  <c r="L3156" i="5"/>
  <c r="K3156" i="5"/>
  <c r="AD3155" i="5"/>
  <c r="AC3155" i="5"/>
  <c r="AB3155" i="5"/>
  <c r="T3155" i="5"/>
  <c r="L3155" i="5"/>
  <c r="K3155" i="5"/>
  <c r="AD3154" i="5"/>
  <c r="AC3154" i="5"/>
  <c r="AB3154" i="5"/>
  <c r="T3154" i="5"/>
  <c r="L3154" i="5"/>
  <c r="K3154" i="5"/>
  <c r="AD3153" i="5"/>
  <c r="AC3153" i="5"/>
  <c r="AB3153" i="5"/>
  <c r="T3153" i="5"/>
  <c r="L3153" i="5"/>
  <c r="K3153" i="5"/>
  <c r="AD3152" i="5"/>
  <c r="AC3152" i="5"/>
  <c r="AB3152" i="5"/>
  <c r="T3152" i="5"/>
  <c r="L3152" i="5"/>
  <c r="K3152" i="5"/>
  <c r="AD3151" i="5"/>
  <c r="AC3151" i="5"/>
  <c r="AB3151" i="5"/>
  <c r="T3151" i="5"/>
  <c r="L3151" i="5"/>
  <c r="K3151" i="5"/>
  <c r="AD3150" i="5"/>
  <c r="AC3150" i="5"/>
  <c r="AB3150" i="5"/>
  <c r="T3150" i="5"/>
  <c r="L3150" i="5"/>
  <c r="K3150" i="5"/>
  <c r="AD3149" i="5"/>
  <c r="AC3149" i="5"/>
  <c r="AB3149" i="5"/>
  <c r="T3149" i="5"/>
  <c r="L3149" i="5"/>
  <c r="K3149" i="5"/>
  <c r="AD3148" i="5"/>
  <c r="AC3148" i="5"/>
  <c r="AB3148" i="5"/>
  <c r="T3148" i="5"/>
  <c r="L3148" i="5"/>
  <c r="K3148" i="5"/>
  <c r="AD3147" i="5"/>
  <c r="AC3147" i="5"/>
  <c r="AB3147" i="5"/>
  <c r="T3147" i="5"/>
  <c r="L3147" i="5"/>
  <c r="K3147" i="5"/>
  <c r="AD3146" i="5"/>
  <c r="AC3146" i="5"/>
  <c r="AB3146" i="5"/>
  <c r="T3146" i="5"/>
  <c r="L3146" i="5"/>
  <c r="K3146" i="5"/>
  <c r="AD3145" i="5"/>
  <c r="AC3145" i="5"/>
  <c r="AB3145" i="5"/>
  <c r="T3145" i="5"/>
  <c r="L3145" i="5"/>
  <c r="K3145" i="5"/>
  <c r="AD3144" i="5"/>
  <c r="AC3144" i="5"/>
  <c r="AB3144" i="5"/>
  <c r="T3144" i="5"/>
  <c r="L3144" i="5"/>
  <c r="K3144" i="5"/>
  <c r="AD3143" i="5"/>
  <c r="AC3143" i="5"/>
  <c r="AB3143" i="5"/>
  <c r="T3143" i="5"/>
  <c r="L3143" i="5"/>
  <c r="K3143" i="5"/>
  <c r="AD3142" i="5"/>
  <c r="AC3142" i="5"/>
  <c r="AB3142" i="5"/>
  <c r="T3142" i="5"/>
  <c r="L3142" i="5"/>
  <c r="K3142" i="5"/>
  <c r="AD3141" i="5"/>
  <c r="AC3141" i="5"/>
  <c r="AB3141" i="5"/>
  <c r="T3141" i="5"/>
  <c r="L3141" i="5"/>
  <c r="K3141" i="5"/>
  <c r="AD3140" i="5"/>
  <c r="AC3140" i="5"/>
  <c r="AB3140" i="5"/>
  <c r="T3140" i="5"/>
  <c r="L3140" i="5"/>
  <c r="K3140" i="5"/>
  <c r="AD3139" i="5"/>
  <c r="AC3139" i="5"/>
  <c r="AB3139" i="5"/>
  <c r="T3139" i="5"/>
  <c r="L3139" i="5"/>
  <c r="K3139" i="5"/>
  <c r="AD3138" i="5"/>
  <c r="AC3138" i="5"/>
  <c r="AB3138" i="5"/>
  <c r="T3138" i="5"/>
  <c r="L3138" i="5"/>
  <c r="K3138" i="5"/>
  <c r="AD3137" i="5"/>
  <c r="AC3137" i="5"/>
  <c r="AB3137" i="5"/>
  <c r="T3137" i="5"/>
  <c r="L3137" i="5"/>
  <c r="K3137" i="5"/>
  <c r="AD3136" i="5"/>
  <c r="AC3136" i="5"/>
  <c r="AB3136" i="5"/>
  <c r="T3136" i="5"/>
  <c r="L3136" i="5"/>
  <c r="K3136" i="5"/>
  <c r="AD3135" i="5"/>
  <c r="AC3135" i="5"/>
  <c r="AB3135" i="5"/>
  <c r="T3135" i="5"/>
  <c r="L3135" i="5"/>
  <c r="K3135" i="5"/>
  <c r="AD3134" i="5"/>
  <c r="AC3134" i="5"/>
  <c r="AB3134" i="5"/>
  <c r="T3134" i="5"/>
  <c r="L3134" i="5"/>
  <c r="K3134" i="5"/>
  <c r="AD3133" i="5"/>
  <c r="AC3133" i="5"/>
  <c r="AB3133" i="5"/>
  <c r="T3133" i="5"/>
  <c r="L3133" i="5"/>
  <c r="K3133" i="5"/>
  <c r="AD3132" i="5"/>
  <c r="AC3132" i="5"/>
  <c r="AB3132" i="5"/>
  <c r="T3132" i="5"/>
  <c r="L3132" i="5"/>
  <c r="K3132" i="5"/>
  <c r="AD3131" i="5"/>
  <c r="AC3131" i="5"/>
  <c r="AB3131" i="5"/>
  <c r="T3131" i="5"/>
  <c r="L3131" i="5"/>
  <c r="K3131" i="5"/>
  <c r="AD3130" i="5"/>
  <c r="AC3130" i="5"/>
  <c r="AB3130" i="5"/>
  <c r="T3130" i="5"/>
  <c r="L3130" i="5"/>
  <c r="K3130" i="5"/>
  <c r="AD3129" i="5"/>
  <c r="AC3129" i="5"/>
  <c r="AB3129" i="5"/>
  <c r="T3129" i="5"/>
  <c r="L3129" i="5"/>
  <c r="K3129" i="5"/>
  <c r="AD3128" i="5"/>
  <c r="AC3128" i="5"/>
  <c r="AB3128" i="5"/>
  <c r="T3128" i="5"/>
  <c r="L3128" i="5"/>
  <c r="K3128" i="5"/>
  <c r="AD3127" i="5"/>
  <c r="AC3127" i="5"/>
  <c r="AB3127" i="5"/>
  <c r="T3127" i="5"/>
  <c r="L3127" i="5"/>
  <c r="K3127" i="5"/>
  <c r="AD3126" i="5"/>
  <c r="AC3126" i="5"/>
  <c r="AB3126" i="5"/>
  <c r="T3126" i="5"/>
  <c r="L3126" i="5"/>
  <c r="K3126" i="5"/>
  <c r="AD3125" i="5"/>
  <c r="AC3125" i="5"/>
  <c r="AB3125" i="5"/>
  <c r="T3125" i="5"/>
  <c r="L3125" i="5"/>
  <c r="K3125" i="5"/>
  <c r="AD3124" i="5"/>
  <c r="AC3124" i="5"/>
  <c r="AB3124" i="5"/>
  <c r="T3124" i="5"/>
  <c r="L3124" i="5"/>
  <c r="K3124" i="5"/>
  <c r="AD3123" i="5"/>
  <c r="AC3123" i="5"/>
  <c r="AB3123" i="5"/>
  <c r="T3123" i="5"/>
  <c r="L3123" i="5"/>
  <c r="K3123" i="5"/>
  <c r="AD3122" i="5"/>
  <c r="AC3122" i="5"/>
  <c r="AB3122" i="5"/>
  <c r="T3122" i="5"/>
  <c r="L3122" i="5"/>
  <c r="K3122" i="5"/>
  <c r="AD3121" i="5"/>
  <c r="AC3121" i="5"/>
  <c r="AB3121" i="5"/>
  <c r="T3121" i="5"/>
  <c r="L3121" i="5"/>
  <c r="K3121" i="5"/>
  <c r="AD3120" i="5"/>
  <c r="AC3120" i="5"/>
  <c r="AB3120" i="5"/>
  <c r="T3120" i="5"/>
  <c r="L3120" i="5"/>
  <c r="K3120" i="5"/>
  <c r="AD3119" i="5"/>
  <c r="AC3119" i="5"/>
  <c r="AB3119" i="5"/>
  <c r="T3119" i="5"/>
  <c r="L3119" i="5"/>
  <c r="K3119" i="5"/>
  <c r="AD3118" i="5"/>
  <c r="AC3118" i="5"/>
  <c r="AB3118" i="5"/>
  <c r="T3118" i="5"/>
  <c r="L3118" i="5"/>
  <c r="K3118" i="5"/>
  <c r="AD3117" i="5"/>
  <c r="AC3117" i="5"/>
  <c r="AB3117" i="5"/>
  <c r="T3117" i="5"/>
  <c r="L3117" i="5"/>
  <c r="K3117" i="5"/>
  <c r="AD3116" i="5"/>
  <c r="AC3116" i="5"/>
  <c r="AB3116" i="5"/>
  <c r="T3116" i="5"/>
  <c r="L3116" i="5"/>
  <c r="K3116" i="5"/>
  <c r="AD3115" i="5"/>
  <c r="AC3115" i="5"/>
  <c r="AB3115" i="5"/>
  <c r="T3115" i="5"/>
  <c r="L3115" i="5"/>
  <c r="K3115" i="5"/>
  <c r="AD3114" i="5"/>
  <c r="AC3114" i="5"/>
  <c r="AB3114" i="5"/>
  <c r="T3114" i="5"/>
  <c r="L3114" i="5"/>
  <c r="K3114" i="5"/>
  <c r="AD3113" i="5"/>
  <c r="AC3113" i="5"/>
  <c r="AB3113" i="5"/>
  <c r="T3113" i="5"/>
  <c r="L3113" i="5"/>
  <c r="K3113" i="5"/>
  <c r="AD3112" i="5"/>
  <c r="AC3112" i="5"/>
  <c r="AB3112" i="5"/>
  <c r="T3112" i="5"/>
  <c r="L3112" i="5"/>
  <c r="K3112" i="5"/>
  <c r="AD3111" i="5"/>
  <c r="AC3111" i="5"/>
  <c r="AB3111" i="5"/>
  <c r="T3111" i="5"/>
  <c r="L3111" i="5"/>
  <c r="K3111" i="5"/>
  <c r="AD3110" i="5"/>
  <c r="AC3110" i="5"/>
  <c r="AB3110" i="5"/>
  <c r="T3110" i="5"/>
  <c r="L3110" i="5"/>
  <c r="K3110" i="5"/>
  <c r="AD3109" i="5"/>
  <c r="AC3109" i="5"/>
  <c r="AB3109" i="5"/>
  <c r="T3109" i="5"/>
  <c r="L3109" i="5"/>
  <c r="K3109" i="5"/>
  <c r="AD3108" i="5"/>
  <c r="AC3108" i="5"/>
  <c r="AB3108" i="5"/>
  <c r="T3108" i="5"/>
  <c r="L3108" i="5"/>
  <c r="K3108" i="5"/>
  <c r="AD3107" i="5"/>
  <c r="AC3107" i="5"/>
  <c r="AB3107" i="5"/>
  <c r="T3107" i="5"/>
  <c r="L3107" i="5"/>
  <c r="K3107" i="5"/>
  <c r="AD3106" i="5"/>
  <c r="AC3106" i="5"/>
  <c r="AB3106" i="5"/>
  <c r="T3106" i="5"/>
  <c r="L3106" i="5"/>
  <c r="K3106" i="5"/>
  <c r="AD3105" i="5"/>
  <c r="AC3105" i="5"/>
  <c r="AB3105" i="5"/>
  <c r="T3105" i="5"/>
  <c r="L3105" i="5"/>
  <c r="K3105" i="5"/>
  <c r="AD3104" i="5"/>
  <c r="AC3104" i="5"/>
  <c r="AB3104" i="5"/>
  <c r="T3104" i="5"/>
  <c r="L3104" i="5"/>
  <c r="K3104" i="5"/>
  <c r="AD3103" i="5"/>
  <c r="AC3103" i="5"/>
  <c r="AB3103" i="5"/>
  <c r="T3103" i="5"/>
  <c r="L3103" i="5"/>
  <c r="K3103" i="5"/>
  <c r="AD3102" i="5"/>
  <c r="AC3102" i="5"/>
  <c r="AB3102" i="5"/>
  <c r="T3102" i="5"/>
  <c r="L3102" i="5"/>
  <c r="K3102" i="5"/>
  <c r="AD3101" i="5"/>
  <c r="AC3101" i="5"/>
  <c r="AB3101" i="5"/>
  <c r="T3101" i="5"/>
  <c r="L3101" i="5"/>
  <c r="K3101" i="5"/>
  <c r="AD3100" i="5"/>
  <c r="AC3100" i="5"/>
  <c r="AB3100" i="5"/>
  <c r="T3100" i="5"/>
  <c r="L3100" i="5"/>
  <c r="K3100" i="5"/>
  <c r="AD3099" i="5"/>
  <c r="AC3099" i="5"/>
  <c r="AB3099" i="5"/>
  <c r="T3099" i="5"/>
  <c r="L3099" i="5"/>
  <c r="K3099" i="5"/>
  <c r="AD3098" i="5"/>
  <c r="AC3098" i="5"/>
  <c r="AB3098" i="5"/>
  <c r="T3098" i="5"/>
  <c r="L3098" i="5"/>
  <c r="K3098" i="5"/>
  <c r="AD3097" i="5"/>
  <c r="AC3097" i="5"/>
  <c r="AB3097" i="5"/>
  <c r="T3097" i="5"/>
  <c r="L3097" i="5"/>
  <c r="K3097" i="5"/>
  <c r="AD3096" i="5"/>
  <c r="AC3096" i="5"/>
  <c r="AB3096" i="5"/>
  <c r="T3096" i="5"/>
  <c r="L3096" i="5"/>
  <c r="K3096" i="5"/>
  <c r="AD3095" i="5"/>
  <c r="AC3095" i="5"/>
  <c r="AB3095" i="5"/>
  <c r="T3095" i="5"/>
  <c r="L3095" i="5"/>
  <c r="K3095" i="5"/>
  <c r="AD3094" i="5"/>
  <c r="AC3094" i="5"/>
  <c r="AB3094" i="5"/>
  <c r="T3094" i="5"/>
  <c r="L3094" i="5"/>
  <c r="K3094" i="5"/>
  <c r="AD3093" i="5"/>
  <c r="AC3093" i="5"/>
  <c r="AB3093" i="5"/>
  <c r="T3093" i="5"/>
  <c r="L3093" i="5"/>
  <c r="K3093" i="5"/>
  <c r="AD3092" i="5"/>
  <c r="AC3092" i="5"/>
  <c r="AB3092" i="5"/>
  <c r="T3092" i="5"/>
  <c r="L3092" i="5"/>
  <c r="K3092" i="5"/>
  <c r="AD3091" i="5"/>
  <c r="AC3091" i="5"/>
  <c r="AB3091" i="5"/>
  <c r="T3091" i="5"/>
  <c r="L3091" i="5"/>
  <c r="K3091" i="5"/>
  <c r="AD3090" i="5"/>
  <c r="AC3090" i="5"/>
  <c r="AB3090" i="5"/>
  <c r="T3090" i="5"/>
  <c r="L3090" i="5"/>
  <c r="K3090" i="5"/>
  <c r="AD3089" i="5"/>
  <c r="AC3089" i="5"/>
  <c r="AB3089" i="5"/>
  <c r="T3089" i="5"/>
  <c r="L3089" i="5"/>
  <c r="K3089" i="5"/>
  <c r="AD3088" i="5"/>
  <c r="AC3088" i="5"/>
  <c r="AB3088" i="5"/>
  <c r="T3088" i="5"/>
  <c r="L3088" i="5"/>
  <c r="K3088" i="5"/>
  <c r="AD3087" i="5"/>
  <c r="AC3087" i="5"/>
  <c r="AB3087" i="5"/>
  <c r="T3087" i="5"/>
  <c r="L3087" i="5"/>
  <c r="K3087" i="5"/>
  <c r="AD3086" i="5"/>
  <c r="AC3086" i="5"/>
  <c r="AB3086" i="5"/>
  <c r="T3086" i="5"/>
  <c r="L3086" i="5"/>
  <c r="K3086" i="5"/>
  <c r="AD3085" i="5"/>
  <c r="AC3085" i="5"/>
  <c r="AB3085" i="5"/>
  <c r="T3085" i="5"/>
  <c r="L3085" i="5"/>
  <c r="K3085" i="5"/>
  <c r="AD3084" i="5"/>
  <c r="AC3084" i="5"/>
  <c r="AB3084" i="5"/>
  <c r="T3084" i="5"/>
  <c r="L3084" i="5"/>
  <c r="K3084" i="5"/>
  <c r="AD3083" i="5"/>
  <c r="AC3083" i="5"/>
  <c r="AB3083" i="5"/>
  <c r="T3083" i="5"/>
  <c r="L3083" i="5"/>
  <c r="K3083" i="5"/>
  <c r="AD3082" i="5"/>
  <c r="AC3082" i="5"/>
  <c r="AB3082" i="5"/>
  <c r="T3082" i="5"/>
  <c r="L3082" i="5"/>
  <c r="K3082" i="5"/>
  <c r="AD3081" i="5"/>
  <c r="AC3081" i="5"/>
  <c r="AB3081" i="5"/>
  <c r="T3081" i="5"/>
  <c r="L3081" i="5"/>
  <c r="K3081" i="5"/>
  <c r="AD3080" i="5"/>
  <c r="AC3080" i="5"/>
  <c r="AB3080" i="5"/>
  <c r="T3080" i="5"/>
  <c r="L3080" i="5"/>
  <c r="K3080" i="5"/>
  <c r="AD3079" i="5"/>
  <c r="AC3079" i="5"/>
  <c r="AB3079" i="5"/>
  <c r="T3079" i="5"/>
  <c r="L3079" i="5"/>
  <c r="K3079" i="5"/>
  <c r="AD3078" i="5"/>
  <c r="AC3078" i="5"/>
  <c r="AB3078" i="5"/>
  <c r="T3078" i="5"/>
  <c r="L3078" i="5"/>
  <c r="K3078" i="5"/>
  <c r="AD3077" i="5"/>
  <c r="AC3077" i="5"/>
  <c r="AB3077" i="5"/>
  <c r="T3077" i="5"/>
  <c r="L3077" i="5"/>
  <c r="K3077" i="5"/>
  <c r="AD3076" i="5"/>
  <c r="AC3076" i="5"/>
  <c r="AB3076" i="5"/>
  <c r="T3076" i="5"/>
  <c r="L3076" i="5"/>
  <c r="K3076" i="5"/>
  <c r="AD3075" i="5"/>
  <c r="AC3075" i="5"/>
  <c r="AB3075" i="5"/>
  <c r="T3075" i="5"/>
  <c r="L3075" i="5"/>
  <c r="K3075" i="5"/>
  <c r="AD3074" i="5"/>
  <c r="AC3074" i="5"/>
  <c r="AB3074" i="5"/>
  <c r="T3074" i="5"/>
  <c r="L3074" i="5"/>
  <c r="K3074" i="5"/>
  <c r="AD3073" i="5"/>
  <c r="AC3073" i="5"/>
  <c r="AB3073" i="5"/>
  <c r="T3073" i="5"/>
  <c r="L3073" i="5"/>
  <c r="K3073" i="5"/>
  <c r="AD3072" i="5"/>
  <c r="AC3072" i="5"/>
  <c r="AB3072" i="5"/>
  <c r="T3072" i="5"/>
  <c r="L3072" i="5"/>
  <c r="K3072" i="5"/>
  <c r="AD3071" i="5"/>
  <c r="AC3071" i="5"/>
  <c r="AB3071" i="5"/>
  <c r="T3071" i="5"/>
  <c r="L3071" i="5"/>
  <c r="K3071" i="5"/>
  <c r="AD3070" i="5"/>
  <c r="AC3070" i="5"/>
  <c r="AB3070" i="5"/>
  <c r="T3070" i="5"/>
  <c r="L3070" i="5"/>
  <c r="K3070" i="5"/>
  <c r="AD3069" i="5"/>
  <c r="AC3069" i="5"/>
  <c r="AB3069" i="5"/>
  <c r="T3069" i="5"/>
  <c r="L3069" i="5"/>
  <c r="K3069" i="5"/>
  <c r="AD3068" i="5"/>
  <c r="AC3068" i="5"/>
  <c r="AB3068" i="5"/>
  <c r="T3068" i="5"/>
  <c r="L3068" i="5"/>
  <c r="K3068" i="5"/>
  <c r="AD3067" i="5"/>
  <c r="AC3067" i="5"/>
  <c r="AB3067" i="5"/>
  <c r="T3067" i="5"/>
  <c r="L3067" i="5"/>
  <c r="K3067" i="5"/>
  <c r="AD3066" i="5"/>
  <c r="AC3066" i="5"/>
  <c r="AB3066" i="5"/>
  <c r="T3066" i="5"/>
  <c r="L3066" i="5"/>
  <c r="K3066" i="5"/>
  <c r="AD3065" i="5"/>
  <c r="AC3065" i="5"/>
  <c r="AB3065" i="5"/>
  <c r="T3065" i="5"/>
  <c r="L3065" i="5"/>
  <c r="K3065" i="5"/>
  <c r="AD3064" i="5"/>
  <c r="AC3064" i="5"/>
  <c r="AB3064" i="5"/>
  <c r="T3064" i="5"/>
  <c r="L3064" i="5"/>
  <c r="K3064" i="5"/>
  <c r="AD3063" i="5"/>
  <c r="AC3063" i="5"/>
  <c r="AB3063" i="5"/>
  <c r="T3063" i="5"/>
  <c r="L3063" i="5"/>
  <c r="K3063" i="5"/>
  <c r="AD3062" i="5"/>
  <c r="AC3062" i="5"/>
  <c r="AB3062" i="5"/>
  <c r="T3062" i="5"/>
  <c r="L3062" i="5"/>
  <c r="K3062" i="5"/>
  <c r="AD3061" i="5"/>
  <c r="AC3061" i="5"/>
  <c r="AB3061" i="5"/>
  <c r="T3061" i="5"/>
  <c r="L3061" i="5"/>
  <c r="K3061" i="5"/>
  <c r="AD3060" i="5"/>
  <c r="AC3060" i="5"/>
  <c r="AB3060" i="5"/>
  <c r="T3060" i="5"/>
  <c r="L3060" i="5"/>
  <c r="K3060" i="5"/>
  <c r="AD3059" i="5"/>
  <c r="AC3059" i="5"/>
  <c r="AB3059" i="5"/>
  <c r="T3059" i="5"/>
  <c r="L3059" i="5"/>
  <c r="K3059" i="5"/>
  <c r="AD3058" i="5"/>
  <c r="AC3058" i="5"/>
  <c r="AB3058" i="5"/>
  <c r="T3058" i="5"/>
  <c r="L3058" i="5"/>
  <c r="K3058" i="5"/>
  <c r="AD3057" i="5"/>
  <c r="AC3057" i="5"/>
  <c r="AB3057" i="5"/>
  <c r="T3057" i="5"/>
  <c r="L3057" i="5"/>
  <c r="K3057" i="5"/>
  <c r="AD3056" i="5"/>
  <c r="AC3056" i="5"/>
  <c r="AB3056" i="5"/>
  <c r="T3056" i="5"/>
  <c r="L3056" i="5"/>
  <c r="K3056" i="5"/>
  <c r="AD3055" i="5"/>
  <c r="AC3055" i="5"/>
  <c r="AB3055" i="5"/>
  <c r="T3055" i="5"/>
  <c r="L3055" i="5"/>
  <c r="K3055" i="5"/>
  <c r="AD3054" i="5"/>
  <c r="AC3054" i="5"/>
  <c r="AB3054" i="5"/>
  <c r="L3054" i="5"/>
  <c r="K3054" i="5"/>
  <c r="AD3053" i="5"/>
  <c r="AC3053" i="5"/>
  <c r="AB3053" i="5"/>
  <c r="L3053" i="5"/>
  <c r="K3053" i="5"/>
  <c r="AD3052" i="5"/>
  <c r="AC3052" i="5"/>
  <c r="AB3052" i="5"/>
  <c r="L3052" i="5"/>
  <c r="K3052" i="5"/>
  <c r="AD3051" i="5"/>
  <c r="AC3051" i="5"/>
  <c r="AB3051" i="5"/>
  <c r="L3051" i="5"/>
  <c r="K3051" i="5"/>
  <c r="AD3050" i="5"/>
  <c r="AC3050" i="5"/>
  <c r="AB3050" i="5"/>
  <c r="L3050" i="5"/>
  <c r="K3050" i="5"/>
  <c r="AD3049" i="5"/>
  <c r="AC3049" i="5"/>
  <c r="AB3049" i="5"/>
  <c r="L3049" i="5"/>
  <c r="K3049" i="5"/>
  <c r="AD3048" i="5"/>
  <c r="AC3048" i="5"/>
  <c r="AB3048" i="5"/>
  <c r="L3048" i="5"/>
  <c r="K3048" i="5"/>
  <c r="AD3047" i="5"/>
  <c r="AC3047" i="5"/>
  <c r="AB3047" i="5"/>
  <c r="L3047" i="5"/>
  <c r="K3047" i="5"/>
  <c r="AD3046" i="5"/>
  <c r="AC3046" i="5"/>
  <c r="AB3046" i="5"/>
  <c r="L3046" i="5"/>
  <c r="K3046" i="5"/>
  <c r="AD3045" i="5"/>
  <c r="AC3045" i="5"/>
  <c r="AB3045" i="5"/>
  <c r="L3045" i="5"/>
  <c r="K3045" i="5"/>
  <c r="AD3044" i="5"/>
  <c r="AC3044" i="5"/>
  <c r="AB3044" i="5"/>
  <c r="L3044" i="5"/>
  <c r="K3044" i="5"/>
  <c r="AD3043" i="5"/>
  <c r="AC3043" i="5"/>
  <c r="AB3043" i="5"/>
  <c r="L3043" i="5"/>
  <c r="K3043" i="5"/>
  <c r="AD3042" i="5"/>
  <c r="AC3042" i="5"/>
  <c r="AB3042" i="5"/>
  <c r="L3042" i="5"/>
  <c r="K3042" i="5"/>
  <c r="AD3041" i="5"/>
  <c r="AC3041" i="5"/>
  <c r="AB3041" i="5"/>
  <c r="L3041" i="5"/>
  <c r="K3041" i="5"/>
  <c r="AD3040" i="5"/>
  <c r="AC3040" i="5"/>
  <c r="AB3040" i="5"/>
  <c r="L3040" i="5"/>
  <c r="K3040" i="5"/>
  <c r="AD3039" i="5"/>
  <c r="AC3039" i="5"/>
  <c r="AB3039" i="5"/>
  <c r="L3039" i="5"/>
  <c r="K3039" i="5"/>
  <c r="AD3038" i="5"/>
  <c r="AC3038" i="5"/>
  <c r="AB3038" i="5"/>
  <c r="T3038" i="5"/>
  <c r="L3038" i="5"/>
  <c r="K3038" i="5"/>
  <c r="AD3037" i="5"/>
  <c r="AC3037" i="5"/>
  <c r="AB3037" i="5"/>
  <c r="L3037" i="5"/>
  <c r="K3037" i="5"/>
  <c r="AD3036" i="5"/>
  <c r="AC3036" i="5"/>
  <c r="AB3036" i="5"/>
  <c r="L3036" i="5"/>
  <c r="K3036" i="5"/>
  <c r="AD3035" i="5"/>
  <c r="AC3035" i="5"/>
  <c r="AB3035" i="5"/>
  <c r="L3035" i="5"/>
  <c r="K3035" i="5"/>
  <c r="AD3034" i="5"/>
  <c r="AC3034" i="5"/>
  <c r="AB3034" i="5"/>
  <c r="L3034" i="5"/>
  <c r="K3034" i="5"/>
  <c r="AD3033" i="5"/>
  <c r="AC3033" i="5"/>
  <c r="AB3033" i="5"/>
  <c r="L3033" i="5"/>
  <c r="K3033" i="5"/>
  <c r="AD3032" i="5"/>
  <c r="AC3032" i="5"/>
  <c r="AB3032" i="5"/>
  <c r="L3032" i="5"/>
  <c r="K3032" i="5"/>
  <c r="AD3031" i="5"/>
  <c r="AC3031" i="5"/>
  <c r="AB3031" i="5"/>
  <c r="L3031" i="5"/>
  <c r="K3031" i="5"/>
  <c r="AD3030" i="5"/>
  <c r="AC3030" i="5"/>
  <c r="AB3030" i="5"/>
  <c r="L3030" i="5"/>
  <c r="K3030" i="5"/>
  <c r="AD3029" i="5"/>
  <c r="AC3029" i="5"/>
  <c r="AB3029" i="5"/>
  <c r="L3029" i="5"/>
  <c r="K3029" i="5"/>
  <c r="AD3028" i="5"/>
  <c r="AC3028" i="5"/>
  <c r="AB3028" i="5"/>
  <c r="L3028" i="5"/>
  <c r="K3028" i="5"/>
  <c r="AD3027" i="5"/>
  <c r="AC3027" i="5"/>
  <c r="AB3027" i="5"/>
  <c r="T3027" i="5"/>
  <c r="L3027" i="5"/>
  <c r="K3027" i="5"/>
  <c r="AD3026" i="5"/>
  <c r="AC3026" i="5"/>
  <c r="AB3026" i="5"/>
  <c r="T3026" i="5"/>
  <c r="L3026" i="5"/>
  <c r="K3026" i="5"/>
  <c r="AD3025" i="5"/>
  <c r="AC3025" i="5"/>
  <c r="AB3025" i="5"/>
  <c r="T3025" i="5"/>
  <c r="L3025" i="5"/>
  <c r="K3025" i="5"/>
  <c r="AD3024" i="5"/>
  <c r="AC3024" i="5"/>
  <c r="AB3024" i="5"/>
  <c r="T3024" i="5"/>
  <c r="L3024" i="5"/>
  <c r="K3024" i="5"/>
  <c r="AD3023" i="5"/>
  <c r="AC3023" i="5"/>
  <c r="AB3023" i="5"/>
  <c r="T3023" i="5"/>
  <c r="L3023" i="5"/>
  <c r="K3023" i="5"/>
  <c r="AD3022" i="5"/>
  <c r="AC3022" i="5"/>
  <c r="AB3022" i="5"/>
  <c r="T3022" i="5"/>
  <c r="L3022" i="5"/>
  <c r="K3022" i="5"/>
  <c r="AD3021" i="5"/>
  <c r="AC3021" i="5"/>
  <c r="AB3021" i="5"/>
  <c r="T3021" i="5"/>
  <c r="L3021" i="5"/>
  <c r="K3021" i="5"/>
  <c r="AD3020" i="5"/>
  <c r="AC3020" i="5"/>
  <c r="AB3020" i="5"/>
  <c r="T3020" i="5"/>
  <c r="L3020" i="5"/>
  <c r="K3020" i="5"/>
  <c r="AD3019" i="5"/>
  <c r="AC3019" i="5"/>
  <c r="AB3019" i="5"/>
  <c r="T3019" i="5"/>
  <c r="L3019" i="5"/>
  <c r="K3019" i="5"/>
  <c r="AD3018" i="5"/>
  <c r="AC3018" i="5"/>
  <c r="AB3018" i="5"/>
  <c r="T3018" i="5"/>
  <c r="L3018" i="5"/>
  <c r="K3018" i="5"/>
  <c r="AD3017" i="5"/>
  <c r="AC3017" i="5"/>
  <c r="AB3017" i="5"/>
  <c r="T3017" i="5"/>
  <c r="L3017" i="5"/>
  <c r="K3017" i="5"/>
  <c r="AD3016" i="5"/>
  <c r="AC3016" i="5"/>
  <c r="AB3016" i="5"/>
  <c r="T3016" i="5"/>
  <c r="L3016" i="5"/>
  <c r="K3016" i="5"/>
  <c r="AD3015" i="5"/>
  <c r="AC3015" i="5"/>
  <c r="AB3015" i="5"/>
  <c r="T3015" i="5"/>
  <c r="L3015" i="5"/>
  <c r="K3015" i="5"/>
  <c r="AD3014" i="5"/>
  <c r="AC3014" i="5"/>
  <c r="AB3014" i="5"/>
  <c r="T3014" i="5"/>
  <c r="L3014" i="5"/>
  <c r="K3014" i="5"/>
  <c r="AD3013" i="5"/>
  <c r="AC3013" i="5"/>
  <c r="AB3013" i="5"/>
  <c r="T3013" i="5"/>
  <c r="L3013" i="5"/>
  <c r="K3013" i="5"/>
  <c r="AD3012" i="5"/>
  <c r="AC3012" i="5"/>
  <c r="AB3012" i="5"/>
  <c r="T3012" i="5"/>
  <c r="L3012" i="5"/>
  <c r="K3012" i="5"/>
  <c r="AD3011" i="5"/>
  <c r="AC3011" i="5"/>
  <c r="AB3011" i="5"/>
  <c r="T3011" i="5"/>
  <c r="L3011" i="5"/>
  <c r="K3011" i="5"/>
  <c r="AD3010" i="5"/>
  <c r="AC3010" i="5"/>
  <c r="AB3010" i="5"/>
  <c r="L3010" i="5"/>
  <c r="K3010" i="5"/>
  <c r="AD3009" i="5"/>
  <c r="AC3009" i="5"/>
  <c r="AB3009" i="5"/>
  <c r="L3009" i="5"/>
  <c r="K3009" i="5"/>
  <c r="AD3008" i="5"/>
  <c r="AC3008" i="5"/>
  <c r="AB3008" i="5"/>
  <c r="L3008" i="5"/>
  <c r="K3008" i="5"/>
  <c r="AD3007" i="5"/>
  <c r="AC3007" i="5"/>
  <c r="AB3007" i="5"/>
  <c r="L3007" i="5"/>
  <c r="K3007" i="5"/>
  <c r="AD3006" i="5"/>
  <c r="AC3006" i="5"/>
  <c r="AB3006" i="5"/>
  <c r="L3006" i="5"/>
  <c r="K3006" i="5"/>
  <c r="AD3005" i="5"/>
  <c r="AC3005" i="5"/>
  <c r="AB3005" i="5"/>
  <c r="L3005" i="5"/>
  <c r="K3005" i="5"/>
  <c r="AD3004" i="5"/>
  <c r="AC3004" i="5"/>
  <c r="AB3004" i="5"/>
  <c r="L3004" i="5"/>
  <c r="K3004" i="5"/>
  <c r="AD3003" i="5"/>
  <c r="AC3003" i="5"/>
  <c r="AB3003" i="5"/>
  <c r="L3003" i="5"/>
  <c r="K3003" i="5"/>
  <c r="AD3002" i="5"/>
  <c r="AC3002" i="5"/>
  <c r="AB3002" i="5"/>
  <c r="L3002" i="5"/>
  <c r="K3002" i="5"/>
  <c r="AD3001" i="5"/>
  <c r="AC3001" i="5"/>
  <c r="AB3001" i="5"/>
  <c r="L3001" i="5"/>
  <c r="K3001" i="5"/>
  <c r="AD3000" i="5"/>
  <c r="AC3000" i="5"/>
  <c r="AB3000" i="5"/>
  <c r="L3000" i="5"/>
  <c r="K3000" i="5"/>
  <c r="AD2999" i="5"/>
  <c r="AC2999" i="5"/>
  <c r="AB2999" i="5"/>
  <c r="L2999" i="5"/>
  <c r="K2999" i="5"/>
  <c r="AD2998" i="5"/>
  <c r="AC2998" i="5"/>
  <c r="AB2998" i="5"/>
  <c r="L2998" i="5"/>
  <c r="K2998" i="5"/>
  <c r="AD2997" i="5"/>
  <c r="AC2997" i="5"/>
  <c r="AB2997" i="5"/>
  <c r="L2997" i="5"/>
  <c r="K2997" i="5"/>
  <c r="AD2996" i="5"/>
  <c r="AC2996" i="5"/>
  <c r="AB2996" i="5"/>
  <c r="L2996" i="5"/>
  <c r="K2996" i="5"/>
  <c r="AD2995" i="5"/>
  <c r="AC2995" i="5"/>
  <c r="AB2995" i="5"/>
  <c r="L2995" i="5"/>
  <c r="K2995" i="5"/>
  <c r="AD2994" i="5"/>
  <c r="AC2994" i="5"/>
  <c r="AB2994" i="5"/>
  <c r="L2994" i="5"/>
  <c r="K2994" i="5"/>
  <c r="AD2993" i="5"/>
  <c r="AC2993" i="5"/>
  <c r="AB2993" i="5"/>
  <c r="L2993" i="5"/>
  <c r="K2993" i="5"/>
  <c r="AD2992" i="5"/>
  <c r="AC2992" i="5"/>
  <c r="AB2992" i="5"/>
  <c r="L2992" i="5"/>
  <c r="K2992" i="5"/>
  <c r="AD2991" i="5"/>
  <c r="AC2991" i="5"/>
  <c r="AB2991" i="5"/>
  <c r="L2991" i="5"/>
  <c r="K2991" i="5"/>
  <c r="AD2990" i="5"/>
  <c r="AC2990" i="5"/>
  <c r="AB2990" i="5"/>
  <c r="L2990" i="5"/>
  <c r="K2990" i="5"/>
  <c r="AD2989" i="5"/>
  <c r="AC2989" i="5"/>
  <c r="AB2989" i="5"/>
  <c r="L2989" i="5"/>
  <c r="K2989" i="5"/>
  <c r="AD2988" i="5"/>
  <c r="AC2988" i="5"/>
  <c r="AB2988" i="5"/>
  <c r="L2988" i="5"/>
  <c r="K2988" i="5"/>
  <c r="AD2987" i="5"/>
  <c r="AC2987" i="5"/>
  <c r="AB2987" i="5"/>
  <c r="L2987" i="5"/>
  <c r="K2987" i="5"/>
  <c r="AD2986" i="5"/>
  <c r="AC2986" i="5"/>
  <c r="AB2986" i="5"/>
  <c r="T2986" i="5"/>
  <c r="L2986" i="5"/>
  <c r="K2986" i="5"/>
  <c r="AD2985" i="5"/>
  <c r="AC2985" i="5"/>
  <c r="AB2985" i="5"/>
  <c r="T2985" i="5"/>
  <c r="L2985" i="5"/>
  <c r="M2985" i="5" s="1"/>
  <c r="K2985" i="5"/>
  <c r="AD2984" i="5"/>
  <c r="AC2984" i="5"/>
  <c r="AB2984" i="5"/>
  <c r="T2984" i="5"/>
  <c r="L2984" i="5"/>
  <c r="M2984" i="5" s="1"/>
  <c r="K2984" i="5"/>
  <c r="AD2983" i="5"/>
  <c r="AC2983" i="5"/>
  <c r="AB2983" i="5"/>
  <c r="T2983" i="5"/>
  <c r="L2983" i="5"/>
  <c r="M2983" i="5" s="1"/>
  <c r="K2983" i="5"/>
  <c r="AD2982" i="5"/>
  <c r="AC2982" i="5"/>
  <c r="AB2982" i="5"/>
  <c r="T2982" i="5"/>
  <c r="L2982" i="5"/>
  <c r="M2982" i="5" s="1"/>
  <c r="K2982" i="5"/>
  <c r="AD2981" i="5"/>
  <c r="AC2981" i="5"/>
  <c r="AB2981" i="5"/>
  <c r="T2981" i="5"/>
  <c r="L2981" i="5"/>
  <c r="M2981" i="5" s="1"/>
  <c r="K2981" i="5"/>
  <c r="AD2980" i="5"/>
  <c r="AC2980" i="5"/>
  <c r="AB2980" i="5"/>
  <c r="T2980" i="5"/>
  <c r="L2980" i="5"/>
  <c r="M2980" i="5" s="1"/>
  <c r="K2980" i="5"/>
  <c r="AD2979" i="5"/>
  <c r="AC2979" i="5"/>
  <c r="AB2979" i="5"/>
  <c r="T2979" i="5"/>
  <c r="L2979" i="5"/>
  <c r="M2979" i="5" s="1"/>
  <c r="K2979" i="5"/>
  <c r="AD2978" i="5"/>
  <c r="AC2978" i="5"/>
  <c r="AB2978" i="5"/>
  <c r="T2978" i="5"/>
  <c r="L2978" i="5"/>
  <c r="M2978" i="5" s="1"/>
  <c r="K2978" i="5"/>
  <c r="AD2977" i="5"/>
  <c r="AC2977" i="5"/>
  <c r="AB2977" i="5"/>
  <c r="T2977" i="5"/>
  <c r="L2977" i="5"/>
  <c r="M2977" i="5" s="1"/>
  <c r="K2977" i="5"/>
  <c r="AD2976" i="5"/>
  <c r="AC2976" i="5"/>
  <c r="AB2976" i="5"/>
  <c r="T2976" i="5"/>
  <c r="L2976" i="5"/>
  <c r="M2976" i="5" s="1"/>
  <c r="K2976" i="5"/>
  <c r="AD2975" i="5"/>
  <c r="AC2975" i="5"/>
  <c r="AB2975" i="5"/>
  <c r="T2975" i="5"/>
  <c r="L2975" i="5"/>
  <c r="M2975" i="5" s="1"/>
  <c r="K2975" i="5"/>
  <c r="AD2974" i="5"/>
  <c r="AC2974" i="5"/>
  <c r="AB2974" i="5"/>
  <c r="T2974" i="5"/>
  <c r="L2974" i="5"/>
  <c r="K2974" i="5"/>
  <c r="AD2973" i="5"/>
  <c r="AC2973" i="5"/>
  <c r="AB2973" i="5"/>
  <c r="T2973" i="5"/>
  <c r="L2973" i="5"/>
  <c r="M2973" i="5" s="1"/>
  <c r="K2973" i="5"/>
  <c r="AD2972" i="5"/>
  <c r="AC2972" i="5"/>
  <c r="AB2972" i="5"/>
  <c r="T2972" i="5"/>
  <c r="L2972" i="5"/>
  <c r="M2972" i="5" s="1"/>
  <c r="K2972" i="5"/>
  <c r="AD2971" i="5"/>
  <c r="AC2971" i="5"/>
  <c r="AB2971" i="5"/>
  <c r="T2971" i="5"/>
  <c r="L2971" i="5"/>
  <c r="M2971" i="5" s="1"/>
  <c r="K2971" i="5"/>
  <c r="AD2970" i="5"/>
  <c r="AC2970" i="5"/>
  <c r="AB2970" i="5"/>
  <c r="T2970" i="5"/>
  <c r="L2970" i="5"/>
  <c r="M2970" i="5" s="1"/>
  <c r="K2970" i="5"/>
  <c r="AD2969" i="5"/>
  <c r="AC2969" i="5"/>
  <c r="AB2969" i="5"/>
  <c r="T2969" i="5"/>
  <c r="L2969" i="5"/>
  <c r="M2969" i="5" s="1"/>
  <c r="K2969" i="5"/>
  <c r="AD2968" i="5"/>
  <c r="AC2968" i="5"/>
  <c r="AB2968" i="5"/>
  <c r="T2968" i="5"/>
  <c r="L2968" i="5"/>
  <c r="M2968" i="5" s="1"/>
  <c r="K2968" i="5"/>
  <c r="AD2967" i="5"/>
  <c r="AC2967" i="5"/>
  <c r="AB2967" i="5"/>
  <c r="T2967" i="5"/>
  <c r="L2967" i="5"/>
  <c r="M2967" i="5" s="1"/>
  <c r="K2967" i="5"/>
  <c r="AD2966" i="5"/>
  <c r="AC2966" i="5"/>
  <c r="AB2966" i="5"/>
  <c r="T2966" i="5"/>
  <c r="L2966" i="5"/>
  <c r="M2966" i="5" s="1"/>
  <c r="K2966" i="5"/>
  <c r="AD2965" i="5"/>
  <c r="AC2965" i="5"/>
  <c r="AB2965" i="5"/>
  <c r="T2965" i="5"/>
  <c r="L2965" i="5"/>
  <c r="M2965" i="5" s="1"/>
  <c r="K2965" i="5"/>
  <c r="AD2964" i="5"/>
  <c r="AC2964" i="5"/>
  <c r="AB2964" i="5"/>
  <c r="T2964" i="5"/>
  <c r="L2964" i="5"/>
  <c r="M2964" i="5" s="1"/>
  <c r="K2964" i="5"/>
  <c r="AD2963" i="5"/>
  <c r="AC2963" i="5"/>
  <c r="AB2963" i="5"/>
  <c r="L2963" i="5"/>
  <c r="M2963" i="5" s="1"/>
  <c r="K2963" i="5"/>
  <c r="AD2962" i="5"/>
  <c r="AC2962" i="5"/>
  <c r="AB2962" i="5"/>
  <c r="L2962" i="5"/>
  <c r="M2962" i="5" s="1"/>
  <c r="K2962" i="5"/>
  <c r="AD2961" i="5"/>
  <c r="AC2961" i="5"/>
  <c r="AB2961" i="5"/>
  <c r="L2961" i="5"/>
  <c r="M2961" i="5" s="1"/>
  <c r="K2961" i="5"/>
  <c r="AD2960" i="5"/>
  <c r="AC2960" i="5"/>
  <c r="AB2960" i="5"/>
  <c r="L2960" i="5"/>
  <c r="M2960" i="5" s="1"/>
  <c r="K2960" i="5"/>
  <c r="AD2959" i="5"/>
  <c r="AC2959" i="5"/>
  <c r="AB2959" i="5"/>
  <c r="L2959" i="5"/>
  <c r="M2959" i="5" s="1"/>
  <c r="K2959" i="5"/>
  <c r="AD2958" i="5"/>
  <c r="AC2958" i="5"/>
  <c r="AB2958" i="5"/>
  <c r="L2958" i="5"/>
  <c r="M2958" i="5" s="1"/>
  <c r="K2958" i="5"/>
  <c r="AD2957" i="5"/>
  <c r="AC2957" i="5"/>
  <c r="AB2957" i="5"/>
  <c r="L2957" i="5"/>
  <c r="M2957" i="5" s="1"/>
  <c r="K2957" i="5"/>
  <c r="AD2956" i="5"/>
  <c r="AC2956" i="5"/>
  <c r="AB2956" i="5"/>
  <c r="T2956" i="5"/>
  <c r="L2956" i="5"/>
  <c r="K2956" i="5"/>
  <c r="AD2955" i="5"/>
  <c r="AC2955" i="5"/>
  <c r="AB2955" i="5"/>
  <c r="T2955" i="5"/>
  <c r="L2955" i="5"/>
  <c r="M2955" i="5" s="1"/>
  <c r="K2955" i="5"/>
  <c r="AD2954" i="5"/>
  <c r="AC2954" i="5"/>
  <c r="AB2954" i="5"/>
  <c r="T2954" i="5"/>
  <c r="L2954" i="5"/>
  <c r="M2954" i="5" s="1"/>
  <c r="K2954" i="5"/>
  <c r="AD2953" i="5"/>
  <c r="AC2953" i="5"/>
  <c r="AB2953" i="5"/>
  <c r="T2953" i="5"/>
  <c r="L2953" i="5"/>
  <c r="M2953" i="5" s="1"/>
  <c r="K2953" i="5"/>
  <c r="AD2952" i="5"/>
  <c r="AC2952" i="5"/>
  <c r="AB2952" i="5"/>
  <c r="T2952" i="5"/>
  <c r="L2952" i="5"/>
  <c r="M2952" i="5" s="1"/>
  <c r="K2952" i="5"/>
  <c r="AD2951" i="5"/>
  <c r="AC2951" i="5"/>
  <c r="AB2951" i="5"/>
  <c r="T2951" i="5"/>
  <c r="L2951" i="5"/>
  <c r="M2951" i="5" s="1"/>
  <c r="K2951" i="5"/>
  <c r="AD2950" i="5"/>
  <c r="AC2950" i="5"/>
  <c r="AB2950" i="5"/>
  <c r="T2950" i="5"/>
  <c r="L2950" i="5"/>
  <c r="M2950" i="5" s="1"/>
  <c r="K2950" i="5"/>
  <c r="AD2949" i="5"/>
  <c r="AC2949" i="5"/>
  <c r="AB2949" i="5"/>
  <c r="T2949" i="5"/>
  <c r="L2949" i="5"/>
  <c r="M2949" i="5" s="1"/>
  <c r="K2949" i="5"/>
  <c r="AD2948" i="5"/>
  <c r="AC2948" i="5"/>
  <c r="AB2948" i="5"/>
  <c r="T2948" i="5"/>
  <c r="L2948" i="5"/>
  <c r="M2948" i="5" s="1"/>
  <c r="K2948" i="5"/>
  <c r="AD2947" i="5"/>
  <c r="AC2947" i="5"/>
  <c r="AB2947" i="5"/>
  <c r="T2947" i="5"/>
  <c r="L2947" i="5"/>
  <c r="M2947" i="5" s="1"/>
  <c r="K2947" i="5"/>
  <c r="AD2946" i="5"/>
  <c r="AC2946" i="5"/>
  <c r="AB2946" i="5"/>
  <c r="T2946" i="5"/>
  <c r="L2946" i="5"/>
  <c r="M2946" i="5" s="1"/>
  <c r="K2946" i="5"/>
  <c r="AD2945" i="5"/>
  <c r="AC2945" i="5"/>
  <c r="AB2945" i="5"/>
  <c r="T2945" i="5"/>
  <c r="L2945" i="5"/>
  <c r="K2945" i="5"/>
  <c r="AD2944" i="5"/>
  <c r="AC2944" i="5"/>
  <c r="AB2944" i="5"/>
  <c r="T2944" i="5"/>
  <c r="L2944" i="5"/>
  <c r="M2944" i="5" s="1"/>
  <c r="K2944" i="5"/>
  <c r="AD2943" i="5"/>
  <c r="AC2943" i="5"/>
  <c r="AB2943" i="5"/>
  <c r="T2943" i="5"/>
  <c r="L2943" i="5"/>
  <c r="M2943" i="5" s="1"/>
  <c r="K2943" i="5"/>
  <c r="AD2942" i="5"/>
  <c r="AC2942" i="5"/>
  <c r="AB2942" i="5"/>
  <c r="T2942" i="5"/>
  <c r="L2942" i="5"/>
  <c r="M2942" i="5" s="1"/>
  <c r="K2942" i="5"/>
  <c r="AD2941" i="5"/>
  <c r="AC2941" i="5"/>
  <c r="AB2941" i="5"/>
  <c r="T2941" i="5"/>
  <c r="L2941" i="5"/>
  <c r="M2941" i="5" s="1"/>
  <c r="K2941" i="5"/>
  <c r="AD2940" i="5"/>
  <c r="AC2940" i="5"/>
  <c r="AB2940" i="5"/>
  <c r="T2940" i="5"/>
  <c r="L2940" i="5"/>
  <c r="M2940" i="5" s="1"/>
  <c r="K2940" i="5"/>
  <c r="AD2939" i="5"/>
  <c r="AC2939" i="5"/>
  <c r="AB2939" i="5"/>
  <c r="T2939" i="5"/>
  <c r="L2939" i="5"/>
  <c r="M2939" i="5" s="1"/>
  <c r="K2939" i="5"/>
  <c r="AD2938" i="5"/>
  <c r="AC2938" i="5"/>
  <c r="AB2938" i="5"/>
  <c r="T2938" i="5"/>
  <c r="L2938" i="5"/>
  <c r="M2938" i="5" s="1"/>
  <c r="K2938" i="5"/>
  <c r="AD2937" i="5"/>
  <c r="AC2937" i="5"/>
  <c r="AB2937" i="5"/>
  <c r="T2937" i="5"/>
  <c r="L2937" i="5"/>
  <c r="M2937" i="5" s="1"/>
  <c r="K2937" i="5"/>
  <c r="AD2936" i="5"/>
  <c r="AC2936" i="5"/>
  <c r="AB2936" i="5"/>
  <c r="T2936" i="5"/>
  <c r="L2936" i="5"/>
  <c r="M2936" i="5" s="1"/>
  <c r="K2936" i="5"/>
  <c r="AD2935" i="5"/>
  <c r="AC2935" i="5"/>
  <c r="AB2935" i="5"/>
  <c r="T2935" i="5"/>
  <c r="L2935" i="5"/>
  <c r="M2935" i="5" s="1"/>
  <c r="K2935" i="5"/>
  <c r="AD2934" i="5"/>
  <c r="AC2934" i="5"/>
  <c r="AB2934" i="5"/>
  <c r="T2934" i="5"/>
  <c r="L2934" i="5"/>
  <c r="M2934" i="5" s="1"/>
  <c r="K2934" i="5"/>
  <c r="AD2933" i="5"/>
  <c r="AC2933" i="5"/>
  <c r="AB2933" i="5"/>
  <c r="T2933" i="5"/>
  <c r="L2933" i="5"/>
  <c r="M2933" i="5" s="1"/>
  <c r="K2933" i="5"/>
  <c r="AD2932" i="5"/>
  <c r="AC2932" i="5"/>
  <c r="AB2932" i="5"/>
  <c r="L2932" i="5"/>
  <c r="M2932" i="5" s="1"/>
  <c r="K2932" i="5"/>
  <c r="AD2931" i="5"/>
  <c r="AC2931" i="5"/>
  <c r="AB2931" i="5"/>
  <c r="L2931" i="5"/>
  <c r="M2931" i="5" s="1"/>
  <c r="K2931" i="5"/>
  <c r="AD2930" i="5"/>
  <c r="AC2930" i="5"/>
  <c r="AB2930" i="5"/>
  <c r="L2930" i="5"/>
  <c r="M2930" i="5" s="1"/>
  <c r="K2930" i="5"/>
  <c r="AD2929" i="5"/>
  <c r="AC2929" i="5"/>
  <c r="AB2929" i="5"/>
  <c r="L2929" i="5"/>
  <c r="M2929" i="5" s="1"/>
  <c r="K2929" i="5"/>
  <c r="AD2928" i="5"/>
  <c r="AC2928" i="5"/>
  <c r="AB2928" i="5"/>
  <c r="L2928" i="5"/>
  <c r="M2928" i="5" s="1"/>
  <c r="K2928" i="5"/>
  <c r="AD2927" i="5"/>
  <c r="AC2927" i="5"/>
  <c r="AB2927" i="5"/>
  <c r="L2927" i="5"/>
  <c r="M2927" i="5" s="1"/>
  <c r="K2927" i="5"/>
  <c r="AD2926" i="5"/>
  <c r="AC2926" i="5"/>
  <c r="AB2926" i="5"/>
  <c r="L2926" i="5"/>
  <c r="M2926" i="5" s="1"/>
  <c r="K2926" i="5"/>
  <c r="AD2925" i="5"/>
  <c r="AC2925" i="5"/>
  <c r="AB2925" i="5"/>
  <c r="T2925" i="5"/>
  <c r="L2925" i="5"/>
  <c r="K2925" i="5"/>
  <c r="AD2924" i="5"/>
  <c r="AC2924" i="5"/>
  <c r="AB2924" i="5"/>
  <c r="T2924" i="5"/>
  <c r="L2924" i="5"/>
  <c r="K2924" i="5"/>
  <c r="AD2923" i="5"/>
  <c r="AC2923" i="5"/>
  <c r="AB2923" i="5"/>
  <c r="T2923" i="5"/>
  <c r="L2923" i="5"/>
  <c r="K2923" i="5"/>
  <c r="AD2922" i="5"/>
  <c r="AC2922" i="5"/>
  <c r="AB2922" i="5"/>
  <c r="T2922" i="5"/>
  <c r="L2922" i="5"/>
  <c r="K2922" i="5"/>
  <c r="AD2921" i="5"/>
  <c r="AC2921" i="5"/>
  <c r="AB2921" i="5"/>
  <c r="T2921" i="5"/>
  <c r="L2921" i="5"/>
  <c r="K2921" i="5"/>
  <c r="AD2920" i="5"/>
  <c r="AC2920" i="5"/>
  <c r="AB2920" i="5"/>
  <c r="T2920" i="5"/>
  <c r="L2920" i="5"/>
  <c r="K2920" i="5"/>
  <c r="AD2919" i="5"/>
  <c r="AC2919" i="5"/>
  <c r="AB2919" i="5"/>
  <c r="T2919" i="5"/>
  <c r="L2919" i="5"/>
  <c r="K2919" i="5"/>
  <c r="AD2918" i="5"/>
  <c r="AC2918" i="5"/>
  <c r="AB2918" i="5"/>
  <c r="T2918" i="5"/>
  <c r="L2918" i="5"/>
  <c r="K2918" i="5"/>
  <c r="AD2917" i="5"/>
  <c r="AC2917" i="5"/>
  <c r="AB2917" i="5"/>
  <c r="T2917" i="5"/>
  <c r="L2917" i="5"/>
  <c r="K2917" i="5"/>
  <c r="AD2916" i="5"/>
  <c r="AC2916" i="5"/>
  <c r="AB2916" i="5"/>
  <c r="T2916" i="5"/>
  <c r="L2916" i="5"/>
  <c r="K2916" i="5"/>
  <c r="AD2915" i="5"/>
  <c r="AC2915" i="5"/>
  <c r="AB2915" i="5"/>
  <c r="T2915" i="5"/>
  <c r="L2915" i="5"/>
  <c r="K2915" i="5"/>
  <c r="AD2914" i="5"/>
  <c r="AC2914" i="5"/>
  <c r="AB2914" i="5"/>
  <c r="T2914" i="5"/>
  <c r="L2914" i="5"/>
  <c r="K2914" i="5"/>
  <c r="AD2913" i="5"/>
  <c r="AC2913" i="5"/>
  <c r="AB2913" i="5"/>
  <c r="T2913" i="5"/>
  <c r="L2913" i="5"/>
  <c r="K2913" i="5"/>
  <c r="AD2912" i="5"/>
  <c r="AC2912" i="5"/>
  <c r="AB2912" i="5"/>
  <c r="T2912" i="5"/>
  <c r="L2912" i="5"/>
  <c r="K2912" i="5"/>
  <c r="AD2911" i="5"/>
  <c r="AC2911" i="5"/>
  <c r="AB2911" i="5"/>
  <c r="T2911" i="5"/>
  <c r="L2911" i="5"/>
  <c r="K2911" i="5"/>
  <c r="AD2910" i="5"/>
  <c r="AC2910" i="5"/>
  <c r="AB2910" i="5"/>
  <c r="T2910" i="5"/>
  <c r="L2910" i="5"/>
  <c r="K2910" i="5"/>
  <c r="AD2909" i="5"/>
  <c r="AC2909" i="5"/>
  <c r="AB2909" i="5"/>
  <c r="T2909" i="5"/>
  <c r="L2909" i="5"/>
  <c r="K2909" i="5"/>
  <c r="AD2908" i="5"/>
  <c r="AC2908" i="5"/>
  <c r="AB2908" i="5"/>
  <c r="T2908" i="5"/>
  <c r="L2908" i="5"/>
  <c r="K2908" i="5"/>
  <c r="AD2907" i="5"/>
  <c r="AC2907" i="5"/>
  <c r="AB2907" i="5"/>
  <c r="T2907" i="5"/>
  <c r="L2907" i="5"/>
  <c r="K2907" i="5"/>
  <c r="AD2906" i="5"/>
  <c r="AC2906" i="5"/>
  <c r="AB2906" i="5"/>
  <c r="T2906" i="5"/>
  <c r="L2906" i="5"/>
  <c r="K2906" i="5"/>
  <c r="AD2905" i="5"/>
  <c r="AC2905" i="5"/>
  <c r="AB2905" i="5"/>
  <c r="T2905" i="5"/>
  <c r="L2905" i="5"/>
  <c r="K2905" i="5"/>
  <c r="AD2904" i="5"/>
  <c r="AC2904" i="5"/>
  <c r="AB2904" i="5"/>
  <c r="T2904" i="5"/>
  <c r="L2904" i="5"/>
  <c r="K2904" i="5"/>
  <c r="AD2903" i="5"/>
  <c r="AC2903" i="5"/>
  <c r="AB2903" i="5"/>
  <c r="T2903" i="5"/>
  <c r="L2903" i="5"/>
  <c r="K2903" i="5"/>
  <c r="AD2902" i="5"/>
  <c r="AC2902" i="5"/>
  <c r="AB2902" i="5"/>
  <c r="T2902" i="5"/>
  <c r="L2902" i="5"/>
  <c r="K2902" i="5"/>
  <c r="AD2901" i="5"/>
  <c r="AC2901" i="5"/>
  <c r="AB2901" i="5"/>
  <c r="T2901" i="5"/>
  <c r="L2901" i="5"/>
  <c r="K2901" i="5"/>
  <c r="AD2900" i="5"/>
  <c r="AC2900" i="5"/>
  <c r="AB2900" i="5"/>
  <c r="T2900" i="5"/>
  <c r="L2900" i="5"/>
  <c r="K2900" i="5"/>
  <c r="AD2899" i="5"/>
  <c r="AC2899" i="5"/>
  <c r="AB2899" i="5"/>
  <c r="T2899" i="5"/>
  <c r="L2899" i="5"/>
  <c r="K2899" i="5"/>
  <c r="AD2898" i="5"/>
  <c r="AC2898" i="5"/>
  <c r="AB2898" i="5"/>
  <c r="T2898" i="5"/>
  <c r="L2898" i="5"/>
  <c r="K2898" i="5"/>
  <c r="AD2897" i="5"/>
  <c r="AC2897" i="5"/>
  <c r="AB2897" i="5"/>
  <c r="T2897" i="5"/>
  <c r="L2897" i="5"/>
  <c r="K2897" i="5"/>
  <c r="AD2896" i="5"/>
  <c r="AC2896" i="5"/>
  <c r="AB2896" i="5"/>
  <c r="T2896" i="5"/>
  <c r="L2896" i="5"/>
  <c r="K2896" i="5"/>
  <c r="AD2895" i="5"/>
  <c r="AC2895" i="5"/>
  <c r="AB2895" i="5"/>
  <c r="T2895" i="5"/>
  <c r="L2895" i="5"/>
  <c r="K2895" i="5"/>
  <c r="AD2894" i="5"/>
  <c r="AC2894" i="5"/>
  <c r="AB2894" i="5"/>
  <c r="T2894" i="5"/>
  <c r="L2894" i="5"/>
  <c r="K2894" i="5"/>
  <c r="AD2893" i="5"/>
  <c r="AC2893" i="5"/>
  <c r="AB2893" i="5"/>
  <c r="T2893" i="5"/>
  <c r="L2893" i="5"/>
  <c r="K2893" i="5"/>
  <c r="AD2892" i="5"/>
  <c r="AC2892" i="5"/>
  <c r="AB2892" i="5"/>
  <c r="T2892" i="5"/>
  <c r="L2892" i="5"/>
  <c r="K2892" i="5"/>
  <c r="AD2891" i="5"/>
  <c r="AC2891" i="5"/>
  <c r="AB2891" i="5"/>
  <c r="T2891" i="5"/>
  <c r="L2891" i="5"/>
  <c r="K2891" i="5"/>
  <c r="AD2890" i="5"/>
  <c r="AC2890" i="5"/>
  <c r="AB2890" i="5"/>
  <c r="T2890" i="5"/>
  <c r="L2890" i="5"/>
  <c r="K2890" i="5"/>
  <c r="AD2889" i="5"/>
  <c r="AC2889" i="5"/>
  <c r="AB2889" i="5"/>
  <c r="T2889" i="5"/>
  <c r="L2889" i="5"/>
  <c r="K2889" i="5"/>
  <c r="AD2888" i="5"/>
  <c r="AC2888" i="5"/>
  <c r="AB2888" i="5"/>
  <c r="T2888" i="5"/>
  <c r="L2888" i="5"/>
  <c r="K2888" i="5"/>
  <c r="AD2887" i="5"/>
  <c r="AC2887" i="5"/>
  <c r="AB2887" i="5"/>
  <c r="T2887" i="5"/>
  <c r="L2887" i="5"/>
  <c r="K2887" i="5"/>
  <c r="AD2886" i="5"/>
  <c r="AC2886" i="5"/>
  <c r="AB2886" i="5"/>
  <c r="T2886" i="5"/>
  <c r="L2886" i="5"/>
  <c r="K2886" i="5"/>
  <c r="AD2885" i="5"/>
  <c r="AC2885" i="5"/>
  <c r="AB2885" i="5"/>
  <c r="T2885" i="5"/>
  <c r="L2885" i="5"/>
  <c r="K2885" i="5"/>
  <c r="AD2884" i="5"/>
  <c r="AC2884" i="5"/>
  <c r="AB2884" i="5"/>
  <c r="T2884" i="5"/>
  <c r="L2884" i="5"/>
  <c r="K2884" i="5"/>
  <c r="AD2883" i="5"/>
  <c r="AC2883" i="5"/>
  <c r="AB2883" i="5"/>
  <c r="T2883" i="5"/>
  <c r="L2883" i="5"/>
  <c r="K2883" i="5"/>
  <c r="AD2882" i="5"/>
  <c r="AC2882" i="5"/>
  <c r="AB2882" i="5"/>
  <c r="T2882" i="5"/>
  <c r="L2882" i="5"/>
  <c r="K2882" i="5"/>
  <c r="AD2881" i="5"/>
  <c r="AC2881" i="5"/>
  <c r="AB2881" i="5"/>
  <c r="T2881" i="5"/>
  <c r="L2881" i="5"/>
  <c r="K2881" i="5"/>
  <c r="AD2880" i="5"/>
  <c r="AC2880" i="5"/>
  <c r="AB2880" i="5"/>
  <c r="T2880" i="5"/>
  <c r="L2880" i="5"/>
  <c r="K2880" i="5"/>
  <c r="AD2879" i="5"/>
  <c r="AC2879" i="5"/>
  <c r="AB2879" i="5"/>
  <c r="T2879" i="5"/>
  <c r="L2879" i="5"/>
  <c r="K2879" i="5"/>
  <c r="AD2878" i="5"/>
  <c r="AC2878" i="5"/>
  <c r="AB2878" i="5"/>
  <c r="T2878" i="5"/>
  <c r="L2878" i="5"/>
  <c r="K2878" i="5"/>
  <c r="AD2877" i="5"/>
  <c r="AC2877" i="5"/>
  <c r="AB2877" i="5"/>
  <c r="T2877" i="5"/>
  <c r="L2877" i="5"/>
  <c r="K2877" i="5"/>
  <c r="AD2876" i="5"/>
  <c r="AC2876" i="5"/>
  <c r="AB2876" i="5"/>
  <c r="T2876" i="5"/>
  <c r="L2876" i="5"/>
  <c r="K2876" i="5"/>
  <c r="AD2875" i="5"/>
  <c r="AC2875" i="5"/>
  <c r="AB2875" i="5"/>
  <c r="T2875" i="5"/>
  <c r="L2875" i="5"/>
  <c r="K2875" i="5"/>
  <c r="AD2874" i="5"/>
  <c r="AC2874" i="5"/>
  <c r="AB2874" i="5"/>
  <c r="T2874" i="5"/>
  <c r="L2874" i="5"/>
  <c r="K2874" i="5"/>
  <c r="AD2873" i="5"/>
  <c r="AC2873" i="5"/>
  <c r="AB2873" i="5"/>
  <c r="T2873" i="5"/>
  <c r="L2873" i="5"/>
  <c r="K2873" i="5"/>
  <c r="AD2872" i="5"/>
  <c r="AC2872" i="5"/>
  <c r="AB2872" i="5"/>
  <c r="T2872" i="5"/>
  <c r="L2872" i="5"/>
  <c r="K2872" i="5"/>
  <c r="AD2871" i="5"/>
  <c r="AC2871" i="5"/>
  <c r="AB2871" i="5"/>
  <c r="T2871" i="5"/>
  <c r="L2871" i="5"/>
  <c r="K2871" i="5"/>
  <c r="AD2870" i="5"/>
  <c r="AC2870" i="5"/>
  <c r="AB2870" i="5"/>
  <c r="T2870" i="5"/>
  <c r="L2870" i="5"/>
  <c r="K2870" i="5"/>
  <c r="AD2869" i="5"/>
  <c r="AC2869" i="5"/>
  <c r="AB2869" i="5"/>
  <c r="T2869" i="5"/>
  <c r="L2869" i="5"/>
  <c r="K2869" i="5"/>
  <c r="AD2868" i="5"/>
  <c r="AC2868" i="5"/>
  <c r="AB2868" i="5"/>
  <c r="T2868" i="5"/>
  <c r="L2868" i="5"/>
  <c r="K2868" i="5"/>
  <c r="AD2867" i="5"/>
  <c r="AC2867" i="5"/>
  <c r="AB2867" i="5"/>
  <c r="T2867" i="5"/>
  <c r="L2867" i="5"/>
  <c r="K2867" i="5"/>
  <c r="AD2866" i="5"/>
  <c r="AC2866" i="5"/>
  <c r="AB2866" i="5"/>
  <c r="T2866" i="5"/>
  <c r="L2866" i="5"/>
  <c r="K2866" i="5"/>
  <c r="AD2865" i="5"/>
  <c r="AC2865" i="5"/>
  <c r="AB2865" i="5"/>
  <c r="T2865" i="5"/>
  <c r="L2865" i="5"/>
  <c r="K2865" i="5"/>
  <c r="AD2864" i="5"/>
  <c r="AC2864" i="5"/>
  <c r="AB2864" i="5"/>
  <c r="T2864" i="5"/>
  <c r="L2864" i="5"/>
  <c r="K2864" i="5"/>
  <c r="AD2863" i="5"/>
  <c r="AC2863" i="5"/>
  <c r="AB2863" i="5"/>
  <c r="T2863" i="5"/>
  <c r="L2863" i="5"/>
  <c r="K2863" i="5"/>
  <c r="AD2862" i="5"/>
  <c r="AC2862" i="5"/>
  <c r="AB2862" i="5"/>
  <c r="T2862" i="5"/>
  <c r="L2862" i="5"/>
  <c r="K2862" i="5"/>
  <c r="AD2861" i="5"/>
  <c r="AC2861" i="5"/>
  <c r="AB2861" i="5"/>
  <c r="T2861" i="5"/>
  <c r="L2861" i="5"/>
  <c r="K2861" i="5"/>
  <c r="AD2860" i="5"/>
  <c r="AC2860" i="5"/>
  <c r="AB2860" i="5"/>
  <c r="T2860" i="5"/>
  <c r="L2860" i="5"/>
  <c r="K2860" i="5"/>
  <c r="AD2859" i="5"/>
  <c r="AC2859" i="5"/>
  <c r="AB2859" i="5"/>
  <c r="T2859" i="5"/>
  <c r="L2859" i="5"/>
  <c r="K2859" i="5"/>
  <c r="AD2858" i="5"/>
  <c r="AC2858" i="5"/>
  <c r="AB2858" i="5"/>
  <c r="T2858" i="5"/>
  <c r="L2858" i="5"/>
  <c r="K2858" i="5"/>
  <c r="AD2857" i="5"/>
  <c r="AC2857" i="5"/>
  <c r="AB2857" i="5"/>
  <c r="T2857" i="5"/>
  <c r="L2857" i="5"/>
  <c r="K2857" i="5"/>
  <c r="AD2856" i="5"/>
  <c r="AC2856" i="5"/>
  <c r="AB2856" i="5"/>
  <c r="T2856" i="5"/>
  <c r="L2856" i="5"/>
  <c r="K2856" i="5"/>
  <c r="AD2855" i="5"/>
  <c r="AC2855" i="5"/>
  <c r="AB2855" i="5"/>
  <c r="T2855" i="5"/>
  <c r="L2855" i="5"/>
  <c r="K2855" i="5"/>
  <c r="AD2854" i="5"/>
  <c r="AC2854" i="5"/>
  <c r="AB2854" i="5"/>
  <c r="T2854" i="5"/>
  <c r="L2854" i="5"/>
  <c r="K2854" i="5"/>
  <c r="AD2853" i="5"/>
  <c r="AC2853" i="5"/>
  <c r="AB2853" i="5"/>
  <c r="T2853" i="5"/>
  <c r="L2853" i="5"/>
  <c r="K2853" i="5"/>
  <c r="AD2852" i="5"/>
  <c r="AC2852" i="5"/>
  <c r="AB2852" i="5"/>
  <c r="T2852" i="5"/>
  <c r="L2852" i="5"/>
  <c r="K2852" i="5"/>
  <c r="AD2851" i="5"/>
  <c r="AC2851" i="5"/>
  <c r="AB2851" i="5"/>
  <c r="T2851" i="5"/>
  <c r="L2851" i="5"/>
  <c r="K2851" i="5"/>
  <c r="AD2850" i="5"/>
  <c r="AC2850" i="5"/>
  <c r="AB2850" i="5"/>
  <c r="T2850" i="5"/>
  <c r="L2850" i="5"/>
  <c r="K2850" i="5"/>
  <c r="AD2849" i="5"/>
  <c r="AC2849" i="5"/>
  <c r="AB2849" i="5"/>
  <c r="T2849" i="5"/>
  <c r="L2849" i="5"/>
  <c r="K2849" i="5"/>
  <c r="AD2848" i="5"/>
  <c r="AC2848" i="5"/>
  <c r="AB2848" i="5"/>
  <c r="T2848" i="5"/>
  <c r="L2848" i="5"/>
  <c r="K2848" i="5"/>
  <c r="AD2847" i="5"/>
  <c r="AC2847" i="5"/>
  <c r="AB2847" i="5"/>
  <c r="T2847" i="5"/>
  <c r="L2847" i="5"/>
  <c r="K2847" i="5"/>
  <c r="AD2846" i="5"/>
  <c r="AC2846" i="5"/>
  <c r="AB2846" i="5"/>
  <c r="T2846" i="5"/>
  <c r="L2846" i="5"/>
  <c r="K2846" i="5"/>
  <c r="AD2845" i="5"/>
  <c r="AC2845" i="5"/>
  <c r="AB2845" i="5"/>
  <c r="T2845" i="5"/>
  <c r="L2845" i="5"/>
  <c r="K2845" i="5"/>
  <c r="AD2844" i="5"/>
  <c r="AC2844" i="5"/>
  <c r="AB2844" i="5"/>
  <c r="T2844" i="5"/>
  <c r="L2844" i="5"/>
  <c r="K2844" i="5"/>
  <c r="AD2843" i="5"/>
  <c r="AC2843" i="5"/>
  <c r="AB2843" i="5"/>
  <c r="T2843" i="5"/>
  <c r="L2843" i="5"/>
  <c r="K2843" i="5"/>
  <c r="AD2842" i="5"/>
  <c r="AC2842" i="5"/>
  <c r="AB2842" i="5"/>
  <c r="T2842" i="5"/>
  <c r="L2842" i="5"/>
  <c r="K2842" i="5"/>
  <c r="AD2841" i="5"/>
  <c r="AC2841" i="5"/>
  <c r="AB2841" i="5"/>
  <c r="T2841" i="5"/>
  <c r="L2841" i="5"/>
  <c r="K2841" i="5"/>
  <c r="AD2840" i="5"/>
  <c r="AC2840" i="5"/>
  <c r="AB2840" i="5"/>
  <c r="T2840" i="5"/>
  <c r="L2840" i="5"/>
  <c r="K2840" i="5"/>
  <c r="AD2839" i="5"/>
  <c r="AC2839" i="5"/>
  <c r="AB2839" i="5"/>
  <c r="T2839" i="5"/>
  <c r="L2839" i="5"/>
  <c r="K2839" i="5"/>
  <c r="AD2838" i="5"/>
  <c r="AC2838" i="5"/>
  <c r="AB2838" i="5"/>
  <c r="T2838" i="5"/>
  <c r="L2838" i="5"/>
  <c r="K2838" i="5"/>
  <c r="AD2837" i="5"/>
  <c r="AC2837" i="5"/>
  <c r="AB2837" i="5"/>
  <c r="L2837" i="5"/>
  <c r="K2837" i="5"/>
  <c r="AD2836" i="5"/>
  <c r="AC2836" i="5"/>
  <c r="AB2836" i="5"/>
  <c r="L2836" i="5"/>
  <c r="K2836" i="5"/>
  <c r="AD2835" i="5"/>
  <c r="AC2835" i="5"/>
  <c r="AB2835" i="5"/>
  <c r="L2835" i="5"/>
  <c r="K2835" i="5"/>
  <c r="AD2834" i="5"/>
  <c r="AC2834" i="5"/>
  <c r="AB2834" i="5"/>
  <c r="L2834" i="5"/>
  <c r="K2834" i="5"/>
  <c r="AD2833" i="5"/>
  <c r="AC2833" i="5"/>
  <c r="AB2833" i="5"/>
  <c r="L2833" i="5"/>
  <c r="K2833" i="5"/>
  <c r="AD2832" i="5"/>
  <c r="AC2832" i="5"/>
  <c r="AB2832" i="5"/>
  <c r="L2832" i="5"/>
  <c r="K2832" i="5"/>
  <c r="AD2831" i="5"/>
  <c r="AC2831" i="5"/>
  <c r="AB2831" i="5"/>
  <c r="L2831" i="5"/>
  <c r="K2831" i="5"/>
  <c r="AD2830" i="5"/>
  <c r="AC2830" i="5"/>
  <c r="AB2830" i="5"/>
  <c r="L2830" i="5"/>
  <c r="K2830" i="5"/>
  <c r="AD2829" i="5"/>
  <c r="AC2829" i="5"/>
  <c r="AB2829" i="5"/>
  <c r="L2829" i="5"/>
  <c r="K2829" i="5"/>
  <c r="AD2828" i="5"/>
  <c r="AC2828" i="5"/>
  <c r="AB2828" i="5"/>
  <c r="L2828" i="5"/>
  <c r="K2828" i="5"/>
  <c r="AD2827" i="5"/>
  <c r="AC2827" i="5"/>
  <c r="AB2827" i="5"/>
  <c r="L2827" i="5"/>
  <c r="K2827" i="5"/>
  <c r="AD2826" i="5"/>
  <c r="AC2826" i="5"/>
  <c r="AB2826" i="5"/>
  <c r="L2826" i="5"/>
  <c r="K2826" i="5"/>
  <c r="AD2825" i="5"/>
  <c r="AC2825" i="5"/>
  <c r="AB2825" i="5"/>
  <c r="L2825" i="5"/>
  <c r="K2825" i="5"/>
  <c r="AD2824" i="5"/>
  <c r="AC2824" i="5"/>
  <c r="AB2824" i="5"/>
  <c r="L2824" i="5"/>
  <c r="K2824" i="5"/>
  <c r="AD2823" i="5"/>
  <c r="AC2823" i="5"/>
  <c r="AB2823" i="5"/>
  <c r="T2823" i="5"/>
  <c r="L2823" i="5"/>
  <c r="K2823" i="5"/>
  <c r="AD2822" i="5"/>
  <c r="AC2822" i="5"/>
  <c r="AB2822" i="5"/>
  <c r="T2822" i="5"/>
  <c r="L2822" i="5"/>
  <c r="K2822" i="5"/>
  <c r="AD2821" i="5"/>
  <c r="AC2821" i="5"/>
  <c r="AB2821" i="5"/>
  <c r="T2821" i="5"/>
  <c r="L2821" i="5"/>
  <c r="K2821" i="5"/>
  <c r="AD2820" i="5"/>
  <c r="AC2820" i="5"/>
  <c r="AB2820" i="5"/>
  <c r="T2820" i="5"/>
  <c r="L2820" i="5"/>
  <c r="K2820" i="5"/>
  <c r="AD2819" i="5"/>
  <c r="AC2819" i="5"/>
  <c r="AB2819" i="5"/>
  <c r="T2819" i="5"/>
  <c r="L2819" i="5"/>
  <c r="K2819" i="5"/>
  <c r="AD2818" i="5"/>
  <c r="AC2818" i="5"/>
  <c r="AB2818" i="5"/>
  <c r="T2818" i="5"/>
  <c r="L2818" i="5"/>
  <c r="K2818" i="5"/>
  <c r="AD2817" i="5"/>
  <c r="AC2817" i="5"/>
  <c r="AB2817" i="5"/>
  <c r="T2817" i="5"/>
  <c r="L2817" i="5"/>
  <c r="K2817" i="5"/>
  <c r="AD2816" i="5"/>
  <c r="AC2816" i="5"/>
  <c r="AB2816" i="5"/>
  <c r="T2816" i="5"/>
  <c r="L2816" i="5"/>
  <c r="K2816" i="5"/>
  <c r="AD2815" i="5"/>
  <c r="AC2815" i="5"/>
  <c r="AB2815" i="5"/>
  <c r="T2815" i="5"/>
  <c r="L2815" i="5"/>
  <c r="K2815" i="5"/>
  <c r="AD2814" i="5"/>
  <c r="AC2814" i="5"/>
  <c r="AB2814" i="5"/>
  <c r="T2814" i="5"/>
  <c r="L2814" i="5"/>
  <c r="K2814" i="5"/>
  <c r="AD2813" i="5"/>
  <c r="AC2813" i="5"/>
  <c r="AB2813" i="5"/>
  <c r="T2813" i="5"/>
  <c r="L2813" i="5"/>
  <c r="K2813" i="5"/>
  <c r="AD2812" i="5"/>
  <c r="AC2812" i="5"/>
  <c r="AB2812" i="5"/>
  <c r="T2812" i="5"/>
  <c r="L2812" i="5"/>
  <c r="K2812" i="5"/>
  <c r="AD2811" i="5"/>
  <c r="AC2811" i="5"/>
  <c r="AB2811" i="5"/>
  <c r="T2811" i="5"/>
  <c r="L2811" i="5"/>
  <c r="K2811" i="5"/>
  <c r="AD2810" i="5"/>
  <c r="AC2810" i="5"/>
  <c r="AB2810" i="5"/>
  <c r="T2810" i="5"/>
  <c r="L2810" i="5"/>
  <c r="K2810" i="5"/>
  <c r="AD2809" i="5"/>
  <c r="AC2809" i="5"/>
  <c r="AB2809" i="5"/>
  <c r="T2809" i="5"/>
  <c r="L2809" i="5"/>
  <c r="K2809" i="5"/>
  <c r="AD2808" i="5"/>
  <c r="AC2808" i="5"/>
  <c r="AB2808" i="5"/>
  <c r="T2808" i="5"/>
  <c r="L2808" i="5"/>
  <c r="K2808" i="5"/>
  <c r="AD2807" i="5"/>
  <c r="AC2807" i="5"/>
  <c r="AB2807" i="5"/>
  <c r="T2807" i="5"/>
  <c r="L2807" i="5"/>
  <c r="K2807" i="5"/>
  <c r="AD2806" i="5"/>
  <c r="AC2806" i="5"/>
  <c r="AB2806" i="5"/>
  <c r="T2806" i="5"/>
  <c r="L2806" i="5"/>
  <c r="K2806" i="5"/>
  <c r="AD2805" i="5"/>
  <c r="AC2805" i="5"/>
  <c r="AB2805" i="5"/>
  <c r="T2805" i="5"/>
  <c r="L2805" i="5"/>
  <c r="K2805" i="5"/>
  <c r="AD2804" i="5"/>
  <c r="AC2804" i="5"/>
  <c r="AB2804" i="5"/>
  <c r="T2804" i="5"/>
  <c r="L2804" i="5"/>
  <c r="K2804" i="5"/>
  <c r="AD2803" i="5"/>
  <c r="AC2803" i="5"/>
  <c r="AB2803" i="5"/>
  <c r="T2803" i="5"/>
  <c r="L2803" i="5"/>
  <c r="K2803" i="5"/>
  <c r="AD2802" i="5"/>
  <c r="AC2802" i="5"/>
  <c r="AB2802" i="5"/>
  <c r="T2802" i="5"/>
  <c r="L2802" i="5"/>
  <c r="K2802" i="5"/>
  <c r="AD2801" i="5"/>
  <c r="AC2801" i="5"/>
  <c r="AB2801" i="5"/>
  <c r="T2801" i="5"/>
  <c r="L2801" i="5"/>
  <c r="K2801" i="5"/>
  <c r="AD2800" i="5"/>
  <c r="AC2800" i="5"/>
  <c r="AB2800" i="5"/>
  <c r="T2800" i="5"/>
  <c r="L2800" i="5"/>
  <c r="K2800" i="5"/>
  <c r="AD2799" i="5"/>
  <c r="AC2799" i="5"/>
  <c r="AB2799" i="5"/>
  <c r="T2799" i="5"/>
  <c r="L2799" i="5"/>
  <c r="K2799" i="5"/>
  <c r="AD2798" i="5"/>
  <c r="AC2798" i="5"/>
  <c r="AB2798" i="5"/>
  <c r="T2798" i="5"/>
  <c r="L2798" i="5"/>
  <c r="K2798" i="5"/>
  <c r="AD2797" i="5"/>
  <c r="AC2797" i="5"/>
  <c r="AB2797" i="5"/>
  <c r="T2797" i="5"/>
  <c r="L2797" i="5"/>
  <c r="K2797" i="5"/>
  <c r="AD2796" i="5"/>
  <c r="AC2796" i="5"/>
  <c r="AB2796" i="5"/>
  <c r="T2796" i="5"/>
  <c r="L2796" i="5"/>
  <c r="K2796" i="5"/>
  <c r="AD2795" i="5"/>
  <c r="AC2795" i="5"/>
  <c r="AB2795" i="5"/>
  <c r="T2795" i="5"/>
  <c r="L2795" i="5"/>
  <c r="K2795" i="5"/>
  <c r="AD2794" i="5"/>
  <c r="AC2794" i="5"/>
  <c r="AB2794" i="5"/>
  <c r="T2794" i="5"/>
  <c r="L2794" i="5"/>
  <c r="K2794" i="5"/>
  <c r="AD2793" i="5"/>
  <c r="AC2793" i="5"/>
  <c r="AB2793" i="5"/>
  <c r="T2793" i="5"/>
  <c r="L2793" i="5"/>
  <c r="K2793" i="5"/>
  <c r="AD2792" i="5"/>
  <c r="AC2792" i="5"/>
  <c r="AB2792" i="5"/>
  <c r="T2792" i="5"/>
  <c r="L2792" i="5"/>
  <c r="K2792" i="5"/>
  <c r="AD2791" i="5"/>
  <c r="AC2791" i="5"/>
  <c r="AB2791" i="5"/>
  <c r="T2791" i="5"/>
  <c r="L2791" i="5"/>
  <c r="K2791" i="5"/>
  <c r="AD2790" i="5"/>
  <c r="AC2790" i="5"/>
  <c r="AB2790" i="5"/>
  <c r="T2790" i="5"/>
  <c r="L2790" i="5"/>
  <c r="K2790" i="5"/>
  <c r="AD2789" i="5"/>
  <c r="AC2789" i="5"/>
  <c r="AB2789" i="5"/>
  <c r="T2789" i="5"/>
  <c r="L2789" i="5"/>
  <c r="K2789" i="5"/>
  <c r="AD2788" i="5"/>
  <c r="AC2788" i="5"/>
  <c r="AB2788" i="5"/>
  <c r="T2788" i="5"/>
  <c r="L2788" i="5"/>
  <c r="K2788" i="5"/>
  <c r="AD2787" i="5"/>
  <c r="AC2787" i="5"/>
  <c r="AB2787" i="5"/>
  <c r="T2787" i="5"/>
  <c r="L2787" i="5"/>
  <c r="K2787" i="5"/>
  <c r="AD2786" i="5"/>
  <c r="AC2786" i="5"/>
  <c r="AB2786" i="5"/>
  <c r="T2786" i="5"/>
  <c r="L2786" i="5"/>
  <c r="K2786" i="5"/>
  <c r="AD2785" i="5"/>
  <c r="AC2785" i="5"/>
  <c r="AB2785" i="5"/>
  <c r="T2785" i="5"/>
  <c r="L2785" i="5"/>
  <c r="K2785" i="5"/>
  <c r="AD2784" i="5"/>
  <c r="AC2784" i="5"/>
  <c r="AB2784" i="5"/>
  <c r="T2784" i="5"/>
  <c r="L2784" i="5"/>
  <c r="K2784" i="5"/>
  <c r="AD2783" i="5"/>
  <c r="AC2783" i="5"/>
  <c r="AB2783" i="5"/>
  <c r="T2783" i="5"/>
  <c r="L2783" i="5"/>
  <c r="K2783" i="5"/>
  <c r="AD2782" i="5"/>
  <c r="AC2782" i="5"/>
  <c r="AB2782" i="5"/>
  <c r="T2782" i="5"/>
  <c r="L2782" i="5"/>
  <c r="K2782" i="5"/>
  <c r="AD2781" i="5"/>
  <c r="AC2781" i="5"/>
  <c r="AB2781" i="5"/>
  <c r="T2781" i="5"/>
  <c r="L2781" i="5"/>
  <c r="K2781" i="5"/>
  <c r="AD2780" i="5"/>
  <c r="AC2780" i="5"/>
  <c r="AB2780" i="5"/>
  <c r="T2780" i="5"/>
  <c r="L2780" i="5"/>
  <c r="K2780" i="5"/>
  <c r="AD2779" i="5"/>
  <c r="AC2779" i="5"/>
  <c r="AB2779" i="5"/>
  <c r="T2779" i="5"/>
  <c r="L2779" i="5"/>
  <c r="K2779" i="5"/>
  <c r="AD2778" i="5"/>
  <c r="AC2778" i="5"/>
  <c r="AB2778" i="5"/>
  <c r="T2778" i="5"/>
  <c r="L2778" i="5"/>
  <c r="K2778" i="5"/>
  <c r="AD2777" i="5"/>
  <c r="AC2777" i="5"/>
  <c r="AB2777" i="5"/>
  <c r="T2777" i="5"/>
  <c r="L2777" i="5"/>
  <c r="K2777" i="5"/>
  <c r="AD2776" i="5"/>
  <c r="AC2776" i="5"/>
  <c r="AB2776" i="5"/>
  <c r="T2776" i="5"/>
  <c r="L2776" i="5"/>
  <c r="K2776" i="5"/>
  <c r="AD2775" i="5"/>
  <c r="AC2775" i="5"/>
  <c r="AB2775" i="5"/>
  <c r="T2775" i="5"/>
  <c r="L2775" i="5"/>
  <c r="K2775" i="5"/>
  <c r="AD2774" i="5"/>
  <c r="AC2774" i="5"/>
  <c r="AB2774" i="5"/>
  <c r="T2774" i="5"/>
  <c r="L2774" i="5"/>
  <c r="K2774" i="5"/>
  <c r="AD2773" i="5"/>
  <c r="AC2773" i="5"/>
  <c r="AB2773" i="5"/>
  <c r="T2773" i="5"/>
  <c r="L2773" i="5"/>
  <c r="K2773" i="5"/>
  <c r="AD2772" i="5"/>
  <c r="AC2772" i="5"/>
  <c r="AB2772" i="5"/>
  <c r="T2772" i="5"/>
  <c r="L2772" i="5"/>
  <c r="K2772" i="5"/>
  <c r="AD2771" i="5"/>
  <c r="AC2771" i="5"/>
  <c r="AB2771" i="5"/>
  <c r="T2771" i="5"/>
  <c r="L2771" i="5"/>
  <c r="K2771" i="5"/>
  <c r="AD2770" i="5"/>
  <c r="AC2770" i="5"/>
  <c r="AB2770" i="5"/>
  <c r="T2770" i="5"/>
  <c r="L2770" i="5"/>
  <c r="K2770" i="5"/>
  <c r="AD2769" i="5"/>
  <c r="AC2769" i="5"/>
  <c r="AB2769" i="5"/>
  <c r="T2769" i="5"/>
  <c r="L2769" i="5"/>
  <c r="K2769" i="5"/>
  <c r="AD2768" i="5"/>
  <c r="AC2768" i="5"/>
  <c r="AB2768" i="5"/>
  <c r="T2768" i="5"/>
  <c r="L2768" i="5"/>
  <c r="K2768" i="5"/>
  <c r="AD2767" i="5"/>
  <c r="AC2767" i="5"/>
  <c r="AB2767" i="5"/>
  <c r="T2767" i="5"/>
  <c r="L2767" i="5"/>
  <c r="K2767" i="5"/>
  <c r="AD2766" i="5"/>
  <c r="AC2766" i="5"/>
  <c r="AB2766" i="5"/>
  <c r="T2766" i="5"/>
  <c r="L2766" i="5"/>
  <c r="K2766" i="5"/>
  <c r="AD2765" i="5"/>
  <c r="AC2765" i="5"/>
  <c r="AB2765" i="5"/>
  <c r="T2765" i="5"/>
  <c r="L2765" i="5"/>
  <c r="K2765" i="5"/>
  <c r="AD2764" i="5"/>
  <c r="AC2764" i="5"/>
  <c r="AB2764" i="5"/>
  <c r="T2764" i="5"/>
  <c r="L2764" i="5"/>
  <c r="K2764" i="5"/>
  <c r="AD2763" i="5"/>
  <c r="AC2763" i="5"/>
  <c r="AB2763" i="5"/>
  <c r="T2763" i="5"/>
  <c r="L2763" i="5"/>
  <c r="K2763" i="5"/>
  <c r="AD2762" i="5"/>
  <c r="AC2762" i="5"/>
  <c r="AB2762" i="5"/>
  <c r="T2762" i="5"/>
  <c r="L2762" i="5"/>
  <c r="K2762" i="5"/>
  <c r="AD2761" i="5"/>
  <c r="AC2761" i="5"/>
  <c r="AB2761" i="5"/>
  <c r="T2761" i="5"/>
  <c r="L2761" i="5"/>
  <c r="K2761" i="5"/>
  <c r="AD2760" i="5"/>
  <c r="AC2760" i="5"/>
  <c r="AB2760" i="5"/>
  <c r="T2760" i="5"/>
  <c r="L2760" i="5"/>
  <c r="K2760" i="5"/>
  <c r="AD2759" i="5"/>
  <c r="AC2759" i="5"/>
  <c r="AB2759" i="5"/>
  <c r="T2759" i="5"/>
  <c r="L2759" i="5"/>
  <c r="K2759" i="5"/>
  <c r="AD2758" i="5"/>
  <c r="AC2758" i="5"/>
  <c r="AB2758" i="5"/>
  <c r="T2758" i="5"/>
  <c r="L2758" i="5"/>
  <c r="K2758" i="5"/>
  <c r="AD2757" i="5"/>
  <c r="AC2757" i="5"/>
  <c r="AB2757" i="5"/>
  <c r="T2757" i="5"/>
  <c r="L2757" i="5"/>
  <c r="K2757" i="5"/>
  <c r="AD2756" i="5"/>
  <c r="AC2756" i="5"/>
  <c r="AB2756" i="5"/>
  <c r="T2756" i="5"/>
  <c r="L2756" i="5"/>
  <c r="K2756" i="5"/>
  <c r="AD2755" i="5"/>
  <c r="AC2755" i="5"/>
  <c r="AB2755" i="5"/>
  <c r="T2755" i="5"/>
  <c r="L2755" i="5"/>
  <c r="K2755" i="5"/>
  <c r="AD2754" i="5"/>
  <c r="AC2754" i="5"/>
  <c r="AB2754" i="5"/>
  <c r="T2754" i="5"/>
  <c r="L2754" i="5"/>
  <c r="K2754" i="5"/>
  <c r="AD2753" i="5"/>
  <c r="AC2753" i="5"/>
  <c r="AB2753" i="5"/>
  <c r="T2753" i="5"/>
  <c r="L2753" i="5"/>
  <c r="K2753" i="5"/>
  <c r="AD2752" i="5"/>
  <c r="AC2752" i="5"/>
  <c r="AB2752" i="5"/>
  <c r="T2752" i="5"/>
  <c r="L2752" i="5"/>
  <c r="K2752" i="5"/>
  <c r="AD2751" i="5"/>
  <c r="AC2751" i="5"/>
  <c r="AB2751" i="5"/>
  <c r="T2751" i="5"/>
  <c r="L2751" i="5"/>
  <c r="K2751" i="5"/>
  <c r="AD2750" i="5"/>
  <c r="AC2750" i="5"/>
  <c r="AB2750" i="5"/>
  <c r="T2750" i="5"/>
  <c r="L2750" i="5"/>
  <c r="K2750" i="5"/>
  <c r="AD2749" i="5"/>
  <c r="AC2749" i="5"/>
  <c r="AB2749" i="5"/>
  <c r="T2749" i="5"/>
  <c r="L2749" i="5"/>
  <c r="K2749" i="5"/>
  <c r="AD2748" i="5"/>
  <c r="AC2748" i="5"/>
  <c r="AB2748" i="5"/>
  <c r="T2748" i="5"/>
  <c r="L2748" i="5"/>
  <c r="K2748" i="5"/>
  <c r="AD2747" i="5"/>
  <c r="AC2747" i="5"/>
  <c r="AB2747" i="5"/>
  <c r="T2747" i="5"/>
  <c r="L2747" i="5"/>
  <c r="K2747" i="5"/>
  <c r="AD2746" i="5"/>
  <c r="AC2746" i="5"/>
  <c r="AB2746" i="5"/>
  <c r="T2746" i="5"/>
  <c r="L2746" i="5"/>
  <c r="K2746" i="5"/>
  <c r="AD2745" i="5"/>
  <c r="AC2745" i="5"/>
  <c r="AB2745" i="5"/>
  <c r="T2745" i="5"/>
  <c r="L2745" i="5"/>
  <c r="K2745" i="5"/>
  <c r="AD2744" i="5"/>
  <c r="AC2744" i="5"/>
  <c r="AB2744" i="5"/>
  <c r="T2744" i="5"/>
  <c r="L2744" i="5"/>
  <c r="K2744" i="5"/>
  <c r="AD2743" i="5"/>
  <c r="AC2743" i="5"/>
  <c r="AB2743" i="5"/>
  <c r="T2743" i="5"/>
  <c r="L2743" i="5"/>
  <c r="K2743" i="5"/>
  <c r="AD2742" i="5"/>
  <c r="AC2742" i="5"/>
  <c r="AB2742" i="5"/>
  <c r="T2742" i="5"/>
  <c r="L2742" i="5"/>
  <c r="K2742" i="5"/>
  <c r="AD2741" i="5"/>
  <c r="AC2741" i="5"/>
  <c r="AB2741" i="5"/>
  <c r="T2741" i="5"/>
  <c r="L2741" i="5"/>
  <c r="K2741" i="5"/>
  <c r="AD2740" i="5"/>
  <c r="AC2740" i="5"/>
  <c r="AB2740" i="5"/>
  <c r="T2740" i="5"/>
  <c r="L2740" i="5"/>
  <c r="K2740" i="5"/>
  <c r="AD2739" i="5"/>
  <c r="AC2739" i="5"/>
  <c r="AB2739" i="5"/>
  <c r="T2739" i="5"/>
  <c r="L2739" i="5"/>
  <c r="K2739" i="5"/>
  <c r="AD2738" i="5"/>
  <c r="AC2738" i="5"/>
  <c r="AB2738" i="5"/>
  <c r="T2738" i="5"/>
  <c r="L2738" i="5"/>
  <c r="K2738" i="5"/>
  <c r="AD2737" i="5"/>
  <c r="AC2737" i="5"/>
  <c r="AB2737" i="5"/>
  <c r="T2737" i="5"/>
  <c r="L2737" i="5"/>
  <c r="K2737" i="5"/>
  <c r="AD2736" i="5"/>
  <c r="AC2736" i="5"/>
  <c r="AB2736" i="5"/>
  <c r="T2736" i="5"/>
  <c r="L2736" i="5"/>
  <c r="K2736" i="5"/>
  <c r="AD2735" i="5"/>
  <c r="AC2735" i="5"/>
  <c r="AB2735" i="5"/>
  <c r="T2735" i="5"/>
  <c r="L2735" i="5"/>
  <c r="K2735" i="5"/>
  <c r="AD2734" i="5"/>
  <c r="AC2734" i="5"/>
  <c r="AB2734" i="5"/>
  <c r="T2734" i="5"/>
  <c r="L2734" i="5"/>
  <c r="K2734" i="5"/>
  <c r="AD2733" i="5"/>
  <c r="AC2733" i="5"/>
  <c r="AB2733" i="5"/>
  <c r="T2733" i="5"/>
  <c r="L2733" i="5"/>
  <c r="K2733" i="5"/>
  <c r="AD2732" i="5"/>
  <c r="AC2732" i="5"/>
  <c r="AB2732" i="5"/>
  <c r="T2732" i="5"/>
  <c r="L2732" i="5"/>
  <c r="K2732" i="5"/>
  <c r="AD2731" i="5"/>
  <c r="AC2731" i="5"/>
  <c r="AB2731" i="5"/>
  <c r="T2731" i="5"/>
  <c r="L2731" i="5"/>
  <c r="K2731" i="5"/>
  <c r="AD2730" i="5"/>
  <c r="AC2730" i="5"/>
  <c r="AB2730" i="5"/>
  <c r="T2730" i="5"/>
  <c r="L2730" i="5"/>
  <c r="K2730" i="5"/>
  <c r="AD2729" i="5"/>
  <c r="AC2729" i="5"/>
  <c r="AB2729" i="5"/>
  <c r="T2729" i="5"/>
  <c r="L2729" i="5"/>
  <c r="K2729" i="5"/>
  <c r="AD2728" i="5"/>
  <c r="AC2728" i="5"/>
  <c r="AB2728" i="5"/>
  <c r="T2728" i="5"/>
  <c r="L2728" i="5"/>
  <c r="K2728" i="5"/>
  <c r="AD2727" i="5"/>
  <c r="AC2727" i="5"/>
  <c r="AB2727" i="5"/>
  <c r="T2727" i="5"/>
  <c r="L2727" i="5"/>
  <c r="K2727" i="5"/>
  <c r="AD2726" i="5"/>
  <c r="AC2726" i="5"/>
  <c r="AB2726" i="5"/>
  <c r="T2726" i="5"/>
  <c r="L2726" i="5"/>
  <c r="K2726" i="5"/>
  <c r="AD2725" i="5"/>
  <c r="AC2725" i="5"/>
  <c r="AB2725" i="5"/>
  <c r="T2725" i="5"/>
  <c r="L2725" i="5"/>
  <c r="K2725" i="5"/>
  <c r="AD2724" i="5"/>
  <c r="AC2724" i="5"/>
  <c r="AB2724" i="5"/>
  <c r="T2724" i="5"/>
  <c r="L2724" i="5"/>
  <c r="K2724" i="5"/>
  <c r="AD2723" i="5"/>
  <c r="AC2723" i="5"/>
  <c r="AB2723" i="5"/>
  <c r="T2723" i="5"/>
  <c r="L2723" i="5"/>
  <c r="K2723" i="5"/>
  <c r="AD2722" i="5"/>
  <c r="AC2722" i="5"/>
  <c r="AB2722" i="5"/>
  <c r="T2722" i="5"/>
  <c r="L2722" i="5"/>
  <c r="K2722" i="5"/>
  <c r="AD2721" i="5"/>
  <c r="AC2721" i="5"/>
  <c r="AB2721" i="5"/>
  <c r="T2721" i="5"/>
  <c r="L2721" i="5"/>
  <c r="K2721" i="5"/>
  <c r="AD2720" i="5"/>
  <c r="AC2720" i="5"/>
  <c r="AB2720" i="5"/>
  <c r="T2720" i="5"/>
  <c r="L2720" i="5"/>
  <c r="K2720" i="5"/>
  <c r="AD2719" i="5"/>
  <c r="AC2719" i="5"/>
  <c r="AB2719" i="5"/>
  <c r="T2719" i="5"/>
  <c r="L2719" i="5"/>
  <c r="K2719" i="5"/>
  <c r="AD2718" i="5"/>
  <c r="AC2718" i="5"/>
  <c r="AB2718" i="5"/>
  <c r="T2718" i="5"/>
  <c r="L2718" i="5"/>
  <c r="K2718" i="5"/>
  <c r="AD2717" i="5"/>
  <c r="AC2717" i="5"/>
  <c r="AB2717" i="5"/>
  <c r="T2717" i="5"/>
  <c r="L2717" i="5"/>
  <c r="K2717" i="5"/>
  <c r="AD2716" i="5"/>
  <c r="AC2716" i="5"/>
  <c r="AB2716" i="5"/>
  <c r="T2716" i="5"/>
  <c r="L2716" i="5"/>
  <c r="K2716" i="5"/>
  <c r="AD2715" i="5"/>
  <c r="AC2715" i="5"/>
  <c r="AB2715" i="5"/>
  <c r="T2715" i="5"/>
  <c r="L2715" i="5"/>
  <c r="K2715" i="5"/>
  <c r="AD2714" i="5"/>
  <c r="AC2714" i="5"/>
  <c r="AB2714" i="5"/>
  <c r="T2714" i="5"/>
  <c r="L2714" i="5"/>
  <c r="K2714" i="5"/>
  <c r="AD2713" i="5"/>
  <c r="AC2713" i="5"/>
  <c r="AB2713" i="5"/>
  <c r="T2713" i="5"/>
  <c r="L2713" i="5"/>
  <c r="K2713" i="5"/>
  <c r="AD2712" i="5"/>
  <c r="AC2712" i="5"/>
  <c r="AB2712" i="5"/>
  <c r="T2712" i="5"/>
  <c r="L2712" i="5"/>
  <c r="K2712" i="5"/>
  <c r="AD2711" i="5"/>
  <c r="AC2711" i="5"/>
  <c r="AB2711" i="5"/>
  <c r="T2711" i="5"/>
  <c r="L2711" i="5"/>
  <c r="K2711" i="5"/>
  <c r="AD2710" i="5"/>
  <c r="AC2710" i="5"/>
  <c r="AB2710" i="5"/>
  <c r="T2710" i="5"/>
  <c r="L2710" i="5"/>
  <c r="K2710" i="5"/>
  <c r="AD2709" i="5"/>
  <c r="AC2709" i="5"/>
  <c r="AB2709" i="5"/>
  <c r="T2709" i="5"/>
  <c r="L2709" i="5"/>
  <c r="K2709" i="5"/>
  <c r="AD2708" i="5"/>
  <c r="AC2708" i="5"/>
  <c r="AB2708" i="5"/>
  <c r="T2708" i="5"/>
  <c r="L2708" i="5"/>
  <c r="K2708" i="5"/>
  <c r="AD2707" i="5"/>
  <c r="AC2707" i="5"/>
  <c r="AB2707" i="5"/>
  <c r="T2707" i="5"/>
  <c r="L2707" i="5"/>
  <c r="K2707" i="5"/>
  <c r="AD2706" i="5"/>
  <c r="AC2706" i="5"/>
  <c r="AB2706" i="5"/>
  <c r="T2706" i="5"/>
  <c r="L2706" i="5"/>
  <c r="K2706" i="5"/>
  <c r="AD2705" i="5"/>
  <c r="AC2705" i="5"/>
  <c r="AB2705" i="5"/>
  <c r="T2705" i="5"/>
  <c r="L2705" i="5"/>
  <c r="K2705" i="5"/>
  <c r="AD2704" i="5"/>
  <c r="AC2704" i="5"/>
  <c r="AB2704" i="5"/>
  <c r="T2704" i="5"/>
  <c r="L2704" i="5"/>
  <c r="K2704" i="5"/>
  <c r="AD2703" i="5"/>
  <c r="AC2703" i="5"/>
  <c r="AB2703" i="5"/>
  <c r="T2703" i="5"/>
  <c r="L2703" i="5"/>
  <c r="K2703" i="5"/>
  <c r="AD2702" i="5"/>
  <c r="AC2702" i="5"/>
  <c r="AB2702" i="5"/>
  <c r="T2702" i="5"/>
  <c r="L2702" i="5"/>
  <c r="K2702" i="5"/>
  <c r="AD2701" i="5"/>
  <c r="AC2701" i="5"/>
  <c r="AB2701" i="5"/>
  <c r="T2701" i="5"/>
  <c r="L2701" i="5"/>
  <c r="K2701" i="5"/>
  <c r="AD2700" i="5"/>
  <c r="AC2700" i="5"/>
  <c r="AB2700" i="5"/>
  <c r="T2700" i="5"/>
  <c r="L2700" i="5"/>
  <c r="K2700" i="5"/>
  <c r="AD2699" i="5"/>
  <c r="AC2699" i="5"/>
  <c r="AB2699" i="5"/>
  <c r="T2699" i="5"/>
  <c r="L2699" i="5"/>
  <c r="K2699" i="5"/>
  <c r="AD2698" i="5"/>
  <c r="AC2698" i="5"/>
  <c r="AB2698" i="5"/>
  <c r="T2698" i="5"/>
  <c r="L2698" i="5"/>
  <c r="K2698" i="5"/>
  <c r="AD2697" i="5"/>
  <c r="AC2697" i="5"/>
  <c r="AB2697" i="5"/>
  <c r="T2697" i="5"/>
  <c r="L2697" i="5"/>
  <c r="K2697" i="5"/>
  <c r="AD2696" i="5"/>
  <c r="AC2696" i="5"/>
  <c r="AB2696" i="5"/>
  <c r="T2696" i="5"/>
  <c r="L2696" i="5"/>
  <c r="K2696" i="5"/>
  <c r="AD2695" i="5"/>
  <c r="AC2695" i="5"/>
  <c r="AB2695" i="5"/>
  <c r="T2695" i="5"/>
  <c r="L2695" i="5"/>
  <c r="K2695" i="5"/>
  <c r="AD2694" i="5"/>
  <c r="AC2694" i="5"/>
  <c r="AB2694" i="5"/>
  <c r="T2694" i="5"/>
  <c r="L2694" i="5"/>
  <c r="K2694" i="5"/>
  <c r="AD2693" i="5"/>
  <c r="AC2693" i="5"/>
  <c r="AB2693" i="5"/>
  <c r="T2693" i="5"/>
  <c r="L2693" i="5"/>
  <c r="K2693" i="5"/>
  <c r="AD2692" i="5"/>
  <c r="AC2692" i="5"/>
  <c r="AB2692" i="5"/>
  <c r="T2692" i="5"/>
  <c r="L2692" i="5"/>
  <c r="K2692" i="5"/>
  <c r="AD2691" i="5"/>
  <c r="AC2691" i="5"/>
  <c r="AB2691" i="5"/>
  <c r="T2691" i="5"/>
  <c r="L2691" i="5"/>
  <c r="K2691" i="5"/>
  <c r="AD2690" i="5"/>
  <c r="AC2690" i="5"/>
  <c r="AB2690" i="5"/>
  <c r="T2690" i="5"/>
  <c r="L2690" i="5"/>
  <c r="K2690" i="5"/>
  <c r="AD2689" i="5"/>
  <c r="AC2689" i="5"/>
  <c r="AB2689" i="5"/>
  <c r="T2689" i="5"/>
  <c r="L2689" i="5"/>
  <c r="K2689" i="5"/>
  <c r="AD2688" i="5"/>
  <c r="AC2688" i="5"/>
  <c r="AB2688" i="5"/>
  <c r="T2688" i="5"/>
  <c r="L2688" i="5"/>
  <c r="K2688" i="5"/>
  <c r="AD2687" i="5"/>
  <c r="AC2687" i="5"/>
  <c r="AB2687" i="5"/>
  <c r="T2687" i="5"/>
  <c r="L2687" i="5"/>
  <c r="K2687" i="5"/>
  <c r="AD2686" i="5"/>
  <c r="AC2686" i="5"/>
  <c r="AB2686" i="5"/>
  <c r="T2686" i="5"/>
  <c r="L2686" i="5"/>
  <c r="K2686" i="5"/>
  <c r="AD2685" i="5"/>
  <c r="AC2685" i="5"/>
  <c r="AB2685" i="5"/>
  <c r="T2685" i="5"/>
  <c r="L2685" i="5"/>
  <c r="K2685" i="5"/>
  <c r="AD2684" i="5"/>
  <c r="AC2684" i="5"/>
  <c r="AB2684" i="5"/>
  <c r="T2684" i="5"/>
  <c r="L2684" i="5"/>
  <c r="K2684" i="5"/>
  <c r="AD2683" i="5"/>
  <c r="AC2683" i="5"/>
  <c r="AB2683" i="5"/>
  <c r="T2683" i="5"/>
  <c r="L2683" i="5"/>
  <c r="K2683" i="5"/>
  <c r="AD2682" i="5"/>
  <c r="AC2682" i="5"/>
  <c r="AB2682" i="5"/>
  <c r="T2682" i="5"/>
  <c r="L2682" i="5"/>
  <c r="K2682" i="5"/>
  <c r="AD2681" i="5"/>
  <c r="AC2681" i="5"/>
  <c r="AB2681" i="5"/>
  <c r="T2681" i="5"/>
  <c r="L2681" i="5"/>
  <c r="K2681" i="5"/>
  <c r="AD2680" i="5"/>
  <c r="AC2680" i="5"/>
  <c r="AB2680" i="5"/>
  <c r="T2680" i="5"/>
  <c r="L2680" i="5"/>
  <c r="K2680" i="5"/>
  <c r="AD2679" i="5"/>
  <c r="AC2679" i="5"/>
  <c r="AB2679" i="5"/>
  <c r="T2679" i="5"/>
  <c r="L2679" i="5"/>
  <c r="K2679" i="5"/>
  <c r="AD2678" i="5"/>
  <c r="AC2678" i="5"/>
  <c r="AB2678" i="5"/>
  <c r="T2678" i="5"/>
  <c r="L2678" i="5"/>
  <c r="K2678" i="5"/>
  <c r="AD2677" i="5"/>
  <c r="AC2677" i="5"/>
  <c r="AB2677" i="5"/>
  <c r="T2677" i="5"/>
  <c r="L2677" i="5"/>
  <c r="K2677" i="5"/>
  <c r="AD2676" i="5"/>
  <c r="AC2676" i="5"/>
  <c r="AB2676" i="5"/>
  <c r="T2676" i="5"/>
  <c r="L2676" i="5"/>
  <c r="K2676" i="5"/>
  <c r="AD2675" i="5"/>
  <c r="AC2675" i="5"/>
  <c r="AB2675" i="5"/>
  <c r="T2675" i="5"/>
  <c r="L2675" i="5"/>
  <c r="K2675" i="5"/>
  <c r="AD2674" i="5"/>
  <c r="AC2674" i="5"/>
  <c r="AB2674" i="5"/>
  <c r="T2674" i="5"/>
  <c r="L2674" i="5"/>
  <c r="K2674" i="5"/>
  <c r="AD2673" i="5"/>
  <c r="AC2673" i="5"/>
  <c r="AB2673" i="5"/>
  <c r="T2673" i="5"/>
  <c r="L2673" i="5"/>
  <c r="K2673" i="5"/>
  <c r="AD2672" i="5"/>
  <c r="AC2672" i="5"/>
  <c r="AB2672" i="5"/>
  <c r="T2672" i="5"/>
  <c r="L2672" i="5"/>
  <c r="K2672" i="5"/>
  <c r="AD2671" i="5"/>
  <c r="AC2671" i="5"/>
  <c r="AB2671" i="5"/>
  <c r="T2671" i="5"/>
  <c r="L2671" i="5"/>
  <c r="K2671" i="5"/>
  <c r="AD2670" i="5"/>
  <c r="AC2670" i="5"/>
  <c r="AB2670" i="5"/>
  <c r="T2670" i="5"/>
  <c r="L2670" i="5"/>
  <c r="K2670" i="5"/>
  <c r="AD2669" i="5"/>
  <c r="AC2669" i="5"/>
  <c r="AB2669" i="5"/>
  <c r="T2669" i="5"/>
  <c r="L2669" i="5"/>
  <c r="K2669" i="5"/>
  <c r="AD2668" i="5"/>
  <c r="AC2668" i="5"/>
  <c r="AB2668" i="5"/>
  <c r="T2668" i="5"/>
  <c r="L2668" i="5"/>
  <c r="K2668" i="5"/>
  <c r="AD2667" i="5"/>
  <c r="AC2667" i="5"/>
  <c r="AB2667" i="5"/>
  <c r="T2667" i="5"/>
  <c r="L2667" i="5"/>
  <c r="K2667" i="5"/>
  <c r="AD2666" i="5"/>
  <c r="AC2666" i="5"/>
  <c r="AB2666" i="5"/>
  <c r="T2666" i="5"/>
  <c r="L2666" i="5"/>
  <c r="K2666" i="5"/>
  <c r="AD2665" i="5"/>
  <c r="AC2665" i="5"/>
  <c r="AB2665" i="5"/>
  <c r="T2665" i="5"/>
  <c r="L2665" i="5"/>
  <c r="K2665" i="5"/>
  <c r="AD2664" i="5"/>
  <c r="AC2664" i="5"/>
  <c r="AB2664" i="5"/>
  <c r="T2664" i="5"/>
  <c r="L2664" i="5"/>
  <c r="K2664" i="5"/>
  <c r="AD2663" i="5"/>
  <c r="AC2663" i="5"/>
  <c r="AB2663" i="5"/>
  <c r="T2663" i="5"/>
  <c r="L2663" i="5"/>
  <c r="K2663" i="5"/>
  <c r="AD2662" i="5"/>
  <c r="AC2662" i="5"/>
  <c r="AB2662" i="5"/>
  <c r="T2662" i="5"/>
  <c r="L2662" i="5"/>
  <c r="K2662" i="5"/>
  <c r="AD2661" i="5"/>
  <c r="AC2661" i="5"/>
  <c r="AB2661" i="5"/>
  <c r="T2661" i="5"/>
  <c r="L2661" i="5"/>
  <c r="K2661" i="5"/>
  <c r="AD2660" i="5"/>
  <c r="AC2660" i="5"/>
  <c r="AB2660" i="5"/>
  <c r="T2660" i="5"/>
  <c r="L2660" i="5"/>
  <c r="K2660" i="5"/>
  <c r="AD2659" i="5"/>
  <c r="AC2659" i="5"/>
  <c r="AB2659" i="5"/>
  <c r="T2659" i="5"/>
  <c r="L2659" i="5"/>
  <c r="K2659" i="5"/>
  <c r="AD2658" i="5"/>
  <c r="AC2658" i="5"/>
  <c r="AB2658" i="5"/>
  <c r="T2658" i="5"/>
  <c r="L2658" i="5"/>
  <c r="K2658" i="5"/>
  <c r="AD2657" i="5"/>
  <c r="AC2657" i="5"/>
  <c r="AB2657" i="5"/>
  <c r="T2657" i="5"/>
  <c r="L2657" i="5"/>
  <c r="K2657" i="5"/>
  <c r="AD2656" i="5"/>
  <c r="AC2656" i="5"/>
  <c r="AB2656" i="5"/>
  <c r="T2656" i="5"/>
  <c r="L2656" i="5"/>
  <c r="K2656" i="5"/>
  <c r="AD2655" i="5"/>
  <c r="AC2655" i="5"/>
  <c r="AB2655" i="5"/>
  <c r="T2655" i="5"/>
  <c r="L2655" i="5"/>
  <c r="K2655" i="5"/>
  <c r="AD2654" i="5"/>
  <c r="AC2654" i="5"/>
  <c r="AB2654" i="5"/>
  <c r="T2654" i="5"/>
  <c r="L2654" i="5"/>
  <c r="K2654" i="5"/>
  <c r="AD2653" i="5"/>
  <c r="AC2653" i="5"/>
  <c r="AB2653" i="5"/>
  <c r="T2653" i="5"/>
  <c r="L2653" i="5"/>
  <c r="K2653" i="5"/>
  <c r="AD2652" i="5"/>
  <c r="AC2652" i="5"/>
  <c r="AB2652" i="5"/>
  <c r="T2652" i="5"/>
  <c r="L2652" i="5"/>
  <c r="K2652" i="5"/>
  <c r="AD2651" i="5"/>
  <c r="AC2651" i="5"/>
  <c r="AB2651" i="5"/>
  <c r="T2651" i="5"/>
  <c r="L2651" i="5"/>
  <c r="K2651" i="5"/>
  <c r="AD2650" i="5"/>
  <c r="AC2650" i="5"/>
  <c r="AB2650" i="5"/>
  <c r="T2650" i="5"/>
  <c r="L2650" i="5"/>
  <c r="K2650" i="5"/>
  <c r="AD2649" i="5"/>
  <c r="AC2649" i="5"/>
  <c r="AB2649" i="5"/>
  <c r="T2649" i="5"/>
  <c r="L2649" i="5"/>
  <c r="K2649" i="5"/>
  <c r="AD2648" i="5"/>
  <c r="AC2648" i="5"/>
  <c r="AB2648" i="5"/>
  <c r="T2648" i="5"/>
  <c r="L2648" i="5"/>
  <c r="K2648" i="5"/>
  <c r="AD2647" i="5"/>
  <c r="AC2647" i="5"/>
  <c r="AB2647" i="5"/>
  <c r="T2647" i="5"/>
  <c r="L2647" i="5"/>
  <c r="K2647" i="5"/>
  <c r="AD2646" i="5"/>
  <c r="AC2646" i="5"/>
  <c r="AB2646" i="5"/>
  <c r="T2646" i="5"/>
  <c r="L2646" i="5"/>
  <c r="K2646" i="5"/>
  <c r="AD2645" i="5"/>
  <c r="AC2645" i="5"/>
  <c r="AB2645" i="5"/>
  <c r="T2645" i="5"/>
  <c r="L2645" i="5"/>
  <c r="K2645" i="5"/>
  <c r="AD2644" i="5"/>
  <c r="AC2644" i="5"/>
  <c r="AB2644" i="5"/>
  <c r="T2644" i="5"/>
  <c r="L2644" i="5"/>
  <c r="K2644" i="5"/>
  <c r="AD2643" i="5"/>
  <c r="AC2643" i="5"/>
  <c r="AB2643" i="5"/>
  <c r="T2643" i="5"/>
  <c r="L2643" i="5"/>
  <c r="K2643" i="5"/>
  <c r="AD2642" i="5"/>
  <c r="AC2642" i="5"/>
  <c r="AB2642" i="5"/>
  <c r="T2642" i="5"/>
  <c r="L2642" i="5"/>
  <c r="K2642" i="5"/>
  <c r="AD2641" i="5"/>
  <c r="AC2641" i="5"/>
  <c r="AB2641" i="5"/>
  <c r="T2641" i="5"/>
  <c r="L2641" i="5"/>
  <c r="K2641" i="5"/>
  <c r="AD2640" i="5"/>
  <c r="AC2640" i="5"/>
  <c r="AB2640" i="5"/>
  <c r="T2640" i="5"/>
  <c r="L2640" i="5"/>
  <c r="K2640" i="5"/>
  <c r="AD2639" i="5"/>
  <c r="AC2639" i="5"/>
  <c r="AB2639" i="5"/>
  <c r="T2639" i="5"/>
  <c r="L2639" i="5"/>
  <c r="K2639" i="5"/>
  <c r="AD2638" i="5"/>
  <c r="AC2638" i="5"/>
  <c r="AB2638" i="5"/>
  <c r="T2638" i="5"/>
  <c r="L2638" i="5"/>
  <c r="K2638" i="5"/>
  <c r="AD2637" i="5"/>
  <c r="AC2637" i="5"/>
  <c r="AB2637" i="5"/>
  <c r="T2637" i="5"/>
  <c r="L2637" i="5"/>
  <c r="K2637" i="5"/>
  <c r="AD2636" i="5"/>
  <c r="AC2636" i="5"/>
  <c r="AB2636" i="5"/>
  <c r="T2636" i="5"/>
  <c r="L2636" i="5"/>
  <c r="K2636" i="5"/>
  <c r="AD2635" i="5"/>
  <c r="AC2635" i="5"/>
  <c r="AB2635" i="5"/>
  <c r="T2635" i="5"/>
  <c r="L2635" i="5"/>
  <c r="K2635" i="5"/>
  <c r="AD2634" i="5"/>
  <c r="AC2634" i="5"/>
  <c r="AB2634" i="5"/>
  <c r="T2634" i="5"/>
  <c r="L2634" i="5"/>
  <c r="K2634" i="5"/>
  <c r="AD2633" i="5"/>
  <c r="AC2633" i="5"/>
  <c r="AB2633" i="5"/>
  <c r="T2633" i="5"/>
  <c r="L2633" i="5"/>
  <c r="K2633" i="5"/>
  <c r="AD2632" i="5"/>
  <c r="AC2632" i="5"/>
  <c r="AB2632" i="5"/>
  <c r="T2632" i="5"/>
  <c r="L2632" i="5"/>
  <c r="K2632" i="5"/>
  <c r="AD2631" i="5"/>
  <c r="AC2631" i="5"/>
  <c r="AB2631" i="5"/>
  <c r="T2631" i="5"/>
  <c r="L2631" i="5"/>
  <c r="K2631" i="5"/>
  <c r="AD2630" i="5"/>
  <c r="AC2630" i="5"/>
  <c r="AB2630" i="5"/>
  <c r="T2630" i="5"/>
  <c r="L2630" i="5"/>
  <c r="K2630" i="5"/>
  <c r="AD2629" i="5"/>
  <c r="AC2629" i="5"/>
  <c r="AB2629" i="5"/>
  <c r="T2629" i="5"/>
  <c r="L2629" i="5"/>
  <c r="K2629" i="5"/>
  <c r="AD2628" i="5"/>
  <c r="AC2628" i="5"/>
  <c r="AB2628" i="5"/>
  <c r="T2628" i="5"/>
  <c r="L2628" i="5"/>
  <c r="K2628" i="5"/>
  <c r="AD2627" i="5"/>
  <c r="AC2627" i="5"/>
  <c r="AB2627" i="5"/>
  <c r="T2627" i="5"/>
  <c r="L2627" i="5"/>
  <c r="K2627" i="5"/>
  <c r="AD2626" i="5"/>
  <c r="AC2626" i="5"/>
  <c r="AB2626" i="5"/>
  <c r="T2626" i="5"/>
  <c r="L2626" i="5"/>
  <c r="K2626" i="5"/>
  <c r="AD2625" i="5"/>
  <c r="AC2625" i="5"/>
  <c r="AB2625" i="5"/>
  <c r="T2625" i="5"/>
  <c r="L2625" i="5"/>
  <c r="K2625" i="5"/>
  <c r="AD2624" i="5"/>
  <c r="AC2624" i="5"/>
  <c r="AB2624" i="5"/>
  <c r="T2624" i="5"/>
  <c r="L2624" i="5"/>
  <c r="K2624" i="5"/>
  <c r="AD2623" i="5"/>
  <c r="AC2623" i="5"/>
  <c r="AB2623" i="5"/>
  <c r="T2623" i="5"/>
  <c r="L2623" i="5"/>
  <c r="K2623" i="5"/>
  <c r="AD2622" i="5"/>
  <c r="AC2622" i="5"/>
  <c r="AB2622" i="5"/>
  <c r="T2622" i="5"/>
  <c r="L2622" i="5"/>
  <c r="K2622" i="5"/>
  <c r="AD2621" i="5"/>
  <c r="AC2621" i="5"/>
  <c r="AB2621" i="5"/>
  <c r="T2621" i="5"/>
  <c r="L2621" i="5"/>
  <c r="K2621" i="5"/>
  <c r="AD2620" i="5"/>
  <c r="AC2620" i="5"/>
  <c r="AB2620" i="5"/>
  <c r="T2620" i="5"/>
  <c r="L2620" i="5"/>
  <c r="K2620" i="5"/>
  <c r="AD2619" i="5"/>
  <c r="AC2619" i="5"/>
  <c r="AB2619" i="5"/>
  <c r="T2619" i="5"/>
  <c r="L2619" i="5"/>
  <c r="K2619" i="5"/>
  <c r="AD2618" i="5"/>
  <c r="AC2618" i="5"/>
  <c r="AB2618" i="5"/>
  <c r="T2618" i="5"/>
  <c r="L2618" i="5"/>
  <c r="K2618" i="5"/>
  <c r="AD2617" i="5"/>
  <c r="AC2617" i="5"/>
  <c r="AB2617" i="5"/>
  <c r="T2617" i="5"/>
  <c r="L2617" i="5"/>
  <c r="K2617" i="5"/>
  <c r="AD2616" i="5"/>
  <c r="AC2616" i="5"/>
  <c r="AB2616" i="5"/>
  <c r="T2616" i="5"/>
  <c r="L2616" i="5"/>
  <c r="K2616" i="5"/>
  <c r="AD2615" i="5"/>
  <c r="AC2615" i="5"/>
  <c r="AB2615" i="5"/>
  <c r="T2615" i="5"/>
  <c r="L2615" i="5"/>
  <c r="K2615" i="5"/>
  <c r="AD2614" i="5"/>
  <c r="AC2614" i="5"/>
  <c r="AB2614" i="5"/>
  <c r="T2614" i="5"/>
  <c r="L2614" i="5"/>
  <c r="K2614" i="5"/>
  <c r="AD2613" i="5"/>
  <c r="AC2613" i="5"/>
  <c r="AB2613" i="5"/>
  <c r="T2613" i="5"/>
  <c r="L2613" i="5"/>
  <c r="K2613" i="5"/>
  <c r="AD2612" i="5"/>
  <c r="AC2612" i="5"/>
  <c r="AB2612" i="5"/>
  <c r="T2612" i="5"/>
  <c r="L2612" i="5"/>
  <c r="K2612" i="5"/>
  <c r="AD2611" i="5"/>
  <c r="AC2611" i="5"/>
  <c r="AB2611" i="5"/>
  <c r="T2611" i="5"/>
  <c r="L2611" i="5"/>
  <c r="K2611" i="5"/>
  <c r="AD2610" i="5"/>
  <c r="AC2610" i="5"/>
  <c r="AB2610" i="5"/>
  <c r="T2610" i="5"/>
  <c r="L2610" i="5"/>
  <c r="K2610" i="5"/>
  <c r="AD2609" i="5"/>
  <c r="AC2609" i="5"/>
  <c r="AB2609" i="5"/>
  <c r="T2609" i="5"/>
  <c r="L2609" i="5"/>
  <c r="K2609" i="5"/>
  <c r="AD2608" i="5"/>
  <c r="AC2608" i="5"/>
  <c r="AB2608" i="5"/>
  <c r="T2608" i="5"/>
  <c r="L2608" i="5"/>
  <c r="K2608" i="5"/>
  <c r="AD2607" i="5"/>
  <c r="AC2607" i="5"/>
  <c r="AB2607" i="5"/>
  <c r="T2607" i="5"/>
  <c r="L2607" i="5"/>
  <c r="K2607" i="5"/>
  <c r="AD2606" i="5"/>
  <c r="AC2606" i="5"/>
  <c r="AB2606" i="5"/>
  <c r="T2606" i="5"/>
  <c r="L2606" i="5"/>
  <c r="K2606" i="5"/>
  <c r="AD2605" i="5"/>
  <c r="AC2605" i="5"/>
  <c r="AB2605" i="5"/>
  <c r="T2605" i="5"/>
  <c r="L2605" i="5"/>
  <c r="K2605" i="5"/>
  <c r="AD2604" i="5"/>
  <c r="AC2604" i="5"/>
  <c r="AB2604" i="5"/>
  <c r="T2604" i="5"/>
  <c r="L2604" i="5"/>
  <c r="K2604" i="5"/>
  <c r="AD2603" i="5"/>
  <c r="AC2603" i="5"/>
  <c r="AB2603" i="5"/>
  <c r="T2603" i="5"/>
  <c r="L2603" i="5"/>
  <c r="K2603" i="5"/>
  <c r="AD2602" i="5"/>
  <c r="AC2602" i="5"/>
  <c r="AB2602" i="5"/>
  <c r="T2602" i="5"/>
  <c r="L2602" i="5"/>
  <c r="K2602" i="5"/>
  <c r="AD2601" i="5"/>
  <c r="AC2601" i="5"/>
  <c r="AB2601" i="5"/>
  <c r="T2601" i="5"/>
  <c r="L2601" i="5"/>
  <c r="K2601" i="5"/>
  <c r="AD2600" i="5"/>
  <c r="AC2600" i="5"/>
  <c r="AB2600" i="5"/>
  <c r="T2600" i="5"/>
  <c r="L2600" i="5"/>
  <c r="K2600" i="5"/>
  <c r="AD2599" i="5"/>
  <c r="AC2599" i="5"/>
  <c r="AB2599" i="5"/>
  <c r="T2599" i="5"/>
  <c r="L2599" i="5"/>
  <c r="K2599" i="5"/>
  <c r="AD2598" i="5"/>
  <c r="AC2598" i="5"/>
  <c r="AB2598" i="5"/>
  <c r="T2598" i="5"/>
  <c r="L2598" i="5"/>
  <c r="K2598" i="5"/>
  <c r="AD2597" i="5"/>
  <c r="AC2597" i="5"/>
  <c r="AB2597" i="5"/>
  <c r="T2597" i="5"/>
  <c r="L2597" i="5"/>
  <c r="K2597" i="5"/>
  <c r="AD2596" i="5"/>
  <c r="AC2596" i="5"/>
  <c r="AB2596" i="5"/>
  <c r="T2596" i="5"/>
  <c r="L2596" i="5"/>
  <c r="K2596" i="5"/>
  <c r="AD2595" i="5"/>
  <c r="AC2595" i="5"/>
  <c r="AB2595" i="5"/>
  <c r="T2595" i="5"/>
  <c r="L2595" i="5"/>
  <c r="K2595" i="5"/>
  <c r="AD2594" i="5"/>
  <c r="AC2594" i="5"/>
  <c r="AB2594" i="5"/>
  <c r="T2594" i="5"/>
  <c r="L2594" i="5"/>
  <c r="K2594" i="5"/>
  <c r="AD2593" i="5"/>
  <c r="AC2593" i="5"/>
  <c r="AB2593" i="5"/>
  <c r="T2593" i="5"/>
  <c r="L2593" i="5"/>
  <c r="K2593" i="5"/>
  <c r="AD2592" i="5"/>
  <c r="AC2592" i="5"/>
  <c r="AB2592" i="5"/>
  <c r="T2592" i="5"/>
  <c r="L2592" i="5"/>
  <c r="K2592" i="5"/>
  <c r="AD2591" i="5"/>
  <c r="AC2591" i="5"/>
  <c r="AB2591" i="5"/>
  <c r="T2591" i="5"/>
  <c r="L2591" i="5"/>
  <c r="K2591" i="5"/>
  <c r="AD2590" i="5"/>
  <c r="AC2590" i="5"/>
  <c r="AB2590" i="5"/>
  <c r="T2590" i="5"/>
  <c r="L2590" i="5"/>
  <c r="K2590" i="5"/>
  <c r="AD2589" i="5"/>
  <c r="AC2589" i="5"/>
  <c r="AB2589" i="5"/>
  <c r="T2589" i="5"/>
  <c r="L2589" i="5"/>
  <c r="K2589" i="5"/>
  <c r="AD2588" i="5"/>
  <c r="AC2588" i="5"/>
  <c r="AB2588" i="5"/>
  <c r="T2588" i="5"/>
  <c r="L2588" i="5"/>
  <c r="K2588" i="5"/>
  <c r="AD2587" i="5"/>
  <c r="AC2587" i="5"/>
  <c r="AB2587" i="5"/>
  <c r="T2587" i="5"/>
  <c r="L2587" i="5"/>
  <c r="K2587" i="5"/>
  <c r="AD2586" i="5"/>
  <c r="AC2586" i="5"/>
  <c r="AB2586" i="5"/>
  <c r="T2586" i="5"/>
  <c r="L2586" i="5"/>
  <c r="K2586" i="5"/>
  <c r="AD2585" i="5"/>
  <c r="AC2585" i="5"/>
  <c r="AB2585" i="5"/>
  <c r="T2585" i="5"/>
  <c r="L2585" i="5"/>
  <c r="K2585" i="5"/>
  <c r="AD2584" i="5"/>
  <c r="AC2584" i="5"/>
  <c r="AB2584" i="5"/>
  <c r="T2584" i="5"/>
  <c r="L2584" i="5"/>
  <c r="K2584" i="5"/>
  <c r="AD2583" i="5"/>
  <c r="AC2583" i="5"/>
  <c r="AB2583" i="5"/>
  <c r="T2583" i="5"/>
  <c r="L2583" i="5"/>
  <c r="K2583" i="5"/>
  <c r="AD2582" i="5"/>
  <c r="AC2582" i="5"/>
  <c r="AB2582" i="5"/>
  <c r="T2582" i="5"/>
  <c r="L2582" i="5"/>
  <c r="K2582" i="5"/>
  <c r="AD2581" i="5"/>
  <c r="AC2581" i="5"/>
  <c r="AB2581" i="5"/>
  <c r="T2581" i="5"/>
  <c r="L2581" i="5"/>
  <c r="K2581" i="5"/>
  <c r="AD2580" i="5"/>
  <c r="AC2580" i="5"/>
  <c r="AB2580" i="5"/>
  <c r="T2580" i="5"/>
  <c r="L2580" i="5"/>
  <c r="K2580" i="5"/>
  <c r="AD2579" i="5"/>
  <c r="AC2579" i="5"/>
  <c r="AB2579" i="5"/>
  <c r="T2579" i="5"/>
  <c r="L2579" i="5"/>
  <c r="K2579" i="5"/>
  <c r="AD2578" i="5"/>
  <c r="AC2578" i="5"/>
  <c r="AB2578" i="5"/>
  <c r="T2578" i="5"/>
  <c r="L2578" i="5"/>
  <c r="K2578" i="5"/>
  <c r="AD2577" i="5"/>
  <c r="AC2577" i="5"/>
  <c r="AB2577" i="5"/>
  <c r="T2577" i="5"/>
  <c r="L2577" i="5"/>
  <c r="K2577" i="5"/>
  <c r="AD2576" i="5"/>
  <c r="AC2576" i="5"/>
  <c r="AB2576" i="5"/>
  <c r="T2576" i="5"/>
  <c r="L2576" i="5"/>
  <c r="K2576" i="5"/>
  <c r="AD2575" i="5"/>
  <c r="AC2575" i="5"/>
  <c r="AB2575" i="5"/>
  <c r="T2575" i="5"/>
  <c r="L2575" i="5"/>
  <c r="K2575" i="5"/>
  <c r="AD2574" i="5"/>
  <c r="AC2574" i="5"/>
  <c r="AB2574" i="5"/>
  <c r="T2574" i="5"/>
  <c r="L2574" i="5"/>
  <c r="K2574" i="5"/>
  <c r="AD2573" i="5"/>
  <c r="AC2573" i="5"/>
  <c r="AB2573" i="5"/>
  <c r="T2573" i="5"/>
  <c r="L2573" i="5"/>
  <c r="K2573" i="5"/>
  <c r="AD2572" i="5"/>
  <c r="AC2572" i="5"/>
  <c r="AB2572" i="5"/>
  <c r="T2572" i="5"/>
  <c r="L2572" i="5"/>
  <c r="K2572" i="5"/>
  <c r="AD2571" i="5"/>
  <c r="AC2571" i="5"/>
  <c r="AB2571" i="5"/>
  <c r="T2571" i="5"/>
  <c r="L2571" i="5"/>
  <c r="K2571" i="5"/>
  <c r="AD2570" i="5"/>
  <c r="AC2570" i="5"/>
  <c r="AB2570" i="5"/>
  <c r="T2570" i="5"/>
  <c r="L2570" i="5"/>
  <c r="K2570" i="5"/>
  <c r="AD2569" i="5"/>
  <c r="AC2569" i="5"/>
  <c r="AB2569" i="5"/>
  <c r="T2569" i="5"/>
  <c r="L2569" i="5"/>
  <c r="K2569" i="5"/>
  <c r="AD2568" i="5"/>
  <c r="AC2568" i="5"/>
  <c r="AB2568" i="5"/>
  <c r="T2568" i="5"/>
  <c r="L2568" i="5"/>
  <c r="K2568" i="5"/>
  <c r="AD2567" i="5"/>
  <c r="AC2567" i="5"/>
  <c r="AB2567" i="5"/>
  <c r="T2567" i="5"/>
  <c r="L2567" i="5"/>
  <c r="K2567" i="5"/>
  <c r="AD2566" i="5"/>
  <c r="AC2566" i="5"/>
  <c r="AB2566" i="5"/>
  <c r="T2566" i="5"/>
  <c r="L2566" i="5"/>
  <c r="K2566" i="5"/>
  <c r="AD2565" i="5"/>
  <c r="AC2565" i="5"/>
  <c r="AB2565" i="5"/>
  <c r="T2565" i="5"/>
  <c r="L2565" i="5"/>
  <c r="K2565" i="5"/>
  <c r="AD2564" i="5"/>
  <c r="AC2564" i="5"/>
  <c r="AB2564" i="5"/>
  <c r="T2564" i="5"/>
  <c r="L2564" i="5"/>
  <c r="K2564" i="5"/>
  <c r="AD2563" i="5"/>
  <c r="AC2563" i="5"/>
  <c r="AB2563" i="5"/>
  <c r="T2563" i="5"/>
  <c r="L2563" i="5"/>
  <c r="K2563" i="5"/>
  <c r="AD2562" i="5"/>
  <c r="AC2562" i="5"/>
  <c r="AB2562" i="5"/>
  <c r="T2562" i="5"/>
  <c r="L2562" i="5"/>
  <c r="K2562" i="5"/>
  <c r="AD2561" i="5"/>
  <c r="AC2561" i="5"/>
  <c r="AB2561" i="5"/>
  <c r="T2561" i="5"/>
  <c r="L2561" i="5"/>
  <c r="K2561" i="5"/>
  <c r="AD2560" i="5"/>
  <c r="AC2560" i="5"/>
  <c r="AB2560" i="5"/>
  <c r="T2560" i="5"/>
  <c r="L2560" i="5"/>
  <c r="K2560" i="5"/>
  <c r="AD2559" i="5"/>
  <c r="AC2559" i="5"/>
  <c r="AB2559" i="5"/>
  <c r="T2559" i="5"/>
  <c r="L2559" i="5"/>
  <c r="K2559" i="5"/>
  <c r="AD2558" i="5"/>
  <c r="AC2558" i="5"/>
  <c r="AB2558" i="5"/>
  <c r="T2558" i="5"/>
  <c r="L2558" i="5"/>
  <c r="K2558" i="5"/>
  <c r="AD2557" i="5"/>
  <c r="AC2557" i="5"/>
  <c r="AB2557" i="5"/>
  <c r="T2557" i="5"/>
  <c r="L2557" i="5"/>
  <c r="K2557" i="5"/>
  <c r="AD2556" i="5"/>
  <c r="AC2556" i="5"/>
  <c r="AB2556" i="5"/>
  <c r="T2556" i="5"/>
  <c r="L2556" i="5"/>
  <c r="K2556" i="5"/>
  <c r="AD2555" i="5"/>
  <c r="AC2555" i="5"/>
  <c r="AB2555" i="5"/>
  <c r="T2555" i="5"/>
  <c r="L2555" i="5"/>
  <c r="K2555" i="5"/>
  <c r="AD2554" i="5"/>
  <c r="AC2554" i="5"/>
  <c r="AB2554" i="5"/>
  <c r="T2554" i="5"/>
  <c r="L2554" i="5"/>
  <c r="K2554" i="5"/>
  <c r="AD2553" i="5"/>
  <c r="AC2553" i="5"/>
  <c r="AB2553" i="5"/>
  <c r="T2553" i="5"/>
  <c r="L2553" i="5"/>
  <c r="K2553" i="5"/>
  <c r="AD2552" i="5"/>
  <c r="AC2552" i="5"/>
  <c r="AB2552" i="5"/>
  <c r="T2552" i="5"/>
  <c r="L2552" i="5"/>
  <c r="K2552" i="5"/>
  <c r="AD2551" i="5"/>
  <c r="AC2551" i="5"/>
  <c r="AB2551" i="5"/>
  <c r="T2551" i="5"/>
  <c r="L2551" i="5"/>
  <c r="K2551" i="5"/>
  <c r="AD2550" i="5"/>
  <c r="AC2550" i="5"/>
  <c r="AB2550" i="5"/>
  <c r="T2550" i="5"/>
  <c r="L2550" i="5"/>
  <c r="K2550" i="5"/>
  <c r="AD2549" i="5"/>
  <c r="AC2549" i="5"/>
  <c r="AB2549" i="5"/>
  <c r="T2549" i="5"/>
  <c r="L2549" i="5"/>
  <c r="M2549" i="5" s="1"/>
  <c r="K2549" i="5"/>
  <c r="AD2548" i="5"/>
  <c r="AC2548" i="5"/>
  <c r="AB2548" i="5"/>
  <c r="T2548" i="5"/>
  <c r="L2548" i="5"/>
  <c r="M2548" i="5" s="1"/>
  <c r="K2548" i="5"/>
  <c r="AD2547" i="5"/>
  <c r="AC2547" i="5"/>
  <c r="AB2547" i="5"/>
  <c r="T2547" i="5"/>
  <c r="L2547" i="5"/>
  <c r="M2547" i="5" s="1"/>
  <c r="K2547" i="5"/>
  <c r="AD2546" i="5"/>
  <c r="AC2546" i="5"/>
  <c r="AB2546" i="5"/>
  <c r="T2546" i="5"/>
  <c r="L2546" i="5"/>
  <c r="M2546" i="5" s="1"/>
  <c r="K2546" i="5"/>
  <c r="AD2545" i="5"/>
  <c r="AC2545" i="5"/>
  <c r="AB2545" i="5"/>
  <c r="T2545" i="5"/>
  <c r="L2545" i="5"/>
  <c r="M2545" i="5" s="1"/>
  <c r="K2545" i="5"/>
  <c r="AD2544" i="5"/>
  <c r="AC2544" i="5"/>
  <c r="AB2544" i="5"/>
  <c r="T2544" i="5"/>
  <c r="L2544" i="5"/>
  <c r="M2544" i="5" s="1"/>
  <c r="K2544" i="5"/>
  <c r="AD2543" i="5"/>
  <c r="AC2543" i="5"/>
  <c r="AB2543" i="5"/>
  <c r="T2543" i="5"/>
  <c r="L2543" i="5"/>
  <c r="M2543" i="5" s="1"/>
  <c r="K2543" i="5"/>
  <c r="AD2542" i="5"/>
  <c r="AC2542" i="5"/>
  <c r="AB2542" i="5"/>
  <c r="T2542" i="5"/>
  <c r="L2542" i="5"/>
  <c r="K2542" i="5"/>
  <c r="AD2541" i="5"/>
  <c r="AC2541" i="5"/>
  <c r="AB2541" i="5"/>
  <c r="T2541" i="5"/>
  <c r="L2541" i="5"/>
  <c r="M2541" i="5" s="1"/>
  <c r="K2541" i="5"/>
  <c r="AD2540" i="5"/>
  <c r="AC2540" i="5"/>
  <c r="AB2540" i="5"/>
  <c r="T2540" i="5"/>
  <c r="L2540" i="5"/>
  <c r="M2540" i="5" s="1"/>
  <c r="K2540" i="5"/>
  <c r="AD2539" i="5"/>
  <c r="AC2539" i="5"/>
  <c r="AB2539" i="5"/>
  <c r="T2539" i="5"/>
  <c r="L2539" i="5"/>
  <c r="M2539" i="5" s="1"/>
  <c r="K2539" i="5"/>
  <c r="AD2538" i="5"/>
  <c r="AC2538" i="5"/>
  <c r="AB2538" i="5"/>
  <c r="T2538" i="5"/>
  <c r="L2538" i="5"/>
  <c r="M2538" i="5" s="1"/>
  <c r="K2538" i="5"/>
  <c r="AD2537" i="5"/>
  <c r="AC2537" i="5"/>
  <c r="AB2537" i="5"/>
  <c r="T2537" i="5"/>
  <c r="L2537" i="5"/>
  <c r="M2537" i="5" s="1"/>
  <c r="K2537" i="5"/>
  <c r="AD2536" i="5"/>
  <c r="AC2536" i="5"/>
  <c r="AB2536" i="5"/>
  <c r="T2536" i="5"/>
  <c r="L2536" i="5"/>
  <c r="M2536" i="5" s="1"/>
  <c r="K2536" i="5"/>
  <c r="AD2535" i="5"/>
  <c r="AC2535" i="5"/>
  <c r="AB2535" i="5"/>
  <c r="T2535" i="5"/>
  <c r="L2535" i="5"/>
  <c r="M2535" i="5" s="1"/>
  <c r="K2535" i="5"/>
  <c r="AD2534" i="5"/>
  <c r="AC2534" i="5"/>
  <c r="AB2534" i="5"/>
  <c r="T2534" i="5"/>
  <c r="L2534" i="5"/>
  <c r="K2534" i="5"/>
  <c r="AD2533" i="5"/>
  <c r="AC2533" i="5"/>
  <c r="AB2533" i="5"/>
  <c r="T2533" i="5"/>
  <c r="L2533" i="5"/>
  <c r="K2533" i="5"/>
  <c r="AD2532" i="5"/>
  <c r="AC2532" i="5"/>
  <c r="AB2532" i="5"/>
  <c r="T2532" i="5"/>
  <c r="L2532" i="5"/>
  <c r="K2532" i="5"/>
  <c r="AD2531" i="5"/>
  <c r="AC2531" i="5"/>
  <c r="AB2531" i="5"/>
  <c r="T2531" i="5"/>
  <c r="L2531" i="5"/>
  <c r="K2531" i="5"/>
  <c r="AD2530" i="5"/>
  <c r="AC2530" i="5"/>
  <c r="AB2530" i="5"/>
  <c r="T2530" i="5"/>
  <c r="L2530" i="5"/>
  <c r="K2530" i="5"/>
  <c r="AD2529" i="5"/>
  <c r="AC2529" i="5"/>
  <c r="AB2529" i="5"/>
  <c r="T2529" i="5"/>
  <c r="L2529" i="5"/>
  <c r="K2529" i="5"/>
  <c r="AD2528" i="5"/>
  <c r="AC2528" i="5"/>
  <c r="AB2528" i="5"/>
  <c r="T2528" i="5"/>
  <c r="L2528" i="5"/>
  <c r="K2528" i="5"/>
  <c r="AD2527" i="5"/>
  <c r="AC2527" i="5"/>
  <c r="AB2527" i="5"/>
  <c r="T2527" i="5"/>
  <c r="L2527" i="5"/>
  <c r="K2527" i="5"/>
  <c r="AD2526" i="5"/>
  <c r="AC2526" i="5"/>
  <c r="AB2526" i="5"/>
  <c r="T2526" i="5"/>
  <c r="L2526" i="5"/>
  <c r="K2526" i="5"/>
  <c r="AD2525" i="5"/>
  <c r="AC2525" i="5"/>
  <c r="AB2525" i="5"/>
  <c r="T2525" i="5"/>
  <c r="L2525" i="5"/>
  <c r="K2525" i="5"/>
  <c r="AD2524" i="5"/>
  <c r="AC2524" i="5"/>
  <c r="AB2524" i="5"/>
  <c r="T2524" i="5"/>
  <c r="L2524" i="5"/>
  <c r="K2524" i="5"/>
  <c r="AD2523" i="5"/>
  <c r="AC2523" i="5"/>
  <c r="AB2523" i="5"/>
  <c r="T2523" i="5"/>
  <c r="L2523" i="5"/>
  <c r="K2523" i="5"/>
  <c r="AD2522" i="5"/>
  <c r="AC2522" i="5"/>
  <c r="AB2522" i="5"/>
  <c r="T2522" i="5"/>
  <c r="L2522" i="5"/>
  <c r="K2522" i="5"/>
  <c r="AD2521" i="5"/>
  <c r="AC2521" i="5"/>
  <c r="AB2521" i="5"/>
  <c r="T2521" i="5"/>
  <c r="L2521" i="5"/>
  <c r="K2521" i="5"/>
  <c r="AD2520" i="5"/>
  <c r="AC2520" i="5"/>
  <c r="AB2520" i="5"/>
  <c r="T2520" i="5"/>
  <c r="L2520" i="5"/>
  <c r="K2520" i="5"/>
  <c r="AD2519" i="5"/>
  <c r="AC2519" i="5"/>
  <c r="AB2519" i="5"/>
  <c r="T2519" i="5"/>
  <c r="L2519" i="5"/>
  <c r="K2519" i="5"/>
  <c r="AD2518" i="5"/>
  <c r="AC2518" i="5"/>
  <c r="AB2518" i="5"/>
  <c r="T2518" i="5"/>
  <c r="L2518" i="5"/>
  <c r="K2518" i="5"/>
  <c r="AD2517" i="5"/>
  <c r="AC2517" i="5"/>
  <c r="AB2517" i="5"/>
  <c r="T2517" i="5"/>
  <c r="L2517" i="5"/>
  <c r="K2517" i="5"/>
  <c r="AD2516" i="5"/>
  <c r="AC2516" i="5"/>
  <c r="AB2516" i="5"/>
  <c r="T2516" i="5"/>
  <c r="L2516" i="5"/>
  <c r="K2516" i="5"/>
  <c r="AD2515" i="5"/>
  <c r="AC2515" i="5"/>
  <c r="AB2515" i="5"/>
  <c r="T2515" i="5"/>
  <c r="L2515" i="5"/>
  <c r="K2515" i="5"/>
  <c r="AD2514" i="5"/>
  <c r="AC2514" i="5"/>
  <c r="AB2514" i="5"/>
  <c r="T2514" i="5"/>
  <c r="L2514" i="5"/>
  <c r="K2514" i="5"/>
  <c r="AD2513" i="5"/>
  <c r="AC2513" i="5"/>
  <c r="AB2513" i="5"/>
  <c r="T2513" i="5"/>
  <c r="L2513" i="5"/>
  <c r="K2513" i="5"/>
  <c r="AD2512" i="5"/>
  <c r="AC2512" i="5"/>
  <c r="AB2512" i="5"/>
  <c r="T2512" i="5"/>
  <c r="L2512" i="5"/>
  <c r="K2512" i="5"/>
  <c r="AD2511" i="5"/>
  <c r="AC2511" i="5"/>
  <c r="AB2511" i="5"/>
  <c r="T2511" i="5"/>
  <c r="L2511" i="5"/>
  <c r="K2511" i="5"/>
  <c r="AD2510" i="5"/>
  <c r="AC2510" i="5"/>
  <c r="AB2510" i="5"/>
  <c r="T2510" i="5"/>
  <c r="L2510" i="5"/>
  <c r="K2510" i="5"/>
  <c r="AD2509" i="5"/>
  <c r="AC2509" i="5"/>
  <c r="AB2509" i="5"/>
  <c r="T2509" i="5"/>
  <c r="L2509" i="5"/>
  <c r="K2509" i="5"/>
  <c r="AD2508" i="5"/>
  <c r="AC2508" i="5"/>
  <c r="AB2508" i="5"/>
  <c r="T2508" i="5"/>
  <c r="L2508" i="5"/>
  <c r="K2508" i="5"/>
  <c r="AD2507" i="5"/>
  <c r="AC2507" i="5"/>
  <c r="AB2507" i="5"/>
  <c r="T2507" i="5"/>
  <c r="L2507" i="5"/>
  <c r="K2507" i="5"/>
  <c r="AD2506" i="5"/>
  <c r="AC2506" i="5"/>
  <c r="AB2506" i="5"/>
  <c r="T2506" i="5"/>
  <c r="L2506" i="5"/>
  <c r="K2506" i="5"/>
  <c r="AD2505" i="5"/>
  <c r="AC2505" i="5"/>
  <c r="AB2505" i="5"/>
  <c r="T2505" i="5"/>
  <c r="L2505" i="5"/>
  <c r="K2505" i="5"/>
  <c r="AD2504" i="5"/>
  <c r="AC2504" i="5"/>
  <c r="AB2504" i="5"/>
  <c r="T2504" i="5"/>
  <c r="L2504" i="5"/>
  <c r="K2504" i="5"/>
  <c r="AD2503" i="5"/>
  <c r="AC2503" i="5"/>
  <c r="AB2503" i="5"/>
  <c r="T2503" i="5"/>
  <c r="L2503" i="5"/>
  <c r="K2503" i="5"/>
  <c r="AD2502" i="5"/>
  <c r="AC2502" i="5"/>
  <c r="AB2502" i="5"/>
  <c r="T2502" i="5"/>
  <c r="L2502" i="5"/>
  <c r="K2502" i="5"/>
  <c r="AD2501" i="5"/>
  <c r="AC2501" i="5"/>
  <c r="AB2501" i="5"/>
  <c r="T2501" i="5"/>
  <c r="L2501" i="5"/>
  <c r="K2501" i="5"/>
  <c r="AD2500" i="5"/>
  <c r="AC2500" i="5"/>
  <c r="AB2500" i="5"/>
  <c r="T2500" i="5"/>
  <c r="L2500" i="5"/>
  <c r="K2500" i="5"/>
  <c r="AD2499" i="5"/>
  <c r="AC2499" i="5"/>
  <c r="AB2499" i="5"/>
  <c r="T2499" i="5"/>
  <c r="L2499" i="5"/>
  <c r="K2499" i="5"/>
  <c r="AD2498" i="5"/>
  <c r="AC2498" i="5"/>
  <c r="AB2498" i="5"/>
  <c r="T2498" i="5"/>
  <c r="L2498" i="5"/>
  <c r="K2498" i="5"/>
  <c r="AD2497" i="5"/>
  <c r="AC2497" i="5"/>
  <c r="AB2497" i="5"/>
  <c r="T2497" i="5"/>
  <c r="L2497" i="5"/>
  <c r="K2497" i="5"/>
  <c r="AD2496" i="5"/>
  <c r="AC2496" i="5"/>
  <c r="AB2496" i="5"/>
  <c r="T2496" i="5"/>
  <c r="L2496" i="5"/>
  <c r="K2496" i="5"/>
  <c r="AD2495" i="5"/>
  <c r="AC2495" i="5"/>
  <c r="AB2495" i="5"/>
  <c r="T2495" i="5"/>
  <c r="L2495" i="5"/>
  <c r="K2495" i="5"/>
  <c r="AD2494" i="5"/>
  <c r="AC2494" i="5"/>
  <c r="AB2494" i="5"/>
  <c r="T2494" i="5"/>
  <c r="L2494" i="5"/>
  <c r="K2494" i="5"/>
  <c r="AD2493" i="5"/>
  <c r="AC2493" i="5"/>
  <c r="AB2493" i="5"/>
  <c r="T2493" i="5"/>
  <c r="L2493" i="5"/>
  <c r="K2493" i="5"/>
  <c r="AD2492" i="5"/>
  <c r="AC2492" i="5"/>
  <c r="AB2492" i="5"/>
  <c r="T2492" i="5"/>
  <c r="L2492" i="5"/>
  <c r="K2492" i="5"/>
  <c r="AD2491" i="5"/>
  <c r="AC2491" i="5"/>
  <c r="AB2491" i="5"/>
  <c r="T2491" i="5"/>
  <c r="L2491" i="5"/>
  <c r="K2491" i="5"/>
  <c r="AD2490" i="5"/>
  <c r="AC2490" i="5"/>
  <c r="AB2490" i="5"/>
  <c r="T2490" i="5"/>
  <c r="L2490" i="5"/>
  <c r="K2490" i="5"/>
  <c r="AD2489" i="5"/>
  <c r="AC2489" i="5"/>
  <c r="AB2489" i="5"/>
  <c r="T2489" i="5"/>
  <c r="L2489" i="5"/>
  <c r="K2489" i="5"/>
  <c r="AD2488" i="5"/>
  <c r="AC2488" i="5"/>
  <c r="AB2488" i="5"/>
  <c r="T2488" i="5"/>
  <c r="L2488" i="5"/>
  <c r="K2488" i="5"/>
  <c r="AD2487" i="5"/>
  <c r="AC2487" i="5"/>
  <c r="AB2487" i="5"/>
  <c r="T2487" i="5"/>
  <c r="L2487" i="5"/>
  <c r="K2487" i="5"/>
  <c r="AD2486" i="5"/>
  <c r="AC2486" i="5"/>
  <c r="AB2486" i="5"/>
  <c r="T2486" i="5"/>
  <c r="L2486" i="5"/>
  <c r="K2486" i="5"/>
  <c r="AD2485" i="5"/>
  <c r="AC2485" i="5"/>
  <c r="AB2485" i="5"/>
  <c r="T2485" i="5"/>
  <c r="L2485" i="5"/>
  <c r="K2485" i="5"/>
  <c r="AD2484" i="5"/>
  <c r="AC2484" i="5"/>
  <c r="AB2484" i="5"/>
  <c r="T2484" i="5"/>
  <c r="L2484" i="5"/>
  <c r="K2484" i="5"/>
  <c r="AD2483" i="5"/>
  <c r="AC2483" i="5"/>
  <c r="AB2483" i="5"/>
  <c r="T2483" i="5"/>
  <c r="L2483" i="5"/>
  <c r="K2483" i="5"/>
  <c r="AD2482" i="5"/>
  <c r="AC2482" i="5"/>
  <c r="AB2482" i="5"/>
  <c r="T2482" i="5"/>
  <c r="L2482" i="5"/>
  <c r="K2482" i="5"/>
  <c r="AD2481" i="5"/>
  <c r="AC2481" i="5"/>
  <c r="AB2481" i="5"/>
  <c r="T2481" i="5"/>
  <c r="L2481" i="5"/>
  <c r="K2481" i="5"/>
  <c r="AD2480" i="5"/>
  <c r="AC2480" i="5"/>
  <c r="AB2480" i="5"/>
  <c r="T2480" i="5"/>
  <c r="L2480" i="5"/>
  <c r="K2480" i="5"/>
  <c r="AD2479" i="5"/>
  <c r="AC2479" i="5"/>
  <c r="AB2479" i="5"/>
  <c r="T2479" i="5"/>
  <c r="L2479" i="5"/>
  <c r="K2479" i="5"/>
  <c r="AD2478" i="5"/>
  <c r="AC2478" i="5"/>
  <c r="AB2478" i="5"/>
  <c r="T2478" i="5"/>
  <c r="L2478" i="5"/>
  <c r="K2478" i="5"/>
  <c r="AD2477" i="5"/>
  <c r="AC2477" i="5"/>
  <c r="AB2477" i="5"/>
  <c r="T2477" i="5"/>
  <c r="L2477" i="5"/>
  <c r="K2477" i="5"/>
  <c r="AD2476" i="5"/>
  <c r="AC2476" i="5"/>
  <c r="AB2476" i="5"/>
  <c r="T2476" i="5"/>
  <c r="L2476" i="5"/>
  <c r="K2476" i="5"/>
  <c r="AD2475" i="5"/>
  <c r="AC2475" i="5"/>
  <c r="AB2475" i="5"/>
  <c r="T2475" i="5"/>
  <c r="L2475" i="5"/>
  <c r="K2475" i="5"/>
  <c r="AD2474" i="5"/>
  <c r="AC2474" i="5"/>
  <c r="AB2474" i="5"/>
  <c r="T2474" i="5"/>
  <c r="L2474" i="5"/>
  <c r="K2474" i="5"/>
  <c r="AD2473" i="5"/>
  <c r="AC2473" i="5"/>
  <c r="AB2473" i="5"/>
  <c r="T2473" i="5"/>
  <c r="L2473" i="5"/>
  <c r="K2473" i="5"/>
  <c r="AD2472" i="5"/>
  <c r="AC2472" i="5"/>
  <c r="AB2472" i="5"/>
  <c r="T2472" i="5"/>
  <c r="L2472" i="5"/>
  <c r="K2472" i="5"/>
  <c r="AD2471" i="5"/>
  <c r="AC2471" i="5"/>
  <c r="AB2471" i="5"/>
  <c r="T2471" i="5"/>
  <c r="L2471" i="5"/>
  <c r="K2471" i="5"/>
  <c r="AD2470" i="5"/>
  <c r="AC2470" i="5"/>
  <c r="AB2470" i="5"/>
  <c r="T2470" i="5"/>
  <c r="L2470" i="5"/>
  <c r="K2470" i="5"/>
  <c r="AD2469" i="5"/>
  <c r="AC2469" i="5"/>
  <c r="AB2469" i="5"/>
  <c r="T2469" i="5"/>
  <c r="L2469" i="5"/>
  <c r="K2469" i="5"/>
  <c r="AD2468" i="5"/>
  <c r="AC2468" i="5"/>
  <c r="AB2468" i="5"/>
  <c r="T2468" i="5"/>
  <c r="L2468" i="5"/>
  <c r="K2468" i="5"/>
  <c r="AD2467" i="5"/>
  <c r="AC2467" i="5"/>
  <c r="AB2467" i="5"/>
  <c r="T2467" i="5"/>
  <c r="L2467" i="5"/>
  <c r="K2467" i="5"/>
  <c r="AD2466" i="5"/>
  <c r="AC2466" i="5"/>
  <c r="AB2466" i="5"/>
  <c r="T2466" i="5"/>
  <c r="L2466" i="5"/>
  <c r="K2466" i="5"/>
  <c r="AD2465" i="5"/>
  <c r="AC2465" i="5"/>
  <c r="AB2465" i="5"/>
  <c r="T2465" i="5"/>
  <c r="L2465" i="5"/>
  <c r="K2465" i="5"/>
  <c r="AD2464" i="5"/>
  <c r="AC2464" i="5"/>
  <c r="AB2464" i="5"/>
  <c r="T2464" i="5"/>
  <c r="L2464" i="5"/>
  <c r="K2464" i="5"/>
  <c r="AD2463" i="5"/>
  <c r="AC2463" i="5"/>
  <c r="AB2463" i="5"/>
  <c r="T2463" i="5"/>
  <c r="L2463" i="5"/>
  <c r="K2463" i="5"/>
  <c r="AD2462" i="5"/>
  <c r="AC2462" i="5"/>
  <c r="AB2462" i="5"/>
  <c r="T2462" i="5"/>
  <c r="L2462" i="5"/>
  <c r="K2462" i="5"/>
  <c r="AD2461" i="5"/>
  <c r="AC2461" i="5"/>
  <c r="AB2461" i="5"/>
  <c r="T2461" i="5"/>
  <c r="L2461" i="5"/>
  <c r="K2461" i="5"/>
  <c r="AD2460" i="5"/>
  <c r="AC2460" i="5"/>
  <c r="AB2460" i="5"/>
  <c r="T2460" i="5"/>
  <c r="L2460" i="5"/>
  <c r="K2460" i="5"/>
  <c r="AD2459" i="5"/>
  <c r="AC2459" i="5"/>
  <c r="AB2459" i="5"/>
  <c r="T2459" i="5"/>
  <c r="L2459" i="5"/>
  <c r="K2459" i="5"/>
  <c r="AD2458" i="5"/>
  <c r="AC2458" i="5"/>
  <c r="AB2458" i="5"/>
  <c r="T2458" i="5"/>
  <c r="L2458" i="5"/>
  <c r="K2458" i="5"/>
  <c r="AD2457" i="5"/>
  <c r="AC2457" i="5"/>
  <c r="AB2457" i="5"/>
  <c r="T2457" i="5"/>
  <c r="L2457" i="5"/>
  <c r="K2457" i="5"/>
  <c r="AD2456" i="5"/>
  <c r="AC2456" i="5"/>
  <c r="AB2456" i="5"/>
  <c r="T2456" i="5"/>
  <c r="L2456" i="5"/>
  <c r="K2456" i="5"/>
  <c r="AD2455" i="5"/>
  <c r="AC2455" i="5"/>
  <c r="AB2455" i="5"/>
  <c r="T2455" i="5"/>
  <c r="L2455" i="5"/>
  <c r="K2455" i="5"/>
  <c r="AD2454" i="5"/>
  <c r="AC2454" i="5"/>
  <c r="AB2454" i="5"/>
  <c r="T2454" i="5"/>
  <c r="L2454" i="5"/>
  <c r="K2454" i="5"/>
  <c r="AD2453" i="5"/>
  <c r="AC2453" i="5"/>
  <c r="AB2453" i="5"/>
  <c r="T2453" i="5"/>
  <c r="L2453" i="5"/>
  <c r="K2453" i="5"/>
  <c r="AD2452" i="5"/>
  <c r="AC2452" i="5"/>
  <c r="AB2452" i="5"/>
  <c r="T2452" i="5"/>
  <c r="L2452" i="5"/>
  <c r="K2452" i="5"/>
  <c r="AD2451" i="5"/>
  <c r="AC2451" i="5"/>
  <c r="AB2451" i="5"/>
  <c r="T2451" i="5"/>
  <c r="L2451" i="5"/>
  <c r="K2451" i="5"/>
  <c r="AD2450" i="5"/>
  <c r="AC2450" i="5"/>
  <c r="AB2450" i="5"/>
  <c r="T2450" i="5"/>
  <c r="L2450" i="5"/>
  <c r="K2450" i="5"/>
  <c r="AD2449" i="5"/>
  <c r="AC2449" i="5"/>
  <c r="AB2449" i="5"/>
  <c r="T2449" i="5"/>
  <c r="L2449" i="5"/>
  <c r="K2449" i="5"/>
  <c r="AD2448" i="5"/>
  <c r="AC2448" i="5"/>
  <c r="AB2448" i="5"/>
  <c r="T2448" i="5"/>
  <c r="L2448" i="5"/>
  <c r="K2448" i="5"/>
  <c r="AD2447" i="5"/>
  <c r="AC2447" i="5"/>
  <c r="AB2447" i="5"/>
  <c r="T2447" i="5"/>
  <c r="L2447" i="5"/>
  <c r="K2447" i="5"/>
  <c r="AD2446" i="5"/>
  <c r="AC2446" i="5"/>
  <c r="AB2446" i="5"/>
  <c r="T2446" i="5"/>
  <c r="L2446" i="5"/>
  <c r="K2446" i="5"/>
  <c r="AD2445" i="5"/>
  <c r="AC2445" i="5"/>
  <c r="AB2445" i="5"/>
  <c r="T2445" i="5"/>
  <c r="L2445" i="5"/>
  <c r="K2445" i="5"/>
  <c r="AD2444" i="5"/>
  <c r="AC2444" i="5"/>
  <c r="AB2444" i="5"/>
  <c r="T2444" i="5"/>
  <c r="L2444" i="5"/>
  <c r="K2444" i="5"/>
  <c r="AD2443" i="5"/>
  <c r="AC2443" i="5"/>
  <c r="AB2443" i="5"/>
  <c r="T2443" i="5"/>
  <c r="L2443" i="5"/>
  <c r="K2443" i="5"/>
  <c r="AD2442" i="5"/>
  <c r="AC2442" i="5"/>
  <c r="AB2442" i="5"/>
  <c r="T2442" i="5"/>
  <c r="L2442" i="5"/>
  <c r="K2442" i="5"/>
  <c r="AD2441" i="5"/>
  <c r="AC2441" i="5"/>
  <c r="AB2441" i="5"/>
  <c r="T2441" i="5"/>
  <c r="L2441" i="5"/>
  <c r="K2441" i="5"/>
  <c r="AD2440" i="5"/>
  <c r="AC2440" i="5"/>
  <c r="AB2440" i="5"/>
  <c r="T2440" i="5"/>
  <c r="L2440" i="5"/>
  <c r="K2440" i="5"/>
  <c r="AD2439" i="5"/>
  <c r="AC2439" i="5"/>
  <c r="AB2439" i="5"/>
  <c r="T2439" i="5"/>
  <c r="L2439" i="5"/>
  <c r="K2439" i="5"/>
  <c r="AD2438" i="5"/>
  <c r="AC2438" i="5"/>
  <c r="AB2438" i="5"/>
  <c r="T2438" i="5"/>
  <c r="L2438" i="5"/>
  <c r="K2438" i="5"/>
  <c r="AD2437" i="5"/>
  <c r="AC2437" i="5"/>
  <c r="AB2437" i="5"/>
  <c r="T2437" i="5"/>
  <c r="L2437" i="5"/>
  <c r="K2437" i="5"/>
  <c r="AD2436" i="5"/>
  <c r="AC2436" i="5"/>
  <c r="AB2436" i="5"/>
  <c r="T2436" i="5"/>
  <c r="L2436" i="5"/>
  <c r="K2436" i="5"/>
  <c r="AD2435" i="5"/>
  <c r="AC2435" i="5"/>
  <c r="AB2435" i="5"/>
  <c r="T2435" i="5"/>
  <c r="L2435" i="5"/>
  <c r="K2435" i="5"/>
  <c r="AD2434" i="5"/>
  <c r="AC2434" i="5"/>
  <c r="AB2434" i="5"/>
  <c r="T2434" i="5"/>
  <c r="L2434" i="5"/>
  <c r="K2434" i="5"/>
  <c r="AD2433" i="5"/>
  <c r="AC2433" i="5"/>
  <c r="AB2433" i="5"/>
  <c r="T2433" i="5"/>
  <c r="L2433" i="5"/>
  <c r="K2433" i="5"/>
  <c r="AD2432" i="5"/>
  <c r="AC2432" i="5"/>
  <c r="AB2432" i="5"/>
  <c r="T2432" i="5"/>
  <c r="L2432" i="5"/>
  <c r="K2432" i="5"/>
  <c r="AD2431" i="5"/>
  <c r="AC2431" i="5"/>
  <c r="AB2431" i="5"/>
  <c r="T2431" i="5"/>
  <c r="L2431" i="5"/>
  <c r="K2431" i="5"/>
  <c r="AD2430" i="5"/>
  <c r="AC2430" i="5"/>
  <c r="AB2430" i="5"/>
  <c r="T2430" i="5"/>
  <c r="L2430" i="5"/>
  <c r="K2430" i="5"/>
  <c r="AD2429" i="5"/>
  <c r="AC2429" i="5"/>
  <c r="AB2429" i="5"/>
  <c r="T2429" i="5"/>
  <c r="L2429" i="5"/>
  <c r="K2429" i="5"/>
  <c r="AD2428" i="5"/>
  <c r="AC2428" i="5"/>
  <c r="AB2428" i="5"/>
  <c r="T2428" i="5"/>
  <c r="L2428" i="5"/>
  <c r="K2428" i="5"/>
  <c r="AD2427" i="5"/>
  <c r="AC2427" i="5"/>
  <c r="AB2427" i="5"/>
  <c r="T2427" i="5"/>
  <c r="L2427" i="5"/>
  <c r="K2427" i="5"/>
  <c r="AD2426" i="5"/>
  <c r="AC2426" i="5"/>
  <c r="AB2426" i="5"/>
  <c r="T2426" i="5"/>
  <c r="L2426" i="5"/>
  <c r="K2426" i="5"/>
  <c r="AD2425" i="5"/>
  <c r="AC2425" i="5"/>
  <c r="AB2425" i="5"/>
  <c r="T2425" i="5"/>
  <c r="L2425" i="5"/>
  <c r="K2425" i="5"/>
  <c r="AD2424" i="5"/>
  <c r="AC2424" i="5"/>
  <c r="AB2424" i="5"/>
  <c r="T2424" i="5"/>
  <c r="L2424" i="5"/>
  <c r="K2424" i="5"/>
  <c r="AD2423" i="5"/>
  <c r="AC2423" i="5"/>
  <c r="AB2423" i="5"/>
  <c r="T2423" i="5"/>
  <c r="L2423" i="5"/>
  <c r="K2423" i="5"/>
  <c r="AD2422" i="5"/>
  <c r="AC2422" i="5"/>
  <c r="AB2422" i="5"/>
  <c r="T2422" i="5"/>
  <c r="L2422" i="5"/>
  <c r="K2422" i="5"/>
  <c r="AD2421" i="5"/>
  <c r="AC2421" i="5"/>
  <c r="AB2421" i="5"/>
  <c r="T2421" i="5"/>
  <c r="L2421" i="5"/>
  <c r="K2421" i="5"/>
  <c r="AD2420" i="5"/>
  <c r="AC2420" i="5"/>
  <c r="AB2420" i="5"/>
  <c r="T2420" i="5"/>
  <c r="L2420" i="5"/>
  <c r="K2420" i="5"/>
  <c r="AD2419" i="5"/>
  <c r="AC2419" i="5"/>
  <c r="AB2419" i="5"/>
  <c r="T2419" i="5"/>
  <c r="L2419" i="5"/>
  <c r="K2419" i="5"/>
  <c r="AD2418" i="5"/>
  <c r="AC2418" i="5"/>
  <c r="AB2418" i="5"/>
  <c r="T2418" i="5"/>
  <c r="L2418" i="5"/>
  <c r="K2418" i="5"/>
  <c r="AD2417" i="5"/>
  <c r="AC2417" i="5"/>
  <c r="AB2417" i="5"/>
  <c r="T2417" i="5"/>
  <c r="L2417" i="5"/>
  <c r="K2417" i="5"/>
  <c r="AD2416" i="5"/>
  <c r="AC2416" i="5"/>
  <c r="AB2416" i="5"/>
  <c r="T2416" i="5"/>
  <c r="L2416" i="5"/>
  <c r="K2416" i="5"/>
  <c r="AD2415" i="5"/>
  <c r="AC2415" i="5"/>
  <c r="AB2415" i="5"/>
  <c r="T2415" i="5"/>
  <c r="L2415" i="5"/>
  <c r="K2415" i="5"/>
  <c r="AD2414" i="5"/>
  <c r="AC2414" i="5"/>
  <c r="AB2414" i="5"/>
  <c r="T2414" i="5"/>
  <c r="L2414" i="5"/>
  <c r="K2414" i="5"/>
  <c r="AD2413" i="5"/>
  <c r="AC2413" i="5"/>
  <c r="AB2413" i="5"/>
  <c r="T2413" i="5"/>
  <c r="L2413" i="5"/>
  <c r="K2413" i="5"/>
  <c r="AD2412" i="5"/>
  <c r="AC2412" i="5"/>
  <c r="AB2412" i="5"/>
  <c r="T2412" i="5"/>
  <c r="L2412" i="5"/>
  <c r="K2412" i="5"/>
  <c r="AD2411" i="5"/>
  <c r="AC2411" i="5"/>
  <c r="AB2411" i="5"/>
  <c r="T2411" i="5"/>
  <c r="L2411" i="5"/>
  <c r="K2411" i="5"/>
  <c r="AD2410" i="5"/>
  <c r="AC2410" i="5"/>
  <c r="AB2410" i="5"/>
  <c r="T2410" i="5"/>
  <c r="L2410" i="5"/>
  <c r="K2410" i="5"/>
  <c r="AD2409" i="5"/>
  <c r="AC2409" i="5"/>
  <c r="AB2409" i="5"/>
  <c r="T2409" i="5"/>
  <c r="L2409" i="5"/>
  <c r="K2409" i="5"/>
  <c r="AD2408" i="5"/>
  <c r="AC2408" i="5"/>
  <c r="AB2408" i="5"/>
  <c r="T2408" i="5"/>
  <c r="L2408" i="5"/>
  <c r="K2408" i="5"/>
  <c r="AD2407" i="5"/>
  <c r="AC2407" i="5"/>
  <c r="AB2407" i="5"/>
  <c r="T2407" i="5"/>
  <c r="L2407" i="5"/>
  <c r="K2407" i="5"/>
  <c r="AD2406" i="5"/>
  <c r="AC2406" i="5"/>
  <c r="AB2406" i="5"/>
  <c r="T2406" i="5"/>
  <c r="L2406" i="5"/>
  <c r="K2406" i="5"/>
  <c r="AD2405" i="5"/>
  <c r="AC2405" i="5"/>
  <c r="AB2405" i="5"/>
  <c r="T2405" i="5"/>
  <c r="L2405" i="5"/>
  <c r="K2405" i="5"/>
  <c r="AD2404" i="5"/>
  <c r="AC2404" i="5"/>
  <c r="AB2404" i="5"/>
  <c r="T2404" i="5"/>
  <c r="L2404" i="5"/>
  <c r="K2404" i="5"/>
  <c r="AD2403" i="5"/>
  <c r="AC2403" i="5"/>
  <c r="AB2403" i="5"/>
  <c r="T2403" i="5"/>
  <c r="L2403" i="5"/>
  <c r="K2403" i="5"/>
  <c r="AD2402" i="5"/>
  <c r="AC2402" i="5"/>
  <c r="AB2402" i="5"/>
  <c r="T2402" i="5"/>
  <c r="L2402" i="5"/>
  <c r="K2402" i="5"/>
  <c r="AD2401" i="5"/>
  <c r="AC2401" i="5"/>
  <c r="AB2401" i="5"/>
  <c r="T2401" i="5"/>
  <c r="L2401" i="5"/>
  <c r="K2401" i="5"/>
  <c r="AD2400" i="5"/>
  <c r="AC2400" i="5"/>
  <c r="AB2400" i="5"/>
  <c r="T2400" i="5"/>
  <c r="L2400" i="5"/>
  <c r="K2400" i="5"/>
  <c r="AD2399" i="5"/>
  <c r="AC2399" i="5"/>
  <c r="AB2399" i="5"/>
  <c r="T2399" i="5"/>
  <c r="L2399" i="5"/>
  <c r="K2399" i="5"/>
  <c r="AD2398" i="5"/>
  <c r="AC2398" i="5"/>
  <c r="AB2398" i="5"/>
  <c r="T2398" i="5"/>
  <c r="L2398" i="5"/>
  <c r="K2398" i="5"/>
  <c r="AD2397" i="5"/>
  <c r="AC2397" i="5"/>
  <c r="AB2397" i="5"/>
  <c r="T2397" i="5"/>
  <c r="L2397" i="5"/>
  <c r="K2397" i="5"/>
  <c r="AD2396" i="5"/>
  <c r="AC2396" i="5"/>
  <c r="AB2396" i="5"/>
  <c r="T2396" i="5"/>
  <c r="L2396" i="5"/>
  <c r="K2396" i="5"/>
  <c r="AD2395" i="5"/>
  <c r="AC2395" i="5"/>
  <c r="AB2395" i="5"/>
  <c r="T2395" i="5"/>
  <c r="L2395" i="5"/>
  <c r="K2395" i="5"/>
  <c r="AD2394" i="5"/>
  <c r="AC2394" i="5"/>
  <c r="AB2394" i="5"/>
  <c r="T2394" i="5"/>
  <c r="L2394" i="5"/>
  <c r="K2394" i="5"/>
  <c r="AD2393" i="5"/>
  <c r="AC2393" i="5"/>
  <c r="AB2393" i="5"/>
  <c r="T2393" i="5"/>
  <c r="L2393" i="5"/>
  <c r="K2393" i="5"/>
  <c r="AD2392" i="5"/>
  <c r="AC2392" i="5"/>
  <c r="AB2392" i="5"/>
  <c r="T2392" i="5"/>
  <c r="L2392" i="5"/>
  <c r="K2392" i="5"/>
  <c r="AD2391" i="5"/>
  <c r="AC2391" i="5"/>
  <c r="AB2391" i="5"/>
  <c r="T2391" i="5"/>
  <c r="L2391" i="5"/>
  <c r="K2391" i="5"/>
  <c r="AD2390" i="5"/>
  <c r="AC2390" i="5"/>
  <c r="AB2390" i="5"/>
  <c r="T2390" i="5"/>
  <c r="L2390" i="5"/>
  <c r="K2390" i="5"/>
  <c r="AD2389" i="5"/>
  <c r="AC2389" i="5"/>
  <c r="AB2389" i="5"/>
  <c r="T2389" i="5"/>
  <c r="L2389" i="5"/>
  <c r="K2389" i="5"/>
  <c r="AD2388" i="5"/>
  <c r="AC2388" i="5"/>
  <c r="AB2388" i="5"/>
  <c r="T2388" i="5"/>
  <c r="L2388" i="5"/>
  <c r="K2388" i="5"/>
  <c r="AD2387" i="5"/>
  <c r="AC2387" i="5"/>
  <c r="AB2387" i="5"/>
  <c r="T2387" i="5"/>
  <c r="L2387" i="5"/>
  <c r="K2387" i="5"/>
  <c r="AD2386" i="5"/>
  <c r="AC2386" i="5"/>
  <c r="AB2386" i="5"/>
  <c r="T2386" i="5"/>
  <c r="L2386" i="5"/>
  <c r="K2386" i="5"/>
  <c r="AD2385" i="5"/>
  <c r="AC2385" i="5"/>
  <c r="AB2385" i="5"/>
  <c r="T2385" i="5"/>
  <c r="L2385" i="5"/>
  <c r="K2385" i="5"/>
  <c r="AD2384" i="5"/>
  <c r="AC2384" i="5"/>
  <c r="AB2384" i="5"/>
  <c r="T2384" i="5"/>
  <c r="L2384" i="5"/>
  <c r="K2384" i="5"/>
  <c r="AD2383" i="5"/>
  <c r="AC2383" i="5"/>
  <c r="AB2383" i="5"/>
  <c r="T2383" i="5"/>
  <c r="L2383" i="5"/>
  <c r="K2383" i="5"/>
  <c r="AD2382" i="5"/>
  <c r="AC2382" i="5"/>
  <c r="AB2382" i="5"/>
  <c r="T2382" i="5"/>
  <c r="L2382" i="5"/>
  <c r="K2382" i="5"/>
  <c r="AD2381" i="5"/>
  <c r="AC2381" i="5"/>
  <c r="AB2381" i="5"/>
  <c r="T2381" i="5"/>
  <c r="L2381" i="5"/>
  <c r="K2381" i="5"/>
  <c r="AD2380" i="5"/>
  <c r="AC2380" i="5"/>
  <c r="AB2380" i="5"/>
  <c r="T2380" i="5"/>
  <c r="L2380" i="5"/>
  <c r="K2380" i="5"/>
  <c r="AD2379" i="5"/>
  <c r="AC2379" i="5"/>
  <c r="AB2379" i="5"/>
  <c r="T2379" i="5"/>
  <c r="L2379" i="5"/>
  <c r="K2379" i="5"/>
  <c r="AD2378" i="5"/>
  <c r="AC2378" i="5"/>
  <c r="AB2378" i="5"/>
  <c r="T2378" i="5"/>
  <c r="L2378" i="5"/>
  <c r="K2378" i="5"/>
  <c r="AD2377" i="5"/>
  <c r="AC2377" i="5"/>
  <c r="AB2377" i="5"/>
  <c r="T2377" i="5"/>
  <c r="L2377" i="5"/>
  <c r="K2377" i="5"/>
  <c r="AD2376" i="5"/>
  <c r="AC2376" i="5"/>
  <c r="AB2376" i="5"/>
  <c r="T2376" i="5"/>
  <c r="L2376" i="5"/>
  <c r="K2376" i="5"/>
  <c r="AD2375" i="5"/>
  <c r="AC2375" i="5"/>
  <c r="AB2375" i="5"/>
  <c r="T2375" i="5"/>
  <c r="L2375" i="5"/>
  <c r="K2375" i="5"/>
  <c r="AD2374" i="5"/>
  <c r="AC2374" i="5"/>
  <c r="AB2374" i="5"/>
  <c r="T2374" i="5"/>
  <c r="L2374" i="5"/>
  <c r="K2374" i="5"/>
  <c r="AD2373" i="5"/>
  <c r="AC2373" i="5"/>
  <c r="AB2373" i="5"/>
  <c r="T2373" i="5"/>
  <c r="L2373" i="5"/>
  <c r="K2373" i="5"/>
  <c r="AD2372" i="5"/>
  <c r="AC2372" i="5"/>
  <c r="AB2372" i="5"/>
  <c r="T2372" i="5"/>
  <c r="L2372" i="5"/>
  <c r="K2372" i="5"/>
  <c r="AD2371" i="5"/>
  <c r="AC2371" i="5"/>
  <c r="AB2371" i="5"/>
  <c r="T2371" i="5"/>
  <c r="L2371" i="5"/>
  <c r="K2371" i="5"/>
  <c r="AD2370" i="5"/>
  <c r="AC2370" i="5"/>
  <c r="AB2370" i="5"/>
  <c r="T2370" i="5"/>
  <c r="L2370" i="5"/>
  <c r="K2370" i="5"/>
  <c r="AD2369" i="5"/>
  <c r="AC2369" i="5"/>
  <c r="AB2369" i="5"/>
  <c r="T2369" i="5"/>
  <c r="L2369" i="5"/>
  <c r="K2369" i="5"/>
  <c r="AD2368" i="5"/>
  <c r="AC2368" i="5"/>
  <c r="AB2368" i="5"/>
  <c r="T2368" i="5"/>
  <c r="L2368" i="5"/>
  <c r="K2368" i="5"/>
  <c r="AD2367" i="5"/>
  <c r="AC2367" i="5"/>
  <c r="AB2367" i="5"/>
  <c r="T2367" i="5"/>
  <c r="L2367" i="5"/>
  <c r="K2367" i="5"/>
  <c r="AD2366" i="5"/>
  <c r="AC2366" i="5"/>
  <c r="AB2366" i="5"/>
  <c r="T2366" i="5"/>
  <c r="L2366" i="5"/>
  <c r="K2366" i="5"/>
  <c r="AD2365" i="5"/>
  <c r="AC2365" i="5"/>
  <c r="AB2365" i="5"/>
  <c r="T2365" i="5"/>
  <c r="L2365" i="5"/>
  <c r="K2365" i="5"/>
  <c r="AD2364" i="5"/>
  <c r="AC2364" i="5"/>
  <c r="AB2364" i="5"/>
  <c r="T2364" i="5"/>
  <c r="L2364" i="5"/>
  <c r="K2364" i="5"/>
  <c r="AD2363" i="5"/>
  <c r="AC2363" i="5"/>
  <c r="AB2363" i="5"/>
  <c r="T2363" i="5"/>
  <c r="L2363" i="5"/>
  <c r="K2363" i="5"/>
  <c r="AD2362" i="5"/>
  <c r="AC2362" i="5"/>
  <c r="AB2362" i="5"/>
  <c r="T2362" i="5"/>
  <c r="L2362" i="5"/>
  <c r="K2362" i="5"/>
  <c r="AD2361" i="5"/>
  <c r="AC2361" i="5"/>
  <c r="AB2361" i="5"/>
  <c r="T2361" i="5"/>
  <c r="L2361" i="5"/>
  <c r="K2361" i="5"/>
  <c r="AD2360" i="5"/>
  <c r="AC2360" i="5"/>
  <c r="AB2360" i="5"/>
  <c r="T2360" i="5"/>
  <c r="L2360" i="5"/>
  <c r="K2360" i="5"/>
  <c r="AD2359" i="5"/>
  <c r="AC2359" i="5"/>
  <c r="AB2359" i="5"/>
  <c r="T2359" i="5"/>
  <c r="L2359" i="5"/>
  <c r="K2359" i="5"/>
  <c r="AD2358" i="5"/>
  <c r="AC2358" i="5"/>
  <c r="AB2358" i="5"/>
  <c r="T2358" i="5"/>
  <c r="L2358" i="5"/>
  <c r="K2358" i="5"/>
  <c r="AD2357" i="5"/>
  <c r="AC2357" i="5"/>
  <c r="AB2357" i="5"/>
  <c r="T2357" i="5"/>
  <c r="L2357" i="5"/>
  <c r="K2357" i="5"/>
  <c r="AD2356" i="5"/>
  <c r="AC2356" i="5"/>
  <c r="AB2356" i="5"/>
  <c r="T2356" i="5"/>
  <c r="L2356" i="5"/>
  <c r="K2356" i="5"/>
  <c r="AD2355" i="5"/>
  <c r="AC2355" i="5"/>
  <c r="AB2355" i="5"/>
  <c r="T2355" i="5"/>
  <c r="L2355" i="5"/>
  <c r="K2355" i="5"/>
  <c r="AD2354" i="5"/>
  <c r="AC2354" i="5"/>
  <c r="AB2354" i="5"/>
  <c r="T2354" i="5"/>
  <c r="L2354" i="5"/>
  <c r="K2354" i="5"/>
  <c r="AD2353" i="5"/>
  <c r="AC2353" i="5"/>
  <c r="AB2353" i="5"/>
  <c r="T2353" i="5"/>
  <c r="L2353" i="5"/>
  <c r="K2353" i="5"/>
  <c r="AD2352" i="5"/>
  <c r="AC2352" i="5"/>
  <c r="AB2352" i="5"/>
  <c r="T2352" i="5"/>
  <c r="L2352" i="5"/>
  <c r="K2352" i="5"/>
  <c r="AD2351" i="5"/>
  <c r="AC2351" i="5"/>
  <c r="AB2351" i="5"/>
  <c r="T2351" i="5"/>
  <c r="L2351" i="5"/>
  <c r="K2351" i="5"/>
  <c r="AD2350" i="5"/>
  <c r="AC2350" i="5"/>
  <c r="AB2350" i="5"/>
  <c r="T2350" i="5"/>
  <c r="L2350" i="5"/>
  <c r="K2350" i="5"/>
  <c r="AD2349" i="5"/>
  <c r="AC2349" i="5"/>
  <c r="AB2349" i="5"/>
  <c r="T2349" i="5"/>
  <c r="L2349" i="5"/>
  <c r="K2349" i="5"/>
  <c r="AD2348" i="5"/>
  <c r="AC2348" i="5"/>
  <c r="AB2348" i="5"/>
  <c r="T2348" i="5"/>
  <c r="L2348" i="5"/>
  <c r="K2348" i="5"/>
  <c r="AD2347" i="5"/>
  <c r="AC2347" i="5"/>
  <c r="AB2347" i="5"/>
  <c r="T2347" i="5"/>
  <c r="L2347" i="5"/>
  <c r="K2347" i="5"/>
  <c r="AD2346" i="5"/>
  <c r="AC2346" i="5"/>
  <c r="AB2346" i="5"/>
  <c r="T2346" i="5"/>
  <c r="L2346" i="5"/>
  <c r="K2346" i="5"/>
  <c r="AD2345" i="5"/>
  <c r="AC2345" i="5"/>
  <c r="AB2345" i="5"/>
  <c r="T2345" i="5"/>
  <c r="L2345" i="5"/>
  <c r="K2345" i="5"/>
  <c r="AD2344" i="5"/>
  <c r="AC2344" i="5"/>
  <c r="AB2344" i="5"/>
  <c r="T2344" i="5"/>
  <c r="L2344" i="5"/>
  <c r="K2344" i="5"/>
  <c r="AD2343" i="5"/>
  <c r="AC2343" i="5"/>
  <c r="AB2343" i="5"/>
  <c r="T2343" i="5"/>
  <c r="L2343" i="5"/>
  <c r="K2343" i="5"/>
  <c r="AD2342" i="5"/>
  <c r="AC2342" i="5"/>
  <c r="AB2342" i="5"/>
  <c r="T2342" i="5"/>
  <c r="L2342" i="5"/>
  <c r="K2342" i="5"/>
  <c r="AD2341" i="5"/>
  <c r="AC2341" i="5"/>
  <c r="AB2341" i="5"/>
  <c r="T2341" i="5"/>
  <c r="L2341" i="5"/>
  <c r="K2341" i="5"/>
  <c r="AD2340" i="5"/>
  <c r="AC2340" i="5"/>
  <c r="AB2340" i="5"/>
  <c r="T2340" i="5"/>
  <c r="L2340" i="5"/>
  <c r="K2340" i="5"/>
  <c r="AD2339" i="5"/>
  <c r="AC2339" i="5"/>
  <c r="AB2339" i="5"/>
  <c r="T2339" i="5"/>
  <c r="L2339" i="5"/>
  <c r="K2339" i="5"/>
  <c r="AD2338" i="5"/>
  <c r="AC2338" i="5"/>
  <c r="AB2338" i="5"/>
  <c r="T2338" i="5"/>
  <c r="L2338" i="5"/>
  <c r="K2338" i="5"/>
  <c r="AD2337" i="5"/>
  <c r="AC2337" i="5"/>
  <c r="AB2337" i="5"/>
  <c r="T2337" i="5"/>
  <c r="L2337" i="5"/>
  <c r="K2337" i="5"/>
  <c r="AD2336" i="5"/>
  <c r="AC2336" i="5"/>
  <c r="AB2336" i="5"/>
  <c r="L2336" i="5"/>
  <c r="K2336" i="5"/>
  <c r="AD2335" i="5"/>
  <c r="AC2335" i="5"/>
  <c r="AB2335" i="5"/>
  <c r="L2335" i="5"/>
  <c r="K2335" i="5"/>
  <c r="AD2334" i="5"/>
  <c r="AC2334" i="5"/>
  <c r="AB2334" i="5"/>
  <c r="L2334" i="5"/>
  <c r="K2334" i="5"/>
  <c r="AD2333" i="5"/>
  <c r="AC2333" i="5"/>
  <c r="AB2333" i="5"/>
  <c r="T2333" i="5"/>
  <c r="L2333" i="5"/>
  <c r="K2333" i="5"/>
  <c r="AD2332" i="5"/>
  <c r="AC2332" i="5"/>
  <c r="AB2332" i="5"/>
  <c r="T2332" i="5"/>
  <c r="L2332" i="5"/>
  <c r="K2332" i="5"/>
  <c r="AD2331" i="5"/>
  <c r="AC2331" i="5"/>
  <c r="AB2331" i="5"/>
  <c r="T2331" i="5"/>
  <c r="L2331" i="5"/>
  <c r="K2331" i="5"/>
  <c r="AD2330" i="5"/>
  <c r="AC2330" i="5"/>
  <c r="AB2330" i="5"/>
  <c r="T2330" i="5"/>
  <c r="L2330" i="5"/>
  <c r="K2330" i="5"/>
  <c r="AD2329" i="5"/>
  <c r="AC2329" i="5"/>
  <c r="AB2329" i="5"/>
  <c r="T2329" i="5"/>
  <c r="L2329" i="5"/>
  <c r="K2329" i="5"/>
  <c r="AD2328" i="5"/>
  <c r="AC2328" i="5"/>
  <c r="AB2328" i="5"/>
  <c r="T2328" i="5"/>
  <c r="L2328" i="5"/>
  <c r="K2328" i="5"/>
  <c r="AD2327" i="5"/>
  <c r="AC2327" i="5"/>
  <c r="AB2327" i="5"/>
  <c r="L2327" i="5"/>
  <c r="K2327" i="5"/>
  <c r="AD2326" i="5"/>
  <c r="AC2326" i="5"/>
  <c r="AB2326" i="5"/>
  <c r="L2326" i="5"/>
  <c r="K2326" i="5"/>
  <c r="AD2325" i="5"/>
  <c r="AC2325" i="5"/>
  <c r="AB2325" i="5"/>
  <c r="L2325" i="5"/>
  <c r="K2325" i="5"/>
  <c r="AD2324" i="5"/>
  <c r="AC2324" i="5"/>
  <c r="AB2324" i="5"/>
  <c r="L2324" i="5"/>
  <c r="K2324" i="5"/>
  <c r="AD2323" i="5"/>
  <c r="AC2323" i="5"/>
  <c r="AB2323" i="5"/>
  <c r="L2323" i="5"/>
  <c r="K2323" i="5"/>
  <c r="AD2322" i="5"/>
  <c r="AC2322" i="5"/>
  <c r="AB2322" i="5"/>
  <c r="L2322" i="5"/>
  <c r="K2322" i="5"/>
  <c r="AD2321" i="5"/>
  <c r="AC2321" i="5"/>
  <c r="AB2321" i="5"/>
  <c r="L2321" i="5"/>
  <c r="K2321" i="5"/>
  <c r="AD2320" i="5"/>
  <c r="AC2320" i="5"/>
  <c r="AB2320" i="5"/>
  <c r="L2320" i="5"/>
  <c r="K2320" i="5"/>
  <c r="AD2319" i="5"/>
  <c r="AC2319" i="5"/>
  <c r="AB2319" i="5"/>
  <c r="L2319" i="5"/>
  <c r="K2319" i="5"/>
  <c r="AD2318" i="5"/>
  <c r="AC2318" i="5"/>
  <c r="AB2318" i="5"/>
  <c r="L2318" i="5"/>
  <c r="K2318" i="5"/>
  <c r="AD2317" i="5"/>
  <c r="AC2317" i="5"/>
  <c r="AB2317" i="5"/>
  <c r="L2317" i="5"/>
  <c r="K2317" i="5"/>
  <c r="AD2316" i="5"/>
  <c r="AC2316" i="5"/>
  <c r="AB2316" i="5"/>
  <c r="L2316" i="5"/>
  <c r="K2316" i="5"/>
  <c r="AD2315" i="5"/>
  <c r="AC2315" i="5"/>
  <c r="AB2315" i="5"/>
  <c r="L2315" i="5"/>
  <c r="K2315" i="5"/>
  <c r="AD2314" i="5"/>
  <c r="AC2314" i="5"/>
  <c r="AB2314" i="5"/>
  <c r="L2314" i="5"/>
  <c r="K2314" i="5"/>
  <c r="AD2313" i="5"/>
  <c r="AC2313" i="5"/>
  <c r="AB2313" i="5"/>
  <c r="L2313" i="5"/>
  <c r="K2313" i="5"/>
  <c r="AD2312" i="5"/>
  <c r="AC2312" i="5"/>
  <c r="AB2312" i="5"/>
  <c r="L2312" i="5"/>
  <c r="K2312" i="5"/>
  <c r="AD2311" i="5"/>
  <c r="AC2311" i="5"/>
  <c r="AB2311" i="5"/>
  <c r="L2311" i="5"/>
  <c r="K2311" i="5"/>
  <c r="AD2310" i="5"/>
  <c r="AC2310" i="5"/>
  <c r="AB2310" i="5"/>
  <c r="L2310" i="5"/>
  <c r="K2310" i="5"/>
  <c r="AD2309" i="5"/>
  <c r="AC2309" i="5"/>
  <c r="AB2309" i="5"/>
  <c r="L2309" i="5"/>
  <c r="K2309" i="5"/>
  <c r="AD2308" i="5"/>
  <c r="AC2308" i="5"/>
  <c r="AB2308" i="5"/>
  <c r="L2308" i="5"/>
  <c r="K2308" i="5"/>
  <c r="AD2307" i="5"/>
  <c r="AC2307" i="5"/>
  <c r="AB2307" i="5"/>
  <c r="L2307" i="5"/>
  <c r="K2307" i="5"/>
  <c r="AD2306" i="5"/>
  <c r="AC2306" i="5"/>
  <c r="AB2306" i="5"/>
  <c r="L2306" i="5"/>
  <c r="K2306" i="5"/>
  <c r="AD2305" i="5"/>
  <c r="AC2305" i="5"/>
  <c r="AB2305" i="5"/>
  <c r="L2305" i="5"/>
  <c r="K2305" i="5"/>
  <c r="AD2304" i="5"/>
  <c r="AC2304" i="5"/>
  <c r="AB2304" i="5"/>
  <c r="L2304" i="5"/>
  <c r="K2304" i="5"/>
  <c r="AD2303" i="5"/>
  <c r="AC2303" i="5"/>
  <c r="AB2303" i="5"/>
  <c r="L2303" i="5"/>
  <c r="K2303" i="5"/>
  <c r="AD2302" i="5"/>
  <c r="AC2302" i="5"/>
  <c r="AB2302" i="5"/>
  <c r="L2302" i="5"/>
  <c r="K2302" i="5"/>
  <c r="AD2301" i="5"/>
  <c r="AC2301" i="5"/>
  <c r="AB2301" i="5"/>
  <c r="L2301" i="5"/>
  <c r="K2301" i="5"/>
  <c r="AD2300" i="5"/>
  <c r="AC2300" i="5"/>
  <c r="AB2300" i="5"/>
  <c r="L2300" i="5"/>
  <c r="K2300" i="5"/>
  <c r="AD2299" i="5"/>
  <c r="AC2299" i="5"/>
  <c r="AB2299" i="5"/>
  <c r="L2299" i="5"/>
  <c r="K2299" i="5"/>
  <c r="AD2298" i="5"/>
  <c r="AC2298" i="5"/>
  <c r="AB2298" i="5"/>
  <c r="L2298" i="5"/>
  <c r="K2298" i="5"/>
  <c r="AD2297" i="5"/>
  <c r="AC2297" i="5"/>
  <c r="AB2297" i="5"/>
  <c r="L2297" i="5"/>
  <c r="K2297" i="5"/>
  <c r="AD2296" i="5"/>
  <c r="AC2296" i="5"/>
  <c r="AB2296" i="5"/>
  <c r="L2296" i="5"/>
  <c r="K2296" i="5"/>
  <c r="AD2295" i="5"/>
  <c r="AC2295" i="5"/>
  <c r="AB2295" i="5"/>
  <c r="L2295" i="5"/>
  <c r="K2295" i="5"/>
  <c r="AD2294" i="5"/>
  <c r="AC2294" i="5"/>
  <c r="AB2294" i="5"/>
  <c r="L2294" i="5"/>
  <c r="K2294" i="5"/>
  <c r="AD2293" i="5"/>
  <c r="AC2293" i="5"/>
  <c r="AB2293" i="5"/>
  <c r="L2293" i="5"/>
  <c r="K2293" i="5"/>
  <c r="AD2292" i="5"/>
  <c r="AC2292" i="5"/>
  <c r="AB2292" i="5"/>
  <c r="L2292" i="5"/>
  <c r="K2292" i="5"/>
  <c r="AD2291" i="5"/>
  <c r="AC2291" i="5"/>
  <c r="AB2291" i="5"/>
  <c r="L2291" i="5"/>
  <c r="K2291" i="5"/>
  <c r="AD2290" i="5"/>
  <c r="AC2290" i="5"/>
  <c r="AB2290" i="5"/>
  <c r="L2290" i="5"/>
  <c r="K2290" i="5"/>
  <c r="AD2289" i="5"/>
  <c r="AC2289" i="5"/>
  <c r="AB2289" i="5"/>
  <c r="L2289" i="5"/>
  <c r="K2289" i="5"/>
  <c r="AD2288" i="5"/>
  <c r="AC2288" i="5"/>
  <c r="AB2288" i="5"/>
  <c r="L2288" i="5"/>
  <c r="K2288" i="5"/>
  <c r="AD2287" i="5"/>
  <c r="AC2287" i="5"/>
  <c r="AB2287" i="5"/>
  <c r="L2287" i="5"/>
  <c r="K2287" i="5"/>
  <c r="AD2286" i="5"/>
  <c r="AC2286" i="5"/>
  <c r="AB2286" i="5"/>
  <c r="L2286" i="5"/>
  <c r="K2286" i="5"/>
  <c r="AD2285" i="5"/>
  <c r="AC2285" i="5"/>
  <c r="AB2285" i="5"/>
  <c r="L2285" i="5"/>
  <c r="K2285" i="5"/>
  <c r="AD2284" i="5"/>
  <c r="AC2284" i="5"/>
  <c r="AB2284" i="5"/>
  <c r="L2284" i="5"/>
  <c r="K2284" i="5"/>
  <c r="AD2283" i="5"/>
  <c r="AC2283" i="5"/>
  <c r="AB2283" i="5"/>
  <c r="L2283" i="5"/>
  <c r="K2283" i="5"/>
  <c r="AD2282" i="5"/>
  <c r="AC2282" i="5"/>
  <c r="AB2282" i="5"/>
  <c r="L2282" i="5"/>
  <c r="K2282" i="5"/>
  <c r="AD2281" i="5"/>
  <c r="AC2281" i="5"/>
  <c r="AB2281" i="5"/>
  <c r="L2281" i="5"/>
  <c r="K2281" i="5"/>
  <c r="AD2280" i="5"/>
  <c r="AC2280" i="5"/>
  <c r="AB2280" i="5"/>
  <c r="L2280" i="5"/>
  <c r="K2280" i="5"/>
  <c r="AD2279" i="5"/>
  <c r="AC2279" i="5"/>
  <c r="AB2279" i="5"/>
  <c r="L2279" i="5"/>
  <c r="K2279" i="5"/>
  <c r="AD2278" i="5"/>
  <c r="AC2278" i="5"/>
  <c r="AB2278" i="5"/>
  <c r="T2278" i="5"/>
  <c r="L2278" i="5"/>
  <c r="K2278" i="5"/>
  <c r="AD2277" i="5"/>
  <c r="AC2277" i="5"/>
  <c r="AB2277" i="5"/>
  <c r="T2277" i="5"/>
  <c r="L2277" i="5"/>
  <c r="K2277" i="5"/>
  <c r="AD2276" i="5"/>
  <c r="AC2276" i="5"/>
  <c r="AB2276" i="5"/>
  <c r="T2276" i="5"/>
  <c r="L2276" i="5"/>
  <c r="K2276" i="5"/>
  <c r="AD2275" i="5"/>
  <c r="AC2275" i="5"/>
  <c r="AB2275" i="5"/>
  <c r="T2275" i="5"/>
  <c r="L2275" i="5"/>
  <c r="K2275" i="5"/>
  <c r="AD2274" i="5"/>
  <c r="AC2274" i="5"/>
  <c r="AB2274" i="5"/>
  <c r="T2274" i="5"/>
  <c r="L2274" i="5"/>
  <c r="K2274" i="5"/>
  <c r="AD2273" i="5"/>
  <c r="AC2273" i="5"/>
  <c r="AB2273" i="5"/>
  <c r="T2273" i="5"/>
  <c r="L2273" i="5"/>
  <c r="K2273" i="5"/>
  <c r="AD2272" i="5"/>
  <c r="AC2272" i="5"/>
  <c r="AB2272" i="5"/>
  <c r="T2272" i="5"/>
  <c r="L2272" i="5"/>
  <c r="K2272" i="5"/>
  <c r="AD2271" i="5"/>
  <c r="AC2271" i="5"/>
  <c r="AB2271" i="5"/>
  <c r="T2271" i="5"/>
  <c r="L2271" i="5"/>
  <c r="K2271" i="5"/>
  <c r="AD2270" i="5"/>
  <c r="AC2270" i="5"/>
  <c r="AB2270" i="5"/>
  <c r="T2270" i="5"/>
  <c r="L2270" i="5"/>
  <c r="K2270" i="5"/>
  <c r="AD2269" i="5"/>
  <c r="AC2269" i="5"/>
  <c r="AB2269" i="5"/>
  <c r="T2269" i="5"/>
  <c r="L2269" i="5"/>
  <c r="K2269" i="5"/>
  <c r="AD2268" i="5"/>
  <c r="AC2268" i="5"/>
  <c r="AB2268" i="5"/>
  <c r="T2268" i="5"/>
  <c r="L2268" i="5"/>
  <c r="K2268" i="5"/>
  <c r="AD2267" i="5"/>
  <c r="AC2267" i="5"/>
  <c r="AB2267" i="5"/>
  <c r="T2267" i="5"/>
  <c r="L2267" i="5"/>
  <c r="K2267" i="5"/>
  <c r="AD2266" i="5"/>
  <c r="AC2266" i="5"/>
  <c r="AB2266" i="5"/>
  <c r="T2266" i="5"/>
  <c r="L2266" i="5"/>
  <c r="K2266" i="5"/>
  <c r="AD2265" i="5"/>
  <c r="AC2265" i="5"/>
  <c r="AB2265" i="5"/>
  <c r="T2265" i="5"/>
  <c r="L2265" i="5"/>
  <c r="K2265" i="5"/>
  <c r="AD2264" i="5"/>
  <c r="AC2264" i="5"/>
  <c r="AB2264" i="5"/>
  <c r="T2264" i="5"/>
  <c r="L2264" i="5"/>
  <c r="K2264" i="5"/>
  <c r="AD2263" i="5"/>
  <c r="AC2263" i="5"/>
  <c r="AB2263" i="5"/>
  <c r="T2263" i="5"/>
  <c r="L2263" i="5"/>
  <c r="K2263" i="5"/>
  <c r="AD2262" i="5"/>
  <c r="AC2262" i="5"/>
  <c r="AB2262" i="5"/>
  <c r="T2262" i="5"/>
  <c r="L2262" i="5"/>
  <c r="K2262" i="5"/>
  <c r="AD2261" i="5"/>
  <c r="AC2261" i="5"/>
  <c r="AB2261" i="5"/>
  <c r="T2261" i="5"/>
  <c r="L2261" i="5"/>
  <c r="K2261" i="5"/>
  <c r="AD2260" i="5"/>
  <c r="AC2260" i="5"/>
  <c r="AB2260" i="5"/>
  <c r="T2260" i="5"/>
  <c r="L2260" i="5"/>
  <c r="K2260" i="5"/>
  <c r="AD2259" i="5"/>
  <c r="AC2259" i="5"/>
  <c r="AB2259" i="5"/>
  <c r="T2259" i="5"/>
  <c r="L2259" i="5"/>
  <c r="K2259" i="5"/>
  <c r="AD2258" i="5"/>
  <c r="AC2258" i="5"/>
  <c r="AB2258" i="5"/>
  <c r="T2258" i="5"/>
  <c r="L2258" i="5"/>
  <c r="K2258" i="5"/>
  <c r="AD2257" i="5"/>
  <c r="AC2257" i="5"/>
  <c r="AB2257" i="5"/>
  <c r="T2257" i="5"/>
  <c r="L2257" i="5"/>
  <c r="K2257" i="5"/>
  <c r="AD2256" i="5"/>
  <c r="AC2256" i="5"/>
  <c r="AB2256" i="5"/>
  <c r="T2256" i="5"/>
  <c r="L2256" i="5"/>
  <c r="K2256" i="5"/>
  <c r="AD2255" i="5"/>
  <c r="AC2255" i="5"/>
  <c r="AB2255" i="5"/>
  <c r="T2255" i="5"/>
  <c r="L2255" i="5"/>
  <c r="K2255" i="5"/>
  <c r="AD2254" i="5"/>
  <c r="AC2254" i="5"/>
  <c r="AB2254" i="5"/>
  <c r="T2254" i="5"/>
  <c r="L2254" i="5"/>
  <c r="K2254" i="5"/>
  <c r="AD2253" i="5"/>
  <c r="AC2253" i="5"/>
  <c r="AB2253" i="5"/>
  <c r="T2253" i="5"/>
  <c r="L2253" i="5"/>
  <c r="K2253" i="5"/>
  <c r="AD2252" i="5"/>
  <c r="AC2252" i="5"/>
  <c r="AB2252" i="5"/>
  <c r="T2252" i="5"/>
  <c r="L2252" i="5"/>
  <c r="K2252" i="5"/>
  <c r="AD2251" i="5"/>
  <c r="AC2251" i="5"/>
  <c r="AB2251" i="5"/>
  <c r="T2251" i="5"/>
  <c r="L2251" i="5"/>
  <c r="K2251" i="5"/>
  <c r="AD2250" i="5"/>
  <c r="AC2250" i="5"/>
  <c r="AB2250" i="5"/>
  <c r="T2250" i="5"/>
  <c r="L2250" i="5"/>
  <c r="K2250" i="5"/>
  <c r="AD2249" i="5"/>
  <c r="AC2249" i="5"/>
  <c r="AB2249" i="5"/>
  <c r="T2249" i="5"/>
  <c r="L2249" i="5"/>
  <c r="K2249" i="5"/>
  <c r="AD2248" i="5"/>
  <c r="AC2248" i="5"/>
  <c r="AB2248" i="5"/>
  <c r="T2248" i="5"/>
  <c r="L2248" i="5"/>
  <c r="K2248" i="5"/>
  <c r="AD2247" i="5"/>
  <c r="AC2247" i="5"/>
  <c r="AB2247" i="5"/>
  <c r="T2247" i="5"/>
  <c r="L2247" i="5"/>
  <c r="K2247" i="5"/>
  <c r="AD2246" i="5"/>
  <c r="AC2246" i="5"/>
  <c r="AB2246" i="5"/>
  <c r="T2246" i="5"/>
  <c r="L2246" i="5"/>
  <c r="K2246" i="5"/>
  <c r="AD2245" i="5"/>
  <c r="AC2245" i="5"/>
  <c r="AB2245" i="5"/>
  <c r="T2245" i="5"/>
  <c r="L2245" i="5"/>
  <c r="K2245" i="5"/>
  <c r="AD2244" i="5"/>
  <c r="AC2244" i="5"/>
  <c r="AB2244" i="5"/>
  <c r="T2244" i="5"/>
  <c r="L2244" i="5"/>
  <c r="K2244" i="5"/>
  <c r="AD2243" i="5"/>
  <c r="AC2243" i="5"/>
  <c r="AB2243" i="5"/>
  <c r="T2243" i="5"/>
  <c r="L2243" i="5"/>
  <c r="K2243" i="5"/>
  <c r="AD2242" i="5"/>
  <c r="AC2242" i="5"/>
  <c r="AB2242" i="5"/>
  <c r="T2242" i="5"/>
  <c r="L2242" i="5"/>
  <c r="K2242" i="5"/>
  <c r="AD2241" i="5"/>
  <c r="AC2241" i="5"/>
  <c r="AB2241" i="5"/>
  <c r="T2241" i="5"/>
  <c r="L2241" i="5"/>
  <c r="K2241" i="5"/>
  <c r="AD2240" i="5"/>
  <c r="AC2240" i="5"/>
  <c r="AB2240" i="5"/>
  <c r="T2240" i="5"/>
  <c r="L2240" i="5"/>
  <c r="K2240" i="5"/>
  <c r="AD2239" i="5"/>
  <c r="AC2239" i="5"/>
  <c r="AB2239" i="5"/>
  <c r="T2239" i="5"/>
  <c r="L2239" i="5"/>
  <c r="K2239" i="5"/>
  <c r="AD2238" i="5"/>
  <c r="AC2238" i="5"/>
  <c r="AB2238" i="5"/>
  <c r="T2238" i="5"/>
  <c r="L2238" i="5"/>
  <c r="K2238" i="5"/>
  <c r="AD2237" i="5"/>
  <c r="AC2237" i="5"/>
  <c r="AB2237" i="5"/>
  <c r="T2237" i="5"/>
  <c r="L2237" i="5"/>
  <c r="K2237" i="5"/>
  <c r="AD2236" i="5"/>
  <c r="AC2236" i="5"/>
  <c r="AB2236" i="5"/>
  <c r="T2236" i="5"/>
  <c r="L2236" i="5"/>
  <c r="K2236" i="5"/>
  <c r="AD2235" i="5"/>
  <c r="AC2235" i="5"/>
  <c r="AB2235" i="5"/>
  <c r="L2235" i="5"/>
  <c r="K2235" i="5"/>
  <c r="AD2234" i="5"/>
  <c r="AC2234" i="5"/>
  <c r="AB2234" i="5"/>
  <c r="L2234" i="5"/>
  <c r="K2234" i="5"/>
  <c r="AD2233" i="5"/>
  <c r="AC2233" i="5"/>
  <c r="AB2233" i="5"/>
  <c r="T2233" i="5"/>
  <c r="L2233" i="5"/>
  <c r="K2233" i="5"/>
  <c r="AD2232" i="5"/>
  <c r="AC2232" i="5"/>
  <c r="AB2232" i="5"/>
  <c r="T2232" i="5"/>
  <c r="L2232" i="5"/>
  <c r="K2232" i="5"/>
  <c r="AD2231" i="5"/>
  <c r="AC2231" i="5"/>
  <c r="AB2231" i="5"/>
  <c r="T2231" i="5"/>
  <c r="L2231" i="5"/>
  <c r="K2231" i="5"/>
  <c r="AD2230" i="5"/>
  <c r="AC2230" i="5"/>
  <c r="AB2230" i="5"/>
  <c r="T2230" i="5"/>
  <c r="L2230" i="5"/>
  <c r="K2230" i="5"/>
  <c r="AD2229" i="5"/>
  <c r="AC2229" i="5"/>
  <c r="AB2229" i="5"/>
  <c r="T2229" i="5"/>
  <c r="L2229" i="5"/>
  <c r="K2229" i="5"/>
  <c r="AD2228" i="5"/>
  <c r="AC2228" i="5"/>
  <c r="AB2228" i="5"/>
  <c r="T2228" i="5"/>
  <c r="L2228" i="5"/>
  <c r="K2228" i="5"/>
  <c r="AD2227" i="5"/>
  <c r="AC2227" i="5"/>
  <c r="AB2227" i="5"/>
  <c r="T2227" i="5"/>
  <c r="L2227" i="5"/>
  <c r="K2227" i="5"/>
  <c r="AD2226" i="5"/>
  <c r="AC2226" i="5"/>
  <c r="AB2226" i="5"/>
  <c r="T2226" i="5"/>
  <c r="L2226" i="5"/>
  <c r="K2226" i="5"/>
  <c r="AD2225" i="5"/>
  <c r="AC2225" i="5"/>
  <c r="AB2225" i="5"/>
  <c r="T2225" i="5"/>
  <c r="L2225" i="5"/>
  <c r="K2225" i="5"/>
  <c r="AD2224" i="5"/>
  <c r="AC2224" i="5"/>
  <c r="AB2224" i="5"/>
  <c r="T2224" i="5"/>
  <c r="L2224" i="5"/>
  <c r="K2224" i="5"/>
  <c r="AD2223" i="5"/>
  <c r="AC2223" i="5"/>
  <c r="AB2223" i="5"/>
  <c r="T2223" i="5"/>
  <c r="L2223" i="5"/>
  <c r="K2223" i="5"/>
  <c r="AD2222" i="5"/>
  <c r="AC2222" i="5"/>
  <c r="AB2222" i="5"/>
  <c r="T2222" i="5"/>
  <c r="L2222" i="5"/>
  <c r="K2222" i="5"/>
  <c r="AD2221" i="5"/>
  <c r="AC2221" i="5"/>
  <c r="AB2221" i="5"/>
  <c r="T2221" i="5"/>
  <c r="L2221" i="5"/>
  <c r="K2221" i="5"/>
  <c r="AD2220" i="5"/>
  <c r="AC2220" i="5"/>
  <c r="AB2220" i="5"/>
  <c r="T2220" i="5"/>
  <c r="L2220" i="5"/>
  <c r="K2220" i="5"/>
  <c r="AD2219" i="5"/>
  <c r="AC2219" i="5"/>
  <c r="AB2219" i="5"/>
  <c r="T2219" i="5"/>
  <c r="L2219" i="5"/>
  <c r="K2219" i="5"/>
  <c r="AD2218" i="5"/>
  <c r="AC2218" i="5"/>
  <c r="AB2218" i="5"/>
  <c r="T2218" i="5"/>
  <c r="L2218" i="5"/>
  <c r="K2218" i="5"/>
  <c r="AD2217" i="5"/>
  <c r="AC2217" i="5"/>
  <c r="AB2217" i="5"/>
  <c r="T2217" i="5"/>
  <c r="L2217" i="5"/>
  <c r="K2217" i="5"/>
  <c r="AD2216" i="5"/>
  <c r="AC2216" i="5"/>
  <c r="AB2216" i="5"/>
  <c r="T2216" i="5"/>
  <c r="L2216" i="5"/>
  <c r="K2216" i="5"/>
  <c r="AD2215" i="5"/>
  <c r="AC2215" i="5"/>
  <c r="AB2215" i="5"/>
  <c r="T2215" i="5"/>
  <c r="L2215" i="5"/>
  <c r="K2215" i="5"/>
  <c r="AD2214" i="5"/>
  <c r="AC2214" i="5"/>
  <c r="AB2214" i="5"/>
  <c r="T2214" i="5"/>
  <c r="L2214" i="5"/>
  <c r="K2214" i="5"/>
  <c r="AD2213" i="5"/>
  <c r="AC2213" i="5"/>
  <c r="AB2213" i="5"/>
  <c r="T2213" i="5"/>
  <c r="L2213" i="5"/>
  <c r="K2213" i="5"/>
  <c r="AD2212" i="5"/>
  <c r="AC2212" i="5"/>
  <c r="AB2212" i="5"/>
  <c r="T2212" i="5"/>
  <c r="L2212" i="5"/>
  <c r="K2212" i="5"/>
  <c r="AD2211" i="5"/>
  <c r="AC2211" i="5"/>
  <c r="AB2211" i="5"/>
  <c r="T2211" i="5"/>
  <c r="L2211" i="5"/>
  <c r="K2211" i="5"/>
  <c r="AD2210" i="5"/>
  <c r="AC2210" i="5"/>
  <c r="AB2210" i="5"/>
  <c r="T2210" i="5"/>
  <c r="L2210" i="5"/>
  <c r="K2210" i="5"/>
  <c r="AD2209" i="5"/>
  <c r="AC2209" i="5"/>
  <c r="AB2209" i="5"/>
  <c r="T2209" i="5"/>
  <c r="L2209" i="5"/>
  <c r="K2209" i="5"/>
  <c r="AD2208" i="5"/>
  <c r="AC2208" i="5"/>
  <c r="AB2208" i="5"/>
  <c r="T2208" i="5"/>
  <c r="L2208" i="5"/>
  <c r="K2208" i="5"/>
  <c r="AD2207" i="5"/>
  <c r="AC2207" i="5"/>
  <c r="AB2207" i="5"/>
  <c r="T2207" i="5"/>
  <c r="L2207" i="5"/>
  <c r="K2207" i="5"/>
  <c r="AD2206" i="5"/>
  <c r="AC2206" i="5"/>
  <c r="AB2206" i="5"/>
  <c r="T2206" i="5"/>
  <c r="L2206" i="5"/>
  <c r="K2206" i="5"/>
  <c r="AD2205" i="5"/>
  <c r="AC2205" i="5"/>
  <c r="AB2205" i="5"/>
  <c r="T2205" i="5"/>
  <c r="L2205" i="5"/>
  <c r="K2205" i="5"/>
  <c r="AD2204" i="5"/>
  <c r="AC2204" i="5"/>
  <c r="AB2204" i="5"/>
  <c r="T2204" i="5"/>
  <c r="L2204" i="5"/>
  <c r="K2204" i="5"/>
  <c r="AD2203" i="5"/>
  <c r="AC2203" i="5"/>
  <c r="AB2203" i="5"/>
  <c r="T2203" i="5"/>
  <c r="L2203" i="5"/>
  <c r="K2203" i="5"/>
  <c r="AD2202" i="5"/>
  <c r="AC2202" i="5"/>
  <c r="AB2202" i="5"/>
  <c r="T2202" i="5"/>
  <c r="L2202" i="5"/>
  <c r="K2202" i="5"/>
  <c r="AD2201" i="5"/>
  <c r="AC2201" i="5"/>
  <c r="AB2201" i="5"/>
  <c r="T2201" i="5"/>
  <c r="L2201" i="5"/>
  <c r="K2201" i="5"/>
  <c r="AD2200" i="5"/>
  <c r="AC2200" i="5"/>
  <c r="AB2200" i="5"/>
  <c r="T2200" i="5"/>
  <c r="L2200" i="5"/>
  <c r="K2200" i="5"/>
  <c r="AD2199" i="5"/>
  <c r="AC2199" i="5"/>
  <c r="AB2199" i="5"/>
  <c r="T2199" i="5"/>
  <c r="L2199" i="5"/>
  <c r="K2199" i="5"/>
  <c r="AD2198" i="5"/>
  <c r="AC2198" i="5"/>
  <c r="AB2198" i="5"/>
  <c r="T2198" i="5"/>
  <c r="L2198" i="5"/>
  <c r="K2198" i="5"/>
  <c r="AD2197" i="5"/>
  <c r="AC2197" i="5"/>
  <c r="AB2197" i="5"/>
  <c r="T2197" i="5"/>
  <c r="L2197" i="5"/>
  <c r="K2197" i="5"/>
  <c r="AD2196" i="5"/>
  <c r="AC2196" i="5"/>
  <c r="AB2196" i="5"/>
  <c r="T2196" i="5"/>
  <c r="L2196" i="5"/>
  <c r="K2196" i="5"/>
  <c r="AD2195" i="5"/>
  <c r="AC2195" i="5"/>
  <c r="AB2195" i="5"/>
  <c r="T2195" i="5"/>
  <c r="L2195" i="5"/>
  <c r="K2195" i="5"/>
  <c r="AD2194" i="5"/>
  <c r="AC2194" i="5"/>
  <c r="AB2194" i="5"/>
  <c r="T2194" i="5"/>
  <c r="L2194" i="5"/>
  <c r="K2194" i="5"/>
  <c r="AD2193" i="5"/>
  <c r="AC2193" i="5"/>
  <c r="AB2193" i="5"/>
  <c r="T2193" i="5"/>
  <c r="L2193" i="5"/>
  <c r="K2193" i="5"/>
  <c r="AD2192" i="5"/>
  <c r="AC2192" i="5"/>
  <c r="AB2192" i="5"/>
  <c r="T2192" i="5"/>
  <c r="L2192" i="5"/>
  <c r="K2192" i="5"/>
  <c r="AD2191" i="5"/>
  <c r="AC2191" i="5"/>
  <c r="AB2191" i="5"/>
  <c r="T2191" i="5"/>
  <c r="L2191" i="5"/>
  <c r="K2191" i="5"/>
  <c r="AD2190" i="5"/>
  <c r="AC2190" i="5"/>
  <c r="AB2190" i="5"/>
  <c r="T2190" i="5"/>
  <c r="L2190" i="5"/>
  <c r="K2190" i="5"/>
  <c r="AD2189" i="5"/>
  <c r="AC2189" i="5"/>
  <c r="AB2189" i="5"/>
  <c r="T2189" i="5"/>
  <c r="L2189" i="5"/>
  <c r="K2189" i="5"/>
  <c r="AD2188" i="5"/>
  <c r="AC2188" i="5"/>
  <c r="AB2188" i="5"/>
  <c r="T2188" i="5"/>
  <c r="L2188" i="5"/>
  <c r="K2188" i="5"/>
  <c r="AD2187" i="5"/>
  <c r="AC2187" i="5"/>
  <c r="AB2187" i="5"/>
  <c r="T2187" i="5"/>
  <c r="L2187" i="5"/>
  <c r="K2187" i="5"/>
  <c r="AD2186" i="5"/>
  <c r="AC2186" i="5"/>
  <c r="AB2186" i="5"/>
  <c r="T2186" i="5"/>
  <c r="L2186" i="5"/>
  <c r="K2186" i="5"/>
  <c r="AD2185" i="5"/>
  <c r="AC2185" i="5"/>
  <c r="AB2185" i="5"/>
  <c r="T2185" i="5"/>
  <c r="L2185" i="5"/>
  <c r="K2185" i="5"/>
  <c r="AD2184" i="5"/>
  <c r="AC2184" i="5"/>
  <c r="AB2184" i="5"/>
  <c r="T2184" i="5"/>
  <c r="L2184" i="5"/>
  <c r="K2184" i="5"/>
  <c r="AD2183" i="5"/>
  <c r="AC2183" i="5"/>
  <c r="AB2183" i="5"/>
  <c r="T2183" i="5"/>
  <c r="L2183" i="5"/>
  <c r="K2183" i="5"/>
  <c r="AD2182" i="5"/>
  <c r="AC2182" i="5"/>
  <c r="AB2182" i="5"/>
  <c r="T2182" i="5"/>
  <c r="L2182" i="5"/>
  <c r="K2182" i="5"/>
  <c r="AD2181" i="5"/>
  <c r="AC2181" i="5"/>
  <c r="AB2181" i="5"/>
  <c r="T2181" i="5"/>
  <c r="L2181" i="5"/>
  <c r="K2181" i="5"/>
  <c r="AD2180" i="5"/>
  <c r="AC2180" i="5"/>
  <c r="AB2180" i="5"/>
  <c r="T2180" i="5"/>
  <c r="L2180" i="5"/>
  <c r="K2180" i="5"/>
  <c r="AD2179" i="5"/>
  <c r="AC2179" i="5"/>
  <c r="AB2179" i="5"/>
  <c r="T2179" i="5"/>
  <c r="L2179" i="5"/>
  <c r="K2179" i="5"/>
  <c r="AD2178" i="5"/>
  <c r="AC2178" i="5"/>
  <c r="AB2178" i="5"/>
  <c r="T2178" i="5"/>
  <c r="L2178" i="5"/>
  <c r="K2178" i="5"/>
  <c r="AD2177" i="5"/>
  <c r="AC2177" i="5"/>
  <c r="AB2177" i="5"/>
  <c r="T2177" i="5"/>
  <c r="L2177" i="5"/>
  <c r="K2177" i="5"/>
  <c r="AD2176" i="5"/>
  <c r="AC2176" i="5"/>
  <c r="AB2176" i="5"/>
  <c r="T2176" i="5"/>
  <c r="L2176" i="5"/>
  <c r="K2176" i="5"/>
  <c r="AD2175" i="5"/>
  <c r="AC2175" i="5"/>
  <c r="AB2175" i="5"/>
  <c r="T2175" i="5"/>
  <c r="L2175" i="5"/>
  <c r="K2175" i="5"/>
  <c r="AD2174" i="5"/>
  <c r="AC2174" i="5"/>
  <c r="AB2174" i="5"/>
  <c r="T2174" i="5"/>
  <c r="L2174" i="5"/>
  <c r="K2174" i="5"/>
  <c r="AD2173" i="5"/>
  <c r="AC2173" i="5"/>
  <c r="AB2173" i="5"/>
  <c r="T2173" i="5"/>
  <c r="L2173" i="5"/>
  <c r="K2173" i="5"/>
  <c r="AD2172" i="5"/>
  <c r="AC2172" i="5"/>
  <c r="AB2172" i="5"/>
  <c r="T2172" i="5"/>
  <c r="L2172" i="5"/>
  <c r="K2172" i="5"/>
  <c r="AD2171" i="5"/>
  <c r="AC2171" i="5"/>
  <c r="AB2171" i="5"/>
  <c r="T2171" i="5"/>
  <c r="L2171" i="5"/>
  <c r="K2171" i="5"/>
  <c r="AD2170" i="5"/>
  <c r="AC2170" i="5"/>
  <c r="AB2170" i="5"/>
  <c r="T2170" i="5"/>
  <c r="L2170" i="5"/>
  <c r="K2170" i="5"/>
  <c r="AD2169" i="5"/>
  <c r="AC2169" i="5"/>
  <c r="AB2169" i="5"/>
  <c r="T2169" i="5"/>
  <c r="L2169" i="5"/>
  <c r="K2169" i="5"/>
  <c r="AD2168" i="5"/>
  <c r="AC2168" i="5"/>
  <c r="AB2168" i="5"/>
  <c r="T2168" i="5"/>
  <c r="L2168" i="5"/>
  <c r="K2168" i="5"/>
  <c r="AD2167" i="5"/>
  <c r="AC2167" i="5"/>
  <c r="AB2167" i="5"/>
  <c r="T2167" i="5"/>
  <c r="L2167" i="5"/>
  <c r="K2167" i="5"/>
  <c r="AD2166" i="5"/>
  <c r="AC2166" i="5"/>
  <c r="AB2166" i="5"/>
  <c r="T2166" i="5"/>
  <c r="L2166" i="5"/>
  <c r="K2166" i="5"/>
  <c r="AD2165" i="5"/>
  <c r="AC2165" i="5"/>
  <c r="AB2165" i="5"/>
  <c r="T2165" i="5"/>
  <c r="L2165" i="5"/>
  <c r="K2165" i="5"/>
  <c r="AD2164" i="5"/>
  <c r="AC2164" i="5"/>
  <c r="AB2164" i="5"/>
  <c r="T2164" i="5"/>
  <c r="L2164" i="5"/>
  <c r="K2164" i="5"/>
  <c r="AD2163" i="5"/>
  <c r="AC2163" i="5"/>
  <c r="AB2163" i="5"/>
  <c r="T2163" i="5"/>
  <c r="L2163" i="5"/>
  <c r="K2163" i="5"/>
  <c r="AD2162" i="5"/>
  <c r="AC2162" i="5"/>
  <c r="AB2162" i="5"/>
  <c r="T2162" i="5"/>
  <c r="L2162" i="5"/>
  <c r="K2162" i="5"/>
  <c r="AD2161" i="5"/>
  <c r="AC2161" i="5"/>
  <c r="AB2161" i="5"/>
  <c r="T2161" i="5"/>
  <c r="L2161" i="5"/>
  <c r="K2161" i="5"/>
  <c r="AD2160" i="5"/>
  <c r="AC2160" i="5"/>
  <c r="AB2160" i="5"/>
  <c r="T2160" i="5"/>
  <c r="L2160" i="5"/>
  <c r="K2160" i="5"/>
  <c r="AD2159" i="5"/>
  <c r="AC2159" i="5"/>
  <c r="AB2159" i="5"/>
  <c r="T2159" i="5"/>
  <c r="L2159" i="5"/>
  <c r="K2159" i="5"/>
  <c r="AD2158" i="5"/>
  <c r="AC2158" i="5"/>
  <c r="AB2158" i="5"/>
  <c r="T2158" i="5"/>
  <c r="L2158" i="5"/>
  <c r="K2158" i="5"/>
  <c r="AD2157" i="5"/>
  <c r="AC2157" i="5"/>
  <c r="AB2157" i="5"/>
  <c r="T2157" i="5"/>
  <c r="L2157" i="5"/>
  <c r="K2157" i="5"/>
  <c r="AD2156" i="5"/>
  <c r="AC2156" i="5"/>
  <c r="AB2156" i="5"/>
  <c r="T2156" i="5"/>
  <c r="L2156" i="5"/>
  <c r="K2156" i="5"/>
  <c r="AD2155" i="5"/>
  <c r="AC2155" i="5"/>
  <c r="AB2155" i="5"/>
  <c r="T2155" i="5"/>
  <c r="L2155" i="5"/>
  <c r="K2155" i="5"/>
  <c r="AD2154" i="5"/>
  <c r="AC2154" i="5"/>
  <c r="AB2154" i="5"/>
  <c r="T2154" i="5"/>
  <c r="L2154" i="5"/>
  <c r="K2154" i="5"/>
  <c r="AD2153" i="5"/>
  <c r="AC2153" i="5"/>
  <c r="AB2153" i="5"/>
  <c r="T2153" i="5"/>
  <c r="L2153" i="5"/>
  <c r="K2153" i="5"/>
  <c r="AD2152" i="5"/>
  <c r="AC2152" i="5"/>
  <c r="AB2152" i="5"/>
  <c r="T2152" i="5"/>
  <c r="L2152" i="5"/>
  <c r="K2152" i="5"/>
  <c r="AD2151" i="5"/>
  <c r="AC2151" i="5"/>
  <c r="AB2151" i="5"/>
  <c r="T2151" i="5"/>
  <c r="L2151" i="5"/>
  <c r="K2151" i="5"/>
  <c r="AD2150" i="5"/>
  <c r="AC2150" i="5"/>
  <c r="AB2150" i="5"/>
  <c r="T2150" i="5"/>
  <c r="L2150" i="5"/>
  <c r="K2150" i="5"/>
  <c r="AD2149" i="5"/>
  <c r="AC2149" i="5"/>
  <c r="AB2149" i="5"/>
  <c r="T2149" i="5"/>
  <c r="L2149" i="5"/>
  <c r="K2149" i="5"/>
  <c r="AD2148" i="5"/>
  <c r="AC2148" i="5"/>
  <c r="AB2148" i="5"/>
  <c r="T2148" i="5"/>
  <c r="L2148" i="5"/>
  <c r="K2148" i="5"/>
  <c r="AD2147" i="5"/>
  <c r="AC2147" i="5"/>
  <c r="AB2147" i="5"/>
  <c r="T2147" i="5"/>
  <c r="L2147" i="5"/>
  <c r="K2147" i="5"/>
  <c r="AD2146" i="5"/>
  <c r="AC2146" i="5"/>
  <c r="AB2146" i="5"/>
  <c r="T2146" i="5"/>
  <c r="L2146" i="5"/>
  <c r="K2146" i="5"/>
  <c r="AD2145" i="5"/>
  <c r="AC2145" i="5"/>
  <c r="AB2145" i="5"/>
  <c r="T2145" i="5"/>
  <c r="L2145" i="5"/>
  <c r="K2145" i="5"/>
  <c r="AD2144" i="5"/>
  <c r="AC2144" i="5"/>
  <c r="AB2144" i="5"/>
  <c r="T2144" i="5"/>
  <c r="L2144" i="5"/>
  <c r="K2144" i="5"/>
  <c r="AD2143" i="5"/>
  <c r="AC2143" i="5"/>
  <c r="AB2143" i="5"/>
  <c r="T2143" i="5"/>
  <c r="L2143" i="5"/>
  <c r="K2143" i="5"/>
  <c r="AD2142" i="5"/>
  <c r="AC2142" i="5"/>
  <c r="AB2142" i="5"/>
  <c r="T2142" i="5"/>
  <c r="L2142" i="5"/>
  <c r="K2142" i="5"/>
  <c r="AD2141" i="5"/>
  <c r="AC2141" i="5"/>
  <c r="AB2141" i="5"/>
  <c r="T2141" i="5"/>
  <c r="L2141" i="5"/>
  <c r="K2141" i="5"/>
  <c r="AD2140" i="5"/>
  <c r="AC2140" i="5"/>
  <c r="AB2140" i="5"/>
  <c r="T2140" i="5"/>
  <c r="L2140" i="5"/>
  <c r="K2140" i="5"/>
  <c r="AD2139" i="5"/>
  <c r="AC2139" i="5"/>
  <c r="AB2139" i="5"/>
  <c r="T2139" i="5"/>
  <c r="L2139" i="5"/>
  <c r="K2139" i="5"/>
  <c r="AD2138" i="5"/>
  <c r="AC2138" i="5"/>
  <c r="AB2138" i="5"/>
  <c r="T2138" i="5"/>
  <c r="L2138" i="5"/>
  <c r="K2138" i="5"/>
  <c r="AD2137" i="5"/>
  <c r="AC2137" i="5"/>
  <c r="AB2137" i="5"/>
  <c r="T2137" i="5"/>
  <c r="L2137" i="5"/>
  <c r="K2137" i="5"/>
  <c r="AD2136" i="5"/>
  <c r="AC2136" i="5"/>
  <c r="AB2136" i="5"/>
  <c r="T2136" i="5"/>
  <c r="L2136" i="5"/>
  <c r="K2136" i="5"/>
  <c r="AD2135" i="5"/>
  <c r="AC2135" i="5"/>
  <c r="AB2135" i="5"/>
  <c r="T2135" i="5"/>
  <c r="L2135" i="5"/>
  <c r="K2135" i="5"/>
  <c r="AD2134" i="5"/>
  <c r="AC2134" i="5"/>
  <c r="AB2134" i="5"/>
  <c r="T2134" i="5"/>
  <c r="L2134" i="5"/>
  <c r="K2134" i="5"/>
  <c r="AD2133" i="5"/>
  <c r="AC2133" i="5"/>
  <c r="AB2133" i="5"/>
  <c r="T2133" i="5"/>
  <c r="L2133" i="5"/>
  <c r="K2133" i="5"/>
  <c r="AD2132" i="5"/>
  <c r="AC2132" i="5"/>
  <c r="AB2132" i="5"/>
  <c r="T2132" i="5"/>
  <c r="L2132" i="5"/>
  <c r="K2132" i="5"/>
  <c r="AD2131" i="5"/>
  <c r="AC2131" i="5"/>
  <c r="AB2131" i="5"/>
  <c r="T2131" i="5"/>
  <c r="L2131" i="5"/>
  <c r="K2131" i="5"/>
  <c r="AD2130" i="5"/>
  <c r="AC2130" i="5"/>
  <c r="AB2130" i="5"/>
  <c r="T2130" i="5"/>
  <c r="L2130" i="5"/>
  <c r="K2130" i="5"/>
  <c r="AD2129" i="5"/>
  <c r="AC2129" i="5"/>
  <c r="AB2129" i="5"/>
  <c r="T2129" i="5"/>
  <c r="L2129" i="5"/>
  <c r="K2129" i="5"/>
  <c r="AD2128" i="5"/>
  <c r="AC2128" i="5"/>
  <c r="AB2128" i="5"/>
  <c r="T2128" i="5"/>
  <c r="L2128" i="5"/>
  <c r="K2128" i="5"/>
  <c r="AD2127" i="5"/>
  <c r="AC2127" i="5"/>
  <c r="AB2127" i="5"/>
  <c r="T2127" i="5"/>
  <c r="L2127" i="5"/>
  <c r="K2127" i="5"/>
  <c r="AD2126" i="5"/>
  <c r="AC2126" i="5"/>
  <c r="AB2126" i="5"/>
  <c r="T2126" i="5"/>
  <c r="L2126" i="5"/>
  <c r="K2126" i="5"/>
  <c r="AD2125" i="5"/>
  <c r="AC2125" i="5"/>
  <c r="AB2125" i="5"/>
  <c r="T2125" i="5"/>
  <c r="L2125" i="5"/>
  <c r="K2125" i="5"/>
  <c r="AD2124" i="5"/>
  <c r="AC2124" i="5"/>
  <c r="AB2124" i="5"/>
  <c r="T2124" i="5"/>
  <c r="L2124" i="5"/>
  <c r="K2124" i="5"/>
  <c r="AD2123" i="5"/>
  <c r="AC2123" i="5"/>
  <c r="AB2123" i="5"/>
  <c r="T2123" i="5"/>
  <c r="L2123" i="5"/>
  <c r="K2123" i="5"/>
  <c r="AD2122" i="5"/>
  <c r="AC2122" i="5"/>
  <c r="AB2122" i="5"/>
  <c r="T2122" i="5"/>
  <c r="L2122" i="5"/>
  <c r="K2122" i="5"/>
  <c r="AD2121" i="5"/>
  <c r="AC2121" i="5"/>
  <c r="AB2121" i="5"/>
  <c r="T2121" i="5"/>
  <c r="L2121" i="5"/>
  <c r="K2121" i="5"/>
  <c r="AD2120" i="5"/>
  <c r="AC2120" i="5"/>
  <c r="AB2120" i="5"/>
  <c r="T2120" i="5"/>
  <c r="L2120" i="5"/>
  <c r="K2120" i="5"/>
  <c r="AD2119" i="5"/>
  <c r="AC2119" i="5"/>
  <c r="AB2119" i="5"/>
  <c r="T2119" i="5"/>
  <c r="L2119" i="5"/>
  <c r="K2119" i="5"/>
  <c r="AD2118" i="5"/>
  <c r="AC2118" i="5"/>
  <c r="AB2118" i="5"/>
  <c r="T2118" i="5"/>
  <c r="L2118" i="5"/>
  <c r="K2118" i="5"/>
  <c r="AD2117" i="5"/>
  <c r="AC2117" i="5"/>
  <c r="AB2117" i="5"/>
  <c r="T2117" i="5"/>
  <c r="L2117" i="5"/>
  <c r="K2117" i="5"/>
  <c r="AD2116" i="5"/>
  <c r="AC2116" i="5"/>
  <c r="AB2116" i="5"/>
  <c r="T2116" i="5"/>
  <c r="L2116" i="5"/>
  <c r="K2116" i="5"/>
  <c r="AD2115" i="5"/>
  <c r="AC2115" i="5"/>
  <c r="AB2115" i="5"/>
  <c r="T2115" i="5"/>
  <c r="L2115" i="5"/>
  <c r="K2115" i="5"/>
  <c r="AD2114" i="5"/>
  <c r="AC2114" i="5"/>
  <c r="AB2114" i="5"/>
  <c r="T2114" i="5"/>
  <c r="L2114" i="5"/>
  <c r="K2114" i="5"/>
  <c r="AD2113" i="5"/>
  <c r="AC2113" i="5"/>
  <c r="AB2113" i="5"/>
  <c r="T2113" i="5"/>
  <c r="L2113" i="5"/>
  <c r="K2113" i="5"/>
  <c r="AD2112" i="5"/>
  <c r="AC2112" i="5"/>
  <c r="AB2112" i="5"/>
  <c r="T2112" i="5"/>
  <c r="L2112" i="5"/>
  <c r="K2112" i="5"/>
  <c r="AD2111" i="5"/>
  <c r="AC2111" i="5"/>
  <c r="AB2111" i="5"/>
  <c r="T2111" i="5"/>
  <c r="L2111" i="5"/>
  <c r="K2111" i="5"/>
  <c r="AD2110" i="5"/>
  <c r="AC2110" i="5"/>
  <c r="AB2110" i="5"/>
  <c r="T2110" i="5"/>
  <c r="L2110" i="5"/>
  <c r="K2110" i="5"/>
  <c r="AD2109" i="5"/>
  <c r="AC2109" i="5"/>
  <c r="AB2109" i="5"/>
  <c r="T2109" i="5"/>
  <c r="L2109" i="5"/>
  <c r="K2109" i="5"/>
  <c r="AD2108" i="5"/>
  <c r="AC2108" i="5"/>
  <c r="AB2108" i="5"/>
  <c r="T2108" i="5"/>
  <c r="L2108" i="5"/>
  <c r="K2108" i="5"/>
  <c r="AD2107" i="5"/>
  <c r="AC2107" i="5"/>
  <c r="AB2107" i="5"/>
  <c r="T2107" i="5"/>
  <c r="L2107" i="5"/>
  <c r="K2107" i="5"/>
  <c r="AD2106" i="5"/>
  <c r="AC2106" i="5"/>
  <c r="AB2106" i="5"/>
  <c r="T2106" i="5"/>
  <c r="L2106" i="5"/>
  <c r="K2106" i="5"/>
  <c r="AD2105" i="5"/>
  <c r="AC2105" i="5"/>
  <c r="AB2105" i="5"/>
  <c r="T2105" i="5"/>
  <c r="L2105" i="5"/>
  <c r="K2105" i="5"/>
  <c r="AD2104" i="5"/>
  <c r="AC2104" i="5"/>
  <c r="AB2104" i="5"/>
  <c r="T2104" i="5"/>
  <c r="L2104" i="5"/>
  <c r="K2104" i="5"/>
  <c r="AD2103" i="5"/>
  <c r="AC2103" i="5"/>
  <c r="AB2103" i="5"/>
  <c r="T2103" i="5"/>
  <c r="L2103" i="5"/>
  <c r="K2103" i="5"/>
  <c r="AD2102" i="5"/>
  <c r="AC2102" i="5"/>
  <c r="AB2102" i="5"/>
  <c r="T2102" i="5"/>
  <c r="L2102" i="5"/>
  <c r="K2102" i="5"/>
  <c r="AD2101" i="5"/>
  <c r="AC2101" i="5"/>
  <c r="AB2101" i="5"/>
  <c r="T2101" i="5"/>
  <c r="L2101" i="5"/>
  <c r="K2101" i="5"/>
  <c r="AD2100" i="5"/>
  <c r="AC2100" i="5"/>
  <c r="AB2100" i="5"/>
  <c r="T2100" i="5"/>
  <c r="L2100" i="5"/>
  <c r="K2100" i="5"/>
  <c r="AD2099" i="5"/>
  <c r="AC2099" i="5"/>
  <c r="AB2099" i="5"/>
  <c r="T2099" i="5"/>
  <c r="L2099" i="5"/>
  <c r="K2099" i="5"/>
  <c r="AD2098" i="5"/>
  <c r="AC2098" i="5"/>
  <c r="AB2098" i="5"/>
  <c r="T2098" i="5"/>
  <c r="L2098" i="5"/>
  <c r="K2098" i="5"/>
  <c r="AD2097" i="5"/>
  <c r="AC2097" i="5"/>
  <c r="AB2097" i="5"/>
  <c r="T2097" i="5"/>
  <c r="L2097" i="5"/>
  <c r="K2097" i="5"/>
  <c r="AD2096" i="5"/>
  <c r="AC2096" i="5"/>
  <c r="AB2096" i="5"/>
  <c r="T2096" i="5"/>
  <c r="L2096" i="5"/>
  <c r="K2096" i="5"/>
  <c r="AD2095" i="5"/>
  <c r="AC2095" i="5"/>
  <c r="AB2095" i="5"/>
  <c r="T2095" i="5"/>
  <c r="L2095" i="5"/>
  <c r="K2095" i="5"/>
  <c r="AD2094" i="5"/>
  <c r="AC2094" i="5"/>
  <c r="AB2094" i="5"/>
  <c r="T2094" i="5"/>
  <c r="L2094" i="5"/>
  <c r="K2094" i="5"/>
  <c r="AD2093" i="5"/>
  <c r="AC2093" i="5"/>
  <c r="AB2093" i="5"/>
  <c r="T2093" i="5"/>
  <c r="L2093" i="5"/>
  <c r="K2093" i="5"/>
  <c r="AD2092" i="5"/>
  <c r="AC2092" i="5"/>
  <c r="AB2092" i="5"/>
  <c r="T2092" i="5"/>
  <c r="L2092" i="5"/>
  <c r="K2092" i="5"/>
  <c r="AD2091" i="5"/>
  <c r="AC2091" i="5"/>
  <c r="AB2091" i="5"/>
  <c r="T2091" i="5"/>
  <c r="L2091" i="5"/>
  <c r="K2091" i="5"/>
  <c r="AD2090" i="5"/>
  <c r="AC2090" i="5"/>
  <c r="AB2090" i="5"/>
  <c r="T2090" i="5"/>
  <c r="L2090" i="5"/>
  <c r="K2090" i="5"/>
  <c r="AD2089" i="5"/>
  <c r="AC2089" i="5"/>
  <c r="AB2089" i="5"/>
  <c r="T2089" i="5"/>
  <c r="L2089" i="5"/>
  <c r="K2089" i="5"/>
  <c r="AD2088" i="5"/>
  <c r="AC2088" i="5"/>
  <c r="AB2088" i="5"/>
  <c r="T2088" i="5"/>
  <c r="L2088" i="5"/>
  <c r="K2088" i="5"/>
  <c r="AD2087" i="5"/>
  <c r="AC2087" i="5"/>
  <c r="AB2087" i="5"/>
  <c r="T2087" i="5"/>
  <c r="L2087" i="5"/>
  <c r="K2087" i="5"/>
  <c r="AD2086" i="5"/>
  <c r="AC2086" i="5"/>
  <c r="AB2086" i="5"/>
  <c r="T2086" i="5"/>
  <c r="L2086" i="5"/>
  <c r="K2086" i="5"/>
  <c r="AD2085" i="5"/>
  <c r="AC2085" i="5"/>
  <c r="AB2085" i="5"/>
  <c r="T2085" i="5"/>
  <c r="L2085" i="5"/>
  <c r="K2085" i="5"/>
  <c r="AD2084" i="5"/>
  <c r="AC2084" i="5"/>
  <c r="AB2084" i="5"/>
  <c r="T2084" i="5"/>
  <c r="L2084" i="5"/>
  <c r="K2084" i="5"/>
  <c r="AD2083" i="5"/>
  <c r="AC2083" i="5"/>
  <c r="AB2083" i="5"/>
  <c r="T2083" i="5"/>
  <c r="L2083" i="5"/>
  <c r="K2083" i="5"/>
  <c r="AD2082" i="5"/>
  <c r="AC2082" i="5"/>
  <c r="AB2082" i="5"/>
  <c r="T2082" i="5"/>
  <c r="L2082" i="5"/>
  <c r="K2082" i="5"/>
  <c r="AD2081" i="5"/>
  <c r="AC2081" i="5"/>
  <c r="AB2081" i="5"/>
  <c r="T2081" i="5"/>
  <c r="L2081" i="5"/>
  <c r="K2081" i="5"/>
  <c r="AD2080" i="5"/>
  <c r="AC2080" i="5"/>
  <c r="AB2080" i="5"/>
  <c r="T2080" i="5"/>
  <c r="L2080" i="5"/>
  <c r="K2080" i="5"/>
  <c r="AD2079" i="5"/>
  <c r="AC2079" i="5"/>
  <c r="AB2079" i="5"/>
  <c r="T2079" i="5"/>
  <c r="L2079" i="5"/>
  <c r="K2079" i="5"/>
  <c r="AD2078" i="5"/>
  <c r="AC2078" i="5"/>
  <c r="AB2078" i="5"/>
  <c r="T2078" i="5"/>
  <c r="L2078" i="5"/>
  <c r="K2078" i="5"/>
  <c r="AD2077" i="5"/>
  <c r="AC2077" i="5"/>
  <c r="AB2077" i="5"/>
  <c r="T2077" i="5"/>
  <c r="L2077" i="5"/>
  <c r="K2077" i="5"/>
  <c r="AD2076" i="5"/>
  <c r="AC2076" i="5"/>
  <c r="AB2076" i="5"/>
  <c r="T2076" i="5"/>
  <c r="L2076" i="5"/>
  <c r="K2076" i="5"/>
  <c r="AD2075" i="5"/>
  <c r="AC2075" i="5"/>
  <c r="AB2075" i="5"/>
  <c r="T2075" i="5"/>
  <c r="L2075" i="5"/>
  <c r="K2075" i="5"/>
  <c r="AD2074" i="5"/>
  <c r="AC2074" i="5"/>
  <c r="AB2074" i="5"/>
  <c r="T2074" i="5"/>
  <c r="L2074" i="5"/>
  <c r="K2074" i="5"/>
  <c r="AD2073" i="5"/>
  <c r="AC2073" i="5"/>
  <c r="AB2073" i="5"/>
  <c r="T2073" i="5"/>
  <c r="L2073" i="5"/>
  <c r="K2073" i="5"/>
  <c r="AD2072" i="5"/>
  <c r="AC2072" i="5"/>
  <c r="AB2072" i="5"/>
  <c r="T2072" i="5"/>
  <c r="L2072" i="5"/>
  <c r="K2072" i="5"/>
  <c r="AD2071" i="5"/>
  <c r="AC2071" i="5"/>
  <c r="AB2071" i="5"/>
  <c r="T2071" i="5"/>
  <c r="L2071" i="5"/>
  <c r="K2071" i="5"/>
  <c r="AD2070" i="5"/>
  <c r="AC2070" i="5"/>
  <c r="AB2070" i="5"/>
  <c r="T2070" i="5"/>
  <c r="L2070" i="5"/>
  <c r="K2070" i="5"/>
  <c r="AD2069" i="5"/>
  <c r="AC2069" i="5"/>
  <c r="AB2069" i="5"/>
  <c r="T2069" i="5"/>
  <c r="L2069" i="5"/>
  <c r="K2069" i="5"/>
  <c r="AD2068" i="5"/>
  <c r="AC2068" i="5"/>
  <c r="AB2068" i="5"/>
  <c r="T2068" i="5"/>
  <c r="L2068" i="5"/>
  <c r="K2068" i="5"/>
  <c r="AD2067" i="5"/>
  <c r="AC2067" i="5"/>
  <c r="AB2067" i="5"/>
  <c r="T2067" i="5"/>
  <c r="L2067" i="5"/>
  <c r="K2067" i="5"/>
  <c r="AD2066" i="5"/>
  <c r="AC2066" i="5"/>
  <c r="AB2066" i="5"/>
  <c r="T2066" i="5"/>
  <c r="L2066" i="5"/>
  <c r="K2066" i="5"/>
  <c r="AD2065" i="5"/>
  <c r="AC2065" i="5"/>
  <c r="AB2065" i="5"/>
  <c r="T2065" i="5"/>
  <c r="L2065" i="5"/>
  <c r="K2065" i="5"/>
  <c r="AD2064" i="5"/>
  <c r="AC2064" i="5"/>
  <c r="AB2064" i="5"/>
  <c r="T2064" i="5"/>
  <c r="L2064" i="5"/>
  <c r="K2064" i="5"/>
  <c r="AD2063" i="5"/>
  <c r="AC2063" i="5"/>
  <c r="AB2063" i="5"/>
  <c r="T2063" i="5"/>
  <c r="L2063" i="5"/>
  <c r="K2063" i="5"/>
  <c r="AD2062" i="5"/>
  <c r="AC2062" i="5"/>
  <c r="AB2062" i="5"/>
  <c r="T2062" i="5"/>
  <c r="L2062" i="5"/>
  <c r="K2062" i="5"/>
  <c r="AD2061" i="5"/>
  <c r="AC2061" i="5"/>
  <c r="AB2061" i="5"/>
  <c r="T2061" i="5"/>
  <c r="L2061" i="5"/>
  <c r="K2061" i="5"/>
  <c r="AD2060" i="5"/>
  <c r="AC2060" i="5"/>
  <c r="AB2060" i="5"/>
  <c r="T2060" i="5"/>
  <c r="L2060" i="5"/>
  <c r="K2060" i="5"/>
  <c r="AD2059" i="5"/>
  <c r="AC2059" i="5"/>
  <c r="AB2059" i="5"/>
  <c r="T2059" i="5"/>
  <c r="L2059" i="5"/>
  <c r="K2059" i="5"/>
  <c r="AD2058" i="5"/>
  <c r="AC2058" i="5"/>
  <c r="AB2058" i="5"/>
  <c r="T2058" i="5"/>
  <c r="L2058" i="5"/>
  <c r="K2058" i="5"/>
  <c r="AD2057" i="5"/>
  <c r="AC2057" i="5"/>
  <c r="AB2057" i="5"/>
  <c r="T2057" i="5"/>
  <c r="L2057" i="5"/>
  <c r="K2057" i="5"/>
  <c r="AD2056" i="5"/>
  <c r="AC2056" i="5"/>
  <c r="AB2056" i="5"/>
  <c r="T2056" i="5"/>
  <c r="L2056" i="5"/>
  <c r="K2056" i="5"/>
  <c r="AD2055" i="5"/>
  <c r="AC2055" i="5"/>
  <c r="AB2055" i="5"/>
  <c r="T2055" i="5"/>
  <c r="L2055" i="5"/>
  <c r="K2055" i="5"/>
  <c r="AD2054" i="5"/>
  <c r="AC2054" i="5"/>
  <c r="AB2054" i="5"/>
  <c r="T2054" i="5"/>
  <c r="L2054" i="5"/>
  <c r="K2054" i="5"/>
  <c r="AD2053" i="5"/>
  <c r="AC2053" i="5"/>
  <c r="AB2053" i="5"/>
  <c r="T2053" i="5"/>
  <c r="L2053" i="5"/>
  <c r="K2053" i="5"/>
  <c r="AD2052" i="5"/>
  <c r="AC2052" i="5"/>
  <c r="AB2052" i="5"/>
  <c r="T2052" i="5"/>
  <c r="L2052" i="5"/>
  <c r="K2052" i="5"/>
  <c r="AD2051" i="5"/>
  <c r="AC2051" i="5"/>
  <c r="AB2051" i="5"/>
  <c r="T2051" i="5"/>
  <c r="L2051" i="5"/>
  <c r="K2051" i="5"/>
  <c r="AD2050" i="5"/>
  <c r="AC2050" i="5"/>
  <c r="AB2050" i="5"/>
  <c r="T2050" i="5"/>
  <c r="L2050" i="5"/>
  <c r="K2050" i="5"/>
  <c r="AD2049" i="5"/>
  <c r="AC2049" i="5"/>
  <c r="AB2049" i="5"/>
  <c r="T2049" i="5"/>
  <c r="L2049" i="5"/>
  <c r="K2049" i="5"/>
  <c r="AD2048" i="5"/>
  <c r="AC2048" i="5"/>
  <c r="AB2048" i="5"/>
  <c r="T2048" i="5"/>
  <c r="L2048" i="5"/>
  <c r="K2048" i="5"/>
  <c r="AD2047" i="5"/>
  <c r="AC2047" i="5"/>
  <c r="AB2047" i="5"/>
  <c r="T2047" i="5"/>
  <c r="L2047" i="5"/>
  <c r="K2047" i="5"/>
  <c r="AD2046" i="5"/>
  <c r="AC2046" i="5"/>
  <c r="AB2046" i="5"/>
  <c r="T2046" i="5"/>
  <c r="L2046" i="5"/>
  <c r="K2046" i="5"/>
  <c r="AD2045" i="5"/>
  <c r="AC2045" i="5"/>
  <c r="AB2045" i="5"/>
  <c r="T2045" i="5"/>
  <c r="L2045" i="5"/>
  <c r="K2045" i="5"/>
  <c r="AD2044" i="5"/>
  <c r="AC2044" i="5"/>
  <c r="AB2044" i="5"/>
  <c r="T2044" i="5"/>
  <c r="L2044" i="5"/>
  <c r="K2044" i="5"/>
  <c r="AD2043" i="5"/>
  <c r="AC2043" i="5"/>
  <c r="AB2043" i="5"/>
  <c r="T2043" i="5"/>
  <c r="L2043" i="5"/>
  <c r="K2043" i="5"/>
  <c r="AD2042" i="5"/>
  <c r="AC2042" i="5"/>
  <c r="AB2042" i="5"/>
  <c r="T2042" i="5"/>
  <c r="L2042" i="5"/>
  <c r="K2042" i="5"/>
  <c r="AD2041" i="5"/>
  <c r="AC2041" i="5"/>
  <c r="AB2041" i="5"/>
  <c r="T2041" i="5"/>
  <c r="L2041" i="5"/>
  <c r="K2041" i="5"/>
  <c r="AD2040" i="5"/>
  <c r="AC2040" i="5"/>
  <c r="AB2040" i="5"/>
  <c r="T2040" i="5"/>
  <c r="L2040" i="5"/>
  <c r="K2040" i="5"/>
  <c r="AD2039" i="5"/>
  <c r="AC2039" i="5"/>
  <c r="AB2039" i="5"/>
  <c r="T2039" i="5"/>
  <c r="L2039" i="5"/>
  <c r="K2039" i="5"/>
  <c r="AD2038" i="5"/>
  <c r="AC2038" i="5"/>
  <c r="AB2038" i="5"/>
  <c r="T2038" i="5"/>
  <c r="L2038" i="5"/>
  <c r="K2038" i="5"/>
  <c r="AD2037" i="5"/>
  <c r="AC2037" i="5"/>
  <c r="AB2037" i="5"/>
  <c r="T2037" i="5"/>
  <c r="L2037" i="5"/>
  <c r="K2037" i="5"/>
  <c r="AD2036" i="5"/>
  <c r="AC2036" i="5"/>
  <c r="AB2036" i="5"/>
  <c r="T2036" i="5"/>
  <c r="L2036" i="5"/>
  <c r="K2036" i="5"/>
  <c r="AD2035" i="5"/>
  <c r="AC2035" i="5"/>
  <c r="AB2035" i="5"/>
  <c r="T2035" i="5"/>
  <c r="L2035" i="5"/>
  <c r="K2035" i="5"/>
  <c r="AD2034" i="5"/>
  <c r="AC2034" i="5"/>
  <c r="AB2034" i="5"/>
  <c r="T2034" i="5"/>
  <c r="L2034" i="5"/>
  <c r="K2034" i="5"/>
  <c r="AD2033" i="5"/>
  <c r="AC2033" i="5"/>
  <c r="AB2033" i="5"/>
  <c r="T2033" i="5"/>
  <c r="L2033" i="5"/>
  <c r="K2033" i="5"/>
  <c r="AD2032" i="5"/>
  <c r="AC2032" i="5"/>
  <c r="AB2032" i="5"/>
  <c r="T2032" i="5"/>
  <c r="L2032" i="5"/>
  <c r="K2032" i="5"/>
  <c r="AD2031" i="5"/>
  <c r="AC2031" i="5"/>
  <c r="AB2031" i="5"/>
  <c r="T2031" i="5"/>
  <c r="L2031" i="5"/>
  <c r="K2031" i="5"/>
  <c r="AD2030" i="5"/>
  <c r="AC2030" i="5"/>
  <c r="AB2030" i="5"/>
  <c r="T2030" i="5"/>
  <c r="L2030" i="5"/>
  <c r="K2030" i="5"/>
  <c r="AD2029" i="5"/>
  <c r="AC2029" i="5"/>
  <c r="AB2029" i="5"/>
  <c r="T2029" i="5"/>
  <c r="L2029" i="5"/>
  <c r="K2029" i="5"/>
  <c r="AD2028" i="5"/>
  <c r="AC2028" i="5"/>
  <c r="AB2028" i="5"/>
  <c r="T2028" i="5"/>
  <c r="L2028" i="5"/>
  <c r="K2028" i="5"/>
  <c r="AD2027" i="5"/>
  <c r="AC2027" i="5"/>
  <c r="AB2027" i="5"/>
  <c r="T2027" i="5"/>
  <c r="L2027" i="5"/>
  <c r="K2027" i="5"/>
  <c r="AD2026" i="5"/>
  <c r="AC2026" i="5"/>
  <c r="AB2026" i="5"/>
  <c r="T2026" i="5"/>
  <c r="L2026" i="5"/>
  <c r="K2026" i="5"/>
  <c r="AD2025" i="5"/>
  <c r="AC2025" i="5"/>
  <c r="AB2025" i="5"/>
  <c r="T2025" i="5"/>
  <c r="L2025" i="5"/>
  <c r="K2025" i="5"/>
  <c r="AD2024" i="5"/>
  <c r="AC2024" i="5"/>
  <c r="AB2024" i="5"/>
  <c r="T2024" i="5"/>
  <c r="L2024" i="5"/>
  <c r="K2024" i="5"/>
  <c r="AD2023" i="5"/>
  <c r="AC2023" i="5"/>
  <c r="AB2023" i="5"/>
  <c r="T2023" i="5"/>
  <c r="L2023" i="5"/>
  <c r="K2023" i="5"/>
  <c r="AD2022" i="5"/>
  <c r="AC2022" i="5"/>
  <c r="AB2022" i="5"/>
  <c r="T2022" i="5"/>
  <c r="L2022" i="5"/>
  <c r="K2022" i="5"/>
  <c r="AD2021" i="5"/>
  <c r="AC2021" i="5"/>
  <c r="AB2021" i="5"/>
  <c r="T2021" i="5"/>
  <c r="L2021" i="5"/>
  <c r="K2021" i="5"/>
  <c r="AD2020" i="5"/>
  <c r="AC2020" i="5"/>
  <c r="AB2020" i="5"/>
  <c r="T2020" i="5"/>
  <c r="L2020" i="5"/>
  <c r="K2020" i="5"/>
  <c r="AD2019" i="5"/>
  <c r="AC2019" i="5"/>
  <c r="AB2019" i="5"/>
  <c r="T2019" i="5"/>
  <c r="L2019" i="5"/>
  <c r="K2019" i="5"/>
  <c r="AD2018" i="5"/>
  <c r="AC2018" i="5"/>
  <c r="AB2018" i="5"/>
  <c r="T2018" i="5"/>
  <c r="L2018" i="5"/>
  <c r="K2018" i="5"/>
  <c r="AD2017" i="5"/>
  <c r="AC2017" i="5"/>
  <c r="AB2017" i="5"/>
  <c r="T2017" i="5"/>
  <c r="L2017" i="5"/>
  <c r="K2017" i="5"/>
  <c r="AD2016" i="5"/>
  <c r="AC2016" i="5"/>
  <c r="AB2016" i="5"/>
  <c r="T2016" i="5"/>
  <c r="L2016" i="5"/>
  <c r="K2016" i="5"/>
  <c r="AD2015" i="5"/>
  <c r="AC2015" i="5"/>
  <c r="AB2015" i="5"/>
  <c r="T2015" i="5"/>
  <c r="L2015" i="5"/>
  <c r="K2015" i="5"/>
  <c r="AD2014" i="5"/>
  <c r="AC2014" i="5"/>
  <c r="AB2014" i="5"/>
  <c r="T2014" i="5"/>
  <c r="L2014" i="5"/>
  <c r="K2014" i="5"/>
  <c r="AD2013" i="5"/>
  <c r="AC2013" i="5"/>
  <c r="AB2013" i="5"/>
  <c r="T2013" i="5"/>
  <c r="L2013" i="5"/>
  <c r="K2013" i="5"/>
  <c r="AD2012" i="5"/>
  <c r="AC2012" i="5"/>
  <c r="AB2012" i="5"/>
  <c r="T2012" i="5"/>
  <c r="L2012" i="5"/>
  <c r="K2012" i="5"/>
  <c r="AD2011" i="5"/>
  <c r="AC2011" i="5"/>
  <c r="AB2011" i="5"/>
  <c r="T2011" i="5"/>
  <c r="L2011" i="5"/>
  <c r="K2011" i="5"/>
  <c r="AD2010" i="5"/>
  <c r="AC2010" i="5"/>
  <c r="AB2010" i="5"/>
  <c r="T2010" i="5"/>
  <c r="L2010" i="5"/>
  <c r="K2010" i="5"/>
  <c r="AD2009" i="5"/>
  <c r="AC2009" i="5"/>
  <c r="AB2009" i="5"/>
  <c r="T2009" i="5"/>
  <c r="L2009" i="5"/>
  <c r="K2009" i="5"/>
  <c r="AD2008" i="5"/>
  <c r="AC2008" i="5"/>
  <c r="AB2008" i="5"/>
  <c r="T2008" i="5"/>
  <c r="L2008" i="5"/>
  <c r="K2008" i="5"/>
  <c r="AD2007" i="5"/>
  <c r="AC2007" i="5"/>
  <c r="AB2007" i="5"/>
  <c r="T2007" i="5"/>
  <c r="L2007" i="5"/>
  <c r="K2007" i="5"/>
  <c r="AD2006" i="5"/>
  <c r="AC2006" i="5"/>
  <c r="AB2006" i="5"/>
  <c r="T2006" i="5"/>
  <c r="L2006" i="5"/>
  <c r="K2006" i="5"/>
  <c r="AD2005" i="5"/>
  <c r="AC2005" i="5"/>
  <c r="AB2005" i="5"/>
  <c r="T2005" i="5"/>
  <c r="L2005" i="5"/>
  <c r="K2005" i="5"/>
  <c r="AD2004" i="5"/>
  <c r="AC2004" i="5"/>
  <c r="AB2004" i="5"/>
  <c r="T2004" i="5"/>
  <c r="L2004" i="5"/>
  <c r="K2004" i="5"/>
  <c r="AD2003" i="5"/>
  <c r="AC2003" i="5"/>
  <c r="AB2003" i="5"/>
  <c r="T2003" i="5"/>
  <c r="L2003" i="5"/>
  <c r="K2003" i="5"/>
  <c r="AD2002" i="5"/>
  <c r="AC2002" i="5"/>
  <c r="AB2002" i="5"/>
  <c r="T2002" i="5"/>
  <c r="L2002" i="5"/>
  <c r="K2002" i="5"/>
  <c r="AD2001" i="5"/>
  <c r="AC2001" i="5"/>
  <c r="AB2001" i="5"/>
  <c r="T2001" i="5"/>
  <c r="L2001" i="5"/>
  <c r="K2001" i="5"/>
  <c r="AD2000" i="5"/>
  <c r="AC2000" i="5"/>
  <c r="AB2000" i="5"/>
  <c r="T2000" i="5"/>
  <c r="L2000" i="5"/>
  <c r="K2000" i="5"/>
  <c r="AD1999" i="5"/>
  <c r="AC1999" i="5"/>
  <c r="AB1999" i="5"/>
  <c r="T1999" i="5"/>
  <c r="L1999" i="5"/>
  <c r="K1999" i="5"/>
  <c r="AD1998" i="5"/>
  <c r="AC1998" i="5"/>
  <c r="AB1998" i="5"/>
  <c r="T1998" i="5"/>
  <c r="L1998" i="5"/>
  <c r="K1998" i="5"/>
  <c r="AD1997" i="5"/>
  <c r="AC1997" i="5"/>
  <c r="AB1997" i="5"/>
  <c r="T1997" i="5"/>
  <c r="L1997" i="5"/>
  <c r="K1997" i="5"/>
  <c r="AD1996" i="5"/>
  <c r="AC1996" i="5"/>
  <c r="AB1996" i="5"/>
  <c r="T1996" i="5"/>
  <c r="L1996" i="5"/>
  <c r="K1996" i="5"/>
  <c r="AD1995" i="5"/>
  <c r="AC1995" i="5"/>
  <c r="AB1995" i="5"/>
  <c r="T1995" i="5"/>
  <c r="L1995" i="5"/>
  <c r="K1995" i="5"/>
  <c r="AD1994" i="5"/>
  <c r="AC1994" i="5"/>
  <c r="AB1994" i="5"/>
  <c r="T1994" i="5"/>
  <c r="L1994" i="5"/>
  <c r="K1994" i="5"/>
  <c r="AD1993" i="5"/>
  <c r="AC1993" i="5"/>
  <c r="AB1993" i="5"/>
  <c r="T1993" i="5"/>
  <c r="L1993" i="5"/>
  <c r="K1993" i="5"/>
  <c r="AD1992" i="5"/>
  <c r="AC1992" i="5"/>
  <c r="AB1992" i="5"/>
  <c r="T1992" i="5"/>
  <c r="L1992" i="5"/>
  <c r="K1992" i="5"/>
  <c r="AD1991" i="5"/>
  <c r="AC1991" i="5"/>
  <c r="AB1991" i="5"/>
  <c r="T1991" i="5"/>
  <c r="L1991" i="5"/>
  <c r="K1991" i="5"/>
  <c r="AD1990" i="5"/>
  <c r="AC1990" i="5"/>
  <c r="AB1990" i="5"/>
  <c r="T1990" i="5"/>
  <c r="L1990" i="5"/>
  <c r="K1990" i="5"/>
  <c r="AD1989" i="5"/>
  <c r="AC1989" i="5"/>
  <c r="AB1989" i="5"/>
  <c r="T1989" i="5"/>
  <c r="L1989" i="5"/>
  <c r="K1989" i="5"/>
  <c r="AD1988" i="5"/>
  <c r="AC1988" i="5"/>
  <c r="AB1988" i="5"/>
  <c r="L1988" i="5"/>
  <c r="K1988" i="5"/>
  <c r="AD1987" i="5"/>
  <c r="AC1987" i="5"/>
  <c r="AB1987" i="5"/>
  <c r="L1987" i="5"/>
  <c r="K1987" i="5"/>
  <c r="AD1986" i="5"/>
  <c r="AC1986" i="5"/>
  <c r="AB1986" i="5"/>
  <c r="L1986" i="5"/>
  <c r="K1986" i="5"/>
  <c r="AD1985" i="5"/>
  <c r="AC1985" i="5"/>
  <c r="AB1985" i="5"/>
  <c r="L1985" i="5"/>
  <c r="K1985" i="5"/>
  <c r="AD1984" i="5"/>
  <c r="AC1984" i="5"/>
  <c r="AB1984" i="5"/>
  <c r="L1984" i="5"/>
  <c r="K1984" i="5"/>
  <c r="AD1983" i="5"/>
  <c r="AC1983" i="5"/>
  <c r="AB1983" i="5"/>
  <c r="L1983" i="5"/>
  <c r="K1983" i="5"/>
  <c r="AD1982" i="5"/>
  <c r="AC1982" i="5"/>
  <c r="AB1982" i="5"/>
  <c r="L1982" i="5"/>
  <c r="K1982" i="5"/>
  <c r="AD1981" i="5"/>
  <c r="AC1981" i="5"/>
  <c r="AB1981" i="5"/>
  <c r="L1981" i="5"/>
  <c r="K1981" i="5"/>
  <c r="AD1980" i="5"/>
  <c r="AC1980" i="5"/>
  <c r="AB1980" i="5"/>
  <c r="L1980" i="5"/>
  <c r="K1980" i="5"/>
  <c r="AD1979" i="5"/>
  <c r="AC1979" i="5"/>
  <c r="AB1979" i="5"/>
  <c r="L1979" i="5"/>
  <c r="K1979" i="5"/>
  <c r="AD1978" i="5"/>
  <c r="AC1978" i="5"/>
  <c r="AB1978" i="5"/>
  <c r="T1978" i="5"/>
  <c r="L1978" i="5"/>
  <c r="K1978" i="5"/>
  <c r="AD1977" i="5"/>
  <c r="AC1977" i="5"/>
  <c r="AB1977" i="5"/>
  <c r="T1977" i="5"/>
  <c r="L1977" i="5"/>
  <c r="K1977" i="5"/>
  <c r="AD1976" i="5"/>
  <c r="AC1976" i="5"/>
  <c r="AB1976" i="5"/>
  <c r="T1976" i="5"/>
  <c r="L1976" i="5"/>
  <c r="K1976" i="5"/>
  <c r="AD1975" i="5"/>
  <c r="AC1975" i="5"/>
  <c r="AB1975" i="5"/>
  <c r="T1975" i="5"/>
  <c r="L1975" i="5"/>
  <c r="K1975" i="5"/>
  <c r="AD1974" i="5"/>
  <c r="AC1974" i="5"/>
  <c r="AB1974" i="5"/>
  <c r="T1974" i="5"/>
  <c r="L1974" i="5"/>
  <c r="K1974" i="5"/>
  <c r="AD1973" i="5"/>
  <c r="AC1973" i="5"/>
  <c r="AB1973" i="5"/>
  <c r="T1973" i="5"/>
  <c r="L1973" i="5"/>
  <c r="K1973" i="5"/>
  <c r="AD1972" i="5"/>
  <c r="AC1972" i="5"/>
  <c r="AB1972" i="5"/>
  <c r="T1972" i="5"/>
  <c r="L1972" i="5"/>
  <c r="K1972" i="5"/>
  <c r="AD1971" i="5"/>
  <c r="AC1971" i="5"/>
  <c r="AB1971" i="5"/>
  <c r="T1971" i="5"/>
  <c r="L1971" i="5"/>
  <c r="K1971" i="5"/>
  <c r="AD1970" i="5"/>
  <c r="AC1970" i="5"/>
  <c r="AB1970" i="5"/>
  <c r="T1970" i="5"/>
  <c r="L1970" i="5"/>
  <c r="K1970" i="5"/>
  <c r="AD1969" i="5"/>
  <c r="AC1969" i="5"/>
  <c r="AB1969" i="5"/>
  <c r="T1969" i="5"/>
  <c r="L1969" i="5"/>
  <c r="K1969" i="5"/>
  <c r="AD1968" i="5"/>
  <c r="AC1968" i="5"/>
  <c r="AB1968" i="5"/>
  <c r="L1968" i="5"/>
  <c r="K1968" i="5"/>
  <c r="AD1967" i="5"/>
  <c r="AC1967" i="5"/>
  <c r="AB1967" i="5"/>
  <c r="L1967" i="5"/>
  <c r="K1967" i="5"/>
  <c r="AD1966" i="5"/>
  <c r="AC1966" i="5"/>
  <c r="AB1966" i="5"/>
  <c r="L1966" i="5"/>
  <c r="K1966" i="5"/>
  <c r="AD1965" i="5"/>
  <c r="AC1965" i="5"/>
  <c r="AB1965" i="5"/>
  <c r="L1965" i="5"/>
  <c r="K1965" i="5"/>
  <c r="AD1964" i="5"/>
  <c r="AC1964" i="5"/>
  <c r="AB1964" i="5"/>
  <c r="L1964" i="5"/>
  <c r="K1964" i="5"/>
  <c r="AD1963" i="5"/>
  <c r="AC1963" i="5"/>
  <c r="AB1963" i="5"/>
  <c r="L1963" i="5"/>
  <c r="K1963" i="5"/>
  <c r="AD1962" i="5"/>
  <c r="AC1962" i="5"/>
  <c r="AB1962" i="5"/>
  <c r="L1962" i="5"/>
  <c r="K1962" i="5"/>
  <c r="AD1961" i="5"/>
  <c r="AC1961" i="5"/>
  <c r="AB1961" i="5"/>
  <c r="L1961" i="5"/>
  <c r="K1961" i="5"/>
  <c r="AD1960" i="5"/>
  <c r="AC1960" i="5"/>
  <c r="AB1960" i="5"/>
  <c r="L1960" i="5"/>
  <c r="K1960" i="5"/>
  <c r="AD1959" i="5"/>
  <c r="AC1959" i="5"/>
  <c r="AB1959" i="5"/>
  <c r="L1959" i="5"/>
  <c r="K1959" i="5"/>
  <c r="AD1958" i="5"/>
  <c r="AC1958" i="5"/>
  <c r="AB1958" i="5"/>
  <c r="L1958" i="5"/>
  <c r="K1958" i="5"/>
  <c r="AD1957" i="5"/>
  <c r="AC1957" i="5"/>
  <c r="AB1957" i="5"/>
  <c r="L1957" i="5"/>
  <c r="K1957" i="5"/>
  <c r="AD1956" i="5"/>
  <c r="AC1956" i="5"/>
  <c r="AB1956" i="5"/>
  <c r="L1956" i="5"/>
  <c r="K1956" i="5"/>
  <c r="AD1955" i="5"/>
  <c r="AC1955" i="5"/>
  <c r="AB1955" i="5"/>
  <c r="L1955" i="5"/>
  <c r="K1955" i="5"/>
  <c r="AD1954" i="5"/>
  <c r="AC1954" i="5"/>
  <c r="AB1954" i="5"/>
  <c r="L1954" i="5"/>
  <c r="K1954" i="5"/>
  <c r="AD1953" i="5"/>
  <c r="AC1953" i="5"/>
  <c r="AB1953" i="5"/>
  <c r="L1953" i="5"/>
  <c r="K1953" i="5"/>
  <c r="AD1952" i="5"/>
  <c r="AC1952" i="5"/>
  <c r="AB1952" i="5"/>
  <c r="L1952" i="5"/>
  <c r="K1952" i="5"/>
  <c r="AD1951" i="5"/>
  <c r="AC1951" i="5"/>
  <c r="AB1951" i="5"/>
  <c r="L1951" i="5"/>
  <c r="K1951" i="5"/>
  <c r="AD1950" i="5"/>
  <c r="AC1950" i="5"/>
  <c r="AB1950" i="5"/>
  <c r="L1950" i="5"/>
  <c r="K1950" i="5"/>
  <c r="AD1949" i="5"/>
  <c r="AC1949" i="5"/>
  <c r="AB1949" i="5"/>
  <c r="L1949" i="5"/>
  <c r="K1949" i="5"/>
  <c r="AD1948" i="5"/>
  <c r="AC1948" i="5"/>
  <c r="AB1948" i="5"/>
  <c r="L1948" i="5"/>
  <c r="K1948" i="5"/>
  <c r="AD1947" i="5"/>
  <c r="AC1947" i="5"/>
  <c r="AB1947" i="5"/>
  <c r="L1947" i="5"/>
  <c r="K1947" i="5"/>
  <c r="AD1946" i="5"/>
  <c r="AC1946" i="5"/>
  <c r="AB1946" i="5"/>
  <c r="L1946" i="5"/>
  <c r="K1946" i="5"/>
  <c r="AD1945" i="5"/>
  <c r="AC1945" i="5"/>
  <c r="AB1945" i="5"/>
  <c r="L1945" i="5"/>
  <c r="K1945" i="5"/>
  <c r="AD1944" i="5"/>
  <c r="AC1944" i="5"/>
  <c r="AB1944" i="5"/>
  <c r="L1944" i="5"/>
  <c r="K1944" i="5"/>
  <c r="AD1943" i="5"/>
  <c r="AC1943" i="5"/>
  <c r="AB1943" i="5"/>
  <c r="L1943" i="5"/>
  <c r="K1943" i="5"/>
  <c r="AD1942" i="5"/>
  <c r="AC1942" i="5"/>
  <c r="AB1942" i="5"/>
  <c r="L1942" i="5"/>
  <c r="K1942" i="5"/>
  <c r="AD1941" i="5"/>
  <c r="AC1941" i="5"/>
  <c r="AB1941" i="5"/>
  <c r="L1941" i="5"/>
  <c r="K1941" i="5"/>
  <c r="AD1940" i="5"/>
  <c r="AC1940" i="5"/>
  <c r="AB1940" i="5"/>
  <c r="L1940" i="5"/>
  <c r="K1940" i="5"/>
  <c r="AD1939" i="5"/>
  <c r="AC1939" i="5"/>
  <c r="AB1939" i="5"/>
  <c r="L1939" i="5"/>
  <c r="K1939" i="5"/>
  <c r="AD1938" i="5"/>
  <c r="AC1938" i="5"/>
  <c r="AB1938" i="5"/>
  <c r="L1938" i="5"/>
  <c r="K1938" i="5"/>
  <c r="AD1937" i="5"/>
  <c r="AC1937" i="5"/>
  <c r="AB1937" i="5"/>
  <c r="L1937" i="5"/>
  <c r="K1937" i="5"/>
  <c r="AD1936" i="5"/>
  <c r="AC1936" i="5"/>
  <c r="AB1936" i="5"/>
  <c r="L1936" i="5"/>
  <c r="K1936" i="5"/>
  <c r="AD1935" i="5"/>
  <c r="AC1935" i="5"/>
  <c r="AB1935" i="5"/>
  <c r="L1935" i="5"/>
  <c r="K1935" i="5"/>
  <c r="AD1934" i="5"/>
  <c r="AC1934" i="5"/>
  <c r="AB1934" i="5"/>
  <c r="L1934" i="5"/>
  <c r="K1934" i="5"/>
  <c r="AD1933" i="5"/>
  <c r="AC1933" i="5"/>
  <c r="AB1933" i="5"/>
  <c r="L1933" i="5"/>
  <c r="K1933" i="5"/>
  <c r="AD1932" i="5"/>
  <c r="AC1932" i="5"/>
  <c r="AB1932" i="5"/>
  <c r="L1932" i="5"/>
  <c r="K1932" i="5"/>
  <c r="AD1931" i="5"/>
  <c r="AC1931" i="5"/>
  <c r="AB1931" i="5"/>
  <c r="L1931" i="5"/>
  <c r="K1931" i="5"/>
  <c r="AD1930" i="5"/>
  <c r="AC1930" i="5"/>
  <c r="AB1930" i="5"/>
  <c r="L1930" i="5"/>
  <c r="K1930" i="5"/>
  <c r="AD1929" i="5"/>
  <c r="AC1929" i="5"/>
  <c r="AB1929" i="5"/>
  <c r="L1929" i="5"/>
  <c r="K1929" i="5"/>
  <c r="AD1928" i="5"/>
  <c r="AC1928" i="5"/>
  <c r="AB1928" i="5"/>
  <c r="L1928" i="5"/>
  <c r="K1928" i="5"/>
  <c r="AD1927" i="5"/>
  <c r="AC1927" i="5"/>
  <c r="AB1927" i="5"/>
  <c r="L1927" i="5"/>
  <c r="K1927" i="5"/>
  <c r="AD1926" i="5"/>
  <c r="AC1926" i="5"/>
  <c r="AB1926" i="5"/>
  <c r="L1926" i="5"/>
  <c r="K1926" i="5"/>
  <c r="AD1925" i="5"/>
  <c r="AC1925" i="5"/>
  <c r="AB1925" i="5"/>
  <c r="L1925" i="5"/>
  <c r="K1925" i="5"/>
  <c r="AD1924" i="5"/>
  <c r="AC1924" i="5"/>
  <c r="AB1924" i="5"/>
  <c r="L1924" i="5"/>
  <c r="K1924" i="5"/>
  <c r="AD1923" i="5"/>
  <c r="AC1923" i="5"/>
  <c r="AB1923" i="5"/>
  <c r="T1923" i="5"/>
  <c r="L1923" i="5"/>
  <c r="K1923" i="5"/>
  <c r="AD1922" i="5"/>
  <c r="AC1922" i="5"/>
  <c r="AB1922" i="5"/>
  <c r="T1922" i="5"/>
  <c r="L1922" i="5"/>
  <c r="K1922" i="5"/>
  <c r="AD1921" i="5"/>
  <c r="AC1921" i="5"/>
  <c r="AB1921" i="5"/>
  <c r="T1921" i="5"/>
  <c r="L1921" i="5"/>
  <c r="K1921" i="5"/>
  <c r="AD1920" i="5"/>
  <c r="AC1920" i="5"/>
  <c r="AB1920" i="5"/>
  <c r="T1920" i="5"/>
  <c r="L1920" i="5"/>
  <c r="K1920" i="5"/>
  <c r="AD1919" i="5"/>
  <c r="AC1919" i="5"/>
  <c r="AB1919" i="5"/>
  <c r="T1919" i="5"/>
  <c r="L1919" i="5"/>
  <c r="K1919" i="5"/>
  <c r="AD1918" i="5"/>
  <c r="AC1918" i="5"/>
  <c r="AB1918" i="5"/>
  <c r="T1918" i="5"/>
  <c r="L1918" i="5"/>
  <c r="K1918" i="5"/>
  <c r="AD1917" i="5"/>
  <c r="AC1917" i="5"/>
  <c r="AB1917" i="5"/>
  <c r="T1917" i="5"/>
  <c r="L1917" i="5"/>
  <c r="K1917" i="5"/>
  <c r="AD1916" i="5"/>
  <c r="AC1916" i="5"/>
  <c r="AB1916" i="5"/>
  <c r="T1916" i="5"/>
  <c r="L1916" i="5"/>
  <c r="K1916" i="5"/>
  <c r="AD1915" i="5"/>
  <c r="AC1915" i="5"/>
  <c r="AB1915" i="5"/>
  <c r="T1915" i="5"/>
  <c r="L1915" i="5"/>
  <c r="K1915" i="5"/>
  <c r="AD1914" i="5"/>
  <c r="AC1914" i="5"/>
  <c r="AB1914" i="5"/>
  <c r="T1914" i="5"/>
  <c r="L1914" i="5"/>
  <c r="K1914" i="5"/>
  <c r="AD1913" i="5"/>
  <c r="AC1913" i="5"/>
  <c r="AB1913" i="5"/>
  <c r="T1913" i="5"/>
  <c r="L1913" i="5"/>
  <c r="K1913" i="5"/>
  <c r="AD1912" i="5"/>
  <c r="AC1912" i="5"/>
  <c r="AB1912" i="5"/>
  <c r="T1912" i="5"/>
  <c r="L1912" i="5"/>
  <c r="K1912" i="5"/>
  <c r="AD1911" i="5"/>
  <c r="AC1911" i="5"/>
  <c r="AB1911" i="5"/>
  <c r="T1911" i="5"/>
  <c r="L1911" i="5"/>
  <c r="K1911" i="5"/>
  <c r="AD1910" i="5"/>
  <c r="AC1910" i="5"/>
  <c r="AB1910" i="5"/>
  <c r="T1910" i="5"/>
  <c r="L1910" i="5"/>
  <c r="K1910" i="5"/>
  <c r="AD1909" i="5"/>
  <c r="AC1909" i="5"/>
  <c r="AB1909" i="5"/>
  <c r="T1909" i="5"/>
  <c r="L1909" i="5"/>
  <c r="K1909" i="5"/>
  <c r="AD1908" i="5"/>
  <c r="AC1908" i="5"/>
  <c r="AB1908" i="5"/>
  <c r="T1908" i="5"/>
  <c r="L1908" i="5"/>
  <c r="K1908" i="5"/>
  <c r="AD1907" i="5"/>
  <c r="AC1907" i="5"/>
  <c r="AB1907" i="5"/>
  <c r="T1907" i="5"/>
  <c r="L1907" i="5"/>
  <c r="K1907" i="5"/>
  <c r="AD1906" i="5"/>
  <c r="AC1906" i="5"/>
  <c r="AB1906" i="5"/>
  <c r="T1906" i="5"/>
  <c r="L1906" i="5"/>
  <c r="K1906" i="5"/>
  <c r="AD1905" i="5"/>
  <c r="AC1905" i="5"/>
  <c r="AB1905" i="5"/>
  <c r="T1905" i="5"/>
  <c r="L1905" i="5"/>
  <c r="K1905" i="5"/>
  <c r="AD1904" i="5"/>
  <c r="AC1904" i="5"/>
  <c r="AB1904" i="5"/>
  <c r="T1904" i="5"/>
  <c r="L1904" i="5"/>
  <c r="K1904" i="5"/>
  <c r="AD1903" i="5"/>
  <c r="AC1903" i="5"/>
  <c r="AB1903" i="5"/>
  <c r="T1903" i="5"/>
  <c r="L1903" i="5"/>
  <c r="K1903" i="5"/>
  <c r="AD1902" i="5"/>
  <c r="AC1902" i="5"/>
  <c r="AB1902" i="5"/>
  <c r="T1902" i="5"/>
  <c r="L1902" i="5"/>
  <c r="K1902" i="5"/>
  <c r="AD1901" i="5"/>
  <c r="AC1901" i="5"/>
  <c r="AB1901" i="5"/>
  <c r="T1901" i="5"/>
  <c r="L1901" i="5"/>
  <c r="K1901" i="5"/>
  <c r="AD1900" i="5"/>
  <c r="AC1900" i="5"/>
  <c r="AB1900" i="5"/>
  <c r="T1900" i="5"/>
  <c r="L1900" i="5"/>
  <c r="K1900" i="5"/>
  <c r="AD1899" i="5"/>
  <c r="AC1899" i="5"/>
  <c r="AB1899" i="5"/>
  <c r="T1899" i="5"/>
  <c r="L1899" i="5"/>
  <c r="K1899" i="5"/>
  <c r="AD1898" i="5"/>
  <c r="AC1898" i="5"/>
  <c r="AB1898" i="5"/>
  <c r="T1898" i="5"/>
  <c r="L1898" i="5"/>
  <c r="K1898" i="5"/>
  <c r="AD1897" i="5"/>
  <c r="AC1897" i="5"/>
  <c r="AB1897" i="5"/>
  <c r="T1897" i="5"/>
  <c r="L1897" i="5"/>
  <c r="K1897" i="5"/>
  <c r="AD1896" i="5"/>
  <c r="AC1896" i="5"/>
  <c r="AB1896" i="5"/>
  <c r="T1896" i="5"/>
  <c r="L1896" i="5"/>
  <c r="K1896" i="5"/>
  <c r="AD1895" i="5"/>
  <c r="AC1895" i="5"/>
  <c r="AB1895" i="5"/>
  <c r="T1895" i="5"/>
  <c r="L1895" i="5"/>
  <c r="K1895" i="5"/>
  <c r="AD1894" i="5"/>
  <c r="AC1894" i="5"/>
  <c r="AB1894" i="5"/>
  <c r="T1894" i="5"/>
  <c r="L1894" i="5"/>
  <c r="K1894" i="5"/>
  <c r="AD1893" i="5"/>
  <c r="AC1893" i="5"/>
  <c r="AB1893" i="5"/>
  <c r="T1893" i="5"/>
  <c r="L1893" i="5"/>
  <c r="K1893" i="5"/>
  <c r="AD1892" i="5"/>
  <c r="AC1892" i="5"/>
  <c r="AB1892" i="5"/>
  <c r="T1892" i="5"/>
  <c r="L1892" i="5"/>
  <c r="K1892" i="5"/>
  <c r="AD1891" i="5"/>
  <c r="AC1891" i="5"/>
  <c r="AB1891" i="5"/>
  <c r="T1891" i="5"/>
  <c r="L1891" i="5"/>
  <c r="K1891" i="5"/>
  <c r="AD1890" i="5"/>
  <c r="AC1890" i="5"/>
  <c r="AB1890" i="5"/>
  <c r="T1890" i="5"/>
  <c r="L1890" i="5"/>
  <c r="K1890" i="5"/>
  <c r="AD1889" i="5"/>
  <c r="AC1889" i="5"/>
  <c r="AB1889" i="5"/>
  <c r="T1889" i="5"/>
  <c r="L1889" i="5"/>
  <c r="K1889" i="5"/>
  <c r="AD1888" i="5"/>
  <c r="AC1888" i="5"/>
  <c r="AB1888" i="5"/>
  <c r="T1888" i="5"/>
  <c r="L1888" i="5"/>
  <c r="K1888" i="5"/>
  <c r="AD1887" i="5"/>
  <c r="AC1887" i="5"/>
  <c r="AB1887" i="5"/>
  <c r="T1887" i="5"/>
  <c r="L1887" i="5"/>
  <c r="K1887" i="5"/>
  <c r="AD1886" i="5"/>
  <c r="AC1886" i="5"/>
  <c r="AB1886" i="5"/>
  <c r="T1886" i="5"/>
  <c r="L1886" i="5"/>
  <c r="K1886" i="5"/>
  <c r="AD1885" i="5"/>
  <c r="AC1885" i="5"/>
  <c r="AB1885" i="5"/>
  <c r="T1885" i="5"/>
  <c r="L1885" i="5"/>
  <c r="K1885" i="5"/>
  <c r="AD1884" i="5"/>
  <c r="AC1884" i="5"/>
  <c r="AB1884" i="5"/>
  <c r="T1884" i="5"/>
  <c r="L1884" i="5"/>
  <c r="K1884" i="5"/>
  <c r="AD1883" i="5"/>
  <c r="AC1883" i="5"/>
  <c r="AB1883" i="5"/>
  <c r="T1883" i="5"/>
  <c r="L1883" i="5"/>
  <c r="K1883" i="5"/>
  <c r="AD1882" i="5"/>
  <c r="AC1882" i="5"/>
  <c r="AB1882" i="5"/>
  <c r="T1882" i="5"/>
  <c r="L1882" i="5"/>
  <c r="K1882" i="5"/>
  <c r="AD1881" i="5"/>
  <c r="AC1881" i="5"/>
  <c r="AB1881" i="5"/>
  <c r="T1881" i="5"/>
  <c r="L1881" i="5"/>
  <c r="K1881" i="5"/>
  <c r="AD1880" i="5"/>
  <c r="AC1880" i="5"/>
  <c r="AB1880" i="5"/>
  <c r="T1880" i="5"/>
  <c r="L1880" i="5"/>
  <c r="K1880" i="5"/>
  <c r="AD1879" i="5"/>
  <c r="AC1879" i="5"/>
  <c r="AB1879" i="5"/>
  <c r="T1879" i="5"/>
  <c r="L1879" i="5"/>
  <c r="K1879" i="5"/>
  <c r="AD1878" i="5"/>
  <c r="AC1878" i="5"/>
  <c r="AB1878" i="5"/>
  <c r="L1878" i="5"/>
  <c r="K1878" i="5"/>
  <c r="AD1877" i="5"/>
  <c r="AC1877" i="5"/>
  <c r="AB1877" i="5"/>
  <c r="L1877" i="5"/>
  <c r="K1877" i="5"/>
  <c r="AD1876" i="5"/>
  <c r="AC1876" i="5"/>
  <c r="AB1876" i="5"/>
  <c r="L1876" i="5"/>
  <c r="K1876" i="5"/>
  <c r="AD1875" i="5"/>
  <c r="AC1875" i="5"/>
  <c r="AB1875" i="5"/>
  <c r="L1875" i="5"/>
  <c r="K1875" i="5"/>
  <c r="AD1874" i="5"/>
  <c r="AC1874" i="5"/>
  <c r="AB1874" i="5"/>
  <c r="L1874" i="5"/>
  <c r="K1874" i="5"/>
  <c r="AD1873" i="5"/>
  <c r="AC1873" i="5"/>
  <c r="AB1873" i="5"/>
  <c r="L1873" i="5"/>
  <c r="K1873" i="5"/>
  <c r="AD1872" i="5"/>
  <c r="AC1872" i="5"/>
  <c r="AB1872" i="5"/>
  <c r="L1872" i="5"/>
  <c r="K1872" i="5"/>
  <c r="AD1871" i="5"/>
  <c r="AC1871" i="5"/>
  <c r="AB1871" i="5"/>
  <c r="L1871" i="5"/>
  <c r="K1871" i="5"/>
  <c r="AD1870" i="5"/>
  <c r="AC1870" i="5"/>
  <c r="AB1870" i="5"/>
  <c r="L1870" i="5"/>
  <c r="K1870" i="5"/>
  <c r="AD1869" i="5"/>
  <c r="AC1869" i="5"/>
  <c r="AB1869" i="5"/>
  <c r="L1869" i="5"/>
  <c r="K1869" i="5"/>
  <c r="AD1868" i="5"/>
  <c r="AC1868" i="5"/>
  <c r="AB1868" i="5"/>
  <c r="L1868" i="5"/>
  <c r="K1868" i="5"/>
  <c r="AD1867" i="5"/>
  <c r="AC1867" i="5"/>
  <c r="AB1867" i="5"/>
  <c r="L1867" i="5"/>
  <c r="K1867" i="5"/>
  <c r="AD1866" i="5"/>
  <c r="AC1866" i="5"/>
  <c r="AB1866" i="5"/>
  <c r="L1866" i="5"/>
  <c r="K1866" i="5"/>
  <c r="AD1865" i="5"/>
  <c r="AC1865" i="5"/>
  <c r="AB1865" i="5"/>
  <c r="L1865" i="5"/>
  <c r="K1865" i="5"/>
  <c r="AD1864" i="5"/>
  <c r="AC1864" i="5"/>
  <c r="AB1864" i="5"/>
  <c r="L1864" i="5"/>
  <c r="K1864" i="5"/>
  <c r="AD1863" i="5"/>
  <c r="AC1863" i="5"/>
  <c r="AB1863" i="5"/>
  <c r="L1863" i="5"/>
  <c r="K1863" i="5"/>
  <c r="AD1862" i="5"/>
  <c r="AC1862" i="5"/>
  <c r="AB1862" i="5"/>
  <c r="L1862" i="5"/>
  <c r="K1862" i="5"/>
  <c r="AD1861" i="5"/>
  <c r="AC1861" i="5"/>
  <c r="AB1861" i="5"/>
  <c r="L1861" i="5"/>
  <c r="K1861" i="5"/>
  <c r="AD1860" i="5"/>
  <c r="AC1860" i="5"/>
  <c r="AB1860" i="5"/>
  <c r="L1860" i="5"/>
  <c r="K1860" i="5"/>
  <c r="AD1859" i="5"/>
  <c r="AC1859" i="5"/>
  <c r="AB1859" i="5"/>
  <c r="L1859" i="5"/>
  <c r="K1859" i="5"/>
  <c r="AD1858" i="5"/>
  <c r="AC1858" i="5"/>
  <c r="AB1858" i="5"/>
  <c r="L1858" i="5"/>
  <c r="K1858" i="5"/>
  <c r="AD1857" i="5"/>
  <c r="AC1857" i="5"/>
  <c r="AB1857" i="5"/>
  <c r="L1857" i="5"/>
  <c r="K1857" i="5"/>
  <c r="AD1856" i="5"/>
  <c r="AC1856" i="5"/>
  <c r="AB1856" i="5"/>
  <c r="L1856" i="5"/>
  <c r="K1856" i="5"/>
  <c r="AD1855" i="5"/>
  <c r="AC1855" i="5"/>
  <c r="AB1855" i="5"/>
  <c r="L1855" i="5"/>
  <c r="K1855" i="5"/>
  <c r="AD1854" i="5"/>
  <c r="AC1854" i="5"/>
  <c r="AB1854" i="5"/>
  <c r="L1854" i="5"/>
  <c r="K1854" i="5"/>
  <c r="AD1853" i="5"/>
  <c r="AC1853" i="5"/>
  <c r="AB1853" i="5"/>
  <c r="L1853" i="5"/>
  <c r="K1853" i="5"/>
  <c r="AD1852" i="5"/>
  <c r="AC1852" i="5"/>
  <c r="AB1852" i="5"/>
  <c r="L1852" i="5"/>
  <c r="K1852" i="5"/>
  <c r="AD1851" i="5"/>
  <c r="AC1851" i="5"/>
  <c r="AB1851" i="5"/>
  <c r="L1851" i="5"/>
  <c r="K1851" i="5"/>
  <c r="AD1850" i="5"/>
  <c r="AC1850" i="5"/>
  <c r="AB1850" i="5"/>
  <c r="L1850" i="5"/>
  <c r="K1850" i="5"/>
  <c r="AD1849" i="5"/>
  <c r="AC1849" i="5"/>
  <c r="AB1849" i="5"/>
  <c r="L1849" i="5"/>
  <c r="K1849" i="5"/>
  <c r="AD1848" i="5"/>
  <c r="AC1848" i="5"/>
  <c r="AB1848" i="5"/>
  <c r="L1848" i="5"/>
  <c r="K1848" i="5"/>
  <c r="AD1847" i="5"/>
  <c r="AC1847" i="5"/>
  <c r="AB1847" i="5"/>
  <c r="L1847" i="5"/>
  <c r="K1847" i="5"/>
  <c r="AD1846" i="5"/>
  <c r="AC1846" i="5"/>
  <c r="AB1846" i="5"/>
  <c r="L1846" i="5"/>
  <c r="K1846" i="5"/>
  <c r="AD1845" i="5"/>
  <c r="AC1845" i="5"/>
  <c r="AB1845" i="5"/>
  <c r="L1845" i="5"/>
  <c r="K1845" i="5"/>
  <c r="AD1844" i="5"/>
  <c r="AC1844" i="5"/>
  <c r="AB1844" i="5"/>
  <c r="L1844" i="5"/>
  <c r="K1844" i="5"/>
  <c r="AD1843" i="5"/>
  <c r="AC1843" i="5"/>
  <c r="AB1843" i="5"/>
  <c r="L1843" i="5"/>
  <c r="K1843" i="5"/>
  <c r="AD1842" i="5"/>
  <c r="AC1842" i="5"/>
  <c r="AB1842" i="5"/>
  <c r="L1842" i="5"/>
  <c r="K1842" i="5"/>
  <c r="AD1841" i="5"/>
  <c r="AC1841" i="5"/>
  <c r="AB1841" i="5"/>
  <c r="L1841" i="5"/>
  <c r="K1841" i="5"/>
  <c r="AD1840" i="5"/>
  <c r="AC1840" i="5"/>
  <c r="AB1840" i="5"/>
  <c r="L1840" i="5"/>
  <c r="K1840" i="5"/>
  <c r="AD1839" i="5"/>
  <c r="AC1839" i="5"/>
  <c r="AB1839" i="5"/>
  <c r="L1839" i="5"/>
  <c r="K1839" i="5"/>
  <c r="AD1838" i="5"/>
  <c r="AC1838" i="5"/>
  <c r="AB1838" i="5"/>
  <c r="L1838" i="5"/>
  <c r="K1838" i="5"/>
  <c r="AD1837" i="5"/>
  <c r="AC1837" i="5"/>
  <c r="AB1837" i="5"/>
  <c r="L1837" i="5"/>
  <c r="K1837" i="5"/>
  <c r="AD1836" i="5"/>
  <c r="AC1836" i="5"/>
  <c r="AB1836" i="5"/>
  <c r="L1836" i="5"/>
  <c r="K1836" i="5"/>
  <c r="AD1835" i="5"/>
  <c r="AC1835" i="5"/>
  <c r="AB1835" i="5"/>
  <c r="L1835" i="5"/>
  <c r="K1835" i="5"/>
  <c r="AD1834" i="5"/>
  <c r="AC1834" i="5"/>
  <c r="AB1834" i="5"/>
  <c r="L1834" i="5"/>
  <c r="K1834" i="5"/>
  <c r="AD1833" i="5"/>
  <c r="AC1833" i="5"/>
  <c r="AB1833" i="5"/>
  <c r="L1833" i="5"/>
  <c r="K1833" i="5"/>
  <c r="AD1832" i="5"/>
  <c r="AC1832" i="5"/>
  <c r="AB1832" i="5"/>
  <c r="L1832" i="5"/>
  <c r="K1832" i="5"/>
  <c r="AD1831" i="5"/>
  <c r="AC1831" i="5"/>
  <c r="AB1831" i="5"/>
  <c r="L1831" i="5"/>
  <c r="K1831" i="5"/>
  <c r="AD1830" i="5"/>
  <c r="AC1830" i="5"/>
  <c r="AB1830" i="5"/>
  <c r="L1830" i="5"/>
  <c r="K1830" i="5"/>
  <c r="AD1829" i="5"/>
  <c r="AC1829" i="5"/>
  <c r="AB1829" i="5"/>
  <c r="L1829" i="5"/>
  <c r="K1829" i="5"/>
  <c r="AD1828" i="5"/>
  <c r="AC1828" i="5"/>
  <c r="AB1828" i="5"/>
  <c r="L1828" i="5"/>
  <c r="K1828" i="5"/>
  <c r="AD1827" i="5"/>
  <c r="AC1827" i="5"/>
  <c r="AB1827" i="5"/>
  <c r="L1827" i="5"/>
  <c r="K1827" i="5"/>
  <c r="AD1826" i="5"/>
  <c r="AC1826" i="5"/>
  <c r="AB1826" i="5"/>
  <c r="L1826" i="5"/>
  <c r="K1826" i="5"/>
  <c r="AD1825" i="5"/>
  <c r="AC1825" i="5"/>
  <c r="AB1825" i="5"/>
  <c r="L1825" i="5"/>
  <c r="K1825" i="5"/>
  <c r="AD1824" i="5"/>
  <c r="AC1824" i="5"/>
  <c r="AB1824" i="5"/>
  <c r="L1824" i="5"/>
  <c r="K1824" i="5"/>
  <c r="AD1823" i="5"/>
  <c r="AC1823" i="5"/>
  <c r="AB1823" i="5"/>
  <c r="L1823" i="5"/>
  <c r="K1823" i="5"/>
  <c r="AD1822" i="5"/>
  <c r="AC1822" i="5"/>
  <c r="AB1822" i="5"/>
  <c r="L1822" i="5"/>
  <c r="K1822" i="5"/>
  <c r="AD1821" i="5"/>
  <c r="AC1821" i="5"/>
  <c r="AB1821" i="5"/>
  <c r="L1821" i="5"/>
  <c r="K1821" i="5"/>
  <c r="AD1820" i="5"/>
  <c r="AC1820" i="5"/>
  <c r="AB1820" i="5"/>
  <c r="L1820" i="5"/>
  <c r="K1820" i="5"/>
  <c r="AD1819" i="5"/>
  <c r="AC1819" i="5"/>
  <c r="AB1819" i="5"/>
  <c r="L1819" i="5"/>
  <c r="K1819" i="5"/>
  <c r="AD1818" i="5"/>
  <c r="AC1818" i="5"/>
  <c r="AB1818" i="5"/>
  <c r="L1818" i="5"/>
  <c r="K1818" i="5"/>
  <c r="AD1817" i="5"/>
  <c r="AC1817" i="5"/>
  <c r="AB1817" i="5"/>
  <c r="L1817" i="5"/>
  <c r="K1817" i="5"/>
  <c r="AD1816" i="5"/>
  <c r="AC1816" i="5"/>
  <c r="AB1816" i="5"/>
  <c r="L1816" i="5"/>
  <c r="K1816" i="5"/>
  <c r="AD1815" i="5"/>
  <c r="AC1815" i="5"/>
  <c r="AB1815" i="5"/>
  <c r="L1815" i="5"/>
  <c r="K1815" i="5"/>
  <c r="AD1814" i="5"/>
  <c r="AC1814" i="5"/>
  <c r="AB1814" i="5"/>
  <c r="L1814" i="5"/>
  <c r="K1814" i="5"/>
  <c r="AD1813" i="5"/>
  <c r="AC1813" i="5"/>
  <c r="AB1813" i="5"/>
  <c r="L1813" i="5"/>
  <c r="K1813" i="5"/>
  <c r="AD1812" i="5"/>
  <c r="AC1812" i="5"/>
  <c r="AB1812" i="5"/>
  <c r="L1812" i="5"/>
  <c r="K1812" i="5"/>
  <c r="AD1811" i="5"/>
  <c r="AC1811" i="5"/>
  <c r="AB1811" i="5"/>
  <c r="L1811" i="5"/>
  <c r="K1811" i="5"/>
  <c r="AD1810" i="5"/>
  <c r="AC1810" i="5"/>
  <c r="AB1810" i="5"/>
  <c r="L1810" i="5"/>
  <c r="K1810" i="5"/>
  <c r="AD1809" i="5"/>
  <c r="AC1809" i="5"/>
  <c r="AB1809" i="5"/>
  <c r="L1809" i="5"/>
  <c r="K1809" i="5"/>
  <c r="AD1808" i="5"/>
  <c r="AC1808" i="5"/>
  <c r="AB1808" i="5"/>
  <c r="L1808" i="5"/>
  <c r="K1808" i="5"/>
  <c r="AD1807" i="5"/>
  <c r="AC1807" i="5"/>
  <c r="AB1807" i="5"/>
  <c r="L1807" i="5"/>
  <c r="K1807" i="5"/>
  <c r="AD1806" i="5"/>
  <c r="AC1806" i="5"/>
  <c r="AB1806" i="5"/>
  <c r="L1806" i="5"/>
  <c r="K1806" i="5"/>
  <c r="AD1805" i="5"/>
  <c r="AC1805" i="5"/>
  <c r="AB1805" i="5"/>
  <c r="L1805" i="5"/>
  <c r="K1805" i="5"/>
  <c r="AD1804" i="5"/>
  <c r="AC1804" i="5"/>
  <c r="AB1804" i="5"/>
  <c r="L1804" i="5"/>
  <c r="K1804" i="5"/>
  <c r="AD1803" i="5"/>
  <c r="AC1803" i="5"/>
  <c r="AB1803" i="5"/>
  <c r="L1803" i="5"/>
  <c r="K1803" i="5"/>
  <c r="AD1802" i="5"/>
  <c r="AC1802" i="5"/>
  <c r="AB1802" i="5"/>
  <c r="L1802" i="5"/>
  <c r="K1802" i="5"/>
  <c r="AD1801" i="5"/>
  <c r="AC1801" i="5"/>
  <c r="AB1801" i="5"/>
  <c r="L1801" i="5"/>
  <c r="K1801" i="5"/>
  <c r="AD1800" i="5"/>
  <c r="AC1800" i="5"/>
  <c r="AB1800" i="5"/>
  <c r="L1800" i="5"/>
  <c r="K1800" i="5"/>
  <c r="AD1799" i="5"/>
  <c r="AC1799" i="5"/>
  <c r="AB1799" i="5"/>
  <c r="L1799" i="5"/>
  <c r="K1799" i="5"/>
  <c r="AD1798" i="5"/>
  <c r="AC1798" i="5"/>
  <c r="AB1798" i="5"/>
  <c r="L1798" i="5"/>
  <c r="K1798" i="5"/>
  <c r="AD1797" i="5"/>
  <c r="AC1797" i="5"/>
  <c r="AB1797" i="5"/>
  <c r="L1797" i="5"/>
  <c r="K1797" i="5"/>
  <c r="AD1796" i="5"/>
  <c r="AC1796" i="5"/>
  <c r="AB1796" i="5"/>
  <c r="L1796" i="5"/>
  <c r="K1796" i="5"/>
  <c r="AD1795" i="5"/>
  <c r="AC1795" i="5"/>
  <c r="AB1795" i="5"/>
  <c r="L1795" i="5"/>
  <c r="K1795" i="5"/>
  <c r="AD1794" i="5"/>
  <c r="AC1794" i="5"/>
  <c r="AB1794" i="5"/>
  <c r="L1794" i="5"/>
  <c r="K1794" i="5"/>
  <c r="AD1793" i="5"/>
  <c r="AC1793" i="5"/>
  <c r="AB1793" i="5"/>
  <c r="L1793" i="5"/>
  <c r="K1793" i="5"/>
  <c r="AD1792" i="5"/>
  <c r="AC1792" i="5"/>
  <c r="AB1792" i="5"/>
  <c r="L1792" i="5"/>
  <c r="K1792" i="5"/>
  <c r="AD1791" i="5"/>
  <c r="AC1791" i="5"/>
  <c r="AB1791" i="5"/>
  <c r="L1791" i="5"/>
  <c r="K1791" i="5"/>
  <c r="AD1790" i="5"/>
  <c r="AC1790" i="5"/>
  <c r="AB1790" i="5"/>
  <c r="L1790" i="5"/>
  <c r="K1790" i="5"/>
  <c r="AD1789" i="5"/>
  <c r="AC1789" i="5"/>
  <c r="AB1789" i="5"/>
  <c r="L1789" i="5"/>
  <c r="K1789" i="5"/>
  <c r="AD1788" i="5"/>
  <c r="AC1788" i="5"/>
  <c r="AB1788" i="5"/>
  <c r="L1788" i="5"/>
  <c r="K1788" i="5"/>
  <c r="AD1787" i="5"/>
  <c r="AC1787" i="5"/>
  <c r="AB1787" i="5"/>
  <c r="L1787" i="5"/>
  <c r="K1787" i="5"/>
  <c r="AD1786" i="5"/>
  <c r="AC1786" i="5"/>
  <c r="AB1786" i="5"/>
  <c r="L1786" i="5"/>
  <c r="K1786" i="5"/>
  <c r="AD1785" i="5"/>
  <c r="AC1785" i="5"/>
  <c r="AB1785" i="5"/>
  <c r="L1785" i="5"/>
  <c r="K1785" i="5"/>
  <c r="AD1784" i="5"/>
  <c r="AC1784" i="5"/>
  <c r="AB1784" i="5"/>
  <c r="L1784" i="5"/>
  <c r="K1784" i="5"/>
  <c r="AD1783" i="5"/>
  <c r="AC1783" i="5"/>
  <c r="AB1783" i="5"/>
  <c r="L1783" i="5"/>
  <c r="K1783" i="5"/>
  <c r="AD1782" i="5"/>
  <c r="AC1782" i="5"/>
  <c r="AB1782" i="5"/>
  <c r="L1782" i="5"/>
  <c r="K1782" i="5"/>
  <c r="AD1781" i="5"/>
  <c r="AC1781" i="5"/>
  <c r="AB1781" i="5"/>
  <c r="L1781" i="5"/>
  <c r="K1781" i="5"/>
  <c r="AD1780" i="5"/>
  <c r="AC1780" i="5"/>
  <c r="AB1780" i="5"/>
  <c r="L1780" i="5"/>
  <c r="K1780" i="5"/>
  <c r="AD1779" i="5"/>
  <c r="AC1779" i="5"/>
  <c r="AB1779" i="5"/>
  <c r="L1779" i="5"/>
  <c r="K1779" i="5"/>
  <c r="AD1778" i="5"/>
  <c r="AC1778" i="5"/>
  <c r="AB1778" i="5"/>
  <c r="L1778" i="5"/>
  <c r="K1778" i="5"/>
  <c r="AD1777" i="5"/>
  <c r="AC1777" i="5"/>
  <c r="AB1777" i="5"/>
  <c r="L1777" i="5"/>
  <c r="K1777" i="5"/>
  <c r="AD1776" i="5"/>
  <c r="AC1776" i="5"/>
  <c r="AB1776" i="5"/>
  <c r="L1776" i="5"/>
  <c r="K1776" i="5"/>
  <c r="AD1775" i="5"/>
  <c r="AC1775" i="5"/>
  <c r="AB1775" i="5"/>
  <c r="L1775" i="5"/>
  <c r="K1775" i="5"/>
  <c r="AD1774" i="5"/>
  <c r="AC1774" i="5"/>
  <c r="AB1774" i="5"/>
  <c r="L1774" i="5"/>
  <c r="K1774" i="5"/>
  <c r="AD1773" i="5"/>
  <c r="AC1773" i="5"/>
  <c r="AB1773" i="5"/>
  <c r="L1773" i="5"/>
  <c r="K1773" i="5"/>
  <c r="AD1772" i="5"/>
  <c r="AC1772" i="5"/>
  <c r="AB1772" i="5"/>
  <c r="L1772" i="5"/>
  <c r="K1772" i="5"/>
  <c r="AD1771" i="5"/>
  <c r="AC1771" i="5"/>
  <c r="AB1771" i="5"/>
  <c r="L1771" i="5"/>
  <c r="K1771" i="5"/>
  <c r="AD1770" i="5"/>
  <c r="AC1770" i="5"/>
  <c r="AB1770" i="5"/>
  <c r="L1770" i="5"/>
  <c r="K1770" i="5"/>
  <c r="AD1769" i="5"/>
  <c r="AC1769" i="5"/>
  <c r="AB1769" i="5"/>
  <c r="L1769" i="5"/>
  <c r="K1769" i="5"/>
  <c r="AD1768" i="5"/>
  <c r="AC1768" i="5"/>
  <c r="AB1768" i="5"/>
  <c r="L1768" i="5"/>
  <c r="K1768" i="5"/>
  <c r="AD1767" i="5"/>
  <c r="AC1767" i="5"/>
  <c r="AB1767" i="5"/>
  <c r="L1767" i="5"/>
  <c r="K1767" i="5"/>
  <c r="AD1766" i="5"/>
  <c r="AC1766" i="5"/>
  <c r="AB1766" i="5"/>
  <c r="L1766" i="5"/>
  <c r="K1766" i="5"/>
  <c r="AD1765" i="5"/>
  <c r="AC1765" i="5"/>
  <c r="AB1765" i="5"/>
  <c r="L1765" i="5"/>
  <c r="K1765" i="5"/>
  <c r="AD1764" i="5"/>
  <c r="AC1764" i="5"/>
  <c r="AB1764" i="5"/>
  <c r="L1764" i="5"/>
  <c r="K1764" i="5"/>
  <c r="AD1763" i="5"/>
  <c r="AC1763" i="5"/>
  <c r="AB1763" i="5"/>
  <c r="L1763" i="5"/>
  <c r="K1763" i="5"/>
  <c r="AD1762" i="5"/>
  <c r="AC1762" i="5"/>
  <c r="AB1762" i="5"/>
  <c r="L1762" i="5"/>
  <c r="K1762" i="5"/>
  <c r="AD1761" i="5"/>
  <c r="AC1761" i="5"/>
  <c r="AB1761" i="5"/>
  <c r="L1761" i="5"/>
  <c r="K1761" i="5"/>
  <c r="AD1760" i="5"/>
  <c r="AC1760" i="5"/>
  <c r="AB1760" i="5"/>
  <c r="L1760" i="5"/>
  <c r="K1760" i="5"/>
  <c r="AD1759" i="5"/>
  <c r="AC1759" i="5"/>
  <c r="AB1759" i="5"/>
  <c r="L1759" i="5"/>
  <c r="K1759" i="5"/>
  <c r="AD1758" i="5"/>
  <c r="AC1758" i="5"/>
  <c r="AB1758" i="5"/>
  <c r="L1758" i="5"/>
  <c r="K1758" i="5"/>
  <c r="AD1757" i="5"/>
  <c r="AC1757" i="5"/>
  <c r="AB1757" i="5"/>
  <c r="L1757" i="5"/>
  <c r="K1757" i="5"/>
  <c r="AD1756" i="5"/>
  <c r="AC1756" i="5"/>
  <c r="AB1756" i="5"/>
  <c r="L1756" i="5"/>
  <c r="K1756" i="5"/>
  <c r="AD1755" i="5"/>
  <c r="AC1755" i="5"/>
  <c r="AB1755" i="5"/>
  <c r="L1755" i="5"/>
  <c r="K1755" i="5"/>
  <c r="AD1754" i="5"/>
  <c r="AC1754" i="5"/>
  <c r="AB1754" i="5"/>
  <c r="L1754" i="5"/>
  <c r="K1754" i="5"/>
  <c r="AD1753" i="5"/>
  <c r="AC1753" i="5"/>
  <c r="AB1753" i="5"/>
  <c r="L1753" i="5"/>
  <c r="K1753" i="5"/>
  <c r="AD1752" i="5"/>
  <c r="AC1752" i="5"/>
  <c r="AB1752" i="5"/>
  <c r="L1752" i="5"/>
  <c r="K1752" i="5"/>
  <c r="AD1751" i="5"/>
  <c r="AC1751" i="5"/>
  <c r="AB1751" i="5"/>
  <c r="L1751" i="5"/>
  <c r="K1751" i="5"/>
  <c r="AD1750" i="5"/>
  <c r="AC1750" i="5"/>
  <c r="AB1750" i="5"/>
  <c r="L1750" i="5"/>
  <c r="K1750" i="5"/>
  <c r="AD1749" i="5"/>
  <c r="AC1749" i="5"/>
  <c r="AB1749" i="5"/>
  <c r="L1749" i="5"/>
  <c r="K1749" i="5"/>
  <c r="AD1748" i="5"/>
  <c r="AC1748" i="5"/>
  <c r="AB1748" i="5"/>
  <c r="L1748" i="5"/>
  <c r="K1748" i="5"/>
  <c r="AD1747" i="5"/>
  <c r="AC1747" i="5"/>
  <c r="AB1747" i="5"/>
  <c r="L1747" i="5"/>
  <c r="K1747" i="5"/>
  <c r="AD1746" i="5"/>
  <c r="AC1746" i="5"/>
  <c r="AB1746" i="5"/>
  <c r="L1746" i="5"/>
  <c r="K1746" i="5"/>
  <c r="AD1745" i="5"/>
  <c r="AC1745" i="5"/>
  <c r="AB1745" i="5"/>
  <c r="L1745" i="5"/>
  <c r="K1745" i="5"/>
  <c r="AD1744" i="5"/>
  <c r="AC1744" i="5"/>
  <c r="AB1744" i="5"/>
  <c r="L1744" i="5"/>
  <c r="K1744" i="5"/>
  <c r="AD1743" i="5"/>
  <c r="AC1743" i="5"/>
  <c r="AB1743" i="5"/>
  <c r="L1743" i="5"/>
  <c r="K1743" i="5"/>
  <c r="AD1742" i="5"/>
  <c r="AC1742" i="5"/>
  <c r="AB1742" i="5"/>
  <c r="L1742" i="5"/>
  <c r="K1742" i="5"/>
  <c r="AD1741" i="5"/>
  <c r="AC1741" i="5"/>
  <c r="AB1741" i="5"/>
  <c r="L1741" i="5"/>
  <c r="K1741" i="5"/>
  <c r="AD1740" i="5"/>
  <c r="AC1740" i="5"/>
  <c r="AB1740" i="5"/>
  <c r="L1740" i="5"/>
  <c r="K1740" i="5"/>
  <c r="AD1739" i="5"/>
  <c r="AC1739" i="5"/>
  <c r="AB1739" i="5"/>
  <c r="L1739" i="5"/>
  <c r="K1739" i="5"/>
  <c r="AD1738" i="5"/>
  <c r="AC1738" i="5"/>
  <c r="AB1738" i="5"/>
  <c r="L1738" i="5"/>
  <c r="K1738" i="5"/>
  <c r="AD1737" i="5"/>
  <c r="AC1737" i="5"/>
  <c r="AB1737" i="5"/>
  <c r="L1737" i="5"/>
  <c r="K1737" i="5"/>
  <c r="AD1736" i="5"/>
  <c r="AC1736" i="5"/>
  <c r="AB1736" i="5"/>
  <c r="L1736" i="5"/>
  <c r="K1736" i="5"/>
  <c r="AD1735" i="5"/>
  <c r="AC1735" i="5"/>
  <c r="AB1735" i="5"/>
  <c r="L1735" i="5"/>
  <c r="K1735" i="5"/>
  <c r="AD1734" i="5"/>
  <c r="AC1734" i="5"/>
  <c r="AB1734" i="5"/>
  <c r="L1734" i="5"/>
  <c r="K1734" i="5"/>
  <c r="AD1733" i="5"/>
  <c r="AC1733" i="5"/>
  <c r="AB1733" i="5"/>
  <c r="L1733" i="5"/>
  <c r="K1733" i="5"/>
  <c r="AD1732" i="5"/>
  <c r="AC1732" i="5"/>
  <c r="AB1732" i="5"/>
  <c r="L1732" i="5"/>
  <c r="K1732" i="5"/>
  <c r="AD1731" i="5"/>
  <c r="AC1731" i="5"/>
  <c r="AB1731" i="5"/>
  <c r="L1731" i="5"/>
  <c r="K1731" i="5"/>
  <c r="AD1730" i="5"/>
  <c r="AC1730" i="5"/>
  <c r="AB1730" i="5"/>
  <c r="L1730" i="5"/>
  <c r="K1730" i="5"/>
  <c r="AD1729" i="5"/>
  <c r="AC1729" i="5"/>
  <c r="AB1729" i="5"/>
  <c r="L1729" i="5"/>
  <c r="K1729" i="5"/>
  <c r="AD1728" i="5"/>
  <c r="AC1728" i="5"/>
  <c r="AB1728" i="5"/>
  <c r="L1728" i="5"/>
  <c r="K1728" i="5"/>
  <c r="AD1727" i="5"/>
  <c r="AC1727" i="5"/>
  <c r="AB1727" i="5"/>
  <c r="L1727" i="5"/>
  <c r="K1727" i="5"/>
  <c r="AD1726" i="5"/>
  <c r="AC1726" i="5"/>
  <c r="AB1726" i="5"/>
  <c r="L1726" i="5"/>
  <c r="K1726" i="5"/>
  <c r="AD1725" i="5"/>
  <c r="AC1725" i="5"/>
  <c r="AB1725" i="5"/>
  <c r="L1725" i="5"/>
  <c r="K1725" i="5"/>
  <c r="AD1724" i="5"/>
  <c r="AC1724" i="5"/>
  <c r="AB1724" i="5"/>
  <c r="L1724" i="5"/>
  <c r="K1724" i="5"/>
  <c r="AD1723" i="5"/>
  <c r="AC1723" i="5"/>
  <c r="AB1723" i="5"/>
  <c r="L1723" i="5"/>
  <c r="K1723" i="5"/>
  <c r="AD1722" i="5"/>
  <c r="AC1722" i="5"/>
  <c r="AB1722" i="5"/>
  <c r="L1722" i="5"/>
  <c r="K1722" i="5"/>
  <c r="AD1721" i="5"/>
  <c r="AC1721" i="5"/>
  <c r="AB1721" i="5"/>
  <c r="L1721" i="5"/>
  <c r="K1721" i="5"/>
  <c r="AD1720" i="5"/>
  <c r="AC1720" i="5"/>
  <c r="AB1720" i="5"/>
  <c r="L1720" i="5"/>
  <c r="K1720" i="5"/>
  <c r="AD1719" i="5"/>
  <c r="AC1719" i="5"/>
  <c r="AB1719" i="5"/>
  <c r="L1719" i="5"/>
  <c r="K1719" i="5"/>
  <c r="AD1718" i="5"/>
  <c r="AC1718" i="5"/>
  <c r="AB1718" i="5"/>
  <c r="L1718" i="5"/>
  <c r="K1718" i="5"/>
  <c r="AD1717" i="5"/>
  <c r="AC1717" i="5"/>
  <c r="AB1717" i="5"/>
  <c r="L1717" i="5"/>
  <c r="K1717" i="5"/>
  <c r="AD1716" i="5"/>
  <c r="AC1716" i="5"/>
  <c r="AB1716" i="5"/>
  <c r="L1716" i="5"/>
  <c r="K1716" i="5"/>
  <c r="AD1715" i="5"/>
  <c r="AC1715" i="5"/>
  <c r="AB1715" i="5"/>
  <c r="L1715" i="5"/>
  <c r="K1715" i="5"/>
  <c r="AD1714" i="5"/>
  <c r="AC1714" i="5"/>
  <c r="AB1714" i="5"/>
  <c r="L1714" i="5"/>
  <c r="K1714" i="5"/>
  <c r="AD1713" i="5"/>
  <c r="AC1713" i="5"/>
  <c r="AB1713" i="5"/>
  <c r="L1713" i="5"/>
  <c r="K1713" i="5"/>
  <c r="AD1712" i="5"/>
  <c r="AC1712" i="5"/>
  <c r="AB1712" i="5"/>
  <c r="L1712" i="5"/>
  <c r="K1712" i="5"/>
  <c r="AD1711" i="5"/>
  <c r="AC1711" i="5"/>
  <c r="AB1711" i="5"/>
  <c r="L1711" i="5"/>
  <c r="K1711" i="5"/>
  <c r="AD1710" i="5"/>
  <c r="AC1710" i="5"/>
  <c r="AB1710" i="5"/>
  <c r="L1710" i="5"/>
  <c r="K1710" i="5"/>
  <c r="AD1709" i="5"/>
  <c r="AC1709" i="5"/>
  <c r="AB1709" i="5"/>
  <c r="L1709" i="5"/>
  <c r="K1709" i="5"/>
  <c r="AD1708" i="5"/>
  <c r="AC1708" i="5"/>
  <c r="AB1708" i="5"/>
  <c r="L1708" i="5"/>
  <c r="K1708" i="5"/>
  <c r="AD1707" i="5"/>
  <c r="AC1707" i="5"/>
  <c r="AB1707" i="5"/>
  <c r="L1707" i="5"/>
  <c r="K1707" i="5"/>
  <c r="AD1706" i="5"/>
  <c r="AC1706" i="5"/>
  <c r="AB1706" i="5"/>
  <c r="L1706" i="5"/>
  <c r="K1706" i="5"/>
  <c r="AD1705" i="5"/>
  <c r="AC1705" i="5"/>
  <c r="AB1705" i="5"/>
  <c r="L1705" i="5"/>
  <c r="K1705" i="5"/>
  <c r="AD1704" i="5"/>
  <c r="AC1704" i="5"/>
  <c r="AB1704" i="5"/>
  <c r="L1704" i="5"/>
  <c r="K1704" i="5"/>
  <c r="AD1703" i="5"/>
  <c r="AC1703" i="5"/>
  <c r="AB1703" i="5"/>
  <c r="L1703" i="5"/>
  <c r="K1703" i="5"/>
  <c r="AD1702" i="5"/>
  <c r="AC1702" i="5"/>
  <c r="AB1702" i="5"/>
  <c r="L1702" i="5"/>
  <c r="K1702" i="5"/>
  <c r="AD1701" i="5"/>
  <c r="AC1701" i="5"/>
  <c r="AB1701" i="5"/>
  <c r="L1701" i="5"/>
  <c r="K1701" i="5"/>
  <c r="AD1700" i="5"/>
  <c r="AC1700" i="5"/>
  <c r="AB1700" i="5"/>
  <c r="L1700" i="5"/>
  <c r="K1700" i="5"/>
  <c r="AD1699" i="5"/>
  <c r="AC1699" i="5"/>
  <c r="AB1699" i="5"/>
  <c r="L1699" i="5"/>
  <c r="K1699" i="5"/>
  <c r="AD1698" i="5"/>
  <c r="AC1698" i="5"/>
  <c r="AB1698" i="5"/>
  <c r="L1698" i="5"/>
  <c r="K1698" i="5"/>
  <c r="AD1697" i="5"/>
  <c r="AC1697" i="5"/>
  <c r="AB1697" i="5"/>
  <c r="L1697" i="5"/>
  <c r="K1697" i="5"/>
  <c r="AD1696" i="5"/>
  <c r="AC1696" i="5"/>
  <c r="AB1696" i="5"/>
  <c r="L1696" i="5"/>
  <c r="K1696" i="5"/>
  <c r="AD1695" i="5"/>
  <c r="AC1695" i="5"/>
  <c r="AB1695" i="5"/>
  <c r="L1695" i="5"/>
  <c r="K1695" i="5"/>
  <c r="AD1694" i="5"/>
  <c r="AC1694" i="5"/>
  <c r="AB1694" i="5"/>
  <c r="L1694" i="5"/>
  <c r="K1694" i="5"/>
  <c r="AD1693" i="5"/>
  <c r="AC1693" i="5"/>
  <c r="AB1693" i="5"/>
  <c r="L1693" i="5"/>
  <c r="K1693" i="5"/>
  <c r="AD1692" i="5"/>
  <c r="AC1692" i="5"/>
  <c r="AB1692" i="5"/>
  <c r="L1692" i="5"/>
  <c r="K1692" i="5"/>
  <c r="AD1691" i="5"/>
  <c r="AC1691" i="5"/>
  <c r="AB1691" i="5"/>
  <c r="L1691" i="5"/>
  <c r="K1691" i="5"/>
  <c r="AD1690" i="5"/>
  <c r="AC1690" i="5"/>
  <c r="AB1690" i="5"/>
  <c r="L1690" i="5"/>
  <c r="K1690" i="5"/>
  <c r="AD1689" i="5"/>
  <c r="AC1689" i="5"/>
  <c r="AB1689" i="5"/>
  <c r="L1689" i="5"/>
  <c r="K1689" i="5"/>
  <c r="AD1688" i="5"/>
  <c r="AC1688" i="5"/>
  <c r="AB1688" i="5"/>
  <c r="L1688" i="5"/>
  <c r="K1688" i="5"/>
  <c r="AD1687" i="5"/>
  <c r="AC1687" i="5"/>
  <c r="AB1687" i="5"/>
  <c r="L1687" i="5"/>
  <c r="K1687" i="5"/>
  <c r="AD1686" i="5"/>
  <c r="AC1686" i="5"/>
  <c r="AB1686" i="5"/>
  <c r="L1686" i="5"/>
  <c r="K1686" i="5"/>
  <c r="AD1685" i="5"/>
  <c r="AC1685" i="5"/>
  <c r="AB1685" i="5"/>
  <c r="L1685" i="5"/>
  <c r="K1685" i="5"/>
  <c r="AD1684" i="5"/>
  <c r="AC1684" i="5"/>
  <c r="AB1684" i="5"/>
  <c r="L1684" i="5"/>
  <c r="K1684" i="5"/>
  <c r="AD1683" i="5"/>
  <c r="AC1683" i="5"/>
  <c r="AB1683" i="5"/>
  <c r="L1683" i="5"/>
  <c r="K1683" i="5"/>
  <c r="AD1682" i="5"/>
  <c r="AC1682" i="5"/>
  <c r="AB1682" i="5"/>
  <c r="L1682" i="5"/>
  <c r="K1682" i="5"/>
  <c r="AD1681" i="5"/>
  <c r="AC1681" i="5"/>
  <c r="AB1681" i="5"/>
  <c r="L1681" i="5"/>
  <c r="K1681" i="5"/>
  <c r="AD1680" i="5"/>
  <c r="AC1680" i="5"/>
  <c r="AB1680" i="5"/>
  <c r="L1680" i="5"/>
  <c r="K1680" i="5"/>
  <c r="AD1679" i="5"/>
  <c r="AC1679" i="5"/>
  <c r="AB1679" i="5"/>
  <c r="L1679" i="5"/>
  <c r="K1679" i="5"/>
  <c r="AD1678" i="5"/>
  <c r="AC1678" i="5"/>
  <c r="AB1678" i="5"/>
  <c r="L1678" i="5"/>
  <c r="K1678" i="5"/>
  <c r="AD1677" i="5"/>
  <c r="AC1677" i="5"/>
  <c r="AB1677" i="5"/>
  <c r="L1677" i="5"/>
  <c r="K1677" i="5"/>
  <c r="AD1676" i="5"/>
  <c r="AC1676" i="5"/>
  <c r="AB1676" i="5"/>
  <c r="L1676" i="5"/>
  <c r="K1676" i="5"/>
  <c r="AD1675" i="5"/>
  <c r="AC1675" i="5"/>
  <c r="AB1675" i="5"/>
  <c r="L1675" i="5"/>
  <c r="K1675" i="5"/>
  <c r="AD1674" i="5"/>
  <c r="AC1674" i="5"/>
  <c r="AB1674" i="5"/>
  <c r="L1674" i="5"/>
  <c r="K1674" i="5"/>
  <c r="AD1673" i="5"/>
  <c r="AC1673" i="5"/>
  <c r="AB1673" i="5"/>
  <c r="L1673" i="5"/>
  <c r="K1673" i="5"/>
  <c r="AD1672" i="5"/>
  <c r="AC1672" i="5"/>
  <c r="AB1672" i="5"/>
  <c r="L1672" i="5"/>
  <c r="K1672" i="5"/>
  <c r="AD1671" i="5"/>
  <c r="AC1671" i="5"/>
  <c r="AB1671" i="5"/>
  <c r="L1671" i="5"/>
  <c r="K1671" i="5"/>
  <c r="AD1670" i="5"/>
  <c r="AC1670" i="5"/>
  <c r="AB1670" i="5"/>
  <c r="L1670" i="5"/>
  <c r="K1670" i="5"/>
  <c r="AD1669" i="5"/>
  <c r="AC1669" i="5"/>
  <c r="AB1669" i="5"/>
  <c r="L1669" i="5"/>
  <c r="K1669" i="5"/>
  <c r="AD1668" i="5"/>
  <c r="AC1668" i="5"/>
  <c r="AB1668" i="5"/>
  <c r="L1668" i="5"/>
  <c r="K1668" i="5"/>
  <c r="AD1667" i="5"/>
  <c r="AC1667" i="5"/>
  <c r="AB1667" i="5"/>
  <c r="L1667" i="5"/>
  <c r="K1667" i="5"/>
  <c r="AD1666" i="5"/>
  <c r="AC1666" i="5"/>
  <c r="AB1666" i="5"/>
  <c r="L1666" i="5"/>
  <c r="K1666" i="5"/>
  <c r="AD1665" i="5"/>
  <c r="AC1665" i="5"/>
  <c r="AB1665" i="5"/>
  <c r="L1665" i="5"/>
  <c r="K1665" i="5"/>
  <c r="AD1664" i="5"/>
  <c r="AC1664" i="5"/>
  <c r="AB1664" i="5"/>
  <c r="L1664" i="5"/>
  <c r="K1664" i="5"/>
  <c r="AD1663" i="5"/>
  <c r="AC1663" i="5"/>
  <c r="AB1663" i="5"/>
  <c r="L1663" i="5"/>
  <c r="K1663" i="5"/>
  <c r="AD1662" i="5"/>
  <c r="AC1662" i="5"/>
  <c r="AB1662" i="5"/>
  <c r="L1662" i="5"/>
  <c r="K1662" i="5"/>
  <c r="AD1661" i="5"/>
  <c r="AC1661" i="5"/>
  <c r="AB1661" i="5"/>
  <c r="L1661" i="5"/>
  <c r="K1661" i="5"/>
  <c r="AD1660" i="5"/>
  <c r="AC1660" i="5"/>
  <c r="AB1660" i="5"/>
  <c r="L1660" i="5"/>
  <c r="K1660" i="5"/>
  <c r="AD1659" i="5"/>
  <c r="AC1659" i="5"/>
  <c r="AB1659" i="5"/>
  <c r="L1659" i="5"/>
  <c r="K1659" i="5"/>
  <c r="AD1658" i="5"/>
  <c r="AC1658" i="5"/>
  <c r="AB1658" i="5"/>
  <c r="L1658" i="5"/>
  <c r="K1658" i="5"/>
  <c r="AD1657" i="5"/>
  <c r="AC1657" i="5"/>
  <c r="AB1657" i="5"/>
  <c r="L1657" i="5"/>
  <c r="K1657" i="5"/>
  <c r="AD1656" i="5"/>
  <c r="AC1656" i="5"/>
  <c r="AB1656" i="5"/>
  <c r="L1656" i="5"/>
  <c r="K1656" i="5"/>
  <c r="AD1655" i="5"/>
  <c r="AC1655" i="5"/>
  <c r="AB1655" i="5"/>
  <c r="L1655" i="5"/>
  <c r="K1655" i="5"/>
  <c r="AD1654" i="5"/>
  <c r="AC1654" i="5"/>
  <c r="AB1654" i="5"/>
  <c r="L1654" i="5"/>
  <c r="K1654" i="5"/>
  <c r="AD1653" i="5"/>
  <c r="AC1653" i="5"/>
  <c r="AB1653" i="5"/>
  <c r="L1653" i="5"/>
  <c r="K1653" i="5"/>
  <c r="AD1652" i="5"/>
  <c r="AC1652" i="5"/>
  <c r="AB1652" i="5"/>
  <c r="L1652" i="5"/>
  <c r="K1652" i="5"/>
  <c r="AD1651" i="5"/>
  <c r="AC1651" i="5"/>
  <c r="AB1651" i="5"/>
  <c r="L1651" i="5"/>
  <c r="K1651" i="5"/>
  <c r="AD1650" i="5"/>
  <c r="AC1650" i="5"/>
  <c r="AB1650" i="5"/>
  <c r="L1650" i="5"/>
  <c r="K1650" i="5"/>
  <c r="AD1649" i="5"/>
  <c r="AC1649" i="5"/>
  <c r="AB1649" i="5"/>
  <c r="L1649" i="5"/>
  <c r="K1649" i="5"/>
  <c r="AD1648" i="5"/>
  <c r="AC1648" i="5"/>
  <c r="AB1648" i="5"/>
  <c r="L1648" i="5"/>
  <c r="K1648" i="5"/>
  <c r="AD1647" i="5"/>
  <c r="AC1647" i="5"/>
  <c r="AB1647" i="5"/>
  <c r="L1647" i="5"/>
  <c r="K1647" i="5"/>
  <c r="AD1646" i="5"/>
  <c r="AC1646" i="5"/>
  <c r="AB1646" i="5"/>
  <c r="L1646" i="5"/>
  <c r="K1646" i="5"/>
  <c r="AD1645" i="5"/>
  <c r="AC1645" i="5"/>
  <c r="AB1645" i="5"/>
  <c r="L1645" i="5"/>
  <c r="K1645" i="5"/>
  <c r="AD1644" i="5"/>
  <c r="AC1644" i="5"/>
  <c r="AB1644" i="5"/>
  <c r="L1644" i="5"/>
  <c r="K1644" i="5"/>
  <c r="AD1643" i="5"/>
  <c r="AC1643" i="5"/>
  <c r="AB1643" i="5"/>
  <c r="L1643" i="5"/>
  <c r="K1643" i="5"/>
  <c r="AD1642" i="5"/>
  <c r="AC1642" i="5"/>
  <c r="AB1642" i="5"/>
  <c r="T1642" i="5"/>
  <c r="L1642" i="5"/>
  <c r="K1642" i="5"/>
  <c r="AD1641" i="5"/>
  <c r="AC1641" i="5"/>
  <c r="AB1641" i="5"/>
  <c r="T1641" i="5"/>
  <c r="L1641" i="5"/>
  <c r="K1641" i="5"/>
  <c r="AD1640" i="5"/>
  <c r="AC1640" i="5"/>
  <c r="AB1640" i="5"/>
  <c r="T1640" i="5"/>
  <c r="L1640" i="5"/>
  <c r="K1640" i="5"/>
  <c r="AD1639" i="5"/>
  <c r="AC1639" i="5"/>
  <c r="AB1639" i="5"/>
  <c r="T1639" i="5"/>
  <c r="L1639" i="5"/>
  <c r="K1639" i="5"/>
  <c r="AD1638" i="5"/>
  <c r="AC1638" i="5"/>
  <c r="AB1638" i="5"/>
  <c r="T1638" i="5"/>
  <c r="L1638" i="5"/>
  <c r="K1638" i="5"/>
  <c r="AD1637" i="5"/>
  <c r="AC1637" i="5"/>
  <c r="AB1637" i="5"/>
  <c r="T1637" i="5"/>
  <c r="L1637" i="5"/>
  <c r="K1637" i="5"/>
  <c r="AD1636" i="5"/>
  <c r="AC1636" i="5"/>
  <c r="AB1636" i="5"/>
  <c r="T1636" i="5"/>
  <c r="L1636" i="5"/>
  <c r="K1636" i="5"/>
  <c r="AD1635" i="5"/>
  <c r="AC1635" i="5"/>
  <c r="AB1635" i="5"/>
  <c r="T1635" i="5"/>
  <c r="L1635" i="5"/>
  <c r="K1635" i="5"/>
  <c r="AD1634" i="5"/>
  <c r="AC1634" i="5"/>
  <c r="AB1634" i="5"/>
  <c r="T1634" i="5"/>
  <c r="L1634" i="5"/>
  <c r="K1634" i="5"/>
  <c r="AD1633" i="5"/>
  <c r="AC1633" i="5"/>
  <c r="AB1633" i="5"/>
  <c r="T1633" i="5"/>
  <c r="L1633" i="5"/>
  <c r="K1633" i="5"/>
  <c r="AD1632" i="5"/>
  <c r="AC1632" i="5"/>
  <c r="AB1632" i="5"/>
  <c r="T1632" i="5"/>
  <c r="L1632" i="5"/>
  <c r="K1632" i="5"/>
  <c r="AD1631" i="5"/>
  <c r="AC1631" i="5"/>
  <c r="AB1631" i="5"/>
  <c r="T1631" i="5"/>
  <c r="L1631" i="5"/>
  <c r="K1631" i="5"/>
  <c r="AD1630" i="5"/>
  <c r="AC1630" i="5"/>
  <c r="AB1630" i="5"/>
  <c r="T1630" i="5"/>
  <c r="L1630" i="5"/>
  <c r="K1630" i="5"/>
  <c r="AD1629" i="5"/>
  <c r="AC1629" i="5"/>
  <c r="AB1629" i="5"/>
  <c r="T1629" i="5"/>
  <c r="L1629" i="5"/>
  <c r="K1629" i="5"/>
  <c r="AD1628" i="5"/>
  <c r="AC1628" i="5"/>
  <c r="AB1628" i="5"/>
  <c r="T1628" i="5"/>
  <c r="L1628" i="5"/>
  <c r="K1628" i="5"/>
  <c r="AD1627" i="5"/>
  <c r="AC1627" i="5"/>
  <c r="AB1627" i="5"/>
  <c r="T1627" i="5"/>
  <c r="L1627" i="5"/>
  <c r="K1627" i="5"/>
  <c r="AD1626" i="5"/>
  <c r="AC1626" i="5"/>
  <c r="AB1626" i="5"/>
  <c r="T1626" i="5"/>
  <c r="L1626" i="5"/>
  <c r="K1626" i="5"/>
  <c r="AD1625" i="5"/>
  <c r="AC1625" i="5"/>
  <c r="AB1625" i="5"/>
  <c r="T1625" i="5"/>
  <c r="L1625" i="5"/>
  <c r="K1625" i="5"/>
  <c r="AD1624" i="5"/>
  <c r="AC1624" i="5"/>
  <c r="AB1624" i="5"/>
  <c r="T1624" i="5"/>
  <c r="L1624" i="5"/>
  <c r="K1624" i="5"/>
  <c r="AD1623" i="5"/>
  <c r="AC1623" i="5"/>
  <c r="AB1623" i="5"/>
  <c r="T1623" i="5"/>
  <c r="L1623" i="5"/>
  <c r="K1623" i="5"/>
  <c r="AD1622" i="5"/>
  <c r="AC1622" i="5"/>
  <c r="AB1622" i="5"/>
  <c r="T1622" i="5"/>
  <c r="L1622" i="5"/>
  <c r="K1622" i="5"/>
  <c r="AD1621" i="5"/>
  <c r="AC1621" i="5"/>
  <c r="AB1621" i="5"/>
  <c r="T1621" i="5"/>
  <c r="L1621" i="5"/>
  <c r="K1621" i="5"/>
  <c r="AD1620" i="5"/>
  <c r="AC1620" i="5"/>
  <c r="AB1620" i="5"/>
  <c r="L1620" i="5"/>
  <c r="K1620" i="5"/>
  <c r="AD1619" i="5"/>
  <c r="AC1619" i="5"/>
  <c r="AB1619" i="5"/>
  <c r="L1619" i="5"/>
  <c r="K1619" i="5"/>
  <c r="AD1618" i="5"/>
  <c r="AC1618" i="5"/>
  <c r="AB1618" i="5"/>
  <c r="L1618" i="5"/>
  <c r="K1618" i="5"/>
  <c r="AD1617" i="5"/>
  <c r="AC1617" i="5"/>
  <c r="AB1617" i="5"/>
  <c r="L1617" i="5"/>
  <c r="K1617" i="5"/>
  <c r="AD1616" i="5"/>
  <c r="AC1616" i="5"/>
  <c r="AB1616" i="5"/>
  <c r="T1616" i="5"/>
  <c r="L1616" i="5"/>
  <c r="K1616" i="5"/>
  <c r="AD1615" i="5"/>
  <c r="AC1615" i="5"/>
  <c r="AB1615" i="5"/>
  <c r="T1615" i="5"/>
  <c r="L1615" i="5"/>
  <c r="K1615" i="5"/>
  <c r="AD1614" i="5"/>
  <c r="AC1614" i="5"/>
  <c r="AB1614" i="5"/>
  <c r="T1614" i="5"/>
  <c r="L1614" i="5"/>
  <c r="K1614" i="5"/>
  <c r="AD1613" i="5"/>
  <c r="AC1613" i="5"/>
  <c r="AB1613" i="5"/>
  <c r="T1613" i="5"/>
  <c r="L1613" i="5"/>
  <c r="K1613" i="5"/>
  <c r="AD1612" i="5"/>
  <c r="AC1612" i="5"/>
  <c r="AB1612" i="5"/>
  <c r="T1612" i="5"/>
  <c r="L1612" i="5"/>
  <c r="K1612" i="5"/>
  <c r="AD1611" i="5"/>
  <c r="AC1611" i="5"/>
  <c r="AB1611" i="5"/>
  <c r="T1611" i="5"/>
  <c r="L1611" i="5"/>
  <c r="K1611" i="5"/>
  <c r="AD1610" i="5"/>
  <c r="AC1610" i="5"/>
  <c r="AB1610" i="5"/>
  <c r="T1610" i="5"/>
  <c r="L1610" i="5"/>
  <c r="K1610" i="5"/>
  <c r="AD1609" i="5"/>
  <c r="AC1609" i="5"/>
  <c r="AB1609" i="5"/>
  <c r="T1609" i="5"/>
  <c r="L1609" i="5"/>
  <c r="K1609" i="5"/>
  <c r="AD1608" i="5"/>
  <c r="AC1608" i="5"/>
  <c r="AB1608" i="5"/>
  <c r="L1608" i="5"/>
  <c r="K1608" i="5"/>
  <c r="AD1607" i="5"/>
  <c r="AC1607" i="5"/>
  <c r="AB1607" i="5"/>
  <c r="L1607" i="5"/>
  <c r="K1607" i="5"/>
  <c r="AD1606" i="5"/>
  <c r="AC1606" i="5"/>
  <c r="AB1606" i="5"/>
  <c r="L1606" i="5"/>
  <c r="K1606" i="5"/>
  <c r="AD1605" i="5"/>
  <c r="AC1605" i="5"/>
  <c r="AB1605" i="5"/>
  <c r="L1605" i="5"/>
  <c r="K1605" i="5"/>
  <c r="AD1604" i="5"/>
  <c r="AC1604" i="5"/>
  <c r="AB1604" i="5"/>
  <c r="L1604" i="5"/>
  <c r="K1604" i="5"/>
  <c r="AD1603" i="5"/>
  <c r="AC1603" i="5"/>
  <c r="AB1603" i="5"/>
  <c r="L1603" i="5"/>
  <c r="K1603" i="5"/>
  <c r="AD1602" i="5"/>
  <c r="AC1602" i="5"/>
  <c r="AB1602" i="5"/>
  <c r="L1602" i="5"/>
  <c r="K1602" i="5"/>
  <c r="AD1601" i="5"/>
  <c r="AC1601" i="5"/>
  <c r="AB1601" i="5"/>
  <c r="L1601" i="5"/>
  <c r="K1601" i="5"/>
  <c r="AD1600" i="5"/>
  <c r="AC1600" i="5"/>
  <c r="AB1600" i="5"/>
  <c r="L1600" i="5"/>
  <c r="K1600" i="5"/>
  <c r="AD1599" i="5"/>
  <c r="AC1599" i="5"/>
  <c r="AB1599" i="5"/>
  <c r="L1599" i="5"/>
  <c r="K1599" i="5"/>
  <c r="AD1598" i="5"/>
  <c r="AC1598" i="5"/>
  <c r="AB1598" i="5"/>
  <c r="L1598" i="5"/>
  <c r="K1598" i="5"/>
  <c r="AD1597" i="5"/>
  <c r="AC1597" i="5"/>
  <c r="AB1597" i="5"/>
  <c r="L1597" i="5"/>
  <c r="K1597" i="5"/>
  <c r="AD1596" i="5"/>
  <c r="AC1596" i="5"/>
  <c r="AB1596" i="5"/>
  <c r="L1596" i="5"/>
  <c r="K1596" i="5"/>
  <c r="AD1595" i="5"/>
  <c r="AC1595" i="5"/>
  <c r="AB1595" i="5"/>
  <c r="L1595" i="5"/>
  <c r="K1595" i="5"/>
  <c r="AD1594" i="5"/>
  <c r="AC1594" i="5"/>
  <c r="AB1594" i="5"/>
  <c r="L1594" i="5"/>
  <c r="K1594" i="5"/>
  <c r="AD1593" i="5"/>
  <c r="AC1593" i="5"/>
  <c r="AB1593" i="5"/>
  <c r="L1593" i="5"/>
  <c r="K1593" i="5"/>
  <c r="AD1592" i="5"/>
  <c r="AC1592" i="5"/>
  <c r="AB1592" i="5"/>
  <c r="L1592" i="5"/>
  <c r="K1592" i="5"/>
  <c r="AD1591" i="5"/>
  <c r="AC1591" i="5"/>
  <c r="AB1591" i="5"/>
  <c r="L1591" i="5"/>
  <c r="K1591" i="5"/>
  <c r="AD1590" i="5"/>
  <c r="AC1590" i="5"/>
  <c r="AB1590" i="5"/>
  <c r="L1590" i="5"/>
  <c r="K1590" i="5"/>
  <c r="AD1589" i="5"/>
  <c r="AC1589" i="5"/>
  <c r="AB1589" i="5"/>
  <c r="L1589" i="5"/>
  <c r="K1589" i="5"/>
  <c r="AD1588" i="5"/>
  <c r="AC1588" i="5"/>
  <c r="AB1588" i="5"/>
  <c r="L1588" i="5"/>
  <c r="K1588" i="5"/>
  <c r="AD1587" i="5"/>
  <c r="AC1587" i="5"/>
  <c r="AB1587" i="5"/>
  <c r="L1587" i="5"/>
  <c r="K1587" i="5"/>
  <c r="AD1586" i="5"/>
  <c r="AC1586" i="5"/>
  <c r="AB1586" i="5"/>
  <c r="L1586" i="5"/>
  <c r="K1586" i="5"/>
  <c r="AD1585" i="5"/>
  <c r="AC1585" i="5"/>
  <c r="AB1585" i="5"/>
  <c r="L1585" i="5"/>
  <c r="K1585" i="5"/>
  <c r="AD1584" i="5"/>
  <c r="AC1584" i="5"/>
  <c r="AB1584" i="5"/>
  <c r="T1584" i="5"/>
  <c r="L1584" i="5"/>
  <c r="K1584" i="5"/>
  <c r="AD1583" i="5"/>
  <c r="AC1583" i="5"/>
  <c r="AB1583" i="5"/>
  <c r="T1583" i="5"/>
  <c r="L1583" i="5"/>
  <c r="K1583" i="5"/>
  <c r="AD1582" i="5"/>
  <c r="AC1582" i="5"/>
  <c r="AB1582" i="5"/>
  <c r="T1582" i="5"/>
  <c r="L1582" i="5"/>
  <c r="K1582" i="5"/>
  <c r="AD1581" i="5"/>
  <c r="AC1581" i="5"/>
  <c r="AB1581" i="5"/>
  <c r="T1581" i="5"/>
  <c r="L1581" i="5"/>
  <c r="K1581" i="5"/>
  <c r="AD1580" i="5"/>
  <c r="AC1580" i="5"/>
  <c r="AB1580" i="5"/>
  <c r="T1580" i="5"/>
  <c r="L1580" i="5"/>
  <c r="K1580" i="5"/>
  <c r="AD1579" i="5"/>
  <c r="AC1579" i="5"/>
  <c r="AB1579" i="5"/>
  <c r="T1579" i="5"/>
  <c r="L1579" i="5"/>
  <c r="K1579" i="5"/>
  <c r="AD1578" i="5"/>
  <c r="AC1578" i="5"/>
  <c r="AB1578" i="5"/>
  <c r="T1578" i="5"/>
  <c r="L1578" i="5"/>
  <c r="K1578" i="5"/>
  <c r="AD1577" i="5"/>
  <c r="AC1577" i="5"/>
  <c r="AB1577" i="5"/>
  <c r="T1577" i="5"/>
  <c r="L1577" i="5"/>
  <c r="K1577" i="5"/>
  <c r="AD1576" i="5"/>
  <c r="AC1576" i="5"/>
  <c r="AB1576" i="5"/>
  <c r="T1576" i="5"/>
  <c r="L1576" i="5"/>
  <c r="K1576" i="5"/>
  <c r="AD1575" i="5"/>
  <c r="AC1575" i="5"/>
  <c r="AB1575" i="5"/>
  <c r="T1575" i="5"/>
  <c r="L1575" i="5"/>
  <c r="K1575" i="5"/>
  <c r="AD1574" i="5"/>
  <c r="AC1574" i="5"/>
  <c r="AB1574" i="5"/>
  <c r="T1574" i="5"/>
  <c r="L1574" i="5"/>
  <c r="K1574" i="5"/>
  <c r="AD1573" i="5"/>
  <c r="AC1573" i="5"/>
  <c r="AB1573" i="5"/>
  <c r="T1573" i="5"/>
  <c r="L1573" i="5"/>
  <c r="K1573" i="5"/>
  <c r="AD1572" i="5"/>
  <c r="AC1572" i="5"/>
  <c r="AB1572" i="5"/>
  <c r="T1572" i="5"/>
  <c r="L1572" i="5"/>
  <c r="K1572" i="5"/>
  <c r="AD1571" i="5"/>
  <c r="AC1571" i="5"/>
  <c r="AB1571" i="5"/>
  <c r="T1571" i="5"/>
  <c r="L1571" i="5"/>
  <c r="K1571" i="5"/>
  <c r="AD1570" i="5"/>
  <c r="AC1570" i="5"/>
  <c r="AB1570" i="5"/>
  <c r="T1570" i="5"/>
  <c r="L1570" i="5"/>
  <c r="K1570" i="5"/>
  <c r="AD1569" i="5"/>
  <c r="AC1569" i="5"/>
  <c r="AB1569" i="5"/>
  <c r="T1569" i="5"/>
  <c r="L1569" i="5"/>
  <c r="K1569" i="5"/>
  <c r="AD1568" i="5"/>
  <c r="AC1568" i="5"/>
  <c r="AB1568" i="5"/>
  <c r="T1568" i="5"/>
  <c r="L1568" i="5"/>
  <c r="K1568" i="5"/>
  <c r="AD1567" i="5"/>
  <c r="AC1567" i="5"/>
  <c r="AB1567" i="5"/>
  <c r="T1567" i="5"/>
  <c r="L1567" i="5"/>
  <c r="K1567" i="5"/>
  <c r="AD1566" i="5"/>
  <c r="AC1566" i="5"/>
  <c r="AB1566" i="5"/>
  <c r="T1566" i="5"/>
  <c r="L1566" i="5"/>
  <c r="K1566" i="5"/>
  <c r="AD1565" i="5"/>
  <c r="AC1565" i="5"/>
  <c r="AB1565" i="5"/>
  <c r="L1565" i="5"/>
  <c r="K1565" i="5"/>
  <c r="AD1564" i="5"/>
  <c r="AC1564" i="5"/>
  <c r="AB1564" i="5"/>
  <c r="L1564" i="5"/>
  <c r="K1564" i="5"/>
  <c r="AD1563" i="5"/>
  <c r="AC1563" i="5"/>
  <c r="AB1563" i="5"/>
  <c r="L1563" i="5"/>
  <c r="K1563" i="5"/>
  <c r="AD1562" i="5"/>
  <c r="AC1562" i="5"/>
  <c r="AB1562" i="5"/>
  <c r="L1562" i="5"/>
  <c r="K1562" i="5"/>
  <c r="AD1561" i="5"/>
  <c r="AC1561" i="5"/>
  <c r="AB1561" i="5"/>
  <c r="L1561" i="5"/>
  <c r="K1561" i="5"/>
  <c r="AD1560" i="5"/>
  <c r="AC1560" i="5"/>
  <c r="AB1560" i="5"/>
  <c r="L1560" i="5"/>
  <c r="K1560" i="5"/>
  <c r="AD1559" i="5"/>
  <c r="AC1559" i="5"/>
  <c r="AB1559" i="5"/>
  <c r="L1559" i="5"/>
  <c r="K1559" i="5"/>
  <c r="AD1558" i="5"/>
  <c r="AC1558" i="5"/>
  <c r="AB1558" i="5"/>
  <c r="T1558" i="5"/>
  <c r="L1558" i="5"/>
  <c r="K1558" i="5"/>
  <c r="AD1557" i="5"/>
  <c r="AC1557" i="5"/>
  <c r="AB1557" i="5"/>
  <c r="T1557" i="5"/>
  <c r="L1557" i="5"/>
  <c r="K1557" i="5"/>
  <c r="AD1556" i="5"/>
  <c r="AC1556" i="5"/>
  <c r="AB1556" i="5"/>
  <c r="T1556" i="5"/>
  <c r="L1556" i="5"/>
  <c r="K1556" i="5"/>
  <c r="AD1555" i="5"/>
  <c r="AC1555" i="5"/>
  <c r="AB1555" i="5"/>
  <c r="T1555" i="5"/>
  <c r="L1555" i="5"/>
  <c r="K1555" i="5"/>
  <c r="AD1554" i="5"/>
  <c r="AC1554" i="5"/>
  <c r="AB1554" i="5"/>
  <c r="T1554" i="5"/>
  <c r="L1554" i="5"/>
  <c r="K1554" i="5"/>
  <c r="AD1553" i="5"/>
  <c r="AC1553" i="5"/>
  <c r="AB1553" i="5"/>
  <c r="T1553" i="5"/>
  <c r="L1553" i="5"/>
  <c r="K1553" i="5"/>
  <c r="AD1552" i="5"/>
  <c r="AC1552" i="5"/>
  <c r="AB1552" i="5"/>
  <c r="T1552" i="5"/>
  <c r="L1552" i="5"/>
  <c r="K1552" i="5"/>
  <c r="AD1551" i="5"/>
  <c r="AC1551" i="5"/>
  <c r="AB1551" i="5"/>
  <c r="T1551" i="5"/>
  <c r="L1551" i="5"/>
  <c r="K1551" i="5"/>
  <c r="AD1550" i="5"/>
  <c r="AC1550" i="5"/>
  <c r="AB1550" i="5"/>
  <c r="T1550" i="5"/>
  <c r="L1550" i="5"/>
  <c r="K1550" i="5"/>
  <c r="AD1549" i="5"/>
  <c r="AC1549" i="5"/>
  <c r="AB1549" i="5"/>
  <c r="T1549" i="5"/>
  <c r="L1549" i="5"/>
  <c r="K1549" i="5"/>
  <c r="AD1548" i="5"/>
  <c r="AC1548" i="5"/>
  <c r="AB1548" i="5"/>
  <c r="T1548" i="5"/>
  <c r="L1548" i="5"/>
  <c r="K1548" i="5"/>
  <c r="AD1547" i="5"/>
  <c r="AC1547" i="5"/>
  <c r="AB1547" i="5"/>
  <c r="T1547" i="5"/>
  <c r="L1547" i="5"/>
  <c r="K1547" i="5"/>
  <c r="AD1546" i="5"/>
  <c r="AC1546" i="5"/>
  <c r="AB1546" i="5"/>
  <c r="T1546" i="5"/>
  <c r="L1546" i="5"/>
  <c r="K1546" i="5"/>
  <c r="AD1545" i="5"/>
  <c r="AC1545" i="5"/>
  <c r="AB1545" i="5"/>
  <c r="T1545" i="5"/>
  <c r="L1545" i="5"/>
  <c r="K1545" i="5"/>
  <c r="AD1544" i="5"/>
  <c r="AC1544" i="5"/>
  <c r="AB1544" i="5"/>
  <c r="T1544" i="5"/>
  <c r="L1544" i="5"/>
  <c r="K1544" i="5"/>
  <c r="AD1543" i="5"/>
  <c r="AC1543" i="5"/>
  <c r="AB1543" i="5"/>
  <c r="T1543" i="5"/>
  <c r="L1543" i="5"/>
  <c r="K1543" i="5"/>
  <c r="AD1542" i="5"/>
  <c r="AC1542" i="5"/>
  <c r="AB1542" i="5"/>
  <c r="T1542" i="5"/>
  <c r="L1542" i="5"/>
  <c r="K1542" i="5"/>
  <c r="AD1541" i="5"/>
  <c r="AC1541" i="5"/>
  <c r="AB1541" i="5"/>
  <c r="T1541" i="5"/>
  <c r="L1541" i="5"/>
  <c r="K1541" i="5"/>
  <c r="AD1540" i="5"/>
  <c r="AC1540" i="5"/>
  <c r="AB1540" i="5"/>
  <c r="T1540" i="5"/>
  <c r="L1540" i="5"/>
  <c r="K1540" i="5"/>
  <c r="AD1539" i="5"/>
  <c r="AC1539" i="5"/>
  <c r="AB1539" i="5"/>
  <c r="T1539" i="5"/>
  <c r="L1539" i="5"/>
  <c r="K1539" i="5"/>
  <c r="AD1538" i="5"/>
  <c r="AC1538" i="5"/>
  <c r="AB1538" i="5"/>
  <c r="T1538" i="5"/>
  <c r="L1538" i="5"/>
  <c r="K1538" i="5"/>
  <c r="AD1537" i="5"/>
  <c r="AC1537" i="5"/>
  <c r="AB1537" i="5"/>
  <c r="T1537" i="5"/>
  <c r="L1537" i="5"/>
  <c r="K1537" i="5"/>
  <c r="AD1536" i="5"/>
  <c r="AC1536" i="5"/>
  <c r="AB1536" i="5"/>
  <c r="T1536" i="5"/>
  <c r="L1536" i="5"/>
  <c r="K1536" i="5"/>
  <c r="AD1535" i="5"/>
  <c r="AC1535" i="5"/>
  <c r="AB1535" i="5"/>
  <c r="T1535" i="5"/>
  <c r="L1535" i="5"/>
  <c r="K1535" i="5"/>
  <c r="AD1534" i="5"/>
  <c r="AC1534" i="5"/>
  <c r="AB1534" i="5"/>
  <c r="T1534" i="5"/>
  <c r="L1534" i="5"/>
  <c r="K1534" i="5"/>
  <c r="AD1533" i="5"/>
  <c r="AC1533" i="5"/>
  <c r="AB1533" i="5"/>
  <c r="T1533" i="5"/>
  <c r="L1533" i="5"/>
  <c r="K1533" i="5"/>
  <c r="AD1532" i="5"/>
  <c r="AC1532" i="5"/>
  <c r="AB1532" i="5"/>
  <c r="T1532" i="5"/>
  <c r="L1532" i="5"/>
  <c r="K1532" i="5"/>
  <c r="AD1531" i="5"/>
  <c r="AC1531" i="5"/>
  <c r="AB1531" i="5"/>
  <c r="T1531" i="5"/>
  <c r="L1531" i="5"/>
  <c r="K1531" i="5"/>
  <c r="AD1530" i="5"/>
  <c r="AC1530" i="5"/>
  <c r="AB1530" i="5"/>
  <c r="T1530" i="5"/>
  <c r="L1530" i="5"/>
  <c r="K1530" i="5"/>
  <c r="AD1529" i="5"/>
  <c r="AC1529" i="5"/>
  <c r="AB1529" i="5"/>
  <c r="L1529" i="5"/>
  <c r="K1529" i="5"/>
  <c r="AD1528" i="5"/>
  <c r="AC1528" i="5"/>
  <c r="AB1528" i="5"/>
  <c r="L1528" i="5"/>
  <c r="K1528" i="5"/>
  <c r="AD1527" i="5"/>
  <c r="AC1527" i="5"/>
  <c r="AB1527" i="5"/>
  <c r="L1527" i="5"/>
  <c r="K1527" i="5"/>
  <c r="AD1526" i="5"/>
  <c r="AC1526" i="5"/>
  <c r="AB1526" i="5"/>
  <c r="L1526" i="5"/>
  <c r="K1526" i="5"/>
  <c r="AD1525" i="5"/>
  <c r="AC1525" i="5"/>
  <c r="AB1525" i="5"/>
  <c r="L1525" i="5"/>
  <c r="K1525" i="5"/>
  <c r="AD1524" i="5"/>
  <c r="AC1524" i="5"/>
  <c r="AB1524" i="5"/>
  <c r="L1524" i="5"/>
  <c r="K1524" i="5"/>
  <c r="AD1523" i="5"/>
  <c r="AC1523" i="5"/>
  <c r="AB1523" i="5"/>
  <c r="L1523" i="5"/>
  <c r="K1523" i="5"/>
  <c r="AD1522" i="5"/>
  <c r="AC1522" i="5"/>
  <c r="AB1522" i="5"/>
  <c r="L1522" i="5"/>
  <c r="K1522" i="5"/>
  <c r="AD1521" i="5"/>
  <c r="AC1521" i="5"/>
  <c r="AB1521" i="5"/>
  <c r="L1521" i="5"/>
  <c r="K1521" i="5"/>
  <c r="AD1520" i="5"/>
  <c r="AC1520" i="5"/>
  <c r="AB1520" i="5"/>
  <c r="L1520" i="5"/>
  <c r="K1520" i="5"/>
  <c r="AD1519" i="5"/>
  <c r="AC1519" i="5"/>
  <c r="AB1519" i="5"/>
  <c r="L1519" i="5"/>
  <c r="K1519" i="5"/>
  <c r="AD1518" i="5"/>
  <c r="AC1518" i="5"/>
  <c r="AB1518" i="5"/>
  <c r="L1518" i="5"/>
  <c r="K1518" i="5"/>
  <c r="AD1517" i="5"/>
  <c r="AC1517" i="5"/>
  <c r="AB1517" i="5"/>
  <c r="L1517" i="5"/>
  <c r="K1517" i="5"/>
  <c r="AD1516" i="5"/>
  <c r="AC1516" i="5"/>
  <c r="AB1516" i="5"/>
  <c r="L1516" i="5"/>
  <c r="K1516" i="5"/>
  <c r="AD1515" i="5"/>
  <c r="AC1515" i="5"/>
  <c r="AB1515" i="5"/>
  <c r="L1515" i="5"/>
  <c r="K1515" i="5"/>
  <c r="AD1514" i="5"/>
  <c r="AC1514" i="5"/>
  <c r="AB1514" i="5"/>
  <c r="L1514" i="5"/>
  <c r="K1514" i="5"/>
  <c r="AD1513" i="5"/>
  <c r="AC1513" i="5"/>
  <c r="AB1513" i="5"/>
  <c r="L1513" i="5"/>
  <c r="K1513" i="5"/>
  <c r="AD1512" i="5"/>
  <c r="AC1512" i="5"/>
  <c r="AB1512" i="5"/>
  <c r="L1512" i="5"/>
  <c r="K1512" i="5"/>
  <c r="AD1511" i="5"/>
  <c r="AC1511" i="5"/>
  <c r="AB1511" i="5"/>
  <c r="L1511" i="5"/>
  <c r="K1511" i="5"/>
  <c r="AD1510" i="5"/>
  <c r="AC1510" i="5"/>
  <c r="AB1510" i="5"/>
  <c r="L1510" i="5"/>
  <c r="K1510" i="5"/>
  <c r="AD1509" i="5"/>
  <c r="AC1509" i="5"/>
  <c r="AB1509" i="5"/>
  <c r="L1509" i="5"/>
  <c r="K1509" i="5"/>
  <c r="AD1508" i="5"/>
  <c r="AC1508" i="5"/>
  <c r="AB1508" i="5"/>
  <c r="L1508" i="5"/>
  <c r="K1508" i="5"/>
  <c r="AD1507" i="5"/>
  <c r="AC1507" i="5"/>
  <c r="AB1507" i="5"/>
  <c r="L1507" i="5"/>
  <c r="K1507" i="5"/>
  <c r="AD1506" i="5"/>
  <c r="AC1506" i="5"/>
  <c r="AB1506" i="5"/>
  <c r="T1506" i="5"/>
  <c r="L1506" i="5"/>
  <c r="K1506" i="5"/>
  <c r="AD1505" i="5"/>
  <c r="AC1505" i="5"/>
  <c r="AB1505" i="5"/>
  <c r="T1505" i="5"/>
  <c r="L1505" i="5"/>
  <c r="K1505" i="5"/>
  <c r="AD1504" i="5"/>
  <c r="AC1504" i="5"/>
  <c r="AB1504" i="5"/>
  <c r="T1504" i="5"/>
  <c r="L1504" i="5"/>
  <c r="K1504" i="5"/>
  <c r="AD1503" i="5"/>
  <c r="AC1503" i="5"/>
  <c r="AB1503" i="5"/>
  <c r="T1503" i="5"/>
  <c r="L1503" i="5"/>
  <c r="K1503" i="5"/>
  <c r="AD1502" i="5"/>
  <c r="AC1502" i="5"/>
  <c r="AB1502" i="5"/>
  <c r="T1502" i="5"/>
  <c r="L1502" i="5"/>
  <c r="K1502" i="5"/>
  <c r="AD1501" i="5"/>
  <c r="AC1501" i="5"/>
  <c r="AB1501" i="5"/>
  <c r="T1501" i="5"/>
  <c r="L1501" i="5"/>
  <c r="K1501" i="5"/>
  <c r="AD1500" i="5"/>
  <c r="AC1500" i="5"/>
  <c r="AB1500" i="5"/>
  <c r="T1500" i="5"/>
  <c r="L1500" i="5"/>
  <c r="K1500" i="5"/>
  <c r="AD1499" i="5"/>
  <c r="AC1499" i="5"/>
  <c r="AB1499" i="5"/>
  <c r="T1499" i="5"/>
  <c r="L1499" i="5"/>
  <c r="K1499" i="5"/>
  <c r="AD1498" i="5"/>
  <c r="AC1498" i="5"/>
  <c r="AB1498" i="5"/>
  <c r="L1498" i="5"/>
  <c r="K1498" i="5"/>
  <c r="AD1497" i="5"/>
  <c r="AC1497" i="5"/>
  <c r="AB1497" i="5"/>
  <c r="L1497" i="5"/>
  <c r="K1497" i="5"/>
  <c r="AD1496" i="5"/>
  <c r="AC1496" i="5"/>
  <c r="AB1496" i="5"/>
  <c r="L1496" i="5"/>
  <c r="K1496" i="5"/>
  <c r="AD1495" i="5"/>
  <c r="AC1495" i="5"/>
  <c r="AB1495" i="5"/>
  <c r="L1495" i="5"/>
  <c r="K1495" i="5"/>
  <c r="AD1494" i="5"/>
  <c r="AC1494" i="5"/>
  <c r="AB1494" i="5"/>
  <c r="L1494" i="5"/>
  <c r="K1494" i="5"/>
  <c r="AD1493" i="5"/>
  <c r="AC1493" i="5"/>
  <c r="AB1493" i="5"/>
  <c r="L1493" i="5"/>
  <c r="K1493" i="5"/>
  <c r="AD1492" i="5"/>
  <c r="AC1492" i="5"/>
  <c r="AB1492" i="5"/>
  <c r="L1492" i="5"/>
  <c r="K1492" i="5"/>
  <c r="AD1491" i="5"/>
  <c r="AC1491" i="5"/>
  <c r="AB1491" i="5"/>
  <c r="L1491" i="5"/>
  <c r="K1491" i="5"/>
  <c r="AD1490" i="5"/>
  <c r="AC1490" i="5"/>
  <c r="AB1490" i="5"/>
  <c r="L1490" i="5"/>
  <c r="K1490" i="5"/>
  <c r="AD1489" i="5"/>
  <c r="AC1489" i="5"/>
  <c r="AB1489" i="5"/>
  <c r="L1489" i="5"/>
  <c r="K1489" i="5"/>
  <c r="AD1488" i="5"/>
  <c r="AC1488" i="5"/>
  <c r="AB1488" i="5"/>
  <c r="L1488" i="5"/>
  <c r="K1488" i="5"/>
  <c r="AD1487" i="5"/>
  <c r="AC1487" i="5"/>
  <c r="AB1487" i="5"/>
  <c r="L1487" i="5"/>
  <c r="K1487" i="5"/>
  <c r="AD1486" i="5"/>
  <c r="AC1486" i="5"/>
  <c r="AB1486" i="5"/>
  <c r="L1486" i="5"/>
  <c r="K1486" i="5"/>
  <c r="AD1485" i="5"/>
  <c r="AC1485" i="5"/>
  <c r="AB1485" i="5"/>
  <c r="L1485" i="5"/>
  <c r="K1485" i="5"/>
  <c r="AD1484" i="5"/>
  <c r="AC1484" i="5"/>
  <c r="AB1484" i="5"/>
  <c r="L1484" i="5"/>
  <c r="K1484" i="5"/>
  <c r="AD1483" i="5"/>
  <c r="AC1483" i="5"/>
  <c r="AB1483" i="5"/>
  <c r="L1483" i="5"/>
  <c r="K1483" i="5"/>
  <c r="AD1482" i="5"/>
  <c r="AC1482" i="5"/>
  <c r="AB1482" i="5"/>
  <c r="L1482" i="5"/>
  <c r="K1482" i="5"/>
  <c r="AD1481" i="5"/>
  <c r="AC1481" i="5"/>
  <c r="AB1481" i="5"/>
  <c r="L1481" i="5"/>
  <c r="K1481" i="5"/>
  <c r="AD1480" i="5"/>
  <c r="AC1480" i="5"/>
  <c r="AB1480" i="5"/>
  <c r="L1480" i="5"/>
  <c r="K1480" i="5"/>
  <c r="AD1479" i="5"/>
  <c r="AC1479" i="5"/>
  <c r="AB1479" i="5"/>
  <c r="L1479" i="5"/>
  <c r="K1479" i="5"/>
  <c r="AD1478" i="5"/>
  <c r="AC1478" i="5"/>
  <c r="AB1478" i="5"/>
  <c r="L1478" i="5"/>
  <c r="K1478" i="5"/>
  <c r="AD1477" i="5"/>
  <c r="AC1477" i="5"/>
  <c r="AB1477" i="5"/>
  <c r="L1477" i="5"/>
  <c r="K1477" i="5"/>
  <c r="AD1476" i="5"/>
  <c r="AC1476" i="5"/>
  <c r="AB1476" i="5"/>
  <c r="L1476" i="5"/>
  <c r="K1476" i="5"/>
  <c r="AD1475" i="5"/>
  <c r="AC1475" i="5"/>
  <c r="AB1475" i="5"/>
  <c r="L1475" i="5"/>
  <c r="K1475" i="5"/>
  <c r="AD1474" i="5"/>
  <c r="AC1474" i="5"/>
  <c r="AB1474" i="5"/>
  <c r="L1474" i="5"/>
  <c r="K1474" i="5"/>
  <c r="AD1473" i="5"/>
  <c r="AC1473" i="5"/>
  <c r="AB1473" i="5"/>
  <c r="L1473" i="5"/>
  <c r="K1473" i="5"/>
  <c r="AD1472" i="5"/>
  <c r="AC1472" i="5"/>
  <c r="AB1472" i="5"/>
  <c r="L1472" i="5"/>
  <c r="K1472" i="5"/>
  <c r="AD1471" i="5"/>
  <c r="AC1471" i="5"/>
  <c r="AB1471" i="5"/>
  <c r="L1471" i="5"/>
  <c r="K1471" i="5"/>
  <c r="AD1470" i="5"/>
  <c r="AC1470" i="5"/>
  <c r="AB1470" i="5"/>
  <c r="L1470" i="5"/>
  <c r="K1470" i="5"/>
  <c r="AD1469" i="5"/>
  <c r="AC1469" i="5"/>
  <c r="AB1469" i="5"/>
  <c r="L1469" i="5"/>
  <c r="K1469" i="5"/>
  <c r="AD1468" i="5"/>
  <c r="AC1468" i="5"/>
  <c r="AB1468" i="5"/>
  <c r="L1468" i="5"/>
  <c r="K1468" i="5"/>
  <c r="AD1467" i="5"/>
  <c r="AC1467" i="5"/>
  <c r="AB1467" i="5"/>
  <c r="L1467" i="5"/>
  <c r="K1467" i="5"/>
  <c r="AD1466" i="5"/>
  <c r="AC1466" i="5"/>
  <c r="AB1466" i="5"/>
  <c r="L1466" i="5"/>
  <c r="K1466" i="5"/>
  <c r="AD1465" i="5"/>
  <c r="AC1465" i="5"/>
  <c r="AB1465" i="5"/>
  <c r="L1465" i="5"/>
  <c r="K1465" i="5"/>
  <c r="AD1464" i="5"/>
  <c r="AC1464" i="5"/>
  <c r="AB1464" i="5"/>
  <c r="L1464" i="5"/>
  <c r="K1464" i="5"/>
  <c r="AD1463" i="5"/>
  <c r="AC1463" i="5"/>
  <c r="AB1463" i="5"/>
  <c r="L1463" i="5"/>
  <c r="K1463" i="5"/>
  <c r="AD1462" i="5"/>
  <c r="AC1462" i="5"/>
  <c r="AB1462" i="5"/>
  <c r="L1462" i="5"/>
  <c r="K1462" i="5"/>
  <c r="AD1461" i="5"/>
  <c r="AC1461" i="5"/>
  <c r="AB1461" i="5"/>
  <c r="L1461" i="5"/>
  <c r="K1461" i="5"/>
  <c r="AD1460" i="5"/>
  <c r="AC1460" i="5"/>
  <c r="AB1460" i="5"/>
  <c r="L1460" i="5"/>
  <c r="K1460" i="5"/>
  <c r="AD1459" i="5"/>
  <c r="AC1459" i="5"/>
  <c r="AB1459" i="5"/>
  <c r="L1459" i="5"/>
  <c r="K1459" i="5"/>
  <c r="AD1458" i="5"/>
  <c r="AC1458" i="5"/>
  <c r="AB1458" i="5"/>
  <c r="L1458" i="5"/>
  <c r="K1458" i="5"/>
  <c r="AD1457" i="5"/>
  <c r="AC1457" i="5"/>
  <c r="AB1457" i="5"/>
  <c r="L1457" i="5"/>
  <c r="K1457" i="5"/>
  <c r="AD1456" i="5"/>
  <c r="AC1456" i="5"/>
  <c r="AB1456" i="5"/>
  <c r="L1456" i="5"/>
  <c r="K1456" i="5"/>
  <c r="AD1455" i="5"/>
  <c r="AC1455" i="5"/>
  <c r="AB1455" i="5"/>
  <c r="L1455" i="5"/>
  <c r="K1455" i="5"/>
  <c r="AD1454" i="5"/>
  <c r="AC1454" i="5"/>
  <c r="AB1454" i="5"/>
  <c r="L1454" i="5"/>
  <c r="K1454" i="5"/>
  <c r="AD1453" i="5"/>
  <c r="AC1453" i="5"/>
  <c r="AB1453" i="5"/>
  <c r="T1453" i="5"/>
  <c r="L1453" i="5"/>
  <c r="K1453" i="5"/>
  <c r="AD1452" i="5"/>
  <c r="AC1452" i="5"/>
  <c r="AB1452" i="5"/>
  <c r="T1452" i="5"/>
  <c r="L1452" i="5"/>
  <c r="K1452" i="5"/>
  <c r="AD1451" i="5"/>
  <c r="AC1451" i="5"/>
  <c r="AB1451" i="5"/>
  <c r="T1451" i="5"/>
  <c r="L1451" i="5"/>
  <c r="K1451" i="5"/>
  <c r="AD1450" i="5"/>
  <c r="AC1450" i="5"/>
  <c r="AB1450" i="5"/>
  <c r="T1450" i="5"/>
  <c r="L1450" i="5"/>
  <c r="K1450" i="5"/>
  <c r="AD1449" i="5"/>
  <c r="AC1449" i="5"/>
  <c r="AB1449" i="5"/>
  <c r="T1449" i="5"/>
  <c r="L1449" i="5"/>
  <c r="K1449" i="5"/>
  <c r="AD1448" i="5"/>
  <c r="AC1448" i="5"/>
  <c r="AB1448" i="5"/>
  <c r="T1448" i="5"/>
  <c r="L1448" i="5"/>
  <c r="K1448" i="5"/>
  <c r="AD1447" i="5"/>
  <c r="AC1447" i="5"/>
  <c r="AB1447" i="5"/>
  <c r="T1447" i="5"/>
  <c r="L1447" i="5"/>
  <c r="K1447" i="5"/>
  <c r="AD1446" i="5"/>
  <c r="AC1446" i="5"/>
  <c r="AB1446" i="5"/>
  <c r="T1446" i="5"/>
  <c r="L1446" i="5"/>
  <c r="K1446" i="5"/>
  <c r="AD1445" i="5"/>
  <c r="AC1445" i="5"/>
  <c r="AB1445" i="5"/>
  <c r="T1445" i="5"/>
  <c r="L1445" i="5"/>
  <c r="K1445" i="5"/>
  <c r="AD1444" i="5"/>
  <c r="AC1444" i="5"/>
  <c r="AB1444" i="5"/>
  <c r="T1444" i="5"/>
  <c r="L1444" i="5"/>
  <c r="K1444" i="5"/>
  <c r="AD1443" i="5"/>
  <c r="AC1443" i="5"/>
  <c r="AB1443" i="5"/>
  <c r="T1443" i="5"/>
  <c r="L1443" i="5"/>
  <c r="K1443" i="5"/>
  <c r="AD1442" i="5"/>
  <c r="AC1442" i="5"/>
  <c r="AB1442" i="5"/>
  <c r="T1442" i="5"/>
  <c r="L1442" i="5"/>
  <c r="K1442" i="5"/>
  <c r="AD1441" i="5"/>
  <c r="AC1441" i="5"/>
  <c r="AB1441" i="5"/>
  <c r="T1441" i="5"/>
  <c r="L1441" i="5"/>
  <c r="K1441" i="5"/>
  <c r="AD1440" i="5"/>
  <c r="AC1440" i="5"/>
  <c r="AB1440" i="5"/>
  <c r="T1440" i="5"/>
  <c r="L1440" i="5"/>
  <c r="K1440" i="5"/>
  <c r="AD1439" i="5"/>
  <c r="AC1439" i="5"/>
  <c r="AB1439" i="5"/>
  <c r="T1439" i="5"/>
  <c r="L1439" i="5"/>
  <c r="K1439" i="5"/>
  <c r="AD1438" i="5"/>
  <c r="AC1438" i="5"/>
  <c r="AB1438" i="5"/>
  <c r="T1438" i="5"/>
  <c r="L1438" i="5"/>
  <c r="K1438" i="5"/>
  <c r="AD1437" i="5"/>
  <c r="AC1437" i="5"/>
  <c r="AB1437" i="5"/>
  <c r="T1437" i="5"/>
  <c r="L1437" i="5"/>
  <c r="K1437" i="5"/>
  <c r="AD1436" i="5"/>
  <c r="AC1436" i="5"/>
  <c r="AB1436" i="5"/>
  <c r="T1436" i="5"/>
  <c r="L1436" i="5"/>
  <c r="K1436" i="5"/>
  <c r="AD1435" i="5"/>
  <c r="AC1435" i="5"/>
  <c r="AB1435" i="5"/>
  <c r="T1435" i="5"/>
  <c r="L1435" i="5"/>
  <c r="K1435" i="5"/>
  <c r="AD1434" i="5"/>
  <c r="AC1434" i="5"/>
  <c r="AB1434" i="5"/>
  <c r="T1434" i="5"/>
  <c r="L1434" i="5"/>
  <c r="K1434" i="5"/>
  <c r="AD1433" i="5"/>
  <c r="AC1433" i="5"/>
  <c r="AB1433" i="5"/>
  <c r="T1433" i="5"/>
  <c r="L1433" i="5"/>
  <c r="K1433" i="5"/>
  <c r="AD1432" i="5"/>
  <c r="AC1432" i="5"/>
  <c r="AB1432" i="5"/>
  <c r="T1432" i="5"/>
  <c r="L1432" i="5"/>
  <c r="K1432" i="5"/>
  <c r="AD1431" i="5"/>
  <c r="AC1431" i="5"/>
  <c r="AB1431" i="5"/>
  <c r="T1431" i="5"/>
  <c r="L1431" i="5"/>
  <c r="K1431" i="5"/>
  <c r="AD1430" i="5"/>
  <c r="AC1430" i="5"/>
  <c r="AB1430" i="5"/>
  <c r="L1430" i="5"/>
  <c r="K1430" i="5"/>
  <c r="AD1429" i="5"/>
  <c r="AC1429" i="5"/>
  <c r="AB1429" i="5"/>
  <c r="L1429" i="5"/>
  <c r="K1429" i="5"/>
  <c r="AD1428" i="5"/>
  <c r="AC1428" i="5"/>
  <c r="AB1428" i="5"/>
  <c r="L1428" i="5"/>
  <c r="K1428" i="5"/>
  <c r="AD1427" i="5"/>
  <c r="AC1427" i="5"/>
  <c r="AB1427" i="5"/>
  <c r="L1427" i="5"/>
  <c r="K1427" i="5"/>
  <c r="AD1426" i="5"/>
  <c r="AC1426" i="5"/>
  <c r="AB1426" i="5"/>
  <c r="L1426" i="5"/>
  <c r="K1426" i="5"/>
  <c r="AD1425" i="5"/>
  <c r="AC1425" i="5"/>
  <c r="AB1425" i="5"/>
  <c r="L1425" i="5"/>
  <c r="K1425" i="5"/>
  <c r="AD1424" i="5"/>
  <c r="AC1424" i="5"/>
  <c r="AB1424" i="5"/>
  <c r="L1424" i="5"/>
  <c r="K1424" i="5"/>
  <c r="AD1423" i="5"/>
  <c r="AC1423" i="5"/>
  <c r="AB1423" i="5"/>
  <c r="L1423" i="5"/>
  <c r="K1423" i="5"/>
  <c r="AD1422" i="5"/>
  <c r="AC1422" i="5"/>
  <c r="AB1422" i="5"/>
  <c r="L1422" i="5"/>
  <c r="K1422" i="5"/>
  <c r="AD1421" i="5"/>
  <c r="AC1421" i="5"/>
  <c r="AB1421" i="5"/>
  <c r="L1421" i="5"/>
  <c r="K1421" i="5"/>
  <c r="AD1420" i="5"/>
  <c r="AC1420" i="5"/>
  <c r="AB1420" i="5"/>
  <c r="T1420" i="5"/>
  <c r="L1420" i="5"/>
  <c r="K1420" i="5"/>
  <c r="AD1419" i="5"/>
  <c r="AC1419" i="5"/>
  <c r="AB1419" i="5"/>
  <c r="T1419" i="5"/>
  <c r="L1419" i="5"/>
  <c r="K1419" i="5"/>
  <c r="AD1418" i="5"/>
  <c r="AC1418" i="5"/>
  <c r="AB1418" i="5"/>
  <c r="T1418" i="5"/>
  <c r="L1418" i="5"/>
  <c r="K1418" i="5"/>
  <c r="AD1417" i="5"/>
  <c r="AC1417" i="5"/>
  <c r="AB1417" i="5"/>
  <c r="L1417" i="5"/>
  <c r="K1417" i="5"/>
  <c r="AD1416" i="5"/>
  <c r="AC1416" i="5"/>
  <c r="AB1416" i="5"/>
  <c r="L1416" i="5"/>
  <c r="K1416" i="5"/>
  <c r="AD1415" i="5"/>
  <c r="AC1415" i="5"/>
  <c r="AB1415" i="5"/>
  <c r="L1415" i="5"/>
  <c r="K1415" i="5"/>
  <c r="AD1414" i="5"/>
  <c r="AC1414" i="5"/>
  <c r="AB1414" i="5"/>
  <c r="L1414" i="5"/>
  <c r="K1414" i="5"/>
  <c r="AD1413" i="5"/>
  <c r="AC1413" i="5"/>
  <c r="AB1413" i="5"/>
  <c r="L1413" i="5"/>
  <c r="K1413" i="5"/>
  <c r="AD1412" i="5"/>
  <c r="AC1412" i="5"/>
  <c r="AB1412" i="5"/>
  <c r="L1412" i="5"/>
  <c r="K1412" i="5"/>
  <c r="AD1411" i="5"/>
  <c r="AC1411" i="5"/>
  <c r="AB1411" i="5"/>
  <c r="L1411" i="5"/>
  <c r="K1411" i="5"/>
  <c r="AD1410" i="5"/>
  <c r="AC1410" i="5"/>
  <c r="AB1410" i="5"/>
  <c r="L1410" i="5"/>
  <c r="K1410" i="5"/>
  <c r="AD1409" i="5"/>
  <c r="AC1409" i="5"/>
  <c r="AB1409" i="5"/>
  <c r="T1409" i="5"/>
  <c r="L1409" i="5"/>
  <c r="K1409" i="5"/>
  <c r="AD1408" i="5"/>
  <c r="AC1408" i="5"/>
  <c r="AB1408" i="5"/>
  <c r="T1408" i="5"/>
  <c r="L1408" i="5"/>
  <c r="K1408" i="5"/>
  <c r="AD1407" i="5"/>
  <c r="AC1407" i="5"/>
  <c r="AB1407" i="5"/>
  <c r="L1407" i="5"/>
  <c r="K1407" i="5"/>
  <c r="AD1406" i="5"/>
  <c r="AC1406" i="5"/>
  <c r="AB1406" i="5"/>
  <c r="L1406" i="5"/>
  <c r="K1406" i="5"/>
  <c r="AD1405" i="5"/>
  <c r="AC1405" i="5"/>
  <c r="AB1405" i="5"/>
  <c r="L1405" i="5"/>
  <c r="K1405" i="5"/>
  <c r="AD1404" i="5"/>
  <c r="AC1404" i="5"/>
  <c r="AB1404" i="5"/>
  <c r="L1404" i="5"/>
  <c r="K1404" i="5"/>
  <c r="AD1403" i="5"/>
  <c r="AC1403" i="5"/>
  <c r="AB1403" i="5"/>
  <c r="L1403" i="5"/>
  <c r="K1403" i="5"/>
  <c r="AD1402" i="5"/>
  <c r="AC1402" i="5"/>
  <c r="AB1402" i="5"/>
  <c r="T1402" i="5"/>
  <c r="L1402" i="5"/>
  <c r="K1402" i="5"/>
  <c r="AD1401" i="5"/>
  <c r="AC1401" i="5"/>
  <c r="AB1401" i="5"/>
  <c r="T1401" i="5"/>
  <c r="L1401" i="5"/>
  <c r="K1401" i="5"/>
  <c r="AD1400" i="5"/>
  <c r="AC1400" i="5"/>
  <c r="AB1400" i="5"/>
  <c r="T1400" i="5"/>
  <c r="L1400" i="5"/>
  <c r="K1400" i="5"/>
  <c r="AD1399" i="5"/>
  <c r="AC1399" i="5"/>
  <c r="AB1399" i="5"/>
  <c r="T1399" i="5"/>
  <c r="L1399" i="5"/>
  <c r="K1399" i="5"/>
  <c r="AD1398" i="5"/>
  <c r="AC1398" i="5"/>
  <c r="AB1398" i="5"/>
  <c r="T1398" i="5"/>
  <c r="L1398" i="5"/>
  <c r="K1398" i="5"/>
  <c r="AD1397" i="5"/>
  <c r="AC1397" i="5"/>
  <c r="AB1397" i="5"/>
  <c r="T1397" i="5"/>
  <c r="L1397" i="5"/>
  <c r="K1397" i="5"/>
  <c r="AD1396" i="5"/>
  <c r="AC1396" i="5"/>
  <c r="AB1396" i="5"/>
  <c r="T1396" i="5"/>
  <c r="L1396" i="5"/>
  <c r="K1396" i="5"/>
  <c r="AD1395" i="5"/>
  <c r="AC1395" i="5"/>
  <c r="AB1395" i="5"/>
  <c r="L1395" i="5"/>
  <c r="K1395" i="5"/>
  <c r="AD1394" i="5"/>
  <c r="AC1394" i="5"/>
  <c r="AB1394" i="5"/>
  <c r="L1394" i="5"/>
  <c r="K1394" i="5"/>
  <c r="AD1393" i="5"/>
  <c r="AC1393" i="5"/>
  <c r="AB1393" i="5"/>
  <c r="T1393" i="5"/>
  <c r="L1393" i="5"/>
  <c r="K1393" i="5"/>
  <c r="AD1392" i="5"/>
  <c r="AC1392" i="5"/>
  <c r="AB1392" i="5"/>
  <c r="T1392" i="5"/>
  <c r="L1392" i="5"/>
  <c r="K1392" i="5"/>
  <c r="AD1391" i="5"/>
  <c r="AC1391" i="5"/>
  <c r="AB1391" i="5"/>
  <c r="L1391" i="5"/>
  <c r="K1391" i="5"/>
  <c r="AD1390" i="5"/>
  <c r="AC1390" i="5"/>
  <c r="AB1390" i="5"/>
  <c r="L1390" i="5"/>
  <c r="K1390" i="5"/>
  <c r="AD1389" i="5"/>
  <c r="AC1389" i="5"/>
  <c r="AB1389" i="5"/>
  <c r="T1389" i="5"/>
  <c r="L1389" i="5"/>
  <c r="K1389" i="5"/>
  <c r="AD1388" i="5"/>
  <c r="AC1388" i="5"/>
  <c r="AB1388" i="5"/>
  <c r="T1388" i="5"/>
  <c r="L1388" i="5"/>
  <c r="K1388" i="5"/>
  <c r="AD1387" i="5"/>
  <c r="AC1387" i="5"/>
  <c r="AB1387" i="5"/>
  <c r="T1387" i="5"/>
  <c r="L1387" i="5"/>
  <c r="K1387" i="5"/>
  <c r="AD1386" i="5"/>
  <c r="AC1386" i="5"/>
  <c r="AB1386" i="5"/>
  <c r="T1386" i="5"/>
  <c r="L1386" i="5"/>
  <c r="K1386" i="5"/>
  <c r="AD1385" i="5"/>
  <c r="AC1385" i="5"/>
  <c r="AB1385" i="5"/>
  <c r="T1385" i="5"/>
  <c r="L1385" i="5"/>
  <c r="K1385" i="5"/>
  <c r="AD1384" i="5"/>
  <c r="AC1384" i="5"/>
  <c r="AB1384" i="5"/>
  <c r="T1384" i="5"/>
  <c r="L1384" i="5"/>
  <c r="K1384" i="5"/>
  <c r="AD1383" i="5"/>
  <c r="AC1383" i="5"/>
  <c r="AB1383" i="5"/>
  <c r="T1383" i="5"/>
  <c r="L1383" i="5"/>
  <c r="K1383" i="5"/>
  <c r="AD1382" i="5"/>
  <c r="AC1382" i="5"/>
  <c r="AB1382" i="5"/>
  <c r="T1382" i="5"/>
  <c r="L1382" i="5"/>
  <c r="K1382" i="5"/>
  <c r="AD1381" i="5"/>
  <c r="AC1381" i="5"/>
  <c r="AB1381" i="5"/>
  <c r="T1381" i="5"/>
  <c r="L1381" i="5"/>
  <c r="K1381" i="5"/>
  <c r="AD1380" i="5"/>
  <c r="AC1380" i="5"/>
  <c r="AB1380" i="5"/>
  <c r="T1380" i="5"/>
  <c r="L1380" i="5"/>
  <c r="K1380" i="5"/>
  <c r="AD1379" i="5"/>
  <c r="AC1379" i="5"/>
  <c r="AB1379" i="5"/>
  <c r="T1379" i="5"/>
  <c r="L1379" i="5"/>
  <c r="K1379" i="5"/>
  <c r="AD1378" i="5"/>
  <c r="AC1378" i="5"/>
  <c r="AB1378" i="5"/>
  <c r="T1378" i="5"/>
  <c r="L1378" i="5"/>
  <c r="K1378" i="5"/>
  <c r="AD1377" i="5"/>
  <c r="AC1377" i="5"/>
  <c r="AB1377" i="5"/>
  <c r="T1377" i="5"/>
  <c r="L1377" i="5"/>
  <c r="K1377" i="5"/>
  <c r="AD1376" i="5"/>
  <c r="AC1376" i="5"/>
  <c r="AB1376" i="5"/>
  <c r="T1376" i="5"/>
  <c r="L1376" i="5"/>
  <c r="K1376" i="5"/>
  <c r="AD1375" i="5"/>
  <c r="AC1375" i="5"/>
  <c r="AB1375" i="5"/>
  <c r="T1375" i="5"/>
  <c r="L1375" i="5"/>
  <c r="K1375" i="5"/>
  <c r="AD1374" i="5"/>
  <c r="AC1374" i="5"/>
  <c r="AB1374" i="5"/>
  <c r="T1374" i="5"/>
  <c r="L1374" i="5"/>
  <c r="K1374" i="5"/>
  <c r="AD1373" i="5"/>
  <c r="AC1373" i="5"/>
  <c r="AB1373" i="5"/>
  <c r="T1373" i="5"/>
  <c r="L1373" i="5"/>
  <c r="K1373" i="5"/>
  <c r="AD1372" i="5"/>
  <c r="AC1372" i="5"/>
  <c r="AB1372" i="5"/>
  <c r="T1372" i="5"/>
  <c r="L1372" i="5"/>
  <c r="K1372" i="5"/>
  <c r="AD1371" i="5"/>
  <c r="AC1371" i="5"/>
  <c r="AB1371" i="5"/>
  <c r="T1371" i="5"/>
  <c r="L1371" i="5"/>
  <c r="K1371" i="5"/>
  <c r="AD1370" i="5"/>
  <c r="AC1370" i="5"/>
  <c r="AB1370" i="5"/>
  <c r="T1370" i="5"/>
  <c r="L1370" i="5"/>
  <c r="K1370" i="5"/>
  <c r="AD1369" i="5"/>
  <c r="AC1369" i="5"/>
  <c r="AB1369" i="5"/>
  <c r="T1369" i="5"/>
  <c r="L1369" i="5"/>
  <c r="K1369" i="5"/>
  <c r="AD1368" i="5"/>
  <c r="AC1368" i="5"/>
  <c r="AB1368" i="5"/>
  <c r="T1368" i="5"/>
  <c r="L1368" i="5"/>
  <c r="K1368" i="5"/>
  <c r="AD1367" i="5"/>
  <c r="AC1367" i="5"/>
  <c r="AB1367" i="5"/>
  <c r="T1367" i="5"/>
  <c r="L1367" i="5"/>
  <c r="K1367" i="5"/>
  <c r="AD1366" i="5"/>
  <c r="AC1366" i="5"/>
  <c r="AB1366" i="5"/>
  <c r="T1366" i="5"/>
  <c r="L1366" i="5"/>
  <c r="K1366" i="5"/>
  <c r="AD1365" i="5"/>
  <c r="AC1365" i="5"/>
  <c r="AB1365" i="5"/>
  <c r="T1365" i="5"/>
  <c r="L1365" i="5"/>
  <c r="K1365" i="5"/>
  <c r="AD1364" i="5"/>
  <c r="AC1364" i="5"/>
  <c r="AB1364" i="5"/>
  <c r="T1364" i="5"/>
  <c r="L1364" i="5"/>
  <c r="K1364" i="5"/>
  <c r="AD1363" i="5"/>
  <c r="AC1363" i="5"/>
  <c r="AB1363" i="5"/>
  <c r="T1363" i="5"/>
  <c r="L1363" i="5"/>
  <c r="K1363" i="5"/>
  <c r="AD1362" i="5"/>
  <c r="AC1362" i="5"/>
  <c r="AB1362" i="5"/>
  <c r="T1362" i="5"/>
  <c r="L1362" i="5"/>
  <c r="K1362" i="5"/>
  <c r="AD1361" i="5"/>
  <c r="AC1361" i="5"/>
  <c r="AB1361" i="5"/>
  <c r="T1361" i="5"/>
  <c r="L1361" i="5"/>
  <c r="K1361" i="5"/>
  <c r="AD1360" i="5"/>
  <c r="AC1360" i="5"/>
  <c r="AB1360" i="5"/>
  <c r="T1360" i="5"/>
  <c r="L1360" i="5"/>
  <c r="K1360" i="5"/>
  <c r="AD1359" i="5"/>
  <c r="AC1359" i="5"/>
  <c r="AB1359" i="5"/>
  <c r="T1359" i="5"/>
  <c r="L1359" i="5"/>
  <c r="K1359" i="5"/>
  <c r="AD1358" i="5"/>
  <c r="AC1358" i="5"/>
  <c r="AB1358" i="5"/>
  <c r="T1358" i="5"/>
  <c r="L1358" i="5"/>
  <c r="K1358" i="5"/>
  <c r="AD1357" i="5"/>
  <c r="AC1357" i="5"/>
  <c r="AB1357" i="5"/>
  <c r="T1357" i="5"/>
  <c r="L1357" i="5"/>
  <c r="K1357" i="5"/>
  <c r="AD1356" i="5"/>
  <c r="AC1356" i="5"/>
  <c r="AB1356" i="5"/>
  <c r="T1356" i="5"/>
  <c r="L1356" i="5"/>
  <c r="K1356" i="5"/>
  <c r="AD1355" i="5"/>
  <c r="AC1355" i="5"/>
  <c r="AB1355" i="5"/>
  <c r="T1355" i="5"/>
  <c r="L1355" i="5"/>
  <c r="K1355" i="5"/>
  <c r="AD1354" i="5"/>
  <c r="AC1354" i="5"/>
  <c r="AB1354" i="5"/>
  <c r="T1354" i="5"/>
  <c r="L1354" i="5"/>
  <c r="K1354" i="5"/>
  <c r="AD1353" i="5"/>
  <c r="AC1353" i="5"/>
  <c r="AB1353" i="5"/>
  <c r="T1353" i="5"/>
  <c r="L1353" i="5"/>
  <c r="K1353" i="5"/>
  <c r="AD1352" i="5"/>
  <c r="AC1352" i="5"/>
  <c r="AB1352" i="5"/>
  <c r="T1352" i="5"/>
  <c r="L1352" i="5"/>
  <c r="K1352" i="5"/>
  <c r="AD1351" i="5"/>
  <c r="AC1351" i="5"/>
  <c r="AB1351" i="5"/>
  <c r="T1351" i="5"/>
  <c r="L1351" i="5"/>
  <c r="K1351" i="5"/>
  <c r="AD1350" i="5"/>
  <c r="AC1350" i="5"/>
  <c r="AB1350" i="5"/>
  <c r="T1350" i="5"/>
  <c r="L1350" i="5"/>
  <c r="K1350" i="5"/>
  <c r="AD1349" i="5"/>
  <c r="AC1349" i="5"/>
  <c r="AB1349" i="5"/>
  <c r="T1349" i="5"/>
  <c r="L1349" i="5"/>
  <c r="K1349" i="5"/>
  <c r="AD1348" i="5"/>
  <c r="AC1348" i="5"/>
  <c r="AB1348" i="5"/>
  <c r="T1348" i="5"/>
  <c r="L1348" i="5"/>
  <c r="K1348" i="5"/>
  <c r="AD1347" i="5"/>
  <c r="AC1347" i="5"/>
  <c r="AB1347" i="5"/>
  <c r="T1347" i="5"/>
  <c r="L1347" i="5"/>
  <c r="K1347" i="5"/>
  <c r="AD1346" i="5"/>
  <c r="AC1346" i="5"/>
  <c r="AB1346" i="5"/>
  <c r="T1346" i="5"/>
  <c r="L1346" i="5"/>
  <c r="K1346" i="5"/>
  <c r="AD1345" i="5"/>
  <c r="AC1345" i="5"/>
  <c r="AB1345" i="5"/>
  <c r="T1345" i="5"/>
  <c r="L1345" i="5"/>
  <c r="K1345" i="5"/>
  <c r="AD1344" i="5"/>
  <c r="AC1344" i="5"/>
  <c r="AB1344" i="5"/>
  <c r="T1344" i="5"/>
  <c r="L1344" i="5"/>
  <c r="K1344" i="5"/>
  <c r="AD1343" i="5"/>
  <c r="AC1343" i="5"/>
  <c r="AB1343" i="5"/>
  <c r="T1343" i="5"/>
  <c r="L1343" i="5"/>
  <c r="K1343" i="5"/>
  <c r="AD1342" i="5"/>
  <c r="AC1342" i="5"/>
  <c r="AB1342" i="5"/>
  <c r="T1342" i="5"/>
  <c r="L1342" i="5"/>
  <c r="K1342" i="5"/>
  <c r="AD1341" i="5"/>
  <c r="AC1341" i="5"/>
  <c r="AB1341" i="5"/>
  <c r="T1341" i="5"/>
  <c r="L1341" i="5"/>
  <c r="K1341" i="5"/>
  <c r="AD1340" i="5"/>
  <c r="AC1340" i="5"/>
  <c r="AB1340" i="5"/>
  <c r="T1340" i="5"/>
  <c r="L1340" i="5"/>
  <c r="K1340" i="5"/>
  <c r="AD1339" i="5"/>
  <c r="AC1339" i="5"/>
  <c r="AB1339" i="5"/>
  <c r="T1339" i="5"/>
  <c r="L1339" i="5"/>
  <c r="K1339" i="5"/>
  <c r="AD1338" i="5"/>
  <c r="AC1338" i="5"/>
  <c r="AB1338" i="5"/>
  <c r="T1338" i="5"/>
  <c r="L1338" i="5"/>
  <c r="K1338" i="5"/>
  <c r="AD1337" i="5"/>
  <c r="AC1337" i="5"/>
  <c r="AB1337" i="5"/>
  <c r="T1337" i="5"/>
  <c r="L1337" i="5"/>
  <c r="K1337" i="5"/>
  <c r="AD1336" i="5"/>
  <c r="AC1336" i="5"/>
  <c r="AB1336" i="5"/>
  <c r="T1336" i="5"/>
  <c r="L1336" i="5"/>
  <c r="K1336" i="5"/>
  <c r="AD1335" i="5"/>
  <c r="AC1335" i="5"/>
  <c r="AB1335" i="5"/>
  <c r="T1335" i="5"/>
  <c r="L1335" i="5"/>
  <c r="K1335" i="5"/>
  <c r="AD1334" i="5"/>
  <c r="AC1334" i="5"/>
  <c r="AB1334" i="5"/>
  <c r="T1334" i="5"/>
  <c r="L1334" i="5"/>
  <c r="K1334" i="5"/>
  <c r="AD1333" i="5"/>
  <c r="AC1333" i="5"/>
  <c r="AB1333" i="5"/>
  <c r="T1333" i="5"/>
  <c r="L1333" i="5"/>
  <c r="K1333" i="5"/>
  <c r="AD1332" i="5"/>
  <c r="AC1332" i="5"/>
  <c r="AB1332" i="5"/>
  <c r="T1332" i="5"/>
  <c r="L1332" i="5"/>
  <c r="K1332" i="5"/>
  <c r="AD1331" i="5"/>
  <c r="AC1331" i="5"/>
  <c r="AB1331" i="5"/>
  <c r="T1331" i="5"/>
  <c r="L1331" i="5"/>
  <c r="K1331" i="5"/>
  <c r="AD1330" i="5"/>
  <c r="AC1330" i="5"/>
  <c r="AB1330" i="5"/>
  <c r="T1330" i="5"/>
  <c r="L1330" i="5"/>
  <c r="K1330" i="5"/>
  <c r="AD1329" i="5"/>
  <c r="AC1329" i="5"/>
  <c r="AB1329" i="5"/>
  <c r="T1329" i="5"/>
  <c r="L1329" i="5"/>
  <c r="K1329" i="5"/>
  <c r="AD1328" i="5"/>
  <c r="AC1328" i="5"/>
  <c r="AB1328" i="5"/>
  <c r="T1328" i="5"/>
  <c r="L1328" i="5"/>
  <c r="K1328" i="5"/>
  <c r="AD1327" i="5"/>
  <c r="AC1327" i="5"/>
  <c r="AB1327" i="5"/>
  <c r="T1327" i="5"/>
  <c r="L1327" i="5"/>
  <c r="K1327" i="5"/>
  <c r="AD1326" i="5"/>
  <c r="AC1326" i="5"/>
  <c r="AB1326" i="5"/>
  <c r="T1326" i="5"/>
  <c r="L1326" i="5"/>
  <c r="K1326" i="5"/>
  <c r="AD1325" i="5"/>
  <c r="AC1325" i="5"/>
  <c r="AB1325" i="5"/>
  <c r="T1325" i="5"/>
  <c r="L1325" i="5"/>
  <c r="K1325" i="5"/>
  <c r="AD1324" i="5"/>
  <c r="AC1324" i="5"/>
  <c r="AB1324" i="5"/>
  <c r="T1324" i="5"/>
  <c r="L1324" i="5"/>
  <c r="K1324" i="5"/>
  <c r="AD1323" i="5"/>
  <c r="AC1323" i="5"/>
  <c r="AB1323" i="5"/>
  <c r="T1323" i="5"/>
  <c r="L1323" i="5"/>
  <c r="K1323" i="5"/>
  <c r="AD1322" i="5"/>
  <c r="AC1322" i="5"/>
  <c r="AB1322" i="5"/>
  <c r="T1322" i="5"/>
  <c r="L1322" i="5"/>
  <c r="K1322" i="5"/>
  <c r="AD1321" i="5"/>
  <c r="AC1321" i="5"/>
  <c r="AB1321" i="5"/>
  <c r="T1321" i="5"/>
  <c r="L1321" i="5"/>
  <c r="K1321" i="5"/>
  <c r="AD1320" i="5"/>
  <c r="AC1320" i="5"/>
  <c r="AB1320" i="5"/>
  <c r="T1320" i="5"/>
  <c r="L1320" i="5"/>
  <c r="K1320" i="5"/>
  <c r="AD1319" i="5"/>
  <c r="AC1319" i="5"/>
  <c r="AB1319" i="5"/>
  <c r="T1319" i="5"/>
  <c r="L1319" i="5"/>
  <c r="K1319" i="5"/>
  <c r="AD1318" i="5"/>
  <c r="AC1318" i="5"/>
  <c r="AB1318" i="5"/>
  <c r="T1318" i="5"/>
  <c r="L1318" i="5"/>
  <c r="K1318" i="5"/>
  <c r="AD1317" i="5"/>
  <c r="AC1317" i="5"/>
  <c r="AB1317" i="5"/>
  <c r="T1317" i="5"/>
  <c r="L1317" i="5"/>
  <c r="K1317" i="5"/>
  <c r="AD1316" i="5"/>
  <c r="AC1316" i="5"/>
  <c r="AB1316" i="5"/>
  <c r="T1316" i="5"/>
  <c r="L1316" i="5"/>
  <c r="K1316" i="5"/>
  <c r="AD1315" i="5"/>
  <c r="AC1315" i="5"/>
  <c r="AB1315" i="5"/>
  <c r="T1315" i="5"/>
  <c r="L1315" i="5"/>
  <c r="K1315" i="5"/>
  <c r="AD1314" i="5"/>
  <c r="AC1314" i="5"/>
  <c r="AB1314" i="5"/>
  <c r="T1314" i="5"/>
  <c r="L1314" i="5"/>
  <c r="K1314" i="5"/>
  <c r="AD1313" i="5"/>
  <c r="AC1313" i="5"/>
  <c r="AB1313" i="5"/>
  <c r="T1313" i="5"/>
  <c r="L1313" i="5"/>
  <c r="K1313" i="5"/>
  <c r="AD1312" i="5"/>
  <c r="AC1312" i="5"/>
  <c r="AB1312" i="5"/>
  <c r="T1312" i="5"/>
  <c r="L1312" i="5"/>
  <c r="K1312" i="5"/>
  <c r="AD1311" i="5"/>
  <c r="AC1311" i="5"/>
  <c r="AB1311" i="5"/>
  <c r="T1311" i="5"/>
  <c r="L1311" i="5"/>
  <c r="K1311" i="5"/>
  <c r="AD1310" i="5"/>
  <c r="AC1310" i="5"/>
  <c r="AB1310" i="5"/>
  <c r="T1310" i="5"/>
  <c r="L1310" i="5"/>
  <c r="K1310" i="5"/>
  <c r="AD1309" i="5"/>
  <c r="AC1309" i="5"/>
  <c r="AB1309" i="5"/>
  <c r="T1309" i="5"/>
  <c r="L1309" i="5"/>
  <c r="K1309" i="5"/>
  <c r="AD1308" i="5"/>
  <c r="AC1308" i="5"/>
  <c r="AB1308" i="5"/>
  <c r="T1308" i="5"/>
  <c r="L1308" i="5"/>
  <c r="K1308" i="5"/>
  <c r="AD1307" i="5"/>
  <c r="AC1307" i="5"/>
  <c r="AB1307" i="5"/>
  <c r="T1307" i="5"/>
  <c r="L1307" i="5"/>
  <c r="K1307" i="5"/>
  <c r="AD1306" i="5"/>
  <c r="AC1306" i="5"/>
  <c r="AB1306" i="5"/>
  <c r="T1306" i="5"/>
  <c r="L1306" i="5"/>
  <c r="K1306" i="5"/>
  <c r="AD1305" i="5"/>
  <c r="AC1305" i="5"/>
  <c r="AB1305" i="5"/>
  <c r="T1305" i="5"/>
  <c r="L1305" i="5"/>
  <c r="K1305" i="5"/>
  <c r="AD1304" i="5"/>
  <c r="AC1304" i="5"/>
  <c r="AB1304" i="5"/>
  <c r="T1304" i="5"/>
  <c r="L1304" i="5"/>
  <c r="K1304" i="5"/>
  <c r="AD1303" i="5"/>
  <c r="AC1303" i="5"/>
  <c r="AB1303" i="5"/>
  <c r="T1303" i="5"/>
  <c r="L1303" i="5"/>
  <c r="K1303" i="5"/>
  <c r="AD1302" i="5"/>
  <c r="AC1302" i="5"/>
  <c r="AB1302" i="5"/>
  <c r="T1302" i="5"/>
  <c r="L1302" i="5"/>
  <c r="K1302" i="5"/>
  <c r="AD1301" i="5"/>
  <c r="AC1301" i="5"/>
  <c r="AB1301" i="5"/>
  <c r="T1301" i="5"/>
  <c r="L1301" i="5"/>
  <c r="K1301" i="5"/>
  <c r="AD1300" i="5"/>
  <c r="AC1300" i="5"/>
  <c r="AB1300" i="5"/>
  <c r="T1300" i="5"/>
  <c r="L1300" i="5"/>
  <c r="K1300" i="5"/>
  <c r="AD1299" i="5"/>
  <c r="AC1299" i="5"/>
  <c r="AB1299" i="5"/>
  <c r="T1299" i="5"/>
  <c r="L1299" i="5"/>
  <c r="K1299" i="5"/>
  <c r="AD1298" i="5"/>
  <c r="AC1298" i="5"/>
  <c r="AB1298" i="5"/>
  <c r="T1298" i="5"/>
  <c r="L1298" i="5"/>
  <c r="K1298" i="5"/>
  <c r="AD1297" i="5"/>
  <c r="AC1297" i="5"/>
  <c r="AB1297" i="5"/>
  <c r="T1297" i="5"/>
  <c r="L1297" i="5"/>
  <c r="K1297" i="5"/>
  <c r="AD1296" i="5"/>
  <c r="AC1296" i="5"/>
  <c r="AB1296" i="5"/>
  <c r="T1296" i="5"/>
  <c r="L1296" i="5"/>
  <c r="K1296" i="5"/>
  <c r="AD1295" i="5"/>
  <c r="AC1295" i="5"/>
  <c r="AB1295" i="5"/>
  <c r="T1295" i="5"/>
  <c r="L1295" i="5"/>
  <c r="K1295" i="5"/>
  <c r="AD1294" i="5"/>
  <c r="AC1294" i="5"/>
  <c r="AB1294" i="5"/>
  <c r="T1294" i="5"/>
  <c r="L1294" i="5"/>
  <c r="K1294" i="5"/>
  <c r="AD1293" i="5"/>
  <c r="AC1293" i="5"/>
  <c r="AB1293" i="5"/>
  <c r="T1293" i="5"/>
  <c r="L1293" i="5"/>
  <c r="K1293" i="5"/>
  <c r="AD1292" i="5"/>
  <c r="AC1292" i="5"/>
  <c r="AB1292" i="5"/>
  <c r="T1292" i="5"/>
  <c r="L1292" i="5"/>
  <c r="K1292" i="5"/>
  <c r="AD1291" i="5"/>
  <c r="AC1291" i="5"/>
  <c r="AB1291" i="5"/>
  <c r="T1291" i="5"/>
  <c r="L1291" i="5"/>
  <c r="K1291" i="5"/>
  <c r="AD1290" i="5"/>
  <c r="AC1290" i="5"/>
  <c r="AB1290" i="5"/>
  <c r="L1290" i="5"/>
  <c r="K1290" i="5"/>
  <c r="AD1289" i="5"/>
  <c r="AC1289" i="5"/>
  <c r="AB1289" i="5"/>
  <c r="L1289" i="5"/>
  <c r="K1289" i="5"/>
  <c r="AD1288" i="5"/>
  <c r="AC1288" i="5"/>
  <c r="AB1288" i="5"/>
  <c r="L1288" i="5"/>
  <c r="K1288" i="5"/>
  <c r="AD1287" i="5"/>
  <c r="AC1287" i="5"/>
  <c r="AB1287" i="5"/>
  <c r="L1287" i="5"/>
  <c r="K1287" i="5"/>
  <c r="AD1286" i="5"/>
  <c r="AC1286" i="5"/>
  <c r="AB1286" i="5"/>
  <c r="L1286" i="5"/>
  <c r="K1286" i="5"/>
  <c r="AD1285" i="5"/>
  <c r="AC1285" i="5"/>
  <c r="AB1285" i="5"/>
  <c r="L1285" i="5"/>
  <c r="K1285" i="5"/>
  <c r="AD1284" i="5"/>
  <c r="AC1284" i="5"/>
  <c r="AB1284" i="5"/>
  <c r="L1284" i="5"/>
  <c r="K1284" i="5"/>
  <c r="AD1283" i="5"/>
  <c r="AC1283" i="5"/>
  <c r="AB1283" i="5"/>
  <c r="L1283" i="5"/>
  <c r="K1283" i="5"/>
  <c r="AD1282" i="5"/>
  <c r="AC1282" i="5"/>
  <c r="AB1282" i="5"/>
  <c r="L1282" i="5"/>
  <c r="K1282" i="5"/>
  <c r="AD1281" i="5"/>
  <c r="AC1281" i="5"/>
  <c r="AB1281" i="5"/>
  <c r="L1281" i="5"/>
  <c r="K1281" i="5"/>
  <c r="AD1280" i="5"/>
  <c r="AC1280" i="5"/>
  <c r="AB1280" i="5"/>
  <c r="L1280" i="5"/>
  <c r="K1280" i="5"/>
  <c r="AD1279" i="5"/>
  <c r="AC1279" i="5"/>
  <c r="AB1279" i="5"/>
  <c r="L1279" i="5"/>
  <c r="K1279" i="5"/>
  <c r="AD1278" i="5"/>
  <c r="AC1278" i="5"/>
  <c r="AB1278" i="5"/>
  <c r="L1278" i="5"/>
  <c r="K1278" i="5"/>
  <c r="AD1277" i="5"/>
  <c r="AC1277" i="5"/>
  <c r="AB1277" i="5"/>
  <c r="L1277" i="5"/>
  <c r="K1277" i="5"/>
  <c r="AD1276" i="5"/>
  <c r="AC1276" i="5"/>
  <c r="AB1276" i="5"/>
  <c r="L1276" i="5"/>
  <c r="K1276" i="5"/>
  <c r="AD1275" i="5"/>
  <c r="AC1275" i="5"/>
  <c r="AB1275" i="5"/>
  <c r="L1275" i="5"/>
  <c r="K1275" i="5"/>
  <c r="AD1274" i="5"/>
  <c r="AC1274" i="5"/>
  <c r="AB1274" i="5"/>
  <c r="L1274" i="5"/>
  <c r="K1274" i="5"/>
  <c r="AD1273" i="5"/>
  <c r="AC1273" i="5"/>
  <c r="AB1273" i="5"/>
  <c r="L1273" i="5"/>
  <c r="K1273" i="5"/>
  <c r="AD1272" i="5"/>
  <c r="AC1272" i="5"/>
  <c r="AB1272" i="5"/>
  <c r="L1272" i="5"/>
  <c r="K1272" i="5"/>
  <c r="AD1271" i="5"/>
  <c r="AC1271" i="5"/>
  <c r="AB1271" i="5"/>
  <c r="L1271" i="5"/>
  <c r="K1271" i="5"/>
  <c r="AD1270" i="5"/>
  <c r="AC1270" i="5"/>
  <c r="AB1270" i="5"/>
  <c r="L1270" i="5"/>
  <c r="K1270" i="5"/>
  <c r="AD1269" i="5"/>
  <c r="AC1269" i="5"/>
  <c r="AB1269" i="5"/>
  <c r="L1269" i="5"/>
  <c r="K1269" i="5"/>
  <c r="AD1268" i="5"/>
  <c r="AC1268" i="5"/>
  <c r="AB1268" i="5"/>
  <c r="L1268" i="5"/>
  <c r="K1268" i="5"/>
  <c r="AD1267" i="5"/>
  <c r="AC1267" i="5"/>
  <c r="AB1267" i="5"/>
  <c r="L1267" i="5"/>
  <c r="K1267" i="5"/>
  <c r="AD1266" i="5"/>
  <c r="AC1266" i="5"/>
  <c r="AB1266" i="5"/>
  <c r="L1266" i="5"/>
  <c r="K1266" i="5"/>
  <c r="AD1265" i="5"/>
  <c r="AC1265" i="5"/>
  <c r="AB1265" i="5"/>
  <c r="L1265" i="5"/>
  <c r="K1265" i="5"/>
  <c r="AD1264" i="5"/>
  <c r="AC1264" i="5"/>
  <c r="AB1264" i="5"/>
  <c r="L1264" i="5"/>
  <c r="K1264" i="5"/>
  <c r="AD1263" i="5"/>
  <c r="AC1263" i="5"/>
  <c r="AB1263" i="5"/>
  <c r="L1263" i="5"/>
  <c r="K1263" i="5"/>
  <c r="AD1262" i="5"/>
  <c r="AC1262" i="5"/>
  <c r="AB1262" i="5"/>
  <c r="L1262" i="5"/>
  <c r="K1262" i="5"/>
  <c r="AD1261" i="5"/>
  <c r="AC1261" i="5"/>
  <c r="AB1261" i="5"/>
  <c r="L1261" i="5"/>
  <c r="K1261" i="5"/>
  <c r="AD1260" i="5"/>
  <c r="AC1260" i="5"/>
  <c r="AB1260" i="5"/>
  <c r="L1260" i="5"/>
  <c r="K1260" i="5"/>
  <c r="AD1259" i="5"/>
  <c r="AC1259" i="5"/>
  <c r="AB1259" i="5"/>
  <c r="L1259" i="5"/>
  <c r="K1259" i="5"/>
  <c r="AD1258" i="5"/>
  <c r="AC1258" i="5"/>
  <c r="AB1258" i="5"/>
  <c r="L1258" i="5"/>
  <c r="K1258" i="5"/>
  <c r="AD1257" i="5"/>
  <c r="AC1257" i="5"/>
  <c r="AB1257" i="5"/>
  <c r="L1257" i="5"/>
  <c r="K1257" i="5"/>
  <c r="AD1256" i="5"/>
  <c r="AC1256" i="5"/>
  <c r="AB1256" i="5"/>
  <c r="L1256" i="5"/>
  <c r="K1256" i="5"/>
  <c r="AD1255" i="5"/>
  <c r="AC1255" i="5"/>
  <c r="AB1255" i="5"/>
  <c r="L1255" i="5"/>
  <c r="K1255" i="5"/>
  <c r="AD1254" i="5"/>
  <c r="AC1254" i="5"/>
  <c r="AB1254" i="5"/>
  <c r="L1254" i="5"/>
  <c r="K1254" i="5"/>
  <c r="AD1253" i="5"/>
  <c r="AC1253" i="5"/>
  <c r="AB1253" i="5"/>
  <c r="L1253" i="5"/>
  <c r="K1253" i="5"/>
  <c r="AD1252" i="5"/>
  <c r="AC1252" i="5"/>
  <c r="AB1252" i="5"/>
  <c r="L1252" i="5"/>
  <c r="K1252" i="5"/>
  <c r="AD1251" i="5"/>
  <c r="AC1251" i="5"/>
  <c r="AB1251" i="5"/>
  <c r="L1251" i="5"/>
  <c r="K1251" i="5"/>
  <c r="AD1250" i="5"/>
  <c r="AC1250" i="5"/>
  <c r="AB1250" i="5"/>
  <c r="L1250" i="5"/>
  <c r="K1250" i="5"/>
  <c r="AD1249" i="5"/>
  <c r="AC1249" i="5"/>
  <c r="AB1249" i="5"/>
  <c r="L1249" i="5"/>
  <c r="K1249" i="5"/>
  <c r="AD1248" i="5"/>
  <c r="AC1248" i="5"/>
  <c r="AB1248" i="5"/>
  <c r="L1248" i="5"/>
  <c r="K1248" i="5"/>
  <c r="AD1247" i="5"/>
  <c r="AC1247" i="5"/>
  <c r="AB1247" i="5"/>
  <c r="L1247" i="5"/>
  <c r="K1247" i="5"/>
  <c r="AD1246" i="5"/>
  <c r="AC1246" i="5"/>
  <c r="AB1246" i="5"/>
  <c r="L1246" i="5"/>
  <c r="K1246" i="5"/>
  <c r="AD1245" i="5"/>
  <c r="AC1245" i="5"/>
  <c r="AB1245" i="5"/>
  <c r="L1245" i="5"/>
  <c r="K1245" i="5"/>
  <c r="AD1244" i="5"/>
  <c r="AC1244" i="5"/>
  <c r="AB1244" i="5"/>
  <c r="T1244" i="5"/>
  <c r="L1244" i="5"/>
  <c r="K1244" i="5"/>
  <c r="AD1243" i="5"/>
  <c r="AC1243" i="5"/>
  <c r="AB1243" i="5"/>
  <c r="T1243" i="5"/>
  <c r="L1243" i="5"/>
  <c r="K1243" i="5"/>
  <c r="AD1242" i="5"/>
  <c r="AC1242" i="5"/>
  <c r="AB1242" i="5"/>
  <c r="T1242" i="5"/>
  <c r="L1242" i="5"/>
  <c r="K1242" i="5"/>
  <c r="AD1241" i="5"/>
  <c r="AC1241" i="5"/>
  <c r="AB1241" i="5"/>
  <c r="T1241" i="5"/>
  <c r="L1241" i="5"/>
  <c r="K1241" i="5"/>
  <c r="AD1240" i="5"/>
  <c r="AC1240" i="5"/>
  <c r="AB1240" i="5"/>
  <c r="T1240" i="5"/>
  <c r="L1240" i="5"/>
  <c r="K1240" i="5"/>
  <c r="AD1239" i="5"/>
  <c r="AC1239" i="5"/>
  <c r="AB1239" i="5"/>
  <c r="T1239" i="5"/>
  <c r="L1239" i="5"/>
  <c r="K1239" i="5"/>
  <c r="AD1238" i="5"/>
  <c r="AC1238" i="5"/>
  <c r="AB1238" i="5"/>
  <c r="T1238" i="5"/>
  <c r="L1238" i="5"/>
  <c r="K1238" i="5"/>
  <c r="AD1237" i="5"/>
  <c r="AC1237" i="5"/>
  <c r="AB1237" i="5"/>
  <c r="T1237" i="5"/>
  <c r="L1237" i="5"/>
  <c r="K1237" i="5"/>
  <c r="AD1236" i="5"/>
  <c r="AC1236" i="5"/>
  <c r="AB1236" i="5"/>
  <c r="T1236" i="5"/>
  <c r="L1236" i="5"/>
  <c r="K1236" i="5"/>
  <c r="AD1235" i="5"/>
  <c r="AC1235" i="5"/>
  <c r="AB1235" i="5"/>
  <c r="T1235" i="5"/>
  <c r="L1235" i="5"/>
  <c r="K1235" i="5"/>
  <c r="AD1234" i="5"/>
  <c r="AC1234" i="5"/>
  <c r="AB1234" i="5"/>
  <c r="T1234" i="5"/>
  <c r="L1234" i="5"/>
  <c r="K1234" i="5"/>
  <c r="AD1233" i="5"/>
  <c r="AC1233" i="5"/>
  <c r="AB1233" i="5"/>
  <c r="T1233" i="5"/>
  <c r="L1233" i="5"/>
  <c r="K1233" i="5"/>
  <c r="AD1232" i="5"/>
  <c r="AC1232" i="5"/>
  <c r="AB1232" i="5"/>
  <c r="T1232" i="5"/>
  <c r="L1232" i="5"/>
  <c r="K1232" i="5"/>
  <c r="AD1231" i="5"/>
  <c r="AC1231" i="5"/>
  <c r="AB1231" i="5"/>
  <c r="T1231" i="5"/>
  <c r="L1231" i="5"/>
  <c r="K1231" i="5"/>
  <c r="AD1230" i="5"/>
  <c r="AC1230" i="5"/>
  <c r="AB1230" i="5"/>
  <c r="T1230" i="5"/>
  <c r="L1230" i="5"/>
  <c r="K1230" i="5"/>
  <c r="AD1229" i="5"/>
  <c r="AC1229" i="5"/>
  <c r="AB1229" i="5"/>
  <c r="T1229" i="5"/>
  <c r="L1229" i="5"/>
  <c r="K1229" i="5"/>
  <c r="AD1228" i="5"/>
  <c r="AC1228" i="5"/>
  <c r="AB1228" i="5"/>
  <c r="T1228" i="5"/>
  <c r="L1228" i="5"/>
  <c r="K1228" i="5"/>
  <c r="AD1227" i="5"/>
  <c r="AC1227" i="5"/>
  <c r="AB1227" i="5"/>
  <c r="T1227" i="5"/>
  <c r="L1227" i="5"/>
  <c r="K1227" i="5"/>
  <c r="AD1226" i="5"/>
  <c r="AC1226" i="5"/>
  <c r="AB1226" i="5"/>
  <c r="T1226" i="5"/>
  <c r="L1226" i="5"/>
  <c r="K1226" i="5"/>
  <c r="AD1225" i="5"/>
  <c r="AC1225" i="5"/>
  <c r="AB1225" i="5"/>
  <c r="T1225" i="5"/>
  <c r="L1225" i="5"/>
  <c r="K1225" i="5"/>
  <c r="AD1224" i="5"/>
  <c r="AC1224" i="5"/>
  <c r="AB1224" i="5"/>
  <c r="T1224" i="5"/>
  <c r="L1224" i="5"/>
  <c r="K1224" i="5"/>
  <c r="AD1223" i="5"/>
  <c r="AC1223" i="5"/>
  <c r="AB1223" i="5"/>
  <c r="T1223" i="5"/>
  <c r="L1223" i="5"/>
  <c r="K1223" i="5"/>
  <c r="AD1222" i="5"/>
  <c r="AC1222" i="5"/>
  <c r="AB1222" i="5"/>
  <c r="T1222" i="5"/>
  <c r="L1222" i="5"/>
  <c r="K1222" i="5"/>
  <c r="AD1221" i="5"/>
  <c r="AC1221" i="5"/>
  <c r="AB1221" i="5"/>
  <c r="T1221" i="5"/>
  <c r="L1221" i="5"/>
  <c r="K1221" i="5"/>
  <c r="AD1220" i="5"/>
  <c r="AC1220" i="5"/>
  <c r="AB1220" i="5"/>
  <c r="T1220" i="5"/>
  <c r="L1220" i="5"/>
  <c r="K1220" i="5"/>
  <c r="AD1219" i="5"/>
  <c r="AC1219" i="5"/>
  <c r="AB1219" i="5"/>
  <c r="T1219" i="5"/>
  <c r="L1219" i="5"/>
  <c r="K1219" i="5"/>
  <c r="AD1218" i="5"/>
  <c r="AC1218" i="5"/>
  <c r="AB1218" i="5"/>
  <c r="T1218" i="5"/>
  <c r="L1218" i="5"/>
  <c r="K1218" i="5"/>
  <c r="AD1217" i="5"/>
  <c r="AC1217" i="5"/>
  <c r="AB1217" i="5"/>
  <c r="T1217" i="5"/>
  <c r="L1217" i="5"/>
  <c r="K1217" i="5"/>
  <c r="AD1216" i="5"/>
  <c r="AC1216" i="5"/>
  <c r="AB1216" i="5"/>
  <c r="T1216" i="5"/>
  <c r="L1216" i="5"/>
  <c r="K1216" i="5"/>
  <c r="AD1215" i="5"/>
  <c r="AC1215" i="5"/>
  <c r="AB1215" i="5"/>
  <c r="T1215" i="5"/>
  <c r="L1215" i="5"/>
  <c r="K1215" i="5"/>
  <c r="AD1214" i="5"/>
  <c r="AC1214" i="5"/>
  <c r="AB1214" i="5"/>
  <c r="T1214" i="5"/>
  <c r="L1214" i="5"/>
  <c r="K1214" i="5"/>
  <c r="AD1213" i="5"/>
  <c r="AC1213" i="5"/>
  <c r="AB1213" i="5"/>
  <c r="T1213" i="5"/>
  <c r="L1213" i="5"/>
  <c r="K1213" i="5"/>
  <c r="AD1212" i="5"/>
  <c r="AC1212" i="5"/>
  <c r="AB1212" i="5"/>
  <c r="T1212" i="5"/>
  <c r="L1212" i="5"/>
  <c r="K1212" i="5"/>
  <c r="AD1211" i="5"/>
  <c r="AC1211" i="5"/>
  <c r="AB1211" i="5"/>
  <c r="T1211" i="5"/>
  <c r="L1211" i="5"/>
  <c r="K1211" i="5"/>
  <c r="AD1210" i="5"/>
  <c r="AC1210" i="5"/>
  <c r="AB1210" i="5"/>
  <c r="T1210" i="5"/>
  <c r="L1210" i="5"/>
  <c r="K1210" i="5"/>
  <c r="AD1209" i="5"/>
  <c r="AC1209" i="5"/>
  <c r="AB1209" i="5"/>
  <c r="T1209" i="5"/>
  <c r="L1209" i="5"/>
  <c r="K1209" i="5"/>
  <c r="AD1208" i="5"/>
  <c r="AC1208" i="5"/>
  <c r="AB1208" i="5"/>
  <c r="T1208" i="5"/>
  <c r="L1208" i="5"/>
  <c r="K1208" i="5"/>
  <c r="AD1207" i="5"/>
  <c r="AC1207" i="5"/>
  <c r="AB1207" i="5"/>
  <c r="T1207" i="5"/>
  <c r="L1207" i="5"/>
  <c r="K1207" i="5"/>
  <c r="AD1206" i="5"/>
  <c r="AC1206" i="5"/>
  <c r="AB1206" i="5"/>
  <c r="T1206" i="5"/>
  <c r="L1206" i="5"/>
  <c r="K1206" i="5"/>
  <c r="AD1205" i="5"/>
  <c r="AC1205" i="5"/>
  <c r="AB1205" i="5"/>
  <c r="T1205" i="5"/>
  <c r="L1205" i="5"/>
  <c r="K1205" i="5"/>
  <c r="AD1204" i="5"/>
  <c r="AC1204" i="5"/>
  <c r="AB1204" i="5"/>
  <c r="T1204" i="5"/>
  <c r="L1204" i="5"/>
  <c r="K1204" i="5"/>
  <c r="AD1203" i="5"/>
  <c r="AC1203" i="5"/>
  <c r="AB1203" i="5"/>
  <c r="T1203" i="5"/>
  <c r="L1203" i="5"/>
  <c r="K1203" i="5"/>
  <c r="AD1202" i="5"/>
  <c r="AC1202" i="5"/>
  <c r="AB1202" i="5"/>
  <c r="T1202" i="5"/>
  <c r="L1202" i="5"/>
  <c r="K1202" i="5"/>
  <c r="AD1201" i="5"/>
  <c r="AC1201" i="5"/>
  <c r="AB1201" i="5"/>
  <c r="T1201" i="5"/>
  <c r="L1201" i="5"/>
  <c r="K1201" i="5"/>
  <c r="AD1200" i="5"/>
  <c r="AC1200" i="5"/>
  <c r="AB1200" i="5"/>
  <c r="T1200" i="5"/>
  <c r="L1200" i="5"/>
  <c r="K1200" i="5"/>
  <c r="AD1199" i="5"/>
  <c r="AC1199" i="5"/>
  <c r="AB1199" i="5"/>
  <c r="T1199" i="5"/>
  <c r="L1199" i="5"/>
  <c r="K1199" i="5"/>
  <c r="AD1198" i="5"/>
  <c r="AC1198" i="5"/>
  <c r="AB1198" i="5"/>
  <c r="T1198" i="5"/>
  <c r="L1198" i="5"/>
  <c r="K1198" i="5"/>
  <c r="AD1197" i="5"/>
  <c r="AC1197" i="5"/>
  <c r="AB1197" i="5"/>
  <c r="T1197" i="5"/>
  <c r="L1197" i="5"/>
  <c r="K1197" i="5"/>
  <c r="AD1196" i="5"/>
  <c r="AC1196" i="5"/>
  <c r="AB1196" i="5"/>
  <c r="T1196" i="5"/>
  <c r="L1196" i="5"/>
  <c r="K1196" i="5"/>
  <c r="AD1195" i="5"/>
  <c r="AC1195" i="5"/>
  <c r="AB1195" i="5"/>
  <c r="T1195" i="5"/>
  <c r="L1195" i="5"/>
  <c r="K1195" i="5"/>
  <c r="AD1194" i="5"/>
  <c r="AC1194" i="5"/>
  <c r="AB1194" i="5"/>
  <c r="T1194" i="5"/>
  <c r="L1194" i="5"/>
  <c r="K1194" i="5"/>
  <c r="AD1193" i="5"/>
  <c r="AC1193" i="5"/>
  <c r="AB1193" i="5"/>
  <c r="T1193" i="5"/>
  <c r="L1193" i="5"/>
  <c r="K1193" i="5"/>
  <c r="AD1192" i="5"/>
  <c r="AC1192" i="5"/>
  <c r="AB1192" i="5"/>
  <c r="T1192" i="5"/>
  <c r="L1192" i="5"/>
  <c r="K1192" i="5"/>
  <c r="AD1191" i="5"/>
  <c r="AC1191" i="5"/>
  <c r="AB1191" i="5"/>
  <c r="T1191" i="5"/>
  <c r="L1191" i="5"/>
  <c r="K1191" i="5"/>
  <c r="AD1190" i="5"/>
  <c r="AC1190" i="5"/>
  <c r="AB1190" i="5"/>
  <c r="T1190" i="5"/>
  <c r="L1190" i="5"/>
  <c r="K1190" i="5"/>
  <c r="AD1189" i="5"/>
  <c r="AC1189" i="5"/>
  <c r="AB1189" i="5"/>
  <c r="T1189" i="5"/>
  <c r="L1189" i="5"/>
  <c r="K1189" i="5"/>
  <c r="AD1188" i="5"/>
  <c r="AC1188" i="5"/>
  <c r="AB1188" i="5"/>
  <c r="T1188" i="5"/>
  <c r="L1188" i="5"/>
  <c r="K1188" i="5"/>
  <c r="AD1187" i="5"/>
  <c r="AC1187" i="5"/>
  <c r="AB1187" i="5"/>
  <c r="T1187" i="5"/>
  <c r="L1187" i="5"/>
  <c r="K1187" i="5"/>
  <c r="AD1186" i="5"/>
  <c r="AC1186" i="5"/>
  <c r="AB1186" i="5"/>
  <c r="T1186" i="5"/>
  <c r="L1186" i="5"/>
  <c r="K1186" i="5"/>
  <c r="AD1185" i="5"/>
  <c r="AC1185" i="5"/>
  <c r="AB1185" i="5"/>
  <c r="T1185" i="5"/>
  <c r="L1185" i="5"/>
  <c r="K1185" i="5"/>
  <c r="AD1184" i="5"/>
  <c r="AC1184" i="5"/>
  <c r="AB1184" i="5"/>
  <c r="T1184" i="5"/>
  <c r="L1184" i="5"/>
  <c r="K1184" i="5"/>
  <c r="AD1183" i="5"/>
  <c r="AC1183" i="5"/>
  <c r="AB1183" i="5"/>
  <c r="T1183" i="5"/>
  <c r="L1183" i="5"/>
  <c r="K1183" i="5"/>
  <c r="AD1182" i="5"/>
  <c r="AC1182" i="5"/>
  <c r="AB1182" i="5"/>
  <c r="T1182" i="5"/>
  <c r="L1182" i="5"/>
  <c r="K1182" i="5"/>
  <c r="AD1181" i="5"/>
  <c r="AC1181" i="5"/>
  <c r="AB1181" i="5"/>
  <c r="T1181" i="5"/>
  <c r="L1181" i="5"/>
  <c r="K1181" i="5"/>
  <c r="AD1180" i="5"/>
  <c r="AC1180" i="5"/>
  <c r="AB1180" i="5"/>
  <c r="T1180" i="5"/>
  <c r="L1180" i="5"/>
  <c r="K1180" i="5"/>
  <c r="AD1179" i="5"/>
  <c r="AC1179" i="5"/>
  <c r="AB1179" i="5"/>
  <c r="T1179" i="5"/>
  <c r="L1179" i="5"/>
  <c r="K1179" i="5"/>
  <c r="AD1178" i="5"/>
  <c r="AC1178" i="5"/>
  <c r="AB1178" i="5"/>
  <c r="T1178" i="5"/>
  <c r="L1178" i="5"/>
  <c r="K1178" i="5"/>
  <c r="AD1177" i="5"/>
  <c r="AC1177" i="5"/>
  <c r="AB1177" i="5"/>
  <c r="T1177" i="5"/>
  <c r="L1177" i="5"/>
  <c r="K1177" i="5"/>
  <c r="AD1176" i="5"/>
  <c r="AC1176" i="5"/>
  <c r="AB1176" i="5"/>
  <c r="T1176" i="5"/>
  <c r="L1176" i="5"/>
  <c r="K1176" i="5"/>
  <c r="AD1175" i="5"/>
  <c r="AC1175" i="5"/>
  <c r="AB1175" i="5"/>
  <c r="T1175" i="5"/>
  <c r="L1175" i="5"/>
  <c r="K1175" i="5"/>
  <c r="AD1174" i="5"/>
  <c r="AC1174" i="5"/>
  <c r="AB1174" i="5"/>
  <c r="T1174" i="5"/>
  <c r="L1174" i="5"/>
  <c r="K1174" i="5"/>
  <c r="AD1173" i="5"/>
  <c r="AC1173" i="5"/>
  <c r="AB1173" i="5"/>
  <c r="T1173" i="5"/>
  <c r="L1173" i="5"/>
  <c r="K1173" i="5"/>
  <c r="AD1172" i="5"/>
  <c r="AC1172" i="5"/>
  <c r="AB1172" i="5"/>
  <c r="T1172" i="5"/>
  <c r="L1172" i="5"/>
  <c r="K1172" i="5"/>
  <c r="AD1171" i="5"/>
  <c r="AC1171" i="5"/>
  <c r="AB1171" i="5"/>
  <c r="T1171" i="5"/>
  <c r="L1171" i="5"/>
  <c r="K1171" i="5"/>
  <c r="AD1170" i="5"/>
  <c r="AC1170" i="5"/>
  <c r="AB1170" i="5"/>
  <c r="T1170" i="5"/>
  <c r="L1170" i="5"/>
  <c r="K1170" i="5"/>
  <c r="AD1169" i="5"/>
  <c r="AC1169" i="5"/>
  <c r="AB1169" i="5"/>
  <c r="T1169" i="5"/>
  <c r="L1169" i="5"/>
  <c r="K1169" i="5"/>
  <c r="AD1168" i="5"/>
  <c r="AC1168" i="5"/>
  <c r="AB1168" i="5"/>
  <c r="T1168" i="5"/>
  <c r="L1168" i="5"/>
  <c r="K1168" i="5"/>
  <c r="AD1167" i="5"/>
  <c r="AC1167" i="5"/>
  <c r="AB1167" i="5"/>
  <c r="T1167" i="5"/>
  <c r="L1167" i="5"/>
  <c r="K1167" i="5"/>
  <c r="AD1166" i="5"/>
  <c r="AC1166" i="5"/>
  <c r="AB1166" i="5"/>
  <c r="T1166" i="5"/>
  <c r="L1166" i="5"/>
  <c r="K1166" i="5"/>
  <c r="AD1165" i="5"/>
  <c r="AC1165" i="5"/>
  <c r="AB1165" i="5"/>
  <c r="T1165" i="5"/>
  <c r="L1165" i="5"/>
  <c r="K1165" i="5"/>
  <c r="AD1164" i="5"/>
  <c r="AC1164" i="5"/>
  <c r="AB1164" i="5"/>
  <c r="T1164" i="5"/>
  <c r="L1164" i="5"/>
  <c r="K1164" i="5"/>
  <c r="AD1163" i="5"/>
  <c r="AC1163" i="5"/>
  <c r="AB1163" i="5"/>
  <c r="T1163" i="5"/>
  <c r="L1163" i="5"/>
  <c r="K1163" i="5"/>
  <c r="AD1162" i="5"/>
  <c r="AC1162" i="5"/>
  <c r="AB1162" i="5"/>
  <c r="T1162" i="5"/>
  <c r="L1162" i="5"/>
  <c r="K1162" i="5"/>
  <c r="AD1161" i="5"/>
  <c r="AC1161" i="5"/>
  <c r="AB1161" i="5"/>
  <c r="T1161" i="5"/>
  <c r="L1161" i="5"/>
  <c r="K1161" i="5"/>
  <c r="AD1160" i="5"/>
  <c r="AC1160" i="5"/>
  <c r="AB1160" i="5"/>
  <c r="T1160" i="5"/>
  <c r="L1160" i="5"/>
  <c r="K1160" i="5"/>
  <c r="AD1159" i="5"/>
  <c r="AC1159" i="5"/>
  <c r="AB1159" i="5"/>
  <c r="T1159" i="5"/>
  <c r="L1159" i="5"/>
  <c r="K1159" i="5"/>
  <c r="AD1158" i="5"/>
  <c r="AC1158" i="5"/>
  <c r="AB1158" i="5"/>
  <c r="T1158" i="5"/>
  <c r="L1158" i="5"/>
  <c r="K1158" i="5"/>
  <c r="AD1157" i="5"/>
  <c r="AC1157" i="5"/>
  <c r="AB1157" i="5"/>
  <c r="T1157" i="5"/>
  <c r="L1157" i="5"/>
  <c r="K1157" i="5"/>
  <c r="AD1156" i="5"/>
  <c r="AC1156" i="5"/>
  <c r="AB1156" i="5"/>
  <c r="L1156" i="5"/>
  <c r="K1156" i="5"/>
  <c r="AD1155" i="5"/>
  <c r="AC1155" i="5"/>
  <c r="AB1155" i="5"/>
  <c r="L1155" i="5"/>
  <c r="K1155" i="5"/>
  <c r="AD1154" i="5"/>
  <c r="AC1154" i="5"/>
  <c r="AB1154" i="5"/>
  <c r="L1154" i="5"/>
  <c r="K1154" i="5"/>
  <c r="AD1153" i="5"/>
  <c r="AC1153" i="5"/>
  <c r="AB1153" i="5"/>
  <c r="L1153" i="5"/>
  <c r="K1153" i="5"/>
  <c r="AD1152" i="5"/>
  <c r="AC1152" i="5"/>
  <c r="AB1152" i="5"/>
  <c r="L1152" i="5"/>
  <c r="K1152" i="5"/>
  <c r="AD1151" i="5"/>
  <c r="AC1151" i="5"/>
  <c r="AB1151" i="5"/>
  <c r="L1151" i="5"/>
  <c r="K1151" i="5"/>
  <c r="AD1150" i="5"/>
  <c r="AC1150" i="5"/>
  <c r="AB1150" i="5"/>
  <c r="L1150" i="5"/>
  <c r="K1150" i="5"/>
  <c r="AD1149" i="5"/>
  <c r="AC1149" i="5"/>
  <c r="AB1149" i="5"/>
  <c r="L1149" i="5"/>
  <c r="K1149" i="5"/>
  <c r="AD1148" i="5"/>
  <c r="AC1148" i="5"/>
  <c r="AB1148" i="5"/>
  <c r="L1148" i="5"/>
  <c r="K1148" i="5"/>
  <c r="AD1147" i="5"/>
  <c r="AC1147" i="5"/>
  <c r="AB1147" i="5"/>
  <c r="L1147" i="5"/>
  <c r="K1147" i="5"/>
  <c r="AD1146" i="5"/>
  <c r="AC1146" i="5"/>
  <c r="AB1146" i="5"/>
  <c r="L1146" i="5"/>
  <c r="K1146" i="5"/>
  <c r="AD1145" i="5"/>
  <c r="AC1145" i="5"/>
  <c r="AB1145" i="5"/>
  <c r="L1145" i="5"/>
  <c r="K1145" i="5"/>
  <c r="AD1144" i="5"/>
  <c r="AC1144" i="5"/>
  <c r="AB1144" i="5"/>
  <c r="L1144" i="5"/>
  <c r="K1144" i="5"/>
  <c r="AD1143" i="5"/>
  <c r="AC1143" i="5"/>
  <c r="AB1143" i="5"/>
  <c r="L1143" i="5"/>
  <c r="K1143" i="5"/>
  <c r="AD1142" i="5"/>
  <c r="AC1142" i="5"/>
  <c r="AB1142" i="5"/>
  <c r="L1142" i="5"/>
  <c r="K1142" i="5"/>
  <c r="AD1141" i="5"/>
  <c r="AC1141" i="5"/>
  <c r="AB1141" i="5"/>
  <c r="L1141" i="5"/>
  <c r="K1141" i="5"/>
  <c r="AD1140" i="5"/>
  <c r="AC1140" i="5"/>
  <c r="AB1140" i="5"/>
  <c r="L1140" i="5"/>
  <c r="K1140" i="5"/>
  <c r="AD1139" i="5"/>
  <c r="AC1139" i="5"/>
  <c r="AB1139" i="5"/>
  <c r="L1139" i="5"/>
  <c r="K1139" i="5"/>
  <c r="AD1138" i="5"/>
  <c r="AC1138" i="5"/>
  <c r="AB1138" i="5"/>
  <c r="L1138" i="5"/>
  <c r="K1138" i="5"/>
  <c r="AD1137" i="5"/>
  <c r="AC1137" i="5"/>
  <c r="AB1137" i="5"/>
  <c r="L1137" i="5"/>
  <c r="K1137" i="5"/>
  <c r="AD1136" i="5"/>
  <c r="AC1136" i="5"/>
  <c r="AB1136" i="5"/>
  <c r="L1136" i="5"/>
  <c r="K1136" i="5"/>
  <c r="AD1135" i="5"/>
  <c r="AC1135" i="5"/>
  <c r="AB1135" i="5"/>
  <c r="L1135" i="5"/>
  <c r="K1135" i="5"/>
  <c r="AD1134" i="5"/>
  <c r="AC1134" i="5"/>
  <c r="AB1134" i="5"/>
  <c r="L1134" i="5"/>
  <c r="K1134" i="5"/>
  <c r="AD1133" i="5"/>
  <c r="AC1133" i="5"/>
  <c r="AB1133" i="5"/>
  <c r="L1133" i="5"/>
  <c r="K1133" i="5"/>
  <c r="AD1132" i="5"/>
  <c r="AC1132" i="5"/>
  <c r="AB1132" i="5"/>
  <c r="L1132" i="5"/>
  <c r="K1132" i="5"/>
  <c r="AD1131" i="5"/>
  <c r="AC1131" i="5"/>
  <c r="AB1131" i="5"/>
  <c r="L1131" i="5"/>
  <c r="K1131" i="5"/>
  <c r="AD1130" i="5"/>
  <c r="AC1130" i="5"/>
  <c r="AB1130" i="5"/>
  <c r="L1130" i="5"/>
  <c r="K1130" i="5"/>
  <c r="AD1129" i="5"/>
  <c r="AC1129" i="5"/>
  <c r="AB1129" i="5"/>
  <c r="L1129" i="5"/>
  <c r="K1129" i="5"/>
  <c r="AD1128" i="5"/>
  <c r="AC1128" i="5"/>
  <c r="AB1128" i="5"/>
  <c r="L1128" i="5"/>
  <c r="K1128" i="5"/>
  <c r="AD1127" i="5"/>
  <c r="AC1127" i="5"/>
  <c r="AB1127" i="5"/>
  <c r="L1127" i="5"/>
  <c r="K1127" i="5"/>
  <c r="AD1126" i="5"/>
  <c r="AC1126" i="5"/>
  <c r="AB1126" i="5"/>
  <c r="L1126" i="5"/>
  <c r="K1126" i="5"/>
  <c r="AD1125" i="5"/>
  <c r="AC1125" i="5"/>
  <c r="AB1125" i="5"/>
  <c r="T1125" i="5"/>
  <c r="L1125" i="5"/>
  <c r="K1125" i="5"/>
  <c r="AD1124" i="5"/>
  <c r="AC1124" i="5"/>
  <c r="AB1124" i="5"/>
  <c r="T1124" i="5"/>
  <c r="L1124" i="5"/>
  <c r="K1124" i="5"/>
  <c r="AD1123" i="5"/>
  <c r="AC1123" i="5"/>
  <c r="AB1123" i="5"/>
  <c r="T1123" i="5"/>
  <c r="L1123" i="5"/>
  <c r="K1123" i="5"/>
  <c r="AD1122" i="5"/>
  <c r="AC1122" i="5"/>
  <c r="AB1122" i="5"/>
  <c r="T1122" i="5"/>
  <c r="L1122" i="5"/>
  <c r="K1122" i="5"/>
  <c r="AD1121" i="5"/>
  <c r="AC1121" i="5"/>
  <c r="AB1121" i="5"/>
  <c r="T1121" i="5"/>
  <c r="L1121" i="5"/>
  <c r="K1121" i="5"/>
  <c r="AD1120" i="5"/>
  <c r="AC1120" i="5"/>
  <c r="AB1120" i="5"/>
  <c r="T1120" i="5"/>
  <c r="L1120" i="5"/>
  <c r="K1120" i="5"/>
  <c r="AD1119" i="5"/>
  <c r="AC1119" i="5"/>
  <c r="AB1119" i="5"/>
  <c r="T1119" i="5"/>
  <c r="L1119" i="5"/>
  <c r="K1119" i="5"/>
  <c r="AD1118" i="5"/>
  <c r="AC1118" i="5"/>
  <c r="AB1118" i="5"/>
  <c r="T1118" i="5"/>
  <c r="L1118" i="5"/>
  <c r="K1118" i="5"/>
  <c r="AD1117" i="5"/>
  <c r="AC1117" i="5"/>
  <c r="AB1117" i="5"/>
  <c r="T1117" i="5"/>
  <c r="L1117" i="5"/>
  <c r="K1117" i="5"/>
  <c r="AD1116" i="5"/>
  <c r="AC1116" i="5"/>
  <c r="AB1116" i="5"/>
  <c r="T1116" i="5"/>
  <c r="L1116" i="5"/>
  <c r="K1116" i="5"/>
  <c r="AD1115" i="5"/>
  <c r="AC1115" i="5"/>
  <c r="AB1115" i="5"/>
  <c r="T1115" i="5"/>
  <c r="L1115" i="5"/>
  <c r="K1115" i="5"/>
  <c r="AD1114" i="5"/>
  <c r="AC1114" i="5"/>
  <c r="AB1114" i="5"/>
  <c r="T1114" i="5"/>
  <c r="L1114" i="5"/>
  <c r="K1114" i="5"/>
  <c r="AD1113" i="5"/>
  <c r="AC1113" i="5"/>
  <c r="AB1113" i="5"/>
  <c r="T1113" i="5"/>
  <c r="L1113" i="5"/>
  <c r="K1113" i="5"/>
  <c r="AD1112" i="5"/>
  <c r="AC1112" i="5"/>
  <c r="AB1112" i="5"/>
  <c r="T1112" i="5"/>
  <c r="L1112" i="5"/>
  <c r="K1112" i="5"/>
  <c r="AD1111" i="5"/>
  <c r="AC1111" i="5"/>
  <c r="AB1111" i="5"/>
  <c r="T1111" i="5"/>
  <c r="L1111" i="5"/>
  <c r="K1111" i="5"/>
  <c r="AD1110" i="5"/>
  <c r="AC1110" i="5"/>
  <c r="AB1110" i="5"/>
  <c r="T1110" i="5"/>
  <c r="L1110" i="5"/>
  <c r="K1110" i="5"/>
  <c r="AD1109" i="5"/>
  <c r="AC1109" i="5"/>
  <c r="AB1109" i="5"/>
  <c r="T1109" i="5"/>
  <c r="L1109" i="5"/>
  <c r="K1109" i="5"/>
  <c r="AD1108" i="5"/>
  <c r="AC1108" i="5"/>
  <c r="AB1108" i="5"/>
  <c r="T1108" i="5"/>
  <c r="L1108" i="5"/>
  <c r="K1108" i="5"/>
  <c r="AD1107" i="5"/>
  <c r="AC1107" i="5"/>
  <c r="AB1107" i="5"/>
  <c r="T1107" i="5"/>
  <c r="L1107" i="5"/>
  <c r="K1107" i="5"/>
  <c r="AD1106" i="5"/>
  <c r="AC1106" i="5"/>
  <c r="AB1106" i="5"/>
  <c r="T1106" i="5"/>
  <c r="L1106" i="5"/>
  <c r="K1106" i="5"/>
  <c r="AD1105" i="5"/>
  <c r="AC1105" i="5"/>
  <c r="AB1105" i="5"/>
  <c r="T1105" i="5"/>
  <c r="L1105" i="5"/>
  <c r="K1105" i="5"/>
  <c r="AD1104" i="5"/>
  <c r="AC1104" i="5"/>
  <c r="AB1104" i="5"/>
  <c r="T1104" i="5"/>
  <c r="L1104" i="5"/>
  <c r="K1104" i="5"/>
  <c r="AD1103" i="5"/>
  <c r="AC1103" i="5"/>
  <c r="AB1103" i="5"/>
  <c r="T1103" i="5"/>
  <c r="L1103" i="5"/>
  <c r="K1103" i="5"/>
  <c r="AD1102" i="5"/>
  <c r="AC1102" i="5"/>
  <c r="AB1102" i="5"/>
  <c r="T1102" i="5"/>
  <c r="L1102" i="5"/>
  <c r="K1102" i="5"/>
  <c r="AD1101" i="5"/>
  <c r="AC1101" i="5"/>
  <c r="AB1101" i="5"/>
  <c r="T1101" i="5"/>
  <c r="L1101" i="5"/>
  <c r="K1101" i="5"/>
  <c r="AD1100" i="5"/>
  <c r="AC1100" i="5"/>
  <c r="AB1100" i="5"/>
  <c r="T1100" i="5"/>
  <c r="L1100" i="5"/>
  <c r="K1100" i="5"/>
  <c r="AD1099" i="5"/>
  <c r="AC1099" i="5"/>
  <c r="AB1099" i="5"/>
  <c r="T1099" i="5"/>
  <c r="L1099" i="5"/>
  <c r="K1099" i="5"/>
  <c r="AD1098" i="5"/>
  <c r="AC1098" i="5"/>
  <c r="AB1098" i="5"/>
  <c r="T1098" i="5"/>
  <c r="L1098" i="5"/>
  <c r="K1098" i="5"/>
  <c r="AD1097" i="5"/>
  <c r="AC1097" i="5"/>
  <c r="AB1097" i="5"/>
  <c r="T1097" i="5"/>
  <c r="L1097" i="5"/>
  <c r="K1097" i="5"/>
  <c r="AD1096" i="5"/>
  <c r="AC1096" i="5"/>
  <c r="AB1096" i="5"/>
  <c r="T1096" i="5"/>
  <c r="L1096" i="5"/>
  <c r="K1096" i="5"/>
  <c r="AD1095" i="5"/>
  <c r="AC1095" i="5"/>
  <c r="AB1095" i="5"/>
  <c r="T1095" i="5"/>
  <c r="L1095" i="5"/>
  <c r="K1095" i="5"/>
  <c r="AD1094" i="5"/>
  <c r="AC1094" i="5"/>
  <c r="AB1094" i="5"/>
  <c r="T1094" i="5"/>
  <c r="L1094" i="5"/>
  <c r="K1094" i="5"/>
  <c r="AD1093" i="5"/>
  <c r="AC1093" i="5"/>
  <c r="AB1093" i="5"/>
  <c r="T1093" i="5"/>
  <c r="L1093" i="5"/>
  <c r="K1093" i="5"/>
  <c r="AD1092" i="5"/>
  <c r="AC1092" i="5"/>
  <c r="AB1092" i="5"/>
  <c r="T1092" i="5"/>
  <c r="L1092" i="5"/>
  <c r="K1092" i="5"/>
  <c r="AD1091" i="5"/>
  <c r="AC1091" i="5"/>
  <c r="AB1091" i="5"/>
  <c r="T1091" i="5"/>
  <c r="L1091" i="5"/>
  <c r="K1091" i="5"/>
  <c r="AD1090" i="5"/>
  <c r="AC1090" i="5"/>
  <c r="AB1090" i="5"/>
  <c r="T1090" i="5"/>
  <c r="L1090" i="5"/>
  <c r="K1090" i="5"/>
  <c r="AD1089" i="5"/>
  <c r="AC1089" i="5"/>
  <c r="AB1089" i="5"/>
  <c r="T1089" i="5"/>
  <c r="L1089" i="5"/>
  <c r="K1089" i="5"/>
  <c r="AD1088" i="5"/>
  <c r="AC1088" i="5"/>
  <c r="AB1088" i="5"/>
  <c r="T1088" i="5"/>
  <c r="L1088" i="5"/>
  <c r="K1088" i="5"/>
  <c r="AD1087" i="5"/>
  <c r="AC1087" i="5"/>
  <c r="AB1087" i="5"/>
  <c r="T1087" i="5"/>
  <c r="L1087" i="5"/>
  <c r="K1087" i="5"/>
  <c r="AD1086" i="5"/>
  <c r="AC1086" i="5"/>
  <c r="AB1086" i="5"/>
  <c r="T1086" i="5"/>
  <c r="L1086" i="5"/>
  <c r="K1086" i="5"/>
  <c r="AD1085" i="5"/>
  <c r="AC1085" i="5"/>
  <c r="AB1085" i="5"/>
  <c r="T1085" i="5"/>
  <c r="L1085" i="5"/>
  <c r="K1085" i="5"/>
  <c r="AD1084" i="5"/>
  <c r="AC1084" i="5"/>
  <c r="AB1084" i="5"/>
  <c r="T1084" i="5"/>
  <c r="L1084" i="5"/>
  <c r="K1084" i="5"/>
  <c r="AD1083" i="5"/>
  <c r="AC1083" i="5"/>
  <c r="AB1083" i="5"/>
  <c r="T1083" i="5"/>
  <c r="L1083" i="5"/>
  <c r="K1083" i="5"/>
  <c r="AD1082" i="5"/>
  <c r="AC1082" i="5"/>
  <c r="AB1082" i="5"/>
  <c r="T1082" i="5"/>
  <c r="L1082" i="5"/>
  <c r="K1082" i="5"/>
  <c r="AD1081" i="5"/>
  <c r="AC1081" i="5"/>
  <c r="AB1081" i="5"/>
  <c r="T1081" i="5"/>
  <c r="L1081" i="5"/>
  <c r="K1081" i="5"/>
  <c r="AD1080" i="5"/>
  <c r="AC1080" i="5"/>
  <c r="AB1080" i="5"/>
  <c r="T1080" i="5"/>
  <c r="L1080" i="5"/>
  <c r="K1080" i="5"/>
  <c r="AD1079" i="5"/>
  <c r="AC1079" i="5"/>
  <c r="AB1079" i="5"/>
  <c r="T1079" i="5"/>
  <c r="L1079" i="5"/>
  <c r="K1079" i="5"/>
  <c r="AD1078" i="5"/>
  <c r="AC1078" i="5"/>
  <c r="AB1078" i="5"/>
  <c r="T1078" i="5"/>
  <c r="L1078" i="5"/>
  <c r="K1078" i="5"/>
  <c r="AD1077" i="5"/>
  <c r="AC1077" i="5"/>
  <c r="AB1077" i="5"/>
  <c r="T1077" i="5"/>
  <c r="L1077" i="5"/>
  <c r="K1077" i="5"/>
  <c r="AD1076" i="5"/>
  <c r="AC1076" i="5"/>
  <c r="AB1076" i="5"/>
  <c r="T1076" i="5"/>
  <c r="L1076" i="5"/>
  <c r="K1076" i="5"/>
  <c r="AD1075" i="5"/>
  <c r="AC1075" i="5"/>
  <c r="AB1075" i="5"/>
  <c r="T1075" i="5"/>
  <c r="L1075" i="5"/>
  <c r="K1075" i="5"/>
  <c r="AD1074" i="5"/>
  <c r="AC1074" i="5"/>
  <c r="AB1074" i="5"/>
  <c r="T1074" i="5"/>
  <c r="L1074" i="5"/>
  <c r="K1074" i="5"/>
  <c r="AD1073" i="5"/>
  <c r="AC1073" i="5"/>
  <c r="AB1073" i="5"/>
  <c r="T1073" i="5"/>
  <c r="L1073" i="5"/>
  <c r="K1073" i="5"/>
  <c r="AD1072" i="5"/>
  <c r="AC1072" i="5"/>
  <c r="AB1072" i="5"/>
  <c r="T1072" i="5"/>
  <c r="L1072" i="5"/>
  <c r="K1072" i="5"/>
  <c r="AD1071" i="5"/>
  <c r="AC1071" i="5"/>
  <c r="AB1071" i="5"/>
  <c r="T1071" i="5"/>
  <c r="L1071" i="5"/>
  <c r="K1071" i="5"/>
  <c r="AD1070" i="5"/>
  <c r="AC1070" i="5"/>
  <c r="AB1070" i="5"/>
  <c r="T1070" i="5"/>
  <c r="L1070" i="5"/>
  <c r="K1070" i="5"/>
  <c r="AD1069" i="5"/>
  <c r="AC1069" i="5"/>
  <c r="AB1069" i="5"/>
  <c r="T1069" i="5"/>
  <c r="L1069" i="5"/>
  <c r="K1069" i="5"/>
  <c r="AD1068" i="5"/>
  <c r="AC1068" i="5"/>
  <c r="AB1068" i="5"/>
  <c r="T1068" i="5"/>
  <c r="L1068" i="5"/>
  <c r="K1068" i="5"/>
  <c r="AD1067" i="5"/>
  <c r="AC1067" i="5"/>
  <c r="AB1067" i="5"/>
  <c r="T1067" i="5"/>
  <c r="L1067" i="5"/>
  <c r="K1067" i="5"/>
  <c r="AD1066" i="5"/>
  <c r="AC1066" i="5"/>
  <c r="AB1066" i="5"/>
  <c r="L1066" i="5"/>
  <c r="K1066" i="5"/>
  <c r="AD1065" i="5"/>
  <c r="AC1065" i="5"/>
  <c r="AB1065" i="5"/>
  <c r="L1065" i="5"/>
  <c r="K1065" i="5"/>
  <c r="AD1064" i="5"/>
  <c r="AC1064" i="5"/>
  <c r="AB1064" i="5"/>
  <c r="L1064" i="5"/>
  <c r="K1064" i="5"/>
  <c r="AD1063" i="5"/>
  <c r="AC1063" i="5"/>
  <c r="AB1063" i="5"/>
  <c r="L1063" i="5"/>
  <c r="K1063" i="5"/>
  <c r="AD1062" i="5"/>
  <c r="AC1062" i="5"/>
  <c r="AB1062" i="5"/>
  <c r="L1062" i="5"/>
  <c r="K1062" i="5"/>
  <c r="AD1061" i="5"/>
  <c r="AC1061" i="5"/>
  <c r="AB1061" i="5"/>
  <c r="L1061" i="5"/>
  <c r="K1061" i="5"/>
  <c r="AD1060" i="5"/>
  <c r="AC1060" i="5"/>
  <c r="AB1060" i="5"/>
  <c r="L1060" i="5"/>
  <c r="K1060" i="5"/>
  <c r="AD1059" i="5"/>
  <c r="AC1059" i="5"/>
  <c r="AB1059" i="5"/>
  <c r="L1059" i="5"/>
  <c r="K1059" i="5"/>
  <c r="AD1058" i="5"/>
  <c r="AC1058" i="5"/>
  <c r="AB1058" i="5"/>
  <c r="L1058" i="5"/>
  <c r="K1058" i="5"/>
  <c r="AD1057" i="5"/>
  <c r="AC1057" i="5"/>
  <c r="AB1057" i="5"/>
  <c r="L1057" i="5"/>
  <c r="K1057" i="5"/>
  <c r="AD1056" i="5"/>
  <c r="AC1056" i="5"/>
  <c r="AB1056" i="5"/>
  <c r="L1056" i="5"/>
  <c r="K1056" i="5"/>
  <c r="AD1055" i="5"/>
  <c r="AC1055" i="5"/>
  <c r="AB1055" i="5"/>
  <c r="L1055" i="5"/>
  <c r="K1055" i="5"/>
  <c r="AD1054" i="5"/>
  <c r="AC1054" i="5"/>
  <c r="AB1054" i="5"/>
  <c r="L1054" i="5"/>
  <c r="K1054" i="5"/>
  <c r="AD1053" i="5"/>
  <c r="AC1053" i="5"/>
  <c r="AB1053" i="5"/>
  <c r="L1053" i="5"/>
  <c r="K1053" i="5"/>
  <c r="AD1052" i="5"/>
  <c r="AC1052" i="5"/>
  <c r="AB1052" i="5"/>
  <c r="L1052" i="5"/>
  <c r="K1052" i="5"/>
  <c r="AD1051" i="5"/>
  <c r="AC1051" i="5"/>
  <c r="AB1051" i="5"/>
  <c r="L1051" i="5"/>
  <c r="K1051" i="5"/>
  <c r="AD1050" i="5"/>
  <c r="AC1050" i="5"/>
  <c r="AB1050" i="5"/>
  <c r="L1050" i="5"/>
  <c r="K1050" i="5"/>
  <c r="AD1049" i="5"/>
  <c r="AC1049" i="5"/>
  <c r="AB1049" i="5"/>
  <c r="L1049" i="5"/>
  <c r="K1049" i="5"/>
  <c r="AD1048" i="5"/>
  <c r="AC1048" i="5"/>
  <c r="AB1048" i="5"/>
  <c r="L1048" i="5"/>
  <c r="K1048" i="5"/>
  <c r="AD1047" i="5"/>
  <c r="AC1047" i="5"/>
  <c r="AB1047" i="5"/>
  <c r="L1047" i="5"/>
  <c r="K1047" i="5"/>
  <c r="AD1046" i="5"/>
  <c r="AC1046" i="5"/>
  <c r="AB1046" i="5"/>
  <c r="L1046" i="5"/>
  <c r="K1046" i="5"/>
  <c r="AD1045" i="5"/>
  <c r="AC1045" i="5"/>
  <c r="AB1045" i="5"/>
  <c r="L1045" i="5"/>
  <c r="K1045" i="5"/>
  <c r="AD1044" i="5"/>
  <c r="AC1044" i="5"/>
  <c r="AB1044" i="5"/>
  <c r="L1044" i="5"/>
  <c r="K1044" i="5"/>
  <c r="AD1043" i="5"/>
  <c r="AC1043" i="5"/>
  <c r="AB1043" i="5"/>
  <c r="L1043" i="5"/>
  <c r="K1043" i="5"/>
  <c r="AD1042" i="5"/>
  <c r="AC1042" i="5"/>
  <c r="AB1042" i="5"/>
  <c r="L1042" i="5"/>
  <c r="K1042" i="5"/>
  <c r="AD1041" i="5"/>
  <c r="AC1041" i="5"/>
  <c r="AB1041" i="5"/>
  <c r="L1041" i="5"/>
  <c r="K1041" i="5"/>
  <c r="AD1040" i="5"/>
  <c r="AC1040" i="5"/>
  <c r="AB1040" i="5"/>
  <c r="L1040" i="5"/>
  <c r="K1040" i="5"/>
  <c r="AD1039" i="5"/>
  <c r="AC1039" i="5"/>
  <c r="AB1039" i="5"/>
  <c r="L1039" i="5"/>
  <c r="K1039" i="5"/>
  <c r="AD1038" i="5"/>
  <c r="AC1038" i="5"/>
  <c r="AB1038" i="5"/>
  <c r="L1038" i="5"/>
  <c r="K1038" i="5"/>
  <c r="AD1037" i="5"/>
  <c r="AC1037" i="5"/>
  <c r="AB1037" i="5"/>
  <c r="L1037" i="5"/>
  <c r="K1037" i="5"/>
  <c r="AD1036" i="5"/>
  <c r="AC1036" i="5"/>
  <c r="AB1036" i="5"/>
  <c r="L1036" i="5"/>
  <c r="K1036" i="5"/>
  <c r="AD1035" i="5"/>
  <c r="AC1035" i="5"/>
  <c r="AB1035" i="5"/>
  <c r="L1035" i="5"/>
  <c r="K1035" i="5"/>
  <c r="AD1034" i="5"/>
  <c r="AC1034" i="5"/>
  <c r="AB1034" i="5"/>
  <c r="L1034" i="5"/>
  <c r="K1034" i="5"/>
  <c r="AD1033" i="5"/>
  <c r="AC1033" i="5"/>
  <c r="AB1033" i="5"/>
  <c r="L1033" i="5"/>
  <c r="K1033" i="5"/>
  <c r="AD1032" i="5"/>
  <c r="AC1032" i="5"/>
  <c r="AB1032" i="5"/>
  <c r="L1032" i="5"/>
  <c r="K1032" i="5"/>
  <c r="AD1031" i="5"/>
  <c r="AC1031" i="5"/>
  <c r="AB1031" i="5"/>
  <c r="V1031" i="5"/>
  <c r="L1031" i="5"/>
  <c r="K1031" i="5"/>
  <c r="V1030" i="5"/>
  <c r="T1030" i="5"/>
  <c r="L1030" i="5"/>
  <c r="K1030" i="5"/>
  <c r="V1029" i="5"/>
  <c r="T1029" i="5"/>
  <c r="L1029" i="5"/>
  <c r="K1029" i="5"/>
  <c r="T1028" i="5"/>
  <c r="T1027" i="5"/>
  <c r="T1026" i="5"/>
  <c r="T1025" i="5"/>
  <c r="V1024" i="5"/>
  <c r="T1024" i="5"/>
  <c r="L1024" i="5"/>
  <c r="K1024" i="5"/>
  <c r="V1023" i="5"/>
  <c r="T1023" i="5"/>
  <c r="L1023" i="5"/>
  <c r="K1023" i="5"/>
  <c r="V1022" i="5"/>
  <c r="T1022" i="5"/>
  <c r="L1022" i="5"/>
  <c r="K1022" i="5"/>
  <c r="V1021" i="5"/>
  <c r="T1021" i="5"/>
  <c r="L1021" i="5"/>
  <c r="K1021" i="5"/>
  <c r="V1020" i="5"/>
  <c r="T1020" i="5"/>
  <c r="L1020" i="5"/>
  <c r="K1020" i="5"/>
  <c r="V1019" i="5"/>
  <c r="T1019" i="5"/>
  <c r="L1019" i="5"/>
  <c r="K1019" i="5"/>
  <c r="V1018" i="5"/>
  <c r="T1018" i="5"/>
  <c r="L1018" i="5"/>
  <c r="K1018" i="5"/>
  <c r="V1017" i="5"/>
  <c r="T1017" i="5"/>
  <c r="L1017" i="5"/>
  <c r="K1017" i="5"/>
  <c r="V1016" i="5"/>
  <c r="T1016" i="5"/>
  <c r="L1016" i="5"/>
  <c r="K1016" i="5"/>
  <c r="V1015" i="5"/>
  <c r="T1015" i="5"/>
  <c r="L1015" i="5"/>
  <c r="K1015" i="5"/>
  <c r="V1014" i="5"/>
  <c r="T1014" i="5"/>
  <c r="L1014" i="5"/>
  <c r="K1014" i="5"/>
  <c r="V1013" i="5"/>
  <c r="T1013" i="5"/>
  <c r="L1013" i="5"/>
  <c r="K1013" i="5"/>
  <c r="V1012" i="5"/>
  <c r="T1012" i="5"/>
  <c r="L1012" i="5"/>
  <c r="K1012" i="5"/>
  <c r="V1011" i="5"/>
  <c r="T1011" i="5"/>
  <c r="L1011" i="5"/>
  <c r="K1011" i="5"/>
  <c r="V1010" i="5"/>
  <c r="T1010" i="5"/>
  <c r="L1010" i="5"/>
  <c r="K1010" i="5"/>
  <c r="V1009" i="5"/>
  <c r="T1009" i="5"/>
  <c r="L1009" i="5"/>
  <c r="K1009" i="5"/>
  <c r="V1008" i="5"/>
  <c r="T1008" i="5"/>
  <c r="L1008" i="5"/>
  <c r="K1008" i="5"/>
  <c r="V1007" i="5"/>
  <c r="T1007" i="5"/>
  <c r="L1007" i="5"/>
  <c r="K1007" i="5"/>
  <c r="V1006" i="5"/>
  <c r="T1006" i="5"/>
  <c r="L1006" i="5"/>
  <c r="K1006" i="5"/>
  <c r="V1005" i="5"/>
  <c r="T1005" i="5"/>
  <c r="L1005" i="5"/>
  <c r="K1005" i="5"/>
  <c r="V1004" i="5"/>
  <c r="T1004" i="5"/>
  <c r="L1004" i="5"/>
  <c r="K1004" i="5"/>
  <c r="V1003" i="5"/>
  <c r="T1003" i="5"/>
  <c r="L1003" i="5"/>
  <c r="K1003" i="5"/>
  <c r="V1002" i="5"/>
  <c r="T1002" i="5"/>
  <c r="L1002" i="5"/>
  <c r="K1002" i="5"/>
  <c r="V1001" i="5"/>
  <c r="T1001" i="5"/>
  <c r="L1001" i="5"/>
  <c r="K1001" i="5"/>
  <c r="V1000" i="5"/>
  <c r="T1000" i="5"/>
  <c r="L1000" i="5"/>
  <c r="K1000" i="5"/>
  <c r="V999" i="5"/>
  <c r="T999" i="5"/>
  <c r="L999" i="5"/>
  <c r="K999" i="5"/>
  <c r="V998" i="5"/>
  <c r="T998" i="5"/>
  <c r="L998" i="5"/>
  <c r="K998" i="5"/>
  <c r="V997" i="5"/>
  <c r="T997" i="5"/>
  <c r="L997" i="5"/>
  <c r="R997" i="5" s="1"/>
  <c r="K997" i="5"/>
  <c r="V996" i="5"/>
  <c r="T996" i="5"/>
  <c r="L996" i="5"/>
  <c r="R996" i="5" s="1"/>
  <c r="K996" i="5"/>
  <c r="AD995" i="5"/>
  <c r="AC995" i="5"/>
  <c r="V995" i="5"/>
  <c r="T995" i="5"/>
  <c r="L995" i="5"/>
  <c r="K995" i="5"/>
  <c r="AD994" i="5"/>
  <c r="AC994" i="5"/>
  <c r="V994" i="5"/>
  <c r="T994" i="5"/>
  <c r="L994" i="5"/>
  <c r="R994" i="5" s="1"/>
  <c r="K994" i="5"/>
  <c r="AD993" i="5"/>
  <c r="AC993" i="5"/>
  <c r="V993" i="5"/>
  <c r="T993" i="5"/>
  <c r="L993" i="5"/>
  <c r="R993" i="5" s="1"/>
  <c r="K993" i="5"/>
  <c r="AD992" i="5"/>
  <c r="AC992" i="5"/>
  <c r="V992" i="5"/>
  <c r="T992" i="5"/>
  <c r="L992" i="5"/>
  <c r="R992" i="5" s="1"/>
  <c r="K992" i="5"/>
  <c r="AD991" i="5"/>
  <c r="AC991" i="5"/>
  <c r="V991" i="5"/>
  <c r="T991" i="5"/>
  <c r="L991" i="5"/>
  <c r="K991" i="5"/>
  <c r="AD990" i="5"/>
  <c r="AC990" i="5"/>
  <c r="V990" i="5"/>
  <c r="T990" i="5"/>
  <c r="L990" i="5"/>
  <c r="K990" i="5"/>
  <c r="AD989" i="5"/>
  <c r="AC989" i="5"/>
  <c r="V989" i="5"/>
  <c r="T989" i="5"/>
  <c r="L989" i="5"/>
  <c r="R989" i="5" s="1"/>
  <c r="K989" i="5"/>
  <c r="AD988" i="5"/>
  <c r="AC988" i="5"/>
  <c r="V988" i="5"/>
  <c r="T988" i="5"/>
  <c r="L988" i="5"/>
  <c r="R988" i="5" s="1"/>
  <c r="K988" i="5"/>
  <c r="AD987" i="5"/>
  <c r="AC987" i="5"/>
  <c r="V987" i="5"/>
  <c r="T987" i="5"/>
  <c r="L987" i="5"/>
  <c r="R987" i="5" s="1"/>
  <c r="K987" i="5"/>
  <c r="AD986" i="5"/>
  <c r="AC986" i="5"/>
  <c r="V986" i="5"/>
  <c r="T986" i="5"/>
  <c r="L986" i="5"/>
  <c r="R986" i="5" s="1"/>
  <c r="K986" i="5"/>
  <c r="AD985" i="5"/>
  <c r="AC985" i="5"/>
  <c r="V985" i="5"/>
  <c r="T985" i="5"/>
  <c r="L985" i="5"/>
  <c r="K985" i="5"/>
  <c r="AD984" i="5"/>
  <c r="AC984" i="5"/>
  <c r="V984" i="5"/>
  <c r="T984" i="5"/>
  <c r="L984" i="5"/>
  <c r="R984" i="5" s="1"/>
  <c r="K984" i="5"/>
  <c r="AD983" i="5"/>
  <c r="AC983" i="5"/>
  <c r="V983" i="5"/>
  <c r="T983" i="5"/>
  <c r="L983" i="5"/>
  <c r="R983" i="5" s="1"/>
  <c r="K983" i="5"/>
  <c r="AD982" i="5"/>
  <c r="AC982" i="5"/>
  <c r="V982" i="5"/>
  <c r="T982" i="5"/>
  <c r="L982" i="5"/>
  <c r="R982" i="5" s="1"/>
  <c r="K982" i="5"/>
  <c r="AD981" i="5"/>
  <c r="AC981" i="5"/>
  <c r="V981" i="5"/>
  <c r="T981" i="5"/>
  <c r="L981" i="5"/>
  <c r="K981" i="5"/>
  <c r="AD980" i="5"/>
  <c r="AC980" i="5"/>
  <c r="V980" i="5"/>
  <c r="T980" i="5"/>
  <c r="L980" i="5"/>
  <c r="K980" i="5"/>
  <c r="AD979" i="5"/>
  <c r="AC979" i="5"/>
  <c r="V979" i="5"/>
  <c r="T979" i="5"/>
  <c r="L979" i="5"/>
  <c r="R979" i="5" s="1"/>
  <c r="K979" i="5"/>
  <c r="AD978" i="5"/>
  <c r="AC978" i="5"/>
  <c r="V978" i="5"/>
  <c r="T978" i="5"/>
  <c r="L978" i="5"/>
  <c r="R978" i="5" s="1"/>
  <c r="K978" i="5"/>
  <c r="AD977" i="5"/>
  <c r="AC977" i="5"/>
  <c r="V977" i="5"/>
  <c r="T977" i="5"/>
  <c r="L977" i="5"/>
  <c r="R977" i="5" s="1"/>
  <c r="K977" i="5"/>
  <c r="AD976" i="5"/>
  <c r="AC976" i="5"/>
  <c r="V976" i="5"/>
  <c r="T976" i="5"/>
  <c r="L976" i="5"/>
  <c r="R976" i="5" s="1"/>
  <c r="K976" i="5"/>
  <c r="AD975" i="5"/>
  <c r="AC975" i="5"/>
  <c r="V975" i="5"/>
  <c r="T975" i="5"/>
  <c r="L975" i="5"/>
  <c r="R975" i="5" s="1"/>
  <c r="K975" i="5"/>
  <c r="AD974" i="5"/>
  <c r="AC974" i="5"/>
  <c r="V974" i="5"/>
  <c r="T974" i="5"/>
  <c r="L974" i="5"/>
  <c r="R974" i="5" s="1"/>
  <c r="K974" i="5"/>
  <c r="AD973" i="5"/>
  <c r="AC973" i="5"/>
  <c r="V973" i="5"/>
  <c r="T973" i="5"/>
  <c r="L973" i="5"/>
  <c r="K973" i="5"/>
  <c r="AD972" i="5"/>
  <c r="AC972" i="5"/>
  <c r="V972" i="5"/>
  <c r="T972" i="5"/>
  <c r="L972" i="5"/>
  <c r="R972" i="5" s="1"/>
  <c r="K972" i="5"/>
  <c r="AD971" i="5"/>
  <c r="AC971" i="5"/>
  <c r="V971" i="5"/>
  <c r="T971" i="5"/>
  <c r="L971" i="5"/>
  <c r="R971" i="5" s="1"/>
  <c r="K971" i="5"/>
  <c r="AD970" i="5"/>
  <c r="AC970" i="5"/>
  <c r="V970" i="5"/>
  <c r="T970" i="5"/>
  <c r="L970" i="5"/>
  <c r="R970" i="5" s="1"/>
  <c r="K970" i="5"/>
  <c r="AD969" i="5"/>
  <c r="AC969" i="5"/>
  <c r="V969" i="5"/>
  <c r="T969" i="5"/>
  <c r="L969" i="5"/>
  <c r="R969" i="5" s="1"/>
  <c r="K969" i="5"/>
  <c r="AD968" i="5"/>
  <c r="AC968" i="5"/>
  <c r="V968" i="5"/>
  <c r="T968" i="5"/>
  <c r="L968" i="5"/>
  <c r="R968" i="5" s="1"/>
  <c r="K968" i="5"/>
  <c r="AD967" i="5"/>
  <c r="AC967" i="5"/>
  <c r="V967" i="5"/>
  <c r="T967" i="5"/>
  <c r="L967" i="5"/>
  <c r="R967" i="5" s="1"/>
  <c r="K967" i="5"/>
  <c r="AD966" i="5"/>
  <c r="AC966" i="5"/>
  <c r="V966" i="5"/>
  <c r="T966" i="5"/>
  <c r="L966" i="5"/>
  <c r="R966" i="5" s="1"/>
  <c r="K966" i="5"/>
  <c r="AD965" i="5"/>
  <c r="AC965" i="5"/>
  <c r="V965" i="5"/>
  <c r="T965" i="5"/>
  <c r="L965" i="5"/>
  <c r="R965" i="5" s="1"/>
  <c r="K965" i="5"/>
  <c r="AD964" i="5"/>
  <c r="AC964" i="5"/>
  <c r="V964" i="5"/>
  <c r="T964" i="5"/>
  <c r="L964" i="5"/>
  <c r="R964" i="5" s="1"/>
  <c r="K964" i="5"/>
  <c r="AD963" i="5"/>
  <c r="AC963" i="5"/>
  <c r="V963" i="5"/>
  <c r="T963" i="5"/>
  <c r="L963" i="5"/>
  <c r="R963" i="5" s="1"/>
  <c r="K963" i="5"/>
  <c r="AD962" i="5"/>
  <c r="AC962" i="5"/>
  <c r="V962" i="5"/>
  <c r="T962" i="5"/>
  <c r="L962" i="5"/>
  <c r="R962" i="5" s="1"/>
  <c r="K962" i="5"/>
  <c r="AD961" i="5"/>
  <c r="AC961" i="5"/>
  <c r="V961" i="5"/>
  <c r="T961" i="5"/>
  <c r="L961" i="5"/>
  <c r="R961" i="5" s="1"/>
  <c r="K961" i="5"/>
  <c r="AD960" i="5"/>
  <c r="AC960" i="5"/>
  <c r="V960" i="5"/>
  <c r="T960" i="5"/>
  <c r="L960" i="5"/>
  <c r="R960" i="5" s="1"/>
  <c r="K960" i="5"/>
  <c r="AD959" i="5"/>
  <c r="AC959" i="5"/>
  <c r="V959" i="5"/>
  <c r="T959" i="5"/>
  <c r="L959" i="5"/>
  <c r="R959" i="5" s="1"/>
  <c r="K959" i="5"/>
  <c r="AD958" i="5"/>
  <c r="AC958" i="5"/>
  <c r="V958" i="5"/>
  <c r="T958" i="5"/>
  <c r="L958" i="5"/>
  <c r="K958" i="5"/>
  <c r="AD957" i="5"/>
  <c r="AC957" i="5"/>
  <c r="V957" i="5"/>
  <c r="T957" i="5"/>
  <c r="L957" i="5"/>
  <c r="K957" i="5"/>
  <c r="AD956" i="5"/>
  <c r="AC956" i="5"/>
  <c r="V956" i="5"/>
  <c r="T956" i="5"/>
  <c r="L956" i="5"/>
  <c r="K956" i="5"/>
  <c r="AD955" i="5"/>
  <c r="AC955" i="5"/>
  <c r="V955" i="5"/>
  <c r="T955" i="5"/>
  <c r="L955" i="5"/>
  <c r="K955" i="5"/>
  <c r="AD954" i="5"/>
  <c r="AC954" i="5"/>
  <c r="V954" i="5"/>
  <c r="T954" i="5"/>
  <c r="L954" i="5"/>
  <c r="K954" i="5"/>
  <c r="AD953" i="5"/>
  <c r="AC953" i="5"/>
  <c r="V953" i="5"/>
  <c r="T953" i="5"/>
  <c r="L953" i="5"/>
  <c r="K953" i="5"/>
  <c r="AD952" i="5"/>
  <c r="AC952" i="5"/>
  <c r="V952" i="5"/>
  <c r="T952" i="5"/>
  <c r="L952" i="5"/>
  <c r="K952" i="5"/>
  <c r="AD951" i="5"/>
  <c r="AC951" i="5"/>
  <c r="V951" i="5"/>
  <c r="T951" i="5"/>
  <c r="L951" i="5"/>
  <c r="K951" i="5"/>
  <c r="AD950" i="5"/>
  <c r="AC950" i="5"/>
  <c r="V950" i="5"/>
  <c r="T950" i="5"/>
  <c r="L950" i="5"/>
  <c r="K950" i="5"/>
  <c r="AD949" i="5"/>
  <c r="AC949" i="5"/>
  <c r="V949" i="5"/>
  <c r="T949" i="5"/>
  <c r="L949" i="5"/>
  <c r="K949" i="5"/>
  <c r="AD948" i="5"/>
  <c r="AC948" i="5"/>
  <c r="V948" i="5"/>
  <c r="T948" i="5"/>
  <c r="L948" i="5"/>
  <c r="K948" i="5"/>
  <c r="AD947" i="5"/>
  <c r="AC947" i="5"/>
  <c r="V947" i="5"/>
  <c r="T947" i="5"/>
  <c r="L947" i="5"/>
  <c r="K947" i="5"/>
  <c r="AD946" i="5"/>
  <c r="AC946" i="5"/>
  <c r="V946" i="5"/>
  <c r="T946" i="5"/>
  <c r="L946" i="5"/>
  <c r="K946" i="5"/>
  <c r="AD945" i="5"/>
  <c r="AC945" i="5"/>
  <c r="V945" i="5"/>
  <c r="T945" i="5"/>
  <c r="L945" i="5"/>
  <c r="K945" i="5"/>
  <c r="AD944" i="5"/>
  <c r="AC944" i="5"/>
  <c r="V944" i="5"/>
  <c r="T944" i="5"/>
  <c r="L944" i="5"/>
  <c r="K944" i="5"/>
  <c r="AD943" i="5"/>
  <c r="AC943" i="5"/>
  <c r="V943" i="5"/>
  <c r="T943" i="5"/>
  <c r="L943" i="5"/>
  <c r="K943" i="5"/>
  <c r="AD942" i="5"/>
  <c r="AC942" i="5"/>
  <c r="V942" i="5"/>
  <c r="T942" i="5"/>
  <c r="L942" i="5"/>
  <c r="K942" i="5"/>
  <c r="AD941" i="5"/>
  <c r="AC941" i="5"/>
  <c r="V941" i="5"/>
  <c r="T941" i="5"/>
  <c r="L941" i="5"/>
  <c r="K941" i="5"/>
  <c r="AD940" i="5"/>
  <c r="AC940" i="5"/>
  <c r="V940" i="5"/>
  <c r="T940" i="5"/>
  <c r="L940" i="5"/>
  <c r="K940" i="5"/>
  <c r="AD939" i="5"/>
  <c r="AC939" i="5"/>
  <c r="V939" i="5"/>
  <c r="T939" i="5"/>
  <c r="L939" i="5"/>
  <c r="K939" i="5"/>
  <c r="AD938" i="5"/>
  <c r="AC938" i="5"/>
  <c r="V938" i="5"/>
  <c r="T938" i="5"/>
  <c r="L938" i="5"/>
  <c r="K938" i="5"/>
  <c r="AD937" i="5"/>
  <c r="AC937" i="5"/>
  <c r="V937" i="5"/>
  <c r="T937" i="5"/>
  <c r="L937" i="5"/>
  <c r="K937" i="5"/>
  <c r="AD936" i="5"/>
  <c r="AC936" i="5"/>
  <c r="V936" i="5"/>
  <c r="T936" i="5"/>
  <c r="L936" i="5"/>
  <c r="K936" i="5"/>
  <c r="AD935" i="5"/>
  <c r="AC935" i="5"/>
  <c r="V935" i="5"/>
  <c r="T935" i="5"/>
  <c r="L935" i="5"/>
  <c r="K935" i="5"/>
  <c r="AD934" i="5"/>
  <c r="AC934" i="5"/>
  <c r="V934" i="5"/>
  <c r="T934" i="5"/>
  <c r="L934" i="5"/>
  <c r="K934" i="5"/>
  <c r="AD933" i="5"/>
  <c r="AC933" i="5"/>
  <c r="V933" i="5"/>
  <c r="T933" i="5"/>
  <c r="L933" i="5"/>
  <c r="K933" i="5"/>
  <c r="AD932" i="5"/>
  <c r="AC932" i="5"/>
  <c r="V932" i="5"/>
  <c r="T932" i="5"/>
  <c r="L932" i="5"/>
  <c r="K932" i="5"/>
  <c r="AD931" i="5"/>
  <c r="AC931" i="5"/>
  <c r="V931" i="5"/>
  <c r="T931" i="5"/>
  <c r="L931" i="5"/>
  <c r="K931" i="5"/>
  <c r="AD930" i="5"/>
  <c r="AC930" i="5"/>
  <c r="V930" i="5"/>
  <c r="T930" i="5"/>
  <c r="L930" i="5"/>
  <c r="K930" i="5"/>
  <c r="AD929" i="5"/>
  <c r="AC929" i="5"/>
  <c r="V929" i="5"/>
  <c r="T929" i="5"/>
  <c r="L929" i="5"/>
  <c r="K929" i="5"/>
  <c r="AD928" i="5"/>
  <c r="AC928" i="5"/>
  <c r="V928" i="5"/>
  <c r="T928" i="5"/>
  <c r="L928" i="5"/>
  <c r="K928" i="5"/>
  <c r="AD927" i="5"/>
  <c r="AC927" i="5"/>
  <c r="V927" i="5"/>
  <c r="T927" i="5"/>
  <c r="L927" i="5"/>
  <c r="K927" i="5"/>
  <c r="AD926" i="5"/>
  <c r="AC926" i="5"/>
  <c r="V926" i="5"/>
  <c r="T926" i="5"/>
  <c r="L926" i="5"/>
  <c r="K926" i="5"/>
  <c r="AD925" i="5"/>
  <c r="AC925" i="5"/>
  <c r="V925" i="5"/>
  <c r="T925" i="5"/>
  <c r="L925" i="5"/>
  <c r="K925" i="5"/>
  <c r="AD924" i="5"/>
  <c r="AC924" i="5"/>
  <c r="V924" i="5"/>
  <c r="T924" i="5"/>
  <c r="L924" i="5"/>
  <c r="K924" i="5"/>
  <c r="AD923" i="5"/>
  <c r="AC923" i="5"/>
  <c r="V923" i="5"/>
  <c r="T923" i="5"/>
  <c r="L923" i="5"/>
  <c r="K923" i="5"/>
  <c r="AD922" i="5"/>
  <c r="AC922" i="5"/>
  <c r="V922" i="5"/>
  <c r="T922" i="5"/>
  <c r="L922" i="5"/>
  <c r="K922" i="5"/>
  <c r="AD921" i="5"/>
  <c r="AC921" i="5"/>
  <c r="V921" i="5"/>
  <c r="T921" i="5"/>
  <c r="L921" i="5"/>
  <c r="K921" i="5"/>
  <c r="AD920" i="5"/>
  <c r="AC920" i="5"/>
  <c r="V920" i="5"/>
  <c r="T920" i="5"/>
  <c r="L920" i="5"/>
  <c r="K920" i="5"/>
  <c r="AD919" i="5"/>
  <c r="AC919" i="5"/>
  <c r="V919" i="5"/>
  <c r="T919" i="5"/>
  <c r="L919" i="5"/>
  <c r="K919" i="5"/>
  <c r="AD918" i="5"/>
  <c r="AC918" i="5"/>
  <c r="V918" i="5"/>
  <c r="T918" i="5"/>
  <c r="L918" i="5"/>
  <c r="K918" i="5"/>
  <c r="AD917" i="5"/>
  <c r="AC917" i="5"/>
  <c r="V917" i="5"/>
  <c r="T917" i="5"/>
  <c r="L917" i="5"/>
  <c r="K917" i="5"/>
  <c r="AD916" i="5"/>
  <c r="AC916" i="5"/>
  <c r="V916" i="5"/>
  <c r="T916" i="5"/>
  <c r="L916" i="5"/>
  <c r="K916" i="5"/>
  <c r="AD915" i="5"/>
  <c r="AC915" i="5"/>
  <c r="V915" i="5"/>
  <c r="T915" i="5"/>
  <c r="L915" i="5"/>
  <c r="K915" i="5"/>
  <c r="AD914" i="5"/>
  <c r="AC914" i="5"/>
  <c r="V914" i="5"/>
  <c r="T914" i="5"/>
  <c r="L914" i="5"/>
  <c r="K914" i="5"/>
  <c r="AD913" i="5"/>
  <c r="AC913" i="5"/>
  <c r="V913" i="5"/>
  <c r="T913" i="5"/>
  <c r="L913" i="5"/>
  <c r="K913" i="5"/>
  <c r="AD912" i="5"/>
  <c r="AC912" i="5"/>
  <c r="V912" i="5"/>
  <c r="T912" i="5"/>
  <c r="L912" i="5"/>
  <c r="K912" i="5"/>
  <c r="AD911" i="5"/>
  <c r="AC911" i="5"/>
  <c r="V911" i="5"/>
  <c r="T911" i="5"/>
  <c r="L911" i="5"/>
  <c r="K911" i="5"/>
  <c r="AD910" i="5"/>
  <c r="AC910" i="5"/>
  <c r="V910" i="5"/>
  <c r="T910" i="5"/>
  <c r="L910" i="5"/>
  <c r="K910" i="5"/>
  <c r="AD909" i="5"/>
  <c r="AC909" i="5"/>
  <c r="V909" i="5"/>
  <c r="T909" i="5"/>
  <c r="L909" i="5"/>
  <c r="K909" i="5"/>
  <c r="AD908" i="5"/>
  <c r="AC908" i="5"/>
  <c r="V908" i="5"/>
  <c r="T908" i="5"/>
  <c r="L908" i="5"/>
  <c r="K908" i="5"/>
  <c r="AD907" i="5"/>
  <c r="AC907" i="5"/>
  <c r="V907" i="5"/>
  <c r="T907" i="5"/>
  <c r="L907" i="5"/>
  <c r="K907" i="5"/>
  <c r="AD906" i="5"/>
  <c r="AC906" i="5"/>
  <c r="V906" i="5"/>
  <c r="T906" i="5"/>
  <c r="L906" i="5"/>
  <c r="K906" i="5"/>
  <c r="AD905" i="5"/>
  <c r="AC905" i="5"/>
  <c r="V905" i="5"/>
  <c r="T905" i="5"/>
  <c r="L905" i="5"/>
  <c r="K905" i="5"/>
  <c r="AD904" i="5"/>
  <c r="AC904" i="5"/>
  <c r="V904" i="5"/>
  <c r="T904" i="5"/>
  <c r="L904" i="5"/>
  <c r="K904" i="5"/>
  <c r="AD903" i="5"/>
  <c r="AC903" i="5"/>
  <c r="V903" i="5"/>
  <c r="T903" i="5"/>
  <c r="L903" i="5"/>
  <c r="K903" i="5"/>
  <c r="AD902" i="5"/>
  <c r="AC902" i="5"/>
  <c r="V902" i="5"/>
  <c r="T902" i="5"/>
  <c r="L902" i="5"/>
  <c r="K902" i="5"/>
  <c r="AD901" i="5"/>
  <c r="AC901" i="5"/>
  <c r="V901" i="5"/>
  <c r="T901" i="5"/>
  <c r="L901" i="5"/>
  <c r="K901" i="5"/>
  <c r="AD900" i="5"/>
  <c r="AC900" i="5"/>
  <c r="V900" i="5"/>
  <c r="T900" i="5"/>
  <c r="L900" i="5"/>
  <c r="K900" i="5"/>
  <c r="AD899" i="5"/>
  <c r="AC899" i="5"/>
  <c r="V899" i="5"/>
  <c r="T899" i="5"/>
  <c r="L899" i="5"/>
  <c r="K899" i="5"/>
  <c r="AD898" i="5"/>
  <c r="AC898" i="5"/>
  <c r="V898" i="5"/>
  <c r="T898" i="5"/>
  <c r="L898" i="5"/>
  <c r="K898" i="5"/>
  <c r="AD897" i="5"/>
  <c r="AC897" i="5"/>
  <c r="V897" i="5"/>
  <c r="T897" i="5"/>
  <c r="L897" i="5"/>
  <c r="K897" i="5"/>
  <c r="AD896" i="5"/>
  <c r="AC896" i="5"/>
  <c r="V896" i="5"/>
  <c r="T896" i="5"/>
  <c r="L896" i="5"/>
  <c r="K896" i="5"/>
  <c r="AD895" i="5"/>
  <c r="AC895" i="5"/>
  <c r="V895" i="5"/>
  <c r="T895" i="5"/>
  <c r="L895" i="5"/>
  <c r="K895" i="5"/>
  <c r="AD894" i="5"/>
  <c r="AC894" i="5"/>
  <c r="V894" i="5"/>
  <c r="T894" i="5"/>
  <c r="L894" i="5"/>
  <c r="K894" i="5"/>
  <c r="AD893" i="5"/>
  <c r="AC893" i="5"/>
  <c r="V893" i="5"/>
  <c r="T893" i="5"/>
  <c r="L893" i="5"/>
  <c r="K893" i="5"/>
  <c r="AD892" i="5"/>
  <c r="AC892" i="5"/>
  <c r="V892" i="5"/>
  <c r="T892" i="5"/>
  <c r="L892" i="5"/>
  <c r="K892" i="5"/>
  <c r="AD891" i="5"/>
  <c r="AC891" i="5"/>
  <c r="V891" i="5"/>
  <c r="T891" i="5"/>
  <c r="L891" i="5"/>
  <c r="K891" i="5"/>
  <c r="AD890" i="5"/>
  <c r="AC890" i="5"/>
  <c r="V890" i="5"/>
  <c r="T890" i="5"/>
  <c r="L890" i="5"/>
  <c r="K890" i="5"/>
  <c r="AD889" i="5"/>
  <c r="AC889" i="5"/>
  <c r="V889" i="5"/>
  <c r="T889" i="5"/>
  <c r="L889" i="5"/>
  <c r="K889" i="5"/>
  <c r="AD888" i="5"/>
  <c r="AC888" i="5"/>
  <c r="V888" i="5"/>
  <c r="T888" i="5"/>
  <c r="L888" i="5"/>
  <c r="K888" i="5"/>
  <c r="AD887" i="5"/>
  <c r="AC887" i="5"/>
  <c r="V887" i="5"/>
  <c r="T887" i="5"/>
  <c r="L887" i="5"/>
  <c r="K887" i="5"/>
  <c r="AD886" i="5"/>
  <c r="AC886" i="5"/>
  <c r="V886" i="5"/>
  <c r="T886" i="5"/>
  <c r="L886" i="5"/>
  <c r="K886" i="5"/>
  <c r="AD885" i="5"/>
  <c r="AC885" i="5"/>
  <c r="AD884" i="5"/>
  <c r="AC884" i="5"/>
  <c r="AD883" i="5"/>
  <c r="AC883" i="5"/>
  <c r="AD882" i="5"/>
  <c r="AC882" i="5"/>
  <c r="AD881" i="5"/>
  <c r="AC881" i="5"/>
  <c r="AD880" i="5"/>
  <c r="AC880" i="5"/>
  <c r="V880" i="5"/>
  <c r="T880" i="5"/>
  <c r="L880" i="5"/>
  <c r="K880" i="5"/>
  <c r="AD879" i="5"/>
  <c r="AC879" i="5"/>
  <c r="V879" i="5"/>
  <c r="T879" i="5"/>
  <c r="L879" i="5"/>
  <c r="K879" i="5"/>
  <c r="AD878" i="5"/>
  <c r="AC878" i="5"/>
  <c r="V878" i="5"/>
  <c r="T878" i="5"/>
  <c r="L878" i="5"/>
  <c r="K878" i="5"/>
  <c r="AD877" i="5"/>
  <c r="AC877" i="5"/>
  <c r="V877" i="5"/>
  <c r="T877" i="5"/>
  <c r="L877" i="5"/>
  <c r="K877" i="5"/>
  <c r="AD876" i="5"/>
  <c r="AC876" i="5"/>
  <c r="V876" i="5"/>
  <c r="T876" i="5"/>
  <c r="L876" i="5"/>
  <c r="K876" i="5"/>
  <c r="AD875" i="5"/>
  <c r="AC875" i="5"/>
  <c r="V875" i="5"/>
  <c r="T875" i="5"/>
  <c r="L875" i="5"/>
  <c r="K875" i="5"/>
  <c r="AD874" i="5"/>
  <c r="AC874" i="5"/>
  <c r="V874" i="5"/>
  <c r="T874" i="5"/>
  <c r="L874" i="5"/>
  <c r="K874" i="5"/>
  <c r="AD873" i="5"/>
  <c r="AC873" i="5"/>
  <c r="V873" i="5"/>
  <c r="T873" i="5"/>
  <c r="L873" i="5"/>
  <c r="K873" i="5"/>
  <c r="AD872" i="5"/>
  <c r="AC872" i="5"/>
  <c r="V872" i="5"/>
  <c r="T872" i="5"/>
  <c r="L872" i="5"/>
  <c r="K872" i="5"/>
  <c r="AD871" i="5"/>
  <c r="AC871" i="5"/>
  <c r="V871" i="5"/>
  <c r="T871" i="5"/>
  <c r="L871" i="5"/>
  <c r="K871" i="5"/>
  <c r="AD870" i="5"/>
  <c r="AC870" i="5"/>
  <c r="V870" i="5"/>
  <c r="T870" i="5"/>
  <c r="L870" i="5"/>
  <c r="K870" i="5"/>
  <c r="AD869" i="5"/>
  <c r="AC869" i="5"/>
  <c r="V869" i="5"/>
  <c r="T869" i="5"/>
  <c r="L869" i="5"/>
  <c r="K869" i="5"/>
  <c r="AD868" i="5"/>
  <c r="AC868" i="5"/>
  <c r="V868" i="5"/>
  <c r="T868" i="5"/>
  <c r="L868" i="5"/>
  <c r="K868" i="5"/>
  <c r="AD867" i="5"/>
  <c r="AC867" i="5"/>
  <c r="V867" i="5"/>
  <c r="T867" i="5"/>
  <c r="L867" i="5"/>
  <c r="K867" i="5"/>
  <c r="AD866" i="5"/>
  <c r="AC866" i="5"/>
  <c r="V866" i="5"/>
  <c r="T866" i="5"/>
  <c r="L866" i="5"/>
  <c r="K866" i="5"/>
  <c r="AD865" i="5"/>
  <c r="AC865" i="5"/>
  <c r="V865" i="5"/>
  <c r="T865" i="5"/>
  <c r="L865" i="5"/>
  <c r="K865" i="5"/>
  <c r="AD864" i="5"/>
  <c r="AC864" i="5"/>
  <c r="V864" i="5"/>
  <c r="T864" i="5"/>
  <c r="L864" i="5"/>
  <c r="K864" i="5"/>
  <c r="AD863" i="5"/>
  <c r="AC863" i="5"/>
  <c r="V863" i="5"/>
  <c r="T863" i="5"/>
  <c r="L863" i="5"/>
  <c r="K863" i="5"/>
  <c r="AD862" i="5"/>
  <c r="AC862" i="5"/>
  <c r="V862" i="5"/>
  <c r="T862" i="5"/>
  <c r="L862" i="5"/>
  <c r="K862" i="5"/>
  <c r="AD861" i="5"/>
  <c r="AC861" i="5"/>
  <c r="V861" i="5"/>
  <c r="T861" i="5"/>
  <c r="L861" i="5"/>
  <c r="K861" i="5"/>
  <c r="AD860" i="5"/>
  <c r="AC860" i="5"/>
  <c r="V860" i="5"/>
  <c r="T860" i="5"/>
  <c r="L860" i="5"/>
  <c r="K860" i="5"/>
  <c r="AD859" i="5"/>
  <c r="AC859" i="5"/>
  <c r="V859" i="5"/>
  <c r="T859" i="5"/>
  <c r="L859" i="5"/>
  <c r="K859" i="5"/>
  <c r="AD858" i="5"/>
  <c r="AC858" i="5"/>
  <c r="V858" i="5"/>
  <c r="T858" i="5"/>
  <c r="L858" i="5"/>
  <c r="K858" i="5"/>
  <c r="AD857" i="5"/>
  <c r="AC857" i="5"/>
  <c r="V857" i="5"/>
  <c r="T857" i="5"/>
  <c r="L857" i="5"/>
  <c r="K857" i="5"/>
  <c r="AD856" i="5"/>
  <c r="AC856" i="5"/>
  <c r="V856" i="5"/>
  <c r="T856" i="5"/>
  <c r="L856" i="5"/>
  <c r="K856" i="5"/>
  <c r="AD855" i="5"/>
  <c r="AC855" i="5"/>
  <c r="V855" i="5"/>
  <c r="T855" i="5"/>
  <c r="L855" i="5"/>
  <c r="K855" i="5"/>
  <c r="AD854" i="5"/>
  <c r="AC854" i="5"/>
  <c r="V854" i="5"/>
  <c r="T854" i="5"/>
  <c r="L854" i="5"/>
  <c r="K854" i="5"/>
  <c r="AD853" i="5"/>
  <c r="AC853" i="5"/>
  <c r="V853" i="5"/>
  <c r="T853" i="5"/>
  <c r="L853" i="5"/>
  <c r="K853" i="5"/>
  <c r="AD852" i="5"/>
  <c r="AC852" i="5"/>
  <c r="V852" i="5"/>
  <c r="T852" i="5"/>
  <c r="L852" i="5"/>
  <c r="K852" i="5"/>
  <c r="AD851" i="5"/>
  <c r="AC851" i="5"/>
  <c r="V851" i="5"/>
  <c r="T851" i="5"/>
  <c r="L851" i="5"/>
  <c r="K851" i="5"/>
  <c r="AD850" i="5"/>
  <c r="AC850" i="5"/>
  <c r="V850" i="5"/>
  <c r="T850" i="5"/>
  <c r="L850" i="5"/>
  <c r="K850" i="5"/>
  <c r="AD849" i="5"/>
  <c r="AC849" i="5"/>
  <c r="V849" i="5"/>
  <c r="T849" i="5"/>
  <c r="L849" i="5"/>
  <c r="K849" i="5"/>
  <c r="AD848" i="5"/>
  <c r="AC848" i="5"/>
  <c r="Y848" i="5"/>
  <c r="V848" i="5"/>
  <c r="T848" i="5"/>
  <c r="L848" i="5"/>
  <c r="K848" i="5"/>
  <c r="AD847" i="5"/>
  <c r="AC847" i="5"/>
  <c r="Y847" i="5"/>
  <c r="V847" i="5"/>
  <c r="T847" i="5"/>
  <c r="L847" i="5"/>
  <c r="K847" i="5"/>
  <c r="AD846" i="5"/>
  <c r="AC846" i="5"/>
  <c r="Y846" i="5"/>
  <c r="V846" i="5"/>
  <c r="T846" i="5"/>
  <c r="L846" i="5"/>
  <c r="K846" i="5"/>
  <c r="AD845" i="5"/>
  <c r="AC845" i="5"/>
  <c r="Y845" i="5"/>
  <c r="V845" i="5"/>
  <c r="T845" i="5"/>
  <c r="L845" i="5"/>
  <c r="K845" i="5"/>
  <c r="AD844" i="5"/>
  <c r="AC844" i="5"/>
  <c r="Y844" i="5"/>
  <c r="V844" i="5"/>
  <c r="T844" i="5"/>
  <c r="L844" i="5"/>
  <c r="K844" i="5"/>
  <c r="AD843" i="5"/>
  <c r="AC843" i="5"/>
  <c r="Y843" i="5"/>
  <c r="V843" i="5"/>
  <c r="T843" i="5"/>
  <c r="L843" i="5"/>
  <c r="K843" i="5"/>
  <c r="AD842" i="5"/>
  <c r="AC842" i="5"/>
  <c r="Y842" i="5"/>
  <c r="V842" i="5"/>
  <c r="T842" i="5"/>
  <c r="L842" i="5"/>
  <c r="K842" i="5"/>
  <c r="AD841" i="5"/>
  <c r="AC841" i="5"/>
  <c r="Y841" i="5"/>
  <c r="V841" i="5"/>
  <c r="T841" i="5"/>
  <c r="L841" i="5"/>
  <c r="K841" i="5"/>
  <c r="AD840" i="5"/>
  <c r="AC840" i="5"/>
  <c r="Y840" i="5"/>
  <c r="V840" i="5"/>
  <c r="T840" i="5"/>
  <c r="L840" i="5"/>
  <c r="K840" i="5"/>
  <c r="AD839" i="5"/>
  <c r="AC839" i="5"/>
  <c r="Y839" i="5"/>
  <c r="V839" i="5"/>
  <c r="T839" i="5"/>
  <c r="L839" i="5"/>
  <c r="K839" i="5"/>
  <c r="AD838" i="5"/>
  <c r="AC838" i="5"/>
  <c r="Y838" i="5"/>
  <c r="V838" i="5"/>
  <c r="T838" i="5"/>
  <c r="L838" i="5"/>
  <c r="K838" i="5"/>
  <c r="AD837" i="5"/>
  <c r="AC837" i="5"/>
  <c r="Y837" i="5"/>
  <c r="V837" i="5"/>
  <c r="T837" i="5"/>
  <c r="L837" i="5"/>
  <c r="K837" i="5"/>
  <c r="AD836" i="5"/>
  <c r="AC836" i="5"/>
  <c r="Y836" i="5"/>
  <c r="V836" i="5"/>
  <c r="T836" i="5"/>
  <c r="L836" i="5"/>
  <c r="K836" i="5"/>
  <c r="AD835" i="5"/>
  <c r="AC835" i="5"/>
  <c r="Y835" i="5"/>
  <c r="V835" i="5"/>
  <c r="T835" i="5"/>
  <c r="L835" i="5"/>
  <c r="K835" i="5"/>
  <c r="AD834" i="5"/>
  <c r="AC834" i="5"/>
  <c r="Y834" i="5"/>
  <c r="V834" i="5"/>
  <c r="T834" i="5"/>
  <c r="L834" i="5"/>
  <c r="K834" i="5"/>
  <c r="AD833" i="5"/>
  <c r="AC833" i="5"/>
  <c r="Y833" i="5"/>
  <c r="V833" i="5"/>
  <c r="T833" i="5"/>
  <c r="L833" i="5"/>
  <c r="K833" i="5"/>
  <c r="AD832" i="5"/>
  <c r="AC832" i="5"/>
  <c r="Y832" i="5"/>
  <c r="V832" i="5"/>
  <c r="T832" i="5"/>
  <c r="L832" i="5"/>
  <c r="K832" i="5"/>
  <c r="AD831" i="5"/>
  <c r="AC831" i="5"/>
  <c r="Y831" i="5"/>
  <c r="V831" i="5"/>
  <c r="T831" i="5"/>
  <c r="L831" i="5"/>
  <c r="K831" i="5"/>
  <c r="AD830" i="5"/>
  <c r="AC830" i="5"/>
  <c r="V830" i="5"/>
  <c r="T830" i="5"/>
  <c r="L830" i="5"/>
  <c r="K830" i="5"/>
  <c r="AD829" i="5"/>
  <c r="AC829" i="5"/>
  <c r="V829" i="5"/>
  <c r="T829" i="5"/>
  <c r="L829" i="5"/>
  <c r="K829" i="5"/>
  <c r="AD828" i="5"/>
  <c r="AC828" i="5"/>
  <c r="V828" i="5"/>
  <c r="T828" i="5"/>
  <c r="L828" i="5"/>
  <c r="K828" i="5"/>
  <c r="AD827" i="5"/>
  <c r="AC827" i="5"/>
  <c r="V827" i="5"/>
  <c r="T827" i="5"/>
  <c r="L827" i="5"/>
  <c r="K827" i="5"/>
  <c r="AD826" i="5"/>
  <c r="AC826" i="5"/>
  <c r="V826" i="5"/>
  <c r="T826" i="5"/>
  <c r="L826" i="5"/>
  <c r="K826" i="5"/>
  <c r="AD825" i="5"/>
  <c r="AC825" i="5"/>
  <c r="V825" i="5"/>
  <c r="T825" i="5"/>
  <c r="L825" i="5"/>
  <c r="K825" i="5"/>
  <c r="AD824" i="5"/>
  <c r="AC824" i="5"/>
  <c r="V824" i="5"/>
  <c r="T824" i="5"/>
  <c r="L824" i="5"/>
  <c r="K824" i="5"/>
  <c r="AD823" i="5"/>
  <c r="AC823" i="5"/>
  <c r="V823" i="5"/>
  <c r="T823" i="5"/>
  <c r="L823" i="5"/>
  <c r="K823" i="5"/>
  <c r="AD822" i="5"/>
  <c r="AC822" i="5"/>
  <c r="V822" i="5"/>
  <c r="T822" i="5"/>
  <c r="L822" i="5"/>
  <c r="K822" i="5"/>
  <c r="AD821" i="5"/>
  <c r="AC821" i="5"/>
  <c r="V821" i="5"/>
  <c r="T821" i="5"/>
  <c r="L821" i="5"/>
  <c r="K821" i="5"/>
  <c r="AD820" i="5"/>
  <c r="AC820" i="5"/>
  <c r="V820" i="5"/>
  <c r="T820" i="5"/>
  <c r="L820" i="5"/>
  <c r="K820" i="5"/>
  <c r="AD819" i="5"/>
  <c r="AC819" i="5"/>
  <c r="V819" i="5"/>
  <c r="T819" i="5"/>
  <c r="L819" i="5"/>
  <c r="K819" i="5"/>
  <c r="AD818" i="5"/>
  <c r="AC818" i="5"/>
  <c r="V818" i="5"/>
  <c r="T818" i="5"/>
  <c r="L818" i="5"/>
  <c r="K818" i="5"/>
  <c r="AD817" i="5"/>
  <c r="AC817" i="5"/>
  <c r="V817" i="5"/>
  <c r="T817" i="5"/>
  <c r="L817" i="5"/>
  <c r="K817" i="5"/>
  <c r="AD816" i="5"/>
  <c r="AC816" i="5"/>
  <c r="V816" i="5"/>
  <c r="T816" i="5"/>
  <c r="L816" i="5"/>
  <c r="K816" i="5"/>
  <c r="AD815" i="5"/>
  <c r="AC815" i="5"/>
  <c r="V815" i="5"/>
  <c r="T815" i="5"/>
  <c r="L815" i="5"/>
  <c r="K815" i="5"/>
  <c r="AD814" i="5"/>
  <c r="AC814" i="5"/>
  <c r="V814" i="5"/>
  <c r="T814" i="5"/>
  <c r="L814" i="5"/>
  <c r="K814" i="5"/>
  <c r="AD813" i="5"/>
  <c r="AC813" i="5"/>
  <c r="V813" i="5"/>
  <c r="T813" i="5"/>
  <c r="L813" i="5"/>
  <c r="K813" i="5"/>
  <c r="AD812" i="5"/>
  <c r="AC812" i="5"/>
  <c r="V812" i="5"/>
  <c r="T812" i="5"/>
  <c r="L812" i="5"/>
  <c r="K812" i="5"/>
  <c r="AD811" i="5"/>
  <c r="AC811" i="5"/>
  <c r="V811" i="5"/>
  <c r="T811" i="5"/>
  <c r="L811" i="5"/>
  <c r="K811" i="5"/>
  <c r="AD810" i="5"/>
  <c r="AC810" i="5"/>
  <c r="V810" i="5"/>
  <c r="T810" i="5"/>
  <c r="L810" i="5"/>
  <c r="K810" i="5"/>
  <c r="AD809" i="5"/>
  <c r="AC809" i="5"/>
  <c r="V809" i="5"/>
  <c r="T809" i="5"/>
  <c r="L809" i="5"/>
  <c r="K809" i="5"/>
  <c r="AD808" i="5"/>
  <c r="AC808" i="5"/>
  <c r="V808" i="5"/>
  <c r="T808" i="5"/>
  <c r="L808" i="5"/>
  <c r="K808" i="5"/>
  <c r="AD807" i="5"/>
  <c r="AC807" i="5"/>
  <c r="T807" i="5"/>
  <c r="AD806" i="5"/>
  <c r="AC806" i="5"/>
  <c r="T806" i="5"/>
  <c r="AD805" i="5"/>
  <c r="AC805" i="5"/>
  <c r="T805" i="5"/>
  <c r="AD804" i="5"/>
  <c r="AC804" i="5"/>
  <c r="T804" i="5"/>
  <c r="AD803" i="5"/>
  <c r="AC803" i="5"/>
  <c r="T803" i="5"/>
  <c r="AD802" i="5"/>
  <c r="AC802" i="5"/>
  <c r="T802" i="5"/>
  <c r="AD801" i="5"/>
  <c r="AC801" i="5"/>
  <c r="T801" i="5"/>
  <c r="AD800" i="5"/>
  <c r="AC800" i="5"/>
  <c r="T800" i="5"/>
  <c r="AD799" i="5"/>
  <c r="AC799" i="5"/>
  <c r="T799" i="5"/>
  <c r="AD798" i="5"/>
  <c r="AC798" i="5"/>
  <c r="T798" i="5"/>
  <c r="AD797" i="5"/>
  <c r="AC797" i="5"/>
  <c r="T797" i="5"/>
  <c r="AD796" i="5"/>
  <c r="AC796" i="5"/>
  <c r="T796" i="5"/>
  <c r="AD795" i="5"/>
  <c r="AC795" i="5"/>
  <c r="V795" i="5"/>
  <c r="T795" i="5"/>
  <c r="L795" i="5"/>
  <c r="K795" i="5"/>
  <c r="AD794" i="5"/>
  <c r="AC794" i="5"/>
  <c r="V794" i="5"/>
  <c r="T794" i="5"/>
  <c r="L794" i="5"/>
  <c r="K794" i="5"/>
  <c r="AD793" i="5"/>
  <c r="AC793" i="5"/>
  <c r="V793" i="5"/>
  <c r="T793" i="5"/>
  <c r="L793" i="5"/>
  <c r="K793" i="5"/>
  <c r="AD792" i="5"/>
  <c r="AC792" i="5"/>
  <c r="V792" i="5"/>
  <c r="T792" i="5"/>
  <c r="L792" i="5"/>
  <c r="K792" i="5"/>
  <c r="AD791" i="5"/>
  <c r="AC791" i="5"/>
  <c r="V791" i="5"/>
  <c r="T791" i="5"/>
  <c r="L791" i="5"/>
  <c r="K791" i="5"/>
  <c r="AD790" i="5"/>
  <c r="AC790" i="5"/>
  <c r="V790" i="5"/>
  <c r="T790" i="5"/>
  <c r="L790" i="5"/>
  <c r="K790" i="5"/>
  <c r="AD789" i="5"/>
  <c r="AC789" i="5"/>
  <c r="V789" i="5"/>
  <c r="T789" i="5"/>
  <c r="L789" i="5"/>
  <c r="K789" i="5"/>
  <c r="AD788" i="5"/>
  <c r="AC788" i="5"/>
  <c r="V788" i="5"/>
  <c r="T788" i="5"/>
  <c r="L788" i="5"/>
  <c r="K788" i="5"/>
  <c r="AD787" i="5"/>
  <c r="AC787" i="5"/>
  <c r="V787" i="5"/>
  <c r="T787" i="5"/>
  <c r="L787" i="5"/>
  <c r="K787" i="5"/>
  <c r="AD786" i="5"/>
  <c r="AC786" i="5"/>
  <c r="V786" i="5"/>
  <c r="T786" i="5"/>
  <c r="L786" i="5"/>
  <c r="K786" i="5"/>
  <c r="AD785" i="5"/>
  <c r="AC785" i="5"/>
  <c r="V785" i="5"/>
  <c r="T785" i="5"/>
  <c r="L785" i="5"/>
  <c r="K785" i="5"/>
  <c r="AD784" i="5"/>
  <c r="AC784" i="5"/>
  <c r="V784" i="5"/>
  <c r="T784" i="5"/>
  <c r="L784" i="5"/>
  <c r="K784" i="5"/>
  <c r="AD783" i="5"/>
  <c r="AC783" i="5"/>
  <c r="V783" i="5"/>
  <c r="T783" i="5"/>
  <c r="L783" i="5"/>
  <c r="K783" i="5"/>
  <c r="AD782" i="5"/>
  <c r="AC782" i="5"/>
  <c r="V782" i="5"/>
  <c r="T782" i="5"/>
  <c r="L782" i="5"/>
  <c r="K782" i="5"/>
  <c r="AD781" i="5"/>
  <c r="AC781" i="5"/>
  <c r="V781" i="5"/>
  <c r="T781" i="5"/>
  <c r="L781" i="5"/>
  <c r="K781" i="5"/>
  <c r="AD780" i="5"/>
  <c r="AC780" i="5"/>
  <c r="V780" i="5"/>
  <c r="T780" i="5"/>
  <c r="L780" i="5"/>
  <c r="K780" i="5"/>
  <c r="AD779" i="5"/>
  <c r="AC779" i="5"/>
  <c r="V779" i="5"/>
  <c r="T779" i="5"/>
  <c r="L779" i="5"/>
  <c r="K779" i="5"/>
  <c r="AD778" i="5"/>
  <c r="AC778" i="5"/>
  <c r="V778" i="5"/>
  <c r="T778" i="5"/>
  <c r="L778" i="5"/>
  <c r="K778" i="5"/>
  <c r="AD777" i="5"/>
  <c r="AC777" i="5"/>
  <c r="V777" i="5"/>
  <c r="T777" i="5"/>
  <c r="L777" i="5"/>
  <c r="K777" i="5"/>
  <c r="AD776" i="5"/>
  <c r="AC776" i="5"/>
  <c r="V776" i="5"/>
  <c r="T776" i="5"/>
  <c r="L776" i="5"/>
  <c r="K776" i="5"/>
  <c r="AD775" i="5"/>
  <c r="AC775" i="5"/>
  <c r="V775" i="5"/>
  <c r="T775" i="5"/>
  <c r="L775" i="5"/>
  <c r="K775" i="5"/>
  <c r="AD774" i="5"/>
  <c r="AC774" i="5"/>
  <c r="V774" i="5"/>
  <c r="T774" i="5"/>
  <c r="L774" i="5"/>
  <c r="K774" i="5"/>
  <c r="AD773" i="5"/>
  <c r="AC773" i="5"/>
  <c r="AD772" i="5"/>
  <c r="AC772" i="5"/>
  <c r="AD771" i="5"/>
  <c r="AC771" i="5"/>
  <c r="Y771" i="5"/>
  <c r="V771" i="5"/>
  <c r="T771" i="5"/>
  <c r="L771" i="5"/>
  <c r="K771" i="5"/>
  <c r="AD770" i="5"/>
  <c r="AC770" i="5"/>
  <c r="Y770" i="5"/>
  <c r="V770" i="5"/>
  <c r="T770" i="5"/>
  <c r="L770" i="5"/>
  <c r="K770" i="5"/>
  <c r="AD769" i="5"/>
  <c r="AC769" i="5"/>
  <c r="Y769" i="5"/>
  <c r="V769" i="5"/>
  <c r="T769" i="5"/>
  <c r="L769" i="5"/>
  <c r="K769" i="5"/>
  <c r="AD768" i="5"/>
  <c r="AC768" i="5"/>
  <c r="Y768" i="5"/>
  <c r="V768" i="5"/>
  <c r="T768" i="5"/>
  <c r="L768" i="5"/>
  <c r="K768" i="5"/>
  <c r="AD767" i="5"/>
  <c r="AC767" i="5"/>
  <c r="Y767" i="5"/>
  <c r="V767" i="5"/>
  <c r="T767" i="5"/>
  <c r="L767" i="5"/>
  <c r="K767" i="5"/>
  <c r="AD766" i="5"/>
  <c r="AC766" i="5"/>
  <c r="Y766" i="5"/>
  <c r="V766" i="5"/>
  <c r="T766" i="5"/>
  <c r="L766" i="5"/>
  <c r="K766" i="5"/>
  <c r="AD765" i="5"/>
  <c r="AC765" i="5"/>
  <c r="Y765" i="5"/>
  <c r="V765" i="5"/>
  <c r="T765" i="5"/>
  <c r="L765" i="5"/>
  <c r="K765" i="5"/>
  <c r="AD764" i="5"/>
  <c r="AC764" i="5"/>
  <c r="Y764" i="5"/>
  <c r="V764" i="5"/>
  <c r="T764" i="5"/>
  <c r="L764" i="5"/>
  <c r="K764" i="5"/>
  <c r="AD763" i="5"/>
  <c r="AC763" i="5"/>
  <c r="Y763" i="5"/>
  <c r="V763" i="5"/>
  <c r="T763" i="5"/>
  <c r="L763" i="5"/>
  <c r="K763" i="5"/>
  <c r="AD762" i="5"/>
  <c r="AC762" i="5"/>
  <c r="Y762" i="5"/>
  <c r="V762" i="5"/>
  <c r="T762" i="5"/>
  <c r="L762" i="5"/>
  <c r="K762" i="5"/>
  <c r="AD761" i="5"/>
  <c r="AC761" i="5"/>
  <c r="Y761" i="5"/>
  <c r="V761" i="5"/>
  <c r="T761" i="5"/>
  <c r="L761" i="5"/>
  <c r="K761" i="5"/>
  <c r="AD760" i="5"/>
  <c r="AC760" i="5"/>
  <c r="Y760" i="5"/>
  <c r="V760" i="5"/>
  <c r="T760" i="5"/>
  <c r="L760" i="5"/>
  <c r="K760" i="5"/>
  <c r="AD759" i="5"/>
  <c r="AC759" i="5"/>
  <c r="Y759" i="5"/>
  <c r="V759" i="5"/>
  <c r="T759" i="5"/>
  <c r="L759" i="5"/>
  <c r="K759" i="5"/>
  <c r="AD758" i="5"/>
  <c r="AC758" i="5"/>
  <c r="Y758" i="5"/>
  <c r="V758" i="5"/>
  <c r="T758" i="5"/>
  <c r="L758" i="5"/>
  <c r="K758" i="5"/>
  <c r="AD757" i="5"/>
  <c r="AC757" i="5"/>
  <c r="Y757" i="5"/>
  <c r="V757" i="5"/>
  <c r="T757" i="5"/>
  <c r="L757" i="5"/>
  <c r="K757" i="5"/>
  <c r="AD756" i="5"/>
  <c r="AC756" i="5"/>
  <c r="Y756" i="5"/>
  <c r="V756" i="5"/>
  <c r="T756" i="5"/>
  <c r="L756" i="5"/>
  <c r="K756" i="5"/>
  <c r="AD755" i="5"/>
  <c r="AC755" i="5"/>
  <c r="Y755" i="5"/>
  <c r="V755" i="5"/>
  <c r="T755" i="5"/>
  <c r="L755" i="5"/>
  <c r="K755" i="5"/>
  <c r="AD754" i="5"/>
  <c r="AC754" i="5"/>
  <c r="Y754" i="5"/>
  <c r="V754" i="5"/>
  <c r="T754" i="5"/>
  <c r="L754" i="5"/>
  <c r="K754" i="5"/>
  <c r="AD753" i="5"/>
  <c r="AC753" i="5"/>
  <c r="Y753" i="5"/>
  <c r="V753" i="5"/>
  <c r="T753" i="5"/>
  <c r="L753" i="5"/>
  <c r="K753" i="5"/>
  <c r="AD752" i="5"/>
  <c r="AC752" i="5"/>
  <c r="Y752" i="5"/>
  <c r="V752" i="5"/>
  <c r="T752" i="5"/>
  <c r="L752" i="5"/>
  <c r="K752" i="5"/>
  <c r="AD751" i="5"/>
  <c r="AC751" i="5"/>
  <c r="Y751" i="5"/>
  <c r="V751" i="5"/>
  <c r="T751" i="5"/>
  <c r="L751" i="5"/>
  <c r="K751" i="5"/>
  <c r="AD750" i="5"/>
  <c r="AC750" i="5"/>
  <c r="Y750" i="5"/>
  <c r="V750" i="5"/>
  <c r="T750" i="5"/>
  <c r="L750" i="5"/>
  <c r="K750" i="5"/>
  <c r="AD749" i="5"/>
  <c r="AC749" i="5"/>
  <c r="L749" i="5"/>
  <c r="K749" i="5"/>
  <c r="AD748" i="5"/>
  <c r="AC748" i="5"/>
  <c r="L748" i="5"/>
  <c r="K748" i="5"/>
  <c r="AD747" i="5"/>
  <c r="AC747" i="5"/>
  <c r="L747" i="5"/>
  <c r="K747" i="5"/>
  <c r="AD746" i="5"/>
  <c r="AC746" i="5"/>
  <c r="L746" i="5"/>
  <c r="K746" i="5"/>
  <c r="AD745" i="5"/>
  <c r="AC745" i="5"/>
  <c r="L745" i="5"/>
  <c r="K745" i="5"/>
  <c r="AD744" i="5"/>
  <c r="AC744" i="5"/>
  <c r="L744" i="5"/>
  <c r="K744" i="5"/>
  <c r="AD743" i="5"/>
  <c r="AC743" i="5"/>
  <c r="L743" i="5"/>
  <c r="K743" i="5"/>
  <c r="AD742" i="5"/>
  <c r="AC742" i="5"/>
  <c r="V742" i="5"/>
  <c r="L742" i="5"/>
  <c r="K742" i="5"/>
  <c r="AD741" i="5"/>
  <c r="AC741" i="5"/>
  <c r="X741" i="5"/>
  <c r="V741" i="5"/>
  <c r="AD740" i="5"/>
  <c r="AC740" i="5"/>
  <c r="X740" i="5"/>
  <c r="V740" i="5"/>
  <c r="AD739" i="5"/>
  <c r="AC739" i="5"/>
  <c r="X739" i="5"/>
  <c r="V739" i="5"/>
  <c r="AD738" i="5"/>
  <c r="AC738" i="5"/>
  <c r="X738" i="5"/>
  <c r="V738" i="5"/>
  <c r="AD737" i="5"/>
  <c r="AC737" i="5"/>
  <c r="V737" i="5"/>
  <c r="T737" i="5"/>
  <c r="L737" i="5"/>
  <c r="K737" i="5"/>
  <c r="AD736" i="5"/>
  <c r="AC736" i="5"/>
  <c r="V736" i="5"/>
  <c r="T736" i="5"/>
  <c r="L736" i="5"/>
  <c r="K736" i="5"/>
  <c r="AD735" i="5"/>
  <c r="AC735" i="5"/>
  <c r="V735" i="5"/>
  <c r="T735" i="5"/>
  <c r="L735" i="5"/>
  <c r="K735" i="5"/>
  <c r="AD734" i="5"/>
  <c r="AC734" i="5"/>
  <c r="V734" i="5"/>
  <c r="T734" i="5"/>
  <c r="L734" i="5"/>
  <c r="K734" i="5"/>
  <c r="AD733" i="5"/>
  <c r="AC733" i="5"/>
  <c r="V733" i="5"/>
  <c r="T733" i="5"/>
  <c r="L733" i="5"/>
  <c r="K733" i="5"/>
  <c r="AD732" i="5"/>
  <c r="AC732" i="5"/>
  <c r="V732" i="5"/>
  <c r="T732" i="5"/>
  <c r="L732" i="5"/>
  <c r="K732" i="5"/>
  <c r="AD731" i="5"/>
  <c r="AC731" i="5"/>
  <c r="V731" i="5"/>
  <c r="T731" i="5"/>
  <c r="L731" i="5"/>
  <c r="K731" i="5"/>
  <c r="AD730" i="5"/>
  <c r="AC730" i="5"/>
  <c r="V730" i="5"/>
  <c r="T730" i="5"/>
  <c r="L730" i="5"/>
  <c r="K730" i="5"/>
  <c r="AD729" i="5"/>
  <c r="AC729" i="5"/>
  <c r="V729" i="5"/>
  <c r="T729" i="5"/>
  <c r="L729" i="5"/>
  <c r="K729" i="5"/>
  <c r="AD728" i="5"/>
  <c r="AC728" i="5"/>
  <c r="V728" i="5"/>
  <c r="T728" i="5"/>
  <c r="L728" i="5"/>
  <c r="K728" i="5"/>
  <c r="AD727" i="5"/>
  <c r="AC727" i="5"/>
  <c r="V727" i="5"/>
  <c r="T727" i="5"/>
  <c r="L727" i="5"/>
  <c r="K727" i="5"/>
  <c r="AD726" i="5"/>
  <c r="AC726" i="5"/>
  <c r="V726" i="5"/>
  <c r="T726" i="5"/>
  <c r="L726" i="5"/>
  <c r="K726" i="5"/>
  <c r="AD725" i="5"/>
  <c r="AC725" i="5"/>
  <c r="V725" i="5"/>
  <c r="T725" i="5"/>
  <c r="L725" i="5"/>
  <c r="K725" i="5"/>
  <c r="AD724" i="5"/>
  <c r="AC724" i="5"/>
  <c r="V724" i="5"/>
  <c r="T724" i="5"/>
  <c r="L724" i="5"/>
  <c r="K724" i="5"/>
  <c r="AD723" i="5"/>
  <c r="AC723" i="5"/>
  <c r="V723" i="5"/>
  <c r="T723" i="5"/>
  <c r="L723" i="5"/>
  <c r="K723" i="5"/>
  <c r="AD722" i="5"/>
  <c r="AC722" i="5"/>
  <c r="V722" i="5"/>
  <c r="T722" i="5"/>
  <c r="L722" i="5"/>
  <c r="K722" i="5"/>
  <c r="AD721" i="5"/>
  <c r="AC721" i="5"/>
  <c r="V721" i="5"/>
  <c r="T721" i="5"/>
  <c r="L721" i="5"/>
  <c r="K721" i="5"/>
  <c r="AD720" i="5"/>
  <c r="AC720" i="5"/>
  <c r="V720" i="5"/>
  <c r="T720" i="5"/>
  <c r="L720" i="5"/>
  <c r="K720" i="5"/>
  <c r="AD719" i="5"/>
  <c r="AC719" i="5"/>
  <c r="V719" i="5"/>
  <c r="T719" i="5"/>
  <c r="L719" i="5"/>
  <c r="K719" i="5"/>
  <c r="AD718" i="5"/>
  <c r="AC718" i="5"/>
  <c r="V718" i="5"/>
  <c r="T718" i="5"/>
  <c r="L718" i="5"/>
  <c r="K718" i="5"/>
  <c r="AD717" i="5"/>
  <c r="AC717" i="5"/>
  <c r="V717" i="5"/>
  <c r="T717" i="5"/>
  <c r="L717" i="5"/>
  <c r="K717" i="5"/>
  <c r="AD716" i="5"/>
  <c r="AC716" i="5"/>
  <c r="V716" i="5"/>
  <c r="T716" i="5"/>
  <c r="L716" i="5"/>
  <c r="K716" i="5"/>
  <c r="AD715" i="5"/>
  <c r="AC715" i="5"/>
  <c r="V715" i="5"/>
  <c r="T715" i="5"/>
  <c r="L715" i="5"/>
  <c r="K715" i="5"/>
  <c r="AD714" i="5"/>
  <c r="AC714" i="5"/>
  <c r="V714" i="5"/>
  <c r="T714" i="5"/>
  <c r="L714" i="5"/>
  <c r="K714" i="5"/>
  <c r="AD713" i="5"/>
  <c r="AC713" i="5"/>
  <c r="V713" i="5"/>
  <c r="T713" i="5"/>
  <c r="L713" i="5"/>
  <c r="K713" i="5"/>
  <c r="AD712" i="5"/>
  <c r="AC712" i="5"/>
  <c r="V712" i="5"/>
  <c r="T712" i="5"/>
  <c r="L712" i="5"/>
  <c r="K712" i="5"/>
  <c r="AD711" i="5"/>
  <c r="AC711" i="5"/>
  <c r="V711" i="5"/>
  <c r="T711" i="5"/>
  <c r="L711" i="5"/>
  <c r="K711" i="5"/>
  <c r="AD710" i="5"/>
  <c r="AC710" i="5"/>
  <c r="V710" i="5"/>
  <c r="T710" i="5"/>
  <c r="L710" i="5"/>
  <c r="K710" i="5"/>
  <c r="AD709" i="5"/>
  <c r="AC709" i="5"/>
  <c r="V709" i="5"/>
  <c r="T709" i="5"/>
  <c r="L709" i="5"/>
  <c r="K709" i="5"/>
  <c r="AD708" i="5"/>
  <c r="AC708" i="5"/>
  <c r="V708" i="5"/>
  <c r="T708" i="5"/>
  <c r="L708" i="5"/>
  <c r="K708" i="5"/>
  <c r="AD707" i="5"/>
  <c r="AC707" i="5"/>
  <c r="V707" i="5"/>
  <c r="T707" i="5"/>
  <c r="L707" i="5"/>
  <c r="K707" i="5"/>
  <c r="AD706" i="5"/>
  <c r="AC706" i="5"/>
  <c r="V706" i="5"/>
  <c r="T706" i="5"/>
  <c r="L706" i="5"/>
  <c r="K706" i="5"/>
  <c r="AD705" i="5"/>
  <c r="AC705" i="5"/>
  <c r="V705" i="5"/>
  <c r="T705" i="5"/>
  <c r="L705" i="5"/>
  <c r="K705" i="5"/>
  <c r="AD704" i="5"/>
  <c r="AC704" i="5"/>
  <c r="V704" i="5"/>
  <c r="T704" i="5"/>
  <c r="L704" i="5"/>
  <c r="K704" i="5"/>
  <c r="AD703" i="5"/>
  <c r="AC703" i="5"/>
  <c r="V703" i="5"/>
  <c r="T703" i="5"/>
  <c r="L703" i="5"/>
  <c r="K703" i="5"/>
  <c r="AD702" i="5"/>
  <c r="AC702" i="5"/>
  <c r="V702" i="5"/>
  <c r="T702" i="5"/>
  <c r="L702" i="5"/>
  <c r="K702" i="5"/>
  <c r="AD701" i="5"/>
  <c r="AC701" i="5"/>
  <c r="V701" i="5"/>
  <c r="T701" i="5"/>
  <c r="L701" i="5"/>
  <c r="K701" i="5"/>
  <c r="AD700" i="5"/>
  <c r="AC700" i="5"/>
  <c r="V700" i="5"/>
  <c r="T700" i="5"/>
  <c r="L700" i="5"/>
  <c r="K700" i="5"/>
  <c r="AD699" i="5"/>
  <c r="AC699" i="5"/>
  <c r="V699" i="5"/>
  <c r="T699" i="5"/>
  <c r="L699" i="5"/>
  <c r="K699" i="5"/>
  <c r="AD698" i="5"/>
  <c r="AC698" i="5"/>
  <c r="V698" i="5"/>
  <c r="T698" i="5"/>
  <c r="L698" i="5"/>
  <c r="K698" i="5"/>
  <c r="AD697" i="5"/>
  <c r="AC697" i="5"/>
  <c r="V697" i="5"/>
  <c r="T697" i="5"/>
  <c r="L697" i="5"/>
  <c r="K697" i="5"/>
  <c r="AD696" i="5"/>
  <c r="AC696" i="5"/>
  <c r="V696" i="5"/>
  <c r="T696" i="5"/>
  <c r="L696" i="5"/>
  <c r="K696" i="5"/>
  <c r="AD695" i="5"/>
  <c r="AC695" i="5"/>
  <c r="V695" i="5"/>
  <c r="T695" i="5"/>
  <c r="L695" i="5"/>
  <c r="K695" i="5"/>
  <c r="AD694" i="5"/>
  <c r="AC694" i="5"/>
  <c r="V694" i="5"/>
  <c r="T694" i="5"/>
  <c r="L694" i="5"/>
  <c r="K694" i="5"/>
  <c r="AD693" i="5"/>
  <c r="AC693" i="5"/>
  <c r="V693" i="5"/>
  <c r="T693" i="5"/>
  <c r="L693" i="5"/>
  <c r="K693" i="5"/>
  <c r="AD692" i="5"/>
  <c r="AC692" i="5"/>
  <c r="V692" i="5"/>
  <c r="T692" i="5"/>
  <c r="L692" i="5"/>
  <c r="K692" i="5"/>
  <c r="AD691" i="5"/>
  <c r="AC691" i="5"/>
  <c r="V691" i="5"/>
  <c r="T691" i="5"/>
  <c r="L691" i="5"/>
  <c r="K691" i="5"/>
  <c r="AD690" i="5"/>
  <c r="AC690" i="5"/>
  <c r="V690" i="5"/>
  <c r="T690" i="5"/>
  <c r="L690" i="5"/>
  <c r="K690" i="5"/>
  <c r="AD689" i="5"/>
  <c r="AC689" i="5"/>
  <c r="V689" i="5"/>
  <c r="T689" i="5"/>
  <c r="L689" i="5"/>
  <c r="K689" i="5"/>
  <c r="AD688" i="5"/>
  <c r="AC688" i="5"/>
  <c r="V688" i="5"/>
  <c r="T688" i="5"/>
  <c r="L688" i="5"/>
  <c r="K688" i="5"/>
  <c r="AD687" i="5"/>
  <c r="AC687" i="5"/>
  <c r="V687" i="5"/>
  <c r="T687" i="5"/>
  <c r="L687" i="5"/>
  <c r="K687" i="5"/>
  <c r="AD686" i="5"/>
  <c r="AC686" i="5"/>
  <c r="V686" i="5"/>
  <c r="T686" i="5"/>
  <c r="L686" i="5"/>
  <c r="K686" i="5"/>
  <c r="AD685" i="5"/>
  <c r="AC685" i="5"/>
  <c r="V685" i="5"/>
  <c r="T685" i="5"/>
  <c r="L685" i="5"/>
  <c r="K685" i="5"/>
  <c r="AD684" i="5"/>
  <c r="AC684" i="5"/>
  <c r="V684" i="5"/>
  <c r="T684" i="5"/>
  <c r="L684" i="5"/>
  <c r="K684" i="5"/>
  <c r="AD683" i="5"/>
  <c r="AC683" i="5"/>
  <c r="V683" i="5"/>
  <c r="T683" i="5"/>
  <c r="L683" i="5"/>
  <c r="K683" i="5"/>
  <c r="AD682" i="5"/>
  <c r="AC682" i="5"/>
  <c r="V682" i="5"/>
  <c r="T682" i="5"/>
  <c r="L682" i="5"/>
  <c r="K682" i="5"/>
  <c r="AD681" i="5"/>
  <c r="AC681" i="5"/>
  <c r="V681" i="5"/>
  <c r="T681" i="5"/>
  <c r="L681" i="5"/>
  <c r="K681" i="5"/>
  <c r="AD680" i="5"/>
  <c r="AC680" i="5"/>
  <c r="V680" i="5"/>
  <c r="T680" i="5"/>
  <c r="L680" i="5"/>
  <c r="K680" i="5"/>
  <c r="AD679" i="5"/>
  <c r="AC679" i="5"/>
  <c r="V679" i="5"/>
  <c r="T679" i="5"/>
  <c r="L679" i="5"/>
  <c r="K679" i="5"/>
  <c r="AD678" i="5"/>
  <c r="AC678" i="5"/>
  <c r="V678" i="5"/>
  <c r="T678" i="5"/>
  <c r="L678" i="5"/>
  <c r="K678" i="5"/>
  <c r="AD677" i="5"/>
  <c r="AC677" i="5"/>
  <c r="V677" i="5"/>
  <c r="T677" i="5"/>
  <c r="L677" i="5"/>
  <c r="K677" i="5"/>
  <c r="AD676" i="5"/>
  <c r="AC676" i="5"/>
  <c r="V676" i="5"/>
  <c r="T676" i="5"/>
  <c r="L676" i="5"/>
  <c r="K676" i="5"/>
  <c r="AD675" i="5"/>
  <c r="AC675" i="5"/>
  <c r="V675" i="5"/>
  <c r="T675" i="5"/>
  <c r="L675" i="5"/>
  <c r="K675" i="5"/>
  <c r="AD674" i="5"/>
  <c r="AC674" i="5"/>
  <c r="V674" i="5"/>
  <c r="T674" i="5"/>
  <c r="L674" i="5"/>
  <c r="K674" i="5"/>
  <c r="AD673" i="5"/>
  <c r="AC673" i="5"/>
  <c r="V673" i="5"/>
  <c r="T673" i="5"/>
  <c r="L673" i="5"/>
  <c r="K673" i="5"/>
  <c r="AD672" i="5"/>
  <c r="AC672" i="5"/>
  <c r="V672" i="5"/>
  <c r="T672" i="5"/>
  <c r="L672" i="5"/>
  <c r="K672" i="5"/>
  <c r="AD671" i="5"/>
  <c r="AC671" i="5"/>
  <c r="V671" i="5"/>
  <c r="T671" i="5"/>
  <c r="L671" i="5"/>
  <c r="K671" i="5"/>
  <c r="AD670" i="5"/>
  <c r="AC670" i="5"/>
  <c r="V670" i="5"/>
  <c r="T670" i="5"/>
  <c r="L670" i="5"/>
  <c r="K670" i="5"/>
  <c r="AD669" i="5"/>
  <c r="AC669" i="5"/>
  <c r="V669" i="5"/>
  <c r="T669" i="5"/>
  <c r="L669" i="5"/>
  <c r="K669" i="5"/>
  <c r="AD668" i="5"/>
  <c r="AC668" i="5"/>
  <c r="V668" i="5"/>
  <c r="T668" i="5"/>
  <c r="L668" i="5"/>
  <c r="K668" i="5"/>
  <c r="AD667" i="5"/>
  <c r="AC667" i="5"/>
  <c r="V667" i="5"/>
  <c r="T667" i="5"/>
  <c r="L667" i="5"/>
  <c r="K667" i="5"/>
  <c r="AD666" i="5"/>
  <c r="AC666" i="5"/>
  <c r="V666" i="5"/>
  <c r="T666" i="5"/>
  <c r="L666" i="5"/>
  <c r="K666" i="5"/>
  <c r="AD665" i="5"/>
  <c r="AC665" i="5"/>
  <c r="V665" i="5"/>
  <c r="T665" i="5"/>
  <c r="L665" i="5"/>
  <c r="K665" i="5"/>
  <c r="AD664" i="5"/>
  <c r="AC664" i="5"/>
  <c r="V664" i="5"/>
  <c r="T664" i="5"/>
  <c r="L664" i="5"/>
  <c r="K664" i="5"/>
  <c r="AD663" i="5"/>
  <c r="AC663" i="5"/>
  <c r="V663" i="5"/>
  <c r="T663" i="5"/>
  <c r="L663" i="5"/>
  <c r="K663" i="5"/>
  <c r="AD662" i="5"/>
  <c r="AC662" i="5"/>
  <c r="V662" i="5"/>
  <c r="T662" i="5"/>
  <c r="L662" i="5"/>
  <c r="K662" i="5"/>
  <c r="AD661" i="5"/>
  <c r="AC661" i="5"/>
  <c r="V661" i="5"/>
  <c r="T661" i="5"/>
  <c r="L661" i="5"/>
  <c r="K661" i="5"/>
  <c r="AD660" i="5"/>
  <c r="AC660" i="5"/>
  <c r="V660" i="5"/>
  <c r="T660" i="5"/>
  <c r="L660" i="5"/>
  <c r="K660" i="5"/>
  <c r="AD659" i="5"/>
  <c r="AC659" i="5"/>
  <c r="V659" i="5"/>
  <c r="T659" i="5"/>
  <c r="L659" i="5"/>
  <c r="K659" i="5"/>
  <c r="AD658" i="5"/>
  <c r="AC658" i="5"/>
  <c r="Y658" i="5"/>
  <c r="V658" i="5"/>
  <c r="T658" i="5"/>
  <c r="L658" i="5"/>
  <c r="K658" i="5"/>
  <c r="AD657" i="5"/>
  <c r="AC657" i="5"/>
  <c r="Y657" i="5"/>
  <c r="V657" i="5"/>
  <c r="T657" i="5"/>
  <c r="L657" i="5"/>
  <c r="K657" i="5"/>
  <c r="AD656" i="5"/>
  <c r="AC656" i="5"/>
  <c r="Y656" i="5"/>
  <c r="V656" i="5"/>
  <c r="T656" i="5"/>
  <c r="L656" i="5"/>
  <c r="K656" i="5"/>
  <c r="AD655" i="5"/>
  <c r="AC655" i="5"/>
  <c r="Y655" i="5"/>
  <c r="V655" i="5"/>
  <c r="T655" i="5"/>
  <c r="L655" i="5"/>
  <c r="K655" i="5"/>
  <c r="AD654" i="5"/>
  <c r="AC654" i="5"/>
  <c r="Y654" i="5"/>
  <c r="V654" i="5"/>
  <c r="T654" i="5"/>
  <c r="L654" i="5"/>
  <c r="K654" i="5"/>
  <c r="AD653" i="5"/>
  <c r="AC653" i="5"/>
  <c r="V653" i="5"/>
  <c r="T653" i="5"/>
  <c r="L653" i="5"/>
  <c r="K653" i="5"/>
  <c r="AD652" i="5"/>
  <c r="AC652" i="5"/>
  <c r="V652" i="5"/>
  <c r="T652" i="5"/>
  <c r="L652" i="5"/>
  <c r="K652" i="5"/>
  <c r="AD651" i="5"/>
  <c r="AC651" i="5"/>
  <c r="V651" i="5"/>
  <c r="T651" i="5"/>
  <c r="L651" i="5"/>
  <c r="K651" i="5"/>
  <c r="AD650" i="5"/>
  <c r="AC650" i="5"/>
  <c r="V650" i="5"/>
  <c r="T650" i="5"/>
  <c r="L650" i="5"/>
  <c r="K650" i="5"/>
  <c r="AD649" i="5"/>
  <c r="AC649" i="5"/>
  <c r="V649" i="5"/>
  <c r="T649" i="5"/>
  <c r="L649" i="5"/>
  <c r="K649" i="5"/>
  <c r="AD648" i="5"/>
  <c r="AC648" i="5"/>
  <c r="V648" i="5"/>
  <c r="T648" i="5"/>
  <c r="L648" i="5"/>
  <c r="K648" i="5"/>
  <c r="AD647" i="5"/>
  <c r="AC647" i="5"/>
  <c r="V647" i="5"/>
  <c r="T647" i="5"/>
  <c r="L647" i="5"/>
  <c r="K647" i="5"/>
  <c r="AD646" i="5"/>
  <c r="AC646" i="5"/>
  <c r="V646" i="5"/>
  <c r="T646" i="5"/>
  <c r="L646" i="5"/>
  <c r="K646" i="5"/>
  <c r="AD645" i="5"/>
  <c r="AC645" i="5"/>
  <c r="V645" i="5"/>
  <c r="T645" i="5"/>
  <c r="L645" i="5"/>
  <c r="K645" i="5"/>
  <c r="AD644" i="5"/>
  <c r="AC644" i="5"/>
  <c r="V644" i="5"/>
  <c r="T644" i="5"/>
  <c r="L644" i="5"/>
  <c r="K644" i="5"/>
  <c r="AD643" i="5"/>
  <c r="AC643" i="5"/>
  <c r="V643" i="5"/>
  <c r="T643" i="5"/>
  <c r="L643" i="5"/>
  <c r="K643" i="5"/>
  <c r="AD642" i="5"/>
  <c r="AC642" i="5"/>
  <c r="V642" i="5"/>
  <c r="T642" i="5"/>
  <c r="L642" i="5"/>
  <c r="K642" i="5"/>
  <c r="AD641" i="5"/>
  <c r="AC641" i="5"/>
  <c r="V641" i="5"/>
  <c r="T641" i="5"/>
  <c r="L641" i="5"/>
  <c r="K641" i="5"/>
  <c r="AD640" i="5"/>
  <c r="AC640" i="5"/>
  <c r="V640" i="5"/>
  <c r="T640" i="5"/>
  <c r="L640" i="5"/>
  <c r="K640" i="5"/>
  <c r="AD639" i="5"/>
  <c r="AC639" i="5"/>
  <c r="V639" i="5"/>
  <c r="T639" i="5"/>
  <c r="L639" i="5"/>
  <c r="K639" i="5"/>
  <c r="AD638" i="5"/>
  <c r="AC638" i="5"/>
  <c r="V638" i="5"/>
  <c r="T638" i="5"/>
  <c r="L638" i="5"/>
  <c r="K638" i="5"/>
  <c r="AD637" i="5"/>
  <c r="AC637" i="5"/>
  <c r="V637" i="5"/>
  <c r="T637" i="5"/>
  <c r="L637" i="5"/>
  <c r="K637" i="5"/>
  <c r="AD636" i="5"/>
  <c r="AC636" i="5"/>
  <c r="V636" i="5"/>
  <c r="T636" i="5"/>
  <c r="L636" i="5"/>
  <c r="K636" i="5"/>
  <c r="AD635" i="5"/>
  <c r="AC635" i="5"/>
  <c r="V635" i="5"/>
  <c r="T635" i="5"/>
  <c r="L635" i="5"/>
  <c r="K635" i="5"/>
  <c r="AD634" i="5"/>
  <c r="AC634" i="5"/>
  <c r="V634" i="5"/>
  <c r="T634" i="5"/>
  <c r="L634" i="5"/>
  <c r="K634" i="5"/>
  <c r="AD633" i="5"/>
  <c r="AC633" i="5"/>
  <c r="V633" i="5"/>
  <c r="T633" i="5"/>
  <c r="L633" i="5"/>
  <c r="K633" i="5"/>
  <c r="AD632" i="5"/>
  <c r="AC632" i="5"/>
  <c r="V632" i="5"/>
  <c r="T632" i="5"/>
  <c r="L632" i="5"/>
  <c r="K632" i="5"/>
  <c r="AD631" i="5"/>
  <c r="AC631" i="5"/>
  <c r="V631" i="5"/>
  <c r="T631" i="5"/>
  <c r="L631" i="5"/>
  <c r="K631" i="5"/>
  <c r="AD630" i="5"/>
  <c r="AC630" i="5"/>
  <c r="V630" i="5"/>
  <c r="T630" i="5"/>
  <c r="L630" i="5"/>
  <c r="K630" i="5"/>
  <c r="AD629" i="5"/>
  <c r="AC629" i="5"/>
  <c r="V629" i="5"/>
  <c r="T629" i="5"/>
  <c r="L629" i="5"/>
  <c r="K629" i="5"/>
  <c r="AD628" i="5"/>
  <c r="AC628" i="5"/>
  <c r="V628" i="5"/>
  <c r="T628" i="5"/>
  <c r="L628" i="5"/>
  <c r="K628" i="5"/>
  <c r="AD627" i="5"/>
  <c r="AC627" i="5"/>
  <c r="V627" i="5"/>
  <c r="T627" i="5"/>
  <c r="L627" i="5"/>
  <c r="K627" i="5"/>
  <c r="AD626" i="5"/>
  <c r="AC626" i="5"/>
  <c r="V626" i="5"/>
  <c r="T626" i="5"/>
  <c r="L626" i="5"/>
  <c r="K626" i="5"/>
  <c r="AD625" i="5"/>
  <c r="AC625" i="5"/>
  <c r="V625" i="5"/>
  <c r="T625" i="5"/>
  <c r="L625" i="5"/>
  <c r="K625" i="5"/>
  <c r="AD624" i="5"/>
  <c r="AC624" i="5"/>
  <c r="V624" i="5"/>
  <c r="T624" i="5"/>
  <c r="L624" i="5"/>
  <c r="K624" i="5"/>
  <c r="AD623" i="5"/>
  <c r="AC623" i="5"/>
  <c r="V623" i="5"/>
  <c r="T623" i="5"/>
  <c r="L623" i="5"/>
  <c r="K623" i="5"/>
  <c r="AD622" i="5"/>
  <c r="AC622" i="5"/>
  <c r="V622" i="5"/>
  <c r="T622" i="5"/>
  <c r="L622" i="5"/>
  <c r="K622" i="5"/>
  <c r="AD621" i="5"/>
  <c r="AC621" i="5"/>
  <c r="V621" i="5"/>
  <c r="T621" i="5"/>
  <c r="L621" i="5"/>
  <c r="K621" i="5"/>
  <c r="AD620" i="5"/>
  <c r="AC620" i="5"/>
  <c r="V620" i="5"/>
  <c r="T620" i="5"/>
  <c r="L620" i="5"/>
  <c r="K620" i="5"/>
  <c r="AD619" i="5"/>
  <c r="AC619" i="5"/>
  <c r="V619" i="5"/>
  <c r="T619" i="5"/>
  <c r="L619" i="5"/>
  <c r="K619" i="5"/>
  <c r="AD618" i="5"/>
  <c r="AC618" i="5"/>
  <c r="V618" i="5"/>
  <c r="T618" i="5"/>
  <c r="L618" i="5"/>
  <c r="K618" i="5"/>
  <c r="AD617" i="5"/>
  <c r="AC617" i="5"/>
  <c r="V617" i="5"/>
  <c r="T617" i="5"/>
  <c r="L617" i="5"/>
  <c r="K617" i="5"/>
  <c r="AD616" i="5"/>
  <c r="AC616" i="5"/>
  <c r="V616" i="5"/>
  <c r="T616" i="5"/>
  <c r="L616" i="5"/>
  <c r="K616" i="5"/>
  <c r="AD615" i="5"/>
  <c r="AC615" i="5"/>
  <c r="V615" i="5"/>
  <c r="T615" i="5"/>
  <c r="L615" i="5"/>
  <c r="K615" i="5"/>
  <c r="AD614" i="5"/>
  <c r="AC614" i="5"/>
  <c r="V614" i="5"/>
  <c r="T614" i="5"/>
  <c r="L614" i="5"/>
  <c r="K614" i="5"/>
  <c r="AD613" i="5"/>
  <c r="AC613" i="5"/>
  <c r="V613" i="5"/>
  <c r="T613" i="5"/>
  <c r="L613" i="5"/>
  <c r="K613" i="5"/>
  <c r="AD612" i="5"/>
  <c r="AC612" i="5"/>
  <c r="V612" i="5"/>
  <c r="T612" i="5"/>
  <c r="L612" i="5"/>
  <c r="K612" i="5"/>
  <c r="AD611" i="5"/>
  <c r="AC611" i="5"/>
  <c r="V611" i="5"/>
  <c r="T611" i="5"/>
  <c r="L611" i="5"/>
  <c r="K611" i="5"/>
  <c r="AD610" i="5"/>
  <c r="AC610" i="5"/>
  <c r="V610" i="5"/>
  <c r="T610" i="5"/>
  <c r="L610" i="5"/>
  <c r="K610" i="5"/>
  <c r="AD609" i="5"/>
  <c r="AC609" i="5"/>
  <c r="V609" i="5"/>
  <c r="T609" i="5"/>
  <c r="L609" i="5"/>
  <c r="K609" i="5"/>
  <c r="AD608" i="5"/>
  <c r="AC608" i="5"/>
  <c r="V608" i="5"/>
  <c r="T608" i="5"/>
  <c r="L608" i="5"/>
  <c r="K608" i="5"/>
  <c r="AD607" i="5"/>
  <c r="AC607" i="5"/>
  <c r="V607" i="5"/>
  <c r="T607" i="5"/>
  <c r="L607" i="5"/>
  <c r="K607" i="5"/>
  <c r="AD606" i="5"/>
  <c r="AC606" i="5"/>
  <c r="V606" i="5"/>
  <c r="T606" i="5"/>
  <c r="L606" i="5"/>
  <c r="K606" i="5"/>
  <c r="AD605" i="5"/>
  <c r="AC605" i="5"/>
  <c r="V605" i="5"/>
  <c r="T605" i="5"/>
  <c r="L605" i="5"/>
  <c r="K605" i="5"/>
  <c r="AD604" i="5"/>
  <c r="AC604" i="5"/>
  <c r="V604" i="5"/>
  <c r="T604" i="5"/>
  <c r="L604" i="5"/>
  <c r="K604" i="5"/>
  <c r="AD603" i="5"/>
  <c r="AC603" i="5"/>
  <c r="V603" i="5"/>
  <c r="T603" i="5"/>
  <c r="L603" i="5"/>
  <c r="K603" i="5"/>
  <c r="AD602" i="5"/>
  <c r="AC602" i="5"/>
  <c r="V602" i="5"/>
  <c r="T602" i="5"/>
  <c r="L602" i="5"/>
  <c r="K602" i="5"/>
  <c r="AD601" i="5"/>
  <c r="AC601" i="5"/>
  <c r="V601" i="5"/>
  <c r="T601" i="5"/>
  <c r="L601" i="5"/>
  <c r="K601" i="5"/>
  <c r="AD600" i="5"/>
  <c r="AC600" i="5"/>
  <c r="V600" i="5"/>
  <c r="T600" i="5"/>
  <c r="L600" i="5"/>
  <c r="K600" i="5"/>
  <c r="AD599" i="5"/>
  <c r="AC599" i="5"/>
  <c r="V599" i="5"/>
  <c r="T599" i="5"/>
  <c r="L599" i="5"/>
  <c r="K599" i="5"/>
  <c r="AD598" i="5"/>
  <c r="AC598" i="5"/>
  <c r="V598" i="5"/>
  <c r="T598" i="5"/>
  <c r="L598" i="5"/>
  <c r="K598" i="5"/>
  <c r="AD597" i="5"/>
  <c r="AC597" i="5"/>
  <c r="V597" i="5"/>
  <c r="T597" i="5"/>
  <c r="L597" i="5"/>
  <c r="K597" i="5"/>
  <c r="AD596" i="5"/>
  <c r="AC596" i="5"/>
  <c r="V596" i="5"/>
  <c r="T596" i="5"/>
  <c r="L596" i="5"/>
  <c r="K596" i="5"/>
  <c r="AD595" i="5"/>
  <c r="AC595" i="5"/>
  <c r="V595" i="5"/>
  <c r="T595" i="5"/>
  <c r="L595" i="5"/>
  <c r="K595" i="5"/>
  <c r="AD594" i="5"/>
  <c r="AC594" i="5"/>
  <c r="V594" i="5"/>
  <c r="T594" i="5"/>
  <c r="L594" i="5"/>
  <c r="K594" i="5"/>
  <c r="AD593" i="5"/>
  <c r="AC593" i="5"/>
  <c r="V593" i="5"/>
  <c r="T593" i="5"/>
  <c r="L593" i="5"/>
  <c r="K593" i="5"/>
  <c r="AD592" i="5"/>
  <c r="AC592" i="5"/>
  <c r="V592" i="5"/>
  <c r="T592" i="5"/>
  <c r="L592" i="5"/>
  <c r="K592" i="5"/>
  <c r="AD591" i="5"/>
  <c r="AC591" i="5"/>
  <c r="V591" i="5"/>
  <c r="T591" i="5"/>
  <c r="L591" i="5"/>
  <c r="K591" i="5"/>
  <c r="AD590" i="5"/>
  <c r="AC590" i="5"/>
  <c r="V590" i="5"/>
  <c r="T590" i="5"/>
  <c r="L590" i="5"/>
  <c r="K590" i="5"/>
  <c r="AD589" i="5"/>
  <c r="AC589" i="5"/>
  <c r="V589" i="5"/>
  <c r="T589" i="5"/>
  <c r="L589" i="5"/>
  <c r="K589" i="5"/>
  <c r="AD588" i="5"/>
  <c r="AC588" i="5"/>
  <c r="V588" i="5"/>
  <c r="T588" i="5"/>
  <c r="L588" i="5"/>
  <c r="K588" i="5"/>
  <c r="AD587" i="5"/>
  <c r="AC587" i="5"/>
  <c r="V587" i="5"/>
  <c r="T587" i="5"/>
  <c r="L587" i="5"/>
  <c r="K587" i="5"/>
  <c r="AD586" i="5"/>
  <c r="AC586" i="5"/>
  <c r="V586" i="5"/>
  <c r="T586" i="5"/>
  <c r="L586" i="5"/>
  <c r="K586" i="5"/>
  <c r="AD585" i="5"/>
  <c r="AC585" i="5"/>
  <c r="V585" i="5"/>
  <c r="T585" i="5"/>
  <c r="L585" i="5"/>
  <c r="K585" i="5"/>
  <c r="AD584" i="5"/>
  <c r="AC584" i="5"/>
  <c r="V584" i="5"/>
  <c r="T584" i="5"/>
  <c r="L584" i="5"/>
  <c r="K584" i="5"/>
  <c r="AD583" i="5"/>
  <c r="AC583" i="5"/>
  <c r="V583" i="5"/>
  <c r="T583" i="5"/>
  <c r="L583" i="5"/>
  <c r="K583" i="5"/>
  <c r="AD582" i="5"/>
  <c r="AC582" i="5"/>
  <c r="V582" i="5"/>
  <c r="T582" i="5"/>
  <c r="L582" i="5"/>
  <c r="K582" i="5"/>
  <c r="AD581" i="5"/>
  <c r="AC581" i="5"/>
  <c r="V581" i="5"/>
  <c r="T581" i="5"/>
  <c r="L581" i="5"/>
  <c r="K581" i="5"/>
  <c r="AD580" i="5"/>
  <c r="AC580" i="5"/>
  <c r="V580" i="5"/>
  <c r="T580" i="5"/>
  <c r="L580" i="5"/>
  <c r="K580" i="5"/>
  <c r="AD579" i="5"/>
  <c r="AC579" i="5"/>
  <c r="V579" i="5"/>
  <c r="T579" i="5"/>
  <c r="L579" i="5"/>
  <c r="K579" i="5"/>
  <c r="AD578" i="5"/>
  <c r="AC578" i="5"/>
  <c r="V578" i="5"/>
  <c r="T578" i="5"/>
  <c r="L578" i="5"/>
  <c r="K578" i="5"/>
  <c r="AD577" i="5"/>
  <c r="AC577" i="5"/>
  <c r="V577" i="5"/>
  <c r="T577" i="5"/>
  <c r="L577" i="5"/>
  <c r="K577" i="5"/>
  <c r="AD576" i="5"/>
  <c r="AC576" i="5"/>
  <c r="V576" i="5"/>
  <c r="T576" i="5"/>
  <c r="L576" i="5"/>
  <c r="K576" i="5"/>
  <c r="AD575" i="5"/>
  <c r="AC575" i="5"/>
  <c r="V575" i="5"/>
  <c r="T575" i="5"/>
  <c r="L575" i="5"/>
  <c r="K575" i="5"/>
  <c r="AD574" i="5"/>
  <c r="AC574" i="5"/>
  <c r="V574" i="5"/>
  <c r="T574" i="5"/>
  <c r="L574" i="5"/>
  <c r="K574" i="5"/>
  <c r="AD573" i="5"/>
  <c r="AC573" i="5"/>
  <c r="V573" i="5"/>
  <c r="T573" i="5"/>
  <c r="L573" i="5"/>
  <c r="K573" i="5"/>
  <c r="AD572" i="5"/>
  <c r="AC572" i="5"/>
  <c r="V572" i="5"/>
  <c r="T572" i="5"/>
  <c r="L572" i="5"/>
  <c r="K572" i="5"/>
  <c r="AD571" i="5"/>
  <c r="AC571" i="5"/>
  <c r="V571" i="5"/>
  <c r="T571" i="5"/>
  <c r="L571" i="5"/>
  <c r="K571" i="5"/>
  <c r="AD570" i="5"/>
  <c r="AC570" i="5"/>
  <c r="V570" i="5"/>
  <c r="T570" i="5"/>
  <c r="L570" i="5"/>
  <c r="K570" i="5"/>
  <c r="AD569" i="5"/>
  <c r="AC569" i="5"/>
  <c r="V569" i="5"/>
  <c r="T569" i="5"/>
  <c r="L569" i="5"/>
  <c r="K569" i="5"/>
  <c r="AD568" i="5"/>
  <c r="AC568" i="5"/>
  <c r="V568" i="5"/>
  <c r="T568" i="5"/>
  <c r="L568" i="5"/>
  <c r="K568" i="5"/>
  <c r="AD567" i="5"/>
  <c r="AC567" i="5"/>
  <c r="V567" i="5"/>
  <c r="T567" i="5"/>
  <c r="L567" i="5"/>
  <c r="K567" i="5"/>
  <c r="AD566" i="5"/>
  <c r="AC566" i="5"/>
  <c r="V566" i="5"/>
  <c r="T566" i="5"/>
  <c r="L566" i="5"/>
  <c r="K566" i="5"/>
  <c r="AD565" i="5"/>
  <c r="AC565" i="5"/>
  <c r="V565" i="5"/>
  <c r="T565" i="5"/>
  <c r="L565" i="5"/>
  <c r="K565" i="5"/>
  <c r="AD564" i="5"/>
  <c r="AC564" i="5"/>
  <c r="V564" i="5"/>
  <c r="T564" i="5"/>
  <c r="L564" i="5"/>
  <c r="K564" i="5"/>
  <c r="AD563" i="5"/>
  <c r="AC563" i="5"/>
  <c r="V563" i="5"/>
  <c r="T563" i="5"/>
  <c r="L563" i="5"/>
  <c r="K563" i="5"/>
  <c r="AD562" i="5"/>
  <c r="AC562" i="5"/>
  <c r="V562" i="5"/>
  <c r="T562" i="5"/>
  <c r="L562" i="5"/>
  <c r="K562" i="5"/>
  <c r="AD561" i="5"/>
  <c r="AC561" i="5"/>
  <c r="V561" i="5"/>
  <c r="T561" i="5"/>
  <c r="L561" i="5"/>
  <c r="K561" i="5"/>
  <c r="AD560" i="5"/>
  <c r="AC560" i="5"/>
  <c r="V560" i="5"/>
  <c r="T560" i="5"/>
  <c r="L560" i="5"/>
  <c r="K560" i="5"/>
  <c r="AD559" i="5"/>
  <c r="AC559" i="5"/>
  <c r="V559" i="5"/>
  <c r="T559" i="5"/>
  <c r="L559" i="5"/>
  <c r="K559" i="5"/>
  <c r="AD558" i="5"/>
  <c r="AC558" i="5"/>
  <c r="V558" i="5"/>
  <c r="T558" i="5"/>
  <c r="L558" i="5"/>
  <c r="K558" i="5"/>
  <c r="AD557" i="5"/>
  <c r="AC557" i="5"/>
  <c r="V557" i="5"/>
  <c r="T557" i="5"/>
  <c r="L557" i="5"/>
  <c r="K557" i="5"/>
  <c r="AD556" i="5"/>
  <c r="AC556" i="5"/>
  <c r="V556" i="5"/>
  <c r="T556" i="5"/>
  <c r="L556" i="5"/>
  <c r="K556" i="5"/>
  <c r="AD555" i="5"/>
  <c r="AC555" i="5"/>
  <c r="V555" i="5"/>
  <c r="T555" i="5"/>
  <c r="L555" i="5"/>
  <c r="K555" i="5"/>
  <c r="AD554" i="5"/>
  <c r="AC554" i="5"/>
  <c r="V554" i="5"/>
  <c r="T554" i="5"/>
  <c r="L554" i="5"/>
  <c r="K554" i="5"/>
  <c r="AD553" i="5"/>
  <c r="AC553" i="5"/>
  <c r="V553" i="5"/>
  <c r="T553" i="5"/>
  <c r="L553" i="5"/>
  <c r="K553" i="5"/>
  <c r="AD552" i="5"/>
  <c r="AC552" i="5"/>
  <c r="V552" i="5"/>
  <c r="T552" i="5"/>
  <c r="L552" i="5"/>
  <c r="K552" i="5"/>
  <c r="AD551" i="5"/>
  <c r="AC551" i="5"/>
  <c r="V551" i="5"/>
  <c r="T551" i="5"/>
  <c r="L551" i="5"/>
  <c r="K551" i="5"/>
  <c r="AD550" i="5"/>
  <c r="AC550" i="5"/>
  <c r="V550" i="5"/>
  <c r="T550" i="5"/>
  <c r="L550" i="5"/>
  <c r="K550" i="5"/>
  <c r="AD549" i="5"/>
  <c r="AC549" i="5"/>
  <c r="V549" i="5"/>
  <c r="T549" i="5"/>
  <c r="L549" i="5"/>
  <c r="K549" i="5"/>
  <c r="AD548" i="5"/>
  <c r="AC548" i="5"/>
  <c r="V548" i="5"/>
  <c r="T548" i="5"/>
  <c r="L548" i="5"/>
  <c r="K548" i="5"/>
  <c r="AD547" i="5"/>
  <c r="AC547" i="5"/>
  <c r="V547" i="5"/>
  <c r="T547" i="5"/>
  <c r="L547" i="5"/>
  <c r="K547" i="5"/>
  <c r="AD546" i="5"/>
  <c r="AC546" i="5"/>
  <c r="V546" i="5"/>
  <c r="T546" i="5"/>
  <c r="L546" i="5"/>
  <c r="K546" i="5"/>
  <c r="AD545" i="5"/>
  <c r="AC545" i="5"/>
  <c r="V545" i="5"/>
  <c r="T545" i="5"/>
  <c r="L545" i="5"/>
  <c r="K545" i="5"/>
  <c r="AD544" i="5"/>
  <c r="AC544" i="5"/>
  <c r="V544" i="5"/>
  <c r="T544" i="5"/>
  <c r="L544" i="5"/>
  <c r="K544" i="5"/>
  <c r="AD543" i="5"/>
  <c r="AC543" i="5"/>
  <c r="V543" i="5"/>
  <c r="T543" i="5"/>
  <c r="L543" i="5"/>
  <c r="K543" i="5"/>
  <c r="AD542" i="5"/>
  <c r="AC542" i="5"/>
  <c r="V542" i="5"/>
  <c r="T542" i="5"/>
  <c r="L542" i="5"/>
  <c r="K542" i="5"/>
  <c r="AD541" i="5"/>
  <c r="AC541" i="5"/>
  <c r="V541" i="5"/>
  <c r="T541" i="5"/>
  <c r="L541" i="5"/>
  <c r="K541" i="5"/>
  <c r="AD540" i="5"/>
  <c r="AC540" i="5"/>
  <c r="V540" i="5"/>
  <c r="T540" i="5"/>
  <c r="L540" i="5"/>
  <c r="K540" i="5"/>
  <c r="AD539" i="5"/>
  <c r="AC539" i="5"/>
  <c r="V539" i="5"/>
  <c r="T539" i="5"/>
  <c r="L539" i="5"/>
  <c r="K539" i="5"/>
  <c r="AD538" i="5"/>
  <c r="AC538" i="5"/>
  <c r="V538" i="5"/>
  <c r="T538" i="5"/>
  <c r="L538" i="5"/>
  <c r="K538" i="5"/>
  <c r="AD537" i="5"/>
  <c r="AC537" i="5"/>
  <c r="V537" i="5"/>
  <c r="T537" i="5"/>
  <c r="L537" i="5"/>
  <c r="K537" i="5"/>
  <c r="AD536" i="5"/>
  <c r="AC536" i="5"/>
  <c r="V536" i="5"/>
  <c r="T536" i="5"/>
  <c r="L536" i="5"/>
  <c r="K536" i="5"/>
  <c r="AD535" i="5"/>
  <c r="AC535" i="5"/>
  <c r="V535" i="5"/>
  <c r="T535" i="5"/>
  <c r="L535" i="5"/>
  <c r="K535" i="5"/>
  <c r="AD534" i="5"/>
  <c r="AC534" i="5"/>
  <c r="V534" i="5"/>
  <c r="T534" i="5"/>
  <c r="L534" i="5"/>
  <c r="K534" i="5"/>
  <c r="AD533" i="5"/>
  <c r="AC533" i="5"/>
  <c r="V533" i="5"/>
  <c r="T533" i="5"/>
  <c r="L533" i="5"/>
  <c r="K533" i="5"/>
  <c r="AD532" i="5"/>
  <c r="AC532" i="5"/>
  <c r="V532" i="5"/>
  <c r="T532" i="5"/>
  <c r="L532" i="5"/>
  <c r="K532" i="5"/>
  <c r="AD531" i="5"/>
  <c r="AC531" i="5"/>
  <c r="V531" i="5"/>
  <c r="T531" i="5"/>
  <c r="L531" i="5"/>
  <c r="K531" i="5"/>
  <c r="AD530" i="5"/>
  <c r="AC530" i="5"/>
  <c r="V530" i="5"/>
  <c r="T530" i="5"/>
  <c r="L530" i="5"/>
  <c r="K530" i="5"/>
  <c r="AD529" i="5"/>
  <c r="AC529" i="5"/>
  <c r="V529" i="5"/>
  <c r="T529" i="5"/>
  <c r="L529" i="5"/>
  <c r="K529" i="5"/>
  <c r="AD528" i="5"/>
  <c r="AC528" i="5"/>
  <c r="V528" i="5"/>
  <c r="T528" i="5"/>
  <c r="L528" i="5"/>
  <c r="K528" i="5"/>
  <c r="AD527" i="5"/>
  <c r="AC527" i="5"/>
  <c r="V527" i="5"/>
  <c r="T527" i="5"/>
  <c r="L527" i="5"/>
  <c r="K527" i="5"/>
  <c r="AD526" i="5"/>
  <c r="AC526" i="5"/>
  <c r="V526" i="5"/>
  <c r="T526" i="5"/>
  <c r="L526" i="5"/>
  <c r="K526" i="5"/>
  <c r="AD525" i="5"/>
  <c r="AC525" i="5"/>
  <c r="V525" i="5"/>
  <c r="T525" i="5"/>
  <c r="L525" i="5"/>
  <c r="K525" i="5"/>
  <c r="AD524" i="5"/>
  <c r="AC524" i="5"/>
  <c r="V524" i="5"/>
  <c r="T524" i="5"/>
  <c r="L524" i="5"/>
  <c r="K524" i="5"/>
  <c r="AD523" i="5"/>
  <c r="AC523" i="5"/>
  <c r="V523" i="5"/>
  <c r="T523" i="5"/>
  <c r="L523" i="5"/>
  <c r="K523" i="5"/>
  <c r="AD522" i="5"/>
  <c r="AC522" i="5"/>
  <c r="V522" i="5"/>
  <c r="T522" i="5"/>
  <c r="L522" i="5"/>
  <c r="K522" i="5"/>
  <c r="AD521" i="5"/>
  <c r="AC521" i="5"/>
  <c r="V521" i="5"/>
  <c r="T521" i="5"/>
  <c r="L521" i="5"/>
  <c r="K521" i="5"/>
  <c r="AD520" i="5"/>
  <c r="AC520" i="5"/>
  <c r="V520" i="5"/>
  <c r="T520" i="5"/>
  <c r="L520" i="5"/>
  <c r="K520" i="5"/>
  <c r="AD519" i="5"/>
  <c r="AC519" i="5"/>
  <c r="V519" i="5"/>
  <c r="T519" i="5"/>
  <c r="L519" i="5"/>
  <c r="K519" i="5"/>
  <c r="AD518" i="5"/>
  <c r="AC518" i="5"/>
  <c r="V518" i="5"/>
  <c r="T518" i="5"/>
  <c r="L518" i="5"/>
  <c r="K518" i="5"/>
  <c r="AD517" i="5"/>
  <c r="AC517" i="5"/>
  <c r="V517" i="5"/>
  <c r="T517" i="5"/>
  <c r="L517" i="5"/>
  <c r="K517" i="5"/>
  <c r="AD516" i="5"/>
  <c r="AC516" i="5"/>
  <c r="V516" i="5"/>
  <c r="T516" i="5"/>
  <c r="L516" i="5"/>
  <c r="K516" i="5"/>
  <c r="AD515" i="5"/>
  <c r="AC515" i="5"/>
  <c r="V515" i="5"/>
  <c r="T515" i="5"/>
  <c r="L515" i="5"/>
  <c r="K515" i="5"/>
  <c r="AD514" i="5"/>
  <c r="AC514" i="5"/>
  <c r="V514" i="5"/>
  <c r="T514" i="5"/>
  <c r="L514" i="5"/>
  <c r="K514" i="5"/>
  <c r="AD513" i="5"/>
  <c r="AC513" i="5"/>
  <c r="V513" i="5"/>
  <c r="T513" i="5"/>
  <c r="L513" i="5"/>
  <c r="K513" i="5"/>
  <c r="AD512" i="5"/>
  <c r="AC512" i="5"/>
  <c r="V512" i="5"/>
  <c r="T512" i="5"/>
  <c r="L512" i="5"/>
  <c r="K512" i="5"/>
  <c r="AD511" i="5"/>
  <c r="AC511" i="5"/>
  <c r="V511" i="5"/>
  <c r="T511" i="5"/>
  <c r="L511" i="5"/>
  <c r="K511" i="5"/>
  <c r="AD510" i="5"/>
  <c r="AC510" i="5"/>
  <c r="V510" i="5"/>
  <c r="T510" i="5"/>
  <c r="L510" i="5"/>
  <c r="K510" i="5"/>
  <c r="AD509" i="5"/>
  <c r="AC509" i="5"/>
  <c r="V509" i="5"/>
  <c r="T509" i="5"/>
  <c r="L509" i="5"/>
  <c r="K509" i="5"/>
  <c r="AD508" i="5"/>
  <c r="AC508" i="5"/>
  <c r="V508" i="5"/>
  <c r="T508" i="5"/>
  <c r="L508" i="5"/>
  <c r="K508" i="5"/>
  <c r="AD507" i="5"/>
  <c r="AC507" i="5"/>
  <c r="V507" i="5"/>
  <c r="T507" i="5"/>
  <c r="L507" i="5"/>
  <c r="K507" i="5"/>
  <c r="AD506" i="5"/>
  <c r="AC506" i="5"/>
  <c r="V506" i="5"/>
  <c r="T506" i="5"/>
  <c r="L506" i="5"/>
  <c r="K506" i="5"/>
  <c r="AD505" i="5"/>
  <c r="AC505" i="5"/>
  <c r="V505" i="5"/>
  <c r="T505" i="5"/>
  <c r="L505" i="5"/>
  <c r="K505" i="5"/>
  <c r="AD504" i="5"/>
  <c r="AC504" i="5"/>
  <c r="V504" i="5"/>
  <c r="T504" i="5"/>
  <c r="L504" i="5"/>
  <c r="K504" i="5"/>
  <c r="AD503" i="5"/>
  <c r="AC503" i="5"/>
  <c r="V503" i="5"/>
  <c r="T503" i="5"/>
  <c r="L503" i="5"/>
  <c r="K503" i="5"/>
  <c r="AD502" i="5"/>
  <c r="AC502" i="5"/>
  <c r="V502" i="5"/>
  <c r="T502" i="5"/>
  <c r="L502" i="5"/>
  <c r="K502" i="5"/>
  <c r="AD501" i="5"/>
  <c r="AC501" i="5"/>
  <c r="V501" i="5"/>
  <c r="T501" i="5"/>
  <c r="L501" i="5"/>
  <c r="K501" i="5"/>
  <c r="AD500" i="5"/>
  <c r="AC500" i="5"/>
  <c r="V500" i="5"/>
  <c r="T500" i="5"/>
  <c r="L500" i="5"/>
  <c r="K500" i="5"/>
  <c r="AD499" i="5"/>
  <c r="AC499" i="5"/>
  <c r="V499" i="5"/>
  <c r="T499" i="5"/>
  <c r="L499" i="5"/>
  <c r="K499" i="5"/>
  <c r="AD498" i="5"/>
  <c r="AC498" i="5"/>
  <c r="V498" i="5"/>
  <c r="T498" i="5"/>
  <c r="L498" i="5"/>
  <c r="K498" i="5"/>
  <c r="AD497" i="5"/>
  <c r="AC497" i="5"/>
  <c r="V497" i="5"/>
  <c r="T497" i="5"/>
  <c r="L497" i="5"/>
  <c r="K497" i="5"/>
  <c r="AD496" i="5"/>
  <c r="AC496" i="5"/>
  <c r="V496" i="5"/>
  <c r="T496" i="5"/>
  <c r="L496" i="5"/>
  <c r="K496" i="5"/>
  <c r="AD495" i="5"/>
  <c r="AC495" i="5"/>
  <c r="V495" i="5"/>
  <c r="T495" i="5"/>
  <c r="L495" i="5"/>
  <c r="K495" i="5"/>
  <c r="AD494" i="5"/>
  <c r="AC494" i="5"/>
  <c r="V494" i="5"/>
  <c r="T494" i="5"/>
  <c r="L494" i="5"/>
  <c r="K494" i="5"/>
  <c r="AD493" i="5"/>
  <c r="AC493" i="5"/>
  <c r="V493" i="5"/>
  <c r="T493" i="5"/>
  <c r="L493" i="5"/>
  <c r="K493" i="5"/>
  <c r="AD492" i="5"/>
  <c r="AC492" i="5"/>
  <c r="V492" i="5"/>
  <c r="T492" i="5"/>
  <c r="L492" i="5"/>
  <c r="K492" i="5"/>
  <c r="AD491" i="5"/>
  <c r="AC491" i="5"/>
  <c r="V491" i="5"/>
  <c r="T491" i="5"/>
  <c r="L491" i="5"/>
  <c r="K491" i="5"/>
  <c r="AD490" i="5"/>
  <c r="AC490" i="5"/>
  <c r="V490" i="5"/>
  <c r="T490" i="5"/>
  <c r="L490" i="5"/>
  <c r="K490" i="5"/>
  <c r="AD489" i="5"/>
  <c r="AC489" i="5"/>
  <c r="V489" i="5"/>
  <c r="T489" i="5"/>
  <c r="L489" i="5"/>
  <c r="K489" i="5"/>
  <c r="AD488" i="5"/>
  <c r="AC488" i="5"/>
  <c r="V488" i="5"/>
  <c r="T488" i="5"/>
  <c r="L488" i="5"/>
  <c r="K488" i="5"/>
  <c r="AD487" i="5"/>
  <c r="AC487" i="5"/>
  <c r="V487" i="5"/>
  <c r="T487" i="5"/>
  <c r="L487" i="5"/>
  <c r="K487" i="5"/>
  <c r="AD486" i="5"/>
  <c r="AC486" i="5"/>
  <c r="V486" i="5"/>
  <c r="T486" i="5"/>
  <c r="L486" i="5"/>
  <c r="K486" i="5"/>
  <c r="AD485" i="5"/>
  <c r="AC485" i="5"/>
  <c r="V485" i="5"/>
  <c r="T485" i="5"/>
  <c r="L485" i="5"/>
  <c r="K485" i="5"/>
  <c r="AD484" i="5"/>
  <c r="AC484" i="5"/>
  <c r="V484" i="5"/>
  <c r="T484" i="5"/>
  <c r="L484" i="5"/>
  <c r="K484" i="5"/>
  <c r="AD483" i="5"/>
  <c r="AC483" i="5"/>
  <c r="V483" i="5"/>
  <c r="T483" i="5"/>
  <c r="L483" i="5"/>
  <c r="K483" i="5"/>
  <c r="AD482" i="5"/>
  <c r="AC482" i="5"/>
  <c r="V482" i="5"/>
  <c r="T482" i="5"/>
  <c r="L482" i="5"/>
  <c r="K482" i="5"/>
  <c r="AD481" i="5"/>
  <c r="AC481" i="5"/>
  <c r="V481" i="5"/>
  <c r="T481" i="5"/>
  <c r="L481" i="5"/>
  <c r="K481" i="5"/>
  <c r="AD480" i="5"/>
  <c r="AC480" i="5"/>
  <c r="V480" i="5"/>
  <c r="T480" i="5"/>
  <c r="L480" i="5"/>
  <c r="K480" i="5"/>
  <c r="AD479" i="5"/>
  <c r="AC479" i="5"/>
  <c r="V479" i="5"/>
  <c r="T479" i="5"/>
  <c r="L479" i="5"/>
  <c r="K479" i="5"/>
  <c r="AD478" i="5"/>
  <c r="AC478" i="5"/>
  <c r="V478" i="5"/>
  <c r="T478" i="5"/>
  <c r="L478" i="5"/>
  <c r="K478" i="5"/>
  <c r="AD477" i="5"/>
  <c r="AC477" i="5"/>
  <c r="V477" i="5"/>
  <c r="T477" i="5"/>
  <c r="L477" i="5"/>
  <c r="K477" i="5"/>
  <c r="AD476" i="5"/>
  <c r="AC476" i="5"/>
  <c r="V476" i="5"/>
  <c r="T476" i="5"/>
  <c r="L476" i="5"/>
  <c r="K476" i="5"/>
  <c r="AD475" i="5"/>
  <c r="AC475" i="5"/>
  <c r="V475" i="5"/>
  <c r="T475" i="5"/>
  <c r="L475" i="5"/>
  <c r="K475" i="5"/>
  <c r="AD474" i="5"/>
  <c r="AC474" i="5"/>
  <c r="V474" i="5"/>
  <c r="T474" i="5"/>
  <c r="L474" i="5"/>
  <c r="K474" i="5"/>
  <c r="AD473" i="5"/>
  <c r="AC473" i="5"/>
  <c r="Y473" i="5"/>
  <c r="V473" i="5"/>
  <c r="T473" i="5"/>
  <c r="L473" i="5"/>
  <c r="K473" i="5"/>
  <c r="AD472" i="5"/>
  <c r="AC472" i="5"/>
  <c r="Y472" i="5"/>
  <c r="V472" i="5"/>
  <c r="T472" i="5"/>
  <c r="L472" i="5"/>
  <c r="K472" i="5"/>
  <c r="AD471" i="5"/>
  <c r="AC471" i="5"/>
  <c r="Y471" i="5"/>
  <c r="V471" i="5"/>
  <c r="T471" i="5"/>
  <c r="L471" i="5"/>
  <c r="K471" i="5"/>
  <c r="AD470" i="5"/>
  <c r="AC470" i="5"/>
  <c r="Y470" i="5"/>
  <c r="V470" i="5"/>
  <c r="T470" i="5"/>
  <c r="L470" i="5"/>
  <c r="K470" i="5"/>
  <c r="AD469" i="5"/>
  <c r="AC469" i="5"/>
  <c r="Y469" i="5"/>
  <c r="V469" i="5"/>
  <c r="T469" i="5"/>
  <c r="L469" i="5"/>
  <c r="K469" i="5"/>
  <c r="AD468" i="5"/>
  <c r="AC468" i="5"/>
  <c r="Y468" i="5"/>
  <c r="V468" i="5"/>
  <c r="T468" i="5"/>
  <c r="L468" i="5"/>
  <c r="K468" i="5"/>
  <c r="AD467" i="5"/>
  <c r="AC467" i="5"/>
  <c r="Y467" i="5"/>
  <c r="V467" i="5"/>
  <c r="T467" i="5"/>
  <c r="L467" i="5"/>
  <c r="K467" i="5"/>
  <c r="AD466" i="5"/>
  <c r="AC466" i="5"/>
  <c r="Y466" i="5"/>
  <c r="V466" i="5"/>
  <c r="T466" i="5"/>
  <c r="L466" i="5"/>
  <c r="K466" i="5"/>
  <c r="AD465" i="5"/>
  <c r="AC465" i="5"/>
  <c r="V465" i="5"/>
  <c r="T465" i="5"/>
  <c r="L465" i="5"/>
  <c r="K465" i="5"/>
  <c r="AD464" i="5"/>
  <c r="AC464" i="5"/>
  <c r="V464" i="5"/>
  <c r="T464" i="5"/>
  <c r="L464" i="5"/>
  <c r="K464" i="5"/>
  <c r="AD463" i="5"/>
  <c r="AC463" i="5"/>
  <c r="V463" i="5"/>
  <c r="T463" i="5"/>
  <c r="L463" i="5"/>
  <c r="K463" i="5"/>
  <c r="AD462" i="5"/>
  <c r="AC462" i="5"/>
  <c r="V462" i="5"/>
  <c r="T462" i="5"/>
  <c r="L462" i="5"/>
  <c r="K462" i="5"/>
  <c r="AD461" i="5"/>
  <c r="AC461" i="5"/>
  <c r="V461" i="5"/>
  <c r="T461" i="5"/>
  <c r="L461" i="5"/>
  <c r="K461" i="5"/>
  <c r="AD460" i="5"/>
  <c r="AC460" i="5"/>
  <c r="V460" i="5"/>
  <c r="T460" i="5"/>
  <c r="L460" i="5"/>
  <c r="K460" i="5"/>
  <c r="AD459" i="5"/>
  <c r="AC459" i="5"/>
  <c r="V459" i="5"/>
  <c r="T459" i="5"/>
  <c r="L459" i="5"/>
  <c r="K459" i="5"/>
  <c r="AD458" i="5"/>
  <c r="AC458" i="5"/>
  <c r="V458" i="5"/>
  <c r="T458" i="5"/>
  <c r="L458" i="5"/>
  <c r="K458" i="5"/>
  <c r="AD457" i="5"/>
  <c r="AC457" i="5"/>
  <c r="V457" i="5"/>
  <c r="T457" i="5"/>
  <c r="L457" i="5"/>
  <c r="K457" i="5"/>
  <c r="AD456" i="5"/>
  <c r="AC456" i="5"/>
  <c r="V456" i="5"/>
  <c r="T456" i="5"/>
  <c r="L456" i="5"/>
  <c r="K456" i="5"/>
  <c r="AD455" i="5"/>
  <c r="AC455" i="5"/>
  <c r="V455" i="5"/>
  <c r="T455" i="5"/>
  <c r="L455" i="5"/>
  <c r="K455" i="5"/>
  <c r="AD454" i="5"/>
  <c r="AC454" i="5"/>
  <c r="V454" i="5"/>
  <c r="T454" i="5"/>
  <c r="L454" i="5"/>
  <c r="K454" i="5"/>
  <c r="AD453" i="5"/>
  <c r="AC453" i="5"/>
  <c r="V453" i="5"/>
  <c r="T453" i="5"/>
  <c r="L453" i="5"/>
  <c r="K453" i="5"/>
  <c r="AD452" i="5"/>
  <c r="AC452" i="5"/>
  <c r="V452" i="5"/>
  <c r="T452" i="5"/>
  <c r="L452" i="5"/>
  <c r="K452" i="5"/>
  <c r="AD451" i="5"/>
  <c r="AC451" i="5"/>
  <c r="V451" i="5"/>
  <c r="T451" i="5"/>
  <c r="L451" i="5"/>
  <c r="K451" i="5"/>
  <c r="AD450" i="5"/>
  <c r="AC450" i="5"/>
  <c r="V450" i="5"/>
  <c r="T450" i="5"/>
  <c r="L450" i="5"/>
  <c r="K450" i="5"/>
  <c r="AD449" i="5"/>
  <c r="AC449" i="5"/>
  <c r="V449" i="5"/>
  <c r="T449" i="5"/>
  <c r="L449" i="5"/>
  <c r="K449" i="5"/>
  <c r="AD448" i="5"/>
  <c r="AC448" i="5"/>
  <c r="V448" i="5"/>
  <c r="T448" i="5"/>
  <c r="L448" i="5"/>
  <c r="K448" i="5"/>
  <c r="AD447" i="5"/>
  <c r="AC447" i="5"/>
  <c r="V447" i="5"/>
  <c r="T447" i="5"/>
  <c r="L447" i="5"/>
  <c r="K447" i="5"/>
  <c r="AD446" i="5"/>
  <c r="AC446" i="5"/>
  <c r="V446" i="5"/>
  <c r="T446" i="5"/>
  <c r="L446" i="5"/>
  <c r="K446" i="5"/>
  <c r="AD445" i="5"/>
  <c r="AC445" i="5"/>
  <c r="V445" i="5"/>
  <c r="T445" i="5"/>
  <c r="L445" i="5"/>
  <c r="K445" i="5"/>
  <c r="AD444" i="5"/>
  <c r="AC444" i="5"/>
  <c r="V444" i="5"/>
  <c r="T444" i="5"/>
  <c r="L444" i="5"/>
  <c r="K444" i="5"/>
  <c r="AD443" i="5"/>
  <c r="AC443" i="5"/>
  <c r="V443" i="5"/>
  <c r="T443" i="5"/>
  <c r="L443" i="5"/>
  <c r="K443" i="5"/>
  <c r="AD442" i="5"/>
  <c r="AC442" i="5"/>
  <c r="V442" i="5"/>
  <c r="T442" i="5"/>
  <c r="L442" i="5"/>
  <c r="K442" i="5"/>
  <c r="AD441" i="5"/>
  <c r="AC441" i="5"/>
  <c r="V441" i="5"/>
  <c r="T441" i="5"/>
  <c r="L441" i="5"/>
  <c r="K441" i="5"/>
  <c r="AD440" i="5"/>
  <c r="AC440" i="5"/>
  <c r="V440" i="5"/>
  <c r="T440" i="5"/>
  <c r="L440" i="5"/>
  <c r="K440" i="5"/>
  <c r="AD439" i="5"/>
  <c r="AC439" i="5"/>
  <c r="V439" i="5"/>
  <c r="T439" i="5"/>
  <c r="L439" i="5"/>
  <c r="K439" i="5"/>
  <c r="AD438" i="5"/>
  <c r="AC438" i="5"/>
  <c r="V438" i="5"/>
  <c r="T438" i="5"/>
  <c r="L438" i="5"/>
  <c r="K438" i="5"/>
  <c r="AD437" i="5"/>
  <c r="AC437" i="5"/>
  <c r="V437" i="5"/>
  <c r="T437" i="5"/>
  <c r="L437" i="5"/>
  <c r="K437" i="5"/>
  <c r="AD436" i="5"/>
  <c r="AC436" i="5"/>
  <c r="V436" i="5"/>
  <c r="T436" i="5"/>
  <c r="L436" i="5"/>
  <c r="K436" i="5"/>
  <c r="AD435" i="5"/>
  <c r="AC435" i="5"/>
  <c r="V435" i="5"/>
  <c r="T435" i="5"/>
  <c r="L435" i="5"/>
  <c r="K435" i="5"/>
  <c r="AD434" i="5"/>
  <c r="AC434" i="5"/>
  <c r="V434" i="5"/>
  <c r="T434" i="5"/>
  <c r="L434" i="5"/>
  <c r="K434" i="5"/>
  <c r="AD433" i="5"/>
  <c r="AC433" i="5"/>
  <c r="V433" i="5"/>
  <c r="T433" i="5"/>
  <c r="L433" i="5"/>
  <c r="K433" i="5"/>
  <c r="AD432" i="5"/>
  <c r="AC432" i="5"/>
  <c r="V432" i="5"/>
  <c r="T432" i="5"/>
  <c r="L432" i="5"/>
  <c r="K432" i="5"/>
  <c r="AD431" i="5"/>
  <c r="AC431" i="5"/>
  <c r="V431" i="5"/>
  <c r="T431" i="5"/>
  <c r="L431" i="5"/>
  <c r="K431" i="5"/>
  <c r="AD430" i="5"/>
  <c r="AC430" i="5"/>
  <c r="V430" i="5"/>
  <c r="T430" i="5"/>
  <c r="L430" i="5"/>
  <c r="K430" i="5"/>
  <c r="AD429" i="5"/>
  <c r="AC429" i="5"/>
  <c r="V429" i="5"/>
  <c r="T429" i="5"/>
  <c r="L429" i="5"/>
  <c r="K429" i="5"/>
  <c r="AD428" i="5"/>
  <c r="AC428" i="5"/>
  <c r="V428" i="5"/>
  <c r="T428" i="5"/>
  <c r="L428" i="5"/>
  <c r="K428" i="5"/>
  <c r="AD427" i="5"/>
  <c r="AC427" i="5"/>
  <c r="V427" i="5"/>
  <c r="T427" i="5"/>
  <c r="L427" i="5"/>
  <c r="K427" i="5"/>
  <c r="AD426" i="5"/>
  <c r="AC426" i="5"/>
  <c r="V426" i="5"/>
  <c r="T426" i="5"/>
  <c r="L426" i="5"/>
  <c r="K426" i="5"/>
  <c r="AD425" i="5"/>
  <c r="AC425" i="5"/>
  <c r="V425" i="5"/>
  <c r="T425" i="5"/>
  <c r="L425" i="5"/>
  <c r="K425" i="5"/>
  <c r="AD424" i="5"/>
  <c r="AC424" i="5"/>
  <c r="V424" i="5"/>
  <c r="T424" i="5"/>
  <c r="L424" i="5"/>
  <c r="K424" i="5"/>
  <c r="AD423" i="5"/>
  <c r="AC423" i="5"/>
  <c r="V423" i="5"/>
  <c r="T423" i="5"/>
  <c r="L423" i="5"/>
  <c r="K423" i="5"/>
  <c r="AD422" i="5"/>
  <c r="AC422" i="5"/>
  <c r="V422" i="5"/>
  <c r="T422" i="5"/>
  <c r="L422" i="5"/>
  <c r="K422" i="5"/>
  <c r="AD421" i="5"/>
  <c r="AC421" i="5"/>
  <c r="V421" i="5"/>
  <c r="T421" i="5"/>
  <c r="L421" i="5"/>
  <c r="K421" i="5"/>
  <c r="AD420" i="5"/>
  <c r="AC420" i="5"/>
  <c r="V420" i="5"/>
  <c r="T420" i="5"/>
  <c r="L420" i="5"/>
  <c r="K420" i="5"/>
  <c r="AD419" i="5"/>
  <c r="AC419" i="5"/>
  <c r="V419" i="5"/>
  <c r="T419" i="5"/>
  <c r="L419" i="5"/>
  <c r="K419" i="5"/>
  <c r="AD418" i="5"/>
  <c r="AC418" i="5"/>
  <c r="V418" i="5"/>
  <c r="T418" i="5"/>
  <c r="L418" i="5"/>
  <c r="K418" i="5"/>
  <c r="AD417" i="5"/>
  <c r="AC417" i="5"/>
  <c r="V417" i="5"/>
  <c r="T417" i="5"/>
  <c r="L417" i="5"/>
  <c r="K417" i="5"/>
  <c r="AD416" i="5"/>
  <c r="AC416" i="5"/>
  <c r="V416" i="5"/>
  <c r="T416" i="5"/>
  <c r="L416" i="5"/>
  <c r="K416" i="5"/>
  <c r="AD415" i="5"/>
  <c r="AC415" i="5"/>
  <c r="V415" i="5"/>
  <c r="T415" i="5"/>
  <c r="L415" i="5"/>
  <c r="K415" i="5"/>
  <c r="AD414" i="5"/>
  <c r="AC414" i="5"/>
  <c r="V414" i="5"/>
  <c r="T414" i="5"/>
  <c r="L414" i="5"/>
  <c r="K414" i="5"/>
  <c r="AD413" i="5"/>
  <c r="AC413" i="5"/>
  <c r="V413" i="5"/>
  <c r="T413" i="5"/>
  <c r="L413" i="5"/>
  <c r="K413" i="5"/>
  <c r="AD412" i="5"/>
  <c r="AC412" i="5"/>
  <c r="V412" i="5"/>
  <c r="T412" i="5"/>
  <c r="L412" i="5"/>
  <c r="K412" i="5"/>
  <c r="AD411" i="5"/>
  <c r="AC411" i="5"/>
  <c r="V411" i="5"/>
  <c r="T411" i="5"/>
  <c r="L411" i="5"/>
  <c r="K411" i="5"/>
  <c r="AD410" i="5"/>
  <c r="AC410" i="5"/>
  <c r="V410" i="5"/>
  <c r="T410" i="5"/>
  <c r="L410" i="5"/>
  <c r="K410" i="5"/>
  <c r="AD409" i="5"/>
  <c r="AC409" i="5"/>
  <c r="V409" i="5"/>
  <c r="T409" i="5"/>
  <c r="L409" i="5"/>
  <c r="K409" i="5"/>
  <c r="AD408" i="5"/>
  <c r="AC408" i="5"/>
  <c r="V408" i="5"/>
  <c r="T408" i="5"/>
  <c r="L408" i="5"/>
  <c r="K408" i="5"/>
  <c r="AD407" i="5"/>
  <c r="AC407" i="5"/>
  <c r="V407" i="5"/>
  <c r="T407" i="5"/>
  <c r="L407" i="5"/>
  <c r="K407" i="5"/>
  <c r="AD406" i="5"/>
  <c r="AC406" i="5"/>
  <c r="V406" i="5"/>
  <c r="T406" i="5"/>
  <c r="L406" i="5"/>
  <c r="K406" i="5"/>
  <c r="AD405" i="5"/>
  <c r="AC405" i="5"/>
  <c r="V405" i="5"/>
  <c r="T405" i="5"/>
  <c r="L405" i="5"/>
  <c r="K405" i="5"/>
  <c r="AD404" i="5"/>
  <c r="AC404" i="5"/>
  <c r="V404" i="5"/>
  <c r="T404" i="5"/>
  <c r="L404" i="5"/>
  <c r="K404" i="5"/>
  <c r="AD403" i="5"/>
  <c r="AC403" i="5"/>
  <c r="V403" i="5"/>
  <c r="T403" i="5"/>
  <c r="L403" i="5"/>
  <c r="K403" i="5"/>
  <c r="AD402" i="5"/>
  <c r="AC402" i="5"/>
  <c r="V402" i="5"/>
  <c r="T402" i="5"/>
  <c r="L402" i="5"/>
  <c r="K402" i="5"/>
  <c r="AD401" i="5"/>
  <c r="AC401" i="5"/>
  <c r="V401" i="5"/>
  <c r="T401" i="5"/>
  <c r="L401" i="5"/>
  <c r="K401" i="5"/>
  <c r="AD400" i="5"/>
  <c r="AC400" i="5"/>
  <c r="Y400" i="5"/>
  <c r="V400" i="5"/>
  <c r="T400" i="5"/>
  <c r="L400" i="5"/>
  <c r="K400" i="5"/>
  <c r="AD399" i="5"/>
  <c r="AC399" i="5"/>
  <c r="Y399" i="5"/>
  <c r="V399" i="5"/>
  <c r="T399" i="5"/>
  <c r="L399" i="5"/>
  <c r="K399" i="5"/>
  <c r="AD398" i="5"/>
  <c r="AC398" i="5"/>
  <c r="V398" i="5"/>
  <c r="T398" i="5"/>
  <c r="L398" i="5"/>
  <c r="K398" i="5"/>
  <c r="AD397" i="5"/>
  <c r="AC397" i="5"/>
  <c r="V397" i="5"/>
  <c r="T397" i="5"/>
  <c r="L397" i="5"/>
  <c r="K397" i="5"/>
  <c r="AD396" i="5"/>
  <c r="AC396" i="5"/>
  <c r="V396" i="5"/>
  <c r="T396" i="5"/>
  <c r="L396" i="5"/>
  <c r="K396" i="5"/>
  <c r="AD395" i="5"/>
  <c r="AC395" i="5"/>
  <c r="V395" i="5"/>
  <c r="T395" i="5"/>
  <c r="L395" i="5"/>
  <c r="K395" i="5"/>
  <c r="AD394" i="5"/>
  <c r="AC394" i="5"/>
  <c r="V394" i="5"/>
  <c r="T394" i="5"/>
  <c r="L394" i="5"/>
  <c r="K394" i="5"/>
  <c r="AD393" i="5"/>
  <c r="AC393" i="5"/>
  <c r="V393" i="5"/>
  <c r="T393" i="5"/>
  <c r="L393" i="5"/>
  <c r="K393" i="5"/>
  <c r="AD392" i="5"/>
  <c r="AC392" i="5"/>
  <c r="V392" i="5"/>
  <c r="T392" i="5"/>
  <c r="L392" i="5"/>
  <c r="K392" i="5"/>
  <c r="AD391" i="5"/>
  <c r="AC391" i="5"/>
  <c r="V391" i="5"/>
  <c r="T391" i="5"/>
  <c r="L391" i="5"/>
  <c r="K391" i="5"/>
  <c r="AD390" i="5"/>
  <c r="AC390" i="5"/>
  <c r="V390" i="5"/>
  <c r="T390" i="5"/>
  <c r="L390" i="5"/>
  <c r="K390" i="5"/>
  <c r="AD389" i="5"/>
  <c r="AC389" i="5"/>
  <c r="V389" i="5"/>
  <c r="T389" i="5"/>
  <c r="L389" i="5"/>
  <c r="K389" i="5"/>
  <c r="AD388" i="5"/>
  <c r="AC388" i="5"/>
  <c r="V388" i="5"/>
  <c r="T388" i="5"/>
  <c r="L388" i="5"/>
  <c r="K388" i="5"/>
  <c r="AD387" i="5"/>
  <c r="AC387" i="5"/>
  <c r="V387" i="5"/>
  <c r="T387" i="5"/>
  <c r="L387" i="5"/>
  <c r="K387" i="5"/>
  <c r="AD386" i="5"/>
  <c r="AC386" i="5"/>
  <c r="V386" i="5"/>
  <c r="T386" i="5"/>
  <c r="L386" i="5"/>
  <c r="K386" i="5"/>
  <c r="AD385" i="5"/>
  <c r="AC385" i="5"/>
  <c r="V385" i="5"/>
  <c r="T385" i="5"/>
  <c r="L385" i="5"/>
  <c r="K385" i="5"/>
  <c r="AD384" i="5"/>
  <c r="AC384" i="5"/>
  <c r="V384" i="5"/>
  <c r="T384" i="5"/>
  <c r="L384" i="5"/>
  <c r="K384" i="5"/>
  <c r="AD383" i="5"/>
  <c r="AC383" i="5"/>
  <c r="V383" i="5"/>
  <c r="T383" i="5"/>
  <c r="L383" i="5"/>
  <c r="K383" i="5"/>
  <c r="AD382" i="5"/>
  <c r="AC382" i="5"/>
  <c r="V382" i="5"/>
  <c r="T382" i="5"/>
  <c r="L382" i="5"/>
  <c r="K382" i="5"/>
  <c r="AD381" i="5"/>
  <c r="AC381" i="5"/>
  <c r="V381" i="5"/>
  <c r="T381" i="5"/>
  <c r="L381" i="5"/>
  <c r="K381" i="5"/>
  <c r="AD380" i="5"/>
  <c r="AC380" i="5"/>
  <c r="V380" i="5"/>
  <c r="T380" i="5"/>
  <c r="L380" i="5"/>
  <c r="K380" i="5"/>
  <c r="AD379" i="5"/>
  <c r="AC379" i="5"/>
  <c r="V379" i="5"/>
  <c r="T379" i="5"/>
  <c r="L379" i="5"/>
  <c r="K379" i="5"/>
  <c r="AD378" i="5"/>
  <c r="AC378" i="5"/>
  <c r="V378" i="5"/>
  <c r="T378" i="5"/>
  <c r="L378" i="5"/>
  <c r="K378" i="5"/>
  <c r="AD377" i="5"/>
  <c r="AC377" i="5"/>
  <c r="V377" i="5"/>
  <c r="T377" i="5"/>
  <c r="L377" i="5"/>
  <c r="K377" i="5"/>
  <c r="AD376" i="5"/>
  <c r="AC376" i="5"/>
  <c r="V376" i="5"/>
  <c r="T376" i="5"/>
  <c r="L376" i="5"/>
  <c r="K376" i="5"/>
  <c r="AD375" i="5"/>
  <c r="AC375" i="5"/>
  <c r="V375" i="5"/>
  <c r="T375" i="5"/>
  <c r="L375" i="5"/>
  <c r="K375" i="5"/>
  <c r="AD374" i="5"/>
  <c r="AC374" i="5"/>
  <c r="V374" i="5"/>
  <c r="T374" i="5"/>
  <c r="L374" i="5"/>
  <c r="K374" i="5"/>
  <c r="AD373" i="5"/>
  <c r="AC373" i="5"/>
  <c r="V373" i="5"/>
  <c r="T373" i="5"/>
  <c r="L373" i="5"/>
  <c r="K373" i="5"/>
  <c r="AD372" i="5"/>
  <c r="AC372" i="5"/>
  <c r="V372" i="5"/>
  <c r="T372" i="5"/>
  <c r="L372" i="5"/>
  <c r="K372" i="5"/>
  <c r="AD371" i="5"/>
  <c r="AC371" i="5"/>
  <c r="V371" i="5"/>
  <c r="T371" i="5"/>
  <c r="L371" i="5"/>
  <c r="K371" i="5"/>
  <c r="AD370" i="5"/>
  <c r="AC370" i="5"/>
  <c r="V370" i="5"/>
  <c r="T370" i="5"/>
  <c r="L370" i="5"/>
  <c r="K370" i="5"/>
  <c r="AD369" i="5"/>
  <c r="AC369" i="5"/>
  <c r="V369" i="5"/>
  <c r="T369" i="5"/>
  <c r="L369" i="5"/>
  <c r="K369" i="5"/>
  <c r="AD368" i="5"/>
  <c r="AC368" i="5"/>
  <c r="V368" i="5"/>
  <c r="T368" i="5"/>
  <c r="L368" i="5"/>
  <c r="K368" i="5"/>
  <c r="AD367" i="5"/>
  <c r="AC367" i="5"/>
  <c r="V367" i="5"/>
  <c r="T367" i="5"/>
  <c r="L367" i="5"/>
  <c r="K367" i="5"/>
  <c r="AD366" i="5"/>
  <c r="AC366" i="5"/>
  <c r="V366" i="5"/>
  <c r="T366" i="5"/>
  <c r="L366" i="5"/>
  <c r="K366" i="5"/>
  <c r="AD365" i="5"/>
  <c r="AC365" i="5"/>
  <c r="V365" i="5"/>
  <c r="T365" i="5"/>
  <c r="L365" i="5"/>
  <c r="K365" i="5"/>
  <c r="AD364" i="5"/>
  <c r="AC364" i="5"/>
  <c r="V364" i="5"/>
  <c r="T364" i="5"/>
  <c r="L364" i="5"/>
  <c r="K364" i="5"/>
  <c r="AD363" i="5"/>
  <c r="AC363" i="5"/>
  <c r="V363" i="5"/>
  <c r="T363" i="5"/>
  <c r="L363" i="5"/>
  <c r="K363" i="5"/>
  <c r="AD362" i="5"/>
  <c r="AC362" i="5"/>
  <c r="V362" i="5"/>
  <c r="T362" i="5"/>
  <c r="L362" i="5"/>
  <c r="K362" i="5"/>
  <c r="AD361" i="5"/>
  <c r="AC361" i="5"/>
  <c r="V361" i="5"/>
  <c r="T361" i="5"/>
  <c r="L361" i="5"/>
  <c r="K361" i="5"/>
  <c r="AD360" i="5"/>
  <c r="AC360" i="5"/>
  <c r="V360" i="5"/>
  <c r="T360" i="5"/>
  <c r="L360" i="5"/>
  <c r="K360" i="5"/>
  <c r="AD359" i="5"/>
  <c r="AC359" i="5"/>
  <c r="V359" i="5"/>
  <c r="T359" i="5"/>
  <c r="L359" i="5"/>
  <c r="K359" i="5"/>
  <c r="AD358" i="5"/>
  <c r="AC358" i="5"/>
  <c r="V358" i="5"/>
  <c r="T358" i="5"/>
  <c r="L358" i="5"/>
  <c r="K358" i="5"/>
  <c r="AD357" i="5"/>
  <c r="AC357" i="5"/>
  <c r="V357" i="5"/>
  <c r="T357" i="5"/>
  <c r="L357" i="5"/>
  <c r="K357" i="5"/>
  <c r="AD356" i="5"/>
  <c r="AC356" i="5"/>
  <c r="V356" i="5"/>
  <c r="T356" i="5"/>
  <c r="L356" i="5"/>
  <c r="K356" i="5"/>
  <c r="AD355" i="5"/>
  <c r="AC355" i="5"/>
  <c r="V355" i="5"/>
  <c r="T355" i="5"/>
  <c r="L355" i="5"/>
  <c r="K355" i="5"/>
  <c r="AD354" i="5"/>
  <c r="AC354" i="5"/>
  <c r="V354" i="5"/>
  <c r="T354" i="5"/>
  <c r="L354" i="5"/>
  <c r="K354" i="5"/>
  <c r="AD353" i="5"/>
  <c r="AC353" i="5"/>
  <c r="V353" i="5"/>
  <c r="T353" i="5"/>
  <c r="L353" i="5"/>
  <c r="K353" i="5"/>
  <c r="AD352" i="5"/>
  <c r="AC352" i="5"/>
  <c r="V352" i="5"/>
  <c r="T352" i="5"/>
  <c r="L352" i="5"/>
  <c r="K352" i="5"/>
  <c r="AD351" i="5"/>
  <c r="AC351" i="5"/>
  <c r="V351" i="5"/>
  <c r="T351" i="5"/>
  <c r="L351" i="5"/>
  <c r="K351" i="5"/>
  <c r="AD350" i="5"/>
  <c r="AC350" i="5"/>
  <c r="V350" i="5"/>
  <c r="T350" i="5"/>
  <c r="L350" i="5"/>
  <c r="K350" i="5"/>
  <c r="AD349" i="5"/>
  <c r="AC349" i="5"/>
  <c r="V349" i="5"/>
  <c r="T349" i="5"/>
  <c r="L349" i="5"/>
  <c r="K349" i="5"/>
  <c r="AD348" i="5"/>
  <c r="AC348" i="5"/>
  <c r="V348" i="5"/>
  <c r="T348" i="5"/>
  <c r="L348" i="5"/>
  <c r="K348" i="5"/>
  <c r="AD347" i="5"/>
  <c r="AC347" i="5"/>
  <c r="V347" i="5"/>
  <c r="T347" i="5"/>
  <c r="L347" i="5"/>
  <c r="K347" i="5"/>
  <c r="AD346" i="5"/>
  <c r="AC346" i="5"/>
  <c r="V346" i="5"/>
  <c r="T346" i="5"/>
  <c r="L346" i="5"/>
  <c r="K346" i="5"/>
  <c r="AD345" i="5"/>
  <c r="AC345" i="5"/>
  <c r="V345" i="5"/>
  <c r="T345" i="5"/>
  <c r="L345" i="5"/>
  <c r="K345" i="5"/>
  <c r="AD344" i="5"/>
  <c r="AC344" i="5"/>
  <c r="V344" i="5"/>
  <c r="T344" i="5"/>
  <c r="L344" i="5"/>
  <c r="K344" i="5"/>
  <c r="AD343" i="5"/>
  <c r="AC343" i="5"/>
  <c r="V343" i="5"/>
  <c r="T343" i="5"/>
  <c r="L343" i="5"/>
  <c r="K343" i="5"/>
  <c r="AD342" i="5"/>
  <c r="AC342" i="5"/>
  <c r="V342" i="5"/>
  <c r="T342" i="5"/>
  <c r="L342" i="5"/>
  <c r="K342" i="5"/>
  <c r="AD341" i="5"/>
  <c r="AC341" i="5"/>
  <c r="V341" i="5"/>
  <c r="T341" i="5"/>
  <c r="L341" i="5"/>
  <c r="K341" i="5"/>
  <c r="AD340" i="5"/>
  <c r="AC340" i="5"/>
  <c r="V340" i="5"/>
  <c r="T340" i="5"/>
  <c r="L340" i="5"/>
  <c r="K340" i="5"/>
  <c r="AD339" i="5"/>
  <c r="AC339" i="5"/>
  <c r="V339" i="5"/>
  <c r="T339" i="5"/>
  <c r="L339" i="5"/>
  <c r="K339" i="5"/>
  <c r="AD338" i="5"/>
  <c r="AC338" i="5"/>
  <c r="V338" i="5"/>
  <c r="T338" i="5"/>
  <c r="L338" i="5"/>
  <c r="K338" i="5"/>
  <c r="AD337" i="5"/>
  <c r="AC337" i="5"/>
  <c r="V337" i="5"/>
  <c r="T337" i="5"/>
  <c r="L337" i="5"/>
  <c r="K337" i="5"/>
  <c r="AD336" i="5"/>
  <c r="AC336" i="5"/>
  <c r="V336" i="5"/>
  <c r="T336" i="5"/>
  <c r="L336" i="5"/>
  <c r="K336" i="5"/>
  <c r="AD335" i="5"/>
  <c r="AC335" i="5"/>
  <c r="V335" i="5"/>
  <c r="T335" i="5"/>
  <c r="L335" i="5"/>
  <c r="K335" i="5"/>
  <c r="AD334" i="5"/>
  <c r="AC334" i="5"/>
  <c r="V334" i="5"/>
  <c r="T334" i="5"/>
  <c r="L334" i="5"/>
  <c r="K334" i="5"/>
  <c r="AD333" i="5"/>
  <c r="AC333" i="5"/>
  <c r="V333" i="5"/>
  <c r="T333" i="5"/>
  <c r="L333" i="5"/>
  <c r="K333" i="5"/>
  <c r="AD332" i="5"/>
  <c r="AC332" i="5"/>
  <c r="V332" i="5"/>
  <c r="T332" i="5"/>
  <c r="L332" i="5"/>
  <c r="K332" i="5"/>
  <c r="AD331" i="5"/>
  <c r="AC331" i="5"/>
  <c r="V331" i="5"/>
  <c r="T331" i="5"/>
  <c r="L331" i="5"/>
  <c r="K331" i="5"/>
  <c r="AD330" i="5"/>
  <c r="AC330" i="5"/>
  <c r="V330" i="5"/>
  <c r="T330" i="5"/>
  <c r="L330" i="5"/>
  <c r="K330" i="5"/>
  <c r="AD329" i="5"/>
  <c r="AC329" i="5"/>
  <c r="V329" i="5"/>
  <c r="T329" i="5"/>
  <c r="L329" i="5"/>
  <c r="K329" i="5"/>
  <c r="AD328" i="5"/>
  <c r="AC328" i="5"/>
  <c r="V328" i="5"/>
  <c r="T328" i="5"/>
  <c r="L328" i="5"/>
  <c r="K328" i="5"/>
  <c r="AD327" i="5"/>
  <c r="AC327" i="5"/>
  <c r="Y327" i="5"/>
  <c r="V327" i="5"/>
  <c r="T327" i="5"/>
  <c r="L327" i="5"/>
  <c r="K327" i="5"/>
  <c r="AD326" i="5"/>
  <c r="AC326" i="5"/>
  <c r="Y326" i="5"/>
  <c r="V326" i="5"/>
  <c r="T326" i="5"/>
  <c r="L326" i="5"/>
  <c r="K326" i="5"/>
  <c r="AD325" i="5"/>
  <c r="AC325" i="5"/>
  <c r="Y325" i="5"/>
  <c r="V325" i="5"/>
  <c r="T325" i="5"/>
  <c r="L325" i="5"/>
  <c r="K325" i="5"/>
  <c r="AD324" i="5"/>
  <c r="AC324" i="5"/>
  <c r="Y324" i="5"/>
  <c r="V324" i="5"/>
  <c r="T324" i="5"/>
  <c r="L324" i="5"/>
  <c r="K324" i="5"/>
  <c r="AD323" i="5"/>
  <c r="AC323" i="5"/>
  <c r="Y323" i="5"/>
  <c r="V323" i="5"/>
  <c r="T323" i="5"/>
  <c r="L323" i="5"/>
  <c r="K323" i="5"/>
  <c r="AD322" i="5"/>
  <c r="AC322" i="5"/>
  <c r="Y322" i="5"/>
  <c r="V322" i="5"/>
  <c r="T322" i="5"/>
  <c r="L322" i="5"/>
  <c r="K322" i="5"/>
  <c r="AD321" i="5"/>
  <c r="AC321" i="5"/>
  <c r="Y321" i="5"/>
  <c r="V321" i="5"/>
  <c r="T321" i="5"/>
  <c r="L321" i="5"/>
  <c r="K321" i="5"/>
  <c r="AD320" i="5"/>
  <c r="AC320" i="5"/>
  <c r="Y320" i="5"/>
  <c r="V320" i="5"/>
  <c r="T320" i="5"/>
  <c r="L320" i="5"/>
  <c r="K320" i="5"/>
  <c r="AD319" i="5"/>
  <c r="AC319" i="5"/>
  <c r="Y319" i="5"/>
  <c r="V319" i="5"/>
  <c r="T319" i="5"/>
  <c r="L319" i="5"/>
  <c r="K319" i="5"/>
  <c r="AD318" i="5"/>
  <c r="AC318" i="5"/>
  <c r="Y318" i="5"/>
  <c r="V318" i="5"/>
  <c r="T318" i="5"/>
  <c r="L318" i="5"/>
  <c r="K318" i="5"/>
  <c r="AD317" i="5"/>
  <c r="AC317" i="5"/>
  <c r="Y317" i="5"/>
  <c r="V317" i="5"/>
  <c r="T317" i="5"/>
  <c r="L317" i="5"/>
  <c r="K317" i="5"/>
  <c r="AD316" i="5"/>
  <c r="AC316" i="5"/>
  <c r="Y316" i="5"/>
  <c r="V316" i="5"/>
  <c r="T316" i="5"/>
  <c r="L316" i="5"/>
  <c r="K316" i="5"/>
  <c r="AD315" i="5"/>
  <c r="AC315" i="5"/>
  <c r="Y315" i="5"/>
  <c r="V315" i="5"/>
  <c r="T315" i="5"/>
  <c r="L315" i="5"/>
  <c r="K315" i="5"/>
  <c r="AD314" i="5"/>
  <c r="AC314" i="5"/>
  <c r="Y314" i="5"/>
  <c r="V314" i="5"/>
  <c r="T314" i="5"/>
  <c r="L314" i="5"/>
  <c r="K314" i="5"/>
  <c r="AD313" i="5"/>
  <c r="AC313" i="5"/>
  <c r="Y313" i="5"/>
  <c r="V313" i="5"/>
  <c r="T313" i="5"/>
  <c r="L313" i="5"/>
  <c r="K313" i="5"/>
  <c r="AD312" i="5"/>
  <c r="AC312" i="5"/>
  <c r="Y312" i="5"/>
  <c r="V312" i="5"/>
  <c r="T312" i="5"/>
  <c r="L312" i="5"/>
  <c r="K312" i="5"/>
  <c r="AD311" i="5"/>
  <c r="AC311" i="5"/>
  <c r="Y311" i="5"/>
  <c r="V311" i="5"/>
  <c r="T311" i="5"/>
  <c r="L311" i="5"/>
  <c r="K311" i="5"/>
  <c r="AD310" i="5"/>
  <c r="AC310" i="5"/>
  <c r="Y310" i="5"/>
  <c r="V310" i="5"/>
  <c r="T310" i="5"/>
  <c r="L310" i="5"/>
  <c r="K310" i="5"/>
  <c r="AD309" i="5"/>
  <c r="AC309" i="5"/>
  <c r="Y309" i="5"/>
  <c r="V309" i="5"/>
  <c r="T309" i="5"/>
  <c r="L309" i="5"/>
  <c r="K309" i="5"/>
  <c r="AD308" i="5"/>
  <c r="AC308" i="5"/>
  <c r="Y308" i="5"/>
  <c r="V308" i="5"/>
  <c r="T308" i="5"/>
  <c r="L308" i="5"/>
  <c r="K308" i="5"/>
  <c r="AD307" i="5"/>
  <c r="AC307" i="5"/>
  <c r="Y307" i="5"/>
  <c r="V307" i="5"/>
  <c r="T307" i="5"/>
  <c r="L307" i="5"/>
  <c r="K307" i="5"/>
  <c r="AD306" i="5"/>
  <c r="AC306" i="5"/>
  <c r="Y306" i="5"/>
  <c r="V306" i="5"/>
  <c r="T306" i="5"/>
  <c r="L306" i="5"/>
  <c r="K306" i="5"/>
  <c r="AD305" i="5"/>
  <c r="AC305" i="5"/>
  <c r="Y305" i="5"/>
  <c r="V305" i="5"/>
  <c r="T305" i="5"/>
  <c r="L305" i="5"/>
  <c r="K305" i="5"/>
  <c r="AD304" i="5"/>
  <c r="AC304" i="5"/>
  <c r="Y304" i="5"/>
  <c r="V304" i="5"/>
  <c r="T304" i="5"/>
  <c r="L304" i="5"/>
  <c r="K304" i="5"/>
  <c r="AD303" i="5"/>
  <c r="AC303" i="5"/>
  <c r="Y303" i="5"/>
  <c r="V303" i="5"/>
  <c r="T303" i="5"/>
  <c r="L303" i="5"/>
  <c r="K303" i="5"/>
  <c r="AD302" i="5"/>
  <c r="AC302" i="5"/>
  <c r="Y302" i="5"/>
  <c r="V302" i="5"/>
  <c r="T302" i="5"/>
  <c r="L302" i="5"/>
  <c r="K302" i="5"/>
  <c r="AD301" i="5"/>
  <c r="AC301" i="5"/>
  <c r="Y301" i="5"/>
  <c r="V301" i="5"/>
  <c r="T301" i="5"/>
  <c r="L301" i="5"/>
  <c r="K301" i="5"/>
  <c r="AD300" i="5"/>
  <c r="AC300" i="5"/>
  <c r="Y300" i="5"/>
  <c r="V300" i="5"/>
  <c r="T300" i="5"/>
  <c r="L300" i="5"/>
  <c r="K300" i="5"/>
  <c r="AD299" i="5"/>
  <c r="AC299" i="5"/>
  <c r="Y299" i="5"/>
  <c r="V299" i="5"/>
  <c r="T299" i="5"/>
  <c r="L299" i="5"/>
  <c r="K299" i="5"/>
  <c r="AD298" i="5"/>
  <c r="AC298" i="5"/>
  <c r="Y298" i="5"/>
  <c r="V298" i="5"/>
  <c r="T298" i="5"/>
  <c r="L298" i="5"/>
  <c r="K298" i="5"/>
  <c r="AD297" i="5"/>
  <c r="AC297" i="5"/>
  <c r="Y297" i="5"/>
  <c r="V297" i="5"/>
  <c r="T297" i="5"/>
  <c r="L297" i="5"/>
  <c r="K297" i="5"/>
  <c r="AD296" i="5"/>
  <c r="AC296" i="5"/>
  <c r="Y296" i="5"/>
  <c r="V296" i="5"/>
  <c r="T296" i="5"/>
  <c r="L296" i="5"/>
  <c r="K296" i="5"/>
  <c r="AD295" i="5"/>
  <c r="AC295" i="5"/>
  <c r="Y295" i="5"/>
  <c r="V295" i="5"/>
  <c r="T295" i="5"/>
  <c r="L295" i="5"/>
  <c r="K295" i="5"/>
  <c r="AD294" i="5"/>
  <c r="AC294" i="5"/>
  <c r="Y294" i="5"/>
  <c r="V294" i="5"/>
  <c r="T294" i="5"/>
  <c r="L294" i="5"/>
  <c r="K294" i="5"/>
  <c r="AD293" i="5"/>
  <c r="AC293" i="5"/>
  <c r="Y293" i="5"/>
  <c r="V293" i="5"/>
  <c r="T293" i="5"/>
  <c r="L293" i="5"/>
  <c r="K293" i="5"/>
  <c r="AD292" i="5"/>
  <c r="AC292" i="5"/>
  <c r="Y292" i="5"/>
  <c r="V292" i="5"/>
  <c r="T292" i="5"/>
  <c r="L292" i="5"/>
  <c r="K292" i="5"/>
  <c r="AD291" i="5"/>
  <c r="AC291" i="5"/>
  <c r="Y291" i="5"/>
  <c r="V291" i="5"/>
  <c r="T291" i="5"/>
  <c r="L291" i="5"/>
  <c r="K291" i="5"/>
  <c r="AD290" i="5"/>
  <c r="AC290" i="5"/>
  <c r="Y290" i="5"/>
  <c r="V290" i="5"/>
  <c r="T290" i="5"/>
  <c r="L290" i="5"/>
  <c r="K290" i="5"/>
  <c r="AD289" i="5"/>
  <c r="AC289" i="5"/>
  <c r="Y289" i="5"/>
  <c r="V289" i="5"/>
  <c r="T289" i="5"/>
  <c r="L289" i="5"/>
  <c r="K289" i="5"/>
  <c r="AD288" i="5"/>
  <c r="AC288" i="5"/>
  <c r="Y288" i="5"/>
  <c r="V288" i="5"/>
  <c r="T288" i="5"/>
  <c r="L288" i="5"/>
  <c r="K288" i="5"/>
  <c r="AD287" i="5"/>
  <c r="AC287" i="5"/>
  <c r="Y287" i="5"/>
  <c r="V287" i="5"/>
  <c r="T287" i="5"/>
  <c r="L287" i="5"/>
  <c r="K287" i="5"/>
  <c r="AD286" i="5"/>
  <c r="AC286" i="5"/>
  <c r="Y286" i="5"/>
  <c r="V286" i="5"/>
  <c r="T286" i="5"/>
  <c r="L286" i="5"/>
  <c r="K286" i="5"/>
  <c r="AD285" i="5"/>
  <c r="AC285" i="5"/>
  <c r="Y285" i="5"/>
  <c r="V285" i="5"/>
  <c r="T285" i="5"/>
  <c r="L285" i="5"/>
  <c r="K285" i="5"/>
  <c r="AD284" i="5"/>
  <c r="AC284" i="5"/>
  <c r="Y284" i="5"/>
  <c r="V284" i="5"/>
  <c r="T284" i="5"/>
  <c r="L284" i="5"/>
  <c r="K284" i="5"/>
  <c r="AD283" i="5"/>
  <c r="AC283" i="5"/>
  <c r="Y283" i="5"/>
  <c r="V283" i="5"/>
  <c r="T283" i="5"/>
  <c r="L283" i="5"/>
  <c r="K283" i="5"/>
  <c r="AD282" i="5"/>
  <c r="AC282" i="5"/>
  <c r="Y282" i="5"/>
  <c r="V282" i="5"/>
  <c r="T282" i="5"/>
  <c r="L282" i="5"/>
  <c r="K282" i="5"/>
  <c r="AD281" i="5"/>
  <c r="AC281" i="5"/>
  <c r="Y281" i="5"/>
  <c r="V281" i="5"/>
  <c r="T281" i="5"/>
  <c r="L281" i="5"/>
  <c r="K281" i="5"/>
  <c r="AD280" i="5"/>
  <c r="AC280" i="5"/>
  <c r="Y280" i="5"/>
  <c r="V280" i="5"/>
  <c r="T280" i="5"/>
  <c r="L280" i="5"/>
  <c r="K280" i="5"/>
  <c r="AD279" i="5"/>
  <c r="AC279" i="5"/>
  <c r="Y279" i="5"/>
  <c r="V279" i="5"/>
  <c r="T279" i="5"/>
  <c r="L279" i="5"/>
  <c r="K279" i="5"/>
  <c r="AD278" i="5"/>
  <c r="AC278" i="5"/>
  <c r="Y278" i="5"/>
  <c r="V278" i="5"/>
  <c r="T278" i="5"/>
  <c r="L278" i="5"/>
  <c r="K278" i="5"/>
  <c r="AD277" i="5"/>
  <c r="AC277" i="5"/>
  <c r="Y277" i="5"/>
  <c r="V277" i="5"/>
  <c r="T277" i="5"/>
  <c r="L277" i="5"/>
  <c r="K277" i="5"/>
  <c r="AD276" i="5"/>
  <c r="AC276" i="5"/>
  <c r="Y276" i="5"/>
  <c r="V276" i="5"/>
  <c r="T276" i="5"/>
  <c r="L276" i="5"/>
  <c r="K276" i="5"/>
  <c r="AD275" i="5"/>
  <c r="AC275" i="5"/>
  <c r="Y275" i="5"/>
  <c r="V275" i="5"/>
  <c r="T275" i="5"/>
  <c r="L275" i="5"/>
  <c r="K275" i="5"/>
  <c r="AD274" i="5"/>
  <c r="AC274" i="5"/>
  <c r="Y274" i="5"/>
  <c r="V274" i="5"/>
  <c r="T274" i="5"/>
  <c r="L274" i="5"/>
  <c r="K274" i="5"/>
  <c r="AD273" i="5"/>
  <c r="AC273" i="5"/>
  <c r="Y273" i="5"/>
  <c r="V273" i="5"/>
  <c r="T273" i="5"/>
  <c r="L273" i="5"/>
  <c r="K273" i="5"/>
  <c r="AD272" i="5"/>
  <c r="AC272" i="5"/>
  <c r="Y272" i="5"/>
  <c r="V272" i="5"/>
  <c r="T272" i="5"/>
  <c r="L272" i="5"/>
  <c r="K272" i="5"/>
  <c r="AD271" i="5"/>
  <c r="AC271" i="5"/>
  <c r="Y271" i="5"/>
  <c r="V271" i="5"/>
  <c r="T271" i="5"/>
  <c r="L271" i="5"/>
  <c r="K271" i="5"/>
  <c r="AD270" i="5"/>
  <c r="AC270" i="5"/>
  <c r="Y270" i="5"/>
  <c r="V270" i="5"/>
  <c r="T270" i="5"/>
  <c r="L270" i="5"/>
  <c r="K270" i="5"/>
  <c r="AD269" i="5"/>
  <c r="AC269" i="5"/>
  <c r="Y269" i="5"/>
  <c r="V269" i="5"/>
  <c r="T269" i="5"/>
  <c r="L269" i="5"/>
  <c r="K269" i="5"/>
  <c r="AD268" i="5"/>
  <c r="AC268" i="5"/>
  <c r="Y268" i="5"/>
  <c r="V268" i="5"/>
  <c r="T268" i="5"/>
  <c r="L268" i="5"/>
  <c r="K268" i="5"/>
  <c r="AD267" i="5"/>
  <c r="AC267" i="5"/>
  <c r="Y267" i="5"/>
  <c r="V267" i="5"/>
  <c r="T267" i="5"/>
  <c r="L267" i="5"/>
  <c r="K267" i="5"/>
  <c r="AD266" i="5"/>
  <c r="AC266" i="5"/>
  <c r="Y266" i="5"/>
  <c r="V266" i="5"/>
  <c r="T266" i="5"/>
  <c r="L266" i="5"/>
  <c r="K266" i="5"/>
  <c r="AD265" i="5"/>
  <c r="AC265" i="5"/>
  <c r="Y265" i="5"/>
  <c r="V265" i="5"/>
  <c r="T265" i="5"/>
  <c r="L265" i="5"/>
  <c r="K265" i="5"/>
  <c r="AD264" i="5"/>
  <c r="AC264" i="5"/>
  <c r="Y264" i="5"/>
  <c r="V264" i="5"/>
  <c r="T264" i="5"/>
  <c r="L264" i="5"/>
  <c r="K264" i="5"/>
  <c r="AD263" i="5"/>
  <c r="AC263" i="5"/>
  <c r="Y263" i="5"/>
  <c r="V263" i="5"/>
  <c r="T263" i="5"/>
  <c r="L263" i="5"/>
  <c r="K263" i="5"/>
  <c r="AD262" i="5"/>
  <c r="AC262" i="5"/>
  <c r="Y262" i="5"/>
  <c r="V262" i="5"/>
  <c r="T262" i="5"/>
  <c r="L262" i="5"/>
  <c r="K262" i="5"/>
  <c r="AD261" i="5"/>
  <c r="AC261" i="5"/>
  <c r="Y261" i="5"/>
  <c r="V261" i="5"/>
  <c r="T261" i="5"/>
  <c r="L261" i="5"/>
  <c r="K261" i="5"/>
  <c r="AD260" i="5"/>
  <c r="AC260" i="5"/>
  <c r="Y260" i="5"/>
  <c r="V260" i="5"/>
  <c r="T260" i="5"/>
  <c r="L260" i="5"/>
  <c r="K260" i="5"/>
  <c r="AD259" i="5"/>
  <c r="AC259" i="5"/>
  <c r="Y259" i="5"/>
  <c r="V259" i="5"/>
  <c r="T259" i="5"/>
  <c r="L259" i="5"/>
  <c r="K259" i="5"/>
  <c r="AD258" i="5"/>
  <c r="AC258" i="5"/>
  <c r="Y258" i="5"/>
  <c r="V258" i="5"/>
  <c r="T258" i="5"/>
  <c r="L258" i="5"/>
  <c r="K258" i="5"/>
  <c r="AD257" i="5"/>
  <c r="AC257" i="5"/>
  <c r="Y257" i="5"/>
  <c r="V257" i="5"/>
  <c r="T257" i="5"/>
  <c r="L257" i="5"/>
  <c r="K257" i="5"/>
  <c r="AD256" i="5"/>
  <c r="AC256" i="5"/>
  <c r="Y256" i="5"/>
  <c r="V256" i="5"/>
  <c r="T256" i="5"/>
  <c r="L256" i="5"/>
  <c r="K256" i="5"/>
  <c r="AD255" i="5"/>
  <c r="AC255" i="5"/>
  <c r="V255" i="5"/>
  <c r="T255" i="5"/>
  <c r="L255" i="5"/>
  <c r="K255" i="5"/>
  <c r="AD254" i="5"/>
  <c r="AC254" i="5"/>
  <c r="V254" i="5"/>
  <c r="T254" i="5"/>
  <c r="L254" i="5"/>
  <c r="K254" i="5"/>
  <c r="AD253" i="5"/>
  <c r="AC253" i="5"/>
  <c r="V253" i="5"/>
  <c r="T253" i="5"/>
  <c r="L253" i="5"/>
  <c r="K253" i="5"/>
  <c r="AD252" i="5"/>
  <c r="AC252" i="5"/>
  <c r="V252" i="5"/>
  <c r="T252" i="5"/>
  <c r="L252" i="5"/>
  <c r="K252" i="5"/>
  <c r="AD251" i="5"/>
  <c r="AC251" i="5"/>
  <c r="V251" i="5"/>
  <c r="T251" i="5"/>
  <c r="L251" i="5"/>
  <c r="K251" i="5"/>
  <c r="AD250" i="5"/>
  <c r="AC250" i="5"/>
  <c r="V250" i="5"/>
  <c r="T250" i="5"/>
  <c r="L250" i="5"/>
  <c r="K250" i="5"/>
  <c r="AD249" i="5"/>
  <c r="AC249" i="5"/>
  <c r="V249" i="5"/>
  <c r="T249" i="5"/>
  <c r="L249" i="5"/>
  <c r="K249" i="5"/>
  <c r="AD248" i="5"/>
  <c r="AC248" i="5"/>
  <c r="V248" i="5"/>
  <c r="T248" i="5"/>
  <c r="L248" i="5"/>
  <c r="K248" i="5"/>
  <c r="AD247" i="5"/>
  <c r="AC247" i="5"/>
  <c r="V247" i="5"/>
  <c r="T247" i="5"/>
  <c r="L247" i="5"/>
  <c r="K247" i="5"/>
  <c r="AD246" i="5"/>
  <c r="AC246" i="5"/>
  <c r="V246" i="5"/>
  <c r="T246" i="5"/>
  <c r="L246" i="5"/>
  <c r="K246" i="5"/>
  <c r="AD245" i="5"/>
  <c r="AC245" i="5"/>
  <c r="V245" i="5"/>
  <c r="T245" i="5"/>
  <c r="L245" i="5"/>
  <c r="K245" i="5"/>
  <c r="AD244" i="5"/>
  <c r="AC244" i="5"/>
  <c r="V244" i="5"/>
  <c r="T244" i="5"/>
  <c r="L244" i="5"/>
  <c r="K244" i="5"/>
  <c r="AD243" i="5"/>
  <c r="AC243" i="5"/>
  <c r="V243" i="5"/>
  <c r="T243" i="5"/>
  <c r="L243" i="5"/>
  <c r="K243" i="5"/>
  <c r="AD242" i="5"/>
  <c r="AC242" i="5"/>
  <c r="V242" i="5"/>
  <c r="T242" i="5"/>
  <c r="L242" i="5"/>
  <c r="K242" i="5"/>
  <c r="AD241" i="5"/>
  <c r="AC241" i="5"/>
  <c r="V241" i="5"/>
  <c r="T241" i="5"/>
  <c r="L241" i="5"/>
  <c r="K241" i="5"/>
  <c r="AD240" i="5"/>
  <c r="AC240" i="5"/>
  <c r="V240" i="5"/>
  <c r="T240" i="5"/>
  <c r="L240" i="5"/>
  <c r="K240" i="5"/>
  <c r="AD239" i="5"/>
  <c r="AC239" i="5"/>
  <c r="V239" i="5"/>
  <c r="T239" i="5"/>
  <c r="L239" i="5"/>
  <c r="K239" i="5"/>
  <c r="AD238" i="5"/>
  <c r="AC238" i="5"/>
  <c r="V238" i="5"/>
  <c r="T238" i="5"/>
  <c r="L238" i="5"/>
  <c r="R238" i="5" s="1"/>
  <c r="K238" i="5"/>
  <c r="AD237" i="5"/>
  <c r="AC237" i="5"/>
  <c r="V237" i="5"/>
  <c r="T237" i="5"/>
  <c r="L237" i="5"/>
  <c r="M237" i="5" s="1"/>
  <c r="W237" i="5" s="1"/>
  <c r="K237" i="5"/>
  <c r="AD236" i="5"/>
  <c r="AC236" i="5"/>
  <c r="V236" i="5"/>
  <c r="T236" i="5"/>
  <c r="L236" i="5"/>
  <c r="R236" i="5" s="1"/>
  <c r="K236" i="5"/>
  <c r="AD235" i="5"/>
  <c r="AC235" i="5"/>
  <c r="V235" i="5"/>
  <c r="T235" i="5"/>
  <c r="L235" i="5"/>
  <c r="R235" i="5" s="1"/>
  <c r="K235" i="5"/>
  <c r="AD234" i="5"/>
  <c r="AC234" i="5"/>
  <c r="V234" i="5"/>
  <c r="T234" i="5"/>
  <c r="L234" i="5"/>
  <c r="R234" i="5" s="1"/>
  <c r="K234" i="5"/>
  <c r="AD233" i="5"/>
  <c r="AC233" i="5"/>
  <c r="V233" i="5"/>
  <c r="T233" i="5"/>
  <c r="L233" i="5"/>
  <c r="M233" i="5" s="1"/>
  <c r="W233" i="5" s="1"/>
  <c r="K233" i="5"/>
  <c r="AD232" i="5"/>
  <c r="AC232" i="5"/>
  <c r="V232" i="5"/>
  <c r="T232" i="5"/>
  <c r="L232" i="5"/>
  <c r="M232" i="5" s="1"/>
  <c r="W232" i="5" s="1"/>
  <c r="K232" i="5"/>
  <c r="AD231" i="5"/>
  <c r="AC231" i="5"/>
  <c r="V231" i="5"/>
  <c r="T231" i="5"/>
  <c r="L231" i="5"/>
  <c r="R231" i="5" s="1"/>
  <c r="K231" i="5"/>
  <c r="AD230" i="5"/>
  <c r="AC230" i="5"/>
  <c r="V230" i="5"/>
  <c r="T230" i="5"/>
  <c r="L230" i="5"/>
  <c r="M230" i="5" s="1"/>
  <c r="W230" i="5" s="1"/>
  <c r="K230" i="5"/>
  <c r="AD229" i="5"/>
  <c r="AC229" i="5"/>
  <c r="V229" i="5"/>
  <c r="T229" i="5"/>
  <c r="L229" i="5"/>
  <c r="R229" i="5" s="1"/>
  <c r="K229" i="5"/>
  <c r="AD228" i="5"/>
  <c r="AC228" i="5"/>
  <c r="V228" i="5"/>
  <c r="T228" i="5"/>
  <c r="L228" i="5"/>
  <c r="K228" i="5"/>
  <c r="AD227" i="5"/>
  <c r="AC227" i="5"/>
  <c r="V227" i="5"/>
  <c r="T227" i="5"/>
  <c r="L227" i="5"/>
  <c r="R227" i="5" s="1"/>
  <c r="K227" i="5"/>
  <c r="AD226" i="5"/>
  <c r="AC226" i="5"/>
  <c r="V226" i="5"/>
  <c r="T226" i="5"/>
  <c r="L226" i="5"/>
  <c r="K226" i="5"/>
  <c r="AD225" i="5"/>
  <c r="AC225" i="5"/>
  <c r="V225" i="5"/>
  <c r="T225" i="5"/>
  <c r="L225" i="5"/>
  <c r="M225" i="5" s="1"/>
  <c r="W225" i="5" s="1"/>
  <c r="K225" i="5"/>
  <c r="AD224" i="5"/>
  <c r="AC224" i="5"/>
  <c r="V224" i="5"/>
  <c r="T224" i="5"/>
  <c r="L224" i="5"/>
  <c r="M224" i="5" s="1"/>
  <c r="W224" i="5" s="1"/>
  <c r="K224" i="5"/>
  <c r="AD223" i="5"/>
  <c r="AC223" i="5"/>
  <c r="V223" i="5"/>
  <c r="T223" i="5"/>
  <c r="L223" i="5"/>
  <c r="R223" i="5" s="1"/>
  <c r="K223" i="5"/>
  <c r="AD222" i="5"/>
  <c r="AC222" i="5"/>
  <c r="V222" i="5"/>
  <c r="T222" i="5"/>
  <c r="L222" i="5"/>
  <c r="R222" i="5" s="1"/>
  <c r="K222" i="5"/>
  <c r="AD221" i="5"/>
  <c r="AC221" i="5"/>
  <c r="V221" i="5"/>
  <c r="T221" i="5"/>
  <c r="L221" i="5"/>
  <c r="M221" i="5" s="1"/>
  <c r="W221" i="5" s="1"/>
  <c r="K221" i="5"/>
  <c r="AD220" i="5"/>
  <c r="AC220" i="5"/>
  <c r="V220" i="5"/>
  <c r="T220" i="5"/>
  <c r="L220" i="5"/>
  <c r="R220" i="5" s="1"/>
  <c r="K220" i="5"/>
  <c r="AD219" i="5"/>
  <c r="AC219" i="5"/>
  <c r="V219" i="5"/>
  <c r="T219" i="5"/>
  <c r="L219" i="5"/>
  <c r="M219" i="5" s="1"/>
  <c r="W219" i="5" s="1"/>
  <c r="K219" i="5"/>
  <c r="AD218" i="5"/>
  <c r="AC218" i="5"/>
  <c r="V218" i="5"/>
  <c r="T218" i="5"/>
  <c r="L218" i="5"/>
  <c r="R218" i="5" s="1"/>
  <c r="K218" i="5"/>
  <c r="AD217" i="5"/>
  <c r="AC217" i="5"/>
  <c r="V217" i="5"/>
  <c r="T217" i="5"/>
  <c r="L217" i="5"/>
  <c r="R217" i="5" s="1"/>
  <c r="K217" i="5"/>
  <c r="AD216" i="5"/>
  <c r="AC216" i="5"/>
  <c r="V216" i="5"/>
  <c r="T216" i="5"/>
  <c r="L216" i="5"/>
  <c r="R216" i="5" s="1"/>
  <c r="K216" i="5"/>
  <c r="AD215" i="5"/>
  <c r="AC215" i="5"/>
  <c r="V215" i="5"/>
  <c r="T215" i="5"/>
  <c r="L215" i="5"/>
  <c r="M215" i="5" s="1"/>
  <c r="W215" i="5" s="1"/>
  <c r="K215" i="5"/>
  <c r="AD214" i="5"/>
  <c r="AC214" i="5"/>
  <c r="V214" i="5"/>
  <c r="T214" i="5"/>
  <c r="L214" i="5"/>
  <c r="R214" i="5" s="1"/>
  <c r="K214" i="5"/>
  <c r="AD213" i="5"/>
  <c r="AC213" i="5"/>
  <c r="V213" i="5"/>
  <c r="T213" i="5"/>
  <c r="L213" i="5"/>
  <c r="K213" i="5"/>
  <c r="AD212" i="5"/>
  <c r="AC212" i="5"/>
  <c r="V212" i="5"/>
  <c r="T212" i="5"/>
  <c r="L212" i="5"/>
  <c r="K212" i="5"/>
  <c r="AD211" i="5"/>
  <c r="AC211" i="5"/>
  <c r="V211" i="5"/>
  <c r="T211" i="5"/>
  <c r="L211" i="5"/>
  <c r="K211" i="5"/>
  <c r="AD210" i="5"/>
  <c r="AC210" i="5"/>
  <c r="V210" i="5"/>
  <c r="T210" i="5"/>
  <c r="L210" i="5"/>
  <c r="K210" i="5"/>
  <c r="AD209" i="5"/>
  <c r="AC209" i="5"/>
  <c r="V209" i="5"/>
  <c r="T209" i="5"/>
  <c r="L209" i="5"/>
  <c r="K209" i="5"/>
  <c r="AD208" i="5"/>
  <c r="AC208" i="5"/>
  <c r="V208" i="5"/>
  <c r="T208" i="5"/>
  <c r="L208" i="5"/>
  <c r="K208" i="5"/>
  <c r="AD207" i="5"/>
  <c r="AC207" i="5"/>
  <c r="V207" i="5"/>
  <c r="T207" i="5"/>
  <c r="L207" i="5"/>
  <c r="K207" i="5"/>
  <c r="AD206" i="5"/>
  <c r="AC206" i="5"/>
  <c r="V206" i="5"/>
  <c r="T206" i="5"/>
  <c r="L206" i="5"/>
  <c r="K206" i="5"/>
  <c r="AD205" i="5"/>
  <c r="AC205" i="5"/>
  <c r="V205" i="5"/>
  <c r="T205" i="5"/>
  <c r="L205" i="5"/>
  <c r="K205" i="5"/>
  <c r="AD204" i="5"/>
  <c r="AC204" i="5"/>
  <c r="V204" i="5"/>
  <c r="T204" i="5"/>
  <c r="L204" i="5"/>
  <c r="K204" i="5"/>
  <c r="AD203" i="5"/>
  <c r="AC203" i="5"/>
  <c r="V203" i="5"/>
  <c r="T203" i="5"/>
  <c r="L203" i="5"/>
  <c r="K203" i="5"/>
  <c r="AD202" i="5"/>
  <c r="AC202" i="5"/>
  <c r="V202" i="5"/>
  <c r="T202" i="5"/>
  <c r="L202" i="5"/>
  <c r="K202" i="5"/>
  <c r="AD201" i="5"/>
  <c r="AC201" i="5"/>
  <c r="V201" i="5"/>
  <c r="T201" i="5"/>
  <c r="L201" i="5"/>
  <c r="K201" i="5"/>
  <c r="AD200" i="5"/>
  <c r="AC200" i="5"/>
  <c r="V200" i="5"/>
  <c r="T200" i="5"/>
  <c r="L200" i="5"/>
  <c r="K200" i="5"/>
  <c r="AD199" i="5"/>
  <c r="AC199" i="5"/>
  <c r="V199" i="5"/>
  <c r="T199" i="5"/>
  <c r="L199" i="5"/>
  <c r="K199" i="5"/>
  <c r="AD198" i="5"/>
  <c r="AC198" i="5"/>
  <c r="V198" i="5"/>
  <c r="T198" i="5"/>
  <c r="L198" i="5"/>
  <c r="K198" i="5"/>
  <c r="AD197" i="5"/>
  <c r="AC197" i="5"/>
  <c r="V197" i="5"/>
  <c r="T197" i="5"/>
  <c r="L197" i="5"/>
  <c r="K197" i="5"/>
  <c r="AD196" i="5"/>
  <c r="AC196" i="5"/>
  <c r="V196" i="5"/>
  <c r="T196" i="5"/>
  <c r="L196" i="5"/>
  <c r="K196" i="5"/>
  <c r="AD195" i="5"/>
  <c r="AC195" i="5"/>
  <c r="V195" i="5"/>
  <c r="T195" i="5"/>
  <c r="L195" i="5"/>
  <c r="K195" i="5"/>
  <c r="AD194" i="5"/>
  <c r="AC194" i="5"/>
  <c r="V194" i="5"/>
  <c r="T194" i="5"/>
  <c r="L194" i="5"/>
  <c r="K194" i="5"/>
  <c r="AD193" i="5"/>
  <c r="AC193" i="5"/>
  <c r="V193" i="5"/>
  <c r="T193" i="5"/>
  <c r="L193" i="5"/>
  <c r="K193" i="5"/>
  <c r="AD192" i="5"/>
  <c r="AC192" i="5"/>
  <c r="V192" i="5"/>
  <c r="T192" i="5"/>
  <c r="L192" i="5"/>
  <c r="K192" i="5"/>
  <c r="AD191" i="5"/>
  <c r="AC191" i="5"/>
  <c r="V191" i="5"/>
  <c r="T191" i="5"/>
  <c r="L191" i="5"/>
  <c r="K191" i="5"/>
  <c r="AD190" i="5"/>
  <c r="AC190" i="5"/>
  <c r="V190" i="5"/>
  <c r="T190" i="5"/>
  <c r="L190" i="5"/>
  <c r="K190" i="5"/>
  <c r="AD189" i="5"/>
  <c r="AC189" i="5"/>
  <c r="V189" i="5"/>
  <c r="T189" i="5"/>
  <c r="L189" i="5"/>
  <c r="K189" i="5"/>
  <c r="AD188" i="5"/>
  <c r="AC188" i="5"/>
  <c r="V188" i="5"/>
  <c r="T188" i="5"/>
  <c r="L188" i="5"/>
  <c r="K188" i="5"/>
  <c r="AD187" i="5"/>
  <c r="AC187" i="5"/>
  <c r="V187" i="5"/>
  <c r="T187" i="5"/>
  <c r="L187" i="5"/>
  <c r="K187" i="5"/>
  <c r="AD186" i="5"/>
  <c r="AC186" i="5"/>
  <c r="V186" i="5"/>
  <c r="T186" i="5"/>
  <c r="L186" i="5"/>
  <c r="K186" i="5"/>
  <c r="AD185" i="5"/>
  <c r="AC185" i="5"/>
  <c r="V185" i="5"/>
  <c r="T185" i="5"/>
  <c r="L185" i="5"/>
  <c r="K185" i="5"/>
  <c r="AD184" i="5"/>
  <c r="AC184" i="5"/>
  <c r="V184" i="5"/>
  <c r="T184" i="5"/>
  <c r="L184" i="5"/>
  <c r="K184" i="5"/>
  <c r="AD183" i="5"/>
  <c r="AC183" i="5"/>
  <c r="V183" i="5"/>
  <c r="T183" i="5"/>
  <c r="L183" i="5"/>
  <c r="K183" i="5"/>
  <c r="AD182" i="5"/>
  <c r="AC182" i="5"/>
  <c r="V182" i="5"/>
  <c r="T182" i="5"/>
  <c r="L182" i="5"/>
  <c r="K182" i="5"/>
  <c r="AD181" i="5"/>
  <c r="AC181" i="5"/>
  <c r="V181" i="5"/>
  <c r="T181" i="5"/>
  <c r="L181" i="5"/>
  <c r="K181" i="5"/>
  <c r="AD180" i="5"/>
  <c r="AC180" i="5"/>
  <c r="V180" i="5"/>
  <c r="T180" i="5"/>
  <c r="L180" i="5"/>
  <c r="K180" i="5"/>
  <c r="AD179" i="5"/>
  <c r="AC179" i="5"/>
  <c r="V179" i="5"/>
  <c r="T179" i="5"/>
  <c r="L179" i="5"/>
  <c r="K179" i="5"/>
  <c r="AD178" i="5"/>
  <c r="AC178" i="5"/>
  <c r="Y178" i="5"/>
  <c r="X178" i="5"/>
  <c r="V178" i="5"/>
  <c r="T178" i="5"/>
  <c r="L178" i="5"/>
  <c r="K178" i="5"/>
  <c r="AD177" i="5"/>
  <c r="AC177" i="5"/>
  <c r="V177" i="5"/>
  <c r="T177" i="5"/>
  <c r="L177" i="5"/>
  <c r="K177" i="5"/>
  <c r="AD176" i="5"/>
  <c r="AC176" i="5"/>
  <c r="V176" i="5"/>
  <c r="T176" i="5"/>
  <c r="L176" i="5"/>
  <c r="K176" i="5"/>
  <c r="AD175" i="5"/>
  <c r="AC175" i="5"/>
  <c r="V175" i="5"/>
  <c r="T175" i="5"/>
  <c r="L175" i="5"/>
  <c r="K175" i="5"/>
  <c r="AD174" i="5"/>
  <c r="AC174" i="5"/>
  <c r="V174" i="5"/>
  <c r="T174" i="5"/>
  <c r="L174" i="5"/>
  <c r="K174" i="5"/>
  <c r="AD173" i="5"/>
  <c r="AC173" i="5"/>
  <c r="V173" i="5"/>
  <c r="T173" i="5"/>
  <c r="L173" i="5"/>
  <c r="K173" i="5"/>
  <c r="AD172" i="5"/>
  <c r="AC172" i="5"/>
  <c r="V172" i="5"/>
  <c r="T172" i="5"/>
  <c r="L172" i="5"/>
  <c r="K172" i="5"/>
  <c r="AD171" i="5"/>
  <c r="AC171" i="5"/>
  <c r="V171" i="5"/>
  <c r="T171" i="5"/>
  <c r="L171" i="5"/>
  <c r="K171" i="5"/>
  <c r="AD170" i="5"/>
  <c r="AC170" i="5"/>
  <c r="V170" i="5"/>
  <c r="T170" i="5"/>
  <c r="L170" i="5"/>
  <c r="K170" i="5"/>
  <c r="AD169" i="5"/>
  <c r="AC169" i="5"/>
  <c r="V169" i="5"/>
  <c r="T169" i="5"/>
  <c r="L169" i="5"/>
  <c r="K169" i="5"/>
  <c r="AD168" i="5"/>
  <c r="AC168" i="5"/>
  <c r="V168" i="5"/>
  <c r="T168" i="5"/>
  <c r="L168" i="5"/>
  <c r="K168" i="5"/>
  <c r="AD167" i="5"/>
  <c r="AC167" i="5"/>
  <c r="V167" i="5"/>
  <c r="T167" i="5"/>
  <c r="L167" i="5"/>
  <c r="K167" i="5"/>
  <c r="AD166" i="5"/>
  <c r="AC166" i="5"/>
  <c r="V166" i="5"/>
  <c r="T166" i="5"/>
  <c r="L166" i="5"/>
  <c r="K166" i="5"/>
  <c r="AD165" i="5"/>
  <c r="AC165" i="5"/>
  <c r="V165" i="5"/>
  <c r="T165" i="5"/>
  <c r="L165" i="5"/>
  <c r="K165" i="5"/>
  <c r="AD164" i="5"/>
  <c r="AC164" i="5"/>
  <c r="V164" i="5"/>
  <c r="T164" i="5"/>
  <c r="L164" i="5"/>
  <c r="K164" i="5"/>
  <c r="AD163" i="5"/>
  <c r="AC163" i="5"/>
  <c r="V163" i="5"/>
  <c r="T163" i="5"/>
  <c r="L163" i="5"/>
  <c r="K163" i="5"/>
  <c r="AD162" i="5"/>
  <c r="AC162" i="5"/>
  <c r="V162" i="5"/>
  <c r="T162" i="5"/>
  <c r="L162" i="5"/>
  <c r="K162" i="5"/>
  <c r="AD161" i="5"/>
  <c r="AC161" i="5"/>
  <c r="V161" i="5"/>
  <c r="T161" i="5"/>
  <c r="L161" i="5"/>
  <c r="K161" i="5"/>
  <c r="AD160" i="5"/>
  <c r="AC160" i="5"/>
  <c r="V160" i="5"/>
  <c r="T160" i="5"/>
  <c r="L160" i="5"/>
  <c r="K160" i="5"/>
  <c r="AD159" i="5"/>
  <c r="AC159" i="5"/>
  <c r="V159" i="5"/>
  <c r="T159" i="5"/>
  <c r="L159" i="5"/>
  <c r="K159" i="5"/>
  <c r="AD158" i="5"/>
  <c r="AC158" i="5"/>
  <c r="V158" i="5"/>
  <c r="T158" i="5"/>
  <c r="L158" i="5"/>
  <c r="K158" i="5"/>
  <c r="AD157" i="5"/>
  <c r="AC157" i="5"/>
  <c r="V157" i="5"/>
  <c r="T157" i="5"/>
  <c r="L157" i="5"/>
  <c r="K157" i="5"/>
  <c r="AD156" i="5"/>
  <c r="AC156" i="5"/>
  <c r="V156" i="5"/>
  <c r="T156" i="5"/>
  <c r="L156" i="5"/>
  <c r="K156" i="5"/>
  <c r="AD155" i="5"/>
  <c r="AC155" i="5"/>
  <c r="V155" i="5"/>
  <c r="T155" i="5"/>
  <c r="L155" i="5"/>
  <c r="K155" i="5"/>
  <c r="AD154" i="5"/>
  <c r="AC154" i="5"/>
  <c r="V154" i="5"/>
  <c r="T154" i="5"/>
  <c r="L154" i="5"/>
  <c r="K154" i="5"/>
  <c r="AD153" i="5"/>
  <c r="AC153" i="5"/>
  <c r="V153" i="5"/>
  <c r="T153" i="5"/>
  <c r="L153" i="5"/>
  <c r="K153" i="5"/>
  <c r="AD152" i="5"/>
  <c r="AC152" i="5"/>
  <c r="V152" i="5"/>
  <c r="T152" i="5"/>
  <c r="L152" i="5"/>
  <c r="K152" i="5"/>
  <c r="AD151" i="5"/>
  <c r="AC151" i="5"/>
  <c r="V151" i="5"/>
  <c r="T151" i="5"/>
  <c r="L151" i="5"/>
  <c r="K151" i="5"/>
  <c r="AD150" i="5"/>
  <c r="AC150" i="5"/>
  <c r="V150" i="5"/>
  <c r="T150" i="5"/>
  <c r="L150" i="5"/>
  <c r="K150" i="5"/>
  <c r="AD149" i="5"/>
  <c r="AC149" i="5"/>
  <c r="V149" i="5"/>
  <c r="T149" i="5"/>
  <c r="L149" i="5"/>
  <c r="K149" i="5"/>
  <c r="AD148" i="5"/>
  <c r="AC148" i="5"/>
  <c r="V148" i="5"/>
  <c r="T148" i="5"/>
  <c r="L148" i="5"/>
  <c r="K148" i="5"/>
  <c r="AD147" i="5"/>
  <c r="AC147" i="5"/>
  <c r="V147" i="5"/>
  <c r="T147" i="5"/>
  <c r="L147" i="5"/>
  <c r="K147" i="5"/>
  <c r="AD146" i="5"/>
  <c r="AC146" i="5"/>
  <c r="V146" i="5"/>
  <c r="T146" i="5"/>
  <c r="L146" i="5"/>
  <c r="K146" i="5"/>
  <c r="AD145" i="5"/>
  <c r="AC145" i="5"/>
  <c r="V145" i="5"/>
  <c r="T145" i="5"/>
  <c r="L145" i="5"/>
  <c r="K145" i="5"/>
  <c r="AD144" i="5"/>
  <c r="AC144" i="5"/>
  <c r="V144" i="5"/>
  <c r="T144" i="5"/>
  <c r="L144" i="5"/>
  <c r="K144" i="5"/>
  <c r="AD143" i="5"/>
  <c r="AC143" i="5"/>
  <c r="V143" i="5"/>
  <c r="T143" i="5"/>
  <c r="L143" i="5"/>
  <c r="K143" i="5"/>
  <c r="AD142" i="5"/>
  <c r="AC142" i="5"/>
  <c r="V142" i="5"/>
  <c r="T142" i="5"/>
  <c r="L142" i="5"/>
  <c r="K142" i="5"/>
  <c r="AD141" i="5"/>
  <c r="AC141" i="5"/>
  <c r="V141" i="5"/>
  <c r="T141" i="5"/>
  <c r="L141" i="5"/>
  <c r="K141" i="5"/>
  <c r="AD140" i="5"/>
  <c r="AC140" i="5"/>
  <c r="V140" i="5"/>
  <c r="T140" i="5"/>
  <c r="L140" i="5"/>
  <c r="K140" i="5"/>
  <c r="AD139" i="5"/>
  <c r="AC139" i="5"/>
  <c r="V139" i="5"/>
  <c r="T139" i="5"/>
  <c r="L139" i="5"/>
  <c r="K139" i="5"/>
  <c r="AD138" i="5"/>
  <c r="AC138" i="5"/>
  <c r="V138" i="5"/>
  <c r="T138" i="5"/>
  <c r="L138" i="5"/>
  <c r="K138" i="5"/>
  <c r="AD137" i="5"/>
  <c r="AC137" i="5"/>
  <c r="V137" i="5"/>
  <c r="T137" i="5"/>
  <c r="L137" i="5"/>
  <c r="K137" i="5"/>
  <c r="AD136" i="5"/>
  <c r="AC136" i="5"/>
  <c r="V136" i="5"/>
  <c r="T136" i="5"/>
  <c r="L136" i="5"/>
  <c r="K136" i="5"/>
  <c r="AD135" i="5"/>
  <c r="AC135" i="5"/>
  <c r="V135" i="5"/>
  <c r="T135" i="5"/>
  <c r="L135" i="5"/>
  <c r="K135" i="5"/>
  <c r="AD134" i="5"/>
  <c r="AC134" i="5"/>
  <c r="V134" i="5"/>
  <c r="T134" i="5"/>
  <c r="L134" i="5"/>
  <c r="K134" i="5"/>
  <c r="AD133" i="5"/>
  <c r="AC133" i="5"/>
  <c r="V133" i="5"/>
  <c r="T133" i="5"/>
  <c r="L133" i="5"/>
  <c r="K133" i="5"/>
  <c r="AD132" i="5"/>
  <c r="AC132" i="5"/>
  <c r="V132" i="5"/>
  <c r="T132" i="5"/>
  <c r="L132" i="5"/>
  <c r="K132" i="5"/>
  <c r="AD131" i="5"/>
  <c r="AC131" i="5"/>
  <c r="V131" i="5"/>
  <c r="T131" i="5"/>
  <c r="L131" i="5"/>
  <c r="K131" i="5"/>
  <c r="AD130" i="5"/>
  <c r="AC130" i="5"/>
  <c r="V130" i="5"/>
  <c r="T130" i="5"/>
  <c r="L130" i="5"/>
  <c r="K130" i="5"/>
  <c r="AD129" i="5"/>
  <c r="AC129" i="5"/>
  <c r="V129" i="5"/>
  <c r="T129" i="5"/>
  <c r="L129" i="5"/>
  <c r="K129" i="5"/>
  <c r="AD128" i="5"/>
  <c r="AC128" i="5"/>
  <c r="V128" i="5"/>
  <c r="T128" i="5"/>
  <c r="L128" i="5"/>
  <c r="K128" i="5"/>
  <c r="AD127" i="5"/>
  <c r="AC127" i="5"/>
  <c r="V127" i="5"/>
  <c r="T127" i="5"/>
  <c r="L127" i="5"/>
  <c r="K127" i="5"/>
  <c r="AD126" i="5"/>
  <c r="AC126" i="5"/>
  <c r="V126" i="5"/>
  <c r="T126" i="5"/>
  <c r="L126" i="5"/>
  <c r="K126" i="5"/>
  <c r="AD125" i="5"/>
  <c r="AC125" i="5"/>
  <c r="V125" i="5"/>
  <c r="T125" i="5"/>
  <c r="L125" i="5"/>
  <c r="R125" i="5" s="1"/>
  <c r="AD124" i="5"/>
  <c r="AC124" i="5"/>
  <c r="V124" i="5"/>
  <c r="T124" i="5"/>
  <c r="L124" i="5"/>
  <c r="R124" i="5" s="1"/>
  <c r="AD123" i="5"/>
  <c r="AC123" i="5"/>
  <c r="V123" i="5"/>
  <c r="T123" i="5"/>
  <c r="L123" i="5"/>
  <c r="R123" i="5" s="1"/>
  <c r="K123" i="5"/>
  <c r="AD122" i="5"/>
  <c r="AC122" i="5"/>
  <c r="V122" i="5"/>
  <c r="T122" i="5"/>
  <c r="L122" i="5"/>
  <c r="R122" i="5" s="1"/>
  <c r="K122" i="5"/>
  <c r="AD121" i="5"/>
  <c r="AC121" i="5"/>
  <c r="V121" i="5"/>
  <c r="T121" i="5"/>
  <c r="L121" i="5"/>
  <c r="R121" i="5" s="1"/>
  <c r="AD120" i="5"/>
  <c r="AC120" i="5"/>
  <c r="V120" i="5"/>
  <c r="T120" i="5"/>
  <c r="L120" i="5"/>
  <c r="M120" i="5" s="1"/>
  <c r="AD119" i="5"/>
  <c r="AC119" i="5"/>
  <c r="V119" i="5"/>
  <c r="T119" i="5"/>
  <c r="L119" i="5"/>
  <c r="K119" i="5"/>
  <c r="AD118" i="5"/>
  <c r="AC118" i="5"/>
  <c r="V118" i="5"/>
  <c r="T118" i="5"/>
  <c r="L118" i="5"/>
  <c r="K118" i="5"/>
  <c r="AD117" i="5"/>
  <c r="AC117" i="5"/>
  <c r="V117" i="5"/>
  <c r="T117" i="5"/>
  <c r="L117" i="5"/>
  <c r="K117" i="5"/>
  <c r="AD116" i="5"/>
  <c r="AC116" i="5"/>
  <c r="V116" i="5"/>
  <c r="T116" i="5"/>
  <c r="L116" i="5"/>
  <c r="K116" i="5"/>
  <c r="AD115" i="5"/>
  <c r="AC115" i="5"/>
  <c r="V115" i="5"/>
  <c r="T115" i="5"/>
  <c r="L115" i="5"/>
  <c r="K115" i="5"/>
  <c r="AD114" i="5"/>
  <c r="AC114" i="5"/>
  <c r="V114" i="5"/>
  <c r="T114" i="5"/>
  <c r="L114" i="5"/>
  <c r="K114" i="5"/>
  <c r="AD113" i="5"/>
  <c r="AC113" i="5"/>
  <c r="V113" i="5"/>
  <c r="T113" i="5"/>
  <c r="L113" i="5"/>
  <c r="K113" i="5"/>
  <c r="AD112" i="5"/>
  <c r="AC112" i="5"/>
  <c r="V112" i="5"/>
  <c r="T112" i="5"/>
  <c r="L112" i="5"/>
  <c r="K112" i="5"/>
  <c r="AD111" i="5"/>
  <c r="AC111" i="5"/>
  <c r="V111" i="5"/>
  <c r="T111" i="5"/>
  <c r="L111" i="5"/>
  <c r="K111" i="5"/>
  <c r="AD110" i="5"/>
  <c r="AC110" i="5"/>
  <c r="V110" i="5"/>
  <c r="T110" i="5"/>
  <c r="L110" i="5"/>
  <c r="K110" i="5"/>
  <c r="AD109" i="5"/>
  <c r="AC109" i="5"/>
  <c r="Y109" i="5"/>
  <c r="V109" i="5"/>
  <c r="T109" i="5"/>
  <c r="L109" i="5"/>
  <c r="K109" i="5"/>
  <c r="AD108" i="5"/>
  <c r="AC108" i="5"/>
  <c r="Y108" i="5"/>
  <c r="V108" i="5"/>
  <c r="T108" i="5"/>
  <c r="L108" i="5"/>
  <c r="K108" i="5"/>
  <c r="AD107" i="5"/>
  <c r="AC107" i="5"/>
  <c r="Y107" i="5"/>
  <c r="V107" i="5"/>
  <c r="T107" i="5"/>
  <c r="L107" i="5"/>
  <c r="K107" i="5"/>
  <c r="AD106" i="5"/>
  <c r="AC106" i="5"/>
  <c r="Y106" i="5"/>
  <c r="V106" i="5"/>
  <c r="T106" i="5"/>
  <c r="L106" i="5"/>
  <c r="K106" i="5"/>
  <c r="AD105" i="5"/>
  <c r="AC105" i="5"/>
  <c r="Y105" i="5"/>
  <c r="V105" i="5"/>
  <c r="T105" i="5"/>
  <c r="L105" i="5"/>
  <c r="K105" i="5"/>
  <c r="AD104" i="5"/>
  <c r="AC104" i="5"/>
  <c r="Y104" i="5"/>
  <c r="V104" i="5"/>
  <c r="T104" i="5"/>
  <c r="L104" i="5"/>
  <c r="K104" i="5"/>
  <c r="AD103" i="5"/>
  <c r="AC103" i="5"/>
  <c r="Y103" i="5"/>
  <c r="V103" i="5"/>
  <c r="T103" i="5"/>
  <c r="L103" i="5"/>
  <c r="K103" i="5"/>
  <c r="AD102" i="5"/>
  <c r="AC102" i="5"/>
  <c r="Y102" i="5"/>
  <c r="V102" i="5"/>
  <c r="T102" i="5"/>
  <c r="L102" i="5"/>
  <c r="K102" i="5"/>
  <c r="AD101" i="5"/>
  <c r="AC101" i="5"/>
  <c r="Y101" i="5"/>
  <c r="V101" i="5"/>
  <c r="T101" i="5"/>
  <c r="L101" i="5"/>
  <c r="K101" i="5"/>
  <c r="AD100" i="5"/>
  <c r="AC100" i="5"/>
  <c r="Y100" i="5"/>
  <c r="V100" i="5"/>
  <c r="T100" i="5"/>
  <c r="L100" i="5"/>
  <c r="K100" i="5"/>
  <c r="AD99" i="5"/>
  <c r="AC99" i="5"/>
  <c r="Y99" i="5"/>
  <c r="V99" i="5"/>
  <c r="T99" i="5"/>
  <c r="L99" i="5"/>
  <c r="K99" i="5"/>
  <c r="AD98" i="5"/>
  <c r="AC98" i="5"/>
  <c r="Y98" i="5"/>
  <c r="V98" i="5"/>
  <c r="T98" i="5"/>
  <c r="L98" i="5"/>
  <c r="K98" i="5"/>
  <c r="AD97" i="5"/>
  <c r="AC97" i="5"/>
  <c r="Y97" i="5"/>
  <c r="V97" i="5"/>
  <c r="T97" i="5"/>
  <c r="L97" i="5"/>
  <c r="K97" i="5"/>
  <c r="AD96" i="5"/>
  <c r="AC96" i="5"/>
  <c r="Y96" i="5"/>
  <c r="V96" i="5"/>
  <c r="T96" i="5"/>
  <c r="L96" i="5"/>
  <c r="K96" i="5"/>
  <c r="AD95" i="5"/>
  <c r="AC95" i="5"/>
  <c r="Y95" i="5"/>
  <c r="V95" i="5"/>
  <c r="T95" i="5"/>
  <c r="L95" i="5"/>
  <c r="K95" i="5"/>
  <c r="AD94" i="5"/>
  <c r="AC94" i="5"/>
  <c r="Y94" i="5"/>
  <c r="V94" i="5"/>
  <c r="T94" i="5"/>
  <c r="L94" i="5"/>
  <c r="K94" i="5"/>
  <c r="AD93" i="5"/>
  <c r="AC93" i="5"/>
  <c r="Y93" i="5"/>
  <c r="V93" i="5"/>
  <c r="T93" i="5"/>
  <c r="L93" i="5"/>
  <c r="K93" i="5"/>
  <c r="AD92" i="5"/>
  <c r="AC92" i="5"/>
  <c r="Y92" i="5"/>
  <c r="V92" i="5"/>
  <c r="T92" i="5"/>
  <c r="L92" i="5"/>
  <c r="K92" i="5"/>
  <c r="AD91" i="5"/>
  <c r="AC91" i="5"/>
  <c r="Y91" i="5"/>
  <c r="V91" i="5"/>
  <c r="T91" i="5"/>
  <c r="L91" i="5"/>
  <c r="K91" i="5"/>
  <c r="AD90" i="5"/>
  <c r="AC90" i="5"/>
  <c r="Y90" i="5"/>
  <c r="V90" i="5"/>
  <c r="T90" i="5"/>
  <c r="L90" i="5"/>
  <c r="K90" i="5"/>
  <c r="AD89" i="5"/>
  <c r="AC89" i="5"/>
  <c r="Y89" i="5"/>
  <c r="V89" i="5"/>
  <c r="T89" i="5"/>
  <c r="L89" i="5"/>
  <c r="K89" i="5"/>
  <c r="AD88" i="5"/>
  <c r="AC88" i="5"/>
  <c r="Y88" i="5"/>
  <c r="V88" i="5"/>
  <c r="T88" i="5"/>
  <c r="L88" i="5"/>
  <c r="K88" i="5"/>
  <c r="AD87" i="5"/>
  <c r="AC87" i="5"/>
  <c r="Y87" i="5"/>
  <c r="V87" i="5"/>
  <c r="T87" i="5"/>
  <c r="L87" i="5"/>
  <c r="K87" i="5"/>
  <c r="AD86" i="5"/>
  <c r="AC86" i="5"/>
  <c r="Y86" i="5"/>
  <c r="V86" i="5"/>
  <c r="T86" i="5"/>
  <c r="L86" i="5"/>
  <c r="K86" i="5"/>
  <c r="AD85" i="5"/>
  <c r="AC85" i="5"/>
  <c r="Y85" i="5"/>
  <c r="V85" i="5"/>
  <c r="T85" i="5"/>
  <c r="L85" i="5"/>
  <c r="K85" i="5"/>
  <c r="AD84" i="5"/>
  <c r="AC84" i="5"/>
  <c r="Y84" i="5"/>
  <c r="V84" i="5"/>
  <c r="T84" i="5"/>
  <c r="L84" i="5"/>
  <c r="K84" i="5"/>
  <c r="AD83" i="5"/>
  <c r="AC83" i="5"/>
  <c r="Y83" i="5"/>
  <c r="V83" i="5"/>
  <c r="T83" i="5"/>
  <c r="L83" i="5"/>
  <c r="K83" i="5"/>
  <c r="AD82" i="5"/>
  <c r="AC82" i="5"/>
  <c r="Y82" i="5"/>
  <c r="V82" i="5"/>
  <c r="T82" i="5"/>
  <c r="L82" i="5"/>
  <c r="K82" i="5"/>
  <c r="AD81" i="5"/>
  <c r="AC81" i="5"/>
  <c r="V81" i="5"/>
  <c r="T81" i="5"/>
  <c r="L81" i="5"/>
  <c r="K81" i="5"/>
  <c r="AD80" i="5"/>
  <c r="AC80" i="5"/>
  <c r="V80" i="5"/>
  <c r="T80" i="5"/>
  <c r="L80" i="5"/>
  <c r="K80" i="5"/>
  <c r="AD79" i="5"/>
  <c r="AC79" i="5"/>
  <c r="V79" i="5"/>
  <c r="T79" i="5"/>
  <c r="L79" i="5"/>
  <c r="K79" i="5"/>
  <c r="AD78" i="5"/>
  <c r="AC78" i="5"/>
  <c r="V78" i="5"/>
  <c r="T78" i="5"/>
  <c r="L78" i="5"/>
  <c r="K78" i="5"/>
  <c r="AD77" i="5"/>
  <c r="AC77" i="5"/>
  <c r="V77" i="5"/>
  <c r="T77" i="5"/>
  <c r="L77" i="5"/>
  <c r="K77" i="5"/>
  <c r="AD76" i="5"/>
  <c r="AC76" i="5"/>
  <c r="V76" i="5"/>
  <c r="T76" i="5"/>
  <c r="L76" i="5"/>
  <c r="K76" i="5"/>
  <c r="AD75" i="5"/>
  <c r="AC75" i="5"/>
  <c r="V75" i="5"/>
  <c r="T75" i="5"/>
  <c r="L75" i="5"/>
  <c r="K75" i="5"/>
  <c r="AD74" i="5"/>
  <c r="AC74" i="5"/>
  <c r="V74" i="5"/>
  <c r="T74" i="5"/>
  <c r="L74" i="5"/>
  <c r="K74" i="5"/>
  <c r="AD73" i="5"/>
  <c r="AC73" i="5"/>
  <c r="V73" i="5"/>
  <c r="T73" i="5"/>
  <c r="L73" i="5"/>
  <c r="K73" i="5"/>
  <c r="AD72" i="5"/>
  <c r="AC72" i="5"/>
  <c r="V72" i="5"/>
  <c r="T72" i="5"/>
  <c r="L72" i="5"/>
  <c r="K72" i="5"/>
  <c r="AD71" i="5"/>
  <c r="AC71" i="5"/>
  <c r="V71" i="5"/>
  <c r="T71" i="5"/>
  <c r="L71" i="5"/>
  <c r="K71" i="5"/>
  <c r="AD70" i="5"/>
  <c r="AC70" i="5"/>
  <c r="V70" i="5"/>
  <c r="T70" i="5"/>
  <c r="L70" i="5"/>
  <c r="K70" i="5"/>
  <c r="AD69" i="5"/>
  <c r="AC69" i="5"/>
  <c r="V69" i="5"/>
  <c r="T69" i="5"/>
  <c r="L69" i="5"/>
  <c r="K69" i="5"/>
  <c r="AD68" i="5"/>
  <c r="AC68" i="5"/>
  <c r="V68" i="5"/>
  <c r="T68" i="5"/>
  <c r="L68" i="5"/>
  <c r="K68" i="5"/>
  <c r="AD67" i="5"/>
  <c r="AC67" i="5"/>
  <c r="V67" i="5"/>
  <c r="T67" i="5"/>
  <c r="L67" i="5"/>
  <c r="K67" i="5"/>
  <c r="AD66" i="5"/>
  <c r="AC66" i="5"/>
  <c r="V66" i="5"/>
  <c r="T66" i="5"/>
  <c r="L66" i="5"/>
  <c r="K66" i="5"/>
  <c r="AD65" i="5"/>
  <c r="AC65" i="5"/>
  <c r="V65" i="5"/>
  <c r="T65" i="5"/>
  <c r="L65" i="5"/>
  <c r="K65" i="5"/>
  <c r="AD64" i="5"/>
  <c r="AC64" i="5"/>
  <c r="V64" i="5"/>
  <c r="T64" i="5"/>
  <c r="L64" i="5"/>
  <c r="K64" i="5"/>
  <c r="AD63" i="5"/>
  <c r="AC63" i="5"/>
  <c r="V63" i="5"/>
  <c r="T63" i="5"/>
  <c r="L63" i="5"/>
  <c r="K63" i="5"/>
  <c r="AD62" i="5"/>
  <c r="AC62" i="5"/>
  <c r="V62" i="5"/>
  <c r="T62" i="5"/>
  <c r="L62" i="5"/>
  <c r="R62" i="5" s="1"/>
  <c r="AD61" i="5"/>
  <c r="AC61" i="5"/>
  <c r="V61" i="5"/>
  <c r="T61" i="5"/>
  <c r="L61" i="5"/>
  <c r="M61" i="5" s="1"/>
  <c r="AD60" i="5"/>
  <c r="AC60" i="5"/>
  <c r="V60" i="5"/>
  <c r="T60" i="5"/>
  <c r="L60" i="5"/>
  <c r="R60" i="5" s="1"/>
  <c r="AD59" i="5"/>
  <c r="AC59" i="5"/>
  <c r="V59" i="5"/>
  <c r="T59" i="5"/>
  <c r="L59" i="5"/>
  <c r="R59" i="5" s="1"/>
  <c r="AD58" i="5"/>
  <c r="AC58" i="5"/>
  <c r="V58" i="5"/>
  <c r="T58" i="5"/>
  <c r="L58" i="5"/>
  <c r="M58" i="5" s="1"/>
  <c r="AD57" i="5"/>
  <c r="AC57" i="5"/>
  <c r="V57" i="5"/>
  <c r="T57" i="5"/>
  <c r="L57" i="5"/>
  <c r="R57" i="5" s="1"/>
  <c r="AD56" i="5"/>
  <c r="AC56" i="5"/>
  <c r="V56" i="5"/>
  <c r="T56" i="5"/>
  <c r="L56" i="5"/>
  <c r="K56" i="5"/>
  <c r="AD55" i="5"/>
  <c r="AC55" i="5"/>
  <c r="V55" i="5"/>
  <c r="T55" i="5"/>
  <c r="L55" i="5"/>
  <c r="K55" i="5"/>
  <c r="AD54" i="5"/>
  <c r="AC54" i="5"/>
  <c r="V54" i="5"/>
  <c r="T54" i="5"/>
  <c r="L54" i="5"/>
  <c r="K54" i="5"/>
  <c r="AD53" i="5"/>
  <c r="AC53" i="5"/>
  <c r="V53" i="5"/>
  <c r="T53" i="5"/>
  <c r="L53" i="5"/>
  <c r="K53" i="5"/>
  <c r="AD52" i="5"/>
  <c r="AC52" i="5"/>
  <c r="V52" i="5"/>
  <c r="T52" i="5"/>
  <c r="L52" i="5"/>
  <c r="K52" i="5"/>
  <c r="AD51" i="5"/>
  <c r="AC51" i="5"/>
  <c r="V51" i="5"/>
  <c r="T51" i="5"/>
  <c r="L51" i="5"/>
  <c r="K51" i="5"/>
  <c r="AD50" i="5"/>
  <c r="AC50" i="5"/>
  <c r="V50" i="5"/>
  <c r="T50" i="5"/>
  <c r="L50" i="5"/>
  <c r="K50" i="5"/>
  <c r="AD49" i="5"/>
  <c r="AC49" i="5"/>
  <c r="V49" i="5"/>
  <c r="T49" i="5"/>
  <c r="L49" i="5"/>
  <c r="K49" i="5"/>
  <c r="AD48" i="5"/>
  <c r="AC48" i="5"/>
  <c r="V48" i="5"/>
  <c r="T48" i="5"/>
  <c r="L48" i="5"/>
  <c r="K48" i="5"/>
  <c r="AD47" i="5"/>
  <c r="AC47" i="5"/>
  <c r="V47" i="5"/>
  <c r="T47" i="5"/>
  <c r="L47" i="5"/>
  <c r="K47" i="5"/>
  <c r="AD46" i="5"/>
  <c r="AC46" i="5"/>
  <c r="V46" i="5"/>
  <c r="T46" i="5"/>
  <c r="L46" i="5"/>
  <c r="K46" i="5"/>
  <c r="AD45" i="5"/>
  <c r="AC45" i="5"/>
  <c r="V45" i="5"/>
  <c r="T45" i="5"/>
  <c r="L45" i="5"/>
  <c r="K45" i="5"/>
  <c r="AD44" i="5"/>
  <c r="AC44" i="5"/>
  <c r="V44" i="5"/>
  <c r="T44" i="5"/>
  <c r="L44" i="5"/>
  <c r="K44" i="5"/>
  <c r="AD43" i="5"/>
  <c r="AC43" i="5"/>
  <c r="V43" i="5"/>
  <c r="T43" i="5"/>
  <c r="L43" i="5"/>
  <c r="K43" i="5"/>
  <c r="AD42" i="5"/>
  <c r="AC42" i="5"/>
  <c r="V42" i="5"/>
  <c r="T42" i="5"/>
  <c r="L42" i="5"/>
  <c r="K42" i="5"/>
  <c r="AD41" i="5"/>
  <c r="AC41" i="5"/>
  <c r="V41" i="5"/>
  <c r="T41" i="5"/>
  <c r="L41" i="5"/>
  <c r="K41" i="5"/>
  <c r="AD40" i="5"/>
  <c r="AC40" i="5"/>
  <c r="V40" i="5"/>
  <c r="T40" i="5"/>
  <c r="L40" i="5"/>
  <c r="K40" i="5"/>
  <c r="AD39" i="5"/>
  <c r="AC39" i="5"/>
  <c r="V39" i="5"/>
  <c r="T39" i="5"/>
  <c r="L39" i="5"/>
  <c r="K39" i="5"/>
  <c r="AD38" i="5"/>
  <c r="AC38" i="5"/>
  <c r="V38" i="5"/>
  <c r="T38" i="5"/>
  <c r="L38" i="5"/>
  <c r="K38" i="5"/>
  <c r="AD37" i="5"/>
  <c r="AC37" i="5"/>
  <c r="V37" i="5"/>
  <c r="T37" i="5"/>
  <c r="L37" i="5"/>
  <c r="K37" i="5"/>
  <c r="AD36" i="5"/>
  <c r="AC36" i="5"/>
  <c r="V36" i="5"/>
  <c r="T36" i="5"/>
  <c r="L36" i="5"/>
  <c r="K36" i="5"/>
  <c r="AD35" i="5"/>
  <c r="AC35" i="5"/>
  <c r="V35" i="5"/>
  <c r="T35" i="5"/>
  <c r="L35" i="5"/>
  <c r="K35" i="5"/>
  <c r="AD34" i="5"/>
  <c r="AC34" i="5"/>
  <c r="V34" i="5"/>
  <c r="T34" i="5"/>
  <c r="L34" i="5"/>
  <c r="K34" i="5"/>
  <c r="AD33" i="5"/>
  <c r="AC33" i="5"/>
  <c r="V33" i="5"/>
  <c r="T33" i="5"/>
  <c r="L33" i="5"/>
  <c r="K33" i="5"/>
  <c r="AD32" i="5"/>
  <c r="AC32" i="5"/>
  <c r="V32" i="5"/>
  <c r="T32" i="5"/>
  <c r="L32" i="5"/>
  <c r="K32" i="5"/>
  <c r="AD31" i="5"/>
  <c r="AC31" i="5"/>
  <c r="V31" i="5"/>
  <c r="T31" i="5"/>
  <c r="L31" i="5"/>
  <c r="K31" i="5"/>
  <c r="AD30" i="5"/>
  <c r="AC30" i="5"/>
  <c r="V30" i="5"/>
  <c r="T30" i="5"/>
  <c r="L30" i="5"/>
  <c r="K30" i="5"/>
  <c r="AD29" i="5"/>
  <c r="AC29" i="5"/>
  <c r="V29" i="5"/>
  <c r="T29" i="5"/>
  <c r="L29" i="5"/>
  <c r="K29" i="5"/>
  <c r="AD28" i="5"/>
  <c r="AC28" i="5"/>
  <c r="V28" i="5"/>
  <c r="T28" i="5"/>
  <c r="L28" i="5"/>
  <c r="K28" i="5"/>
  <c r="AD27" i="5"/>
  <c r="AC27" i="5"/>
  <c r="V27" i="5"/>
  <c r="T27" i="5"/>
  <c r="L27" i="5"/>
  <c r="K27" i="5"/>
  <c r="AD26" i="5"/>
  <c r="AC26" i="5"/>
  <c r="V26" i="5"/>
  <c r="T26" i="5"/>
  <c r="L26" i="5"/>
  <c r="K26" i="5"/>
  <c r="AD25" i="5"/>
  <c r="AC25" i="5"/>
  <c r="V25" i="5"/>
  <c r="T25" i="5"/>
  <c r="L25" i="5"/>
  <c r="K25" i="5"/>
  <c r="AD24" i="5"/>
  <c r="AC24" i="5"/>
  <c r="V24" i="5"/>
  <c r="T24" i="5"/>
  <c r="L24" i="5"/>
  <c r="K24" i="5"/>
  <c r="AD23" i="5"/>
  <c r="AC23" i="5"/>
  <c r="V23" i="5"/>
  <c r="T23" i="5"/>
  <c r="L23" i="5"/>
  <c r="K23" i="5"/>
  <c r="AD22" i="5"/>
  <c r="AC22" i="5"/>
  <c r="V22" i="5"/>
  <c r="T22" i="5"/>
  <c r="L22" i="5"/>
  <c r="K22" i="5"/>
  <c r="AD21" i="5"/>
  <c r="AC21" i="5"/>
  <c r="V21" i="5"/>
  <c r="T21" i="5"/>
  <c r="L21" i="5"/>
  <c r="K21" i="5"/>
  <c r="AD20" i="5"/>
  <c r="AC20" i="5"/>
  <c r="V20" i="5"/>
  <c r="T20" i="5"/>
  <c r="L20" i="5"/>
  <c r="K20" i="5"/>
  <c r="AD19" i="5"/>
  <c r="AC19" i="5"/>
  <c r="V19" i="5"/>
  <c r="T19" i="5"/>
  <c r="L19" i="5"/>
  <c r="K19" i="5"/>
  <c r="AD18" i="5"/>
  <c r="AC18" i="5"/>
  <c r="V18" i="5"/>
  <c r="T18" i="5"/>
  <c r="L18" i="5"/>
  <c r="K18" i="5"/>
  <c r="AD17" i="5"/>
  <c r="AC17" i="5"/>
  <c r="V17" i="5"/>
  <c r="T17" i="5"/>
  <c r="L17" i="5"/>
  <c r="K17" i="5"/>
  <c r="AD16" i="5"/>
  <c r="AC16" i="5"/>
  <c r="V16" i="5"/>
  <c r="T16" i="5"/>
  <c r="L16" i="5"/>
  <c r="K16" i="5"/>
  <c r="AD15" i="5"/>
  <c r="AC15" i="5"/>
  <c r="V15" i="5"/>
  <c r="T15" i="5"/>
  <c r="L15" i="5"/>
  <c r="K15" i="5"/>
  <c r="AD14" i="5"/>
  <c r="AC14" i="5"/>
  <c r="V14" i="5"/>
  <c r="T14" i="5"/>
  <c r="L14" i="5"/>
  <c r="K14" i="5"/>
  <c r="AD13" i="5"/>
  <c r="AC13" i="5"/>
  <c r="V13" i="5"/>
  <c r="T13" i="5"/>
  <c r="L13" i="5"/>
  <c r="K13" i="5"/>
  <c r="AD12" i="5"/>
  <c r="AC12" i="5"/>
  <c r="V12" i="5"/>
  <c r="T12" i="5"/>
  <c r="L12" i="5"/>
  <c r="K12" i="5"/>
  <c r="AD11" i="5"/>
  <c r="AC11" i="5"/>
  <c r="V11" i="5"/>
  <c r="T11" i="5"/>
  <c r="L11" i="5"/>
  <c r="K11" i="5"/>
  <c r="AD10" i="5"/>
  <c r="AC10" i="5"/>
  <c r="V10" i="5"/>
  <c r="T10" i="5"/>
  <c r="L10" i="5"/>
  <c r="K10" i="5"/>
  <c r="AD9" i="5"/>
  <c r="AC9" i="5"/>
  <c r="V9" i="5"/>
  <c r="T9" i="5"/>
  <c r="L9" i="5"/>
  <c r="K9" i="5"/>
  <c r="AD8" i="5"/>
  <c r="AC8" i="5"/>
  <c r="V8" i="5"/>
  <c r="T8" i="5"/>
  <c r="L8" i="5"/>
  <c r="K8" i="5"/>
  <c r="AD7" i="5"/>
  <c r="AC7" i="5"/>
  <c r="V7" i="5"/>
  <c r="T7" i="5"/>
  <c r="L7" i="5"/>
  <c r="K7" i="5"/>
  <c r="AD6" i="5"/>
  <c r="AC6" i="5"/>
  <c r="L6" i="5"/>
  <c r="K6" i="5"/>
  <c r="AD5" i="5"/>
  <c r="AC5" i="5"/>
  <c r="L5" i="5"/>
  <c r="K5" i="5"/>
  <c r="AD4" i="5"/>
  <c r="AC4" i="5"/>
  <c r="L4" i="5"/>
  <c r="K4" i="5"/>
  <c r="AD3" i="5"/>
  <c r="AC3" i="5"/>
  <c r="L3" i="5"/>
  <c r="K3" i="5"/>
  <c r="L2" i="5"/>
  <c r="K2" i="5"/>
  <c r="AB592" i="4"/>
  <c r="AA592" i="4"/>
  <c r="Z592" i="4"/>
  <c r="Y592" i="4"/>
  <c r="X592" i="4"/>
  <c r="W592" i="4"/>
  <c r="V592" i="4"/>
  <c r="U592" i="4"/>
  <c r="T592" i="4"/>
  <c r="S592" i="4"/>
  <c r="R592" i="4"/>
  <c r="Q592" i="4"/>
  <c r="P592" i="4"/>
  <c r="O592" i="4"/>
  <c r="N592" i="4"/>
  <c r="M592" i="4"/>
  <c r="L592" i="4"/>
  <c r="K592" i="4"/>
  <c r="J592" i="4"/>
  <c r="I592" i="4"/>
  <c r="H592" i="4"/>
  <c r="AB591" i="4"/>
  <c r="AA591" i="4"/>
  <c r="Z591" i="4"/>
  <c r="Y591" i="4"/>
  <c r="X591" i="4"/>
  <c r="W591" i="4"/>
  <c r="V591" i="4"/>
  <c r="U591" i="4"/>
  <c r="T591" i="4"/>
  <c r="S591" i="4"/>
  <c r="R591" i="4"/>
  <c r="Q591" i="4"/>
  <c r="P591" i="4"/>
  <c r="O591" i="4"/>
  <c r="N591" i="4"/>
  <c r="M591" i="4"/>
  <c r="L591" i="4"/>
  <c r="K591" i="4"/>
  <c r="J591" i="4"/>
  <c r="I591" i="4"/>
  <c r="H591" i="4"/>
  <c r="AB590" i="4"/>
  <c r="AA590" i="4"/>
  <c r="Z590" i="4"/>
  <c r="Y590" i="4"/>
  <c r="X590" i="4"/>
  <c r="W590" i="4"/>
  <c r="V590" i="4"/>
  <c r="U590" i="4"/>
  <c r="T590" i="4"/>
  <c r="S590" i="4"/>
  <c r="R590" i="4"/>
  <c r="Q590" i="4"/>
  <c r="P590" i="4"/>
  <c r="O590" i="4"/>
  <c r="N590" i="4"/>
  <c r="M590" i="4"/>
  <c r="L590" i="4"/>
  <c r="K590" i="4"/>
  <c r="J590" i="4"/>
  <c r="I590" i="4"/>
  <c r="H590" i="4"/>
  <c r="AB589" i="4"/>
  <c r="AA589" i="4"/>
  <c r="Z589" i="4"/>
  <c r="Y589" i="4"/>
  <c r="X589" i="4"/>
  <c r="W589" i="4"/>
  <c r="V589" i="4"/>
  <c r="U589" i="4"/>
  <c r="T589" i="4"/>
  <c r="S589" i="4"/>
  <c r="R589" i="4"/>
  <c r="Q589" i="4"/>
  <c r="P589" i="4"/>
  <c r="O589" i="4"/>
  <c r="N589" i="4"/>
  <c r="M589" i="4"/>
  <c r="L589" i="4"/>
  <c r="K589" i="4"/>
  <c r="J589" i="4"/>
  <c r="I589" i="4"/>
  <c r="H589" i="4"/>
  <c r="AB588" i="4"/>
  <c r="AA588" i="4"/>
  <c r="Z588" i="4"/>
  <c r="Y588" i="4"/>
  <c r="X588" i="4"/>
  <c r="W588" i="4"/>
  <c r="V588" i="4"/>
  <c r="U588" i="4"/>
  <c r="T588" i="4"/>
  <c r="S588" i="4"/>
  <c r="R588" i="4"/>
  <c r="Q588" i="4"/>
  <c r="P588" i="4"/>
  <c r="O588" i="4"/>
  <c r="N588" i="4"/>
  <c r="M588" i="4"/>
  <c r="L588" i="4"/>
  <c r="K588" i="4"/>
  <c r="J588" i="4"/>
  <c r="I588" i="4"/>
  <c r="H588" i="4"/>
  <c r="AB587" i="4"/>
  <c r="AA587" i="4"/>
  <c r="Z587" i="4"/>
  <c r="Y587" i="4"/>
  <c r="X587" i="4"/>
  <c r="W587" i="4"/>
  <c r="V587" i="4"/>
  <c r="U587" i="4"/>
  <c r="T587" i="4"/>
  <c r="S587" i="4"/>
  <c r="R587" i="4"/>
  <c r="Q587" i="4"/>
  <c r="P587" i="4"/>
  <c r="O587" i="4"/>
  <c r="N587" i="4"/>
  <c r="M587" i="4"/>
  <c r="L587" i="4"/>
  <c r="K587" i="4"/>
  <c r="J587" i="4"/>
  <c r="I587" i="4"/>
  <c r="H587" i="4"/>
  <c r="AB586" i="4"/>
  <c r="AA586" i="4"/>
  <c r="Z586" i="4"/>
  <c r="Y586" i="4"/>
  <c r="X586" i="4"/>
  <c r="W586" i="4"/>
  <c r="V586" i="4"/>
  <c r="U586" i="4"/>
  <c r="T586" i="4"/>
  <c r="S586" i="4"/>
  <c r="R586" i="4"/>
  <c r="Q586" i="4"/>
  <c r="P586" i="4"/>
  <c r="O586" i="4"/>
  <c r="N586" i="4"/>
  <c r="M586" i="4"/>
  <c r="L586" i="4"/>
  <c r="K586" i="4"/>
  <c r="J586" i="4"/>
  <c r="I586" i="4"/>
  <c r="H586" i="4"/>
  <c r="AB585" i="4"/>
  <c r="AA585" i="4"/>
  <c r="Z585" i="4"/>
  <c r="Y585" i="4"/>
  <c r="X585" i="4"/>
  <c r="W585" i="4"/>
  <c r="V585" i="4"/>
  <c r="U585" i="4"/>
  <c r="T585" i="4"/>
  <c r="S585" i="4"/>
  <c r="R585" i="4"/>
  <c r="Q585" i="4"/>
  <c r="P585" i="4"/>
  <c r="O585" i="4"/>
  <c r="N585" i="4"/>
  <c r="M585" i="4"/>
  <c r="L585" i="4"/>
  <c r="K585" i="4"/>
  <c r="J585" i="4"/>
  <c r="I585" i="4"/>
  <c r="H585" i="4"/>
  <c r="AB584" i="4"/>
  <c r="AA584" i="4"/>
  <c r="Z584" i="4"/>
  <c r="Y584" i="4"/>
  <c r="X584" i="4"/>
  <c r="W584" i="4"/>
  <c r="V584" i="4"/>
  <c r="U584" i="4"/>
  <c r="T584" i="4"/>
  <c r="S584" i="4"/>
  <c r="R584" i="4"/>
  <c r="Q584" i="4"/>
  <c r="P584" i="4"/>
  <c r="O584" i="4"/>
  <c r="N584" i="4"/>
  <c r="M584" i="4"/>
  <c r="L584" i="4"/>
  <c r="K584" i="4"/>
  <c r="J584" i="4"/>
  <c r="I584" i="4"/>
  <c r="H584" i="4"/>
  <c r="AB583" i="4"/>
  <c r="AA583" i="4"/>
  <c r="Z583" i="4"/>
  <c r="Y583" i="4"/>
  <c r="X583" i="4"/>
  <c r="W583" i="4"/>
  <c r="V583" i="4"/>
  <c r="U583" i="4"/>
  <c r="T583" i="4"/>
  <c r="S583" i="4"/>
  <c r="R583" i="4"/>
  <c r="Q583" i="4"/>
  <c r="P583" i="4"/>
  <c r="O583" i="4"/>
  <c r="N583" i="4"/>
  <c r="M583" i="4"/>
  <c r="L583" i="4"/>
  <c r="K583" i="4"/>
  <c r="J583" i="4"/>
  <c r="I583" i="4"/>
  <c r="H583" i="4"/>
  <c r="AB582" i="4"/>
  <c r="AA582" i="4"/>
  <c r="Z582" i="4"/>
  <c r="Y582" i="4"/>
  <c r="X582" i="4"/>
  <c r="W582" i="4"/>
  <c r="V582" i="4"/>
  <c r="U582" i="4"/>
  <c r="T582" i="4"/>
  <c r="S582" i="4"/>
  <c r="R582" i="4"/>
  <c r="Q582" i="4"/>
  <c r="P582" i="4"/>
  <c r="O582" i="4"/>
  <c r="N582" i="4"/>
  <c r="M582" i="4"/>
  <c r="L582" i="4"/>
  <c r="K582" i="4"/>
  <c r="J582" i="4"/>
  <c r="I582" i="4"/>
  <c r="H582" i="4"/>
  <c r="AB581" i="4"/>
  <c r="AA581" i="4"/>
  <c r="Z581" i="4"/>
  <c r="Y581" i="4"/>
  <c r="X581" i="4"/>
  <c r="W581" i="4"/>
  <c r="V581" i="4"/>
  <c r="U581" i="4"/>
  <c r="T581" i="4"/>
  <c r="S581" i="4"/>
  <c r="R581" i="4"/>
  <c r="Q581" i="4"/>
  <c r="P581" i="4"/>
  <c r="O581" i="4"/>
  <c r="N581" i="4"/>
  <c r="M581" i="4"/>
  <c r="L581" i="4"/>
  <c r="K581" i="4"/>
  <c r="J581" i="4"/>
  <c r="I581" i="4"/>
  <c r="H581" i="4"/>
  <c r="AB580" i="4"/>
  <c r="AA580" i="4"/>
  <c r="Z580" i="4"/>
  <c r="Y580" i="4"/>
  <c r="X580" i="4"/>
  <c r="W580" i="4"/>
  <c r="V580" i="4"/>
  <c r="U580" i="4"/>
  <c r="T580" i="4"/>
  <c r="S580" i="4"/>
  <c r="R580" i="4"/>
  <c r="Q580" i="4"/>
  <c r="P580" i="4"/>
  <c r="O580" i="4"/>
  <c r="N580" i="4"/>
  <c r="M580" i="4"/>
  <c r="L580" i="4"/>
  <c r="K580" i="4"/>
  <c r="J580" i="4"/>
  <c r="I580" i="4"/>
  <c r="H580" i="4"/>
  <c r="AB579" i="4"/>
  <c r="AA579" i="4"/>
  <c r="Z579" i="4"/>
  <c r="Y579" i="4"/>
  <c r="X579" i="4"/>
  <c r="W579" i="4"/>
  <c r="V579" i="4"/>
  <c r="U579" i="4"/>
  <c r="T579" i="4"/>
  <c r="S579" i="4"/>
  <c r="R579" i="4"/>
  <c r="Q579" i="4"/>
  <c r="P579" i="4"/>
  <c r="O579" i="4"/>
  <c r="N579" i="4"/>
  <c r="M579" i="4"/>
  <c r="L579" i="4"/>
  <c r="K579" i="4"/>
  <c r="J579" i="4"/>
  <c r="I579" i="4"/>
  <c r="H579" i="4"/>
  <c r="AB578" i="4"/>
  <c r="AA578" i="4"/>
  <c r="Z578" i="4"/>
  <c r="Y578" i="4"/>
  <c r="X578" i="4"/>
  <c r="W578" i="4"/>
  <c r="V578" i="4"/>
  <c r="U578" i="4"/>
  <c r="T578" i="4"/>
  <c r="S578" i="4"/>
  <c r="R578" i="4"/>
  <c r="Q578" i="4"/>
  <c r="P578" i="4"/>
  <c r="O578" i="4"/>
  <c r="N578" i="4"/>
  <c r="M578" i="4"/>
  <c r="L578" i="4"/>
  <c r="K578" i="4"/>
  <c r="J578" i="4"/>
  <c r="I578" i="4"/>
  <c r="H578" i="4"/>
  <c r="AB577" i="4"/>
  <c r="AA577" i="4"/>
  <c r="Z577" i="4"/>
  <c r="Y577" i="4"/>
  <c r="X577" i="4"/>
  <c r="W577" i="4"/>
  <c r="V577" i="4"/>
  <c r="U577" i="4"/>
  <c r="T577" i="4"/>
  <c r="S577" i="4"/>
  <c r="R577" i="4"/>
  <c r="Q577" i="4"/>
  <c r="P577" i="4"/>
  <c r="O577" i="4"/>
  <c r="N577" i="4"/>
  <c r="M577" i="4"/>
  <c r="L577" i="4"/>
  <c r="K577" i="4"/>
  <c r="J577" i="4"/>
  <c r="I577" i="4"/>
  <c r="H577" i="4"/>
  <c r="AB576" i="4"/>
  <c r="AA576" i="4"/>
  <c r="Z576" i="4"/>
  <c r="Y576" i="4"/>
  <c r="X576" i="4"/>
  <c r="W576" i="4"/>
  <c r="V576" i="4"/>
  <c r="U576" i="4"/>
  <c r="T576" i="4"/>
  <c r="S576" i="4"/>
  <c r="R576" i="4"/>
  <c r="Q576" i="4"/>
  <c r="P576" i="4"/>
  <c r="O576" i="4"/>
  <c r="N576" i="4"/>
  <c r="M576" i="4"/>
  <c r="L576" i="4"/>
  <c r="K576" i="4"/>
  <c r="J576" i="4"/>
  <c r="I576" i="4"/>
  <c r="H576" i="4"/>
  <c r="AB575" i="4"/>
  <c r="AA575" i="4"/>
  <c r="Z575" i="4"/>
  <c r="Y575" i="4"/>
  <c r="X575" i="4"/>
  <c r="W575" i="4"/>
  <c r="V575" i="4"/>
  <c r="U575" i="4"/>
  <c r="T575" i="4"/>
  <c r="S575" i="4"/>
  <c r="R575" i="4"/>
  <c r="Q575" i="4"/>
  <c r="P575" i="4"/>
  <c r="O575" i="4"/>
  <c r="N575" i="4"/>
  <c r="M575" i="4"/>
  <c r="L575" i="4"/>
  <c r="K575" i="4"/>
  <c r="J575" i="4"/>
  <c r="I575" i="4"/>
  <c r="H575" i="4"/>
  <c r="AB574" i="4"/>
  <c r="AA574" i="4"/>
  <c r="Z574" i="4"/>
  <c r="Y574" i="4"/>
  <c r="X574" i="4"/>
  <c r="W574" i="4"/>
  <c r="V574" i="4"/>
  <c r="U574" i="4"/>
  <c r="T574" i="4"/>
  <c r="S574" i="4"/>
  <c r="R574" i="4"/>
  <c r="Q574" i="4"/>
  <c r="P574" i="4"/>
  <c r="O574" i="4"/>
  <c r="N574" i="4"/>
  <c r="M574" i="4"/>
  <c r="L574" i="4"/>
  <c r="K574" i="4"/>
  <c r="J574" i="4"/>
  <c r="I574" i="4"/>
  <c r="H574" i="4"/>
  <c r="AB573" i="4"/>
  <c r="AA573" i="4"/>
  <c r="Z573" i="4"/>
  <c r="Y573" i="4"/>
  <c r="X573" i="4"/>
  <c r="W573" i="4"/>
  <c r="V573" i="4"/>
  <c r="U573" i="4"/>
  <c r="T573" i="4"/>
  <c r="S573" i="4"/>
  <c r="R573" i="4"/>
  <c r="Q573" i="4"/>
  <c r="P573" i="4"/>
  <c r="O573" i="4"/>
  <c r="N573" i="4"/>
  <c r="M573" i="4"/>
  <c r="L573" i="4"/>
  <c r="K573" i="4"/>
  <c r="J573" i="4"/>
  <c r="I573" i="4"/>
  <c r="H573" i="4"/>
  <c r="AB572" i="4"/>
  <c r="AA572" i="4"/>
  <c r="Z572" i="4"/>
  <c r="Y572" i="4"/>
  <c r="X572" i="4"/>
  <c r="W572" i="4"/>
  <c r="V572" i="4"/>
  <c r="U572" i="4"/>
  <c r="T572" i="4"/>
  <c r="S572" i="4"/>
  <c r="R572" i="4"/>
  <c r="Q572" i="4"/>
  <c r="P572" i="4"/>
  <c r="O572" i="4"/>
  <c r="N572" i="4"/>
  <c r="M572" i="4"/>
  <c r="L572" i="4"/>
  <c r="K572" i="4"/>
  <c r="J572" i="4"/>
  <c r="I572" i="4"/>
  <c r="H572" i="4"/>
  <c r="AB571" i="4"/>
  <c r="AA571" i="4"/>
  <c r="Z571" i="4"/>
  <c r="Y571" i="4"/>
  <c r="X571" i="4"/>
  <c r="W571" i="4"/>
  <c r="V571" i="4"/>
  <c r="U571" i="4"/>
  <c r="T571" i="4"/>
  <c r="S571" i="4"/>
  <c r="R571" i="4"/>
  <c r="Q571" i="4"/>
  <c r="P571" i="4"/>
  <c r="O571" i="4"/>
  <c r="N571" i="4"/>
  <c r="M571" i="4"/>
  <c r="L571" i="4"/>
  <c r="K571" i="4"/>
  <c r="J571" i="4"/>
  <c r="I571" i="4"/>
  <c r="H571" i="4"/>
  <c r="AB570" i="4"/>
  <c r="AA570" i="4"/>
  <c r="Z570" i="4"/>
  <c r="Y570" i="4"/>
  <c r="X570" i="4"/>
  <c r="W570" i="4"/>
  <c r="V570" i="4"/>
  <c r="U570" i="4"/>
  <c r="T570" i="4"/>
  <c r="S570" i="4"/>
  <c r="R570" i="4"/>
  <c r="Q570" i="4"/>
  <c r="P570" i="4"/>
  <c r="O570" i="4"/>
  <c r="N570" i="4"/>
  <c r="M570" i="4"/>
  <c r="L570" i="4"/>
  <c r="K570" i="4"/>
  <c r="J570" i="4"/>
  <c r="I570" i="4"/>
  <c r="H570" i="4"/>
  <c r="AB569" i="4"/>
  <c r="AA569" i="4"/>
  <c r="Z569" i="4"/>
  <c r="Y569" i="4"/>
  <c r="X569" i="4"/>
  <c r="W569" i="4"/>
  <c r="V569" i="4"/>
  <c r="U569" i="4"/>
  <c r="T569" i="4"/>
  <c r="S569" i="4"/>
  <c r="R569" i="4"/>
  <c r="Q569" i="4"/>
  <c r="P569" i="4"/>
  <c r="O569" i="4"/>
  <c r="N569" i="4"/>
  <c r="M569" i="4"/>
  <c r="L569" i="4"/>
  <c r="K569" i="4"/>
  <c r="J569" i="4"/>
  <c r="I569" i="4"/>
  <c r="H569" i="4"/>
  <c r="AB568" i="4"/>
  <c r="AA568" i="4"/>
  <c r="Z568" i="4"/>
  <c r="Y568" i="4"/>
  <c r="X568" i="4"/>
  <c r="W568" i="4"/>
  <c r="V568" i="4"/>
  <c r="U568" i="4"/>
  <c r="T568" i="4"/>
  <c r="S568" i="4"/>
  <c r="R568" i="4"/>
  <c r="Q568" i="4"/>
  <c r="P568" i="4"/>
  <c r="O568" i="4"/>
  <c r="N568" i="4"/>
  <c r="M568" i="4"/>
  <c r="L568" i="4"/>
  <c r="K568" i="4"/>
  <c r="J568" i="4"/>
  <c r="I568" i="4"/>
  <c r="H568" i="4"/>
  <c r="AB567" i="4"/>
  <c r="AA567" i="4"/>
  <c r="Z567" i="4"/>
  <c r="Y567" i="4"/>
  <c r="X567" i="4"/>
  <c r="W567" i="4"/>
  <c r="V567" i="4"/>
  <c r="U567" i="4"/>
  <c r="T567" i="4"/>
  <c r="S567" i="4"/>
  <c r="R567" i="4"/>
  <c r="Q567" i="4"/>
  <c r="P567" i="4"/>
  <c r="O567" i="4"/>
  <c r="N567" i="4"/>
  <c r="M567" i="4"/>
  <c r="L567" i="4"/>
  <c r="K567" i="4"/>
  <c r="J567" i="4"/>
  <c r="I567" i="4"/>
  <c r="H567" i="4"/>
  <c r="AB566" i="4"/>
  <c r="AA566" i="4"/>
  <c r="Z566" i="4"/>
  <c r="Y566" i="4"/>
  <c r="X566" i="4"/>
  <c r="W566" i="4"/>
  <c r="V566" i="4"/>
  <c r="U566" i="4"/>
  <c r="T566" i="4"/>
  <c r="S566" i="4"/>
  <c r="R566" i="4"/>
  <c r="Q566" i="4"/>
  <c r="P566" i="4"/>
  <c r="O566" i="4"/>
  <c r="N566" i="4"/>
  <c r="M566" i="4"/>
  <c r="L566" i="4"/>
  <c r="K566" i="4"/>
  <c r="J566" i="4"/>
  <c r="I566" i="4"/>
  <c r="H566" i="4"/>
  <c r="AB565" i="4"/>
  <c r="AA565" i="4"/>
  <c r="Z565" i="4"/>
  <c r="Y565" i="4"/>
  <c r="X565" i="4"/>
  <c r="W565" i="4"/>
  <c r="V565" i="4"/>
  <c r="U565" i="4"/>
  <c r="T565" i="4"/>
  <c r="S565" i="4"/>
  <c r="R565" i="4"/>
  <c r="Q565" i="4"/>
  <c r="P565" i="4"/>
  <c r="O565" i="4"/>
  <c r="N565" i="4"/>
  <c r="M565" i="4"/>
  <c r="L565" i="4"/>
  <c r="K565" i="4"/>
  <c r="J565" i="4"/>
  <c r="I565" i="4"/>
  <c r="H565" i="4"/>
  <c r="AB564" i="4"/>
  <c r="AA564" i="4"/>
  <c r="Z564" i="4"/>
  <c r="Y564" i="4"/>
  <c r="X564" i="4"/>
  <c r="W564" i="4"/>
  <c r="V564" i="4"/>
  <c r="U564" i="4"/>
  <c r="T564" i="4"/>
  <c r="S564" i="4"/>
  <c r="R564" i="4"/>
  <c r="Q564" i="4"/>
  <c r="P564" i="4"/>
  <c r="O564" i="4"/>
  <c r="N564" i="4"/>
  <c r="M564" i="4"/>
  <c r="L564" i="4"/>
  <c r="K564" i="4"/>
  <c r="J564" i="4"/>
  <c r="I564" i="4"/>
  <c r="H564" i="4"/>
  <c r="AB563" i="4"/>
  <c r="AA563" i="4"/>
  <c r="Z563" i="4"/>
  <c r="Y563" i="4"/>
  <c r="X563" i="4"/>
  <c r="W563" i="4"/>
  <c r="V563" i="4"/>
  <c r="U563" i="4"/>
  <c r="T563" i="4"/>
  <c r="S563" i="4"/>
  <c r="R563" i="4"/>
  <c r="Q563" i="4"/>
  <c r="P563" i="4"/>
  <c r="O563" i="4"/>
  <c r="N563" i="4"/>
  <c r="M563" i="4"/>
  <c r="L563" i="4"/>
  <c r="K563" i="4"/>
  <c r="J563" i="4"/>
  <c r="I563" i="4"/>
  <c r="H563" i="4"/>
  <c r="AB562" i="4"/>
  <c r="AA562" i="4"/>
  <c r="Z562" i="4"/>
  <c r="Y562" i="4"/>
  <c r="X562" i="4"/>
  <c r="W562" i="4"/>
  <c r="V562" i="4"/>
  <c r="U562" i="4"/>
  <c r="T562" i="4"/>
  <c r="S562" i="4"/>
  <c r="R562" i="4"/>
  <c r="Q562" i="4"/>
  <c r="P562" i="4"/>
  <c r="O562" i="4"/>
  <c r="N562" i="4"/>
  <c r="M562" i="4"/>
  <c r="L562" i="4"/>
  <c r="K562" i="4"/>
  <c r="J562" i="4"/>
  <c r="I562" i="4"/>
  <c r="H562" i="4"/>
  <c r="AB561" i="4"/>
  <c r="AA561" i="4"/>
  <c r="Z561" i="4"/>
  <c r="Y561" i="4"/>
  <c r="X561" i="4"/>
  <c r="W561" i="4"/>
  <c r="V561" i="4"/>
  <c r="U561" i="4"/>
  <c r="T561" i="4"/>
  <c r="S561" i="4"/>
  <c r="R561" i="4"/>
  <c r="Q561" i="4"/>
  <c r="P561" i="4"/>
  <c r="O561" i="4"/>
  <c r="N561" i="4"/>
  <c r="M561" i="4"/>
  <c r="L561" i="4"/>
  <c r="K561" i="4"/>
  <c r="J561" i="4"/>
  <c r="I561" i="4"/>
  <c r="H561" i="4"/>
  <c r="AB560" i="4"/>
  <c r="AA560" i="4"/>
  <c r="Z560" i="4"/>
  <c r="Y560" i="4"/>
  <c r="X560" i="4"/>
  <c r="W560" i="4"/>
  <c r="V560" i="4"/>
  <c r="U560" i="4"/>
  <c r="T560" i="4"/>
  <c r="S560" i="4"/>
  <c r="R560" i="4"/>
  <c r="Q560" i="4"/>
  <c r="P560" i="4"/>
  <c r="O560" i="4"/>
  <c r="N560" i="4"/>
  <c r="M560" i="4"/>
  <c r="L560" i="4"/>
  <c r="K560" i="4"/>
  <c r="J560" i="4"/>
  <c r="I560" i="4"/>
  <c r="H560" i="4"/>
  <c r="AB559" i="4"/>
  <c r="AA559" i="4"/>
  <c r="Z559" i="4"/>
  <c r="Y559" i="4"/>
  <c r="X559" i="4"/>
  <c r="W559" i="4"/>
  <c r="V559" i="4"/>
  <c r="U559" i="4"/>
  <c r="T559" i="4"/>
  <c r="S559" i="4"/>
  <c r="R559" i="4"/>
  <c r="Q559" i="4"/>
  <c r="P559" i="4"/>
  <c r="O559" i="4"/>
  <c r="N559" i="4"/>
  <c r="M559" i="4"/>
  <c r="L559" i="4"/>
  <c r="K559" i="4"/>
  <c r="J559" i="4"/>
  <c r="I559" i="4"/>
  <c r="H559" i="4"/>
  <c r="AB558" i="4"/>
  <c r="AA558" i="4"/>
  <c r="Z558" i="4"/>
  <c r="Y558" i="4"/>
  <c r="X558" i="4"/>
  <c r="W558" i="4"/>
  <c r="V558" i="4"/>
  <c r="U558" i="4"/>
  <c r="T558" i="4"/>
  <c r="S558" i="4"/>
  <c r="R558" i="4"/>
  <c r="Q558" i="4"/>
  <c r="P558" i="4"/>
  <c r="O558" i="4"/>
  <c r="N558" i="4"/>
  <c r="M558" i="4"/>
  <c r="L558" i="4"/>
  <c r="K558" i="4"/>
  <c r="J558" i="4"/>
  <c r="I558" i="4"/>
  <c r="H558" i="4"/>
  <c r="AB557" i="4"/>
  <c r="AA557" i="4"/>
  <c r="Z557" i="4"/>
  <c r="Y557" i="4"/>
  <c r="X557" i="4"/>
  <c r="W557" i="4"/>
  <c r="V557" i="4"/>
  <c r="U557" i="4"/>
  <c r="T557" i="4"/>
  <c r="S557" i="4"/>
  <c r="R557" i="4"/>
  <c r="Q557" i="4"/>
  <c r="P557" i="4"/>
  <c r="O557" i="4"/>
  <c r="N557" i="4"/>
  <c r="M557" i="4"/>
  <c r="L557" i="4"/>
  <c r="K557" i="4"/>
  <c r="J557" i="4"/>
  <c r="I557" i="4"/>
  <c r="H557" i="4"/>
  <c r="AB556" i="4"/>
  <c r="AA556" i="4"/>
  <c r="Z556" i="4"/>
  <c r="Y556" i="4"/>
  <c r="X556" i="4"/>
  <c r="W556" i="4"/>
  <c r="V556" i="4"/>
  <c r="U556" i="4"/>
  <c r="T556" i="4"/>
  <c r="S556" i="4"/>
  <c r="R556" i="4"/>
  <c r="Q556" i="4"/>
  <c r="P556" i="4"/>
  <c r="O556" i="4"/>
  <c r="N556" i="4"/>
  <c r="M556" i="4"/>
  <c r="L556" i="4"/>
  <c r="K556" i="4"/>
  <c r="J556" i="4"/>
  <c r="I556" i="4"/>
  <c r="H556" i="4"/>
  <c r="AB555" i="4"/>
  <c r="AA555" i="4"/>
  <c r="Z555" i="4"/>
  <c r="Y555" i="4"/>
  <c r="X555" i="4"/>
  <c r="W555" i="4"/>
  <c r="V555" i="4"/>
  <c r="U555" i="4"/>
  <c r="T555" i="4"/>
  <c r="S555" i="4"/>
  <c r="R555" i="4"/>
  <c r="Q555" i="4"/>
  <c r="P555" i="4"/>
  <c r="O555" i="4"/>
  <c r="N555" i="4"/>
  <c r="M555" i="4"/>
  <c r="L555" i="4"/>
  <c r="K555" i="4"/>
  <c r="J555" i="4"/>
  <c r="I555" i="4"/>
  <c r="H555" i="4"/>
  <c r="AB554" i="4"/>
  <c r="AA554" i="4"/>
  <c r="Z554" i="4"/>
  <c r="Y554" i="4"/>
  <c r="X554" i="4"/>
  <c r="W554" i="4"/>
  <c r="V554" i="4"/>
  <c r="U554" i="4"/>
  <c r="T554" i="4"/>
  <c r="S554" i="4"/>
  <c r="R554" i="4"/>
  <c r="Q554" i="4"/>
  <c r="P554" i="4"/>
  <c r="O554" i="4"/>
  <c r="N554" i="4"/>
  <c r="M554" i="4"/>
  <c r="L554" i="4"/>
  <c r="K554" i="4"/>
  <c r="J554" i="4"/>
  <c r="I554" i="4"/>
  <c r="H554" i="4"/>
  <c r="AB553" i="4"/>
  <c r="AA553" i="4"/>
  <c r="Z553" i="4"/>
  <c r="Y553" i="4"/>
  <c r="X553" i="4"/>
  <c r="W553" i="4"/>
  <c r="V553" i="4"/>
  <c r="U553" i="4"/>
  <c r="T553" i="4"/>
  <c r="S553" i="4"/>
  <c r="R553" i="4"/>
  <c r="Q553" i="4"/>
  <c r="P553" i="4"/>
  <c r="O553" i="4"/>
  <c r="N553" i="4"/>
  <c r="M553" i="4"/>
  <c r="L553" i="4"/>
  <c r="K553" i="4"/>
  <c r="J553" i="4"/>
  <c r="I553" i="4"/>
  <c r="H553" i="4"/>
  <c r="AB552" i="4"/>
  <c r="AA552" i="4"/>
  <c r="Z552" i="4"/>
  <c r="Y552" i="4"/>
  <c r="X552" i="4"/>
  <c r="W552" i="4"/>
  <c r="V552" i="4"/>
  <c r="U552" i="4"/>
  <c r="T552" i="4"/>
  <c r="S552" i="4"/>
  <c r="R552" i="4"/>
  <c r="Q552" i="4"/>
  <c r="P552" i="4"/>
  <c r="O552" i="4"/>
  <c r="N552" i="4"/>
  <c r="M552" i="4"/>
  <c r="L552" i="4"/>
  <c r="K552" i="4"/>
  <c r="J552" i="4"/>
  <c r="I552" i="4"/>
  <c r="H552" i="4"/>
  <c r="AB551" i="4"/>
  <c r="AA551" i="4"/>
  <c r="Z551" i="4"/>
  <c r="Y551" i="4"/>
  <c r="X551" i="4"/>
  <c r="W551" i="4"/>
  <c r="V551" i="4"/>
  <c r="U551" i="4"/>
  <c r="T551" i="4"/>
  <c r="S551" i="4"/>
  <c r="R551" i="4"/>
  <c r="Q551" i="4"/>
  <c r="P551" i="4"/>
  <c r="O551" i="4"/>
  <c r="N551" i="4"/>
  <c r="M551" i="4"/>
  <c r="L551" i="4"/>
  <c r="K551" i="4"/>
  <c r="J551" i="4"/>
  <c r="I551" i="4"/>
  <c r="H551" i="4"/>
  <c r="AB550" i="4"/>
  <c r="AA550" i="4"/>
  <c r="Z550" i="4"/>
  <c r="Y550" i="4"/>
  <c r="X550" i="4"/>
  <c r="W550" i="4"/>
  <c r="V550" i="4"/>
  <c r="U550" i="4"/>
  <c r="T550" i="4"/>
  <c r="S550" i="4"/>
  <c r="R550" i="4"/>
  <c r="Q550" i="4"/>
  <c r="P550" i="4"/>
  <c r="O550" i="4"/>
  <c r="N550" i="4"/>
  <c r="M550" i="4"/>
  <c r="L550" i="4"/>
  <c r="K550" i="4"/>
  <c r="J550" i="4"/>
  <c r="I550" i="4"/>
  <c r="H550" i="4"/>
  <c r="AB549" i="4"/>
  <c r="AA549" i="4"/>
  <c r="Z549" i="4"/>
  <c r="Y549" i="4"/>
  <c r="X549" i="4"/>
  <c r="W549" i="4"/>
  <c r="V549" i="4"/>
  <c r="U549" i="4"/>
  <c r="T549" i="4"/>
  <c r="S549" i="4"/>
  <c r="R549" i="4"/>
  <c r="Q549" i="4"/>
  <c r="P549" i="4"/>
  <c r="O549" i="4"/>
  <c r="N549" i="4"/>
  <c r="M549" i="4"/>
  <c r="L549" i="4"/>
  <c r="K549" i="4"/>
  <c r="J549" i="4"/>
  <c r="I549" i="4"/>
  <c r="H549" i="4"/>
  <c r="AB548" i="4"/>
  <c r="AA548" i="4"/>
  <c r="Z548" i="4"/>
  <c r="Y548" i="4"/>
  <c r="X548" i="4"/>
  <c r="W548" i="4"/>
  <c r="V548" i="4"/>
  <c r="U548" i="4"/>
  <c r="T548" i="4"/>
  <c r="S548" i="4"/>
  <c r="R548" i="4"/>
  <c r="Q548" i="4"/>
  <c r="P548" i="4"/>
  <c r="O548" i="4"/>
  <c r="N548" i="4"/>
  <c r="M548" i="4"/>
  <c r="L548" i="4"/>
  <c r="K548" i="4"/>
  <c r="J548" i="4"/>
  <c r="I548" i="4"/>
  <c r="H548" i="4"/>
  <c r="AB547" i="4"/>
  <c r="AA547" i="4"/>
  <c r="Z547" i="4"/>
  <c r="Y547" i="4"/>
  <c r="X547" i="4"/>
  <c r="W547" i="4"/>
  <c r="V547" i="4"/>
  <c r="U547" i="4"/>
  <c r="T547" i="4"/>
  <c r="S547" i="4"/>
  <c r="R547" i="4"/>
  <c r="Q547" i="4"/>
  <c r="P547" i="4"/>
  <c r="O547" i="4"/>
  <c r="N547" i="4"/>
  <c r="M547" i="4"/>
  <c r="L547" i="4"/>
  <c r="K547" i="4"/>
  <c r="J547" i="4"/>
  <c r="I547" i="4"/>
  <c r="H547" i="4"/>
  <c r="AB546" i="4"/>
  <c r="AA546" i="4"/>
  <c r="Z546" i="4"/>
  <c r="Y546" i="4"/>
  <c r="X546" i="4"/>
  <c r="W546" i="4"/>
  <c r="V546" i="4"/>
  <c r="U546" i="4"/>
  <c r="T546" i="4"/>
  <c r="S546" i="4"/>
  <c r="R546" i="4"/>
  <c r="Q546" i="4"/>
  <c r="P546" i="4"/>
  <c r="O546" i="4"/>
  <c r="N546" i="4"/>
  <c r="M546" i="4"/>
  <c r="L546" i="4"/>
  <c r="K546" i="4"/>
  <c r="J546" i="4"/>
  <c r="I546" i="4"/>
  <c r="H546" i="4"/>
  <c r="AB545" i="4"/>
  <c r="AA545" i="4"/>
  <c r="Z545" i="4"/>
  <c r="Y545" i="4"/>
  <c r="X545" i="4"/>
  <c r="W545" i="4"/>
  <c r="V545" i="4"/>
  <c r="U545" i="4"/>
  <c r="T545" i="4"/>
  <c r="S545" i="4"/>
  <c r="R545" i="4"/>
  <c r="Q545" i="4"/>
  <c r="P545" i="4"/>
  <c r="O545" i="4"/>
  <c r="N545" i="4"/>
  <c r="M545" i="4"/>
  <c r="L545" i="4"/>
  <c r="K545" i="4"/>
  <c r="J545" i="4"/>
  <c r="I545" i="4"/>
  <c r="H545" i="4"/>
  <c r="AB544" i="4"/>
  <c r="AA544" i="4"/>
  <c r="Z544" i="4"/>
  <c r="Y544" i="4"/>
  <c r="X544" i="4"/>
  <c r="W544" i="4"/>
  <c r="V544" i="4"/>
  <c r="U544" i="4"/>
  <c r="T544" i="4"/>
  <c r="S544" i="4"/>
  <c r="R544" i="4"/>
  <c r="Q544" i="4"/>
  <c r="P544" i="4"/>
  <c r="O544" i="4"/>
  <c r="N544" i="4"/>
  <c r="M544" i="4"/>
  <c r="L544" i="4"/>
  <c r="K544" i="4"/>
  <c r="J544" i="4"/>
  <c r="I544" i="4"/>
  <c r="H544" i="4"/>
  <c r="AB543" i="4"/>
  <c r="AA543" i="4"/>
  <c r="Z543" i="4"/>
  <c r="Y543" i="4"/>
  <c r="X543" i="4"/>
  <c r="W543" i="4"/>
  <c r="V543" i="4"/>
  <c r="U543" i="4"/>
  <c r="T543" i="4"/>
  <c r="S543" i="4"/>
  <c r="R543" i="4"/>
  <c r="Q543" i="4"/>
  <c r="P543" i="4"/>
  <c r="O543" i="4"/>
  <c r="N543" i="4"/>
  <c r="M543" i="4"/>
  <c r="L543" i="4"/>
  <c r="K543" i="4"/>
  <c r="J543" i="4"/>
  <c r="I543" i="4"/>
  <c r="H543" i="4"/>
  <c r="AB542" i="4"/>
  <c r="AA542" i="4"/>
  <c r="Z542" i="4"/>
  <c r="Y542" i="4"/>
  <c r="X542" i="4"/>
  <c r="W542" i="4"/>
  <c r="V542" i="4"/>
  <c r="U542" i="4"/>
  <c r="T542" i="4"/>
  <c r="S542" i="4"/>
  <c r="R542" i="4"/>
  <c r="Q542" i="4"/>
  <c r="P542" i="4"/>
  <c r="O542" i="4"/>
  <c r="N542" i="4"/>
  <c r="M542" i="4"/>
  <c r="L542" i="4"/>
  <c r="K542" i="4"/>
  <c r="J542" i="4"/>
  <c r="I542" i="4"/>
  <c r="H542" i="4"/>
  <c r="AB541" i="4"/>
  <c r="AA541" i="4"/>
  <c r="Z541" i="4"/>
  <c r="Y541" i="4"/>
  <c r="X541" i="4"/>
  <c r="W541" i="4"/>
  <c r="V541" i="4"/>
  <c r="U541" i="4"/>
  <c r="T541" i="4"/>
  <c r="S541" i="4"/>
  <c r="R541" i="4"/>
  <c r="Q541" i="4"/>
  <c r="P541" i="4"/>
  <c r="O541" i="4"/>
  <c r="N541" i="4"/>
  <c r="M541" i="4"/>
  <c r="L541" i="4"/>
  <c r="K541" i="4"/>
  <c r="J541" i="4"/>
  <c r="I541" i="4"/>
  <c r="H541" i="4"/>
  <c r="AB540" i="4"/>
  <c r="AA540" i="4"/>
  <c r="Z540" i="4"/>
  <c r="Y540" i="4"/>
  <c r="X540" i="4"/>
  <c r="W540" i="4"/>
  <c r="V540" i="4"/>
  <c r="U540" i="4"/>
  <c r="T540" i="4"/>
  <c r="S540" i="4"/>
  <c r="R540" i="4"/>
  <c r="Q540" i="4"/>
  <c r="P540" i="4"/>
  <c r="O540" i="4"/>
  <c r="N540" i="4"/>
  <c r="M540" i="4"/>
  <c r="L540" i="4"/>
  <c r="K540" i="4"/>
  <c r="J540" i="4"/>
  <c r="I540" i="4"/>
  <c r="H540" i="4"/>
  <c r="AB539" i="4"/>
  <c r="AA539" i="4"/>
  <c r="Z539" i="4"/>
  <c r="Y539" i="4"/>
  <c r="X539" i="4"/>
  <c r="W539" i="4"/>
  <c r="V539" i="4"/>
  <c r="U539" i="4"/>
  <c r="T539" i="4"/>
  <c r="S539" i="4"/>
  <c r="R539" i="4"/>
  <c r="Q539" i="4"/>
  <c r="P539" i="4"/>
  <c r="O539" i="4"/>
  <c r="N539" i="4"/>
  <c r="M539" i="4"/>
  <c r="L539" i="4"/>
  <c r="K539" i="4"/>
  <c r="J539" i="4"/>
  <c r="I539" i="4"/>
  <c r="H539" i="4"/>
  <c r="AB538" i="4"/>
  <c r="AA538" i="4"/>
  <c r="Z538" i="4"/>
  <c r="Y538" i="4"/>
  <c r="X538" i="4"/>
  <c r="W538" i="4"/>
  <c r="V538" i="4"/>
  <c r="U538" i="4"/>
  <c r="T538" i="4"/>
  <c r="S538" i="4"/>
  <c r="R538" i="4"/>
  <c r="Q538" i="4"/>
  <c r="P538" i="4"/>
  <c r="O538" i="4"/>
  <c r="N538" i="4"/>
  <c r="M538" i="4"/>
  <c r="L538" i="4"/>
  <c r="K538" i="4"/>
  <c r="J538" i="4"/>
  <c r="I538" i="4"/>
  <c r="H538" i="4"/>
  <c r="AB537" i="4"/>
  <c r="AA537" i="4"/>
  <c r="Z537" i="4"/>
  <c r="Y537" i="4"/>
  <c r="X537" i="4"/>
  <c r="W537" i="4"/>
  <c r="V537" i="4"/>
  <c r="U537" i="4"/>
  <c r="T537" i="4"/>
  <c r="S537" i="4"/>
  <c r="R537" i="4"/>
  <c r="Q537" i="4"/>
  <c r="P537" i="4"/>
  <c r="O537" i="4"/>
  <c r="N537" i="4"/>
  <c r="M537" i="4"/>
  <c r="L537" i="4"/>
  <c r="K537" i="4"/>
  <c r="J537" i="4"/>
  <c r="I537" i="4"/>
  <c r="H537" i="4"/>
  <c r="AB536" i="4"/>
  <c r="AA536" i="4"/>
  <c r="Z536" i="4"/>
  <c r="Y536" i="4"/>
  <c r="X536" i="4"/>
  <c r="W536" i="4"/>
  <c r="V536" i="4"/>
  <c r="U536" i="4"/>
  <c r="T536" i="4"/>
  <c r="S536" i="4"/>
  <c r="R536" i="4"/>
  <c r="Q536" i="4"/>
  <c r="P536" i="4"/>
  <c r="O536" i="4"/>
  <c r="N536" i="4"/>
  <c r="M536" i="4"/>
  <c r="L536" i="4"/>
  <c r="K536" i="4"/>
  <c r="J536" i="4"/>
  <c r="I536" i="4"/>
  <c r="H536" i="4"/>
  <c r="AB535" i="4"/>
  <c r="AA535" i="4"/>
  <c r="Z535" i="4"/>
  <c r="Y535" i="4"/>
  <c r="X535" i="4"/>
  <c r="W535" i="4"/>
  <c r="V535" i="4"/>
  <c r="U535" i="4"/>
  <c r="T535" i="4"/>
  <c r="S535" i="4"/>
  <c r="R535" i="4"/>
  <c r="Q535" i="4"/>
  <c r="P535" i="4"/>
  <c r="O535" i="4"/>
  <c r="N535" i="4"/>
  <c r="M535" i="4"/>
  <c r="L535" i="4"/>
  <c r="K535" i="4"/>
  <c r="J535" i="4"/>
  <c r="I535" i="4"/>
  <c r="H535" i="4"/>
  <c r="AB534" i="4"/>
  <c r="AA534" i="4"/>
  <c r="Z534" i="4"/>
  <c r="Y534" i="4"/>
  <c r="X534" i="4"/>
  <c r="W534" i="4"/>
  <c r="V534" i="4"/>
  <c r="U534" i="4"/>
  <c r="T534" i="4"/>
  <c r="S534" i="4"/>
  <c r="R534" i="4"/>
  <c r="Q534" i="4"/>
  <c r="P534" i="4"/>
  <c r="O534" i="4"/>
  <c r="N534" i="4"/>
  <c r="M534" i="4"/>
  <c r="L534" i="4"/>
  <c r="K534" i="4"/>
  <c r="J534" i="4"/>
  <c r="I534" i="4"/>
  <c r="H534" i="4"/>
  <c r="AB533" i="4"/>
  <c r="AA533" i="4"/>
  <c r="Z533" i="4"/>
  <c r="Y533" i="4"/>
  <c r="X533" i="4"/>
  <c r="W533" i="4"/>
  <c r="V533" i="4"/>
  <c r="U533" i="4"/>
  <c r="T533" i="4"/>
  <c r="S533" i="4"/>
  <c r="R533" i="4"/>
  <c r="Q533" i="4"/>
  <c r="P533" i="4"/>
  <c r="O533" i="4"/>
  <c r="N533" i="4"/>
  <c r="M533" i="4"/>
  <c r="L533" i="4"/>
  <c r="K533" i="4"/>
  <c r="J533" i="4"/>
  <c r="I533" i="4"/>
  <c r="H533" i="4"/>
  <c r="AB532" i="4"/>
  <c r="AA532" i="4"/>
  <c r="Z532" i="4"/>
  <c r="Y532" i="4"/>
  <c r="X532" i="4"/>
  <c r="W532" i="4"/>
  <c r="V532" i="4"/>
  <c r="U532" i="4"/>
  <c r="T532" i="4"/>
  <c r="S532" i="4"/>
  <c r="R532" i="4"/>
  <c r="Q532" i="4"/>
  <c r="P532" i="4"/>
  <c r="O532" i="4"/>
  <c r="N532" i="4"/>
  <c r="M532" i="4"/>
  <c r="L532" i="4"/>
  <c r="K532" i="4"/>
  <c r="J532" i="4"/>
  <c r="I532" i="4"/>
  <c r="H532" i="4"/>
  <c r="AB531" i="4"/>
  <c r="AA531" i="4"/>
  <c r="Z531" i="4"/>
  <c r="Y531" i="4"/>
  <c r="X531" i="4"/>
  <c r="W531" i="4"/>
  <c r="V531" i="4"/>
  <c r="U531" i="4"/>
  <c r="T531" i="4"/>
  <c r="S531" i="4"/>
  <c r="R531" i="4"/>
  <c r="Q531" i="4"/>
  <c r="P531" i="4"/>
  <c r="O531" i="4"/>
  <c r="N531" i="4"/>
  <c r="M531" i="4"/>
  <c r="L531" i="4"/>
  <c r="K531" i="4"/>
  <c r="J531" i="4"/>
  <c r="I531" i="4"/>
  <c r="H531" i="4"/>
  <c r="AB530" i="4"/>
  <c r="AA530" i="4"/>
  <c r="Z530" i="4"/>
  <c r="Y530" i="4"/>
  <c r="X530" i="4"/>
  <c r="W530" i="4"/>
  <c r="V530" i="4"/>
  <c r="U530" i="4"/>
  <c r="T530" i="4"/>
  <c r="S530" i="4"/>
  <c r="R530" i="4"/>
  <c r="Q530" i="4"/>
  <c r="P530" i="4"/>
  <c r="O530" i="4"/>
  <c r="N530" i="4"/>
  <c r="M530" i="4"/>
  <c r="L530" i="4"/>
  <c r="K530" i="4"/>
  <c r="J530" i="4"/>
  <c r="I530" i="4"/>
  <c r="H530" i="4"/>
  <c r="AB529" i="4"/>
  <c r="AA529" i="4"/>
  <c r="Z529" i="4"/>
  <c r="Y529" i="4"/>
  <c r="X529" i="4"/>
  <c r="W529" i="4"/>
  <c r="V529" i="4"/>
  <c r="U529" i="4"/>
  <c r="T529" i="4"/>
  <c r="S529" i="4"/>
  <c r="R529" i="4"/>
  <c r="Q529" i="4"/>
  <c r="P529" i="4"/>
  <c r="O529" i="4"/>
  <c r="N529" i="4"/>
  <c r="M529" i="4"/>
  <c r="L529" i="4"/>
  <c r="K529" i="4"/>
  <c r="J529" i="4"/>
  <c r="I529" i="4"/>
  <c r="H529" i="4"/>
  <c r="AB528" i="4"/>
  <c r="AA528" i="4"/>
  <c r="Z528" i="4"/>
  <c r="Y528" i="4"/>
  <c r="X528" i="4"/>
  <c r="W528" i="4"/>
  <c r="V528" i="4"/>
  <c r="U528" i="4"/>
  <c r="T528" i="4"/>
  <c r="S528" i="4"/>
  <c r="R528" i="4"/>
  <c r="Q528" i="4"/>
  <c r="P528" i="4"/>
  <c r="O528" i="4"/>
  <c r="N528" i="4"/>
  <c r="M528" i="4"/>
  <c r="L528" i="4"/>
  <c r="K528" i="4"/>
  <c r="J528" i="4"/>
  <c r="I528" i="4"/>
  <c r="H528" i="4"/>
  <c r="AB527" i="4"/>
  <c r="AA527" i="4"/>
  <c r="Z527" i="4"/>
  <c r="Y527" i="4"/>
  <c r="X527" i="4"/>
  <c r="W527" i="4"/>
  <c r="V527" i="4"/>
  <c r="U527" i="4"/>
  <c r="T527" i="4"/>
  <c r="S527" i="4"/>
  <c r="R527" i="4"/>
  <c r="Q527" i="4"/>
  <c r="P527" i="4"/>
  <c r="O527" i="4"/>
  <c r="N527" i="4"/>
  <c r="M527" i="4"/>
  <c r="L527" i="4"/>
  <c r="K527" i="4"/>
  <c r="J527" i="4"/>
  <c r="I527" i="4"/>
  <c r="H527" i="4"/>
  <c r="AB526" i="4"/>
  <c r="AA526" i="4"/>
  <c r="Z526" i="4"/>
  <c r="Y526" i="4"/>
  <c r="X526" i="4"/>
  <c r="W526" i="4"/>
  <c r="V526" i="4"/>
  <c r="U526" i="4"/>
  <c r="T526" i="4"/>
  <c r="S526" i="4"/>
  <c r="R526" i="4"/>
  <c r="Q526" i="4"/>
  <c r="P526" i="4"/>
  <c r="O526" i="4"/>
  <c r="N526" i="4"/>
  <c r="M526" i="4"/>
  <c r="L526" i="4"/>
  <c r="K526" i="4"/>
  <c r="J526" i="4"/>
  <c r="I526" i="4"/>
  <c r="H526" i="4"/>
  <c r="AB525" i="4"/>
  <c r="AA525" i="4"/>
  <c r="Z525" i="4"/>
  <c r="Y525" i="4"/>
  <c r="X525" i="4"/>
  <c r="W525" i="4"/>
  <c r="V525" i="4"/>
  <c r="U525" i="4"/>
  <c r="T525" i="4"/>
  <c r="S525" i="4"/>
  <c r="R525" i="4"/>
  <c r="Q525" i="4"/>
  <c r="P525" i="4"/>
  <c r="O525" i="4"/>
  <c r="N525" i="4"/>
  <c r="M525" i="4"/>
  <c r="L525" i="4"/>
  <c r="K525" i="4"/>
  <c r="J525" i="4"/>
  <c r="I525" i="4"/>
  <c r="H525" i="4"/>
  <c r="AB524" i="4"/>
  <c r="AA524" i="4"/>
  <c r="Z524" i="4"/>
  <c r="Y524" i="4"/>
  <c r="X524" i="4"/>
  <c r="W524" i="4"/>
  <c r="V524" i="4"/>
  <c r="U524" i="4"/>
  <c r="T524" i="4"/>
  <c r="S524" i="4"/>
  <c r="R524" i="4"/>
  <c r="Q524" i="4"/>
  <c r="P524" i="4"/>
  <c r="O524" i="4"/>
  <c r="N524" i="4"/>
  <c r="M524" i="4"/>
  <c r="L524" i="4"/>
  <c r="K524" i="4"/>
  <c r="J524" i="4"/>
  <c r="I524" i="4"/>
  <c r="H524" i="4"/>
  <c r="AB523" i="4"/>
  <c r="AA523" i="4"/>
  <c r="Z523" i="4"/>
  <c r="Y523" i="4"/>
  <c r="X523" i="4"/>
  <c r="W523" i="4"/>
  <c r="V523" i="4"/>
  <c r="U523" i="4"/>
  <c r="T523" i="4"/>
  <c r="S523" i="4"/>
  <c r="R523" i="4"/>
  <c r="Q523" i="4"/>
  <c r="P523" i="4"/>
  <c r="O523" i="4"/>
  <c r="N523" i="4"/>
  <c r="M523" i="4"/>
  <c r="L523" i="4"/>
  <c r="K523" i="4"/>
  <c r="J523" i="4"/>
  <c r="I523" i="4"/>
  <c r="H523" i="4"/>
  <c r="AB522" i="4"/>
  <c r="AA522" i="4"/>
  <c r="Z522" i="4"/>
  <c r="Y522" i="4"/>
  <c r="X522" i="4"/>
  <c r="W522" i="4"/>
  <c r="V522" i="4"/>
  <c r="U522" i="4"/>
  <c r="T522" i="4"/>
  <c r="S522" i="4"/>
  <c r="R522" i="4"/>
  <c r="Q522" i="4"/>
  <c r="P522" i="4"/>
  <c r="O522" i="4"/>
  <c r="N522" i="4"/>
  <c r="M522" i="4"/>
  <c r="L522" i="4"/>
  <c r="K522" i="4"/>
  <c r="J522" i="4"/>
  <c r="I522" i="4"/>
  <c r="H522" i="4"/>
  <c r="AB521" i="4"/>
  <c r="AA521" i="4"/>
  <c r="Z521" i="4"/>
  <c r="Y521" i="4"/>
  <c r="X521" i="4"/>
  <c r="W521" i="4"/>
  <c r="V521" i="4"/>
  <c r="U521" i="4"/>
  <c r="T521" i="4"/>
  <c r="S521" i="4"/>
  <c r="R521" i="4"/>
  <c r="Q521" i="4"/>
  <c r="P521" i="4"/>
  <c r="O521" i="4"/>
  <c r="N521" i="4"/>
  <c r="M521" i="4"/>
  <c r="L521" i="4"/>
  <c r="K521" i="4"/>
  <c r="J521" i="4"/>
  <c r="I521" i="4"/>
  <c r="H521" i="4"/>
  <c r="AB520" i="4"/>
  <c r="AA520" i="4"/>
  <c r="Z520" i="4"/>
  <c r="Y520" i="4"/>
  <c r="X520" i="4"/>
  <c r="W520" i="4"/>
  <c r="V520" i="4"/>
  <c r="U520" i="4"/>
  <c r="T520" i="4"/>
  <c r="S520" i="4"/>
  <c r="R520" i="4"/>
  <c r="Q520" i="4"/>
  <c r="P520" i="4"/>
  <c r="O520" i="4"/>
  <c r="N520" i="4"/>
  <c r="M520" i="4"/>
  <c r="L520" i="4"/>
  <c r="K520" i="4"/>
  <c r="J520" i="4"/>
  <c r="I520" i="4"/>
  <c r="H520" i="4"/>
  <c r="AB519" i="4"/>
  <c r="AA519" i="4"/>
  <c r="Z519" i="4"/>
  <c r="Y519" i="4"/>
  <c r="X519" i="4"/>
  <c r="W519" i="4"/>
  <c r="V519" i="4"/>
  <c r="U519" i="4"/>
  <c r="T519" i="4"/>
  <c r="S519" i="4"/>
  <c r="R519" i="4"/>
  <c r="Q519" i="4"/>
  <c r="P519" i="4"/>
  <c r="O519" i="4"/>
  <c r="N519" i="4"/>
  <c r="M519" i="4"/>
  <c r="L519" i="4"/>
  <c r="K519" i="4"/>
  <c r="J519" i="4"/>
  <c r="I519" i="4"/>
  <c r="H519" i="4"/>
  <c r="AB518" i="4"/>
  <c r="AA518" i="4"/>
  <c r="Z518" i="4"/>
  <c r="Y518" i="4"/>
  <c r="X518" i="4"/>
  <c r="W518" i="4"/>
  <c r="V518" i="4"/>
  <c r="U518" i="4"/>
  <c r="T518" i="4"/>
  <c r="S518" i="4"/>
  <c r="R518" i="4"/>
  <c r="Q518" i="4"/>
  <c r="P518" i="4"/>
  <c r="O518" i="4"/>
  <c r="N518" i="4"/>
  <c r="M518" i="4"/>
  <c r="L518" i="4"/>
  <c r="K518" i="4"/>
  <c r="J518" i="4"/>
  <c r="I518" i="4"/>
  <c r="H518" i="4"/>
  <c r="AB517" i="4"/>
  <c r="AA517" i="4"/>
  <c r="Z517" i="4"/>
  <c r="Y517" i="4"/>
  <c r="X517" i="4"/>
  <c r="W517" i="4"/>
  <c r="V517" i="4"/>
  <c r="U517" i="4"/>
  <c r="T517" i="4"/>
  <c r="S517" i="4"/>
  <c r="R517" i="4"/>
  <c r="Q517" i="4"/>
  <c r="P517" i="4"/>
  <c r="O517" i="4"/>
  <c r="N517" i="4"/>
  <c r="M517" i="4"/>
  <c r="L517" i="4"/>
  <c r="K517" i="4"/>
  <c r="J517" i="4"/>
  <c r="I517" i="4"/>
  <c r="H517" i="4"/>
  <c r="AB516" i="4"/>
  <c r="AA516" i="4"/>
  <c r="Z516" i="4"/>
  <c r="Y516" i="4"/>
  <c r="X516" i="4"/>
  <c r="W516" i="4"/>
  <c r="V516" i="4"/>
  <c r="U516" i="4"/>
  <c r="T516" i="4"/>
  <c r="S516" i="4"/>
  <c r="R516" i="4"/>
  <c r="Q516" i="4"/>
  <c r="P516" i="4"/>
  <c r="O516" i="4"/>
  <c r="N516" i="4"/>
  <c r="M516" i="4"/>
  <c r="L516" i="4"/>
  <c r="K516" i="4"/>
  <c r="J516" i="4"/>
  <c r="I516" i="4"/>
  <c r="H516" i="4"/>
  <c r="AB515" i="4"/>
  <c r="AA515" i="4"/>
  <c r="Z515" i="4"/>
  <c r="Y515" i="4"/>
  <c r="X515" i="4"/>
  <c r="W515" i="4"/>
  <c r="V515" i="4"/>
  <c r="U515" i="4"/>
  <c r="T515" i="4"/>
  <c r="S515" i="4"/>
  <c r="R515" i="4"/>
  <c r="Q515" i="4"/>
  <c r="P515" i="4"/>
  <c r="O515" i="4"/>
  <c r="N515" i="4"/>
  <c r="M515" i="4"/>
  <c r="L515" i="4"/>
  <c r="K515" i="4"/>
  <c r="J515" i="4"/>
  <c r="I515" i="4"/>
  <c r="H515" i="4"/>
  <c r="AB514" i="4"/>
  <c r="AA514" i="4"/>
  <c r="Z514" i="4"/>
  <c r="Y514" i="4"/>
  <c r="X514" i="4"/>
  <c r="W514" i="4"/>
  <c r="V514" i="4"/>
  <c r="U514" i="4"/>
  <c r="T514" i="4"/>
  <c r="S514" i="4"/>
  <c r="R514" i="4"/>
  <c r="Q514" i="4"/>
  <c r="P514" i="4"/>
  <c r="O514" i="4"/>
  <c r="N514" i="4"/>
  <c r="M514" i="4"/>
  <c r="L514" i="4"/>
  <c r="K514" i="4"/>
  <c r="J514" i="4"/>
  <c r="I514" i="4"/>
  <c r="H514" i="4"/>
  <c r="AB513" i="4"/>
  <c r="AA513" i="4"/>
  <c r="Z513" i="4"/>
  <c r="Y513" i="4"/>
  <c r="X513" i="4"/>
  <c r="W513" i="4"/>
  <c r="V513" i="4"/>
  <c r="U513" i="4"/>
  <c r="T513" i="4"/>
  <c r="S513" i="4"/>
  <c r="R513" i="4"/>
  <c r="Q513" i="4"/>
  <c r="P513" i="4"/>
  <c r="O513" i="4"/>
  <c r="N513" i="4"/>
  <c r="M513" i="4"/>
  <c r="L513" i="4"/>
  <c r="K513" i="4"/>
  <c r="J513" i="4"/>
  <c r="I513" i="4"/>
  <c r="H513" i="4"/>
  <c r="AB512" i="4"/>
  <c r="AA512" i="4"/>
  <c r="Z512" i="4"/>
  <c r="Y512" i="4"/>
  <c r="X512" i="4"/>
  <c r="W512" i="4"/>
  <c r="V512" i="4"/>
  <c r="U512" i="4"/>
  <c r="T512" i="4"/>
  <c r="S512" i="4"/>
  <c r="R512" i="4"/>
  <c r="Q512" i="4"/>
  <c r="P512" i="4"/>
  <c r="O512" i="4"/>
  <c r="N512" i="4"/>
  <c r="M512" i="4"/>
  <c r="L512" i="4"/>
  <c r="K512" i="4"/>
  <c r="J512" i="4"/>
  <c r="I512" i="4"/>
  <c r="H512" i="4"/>
  <c r="AB511" i="4"/>
  <c r="AA511" i="4"/>
  <c r="Z511" i="4"/>
  <c r="Y511" i="4"/>
  <c r="X511" i="4"/>
  <c r="W511" i="4"/>
  <c r="V511" i="4"/>
  <c r="U511" i="4"/>
  <c r="T511" i="4"/>
  <c r="S511" i="4"/>
  <c r="R511" i="4"/>
  <c r="Q511" i="4"/>
  <c r="P511" i="4"/>
  <c r="O511" i="4"/>
  <c r="N511" i="4"/>
  <c r="M511" i="4"/>
  <c r="L511" i="4"/>
  <c r="K511" i="4"/>
  <c r="J511" i="4"/>
  <c r="I511" i="4"/>
  <c r="H511" i="4"/>
  <c r="AB510" i="4"/>
  <c r="AA510" i="4"/>
  <c r="Z510" i="4"/>
  <c r="Y510" i="4"/>
  <c r="X510" i="4"/>
  <c r="W510" i="4"/>
  <c r="V510" i="4"/>
  <c r="U510" i="4"/>
  <c r="T510" i="4"/>
  <c r="S510" i="4"/>
  <c r="R510" i="4"/>
  <c r="Q510" i="4"/>
  <c r="P510" i="4"/>
  <c r="O510" i="4"/>
  <c r="N510" i="4"/>
  <c r="M510" i="4"/>
  <c r="L510" i="4"/>
  <c r="K510" i="4"/>
  <c r="J510" i="4"/>
  <c r="I510" i="4"/>
  <c r="H510" i="4"/>
  <c r="AB509" i="4"/>
  <c r="AA509" i="4"/>
  <c r="Z509" i="4"/>
  <c r="Y509" i="4"/>
  <c r="X509" i="4"/>
  <c r="W509" i="4"/>
  <c r="V509" i="4"/>
  <c r="U509" i="4"/>
  <c r="T509" i="4"/>
  <c r="S509" i="4"/>
  <c r="R509" i="4"/>
  <c r="Q509" i="4"/>
  <c r="P509" i="4"/>
  <c r="O509" i="4"/>
  <c r="N509" i="4"/>
  <c r="M509" i="4"/>
  <c r="L509" i="4"/>
  <c r="K509" i="4"/>
  <c r="J509" i="4"/>
  <c r="I509" i="4"/>
  <c r="H509" i="4"/>
  <c r="AB508" i="4"/>
  <c r="AA508" i="4"/>
  <c r="Z508" i="4"/>
  <c r="Y508" i="4"/>
  <c r="X508" i="4"/>
  <c r="W508" i="4"/>
  <c r="V508" i="4"/>
  <c r="U508" i="4"/>
  <c r="T508" i="4"/>
  <c r="S508" i="4"/>
  <c r="R508" i="4"/>
  <c r="Q508" i="4"/>
  <c r="P508" i="4"/>
  <c r="O508" i="4"/>
  <c r="N508" i="4"/>
  <c r="M508" i="4"/>
  <c r="L508" i="4"/>
  <c r="K508" i="4"/>
  <c r="J508" i="4"/>
  <c r="I508" i="4"/>
  <c r="H508" i="4"/>
  <c r="AB507" i="4"/>
  <c r="AA507" i="4"/>
  <c r="Z507" i="4"/>
  <c r="Y507" i="4"/>
  <c r="X507" i="4"/>
  <c r="W507" i="4"/>
  <c r="V507" i="4"/>
  <c r="U507" i="4"/>
  <c r="T507" i="4"/>
  <c r="S507" i="4"/>
  <c r="R507" i="4"/>
  <c r="Q507" i="4"/>
  <c r="P507" i="4"/>
  <c r="O507" i="4"/>
  <c r="N507" i="4"/>
  <c r="M507" i="4"/>
  <c r="L507" i="4"/>
  <c r="K507" i="4"/>
  <c r="J507" i="4"/>
  <c r="I507" i="4"/>
  <c r="H507" i="4"/>
  <c r="AB506" i="4"/>
  <c r="AA506" i="4"/>
  <c r="Z506" i="4"/>
  <c r="Y506" i="4"/>
  <c r="X506" i="4"/>
  <c r="W506" i="4"/>
  <c r="V506" i="4"/>
  <c r="U506" i="4"/>
  <c r="T506" i="4"/>
  <c r="S506" i="4"/>
  <c r="R506" i="4"/>
  <c r="Q506" i="4"/>
  <c r="P506" i="4"/>
  <c r="O506" i="4"/>
  <c r="N506" i="4"/>
  <c r="M506" i="4"/>
  <c r="L506" i="4"/>
  <c r="K506" i="4"/>
  <c r="J506" i="4"/>
  <c r="I506" i="4"/>
  <c r="H506" i="4"/>
  <c r="AB505" i="4"/>
  <c r="AA505" i="4"/>
  <c r="Z505" i="4"/>
  <c r="Y505" i="4"/>
  <c r="X505" i="4"/>
  <c r="W505" i="4"/>
  <c r="V505" i="4"/>
  <c r="U505" i="4"/>
  <c r="T505" i="4"/>
  <c r="S505" i="4"/>
  <c r="R505" i="4"/>
  <c r="Q505" i="4"/>
  <c r="P505" i="4"/>
  <c r="O505" i="4"/>
  <c r="N505" i="4"/>
  <c r="M505" i="4"/>
  <c r="L505" i="4"/>
  <c r="K505" i="4"/>
  <c r="J505" i="4"/>
  <c r="I505" i="4"/>
  <c r="H505" i="4"/>
  <c r="AB504" i="4"/>
  <c r="AA504" i="4"/>
  <c r="Z504" i="4"/>
  <c r="Y504" i="4"/>
  <c r="X504" i="4"/>
  <c r="W504" i="4"/>
  <c r="V504" i="4"/>
  <c r="U504" i="4"/>
  <c r="T504" i="4"/>
  <c r="S504" i="4"/>
  <c r="R504" i="4"/>
  <c r="Q504" i="4"/>
  <c r="P504" i="4"/>
  <c r="O504" i="4"/>
  <c r="N504" i="4"/>
  <c r="M504" i="4"/>
  <c r="L504" i="4"/>
  <c r="K504" i="4"/>
  <c r="J504" i="4"/>
  <c r="I504" i="4"/>
  <c r="H504" i="4"/>
  <c r="AB503" i="4"/>
  <c r="AA503" i="4"/>
  <c r="Z503" i="4"/>
  <c r="Y503" i="4"/>
  <c r="X503" i="4"/>
  <c r="W503" i="4"/>
  <c r="V503" i="4"/>
  <c r="U503" i="4"/>
  <c r="T503" i="4"/>
  <c r="S503" i="4"/>
  <c r="R503" i="4"/>
  <c r="Q503" i="4"/>
  <c r="P503" i="4"/>
  <c r="O503" i="4"/>
  <c r="N503" i="4"/>
  <c r="M503" i="4"/>
  <c r="L503" i="4"/>
  <c r="K503" i="4"/>
  <c r="J503" i="4"/>
  <c r="I503" i="4"/>
  <c r="H503" i="4"/>
  <c r="AB502" i="4"/>
  <c r="AA502" i="4"/>
  <c r="Z502" i="4"/>
  <c r="Y502" i="4"/>
  <c r="X502" i="4"/>
  <c r="W502" i="4"/>
  <c r="V502" i="4"/>
  <c r="U502" i="4"/>
  <c r="T502" i="4"/>
  <c r="S502" i="4"/>
  <c r="R502" i="4"/>
  <c r="Q502" i="4"/>
  <c r="P502" i="4"/>
  <c r="O502" i="4"/>
  <c r="N502" i="4"/>
  <c r="M502" i="4"/>
  <c r="L502" i="4"/>
  <c r="K502" i="4"/>
  <c r="J502" i="4"/>
  <c r="I502" i="4"/>
  <c r="H502" i="4"/>
  <c r="AB501" i="4"/>
  <c r="AA501" i="4"/>
  <c r="Z501" i="4"/>
  <c r="Y501" i="4"/>
  <c r="X501" i="4"/>
  <c r="W501" i="4"/>
  <c r="V501" i="4"/>
  <c r="U501" i="4"/>
  <c r="T501" i="4"/>
  <c r="S501" i="4"/>
  <c r="R501" i="4"/>
  <c r="Q501" i="4"/>
  <c r="P501" i="4"/>
  <c r="O501" i="4"/>
  <c r="N501" i="4"/>
  <c r="M501" i="4"/>
  <c r="L501" i="4"/>
  <c r="K501" i="4"/>
  <c r="J501" i="4"/>
  <c r="I501" i="4"/>
  <c r="H501" i="4"/>
  <c r="AB500" i="4"/>
  <c r="AA500" i="4"/>
  <c r="Z500" i="4"/>
  <c r="Y500" i="4"/>
  <c r="X500" i="4"/>
  <c r="W500" i="4"/>
  <c r="V500" i="4"/>
  <c r="U500" i="4"/>
  <c r="T500" i="4"/>
  <c r="S500" i="4"/>
  <c r="R500" i="4"/>
  <c r="Q500" i="4"/>
  <c r="P500" i="4"/>
  <c r="O500" i="4"/>
  <c r="N500" i="4"/>
  <c r="M500" i="4"/>
  <c r="L500" i="4"/>
  <c r="K500" i="4"/>
  <c r="J500" i="4"/>
  <c r="I500" i="4"/>
  <c r="H500" i="4"/>
  <c r="AB499" i="4"/>
  <c r="AA499" i="4"/>
  <c r="Z499" i="4"/>
  <c r="Y499" i="4"/>
  <c r="X499" i="4"/>
  <c r="W499" i="4"/>
  <c r="V499" i="4"/>
  <c r="U499" i="4"/>
  <c r="T499" i="4"/>
  <c r="S499" i="4"/>
  <c r="R499" i="4"/>
  <c r="Q499" i="4"/>
  <c r="P499" i="4"/>
  <c r="O499" i="4"/>
  <c r="N499" i="4"/>
  <c r="M499" i="4"/>
  <c r="L499" i="4"/>
  <c r="K499" i="4"/>
  <c r="J499" i="4"/>
  <c r="I499" i="4"/>
  <c r="H499" i="4"/>
  <c r="AB498" i="4"/>
  <c r="AA498" i="4"/>
  <c r="Z498" i="4"/>
  <c r="Y498" i="4"/>
  <c r="X498" i="4"/>
  <c r="W498" i="4"/>
  <c r="V498" i="4"/>
  <c r="U498" i="4"/>
  <c r="T498" i="4"/>
  <c r="S498" i="4"/>
  <c r="R498" i="4"/>
  <c r="Q498" i="4"/>
  <c r="P498" i="4"/>
  <c r="O498" i="4"/>
  <c r="N498" i="4"/>
  <c r="M498" i="4"/>
  <c r="L498" i="4"/>
  <c r="K498" i="4"/>
  <c r="J498" i="4"/>
  <c r="I498" i="4"/>
  <c r="H498" i="4"/>
  <c r="AB497" i="4"/>
  <c r="AA497" i="4"/>
  <c r="Z497" i="4"/>
  <c r="Y497" i="4"/>
  <c r="X497" i="4"/>
  <c r="W497" i="4"/>
  <c r="V497" i="4"/>
  <c r="U497" i="4"/>
  <c r="T497" i="4"/>
  <c r="S497" i="4"/>
  <c r="R497" i="4"/>
  <c r="Q497" i="4"/>
  <c r="P497" i="4"/>
  <c r="O497" i="4"/>
  <c r="N497" i="4"/>
  <c r="M497" i="4"/>
  <c r="L497" i="4"/>
  <c r="K497" i="4"/>
  <c r="J497" i="4"/>
  <c r="I497" i="4"/>
  <c r="H497" i="4"/>
  <c r="AB496" i="4"/>
  <c r="AA496" i="4"/>
  <c r="Z496" i="4"/>
  <c r="Y496" i="4"/>
  <c r="X496" i="4"/>
  <c r="W496" i="4"/>
  <c r="V496" i="4"/>
  <c r="U496" i="4"/>
  <c r="T496" i="4"/>
  <c r="S496" i="4"/>
  <c r="R496" i="4"/>
  <c r="Q496" i="4"/>
  <c r="P496" i="4"/>
  <c r="O496" i="4"/>
  <c r="N496" i="4"/>
  <c r="M496" i="4"/>
  <c r="L496" i="4"/>
  <c r="K496" i="4"/>
  <c r="J496" i="4"/>
  <c r="I496" i="4"/>
  <c r="H496" i="4"/>
  <c r="AB495" i="4"/>
  <c r="AA495" i="4"/>
  <c r="Z495" i="4"/>
  <c r="Y495" i="4"/>
  <c r="X495" i="4"/>
  <c r="W495" i="4"/>
  <c r="V495" i="4"/>
  <c r="U495" i="4"/>
  <c r="T495" i="4"/>
  <c r="S495" i="4"/>
  <c r="R495" i="4"/>
  <c r="Q495" i="4"/>
  <c r="P495" i="4"/>
  <c r="O495" i="4"/>
  <c r="N495" i="4"/>
  <c r="M495" i="4"/>
  <c r="L495" i="4"/>
  <c r="K495" i="4"/>
  <c r="J495" i="4"/>
  <c r="I495" i="4"/>
  <c r="H495" i="4"/>
  <c r="AB494" i="4"/>
  <c r="AA494" i="4"/>
  <c r="Z494" i="4"/>
  <c r="Y494" i="4"/>
  <c r="X494" i="4"/>
  <c r="W494" i="4"/>
  <c r="V494" i="4"/>
  <c r="U494" i="4"/>
  <c r="T494" i="4"/>
  <c r="S494" i="4"/>
  <c r="R494" i="4"/>
  <c r="Q494" i="4"/>
  <c r="P494" i="4"/>
  <c r="O494" i="4"/>
  <c r="N494" i="4"/>
  <c r="M494" i="4"/>
  <c r="L494" i="4"/>
  <c r="K494" i="4"/>
  <c r="J494" i="4"/>
  <c r="I494" i="4"/>
  <c r="H494" i="4"/>
  <c r="AB493" i="4"/>
  <c r="AA493" i="4"/>
  <c r="Z493" i="4"/>
  <c r="Y493" i="4"/>
  <c r="X493" i="4"/>
  <c r="W493" i="4"/>
  <c r="V493" i="4"/>
  <c r="U493" i="4"/>
  <c r="T493" i="4"/>
  <c r="S493" i="4"/>
  <c r="R493" i="4"/>
  <c r="Q493" i="4"/>
  <c r="P493" i="4"/>
  <c r="O493" i="4"/>
  <c r="N493" i="4"/>
  <c r="M493" i="4"/>
  <c r="L493" i="4"/>
  <c r="K493" i="4"/>
  <c r="J493" i="4"/>
  <c r="I493" i="4"/>
  <c r="H493" i="4"/>
  <c r="AB492" i="4"/>
  <c r="AA492" i="4"/>
  <c r="Z492" i="4"/>
  <c r="Y492" i="4"/>
  <c r="X492" i="4"/>
  <c r="W492" i="4"/>
  <c r="V492" i="4"/>
  <c r="U492" i="4"/>
  <c r="T492" i="4"/>
  <c r="S492" i="4"/>
  <c r="R492" i="4"/>
  <c r="Q492" i="4"/>
  <c r="P492" i="4"/>
  <c r="O492" i="4"/>
  <c r="N492" i="4"/>
  <c r="M492" i="4"/>
  <c r="L492" i="4"/>
  <c r="K492" i="4"/>
  <c r="J492" i="4"/>
  <c r="I492" i="4"/>
  <c r="H492" i="4"/>
  <c r="AB491" i="4"/>
  <c r="AA491" i="4"/>
  <c r="Z491" i="4"/>
  <c r="Y491" i="4"/>
  <c r="X491" i="4"/>
  <c r="W491" i="4"/>
  <c r="V491" i="4"/>
  <c r="U491" i="4"/>
  <c r="T491" i="4"/>
  <c r="S491" i="4"/>
  <c r="R491" i="4"/>
  <c r="Q491" i="4"/>
  <c r="P491" i="4"/>
  <c r="O491" i="4"/>
  <c r="N491" i="4"/>
  <c r="M491" i="4"/>
  <c r="L491" i="4"/>
  <c r="K491" i="4"/>
  <c r="J491" i="4"/>
  <c r="I491" i="4"/>
  <c r="H491" i="4"/>
  <c r="AB490" i="4"/>
  <c r="AA490" i="4"/>
  <c r="Z490" i="4"/>
  <c r="Y490" i="4"/>
  <c r="X490" i="4"/>
  <c r="W490" i="4"/>
  <c r="V490" i="4"/>
  <c r="U490" i="4"/>
  <c r="T490" i="4"/>
  <c r="S490" i="4"/>
  <c r="R490" i="4"/>
  <c r="Q490" i="4"/>
  <c r="P490" i="4"/>
  <c r="O490" i="4"/>
  <c r="N490" i="4"/>
  <c r="M490" i="4"/>
  <c r="L490" i="4"/>
  <c r="K490" i="4"/>
  <c r="J490" i="4"/>
  <c r="I490" i="4"/>
  <c r="H490" i="4"/>
  <c r="AB489" i="4"/>
  <c r="AA489" i="4"/>
  <c r="Z489" i="4"/>
  <c r="Y489" i="4"/>
  <c r="X489" i="4"/>
  <c r="W489" i="4"/>
  <c r="V489" i="4"/>
  <c r="U489" i="4"/>
  <c r="T489" i="4"/>
  <c r="S489" i="4"/>
  <c r="R489" i="4"/>
  <c r="Q489" i="4"/>
  <c r="P489" i="4"/>
  <c r="O489" i="4"/>
  <c r="N489" i="4"/>
  <c r="M489" i="4"/>
  <c r="L489" i="4"/>
  <c r="K489" i="4"/>
  <c r="J489" i="4"/>
  <c r="I489" i="4"/>
  <c r="H489" i="4"/>
  <c r="AB488" i="4"/>
  <c r="AA488" i="4"/>
  <c r="Z488" i="4"/>
  <c r="Y488" i="4"/>
  <c r="X488" i="4"/>
  <c r="W488" i="4"/>
  <c r="V488" i="4"/>
  <c r="U488" i="4"/>
  <c r="T488" i="4"/>
  <c r="S488" i="4"/>
  <c r="R488" i="4"/>
  <c r="Q488" i="4"/>
  <c r="P488" i="4"/>
  <c r="O488" i="4"/>
  <c r="N488" i="4"/>
  <c r="M488" i="4"/>
  <c r="L488" i="4"/>
  <c r="K488" i="4"/>
  <c r="J488" i="4"/>
  <c r="I488" i="4"/>
  <c r="H488" i="4"/>
  <c r="AB487" i="4"/>
  <c r="AA487" i="4"/>
  <c r="Z487" i="4"/>
  <c r="Y487" i="4"/>
  <c r="X487" i="4"/>
  <c r="W487" i="4"/>
  <c r="V487" i="4"/>
  <c r="U487" i="4"/>
  <c r="T487" i="4"/>
  <c r="S487" i="4"/>
  <c r="R487" i="4"/>
  <c r="Q487" i="4"/>
  <c r="P487" i="4"/>
  <c r="O487" i="4"/>
  <c r="N487" i="4"/>
  <c r="M487" i="4"/>
  <c r="L487" i="4"/>
  <c r="K487" i="4"/>
  <c r="J487" i="4"/>
  <c r="I487" i="4"/>
  <c r="H487" i="4"/>
  <c r="AB486" i="4"/>
  <c r="AA486" i="4"/>
  <c r="Z486" i="4"/>
  <c r="Y486" i="4"/>
  <c r="X486" i="4"/>
  <c r="W486" i="4"/>
  <c r="V486" i="4"/>
  <c r="U486" i="4"/>
  <c r="T486" i="4"/>
  <c r="S486" i="4"/>
  <c r="R486" i="4"/>
  <c r="Q486" i="4"/>
  <c r="P486" i="4"/>
  <c r="O486" i="4"/>
  <c r="N486" i="4"/>
  <c r="M486" i="4"/>
  <c r="L486" i="4"/>
  <c r="K486" i="4"/>
  <c r="J486" i="4"/>
  <c r="I486" i="4"/>
  <c r="H486" i="4"/>
  <c r="AB485" i="4"/>
  <c r="AA485" i="4"/>
  <c r="Z485" i="4"/>
  <c r="Y485" i="4"/>
  <c r="X485" i="4"/>
  <c r="W485" i="4"/>
  <c r="V485" i="4"/>
  <c r="U485" i="4"/>
  <c r="T485" i="4"/>
  <c r="S485" i="4"/>
  <c r="R485" i="4"/>
  <c r="Q485" i="4"/>
  <c r="P485" i="4"/>
  <c r="O485" i="4"/>
  <c r="N485" i="4"/>
  <c r="M485" i="4"/>
  <c r="L485" i="4"/>
  <c r="K485" i="4"/>
  <c r="J485" i="4"/>
  <c r="I485" i="4"/>
  <c r="H485" i="4"/>
  <c r="AB484" i="4"/>
  <c r="AA484" i="4"/>
  <c r="Z484" i="4"/>
  <c r="Y484" i="4"/>
  <c r="X484" i="4"/>
  <c r="W484" i="4"/>
  <c r="V484" i="4"/>
  <c r="U484" i="4"/>
  <c r="T484" i="4"/>
  <c r="S484" i="4"/>
  <c r="R484" i="4"/>
  <c r="Q484" i="4"/>
  <c r="P484" i="4"/>
  <c r="O484" i="4"/>
  <c r="N484" i="4"/>
  <c r="M484" i="4"/>
  <c r="L484" i="4"/>
  <c r="K484" i="4"/>
  <c r="J484" i="4"/>
  <c r="I484" i="4"/>
  <c r="H484" i="4"/>
  <c r="AB483" i="4"/>
  <c r="AA483" i="4"/>
  <c r="Z483" i="4"/>
  <c r="Y483" i="4"/>
  <c r="X483" i="4"/>
  <c r="W483" i="4"/>
  <c r="V483" i="4"/>
  <c r="U483" i="4"/>
  <c r="T483" i="4"/>
  <c r="S483" i="4"/>
  <c r="R483" i="4"/>
  <c r="Q483" i="4"/>
  <c r="P483" i="4"/>
  <c r="O483" i="4"/>
  <c r="N483" i="4"/>
  <c r="M483" i="4"/>
  <c r="L483" i="4"/>
  <c r="K483" i="4"/>
  <c r="J483" i="4"/>
  <c r="I483" i="4"/>
  <c r="H483" i="4"/>
  <c r="AB482" i="4"/>
  <c r="AA482" i="4"/>
  <c r="Z482" i="4"/>
  <c r="Y482" i="4"/>
  <c r="X482" i="4"/>
  <c r="W482" i="4"/>
  <c r="V482" i="4"/>
  <c r="U482" i="4"/>
  <c r="T482" i="4"/>
  <c r="S482" i="4"/>
  <c r="R482" i="4"/>
  <c r="Q482" i="4"/>
  <c r="P482" i="4"/>
  <c r="O482" i="4"/>
  <c r="N482" i="4"/>
  <c r="M482" i="4"/>
  <c r="L482" i="4"/>
  <c r="K482" i="4"/>
  <c r="J482" i="4"/>
  <c r="I482" i="4"/>
  <c r="H482" i="4"/>
  <c r="AB481" i="4"/>
  <c r="AA481" i="4"/>
  <c r="Z481" i="4"/>
  <c r="Y481" i="4"/>
  <c r="X481" i="4"/>
  <c r="W481" i="4"/>
  <c r="V481" i="4"/>
  <c r="U481" i="4"/>
  <c r="T481" i="4"/>
  <c r="S481" i="4"/>
  <c r="R481" i="4"/>
  <c r="Q481" i="4"/>
  <c r="P481" i="4"/>
  <c r="O481" i="4"/>
  <c r="N481" i="4"/>
  <c r="M481" i="4"/>
  <c r="L481" i="4"/>
  <c r="K481" i="4"/>
  <c r="J481" i="4"/>
  <c r="I481" i="4"/>
  <c r="H481" i="4"/>
  <c r="AB480" i="4"/>
  <c r="AA480" i="4"/>
  <c r="Z480" i="4"/>
  <c r="Y480" i="4"/>
  <c r="X480" i="4"/>
  <c r="W480" i="4"/>
  <c r="V480" i="4"/>
  <c r="U480" i="4"/>
  <c r="T480" i="4"/>
  <c r="S480" i="4"/>
  <c r="R480" i="4"/>
  <c r="Q480" i="4"/>
  <c r="P480" i="4"/>
  <c r="O480" i="4"/>
  <c r="N480" i="4"/>
  <c r="M480" i="4"/>
  <c r="L480" i="4"/>
  <c r="K480" i="4"/>
  <c r="J480" i="4"/>
  <c r="I480" i="4"/>
  <c r="H480" i="4"/>
  <c r="AB479" i="4"/>
  <c r="AA479" i="4"/>
  <c r="Z479" i="4"/>
  <c r="Y479" i="4"/>
  <c r="X479" i="4"/>
  <c r="W479" i="4"/>
  <c r="V479" i="4"/>
  <c r="U479" i="4"/>
  <c r="T479" i="4"/>
  <c r="S479" i="4"/>
  <c r="R479" i="4"/>
  <c r="Q479" i="4"/>
  <c r="P479" i="4"/>
  <c r="O479" i="4"/>
  <c r="N479" i="4"/>
  <c r="M479" i="4"/>
  <c r="L479" i="4"/>
  <c r="K479" i="4"/>
  <c r="J479" i="4"/>
  <c r="I479" i="4"/>
  <c r="H479" i="4"/>
  <c r="AB478" i="4"/>
  <c r="AA478" i="4"/>
  <c r="Z478" i="4"/>
  <c r="Y478" i="4"/>
  <c r="X478" i="4"/>
  <c r="W478" i="4"/>
  <c r="V478" i="4"/>
  <c r="U478" i="4"/>
  <c r="T478" i="4"/>
  <c r="S478" i="4"/>
  <c r="R478" i="4"/>
  <c r="Q478" i="4"/>
  <c r="P478" i="4"/>
  <c r="O478" i="4"/>
  <c r="N478" i="4"/>
  <c r="M478" i="4"/>
  <c r="L478" i="4"/>
  <c r="K478" i="4"/>
  <c r="J478" i="4"/>
  <c r="I478" i="4"/>
  <c r="H478" i="4"/>
  <c r="AB477" i="4"/>
  <c r="AA477" i="4"/>
  <c r="Z477" i="4"/>
  <c r="Y477" i="4"/>
  <c r="X477" i="4"/>
  <c r="W477" i="4"/>
  <c r="V477" i="4"/>
  <c r="U477" i="4"/>
  <c r="T477" i="4"/>
  <c r="S477" i="4"/>
  <c r="R477" i="4"/>
  <c r="Q477" i="4"/>
  <c r="P477" i="4"/>
  <c r="O477" i="4"/>
  <c r="N477" i="4"/>
  <c r="M477" i="4"/>
  <c r="L477" i="4"/>
  <c r="K477" i="4"/>
  <c r="J477" i="4"/>
  <c r="I477" i="4"/>
  <c r="H477" i="4"/>
  <c r="AB476" i="4"/>
  <c r="AA476" i="4"/>
  <c r="Z476" i="4"/>
  <c r="Y476" i="4"/>
  <c r="X476" i="4"/>
  <c r="W476" i="4"/>
  <c r="V476" i="4"/>
  <c r="U476" i="4"/>
  <c r="T476" i="4"/>
  <c r="S476" i="4"/>
  <c r="R476" i="4"/>
  <c r="Q476" i="4"/>
  <c r="P476" i="4"/>
  <c r="O476" i="4"/>
  <c r="N476" i="4"/>
  <c r="M476" i="4"/>
  <c r="L476" i="4"/>
  <c r="K476" i="4"/>
  <c r="J476" i="4"/>
  <c r="I476" i="4"/>
  <c r="H476" i="4"/>
  <c r="AB475" i="4"/>
  <c r="AA475" i="4"/>
  <c r="Z475" i="4"/>
  <c r="Y475" i="4"/>
  <c r="X475" i="4"/>
  <c r="W475" i="4"/>
  <c r="V475" i="4"/>
  <c r="U475" i="4"/>
  <c r="T475" i="4"/>
  <c r="S475" i="4"/>
  <c r="R475" i="4"/>
  <c r="Q475" i="4"/>
  <c r="P475" i="4"/>
  <c r="O475" i="4"/>
  <c r="N475" i="4"/>
  <c r="M475" i="4"/>
  <c r="L475" i="4"/>
  <c r="K475" i="4"/>
  <c r="J475" i="4"/>
  <c r="I475" i="4"/>
  <c r="H475" i="4"/>
  <c r="AB474" i="4"/>
  <c r="AA474" i="4"/>
  <c r="Z474" i="4"/>
  <c r="Y474" i="4"/>
  <c r="X474" i="4"/>
  <c r="W474" i="4"/>
  <c r="V474" i="4"/>
  <c r="U474" i="4"/>
  <c r="T474" i="4"/>
  <c r="S474" i="4"/>
  <c r="R474" i="4"/>
  <c r="Q474" i="4"/>
  <c r="P474" i="4"/>
  <c r="O474" i="4"/>
  <c r="N474" i="4"/>
  <c r="M474" i="4"/>
  <c r="L474" i="4"/>
  <c r="K474" i="4"/>
  <c r="J474" i="4"/>
  <c r="I474" i="4"/>
  <c r="H474" i="4"/>
  <c r="AB473" i="4"/>
  <c r="AA473" i="4"/>
  <c r="Z473" i="4"/>
  <c r="Y473" i="4"/>
  <c r="X473" i="4"/>
  <c r="W473" i="4"/>
  <c r="V473" i="4"/>
  <c r="U473" i="4"/>
  <c r="T473" i="4"/>
  <c r="S473" i="4"/>
  <c r="R473" i="4"/>
  <c r="Q473" i="4"/>
  <c r="P473" i="4"/>
  <c r="O473" i="4"/>
  <c r="N473" i="4"/>
  <c r="M473" i="4"/>
  <c r="L473" i="4"/>
  <c r="K473" i="4"/>
  <c r="J473" i="4"/>
  <c r="I473" i="4"/>
  <c r="H473" i="4"/>
  <c r="AB472" i="4"/>
  <c r="AA472" i="4"/>
  <c r="Z472" i="4"/>
  <c r="Y472" i="4"/>
  <c r="X472" i="4"/>
  <c r="W472" i="4"/>
  <c r="V472" i="4"/>
  <c r="U472" i="4"/>
  <c r="T472" i="4"/>
  <c r="S472" i="4"/>
  <c r="R472" i="4"/>
  <c r="Q472" i="4"/>
  <c r="P472" i="4"/>
  <c r="O472" i="4"/>
  <c r="N472" i="4"/>
  <c r="M472" i="4"/>
  <c r="L472" i="4"/>
  <c r="K472" i="4"/>
  <c r="J472" i="4"/>
  <c r="I472" i="4"/>
  <c r="H472" i="4"/>
  <c r="AB471" i="4"/>
  <c r="AA471" i="4"/>
  <c r="Z471" i="4"/>
  <c r="Y471" i="4"/>
  <c r="X471" i="4"/>
  <c r="W471" i="4"/>
  <c r="V471" i="4"/>
  <c r="U471" i="4"/>
  <c r="T471" i="4"/>
  <c r="S471" i="4"/>
  <c r="R471" i="4"/>
  <c r="Q471" i="4"/>
  <c r="P471" i="4"/>
  <c r="O471" i="4"/>
  <c r="N471" i="4"/>
  <c r="M471" i="4"/>
  <c r="L471" i="4"/>
  <c r="K471" i="4"/>
  <c r="J471" i="4"/>
  <c r="I471" i="4"/>
  <c r="H471" i="4"/>
  <c r="AB470" i="4"/>
  <c r="AA470" i="4"/>
  <c r="Z470" i="4"/>
  <c r="Y470" i="4"/>
  <c r="X470" i="4"/>
  <c r="W470" i="4"/>
  <c r="V470" i="4"/>
  <c r="U470" i="4"/>
  <c r="T470" i="4"/>
  <c r="S470" i="4"/>
  <c r="R470" i="4"/>
  <c r="Q470" i="4"/>
  <c r="P470" i="4"/>
  <c r="O470" i="4"/>
  <c r="N470" i="4"/>
  <c r="M470" i="4"/>
  <c r="L470" i="4"/>
  <c r="K470" i="4"/>
  <c r="J470" i="4"/>
  <c r="I470" i="4"/>
  <c r="H470" i="4"/>
  <c r="AB469" i="4"/>
  <c r="AA469" i="4"/>
  <c r="Z469" i="4"/>
  <c r="Y469" i="4"/>
  <c r="X469" i="4"/>
  <c r="W469" i="4"/>
  <c r="V469" i="4"/>
  <c r="U469" i="4"/>
  <c r="T469" i="4"/>
  <c r="S469" i="4"/>
  <c r="R469" i="4"/>
  <c r="Q469" i="4"/>
  <c r="P469" i="4"/>
  <c r="O469" i="4"/>
  <c r="N469" i="4"/>
  <c r="M469" i="4"/>
  <c r="L469" i="4"/>
  <c r="K469" i="4"/>
  <c r="J469" i="4"/>
  <c r="I469" i="4"/>
  <c r="H469" i="4"/>
  <c r="AB468" i="4"/>
  <c r="AA468" i="4"/>
  <c r="Z468" i="4"/>
  <c r="Y468" i="4"/>
  <c r="X468" i="4"/>
  <c r="W468" i="4"/>
  <c r="V468" i="4"/>
  <c r="U468" i="4"/>
  <c r="T468" i="4"/>
  <c r="S468" i="4"/>
  <c r="R468" i="4"/>
  <c r="Q468" i="4"/>
  <c r="P468" i="4"/>
  <c r="O468" i="4"/>
  <c r="N468" i="4"/>
  <c r="M468" i="4"/>
  <c r="L468" i="4"/>
  <c r="K468" i="4"/>
  <c r="J468" i="4"/>
  <c r="I468" i="4"/>
  <c r="H468" i="4"/>
  <c r="AB467" i="4"/>
  <c r="AA467" i="4"/>
  <c r="Z467" i="4"/>
  <c r="Y467" i="4"/>
  <c r="X467" i="4"/>
  <c r="W467" i="4"/>
  <c r="V467" i="4"/>
  <c r="U467" i="4"/>
  <c r="T467" i="4"/>
  <c r="S467" i="4"/>
  <c r="R467" i="4"/>
  <c r="Q467" i="4"/>
  <c r="P467" i="4"/>
  <c r="O467" i="4"/>
  <c r="N467" i="4"/>
  <c r="M467" i="4"/>
  <c r="L467" i="4"/>
  <c r="K467" i="4"/>
  <c r="J467" i="4"/>
  <c r="I467" i="4"/>
  <c r="H467" i="4"/>
  <c r="AB466" i="4"/>
  <c r="AA466" i="4"/>
  <c r="Z466" i="4"/>
  <c r="Y466" i="4"/>
  <c r="X466" i="4"/>
  <c r="W466" i="4"/>
  <c r="V466" i="4"/>
  <c r="U466" i="4"/>
  <c r="T466" i="4"/>
  <c r="S466" i="4"/>
  <c r="R466" i="4"/>
  <c r="Q466" i="4"/>
  <c r="P466" i="4"/>
  <c r="O466" i="4"/>
  <c r="N466" i="4"/>
  <c r="M466" i="4"/>
  <c r="L466" i="4"/>
  <c r="K466" i="4"/>
  <c r="J466" i="4"/>
  <c r="I466" i="4"/>
  <c r="H466" i="4"/>
  <c r="AB465" i="4"/>
  <c r="AA465" i="4"/>
  <c r="Z465" i="4"/>
  <c r="Y465" i="4"/>
  <c r="X465" i="4"/>
  <c r="W465" i="4"/>
  <c r="V465" i="4"/>
  <c r="U465" i="4"/>
  <c r="T465" i="4"/>
  <c r="S465" i="4"/>
  <c r="R465" i="4"/>
  <c r="Q465" i="4"/>
  <c r="P465" i="4"/>
  <c r="O465" i="4"/>
  <c r="N465" i="4"/>
  <c r="M465" i="4"/>
  <c r="L465" i="4"/>
  <c r="K465" i="4"/>
  <c r="J465" i="4"/>
  <c r="I465" i="4"/>
  <c r="H465" i="4"/>
  <c r="AB464" i="4"/>
  <c r="AA464" i="4"/>
  <c r="Z464" i="4"/>
  <c r="Y464" i="4"/>
  <c r="X464" i="4"/>
  <c r="W464" i="4"/>
  <c r="V464" i="4"/>
  <c r="U464" i="4"/>
  <c r="T464" i="4"/>
  <c r="S464" i="4"/>
  <c r="R464" i="4"/>
  <c r="Q464" i="4"/>
  <c r="P464" i="4"/>
  <c r="O464" i="4"/>
  <c r="N464" i="4"/>
  <c r="M464" i="4"/>
  <c r="L464" i="4"/>
  <c r="K464" i="4"/>
  <c r="J464" i="4"/>
  <c r="I464" i="4"/>
  <c r="H464" i="4"/>
  <c r="AB463" i="4"/>
  <c r="AA463" i="4"/>
  <c r="Z463" i="4"/>
  <c r="Y463" i="4"/>
  <c r="X463" i="4"/>
  <c r="W463" i="4"/>
  <c r="V463" i="4"/>
  <c r="U463" i="4"/>
  <c r="T463" i="4"/>
  <c r="S463" i="4"/>
  <c r="R463" i="4"/>
  <c r="Q463" i="4"/>
  <c r="P463" i="4"/>
  <c r="O463" i="4"/>
  <c r="N463" i="4"/>
  <c r="M463" i="4"/>
  <c r="L463" i="4"/>
  <c r="K463" i="4"/>
  <c r="J463" i="4"/>
  <c r="I463" i="4"/>
  <c r="H463" i="4"/>
  <c r="AB462" i="4"/>
  <c r="AA462" i="4"/>
  <c r="Z462" i="4"/>
  <c r="Y462" i="4"/>
  <c r="X462" i="4"/>
  <c r="W462" i="4"/>
  <c r="V462" i="4"/>
  <c r="U462" i="4"/>
  <c r="T462" i="4"/>
  <c r="S462" i="4"/>
  <c r="R462" i="4"/>
  <c r="Q462" i="4"/>
  <c r="P462" i="4"/>
  <c r="O462" i="4"/>
  <c r="N462" i="4"/>
  <c r="M462" i="4"/>
  <c r="L462" i="4"/>
  <c r="K462" i="4"/>
  <c r="J462" i="4"/>
  <c r="I462" i="4"/>
  <c r="H462" i="4"/>
  <c r="AB461" i="4"/>
  <c r="AA461" i="4"/>
  <c r="Z461" i="4"/>
  <c r="Y461" i="4"/>
  <c r="X461" i="4"/>
  <c r="W461" i="4"/>
  <c r="V461" i="4"/>
  <c r="U461" i="4"/>
  <c r="T461" i="4"/>
  <c r="S461" i="4"/>
  <c r="R461" i="4"/>
  <c r="Q461" i="4"/>
  <c r="P461" i="4"/>
  <c r="O461" i="4"/>
  <c r="N461" i="4"/>
  <c r="M461" i="4"/>
  <c r="L461" i="4"/>
  <c r="K461" i="4"/>
  <c r="J461" i="4"/>
  <c r="I461" i="4"/>
  <c r="H461" i="4"/>
  <c r="AB460" i="4"/>
  <c r="AA460" i="4"/>
  <c r="Z460" i="4"/>
  <c r="Y460" i="4"/>
  <c r="X460" i="4"/>
  <c r="W460" i="4"/>
  <c r="V460" i="4"/>
  <c r="U460" i="4"/>
  <c r="T460" i="4"/>
  <c r="S460" i="4"/>
  <c r="R460" i="4"/>
  <c r="Q460" i="4"/>
  <c r="P460" i="4"/>
  <c r="O460" i="4"/>
  <c r="N460" i="4"/>
  <c r="M460" i="4"/>
  <c r="L460" i="4"/>
  <c r="K460" i="4"/>
  <c r="J460" i="4"/>
  <c r="I460" i="4"/>
  <c r="H460" i="4"/>
  <c r="AB459" i="4"/>
  <c r="AA459" i="4"/>
  <c r="Z459" i="4"/>
  <c r="Y459" i="4"/>
  <c r="X459" i="4"/>
  <c r="W459" i="4"/>
  <c r="V459" i="4"/>
  <c r="U459" i="4"/>
  <c r="T459" i="4"/>
  <c r="S459" i="4"/>
  <c r="R459" i="4"/>
  <c r="Q459" i="4"/>
  <c r="P459" i="4"/>
  <c r="O459" i="4"/>
  <c r="N459" i="4"/>
  <c r="M459" i="4"/>
  <c r="L459" i="4"/>
  <c r="K459" i="4"/>
  <c r="J459" i="4"/>
  <c r="I459" i="4"/>
  <c r="H459" i="4"/>
  <c r="AB458" i="4"/>
  <c r="AA458" i="4"/>
  <c r="Z458" i="4"/>
  <c r="Y458" i="4"/>
  <c r="X458" i="4"/>
  <c r="W458" i="4"/>
  <c r="V458" i="4"/>
  <c r="U458" i="4"/>
  <c r="T458" i="4"/>
  <c r="S458" i="4"/>
  <c r="R458" i="4"/>
  <c r="Q458" i="4"/>
  <c r="P458" i="4"/>
  <c r="O458" i="4"/>
  <c r="N458" i="4"/>
  <c r="M458" i="4"/>
  <c r="L458" i="4"/>
  <c r="K458" i="4"/>
  <c r="J458" i="4"/>
  <c r="I458" i="4"/>
  <c r="H458" i="4"/>
  <c r="AB457" i="4"/>
  <c r="AA457" i="4"/>
  <c r="Z457" i="4"/>
  <c r="Y457" i="4"/>
  <c r="X457" i="4"/>
  <c r="W457" i="4"/>
  <c r="V457" i="4"/>
  <c r="U457" i="4"/>
  <c r="T457" i="4"/>
  <c r="S457" i="4"/>
  <c r="R457" i="4"/>
  <c r="Q457" i="4"/>
  <c r="P457" i="4"/>
  <c r="O457" i="4"/>
  <c r="N457" i="4"/>
  <c r="M457" i="4"/>
  <c r="L457" i="4"/>
  <c r="K457" i="4"/>
  <c r="J457" i="4"/>
  <c r="I457" i="4"/>
  <c r="H457" i="4"/>
  <c r="AB456" i="4"/>
  <c r="AA456" i="4"/>
  <c r="Z456" i="4"/>
  <c r="Y456" i="4"/>
  <c r="X456" i="4"/>
  <c r="W456" i="4"/>
  <c r="V456" i="4"/>
  <c r="U456" i="4"/>
  <c r="T456" i="4"/>
  <c r="S456" i="4"/>
  <c r="R456" i="4"/>
  <c r="Q456" i="4"/>
  <c r="P456" i="4"/>
  <c r="O456" i="4"/>
  <c r="N456" i="4"/>
  <c r="M456" i="4"/>
  <c r="L456" i="4"/>
  <c r="K456" i="4"/>
  <c r="J456" i="4"/>
  <c r="I456" i="4"/>
  <c r="H456" i="4"/>
  <c r="AB455" i="4"/>
  <c r="AA455" i="4"/>
  <c r="Z455" i="4"/>
  <c r="Y455" i="4"/>
  <c r="X455" i="4"/>
  <c r="W455" i="4"/>
  <c r="V455" i="4"/>
  <c r="U455" i="4"/>
  <c r="T455" i="4"/>
  <c r="S455" i="4"/>
  <c r="R455" i="4"/>
  <c r="Q455" i="4"/>
  <c r="P455" i="4"/>
  <c r="O455" i="4"/>
  <c r="N455" i="4"/>
  <c r="M455" i="4"/>
  <c r="L455" i="4"/>
  <c r="K455" i="4"/>
  <c r="J455" i="4"/>
  <c r="I455" i="4"/>
  <c r="H455" i="4"/>
  <c r="AB454" i="4"/>
  <c r="AA454" i="4"/>
  <c r="Z454" i="4"/>
  <c r="Y454" i="4"/>
  <c r="X454" i="4"/>
  <c r="W454" i="4"/>
  <c r="V454" i="4"/>
  <c r="U454" i="4"/>
  <c r="T454" i="4"/>
  <c r="S454" i="4"/>
  <c r="R454" i="4"/>
  <c r="Q454" i="4"/>
  <c r="P454" i="4"/>
  <c r="O454" i="4"/>
  <c r="N454" i="4"/>
  <c r="M454" i="4"/>
  <c r="L454" i="4"/>
  <c r="K454" i="4"/>
  <c r="J454" i="4"/>
  <c r="I454" i="4"/>
  <c r="H454" i="4"/>
  <c r="AB453" i="4"/>
  <c r="AA453" i="4"/>
  <c r="Z453" i="4"/>
  <c r="Y453" i="4"/>
  <c r="X453" i="4"/>
  <c r="W453" i="4"/>
  <c r="V453" i="4"/>
  <c r="U453" i="4"/>
  <c r="T453" i="4"/>
  <c r="S453" i="4"/>
  <c r="R453" i="4"/>
  <c r="Q453" i="4"/>
  <c r="P453" i="4"/>
  <c r="O453" i="4"/>
  <c r="N453" i="4"/>
  <c r="M453" i="4"/>
  <c r="L453" i="4"/>
  <c r="K453" i="4"/>
  <c r="J453" i="4"/>
  <c r="I453" i="4"/>
  <c r="H453" i="4"/>
  <c r="AB452" i="4"/>
  <c r="AA452" i="4"/>
  <c r="Z452" i="4"/>
  <c r="Y452" i="4"/>
  <c r="X452" i="4"/>
  <c r="W452" i="4"/>
  <c r="V452" i="4"/>
  <c r="U452" i="4"/>
  <c r="T452" i="4"/>
  <c r="S452" i="4"/>
  <c r="R452" i="4"/>
  <c r="Q452" i="4"/>
  <c r="P452" i="4"/>
  <c r="O452" i="4"/>
  <c r="N452" i="4"/>
  <c r="M452" i="4"/>
  <c r="L452" i="4"/>
  <c r="K452" i="4"/>
  <c r="J452" i="4"/>
  <c r="I452" i="4"/>
  <c r="H452" i="4"/>
  <c r="AB451" i="4"/>
  <c r="AA451" i="4"/>
  <c r="Z451" i="4"/>
  <c r="Y451" i="4"/>
  <c r="X451" i="4"/>
  <c r="W451" i="4"/>
  <c r="V451" i="4"/>
  <c r="U451" i="4"/>
  <c r="T451" i="4"/>
  <c r="S451" i="4"/>
  <c r="R451" i="4"/>
  <c r="Q451" i="4"/>
  <c r="P451" i="4"/>
  <c r="O451" i="4"/>
  <c r="N451" i="4"/>
  <c r="M451" i="4"/>
  <c r="L451" i="4"/>
  <c r="K451" i="4"/>
  <c r="J451" i="4"/>
  <c r="I451" i="4"/>
  <c r="H451" i="4"/>
  <c r="AB450" i="4"/>
  <c r="AA450" i="4"/>
  <c r="Z450" i="4"/>
  <c r="Y450" i="4"/>
  <c r="X450" i="4"/>
  <c r="W450" i="4"/>
  <c r="V450" i="4"/>
  <c r="U450" i="4"/>
  <c r="T450" i="4"/>
  <c r="S450" i="4"/>
  <c r="R450" i="4"/>
  <c r="Q450" i="4"/>
  <c r="P450" i="4"/>
  <c r="O450" i="4"/>
  <c r="N450" i="4"/>
  <c r="M450" i="4"/>
  <c r="L450" i="4"/>
  <c r="K450" i="4"/>
  <c r="J450" i="4"/>
  <c r="I450" i="4"/>
  <c r="H450" i="4"/>
  <c r="AB449" i="4"/>
  <c r="AA449" i="4"/>
  <c r="Z449" i="4"/>
  <c r="Y449" i="4"/>
  <c r="X449" i="4"/>
  <c r="W449" i="4"/>
  <c r="V449" i="4"/>
  <c r="U449" i="4"/>
  <c r="T449" i="4"/>
  <c r="S449" i="4"/>
  <c r="R449" i="4"/>
  <c r="Q449" i="4"/>
  <c r="P449" i="4"/>
  <c r="O449" i="4"/>
  <c r="N449" i="4"/>
  <c r="M449" i="4"/>
  <c r="L449" i="4"/>
  <c r="K449" i="4"/>
  <c r="J449" i="4"/>
  <c r="I449" i="4"/>
  <c r="H449" i="4"/>
  <c r="AB448" i="4"/>
  <c r="AA448" i="4"/>
  <c r="Z448" i="4"/>
  <c r="Y448" i="4"/>
  <c r="X448" i="4"/>
  <c r="W448" i="4"/>
  <c r="V448" i="4"/>
  <c r="U448" i="4"/>
  <c r="T448" i="4"/>
  <c r="S448" i="4"/>
  <c r="R448" i="4"/>
  <c r="Q448" i="4"/>
  <c r="P448" i="4"/>
  <c r="O448" i="4"/>
  <c r="N448" i="4"/>
  <c r="M448" i="4"/>
  <c r="L448" i="4"/>
  <c r="K448" i="4"/>
  <c r="J448" i="4"/>
  <c r="I448" i="4"/>
  <c r="H448" i="4"/>
  <c r="AB447" i="4"/>
  <c r="AA447" i="4"/>
  <c r="Z447" i="4"/>
  <c r="Y447" i="4"/>
  <c r="X447" i="4"/>
  <c r="W447" i="4"/>
  <c r="V447" i="4"/>
  <c r="U447" i="4"/>
  <c r="T447" i="4"/>
  <c r="S447" i="4"/>
  <c r="R447" i="4"/>
  <c r="Q447" i="4"/>
  <c r="P447" i="4"/>
  <c r="O447" i="4"/>
  <c r="N447" i="4"/>
  <c r="M447" i="4"/>
  <c r="L447" i="4"/>
  <c r="K447" i="4"/>
  <c r="J447" i="4"/>
  <c r="I447" i="4"/>
  <c r="H447" i="4"/>
  <c r="AB446" i="4"/>
  <c r="AA446" i="4"/>
  <c r="Z446" i="4"/>
  <c r="Y446" i="4"/>
  <c r="X446" i="4"/>
  <c r="W446" i="4"/>
  <c r="V446" i="4"/>
  <c r="U446" i="4"/>
  <c r="T446" i="4"/>
  <c r="S446" i="4"/>
  <c r="R446" i="4"/>
  <c r="Q446" i="4"/>
  <c r="P446" i="4"/>
  <c r="O446" i="4"/>
  <c r="N446" i="4"/>
  <c r="M446" i="4"/>
  <c r="L446" i="4"/>
  <c r="K446" i="4"/>
  <c r="J446" i="4"/>
  <c r="I446" i="4"/>
  <c r="H446" i="4"/>
  <c r="AB445" i="4"/>
  <c r="AA445" i="4"/>
  <c r="Z445" i="4"/>
  <c r="Y445" i="4"/>
  <c r="X445" i="4"/>
  <c r="W445" i="4"/>
  <c r="V445" i="4"/>
  <c r="U445" i="4"/>
  <c r="T445" i="4"/>
  <c r="S445" i="4"/>
  <c r="R445" i="4"/>
  <c r="Q445" i="4"/>
  <c r="P445" i="4"/>
  <c r="O445" i="4"/>
  <c r="N445" i="4"/>
  <c r="M445" i="4"/>
  <c r="L445" i="4"/>
  <c r="K445" i="4"/>
  <c r="J445" i="4"/>
  <c r="I445" i="4"/>
  <c r="H445" i="4"/>
  <c r="AB444" i="4"/>
  <c r="AA444" i="4"/>
  <c r="Z444" i="4"/>
  <c r="Y444" i="4"/>
  <c r="X444" i="4"/>
  <c r="W444" i="4"/>
  <c r="V444" i="4"/>
  <c r="U444" i="4"/>
  <c r="T444" i="4"/>
  <c r="S444" i="4"/>
  <c r="R444" i="4"/>
  <c r="Q444" i="4"/>
  <c r="P444" i="4"/>
  <c r="O444" i="4"/>
  <c r="N444" i="4"/>
  <c r="M444" i="4"/>
  <c r="L444" i="4"/>
  <c r="K444" i="4"/>
  <c r="J444" i="4"/>
  <c r="I444" i="4"/>
  <c r="H444" i="4"/>
  <c r="AB443" i="4"/>
  <c r="AA443" i="4"/>
  <c r="Z443" i="4"/>
  <c r="Y443" i="4"/>
  <c r="X443" i="4"/>
  <c r="W443" i="4"/>
  <c r="V443" i="4"/>
  <c r="U443" i="4"/>
  <c r="T443" i="4"/>
  <c r="S443" i="4"/>
  <c r="R443" i="4"/>
  <c r="Q443" i="4"/>
  <c r="P443" i="4"/>
  <c r="O443" i="4"/>
  <c r="N443" i="4"/>
  <c r="M443" i="4"/>
  <c r="L443" i="4"/>
  <c r="K443" i="4"/>
  <c r="J443" i="4"/>
  <c r="I443" i="4"/>
  <c r="H443" i="4"/>
  <c r="AB442" i="4"/>
  <c r="AA442" i="4"/>
  <c r="Z442" i="4"/>
  <c r="Y442" i="4"/>
  <c r="X442" i="4"/>
  <c r="W442" i="4"/>
  <c r="V442" i="4"/>
  <c r="U442" i="4"/>
  <c r="T442" i="4"/>
  <c r="S442" i="4"/>
  <c r="R442" i="4"/>
  <c r="Q442" i="4"/>
  <c r="P442" i="4"/>
  <c r="O442" i="4"/>
  <c r="N442" i="4"/>
  <c r="M442" i="4"/>
  <c r="L442" i="4"/>
  <c r="K442" i="4"/>
  <c r="J442" i="4"/>
  <c r="I442" i="4"/>
  <c r="H442" i="4"/>
  <c r="AB441" i="4"/>
  <c r="AA441" i="4"/>
  <c r="Z441" i="4"/>
  <c r="Y441" i="4"/>
  <c r="X441" i="4"/>
  <c r="W441" i="4"/>
  <c r="V441" i="4"/>
  <c r="U441" i="4"/>
  <c r="T441" i="4"/>
  <c r="S441" i="4"/>
  <c r="R441" i="4"/>
  <c r="Q441" i="4"/>
  <c r="P441" i="4"/>
  <c r="O441" i="4"/>
  <c r="N441" i="4"/>
  <c r="M441" i="4"/>
  <c r="L441" i="4"/>
  <c r="K441" i="4"/>
  <c r="J441" i="4"/>
  <c r="I441" i="4"/>
  <c r="H441" i="4"/>
  <c r="AB440" i="4"/>
  <c r="AA440" i="4"/>
  <c r="Z440" i="4"/>
  <c r="Y440" i="4"/>
  <c r="X440" i="4"/>
  <c r="W440" i="4"/>
  <c r="V440" i="4"/>
  <c r="U440" i="4"/>
  <c r="T440" i="4"/>
  <c r="S440" i="4"/>
  <c r="R440" i="4"/>
  <c r="Q440" i="4"/>
  <c r="P440" i="4"/>
  <c r="O440" i="4"/>
  <c r="N440" i="4"/>
  <c r="M440" i="4"/>
  <c r="L440" i="4"/>
  <c r="K440" i="4"/>
  <c r="J440" i="4"/>
  <c r="I440" i="4"/>
  <c r="H440" i="4"/>
  <c r="AB439" i="4"/>
  <c r="AA439" i="4"/>
  <c r="Z439" i="4"/>
  <c r="Y439" i="4"/>
  <c r="X439" i="4"/>
  <c r="W439" i="4"/>
  <c r="V439" i="4"/>
  <c r="U439" i="4"/>
  <c r="T439" i="4"/>
  <c r="S439" i="4"/>
  <c r="R439" i="4"/>
  <c r="Q439" i="4"/>
  <c r="P439" i="4"/>
  <c r="O439" i="4"/>
  <c r="N439" i="4"/>
  <c r="M439" i="4"/>
  <c r="L439" i="4"/>
  <c r="K439" i="4"/>
  <c r="J439" i="4"/>
  <c r="I439" i="4"/>
  <c r="H439" i="4"/>
  <c r="AB438" i="4"/>
  <c r="AA438" i="4"/>
  <c r="Z438" i="4"/>
  <c r="Y438" i="4"/>
  <c r="X438" i="4"/>
  <c r="W438" i="4"/>
  <c r="V438" i="4"/>
  <c r="U438" i="4"/>
  <c r="T438" i="4"/>
  <c r="S438" i="4"/>
  <c r="R438" i="4"/>
  <c r="Q438" i="4"/>
  <c r="P438" i="4"/>
  <c r="O438" i="4"/>
  <c r="N438" i="4"/>
  <c r="M438" i="4"/>
  <c r="L438" i="4"/>
  <c r="K438" i="4"/>
  <c r="J438" i="4"/>
  <c r="I438" i="4"/>
  <c r="H438" i="4"/>
  <c r="AB437" i="4"/>
  <c r="AA437" i="4"/>
  <c r="Z437" i="4"/>
  <c r="Y437" i="4"/>
  <c r="X437" i="4"/>
  <c r="W437" i="4"/>
  <c r="V437" i="4"/>
  <c r="U437" i="4"/>
  <c r="T437" i="4"/>
  <c r="S437" i="4"/>
  <c r="R437" i="4"/>
  <c r="Q437" i="4"/>
  <c r="P437" i="4"/>
  <c r="O437" i="4"/>
  <c r="N437" i="4"/>
  <c r="M437" i="4"/>
  <c r="L437" i="4"/>
  <c r="K437" i="4"/>
  <c r="J437" i="4"/>
  <c r="I437" i="4"/>
  <c r="H437" i="4"/>
  <c r="AB436" i="4"/>
  <c r="AA436" i="4"/>
  <c r="Z436" i="4"/>
  <c r="Y436" i="4"/>
  <c r="X436" i="4"/>
  <c r="W436" i="4"/>
  <c r="V436" i="4"/>
  <c r="U436" i="4"/>
  <c r="T436" i="4"/>
  <c r="S436" i="4"/>
  <c r="R436" i="4"/>
  <c r="Q436" i="4"/>
  <c r="P436" i="4"/>
  <c r="O436" i="4"/>
  <c r="N436" i="4"/>
  <c r="M436" i="4"/>
  <c r="L436" i="4"/>
  <c r="K436" i="4"/>
  <c r="J436" i="4"/>
  <c r="I436" i="4"/>
  <c r="H436" i="4"/>
  <c r="AB435" i="4"/>
  <c r="AA435" i="4"/>
  <c r="Z435" i="4"/>
  <c r="Y435" i="4"/>
  <c r="X435" i="4"/>
  <c r="W435" i="4"/>
  <c r="V435" i="4"/>
  <c r="U435" i="4"/>
  <c r="T435" i="4"/>
  <c r="S435" i="4"/>
  <c r="R435" i="4"/>
  <c r="Q435" i="4"/>
  <c r="P435" i="4"/>
  <c r="O435" i="4"/>
  <c r="N435" i="4"/>
  <c r="M435" i="4"/>
  <c r="L435" i="4"/>
  <c r="K435" i="4"/>
  <c r="J435" i="4"/>
  <c r="I435" i="4"/>
  <c r="H435" i="4"/>
  <c r="AB434" i="4"/>
  <c r="AA434" i="4"/>
  <c r="Z434" i="4"/>
  <c r="Y434" i="4"/>
  <c r="X434" i="4"/>
  <c r="W434" i="4"/>
  <c r="V434" i="4"/>
  <c r="U434" i="4"/>
  <c r="T434" i="4"/>
  <c r="S434" i="4"/>
  <c r="R434" i="4"/>
  <c r="Q434" i="4"/>
  <c r="P434" i="4"/>
  <c r="O434" i="4"/>
  <c r="N434" i="4"/>
  <c r="M434" i="4"/>
  <c r="L434" i="4"/>
  <c r="K434" i="4"/>
  <c r="J434" i="4"/>
  <c r="I434" i="4"/>
  <c r="H434" i="4"/>
  <c r="AB433" i="4"/>
  <c r="AA433" i="4"/>
  <c r="Z433" i="4"/>
  <c r="Y433" i="4"/>
  <c r="X433" i="4"/>
  <c r="W433" i="4"/>
  <c r="V433" i="4"/>
  <c r="U433" i="4"/>
  <c r="T433" i="4"/>
  <c r="S433" i="4"/>
  <c r="R433" i="4"/>
  <c r="Q433" i="4"/>
  <c r="P433" i="4"/>
  <c r="O433" i="4"/>
  <c r="N433" i="4"/>
  <c r="M433" i="4"/>
  <c r="L433" i="4"/>
  <c r="K433" i="4"/>
  <c r="J433" i="4"/>
  <c r="I433" i="4"/>
  <c r="H433" i="4"/>
  <c r="AB432" i="4"/>
  <c r="AA432" i="4"/>
  <c r="Z432" i="4"/>
  <c r="Y432" i="4"/>
  <c r="X432" i="4"/>
  <c r="W432" i="4"/>
  <c r="V432" i="4"/>
  <c r="U432" i="4"/>
  <c r="T432" i="4"/>
  <c r="S432" i="4"/>
  <c r="R432" i="4"/>
  <c r="Q432" i="4"/>
  <c r="P432" i="4"/>
  <c r="O432" i="4"/>
  <c r="N432" i="4"/>
  <c r="M432" i="4"/>
  <c r="L432" i="4"/>
  <c r="K432" i="4"/>
  <c r="J432" i="4"/>
  <c r="I432" i="4"/>
  <c r="H432" i="4"/>
  <c r="AB431" i="4"/>
  <c r="AA431" i="4"/>
  <c r="Z431" i="4"/>
  <c r="Y431" i="4"/>
  <c r="X431" i="4"/>
  <c r="W431" i="4"/>
  <c r="V431" i="4"/>
  <c r="U431" i="4"/>
  <c r="T431" i="4"/>
  <c r="S431" i="4"/>
  <c r="R431" i="4"/>
  <c r="Q431" i="4"/>
  <c r="P431" i="4"/>
  <c r="O431" i="4"/>
  <c r="N431" i="4"/>
  <c r="M431" i="4"/>
  <c r="L431" i="4"/>
  <c r="K431" i="4"/>
  <c r="J431" i="4"/>
  <c r="I431" i="4"/>
  <c r="H431" i="4"/>
  <c r="AB430" i="4"/>
  <c r="AA430" i="4"/>
  <c r="Z430" i="4"/>
  <c r="Y430" i="4"/>
  <c r="X430" i="4"/>
  <c r="W430" i="4"/>
  <c r="V430" i="4"/>
  <c r="U430" i="4"/>
  <c r="T430" i="4"/>
  <c r="S430" i="4"/>
  <c r="R430" i="4"/>
  <c r="Q430" i="4"/>
  <c r="P430" i="4"/>
  <c r="O430" i="4"/>
  <c r="N430" i="4"/>
  <c r="M430" i="4"/>
  <c r="L430" i="4"/>
  <c r="K430" i="4"/>
  <c r="J430" i="4"/>
  <c r="I430" i="4"/>
  <c r="H430" i="4"/>
  <c r="AB429" i="4"/>
  <c r="AA429" i="4"/>
  <c r="Z429" i="4"/>
  <c r="Y429" i="4"/>
  <c r="X429" i="4"/>
  <c r="W429" i="4"/>
  <c r="V429" i="4"/>
  <c r="U429" i="4"/>
  <c r="T429" i="4"/>
  <c r="S429" i="4"/>
  <c r="R429" i="4"/>
  <c r="Q429" i="4"/>
  <c r="P429" i="4"/>
  <c r="O429" i="4"/>
  <c r="N429" i="4"/>
  <c r="M429" i="4"/>
  <c r="L429" i="4"/>
  <c r="K429" i="4"/>
  <c r="J429" i="4"/>
  <c r="I429" i="4"/>
  <c r="H429" i="4"/>
  <c r="AB428" i="4"/>
  <c r="AA428" i="4"/>
  <c r="Z428" i="4"/>
  <c r="Y428" i="4"/>
  <c r="X428" i="4"/>
  <c r="W428" i="4"/>
  <c r="V428" i="4"/>
  <c r="U428" i="4"/>
  <c r="T428" i="4"/>
  <c r="S428" i="4"/>
  <c r="R428" i="4"/>
  <c r="Q428" i="4"/>
  <c r="P428" i="4"/>
  <c r="O428" i="4"/>
  <c r="N428" i="4"/>
  <c r="M428" i="4"/>
  <c r="L428" i="4"/>
  <c r="K428" i="4"/>
  <c r="J428" i="4"/>
  <c r="I428" i="4"/>
  <c r="H428" i="4"/>
  <c r="AB427" i="4"/>
  <c r="AA427" i="4"/>
  <c r="Z427" i="4"/>
  <c r="Y427" i="4"/>
  <c r="X427" i="4"/>
  <c r="W427" i="4"/>
  <c r="V427" i="4"/>
  <c r="U427" i="4"/>
  <c r="T427" i="4"/>
  <c r="S427" i="4"/>
  <c r="R427" i="4"/>
  <c r="Q427" i="4"/>
  <c r="P427" i="4"/>
  <c r="O427" i="4"/>
  <c r="N427" i="4"/>
  <c r="M427" i="4"/>
  <c r="L427" i="4"/>
  <c r="K427" i="4"/>
  <c r="J427" i="4"/>
  <c r="I427" i="4"/>
  <c r="H427" i="4"/>
  <c r="AB426" i="4"/>
  <c r="AA426" i="4"/>
  <c r="Z426" i="4"/>
  <c r="Y426" i="4"/>
  <c r="X426" i="4"/>
  <c r="W426" i="4"/>
  <c r="V426" i="4"/>
  <c r="U426" i="4"/>
  <c r="T426" i="4"/>
  <c r="S426" i="4"/>
  <c r="R426" i="4"/>
  <c r="Q426" i="4"/>
  <c r="P426" i="4"/>
  <c r="O426" i="4"/>
  <c r="N426" i="4"/>
  <c r="M426" i="4"/>
  <c r="L426" i="4"/>
  <c r="K426" i="4"/>
  <c r="J426" i="4"/>
  <c r="I426" i="4"/>
  <c r="H426" i="4"/>
  <c r="AB425" i="4"/>
  <c r="AA425" i="4"/>
  <c r="Z425" i="4"/>
  <c r="Y425" i="4"/>
  <c r="X425" i="4"/>
  <c r="W425" i="4"/>
  <c r="V425" i="4"/>
  <c r="U425" i="4"/>
  <c r="T425" i="4"/>
  <c r="S425" i="4"/>
  <c r="R425" i="4"/>
  <c r="Q425" i="4"/>
  <c r="P425" i="4"/>
  <c r="O425" i="4"/>
  <c r="N425" i="4"/>
  <c r="M425" i="4"/>
  <c r="L425" i="4"/>
  <c r="K425" i="4"/>
  <c r="J425" i="4"/>
  <c r="I425" i="4"/>
  <c r="H425" i="4"/>
  <c r="AB424" i="4"/>
  <c r="AA424" i="4"/>
  <c r="Z424" i="4"/>
  <c r="Y424" i="4"/>
  <c r="X424" i="4"/>
  <c r="W424" i="4"/>
  <c r="V424" i="4"/>
  <c r="U424" i="4"/>
  <c r="T424" i="4"/>
  <c r="S424" i="4"/>
  <c r="R424" i="4"/>
  <c r="Q424" i="4"/>
  <c r="P424" i="4"/>
  <c r="O424" i="4"/>
  <c r="N424" i="4"/>
  <c r="M424" i="4"/>
  <c r="L424" i="4"/>
  <c r="K424" i="4"/>
  <c r="J424" i="4"/>
  <c r="I424" i="4"/>
  <c r="H424" i="4"/>
  <c r="AB423" i="4"/>
  <c r="AA423" i="4"/>
  <c r="Z423" i="4"/>
  <c r="Y423" i="4"/>
  <c r="X423" i="4"/>
  <c r="W423" i="4"/>
  <c r="V423" i="4"/>
  <c r="U423" i="4"/>
  <c r="T423" i="4"/>
  <c r="S423" i="4"/>
  <c r="R423" i="4"/>
  <c r="Q423" i="4"/>
  <c r="P423" i="4"/>
  <c r="O423" i="4"/>
  <c r="N423" i="4"/>
  <c r="M423" i="4"/>
  <c r="L423" i="4"/>
  <c r="K423" i="4"/>
  <c r="J423" i="4"/>
  <c r="I423" i="4"/>
  <c r="H423" i="4"/>
  <c r="AB422" i="4"/>
  <c r="AA422" i="4"/>
  <c r="Z422" i="4"/>
  <c r="Y422" i="4"/>
  <c r="X422" i="4"/>
  <c r="W422" i="4"/>
  <c r="V422" i="4"/>
  <c r="U422" i="4"/>
  <c r="T422" i="4"/>
  <c r="S422" i="4"/>
  <c r="R422" i="4"/>
  <c r="Q422" i="4"/>
  <c r="P422" i="4"/>
  <c r="O422" i="4"/>
  <c r="N422" i="4"/>
  <c r="M422" i="4"/>
  <c r="L422" i="4"/>
  <c r="K422" i="4"/>
  <c r="J422" i="4"/>
  <c r="I422" i="4"/>
  <c r="H422" i="4"/>
  <c r="AB421" i="4"/>
  <c r="AA421" i="4"/>
  <c r="Z421" i="4"/>
  <c r="Y421" i="4"/>
  <c r="X421" i="4"/>
  <c r="W421" i="4"/>
  <c r="V421" i="4"/>
  <c r="U421" i="4"/>
  <c r="T421" i="4"/>
  <c r="S421" i="4"/>
  <c r="R421" i="4"/>
  <c r="Q421" i="4"/>
  <c r="P421" i="4"/>
  <c r="O421" i="4"/>
  <c r="N421" i="4"/>
  <c r="M421" i="4"/>
  <c r="L421" i="4"/>
  <c r="K421" i="4"/>
  <c r="J421" i="4"/>
  <c r="I421" i="4"/>
  <c r="H421" i="4"/>
  <c r="AB420" i="4"/>
  <c r="AA420" i="4"/>
  <c r="Z420" i="4"/>
  <c r="Y420" i="4"/>
  <c r="X420" i="4"/>
  <c r="W420" i="4"/>
  <c r="V420" i="4"/>
  <c r="U420" i="4"/>
  <c r="T420" i="4"/>
  <c r="S420" i="4"/>
  <c r="R420" i="4"/>
  <c r="Q420" i="4"/>
  <c r="P420" i="4"/>
  <c r="O420" i="4"/>
  <c r="N420" i="4"/>
  <c r="M420" i="4"/>
  <c r="L420" i="4"/>
  <c r="K420" i="4"/>
  <c r="J420" i="4"/>
  <c r="I420" i="4"/>
  <c r="H420" i="4"/>
  <c r="AB419" i="4"/>
  <c r="AA419" i="4"/>
  <c r="Z419" i="4"/>
  <c r="Y419" i="4"/>
  <c r="X419" i="4"/>
  <c r="W419" i="4"/>
  <c r="V419" i="4"/>
  <c r="U419" i="4"/>
  <c r="T419" i="4"/>
  <c r="S419" i="4"/>
  <c r="R419" i="4"/>
  <c r="Q419" i="4"/>
  <c r="P419" i="4"/>
  <c r="O419" i="4"/>
  <c r="N419" i="4"/>
  <c r="M419" i="4"/>
  <c r="L419" i="4"/>
  <c r="K419" i="4"/>
  <c r="J419" i="4"/>
  <c r="I419" i="4"/>
  <c r="H419" i="4"/>
  <c r="AB418" i="4"/>
  <c r="AA418" i="4"/>
  <c r="Z418" i="4"/>
  <c r="Y418" i="4"/>
  <c r="X418" i="4"/>
  <c r="W418" i="4"/>
  <c r="V418" i="4"/>
  <c r="U418" i="4"/>
  <c r="T418" i="4"/>
  <c r="S418" i="4"/>
  <c r="R418" i="4"/>
  <c r="Q418" i="4"/>
  <c r="P418" i="4"/>
  <c r="O418" i="4"/>
  <c r="N418" i="4"/>
  <c r="M418" i="4"/>
  <c r="L418" i="4"/>
  <c r="K418" i="4"/>
  <c r="J418" i="4"/>
  <c r="I418" i="4"/>
  <c r="H418" i="4"/>
  <c r="AB417" i="4"/>
  <c r="AA417" i="4"/>
  <c r="Z417" i="4"/>
  <c r="Y417" i="4"/>
  <c r="X417" i="4"/>
  <c r="W417" i="4"/>
  <c r="V417" i="4"/>
  <c r="U417" i="4"/>
  <c r="T417" i="4"/>
  <c r="S417" i="4"/>
  <c r="R417" i="4"/>
  <c r="Q417" i="4"/>
  <c r="P417" i="4"/>
  <c r="O417" i="4"/>
  <c r="N417" i="4"/>
  <c r="M417" i="4"/>
  <c r="L417" i="4"/>
  <c r="K417" i="4"/>
  <c r="J417" i="4"/>
  <c r="I417" i="4"/>
  <c r="H417" i="4"/>
  <c r="AB416" i="4"/>
  <c r="AA416" i="4"/>
  <c r="Z416" i="4"/>
  <c r="Y416" i="4"/>
  <c r="X416" i="4"/>
  <c r="W416" i="4"/>
  <c r="V416" i="4"/>
  <c r="U416" i="4"/>
  <c r="T416" i="4"/>
  <c r="S416" i="4"/>
  <c r="R416" i="4"/>
  <c r="Q416" i="4"/>
  <c r="P416" i="4"/>
  <c r="O416" i="4"/>
  <c r="N416" i="4"/>
  <c r="M416" i="4"/>
  <c r="L416" i="4"/>
  <c r="K416" i="4"/>
  <c r="J416" i="4"/>
  <c r="I416" i="4"/>
  <c r="H416" i="4"/>
  <c r="AB415" i="4"/>
  <c r="AA415" i="4"/>
  <c r="Z415" i="4"/>
  <c r="Y415" i="4"/>
  <c r="X415" i="4"/>
  <c r="W415" i="4"/>
  <c r="V415" i="4"/>
  <c r="U415" i="4"/>
  <c r="T415" i="4"/>
  <c r="S415" i="4"/>
  <c r="R415" i="4"/>
  <c r="Q415" i="4"/>
  <c r="P415" i="4"/>
  <c r="O415" i="4"/>
  <c r="N415" i="4"/>
  <c r="M415" i="4"/>
  <c r="L415" i="4"/>
  <c r="K415" i="4"/>
  <c r="J415" i="4"/>
  <c r="I415" i="4"/>
  <c r="H415" i="4"/>
  <c r="AB414" i="4"/>
  <c r="AA414" i="4"/>
  <c r="Z414" i="4"/>
  <c r="Y414" i="4"/>
  <c r="X414" i="4"/>
  <c r="W414" i="4"/>
  <c r="V414" i="4"/>
  <c r="U414" i="4"/>
  <c r="T414" i="4"/>
  <c r="S414" i="4"/>
  <c r="R414" i="4"/>
  <c r="Q414" i="4"/>
  <c r="P414" i="4"/>
  <c r="O414" i="4"/>
  <c r="N414" i="4"/>
  <c r="M414" i="4"/>
  <c r="L414" i="4"/>
  <c r="K414" i="4"/>
  <c r="J414" i="4"/>
  <c r="I414" i="4"/>
  <c r="H414" i="4"/>
  <c r="AB413" i="4"/>
  <c r="AA413" i="4"/>
  <c r="Z413" i="4"/>
  <c r="Y413" i="4"/>
  <c r="X413" i="4"/>
  <c r="W413" i="4"/>
  <c r="V413" i="4"/>
  <c r="U413" i="4"/>
  <c r="T413" i="4"/>
  <c r="S413" i="4"/>
  <c r="R413" i="4"/>
  <c r="Q413" i="4"/>
  <c r="P413" i="4"/>
  <c r="O413" i="4"/>
  <c r="N413" i="4"/>
  <c r="M413" i="4"/>
  <c r="L413" i="4"/>
  <c r="K413" i="4"/>
  <c r="J413" i="4"/>
  <c r="I413" i="4"/>
  <c r="H413" i="4"/>
  <c r="AB412" i="4"/>
  <c r="AA412" i="4"/>
  <c r="Z412" i="4"/>
  <c r="Y412" i="4"/>
  <c r="X412" i="4"/>
  <c r="W412" i="4"/>
  <c r="V412" i="4"/>
  <c r="U412" i="4"/>
  <c r="T412" i="4"/>
  <c r="S412" i="4"/>
  <c r="R412" i="4"/>
  <c r="Q412" i="4"/>
  <c r="P412" i="4"/>
  <c r="O412" i="4"/>
  <c r="N412" i="4"/>
  <c r="M412" i="4"/>
  <c r="L412" i="4"/>
  <c r="K412" i="4"/>
  <c r="J412" i="4"/>
  <c r="I412" i="4"/>
  <c r="H412" i="4"/>
  <c r="AB411" i="4"/>
  <c r="AA411" i="4"/>
  <c r="Z411" i="4"/>
  <c r="Y411" i="4"/>
  <c r="X411" i="4"/>
  <c r="W411" i="4"/>
  <c r="V411" i="4"/>
  <c r="U411" i="4"/>
  <c r="T411" i="4"/>
  <c r="S411" i="4"/>
  <c r="R411" i="4"/>
  <c r="Q411" i="4"/>
  <c r="P411" i="4"/>
  <c r="O411" i="4"/>
  <c r="N411" i="4"/>
  <c r="M411" i="4"/>
  <c r="L411" i="4"/>
  <c r="K411" i="4"/>
  <c r="J411" i="4"/>
  <c r="I411" i="4"/>
  <c r="H411" i="4"/>
  <c r="AB410" i="4"/>
  <c r="AA410" i="4"/>
  <c r="Z410" i="4"/>
  <c r="Y410" i="4"/>
  <c r="X410" i="4"/>
  <c r="W410" i="4"/>
  <c r="V410" i="4"/>
  <c r="U410" i="4"/>
  <c r="T410" i="4"/>
  <c r="S410" i="4"/>
  <c r="R410" i="4"/>
  <c r="Q410" i="4"/>
  <c r="P410" i="4"/>
  <c r="O410" i="4"/>
  <c r="N410" i="4"/>
  <c r="M410" i="4"/>
  <c r="L410" i="4"/>
  <c r="K410" i="4"/>
  <c r="J410" i="4"/>
  <c r="I410" i="4"/>
  <c r="H410" i="4"/>
  <c r="AB409" i="4"/>
  <c r="AA409" i="4"/>
  <c r="Z409" i="4"/>
  <c r="Y409" i="4"/>
  <c r="X409" i="4"/>
  <c r="W409" i="4"/>
  <c r="V409" i="4"/>
  <c r="U409" i="4"/>
  <c r="T409" i="4"/>
  <c r="S409" i="4"/>
  <c r="R409" i="4"/>
  <c r="Q409" i="4"/>
  <c r="P409" i="4"/>
  <c r="O409" i="4"/>
  <c r="N409" i="4"/>
  <c r="M409" i="4"/>
  <c r="L409" i="4"/>
  <c r="K409" i="4"/>
  <c r="J409" i="4"/>
  <c r="I409" i="4"/>
  <c r="H409" i="4"/>
  <c r="AB408" i="4"/>
  <c r="AA408" i="4"/>
  <c r="Z408" i="4"/>
  <c r="Y408" i="4"/>
  <c r="X408" i="4"/>
  <c r="W408" i="4"/>
  <c r="V408" i="4"/>
  <c r="U408" i="4"/>
  <c r="T408" i="4"/>
  <c r="S408" i="4"/>
  <c r="R408" i="4"/>
  <c r="Q408" i="4"/>
  <c r="P408" i="4"/>
  <c r="O408" i="4"/>
  <c r="N408" i="4"/>
  <c r="M408" i="4"/>
  <c r="L408" i="4"/>
  <c r="K408" i="4"/>
  <c r="J408" i="4"/>
  <c r="I408" i="4"/>
  <c r="H408" i="4"/>
  <c r="AB407" i="4"/>
  <c r="AA407" i="4"/>
  <c r="Z407" i="4"/>
  <c r="Y407" i="4"/>
  <c r="X407" i="4"/>
  <c r="W407" i="4"/>
  <c r="V407" i="4"/>
  <c r="U407" i="4"/>
  <c r="T407" i="4"/>
  <c r="S407" i="4"/>
  <c r="R407" i="4"/>
  <c r="Q407" i="4"/>
  <c r="P407" i="4"/>
  <c r="O407" i="4"/>
  <c r="N407" i="4"/>
  <c r="M407" i="4"/>
  <c r="L407" i="4"/>
  <c r="K407" i="4"/>
  <c r="J407" i="4"/>
  <c r="I407" i="4"/>
  <c r="H407" i="4"/>
  <c r="AB406" i="4"/>
  <c r="AA406" i="4"/>
  <c r="Z406" i="4"/>
  <c r="Y406" i="4"/>
  <c r="X406" i="4"/>
  <c r="W406" i="4"/>
  <c r="V406" i="4"/>
  <c r="U406" i="4"/>
  <c r="T406" i="4"/>
  <c r="S406" i="4"/>
  <c r="R406" i="4"/>
  <c r="Q406" i="4"/>
  <c r="P406" i="4"/>
  <c r="O406" i="4"/>
  <c r="N406" i="4"/>
  <c r="M406" i="4"/>
  <c r="L406" i="4"/>
  <c r="K406" i="4"/>
  <c r="J406" i="4"/>
  <c r="I406" i="4"/>
  <c r="H406" i="4"/>
  <c r="AB405" i="4"/>
  <c r="AA405" i="4"/>
  <c r="Z405" i="4"/>
  <c r="Y405" i="4"/>
  <c r="X405" i="4"/>
  <c r="W405" i="4"/>
  <c r="V405" i="4"/>
  <c r="U405" i="4"/>
  <c r="T405" i="4"/>
  <c r="S405" i="4"/>
  <c r="R405" i="4"/>
  <c r="Q405" i="4"/>
  <c r="P405" i="4"/>
  <c r="O405" i="4"/>
  <c r="N405" i="4"/>
  <c r="M405" i="4"/>
  <c r="L405" i="4"/>
  <c r="K405" i="4"/>
  <c r="J405" i="4"/>
  <c r="I405" i="4"/>
  <c r="H405" i="4"/>
  <c r="AB404" i="4"/>
  <c r="AA404" i="4"/>
  <c r="Z404" i="4"/>
  <c r="Y404" i="4"/>
  <c r="X404" i="4"/>
  <c r="W404" i="4"/>
  <c r="V404" i="4"/>
  <c r="U404" i="4"/>
  <c r="T404" i="4"/>
  <c r="S404" i="4"/>
  <c r="R404" i="4"/>
  <c r="Q404" i="4"/>
  <c r="P404" i="4"/>
  <c r="O404" i="4"/>
  <c r="N404" i="4"/>
  <c r="M404" i="4"/>
  <c r="L404" i="4"/>
  <c r="K404" i="4"/>
  <c r="J404" i="4"/>
  <c r="I404" i="4"/>
  <c r="H404" i="4"/>
  <c r="AB403" i="4"/>
  <c r="AA403" i="4"/>
  <c r="Z403" i="4"/>
  <c r="Y403" i="4"/>
  <c r="X403" i="4"/>
  <c r="W403" i="4"/>
  <c r="V403" i="4"/>
  <c r="U403" i="4"/>
  <c r="T403" i="4"/>
  <c r="S403" i="4"/>
  <c r="R403" i="4"/>
  <c r="Q403" i="4"/>
  <c r="P403" i="4"/>
  <c r="O403" i="4"/>
  <c r="N403" i="4"/>
  <c r="M403" i="4"/>
  <c r="L403" i="4"/>
  <c r="K403" i="4"/>
  <c r="J403" i="4"/>
  <c r="I403" i="4"/>
  <c r="H403" i="4"/>
  <c r="AB402" i="4"/>
  <c r="AA402" i="4"/>
  <c r="Z402" i="4"/>
  <c r="Y402" i="4"/>
  <c r="X402" i="4"/>
  <c r="W402" i="4"/>
  <c r="V402" i="4"/>
  <c r="U402" i="4"/>
  <c r="T402" i="4"/>
  <c r="S402" i="4"/>
  <c r="R402" i="4"/>
  <c r="Q402" i="4"/>
  <c r="P402" i="4"/>
  <c r="O402" i="4"/>
  <c r="N402" i="4"/>
  <c r="M402" i="4"/>
  <c r="L402" i="4"/>
  <c r="K402" i="4"/>
  <c r="J402" i="4"/>
  <c r="I402" i="4"/>
  <c r="H402" i="4"/>
  <c r="AB401" i="4"/>
  <c r="AA401" i="4"/>
  <c r="Z401" i="4"/>
  <c r="Y401" i="4"/>
  <c r="X401" i="4"/>
  <c r="W401" i="4"/>
  <c r="V401" i="4"/>
  <c r="U401" i="4"/>
  <c r="T401" i="4"/>
  <c r="S401" i="4"/>
  <c r="R401" i="4"/>
  <c r="Q401" i="4"/>
  <c r="P401" i="4"/>
  <c r="O401" i="4"/>
  <c r="N401" i="4"/>
  <c r="M401" i="4"/>
  <c r="L401" i="4"/>
  <c r="K401" i="4"/>
  <c r="J401" i="4"/>
  <c r="I401" i="4"/>
  <c r="H401" i="4"/>
  <c r="AB400" i="4"/>
  <c r="AA400" i="4"/>
  <c r="Z400" i="4"/>
  <c r="Y400" i="4"/>
  <c r="X400" i="4"/>
  <c r="W400" i="4"/>
  <c r="V400" i="4"/>
  <c r="U400" i="4"/>
  <c r="T400" i="4"/>
  <c r="S400" i="4"/>
  <c r="R400" i="4"/>
  <c r="Q400" i="4"/>
  <c r="P400" i="4"/>
  <c r="O400" i="4"/>
  <c r="N400" i="4"/>
  <c r="M400" i="4"/>
  <c r="L400" i="4"/>
  <c r="K400" i="4"/>
  <c r="J400" i="4"/>
  <c r="I400" i="4"/>
  <c r="H400" i="4"/>
  <c r="AB399" i="4"/>
  <c r="AA399" i="4"/>
  <c r="Z399" i="4"/>
  <c r="Y399" i="4"/>
  <c r="X399" i="4"/>
  <c r="W399" i="4"/>
  <c r="V399" i="4"/>
  <c r="U399" i="4"/>
  <c r="T399" i="4"/>
  <c r="S399" i="4"/>
  <c r="R399" i="4"/>
  <c r="Q399" i="4"/>
  <c r="P399" i="4"/>
  <c r="O399" i="4"/>
  <c r="N399" i="4"/>
  <c r="M399" i="4"/>
  <c r="L399" i="4"/>
  <c r="K399" i="4"/>
  <c r="J399" i="4"/>
  <c r="I399" i="4"/>
  <c r="H399" i="4"/>
  <c r="AB398" i="4"/>
  <c r="AA398" i="4"/>
  <c r="Z398" i="4"/>
  <c r="Y398" i="4"/>
  <c r="X398" i="4"/>
  <c r="W398" i="4"/>
  <c r="V398" i="4"/>
  <c r="U398" i="4"/>
  <c r="T398" i="4"/>
  <c r="S398" i="4"/>
  <c r="R398" i="4"/>
  <c r="Q398" i="4"/>
  <c r="P398" i="4"/>
  <c r="O398" i="4"/>
  <c r="N398" i="4"/>
  <c r="M398" i="4"/>
  <c r="L398" i="4"/>
  <c r="K398" i="4"/>
  <c r="J398" i="4"/>
  <c r="I398" i="4"/>
  <c r="H398" i="4"/>
  <c r="AB397" i="4"/>
  <c r="AA397" i="4"/>
  <c r="Z397" i="4"/>
  <c r="Y397" i="4"/>
  <c r="X397" i="4"/>
  <c r="W397" i="4"/>
  <c r="V397" i="4"/>
  <c r="U397" i="4"/>
  <c r="T397" i="4"/>
  <c r="S397" i="4"/>
  <c r="R397" i="4"/>
  <c r="Q397" i="4"/>
  <c r="P397" i="4"/>
  <c r="O397" i="4"/>
  <c r="N397" i="4"/>
  <c r="M397" i="4"/>
  <c r="L397" i="4"/>
  <c r="K397" i="4"/>
  <c r="J397" i="4"/>
  <c r="I397" i="4"/>
  <c r="H397" i="4"/>
  <c r="AB396" i="4"/>
  <c r="AA396" i="4"/>
  <c r="Z396" i="4"/>
  <c r="Y396" i="4"/>
  <c r="X396" i="4"/>
  <c r="W396" i="4"/>
  <c r="V396" i="4"/>
  <c r="U396" i="4"/>
  <c r="T396" i="4"/>
  <c r="S396" i="4"/>
  <c r="R396" i="4"/>
  <c r="Q396" i="4"/>
  <c r="P396" i="4"/>
  <c r="O396" i="4"/>
  <c r="N396" i="4"/>
  <c r="M396" i="4"/>
  <c r="L396" i="4"/>
  <c r="K396" i="4"/>
  <c r="J396" i="4"/>
  <c r="I396" i="4"/>
  <c r="H396" i="4"/>
  <c r="AB395" i="4"/>
  <c r="AA395" i="4"/>
  <c r="Z395" i="4"/>
  <c r="Y395" i="4"/>
  <c r="X395" i="4"/>
  <c r="W395" i="4"/>
  <c r="V395" i="4"/>
  <c r="U395" i="4"/>
  <c r="T395" i="4"/>
  <c r="S395" i="4"/>
  <c r="R395" i="4"/>
  <c r="Q395" i="4"/>
  <c r="P395" i="4"/>
  <c r="O395" i="4"/>
  <c r="N395" i="4"/>
  <c r="M395" i="4"/>
  <c r="L395" i="4"/>
  <c r="K395" i="4"/>
  <c r="J395" i="4"/>
  <c r="I395" i="4"/>
  <c r="H395" i="4"/>
  <c r="AB394" i="4"/>
  <c r="AA394" i="4"/>
  <c r="Z394" i="4"/>
  <c r="Y394" i="4"/>
  <c r="X394" i="4"/>
  <c r="W394" i="4"/>
  <c r="V394" i="4"/>
  <c r="U394" i="4"/>
  <c r="T394" i="4"/>
  <c r="S394" i="4"/>
  <c r="R394" i="4"/>
  <c r="Q394" i="4"/>
  <c r="P394" i="4"/>
  <c r="O394" i="4"/>
  <c r="N394" i="4"/>
  <c r="M394" i="4"/>
  <c r="L394" i="4"/>
  <c r="K394" i="4"/>
  <c r="J394" i="4"/>
  <c r="I394" i="4"/>
  <c r="H394" i="4"/>
  <c r="AB393" i="4"/>
  <c r="AA393" i="4"/>
  <c r="Z393" i="4"/>
  <c r="Y393" i="4"/>
  <c r="X393" i="4"/>
  <c r="W393" i="4"/>
  <c r="V393" i="4"/>
  <c r="U393" i="4"/>
  <c r="T393" i="4"/>
  <c r="S393" i="4"/>
  <c r="R393" i="4"/>
  <c r="Q393" i="4"/>
  <c r="P393" i="4"/>
  <c r="O393" i="4"/>
  <c r="N393" i="4"/>
  <c r="M393" i="4"/>
  <c r="L393" i="4"/>
  <c r="K393" i="4"/>
  <c r="J393" i="4"/>
  <c r="I393" i="4"/>
  <c r="H393" i="4"/>
  <c r="AB392" i="4"/>
  <c r="AA392" i="4"/>
  <c r="Z392" i="4"/>
  <c r="Y392" i="4"/>
  <c r="X392" i="4"/>
  <c r="W392" i="4"/>
  <c r="V392" i="4"/>
  <c r="U392" i="4"/>
  <c r="T392" i="4"/>
  <c r="S392" i="4"/>
  <c r="R392" i="4"/>
  <c r="Q392" i="4"/>
  <c r="P392" i="4"/>
  <c r="O392" i="4"/>
  <c r="N392" i="4"/>
  <c r="M392" i="4"/>
  <c r="L392" i="4"/>
  <c r="K392" i="4"/>
  <c r="J392" i="4"/>
  <c r="I392" i="4"/>
  <c r="H392" i="4"/>
  <c r="AB391" i="4"/>
  <c r="AA391" i="4"/>
  <c r="Z391" i="4"/>
  <c r="Y391" i="4"/>
  <c r="X391" i="4"/>
  <c r="W391" i="4"/>
  <c r="V391" i="4"/>
  <c r="U391" i="4"/>
  <c r="T391" i="4"/>
  <c r="S391" i="4"/>
  <c r="R391" i="4"/>
  <c r="Q391" i="4"/>
  <c r="P391" i="4"/>
  <c r="O391" i="4"/>
  <c r="N391" i="4"/>
  <c r="M391" i="4"/>
  <c r="L391" i="4"/>
  <c r="K391" i="4"/>
  <c r="J391" i="4"/>
  <c r="I391" i="4"/>
  <c r="H391" i="4"/>
  <c r="AB390" i="4"/>
  <c r="AA390" i="4"/>
  <c r="Z390" i="4"/>
  <c r="Y390" i="4"/>
  <c r="X390" i="4"/>
  <c r="W390" i="4"/>
  <c r="V390" i="4"/>
  <c r="U390" i="4"/>
  <c r="T390" i="4"/>
  <c r="S390" i="4"/>
  <c r="R390" i="4"/>
  <c r="Q390" i="4"/>
  <c r="P390" i="4"/>
  <c r="O390" i="4"/>
  <c r="N390" i="4"/>
  <c r="M390" i="4"/>
  <c r="L390" i="4"/>
  <c r="K390" i="4"/>
  <c r="J390" i="4"/>
  <c r="I390" i="4"/>
  <c r="H390" i="4"/>
  <c r="AB389" i="4"/>
  <c r="AA389" i="4"/>
  <c r="Z389" i="4"/>
  <c r="Y389" i="4"/>
  <c r="X389" i="4"/>
  <c r="W389" i="4"/>
  <c r="V389" i="4"/>
  <c r="U389" i="4"/>
  <c r="T389" i="4"/>
  <c r="S389" i="4"/>
  <c r="R389" i="4"/>
  <c r="Q389" i="4"/>
  <c r="P389" i="4"/>
  <c r="O389" i="4"/>
  <c r="N389" i="4"/>
  <c r="M389" i="4"/>
  <c r="L389" i="4"/>
  <c r="K389" i="4"/>
  <c r="J389" i="4"/>
  <c r="I389" i="4"/>
  <c r="H389" i="4"/>
  <c r="AB388" i="4"/>
  <c r="AA388" i="4"/>
  <c r="Z388" i="4"/>
  <c r="Y388" i="4"/>
  <c r="X388" i="4"/>
  <c r="W388" i="4"/>
  <c r="V388" i="4"/>
  <c r="U388" i="4"/>
  <c r="T388" i="4"/>
  <c r="S388" i="4"/>
  <c r="R388" i="4"/>
  <c r="Q388" i="4"/>
  <c r="P388" i="4"/>
  <c r="O388" i="4"/>
  <c r="N388" i="4"/>
  <c r="M388" i="4"/>
  <c r="L388" i="4"/>
  <c r="K388" i="4"/>
  <c r="J388" i="4"/>
  <c r="I388" i="4"/>
  <c r="H388" i="4"/>
  <c r="AB387" i="4"/>
  <c r="AA387" i="4"/>
  <c r="Z387" i="4"/>
  <c r="Y387" i="4"/>
  <c r="X387" i="4"/>
  <c r="W387" i="4"/>
  <c r="V387" i="4"/>
  <c r="U387" i="4"/>
  <c r="T387" i="4"/>
  <c r="S387" i="4"/>
  <c r="R387" i="4"/>
  <c r="Q387" i="4"/>
  <c r="P387" i="4"/>
  <c r="O387" i="4"/>
  <c r="N387" i="4"/>
  <c r="M387" i="4"/>
  <c r="L387" i="4"/>
  <c r="K387" i="4"/>
  <c r="J387" i="4"/>
  <c r="I387" i="4"/>
  <c r="H387" i="4"/>
  <c r="AB386" i="4"/>
  <c r="AA386" i="4"/>
  <c r="Z386" i="4"/>
  <c r="Y386" i="4"/>
  <c r="X386" i="4"/>
  <c r="W386" i="4"/>
  <c r="V386" i="4"/>
  <c r="U386" i="4"/>
  <c r="T386" i="4"/>
  <c r="S386" i="4"/>
  <c r="R386" i="4"/>
  <c r="Q386" i="4"/>
  <c r="P386" i="4"/>
  <c r="O386" i="4"/>
  <c r="N386" i="4"/>
  <c r="M386" i="4"/>
  <c r="L386" i="4"/>
  <c r="K386" i="4"/>
  <c r="J386" i="4"/>
  <c r="I386" i="4"/>
  <c r="H386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AB384" i="4"/>
  <c r="AA384" i="4"/>
  <c r="Z384" i="4"/>
  <c r="Y384" i="4"/>
  <c r="X384" i="4"/>
  <c r="W384" i="4"/>
  <c r="V384" i="4"/>
  <c r="U384" i="4"/>
  <c r="T384" i="4"/>
  <c r="S384" i="4"/>
  <c r="R384" i="4"/>
  <c r="Q384" i="4"/>
  <c r="P384" i="4"/>
  <c r="O384" i="4"/>
  <c r="N384" i="4"/>
  <c r="M384" i="4"/>
  <c r="L384" i="4"/>
  <c r="K384" i="4"/>
  <c r="J384" i="4"/>
  <c r="I384" i="4"/>
  <c r="H384" i="4"/>
  <c r="AB383" i="4"/>
  <c r="AA383" i="4"/>
  <c r="Z383" i="4"/>
  <c r="Y383" i="4"/>
  <c r="X383" i="4"/>
  <c r="W383" i="4"/>
  <c r="V383" i="4"/>
  <c r="U383" i="4"/>
  <c r="T383" i="4"/>
  <c r="S383" i="4"/>
  <c r="R383" i="4"/>
  <c r="Q383" i="4"/>
  <c r="P383" i="4"/>
  <c r="O383" i="4"/>
  <c r="N383" i="4"/>
  <c r="M383" i="4"/>
  <c r="L383" i="4"/>
  <c r="K383" i="4"/>
  <c r="J383" i="4"/>
  <c r="I383" i="4"/>
  <c r="H383" i="4"/>
  <c r="AB382" i="4"/>
  <c r="AA382" i="4"/>
  <c r="Z382" i="4"/>
  <c r="Y382" i="4"/>
  <c r="X382" i="4"/>
  <c r="W382" i="4"/>
  <c r="V382" i="4"/>
  <c r="U382" i="4"/>
  <c r="T382" i="4"/>
  <c r="S382" i="4"/>
  <c r="R382" i="4"/>
  <c r="Q382" i="4"/>
  <c r="P382" i="4"/>
  <c r="O382" i="4"/>
  <c r="N382" i="4"/>
  <c r="M382" i="4"/>
  <c r="L382" i="4"/>
  <c r="K382" i="4"/>
  <c r="J382" i="4"/>
  <c r="I382" i="4"/>
  <c r="H382" i="4"/>
  <c r="AB381" i="4"/>
  <c r="AA381" i="4"/>
  <c r="Z381" i="4"/>
  <c r="Y381" i="4"/>
  <c r="X381" i="4"/>
  <c r="W381" i="4"/>
  <c r="V381" i="4"/>
  <c r="U381" i="4"/>
  <c r="T381" i="4"/>
  <c r="S381" i="4"/>
  <c r="R381" i="4"/>
  <c r="Q381" i="4"/>
  <c r="P381" i="4"/>
  <c r="O381" i="4"/>
  <c r="N381" i="4"/>
  <c r="M381" i="4"/>
  <c r="L381" i="4"/>
  <c r="K381" i="4"/>
  <c r="J381" i="4"/>
  <c r="I381" i="4"/>
  <c r="H381" i="4"/>
  <c r="AB380" i="4"/>
  <c r="AA380" i="4"/>
  <c r="Z380" i="4"/>
  <c r="Y380" i="4"/>
  <c r="X380" i="4"/>
  <c r="W380" i="4"/>
  <c r="V380" i="4"/>
  <c r="U380" i="4"/>
  <c r="T380" i="4"/>
  <c r="S380" i="4"/>
  <c r="R380" i="4"/>
  <c r="Q380" i="4"/>
  <c r="P380" i="4"/>
  <c r="O380" i="4"/>
  <c r="N380" i="4"/>
  <c r="M380" i="4"/>
  <c r="L380" i="4"/>
  <c r="K380" i="4"/>
  <c r="J380" i="4"/>
  <c r="I380" i="4"/>
  <c r="H380" i="4"/>
  <c r="AB379" i="4"/>
  <c r="AA379" i="4"/>
  <c r="Z379" i="4"/>
  <c r="Y379" i="4"/>
  <c r="X379" i="4"/>
  <c r="W379" i="4"/>
  <c r="V379" i="4"/>
  <c r="U379" i="4"/>
  <c r="T379" i="4"/>
  <c r="S379" i="4"/>
  <c r="R379" i="4"/>
  <c r="Q379" i="4"/>
  <c r="P379" i="4"/>
  <c r="O379" i="4"/>
  <c r="N379" i="4"/>
  <c r="M379" i="4"/>
  <c r="L379" i="4"/>
  <c r="K379" i="4"/>
  <c r="J379" i="4"/>
  <c r="I379" i="4"/>
  <c r="H379" i="4"/>
  <c r="AB378" i="4"/>
  <c r="AA378" i="4"/>
  <c r="Z378" i="4"/>
  <c r="Y378" i="4"/>
  <c r="X378" i="4"/>
  <c r="W378" i="4"/>
  <c r="V378" i="4"/>
  <c r="U378" i="4"/>
  <c r="T378" i="4"/>
  <c r="S378" i="4"/>
  <c r="R378" i="4"/>
  <c r="Q378" i="4"/>
  <c r="P378" i="4"/>
  <c r="O378" i="4"/>
  <c r="N378" i="4"/>
  <c r="M378" i="4"/>
  <c r="L378" i="4"/>
  <c r="K378" i="4"/>
  <c r="J378" i="4"/>
  <c r="I378" i="4"/>
  <c r="H378" i="4"/>
  <c r="AB377" i="4"/>
  <c r="AA377" i="4"/>
  <c r="Z377" i="4"/>
  <c r="Y377" i="4"/>
  <c r="X377" i="4"/>
  <c r="W377" i="4"/>
  <c r="V377" i="4"/>
  <c r="U377" i="4"/>
  <c r="T377" i="4"/>
  <c r="S377" i="4"/>
  <c r="R377" i="4"/>
  <c r="Q377" i="4"/>
  <c r="P377" i="4"/>
  <c r="O377" i="4"/>
  <c r="N377" i="4"/>
  <c r="M377" i="4"/>
  <c r="L377" i="4"/>
  <c r="K377" i="4"/>
  <c r="J377" i="4"/>
  <c r="I377" i="4"/>
  <c r="H377" i="4"/>
  <c r="AB376" i="4"/>
  <c r="AA376" i="4"/>
  <c r="Z376" i="4"/>
  <c r="Y376" i="4"/>
  <c r="X376" i="4"/>
  <c r="W376" i="4"/>
  <c r="V376" i="4"/>
  <c r="U376" i="4"/>
  <c r="T376" i="4"/>
  <c r="S376" i="4"/>
  <c r="R376" i="4"/>
  <c r="Q376" i="4"/>
  <c r="P376" i="4"/>
  <c r="O376" i="4"/>
  <c r="N376" i="4"/>
  <c r="M376" i="4"/>
  <c r="L376" i="4"/>
  <c r="K376" i="4"/>
  <c r="J376" i="4"/>
  <c r="I376" i="4"/>
  <c r="H376" i="4"/>
  <c r="AB375" i="4"/>
  <c r="AA375" i="4"/>
  <c r="Z375" i="4"/>
  <c r="Y375" i="4"/>
  <c r="X375" i="4"/>
  <c r="W375" i="4"/>
  <c r="V375" i="4"/>
  <c r="U375" i="4"/>
  <c r="T375" i="4"/>
  <c r="S375" i="4"/>
  <c r="R375" i="4"/>
  <c r="Q375" i="4"/>
  <c r="P375" i="4"/>
  <c r="O375" i="4"/>
  <c r="N375" i="4"/>
  <c r="M375" i="4"/>
  <c r="L375" i="4"/>
  <c r="K375" i="4"/>
  <c r="J375" i="4"/>
  <c r="I375" i="4"/>
  <c r="H375" i="4"/>
  <c r="AB374" i="4"/>
  <c r="AA374" i="4"/>
  <c r="Z374" i="4"/>
  <c r="Y374" i="4"/>
  <c r="X374" i="4"/>
  <c r="W374" i="4"/>
  <c r="V374" i="4"/>
  <c r="U374" i="4"/>
  <c r="T374" i="4"/>
  <c r="S374" i="4"/>
  <c r="R374" i="4"/>
  <c r="Q374" i="4"/>
  <c r="P374" i="4"/>
  <c r="O374" i="4"/>
  <c r="N374" i="4"/>
  <c r="M374" i="4"/>
  <c r="L374" i="4"/>
  <c r="K374" i="4"/>
  <c r="J374" i="4"/>
  <c r="I374" i="4"/>
  <c r="H374" i="4"/>
  <c r="AB373" i="4"/>
  <c r="AA373" i="4"/>
  <c r="Z373" i="4"/>
  <c r="Y373" i="4"/>
  <c r="X373" i="4"/>
  <c r="W373" i="4"/>
  <c r="V373" i="4"/>
  <c r="U373" i="4"/>
  <c r="T373" i="4"/>
  <c r="S373" i="4"/>
  <c r="R373" i="4"/>
  <c r="Q373" i="4"/>
  <c r="P373" i="4"/>
  <c r="O373" i="4"/>
  <c r="N373" i="4"/>
  <c r="M373" i="4"/>
  <c r="L373" i="4"/>
  <c r="K373" i="4"/>
  <c r="J373" i="4"/>
  <c r="I373" i="4"/>
  <c r="H373" i="4"/>
  <c r="AB372" i="4"/>
  <c r="AA372" i="4"/>
  <c r="Z372" i="4"/>
  <c r="Y372" i="4"/>
  <c r="X372" i="4"/>
  <c r="W372" i="4"/>
  <c r="V372" i="4"/>
  <c r="U372" i="4"/>
  <c r="T372" i="4"/>
  <c r="S372" i="4"/>
  <c r="R372" i="4"/>
  <c r="Q372" i="4"/>
  <c r="P372" i="4"/>
  <c r="O372" i="4"/>
  <c r="N372" i="4"/>
  <c r="M372" i="4"/>
  <c r="L372" i="4"/>
  <c r="K372" i="4"/>
  <c r="J372" i="4"/>
  <c r="I372" i="4"/>
  <c r="H372" i="4"/>
  <c r="AB371" i="4"/>
  <c r="AA371" i="4"/>
  <c r="Z371" i="4"/>
  <c r="Y371" i="4"/>
  <c r="X371" i="4"/>
  <c r="W371" i="4"/>
  <c r="V371" i="4"/>
  <c r="U371" i="4"/>
  <c r="T371" i="4"/>
  <c r="S371" i="4"/>
  <c r="R371" i="4"/>
  <c r="Q371" i="4"/>
  <c r="P371" i="4"/>
  <c r="O371" i="4"/>
  <c r="N371" i="4"/>
  <c r="M371" i="4"/>
  <c r="L371" i="4"/>
  <c r="K371" i="4"/>
  <c r="J371" i="4"/>
  <c r="I371" i="4"/>
  <c r="H371" i="4"/>
  <c r="AB370" i="4"/>
  <c r="AA370" i="4"/>
  <c r="Z370" i="4"/>
  <c r="Y370" i="4"/>
  <c r="X370" i="4"/>
  <c r="W370" i="4"/>
  <c r="V370" i="4"/>
  <c r="U370" i="4"/>
  <c r="T370" i="4"/>
  <c r="S370" i="4"/>
  <c r="R370" i="4"/>
  <c r="Q370" i="4"/>
  <c r="P370" i="4"/>
  <c r="O370" i="4"/>
  <c r="N370" i="4"/>
  <c r="M370" i="4"/>
  <c r="L370" i="4"/>
  <c r="K370" i="4"/>
  <c r="J370" i="4"/>
  <c r="I370" i="4"/>
  <c r="H370" i="4"/>
  <c r="AB369" i="4"/>
  <c r="AA369" i="4"/>
  <c r="Z369" i="4"/>
  <c r="Y369" i="4"/>
  <c r="X369" i="4"/>
  <c r="W369" i="4"/>
  <c r="V369" i="4"/>
  <c r="U369" i="4"/>
  <c r="T369" i="4"/>
  <c r="S369" i="4"/>
  <c r="R369" i="4"/>
  <c r="Q369" i="4"/>
  <c r="P369" i="4"/>
  <c r="O369" i="4"/>
  <c r="N369" i="4"/>
  <c r="M369" i="4"/>
  <c r="L369" i="4"/>
  <c r="K369" i="4"/>
  <c r="J369" i="4"/>
  <c r="I369" i="4"/>
  <c r="H369" i="4"/>
  <c r="AB368" i="4"/>
  <c r="AA368" i="4"/>
  <c r="Z368" i="4"/>
  <c r="Y368" i="4"/>
  <c r="X368" i="4"/>
  <c r="W368" i="4"/>
  <c r="V368" i="4"/>
  <c r="U368" i="4"/>
  <c r="T368" i="4"/>
  <c r="S368" i="4"/>
  <c r="R368" i="4"/>
  <c r="Q368" i="4"/>
  <c r="P368" i="4"/>
  <c r="O368" i="4"/>
  <c r="N368" i="4"/>
  <c r="M368" i="4"/>
  <c r="L368" i="4"/>
  <c r="K368" i="4"/>
  <c r="J368" i="4"/>
  <c r="I368" i="4"/>
  <c r="H368" i="4"/>
  <c r="AB367" i="4"/>
  <c r="AA367" i="4"/>
  <c r="Z367" i="4"/>
  <c r="Y367" i="4"/>
  <c r="X367" i="4"/>
  <c r="W367" i="4"/>
  <c r="V367" i="4"/>
  <c r="U367" i="4"/>
  <c r="T367" i="4"/>
  <c r="S367" i="4"/>
  <c r="R367" i="4"/>
  <c r="Q367" i="4"/>
  <c r="P367" i="4"/>
  <c r="O367" i="4"/>
  <c r="N367" i="4"/>
  <c r="M367" i="4"/>
  <c r="L367" i="4"/>
  <c r="K367" i="4"/>
  <c r="J367" i="4"/>
  <c r="I367" i="4"/>
  <c r="H367" i="4"/>
  <c r="AB366" i="4"/>
  <c r="AA366" i="4"/>
  <c r="Z366" i="4"/>
  <c r="Y366" i="4"/>
  <c r="X366" i="4"/>
  <c r="W366" i="4"/>
  <c r="V366" i="4"/>
  <c r="U366" i="4"/>
  <c r="T366" i="4"/>
  <c r="S366" i="4"/>
  <c r="R366" i="4"/>
  <c r="Q366" i="4"/>
  <c r="P366" i="4"/>
  <c r="O366" i="4"/>
  <c r="N366" i="4"/>
  <c r="M366" i="4"/>
  <c r="L366" i="4"/>
  <c r="K366" i="4"/>
  <c r="J366" i="4"/>
  <c r="I366" i="4"/>
  <c r="H366" i="4"/>
  <c r="AB365" i="4"/>
  <c r="AA365" i="4"/>
  <c r="Z365" i="4"/>
  <c r="Y365" i="4"/>
  <c r="X365" i="4"/>
  <c r="W365" i="4"/>
  <c r="V365" i="4"/>
  <c r="U365" i="4"/>
  <c r="T365" i="4"/>
  <c r="S365" i="4"/>
  <c r="R365" i="4"/>
  <c r="Q365" i="4"/>
  <c r="P365" i="4"/>
  <c r="O365" i="4"/>
  <c r="N365" i="4"/>
  <c r="M365" i="4"/>
  <c r="L365" i="4"/>
  <c r="K365" i="4"/>
  <c r="J365" i="4"/>
  <c r="I365" i="4"/>
  <c r="H365" i="4"/>
  <c r="AB364" i="4"/>
  <c r="AA364" i="4"/>
  <c r="Z364" i="4"/>
  <c r="Y364" i="4"/>
  <c r="X364" i="4"/>
  <c r="W364" i="4"/>
  <c r="V364" i="4"/>
  <c r="U364" i="4"/>
  <c r="T364" i="4"/>
  <c r="S364" i="4"/>
  <c r="R364" i="4"/>
  <c r="Q364" i="4"/>
  <c r="P364" i="4"/>
  <c r="O364" i="4"/>
  <c r="N364" i="4"/>
  <c r="M364" i="4"/>
  <c r="L364" i="4"/>
  <c r="K364" i="4"/>
  <c r="J364" i="4"/>
  <c r="I364" i="4"/>
  <c r="H364" i="4"/>
  <c r="AB363" i="4"/>
  <c r="AA363" i="4"/>
  <c r="Z363" i="4"/>
  <c r="Y363" i="4"/>
  <c r="X363" i="4"/>
  <c r="W363" i="4"/>
  <c r="V363" i="4"/>
  <c r="U363" i="4"/>
  <c r="T363" i="4"/>
  <c r="S363" i="4"/>
  <c r="R363" i="4"/>
  <c r="Q363" i="4"/>
  <c r="P363" i="4"/>
  <c r="O363" i="4"/>
  <c r="N363" i="4"/>
  <c r="M363" i="4"/>
  <c r="L363" i="4"/>
  <c r="K363" i="4"/>
  <c r="J363" i="4"/>
  <c r="I363" i="4"/>
  <c r="H363" i="4"/>
  <c r="AB362" i="4"/>
  <c r="AA362" i="4"/>
  <c r="Z362" i="4"/>
  <c r="Y362" i="4"/>
  <c r="X362" i="4"/>
  <c r="W362" i="4"/>
  <c r="V362" i="4"/>
  <c r="U362" i="4"/>
  <c r="T362" i="4"/>
  <c r="S362" i="4"/>
  <c r="R362" i="4"/>
  <c r="Q362" i="4"/>
  <c r="P362" i="4"/>
  <c r="O362" i="4"/>
  <c r="N362" i="4"/>
  <c r="M362" i="4"/>
  <c r="L362" i="4"/>
  <c r="K362" i="4"/>
  <c r="J362" i="4"/>
  <c r="I362" i="4"/>
  <c r="H362" i="4"/>
  <c r="AB361" i="4"/>
  <c r="AA361" i="4"/>
  <c r="Z361" i="4"/>
  <c r="Y361" i="4"/>
  <c r="X361" i="4"/>
  <c r="W361" i="4"/>
  <c r="V361" i="4"/>
  <c r="U361" i="4"/>
  <c r="T361" i="4"/>
  <c r="S361" i="4"/>
  <c r="R361" i="4"/>
  <c r="Q361" i="4"/>
  <c r="P361" i="4"/>
  <c r="O361" i="4"/>
  <c r="N361" i="4"/>
  <c r="M361" i="4"/>
  <c r="L361" i="4"/>
  <c r="K361" i="4"/>
  <c r="J361" i="4"/>
  <c r="I361" i="4"/>
  <c r="H361" i="4"/>
  <c r="AB360" i="4"/>
  <c r="AA360" i="4"/>
  <c r="Z360" i="4"/>
  <c r="Y360" i="4"/>
  <c r="X360" i="4"/>
  <c r="W360" i="4"/>
  <c r="V360" i="4"/>
  <c r="U360" i="4"/>
  <c r="T360" i="4"/>
  <c r="S360" i="4"/>
  <c r="R360" i="4"/>
  <c r="Q360" i="4"/>
  <c r="P360" i="4"/>
  <c r="O360" i="4"/>
  <c r="N360" i="4"/>
  <c r="M360" i="4"/>
  <c r="L360" i="4"/>
  <c r="K360" i="4"/>
  <c r="J360" i="4"/>
  <c r="I360" i="4"/>
  <c r="H360" i="4"/>
  <c r="AB359" i="4"/>
  <c r="AA359" i="4"/>
  <c r="Z359" i="4"/>
  <c r="Y359" i="4"/>
  <c r="X359" i="4"/>
  <c r="W359" i="4"/>
  <c r="V359" i="4"/>
  <c r="U359" i="4"/>
  <c r="T359" i="4"/>
  <c r="S359" i="4"/>
  <c r="R359" i="4"/>
  <c r="Q359" i="4"/>
  <c r="P359" i="4"/>
  <c r="O359" i="4"/>
  <c r="N359" i="4"/>
  <c r="M359" i="4"/>
  <c r="L359" i="4"/>
  <c r="K359" i="4"/>
  <c r="J359" i="4"/>
  <c r="I359" i="4"/>
  <c r="H359" i="4"/>
  <c r="AB358" i="4"/>
  <c r="AA358" i="4"/>
  <c r="Z358" i="4"/>
  <c r="Y358" i="4"/>
  <c r="X358" i="4"/>
  <c r="W358" i="4"/>
  <c r="V358" i="4"/>
  <c r="U358" i="4"/>
  <c r="T358" i="4"/>
  <c r="S358" i="4"/>
  <c r="R358" i="4"/>
  <c r="Q358" i="4"/>
  <c r="P358" i="4"/>
  <c r="O358" i="4"/>
  <c r="N358" i="4"/>
  <c r="M358" i="4"/>
  <c r="L358" i="4"/>
  <c r="K358" i="4"/>
  <c r="J358" i="4"/>
  <c r="I358" i="4"/>
  <c r="H358" i="4"/>
  <c r="AB357" i="4"/>
  <c r="AA357" i="4"/>
  <c r="Z357" i="4"/>
  <c r="Y357" i="4"/>
  <c r="X357" i="4"/>
  <c r="W357" i="4"/>
  <c r="V357" i="4"/>
  <c r="U357" i="4"/>
  <c r="T357" i="4"/>
  <c r="S357" i="4"/>
  <c r="R357" i="4"/>
  <c r="Q357" i="4"/>
  <c r="P357" i="4"/>
  <c r="O357" i="4"/>
  <c r="N357" i="4"/>
  <c r="M357" i="4"/>
  <c r="L357" i="4"/>
  <c r="K357" i="4"/>
  <c r="J357" i="4"/>
  <c r="I357" i="4"/>
  <c r="H357" i="4"/>
  <c r="AB356" i="4"/>
  <c r="AA356" i="4"/>
  <c r="Z356" i="4"/>
  <c r="Y356" i="4"/>
  <c r="X356" i="4"/>
  <c r="W356" i="4"/>
  <c r="V356" i="4"/>
  <c r="U356" i="4"/>
  <c r="T356" i="4"/>
  <c r="S356" i="4"/>
  <c r="R356" i="4"/>
  <c r="Q356" i="4"/>
  <c r="P356" i="4"/>
  <c r="O356" i="4"/>
  <c r="N356" i="4"/>
  <c r="M356" i="4"/>
  <c r="L356" i="4"/>
  <c r="K356" i="4"/>
  <c r="J356" i="4"/>
  <c r="I356" i="4"/>
  <c r="H356" i="4"/>
  <c r="AB355" i="4"/>
  <c r="AA355" i="4"/>
  <c r="Z355" i="4"/>
  <c r="Y355" i="4"/>
  <c r="X355" i="4"/>
  <c r="W355" i="4"/>
  <c r="V355" i="4"/>
  <c r="U355" i="4"/>
  <c r="T355" i="4"/>
  <c r="S355" i="4"/>
  <c r="R355" i="4"/>
  <c r="Q355" i="4"/>
  <c r="P355" i="4"/>
  <c r="O355" i="4"/>
  <c r="N355" i="4"/>
  <c r="M355" i="4"/>
  <c r="L355" i="4"/>
  <c r="K355" i="4"/>
  <c r="J355" i="4"/>
  <c r="I355" i="4"/>
  <c r="H355" i="4"/>
  <c r="AB354" i="4"/>
  <c r="AA354" i="4"/>
  <c r="Z354" i="4"/>
  <c r="Y354" i="4"/>
  <c r="X354" i="4"/>
  <c r="W354" i="4"/>
  <c r="V354" i="4"/>
  <c r="U354" i="4"/>
  <c r="T354" i="4"/>
  <c r="S354" i="4"/>
  <c r="R354" i="4"/>
  <c r="Q354" i="4"/>
  <c r="P354" i="4"/>
  <c r="O354" i="4"/>
  <c r="N354" i="4"/>
  <c r="M354" i="4"/>
  <c r="L354" i="4"/>
  <c r="K354" i="4"/>
  <c r="J354" i="4"/>
  <c r="I354" i="4"/>
  <c r="H354" i="4"/>
  <c r="AB353" i="4"/>
  <c r="AA353" i="4"/>
  <c r="Z353" i="4"/>
  <c r="Y353" i="4"/>
  <c r="X353" i="4"/>
  <c r="W353" i="4"/>
  <c r="V353" i="4"/>
  <c r="U353" i="4"/>
  <c r="T353" i="4"/>
  <c r="S353" i="4"/>
  <c r="R353" i="4"/>
  <c r="Q353" i="4"/>
  <c r="P353" i="4"/>
  <c r="O353" i="4"/>
  <c r="N353" i="4"/>
  <c r="M353" i="4"/>
  <c r="L353" i="4"/>
  <c r="K353" i="4"/>
  <c r="J353" i="4"/>
  <c r="I353" i="4"/>
  <c r="H353" i="4"/>
  <c r="AB352" i="4"/>
  <c r="AA352" i="4"/>
  <c r="Z352" i="4"/>
  <c r="Y352" i="4"/>
  <c r="X352" i="4"/>
  <c r="W352" i="4"/>
  <c r="V352" i="4"/>
  <c r="U352" i="4"/>
  <c r="T352" i="4"/>
  <c r="S352" i="4"/>
  <c r="R352" i="4"/>
  <c r="Q352" i="4"/>
  <c r="P352" i="4"/>
  <c r="O352" i="4"/>
  <c r="N352" i="4"/>
  <c r="M352" i="4"/>
  <c r="L352" i="4"/>
  <c r="K352" i="4"/>
  <c r="J352" i="4"/>
  <c r="I352" i="4"/>
  <c r="H352" i="4"/>
  <c r="AB351" i="4"/>
  <c r="AA351" i="4"/>
  <c r="Z351" i="4"/>
  <c r="Y351" i="4"/>
  <c r="X351" i="4"/>
  <c r="W351" i="4"/>
  <c r="V351" i="4"/>
  <c r="U351" i="4"/>
  <c r="T351" i="4"/>
  <c r="S351" i="4"/>
  <c r="R351" i="4"/>
  <c r="Q351" i="4"/>
  <c r="P351" i="4"/>
  <c r="O351" i="4"/>
  <c r="N351" i="4"/>
  <c r="M351" i="4"/>
  <c r="L351" i="4"/>
  <c r="K351" i="4"/>
  <c r="J351" i="4"/>
  <c r="I351" i="4"/>
  <c r="H351" i="4"/>
  <c r="AB350" i="4"/>
  <c r="AA350" i="4"/>
  <c r="Z350" i="4"/>
  <c r="Y350" i="4"/>
  <c r="X350" i="4"/>
  <c r="W350" i="4"/>
  <c r="V350" i="4"/>
  <c r="U350" i="4"/>
  <c r="T350" i="4"/>
  <c r="S350" i="4"/>
  <c r="R350" i="4"/>
  <c r="Q350" i="4"/>
  <c r="P350" i="4"/>
  <c r="O350" i="4"/>
  <c r="N350" i="4"/>
  <c r="M350" i="4"/>
  <c r="L350" i="4"/>
  <c r="K350" i="4"/>
  <c r="J350" i="4"/>
  <c r="I350" i="4"/>
  <c r="H350" i="4"/>
  <c r="AB349" i="4"/>
  <c r="AA349" i="4"/>
  <c r="Z349" i="4"/>
  <c r="Y349" i="4"/>
  <c r="X349" i="4"/>
  <c r="W349" i="4"/>
  <c r="V349" i="4"/>
  <c r="U349" i="4"/>
  <c r="T349" i="4"/>
  <c r="S349" i="4"/>
  <c r="R349" i="4"/>
  <c r="Q349" i="4"/>
  <c r="P349" i="4"/>
  <c r="O349" i="4"/>
  <c r="N349" i="4"/>
  <c r="M349" i="4"/>
  <c r="L349" i="4"/>
  <c r="K349" i="4"/>
  <c r="J349" i="4"/>
  <c r="I349" i="4"/>
  <c r="H349" i="4"/>
  <c r="AB348" i="4"/>
  <c r="AA348" i="4"/>
  <c r="Z348" i="4"/>
  <c r="Y348" i="4"/>
  <c r="X348" i="4"/>
  <c r="W348" i="4"/>
  <c r="V348" i="4"/>
  <c r="U348" i="4"/>
  <c r="T348" i="4"/>
  <c r="S348" i="4"/>
  <c r="R348" i="4"/>
  <c r="Q348" i="4"/>
  <c r="P348" i="4"/>
  <c r="O348" i="4"/>
  <c r="N348" i="4"/>
  <c r="M348" i="4"/>
  <c r="L348" i="4"/>
  <c r="K348" i="4"/>
  <c r="J348" i="4"/>
  <c r="I348" i="4"/>
  <c r="H348" i="4"/>
  <c r="AB347" i="4"/>
  <c r="AA347" i="4"/>
  <c r="Z347" i="4"/>
  <c r="Y347" i="4"/>
  <c r="X347" i="4"/>
  <c r="W347" i="4"/>
  <c r="V347" i="4"/>
  <c r="U347" i="4"/>
  <c r="T347" i="4"/>
  <c r="S347" i="4"/>
  <c r="R347" i="4"/>
  <c r="Q347" i="4"/>
  <c r="P347" i="4"/>
  <c r="O347" i="4"/>
  <c r="N347" i="4"/>
  <c r="M347" i="4"/>
  <c r="L347" i="4"/>
  <c r="K347" i="4"/>
  <c r="J347" i="4"/>
  <c r="I347" i="4"/>
  <c r="H347" i="4"/>
  <c r="AB346" i="4"/>
  <c r="AA346" i="4"/>
  <c r="Z346" i="4"/>
  <c r="Y346" i="4"/>
  <c r="X346" i="4"/>
  <c r="W346" i="4"/>
  <c r="V346" i="4"/>
  <c r="U346" i="4"/>
  <c r="T346" i="4"/>
  <c r="S346" i="4"/>
  <c r="R346" i="4"/>
  <c r="Q346" i="4"/>
  <c r="P346" i="4"/>
  <c r="O346" i="4"/>
  <c r="N346" i="4"/>
  <c r="M346" i="4"/>
  <c r="L346" i="4"/>
  <c r="K346" i="4"/>
  <c r="J346" i="4"/>
  <c r="I346" i="4"/>
  <c r="H346" i="4"/>
  <c r="AB345" i="4"/>
  <c r="AA345" i="4"/>
  <c r="Z345" i="4"/>
  <c r="Y345" i="4"/>
  <c r="X345" i="4"/>
  <c r="W345" i="4"/>
  <c r="V345" i="4"/>
  <c r="U345" i="4"/>
  <c r="T345" i="4"/>
  <c r="S345" i="4"/>
  <c r="R345" i="4"/>
  <c r="Q345" i="4"/>
  <c r="P345" i="4"/>
  <c r="O345" i="4"/>
  <c r="N345" i="4"/>
  <c r="M345" i="4"/>
  <c r="L345" i="4"/>
  <c r="K345" i="4"/>
  <c r="J345" i="4"/>
  <c r="I345" i="4"/>
  <c r="H345" i="4"/>
  <c r="AB344" i="4"/>
  <c r="AA344" i="4"/>
  <c r="Z344" i="4"/>
  <c r="Y344" i="4"/>
  <c r="X344" i="4"/>
  <c r="W344" i="4"/>
  <c r="V344" i="4"/>
  <c r="U344" i="4"/>
  <c r="T344" i="4"/>
  <c r="S344" i="4"/>
  <c r="R344" i="4"/>
  <c r="Q344" i="4"/>
  <c r="P344" i="4"/>
  <c r="O344" i="4"/>
  <c r="N344" i="4"/>
  <c r="M344" i="4"/>
  <c r="L344" i="4"/>
  <c r="K344" i="4"/>
  <c r="J344" i="4"/>
  <c r="I344" i="4"/>
  <c r="H344" i="4"/>
  <c r="AB343" i="4"/>
  <c r="AA343" i="4"/>
  <c r="Z343" i="4"/>
  <c r="Y343" i="4"/>
  <c r="X343" i="4"/>
  <c r="W343" i="4"/>
  <c r="V343" i="4"/>
  <c r="U343" i="4"/>
  <c r="T343" i="4"/>
  <c r="S343" i="4"/>
  <c r="R343" i="4"/>
  <c r="Q343" i="4"/>
  <c r="P343" i="4"/>
  <c r="O343" i="4"/>
  <c r="N343" i="4"/>
  <c r="M343" i="4"/>
  <c r="L343" i="4"/>
  <c r="K343" i="4"/>
  <c r="J343" i="4"/>
  <c r="I343" i="4"/>
  <c r="H343" i="4"/>
  <c r="AB342" i="4"/>
  <c r="AA342" i="4"/>
  <c r="Z342" i="4"/>
  <c r="Y342" i="4"/>
  <c r="X342" i="4"/>
  <c r="W342" i="4"/>
  <c r="V342" i="4"/>
  <c r="U342" i="4"/>
  <c r="T342" i="4"/>
  <c r="S342" i="4"/>
  <c r="R342" i="4"/>
  <c r="Q342" i="4"/>
  <c r="P342" i="4"/>
  <c r="O342" i="4"/>
  <c r="N342" i="4"/>
  <c r="M342" i="4"/>
  <c r="L342" i="4"/>
  <c r="K342" i="4"/>
  <c r="J342" i="4"/>
  <c r="I342" i="4"/>
  <c r="H342" i="4"/>
  <c r="AB341" i="4"/>
  <c r="AA341" i="4"/>
  <c r="Z341" i="4"/>
  <c r="Y341" i="4"/>
  <c r="X341" i="4"/>
  <c r="W341" i="4"/>
  <c r="V341" i="4"/>
  <c r="U341" i="4"/>
  <c r="T341" i="4"/>
  <c r="S341" i="4"/>
  <c r="R341" i="4"/>
  <c r="Q341" i="4"/>
  <c r="P341" i="4"/>
  <c r="O341" i="4"/>
  <c r="N341" i="4"/>
  <c r="M341" i="4"/>
  <c r="L341" i="4"/>
  <c r="K341" i="4"/>
  <c r="J341" i="4"/>
  <c r="I341" i="4"/>
  <c r="H341" i="4"/>
  <c r="AB340" i="4"/>
  <c r="AA340" i="4"/>
  <c r="Z340" i="4"/>
  <c r="Y340" i="4"/>
  <c r="X340" i="4"/>
  <c r="W340" i="4"/>
  <c r="V340" i="4"/>
  <c r="U340" i="4"/>
  <c r="T340" i="4"/>
  <c r="S340" i="4"/>
  <c r="R340" i="4"/>
  <c r="Q340" i="4"/>
  <c r="P340" i="4"/>
  <c r="O340" i="4"/>
  <c r="N340" i="4"/>
  <c r="M340" i="4"/>
  <c r="L340" i="4"/>
  <c r="K340" i="4"/>
  <c r="J340" i="4"/>
  <c r="I340" i="4"/>
  <c r="H340" i="4"/>
  <c r="AB339" i="4"/>
  <c r="AA339" i="4"/>
  <c r="Z339" i="4"/>
  <c r="Y339" i="4"/>
  <c r="X339" i="4"/>
  <c r="W339" i="4"/>
  <c r="V339" i="4"/>
  <c r="U339" i="4"/>
  <c r="T339" i="4"/>
  <c r="S339" i="4"/>
  <c r="R339" i="4"/>
  <c r="Q339" i="4"/>
  <c r="P339" i="4"/>
  <c r="O339" i="4"/>
  <c r="N339" i="4"/>
  <c r="M339" i="4"/>
  <c r="L339" i="4"/>
  <c r="K339" i="4"/>
  <c r="J339" i="4"/>
  <c r="I339" i="4"/>
  <c r="H339" i="4"/>
  <c r="AB338" i="4"/>
  <c r="AA338" i="4"/>
  <c r="Z338" i="4"/>
  <c r="Y338" i="4"/>
  <c r="X338" i="4"/>
  <c r="W338" i="4"/>
  <c r="V338" i="4"/>
  <c r="U338" i="4"/>
  <c r="T338" i="4"/>
  <c r="S338" i="4"/>
  <c r="R338" i="4"/>
  <c r="Q338" i="4"/>
  <c r="P338" i="4"/>
  <c r="O338" i="4"/>
  <c r="N338" i="4"/>
  <c r="M338" i="4"/>
  <c r="L338" i="4"/>
  <c r="K338" i="4"/>
  <c r="J338" i="4"/>
  <c r="I338" i="4"/>
  <c r="H338" i="4"/>
  <c r="AB337" i="4"/>
  <c r="AA337" i="4"/>
  <c r="Z337" i="4"/>
  <c r="Y337" i="4"/>
  <c r="X337" i="4"/>
  <c r="W337" i="4"/>
  <c r="V337" i="4"/>
  <c r="U337" i="4"/>
  <c r="T337" i="4"/>
  <c r="S337" i="4"/>
  <c r="R337" i="4"/>
  <c r="Q337" i="4"/>
  <c r="P337" i="4"/>
  <c r="O337" i="4"/>
  <c r="N337" i="4"/>
  <c r="M337" i="4"/>
  <c r="L337" i="4"/>
  <c r="K337" i="4"/>
  <c r="J337" i="4"/>
  <c r="I337" i="4"/>
  <c r="H337" i="4"/>
  <c r="AB336" i="4"/>
  <c r="AA336" i="4"/>
  <c r="Z336" i="4"/>
  <c r="Y336" i="4"/>
  <c r="X336" i="4"/>
  <c r="W336" i="4"/>
  <c r="V336" i="4"/>
  <c r="U336" i="4"/>
  <c r="T336" i="4"/>
  <c r="S336" i="4"/>
  <c r="R336" i="4"/>
  <c r="Q336" i="4"/>
  <c r="P336" i="4"/>
  <c r="O336" i="4"/>
  <c r="N336" i="4"/>
  <c r="M336" i="4"/>
  <c r="L336" i="4"/>
  <c r="K336" i="4"/>
  <c r="J336" i="4"/>
  <c r="I336" i="4"/>
  <c r="H336" i="4"/>
  <c r="AB335" i="4"/>
  <c r="AA335" i="4"/>
  <c r="Z335" i="4"/>
  <c r="Y335" i="4"/>
  <c r="X335" i="4"/>
  <c r="W335" i="4"/>
  <c r="V335" i="4"/>
  <c r="U335" i="4"/>
  <c r="T335" i="4"/>
  <c r="S335" i="4"/>
  <c r="R335" i="4"/>
  <c r="Q335" i="4"/>
  <c r="P335" i="4"/>
  <c r="O335" i="4"/>
  <c r="N335" i="4"/>
  <c r="M335" i="4"/>
  <c r="L335" i="4"/>
  <c r="K335" i="4"/>
  <c r="J335" i="4"/>
  <c r="I335" i="4"/>
  <c r="H335" i="4"/>
  <c r="AB334" i="4"/>
  <c r="AA334" i="4"/>
  <c r="Z334" i="4"/>
  <c r="Y334" i="4"/>
  <c r="X334" i="4"/>
  <c r="W334" i="4"/>
  <c r="V334" i="4"/>
  <c r="U334" i="4"/>
  <c r="T334" i="4"/>
  <c r="S334" i="4"/>
  <c r="R334" i="4"/>
  <c r="Q334" i="4"/>
  <c r="P334" i="4"/>
  <c r="O334" i="4"/>
  <c r="N334" i="4"/>
  <c r="M334" i="4"/>
  <c r="L334" i="4"/>
  <c r="K334" i="4"/>
  <c r="J334" i="4"/>
  <c r="I334" i="4"/>
  <c r="H334" i="4"/>
  <c r="AB333" i="4"/>
  <c r="AA333" i="4"/>
  <c r="Z333" i="4"/>
  <c r="Y333" i="4"/>
  <c r="X333" i="4"/>
  <c r="W333" i="4"/>
  <c r="V333" i="4"/>
  <c r="U333" i="4"/>
  <c r="T333" i="4"/>
  <c r="S333" i="4"/>
  <c r="R333" i="4"/>
  <c r="Q333" i="4"/>
  <c r="P333" i="4"/>
  <c r="O333" i="4"/>
  <c r="N333" i="4"/>
  <c r="M333" i="4"/>
  <c r="L333" i="4"/>
  <c r="K333" i="4"/>
  <c r="J333" i="4"/>
  <c r="I333" i="4"/>
  <c r="H333" i="4"/>
  <c r="AB332" i="4"/>
  <c r="AA332" i="4"/>
  <c r="Z332" i="4"/>
  <c r="Y332" i="4"/>
  <c r="X332" i="4"/>
  <c r="W332" i="4"/>
  <c r="V332" i="4"/>
  <c r="U332" i="4"/>
  <c r="T332" i="4"/>
  <c r="S332" i="4"/>
  <c r="R332" i="4"/>
  <c r="Q332" i="4"/>
  <c r="P332" i="4"/>
  <c r="O332" i="4"/>
  <c r="N332" i="4"/>
  <c r="M332" i="4"/>
  <c r="L332" i="4"/>
  <c r="K332" i="4"/>
  <c r="J332" i="4"/>
  <c r="I332" i="4"/>
  <c r="H332" i="4"/>
  <c r="AB331" i="4"/>
  <c r="AA331" i="4"/>
  <c r="Z331" i="4"/>
  <c r="Y331" i="4"/>
  <c r="X331" i="4"/>
  <c r="W331" i="4"/>
  <c r="V331" i="4"/>
  <c r="U331" i="4"/>
  <c r="T331" i="4"/>
  <c r="S331" i="4"/>
  <c r="R331" i="4"/>
  <c r="Q331" i="4"/>
  <c r="P331" i="4"/>
  <c r="O331" i="4"/>
  <c r="N331" i="4"/>
  <c r="M331" i="4"/>
  <c r="L331" i="4"/>
  <c r="K331" i="4"/>
  <c r="J331" i="4"/>
  <c r="I331" i="4"/>
  <c r="H331" i="4"/>
  <c r="AB330" i="4"/>
  <c r="AA330" i="4"/>
  <c r="Z330" i="4"/>
  <c r="Y330" i="4"/>
  <c r="X330" i="4"/>
  <c r="W330" i="4"/>
  <c r="V330" i="4"/>
  <c r="U330" i="4"/>
  <c r="T330" i="4"/>
  <c r="S330" i="4"/>
  <c r="R330" i="4"/>
  <c r="Q330" i="4"/>
  <c r="P330" i="4"/>
  <c r="O330" i="4"/>
  <c r="N330" i="4"/>
  <c r="M330" i="4"/>
  <c r="L330" i="4"/>
  <c r="K330" i="4"/>
  <c r="J330" i="4"/>
  <c r="I330" i="4"/>
  <c r="H330" i="4"/>
  <c r="AB329" i="4"/>
  <c r="AA329" i="4"/>
  <c r="Z329" i="4"/>
  <c r="Y329" i="4"/>
  <c r="X329" i="4"/>
  <c r="W329" i="4"/>
  <c r="V329" i="4"/>
  <c r="U329" i="4"/>
  <c r="T329" i="4"/>
  <c r="S329" i="4"/>
  <c r="R329" i="4"/>
  <c r="Q329" i="4"/>
  <c r="P329" i="4"/>
  <c r="O329" i="4"/>
  <c r="N329" i="4"/>
  <c r="M329" i="4"/>
  <c r="L329" i="4"/>
  <c r="K329" i="4"/>
  <c r="J329" i="4"/>
  <c r="I329" i="4"/>
  <c r="H329" i="4"/>
  <c r="AB328" i="4"/>
  <c r="AA328" i="4"/>
  <c r="Z328" i="4"/>
  <c r="Y328" i="4"/>
  <c r="X328" i="4"/>
  <c r="W328" i="4"/>
  <c r="V328" i="4"/>
  <c r="U328" i="4"/>
  <c r="T328" i="4"/>
  <c r="S328" i="4"/>
  <c r="R328" i="4"/>
  <c r="Q328" i="4"/>
  <c r="P328" i="4"/>
  <c r="O328" i="4"/>
  <c r="N328" i="4"/>
  <c r="M328" i="4"/>
  <c r="L328" i="4"/>
  <c r="K328" i="4"/>
  <c r="J328" i="4"/>
  <c r="I328" i="4"/>
  <c r="H328" i="4"/>
  <c r="AB327" i="4"/>
  <c r="AA327" i="4"/>
  <c r="Z327" i="4"/>
  <c r="Y327" i="4"/>
  <c r="X327" i="4"/>
  <c r="W327" i="4"/>
  <c r="V327" i="4"/>
  <c r="U327" i="4"/>
  <c r="T327" i="4"/>
  <c r="S327" i="4"/>
  <c r="R327" i="4"/>
  <c r="Q327" i="4"/>
  <c r="P327" i="4"/>
  <c r="O327" i="4"/>
  <c r="N327" i="4"/>
  <c r="M327" i="4"/>
  <c r="L327" i="4"/>
  <c r="K327" i="4"/>
  <c r="J327" i="4"/>
  <c r="I327" i="4"/>
  <c r="H327" i="4"/>
  <c r="AB326" i="4"/>
  <c r="AA326" i="4"/>
  <c r="Z326" i="4"/>
  <c r="Y326" i="4"/>
  <c r="X326" i="4"/>
  <c r="W326" i="4"/>
  <c r="V326" i="4"/>
  <c r="U326" i="4"/>
  <c r="T326" i="4"/>
  <c r="S326" i="4"/>
  <c r="R326" i="4"/>
  <c r="Q326" i="4"/>
  <c r="P326" i="4"/>
  <c r="O326" i="4"/>
  <c r="N326" i="4"/>
  <c r="M326" i="4"/>
  <c r="L326" i="4"/>
  <c r="K326" i="4"/>
  <c r="J326" i="4"/>
  <c r="I326" i="4"/>
  <c r="H326" i="4"/>
  <c r="AB325" i="4"/>
  <c r="AA325" i="4"/>
  <c r="Z325" i="4"/>
  <c r="Y325" i="4"/>
  <c r="X325" i="4"/>
  <c r="W325" i="4"/>
  <c r="V325" i="4"/>
  <c r="U325" i="4"/>
  <c r="T325" i="4"/>
  <c r="S325" i="4"/>
  <c r="R325" i="4"/>
  <c r="Q325" i="4"/>
  <c r="P325" i="4"/>
  <c r="O325" i="4"/>
  <c r="N325" i="4"/>
  <c r="M325" i="4"/>
  <c r="L325" i="4"/>
  <c r="K325" i="4"/>
  <c r="J325" i="4"/>
  <c r="I325" i="4"/>
  <c r="H325" i="4"/>
  <c r="AB324" i="4"/>
  <c r="AA324" i="4"/>
  <c r="Z324" i="4"/>
  <c r="Y324" i="4"/>
  <c r="X324" i="4"/>
  <c r="W324" i="4"/>
  <c r="V324" i="4"/>
  <c r="U324" i="4"/>
  <c r="T324" i="4"/>
  <c r="S324" i="4"/>
  <c r="R324" i="4"/>
  <c r="Q324" i="4"/>
  <c r="P324" i="4"/>
  <c r="O324" i="4"/>
  <c r="N324" i="4"/>
  <c r="M324" i="4"/>
  <c r="L324" i="4"/>
  <c r="K324" i="4"/>
  <c r="J324" i="4"/>
  <c r="I324" i="4"/>
  <c r="H324" i="4"/>
  <c r="AB323" i="4"/>
  <c r="AA323" i="4"/>
  <c r="Z323" i="4"/>
  <c r="Y323" i="4"/>
  <c r="X323" i="4"/>
  <c r="W323" i="4"/>
  <c r="V323" i="4"/>
  <c r="U323" i="4"/>
  <c r="T323" i="4"/>
  <c r="S323" i="4"/>
  <c r="R323" i="4"/>
  <c r="Q323" i="4"/>
  <c r="P323" i="4"/>
  <c r="O323" i="4"/>
  <c r="N323" i="4"/>
  <c r="M323" i="4"/>
  <c r="L323" i="4"/>
  <c r="K323" i="4"/>
  <c r="J323" i="4"/>
  <c r="I323" i="4"/>
  <c r="H323" i="4"/>
  <c r="AB322" i="4"/>
  <c r="AA322" i="4"/>
  <c r="Z322" i="4"/>
  <c r="Y322" i="4"/>
  <c r="X322" i="4"/>
  <c r="W322" i="4"/>
  <c r="V322" i="4"/>
  <c r="U322" i="4"/>
  <c r="T322" i="4"/>
  <c r="S322" i="4"/>
  <c r="R322" i="4"/>
  <c r="Q322" i="4"/>
  <c r="P322" i="4"/>
  <c r="O322" i="4"/>
  <c r="N322" i="4"/>
  <c r="M322" i="4"/>
  <c r="L322" i="4"/>
  <c r="K322" i="4"/>
  <c r="J322" i="4"/>
  <c r="I322" i="4"/>
  <c r="H322" i="4"/>
  <c r="AB321" i="4"/>
  <c r="AA321" i="4"/>
  <c r="Z321" i="4"/>
  <c r="Y321" i="4"/>
  <c r="X321" i="4"/>
  <c r="W321" i="4"/>
  <c r="V321" i="4"/>
  <c r="U321" i="4"/>
  <c r="T321" i="4"/>
  <c r="S321" i="4"/>
  <c r="R321" i="4"/>
  <c r="Q321" i="4"/>
  <c r="P321" i="4"/>
  <c r="O321" i="4"/>
  <c r="N321" i="4"/>
  <c r="M321" i="4"/>
  <c r="L321" i="4"/>
  <c r="K321" i="4"/>
  <c r="J321" i="4"/>
  <c r="I321" i="4"/>
  <c r="H321" i="4"/>
  <c r="AB320" i="4"/>
  <c r="AA320" i="4"/>
  <c r="Z320" i="4"/>
  <c r="Y320" i="4"/>
  <c r="X320" i="4"/>
  <c r="W320" i="4"/>
  <c r="V320" i="4"/>
  <c r="U320" i="4"/>
  <c r="T320" i="4"/>
  <c r="S320" i="4"/>
  <c r="R320" i="4"/>
  <c r="Q320" i="4"/>
  <c r="P320" i="4"/>
  <c r="O320" i="4"/>
  <c r="N320" i="4"/>
  <c r="M320" i="4"/>
  <c r="L320" i="4"/>
  <c r="K320" i="4"/>
  <c r="J320" i="4"/>
  <c r="I320" i="4"/>
  <c r="H320" i="4"/>
  <c r="AB319" i="4"/>
  <c r="AA319" i="4"/>
  <c r="Z319" i="4"/>
  <c r="Y319" i="4"/>
  <c r="X319" i="4"/>
  <c r="W319" i="4"/>
  <c r="V319" i="4"/>
  <c r="U319" i="4"/>
  <c r="T319" i="4"/>
  <c r="S319" i="4"/>
  <c r="R319" i="4"/>
  <c r="Q319" i="4"/>
  <c r="P319" i="4"/>
  <c r="O319" i="4"/>
  <c r="N319" i="4"/>
  <c r="M319" i="4"/>
  <c r="L319" i="4"/>
  <c r="K319" i="4"/>
  <c r="J319" i="4"/>
  <c r="I319" i="4"/>
  <c r="H319" i="4"/>
  <c r="AB318" i="4"/>
  <c r="AA318" i="4"/>
  <c r="Z318" i="4"/>
  <c r="Y318" i="4"/>
  <c r="X318" i="4"/>
  <c r="W318" i="4"/>
  <c r="V318" i="4"/>
  <c r="U318" i="4"/>
  <c r="T318" i="4"/>
  <c r="S318" i="4"/>
  <c r="R318" i="4"/>
  <c r="Q318" i="4"/>
  <c r="P318" i="4"/>
  <c r="O318" i="4"/>
  <c r="N318" i="4"/>
  <c r="M318" i="4"/>
  <c r="L318" i="4"/>
  <c r="K318" i="4"/>
  <c r="J318" i="4"/>
  <c r="I318" i="4"/>
  <c r="H318" i="4"/>
  <c r="AB317" i="4"/>
  <c r="AA317" i="4"/>
  <c r="Z317" i="4"/>
  <c r="Y317" i="4"/>
  <c r="X317" i="4"/>
  <c r="W317" i="4"/>
  <c r="V317" i="4"/>
  <c r="U317" i="4"/>
  <c r="T317" i="4"/>
  <c r="S317" i="4"/>
  <c r="R317" i="4"/>
  <c r="Q317" i="4"/>
  <c r="P317" i="4"/>
  <c r="O317" i="4"/>
  <c r="N317" i="4"/>
  <c r="M317" i="4"/>
  <c r="L317" i="4"/>
  <c r="K317" i="4"/>
  <c r="J317" i="4"/>
  <c r="I317" i="4"/>
  <c r="H317" i="4"/>
  <c r="AB316" i="4"/>
  <c r="AA316" i="4"/>
  <c r="Z316" i="4"/>
  <c r="Y316" i="4"/>
  <c r="X316" i="4"/>
  <c r="W316" i="4"/>
  <c r="V316" i="4"/>
  <c r="U316" i="4"/>
  <c r="T316" i="4"/>
  <c r="S316" i="4"/>
  <c r="R316" i="4"/>
  <c r="Q316" i="4"/>
  <c r="P316" i="4"/>
  <c r="O316" i="4"/>
  <c r="N316" i="4"/>
  <c r="M316" i="4"/>
  <c r="L316" i="4"/>
  <c r="K316" i="4"/>
  <c r="J316" i="4"/>
  <c r="I316" i="4"/>
  <c r="H316" i="4"/>
  <c r="AB315" i="4"/>
  <c r="AA315" i="4"/>
  <c r="Z315" i="4"/>
  <c r="Y315" i="4"/>
  <c r="X315" i="4"/>
  <c r="W315" i="4"/>
  <c r="V315" i="4"/>
  <c r="U315" i="4"/>
  <c r="T315" i="4"/>
  <c r="S315" i="4"/>
  <c r="R315" i="4"/>
  <c r="Q315" i="4"/>
  <c r="P315" i="4"/>
  <c r="O315" i="4"/>
  <c r="N315" i="4"/>
  <c r="M315" i="4"/>
  <c r="L315" i="4"/>
  <c r="K315" i="4"/>
  <c r="J315" i="4"/>
  <c r="I315" i="4"/>
  <c r="H315" i="4"/>
  <c r="AB314" i="4"/>
  <c r="AA314" i="4"/>
  <c r="Z314" i="4"/>
  <c r="Y314" i="4"/>
  <c r="X314" i="4"/>
  <c r="W314" i="4"/>
  <c r="V314" i="4"/>
  <c r="U314" i="4"/>
  <c r="T314" i="4"/>
  <c r="S314" i="4"/>
  <c r="R314" i="4"/>
  <c r="Q314" i="4"/>
  <c r="P314" i="4"/>
  <c r="O314" i="4"/>
  <c r="N314" i="4"/>
  <c r="M314" i="4"/>
  <c r="L314" i="4"/>
  <c r="K314" i="4"/>
  <c r="J314" i="4"/>
  <c r="I314" i="4"/>
  <c r="H314" i="4"/>
  <c r="AB313" i="4"/>
  <c r="AA313" i="4"/>
  <c r="Z313" i="4"/>
  <c r="Y313" i="4"/>
  <c r="X313" i="4"/>
  <c r="W313" i="4"/>
  <c r="V313" i="4"/>
  <c r="U313" i="4"/>
  <c r="T313" i="4"/>
  <c r="S313" i="4"/>
  <c r="R313" i="4"/>
  <c r="Q313" i="4"/>
  <c r="P313" i="4"/>
  <c r="O313" i="4"/>
  <c r="N313" i="4"/>
  <c r="M313" i="4"/>
  <c r="L313" i="4"/>
  <c r="K313" i="4"/>
  <c r="J313" i="4"/>
  <c r="I313" i="4"/>
  <c r="H313" i="4"/>
  <c r="AB312" i="4"/>
  <c r="AA312" i="4"/>
  <c r="Z312" i="4"/>
  <c r="Y312" i="4"/>
  <c r="X312" i="4"/>
  <c r="W312" i="4"/>
  <c r="V312" i="4"/>
  <c r="U312" i="4"/>
  <c r="T312" i="4"/>
  <c r="S312" i="4"/>
  <c r="R312" i="4"/>
  <c r="Q312" i="4"/>
  <c r="P312" i="4"/>
  <c r="O312" i="4"/>
  <c r="N312" i="4"/>
  <c r="M312" i="4"/>
  <c r="L312" i="4"/>
  <c r="K312" i="4"/>
  <c r="J312" i="4"/>
  <c r="I312" i="4"/>
  <c r="H312" i="4"/>
  <c r="AB311" i="4"/>
  <c r="AA311" i="4"/>
  <c r="Z311" i="4"/>
  <c r="Y311" i="4"/>
  <c r="X311" i="4"/>
  <c r="W311" i="4"/>
  <c r="V311" i="4"/>
  <c r="U311" i="4"/>
  <c r="T311" i="4"/>
  <c r="S311" i="4"/>
  <c r="R311" i="4"/>
  <c r="Q311" i="4"/>
  <c r="P311" i="4"/>
  <c r="O311" i="4"/>
  <c r="N311" i="4"/>
  <c r="M311" i="4"/>
  <c r="L311" i="4"/>
  <c r="K311" i="4"/>
  <c r="J311" i="4"/>
  <c r="I311" i="4"/>
  <c r="H311" i="4"/>
  <c r="AB310" i="4"/>
  <c r="AA310" i="4"/>
  <c r="Z310" i="4"/>
  <c r="Y310" i="4"/>
  <c r="X310" i="4"/>
  <c r="W310" i="4"/>
  <c r="V310" i="4"/>
  <c r="U310" i="4"/>
  <c r="T310" i="4"/>
  <c r="S310" i="4"/>
  <c r="R310" i="4"/>
  <c r="Q310" i="4"/>
  <c r="P310" i="4"/>
  <c r="O310" i="4"/>
  <c r="N310" i="4"/>
  <c r="M310" i="4"/>
  <c r="L310" i="4"/>
  <c r="K310" i="4"/>
  <c r="J310" i="4"/>
  <c r="I310" i="4"/>
  <c r="H310" i="4"/>
  <c r="AB309" i="4"/>
  <c r="AA309" i="4"/>
  <c r="Z309" i="4"/>
  <c r="Y309" i="4"/>
  <c r="X309" i="4"/>
  <c r="W309" i="4"/>
  <c r="V309" i="4"/>
  <c r="U309" i="4"/>
  <c r="T309" i="4"/>
  <c r="S309" i="4"/>
  <c r="R309" i="4"/>
  <c r="Q309" i="4"/>
  <c r="P309" i="4"/>
  <c r="O309" i="4"/>
  <c r="N309" i="4"/>
  <c r="M309" i="4"/>
  <c r="L309" i="4"/>
  <c r="K309" i="4"/>
  <c r="J309" i="4"/>
  <c r="I309" i="4"/>
  <c r="H309" i="4"/>
  <c r="AB308" i="4"/>
  <c r="AA308" i="4"/>
  <c r="Z308" i="4"/>
  <c r="Y308" i="4"/>
  <c r="X308" i="4"/>
  <c r="W308" i="4"/>
  <c r="V308" i="4"/>
  <c r="U308" i="4"/>
  <c r="T308" i="4"/>
  <c r="S308" i="4"/>
  <c r="R308" i="4"/>
  <c r="Q308" i="4"/>
  <c r="P308" i="4"/>
  <c r="O308" i="4"/>
  <c r="N308" i="4"/>
  <c r="M308" i="4"/>
  <c r="L308" i="4"/>
  <c r="K308" i="4"/>
  <c r="J308" i="4"/>
  <c r="I308" i="4"/>
  <c r="H308" i="4"/>
  <c r="AB307" i="4"/>
  <c r="AA307" i="4"/>
  <c r="Z307" i="4"/>
  <c r="Y307" i="4"/>
  <c r="X307" i="4"/>
  <c r="W307" i="4"/>
  <c r="V307" i="4"/>
  <c r="U307" i="4"/>
  <c r="T307" i="4"/>
  <c r="S307" i="4"/>
  <c r="R307" i="4"/>
  <c r="Q307" i="4"/>
  <c r="P307" i="4"/>
  <c r="O307" i="4"/>
  <c r="N307" i="4"/>
  <c r="M307" i="4"/>
  <c r="L307" i="4"/>
  <c r="K307" i="4"/>
  <c r="J307" i="4"/>
  <c r="I307" i="4"/>
  <c r="H307" i="4"/>
  <c r="AB306" i="4"/>
  <c r="AA306" i="4"/>
  <c r="Z306" i="4"/>
  <c r="Y306" i="4"/>
  <c r="X306" i="4"/>
  <c r="W306" i="4"/>
  <c r="V306" i="4"/>
  <c r="U306" i="4"/>
  <c r="T306" i="4"/>
  <c r="S306" i="4"/>
  <c r="R306" i="4"/>
  <c r="Q306" i="4"/>
  <c r="P306" i="4"/>
  <c r="O306" i="4"/>
  <c r="N306" i="4"/>
  <c r="M306" i="4"/>
  <c r="L306" i="4"/>
  <c r="K306" i="4"/>
  <c r="J306" i="4"/>
  <c r="I306" i="4"/>
  <c r="H306" i="4"/>
  <c r="AB305" i="4"/>
  <c r="AA305" i="4"/>
  <c r="Z305" i="4"/>
  <c r="Y305" i="4"/>
  <c r="X305" i="4"/>
  <c r="W305" i="4"/>
  <c r="V305" i="4"/>
  <c r="U305" i="4"/>
  <c r="T305" i="4"/>
  <c r="S305" i="4"/>
  <c r="R305" i="4"/>
  <c r="Q305" i="4"/>
  <c r="P305" i="4"/>
  <c r="O305" i="4"/>
  <c r="N305" i="4"/>
  <c r="M305" i="4"/>
  <c r="L305" i="4"/>
  <c r="K305" i="4"/>
  <c r="J305" i="4"/>
  <c r="I305" i="4"/>
  <c r="H305" i="4"/>
  <c r="AB304" i="4"/>
  <c r="AA304" i="4"/>
  <c r="Z304" i="4"/>
  <c r="Y304" i="4"/>
  <c r="X304" i="4"/>
  <c r="W304" i="4"/>
  <c r="V304" i="4"/>
  <c r="U304" i="4"/>
  <c r="T304" i="4"/>
  <c r="S304" i="4"/>
  <c r="R304" i="4"/>
  <c r="Q304" i="4"/>
  <c r="P304" i="4"/>
  <c r="O304" i="4"/>
  <c r="N304" i="4"/>
  <c r="M304" i="4"/>
  <c r="L304" i="4"/>
  <c r="K304" i="4"/>
  <c r="J304" i="4"/>
  <c r="I304" i="4"/>
  <c r="H304" i="4"/>
  <c r="AB303" i="4"/>
  <c r="AA303" i="4"/>
  <c r="Z303" i="4"/>
  <c r="Y303" i="4"/>
  <c r="X303" i="4"/>
  <c r="W303" i="4"/>
  <c r="V303" i="4"/>
  <c r="U303" i="4"/>
  <c r="T303" i="4"/>
  <c r="S303" i="4"/>
  <c r="R303" i="4"/>
  <c r="Q303" i="4"/>
  <c r="P303" i="4"/>
  <c r="O303" i="4"/>
  <c r="N303" i="4"/>
  <c r="M303" i="4"/>
  <c r="L303" i="4"/>
  <c r="K303" i="4"/>
  <c r="J303" i="4"/>
  <c r="I303" i="4"/>
  <c r="H303" i="4"/>
  <c r="AB302" i="4"/>
  <c r="AA302" i="4"/>
  <c r="Z302" i="4"/>
  <c r="Y302" i="4"/>
  <c r="X302" i="4"/>
  <c r="W302" i="4"/>
  <c r="V302" i="4"/>
  <c r="U302" i="4"/>
  <c r="T302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AB301" i="4"/>
  <c r="AA301" i="4"/>
  <c r="Z301" i="4"/>
  <c r="Y301" i="4"/>
  <c r="X301" i="4"/>
  <c r="W301" i="4"/>
  <c r="V301" i="4"/>
  <c r="U301" i="4"/>
  <c r="T301" i="4"/>
  <c r="S301" i="4"/>
  <c r="R301" i="4"/>
  <c r="Q301" i="4"/>
  <c r="P301" i="4"/>
  <c r="O301" i="4"/>
  <c r="N301" i="4"/>
  <c r="M301" i="4"/>
  <c r="L301" i="4"/>
  <c r="K301" i="4"/>
  <c r="J301" i="4"/>
  <c r="I301" i="4"/>
  <c r="H301" i="4"/>
  <c r="AB300" i="4"/>
  <c r="AA300" i="4"/>
  <c r="Z300" i="4"/>
  <c r="Y300" i="4"/>
  <c r="X300" i="4"/>
  <c r="W300" i="4"/>
  <c r="V300" i="4"/>
  <c r="U300" i="4"/>
  <c r="T300" i="4"/>
  <c r="S300" i="4"/>
  <c r="R300" i="4"/>
  <c r="Q300" i="4"/>
  <c r="P300" i="4"/>
  <c r="O300" i="4"/>
  <c r="N300" i="4"/>
  <c r="M300" i="4"/>
  <c r="L300" i="4"/>
  <c r="K300" i="4"/>
  <c r="J300" i="4"/>
  <c r="I300" i="4"/>
  <c r="H300" i="4"/>
  <c r="AB299" i="4"/>
  <c r="AA299" i="4"/>
  <c r="Z299" i="4"/>
  <c r="Y299" i="4"/>
  <c r="X299" i="4"/>
  <c r="W299" i="4"/>
  <c r="V299" i="4"/>
  <c r="U299" i="4"/>
  <c r="T299" i="4"/>
  <c r="S299" i="4"/>
  <c r="R299" i="4"/>
  <c r="Q299" i="4"/>
  <c r="P299" i="4"/>
  <c r="O299" i="4"/>
  <c r="N299" i="4"/>
  <c r="M299" i="4"/>
  <c r="L299" i="4"/>
  <c r="K299" i="4"/>
  <c r="J299" i="4"/>
  <c r="I299" i="4"/>
  <c r="H299" i="4"/>
  <c r="AB298" i="4"/>
  <c r="AA298" i="4"/>
  <c r="Z298" i="4"/>
  <c r="Y298" i="4"/>
  <c r="X298" i="4"/>
  <c r="W298" i="4"/>
  <c r="V298" i="4"/>
  <c r="U298" i="4"/>
  <c r="T298" i="4"/>
  <c r="S298" i="4"/>
  <c r="R298" i="4"/>
  <c r="Q298" i="4"/>
  <c r="P298" i="4"/>
  <c r="O298" i="4"/>
  <c r="N298" i="4"/>
  <c r="M298" i="4"/>
  <c r="L298" i="4"/>
  <c r="K298" i="4"/>
  <c r="J298" i="4"/>
  <c r="I298" i="4"/>
  <c r="H298" i="4"/>
  <c r="AB297" i="4"/>
  <c r="AA297" i="4"/>
  <c r="Z297" i="4"/>
  <c r="Y297" i="4"/>
  <c r="X297" i="4"/>
  <c r="W297" i="4"/>
  <c r="V297" i="4"/>
  <c r="U297" i="4"/>
  <c r="T297" i="4"/>
  <c r="S297" i="4"/>
  <c r="R297" i="4"/>
  <c r="Q297" i="4"/>
  <c r="P297" i="4"/>
  <c r="O297" i="4"/>
  <c r="N297" i="4"/>
  <c r="M297" i="4"/>
  <c r="L297" i="4"/>
  <c r="K297" i="4"/>
  <c r="J297" i="4"/>
  <c r="I297" i="4"/>
  <c r="H297" i="4"/>
  <c r="AB296" i="4"/>
  <c r="AA296" i="4"/>
  <c r="Z296" i="4"/>
  <c r="Y296" i="4"/>
  <c r="X296" i="4"/>
  <c r="W296" i="4"/>
  <c r="V296" i="4"/>
  <c r="U296" i="4"/>
  <c r="T296" i="4"/>
  <c r="S296" i="4"/>
  <c r="R296" i="4"/>
  <c r="Q296" i="4"/>
  <c r="P296" i="4"/>
  <c r="O296" i="4"/>
  <c r="N296" i="4"/>
  <c r="M296" i="4"/>
  <c r="L296" i="4"/>
  <c r="K296" i="4"/>
  <c r="J296" i="4"/>
  <c r="I296" i="4"/>
  <c r="H296" i="4"/>
  <c r="AB295" i="4"/>
  <c r="AA295" i="4"/>
  <c r="Z295" i="4"/>
  <c r="Y295" i="4"/>
  <c r="X295" i="4"/>
  <c r="W295" i="4"/>
  <c r="V295" i="4"/>
  <c r="U295" i="4"/>
  <c r="T295" i="4"/>
  <c r="S295" i="4"/>
  <c r="R295" i="4"/>
  <c r="Q295" i="4"/>
  <c r="P295" i="4"/>
  <c r="O295" i="4"/>
  <c r="N295" i="4"/>
  <c r="M295" i="4"/>
  <c r="L295" i="4"/>
  <c r="K295" i="4"/>
  <c r="J295" i="4"/>
  <c r="I295" i="4"/>
  <c r="H295" i="4"/>
  <c r="AB294" i="4"/>
  <c r="AA294" i="4"/>
  <c r="Z294" i="4"/>
  <c r="Y294" i="4"/>
  <c r="X294" i="4"/>
  <c r="W294" i="4"/>
  <c r="V294" i="4"/>
  <c r="U294" i="4"/>
  <c r="T294" i="4"/>
  <c r="S294" i="4"/>
  <c r="R294" i="4"/>
  <c r="Q294" i="4"/>
  <c r="P294" i="4"/>
  <c r="O294" i="4"/>
  <c r="N294" i="4"/>
  <c r="M294" i="4"/>
  <c r="L294" i="4"/>
  <c r="K294" i="4"/>
  <c r="J294" i="4"/>
  <c r="I294" i="4"/>
  <c r="H294" i="4"/>
  <c r="AB293" i="4"/>
  <c r="AA293" i="4"/>
  <c r="Z293" i="4"/>
  <c r="Y293" i="4"/>
  <c r="X293" i="4"/>
  <c r="W293" i="4"/>
  <c r="V293" i="4"/>
  <c r="U293" i="4"/>
  <c r="T293" i="4"/>
  <c r="S293" i="4"/>
  <c r="R293" i="4"/>
  <c r="Q293" i="4"/>
  <c r="P293" i="4"/>
  <c r="O293" i="4"/>
  <c r="N293" i="4"/>
  <c r="M293" i="4"/>
  <c r="L293" i="4"/>
  <c r="K293" i="4"/>
  <c r="J293" i="4"/>
  <c r="I293" i="4"/>
  <c r="H293" i="4"/>
  <c r="AB292" i="4"/>
  <c r="AA292" i="4"/>
  <c r="Z292" i="4"/>
  <c r="Y292" i="4"/>
  <c r="X292" i="4"/>
  <c r="W292" i="4"/>
  <c r="V292" i="4"/>
  <c r="U292" i="4"/>
  <c r="T292" i="4"/>
  <c r="S292" i="4"/>
  <c r="R292" i="4"/>
  <c r="Q292" i="4"/>
  <c r="P292" i="4"/>
  <c r="O292" i="4"/>
  <c r="N292" i="4"/>
  <c r="M292" i="4"/>
  <c r="L292" i="4"/>
  <c r="K292" i="4"/>
  <c r="J292" i="4"/>
  <c r="I292" i="4"/>
  <c r="H292" i="4"/>
  <c r="AB291" i="4"/>
  <c r="AA291" i="4"/>
  <c r="Z291" i="4"/>
  <c r="Y291" i="4"/>
  <c r="X291" i="4"/>
  <c r="W291" i="4"/>
  <c r="V291" i="4"/>
  <c r="U291" i="4"/>
  <c r="T291" i="4"/>
  <c r="S291" i="4"/>
  <c r="R291" i="4"/>
  <c r="Q291" i="4"/>
  <c r="P291" i="4"/>
  <c r="O291" i="4"/>
  <c r="N291" i="4"/>
  <c r="M291" i="4"/>
  <c r="L291" i="4"/>
  <c r="K291" i="4"/>
  <c r="J291" i="4"/>
  <c r="I291" i="4"/>
  <c r="H291" i="4"/>
  <c r="AB290" i="4"/>
  <c r="AA290" i="4"/>
  <c r="Z290" i="4"/>
  <c r="Y290" i="4"/>
  <c r="X290" i="4"/>
  <c r="W290" i="4"/>
  <c r="V290" i="4"/>
  <c r="U290" i="4"/>
  <c r="T290" i="4"/>
  <c r="S290" i="4"/>
  <c r="R290" i="4"/>
  <c r="Q290" i="4"/>
  <c r="P290" i="4"/>
  <c r="O290" i="4"/>
  <c r="N290" i="4"/>
  <c r="M290" i="4"/>
  <c r="L290" i="4"/>
  <c r="K290" i="4"/>
  <c r="J290" i="4"/>
  <c r="I290" i="4"/>
  <c r="H290" i="4"/>
  <c r="AB289" i="4"/>
  <c r="AA289" i="4"/>
  <c r="Z289" i="4"/>
  <c r="Y289" i="4"/>
  <c r="X289" i="4"/>
  <c r="W289" i="4"/>
  <c r="V289" i="4"/>
  <c r="U289" i="4"/>
  <c r="T289" i="4"/>
  <c r="S289" i="4"/>
  <c r="R289" i="4"/>
  <c r="Q289" i="4"/>
  <c r="P289" i="4"/>
  <c r="O289" i="4"/>
  <c r="N289" i="4"/>
  <c r="M289" i="4"/>
  <c r="L289" i="4"/>
  <c r="K289" i="4"/>
  <c r="J289" i="4"/>
  <c r="I289" i="4"/>
  <c r="H289" i="4"/>
  <c r="AB288" i="4"/>
  <c r="AA288" i="4"/>
  <c r="Z288" i="4"/>
  <c r="Y288" i="4"/>
  <c r="X288" i="4"/>
  <c r="W288" i="4"/>
  <c r="V288" i="4"/>
  <c r="U288" i="4"/>
  <c r="T288" i="4"/>
  <c r="S288" i="4"/>
  <c r="R288" i="4"/>
  <c r="Q288" i="4"/>
  <c r="P288" i="4"/>
  <c r="O288" i="4"/>
  <c r="N288" i="4"/>
  <c r="M288" i="4"/>
  <c r="L288" i="4"/>
  <c r="K288" i="4"/>
  <c r="J288" i="4"/>
  <c r="I288" i="4"/>
  <c r="H288" i="4"/>
  <c r="AB287" i="4"/>
  <c r="AA287" i="4"/>
  <c r="Z287" i="4"/>
  <c r="Y287" i="4"/>
  <c r="X287" i="4"/>
  <c r="W287" i="4"/>
  <c r="V287" i="4"/>
  <c r="U287" i="4"/>
  <c r="T287" i="4"/>
  <c r="S287" i="4"/>
  <c r="R287" i="4"/>
  <c r="Q287" i="4"/>
  <c r="P287" i="4"/>
  <c r="O287" i="4"/>
  <c r="N287" i="4"/>
  <c r="M287" i="4"/>
  <c r="L287" i="4"/>
  <c r="K287" i="4"/>
  <c r="J287" i="4"/>
  <c r="I287" i="4"/>
  <c r="H287" i="4"/>
  <c r="AB286" i="4"/>
  <c r="AA286" i="4"/>
  <c r="Z286" i="4"/>
  <c r="Y286" i="4"/>
  <c r="X286" i="4"/>
  <c r="W286" i="4"/>
  <c r="V286" i="4"/>
  <c r="U286" i="4"/>
  <c r="T286" i="4"/>
  <c r="S286" i="4"/>
  <c r="R286" i="4"/>
  <c r="Q286" i="4"/>
  <c r="P286" i="4"/>
  <c r="O286" i="4"/>
  <c r="N286" i="4"/>
  <c r="M286" i="4"/>
  <c r="L286" i="4"/>
  <c r="K286" i="4"/>
  <c r="J286" i="4"/>
  <c r="I286" i="4"/>
  <c r="H286" i="4"/>
  <c r="AB285" i="4"/>
  <c r="AA285" i="4"/>
  <c r="Z285" i="4"/>
  <c r="Y285" i="4"/>
  <c r="X285" i="4"/>
  <c r="W285" i="4"/>
  <c r="V285" i="4"/>
  <c r="U285" i="4"/>
  <c r="T285" i="4"/>
  <c r="S285" i="4"/>
  <c r="R285" i="4"/>
  <c r="Q285" i="4"/>
  <c r="P285" i="4"/>
  <c r="O285" i="4"/>
  <c r="N285" i="4"/>
  <c r="M285" i="4"/>
  <c r="L285" i="4"/>
  <c r="K285" i="4"/>
  <c r="J285" i="4"/>
  <c r="I285" i="4"/>
  <c r="H285" i="4"/>
  <c r="AB284" i="4"/>
  <c r="AA284" i="4"/>
  <c r="Z284" i="4"/>
  <c r="Y284" i="4"/>
  <c r="X284" i="4"/>
  <c r="W284" i="4"/>
  <c r="V284" i="4"/>
  <c r="U284" i="4"/>
  <c r="T284" i="4"/>
  <c r="S284" i="4"/>
  <c r="R284" i="4"/>
  <c r="Q284" i="4"/>
  <c r="P284" i="4"/>
  <c r="O284" i="4"/>
  <c r="N284" i="4"/>
  <c r="M284" i="4"/>
  <c r="L284" i="4"/>
  <c r="K284" i="4"/>
  <c r="J284" i="4"/>
  <c r="I284" i="4"/>
  <c r="H284" i="4"/>
  <c r="AB283" i="4"/>
  <c r="AA283" i="4"/>
  <c r="Z283" i="4"/>
  <c r="Y283" i="4"/>
  <c r="X283" i="4"/>
  <c r="W283" i="4"/>
  <c r="V283" i="4"/>
  <c r="U283" i="4"/>
  <c r="T283" i="4"/>
  <c r="S283" i="4"/>
  <c r="R283" i="4"/>
  <c r="Q283" i="4"/>
  <c r="P283" i="4"/>
  <c r="O283" i="4"/>
  <c r="N283" i="4"/>
  <c r="M283" i="4"/>
  <c r="L283" i="4"/>
  <c r="K283" i="4"/>
  <c r="J283" i="4"/>
  <c r="I283" i="4"/>
  <c r="H283" i="4"/>
  <c r="AB282" i="4"/>
  <c r="AA282" i="4"/>
  <c r="Z282" i="4"/>
  <c r="Y282" i="4"/>
  <c r="X282" i="4"/>
  <c r="W282" i="4"/>
  <c r="V282" i="4"/>
  <c r="U282" i="4"/>
  <c r="T282" i="4"/>
  <c r="S282" i="4"/>
  <c r="R282" i="4"/>
  <c r="Q282" i="4"/>
  <c r="P282" i="4"/>
  <c r="O282" i="4"/>
  <c r="N282" i="4"/>
  <c r="M282" i="4"/>
  <c r="L282" i="4"/>
  <c r="K282" i="4"/>
  <c r="J282" i="4"/>
  <c r="I282" i="4"/>
  <c r="H282" i="4"/>
  <c r="AB281" i="4"/>
  <c r="AA281" i="4"/>
  <c r="Z281" i="4"/>
  <c r="Y281" i="4"/>
  <c r="X281" i="4"/>
  <c r="W281" i="4"/>
  <c r="V281" i="4"/>
  <c r="U281" i="4"/>
  <c r="T281" i="4"/>
  <c r="S281" i="4"/>
  <c r="R281" i="4"/>
  <c r="Q281" i="4"/>
  <c r="P281" i="4"/>
  <c r="O281" i="4"/>
  <c r="N281" i="4"/>
  <c r="M281" i="4"/>
  <c r="L281" i="4"/>
  <c r="K281" i="4"/>
  <c r="J281" i="4"/>
  <c r="I281" i="4"/>
  <c r="H281" i="4"/>
  <c r="AB280" i="4"/>
  <c r="AA280" i="4"/>
  <c r="Z280" i="4"/>
  <c r="Y280" i="4"/>
  <c r="X280" i="4"/>
  <c r="W280" i="4"/>
  <c r="V280" i="4"/>
  <c r="U280" i="4"/>
  <c r="T280" i="4"/>
  <c r="S280" i="4"/>
  <c r="R280" i="4"/>
  <c r="Q280" i="4"/>
  <c r="P280" i="4"/>
  <c r="O280" i="4"/>
  <c r="N280" i="4"/>
  <c r="M280" i="4"/>
  <c r="L280" i="4"/>
  <c r="K280" i="4"/>
  <c r="J280" i="4"/>
  <c r="I280" i="4"/>
  <c r="H280" i="4"/>
  <c r="AB279" i="4"/>
  <c r="AA279" i="4"/>
  <c r="Z279" i="4"/>
  <c r="Y279" i="4"/>
  <c r="X279" i="4"/>
  <c r="W279" i="4"/>
  <c r="V279" i="4"/>
  <c r="U279" i="4"/>
  <c r="T279" i="4"/>
  <c r="S279" i="4"/>
  <c r="R279" i="4"/>
  <c r="Q279" i="4"/>
  <c r="P279" i="4"/>
  <c r="O279" i="4"/>
  <c r="N279" i="4"/>
  <c r="M279" i="4"/>
  <c r="L279" i="4"/>
  <c r="K279" i="4"/>
  <c r="J279" i="4"/>
  <c r="I279" i="4"/>
  <c r="H279" i="4"/>
  <c r="AB278" i="4"/>
  <c r="AA278" i="4"/>
  <c r="Z278" i="4"/>
  <c r="Y278" i="4"/>
  <c r="X278" i="4"/>
  <c r="W278" i="4"/>
  <c r="V278" i="4"/>
  <c r="U278" i="4"/>
  <c r="T278" i="4"/>
  <c r="S278" i="4"/>
  <c r="R278" i="4"/>
  <c r="Q278" i="4"/>
  <c r="P278" i="4"/>
  <c r="O278" i="4"/>
  <c r="N278" i="4"/>
  <c r="M278" i="4"/>
  <c r="L278" i="4"/>
  <c r="K278" i="4"/>
  <c r="J278" i="4"/>
  <c r="I278" i="4"/>
  <c r="H278" i="4"/>
  <c r="AB277" i="4"/>
  <c r="AA277" i="4"/>
  <c r="Z277" i="4"/>
  <c r="Y277" i="4"/>
  <c r="X277" i="4"/>
  <c r="W277" i="4"/>
  <c r="V277" i="4"/>
  <c r="U277" i="4"/>
  <c r="T277" i="4"/>
  <c r="S277" i="4"/>
  <c r="R277" i="4"/>
  <c r="Q277" i="4"/>
  <c r="P277" i="4"/>
  <c r="O277" i="4"/>
  <c r="N277" i="4"/>
  <c r="M277" i="4"/>
  <c r="L277" i="4"/>
  <c r="K277" i="4"/>
  <c r="J277" i="4"/>
  <c r="I277" i="4"/>
  <c r="H277" i="4"/>
  <c r="AB276" i="4"/>
  <c r="AA276" i="4"/>
  <c r="Z276" i="4"/>
  <c r="Y276" i="4"/>
  <c r="X276" i="4"/>
  <c r="W276" i="4"/>
  <c r="V276" i="4"/>
  <c r="U276" i="4"/>
  <c r="T276" i="4"/>
  <c r="S276" i="4"/>
  <c r="R276" i="4"/>
  <c r="Q276" i="4"/>
  <c r="P276" i="4"/>
  <c r="O276" i="4"/>
  <c r="N276" i="4"/>
  <c r="M276" i="4"/>
  <c r="L276" i="4"/>
  <c r="K276" i="4"/>
  <c r="J276" i="4"/>
  <c r="I276" i="4"/>
  <c r="H276" i="4"/>
  <c r="AB275" i="4"/>
  <c r="AA275" i="4"/>
  <c r="Z275" i="4"/>
  <c r="Y275" i="4"/>
  <c r="X275" i="4"/>
  <c r="W275" i="4"/>
  <c r="V275" i="4"/>
  <c r="U275" i="4"/>
  <c r="T275" i="4"/>
  <c r="S275" i="4"/>
  <c r="R275" i="4"/>
  <c r="Q275" i="4"/>
  <c r="P275" i="4"/>
  <c r="O275" i="4"/>
  <c r="N275" i="4"/>
  <c r="M275" i="4"/>
  <c r="L275" i="4"/>
  <c r="K275" i="4"/>
  <c r="J275" i="4"/>
  <c r="I275" i="4"/>
  <c r="H275" i="4"/>
  <c r="AB274" i="4"/>
  <c r="AA274" i="4"/>
  <c r="Z274" i="4"/>
  <c r="Y274" i="4"/>
  <c r="X274" i="4"/>
  <c r="W274" i="4"/>
  <c r="V274" i="4"/>
  <c r="U274" i="4"/>
  <c r="T274" i="4"/>
  <c r="S274" i="4"/>
  <c r="R274" i="4"/>
  <c r="Q274" i="4"/>
  <c r="P274" i="4"/>
  <c r="O274" i="4"/>
  <c r="N274" i="4"/>
  <c r="M274" i="4"/>
  <c r="L274" i="4"/>
  <c r="K274" i="4"/>
  <c r="J274" i="4"/>
  <c r="I274" i="4"/>
  <c r="H274" i="4"/>
  <c r="AB273" i="4"/>
  <c r="AA273" i="4"/>
  <c r="Z273" i="4"/>
  <c r="Y273" i="4"/>
  <c r="X273" i="4"/>
  <c r="W273" i="4"/>
  <c r="V273" i="4"/>
  <c r="U273" i="4"/>
  <c r="T273" i="4"/>
  <c r="S273" i="4"/>
  <c r="R273" i="4"/>
  <c r="Q273" i="4"/>
  <c r="P273" i="4"/>
  <c r="O273" i="4"/>
  <c r="N273" i="4"/>
  <c r="M273" i="4"/>
  <c r="L273" i="4"/>
  <c r="K273" i="4"/>
  <c r="J273" i="4"/>
  <c r="I273" i="4"/>
  <c r="H273" i="4"/>
  <c r="AB272" i="4"/>
  <c r="AA272" i="4"/>
  <c r="Z272" i="4"/>
  <c r="Y272" i="4"/>
  <c r="X272" i="4"/>
  <c r="W272" i="4"/>
  <c r="V272" i="4"/>
  <c r="U272" i="4"/>
  <c r="T272" i="4"/>
  <c r="S272" i="4"/>
  <c r="R272" i="4"/>
  <c r="Q272" i="4"/>
  <c r="P272" i="4"/>
  <c r="O272" i="4"/>
  <c r="N272" i="4"/>
  <c r="M272" i="4"/>
  <c r="L272" i="4"/>
  <c r="K272" i="4"/>
  <c r="J272" i="4"/>
  <c r="I272" i="4"/>
  <c r="H272" i="4"/>
  <c r="AB271" i="4"/>
  <c r="AA271" i="4"/>
  <c r="Z271" i="4"/>
  <c r="Y271" i="4"/>
  <c r="X271" i="4"/>
  <c r="W271" i="4"/>
  <c r="V271" i="4"/>
  <c r="U271" i="4"/>
  <c r="T271" i="4"/>
  <c r="S271" i="4"/>
  <c r="R271" i="4"/>
  <c r="Q271" i="4"/>
  <c r="P271" i="4"/>
  <c r="O271" i="4"/>
  <c r="N271" i="4"/>
  <c r="M271" i="4"/>
  <c r="L271" i="4"/>
  <c r="K271" i="4"/>
  <c r="J271" i="4"/>
  <c r="I271" i="4"/>
  <c r="H271" i="4"/>
  <c r="AB270" i="4"/>
  <c r="AA270" i="4"/>
  <c r="Z270" i="4"/>
  <c r="Y270" i="4"/>
  <c r="X270" i="4"/>
  <c r="W270" i="4"/>
  <c r="V270" i="4"/>
  <c r="U270" i="4"/>
  <c r="T270" i="4"/>
  <c r="S270" i="4"/>
  <c r="R270" i="4"/>
  <c r="Q270" i="4"/>
  <c r="P270" i="4"/>
  <c r="O270" i="4"/>
  <c r="N270" i="4"/>
  <c r="M270" i="4"/>
  <c r="L270" i="4"/>
  <c r="K270" i="4"/>
  <c r="J270" i="4"/>
  <c r="I270" i="4"/>
  <c r="H270" i="4"/>
  <c r="AB269" i="4"/>
  <c r="AA269" i="4"/>
  <c r="Z269" i="4"/>
  <c r="Y269" i="4"/>
  <c r="X269" i="4"/>
  <c r="W269" i="4"/>
  <c r="V269" i="4"/>
  <c r="U269" i="4"/>
  <c r="T269" i="4"/>
  <c r="S269" i="4"/>
  <c r="R269" i="4"/>
  <c r="Q269" i="4"/>
  <c r="P269" i="4"/>
  <c r="O269" i="4"/>
  <c r="N269" i="4"/>
  <c r="M269" i="4"/>
  <c r="L269" i="4"/>
  <c r="K269" i="4"/>
  <c r="J269" i="4"/>
  <c r="I269" i="4"/>
  <c r="H269" i="4"/>
  <c r="AB268" i="4"/>
  <c r="AA268" i="4"/>
  <c r="Z268" i="4"/>
  <c r="Y268" i="4"/>
  <c r="X268" i="4"/>
  <c r="W268" i="4"/>
  <c r="V268" i="4"/>
  <c r="U268" i="4"/>
  <c r="T268" i="4"/>
  <c r="S268" i="4"/>
  <c r="R268" i="4"/>
  <c r="Q268" i="4"/>
  <c r="P268" i="4"/>
  <c r="O268" i="4"/>
  <c r="N268" i="4"/>
  <c r="M268" i="4"/>
  <c r="L268" i="4"/>
  <c r="K268" i="4"/>
  <c r="J268" i="4"/>
  <c r="I268" i="4"/>
  <c r="H268" i="4"/>
  <c r="AB267" i="4"/>
  <c r="AA267" i="4"/>
  <c r="Z267" i="4"/>
  <c r="Y267" i="4"/>
  <c r="X267" i="4"/>
  <c r="W267" i="4"/>
  <c r="V267" i="4"/>
  <c r="U267" i="4"/>
  <c r="T267" i="4"/>
  <c r="S267" i="4"/>
  <c r="R267" i="4"/>
  <c r="Q267" i="4"/>
  <c r="P267" i="4"/>
  <c r="O267" i="4"/>
  <c r="N267" i="4"/>
  <c r="M267" i="4"/>
  <c r="L267" i="4"/>
  <c r="K267" i="4"/>
  <c r="J267" i="4"/>
  <c r="I267" i="4"/>
  <c r="H267" i="4"/>
  <c r="AB266" i="4"/>
  <c r="AA266" i="4"/>
  <c r="Z266" i="4"/>
  <c r="Y266" i="4"/>
  <c r="X266" i="4"/>
  <c r="W266" i="4"/>
  <c r="V266" i="4"/>
  <c r="U266" i="4"/>
  <c r="T266" i="4"/>
  <c r="S266" i="4"/>
  <c r="R266" i="4"/>
  <c r="Q266" i="4"/>
  <c r="P266" i="4"/>
  <c r="O266" i="4"/>
  <c r="N266" i="4"/>
  <c r="M266" i="4"/>
  <c r="L266" i="4"/>
  <c r="K266" i="4"/>
  <c r="J266" i="4"/>
  <c r="I266" i="4"/>
  <c r="H266" i="4"/>
  <c r="AB265" i="4"/>
  <c r="AA265" i="4"/>
  <c r="Z265" i="4"/>
  <c r="Y265" i="4"/>
  <c r="X265" i="4"/>
  <c r="W265" i="4"/>
  <c r="V265" i="4"/>
  <c r="U265" i="4"/>
  <c r="T265" i="4"/>
  <c r="S265" i="4"/>
  <c r="R265" i="4"/>
  <c r="Q265" i="4"/>
  <c r="P265" i="4"/>
  <c r="O265" i="4"/>
  <c r="N265" i="4"/>
  <c r="M265" i="4"/>
  <c r="L265" i="4"/>
  <c r="K265" i="4"/>
  <c r="J265" i="4"/>
  <c r="I265" i="4"/>
  <c r="H265" i="4"/>
  <c r="AB264" i="4"/>
  <c r="AA264" i="4"/>
  <c r="Z264" i="4"/>
  <c r="Y264" i="4"/>
  <c r="X264" i="4"/>
  <c r="W264" i="4"/>
  <c r="V264" i="4"/>
  <c r="U264" i="4"/>
  <c r="T264" i="4"/>
  <c r="S264" i="4"/>
  <c r="R264" i="4"/>
  <c r="Q264" i="4"/>
  <c r="P264" i="4"/>
  <c r="O264" i="4"/>
  <c r="N264" i="4"/>
  <c r="M264" i="4"/>
  <c r="L264" i="4"/>
  <c r="K264" i="4"/>
  <c r="J264" i="4"/>
  <c r="I264" i="4"/>
  <c r="H264" i="4"/>
  <c r="AB263" i="4"/>
  <c r="AA263" i="4"/>
  <c r="Z263" i="4"/>
  <c r="Y263" i="4"/>
  <c r="X263" i="4"/>
  <c r="W263" i="4"/>
  <c r="V263" i="4"/>
  <c r="U263" i="4"/>
  <c r="T263" i="4"/>
  <c r="S263" i="4"/>
  <c r="R263" i="4"/>
  <c r="Q263" i="4"/>
  <c r="P263" i="4"/>
  <c r="O263" i="4"/>
  <c r="N263" i="4"/>
  <c r="M263" i="4"/>
  <c r="L263" i="4"/>
  <c r="K263" i="4"/>
  <c r="J263" i="4"/>
  <c r="I263" i="4"/>
  <c r="H263" i="4"/>
  <c r="AB262" i="4"/>
  <c r="AA262" i="4"/>
  <c r="Z262" i="4"/>
  <c r="Y262" i="4"/>
  <c r="X262" i="4"/>
  <c r="W262" i="4"/>
  <c r="V262" i="4"/>
  <c r="U262" i="4"/>
  <c r="T262" i="4"/>
  <c r="S262" i="4"/>
  <c r="R262" i="4"/>
  <c r="Q262" i="4"/>
  <c r="P262" i="4"/>
  <c r="O262" i="4"/>
  <c r="N262" i="4"/>
  <c r="M262" i="4"/>
  <c r="L262" i="4"/>
  <c r="K262" i="4"/>
  <c r="J262" i="4"/>
  <c r="I262" i="4"/>
  <c r="H262" i="4"/>
  <c r="AB261" i="4"/>
  <c r="AA261" i="4"/>
  <c r="Z261" i="4"/>
  <c r="Y261" i="4"/>
  <c r="X261" i="4"/>
  <c r="W261" i="4"/>
  <c r="V261" i="4"/>
  <c r="U261" i="4"/>
  <c r="T261" i="4"/>
  <c r="S261" i="4"/>
  <c r="R261" i="4"/>
  <c r="Q261" i="4"/>
  <c r="P261" i="4"/>
  <c r="O261" i="4"/>
  <c r="N261" i="4"/>
  <c r="M261" i="4"/>
  <c r="L261" i="4"/>
  <c r="K261" i="4"/>
  <c r="J261" i="4"/>
  <c r="I261" i="4"/>
  <c r="H261" i="4"/>
  <c r="AB260" i="4"/>
  <c r="AA260" i="4"/>
  <c r="Z260" i="4"/>
  <c r="Y260" i="4"/>
  <c r="X260" i="4"/>
  <c r="W260" i="4"/>
  <c r="V260" i="4"/>
  <c r="U260" i="4"/>
  <c r="T260" i="4"/>
  <c r="S260" i="4"/>
  <c r="R260" i="4"/>
  <c r="Q260" i="4"/>
  <c r="P260" i="4"/>
  <c r="O260" i="4"/>
  <c r="N260" i="4"/>
  <c r="M260" i="4"/>
  <c r="L260" i="4"/>
  <c r="K260" i="4"/>
  <c r="J260" i="4"/>
  <c r="I260" i="4"/>
  <c r="H260" i="4"/>
  <c r="AB259" i="4"/>
  <c r="AA259" i="4"/>
  <c r="Z259" i="4"/>
  <c r="Y259" i="4"/>
  <c r="X259" i="4"/>
  <c r="W259" i="4"/>
  <c r="V259" i="4"/>
  <c r="U259" i="4"/>
  <c r="T259" i="4"/>
  <c r="S259" i="4"/>
  <c r="R259" i="4"/>
  <c r="Q259" i="4"/>
  <c r="P259" i="4"/>
  <c r="O259" i="4"/>
  <c r="N259" i="4"/>
  <c r="M259" i="4"/>
  <c r="L259" i="4"/>
  <c r="K259" i="4"/>
  <c r="J259" i="4"/>
  <c r="I259" i="4"/>
  <c r="H259" i="4"/>
  <c r="AB258" i="4"/>
  <c r="AA258" i="4"/>
  <c r="Z258" i="4"/>
  <c r="Y258" i="4"/>
  <c r="X258" i="4"/>
  <c r="W258" i="4"/>
  <c r="V258" i="4"/>
  <c r="U258" i="4"/>
  <c r="T258" i="4"/>
  <c r="S258" i="4"/>
  <c r="R258" i="4"/>
  <c r="Q258" i="4"/>
  <c r="P258" i="4"/>
  <c r="O258" i="4"/>
  <c r="N258" i="4"/>
  <c r="M258" i="4"/>
  <c r="L258" i="4"/>
  <c r="K258" i="4"/>
  <c r="J258" i="4"/>
  <c r="I258" i="4"/>
  <c r="H258" i="4"/>
  <c r="AB257" i="4"/>
  <c r="AA257" i="4"/>
  <c r="Z257" i="4"/>
  <c r="Y257" i="4"/>
  <c r="X257" i="4"/>
  <c r="W257" i="4"/>
  <c r="V257" i="4"/>
  <c r="U257" i="4"/>
  <c r="T257" i="4"/>
  <c r="S257" i="4"/>
  <c r="R257" i="4"/>
  <c r="Q257" i="4"/>
  <c r="P257" i="4"/>
  <c r="O257" i="4"/>
  <c r="N257" i="4"/>
  <c r="M257" i="4"/>
  <c r="L257" i="4"/>
  <c r="K257" i="4"/>
  <c r="J257" i="4"/>
  <c r="I257" i="4"/>
  <c r="H257" i="4"/>
  <c r="AB256" i="4"/>
  <c r="AA256" i="4"/>
  <c r="Z256" i="4"/>
  <c r="Y256" i="4"/>
  <c r="X256" i="4"/>
  <c r="W256" i="4"/>
  <c r="V256" i="4"/>
  <c r="U256" i="4"/>
  <c r="T256" i="4"/>
  <c r="S256" i="4"/>
  <c r="R256" i="4"/>
  <c r="Q256" i="4"/>
  <c r="P256" i="4"/>
  <c r="O256" i="4"/>
  <c r="N256" i="4"/>
  <c r="M256" i="4"/>
  <c r="L256" i="4"/>
  <c r="K256" i="4"/>
  <c r="J256" i="4"/>
  <c r="I256" i="4"/>
  <c r="H256" i="4"/>
  <c r="AB255" i="4"/>
  <c r="AA255" i="4"/>
  <c r="Z255" i="4"/>
  <c r="Y255" i="4"/>
  <c r="X255" i="4"/>
  <c r="W255" i="4"/>
  <c r="V255" i="4"/>
  <c r="U255" i="4"/>
  <c r="T255" i="4"/>
  <c r="S255" i="4"/>
  <c r="R255" i="4"/>
  <c r="Q255" i="4"/>
  <c r="P255" i="4"/>
  <c r="O255" i="4"/>
  <c r="N255" i="4"/>
  <c r="M255" i="4"/>
  <c r="L255" i="4"/>
  <c r="K255" i="4"/>
  <c r="J255" i="4"/>
  <c r="I255" i="4"/>
  <c r="H255" i="4"/>
  <c r="AB254" i="4"/>
  <c r="AA254" i="4"/>
  <c r="Z254" i="4"/>
  <c r="Y254" i="4"/>
  <c r="X254" i="4"/>
  <c r="W254" i="4"/>
  <c r="V254" i="4"/>
  <c r="U254" i="4"/>
  <c r="T254" i="4"/>
  <c r="S254" i="4"/>
  <c r="R254" i="4"/>
  <c r="Q254" i="4"/>
  <c r="P254" i="4"/>
  <c r="O254" i="4"/>
  <c r="N254" i="4"/>
  <c r="M254" i="4"/>
  <c r="L254" i="4"/>
  <c r="K254" i="4"/>
  <c r="J254" i="4"/>
  <c r="I254" i="4"/>
  <c r="H254" i="4"/>
  <c r="AB253" i="4"/>
  <c r="AA253" i="4"/>
  <c r="Z253" i="4"/>
  <c r="Y253" i="4"/>
  <c r="X253" i="4"/>
  <c r="W253" i="4"/>
  <c r="V253" i="4"/>
  <c r="U253" i="4"/>
  <c r="T253" i="4"/>
  <c r="S253" i="4"/>
  <c r="R253" i="4"/>
  <c r="Q253" i="4"/>
  <c r="P253" i="4"/>
  <c r="O253" i="4"/>
  <c r="N253" i="4"/>
  <c r="M253" i="4"/>
  <c r="L253" i="4"/>
  <c r="K253" i="4"/>
  <c r="J253" i="4"/>
  <c r="I253" i="4"/>
  <c r="H253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AB251" i="4"/>
  <c r="AA251" i="4"/>
  <c r="Z251" i="4"/>
  <c r="Y251" i="4"/>
  <c r="X251" i="4"/>
  <c r="W251" i="4"/>
  <c r="V251" i="4"/>
  <c r="U251" i="4"/>
  <c r="T251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AB250" i="4"/>
  <c r="AA250" i="4"/>
  <c r="Z250" i="4"/>
  <c r="Y250" i="4"/>
  <c r="X250" i="4"/>
  <c r="W250" i="4"/>
  <c r="V250" i="4"/>
  <c r="U250" i="4"/>
  <c r="T250" i="4"/>
  <c r="S250" i="4"/>
  <c r="R250" i="4"/>
  <c r="Q250" i="4"/>
  <c r="P250" i="4"/>
  <c r="O250" i="4"/>
  <c r="N250" i="4"/>
  <c r="M250" i="4"/>
  <c r="L250" i="4"/>
  <c r="K250" i="4"/>
  <c r="J250" i="4"/>
  <c r="I250" i="4"/>
  <c r="H250" i="4"/>
  <c r="AB249" i="4"/>
  <c r="AA249" i="4"/>
  <c r="Z249" i="4"/>
  <c r="Y249" i="4"/>
  <c r="X249" i="4"/>
  <c r="W249" i="4"/>
  <c r="V249" i="4"/>
  <c r="U249" i="4"/>
  <c r="T249" i="4"/>
  <c r="S249" i="4"/>
  <c r="R249" i="4"/>
  <c r="Q249" i="4"/>
  <c r="P249" i="4"/>
  <c r="O249" i="4"/>
  <c r="N249" i="4"/>
  <c r="M249" i="4"/>
  <c r="L249" i="4"/>
  <c r="K249" i="4"/>
  <c r="J249" i="4"/>
  <c r="I249" i="4"/>
  <c r="H249" i="4"/>
  <c r="AB248" i="4"/>
  <c r="AA248" i="4"/>
  <c r="Z248" i="4"/>
  <c r="Y248" i="4"/>
  <c r="X248" i="4"/>
  <c r="W248" i="4"/>
  <c r="V248" i="4"/>
  <c r="U248" i="4"/>
  <c r="T248" i="4"/>
  <c r="S248" i="4"/>
  <c r="R248" i="4"/>
  <c r="Q248" i="4"/>
  <c r="P248" i="4"/>
  <c r="O248" i="4"/>
  <c r="N248" i="4"/>
  <c r="M248" i="4"/>
  <c r="L248" i="4"/>
  <c r="K248" i="4"/>
  <c r="J248" i="4"/>
  <c r="I248" i="4"/>
  <c r="H248" i="4"/>
  <c r="AB247" i="4"/>
  <c r="AA247" i="4"/>
  <c r="Z247" i="4"/>
  <c r="Y247" i="4"/>
  <c r="X247" i="4"/>
  <c r="W247" i="4"/>
  <c r="V247" i="4"/>
  <c r="U247" i="4"/>
  <c r="T247" i="4"/>
  <c r="S247" i="4"/>
  <c r="R247" i="4"/>
  <c r="Q247" i="4"/>
  <c r="P247" i="4"/>
  <c r="O247" i="4"/>
  <c r="N247" i="4"/>
  <c r="M247" i="4"/>
  <c r="L247" i="4"/>
  <c r="K247" i="4"/>
  <c r="J247" i="4"/>
  <c r="I247" i="4"/>
  <c r="H247" i="4"/>
  <c r="AB246" i="4"/>
  <c r="AA246" i="4"/>
  <c r="Z246" i="4"/>
  <c r="Y246" i="4"/>
  <c r="X246" i="4"/>
  <c r="W246" i="4"/>
  <c r="V246" i="4"/>
  <c r="U246" i="4"/>
  <c r="T246" i="4"/>
  <c r="S246" i="4"/>
  <c r="R246" i="4"/>
  <c r="Q246" i="4"/>
  <c r="P246" i="4"/>
  <c r="O246" i="4"/>
  <c r="N246" i="4"/>
  <c r="M246" i="4"/>
  <c r="L246" i="4"/>
  <c r="K246" i="4"/>
  <c r="J246" i="4"/>
  <c r="I246" i="4"/>
  <c r="H246" i="4"/>
  <c r="AB245" i="4"/>
  <c r="AA245" i="4"/>
  <c r="Z245" i="4"/>
  <c r="Y245" i="4"/>
  <c r="X245" i="4"/>
  <c r="W245" i="4"/>
  <c r="V245" i="4"/>
  <c r="U245" i="4"/>
  <c r="T245" i="4"/>
  <c r="S245" i="4"/>
  <c r="R245" i="4"/>
  <c r="Q245" i="4"/>
  <c r="P245" i="4"/>
  <c r="O245" i="4"/>
  <c r="N245" i="4"/>
  <c r="M245" i="4"/>
  <c r="L245" i="4"/>
  <c r="K245" i="4"/>
  <c r="J245" i="4"/>
  <c r="I245" i="4"/>
  <c r="H245" i="4"/>
  <c r="AB244" i="4"/>
  <c r="AA244" i="4"/>
  <c r="Z244" i="4"/>
  <c r="Y244" i="4"/>
  <c r="X244" i="4"/>
  <c r="W244" i="4"/>
  <c r="V244" i="4"/>
  <c r="U244" i="4"/>
  <c r="T244" i="4"/>
  <c r="S244" i="4"/>
  <c r="R244" i="4"/>
  <c r="Q244" i="4"/>
  <c r="P244" i="4"/>
  <c r="O244" i="4"/>
  <c r="N244" i="4"/>
  <c r="M244" i="4"/>
  <c r="L244" i="4"/>
  <c r="K244" i="4"/>
  <c r="J244" i="4"/>
  <c r="I244" i="4"/>
  <c r="H244" i="4"/>
  <c r="AB243" i="4"/>
  <c r="AA243" i="4"/>
  <c r="Z243" i="4"/>
  <c r="Y243" i="4"/>
  <c r="X243" i="4"/>
  <c r="W243" i="4"/>
  <c r="V243" i="4"/>
  <c r="U243" i="4"/>
  <c r="T243" i="4"/>
  <c r="S243" i="4"/>
  <c r="R243" i="4"/>
  <c r="Q243" i="4"/>
  <c r="P243" i="4"/>
  <c r="O243" i="4"/>
  <c r="N243" i="4"/>
  <c r="M243" i="4"/>
  <c r="L243" i="4"/>
  <c r="K243" i="4"/>
  <c r="J243" i="4"/>
  <c r="I243" i="4"/>
  <c r="H243" i="4"/>
  <c r="AB242" i="4"/>
  <c r="AA242" i="4"/>
  <c r="Z242" i="4"/>
  <c r="Y242" i="4"/>
  <c r="X242" i="4"/>
  <c r="W242" i="4"/>
  <c r="V242" i="4"/>
  <c r="U242" i="4"/>
  <c r="T242" i="4"/>
  <c r="S242" i="4"/>
  <c r="R242" i="4"/>
  <c r="Q242" i="4"/>
  <c r="P242" i="4"/>
  <c r="O242" i="4"/>
  <c r="N242" i="4"/>
  <c r="M242" i="4"/>
  <c r="L242" i="4"/>
  <c r="K242" i="4"/>
  <c r="J242" i="4"/>
  <c r="I242" i="4"/>
  <c r="H242" i="4"/>
  <c r="AB241" i="4"/>
  <c r="AA241" i="4"/>
  <c r="Z241" i="4"/>
  <c r="Y241" i="4"/>
  <c r="X241" i="4"/>
  <c r="W241" i="4"/>
  <c r="V241" i="4"/>
  <c r="U241" i="4"/>
  <c r="T241" i="4"/>
  <c r="S241" i="4"/>
  <c r="R241" i="4"/>
  <c r="Q241" i="4"/>
  <c r="P241" i="4"/>
  <c r="O241" i="4"/>
  <c r="N241" i="4"/>
  <c r="M241" i="4"/>
  <c r="L241" i="4"/>
  <c r="K241" i="4"/>
  <c r="J241" i="4"/>
  <c r="I241" i="4"/>
  <c r="H241" i="4"/>
  <c r="AB240" i="4"/>
  <c r="AA240" i="4"/>
  <c r="Z240" i="4"/>
  <c r="Y240" i="4"/>
  <c r="X240" i="4"/>
  <c r="W240" i="4"/>
  <c r="V240" i="4"/>
  <c r="U240" i="4"/>
  <c r="T240" i="4"/>
  <c r="S240" i="4"/>
  <c r="R240" i="4"/>
  <c r="Q240" i="4"/>
  <c r="P240" i="4"/>
  <c r="O240" i="4"/>
  <c r="N240" i="4"/>
  <c r="M240" i="4"/>
  <c r="L240" i="4"/>
  <c r="K240" i="4"/>
  <c r="J240" i="4"/>
  <c r="I240" i="4"/>
  <c r="H240" i="4"/>
  <c r="AB239" i="4"/>
  <c r="AA239" i="4"/>
  <c r="Z239" i="4"/>
  <c r="Y239" i="4"/>
  <c r="X239" i="4"/>
  <c r="W239" i="4"/>
  <c r="V239" i="4"/>
  <c r="U239" i="4"/>
  <c r="T239" i="4"/>
  <c r="S239" i="4"/>
  <c r="R239" i="4"/>
  <c r="Q239" i="4"/>
  <c r="P239" i="4"/>
  <c r="O239" i="4"/>
  <c r="N239" i="4"/>
  <c r="M239" i="4"/>
  <c r="L239" i="4"/>
  <c r="K239" i="4"/>
  <c r="J239" i="4"/>
  <c r="I239" i="4"/>
  <c r="H239" i="4"/>
  <c r="AB238" i="4"/>
  <c r="AA238" i="4"/>
  <c r="Z238" i="4"/>
  <c r="Y238" i="4"/>
  <c r="X238" i="4"/>
  <c r="W238" i="4"/>
  <c r="V238" i="4"/>
  <c r="U238" i="4"/>
  <c r="T238" i="4"/>
  <c r="S238" i="4"/>
  <c r="R238" i="4"/>
  <c r="Q238" i="4"/>
  <c r="P238" i="4"/>
  <c r="O238" i="4"/>
  <c r="N238" i="4"/>
  <c r="M238" i="4"/>
  <c r="L238" i="4"/>
  <c r="K238" i="4"/>
  <c r="J238" i="4"/>
  <c r="I238" i="4"/>
  <c r="H238" i="4"/>
  <c r="AB237" i="4"/>
  <c r="AA237" i="4"/>
  <c r="Z237" i="4"/>
  <c r="Y237" i="4"/>
  <c r="X237" i="4"/>
  <c r="W237" i="4"/>
  <c r="V237" i="4"/>
  <c r="U237" i="4"/>
  <c r="T237" i="4"/>
  <c r="S237" i="4"/>
  <c r="R237" i="4"/>
  <c r="Q237" i="4"/>
  <c r="P237" i="4"/>
  <c r="O237" i="4"/>
  <c r="N237" i="4"/>
  <c r="M237" i="4"/>
  <c r="L237" i="4"/>
  <c r="K237" i="4"/>
  <c r="J237" i="4"/>
  <c r="I237" i="4"/>
  <c r="H237" i="4"/>
  <c r="AB236" i="4"/>
  <c r="AA236" i="4"/>
  <c r="Z236" i="4"/>
  <c r="Y236" i="4"/>
  <c r="X236" i="4"/>
  <c r="W236" i="4"/>
  <c r="V236" i="4"/>
  <c r="U236" i="4"/>
  <c r="T236" i="4"/>
  <c r="S236" i="4"/>
  <c r="R236" i="4"/>
  <c r="Q236" i="4"/>
  <c r="P236" i="4"/>
  <c r="O236" i="4"/>
  <c r="N236" i="4"/>
  <c r="M236" i="4"/>
  <c r="L236" i="4"/>
  <c r="K236" i="4"/>
  <c r="J236" i="4"/>
  <c r="I236" i="4"/>
  <c r="H236" i="4"/>
  <c r="AB235" i="4"/>
  <c r="AA235" i="4"/>
  <c r="Z235" i="4"/>
  <c r="Y235" i="4"/>
  <c r="X235" i="4"/>
  <c r="W235" i="4"/>
  <c r="V235" i="4"/>
  <c r="U235" i="4"/>
  <c r="T235" i="4"/>
  <c r="S235" i="4"/>
  <c r="R235" i="4"/>
  <c r="Q235" i="4"/>
  <c r="P235" i="4"/>
  <c r="O235" i="4"/>
  <c r="N235" i="4"/>
  <c r="M235" i="4"/>
  <c r="L235" i="4"/>
  <c r="K235" i="4"/>
  <c r="J235" i="4"/>
  <c r="I235" i="4"/>
  <c r="H235" i="4"/>
  <c r="AB234" i="4"/>
  <c r="AA234" i="4"/>
  <c r="Z234" i="4"/>
  <c r="Y234" i="4"/>
  <c r="X234" i="4"/>
  <c r="W234" i="4"/>
  <c r="V234" i="4"/>
  <c r="U234" i="4"/>
  <c r="T234" i="4"/>
  <c r="S234" i="4"/>
  <c r="R234" i="4"/>
  <c r="Q234" i="4"/>
  <c r="P234" i="4"/>
  <c r="O234" i="4"/>
  <c r="N234" i="4"/>
  <c r="M234" i="4"/>
  <c r="L234" i="4"/>
  <c r="K234" i="4"/>
  <c r="J234" i="4"/>
  <c r="I234" i="4"/>
  <c r="H234" i="4"/>
  <c r="AB233" i="4"/>
  <c r="AA233" i="4"/>
  <c r="Z233" i="4"/>
  <c r="Y233" i="4"/>
  <c r="X233" i="4"/>
  <c r="W233" i="4"/>
  <c r="V233" i="4"/>
  <c r="U233" i="4"/>
  <c r="T233" i="4"/>
  <c r="S233" i="4"/>
  <c r="R233" i="4"/>
  <c r="Q233" i="4"/>
  <c r="P233" i="4"/>
  <c r="O233" i="4"/>
  <c r="N233" i="4"/>
  <c r="M233" i="4"/>
  <c r="L233" i="4"/>
  <c r="K233" i="4"/>
  <c r="J233" i="4"/>
  <c r="I233" i="4"/>
  <c r="H233" i="4"/>
  <c r="AB232" i="4"/>
  <c r="AA232" i="4"/>
  <c r="Z232" i="4"/>
  <c r="Y232" i="4"/>
  <c r="X232" i="4"/>
  <c r="W232" i="4"/>
  <c r="V232" i="4"/>
  <c r="U232" i="4"/>
  <c r="T232" i="4"/>
  <c r="S232" i="4"/>
  <c r="R232" i="4"/>
  <c r="Q232" i="4"/>
  <c r="P232" i="4"/>
  <c r="O232" i="4"/>
  <c r="N232" i="4"/>
  <c r="M232" i="4"/>
  <c r="L232" i="4"/>
  <c r="K232" i="4"/>
  <c r="J232" i="4"/>
  <c r="I232" i="4"/>
  <c r="H232" i="4"/>
  <c r="AB231" i="4"/>
  <c r="AA231" i="4"/>
  <c r="Z231" i="4"/>
  <c r="Y231" i="4"/>
  <c r="X231" i="4"/>
  <c r="W231" i="4"/>
  <c r="V231" i="4"/>
  <c r="U231" i="4"/>
  <c r="T231" i="4"/>
  <c r="S231" i="4"/>
  <c r="R231" i="4"/>
  <c r="Q231" i="4"/>
  <c r="P231" i="4"/>
  <c r="O231" i="4"/>
  <c r="N231" i="4"/>
  <c r="M231" i="4"/>
  <c r="L231" i="4"/>
  <c r="K231" i="4"/>
  <c r="J231" i="4"/>
  <c r="I231" i="4"/>
  <c r="H231" i="4"/>
  <c r="AB230" i="4"/>
  <c r="AA230" i="4"/>
  <c r="Z230" i="4"/>
  <c r="Y230" i="4"/>
  <c r="X230" i="4"/>
  <c r="W230" i="4"/>
  <c r="V230" i="4"/>
  <c r="U230" i="4"/>
  <c r="T230" i="4"/>
  <c r="S230" i="4"/>
  <c r="R230" i="4"/>
  <c r="Q230" i="4"/>
  <c r="P230" i="4"/>
  <c r="O230" i="4"/>
  <c r="N230" i="4"/>
  <c r="M230" i="4"/>
  <c r="L230" i="4"/>
  <c r="K230" i="4"/>
  <c r="J230" i="4"/>
  <c r="I230" i="4"/>
  <c r="H230" i="4"/>
  <c r="AB229" i="4"/>
  <c r="AA229" i="4"/>
  <c r="Z229" i="4"/>
  <c r="Y229" i="4"/>
  <c r="X229" i="4"/>
  <c r="W229" i="4"/>
  <c r="V229" i="4"/>
  <c r="U229" i="4"/>
  <c r="T229" i="4"/>
  <c r="S229" i="4"/>
  <c r="R229" i="4"/>
  <c r="Q229" i="4"/>
  <c r="P229" i="4"/>
  <c r="O229" i="4"/>
  <c r="N229" i="4"/>
  <c r="M229" i="4"/>
  <c r="L229" i="4"/>
  <c r="K229" i="4"/>
  <c r="J229" i="4"/>
  <c r="I229" i="4"/>
  <c r="H229" i="4"/>
  <c r="AB228" i="4"/>
  <c r="AA228" i="4"/>
  <c r="Z228" i="4"/>
  <c r="Y228" i="4"/>
  <c r="X228" i="4"/>
  <c r="W228" i="4"/>
  <c r="V228" i="4"/>
  <c r="U228" i="4"/>
  <c r="T228" i="4"/>
  <c r="S228" i="4"/>
  <c r="R228" i="4"/>
  <c r="Q228" i="4"/>
  <c r="P228" i="4"/>
  <c r="O228" i="4"/>
  <c r="N228" i="4"/>
  <c r="M228" i="4"/>
  <c r="L228" i="4"/>
  <c r="K228" i="4"/>
  <c r="J228" i="4"/>
  <c r="I228" i="4"/>
  <c r="H228" i="4"/>
  <c r="AB227" i="4"/>
  <c r="AA227" i="4"/>
  <c r="Z227" i="4"/>
  <c r="Y227" i="4"/>
  <c r="X227" i="4"/>
  <c r="W227" i="4"/>
  <c r="V227" i="4"/>
  <c r="U227" i="4"/>
  <c r="T227" i="4"/>
  <c r="S227" i="4"/>
  <c r="R227" i="4"/>
  <c r="Q227" i="4"/>
  <c r="P227" i="4"/>
  <c r="O227" i="4"/>
  <c r="N227" i="4"/>
  <c r="M227" i="4"/>
  <c r="L227" i="4"/>
  <c r="K227" i="4"/>
  <c r="J227" i="4"/>
  <c r="I227" i="4"/>
  <c r="H227" i="4"/>
  <c r="AB226" i="4"/>
  <c r="AA226" i="4"/>
  <c r="Z226" i="4"/>
  <c r="Y226" i="4"/>
  <c r="X226" i="4"/>
  <c r="W226" i="4"/>
  <c r="V226" i="4"/>
  <c r="U226" i="4"/>
  <c r="T226" i="4"/>
  <c r="S226" i="4"/>
  <c r="R226" i="4"/>
  <c r="Q226" i="4"/>
  <c r="P226" i="4"/>
  <c r="O226" i="4"/>
  <c r="N226" i="4"/>
  <c r="M226" i="4"/>
  <c r="L226" i="4"/>
  <c r="K226" i="4"/>
  <c r="J226" i="4"/>
  <c r="I226" i="4"/>
  <c r="H226" i="4"/>
  <c r="AB225" i="4"/>
  <c r="AA225" i="4"/>
  <c r="Z225" i="4"/>
  <c r="Y225" i="4"/>
  <c r="X225" i="4"/>
  <c r="W225" i="4"/>
  <c r="V225" i="4"/>
  <c r="U225" i="4"/>
  <c r="T225" i="4"/>
  <c r="S225" i="4"/>
  <c r="R225" i="4"/>
  <c r="Q225" i="4"/>
  <c r="P225" i="4"/>
  <c r="O225" i="4"/>
  <c r="N225" i="4"/>
  <c r="M225" i="4"/>
  <c r="L225" i="4"/>
  <c r="K225" i="4"/>
  <c r="J225" i="4"/>
  <c r="I225" i="4"/>
  <c r="H225" i="4"/>
  <c r="AB224" i="4"/>
  <c r="AA224" i="4"/>
  <c r="Z224" i="4"/>
  <c r="Y224" i="4"/>
  <c r="X224" i="4"/>
  <c r="W224" i="4"/>
  <c r="V224" i="4"/>
  <c r="U224" i="4"/>
  <c r="T224" i="4"/>
  <c r="S224" i="4"/>
  <c r="R224" i="4"/>
  <c r="Q224" i="4"/>
  <c r="P224" i="4"/>
  <c r="O224" i="4"/>
  <c r="N224" i="4"/>
  <c r="M224" i="4"/>
  <c r="L224" i="4"/>
  <c r="K224" i="4"/>
  <c r="J224" i="4"/>
  <c r="I224" i="4"/>
  <c r="H224" i="4"/>
  <c r="AB223" i="4"/>
  <c r="AA223" i="4"/>
  <c r="Z223" i="4"/>
  <c r="Y223" i="4"/>
  <c r="X223" i="4"/>
  <c r="W223" i="4"/>
  <c r="V223" i="4"/>
  <c r="U223" i="4"/>
  <c r="T223" i="4"/>
  <c r="S223" i="4"/>
  <c r="R223" i="4"/>
  <c r="Q223" i="4"/>
  <c r="P223" i="4"/>
  <c r="O223" i="4"/>
  <c r="N223" i="4"/>
  <c r="M223" i="4"/>
  <c r="L223" i="4"/>
  <c r="K223" i="4"/>
  <c r="J223" i="4"/>
  <c r="I223" i="4"/>
  <c r="H223" i="4"/>
  <c r="AB222" i="4"/>
  <c r="AA222" i="4"/>
  <c r="Z222" i="4"/>
  <c r="Y222" i="4"/>
  <c r="X222" i="4"/>
  <c r="W222" i="4"/>
  <c r="V222" i="4"/>
  <c r="U222" i="4"/>
  <c r="T222" i="4"/>
  <c r="S222" i="4"/>
  <c r="R222" i="4"/>
  <c r="Q222" i="4"/>
  <c r="P222" i="4"/>
  <c r="O222" i="4"/>
  <c r="N222" i="4"/>
  <c r="M222" i="4"/>
  <c r="L222" i="4"/>
  <c r="K222" i="4"/>
  <c r="J222" i="4"/>
  <c r="I222" i="4"/>
  <c r="H222" i="4"/>
  <c r="AB221" i="4"/>
  <c r="AA221" i="4"/>
  <c r="Z221" i="4"/>
  <c r="Y221" i="4"/>
  <c r="X221" i="4"/>
  <c r="W221" i="4"/>
  <c r="V221" i="4"/>
  <c r="U221" i="4"/>
  <c r="T221" i="4"/>
  <c r="S221" i="4"/>
  <c r="R221" i="4"/>
  <c r="Q221" i="4"/>
  <c r="P221" i="4"/>
  <c r="O221" i="4"/>
  <c r="N221" i="4"/>
  <c r="M221" i="4"/>
  <c r="L221" i="4"/>
  <c r="K221" i="4"/>
  <c r="J221" i="4"/>
  <c r="I221" i="4"/>
  <c r="H221" i="4"/>
  <c r="AB220" i="4"/>
  <c r="AA220" i="4"/>
  <c r="Z220" i="4"/>
  <c r="Y220" i="4"/>
  <c r="X220" i="4"/>
  <c r="W220" i="4"/>
  <c r="V220" i="4"/>
  <c r="U220" i="4"/>
  <c r="T220" i="4"/>
  <c r="S220" i="4"/>
  <c r="R220" i="4"/>
  <c r="Q220" i="4"/>
  <c r="P220" i="4"/>
  <c r="O220" i="4"/>
  <c r="N220" i="4"/>
  <c r="M220" i="4"/>
  <c r="L220" i="4"/>
  <c r="K220" i="4"/>
  <c r="J220" i="4"/>
  <c r="I220" i="4"/>
  <c r="H220" i="4"/>
  <c r="AB219" i="4"/>
  <c r="AA219" i="4"/>
  <c r="Z219" i="4"/>
  <c r="Y219" i="4"/>
  <c r="X219" i="4"/>
  <c r="W219" i="4"/>
  <c r="V219" i="4"/>
  <c r="U219" i="4"/>
  <c r="T219" i="4"/>
  <c r="S219" i="4"/>
  <c r="R219" i="4"/>
  <c r="Q219" i="4"/>
  <c r="P219" i="4"/>
  <c r="O219" i="4"/>
  <c r="N219" i="4"/>
  <c r="M219" i="4"/>
  <c r="L219" i="4"/>
  <c r="K219" i="4"/>
  <c r="J219" i="4"/>
  <c r="I219" i="4"/>
  <c r="H219" i="4"/>
  <c r="AB218" i="4"/>
  <c r="AA218" i="4"/>
  <c r="Z218" i="4"/>
  <c r="Y218" i="4"/>
  <c r="X218" i="4"/>
  <c r="W218" i="4"/>
  <c r="V218" i="4"/>
  <c r="U218" i="4"/>
  <c r="T218" i="4"/>
  <c r="S218" i="4"/>
  <c r="R218" i="4"/>
  <c r="Q218" i="4"/>
  <c r="P218" i="4"/>
  <c r="O218" i="4"/>
  <c r="N218" i="4"/>
  <c r="M218" i="4"/>
  <c r="L218" i="4"/>
  <c r="K218" i="4"/>
  <c r="J218" i="4"/>
  <c r="I218" i="4"/>
  <c r="H218" i="4"/>
  <c r="AB217" i="4"/>
  <c r="AA217" i="4"/>
  <c r="Z217" i="4"/>
  <c r="Y217" i="4"/>
  <c r="X217" i="4"/>
  <c r="W217" i="4"/>
  <c r="V217" i="4"/>
  <c r="U217" i="4"/>
  <c r="T217" i="4"/>
  <c r="S217" i="4"/>
  <c r="R217" i="4"/>
  <c r="Q217" i="4"/>
  <c r="P217" i="4"/>
  <c r="O217" i="4"/>
  <c r="N217" i="4"/>
  <c r="M217" i="4"/>
  <c r="L217" i="4"/>
  <c r="K217" i="4"/>
  <c r="J217" i="4"/>
  <c r="I217" i="4"/>
  <c r="H217" i="4"/>
  <c r="AB216" i="4"/>
  <c r="AA216" i="4"/>
  <c r="Z216" i="4"/>
  <c r="Y216" i="4"/>
  <c r="X216" i="4"/>
  <c r="W216" i="4"/>
  <c r="V216" i="4"/>
  <c r="U216" i="4"/>
  <c r="T216" i="4"/>
  <c r="S216" i="4"/>
  <c r="R216" i="4"/>
  <c r="Q216" i="4"/>
  <c r="P216" i="4"/>
  <c r="O216" i="4"/>
  <c r="N216" i="4"/>
  <c r="M216" i="4"/>
  <c r="L216" i="4"/>
  <c r="K216" i="4"/>
  <c r="J216" i="4"/>
  <c r="I216" i="4"/>
  <c r="H216" i="4"/>
  <c r="AB215" i="4"/>
  <c r="AA215" i="4"/>
  <c r="Z215" i="4"/>
  <c r="Y215" i="4"/>
  <c r="X215" i="4"/>
  <c r="W215" i="4"/>
  <c r="V215" i="4"/>
  <c r="U215" i="4"/>
  <c r="T215" i="4"/>
  <c r="S215" i="4"/>
  <c r="R215" i="4"/>
  <c r="Q215" i="4"/>
  <c r="P215" i="4"/>
  <c r="O215" i="4"/>
  <c r="N215" i="4"/>
  <c r="M215" i="4"/>
  <c r="L215" i="4"/>
  <c r="K215" i="4"/>
  <c r="J215" i="4"/>
  <c r="I215" i="4"/>
  <c r="H215" i="4"/>
  <c r="AB214" i="4"/>
  <c r="AA214" i="4"/>
  <c r="Z214" i="4"/>
  <c r="Y214" i="4"/>
  <c r="X214" i="4"/>
  <c r="W214" i="4"/>
  <c r="V214" i="4"/>
  <c r="U214" i="4"/>
  <c r="T214" i="4"/>
  <c r="S214" i="4"/>
  <c r="R214" i="4"/>
  <c r="Q214" i="4"/>
  <c r="P214" i="4"/>
  <c r="O214" i="4"/>
  <c r="N214" i="4"/>
  <c r="M214" i="4"/>
  <c r="L214" i="4"/>
  <c r="K214" i="4"/>
  <c r="J214" i="4"/>
  <c r="I214" i="4"/>
  <c r="H214" i="4"/>
  <c r="AB213" i="4"/>
  <c r="AA213" i="4"/>
  <c r="Z213" i="4"/>
  <c r="Y213" i="4"/>
  <c r="X213" i="4"/>
  <c r="W213" i="4"/>
  <c r="V213" i="4"/>
  <c r="U213" i="4"/>
  <c r="T213" i="4"/>
  <c r="S213" i="4"/>
  <c r="R213" i="4"/>
  <c r="Q213" i="4"/>
  <c r="P213" i="4"/>
  <c r="O213" i="4"/>
  <c r="N213" i="4"/>
  <c r="M213" i="4"/>
  <c r="L213" i="4"/>
  <c r="K213" i="4"/>
  <c r="J213" i="4"/>
  <c r="I213" i="4"/>
  <c r="H213" i="4"/>
  <c r="AB212" i="4"/>
  <c r="AA212" i="4"/>
  <c r="Z212" i="4"/>
  <c r="Y212" i="4"/>
  <c r="X212" i="4"/>
  <c r="W212" i="4"/>
  <c r="V212" i="4"/>
  <c r="U212" i="4"/>
  <c r="T212" i="4"/>
  <c r="S212" i="4"/>
  <c r="R212" i="4"/>
  <c r="Q212" i="4"/>
  <c r="P212" i="4"/>
  <c r="O212" i="4"/>
  <c r="N212" i="4"/>
  <c r="M212" i="4"/>
  <c r="L212" i="4"/>
  <c r="K212" i="4"/>
  <c r="J212" i="4"/>
  <c r="I212" i="4"/>
  <c r="H212" i="4"/>
  <c r="AB211" i="4"/>
  <c r="AA211" i="4"/>
  <c r="Z211" i="4"/>
  <c r="Y211" i="4"/>
  <c r="X211" i="4"/>
  <c r="W211" i="4"/>
  <c r="V211" i="4"/>
  <c r="U211" i="4"/>
  <c r="T211" i="4"/>
  <c r="S211" i="4"/>
  <c r="R211" i="4"/>
  <c r="Q211" i="4"/>
  <c r="P211" i="4"/>
  <c r="O211" i="4"/>
  <c r="N211" i="4"/>
  <c r="M211" i="4"/>
  <c r="L211" i="4"/>
  <c r="K211" i="4"/>
  <c r="J211" i="4"/>
  <c r="I211" i="4"/>
  <c r="H211" i="4"/>
  <c r="AB210" i="4"/>
  <c r="AA210" i="4"/>
  <c r="Z210" i="4"/>
  <c r="Y210" i="4"/>
  <c r="X210" i="4"/>
  <c r="W210" i="4"/>
  <c r="V210" i="4"/>
  <c r="U210" i="4"/>
  <c r="T210" i="4"/>
  <c r="S210" i="4"/>
  <c r="R210" i="4"/>
  <c r="Q210" i="4"/>
  <c r="P210" i="4"/>
  <c r="O210" i="4"/>
  <c r="N210" i="4"/>
  <c r="M210" i="4"/>
  <c r="L210" i="4"/>
  <c r="K210" i="4"/>
  <c r="J210" i="4"/>
  <c r="I210" i="4"/>
  <c r="H210" i="4"/>
  <c r="AB209" i="4"/>
  <c r="AA209" i="4"/>
  <c r="Z209" i="4"/>
  <c r="Y209" i="4"/>
  <c r="X209" i="4"/>
  <c r="W209" i="4"/>
  <c r="V209" i="4"/>
  <c r="U209" i="4"/>
  <c r="T209" i="4"/>
  <c r="S209" i="4"/>
  <c r="R209" i="4"/>
  <c r="Q209" i="4"/>
  <c r="P209" i="4"/>
  <c r="O209" i="4"/>
  <c r="N209" i="4"/>
  <c r="M209" i="4"/>
  <c r="L209" i="4"/>
  <c r="K209" i="4"/>
  <c r="J209" i="4"/>
  <c r="I209" i="4"/>
  <c r="H209" i="4"/>
  <c r="AB208" i="4"/>
  <c r="AA208" i="4"/>
  <c r="Z208" i="4"/>
  <c r="Y208" i="4"/>
  <c r="X208" i="4"/>
  <c r="W208" i="4"/>
  <c r="V208" i="4"/>
  <c r="U208" i="4"/>
  <c r="T208" i="4"/>
  <c r="S208" i="4"/>
  <c r="R208" i="4"/>
  <c r="Q208" i="4"/>
  <c r="P208" i="4"/>
  <c r="O208" i="4"/>
  <c r="N208" i="4"/>
  <c r="M208" i="4"/>
  <c r="L208" i="4"/>
  <c r="K208" i="4"/>
  <c r="J208" i="4"/>
  <c r="I208" i="4"/>
  <c r="H208" i="4"/>
  <c r="AB207" i="4"/>
  <c r="AA207" i="4"/>
  <c r="Z207" i="4"/>
  <c r="Y207" i="4"/>
  <c r="X207" i="4"/>
  <c r="W207" i="4"/>
  <c r="V207" i="4"/>
  <c r="U207" i="4"/>
  <c r="T207" i="4"/>
  <c r="S207" i="4"/>
  <c r="R207" i="4"/>
  <c r="Q207" i="4"/>
  <c r="P207" i="4"/>
  <c r="O207" i="4"/>
  <c r="N207" i="4"/>
  <c r="M207" i="4"/>
  <c r="L207" i="4"/>
  <c r="K207" i="4"/>
  <c r="J207" i="4"/>
  <c r="I207" i="4"/>
  <c r="H207" i="4"/>
  <c r="AB206" i="4"/>
  <c r="AA206" i="4"/>
  <c r="Z206" i="4"/>
  <c r="Y206" i="4"/>
  <c r="X206" i="4"/>
  <c r="W206" i="4"/>
  <c r="V206" i="4"/>
  <c r="U206" i="4"/>
  <c r="T206" i="4"/>
  <c r="S206" i="4"/>
  <c r="R206" i="4"/>
  <c r="Q206" i="4"/>
  <c r="P206" i="4"/>
  <c r="O206" i="4"/>
  <c r="N206" i="4"/>
  <c r="M206" i="4"/>
  <c r="L206" i="4"/>
  <c r="K206" i="4"/>
  <c r="J206" i="4"/>
  <c r="I206" i="4"/>
  <c r="H206" i="4"/>
  <c r="AB205" i="4"/>
  <c r="AA205" i="4"/>
  <c r="Z205" i="4"/>
  <c r="Y205" i="4"/>
  <c r="X205" i="4"/>
  <c r="W205" i="4"/>
  <c r="V205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AB204" i="4"/>
  <c r="AA204" i="4"/>
  <c r="Z204" i="4"/>
  <c r="Y204" i="4"/>
  <c r="X204" i="4"/>
  <c r="W204" i="4"/>
  <c r="V204" i="4"/>
  <c r="U204" i="4"/>
  <c r="T204" i="4"/>
  <c r="S204" i="4"/>
  <c r="R204" i="4"/>
  <c r="Q204" i="4"/>
  <c r="P204" i="4"/>
  <c r="O204" i="4"/>
  <c r="N204" i="4"/>
  <c r="M204" i="4"/>
  <c r="L204" i="4"/>
  <c r="K204" i="4"/>
  <c r="J204" i="4"/>
  <c r="I204" i="4"/>
  <c r="H204" i="4"/>
  <c r="AB203" i="4"/>
  <c r="AA203" i="4"/>
  <c r="Z203" i="4"/>
  <c r="Y203" i="4"/>
  <c r="X203" i="4"/>
  <c r="W203" i="4"/>
  <c r="V203" i="4"/>
  <c r="U203" i="4"/>
  <c r="T203" i="4"/>
  <c r="S203" i="4"/>
  <c r="R203" i="4"/>
  <c r="Q203" i="4"/>
  <c r="P203" i="4"/>
  <c r="O203" i="4"/>
  <c r="N203" i="4"/>
  <c r="M203" i="4"/>
  <c r="L203" i="4"/>
  <c r="K203" i="4"/>
  <c r="J203" i="4"/>
  <c r="I203" i="4"/>
  <c r="H203" i="4"/>
  <c r="AB202" i="4"/>
  <c r="AA202" i="4"/>
  <c r="Z202" i="4"/>
  <c r="Y202" i="4"/>
  <c r="X202" i="4"/>
  <c r="W202" i="4"/>
  <c r="V202" i="4"/>
  <c r="U202" i="4"/>
  <c r="T202" i="4"/>
  <c r="S202" i="4"/>
  <c r="R202" i="4"/>
  <c r="Q202" i="4"/>
  <c r="P202" i="4"/>
  <c r="O202" i="4"/>
  <c r="N202" i="4"/>
  <c r="M202" i="4"/>
  <c r="L202" i="4"/>
  <c r="K202" i="4"/>
  <c r="J202" i="4"/>
  <c r="I202" i="4"/>
  <c r="H202" i="4"/>
  <c r="AB201" i="4"/>
  <c r="AA201" i="4"/>
  <c r="Z201" i="4"/>
  <c r="Y201" i="4"/>
  <c r="X201" i="4"/>
  <c r="W201" i="4"/>
  <c r="V201" i="4"/>
  <c r="U201" i="4"/>
  <c r="T201" i="4"/>
  <c r="S201" i="4"/>
  <c r="R201" i="4"/>
  <c r="Q201" i="4"/>
  <c r="P201" i="4"/>
  <c r="O201" i="4"/>
  <c r="N201" i="4"/>
  <c r="M201" i="4"/>
  <c r="L201" i="4"/>
  <c r="K201" i="4"/>
  <c r="J201" i="4"/>
  <c r="I201" i="4"/>
  <c r="H201" i="4"/>
  <c r="AB200" i="4"/>
  <c r="AA200" i="4"/>
  <c r="Z200" i="4"/>
  <c r="Y200" i="4"/>
  <c r="X200" i="4"/>
  <c r="W200" i="4"/>
  <c r="V200" i="4"/>
  <c r="U200" i="4"/>
  <c r="T200" i="4"/>
  <c r="S200" i="4"/>
  <c r="R200" i="4"/>
  <c r="Q200" i="4"/>
  <c r="P200" i="4"/>
  <c r="O200" i="4"/>
  <c r="N200" i="4"/>
  <c r="M200" i="4"/>
  <c r="L200" i="4"/>
  <c r="K200" i="4"/>
  <c r="J200" i="4"/>
  <c r="I200" i="4"/>
  <c r="H200" i="4"/>
  <c r="AB199" i="4"/>
  <c r="AA199" i="4"/>
  <c r="Z199" i="4"/>
  <c r="Y199" i="4"/>
  <c r="X199" i="4"/>
  <c r="W199" i="4"/>
  <c r="V199" i="4"/>
  <c r="U199" i="4"/>
  <c r="T199" i="4"/>
  <c r="S199" i="4"/>
  <c r="R199" i="4"/>
  <c r="Q199" i="4"/>
  <c r="P199" i="4"/>
  <c r="O199" i="4"/>
  <c r="N199" i="4"/>
  <c r="M199" i="4"/>
  <c r="L199" i="4"/>
  <c r="K199" i="4"/>
  <c r="J199" i="4"/>
  <c r="I199" i="4"/>
  <c r="H199" i="4"/>
  <c r="AB198" i="4"/>
  <c r="AA198" i="4"/>
  <c r="Z198" i="4"/>
  <c r="Y198" i="4"/>
  <c r="X198" i="4"/>
  <c r="W198" i="4"/>
  <c r="V198" i="4"/>
  <c r="U198" i="4"/>
  <c r="T198" i="4"/>
  <c r="S198" i="4"/>
  <c r="R198" i="4"/>
  <c r="Q198" i="4"/>
  <c r="P198" i="4"/>
  <c r="O198" i="4"/>
  <c r="N198" i="4"/>
  <c r="M198" i="4"/>
  <c r="L198" i="4"/>
  <c r="K198" i="4"/>
  <c r="J198" i="4"/>
  <c r="I198" i="4"/>
  <c r="H198" i="4"/>
  <c r="AB197" i="4"/>
  <c r="AA197" i="4"/>
  <c r="Z197" i="4"/>
  <c r="Y197" i="4"/>
  <c r="X197" i="4"/>
  <c r="W197" i="4"/>
  <c r="V197" i="4"/>
  <c r="U197" i="4"/>
  <c r="T197" i="4"/>
  <c r="S197" i="4"/>
  <c r="R197" i="4"/>
  <c r="Q197" i="4"/>
  <c r="P197" i="4"/>
  <c r="O197" i="4"/>
  <c r="N197" i="4"/>
  <c r="M197" i="4"/>
  <c r="L197" i="4"/>
  <c r="K197" i="4"/>
  <c r="J197" i="4"/>
  <c r="I197" i="4"/>
  <c r="H197" i="4"/>
  <c r="AB196" i="4"/>
  <c r="AA196" i="4"/>
  <c r="Z196" i="4"/>
  <c r="Y196" i="4"/>
  <c r="X196" i="4"/>
  <c r="W196" i="4"/>
  <c r="V196" i="4"/>
  <c r="U196" i="4"/>
  <c r="T196" i="4"/>
  <c r="S196" i="4"/>
  <c r="R196" i="4"/>
  <c r="Q196" i="4"/>
  <c r="P196" i="4"/>
  <c r="O196" i="4"/>
  <c r="N196" i="4"/>
  <c r="M196" i="4"/>
  <c r="L196" i="4"/>
  <c r="K196" i="4"/>
  <c r="J196" i="4"/>
  <c r="I196" i="4"/>
  <c r="H196" i="4"/>
  <c r="AB195" i="4"/>
  <c r="AA195" i="4"/>
  <c r="Z195" i="4"/>
  <c r="Y195" i="4"/>
  <c r="X195" i="4"/>
  <c r="W195" i="4"/>
  <c r="V195" i="4"/>
  <c r="U195" i="4"/>
  <c r="T195" i="4"/>
  <c r="S195" i="4"/>
  <c r="R195" i="4"/>
  <c r="Q195" i="4"/>
  <c r="P195" i="4"/>
  <c r="O195" i="4"/>
  <c r="N195" i="4"/>
  <c r="M195" i="4"/>
  <c r="L195" i="4"/>
  <c r="K195" i="4"/>
  <c r="J195" i="4"/>
  <c r="I195" i="4"/>
  <c r="H195" i="4"/>
  <c r="AB194" i="4"/>
  <c r="AA194" i="4"/>
  <c r="Z194" i="4"/>
  <c r="Y194" i="4"/>
  <c r="X194" i="4"/>
  <c r="W194" i="4"/>
  <c r="V194" i="4"/>
  <c r="U194" i="4"/>
  <c r="T194" i="4"/>
  <c r="S194" i="4"/>
  <c r="R194" i="4"/>
  <c r="Q194" i="4"/>
  <c r="P194" i="4"/>
  <c r="O194" i="4"/>
  <c r="N194" i="4"/>
  <c r="M194" i="4"/>
  <c r="L194" i="4"/>
  <c r="K194" i="4"/>
  <c r="J194" i="4"/>
  <c r="I194" i="4"/>
  <c r="H194" i="4"/>
  <c r="AB193" i="4"/>
  <c r="AA193" i="4"/>
  <c r="Z193" i="4"/>
  <c r="Y193" i="4"/>
  <c r="X193" i="4"/>
  <c r="W193" i="4"/>
  <c r="V193" i="4"/>
  <c r="U193" i="4"/>
  <c r="T193" i="4"/>
  <c r="S193" i="4"/>
  <c r="R193" i="4"/>
  <c r="Q193" i="4"/>
  <c r="P193" i="4"/>
  <c r="O193" i="4"/>
  <c r="N193" i="4"/>
  <c r="M193" i="4"/>
  <c r="L193" i="4"/>
  <c r="K193" i="4"/>
  <c r="J193" i="4"/>
  <c r="I193" i="4"/>
  <c r="H193" i="4"/>
  <c r="AB192" i="4"/>
  <c r="AA192" i="4"/>
  <c r="Z192" i="4"/>
  <c r="Y192" i="4"/>
  <c r="X192" i="4"/>
  <c r="W192" i="4"/>
  <c r="V192" i="4"/>
  <c r="U192" i="4"/>
  <c r="T192" i="4"/>
  <c r="S192" i="4"/>
  <c r="R192" i="4"/>
  <c r="Q192" i="4"/>
  <c r="P192" i="4"/>
  <c r="O192" i="4"/>
  <c r="N192" i="4"/>
  <c r="M192" i="4"/>
  <c r="L192" i="4"/>
  <c r="K192" i="4"/>
  <c r="J192" i="4"/>
  <c r="I192" i="4"/>
  <c r="H192" i="4"/>
  <c r="AB191" i="4"/>
  <c r="AA191" i="4"/>
  <c r="Z191" i="4"/>
  <c r="Y191" i="4"/>
  <c r="X191" i="4"/>
  <c r="W191" i="4"/>
  <c r="V191" i="4"/>
  <c r="U191" i="4"/>
  <c r="T191" i="4"/>
  <c r="S191" i="4"/>
  <c r="R191" i="4"/>
  <c r="Q191" i="4"/>
  <c r="P191" i="4"/>
  <c r="O191" i="4"/>
  <c r="N191" i="4"/>
  <c r="M191" i="4"/>
  <c r="L191" i="4"/>
  <c r="K191" i="4"/>
  <c r="J191" i="4"/>
  <c r="I191" i="4"/>
  <c r="H191" i="4"/>
  <c r="AB190" i="4"/>
  <c r="AA190" i="4"/>
  <c r="Z190" i="4"/>
  <c r="Y190" i="4"/>
  <c r="X190" i="4"/>
  <c r="W190" i="4"/>
  <c r="V190" i="4"/>
  <c r="U190" i="4"/>
  <c r="T190" i="4"/>
  <c r="S190" i="4"/>
  <c r="R190" i="4"/>
  <c r="Q190" i="4"/>
  <c r="P190" i="4"/>
  <c r="O190" i="4"/>
  <c r="N190" i="4"/>
  <c r="M190" i="4"/>
  <c r="L190" i="4"/>
  <c r="K190" i="4"/>
  <c r="J190" i="4"/>
  <c r="I190" i="4"/>
  <c r="H190" i="4"/>
  <c r="AB189" i="4"/>
  <c r="AA189" i="4"/>
  <c r="Z189" i="4"/>
  <c r="Y189" i="4"/>
  <c r="X189" i="4"/>
  <c r="W189" i="4"/>
  <c r="V189" i="4"/>
  <c r="U189" i="4"/>
  <c r="T189" i="4"/>
  <c r="S189" i="4"/>
  <c r="R189" i="4"/>
  <c r="Q189" i="4"/>
  <c r="P189" i="4"/>
  <c r="O189" i="4"/>
  <c r="N189" i="4"/>
  <c r="M189" i="4"/>
  <c r="L189" i="4"/>
  <c r="K189" i="4"/>
  <c r="J189" i="4"/>
  <c r="I189" i="4"/>
  <c r="H189" i="4"/>
  <c r="AB188" i="4"/>
  <c r="AA188" i="4"/>
  <c r="Z188" i="4"/>
  <c r="Y188" i="4"/>
  <c r="X188" i="4"/>
  <c r="W188" i="4"/>
  <c r="V188" i="4"/>
  <c r="U188" i="4"/>
  <c r="T188" i="4"/>
  <c r="S188" i="4"/>
  <c r="R188" i="4"/>
  <c r="Q188" i="4"/>
  <c r="P188" i="4"/>
  <c r="O188" i="4"/>
  <c r="N188" i="4"/>
  <c r="M188" i="4"/>
  <c r="L188" i="4"/>
  <c r="K188" i="4"/>
  <c r="J188" i="4"/>
  <c r="I188" i="4"/>
  <c r="H188" i="4"/>
  <c r="AB187" i="4"/>
  <c r="AA187" i="4"/>
  <c r="Z187" i="4"/>
  <c r="Y187" i="4"/>
  <c r="X187" i="4"/>
  <c r="W187" i="4"/>
  <c r="V187" i="4"/>
  <c r="U187" i="4"/>
  <c r="T187" i="4"/>
  <c r="S187" i="4"/>
  <c r="R187" i="4"/>
  <c r="Q187" i="4"/>
  <c r="P187" i="4"/>
  <c r="O187" i="4"/>
  <c r="N187" i="4"/>
  <c r="M187" i="4"/>
  <c r="L187" i="4"/>
  <c r="K187" i="4"/>
  <c r="J187" i="4"/>
  <c r="I187" i="4"/>
  <c r="H187" i="4"/>
  <c r="AB186" i="4"/>
  <c r="AA186" i="4"/>
  <c r="Z186" i="4"/>
  <c r="Y186" i="4"/>
  <c r="X186" i="4"/>
  <c r="W186" i="4"/>
  <c r="V186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AB185" i="4"/>
  <c r="AA185" i="4"/>
  <c r="Z185" i="4"/>
  <c r="Y185" i="4"/>
  <c r="X185" i="4"/>
  <c r="W185" i="4"/>
  <c r="V185" i="4"/>
  <c r="U185" i="4"/>
  <c r="T185" i="4"/>
  <c r="S185" i="4"/>
  <c r="R185" i="4"/>
  <c r="Q185" i="4"/>
  <c r="P185" i="4"/>
  <c r="O185" i="4"/>
  <c r="N185" i="4"/>
  <c r="M185" i="4"/>
  <c r="L185" i="4"/>
  <c r="K185" i="4"/>
  <c r="J185" i="4"/>
  <c r="I185" i="4"/>
  <c r="H185" i="4"/>
  <c r="AB184" i="4"/>
  <c r="AA184" i="4"/>
  <c r="Z184" i="4"/>
  <c r="Y184" i="4"/>
  <c r="X184" i="4"/>
  <c r="W184" i="4"/>
  <c r="V184" i="4"/>
  <c r="U184" i="4"/>
  <c r="T184" i="4"/>
  <c r="S184" i="4"/>
  <c r="R184" i="4"/>
  <c r="Q184" i="4"/>
  <c r="P184" i="4"/>
  <c r="O184" i="4"/>
  <c r="N184" i="4"/>
  <c r="M184" i="4"/>
  <c r="L184" i="4"/>
  <c r="K184" i="4"/>
  <c r="J184" i="4"/>
  <c r="I184" i="4"/>
  <c r="H184" i="4"/>
  <c r="AB183" i="4"/>
  <c r="AA183" i="4"/>
  <c r="Z183" i="4"/>
  <c r="Y183" i="4"/>
  <c r="X183" i="4"/>
  <c r="W183" i="4"/>
  <c r="V183" i="4"/>
  <c r="U183" i="4"/>
  <c r="T183" i="4"/>
  <c r="S183" i="4"/>
  <c r="R183" i="4"/>
  <c r="Q183" i="4"/>
  <c r="P183" i="4"/>
  <c r="O183" i="4"/>
  <c r="N183" i="4"/>
  <c r="M183" i="4"/>
  <c r="L183" i="4"/>
  <c r="K183" i="4"/>
  <c r="J183" i="4"/>
  <c r="I183" i="4"/>
  <c r="H183" i="4"/>
  <c r="AB182" i="4"/>
  <c r="AA182" i="4"/>
  <c r="Z182" i="4"/>
  <c r="Y182" i="4"/>
  <c r="X182" i="4"/>
  <c r="W182" i="4"/>
  <c r="V182" i="4"/>
  <c r="U182" i="4"/>
  <c r="T182" i="4"/>
  <c r="S182" i="4"/>
  <c r="R182" i="4"/>
  <c r="Q182" i="4"/>
  <c r="P182" i="4"/>
  <c r="O182" i="4"/>
  <c r="N182" i="4"/>
  <c r="M182" i="4"/>
  <c r="L182" i="4"/>
  <c r="K182" i="4"/>
  <c r="J182" i="4"/>
  <c r="I182" i="4"/>
  <c r="H182" i="4"/>
  <c r="AB181" i="4"/>
  <c r="AA181" i="4"/>
  <c r="Z181" i="4"/>
  <c r="Y181" i="4"/>
  <c r="X181" i="4"/>
  <c r="W181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AB180" i="4"/>
  <c r="AA180" i="4"/>
  <c r="Z180" i="4"/>
  <c r="Y180" i="4"/>
  <c r="X180" i="4"/>
  <c r="W180" i="4"/>
  <c r="V180" i="4"/>
  <c r="U180" i="4"/>
  <c r="T180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AB179" i="4"/>
  <c r="AA179" i="4"/>
  <c r="Z179" i="4"/>
  <c r="Y179" i="4"/>
  <c r="X179" i="4"/>
  <c r="W179" i="4"/>
  <c r="V179" i="4"/>
  <c r="U179" i="4"/>
  <c r="T179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AB178" i="4"/>
  <c r="AA178" i="4"/>
  <c r="Z178" i="4"/>
  <c r="Y178" i="4"/>
  <c r="X178" i="4"/>
  <c r="W178" i="4"/>
  <c r="V178" i="4"/>
  <c r="U178" i="4"/>
  <c r="T178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AB177" i="4"/>
  <c r="AA177" i="4"/>
  <c r="Z177" i="4"/>
  <c r="Y177" i="4"/>
  <c r="X177" i="4"/>
  <c r="W177" i="4"/>
  <c r="V177" i="4"/>
  <c r="U177" i="4"/>
  <c r="T177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AB176" i="4"/>
  <c r="AA176" i="4"/>
  <c r="Z176" i="4"/>
  <c r="Y176" i="4"/>
  <c r="X176" i="4"/>
  <c r="W176" i="4"/>
  <c r="V176" i="4"/>
  <c r="U176" i="4"/>
  <c r="T176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AB175" i="4"/>
  <c r="AA175" i="4"/>
  <c r="Z175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AB174" i="4"/>
  <c r="AA174" i="4"/>
  <c r="Z174" i="4"/>
  <c r="Y174" i="4"/>
  <c r="X174" i="4"/>
  <c r="W174" i="4"/>
  <c r="V174" i="4"/>
  <c r="U174" i="4"/>
  <c r="T174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AB173" i="4"/>
  <c r="AA173" i="4"/>
  <c r="Z173" i="4"/>
  <c r="Y173" i="4"/>
  <c r="X173" i="4"/>
  <c r="W173" i="4"/>
  <c r="V173" i="4"/>
  <c r="U173" i="4"/>
  <c r="T173" i="4"/>
  <c r="S173" i="4"/>
  <c r="R173" i="4"/>
  <c r="Q173" i="4"/>
  <c r="P173" i="4"/>
  <c r="O173" i="4"/>
  <c r="N173" i="4"/>
  <c r="M173" i="4"/>
  <c r="L173" i="4"/>
  <c r="K173" i="4"/>
  <c r="J173" i="4"/>
  <c r="I173" i="4"/>
  <c r="H173" i="4"/>
  <c r="AB172" i="4"/>
  <c r="AA172" i="4"/>
  <c r="Z172" i="4"/>
  <c r="Y172" i="4"/>
  <c r="X172" i="4"/>
  <c r="W172" i="4"/>
  <c r="V172" i="4"/>
  <c r="U172" i="4"/>
  <c r="T172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AB171" i="4"/>
  <c r="AA171" i="4"/>
  <c r="Z171" i="4"/>
  <c r="Y171" i="4"/>
  <c r="X171" i="4"/>
  <c r="W171" i="4"/>
  <c r="V171" i="4"/>
  <c r="U171" i="4"/>
  <c r="T171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AB170" i="4"/>
  <c r="AA170" i="4"/>
  <c r="Z170" i="4"/>
  <c r="Y170" i="4"/>
  <c r="X170" i="4"/>
  <c r="W170" i="4"/>
  <c r="V170" i="4"/>
  <c r="U170" i="4"/>
  <c r="T170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AB169" i="4"/>
  <c r="AA169" i="4"/>
  <c r="Z169" i="4"/>
  <c r="Y169" i="4"/>
  <c r="X169" i="4"/>
  <c r="W169" i="4"/>
  <c r="V169" i="4"/>
  <c r="U169" i="4"/>
  <c r="T169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AB168" i="4"/>
  <c r="AA168" i="4"/>
  <c r="Z168" i="4"/>
  <c r="Y168" i="4"/>
  <c r="X168" i="4"/>
  <c r="W168" i="4"/>
  <c r="V168" i="4"/>
  <c r="U168" i="4"/>
  <c r="T168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AB167" i="4"/>
  <c r="AA167" i="4"/>
  <c r="Z167" i="4"/>
  <c r="Y167" i="4"/>
  <c r="X167" i="4"/>
  <c r="W167" i="4"/>
  <c r="V167" i="4"/>
  <c r="U167" i="4"/>
  <c r="T167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AB166" i="4"/>
  <c r="AA166" i="4"/>
  <c r="Z166" i="4"/>
  <c r="Y166" i="4"/>
  <c r="X166" i="4"/>
  <c r="W166" i="4"/>
  <c r="V166" i="4"/>
  <c r="U166" i="4"/>
  <c r="T166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AB165" i="4"/>
  <c r="AA165" i="4"/>
  <c r="Z165" i="4"/>
  <c r="Y165" i="4"/>
  <c r="X165" i="4"/>
  <c r="W165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AB164" i="4"/>
  <c r="AA164" i="4"/>
  <c r="Z164" i="4"/>
  <c r="Y164" i="4"/>
  <c r="X164" i="4"/>
  <c r="W164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AB163" i="4"/>
  <c r="AA163" i="4"/>
  <c r="Z163" i="4"/>
  <c r="Y163" i="4"/>
  <c r="X163" i="4"/>
  <c r="W163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AB162" i="4"/>
  <c r="AA162" i="4"/>
  <c r="Z162" i="4"/>
  <c r="Y162" i="4"/>
  <c r="X162" i="4"/>
  <c r="W162" i="4"/>
  <c r="V162" i="4"/>
  <c r="U162" i="4"/>
  <c r="T162" i="4"/>
  <c r="S162" i="4"/>
  <c r="R162" i="4"/>
  <c r="Q162" i="4"/>
  <c r="P162" i="4"/>
  <c r="O162" i="4"/>
  <c r="N162" i="4"/>
  <c r="M162" i="4"/>
  <c r="L162" i="4"/>
  <c r="K162" i="4"/>
  <c r="J162" i="4"/>
  <c r="I162" i="4"/>
  <c r="H162" i="4"/>
  <c r="AB161" i="4"/>
  <c r="AA161" i="4"/>
  <c r="Z161" i="4"/>
  <c r="Y161" i="4"/>
  <c r="X161" i="4"/>
  <c r="W161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AB160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AB159" i="4"/>
  <c r="AA159" i="4"/>
  <c r="Z159" i="4"/>
  <c r="Y159" i="4"/>
  <c r="X159" i="4"/>
  <c r="W159" i="4"/>
  <c r="V159" i="4"/>
  <c r="U159" i="4"/>
  <c r="T159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AB158" i="4"/>
  <c r="AA158" i="4"/>
  <c r="Z158" i="4"/>
  <c r="Y158" i="4"/>
  <c r="X158" i="4"/>
  <c r="W158" i="4"/>
  <c r="V158" i="4"/>
  <c r="U158" i="4"/>
  <c r="T158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AB157" i="4"/>
  <c r="AA157" i="4"/>
  <c r="Z157" i="4"/>
  <c r="Y157" i="4"/>
  <c r="X157" i="4"/>
  <c r="W157" i="4"/>
  <c r="V157" i="4"/>
  <c r="U157" i="4"/>
  <c r="T157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AB156" i="4"/>
  <c r="AA156" i="4"/>
  <c r="Z156" i="4"/>
  <c r="Y156" i="4"/>
  <c r="X156" i="4"/>
  <c r="W156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AB155" i="4"/>
  <c r="AA155" i="4"/>
  <c r="Z155" i="4"/>
  <c r="Y155" i="4"/>
  <c r="X155" i="4"/>
  <c r="W155" i="4"/>
  <c r="V155" i="4"/>
  <c r="U155" i="4"/>
  <c r="T155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AB154" i="4"/>
  <c r="AA154" i="4"/>
  <c r="Z154" i="4"/>
  <c r="Y154" i="4"/>
  <c r="X154" i="4"/>
  <c r="W154" i="4"/>
  <c r="V154" i="4"/>
  <c r="U154" i="4"/>
  <c r="T154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AB153" i="4"/>
  <c r="AA153" i="4"/>
  <c r="Z153" i="4"/>
  <c r="Y153" i="4"/>
  <c r="X153" i="4"/>
  <c r="W153" i="4"/>
  <c r="V153" i="4"/>
  <c r="U153" i="4"/>
  <c r="T153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AB151" i="4"/>
  <c r="AA151" i="4"/>
  <c r="Z151" i="4"/>
  <c r="Y151" i="4"/>
  <c r="X151" i="4"/>
  <c r="W151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AB150" i="4"/>
  <c r="AA150" i="4"/>
  <c r="Z150" i="4"/>
  <c r="Y150" i="4"/>
  <c r="X150" i="4"/>
  <c r="W150" i="4"/>
  <c r="V150" i="4"/>
  <c r="U150" i="4"/>
  <c r="T150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AB149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AB148" i="4"/>
  <c r="AA148" i="4"/>
  <c r="Z148" i="4"/>
  <c r="Y148" i="4"/>
  <c r="X148" i="4"/>
  <c r="W148" i="4"/>
  <c r="V148" i="4"/>
  <c r="U148" i="4"/>
  <c r="T148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AB147" i="4"/>
  <c r="AA147" i="4"/>
  <c r="Z147" i="4"/>
  <c r="Y147" i="4"/>
  <c r="X147" i="4"/>
  <c r="W147" i="4"/>
  <c r="V147" i="4"/>
  <c r="U147" i="4"/>
  <c r="T147" i="4"/>
  <c r="S147" i="4"/>
  <c r="R147" i="4"/>
  <c r="Q147" i="4"/>
  <c r="P147" i="4"/>
  <c r="O147" i="4"/>
  <c r="N147" i="4"/>
  <c r="M147" i="4"/>
  <c r="L147" i="4"/>
  <c r="K147" i="4"/>
  <c r="J147" i="4"/>
  <c r="I147" i="4"/>
  <c r="H147" i="4"/>
  <c r="AB146" i="4"/>
  <c r="AA146" i="4"/>
  <c r="Z146" i="4"/>
  <c r="Y146" i="4"/>
  <c r="X146" i="4"/>
  <c r="W146" i="4"/>
  <c r="V146" i="4"/>
  <c r="U146" i="4"/>
  <c r="T146" i="4"/>
  <c r="S146" i="4"/>
  <c r="R146" i="4"/>
  <c r="Q146" i="4"/>
  <c r="P146" i="4"/>
  <c r="O146" i="4"/>
  <c r="N146" i="4"/>
  <c r="M146" i="4"/>
  <c r="L146" i="4"/>
  <c r="K146" i="4"/>
  <c r="J146" i="4"/>
  <c r="I146" i="4"/>
  <c r="H146" i="4"/>
  <c r="AB145" i="4"/>
  <c r="AA145" i="4"/>
  <c r="Z145" i="4"/>
  <c r="Y145" i="4"/>
  <c r="X145" i="4"/>
  <c r="W145" i="4"/>
  <c r="V145" i="4"/>
  <c r="U145" i="4"/>
  <c r="T145" i="4"/>
  <c r="S145" i="4"/>
  <c r="R145" i="4"/>
  <c r="Q145" i="4"/>
  <c r="P145" i="4"/>
  <c r="O145" i="4"/>
  <c r="N145" i="4"/>
  <c r="M145" i="4"/>
  <c r="L145" i="4"/>
  <c r="K145" i="4"/>
  <c r="J145" i="4"/>
  <c r="I145" i="4"/>
  <c r="H145" i="4"/>
  <c r="AB144" i="4"/>
  <c r="AA144" i="4"/>
  <c r="Z144" i="4"/>
  <c r="Y144" i="4"/>
  <c r="X144" i="4"/>
  <c r="W144" i="4"/>
  <c r="V144" i="4"/>
  <c r="U144" i="4"/>
  <c r="T144" i="4"/>
  <c r="S144" i="4"/>
  <c r="R144" i="4"/>
  <c r="Q144" i="4"/>
  <c r="P144" i="4"/>
  <c r="O144" i="4"/>
  <c r="N144" i="4"/>
  <c r="M144" i="4"/>
  <c r="L144" i="4"/>
  <c r="K144" i="4"/>
  <c r="J144" i="4"/>
  <c r="I144" i="4"/>
  <c r="H144" i="4"/>
  <c r="AB143" i="4"/>
  <c r="AA143" i="4"/>
  <c r="Z143" i="4"/>
  <c r="Y143" i="4"/>
  <c r="X143" i="4"/>
  <c r="W143" i="4"/>
  <c r="V143" i="4"/>
  <c r="U143" i="4"/>
  <c r="T143" i="4"/>
  <c r="S143" i="4"/>
  <c r="R143" i="4"/>
  <c r="Q143" i="4"/>
  <c r="P143" i="4"/>
  <c r="O143" i="4"/>
  <c r="N143" i="4"/>
  <c r="M143" i="4"/>
  <c r="L143" i="4"/>
  <c r="K143" i="4"/>
  <c r="J143" i="4"/>
  <c r="I143" i="4"/>
  <c r="H143" i="4"/>
  <c r="AB142" i="4"/>
  <c r="AA142" i="4"/>
  <c r="Z142" i="4"/>
  <c r="Y142" i="4"/>
  <c r="X142" i="4"/>
  <c r="W142" i="4"/>
  <c r="V142" i="4"/>
  <c r="U142" i="4"/>
  <c r="T142" i="4"/>
  <c r="S142" i="4"/>
  <c r="R142" i="4"/>
  <c r="Q142" i="4"/>
  <c r="P142" i="4"/>
  <c r="O142" i="4"/>
  <c r="N142" i="4"/>
  <c r="M142" i="4"/>
  <c r="L142" i="4"/>
  <c r="K142" i="4"/>
  <c r="J142" i="4"/>
  <c r="I142" i="4"/>
  <c r="H142" i="4"/>
  <c r="AB141" i="4"/>
  <c r="AA141" i="4"/>
  <c r="Z141" i="4"/>
  <c r="Y141" i="4"/>
  <c r="X141" i="4"/>
  <c r="W141" i="4"/>
  <c r="V141" i="4"/>
  <c r="U141" i="4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AB140" i="4"/>
  <c r="AA140" i="4"/>
  <c r="Z140" i="4"/>
  <c r="Y140" i="4"/>
  <c r="X140" i="4"/>
  <c r="W140" i="4"/>
  <c r="V140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AB139" i="4"/>
  <c r="AA139" i="4"/>
  <c r="Z139" i="4"/>
  <c r="Y139" i="4"/>
  <c r="X139" i="4"/>
  <c r="W139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AB138" i="4"/>
  <c r="AA138" i="4"/>
  <c r="Z138" i="4"/>
  <c r="Y138" i="4"/>
  <c r="X138" i="4"/>
  <c r="W138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AB137" i="4"/>
  <c r="AA137" i="4"/>
  <c r="Z137" i="4"/>
  <c r="Y137" i="4"/>
  <c r="X137" i="4"/>
  <c r="W137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AB136" i="4"/>
  <c r="AA136" i="4"/>
  <c r="Z136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AB135" i="4"/>
  <c r="AA135" i="4"/>
  <c r="Z135" i="4"/>
  <c r="Y135" i="4"/>
  <c r="X135" i="4"/>
  <c r="W135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AB134" i="4"/>
  <c r="AA134" i="4"/>
  <c r="Z134" i="4"/>
  <c r="Y134" i="4"/>
  <c r="X134" i="4"/>
  <c r="W134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AB133" i="4"/>
  <c r="AA133" i="4"/>
  <c r="Z133" i="4"/>
  <c r="Y133" i="4"/>
  <c r="X133" i="4"/>
  <c r="W133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AB132" i="4"/>
  <c r="AA132" i="4"/>
  <c r="Z132" i="4"/>
  <c r="Y132" i="4"/>
  <c r="X132" i="4"/>
  <c r="W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AB131" i="4"/>
  <c r="AA131" i="4"/>
  <c r="Z131" i="4"/>
  <c r="Y131" i="4"/>
  <c r="X131" i="4"/>
  <c r="W131" i="4"/>
  <c r="V131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AB130" i="4"/>
  <c r="AA130" i="4"/>
  <c r="Z130" i="4"/>
  <c r="Y130" i="4"/>
  <c r="X130" i="4"/>
  <c r="W130" i="4"/>
  <c r="V130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AB129" i="4"/>
  <c r="AA129" i="4"/>
  <c r="Z129" i="4"/>
  <c r="Y129" i="4"/>
  <c r="X129" i="4"/>
  <c r="W129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AB128" i="4"/>
  <c r="AA128" i="4"/>
  <c r="Z128" i="4"/>
  <c r="Y128" i="4"/>
  <c r="X128" i="4"/>
  <c r="W128" i="4"/>
  <c r="V128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AB127" i="4"/>
  <c r="AA127" i="4"/>
  <c r="Z127" i="4"/>
  <c r="Y127" i="4"/>
  <c r="X127" i="4"/>
  <c r="W127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AB126" i="4"/>
  <c r="AA126" i="4"/>
  <c r="Z126" i="4"/>
  <c r="Y126" i="4"/>
  <c r="X126" i="4"/>
  <c r="W126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AB125" i="4"/>
  <c r="AA125" i="4"/>
  <c r="Z125" i="4"/>
  <c r="Y125" i="4"/>
  <c r="X125" i="4"/>
  <c r="W125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AB124" i="4"/>
  <c r="AA124" i="4"/>
  <c r="Z124" i="4"/>
  <c r="Y124" i="4"/>
  <c r="X124" i="4"/>
  <c r="W124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AB123" i="4"/>
  <c r="AA123" i="4"/>
  <c r="Z123" i="4"/>
  <c r="Y123" i="4"/>
  <c r="X123" i="4"/>
  <c r="W123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AB122" i="4"/>
  <c r="AA122" i="4"/>
  <c r="Z122" i="4"/>
  <c r="Y122" i="4"/>
  <c r="X122" i="4"/>
  <c r="W122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AB121" i="4"/>
  <c r="AA121" i="4"/>
  <c r="Z121" i="4"/>
  <c r="Y121" i="4"/>
  <c r="X121" i="4"/>
  <c r="W121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AB120" i="4"/>
  <c r="AA120" i="4"/>
  <c r="Z120" i="4"/>
  <c r="Y120" i="4"/>
  <c r="X120" i="4"/>
  <c r="W120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AB119" i="4"/>
  <c r="AA119" i="4"/>
  <c r="Z119" i="4"/>
  <c r="Y119" i="4"/>
  <c r="X119" i="4"/>
  <c r="W119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AB118" i="4"/>
  <c r="AA118" i="4"/>
  <c r="Z118" i="4"/>
  <c r="Y118" i="4"/>
  <c r="X118" i="4"/>
  <c r="W118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AB117" i="4"/>
  <c r="AA117" i="4"/>
  <c r="Z117" i="4"/>
  <c r="Y117" i="4"/>
  <c r="X117" i="4"/>
  <c r="W117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AB116" i="4"/>
  <c r="AA116" i="4"/>
  <c r="Z116" i="4"/>
  <c r="Y116" i="4"/>
  <c r="X116" i="4"/>
  <c r="W116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AB115" i="4"/>
  <c r="AA115" i="4"/>
  <c r="Z115" i="4"/>
  <c r="Y115" i="4"/>
  <c r="X115" i="4"/>
  <c r="W115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AB114" i="4"/>
  <c r="AA114" i="4"/>
  <c r="Z114" i="4"/>
  <c r="Y114" i="4"/>
  <c r="X114" i="4"/>
  <c r="W114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AB113" i="4"/>
  <c r="AA113" i="4"/>
  <c r="Z113" i="4"/>
  <c r="Y113" i="4"/>
  <c r="X113" i="4"/>
  <c r="W113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AB112" i="4"/>
  <c r="AA112" i="4"/>
  <c r="Z112" i="4"/>
  <c r="Y112" i="4"/>
  <c r="X112" i="4"/>
  <c r="W112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AB103" i="4"/>
  <c r="AA103" i="4"/>
  <c r="Z103" i="4"/>
  <c r="Y103" i="4"/>
  <c r="X103" i="4"/>
  <c r="W103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F196" i="3"/>
  <c r="H196" i="3" s="1"/>
  <c r="F195" i="3"/>
  <c r="H195" i="3" s="1"/>
  <c r="F194" i="3"/>
  <c r="H194" i="3" s="1"/>
  <c r="F193" i="3"/>
  <c r="H193" i="3" s="1"/>
  <c r="F192" i="3"/>
  <c r="H192" i="3" s="1"/>
  <c r="F191" i="3"/>
  <c r="H191" i="3" s="1"/>
  <c r="F190" i="3"/>
  <c r="H190" i="3" s="1"/>
  <c r="F189" i="3"/>
  <c r="H189" i="3" s="1"/>
  <c r="F188" i="3"/>
  <c r="H188" i="3" s="1"/>
  <c r="F187" i="3"/>
  <c r="H187" i="3" s="1"/>
  <c r="F186" i="3"/>
  <c r="H186" i="3" s="1"/>
  <c r="F185" i="3"/>
  <c r="H185" i="3" s="1"/>
  <c r="F184" i="3"/>
  <c r="H184" i="3" s="1"/>
  <c r="F183" i="3"/>
  <c r="H183" i="3" s="1"/>
  <c r="F182" i="3"/>
  <c r="H182" i="3" s="1"/>
  <c r="F181" i="3"/>
  <c r="H181" i="3" s="1"/>
  <c r="F180" i="3"/>
  <c r="H180" i="3" s="1"/>
  <c r="F179" i="3"/>
  <c r="H179" i="3" s="1"/>
  <c r="F178" i="3"/>
  <c r="H178" i="3" s="1"/>
  <c r="F177" i="3"/>
  <c r="H177" i="3" s="1"/>
  <c r="F176" i="3"/>
  <c r="H176" i="3" s="1"/>
  <c r="F175" i="3"/>
  <c r="H175" i="3" s="1"/>
  <c r="F174" i="3"/>
  <c r="H174" i="3" s="1"/>
  <c r="F173" i="3"/>
  <c r="H173" i="3" s="1"/>
  <c r="F172" i="3"/>
  <c r="H172" i="3" s="1"/>
  <c r="F171" i="3"/>
  <c r="H171" i="3" s="1"/>
  <c r="F170" i="3"/>
  <c r="H170" i="3" s="1"/>
  <c r="F169" i="3"/>
  <c r="H169" i="3" s="1"/>
  <c r="F168" i="3"/>
  <c r="H168" i="3" s="1"/>
  <c r="F167" i="3"/>
  <c r="H167" i="3" s="1"/>
  <c r="F166" i="3"/>
  <c r="H166" i="3" s="1"/>
  <c r="F165" i="3"/>
  <c r="H165" i="3" s="1"/>
  <c r="F164" i="3"/>
  <c r="H164" i="3" s="1"/>
  <c r="F163" i="3"/>
  <c r="H163" i="3" s="1"/>
  <c r="F162" i="3"/>
  <c r="H162" i="3" s="1"/>
  <c r="F161" i="3"/>
  <c r="H161" i="3" s="1"/>
  <c r="F160" i="3"/>
  <c r="H160" i="3" s="1"/>
  <c r="F159" i="3"/>
  <c r="H159" i="3" s="1"/>
  <c r="F158" i="3"/>
  <c r="H158" i="3" s="1"/>
  <c r="F157" i="3"/>
  <c r="H157" i="3" s="1"/>
  <c r="F156" i="3"/>
  <c r="H156" i="3" s="1"/>
  <c r="F155" i="3"/>
  <c r="H155" i="3" s="1"/>
  <c r="F154" i="3"/>
  <c r="H154" i="3" s="1"/>
  <c r="F153" i="3"/>
  <c r="H153" i="3" s="1"/>
  <c r="F152" i="3"/>
  <c r="H152" i="3" s="1"/>
  <c r="F151" i="3"/>
  <c r="H151" i="3" s="1"/>
  <c r="F150" i="3"/>
  <c r="H150" i="3" s="1"/>
  <c r="F149" i="3"/>
  <c r="H149" i="3" s="1"/>
  <c r="F148" i="3"/>
  <c r="H148" i="3" s="1"/>
  <c r="F147" i="3"/>
  <c r="H147" i="3" s="1"/>
  <c r="F146" i="3"/>
  <c r="H146" i="3" s="1"/>
  <c r="F145" i="3"/>
  <c r="H145" i="3" s="1"/>
  <c r="F144" i="3"/>
  <c r="H144" i="3" s="1"/>
  <c r="F143" i="3"/>
  <c r="H143" i="3" s="1"/>
  <c r="F142" i="3"/>
  <c r="H142" i="3" s="1"/>
  <c r="F141" i="3"/>
  <c r="H141" i="3" s="1"/>
  <c r="F140" i="3"/>
  <c r="H140" i="3" s="1"/>
  <c r="F139" i="3"/>
  <c r="H139" i="3" s="1"/>
  <c r="F138" i="3"/>
  <c r="H138" i="3" s="1"/>
  <c r="F137" i="3"/>
  <c r="H137" i="3" s="1"/>
  <c r="F136" i="3"/>
  <c r="H136" i="3" s="1"/>
  <c r="F135" i="3"/>
  <c r="H135" i="3" s="1"/>
  <c r="F134" i="3"/>
  <c r="H134" i="3" s="1"/>
  <c r="F133" i="3"/>
  <c r="H133" i="3" s="1"/>
  <c r="F132" i="3"/>
  <c r="H132" i="3" s="1"/>
  <c r="F131" i="3"/>
  <c r="H131" i="3" s="1"/>
  <c r="F130" i="3"/>
  <c r="H130" i="3" s="1"/>
  <c r="F129" i="3"/>
  <c r="H129" i="3" s="1"/>
  <c r="F128" i="3"/>
  <c r="H128" i="3" s="1"/>
  <c r="F127" i="3"/>
  <c r="H127" i="3" s="1"/>
  <c r="F126" i="3"/>
  <c r="H126" i="3" s="1"/>
  <c r="F125" i="3"/>
  <c r="H125" i="3" s="1"/>
  <c r="F124" i="3"/>
  <c r="H124" i="3" s="1"/>
  <c r="F123" i="3"/>
  <c r="H123" i="3" s="1"/>
  <c r="F122" i="3"/>
  <c r="H122" i="3" s="1"/>
  <c r="F121" i="3"/>
  <c r="H121" i="3" s="1"/>
  <c r="F120" i="3"/>
  <c r="H120" i="3" s="1"/>
  <c r="F119" i="3"/>
  <c r="H119" i="3" s="1"/>
  <c r="F118" i="3"/>
  <c r="H118" i="3" s="1"/>
  <c r="F117" i="3"/>
  <c r="H117" i="3" s="1"/>
  <c r="F116" i="3"/>
  <c r="H116" i="3" s="1"/>
  <c r="F115" i="3"/>
  <c r="H115" i="3" s="1"/>
  <c r="F114" i="3"/>
  <c r="H114" i="3" s="1"/>
  <c r="F113" i="3"/>
  <c r="H113" i="3" s="1"/>
  <c r="F112" i="3"/>
  <c r="H112" i="3" s="1"/>
  <c r="F111" i="3"/>
  <c r="H111" i="3" s="1"/>
  <c r="F110" i="3"/>
  <c r="H110" i="3" s="1"/>
  <c r="F109" i="3"/>
  <c r="H109" i="3" s="1"/>
  <c r="F108" i="3"/>
  <c r="H108" i="3" s="1"/>
  <c r="F107" i="3"/>
  <c r="H107" i="3" s="1"/>
  <c r="F106" i="3"/>
  <c r="H106" i="3" s="1"/>
  <c r="F105" i="3"/>
  <c r="H105" i="3" s="1"/>
  <c r="F104" i="3"/>
  <c r="H104" i="3" s="1"/>
  <c r="F103" i="3"/>
  <c r="H103" i="3" s="1"/>
  <c r="F102" i="3"/>
  <c r="H102" i="3" s="1"/>
  <c r="F101" i="3"/>
  <c r="H101" i="3" s="1"/>
  <c r="F100" i="3"/>
  <c r="H100" i="3" s="1"/>
  <c r="F99" i="3"/>
  <c r="H99" i="3" s="1"/>
  <c r="F98" i="3"/>
  <c r="H98" i="3" s="1"/>
  <c r="F97" i="3"/>
  <c r="H97" i="3" s="1"/>
  <c r="F96" i="3"/>
  <c r="H96" i="3" s="1"/>
  <c r="F95" i="3"/>
  <c r="H95" i="3" s="1"/>
  <c r="F94" i="3"/>
  <c r="H94" i="3" s="1"/>
  <c r="F93" i="3"/>
  <c r="H93" i="3" s="1"/>
  <c r="F92" i="3"/>
  <c r="H92" i="3" s="1"/>
  <c r="F91" i="3"/>
  <c r="H91" i="3" s="1"/>
  <c r="F90" i="3"/>
  <c r="H90" i="3" s="1"/>
  <c r="F89" i="3"/>
  <c r="H89" i="3" s="1"/>
  <c r="F88" i="3"/>
  <c r="H88" i="3" s="1"/>
  <c r="F87" i="3"/>
  <c r="H87" i="3" s="1"/>
  <c r="F86" i="3"/>
  <c r="H86" i="3" s="1"/>
  <c r="F85" i="3"/>
  <c r="H85" i="3" s="1"/>
  <c r="F84" i="3"/>
  <c r="H84" i="3" s="1"/>
  <c r="F83" i="3"/>
  <c r="H83" i="3" s="1"/>
  <c r="F82" i="3"/>
  <c r="H82" i="3" s="1"/>
  <c r="F81" i="3"/>
  <c r="H81" i="3" s="1"/>
  <c r="F80" i="3"/>
  <c r="H80" i="3" s="1"/>
  <c r="F79" i="3"/>
  <c r="H79" i="3" s="1"/>
  <c r="F78" i="3"/>
  <c r="H78" i="3" s="1"/>
  <c r="F77" i="3"/>
  <c r="H77" i="3" s="1"/>
  <c r="F76" i="3"/>
  <c r="H76" i="3" s="1"/>
  <c r="F75" i="3"/>
  <c r="H75" i="3" s="1"/>
  <c r="F74" i="3"/>
  <c r="H74" i="3" s="1"/>
  <c r="F73" i="3"/>
  <c r="H73" i="3" s="1"/>
  <c r="F72" i="3"/>
  <c r="H72" i="3" s="1"/>
  <c r="F71" i="3"/>
  <c r="H71" i="3" s="1"/>
  <c r="F70" i="3"/>
  <c r="H70" i="3" s="1"/>
  <c r="F69" i="3"/>
  <c r="H69" i="3" s="1"/>
  <c r="F68" i="3"/>
  <c r="H68" i="3" s="1"/>
  <c r="F67" i="3"/>
  <c r="H67" i="3" s="1"/>
  <c r="F66" i="3"/>
  <c r="H66" i="3" s="1"/>
  <c r="F65" i="3"/>
  <c r="H65" i="3" s="1"/>
  <c r="F64" i="3"/>
  <c r="H64" i="3" s="1"/>
  <c r="F63" i="3"/>
  <c r="H63" i="3" s="1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56" i="3"/>
  <c r="H56" i="3" s="1"/>
  <c r="F55" i="3"/>
  <c r="H55" i="3" s="1"/>
  <c r="F54" i="3"/>
  <c r="H54" i="3" s="1"/>
  <c r="F53" i="3"/>
  <c r="H53" i="3" s="1"/>
  <c r="F52" i="3"/>
  <c r="H52" i="3" s="1"/>
  <c r="F51" i="3"/>
  <c r="H51" i="3" s="1"/>
  <c r="F50" i="3"/>
  <c r="H50" i="3" s="1"/>
  <c r="F49" i="3"/>
  <c r="H49" i="3" s="1"/>
  <c r="F48" i="3"/>
  <c r="H48" i="3" s="1"/>
  <c r="F47" i="3"/>
  <c r="H47" i="3" s="1"/>
  <c r="F46" i="3"/>
  <c r="H46" i="3" s="1"/>
  <c r="F45" i="3"/>
  <c r="H45" i="3" s="1"/>
  <c r="F44" i="3"/>
  <c r="H44" i="3" s="1"/>
  <c r="F43" i="3"/>
  <c r="H43" i="3" s="1"/>
  <c r="F42" i="3"/>
  <c r="H42" i="3" s="1"/>
  <c r="F41" i="3"/>
  <c r="H41" i="3" s="1"/>
  <c r="F40" i="3"/>
  <c r="H40" i="3" s="1"/>
  <c r="F39" i="3"/>
  <c r="H39" i="3" s="1"/>
  <c r="F38" i="3"/>
  <c r="H38" i="3" s="1"/>
  <c r="F37" i="3"/>
  <c r="H37" i="3" s="1"/>
  <c r="F36" i="3"/>
  <c r="H36" i="3" s="1"/>
  <c r="F35" i="3"/>
  <c r="H35" i="3" s="1"/>
  <c r="F34" i="3"/>
  <c r="H34" i="3" s="1"/>
  <c r="F33" i="3"/>
  <c r="H33" i="3" s="1"/>
  <c r="F32" i="3"/>
  <c r="H32" i="3" s="1"/>
  <c r="F31" i="3"/>
  <c r="H31" i="3" s="1"/>
  <c r="F30" i="3"/>
  <c r="H30" i="3" s="1"/>
  <c r="F29" i="3"/>
  <c r="H29" i="3" s="1"/>
  <c r="F28" i="3"/>
  <c r="H28" i="3" s="1"/>
  <c r="F27" i="3"/>
  <c r="H27" i="3" s="1"/>
  <c r="F26" i="3"/>
  <c r="H26" i="3" s="1"/>
  <c r="F25" i="3"/>
  <c r="H25" i="3" s="1"/>
  <c r="F24" i="3"/>
  <c r="H24" i="3" s="1"/>
  <c r="F23" i="3"/>
  <c r="H23" i="3" s="1"/>
  <c r="F22" i="3"/>
  <c r="H22" i="3" s="1"/>
  <c r="F21" i="3"/>
  <c r="H21" i="3" s="1"/>
  <c r="F20" i="3"/>
  <c r="H20" i="3" s="1"/>
  <c r="F19" i="3"/>
  <c r="H19" i="3" s="1"/>
  <c r="F18" i="3"/>
  <c r="H18" i="3" s="1"/>
  <c r="F17" i="3"/>
  <c r="H17" i="3" s="1"/>
  <c r="F16" i="3"/>
  <c r="H16" i="3" s="1"/>
  <c r="F15" i="3"/>
  <c r="H15" i="3" s="1"/>
  <c r="F14" i="3"/>
  <c r="H14" i="3" s="1"/>
  <c r="F13" i="3"/>
  <c r="H13" i="3" s="1"/>
  <c r="F12" i="3"/>
  <c r="H12" i="3" s="1"/>
  <c r="F11" i="3"/>
  <c r="H11" i="3" s="1"/>
  <c r="F10" i="3"/>
  <c r="H10" i="3" s="1"/>
  <c r="F9" i="3"/>
  <c r="H9" i="3" s="1"/>
  <c r="F8" i="3"/>
  <c r="H8" i="3" s="1"/>
  <c r="F7" i="3"/>
  <c r="H7" i="3" s="1"/>
  <c r="F6" i="3"/>
  <c r="H6" i="3" s="1"/>
  <c r="F5" i="3"/>
  <c r="H5" i="3" s="1"/>
  <c r="F4" i="3"/>
  <c r="H4" i="3" s="1"/>
  <c r="F3" i="3"/>
  <c r="H3" i="3" s="1"/>
  <c r="F2" i="3"/>
  <c r="H2" i="3" s="1"/>
  <c r="M3189" i="5" l="1"/>
  <c r="M3255" i="5"/>
  <c r="M1890" i="5"/>
  <c r="M1910" i="5"/>
  <c r="M3250" i="5"/>
  <c r="M3310" i="5"/>
  <c r="M3227" i="5"/>
  <c r="M2163" i="5"/>
  <c r="M2173" i="5"/>
  <c r="M2183" i="5"/>
  <c r="M2335" i="5"/>
  <c r="M2552" i="5"/>
  <c r="M2592" i="5"/>
  <c r="M2612" i="5"/>
  <c r="R302" i="5"/>
  <c r="M300" i="5"/>
  <c r="M537" i="5"/>
  <c r="R557" i="5"/>
  <c r="M88" i="5"/>
  <c r="M3541" i="5"/>
  <c r="M3286" i="5"/>
  <c r="M3326" i="5"/>
  <c r="M217" i="5"/>
  <c r="W217" i="5" s="1"/>
  <c r="R314" i="5"/>
  <c r="R774" i="5"/>
  <c r="M1110" i="5"/>
  <c r="M1165" i="5"/>
  <c r="M1195" i="5"/>
  <c r="M1205" i="5"/>
  <c r="M1235" i="5"/>
  <c r="M1253" i="5"/>
  <c r="M1257" i="5"/>
  <c r="M1269" i="5"/>
  <c r="M1356" i="5"/>
  <c r="M1386" i="5"/>
  <c r="M1411" i="5"/>
  <c r="M1454" i="5"/>
  <c r="M1458" i="5"/>
  <c r="M1474" i="5"/>
  <c r="M2550" i="5"/>
  <c r="M2600" i="5"/>
  <c r="M1170" i="5"/>
  <c r="M1338" i="5"/>
  <c r="M1160" i="5"/>
  <c r="M1280" i="5"/>
  <c r="M2022" i="5"/>
  <c r="M2142" i="5"/>
  <c r="M2152" i="5"/>
  <c r="R722" i="5"/>
  <c r="M3491" i="5"/>
  <c r="M3551" i="5"/>
  <c r="M3589" i="5"/>
  <c r="M2409" i="5"/>
  <c r="M2995" i="5"/>
  <c r="M3515" i="5"/>
  <c r="M3525" i="5"/>
  <c r="R241" i="5"/>
  <c r="M359" i="5"/>
  <c r="M462" i="5"/>
  <c r="M474" i="5"/>
  <c r="R484" i="5"/>
  <c r="M3456" i="5"/>
  <c r="R29" i="5"/>
  <c r="M80" i="5"/>
  <c r="M2824" i="5"/>
  <c r="M2843" i="5"/>
  <c r="M2883" i="5"/>
  <c r="M2893" i="5"/>
  <c r="M299" i="5"/>
  <c r="R780" i="5"/>
  <c r="M853" i="5"/>
  <c r="M893" i="5"/>
  <c r="M903" i="5"/>
  <c r="R943" i="5"/>
  <c r="M993" i="5"/>
  <c r="M3" i="5"/>
  <c r="R280" i="5"/>
  <c r="M283" i="5"/>
  <c r="R644" i="5"/>
  <c r="R657" i="5"/>
  <c r="M1438" i="5"/>
  <c r="M2007" i="5"/>
  <c r="M2293" i="5"/>
  <c r="M2297" i="5"/>
  <c r="M2506" i="5"/>
  <c r="M2616" i="5"/>
  <c r="M2636" i="5"/>
  <c r="R76" i="5"/>
  <c r="M2353" i="5"/>
  <c r="M2603" i="5"/>
  <c r="M83" i="5"/>
  <c r="R304" i="5"/>
  <c r="M3503" i="5"/>
  <c r="M56" i="5"/>
  <c r="M3224" i="5"/>
  <c r="M3304" i="5"/>
  <c r="R23" i="5"/>
  <c r="R203" i="5"/>
  <c r="R685" i="5"/>
  <c r="M1001" i="5"/>
  <c r="R1006" i="5"/>
  <c r="M1164" i="5"/>
  <c r="R30" i="5"/>
  <c r="R71" i="5"/>
  <c r="R787" i="5"/>
  <c r="R850" i="5"/>
  <c r="R880" i="5"/>
  <c r="R900" i="5"/>
  <c r="R920" i="5"/>
  <c r="M1034" i="5"/>
  <c r="M2116" i="5"/>
  <c r="M767" i="5"/>
  <c r="M41" i="5"/>
  <c r="R85" i="5"/>
  <c r="M323" i="5"/>
  <c r="M1127" i="5"/>
  <c r="M1151" i="5"/>
  <c r="M1155" i="5"/>
  <c r="M1587" i="5"/>
  <c r="M3369" i="5"/>
  <c r="M2619" i="5"/>
  <c r="M2826" i="5"/>
  <c r="M2834" i="5"/>
  <c r="M2858" i="5"/>
  <c r="M2868" i="5"/>
  <c r="M2999" i="5"/>
  <c r="M3007" i="5"/>
  <c r="M3062" i="5"/>
  <c r="M1199" i="5"/>
  <c r="M1209" i="5"/>
  <c r="M1229" i="5"/>
  <c r="M1350" i="5"/>
  <c r="M1881" i="5"/>
  <c r="M1891" i="5"/>
  <c r="M1911" i="5"/>
  <c r="M3376" i="5"/>
  <c r="M3396" i="5"/>
  <c r="R45" i="5"/>
  <c r="M1084" i="5"/>
  <c r="M1274" i="5"/>
  <c r="M1574" i="5"/>
  <c r="M115" i="5"/>
  <c r="W115" i="5" s="1"/>
  <c r="M169" i="5"/>
  <c r="M261" i="5"/>
  <c r="M318" i="5"/>
  <c r="R393" i="5"/>
  <c r="R608" i="5"/>
  <c r="R618" i="5"/>
  <c r="M840" i="5"/>
  <c r="M1243" i="5"/>
  <c r="M3410" i="5"/>
  <c r="M3460" i="5"/>
  <c r="R146" i="5"/>
  <c r="M324" i="5"/>
  <c r="M1068" i="5"/>
  <c r="M1078" i="5"/>
  <c r="M1118" i="5"/>
  <c r="M3083" i="5"/>
  <c r="M3093" i="5"/>
  <c r="M3123" i="5"/>
  <c r="M3307" i="5"/>
  <c r="M3317" i="5"/>
  <c r="M3347" i="5"/>
  <c r="M26" i="5"/>
  <c r="R133" i="5"/>
  <c r="R143" i="5"/>
  <c r="R153" i="5"/>
  <c r="M163" i="5"/>
  <c r="M173" i="5"/>
  <c r="M1464" i="5"/>
  <c r="M1472" i="5"/>
  <c r="M1663" i="5"/>
  <c r="M1691" i="5"/>
  <c r="M1711" i="5"/>
  <c r="M1879" i="5"/>
  <c r="M1980" i="5"/>
  <c r="M2048" i="5"/>
  <c r="M2447" i="5"/>
  <c r="M2497" i="5"/>
  <c r="M2507" i="5"/>
  <c r="M2896" i="5"/>
  <c r="M2454" i="5"/>
  <c r="M3500" i="5"/>
  <c r="M3510" i="5"/>
  <c r="M3520" i="5"/>
  <c r="M3568" i="5"/>
  <c r="M3578" i="5"/>
  <c r="R74" i="5"/>
  <c r="R316" i="5"/>
  <c r="M529" i="5"/>
  <c r="R549" i="5"/>
  <c r="R262" i="5"/>
  <c r="R282" i="5"/>
  <c r="R735" i="5"/>
  <c r="M1392" i="5"/>
  <c r="M1886" i="5"/>
  <c r="M113" i="5"/>
  <c r="M351" i="5"/>
  <c r="M361" i="5"/>
  <c r="R516" i="5"/>
  <c r="R616" i="5"/>
  <c r="M1284" i="5"/>
  <c r="M1288" i="5"/>
  <c r="M1302" i="5"/>
  <c r="M1332" i="5"/>
  <c r="M3042" i="5"/>
  <c r="M3046" i="5"/>
  <c r="M3358" i="5"/>
  <c r="M997" i="5"/>
  <c r="M2256" i="5"/>
  <c r="M2468" i="5"/>
  <c r="M2558" i="5"/>
  <c r="M3554" i="5"/>
  <c r="R65" i="5"/>
  <c r="R297" i="5"/>
  <c r="M977" i="5"/>
  <c r="M3483" i="5"/>
  <c r="M3531" i="5"/>
  <c r="A346" i="4"/>
  <c r="R10" i="5"/>
  <c r="M704" i="5"/>
  <c r="M945" i="5"/>
  <c r="M955" i="5"/>
  <c r="R1024" i="5"/>
  <c r="M1513" i="5"/>
  <c r="M2987" i="5"/>
  <c r="M3176" i="5"/>
  <c r="M3183" i="5"/>
  <c r="M3269" i="5"/>
  <c r="M3279" i="5"/>
  <c r="D5" i="4"/>
  <c r="M270" i="5"/>
  <c r="R505" i="5"/>
  <c r="M1101" i="5"/>
  <c r="M1140" i="5"/>
  <c r="M2376" i="5"/>
  <c r="M2446" i="5"/>
  <c r="M2786" i="5"/>
  <c r="M2796" i="5"/>
  <c r="M2806" i="5"/>
  <c r="M2845" i="5"/>
  <c r="M2905" i="5"/>
  <c r="M2925" i="5"/>
  <c r="M98" i="5"/>
  <c r="R116" i="5"/>
  <c r="M170" i="5"/>
  <c r="R701" i="5"/>
  <c r="M779" i="5"/>
  <c r="M1032" i="5"/>
  <c r="M1040" i="5"/>
  <c r="M1048" i="5"/>
  <c r="M1052" i="5"/>
  <c r="M1056" i="5"/>
  <c r="M1060" i="5"/>
  <c r="M1064" i="5"/>
  <c r="M3409" i="5"/>
  <c r="R61" i="5"/>
  <c r="R68" i="5"/>
  <c r="R259" i="5"/>
  <c r="R678" i="5"/>
  <c r="R909" i="5"/>
  <c r="M939" i="5"/>
  <c r="R1015" i="5"/>
  <c r="M1279" i="5"/>
  <c r="M2373" i="5"/>
  <c r="M2403" i="5"/>
  <c r="M2473" i="5"/>
  <c r="M3467" i="5"/>
  <c r="R619" i="5"/>
  <c r="D189" i="4"/>
  <c r="R946" i="5"/>
  <c r="R956" i="5"/>
  <c r="M1283" i="5"/>
  <c r="M1301" i="5"/>
  <c r="M1413" i="5"/>
  <c r="M1619" i="5"/>
  <c r="M2051" i="5"/>
  <c r="M2131" i="5"/>
  <c r="M2201" i="5"/>
  <c r="M2248" i="5"/>
  <c r="M2258" i="5"/>
  <c r="M2278" i="5"/>
  <c r="M2380" i="5"/>
  <c r="M2390" i="5"/>
  <c r="M2630" i="5"/>
  <c r="M2720" i="5"/>
  <c r="M2810" i="5"/>
  <c r="M2820" i="5"/>
  <c r="M2839" i="5"/>
  <c r="M2859" i="5"/>
  <c r="M2869" i="5"/>
  <c r="M3453" i="5"/>
  <c r="R230" i="5"/>
  <c r="M240" i="5"/>
  <c r="M454" i="5"/>
  <c r="M464" i="5"/>
  <c r="M467" i="5"/>
  <c r="M1308" i="5"/>
  <c r="M1488" i="5"/>
  <c r="M2058" i="5"/>
  <c r="M2118" i="5"/>
  <c r="M2886" i="5"/>
  <c r="M3133" i="5"/>
  <c r="M3549" i="5"/>
  <c r="M3577" i="5"/>
  <c r="M3587" i="5"/>
  <c r="M151" i="5"/>
  <c r="M1402" i="5"/>
  <c r="M2330" i="5"/>
  <c r="M3120" i="5"/>
  <c r="M3478" i="5"/>
  <c r="A57" i="4"/>
  <c r="R99" i="5"/>
  <c r="M503" i="5"/>
  <c r="M1099" i="5"/>
  <c r="M2055" i="5"/>
  <c r="M2065" i="5"/>
  <c r="M2075" i="5"/>
  <c r="M2115" i="5"/>
  <c r="M2714" i="5"/>
  <c r="M2774" i="5"/>
  <c r="M2784" i="5"/>
  <c r="M3464" i="5"/>
  <c r="R114" i="5"/>
  <c r="R148" i="5"/>
  <c r="R181" i="5"/>
  <c r="M540" i="5"/>
  <c r="M729" i="5"/>
  <c r="M3117" i="5"/>
  <c r="M3324" i="5"/>
  <c r="F219" i="4"/>
  <c r="M1150" i="5"/>
  <c r="M1362" i="5"/>
  <c r="M1372" i="5"/>
  <c r="M1497" i="5"/>
  <c r="M2239" i="5"/>
  <c r="M2279" i="5"/>
  <c r="M2307" i="5"/>
  <c r="M2311" i="5"/>
  <c r="M2315" i="5"/>
  <c r="M2361" i="5"/>
  <c r="M2411" i="5"/>
  <c r="M2441" i="5"/>
  <c r="M2910" i="5"/>
  <c r="M145" i="5"/>
  <c r="M3404" i="5"/>
  <c r="M3424" i="5"/>
  <c r="M3434" i="5"/>
  <c r="M3444" i="5"/>
  <c r="D302" i="4"/>
  <c r="R172" i="5"/>
  <c r="AA178" i="5"/>
  <c r="M205" i="5"/>
  <c r="M266" i="5"/>
  <c r="M607" i="5"/>
  <c r="M1440" i="5"/>
  <c r="M1594" i="5"/>
  <c r="M1606" i="5"/>
  <c r="M1744" i="5"/>
  <c r="M1748" i="5"/>
  <c r="M1828" i="5"/>
  <c r="M1832" i="5"/>
  <c r="M1959" i="5"/>
  <c r="M1981" i="5"/>
  <c r="M2089" i="5"/>
  <c r="M2348" i="5"/>
  <c r="M2368" i="5"/>
  <c r="M3182" i="5"/>
  <c r="M3371" i="5"/>
  <c r="M3381" i="5"/>
  <c r="M3490" i="5"/>
  <c r="R39" i="5"/>
  <c r="M97" i="5"/>
  <c r="R139" i="5"/>
  <c r="R275" i="5"/>
  <c r="M379" i="5"/>
  <c r="M554" i="5"/>
  <c r="M788" i="5"/>
  <c r="M851" i="5"/>
  <c r="M901" i="5"/>
  <c r="M921" i="5"/>
  <c r="R1018" i="5"/>
  <c r="R1023" i="5"/>
  <c r="M1031" i="5"/>
  <c r="M1316" i="5"/>
  <c r="M1887" i="5"/>
  <c r="M2146" i="5"/>
  <c r="M2166" i="5"/>
  <c r="M2525" i="5"/>
  <c r="M3061" i="5"/>
  <c r="M449" i="5"/>
  <c r="R459" i="5"/>
  <c r="R481" i="5"/>
  <c r="R730" i="5"/>
  <c r="M1047" i="5"/>
  <c r="M1323" i="5"/>
  <c r="M1353" i="5"/>
  <c r="M1482" i="5"/>
  <c r="M1805" i="5"/>
  <c r="M1821" i="5"/>
  <c r="M1825" i="5"/>
  <c r="M1936" i="5"/>
  <c r="M2123" i="5"/>
  <c r="M3027" i="5"/>
  <c r="M3058" i="5"/>
  <c r="M3068" i="5"/>
  <c r="M3128" i="5"/>
  <c r="M3242" i="5"/>
  <c r="R89" i="5"/>
  <c r="R166" i="5"/>
  <c r="R242" i="5"/>
  <c r="R548" i="5"/>
  <c r="M2898" i="5"/>
  <c r="D193" i="4"/>
  <c r="F302" i="4"/>
  <c r="A549" i="4"/>
  <c r="R20" i="5"/>
  <c r="R83" i="5"/>
  <c r="R97" i="5"/>
  <c r="M142" i="5"/>
  <c r="M158" i="5"/>
  <c r="R207" i="5"/>
  <c r="R410" i="5"/>
  <c r="R482" i="5"/>
  <c r="R605" i="5"/>
  <c r="M618" i="5"/>
  <c r="R638" i="5"/>
  <c r="M978" i="5"/>
  <c r="M2172" i="5"/>
  <c r="M2192" i="5"/>
  <c r="M2202" i="5"/>
  <c r="M2334" i="5"/>
  <c r="M2364" i="5"/>
  <c r="M3180" i="5"/>
  <c r="M3226" i="5"/>
  <c r="M3246" i="5"/>
  <c r="M3309" i="5"/>
  <c r="M3422" i="5"/>
  <c r="M3442" i="5"/>
  <c r="M3538" i="5"/>
  <c r="M3216" i="5"/>
  <c r="M3263" i="5"/>
  <c r="M3306" i="5"/>
  <c r="F13" i="4"/>
  <c r="D539" i="4"/>
  <c r="M7" i="5"/>
  <c r="R86" i="5"/>
  <c r="M122" i="5"/>
  <c r="W122" i="5" s="1"/>
  <c r="R240" i="5"/>
  <c r="R250" i="5"/>
  <c r="R265" i="5"/>
  <c r="M354" i="5"/>
  <c r="R374" i="5"/>
  <c r="R532" i="5"/>
  <c r="R562" i="5"/>
  <c r="R714" i="5"/>
  <c r="R925" i="5"/>
  <c r="R935" i="5"/>
  <c r="M1250" i="5"/>
  <c r="M1254" i="5"/>
  <c r="M1996" i="5"/>
  <c r="M2036" i="5"/>
  <c r="M2199" i="5"/>
  <c r="M2338" i="5"/>
  <c r="M2371" i="5"/>
  <c r="M2444" i="5"/>
  <c r="M2464" i="5"/>
  <c r="M2557" i="5"/>
  <c r="M2567" i="5"/>
  <c r="M2577" i="5"/>
  <c r="M2807" i="5"/>
  <c r="M2866" i="5"/>
  <c r="A236" i="4"/>
  <c r="D389" i="4"/>
  <c r="D551" i="4"/>
  <c r="A572" i="4"/>
  <c r="R27" i="5"/>
  <c r="R168" i="5"/>
  <c r="R201" i="5"/>
  <c r="R417" i="5"/>
  <c r="R612" i="5"/>
  <c r="M747" i="5"/>
  <c r="M754" i="5"/>
  <c r="M1081" i="5"/>
  <c r="M1128" i="5"/>
  <c r="M1136" i="5"/>
  <c r="M1278" i="5"/>
  <c r="M1290" i="5"/>
  <c r="M1490" i="5"/>
  <c r="M1570" i="5"/>
  <c r="M1993" i="5"/>
  <c r="M2033" i="5"/>
  <c r="M2206" i="5"/>
  <c r="M2331" i="5"/>
  <c r="M2494" i="5"/>
  <c r="M2504" i="5"/>
  <c r="M2514" i="5"/>
  <c r="M2624" i="5"/>
  <c r="M2694" i="5"/>
  <c r="M2906" i="5"/>
  <c r="M3366" i="5"/>
  <c r="D91" i="4"/>
  <c r="F176" i="4"/>
  <c r="D217" i="4"/>
  <c r="R126" i="5"/>
  <c r="M162" i="5"/>
  <c r="R165" i="5"/>
  <c r="M274" i="5"/>
  <c r="M1591" i="5"/>
  <c r="M1603" i="5"/>
  <c r="M1614" i="5"/>
  <c r="M1628" i="5"/>
  <c r="M1645" i="5"/>
  <c r="M1661" i="5"/>
  <c r="M1681" i="5"/>
  <c r="M1697" i="5"/>
  <c r="M1701" i="5"/>
  <c r="M1705" i="5"/>
  <c r="M1721" i="5"/>
  <c r="M1741" i="5"/>
  <c r="M1841" i="5"/>
  <c r="M1865" i="5"/>
  <c r="M1956" i="5"/>
  <c r="M1960" i="5"/>
  <c r="M2113" i="5"/>
  <c r="M2320" i="5"/>
  <c r="M2324" i="5"/>
  <c r="M2388" i="5"/>
  <c r="M2501" i="5"/>
  <c r="M3037" i="5"/>
  <c r="M3213" i="5"/>
  <c r="M3313" i="5"/>
  <c r="M3353" i="5"/>
  <c r="M3492" i="5"/>
  <c r="M3502" i="5"/>
  <c r="M3522" i="5"/>
  <c r="D211" i="4"/>
  <c r="F216" i="4"/>
  <c r="D330" i="4"/>
  <c r="A533" i="4"/>
  <c r="M11" i="5"/>
  <c r="M47" i="5"/>
  <c r="M57" i="5"/>
  <c r="X57" i="5" s="1"/>
  <c r="R162" i="5"/>
  <c r="R221" i="5"/>
  <c r="R244" i="5"/>
  <c r="R338" i="5"/>
  <c r="R358" i="5"/>
  <c r="R698" i="5"/>
  <c r="R776" i="5"/>
  <c r="M979" i="5"/>
  <c r="M1088" i="5"/>
  <c r="M1263" i="5"/>
  <c r="M1267" i="5"/>
  <c r="M1367" i="5"/>
  <c r="M1401" i="5"/>
  <c r="M1577" i="5"/>
  <c r="M1990" i="5"/>
  <c r="M2060" i="5"/>
  <c r="M2080" i="5"/>
  <c r="M2428" i="5"/>
  <c r="M2528" i="5"/>
  <c r="M2671" i="5"/>
  <c r="M2721" i="5"/>
  <c r="M2731" i="5"/>
  <c r="M2771" i="5"/>
  <c r="M2811" i="5"/>
  <c r="M2870" i="5"/>
  <c r="M3080" i="5"/>
  <c r="M3247" i="5"/>
  <c r="M3257" i="5"/>
  <c r="M3413" i="5"/>
  <c r="M3423" i="5"/>
  <c r="M3443" i="5"/>
  <c r="F142" i="4"/>
  <c r="D200" i="4"/>
  <c r="M3199" i="5"/>
  <c r="M3350" i="5"/>
  <c r="D311" i="4"/>
  <c r="A317" i="4"/>
  <c r="F396" i="4"/>
  <c r="R8" i="5"/>
  <c r="M68" i="5"/>
  <c r="R78" i="5"/>
  <c r="R84" i="5"/>
  <c r="M101" i="5"/>
  <c r="R104" i="5"/>
  <c r="R185" i="5"/>
  <c r="M355" i="5"/>
  <c r="R428" i="5"/>
  <c r="R458" i="5"/>
  <c r="M675" i="5"/>
  <c r="R783" i="5"/>
  <c r="M819" i="5"/>
  <c r="R936" i="5"/>
  <c r="M1424" i="5"/>
  <c r="M2037" i="5"/>
  <c r="M2107" i="5"/>
  <c r="M2180" i="5"/>
  <c r="M2372" i="5"/>
  <c r="M2618" i="5"/>
  <c r="M2638" i="5"/>
  <c r="M2688" i="5"/>
  <c r="M2708" i="5"/>
  <c r="M2808" i="5"/>
  <c r="M2857" i="5"/>
  <c r="M3009" i="5"/>
  <c r="M3026" i="5"/>
  <c r="M3097" i="5"/>
  <c r="M3264" i="5"/>
  <c r="M3274" i="5"/>
  <c r="M3367" i="5"/>
  <c r="M3380" i="5"/>
  <c r="M3390" i="5"/>
  <c r="M3420" i="5"/>
  <c r="M3430" i="5"/>
  <c r="M3450" i="5"/>
  <c r="A159" i="4"/>
  <c r="F135" i="4"/>
  <c r="A43" i="4"/>
  <c r="D478" i="4"/>
  <c r="D497" i="4"/>
  <c r="M2825" i="5"/>
  <c r="M2833" i="5"/>
  <c r="D123" i="4"/>
  <c r="D182" i="4"/>
  <c r="M4" i="5"/>
  <c r="M25" i="5"/>
  <c r="R51" i="5"/>
  <c r="M65" i="5"/>
  <c r="R202" i="5"/>
  <c r="R212" i="5"/>
  <c r="M269" i="5"/>
  <c r="R352" i="5"/>
  <c r="M362" i="5"/>
  <c r="M372" i="5"/>
  <c r="R520" i="5"/>
  <c r="M590" i="5"/>
  <c r="M662" i="5"/>
  <c r="R672" i="5"/>
  <c r="M1092" i="5"/>
  <c r="M1629" i="5"/>
  <c r="M1654" i="5"/>
  <c r="M1658" i="5"/>
  <c r="M1682" i="5"/>
  <c r="M1686" i="5"/>
  <c r="M1694" i="5"/>
  <c r="M1714" i="5"/>
  <c r="M1774" i="5"/>
  <c r="M1778" i="5"/>
  <c r="M1790" i="5"/>
  <c r="M1818" i="5"/>
  <c r="M1905" i="5"/>
  <c r="M2014" i="5"/>
  <c r="M2127" i="5"/>
  <c r="M2336" i="5"/>
  <c r="M2512" i="5"/>
  <c r="M2595" i="5"/>
  <c r="M2645" i="5"/>
  <c r="M2715" i="5"/>
  <c r="M3030" i="5"/>
  <c r="M3231" i="5"/>
  <c r="M3241" i="5"/>
  <c r="M3251" i="5"/>
  <c r="M3281" i="5"/>
  <c r="M3291" i="5"/>
  <c r="M3377" i="5"/>
  <c r="M3387" i="5"/>
  <c r="M3397" i="5"/>
  <c r="M3457" i="5"/>
  <c r="F84" i="4"/>
  <c r="F432" i="4"/>
  <c r="D439" i="4"/>
  <c r="D520" i="4"/>
  <c r="M1234" i="5"/>
  <c r="M1248" i="5"/>
  <c r="M1510" i="5"/>
  <c r="M1522" i="5"/>
  <c r="M1526" i="5"/>
  <c r="M3081" i="5"/>
  <c r="M3268" i="5"/>
  <c r="M3278" i="5"/>
  <c r="M3314" i="5"/>
  <c r="M3344" i="5"/>
  <c r="A68" i="4"/>
  <c r="A400" i="4"/>
  <c r="F416" i="4"/>
  <c r="R160" i="5"/>
  <c r="M176" i="5"/>
  <c r="M189" i="5"/>
  <c r="R245" i="5"/>
  <c r="R255" i="5"/>
  <c r="M471" i="5"/>
  <c r="X471" i="5" s="1"/>
  <c r="Z471" i="5" s="1"/>
  <c r="R597" i="5"/>
  <c r="M659" i="5"/>
  <c r="M2184" i="5"/>
  <c r="M2241" i="5"/>
  <c r="M2251" i="5"/>
  <c r="M2261" i="5"/>
  <c r="M2632" i="5"/>
  <c r="M2841" i="5"/>
  <c r="F69" i="4"/>
  <c r="D29" i="4"/>
  <c r="F256" i="4"/>
  <c r="R19" i="5"/>
  <c r="R69" i="5"/>
  <c r="R117" i="5"/>
  <c r="M134" i="5"/>
  <c r="M144" i="5"/>
  <c r="M160" i="5"/>
  <c r="M312" i="5"/>
  <c r="M402" i="5"/>
  <c r="R604" i="5"/>
  <c r="M784" i="5"/>
  <c r="M810" i="5"/>
  <c r="R917" i="5"/>
  <c r="R937" i="5"/>
  <c r="M1050" i="5"/>
  <c r="M1106" i="5"/>
  <c r="M1126" i="5"/>
  <c r="M1171" i="5"/>
  <c r="M1191" i="5"/>
  <c r="M1201" i="5"/>
  <c r="M1305" i="5"/>
  <c r="M1446" i="5"/>
  <c r="M1537" i="5"/>
  <c r="M1557" i="5"/>
  <c r="M2061" i="5"/>
  <c r="M2091" i="5"/>
  <c r="M2386" i="5"/>
  <c r="M2479" i="5"/>
  <c r="M2901" i="5"/>
  <c r="M3098" i="5"/>
  <c r="M3341" i="5"/>
  <c r="M3351" i="5"/>
  <c r="M3401" i="5"/>
  <c r="M3431" i="5"/>
  <c r="A44" i="4"/>
  <c r="D98" i="4"/>
  <c r="F185" i="4"/>
  <c r="R396" i="5"/>
  <c r="M614" i="5"/>
  <c r="F122" i="4"/>
  <c r="D344" i="4"/>
  <c r="M1073" i="5"/>
  <c r="M1158" i="5"/>
  <c r="M1238" i="5"/>
  <c r="M1534" i="5"/>
  <c r="M1589" i="5"/>
  <c r="M1623" i="5"/>
  <c r="M1633" i="5"/>
  <c r="M1647" i="5"/>
  <c r="M1679" i="5"/>
  <c r="M1747" i="5"/>
  <c r="M1751" i="5"/>
  <c r="M1755" i="5"/>
  <c r="M1759" i="5"/>
  <c r="M1791" i="5"/>
  <c r="M1803" i="5"/>
  <c r="M1823" i="5"/>
  <c r="M1827" i="5"/>
  <c r="M1831" i="5"/>
  <c r="M2088" i="5"/>
  <c r="M2282" i="5"/>
  <c r="M2286" i="5"/>
  <c r="M2298" i="5"/>
  <c r="M2302" i="5"/>
  <c r="M2496" i="5"/>
  <c r="M2526" i="5"/>
  <c r="M2895" i="5"/>
  <c r="M3138" i="5"/>
  <c r="M3148" i="5"/>
  <c r="M3158" i="5"/>
  <c r="M3585" i="5"/>
  <c r="F234" i="4"/>
  <c r="D37" i="4"/>
  <c r="D4" i="4"/>
  <c r="D523" i="4"/>
  <c r="M16" i="5"/>
  <c r="M105" i="5"/>
  <c r="R128" i="5"/>
  <c r="M183" i="5"/>
  <c r="M287" i="5"/>
  <c r="M551" i="5"/>
  <c r="R591" i="5"/>
  <c r="M723" i="5"/>
  <c r="M745" i="5"/>
  <c r="R854" i="5"/>
  <c r="M864" i="5"/>
  <c r="M1382" i="5"/>
  <c r="M1507" i="5"/>
  <c r="M2168" i="5"/>
  <c r="M2370" i="5"/>
  <c r="M2423" i="5"/>
  <c r="M2443" i="5"/>
  <c r="M2503" i="5"/>
  <c r="M2523" i="5"/>
  <c r="M2576" i="5"/>
  <c r="M2586" i="5"/>
  <c r="M2606" i="5"/>
  <c r="M3105" i="5"/>
  <c r="M3135" i="5"/>
  <c r="M3155" i="5"/>
  <c r="M3197" i="5"/>
  <c r="F3" i="4"/>
  <c r="F101" i="4"/>
  <c r="F318" i="4"/>
  <c r="M3122" i="5"/>
  <c r="M3229" i="5"/>
  <c r="F55" i="4"/>
  <c r="F289" i="4"/>
  <c r="M6" i="5"/>
  <c r="M23" i="5"/>
  <c r="R26" i="5"/>
  <c r="M148" i="5"/>
  <c r="R161" i="5"/>
  <c r="R190" i="5"/>
  <c r="M246" i="5"/>
  <c r="M273" i="5"/>
  <c r="M370" i="5"/>
  <c r="M380" i="5"/>
  <c r="M413" i="5"/>
  <c r="M453" i="5"/>
  <c r="M469" i="5"/>
  <c r="M475" i="5"/>
  <c r="X474" i="5" s="1"/>
  <c r="M1192" i="5"/>
  <c r="M1232" i="5"/>
  <c r="M1306" i="5"/>
  <c r="M1369" i="5"/>
  <c r="M1569" i="5"/>
  <c r="M1627" i="5"/>
  <c r="M1637" i="5"/>
  <c r="M2032" i="5"/>
  <c r="M2052" i="5"/>
  <c r="M2072" i="5"/>
  <c r="M2092" i="5"/>
  <c r="M2102" i="5"/>
  <c r="M2155" i="5"/>
  <c r="M2225" i="5"/>
  <c r="M2367" i="5"/>
  <c r="M2440" i="5"/>
  <c r="M2450" i="5"/>
  <c r="M2460" i="5"/>
  <c r="M2500" i="5"/>
  <c r="M2763" i="5"/>
  <c r="M2852" i="5"/>
  <c r="M2872" i="5"/>
  <c r="M3455" i="5"/>
  <c r="D26" i="4"/>
  <c r="D112" i="4"/>
  <c r="F443" i="4"/>
  <c r="M811" i="5"/>
  <c r="M831" i="5"/>
  <c r="M858" i="5"/>
  <c r="M878" i="5"/>
  <c r="M928" i="5"/>
  <c r="M1732" i="5"/>
  <c r="M1876" i="5"/>
  <c r="M1927" i="5"/>
  <c r="M1955" i="5"/>
  <c r="M2780" i="5"/>
  <c r="M2800" i="5"/>
  <c r="F42" i="4"/>
  <c r="D42" i="4"/>
  <c r="G42" i="4" s="1"/>
  <c r="E42" i="4" s="1"/>
  <c r="F86" i="4"/>
  <c r="D95" i="4"/>
  <c r="A97" i="4"/>
  <c r="A81" i="4"/>
  <c r="D33" i="4"/>
  <c r="D157" i="4"/>
  <c r="F158" i="4"/>
  <c r="F311" i="4"/>
  <c r="D226" i="4"/>
  <c r="F217" i="4"/>
  <c r="G217" i="4" s="1"/>
  <c r="E217" i="4" s="1"/>
  <c r="F27" i="4"/>
  <c r="D61" i="4"/>
  <c r="A66" i="4"/>
  <c r="F74" i="4"/>
  <c r="D140" i="4"/>
  <c r="F200" i="4"/>
  <c r="A210" i="4"/>
  <c r="A26" i="4"/>
  <c r="F32" i="4"/>
  <c r="D115" i="4"/>
  <c r="A122" i="4"/>
  <c r="F129" i="4"/>
  <c r="A454" i="4"/>
  <c r="F48" i="4"/>
  <c r="F49" i="4"/>
  <c r="D64" i="4"/>
  <c r="A101" i="4"/>
  <c r="D105" i="4"/>
  <c r="F163" i="4"/>
  <c r="F204" i="4"/>
  <c r="F10" i="4"/>
  <c r="D10" i="4"/>
  <c r="D32" i="4"/>
  <c r="A224" i="4"/>
  <c r="G302" i="4"/>
  <c r="E302" i="4" s="1"/>
  <c r="F8" i="4"/>
  <c r="D46" i="4"/>
  <c r="F50" i="4"/>
  <c r="D177" i="4"/>
  <c r="F278" i="4"/>
  <c r="D11" i="4"/>
  <c r="A7" i="4"/>
  <c r="F72" i="4"/>
  <c r="A72" i="4"/>
  <c r="A13" i="4"/>
  <c r="D34" i="4"/>
  <c r="F149" i="4"/>
  <c r="D224" i="4"/>
  <c r="D54" i="4"/>
  <c r="D148" i="4"/>
  <c r="D16" i="4"/>
  <c r="D36" i="4"/>
  <c r="A54" i="4"/>
  <c r="D127" i="4"/>
  <c r="A146" i="4"/>
  <c r="F54" i="4"/>
  <c r="F121" i="4"/>
  <c r="D14" i="4"/>
  <c r="F17" i="4"/>
  <c r="D20" i="4"/>
  <c r="A78" i="4"/>
  <c r="F110" i="4"/>
  <c r="D199" i="4"/>
  <c r="D268" i="4"/>
  <c r="F58" i="4"/>
  <c r="D97" i="4"/>
  <c r="D250" i="4"/>
  <c r="D271" i="4"/>
  <c r="D272" i="4"/>
  <c r="A303" i="4"/>
  <c r="D319" i="4"/>
  <c r="F355" i="4"/>
  <c r="D363" i="4"/>
  <c r="A513" i="4"/>
  <c r="A515" i="4"/>
  <c r="R7" i="5"/>
  <c r="R49" i="5"/>
  <c r="R72" i="5"/>
  <c r="R90" i="5"/>
  <c r="R487" i="5"/>
  <c r="R497" i="5"/>
  <c r="M533" i="5"/>
  <c r="M543" i="5"/>
  <c r="M553" i="5"/>
  <c r="R589" i="5"/>
  <c r="M622" i="5"/>
  <c r="M713" i="5"/>
  <c r="R736" i="5"/>
  <c r="M950" i="5"/>
  <c r="M1094" i="5"/>
  <c r="M1378" i="5"/>
  <c r="M1395" i="5"/>
  <c r="M2147" i="5"/>
  <c r="M2556" i="5"/>
  <c r="M3032" i="5"/>
  <c r="M3228" i="5"/>
  <c r="M3261" i="5"/>
  <c r="F51" i="4"/>
  <c r="D81" i="4"/>
  <c r="D120" i="4"/>
  <c r="F147" i="4"/>
  <c r="F165" i="4"/>
  <c r="A263" i="4"/>
  <c r="F294" i="4"/>
  <c r="D308" i="4"/>
  <c r="A466" i="4"/>
  <c r="D494" i="4"/>
  <c r="F551" i="4"/>
  <c r="R17" i="5"/>
  <c r="R36" i="5"/>
  <c r="M63" i="5"/>
  <c r="W63" i="5" s="1"/>
  <c r="M93" i="5"/>
  <c r="M119" i="5"/>
  <c r="R145" i="5"/>
  <c r="M409" i="5"/>
  <c r="R432" i="5"/>
  <c r="M520" i="5"/>
  <c r="M586" i="5"/>
  <c r="M642" i="5"/>
  <c r="M733" i="5"/>
  <c r="R794" i="5"/>
  <c r="R857" i="5"/>
  <c r="R867" i="5"/>
  <c r="M1104" i="5"/>
  <c r="M1172" i="5"/>
  <c r="M1212" i="5"/>
  <c r="M1222" i="5"/>
  <c r="M1345" i="5"/>
  <c r="M1442" i="5"/>
  <c r="M1625" i="5"/>
  <c r="M1635" i="5"/>
  <c r="M1649" i="5"/>
  <c r="M1653" i="5"/>
  <c r="M1844" i="5"/>
  <c r="M1848" i="5"/>
  <c r="M1852" i="5"/>
  <c r="M1860" i="5"/>
  <c r="M1864" i="5"/>
  <c r="M1903" i="5"/>
  <c r="M1923" i="5"/>
  <c r="M2068" i="5"/>
  <c r="M2101" i="5"/>
  <c r="M2642" i="5"/>
  <c r="M2702" i="5"/>
  <c r="M2725" i="5"/>
  <c r="M2755" i="5"/>
  <c r="M2765" i="5"/>
  <c r="M2818" i="5"/>
  <c r="M3044" i="5"/>
  <c r="M3048" i="5"/>
  <c r="M3052" i="5"/>
  <c r="M3072" i="5"/>
  <c r="D402" i="4"/>
  <c r="F436" i="4"/>
  <c r="F510" i="4"/>
  <c r="F537" i="4"/>
  <c r="F553" i="4"/>
  <c r="M2" i="5"/>
  <c r="R46" i="5"/>
  <c r="R56" i="5"/>
  <c r="R79" i="5"/>
  <c r="R93" i="5"/>
  <c r="R132" i="5"/>
  <c r="R164" i="5"/>
  <c r="R206" i="5"/>
  <c r="M209" i="5"/>
  <c r="M251" i="5"/>
  <c r="M406" i="5"/>
  <c r="M429" i="5"/>
  <c r="W429" i="5" s="1"/>
  <c r="R540" i="5"/>
  <c r="M563" i="5"/>
  <c r="R586" i="5"/>
  <c r="M639" i="5"/>
  <c r="M827" i="5"/>
  <c r="R904" i="5"/>
  <c r="M914" i="5"/>
  <c r="M1124" i="5"/>
  <c r="M1159" i="5"/>
  <c r="M1249" i="5"/>
  <c r="M1399" i="5"/>
  <c r="M1460" i="5"/>
  <c r="M1518" i="5"/>
  <c r="M1543" i="5"/>
  <c r="M1618" i="5"/>
  <c r="M1733" i="5"/>
  <c r="M1931" i="5"/>
  <c r="M1935" i="5"/>
  <c r="M1943" i="5"/>
  <c r="M2098" i="5"/>
  <c r="M2553" i="5"/>
  <c r="M2563" i="5"/>
  <c r="M2573" i="5"/>
  <c r="M2583" i="5"/>
  <c r="M3000" i="5"/>
  <c r="M3004" i="5"/>
  <c r="M3208" i="5"/>
  <c r="M3337" i="5"/>
  <c r="M3562" i="5"/>
  <c r="M3576" i="5"/>
  <c r="M3586" i="5"/>
  <c r="D442" i="4"/>
  <c r="F481" i="4"/>
  <c r="F538" i="4"/>
  <c r="M302" i="5"/>
  <c r="D151" i="4"/>
  <c r="D324" i="4"/>
  <c r="F63" i="4"/>
  <c r="A238" i="4"/>
  <c r="D410" i="4"/>
  <c r="A37" i="4"/>
  <c r="F83" i="4"/>
  <c r="F161" i="4"/>
  <c r="D359" i="4"/>
  <c r="F377" i="4"/>
  <c r="F385" i="4"/>
  <c r="F405" i="4"/>
  <c r="R43" i="5"/>
  <c r="R129" i="5"/>
  <c r="M155" i="5"/>
  <c r="R183" i="5"/>
  <c r="R225" i="5"/>
  <c r="R263" i="5"/>
  <c r="R274" i="5"/>
  <c r="R294" i="5"/>
  <c r="R537" i="5"/>
  <c r="M547" i="5"/>
  <c r="R636" i="5"/>
  <c r="R668" i="5"/>
  <c r="M717" i="5"/>
  <c r="R756" i="5"/>
  <c r="R944" i="5"/>
  <c r="M1098" i="5"/>
  <c r="M1352" i="5"/>
  <c r="M1480" i="5"/>
  <c r="M1503" i="5"/>
  <c r="M1540" i="5"/>
  <c r="M1550" i="5"/>
  <c r="M1571" i="5"/>
  <c r="M1588" i="5"/>
  <c r="M1592" i="5"/>
  <c r="M1745" i="5"/>
  <c r="M1761" i="5"/>
  <c r="M1777" i="5"/>
  <c r="M1781" i="5"/>
  <c r="M1797" i="5"/>
  <c r="M1801" i="5"/>
  <c r="M1999" i="5"/>
  <c r="M2009" i="5"/>
  <c r="M2042" i="5"/>
  <c r="M2141" i="5"/>
  <c r="M2151" i="5"/>
  <c r="M2161" i="5"/>
  <c r="M2352" i="5"/>
  <c r="M2365" i="5"/>
  <c r="M2570" i="5"/>
  <c r="M2709" i="5"/>
  <c r="M2887" i="5"/>
  <c r="M2920" i="5"/>
  <c r="M3086" i="5"/>
  <c r="M3152" i="5"/>
  <c r="M3232" i="5"/>
  <c r="M3285" i="5"/>
  <c r="M3295" i="5"/>
  <c r="M3532" i="5"/>
  <c r="M3555" i="5"/>
  <c r="M3583" i="5"/>
  <c r="M3593" i="5"/>
  <c r="A98" i="4"/>
  <c r="F131" i="4"/>
  <c r="F33" i="4"/>
  <c r="D106" i="4"/>
  <c r="F164" i="4"/>
  <c r="A186" i="4"/>
  <c r="F202" i="4"/>
  <c r="F274" i="4"/>
  <c r="D329" i="4"/>
  <c r="D62" i="4"/>
  <c r="A171" i="4"/>
  <c r="D27" i="4"/>
  <c r="F118" i="4"/>
  <c r="A348" i="4"/>
  <c r="F373" i="4"/>
  <c r="F403" i="4"/>
  <c r="F463" i="4"/>
  <c r="F492" i="4"/>
  <c r="M21" i="5"/>
  <c r="R50" i="5"/>
  <c r="R88" i="5"/>
  <c r="R110" i="5"/>
  <c r="R136" i="5"/>
  <c r="R155" i="5"/>
  <c r="M203" i="5"/>
  <c r="M245" i="5"/>
  <c r="M263" i="5"/>
  <c r="M305" i="5"/>
  <c r="M400" i="5"/>
  <c r="M436" i="5"/>
  <c r="M446" i="5"/>
  <c r="M633" i="5"/>
  <c r="M678" i="5"/>
  <c r="M848" i="5"/>
  <c r="R871" i="5"/>
  <c r="M1037" i="5"/>
  <c r="M1053" i="5"/>
  <c r="M1057" i="5"/>
  <c r="M1144" i="5"/>
  <c r="M1156" i="5"/>
  <c r="M1196" i="5"/>
  <c r="M1242" i="5"/>
  <c r="M1339" i="5"/>
  <c r="M1349" i="5"/>
  <c r="M1410" i="5"/>
  <c r="M1861" i="5"/>
  <c r="M2105" i="5"/>
  <c r="M2128" i="5"/>
  <c r="M2332" i="5"/>
  <c r="M2362" i="5"/>
  <c r="M2437" i="5"/>
  <c r="M2511" i="5"/>
  <c r="M2521" i="5"/>
  <c r="M2676" i="5"/>
  <c r="M2686" i="5"/>
  <c r="M2696" i="5"/>
  <c r="M2706" i="5"/>
  <c r="M2749" i="5"/>
  <c r="M2822" i="5"/>
  <c r="M2854" i="5"/>
  <c r="M2894" i="5"/>
  <c r="D161" i="4"/>
  <c r="D53" i="4"/>
  <c r="A94" i="4"/>
  <c r="F304" i="4"/>
  <c r="F143" i="4"/>
  <c r="F192" i="4"/>
  <c r="D7" i="4"/>
  <c r="D136" i="4"/>
  <c r="A254" i="4"/>
  <c r="F364" i="4"/>
  <c r="D443" i="4"/>
  <c r="G443" i="4" s="1"/>
  <c r="E443" i="4" s="1"/>
  <c r="A2" i="4"/>
  <c r="D38" i="4"/>
  <c r="D119" i="4"/>
  <c r="A152" i="4"/>
  <c r="D167" i="4"/>
  <c r="D205" i="4"/>
  <c r="F221" i="4"/>
  <c r="A306" i="4"/>
  <c r="D364" i="4"/>
  <c r="M27" i="5"/>
  <c r="R704" i="5"/>
  <c r="M3049" i="5"/>
  <c r="M3116" i="5"/>
  <c r="M3126" i="5"/>
  <c r="M3129" i="5"/>
  <c r="M3169" i="5"/>
  <c r="M3239" i="5"/>
  <c r="M3282" i="5"/>
  <c r="M3292" i="5"/>
  <c r="M3407" i="5"/>
  <c r="M3542" i="5"/>
  <c r="M3570" i="5"/>
  <c r="M3580" i="5"/>
  <c r="F114" i="4"/>
  <c r="D292" i="4"/>
  <c r="A100" i="4"/>
  <c r="D150" i="4"/>
  <c r="D18" i="4"/>
  <c r="D99" i="4"/>
  <c r="F174" i="4"/>
  <c r="D232" i="4"/>
  <c r="A275" i="4"/>
  <c r="A277" i="4"/>
  <c r="F332" i="4"/>
  <c r="F333" i="4"/>
  <c r="A505" i="4"/>
  <c r="F520" i="4"/>
  <c r="R47" i="5"/>
  <c r="M64" i="5"/>
  <c r="M91" i="5"/>
  <c r="R102" i="5"/>
  <c r="R120" i="5"/>
  <c r="M123" i="5"/>
  <c r="W123" i="5" s="1"/>
  <c r="M143" i="5"/>
  <c r="R149" i="5"/>
  <c r="M190" i="5"/>
  <c r="M200" i="5"/>
  <c r="M255" i="5"/>
  <c r="R266" i="5"/>
  <c r="R397" i="5"/>
  <c r="M410" i="5"/>
  <c r="M433" i="5"/>
  <c r="R453" i="5"/>
  <c r="R472" i="5"/>
  <c r="R653" i="5"/>
  <c r="M685" i="5"/>
  <c r="R695" i="5"/>
  <c r="M698" i="5"/>
  <c r="M701" i="5"/>
  <c r="R721" i="5"/>
  <c r="R765" i="5"/>
  <c r="M768" i="5"/>
  <c r="M971" i="5"/>
  <c r="M1163" i="5"/>
  <c r="M1203" i="5"/>
  <c r="M1239" i="5"/>
  <c r="M1246" i="5"/>
  <c r="M1346" i="5"/>
  <c r="M1453" i="5"/>
  <c r="M1469" i="5"/>
  <c r="M1515" i="5"/>
  <c r="M1544" i="5"/>
  <c r="M1561" i="5"/>
  <c r="M1575" i="5"/>
  <c r="M1585" i="5"/>
  <c r="M1738" i="5"/>
  <c r="M1869" i="5"/>
  <c r="M1873" i="5"/>
  <c r="M1884" i="5"/>
  <c r="M1924" i="5"/>
  <c r="M1948" i="5"/>
  <c r="M1978" i="5"/>
  <c r="M2079" i="5"/>
  <c r="M2346" i="5"/>
  <c r="M2401" i="5"/>
  <c r="M2476" i="5"/>
  <c r="M2499" i="5"/>
  <c r="M2508" i="5"/>
  <c r="M2518" i="5"/>
  <c r="M2594" i="5"/>
  <c r="M2633" i="5"/>
  <c r="M2809" i="5"/>
  <c r="M2819" i="5"/>
  <c r="M3318" i="5"/>
  <c r="M3384" i="5"/>
  <c r="M3519" i="5"/>
  <c r="D22" i="4"/>
  <c r="F52" i="4"/>
  <c r="A56" i="4"/>
  <c r="D60" i="4"/>
  <c r="D69" i="4"/>
  <c r="G69" i="4" s="1"/>
  <c r="E69" i="4" s="1"/>
  <c r="D82" i="4"/>
  <c r="A118" i="4"/>
  <c r="F128" i="4"/>
  <c r="D191" i="4"/>
  <c r="A209" i="4"/>
  <c r="A225" i="4"/>
  <c r="F240" i="4"/>
  <c r="A243" i="4"/>
  <c r="D318" i="4"/>
  <c r="G318" i="4" s="1"/>
  <c r="E318" i="4" s="1"/>
  <c r="F371" i="4"/>
  <c r="D409" i="4"/>
  <c r="R15" i="5"/>
  <c r="R34" i="5"/>
  <c r="R300" i="5"/>
  <c r="R361" i="5"/>
  <c r="M440" i="5"/>
  <c r="R450" i="5"/>
  <c r="R617" i="5"/>
  <c r="M640" i="5"/>
  <c r="M855" i="5"/>
  <c r="M895" i="5"/>
  <c r="M915" i="5"/>
  <c r="M925" i="5"/>
  <c r="M1102" i="5"/>
  <c r="M1180" i="5"/>
  <c r="M1220" i="5"/>
  <c r="M1430" i="5"/>
  <c r="M1746" i="5"/>
  <c r="M2076" i="5"/>
  <c r="M2398" i="5"/>
  <c r="M2848" i="5"/>
  <c r="M3103" i="5"/>
  <c r="M3136" i="5"/>
  <c r="M3173" i="5"/>
  <c r="M3202" i="5"/>
  <c r="M3209" i="5"/>
  <c r="M3536" i="5"/>
  <c r="M3567" i="5"/>
  <c r="D313" i="4"/>
  <c r="D315" i="4"/>
  <c r="F372" i="4"/>
  <c r="D408" i="4"/>
  <c r="A463" i="4"/>
  <c r="D487" i="4"/>
  <c r="F525" i="4"/>
  <c r="A592" i="4"/>
  <c r="D589" i="4"/>
  <c r="M2604" i="5"/>
  <c r="M2614" i="5"/>
  <c r="M2617" i="5"/>
  <c r="M2627" i="5"/>
  <c r="M2680" i="5"/>
  <c r="M2743" i="5"/>
  <c r="F334" i="4"/>
  <c r="D358" i="4"/>
  <c r="A431" i="4"/>
  <c r="F450" i="4"/>
  <c r="F491" i="4"/>
  <c r="D579" i="4"/>
  <c r="M44" i="5"/>
  <c r="R77" i="5"/>
  <c r="R105" i="5"/>
  <c r="M114" i="5"/>
  <c r="R140" i="5"/>
  <c r="R175" i="5"/>
  <c r="M184" i="5"/>
  <c r="M207" i="5"/>
  <c r="M417" i="5"/>
  <c r="R627" i="5"/>
  <c r="M637" i="5"/>
  <c r="R692" i="5"/>
  <c r="M1038" i="5"/>
  <c r="M1122" i="5"/>
  <c r="M1141" i="5"/>
  <c r="M1153" i="5"/>
  <c r="M1157" i="5"/>
  <c r="M1230" i="5"/>
  <c r="M1363" i="5"/>
  <c r="M1437" i="5"/>
  <c r="M1504" i="5"/>
  <c r="M1551" i="5"/>
  <c r="M1572" i="5"/>
  <c r="M1582" i="5"/>
  <c r="M1830" i="5"/>
  <c r="M2195" i="5"/>
  <c r="M2255" i="5"/>
  <c r="M2306" i="5"/>
  <c r="M2318" i="5"/>
  <c r="M2322" i="5"/>
  <c r="M2326" i="5"/>
  <c r="M2366" i="5"/>
  <c r="M2483" i="5"/>
  <c r="M2803" i="5"/>
  <c r="M2921" i="5"/>
  <c r="M3100" i="5"/>
  <c r="M3153" i="5"/>
  <c r="M3266" i="5"/>
  <c r="M3335" i="5"/>
  <c r="M3493" i="5"/>
  <c r="M3533" i="5"/>
  <c r="M3556" i="5"/>
  <c r="A336" i="4"/>
  <c r="F393" i="4"/>
  <c r="D12" i="4"/>
  <c r="A17" i="4"/>
  <c r="F24" i="4"/>
  <c r="F28" i="4"/>
  <c r="F40" i="4"/>
  <c r="D43" i="4"/>
  <c r="F70" i="4"/>
  <c r="A79" i="4"/>
  <c r="D139" i="4"/>
  <c r="F172" i="4"/>
  <c r="F189" i="4"/>
  <c r="F351" i="4"/>
  <c r="F431" i="4"/>
  <c r="M22" i="5"/>
  <c r="R41" i="5"/>
  <c r="R108" i="5"/>
  <c r="R111" i="5"/>
  <c r="M127" i="5"/>
  <c r="M153" i="5"/>
  <c r="M368" i="5"/>
  <c r="M381" i="5"/>
  <c r="M391" i="5"/>
  <c r="R427" i="5"/>
  <c r="M447" i="5"/>
  <c r="R457" i="5"/>
  <c r="M525" i="5"/>
  <c r="M535" i="5"/>
  <c r="R571" i="5"/>
  <c r="M601" i="5"/>
  <c r="M666" i="5"/>
  <c r="M705" i="5"/>
  <c r="M715" i="5"/>
  <c r="M728" i="5"/>
  <c r="M757" i="5"/>
  <c r="M846" i="5"/>
  <c r="R902" i="5"/>
  <c r="M1086" i="5"/>
  <c r="M1177" i="5"/>
  <c r="M1616" i="5"/>
  <c r="M1630" i="5"/>
  <c r="M1651" i="5"/>
  <c r="M1846" i="5"/>
  <c r="M2030" i="5"/>
  <c r="M2073" i="5"/>
  <c r="M2182" i="5"/>
  <c r="M2215" i="5"/>
  <c r="M2363" i="5"/>
  <c r="M2457" i="5"/>
  <c r="M2470" i="5"/>
  <c r="M2647" i="5"/>
  <c r="M2687" i="5"/>
  <c r="M2697" i="5"/>
  <c r="M2770" i="5"/>
  <c r="M2823" i="5"/>
  <c r="M3077" i="5"/>
  <c r="M3312" i="5"/>
  <c r="M3345" i="5"/>
  <c r="D75" i="4"/>
  <c r="F138" i="4"/>
  <c r="F212" i="4"/>
  <c r="A244" i="4"/>
  <c r="A285" i="4"/>
  <c r="A286" i="4"/>
  <c r="D391" i="4"/>
  <c r="A395" i="4"/>
  <c r="A525" i="4"/>
  <c r="A528" i="4"/>
  <c r="X123" i="5"/>
  <c r="M952" i="5"/>
  <c r="M1096" i="5"/>
  <c r="M1337" i="5"/>
  <c r="M1548" i="5"/>
  <c r="M1558" i="5"/>
  <c r="M1667" i="5"/>
  <c r="M1671" i="5"/>
  <c r="M1675" i="5"/>
  <c r="M1874" i="5"/>
  <c r="M1925" i="5"/>
  <c r="M1933" i="5"/>
  <c r="M1941" i="5"/>
  <c r="M1945" i="5"/>
  <c r="M2106" i="5"/>
  <c r="M2149" i="5"/>
  <c r="M2169" i="5"/>
  <c r="M2242" i="5"/>
  <c r="M2262" i="5"/>
  <c r="M2272" i="5"/>
  <c r="M2360" i="5"/>
  <c r="M2405" i="5"/>
  <c r="M2425" i="5"/>
  <c r="M2532" i="5"/>
  <c r="M2717" i="5"/>
  <c r="M2842" i="5"/>
  <c r="M2875" i="5"/>
  <c r="M2885" i="5"/>
  <c r="M2918" i="5"/>
  <c r="M3094" i="5"/>
  <c r="M3150" i="5"/>
  <c r="M3160" i="5"/>
  <c r="M3170" i="5"/>
  <c r="M3178" i="5"/>
  <c r="M3322" i="5"/>
  <c r="M3355" i="5"/>
  <c r="M3365" i="5"/>
  <c r="M3553" i="5"/>
  <c r="M3564" i="5"/>
  <c r="F73" i="4"/>
  <c r="F196" i="4"/>
  <c r="A49" i="4"/>
  <c r="A197" i="4"/>
  <c r="F225" i="4"/>
  <c r="F337" i="4"/>
  <c r="D357" i="4"/>
  <c r="D382" i="4"/>
  <c r="F452" i="4"/>
  <c r="D556" i="4"/>
  <c r="A582" i="4"/>
  <c r="M19" i="5"/>
  <c r="M71" i="5"/>
  <c r="R134" i="5"/>
  <c r="M150" i="5"/>
  <c r="R191" i="5"/>
  <c r="M214" i="5"/>
  <c r="R332" i="5"/>
  <c r="R522" i="5"/>
  <c r="M743" i="5"/>
  <c r="R869" i="5"/>
  <c r="M1070" i="5"/>
  <c r="M1224" i="5"/>
  <c r="M1240" i="5"/>
  <c r="M1255" i="5"/>
  <c r="M1390" i="5"/>
  <c r="M1408" i="5"/>
  <c r="M1431" i="5"/>
  <c r="M1466" i="5"/>
  <c r="M1470" i="5"/>
  <c r="M1524" i="5"/>
  <c r="M1586" i="5"/>
  <c r="M1695" i="5"/>
  <c r="M1719" i="5"/>
  <c r="M1723" i="5"/>
  <c r="M1795" i="5"/>
  <c r="M1815" i="5"/>
  <c r="M2179" i="5"/>
  <c r="M2189" i="5"/>
  <c r="M2412" i="5"/>
  <c r="M2509" i="5"/>
  <c r="M2519" i="5"/>
  <c r="M2634" i="5"/>
  <c r="M2644" i="5"/>
  <c r="M2674" i="5"/>
  <c r="M3438" i="5"/>
  <c r="M3448" i="5"/>
  <c r="F59" i="4"/>
  <c r="A142" i="4"/>
  <c r="A207" i="4"/>
  <c r="A114" i="4"/>
  <c r="A213" i="4"/>
  <c r="A248" i="4"/>
  <c r="A28" i="4"/>
  <c r="A77" i="4"/>
  <c r="F89" i="4"/>
  <c r="F108" i="4"/>
  <c r="D137" i="4"/>
  <c r="F156" i="4"/>
  <c r="A160" i="4"/>
  <c r="D265" i="4"/>
  <c r="A547" i="4"/>
  <c r="R16" i="5"/>
  <c r="R35" i="5"/>
  <c r="R103" i="5"/>
  <c r="R163" i="5"/>
  <c r="R198" i="5"/>
  <c r="R451" i="5"/>
  <c r="R473" i="5"/>
  <c r="R486" i="5"/>
  <c r="M506" i="5"/>
  <c r="R631" i="5"/>
  <c r="M657" i="5"/>
  <c r="R673" i="5"/>
  <c r="M683" i="5"/>
  <c r="M696" i="5"/>
  <c r="R712" i="5"/>
  <c r="R866" i="5"/>
  <c r="M906" i="5"/>
  <c r="M916" i="5"/>
  <c r="M1130" i="5"/>
  <c r="M1146" i="5"/>
  <c r="M1211" i="5"/>
  <c r="M1221" i="5"/>
  <c r="M1237" i="5"/>
  <c r="M1314" i="5"/>
  <c r="M1357" i="5"/>
  <c r="M1387" i="5"/>
  <c r="M2186" i="5"/>
  <c r="M2323" i="5"/>
  <c r="M2724" i="5"/>
  <c r="M2744" i="5"/>
  <c r="M3137" i="5"/>
  <c r="M3147" i="5"/>
  <c r="M3157" i="5"/>
  <c r="M3210" i="5"/>
  <c r="M3280" i="5"/>
  <c r="M3290" i="5"/>
  <c r="M3405" i="5"/>
  <c r="M3486" i="5"/>
  <c r="M3517" i="5"/>
  <c r="A91" i="4"/>
  <c r="F152" i="4"/>
  <c r="A178" i="4"/>
  <c r="F140" i="4"/>
  <c r="D179" i="4"/>
  <c r="D228" i="4"/>
  <c r="A249" i="4"/>
  <c r="D6" i="4"/>
  <c r="A10" i="4"/>
  <c r="F23" i="4"/>
  <c r="A31" i="4"/>
  <c r="A32" i="4"/>
  <c r="A22" i="4"/>
  <c r="A61" i="4"/>
  <c r="F87" i="4"/>
  <c r="F112" i="4"/>
  <c r="A194" i="4"/>
  <c r="F296" i="4"/>
  <c r="A506" i="4"/>
  <c r="D567" i="4"/>
  <c r="R55" i="5"/>
  <c r="R95" i="5"/>
  <c r="M262" i="5"/>
  <c r="M290" i="5"/>
  <c r="M562" i="5"/>
  <c r="M3014" i="5"/>
  <c r="M3024" i="5"/>
  <c r="M3035" i="5"/>
  <c r="M3091" i="5"/>
  <c r="M3101" i="5"/>
  <c r="M3124" i="5"/>
  <c r="M3134" i="5"/>
  <c r="M3372" i="5"/>
  <c r="M3382" i="5"/>
  <c r="M3392" i="5"/>
  <c r="D30" i="4"/>
  <c r="D74" i="4"/>
  <c r="A163" i="4"/>
  <c r="A183" i="4"/>
  <c r="F199" i="4"/>
  <c r="D229" i="4"/>
  <c r="F230" i="4"/>
  <c r="A239" i="4"/>
  <c r="A288" i="4"/>
  <c r="A448" i="4"/>
  <c r="F462" i="4"/>
  <c r="A562" i="4"/>
  <c r="M995" i="5"/>
  <c r="M1077" i="5"/>
  <c r="M1231" i="5"/>
  <c r="M1321" i="5"/>
  <c r="M1331" i="5"/>
  <c r="M1364" i="5"/>
  <c r="M1412" i="5"/>
  <c r="M1416" i="5"/>
  <c r="M1532" i="5"/>
  <c r="M1847" i="5"/>
  <c r="M1851" i="5"/>
  <c r="M1863" i="5"/>
  <c r="M2011" i="5"/>
  <c r="M2021" i="5"/>
  <c r="M2034" i="5"/>
  <c r="M2120" i="5"/>
  <c r="M2419" i="5"/>
  <c r="M2484" i="5"/>
  <c r="M2562" i="5"/>
  <c r="M2582" i="5"/>
  <c r="M2879" i="5"/>
  <c r="M3078" i="5"/>
  <c r="M3088" i="5"/>
  <c r="M3221" i="5"/>
  <c r="M3244" i="5"/>
  <c r="M3267" i="5"/>
  <c r="M3287" i="5"/>
  <c r="M3402" i="5"/>
  <c r="M3565" i="5"/>
  <c r="F15" i="4"/>
  <c r="D57" i="4"/>
  <c r="F124" i="4"/>
  <c r="F133" i="4"/>
  <c r="F197" i="4"/>
  <c r="F111" i="4"/>
  <c r="A364" i="4"/>
  <c r="D423" i="4"/>
  <c r="F437" i="4"/>
  <c r="F475" i="4"/>
  <c r="F585" i="4"/>
  <c r="A588" i="4"/>
  <c r="R13" i="5"/>
  <c r="R32" i="5"/>
  <c r="M157" i="5"/>
  <c r="R176" i="5"/>
  <c r="M179" i="5"/>
  <c r="R293" i="5"/>
  <c r="M405" i="5"/>
  <c r="M680" i="5"/>
  <c r="R790" i="5"/>
  <c r="M826" i="5"/>
  <c r="M923" i="5"/>
  <c r="R933" i="5"/>
  <c r="R995" i="5"/>
  <c r="M1004" i="5"/>
  <c r="M1244" i="5"/>
  <c r="M1298" i="5"/>
  <c r="M1398" i="5"/>
  <c r="M1668" i="5"/>
  <c r="M1676" i="5"/>
  <c r="M1930" i="5"/>
  <c r="M2084" i="5"/>
  <c r="M2097" i="5"/>
  <c r="M2513" i="5"/>
  <c r="D143" i="4"/>
  <c r="F2" i="4"/>
  <c r="F5" i="4"/>
  <c r="D13" i="4"/>
  <c r="G13" i="4" s="1"/>
  <c r="E13" i="4" s="1"/>
  <c r="D21" i="4"/>
  <c r="F38" i="4"/>
  <c r="G38" i="4" s="1"/>
  <c r="E38" i="4" s="1"/>
  <c r="D48" i="4"/>
  <c r="A62" i="4"/>
  <c r="A65" i="4"/>
  <c r="A76" i="4"/>
  <c r="A92" i="4"/>
  <c r="D124" i="4"/>
  <c r="D129" i="4"/>
  <c r="G129" i="4" s="1"/>
  <c r="E129" i="4" s="1"/>
  <c r="A184" i="4"/>
  <c r="A200" i="4"/>
  <c r="A375" i="4"/>
  <c r="F515" i="4"/>
  <c r="D533" i="4"/>
  <c r="A570" i="4"/>
  <c r="M29" i="5"/>
  <c r="R52" i="5"/>
  <c r="R87" i="5"/>
  <c r="R109" i="5"/>
  <c r="R179" i="5"/>
  <c r="M468" i="5"/>
  <c r="W469" i="5" s="1"/>
  <c r="M523" i="5"/>
  <c r="R559" i="5"/>
  <c r="M625" i="5"/>
  <c r="R690" i="5"/>
  <c r="M706" i="5"/>
  <c r="M749" i="5"/>
  <c r="R758" i="5"/>
  <c r="M847" i="5"/>
  <c r="M910" i="5"/>
  <c r="M1256" i="5"/>
  <c r="M1272" i="5"/>
  <c r="M1405" i="5"/>
  <c r="M1420" i="5"/>
  <c r="M1455" i="5"/>
  <c r="M1459" i="5"/>
  <c r="M1463" i="5"/>
  <c r="M1607" i="5"/>
  <c r="M1684" i="5"/>
  <c r="M1688" i="5"/>
  <c r="M1692" i="5"/>
  <c r="M1696" i="5"/>
  <c r="M1704" i="5"/>
  <c r="M1716" i="5"/>
  <c r="M1768" i="5"/>
  <c r="M1808" i="5"/>
  <c r="M1958" i="5"/>
  <c r="M1988" i="5"/>
  <c r="M2041" i="5"/>
  <c r="M2140" i="5"/>
  <c r="M2150" i="5"/>
  <c r="M2193" i="5"/>
  <c r="M2226" i="5"/>
  <c r="M2253" i="5"/>
  <c r="M2351" i="5"/>
  <c r="M2393" i="5"/>
  <c r="M2416" i="5"/>
  <c r="M2491" i="5"/>
  <c r="M2559" i="5"/>
  <c r="M2579" i="5"/>
  <c r="M2718" i="5"/>
  <c r="M2728" i="5"/>
  <c r="M2828" i="5"/>
  <c r="M2832" i="5"/>
  <c r="M3452" i="5"/>
  <c r="M3501" i="5"/>
  <c r="W61" i="5"/>
  <c r="X61" i="5"/>
  <c r="A308" i="4"/>
  <c r="A465" i="4"/>
  <c r="D508" i="4"/>
  <c r="A520" i="4"/>
  <c r="W23" i="5"/>
  <c r="W65" i="5"/>
  <c r="R80" i="5"/>
  <c r="R408" i="5"/>
  <c r="R433" i="5"/>
  <c r="R449" i="5"/>
  <c r="M496" i="5"/>
  <c r="R570" i="5"/>
  <c r="M573" i="5"/>
  <c r="M643" i="5"/>
  <c r="M735" i="5"/>
  <c r="M792" i="5"/>
  <c r="M1303" i="5"/>
  <c r="M1498" i="5"/>
  <c r="M1643" i="5"/>
  <c r="M1690" i="5"/>
  <c r="R96" i="5"/>
  <c r="R538" i="5"/>
  <c r="M719" i="5"/>
  <c r="M1002" i="5"/>
  <c r="M1065" i="5"/>
  <c r="M1333" i="5"/>
  <c r="M1445" i="5"/>
  <c r="M1698" i="5"/>
  <c r="M1702" i="5"/>
  <c r="M1793" i="5"/>
  <c r="M1893" i="5"/>
  <c r="M1913" i="5"/>
  <c r="M3022" i="5"/>
  <c r="M3301" i="5"/>
  <c r="D534" i="4"/>
  <c r="M129" i="5"/>
  <c r="R135" i="5"/>
  <c r="M212" i="5"/>
  <c r="W212" i="5" s="1"/>
  <c r="M332" i="5"/>
  <c r="M345" i="5"/>
  <c r="R405" i="5"/>
  <c r="M427" i="5"/>
  <c r="R640" i="5"/>
  <c r="A217" i="4"/>
  <c r="F247" i="4"/>
  <c r="A283" i="4"/>
  <c r="D338" i="4"/>
  <c r="A376" i="4"/>
  <c r="F460" i="4"/>
  <c r="F500" i="4"/>
  <c r="R44" i="5"/>
  <c r="M50" i="5"/>
  <c r="R53" i="5"/>
  <c r="M109" i="5"/>
  <c r="M112" i="5"/>
  <c r="M159" i="5"/>
  <c r="W159" i="5" s="1"/>
  <c r="M188" i="5"/>
  <c r="M194" i="5"/>
  <c r="M223" i="5"/>
  <c r="M310" i="5"/>
  <c r="R468" i="5"/>
  <c r="R519" i="5"/>
  <c r="M596" i="5"/>
  <c r="M615" i="5"/>
  <c r="R628" i="5"/>
  <c r="M631" i="5"/>
  <c r="M634" i="5"/>
  <c r="R637" i="5"/>
  <c r="R681" i="5"/>
  <c r="R684" i="5"/>
  <c r="R697" i="5"/>
  <c r="M700" i="5"/>
  <c r="R732" i="5"/>
  <c r="M818" i="5"/>
  <c r="R831" i="5"/>
  <c r="M994" i="5"/>
  <c r="W995" i="5" s="1"/>
  <c r="R1017" i="5"/>
  <c r="M1121" i="5"/>
  <c r="M1175" i="5"/>
  <c r="M1188" i="5"/>
  <c r="M1282" i="5"/>
  <c r="M1379" i="5"/>
  <c r="M1406" i="5"/>
  <c r="M1417" i="5"/>
  <c r="M1528" i="5"/>
  <c r="M1535" i="5"/>
  <c r="M1562" i="5"/>
  <c r="M1566" i="5"/>
  <c r="M1620" i="5"/>
  <c r="M1640" i="5"/>
  <c r="M1868" i="5"/>
  <c r="M2343" i="5"/>
  <c r="M2424" i="5"/>
  <c r="M2466" i="5"/>
  <c r="M2587" i="5"/>
  <c r="M2610" i="5"/>
  <c r="D498" i="4"/>
  <c r="F503" i="4"/>
  <c r="D518" i="4"/>
  <c r="D584" i="4"/>
  <c r="R18" i="5"/>
  <c r="M86" i="5"/>
  <c r="R112" i="5"/>
  <c r="M118" i="5"/>
  <c r="R156" i="5"/>
  <c r="R182" i="5"/>
  <c r="R188" i="5"/>
  <c r="R194" i="5"/>
  <c r="R215" i="5"/>
  <c r="M256" i="5"/>
  <c r="M291" i="5"/>
  <c r="R310" i="5"/>
  <c r="R318" i="5"/>
  <c r="R355" i="5"/>
  <c r="R462" i="5"/>
  <c r="M477" i="5"/>
  <c r="R503" i="5"/>
  <c r="M516" i="5"/>
  <c r="M532" i="5"/>
  <c r="R606" i="5"/>
  <c r="M609" i="5"/>
  <c r="M628" i="5"/>
  <c r="M681" i="5"/>
  <c r="R694" i="5"/>
  <c r="M716" i="5"/>
  <c r="M752" i="5"/>
  <c r="M766" i="5"/>
  <c r="M786" i="5"/>
  <c r="R818" i="5"/>
  <c r="R834" i="5"/>
  <c r="R874" i="5"/>
  <c r="R930" i="5"/>
  <c r="M1017" i="5"/>
  <c r="R1022" i="5"/>
  <c r="M1079" i="5"/>
  <c r="M1132" i="5"/>
  <c r="M1208" i="5"/>
  <c r="M1218" i="5"/>
  <c r="M1228" i="5"/>
  <c r="M1247" i="5"/>
  <c r="M1297" i="5"/>
  <c r="M1376" i="5"/>
  <c r="M1439" i="5"/>
  <c r="M1467" i="5"/>
  <c r="M1542" i="5"/>
  <c r="M1576" i="5"/>
  <c r="M1602" i="5"/>
  <c r="M1726" i="5"/>
  <c r="M1813" i="5"/>
  <c r="M1817" i="5"/>
  <c r="M2259" i="5"/>
  <c r="M2434" i="5"/>
  <c r="M2653" i="5"/>
  <c r="M2663" i="5"/>
  <c r="M2914" i="5"/>
  <c r="F552" i="4"/>
  <c r="D553" i="4"/>
  <c r="G553" i="4" s="1"/>
  <c r="E553" i="4" s="1"/>
  <c r="M9" i="5"/>
  <c r="R12" i="5"/>
  <c r="M36" i="5"/>
  <c r="M39" i="5"/>
  <c r="M99" i="5"/>
  <c r="W99" i="5" s="1"/>
  <c r="R107" i="5"/>
  <c r="M124" i="5"/>
  <c r="W124" i="5" s="1"/>
  <c r="M165" i="5"/>
  <c r="M168" i="5"/>
  <c r="R174" i="5"/>
  <c r="R232" i="5"/>
  <c r="M235" i="5"/>
  <c r="W235" i="5" s="1"/>
  <c r="M238" i="5"/>
  <c r="M250" i="5"/>
  <c r="M259" i="5"/>
  <c r="R283" i="5"/>
  <c r="M352" i="5"/>
  <c r="R377" i="5"/>
  <c r="R380" i="5"/>
  <c r="R415" i="5"/>
  <c r="R440" i="5"/>
  <c r="M459" i="5"/>
  <c r="R513" i="5"/>
  <c r="R558" i="5"/>
  <c r="M672" i="5"/>
  <c r="R868" i="5"/>
  <c r="M1008" i="5"/>
  <c r="M1042" i="5"/>
  <c r="M1046" i="5"/>
  <c r="M1105" i="5"/>
  <c r="M1215" i="5"/>
  <c r="M1421" i="5"/>
  <c r="M1436" i="5"/>
  <c r="M1483" i="5"/>
  <c r="M1487" i="5"/>
  <c r="M1491" i="5"/>
  <c r="M1499" i="5"/>
  <c r="M1552" i="5"/>
  <c r="M1573" i="5"/>
  <c r="M1610" i="5"/>
  <c r="M1634" i="5"/>
  <c r="M1687" i="5"/>
  <c r="M2219" i="5"/>
  <c r="M2283" i="5"/>
  <c r="A560" i="4"/>
  <c r="D588" i="4"/>
  <c r="R9" i="5"/>
  <c r="M24" i="5"/>
  <c r="W24" i="5" s="1"/>
  <c r="R33" i="5"/>
  <c r="M42" i="5"/>
  <c r="M66" i="5"/>
  <c r="M171" i="5"/>
  <c r="R177" i="5"/>
  <c r="M336" i="5"/>
  <c r="M374" i="5"/>
  <c r="M377" i="5"/>
  <c r="R412" i="5"/>
  <c r="M415" i="5"/>
  <c r="M487" i="5"/>
  <c r="M497" i="5"/>
  <c r="M526" i="5"/>
  <c r="R710" i="5"/>
  <c r="R723" i="5"/>
  <c r="M809" i="5"/>
  <c r="W810" i="5" s="1"/>
  <c r="M868" i="5"/>
  <c r="M924" i="5"/>
  <c r="M963" i="5"/>
  <c r="R1008" i="5"/>
  <c r="M1152" i="5"/>
  <c r="M1182" i="5"/>
  <c r="M1360" i="5"/>
  <c r="M1449" i="5"/>
  <c r="M1456" i="5"/>
  <c r="M1525" i="5"/>
  <c r="M1656" i="5"/>
  <c r="M1699" i="5"/>
  <c r="M1703" i="5"/>
  <c r="M2117" i="5"/>
  <c r="M2153" i="5"/>
  <c r="M2196" i="5"/>
  <c r="M2337" i="5"/>
  <c r="M2347" i="5"/>
  <c r="M2369" i="5"/>
  <c r="M2591" i="5"/>
  <c r="M3236" i="5"/>
  <c r="F523" i="4"/>
  <c r="F570" i="4"/>
  <c r="F575" i="4"/>
  <c r="R24" i="5"/>
  <c r="M30" i="5"/>
  <c r="R42" i="5"/>
  <c r="M45" i="5"/>
  <c r="R54" i="5"/>
  <c r="R66" i="5"/>
  <c r="M72" i="5"/>
  <c r="W72" i="5" s="1"/>
  <c r="R75" i="5"/>
  <c r="R81" i="5"/>
  <c r="M89" i="5"/>
  <c r="R94" i="5"/>
  <c r="M102" i="5"/>
  <c r="R127" i="5"/>
  <c r="R130" i="5"/>
  <c r="M133" i="5"/>
  <c r="M136" i="5"/>
  <c r="R142" i="5"/>
  <c r="M177" i="5"/>
  <c r="M387" i="5"/>
  <c r="R406" i="5"/>
  <c r="M412" i="5"/>
  <c r="M428" i="5"/>
  <c r="M434" i="5"/>
  <c r="M494" i="5"/>
  <c r="M510" i="5"/>
  <c r="R539" i="5"/>
  <c r="R552" i="5"/>
  <c r="M568" i="5"/>
  <c r="M584" i="5"/>
  <c r="M597" i="5"/>
  <c r="M635" i="5"/>
  <c r="M638" i="5"/>
  <c r="R666" i="5"/>
  <c r="R688" i="5"/>
  <c r="M707" i="5"/>
  <c r="M710" i="5"/>
  <c r="R720" i="5"/>
  <c r="R733" i="5"/>
  <c r="R809" i="5"/>
  <c r="R865" i="5"/>
  <c r="R878" i="5"/>
  <c r="M888" i="5"/>
  <c r="R921" i="5"/>
  <c r="R924" i="5"/>
  <c r="M934" i="5"/>
  <c r="M1166" i="5"/>
  <c r="M1179" i="5"/>
  <c r="M1324" i="5"/>
  <c r="M1334" i="5"/>
  <c r="M1370" i="5"/>
  <c r="M1393" i="5"/>
  <c r="M1407" i="5"/>
  <c r="M1418" i="5"/>
  <c r="M1433" i="5"/>
  <c r="M1940" i="5"/>
  <c r="M1952" i="5"/>
  <c r="M2035" i="5"/>
  <c r="M2078" i="5"/>
  <c r="M2094" i="5"/>
  <c r="F155" i="4"/>
  <c r="A169" i="4"/>
  <c r="A219" i="4"/>
  <c r="F269" i="4"/>
  <c r="D327" i="4"/>
  <c r="A332" i="4"/>
  <c r="D343" i="4"/>
  <c r="F472" i="4"/>
  <c r="D473" i="4"/>
  <c r="F590" i="4"/>
  <c r="M69" i="5"/>
  <c r="R113" i="5"/>
  <c r="W145" i="5"/>
  <c r="R195" i="5"/>
  <c r="M201" i="5"/>
  <c r="R213" i="5"/>
  <c r="R400" i="5"/>
  <c r="W447" i="5"/>
  <c r="R629" i="5"/>
  <c r="R632" i="5"/>
  <c r="M764" i="5"/>
  <c r="M976" i="5"/>
  <c r="R999" i="5"/>
  <c r="M1260" i="5"/>
  <c r="M1268" i="5"/>
  <c r="M1546" i="5"/>
  <c r="M2203" i="5"/>
  <c r="M2213" i="5"/>
  <c r="M2862" i="5"/>
  <c r="D362" i="4"/>
  <c r="D434" i="4"/>
  <c r="D484" i="4"/>
  <c r="A536" i="4"/>
  <c r="F572" i="4"/>
  <c r="R48" i="5"/>
  <c r="M51" i="5"/>
  <c r="F457" i="4"/>
  <c r="F487" i="4"/>
  <c r="A538" i="4"/>
  <c r="A575" i="4"/>
  <c r="M110" i="5"/>
  <c r="R119" i="5"/>
  <c r="R151" i="5"/>
  <c r="R154" i="5"/>
  <c r="R157" i="5"/>
  <c r="R180" i="5"/>
  <c r="R192" i="5"/>
  <c r="R224" i="5"/>
  <c r="R270" i="5"/>
  <c r="R311" i="5"/>
  <c r="R356" i="5"/>
  <c r="R362" i="5"/>
  <c r="M457" i="5"/>
  <c r="R469" i="5"/>
  <c r="M472" i="5"/>
  <c r="R478" i="5"/>
  <c r="M491" i="5"/>
  <c r="M501" i="5"/>
  <c r="R517" i="5"/>
  <c r="R578" i="5"/>
  <c r="M591" i="5"/>
  <c r="R607" i="5"/>
  <c r="R610" i="5"/>
  <c r="M623" i="5"/>
  <c r="M648" i="5"/>
  <c r="M730" i="5"/>
  <c r="R816" i="5"/>
  <c r="R1014" i="5"/>
  <c r="M1043" i="5"/>
  <c r="M1341" i="5"/>
  <c r="M1397" i="5"/>
  <c r="M1422" i="5"/>
  <c r="M1426" i="5"/>
  <c r="M1492" i="5"/>
  <c r="M1514" i="5"/>
  <c r="M1533" i="5"/>
  <c r="M1767" i="5"/>
  <c r="M1771" i="5"/>
  <c r="M1779" i="5"/>
  <c r="M1783" i="5"/>
  <c r="M1787" i="5"/>
  <c r="M1842" i="5"/>
  <c r="M1964" i="5"/>
  <c r="M2062" i="5"/>
  <c r="M2124" i="5"/>
  <c r="M2137" i="5"/>
  <c r="M2233" i="5"/>
  <c r="M2240" i="5"/>
  <c r="M2296" i="5"/>
  <c r="M3107" i="5"/>
  <c r="D312" i="4"/>
  <c r="F314" i="4"/>
  <c r="D403" i="4"/>
  <c r="G403" i="4" s="1"/>
  <c r="E403" i="4" s="1"/>
  <c r="F404" i="4"/>
  <c r="A441" i="4"/>
  <c r="A577" i="4"/>
  <c r="W475" i="5"/>
  <c r="R770" i="5"/>
  <c r="R784" i="5"/>
  <c r="M813" i="5"/>
  <c r="R905" i="5"/>
  <c r="R915" i="5"/>
  <c r="M941" i="5"/>
  <c r="R941" i="5"/>
  <c r="M1051" i="5"/>
  <c r="M1055" i="5"/>
  <c r="M1318" i="5"/>
  <c r="M1328" i="5"/>
  <c r="M1361" i="5"/>
  <c r="M1450" i="5"/>
  <c r="M1457" i="5"/>
  <c r="M1500" i="5"/>
  <c r="M1799" i="5"/>
  <c r="M1854" i="5"/>
  <c r="M1858" i="5"/>
  <c r="M1862" i="5"/>
  <c r="M1888" i="5"/>
  <c r="M1898" i="5"/>
  <c r="M1908" i="5"/>
  <c r="M1918" i="5"/>
  <c r="M1982" i="5"/>
  <c r="M2006" i="5"/>
  <c r="M2039" i="5"/>
  <c r="M2121" i="5"/>
  <c r="M2399" i="5"/>
  <c r="M2516" i="5"/>
  <c r="M3174" i="5"/>
  <c r="M3411" i="5"/>
  <c r="F442" i="4"/>
  <c r="D459" i="4"/>
  <c r="M10" i="5"/>
  <c r="W11" i="5" s="1"/>
  <c r="R22" i="5"/>
  <c r="R37" i="5"/>
  <c r="R40" i="5"/>
  <c r="R64" i="5"/>
  <c r="M87" i="5"/>
  <c r="R92" i="5"/>
  <c r="R100" i="5"/>
  <c r="M175" i="5"/>
  <c r="R273" i="5"/>
  <c r="M322" i="5"/>
  <c r="M378" i="5"/>
  <c r="M438" i="5"/>
  <c r="R475" i="5"/>
  <c r="M498" i="5"/>
  <c r="M556" i="5"/>
  <c r="M575" i="5"/>
  <c r="R588" i="5"/>
  <c r="R645" i="5"/>
  <c r="R670" i="5"/>
  <c r="M692" i="5"/>
  <c r="M2814" i="5"/>
  <c r="A526" i="4"/>
  <c r="A578" i="4"/>
  <c r="R25" i="5"/>
  <c r="R31" i="5"/>
  <c r="M40" i="5"/>
  <c r="R67" i="5"/>
  <c r="M79" i="5"/>
  <c r="R82" i="5"/>
  <c r="M108" i="5"/>
  <c r="M125" i="5"/>
  <c r="M131" i="5"/>
  <c r="M178" i="5"/>
  <c r="W178" i="5" s="1"/>
  <c r="M222" i="5"/>
  <c r="W222" i="5" s="1"/>
  <c r="R239" i="5"/>
  <c r="M242" i="5"/>
  <c r="M314" i="5"/>
  <c r="R322" i="5"/>
  <c r="M369" i="5"/>
  <c r="R413" i="5"/>
  <c r="R435" i="5"/>
  <c r="R438" i="5"/>
  <c r="R498" i="5"/>
  <c r="R569" i="5"/>
  <c r="M572" i="5"/>
  <c r="R575" i="5"/>
  <c r="M645" i="5"/>
  <c r="R711" i="5"/>
  <c r="M737" i="5"/>
  <c r="R810" i="5"/>
  <c r="M844" i="5"/>
  <c r="M866" i="5"/>
  <c r="M879" i="5"/>
  <c r="M902" i="5"/>
  <c r="R912" i="5"/>
  <c r="M948" i="5"/>
  <c r="M961" i="5"/>
  <c r="M983" i="5"/>
  <c r="M1138" i="5"/>
  <c r="M1200" i="5"/>
  <c r="M1213" i="5"/>
  <c r="M1245" i="5"/>
  <c r="M1315" i="5"/>
  <c r="M1348" i="5"/>
  <c r="M1394" i="5"/>
  <c r="M1434" i="5"/>
  <c r="M1632" i="5"/>
  <c r="M1665" i="5"/>
  <c r="M1669" i="5"/>
  <c r="M1673" i="5"/>
  <c r="M1677" i="5"/>
  <c r="M1728" i="5"/>
  <c r="M1740" i="5"/>
  <c r="M1752" i="5"/>
  <c r="M1807" i="5"/>
  <c r="M1811" i="5"/>
  <c r="M1895" i="5"/>
  <c r="M1915" i="5"/>
  <c r="M1949" i="5"/>
  <c r="M2003" i="5"/>
  <c r="M2013" i="5"/>
  <c r="M2023" i="5"/>
  <c r="M2066" i="5"/>
  <c r="M2095" i="5"/>
  <c r="M3342" i="5"/>
  <c r="M3375" i="5"/>
  <c r="M3395" i="5"/>
  <c r="F391" i="4"/>
  <c r="A440" i="4"/>
  <c r="D572" i="4"/>
  <c r="A590" i="4"/>
  <c r="R28" i="5"/>
  <c r="M31" i="5"/>
  <c r="M43" i="5"/>
  <c r="R58" i="5"/>
  <c r="R70" i="5"/>
  <c r="R73" i="5"/>
  <c r="R131" i="5"/>
  <c r="M137" i="5"/>
  <c r="M140" i="5"/>
  <c r="R178" i="5"/>
  <c r="M199" i="5"/>
  <c r="R211" i="5"/>
  <c r="R407" i="5"/>
  <c r="M426" i="5"/>
  <c r="R429" i="5"/>
  <c r="M435" i="5"/>
  <c r="M524" i="5"/>
  <c r="M569" i="5"/>
  <c r="R572" i="5"/>
  <c r="M3111" i="5"/>
  <c r="M3121" i="5"/>
  <c r="M3329" i="5"/>
  <c r="M3362" i="5"/>
  <c r="D227" i="4"/>
  <c r="D273" i="4"/>
  <c r="F316" i="4"/>
  <c r="F349" i="4"/>
  <c r="D360" i="4"/>
  <c r="A423" i="4"/>
  <c r="A455" i="4"/>
  <c r="A494" i="4"/>
  <c r="F511" i="4"/>
  <c r="A567" i="4"/>
  <c r="M46" i="5"/>
  <c r="M49" i="5"/>
  <c r="M73" i="5"/>
  <c r="R137" i="5"/>
  <c r="M146" i="5"/>
  <c r="W146" i="5" s="1"/>
  <c r="R152" i="5"/>
  <c r="R158" i="5"/>
  <c r="M161" i="5"/>
  <c r="M181" i="5"/>
  <c r="M202" i="5"/>
  <c r="R290" i="5"/>
  <c r="R301" i="5"/>
  <c r="R385" i="5"/>
  <c r="R464" i="5"/>
  <c r="M479" i="5"/>
  <c r="R492" i="5"/>
  <c r="R547" i="5"/>
  <c r="R614" i="5"/>
  <c r="M652" i="5"/>
  <c r="R658" i="5"/>
  <c r="R677" i="5"/>
  <c r="R680" i="5"/>
  <c r="R683" i="5"/>
  <c r="R686" i="5"/>
  <c r="M718" i="5"/>
  <c r="R728" i="5"/>
  <c r="R775" i="5"/>
  <c r="R788" i="5"/>
  <c r="M820" i="5"/>
  <c r="R830" i="5"/>
  <c r="R847" i="5"/>
  <c r="M886" i="5"/>
  <c r="M896" i="5"/>
  <c r="R932" i="5"/>
  <c r="M1210" i="5"/>
  <c r="M1277" i="5"/>
  <c r="M1312" i="5"/>
  <c r="M1322" i="5"/>
  <c r="M1615" i="5"/>
  <c r="M1639" i="5"/>
  <c r="M1646" i="5"/>
  <c r="M1685" i="5"/>
  <c r="M1693" i="5"/>
  <c r="M1764" i="5"/>
  <c r="M1772" i="5"/>
  <c r="M1776" i="5"/>
  <c r="M1796" i="5"/>
  <c r="M1839" i="5"/>
  <c r="M1902" i="5"/>
  <c r="M2112" i="5"/>
  <c r="M2138" i="5"/>
  <c r="M2181" i="5"/>
  <c r="M2204" i="5"/>
  <c r="M2281" i="5"/>
  <c r="M2510" i="5"/>
  <c r="M2821" i="5"/>
  <c r="M3316" i="5"/>
  <c r="M3349" i="5"/>
  <c r="F408" i="4"/>
  <c r="D458" i="4"/>
  <c r="F545" i="4"/>
  <c r="F547" i="4"/>
  <c r="R14" i="5"/>
  <c r="M90" i="5"/>
  <c r="X122" i="5"/>
  <c r="W158" i="5"/>
  <c r="R205" i="5"/>
  <c r="R633" i="5"/>
  <c r="M2788" i="5"/>
  <c r="M3018" i="5"/>
  <c r="M3297" i="5"/>
  <c r="F564" i="4"/>
  <c r="D577" i="4"/>
  <c r="A581" i="4"/>
  <c r="M470" i="5"/>
  <c r="W470" i="5" s="1"/>
  <c r="M505" i="5"/>
  <c r="M515" i="5"/>
  <c r="R560" i="5"/>
  <c r="R579" i="5"/>
  <c r="M605" i="5"/>
  <c r="R624" i="5"/>
  <c r="R836" i="5"/>
  <c r="M850" i="5"/>
  <c r="R906" i="5"/>
  <c r="M1107" i="5"/>
  <c r="M1117" i="5"/>
  <c r="M1285" i="5"/>
  <c r="M1289" i="5"/>
  <c r="M1296" i="5"/>
  <c r="M1309" i="5"/>
  <c r="M1319" i="5"/>
  <c r="M1375" i="5"/>
  <c r="M1554" i="5"/>
  <c r="M1565" i="5"/>
  <c r="M1612" i="5"/>
  <c r="M1626" i="5"/>
  <c r="M1636" i="5"/>
  <c r="M1709" i="5"/>
  <c r="M1713" i="5"/>
  <c r="M1867" i="5"/>
  <c r="M1871" i="5"/>
  <c r="M1976" i="5"/>
  <c r="M2050" i="5"/>
  <c r="M2452" i="5"/>
  <c r="D557" i="4"/>
  <c r="D565" i="4"/>
  <c r="F592" i="4"/>
  <c r="R11" i="5"/>
  <c r="M20" i="5"/>
  <c r="R38" i="5"/>
  <c r="M62" i="5"/>
  <c r="X62" i="5" s="1"/>
  <c r="R106" i="5"/>
  <c r="M164" i="5"/>
  <c r="R170" i="5"/>
  <c r="R184" i="5"/>
  <c r="R237" i="5"/>
  <c r="R249" i="5"/>
  <c r="M282" i="5"/>
  <c r="M285" i="5"/>
  <c r="R312" i="5"/>
  <c r="M338" i="5"/>
  <c r="R351" i="5"/>
  <c r="R354" i="5"/>
  <c r="R373" i="5"/>
  <c r="M499" i="5"/>
  <c r="M557" i="5"/>
  <c r="M560" i="5"/>
  <c r="M624" i="5"/>
  <c r="R795" i="5"/>
  <c r="M867" i="5"/>
  <c r="R870" i="5"/>
  <c r="R1016" i="5"/>
  <c r="M1029" i="5"/>
  <c r="W1029" i="5" s="1"/>
  <c r="M1033" i="5"/>
  <c r="M1114" i="5"/>
  <c r="M1131" i="5"/>
  <c r="M1184" i="5"/>
  <c r="M1194" i="5"/>
  <c r="M1336" i="5"/>
  <c r="M1478" i="5"/>
  <c r="M1593" i="5"/>
  <c r="M1674" i="5"/>
  <c r="M1678" i="5"/>
  <c r="M1737" i="5"/>
  <c r="M1812" i="5"/>
  <c r="M1896" i="5"/>
  <c r="M1906" i="5"/>
  <c r="M1950" i="5"/>
  <c r="M1991" i="5"/>
  <c r="M2070" i="5"/>
  <c r="M2083" i="5"/>
  <c r="M2485" i="5"/>
  <c r="M2659" i="5"/>
  <c r="M2805" i="5"/>
  <c r="M2410" i="5"/>
  <c r="M2433" i="5"/>
  <c r="M2613" i="5"/>
  <c r="M2639" i="5"/>
  <c r="M2672" i="5"/>
  <c r="M2695" i="5"/>
  <c r="M2705" i="5"/>
  <c r="M2748" i="5"/>
  <c r="M2768" i="5"/>
  <c r="M2791" i="5"/>
  <c r="M2804" i="5"/>
  <c r="M2817" i="5"/>
  <c r="M2917" i="5"/>
  <c r="M3011" i="5"/>
  <c r="M3039" i="5"/>
  <c r="M3047" i="5"/>
  <c r="M3051" i="5"/>
  <c r="M3087" i="5"/>
  <c r="M3166" i="5"/>
  <c r="M3190" i="5"/>
  <c r="M3205" i="5"/>
  <c r="M3222" i="5"/>
  <c r="M3254" i="5"/>
  <c r="M3300" i="5"/>
  <c r="M3332" i="5"/>
  <c r="M3440" i="5"/>
  <c r="M3484" i="5"/>
  <c r="M3512" i="5"/>
  <c r="M2291" i="5"/>
  <c r="M2295" i="5"/>
  <c r="M2333" i="5"/>
  <c r="M2417" i="5"/>
  <c r="M2551" i="5"/>
  <c r="M2574" i="5"/>
  <c r="M2669" i="5"/>
  <c r="M2712" i="5"/>
  <c r="M2772" i="5"/>
  <c r="M2775" i="5"/>
  <c r="M2992" i="5"/>
  <c r="M3015" i="5"/>
  <c r="M3036" i="5"/>
  <c r="M3065" i="5"/>
  <c r="M3114" i="5"/>
  <c r="M3140" i="5"/>
  <c r="M3181" i="5"/>
  <c r="M3184" i="5"/>
  <c r="M3198" i="5"/>
  <c r="M3212" i="5"/>
  <c r="M3245" i="5"/>
  <c r="M3271" i="5"/>
  <c r="M3284" i="5"/>
  <c r="M3417" i="5"/>
  <c r="M3427" i="5"/>
  <c r="M3509" i="5"/>
  <c r="M3552" i="5"/>
  <c r="M2216" i="5"/>
  <c r="M2299" i="5"/>
  <c r="M2449" i="5"/>
  <c r="M2459" i="5"/>
  <c r="M2488" i="5"/>
  <c r="M2529" i="5"/>
  <c r="M2607" i="5"/>
  <c r="M2646" i="5"/>
  <c r="M2666" i="5"/>
  <c r="M2699" i="5"/>
  <c r="M2722" i="5"/>
  <c r="M2752" i="5"/>
  <c r="M2762" i="5"/>
  <c r="M2836" i="5"/>
  <c r="M2846" i="5"/>
  <c r="M3008" i="5"/>
  <c r="M3258" i="5"/>
  <c r="M3323" i="5"/>
  <c r="M3398" i="5"/>
  <c r="M3559" i="5"/>
  <c r="M3563" i="5"/>
  <c r="M3485" i="5"/>
  <c r="M3496" i="5"/>
  <c r="M3506" i="5"/>
  <c r="M3516" i="5"/>
  <c r="M2495" i="5"/>
  <c r="M2673" i="5"/>
  <c r="M2779" i="5"/>
  <c r="M3144" i="5"/>
  <c r="M3167" i="5"/>
  <c r="M3320" i="5"/>
  <c r="M3330" i="5"/>
  <c r="M3343" i="5"/>
  <c r="M3346" i="5"/>
  <c r="M3421" i="5"/>
  <c r="M3451" i="5"/>
  <c r="M3454" i="5"/>
  <c r="M3513" i="5"/>
  <c r="M3526" i="5"/>
  <c r="M2134" i="5"/>
  <c r="M2220" i="5"/>
  <c r="M2288" i="5"/>
  <c r="M2292" i="5"/>
  <c r="M2408" i="5"/>
  <c r="M2421" i="5"/>
  <c r="M2453" i="5"/>
  <c r="M2555" i="5"/>
  <c r="M2588" i="5"/>
  <c r="M2598" i="5"/>
  <c r="M2611" i="5"/>
  <c r="M2650" i="5"/>
  <c r="M2660" i="5"/>
  <c r="M2746" i="5"/>
  <c r="M2799" i="5"/>
  <c r="M2876" i="5"/>
  <c r="M2915" i="5"/>
  <c r="M2989" i="5"/>
  <c r="M3019" i="5"/>
  <c r="M3033" i="5"/>
  <c r="M3108" i="5"/>
  <c r="M3118" i="5"/>
  <c r="M3220" i="5"/>
  <c r="M3262" i="5"/>
  <c r="M3275" i="5"/>
  <c r="M3418" i="5"/>
  <c r="M3428" i="5"/>
  <c r="M3461" i="5"/>
  <c r="M1062" i="5"/>
  <c r="M1066" i="5"/>
  <c r="M1162" i="5"/>
  <c r="M1185" i="5"/>
  <c r="M1198" i="5"/>
  <c r="M1258" i="5"/>
  <c r="M1266" i="5"/>
  <c r="M1270" i="5"/>
  <c r="M1293" i="5"/>
  <c r="M1368" i="5"/>
  <c r="M1404" i="5"/>
  <c r="M1443" i="5"/>
  <c r="M1506" i="5"/>
  <c r="M1549" i="5"/>
  <c r="M1563" i="5"/>
  <c r="M1567" i="5"/>
  <c r="M1583" i="5"/>
  <c r="M1613" i="5"/>
  <c r="M1718" i="5"/>
  <c r="M1749" i="5"/>
  <c r="M1757" i="5"/>
  <c r="M1773" i="5"/>
  <c r="M1789" i="5"/>
  <c r="M1824" i="5"/>
  <c r="M1875" i="5"/>
  <c r="M1889" i="5"/>
  <c r="M1899" i="5"/>
  <c r="M1938" i="5"/>
  <c r="M1987" i="5"/>
  <c r="M2063" i="5"/>
  <c r="M2164" i="5"/>
  <c r="M2197" i="5"/>
  <c r="M2247" i="5"/>
  <c r="M2257" i="5"/>
  <c r="M2267" i="5"/>
  <c r="M2354" i="5"/>
  <c r="M2379" i="5"/>
  <c r="M2418" i="5"/>
  <c r="M2463" i="5"/>
  <c r="M2517" i="5"/>
  <c r="M2520" i="5"/>
  <c r="M2533" i="5"/>
  <c r="M2565" i="5"/>
  <c r="M2575" i="5"/>
  <c r="M2608" i="5"/>
  <c r="M2713" i="5"/>
  <c r="M2776" i="5"/>
  <c r="M2850" i="5"/>
  <c r="M2912" i="5"/>
  <c r="M2997" i="5"/>
  <c r="M3001" i="5"/>
  <c r="M3005" i="5"/>
  <c r="M3082" i="5"/>
  <c r="M3115" i="5"/>
  <c r="M3141" i="5"/>
  <c r="M3164" i="5"/>
  <c r="M3185" i="5"/>
  <c r="M3230" i="5"/>
  <c r="M3243" i="5"/>
  <c r="M3327" i="5"/>
  <c r="M3389" i="5"/>
  <c r="M3472" i="5"/>
  <c r="M3523" i="5"/>
  <c r="M3543" i="5"/>
  <c r="M2194" i="5"/>
  <c r="M2244" i="5"/>
  <c r="M2264" i="5"/>
  <c r="M2316" i="5"/>
  <c r="M2909" i="5"/>
  <c r="M2486" i="5"/>
  <c r="M2740" i="5"/>
  <c r="M2760" i="5"/>
  <c r="M2922" i="5"/>
  <c r="M3060" i="5"/>
  <c r="M3161" i="5"/>
  <c r="M3217" i="5"/>
  <c r="M3259" i="5"/>
  <c r="M3308" i="5"/>
  <c r="M3311" i="5"/>
  <c r="M3386" i="5"/>
  <c r="M3425" i="5"/>
  <c r="M3458" i="5"/>
  <c r="M3469" i="5"/>
  <c r="M3479" i="5"/>
  <c r="M3530" i="5"/>
  <c r="M3571" i="5"/>
  <c r="M2615" i="5"/>
  <c r="M2654" i="5"/>
  <c r="M2664" i="5"/>
  <c r="M2890" i="5"/>
  <c r="M3023" i="5"/>
  <c r="M3034" i="5"/>
  <c r="M3073" i="5"/>
  <c r="M3102" i="5"/>
  <c r="M3168" i="5"/>
  <c r="M3179" i="5"/>
  <c r="M3207" i="5"/>
  <c r="M3237" i="5"/>
  <c r="M3289" i="5"/>
  <c r="M3302" i="5"/>
  <c r="M3321" i="5"/>
  <c r="M3581" i="5"/>
  <c r="M3527" i="5"/>
  <c r="M3537" i="5"/>
  <c r="R808" i="5"/>
  <c r="R811" i="5"/>
  <c r="M824" i="5"/>
  <c r="R955" i="5"/>
  <c r="M974" i="5"/>
  <c r="M1063" i="5"/>
  <c r="M1090" i="5"/>
  <c r="M1093" i="5"/>
  <c r="M1116" i="5"/>
  <c r="M1119" i="5"/>
  <c r="M1133" i="5"/>
  <c r="M1137" i="5"/>
  <c r="M1202" i="5"/>
  <c r="M1310" i="5"/>
  <c r="M1343" i="5"/>
  <c r="M1359" i="5"/>
  <c r="M1427" i="5"/>
  <c r="M1477" i="5"/>
  <c r="M1560" i="5"/>
  <c r="M1564" i="5"/>
  <c r="M1584" i="5"/>
  <c r="M1672" i="5"/>
  <c r="M1707" i="5"/>
  <c r="M1754" i="5"/>
  <c r="M1758" i="5"/>
  <c r="M1766" i="5"/>
  <c r="M1966" i="5"/>
  <c r="M1970" i="5"/>
  <c r="M2044" i="5"/>
  <c r="M2057" i="5"/>
  <c r="M2135" i="5"/>
  <c r="M2145" i="5"/>
  <c r="M2211" i="5"/>
  <c r="M2221" i="5"/>
  <c r="M2345" i="5"/>
  <c r="M2383" i="5"/>
  <c r="M2396" i="5"/>
  <c r="M2480" i="5"/>
  <c r="M2493" i="5"/>
  <c r="M2534" i="5"/>
  <c r="M2589" i="5"/>
  <c r="M2628" i="5"/>
  <c r="M2651" i="5"/>
  <c r="M2684" i="5"/>
  <c r="M2727" i="5"/>
  <c r="M2737" i="5"/>
  <c r="M2767" i="5"/>
  <c r="M2790" i="5"/>
  <c r="M2830" i="5"/>
  <c r="M2838" i="5"/>
  <c r="M2864" i="5"/>
  <c r="M2903" i="5"/>
  <c r="M3020" i="5"/>
  <c r="M3070" i="5"/>
  <c r="M3096" i="5"/>
  <c r="M3109" i="5"/>
  <c r="M3119" i="5"/>
  <c r="M3132" i="5"/>
  <c r="M3204" i="5"/>
  <c r="M3234" i="5"/>
  <c r="M3276" i="5"/>
  <c r="M3299" i="5"/>
  <c r="M3331" i="5"/>
  <c r="M3360" i="5"/>
  <c r="M3473" i="5"/>
  <c r="M3504" i="5"/>
  <c r="M3524" i="5"/>
  <c r="M3534" i="5"/>
  <c r="M3547" i="5"/>
  <c r="M3557" i="5"/>
  <c r="M1845" i="5"/>
  <c r="M3010" i="5"/>
  <c r="M3017" i="5"/>
  <c r="M3050" i="5"/>
  <c r="M3054" i="5"/>
  <c r="M3142" i="5"/>
  <c r="M3165" i="5"/>
  <c r="M3328" i="5"/>
  <c r="M3357" i="5"/>
  <c r="M3370" i="5"/>
  <c r="M3403" i="5"/>
  <c r="M3406" i="5"/>
  <c r="M3419" i="5"/>
  <c r="M3429" i="5"/>
  <c r="M3561" i="5"/>
  <c r="M3575" i="5"/>
  <c r="M3588" i="5"/>
  <c r="R861" i="5"/>
  <c r="R913" i="5"/>
  <c r="R926" i="5"/>
  <c r="R952" i="5"/>
  <c r="M1036" i="5"/>
  <c r="M1074" i="5"/>
  <c r="M1103" i="5"/>
  <c r="M1186" i="5"/>
  <c r="M1241" i="5"/>
  <c r="M1304" i="5"/>
  <c r="M1317" i="5"/>
  <c r="M1340" i="5"/>
  <c r="M1366" i="5"/>
  <c r="M1462" i="5"/>
  <c r="M1489" i="5"/>
  <c r="M1511" i="5"/>
  <c r="M1568" i="5"/>
  <c r="M1798" i="5"/>
  <c r="M2008" i="5"/>
  <c r="M2018" i="5"/>
  <c r="M2054" i="5"/>
  <c r="M2064" i="5"/>
  <c r="M2077" i="5"/>
  <c r="M2090" i="5"/>
  <c r="M2245" i="5"/>
  <c r="M2342" i="5"/>
  <c r="M2451" i="5"/>
  <c r="M2490" i="5"/>
  <c r="M2515" i="5"/>
  <c r="M2531" i="5"/>
  <c r="M2609" i="5"/>
  <c r="M2668" i="5"/>
  <c r="M2681" i="5"/>
  <c r="M2734" i="5"/>
  <c r="M2787" i="5"/>
  <c r="M2797" i="5"/>
  <c r="M2813" i="5"/>
  <c r="M2861" i="5"/>
  <c r="M2884" i="5"/>
  <c r="M2900" i="5"/>
  <c r="M3487" i="5"/>
  <c r="M3521" i="5"/>
  <c r="M3544" i="5"/>
  <c r="M933" i="5"/>
  <c r="M965" i="5"/>
  <c r="M1071" i="5"/>
  <c r="M1097" i="5"/>
  <c r="M1252" i="5"/>
  <c r="M1451" i="5"/>
  <c r="M1501" i="5"/>
  <c r="M1596" i="5"/>
  <c r="M1657" i="5"/>
  <c r="M1735" i="5"/>
  <c r="M1743" i="5"/>
  <c r="M1802" i="5"/>
  <c r="M1849" i="5"/>
  <c r="M1853" i="5"/>
  <c r="M1995" i="5"/>
  <c r="M2235" i="5"/>
  <c r="M2290" i="5"/>
  <c r="M2339" i="5"/>
  <c r="M2374" i="5"/>
  <c r="M2439" i="5"/>
  <c r="M2794" i="5"/>
  <c r="M3064" i="5"/>
  <c r="M3074" i="5"/>
  <c r="M3113" i="5"/>
  <c r="M3139" i="5"/>
  <c r="M3162" i="5"/>
  <c r="M3193" i="5"/>
  <c r="M3218" i="5"/>
  <c r="M3238" i="5"/>
  <c r="M3270" i="5"/>
  <c r="M3364" i="5"/>
  <c r="M3416" i="5"/>
  <c r="M3426" i="5"/>
  <c r="M3459" i="5"/>
  <c r="M3470" i="5"/>
  <c r="M3498" i="5"/>
  <c r="M3508" i="5"/>
  <c r="M3582" i="5"/>
  <c r="M1963" i="5"/>
  <c r="M2252" i="5"/>
  <c r="M2400" i="5"/>
  <c r="M2413" i="5"/>
  <c r="M2580" i="5"/>
  <c r="M3146" i="5"/>
  <c r="M3201" i="5"/>
  <c r="M2212" i="5"/>
  <c r="M3361" i="5"/>
  <c r="M3463" i="5"/>
  <c r="M3548" i="5"/>
  <c r="M3566" i="5"/>
  <c r="M3569" i="5"/>
  <c r="R138" i="5"/>
  <c r="M138" i="5"/>
  <c r="M257" i="5"/>
  <c r="R257" i="5"/>
  <c r="R320" i="5"/>
  <c r="M320" i="5"/>
  <c r="R330" i="5"/>
  <c r="M330" i="5"/>
  <c r="R350" i="5"/>
  <c r="M350" i="5"/>
  <c r="R357" i="5"/>
  <c r="M357" i="5"/>
  <c r="M360" i="5"/>
  <c r="R360" i="5"/>
  <c r="R375" i="5"/>
  <c r="M375" i="5"/>
  <c r="R382" i="5"/>
  <c r="M382" i="5"/>
  <c r="M388" i="5"/>
  <c r="R388" i="5"/>
  <c r="R392" i="5"/>
  <c r="M392" i="5"/>
  <c r="M398" i="5"/>
  <c r="R398" i="5"/>
  <c r="R411" i="5"/>
  <c r="M411" i="5"/>
  <c r="R414" i="5"/>
  <c r="M414" i="5"/>
  <c r="M416" i="5"/>
  <c r="R416" i="5"/>
  <c r="M418" i="5"/>
  <c r="R418" i="5"/>
  <c r="R422" i="5"/>
  <c r="M422" i="5"/>
  <c r="R431" i="5"/>
  <c r="M431" i="5"/>
  <c r="R437" i="5"/>
  <c r="M437" i="5"/>
  <c r="M445" i="5"/>
  <c r="R445" i="5"/>
  <c r="R448" i="5"/>
  <c r="M448" i="5"/>
  <c r="M460" i="5"/>
  <c r="R460" i="5"/>
  <c r="R465" i="5"/>
  <c r="M465" i="5"/>
  <c r="R466" i="5"/>
  <c r="M466" i="5"/>
  <c r="W467" i="5" s="1"/>
  <c r="R504" i="5"/>
  <c r="M504" i="5"/>
  <c r="R507" i="5"/>
  <c r="M507" i="5"/>
  <c r="R509" i="5"/>
  <c r="M509" i="5"/>
  <c r="R512" i="5"/>
  <c r="M512" i="5"/>
  <c r="M528" i="5"/>
  <c r="R528" i="5"/>
  <c r="R555" i="5"/>
  <c r="M555" i="5"/>
  <c r="R567" i="5"/>
  <c r="M567" i="5"/>
  <c r="R577" i="5"/>
  <c r="M577" i="5"/>
  <c r="R580" i="5"/>
  <c r="M580" i="5"/>
  <c r="M587" i="5"/>
  <c r="R587" i="5"/>
  <c r="M599" i="5"/>
  <c r="R599" i="5"/>
  <c r="M620" i="5"/>
  <c r="R620" i="5"/>
  <c r="M626" i="5"/>
  <c r="R626" i="5"/>
  <c r="R630" i="5"/>
  <c r="M630" i="5"/>
  <c r="R641" i="5"/>
  <c r="M641" i="5"/>
  <c r="R649" i="5"/>
  <c r="M649" i="5"/>
  <c r="M660" i="5"/>
  <c r="W660" i="5" s="1"/>
  <c r="R660" i="5"/>
  <c r="M663" i="5"/>
  <c r="R663" i="5"/>
  <c r="R671" i="5"/>
  <c r="M671" i="5"/>
  <c r="R682" i="5"/>
  <c r="M682" i="5"/>
  <c r="R725" i="5"/>
  <c r="M725" i="5"/>
  <c r="M791" i="5"/>
  <c r="R791" i="5"/>
  <c r="R828" i="5"/>
  <c r="M828" i="5"/>
  <c r="R839" i="5"/>
  <c r="M839" i="5"/>
  <c r="R859" i="5"/>
  <c r="M859" i="5"/>
  <c r="R894" i="5"/>
  <c r="M894" i="5"/>
  <c r="R922" i="5"/>
  <c r="M922" i="5"/>
  <c r="W923" i="5" s="1"/>
  <c r="R940" i="5"/>
  <c r="M940" i="5"/>
  <c r="R1012" i="5"/>
  <c r="M1012" i="5"/>
  <c r="W1012" i="5" s="1"/>
  <c r="R821" i="5"/>
  <c r="R862" i="5"/>
  <c r="M871" i="5"/>
  <c r="M991" i="5"/>
  <c r="R991" i="5"/>
  <c r="M1082" i="5"/>
  <c r="M1299" i="5"/>
  <c r="M1383" i="5"/>
  <c r="M1826" i="5"/>
  <c r="M2350" i="5"/>
  <c r="M2641" i="5"/>
  <c r="M2667" i="5"/>
  <c r="M2700" i="5"/>
  <c r="M2865" i="5"/>
  <c r="M5" i="5"/>
  <c r="R21" i="5"/>
  <c r="R63" i="5"/>
  <c r="R91" i="5"/>
  <c r="R115" i="5"/>
  <c r="R141" i="5"/>
  <c r="R144" i="5"/>
  <c r="R147" i="5"/>
  <c r="R150" i="5"/>
  <c r="R159" i="5"/>
  <c r="R197" i="5"/>
  <c r="R200" i="5"/>
  <c r="R252" i="5"/>
  <c r="M450" i="5"/>
  <c r="M478" i="5"/>
  <c r="M481" i="5"/>
  <c r="M484" i="5"/>
  <c r="R536" i="5"/>
  <c r="R542" i="5"/>
  <c r="M545" i="5"/>
  <c r="R590" i="5"/>
  <c r="M750" i="5"/>
  <c r="M758" i="5"/>
  <c r="W758" i="5" s="1"/>
  <c r="R779" i="5"/>
  <c r="M812" i="5"/>
  <c r="R815" i="5"/>
  <c r="R856" i="5"/>
  <c r="R897" i="5"/>
  <c r="R903" i="5"/>
  <c r="R1002" i="5"/>
  <c r="R1021" i="5"/>
  <c r="M1111" i="5"/>
  <c r="M1142" i="5"/>
  <c r="M1167" i="5"/>
  <c r="M1183" i="5"/>
  <c r="M1329" i="5"/>
  <c r="M1342" i="5"/>
  <c r="M1377" i="5"/>
  <c r="M1519" i="5"/>
  <c r="M1523" i="5"/>
  <c r="M1655" i="5"/>
  <c r="M1659" i="5"/>
  <c r="M1947" i="5"/>
  <c r="M1951" i="5"/>
  <c r="M2096" i="5"/>
  <c r="M2280" i="5"/>
  <c r="M2284" i="5"/>
  <c r="M2327" i="5"/>
  <c r="M2635" i="5"/>
  <c r="M2648" i="5"/>
  <c r="R261" i="5"/>
  <c r="R287" i="5"/>
  <c r="M295" i="5"/>
  <c r="M311" i="5"/>
  <c r="M316" i="5"/>
  <c r="R342" i="5"/>
  <c r="R372" i="5"/>
  <c r="R430" i="5"/>
  <c r="R506" i="5"/>
  <c r="R515" i="5"/>
  <c r="R533" i="5"/>
  <c r="M603" i="5"/>
  <c r="R643" i="5"/>
  <c r="R717" i="5"/>
  <c r="R764" i="5"/>
  <c r="R891" i="5"/>
  <c r="R931" i="5"/>
  <c r="R934" i="5"/>
  <c r="M1067" i="5"/>
  <c r="M1089" i="5"/>
  <c r="M1108" i="5"/>
  <c r="M1135" i="5"/>
  <c r="M1154" i="5"/>
  <c r="M1174" i="5"/>
  <c r="M1219" i="5"/>
  <c r="M1326" i="5"/>
  <c r="M1494" i="5"/>
  <c r="M1508" i="5"/>
  <c r="M1780" i="5"/>
  <c r="M1784" i="5"/>
  <c r="M1788" i="5"/>
  <c r="M1901" i="5"/>
  <c r="M1928" i="5"/>
  <c r="M1932" i="5"/>
  <c r="M2087" i="5"/>
  <c r="M2802" i="5"/>
  <c r="M1143" i="5"/>
  <c r="M1161" i="5"/>
  <c r="M1187" i="5"/>
  <c r="M1206" i="5"/>
  <c r="M1259" i="5"/>
  <c r="M1286" i="5"/>
  <c r="M1300" i="5"/>
  <c r="M1313" i="5"/>
  <c r="M1631" i="5"/>
  <c r="M1648" i="5"/>
  <c r="M1753" i="5"/>
  <c r="M2254" i="5"/>
  <c r="M2773" i="5"/>
  <c r="M2815" i="5"/>
  <c r="M298" i="5"/>
  <c r="R324" i="5"/>
  <c r="R366" i="5"/>
  <c r="R381" i="5"/>
  <c r="R488" i="5"/>
  <c r="R521" i="5"/>
  <c r="R524" i="5"/>
  <c r="R564" i="5"/>
  <c r="M570" i="5"/>
  <c r="R585" i="5"/>
  <c r="M606" i="5"/>
  <c r="M632" i="5"/>
  <c r="R635" i="5"/>
  <c r="R687" i="5"/>
  <c r="M690" i="5"/>
  <c r="R693" i="5"/>
  <c r="R696" i="5"/>
  <c r="R699" i="5"/>
  <c r="R705" i="5"/>
  <c r="R708" i="5"/>
  <c r="M711" i="5"/>
  <c r="M714" i="5"/>
  <c r="M720" i="5"/>
  <c r="M726" i="5"/>
  <c r="R729" i="5"/>
  <c r="M742" i="5"/>
  <c r="M756" i="5"/>
  <c r="M783" i="5"/>
  <c r="R786" i="5"/>
  <c r="R819" i="5"/>
  <c r="R837" i="5"/>
  <c r="M860" i="5"/>
  <c r="R901" i="5"/>
  <c r="R910" i="5"/>
  <c r="M913" i="5"/>
  <c r="M959" i="5"/>
  <c r="M1115" i="5"/>
  <c r="M1168" i="5"/>
  <c r="M1226" i="5"/>
  <c r="M2019" i="5"/>
  <c r="M2584" i="5"/>
  <c r="R916" i="5"/>
  <c r="M2747" i="5"/>
  <c r="M2757" i="5"/>
  <c r="M2783" i="5"/>
  <c r="M2812" i="5"/>
  <c r="M198" i="5"/>
  <c r="R210" i="5"/>
  <c r="R247" i="5"/>
  <c r="M393" i="5"/>
  <c r="M396" i="5"/>
  <c r="R425" i="5"/>
  <c r="R436" i="5"/>
  <c r="M451" i="5"/>
  <c r="R479" i="5"/>
  <c r="M482" i="5"/>
  <c r="R485" i="5"/>
  <c r="M576" i="5"/>
  <c r="M579" i="5"/>
  <c r="M588" i="5"/>
  <c r="R609" i="5"/>
  <c r="M612" i="5"/>
  <c r="M673" i="5"/>
  <c r="M679" i="5"/>
  <c r="M732" i="5"/>
  <c r="R767" i="5"/>
  <c r="R826" i="5"/>
  <c r="R848" i="5"/>
  <c r="R1013" i="5"/>
  <c r="M1041" i="5"/>
  <c r="M1045" i="5"/>
  <c r="M1112" i="5"/>
  <c r="M1147" i="5"/>
  <c r="M1275" i="5"/>
  <c r="M1294" i="5"/>
  <c r="M1320" i="5"/>
  <c r="M1475" i="5"/>
  <c r="M1479" i="5"/>
  <c r="M1600" i="5"/>
  <c r="M1604" i="5"/>
  <c r="M1611" i="5"/>
  <c r="M1715" i="5"/>
  <c r="M1734" i="5"/>
  <c r="M1765" i="5"/>
  <c r="M2029" i="5"/>
  <c r="M2489" i="5"/>
  <c r="M2561" i="5"/>
  <c r="M2571" i="5"/>
  <c r="M2754" i="5"/>
  <c r="M2793" i="5"/>
  <c r="R343" i="5"/>
  <c r="R495" i="5"/>
  <c r="M534" i="5"/>
  <c r="R543" i="5"/>
  <c r="R615" i="5"/>
  <c r="R647" i="5"/>
  <c r="M653" i="5"/>
  <c r="R813" i="5"/>
  <c r="R754" i="5"/>
  <c r="M770" i="5"/>
  <c r="R792" i="5"/>
  <c r="M795" i="5"/>
  <c r="M829" i="5"/>
  <c r="M832" i="5"/>
  <c r="R846" i="5"/>
  <c r="R876" i="5"/>
  <c r="R879" i="5"/>
  <c r="R892" i="5"/>
  <c r="R895" i="5"/>
  <c r="R1009" i="5"/>
  <c r="M1023" i="5"/>
  <c r="M1049" i="5"/>
  <c r="M1109" i="5"/>
  <c r="M1264" i="5"/>
  <c r="M1287" i="5"/>
  <c r="M1468" i="5"/>
  <c r="M1608" i="5"/>
  <c r="M1742" i="5"/>
  <c r="M2026" i="5"/>
  <c r="M2422" i="5"/>
  <c r="M2568" i="5"/>
  <c r="M2741" i="5"/>
  <c r="M280" i="5"/>
  <c r="R340" i="5"/>
  <c r="R370" i="5"/>
  <c r="R402" i="5"/>
  <c r="M492" i="5"/>
  <c r="M531" i="5"/>
  <c r="R553" i="5"/>
  <c r="R568" i="5"/>
  <c r="M604" i="5"/>
  <c r="M644" i="5"/>
  <c r="R650" i="5"/>
  <c r="M688" i="5"/>
  <c r="R709" i="5"/>
  <c r="R851" i="5"/>
  <c r="M873" i="5"/>
  <c r="R889" i="5"/>
  <c r="R929" i="5"/>
  <c r="M1014" i="5"/>
  <c r="M1700" i="5"/>
  <c r="M1856" i="5"/>
  <c r="W434" i="5"/>
  <c r="M2000" i="5"/>
  <c r="M2010" i="5"/>
  <c r="R299" i="5"/>
  <c r="M358" i="5"/>
  <c r="M385" i="5"/>
  <c r="R391" i="5"/>
  <c r="R434" i="5"/>
  <c r="R446" i="5"/>
  <c r="R489" i="5"/>
  <c r="M513" i="5"/>
  <c r="M519" i="5"/>
  <c r="R525" i="5"/>
  <c r="M550" i="5"/>
  <c r="M559" i="5"/>
  <c r="M571" i="5"/>
  <c r="M595" i="5"/>
  <c r="M598" i="5"/>
  <c r="R662" i="5"/>
  <c r="R665" i="5"/>
  <c r="M668" i="5"/>
  <c r="R691" i="5"/>
  <c r="R700" i="5"/>
  <c r="R706" i="5"/>
  <c r="M712" i="5"/>
  <c r="R718" i="5"/>
  <c r="R724" i="5"/>
  <c r="M748" i="5"/>
  <c r="R757" i="5"/>
  <c r="M765" i="5"/>
  <c r="R781" i="5"/>
  <c r="M808" i="5"/>
  <c r="R817" i="5"/>
  <c r="R838" i="5"/>
  <c r="R858" i="5"/>
  <c r="M870" i="5"/>
  <c r="M908" i="5"/>
  <c r="R911" i="5"/>
  <c r="R914" i="5"/>
  <c r="M926" i="5"/>
  <c r="M972" i="5"/>
  <c r="M975" i="5"/>
  <c r="M987" i="5"/>
  <c r="M996" i="5"/>
  <c r="R1005" i="5"/>
  <c r="M1100" i="5"/>
  <c r="M1129" i="5"/>
  <c r="M1148" i="5"/>
  <c r="M1169" i="5"/>
  <c r="M1214" i="5"/>
  <c r="M1227" i="5"/>
  <c r="M1476" i="5"/>
  <c r="M1555" i="5"/>
  <c r="M1708" i="5"/>
  <c r="M1731" i="5"/>
  <c r="M2429" i="5"/>
  <c r="R886" i="5"/>
  <c r="M1872" i="5"/>
  <c r="M2156" i="5"/>
  <c r="R328" i="5"/>
  <c r="M331" i="5"/>
  <c r="R347" i="5"/>
  <c r="M394" i="5"/>
  <c r="M455" i="5"/>
  <c r="W471" i="5"/>
  <c r="R483" i="5"/>
  <c r="M502" i="5"/>
  <c r="R544" i="5"/>
  <c r="R674" i="5"/>
  <c r="R778" i="5"/>
  <c r="M787" i="5"/>
  <c r="R814" i="5"/>
  <c r="M841" i="5"/>
  <c r="M905" i="5"/>
  <c r="M969" i="5"/>
  <c r="M1010" i="5"/>
  <c r="M1024" i="5"/>
  <c r="M1461" i="5"/>
  <c r="M1689" i="5"/>
  <c r="M1833" i="5"/>
  <c r="M1837" i="5"/>
  <c r="M2397" i="5"/>
  <c r="M2719" i="5"/>
  <c r="M2897" i="5"/>
  <c r="M344" i="5"/>
  <c r="M347" i="5"/>
  <c r="R394" i="5"/>
  <c r="M397" i="5"/>
  <c r="R455" i="5"/>
  <c r="R496" i="5"/>
  <c r="R499" i="5"/>
  <c r="R502" i="5"/>
  <c r="M538" i="5"/>
  <c r="M610" i="5"/>
  <c r="M619" i="5"/>
  <c r="W619" i="5" s="1"/>
  <c r="R639" i="5"/>
  <c r="R648" i="5"/>
  <c r="M674" i="5"/>
  <c r="M736" i="5"/>
  <c r="R752" i="5"/>
  <c r="M775" i="5"/>
  <c r="M790" i="5"/>
  <c r="M793" i="5"/>
  <c r="R827" i="5"/>
  <c r="M830" i="5"/>
  <c r="R841" i="5"/>
  <c r="R877" i="5"/>
  <c r="M880" i="5"/>
  <c r="R893" i="5"/>
  <c r="R896" i="5"/>
  <c r="M936" i="5"/>
  <c r="R939" i="5"/>
  <c r="R945" i="5"/>
  <c r="M1015" i="5"/>
  <c r="M1145" i="5"/>
  <c r="M1373" i="5"/>
  <c r="M1389" i="5"/>
  <c r="M1396" i="5"/>
  <c r="M2108" i="5"/>
  <c r="M2176" i="5"/>
  <c r="M2378" i="5"/>
  <c r="M2381" i="5"/>
  <c r="M2394" i="5"/>
  <c r="M2657" i="5"/>
  <c r="M2670" i="5"/>
  <c r="M2683" i="5"/>
  <c r="M2703" i="5"/>
  <c r="M2881" i="5"/>
  <c r="M265" i="5"/>
  <c r="M315" i="5"/>
  <c r="R341" i="5"/>
  <c r="R344" i="5"/>
  <c r="R409" i="5"/>
  <c r="M432" i="5"/>
  <c r="R467" i="5"/>
  <c r="R508" i="5"/>
  <c r="R511" i="5"/>
  <c r="R523" i="5"/>
  <c r="R622" i="5"/>
  <c r="M833" i="5"/>
  <c r="M942" i="5"/>
  <c r="M1189" i="5"/>
  <c r="M1530" i="5"/>
  <c r="M1670" i="5"/>
  <c r="M1814" i="5"/>
  <c r="M1822" i="5"/>
  <c r="M2144" i="5"/>
  <c r="M2340" i="5"/>
  <c r="M1486" i="5"/>
  <c r="M1578" i="5"/>
  <c r="M1666" i="5"/>
  <c r="M1806" i="5"/>
  <c r="M1920" i="5"/>
  <c r="M2086" i="5"/>
  <c r="M2356" i="5"/>
  <c r="M2406" i="5"/>
  <c r="M2438" i="5"/>
  <c r="M2564" i="5"/>
  <c r="M3298" i="5"/>
  <c r="M3385" i="5"/>
  <c r="M3447" i="5"/>
  <c r="M3187" i="5"/>
  <c r="M3441" i="5"/>
  <c r="M3163" i="5"/>
  <c r="M1261" i="5"/>
  <c r="M1265" i="5"/>
  <c r="M1276" i="5"/>
  <c r="M1291" i="5"/>
  <c r="M1307" i="5"/>
  <c r="M1380" i="5"/>
  <c r="M1444" i="5"/>
  <c r="M1447" i="5"/>
  <c r="M1512" i="5"/>
  <c r="M1527" i="5"/>
  <c r="M1579" i="5"/>
  <c r="M1638" i="5"/>
  <c r="M1652" i="5"/>
  <c r="M1712" i="5"/>
  <c r="M1727" i="5"/>
  <c r="M1769" i="5"/>
  <c r="M1834" i="5"/>
  <c r="M1838" i="5"/>
  <c r="M1857" i="5"/>
  <c r="M1921" i="5"/>
  <c r="M1973" i="5"/>
  <c r="M2074" i="5"/>
  <c r="M2209" i="5"/>
  <c r="M2222" i="5"/>
  <c r="M2304" i="5"/>
  <c r="M2308" i="5"/>
  <c r="M2312" i="5"/>
  <c r="M2357" i="5"/>
  <c r="M2391" i="5"/>
  <c r="M2407" i="5"/>
  <c r="M2426" i="5"/>
  <c r="M2442" i="5"/>
  <c r="M2445" i="5"/>
  <c r="M2448" i="5"/>
  <c r="M2626" i="5"/>
  <c r="M2677" i="5"/>
  <c r="M2690" i="5"/>
  <c r="M3085" i="5"/>
  <c r="M3273" i="5"/>
  <c r="M1006" i="5"/>
  <c r="R1019" i="5"/>
  <c r="M1061" i="5"/>
  <c r="M1087" i="5"/>
  <c r="M1125" i="5"/>
  <c r="M1190" i="5"/>
  <c r="M1193" i="5"/>
  <c r="M1355" i="5"/>
  <c r="M1358" i="5"/>
  <c r="M1400" i="5"/>
  <c r="M1403" i="5"/>
  <c r="M1428" i="5"/>
  <c r="M1441" i="5"/>
  <c r="M1495" i="5"/>
  <c r="M1502" i="5"/>
  <c r="M1505" i="5"/>
  <c r="M1516" i="5"/>
  <c r="M1520" i="5"/>
  <c r="M1531" i="5"/>
  <c r="M1597" i="5"/>
  <c r="M1601" i="5"/>
  <c r="M1605" i="5"/>
  <c r="M1622" i="5"/>
  <c r="M1660" i="5"/>
  <c r="M1720" i="5"/>
  <c r="M1792" i="5"/>
  <c r="M1819" i="5"/>
  <c r="M1883" i="5"/>
  <c r="M2093" i="5"/>
  <c r="M2109" i="5"/>
  <c r="M2119" i="5"/>
  <c r="M2232" i="5"/>
  <c r="M2344" i="5"/>
  <c r="M2385" i="5"/>
  <c r="M2623" i="5"/>
  <c r="M2658" i="5"/>
  <c r="M2661" i="5"/>
  <c r="M2716" i="5"/>
  <c r="M2732" i="5"/>
  <c r="M2735" i="5"/>
  <c r="M2751" i="5"/>
  <c r="M2764" i="5"/>
  <c r="M2956" i="5"/>
  <c r="M3045" i="5"/>
  <c r="M1330" i="5"/>
  <c r="M1739" i="5"/>
  <c r="M1880" i="5"/>
  <c r="M2620" i="5"/>
  <c r="M3154" i="5"/>
  <c r="M1465" i="5"/>
  <c r="M1509" i="5"/>
  <c r="M2046" i="5"/>
  <c r="M2285" i="5"/>
  <c r="M2289" i="5"/>
  <c r="M2328" i="5"/>
  <c r="M1225" i="5"/>
  <c r="M1273" i="5"/>
  <c r="M1295" i="5"/>
  <c r="M1311" i="5"/>
  <c r="M1327" i="5"/>
  <c r="M1414" i="5"/>
  <c r="M1425" i="5"/>
  <c r="M1473" i="5"/>
  <c r="M1484" i="5"/>
  <c r="M1547" i="5"/>
  <c r="M1553" i="5"/>
  <c r="M1590" i="5"/>
  <c r="M1609" i="5"/>
  <c r="M1642" i="5"/>
  <c r="M1664" i="5"/>
  <c r="M1683" i="5"/>
  <c r="M1724" i="5"/>
  <c r="M1762" i="5"/>
  <c r="M1785" i="5"/>
  <c r="M1804" i="5"/>
  <c r="M1816" i="5"/>
  <c r="M1835" i="5"/>
  <c r="M1929" i="5"/>
  <c r="M1977" i="5"/>
  <c r="M2001" i="5"/>
  <c r="M2027" i="5"/>
  <c r="M2059" i="5"/>
  <c r="M2081" i="5"/>
  <c r="M2174" i="5"/>
  <c r="M2200" i="5"/>
  <c r="M2229" i="5"/>
  <c r="M2236" i="5"/>
  <c r="M2301" i="5"/>
  <c r="M2652" i="5"/>
  <c r="M2655" i="5"/>
  <c r="M2710" i="5"/>
  <c r="M2863" i="5"/>
  <c r="M2892" i="5"/>
  <c r="M3038" i="5"/>
  <c r="M3057" i="5"/>
  <c r="M3277" i="5"/>
  <c r="M3497" i="5"/>
  <c r="R953" i="5"/>
  <c r="R1007" i="5"/>
  <c r="R1020" i="5"/>
  <c r="M1035" i="5"/>
  <c r="M1072" i="5"/>
  <c r="M1075" i="5"/>
  <c r="M1113" i="5"/>
  <c r="M1262" i="5"/>
  <c r="M1365" i="5"/>
  <c r="M1384" i="5"/>
  <c r="M1967" i="5"/>
  <c r="M2305" i="5"/>
  <c r="M2847" i="5"/>
  <c r="M2889" i="5"/>
  <c r="M2908" i="5"/>
  <c r="R849" i="5"/>
  <c r="M953" i="5"/>
  <c r="M992" i="5"/>
  <c r="M1007" i="5"/>
  <c r="M1020" i="5"/>
  <c r="M1054" i="5"/>
  <c r="M1058" i="5"/>
  <c r="M1069" i="5"/>
  <c r="M1091" i="5"/>
  <c r="M1178" i="5"/>
  <c r="M1181" i="5"/>
  <c r="M1197" i="5"/>
  <c r="M1216" i="5"/>
  <c r="M1251" i="5"/>
  <c r="M1292" i="5"/>
  <c r="M1381" i="5"/>
  <c r="M1448" i="5"/>
  <c r="M1496" i="5"/>
  <c r="M1521" i="5"/>
  <c r="M1538" i="5"/>
  <c r="M1580" i="5"/>
  <c r="M1598" i="5"/>
  <c r="M1717" i="5"/>
  <c r="M1736" i="5"/>
  <c r="M1843" i="5"/>
  <c r="M1877" i="5"/>
  <c r="M1909" i="5"/>
  <c r="M1937" i="5"/>
  <c r="M1974" i="5"/>
  <c r="M1992" i="5"/>
  <c r="M1998" i="5"/>
  <c r="M2139" i="5"/>
  <c r="M2158" i="5"/>
  <c r="M2191" i="5"/>
  <c r="M2223" i="5"/>
  <c r="M2249" i="5"/>
  <c r="M2275" i="5"/>
  <c r="M2566" i="5"/>
  <c r="M2665" i="5"/>
  <c r="M2704" i="5"/>
  <c r="M2844" i="5"/>
  <c r="M2873" i="5"/>
  <c r="M2902" i="5"/>
  <c r="R923" i="5"/>
  <c r="M935" i="5"/>
  <c r="M1085" i="5"/>
  <c r="M1391" i="5"/>
  <c r="M1481" i="5"/>
  <c r="M1680" i="5"/>
  <c r="M1706" i="5"/>
  <c r="M1866" i="5"/>
  <c r="M1919" i="5"/>
  <c r="M1926" i="5"/>
  <c r="M1971" i="5"/>
  <c r="M1985" i="5"/>
  <c r="M2005" i="5"/>
  <c r="M1415" i="5"/>
  <c r="M1650" i="5"/>
  <c r="M1710" i="5"/>
  <c r="M1725" i="5"/>
  <c r="M1763" i="5"/>
  <c r="M1782" i="5"/>
  <c r="M1786" i="5"/>
  <c r="M2178" i="5"/>
  <c r="M2188" i="5"/>
  <c r="M1388" i="5"/>
  <c r="M1595" i="5"/>
  <c r="M1729" i="5"/>
  <c r="M1809" i="5"/>
  <c r="M1836" i="5"/>
  <c r="M1855" i="5"/>
  <c r="M1900" i="5"/>
  <c r="M1916" i="5"/>
  <c r="M1968" i="5"/>
  <c r="M2047" i="5"/>
  <c r="M2217" i="5"/>
  <c r="M2230" i="5"/>
  <c r="M2402" i="5"/>
  <c r="M2456" i="5"/>
  <c r="M2498" i="5"/>
  <c r="M2522" i="5"/>
  <c r="M2560" i="5"/>
  <c r="M2621" i="5"/>
  <c r="M2643" i="5"/>
  <c r="M2759" i="5"/>
  <c r="M2801" i="5"/>
  <c r="M2867" i="5"/>
  <c r="M2899" i="5"/>
  <c r="M3031" i="5"/>
  <c r="M3249" i="5"/>
  <c r="M3394" i="5"/>
  <c r="M3480" i="5"/>
  <c r="M3339" i="5"/>
  <c r="R948" i="5"/>
  <c r="R951" i="5"/>
  <c r="M960" i="5"/>
  <c r="R1004" i="5"/>
  <c r="R1029" i="5"/>
  <c r="M1044" i="5"/>
  <c r="M1076" i="5"/>
  <c r="M1095" i="5"/>
  <c r="M1134" i="5"/>
  <c r="M1149" i="5"/>
  <c r="M1204" i="5"/>
  <c r="M1207" i="5"/>
  <c r="M1217" i="5"/>
  <c r="M1223" i="5"/>
  <c r="M1325" i="5"/>
  <c r="M1344" i="5"/>
  <c r="M1347" i="5"/>
  <c r="M1385" i="5"/>
  <c r="M1419" i="5"/>
  <c r="M1493" i="5"/>
  <c r="M1529" i="5"/>
  <c r="M1545" i="5"/>
  <c r="M1581" i="5"/>
  <c r="M1756" i="5"/>
  <c r="M1775" i="5"/>
  <c r="M1794" i="5"/>
  <c r="M1859" i="5"/>
  <c r="M1878" i="5"/>
  <c r="M2114" i="5"/>
  <c r="M2130" i="5"/>
  <c r="M2162" i="5"/>
  <c r="M2175" i="5"/>
  <c r="M2185" i="5"/>
  <c r="M2198" i="5"/>
  <c r="M2227" i="5"/>
  <c r="M2359" i="5"/>
  <c r="M2377" i="5"/>
  <c r="M2415" i="5"/>
  <c r="M2431" i="5"/>
  <c r="M2482" i="5"/>
  <c r="M2596" i="5"/>
  <c r="M2640" i="5"/>
  <c r="M2756" i="5"/>
  <c r="M2769" i="5"/>
  <c r="M2795" i="5"/>
  <c r="M2831" i="5"/>
  <c r="M2851" i="5"/>
  <c r="M2874" i="5"/>
  <c r="M2877" i="5"/>
  <c r="M3214" i="5"/>
  <c r="M3391" i="5"/>
  <c r="M3477" i="5"/>
  <c r="M1335" i="5"/>
  <c r="M1423" i="5"/>
  <c r="M1471" i="5"/>
  <c r="M1617" i="5"/>
  <c r="M1662" i="5"/>
  <c r="M1722" i="5"/>
  <c r="M1829" i="5"/>
  <c r="M1885" i="5"/>
  <c r="M1907" i="5"/>
  <c r="M2038" i="5"/>
  <c r="M2492" i="5"/>
  <c r="M2554" i="5"/>
  <c r="M2766" i="5"/>
  <c r="M2792" i="5"/>
  <c r="M3388" i="5"/>
  <c r="M2025" i="5"/>
  <c r="M2148" i="5"/>
  <c r="M2177" i="5"/>
  <c r="M2190" i="5"/>
  <c r="M2228" i="5"/>
  <c r="M2263" i="5"/>
  <c r="M2314" i="5"/>
  <c r="M2427" i="5"/>
  <c r="M2478" i="5"/>
  <c r="M2481" i="5"/>
  <c r="M2585" i="5"/>
  <c r="M2601" i="5"/>
  <c r="M2692" i="5"/>
  <c r="M2711" i="5"/>
  <c r="M2730" i="5"/>
  <c r="M2781" i="5"/>
  <c r="M2816" i="5"/>
  <c r="M2837" i="5"/>
  <c r="M2853" i="5"/>
  <c r="M2923" i="5"/>
  <c r="M2988" i="5"/>
  <c r="M3003" i="5"/>
  <c r="M3041" i="5"/>
  <c r="M3056" i="5"/>
  <c r="M3059" i="5"/>
  <c r="M3075" i="5"/>
  <c r="M3084" i="5"/>
  <c r="M3125" i="5"/>
  <c r="M3186" i="5"/>
  <c r="M3363" i="5"/>
  <c r="M3560" i="5"/>
  <c r="M3494" i="5"/>
  <c r="M3535" i="5"/>
  <c r="M3066" i="5"/>
  <c r="M3069" i="5"/>
  <c r="M3110" i="5"/>
  <c r="M3151" i="5"/>
  <c r="M3211" i="5"/>
  <c r="M3233" i="5"/>
  <c r="M3283" i="5"/>
  <c r="M3348" i="5"/>
  <c r="M3354" i="5"/>
  <c r="M3379" i="5"/>
  <c r="M3471" i="5"/>
  <c r="M3474" i="5"/>
  <c r="M3574" i="5"/>
  <c r="M3529" i="5"/>
  <c r="M2993" i="5"/>
  <c r="M3063" i="5"/>
  <c r="M3076" i="5"/>
  <c r="M3095" i="5"/>
  <c r="M3104" i="5"/>
  <c r="M3145" i="5"/>
  <c r="M3194" i="5"/>
  <c r="M3215" i="5"/>
  <c r="M3240" i="5"/>
  <c r="M3252" i="5"/>
  <c r="M3305" i="5"/>
  <c r="M3336" i="5"/>
  <c r="M3373" i="5"/>
  <c r="M3435" i="5"/>
  <c r="M3468" i="5"/>
  <c r="M3507" i="5"/>
  <c r="M3584" i="5"/>
  <c r="M3590" i="5"/>
  <c r="M2986" i="5"/>
  <c r="M3012" i="5"/>
  <c r="M3028" i="5"/>
  <c r="M3092" i="5"/>
  <c r="M3265" i="5"/>
  <c r="M3296" i="5"/>
  <c r="M3333" i="5"/>
  <c r="M3383" i="5"/>
  <c r="M3432" i="5"/>
  <c r="M3481" i="5"/>
  <c r="M3488" i="5"/>
  <c r="M3495" i="5"/>
  <c r="M3514" i="5"/>
  <c r="M3539" i="5"/>
  <c r="M3545" i="5"/>
  <c r="M3558" i="5"/>
  <c r="M3445" i="5"/>
  <c r="M3475" i="5"/>
  <c r="M3043" i="5"/>
  <c r="M3067" i="5"/>
  <c r="M3089" i="5"/>
  <c r="M3130" i="5"/>
  <c r="M3171" i="5"/>
  <c r="M3175" i="5"/>
  <c r="M3191" i="5"/>
  <c r="M3225" i="5"/>
  <c r="M3256" i="5"/>
  <c r="M3293" i="5"/>
  <c r="M3408" i="5"/>
  <c r="M3414" i="5"/>
  <c r="M3439" i="5"/>
  <c r="M3465" i="5"/>
  <c r="M3511" i="5"/>
  <c r="M3572" i="5"/>
  <c r="M2990" i="5"/>
  <c r="M2994" i="5"/>
  <c r="M3025" i="5"/>
  <c r="M3127" i="5"/>
  <c r="M3149" i="5"/>
  <c r="M3188" i="5"/>
  <c r="M3195" i="5"/>
  <c r="M3206" i="5"/>
  <c r="M3219" i="5"/>
  <c r="M3315" i="5"/>
  <c r="M3340" i="5"/>
  <c r="M3352" i="5"/>
  <c r="M2998" i="5"/>
  <c r="M3016" i="5"/>
  <c r="M3055" i="5"/>
  <c r="M3253" i="5"/>
  <c r="M3303" i="5"/>
  <c r="M3368" i="5"/>
  <c r="M3374" i="5"/>
  <c r="M3399" i="5"/>
  <c r="M3436" i="5"/>
  <c r="M3449" i="5"/>
  <c r="M3489" i="5"/>
  <c r="M3591" i="5"/>
  <c r="M2974" i="5"/>
  <c r="M1942" i="5"/>
  <c r="M1953" i="5"/>
  <c r="M1975" i="5"/>
  <c r="M2002" i="5"/>
  <c r="M2031" i="5"/>
  <c r="M2040" i="5"/>
  <c r="M2056" i="5"/>
  <c r="M2100" i="5"/>
  <c r="M2122" i="5"/>
  <c r="M2170" i="5"/>
  <c r="M2250" i="5"/>
  <c r="M2269" i="5"/>
  <c r="M2309" i="5"/>
  <c r="M2313" i="5"/>
  <c r="M2341" i="5"/>
  <c r="M2404" i="5"/>
  <c r="M2436" i="5"/>
  <c r="M2458" i="5"/>
  <c r="M2461" i="5"/>
  <c r="M2474" i="5"/>
  <c r="M2477" i="5"/>
  <c r="M2578" i="5"/>
  <c r="M2581" i="5"/>
  <c r="M2597" i="5"/>
  <c r="M2631" i="5"/>
  <c r="M2637" i="5"/>
  <c r="M2662" i="5"/>
  <c r="M2691" i="5"/>
  <c r="M2707" i="5"/>
  <c r="M2726" i="5"/>
  <c r="M2742" i="5"/>
  <c r="M2745" i="5"/>
  <c r="M2761" i="5"/>
  <c r="M2777" i="5"/>
  <c r="M2849" i="5"/>
  <c r="M2878" i="5"/>
  <c r="M2916" i="5"/>
  <c r="M2919" i="5"/>
  <c r="M3002" i="5"/>
  <c r="M3013" i="5"/>
  <c r="M3029" i="5"/>
  <c r="M3040" i="5"/>
  <c r="M3143" i="5"/>
  <c r="M3156" i="5"/>
  <c r="M3159" i="5"/>
  <c r="M3203" i="5"/>
  <c r="M3334" i="5"/>
  <c r="M3359" i="5"/>
  <c r="M3433" i="5"/>
  <c r="M3462" i="5"/>
  <c r="M3482" i="5"/>
  <c r="M3499" i="5"/>
  <c r="M3505" i="5"/>
  <c r="M3518" i="5"/>
  <c r="M3540" i="5"/>
  <c r="M3546" i="5"/>
  <c r="M3579" i="5"/>
  <c r="M2675" i="5"/>
  <c r="M2701" i="5"/>
  <c r="M2723" i="5"/>
  <c r="M2739" i="5"/>
  <c r="M2829" i="5"/>
  <c r="M3006" i="5"/>
  <c r="M3071" i="5"/>
  <c r="M3112" i="5"/>
  <c r="M3172" i="5"/>
  <c r="M3235" i="5"/>
  <c r="M3260" i="5"/>
  <c r="M3272" i="5"/>
  <c r="M3325" i="5"/>
  <c r="M3356" i="5"/>
  <c r="M3393" i="5"/>
  <c r="M3446" i="5"/>
  <c r="M3466" i="5"/>
  <c r="M3476" i="5"/>
  <c r="M1946" i="5"/>
  <c r="M1961" i="5"/>
  <c r="M1965" i="5"/>
  <c r="M1969" i="5"/>
  <c r="M1972" i="5"/>
  <c r="M1986" i="5"/>
  <c r="M2012" i="5"/>
  <c r="M2015" i="5"/>
  <c r="M2028" i="5"/>
  <c r="M2053" i="5"/>
  <c r="M2110" i="5"/>
  <c r="M2132" i="5"/>
  <c r="M2167" i="5"/>
  <c r="M2205" i="5"/>
  <c r="M2218" i="5"/>
  <c r="M2234" i="5"/>
  <c r="M2321" i="5"/>
  <c r="M2325" i="5"/>
  <c r="M2420" i="5"/>
  <c r="M2471" i="5"/>
  <c r="M2487" i="5"/>
  <c r="M2656" i="5"/>
  <c r="M2736" i="5"/>
  <c r="M2888" i="5"/>
  <c r="M2913" i="5"/>
  <c r="M2991" i="5"/>
  <c r="M3090" i="5"/>
  <c r="M3131" i="5"/>
  <c r="M3192" i="5"/>
  <c r="M3196" i="5"/>
  <c r="M3223" i="5"/>
  <c r="M3288" i="5"/>
  <c r="M3294" i="5"/>
  <c r="M3319" i="5"/>
  <c r="M3378" i="5"/>
  <c r="M3415" i="5"/>
  <c r="M3573" i="5"/>
  <c r="M2238" i="5"/>
  <c r="M2276" i="5"/>
  <c r="M2329" i="5"/>
  <c r="M2358" i="5"/>
  <c r="M2414" i="5"/>
  <c r="M2430" i="5"/>
  <c r="M2572" i="5"/>
  <c r="M2733" i="5"/>
  <c r="M2856" i="5"/>
  <c r="M2882" i="5"/>
  <c r="M3106" i="5"/>
  <c r="M3200" i="5"/>
  <c r="M3248" i="5"/>
  <c r="M3338" i="5"/>
  <c r="M3400" i="5"/>
  <c r="M3412" i="5"/>
  <c r="M3437" i="5"/>
  <c r="M3528" i="5"/>
  <c r="M3550" i="5"/>
  <c r="M3592" i="5"/>
  <c r="G199" i="4"/>
  <c r="E199" i="4" s="1"/>
  <c r="Y439" i="5"/>
  <c r="Y442" i="5"/>
  <c r="Y434" i="5"/>
  <c r="Y437" i="5"/>
  <c r="Y438" i="5"/>
  <c r="Y441" i="5"/>
  <c r="Y447" i="5"/>
  <c r="Y433" i="5"/>
  <c r="Y436" i="5"/>
  <c r="Y443" i="5"/>
  <c r="Y445" i="5"/>
  <c r="Y440" i="5"/>
  <c r="Y435" i="5"/>
  <c r="Y446" i="5"/>
  <c r="Y448" i="5"/>
  <c r="Y444" i="5"/>
  <c r="G32" i="4"/>
  <c r="E32" i="4" s="1"/>
  <c r="G74" i="4"/>
  <c r="E74" i="4" s="1"/>
  <c r="Y734" i="5"/>
  <c r="Y714" i="5"/>
  <c r="Y694" i="5"/>
  <c r="Y674" i="5"/>
  <c r="Y720" i="5"/>
  <c r="Y729" i="5"/>
  <c r="Y705" i="5"/>
  <c r="Y686" i="5"/>
  <c r="Y731" i="5"/>
  <c r="Y726" i="5"/>
  <c r="Y697" i="5"/>
  <c r="Y711" i="5"/>
  <c r="Y700" i="5"/>
  <c r="Y692" i="5"/>
  <c r="Y673" i="5"/>
  <c r="Y724" i="5"/>
  <c r="Y730" i="5"/>
  <c r="Y701" i="5"/>
  <c r="Y682" i="5"/>
  <c r="Y733" i="5"/>
  <c r="Y710" i="5"/>
  <c r="Y704" i="5"/>
  <c r="Y675" i="5"/>
  <c r="Y727" i="5"/>
  <c r="Y725" i="5"/>
  <c r="Y723" i="5"/>
  <c r="Y691" i="5"/>
  <c r="Y737" i="5"/>
  <c r="Y721" i="5"/>
  <c r="Y719" i="5"/>
  <c r="Y702" i="5"/>
  <c r="Y689" i="5"/>
  <c r="Y680" i="5"/>
  <c r="Y666" i="5"/>
  <c r="Y661" i="5"/>
  <c r="Y717" i="5"/>
  <c r="Y715" i="5"/>
  <c r="Y713" i="5"/>
  <c r="Y698" i="5"/>
  <c r="Y687" i="5"/>
  <c r="Y671" i="5"/>
  <c r="Y659" i="5"/>
  <c r="Y678" i="5"/>
  <c r="Y709" i="5"/>
  <c r="Y696" i="5"/>
  <c r="Y685" i="5"/>
  <c r="Y669" i="5"/>
  <c r="Y664" i="5"/>
  <c r="Y736" i="5"/>
  <c r="Y728" i="5"/>
  <c r="Y703" i="5"/>
  <c r="Y683" i="5"/>
  <c r="Y667" i="5"/>
  <c r="Y662" i="5"/>
  <c r="Y690" i="5"/>
  <c r="Y681" i="5"/>
  <c r="Y672" i="5"/>
  <c r="Y699" i="5"/>
  <c r="Y722" i="5"/>
  <c r="Y718" i="5"/>
  <c r="Y716" i="5"/>
  <c r="Y660" i="5"/>
  <c r="Y712" i="5"/>
  <c r="Y688" i="5"/>
  <c r="Y665" i="5"/>
  <c r="Y679" i="5"/>
  <c r="Y670" i="5"/>
  <c r="Y735" i="5"/>
  <c r="Y708" i="5"/>
  <c r="Y706" i="5"/>
  <c r="Y693" i="5"/>
  <c r="Y684" i="5"/>
  <c r="Y668" i="5"/>
  <c r="Y663" i="5"/>
  <c r="Y676" i="5"/>
  <c r="Y695" i="5"/>
  <c r="Y732" i="5"/>
  <c r="Y677" i="5"/>
  <c r="Y707" i="5"/>
  <c r="Y126" i="5"/>
  <c r="Y129" i="5"/>
  <c r="Y127" i="5"/>
  <c r="Y130" i="5"/>
  <c r="Y128" i="5"/>
  <c r="Y131" i="5"/>
  <c r="Y419" i="5"/>
  <c r="Y422" i="5"/>
  <c r="Y402" i="5"/>
  <c r="Y414" i="5"/>
  <c r="Y417" i="5"/>
  <c r="Y406" i="5"/>
  <c r="Y418" i="5"/>
  <c r="Y421" i="5"/>
  <c r="Y401" i="5"/>
  <c r="Y416" i="5"/>
  <c r="Y410" i="5"/>
  <c r="Y424" i="5"/>
  <c r="Y415" i="5"/>
  <c r="Y413" i="5"/>
  <c r="Y411" i="5"/>
  <c r="Y423" i="5"/>
  <c r="Y409" i="5"/>
  <c r="Y405" i="5"/>
  <c r="Y403" i="5"/>
  <c r="Y412" i="5"/>
  <c r="Y408" i="5"/>
  <c r="Y420" i="5"/>
  <c r="Y407" i="5"/>
  <c r="Y404" i="5"/>
  <c r="G161" i="4"/>
  <c r="E161" i="4" s="1"/>
  <c r="G189" i="4"/>
  <c r="E189" i="4" s="1"/>
  <c r="Y791" i="5"/>
  <c r="Y794" i="5"/>
  <c r="Y774" i="5"/>
  <c r="Y777" i="5"/>
  <c r="Y780" i="5"/>
  <c r="Y783" i="5"/>
  <c r="Y789" i="5"/>
  <c r="Y792" i="5"/>
  <c r="Y795" i="5"/>
  <c r="Y775" i="5"/>
  <c r="Y781" i="5"/>
  <c r="Y787" i="5"/>
  <c r="Y808" i="5"/>
  <c r="Y788" i="5"/>
  <c r="Y785" i="5"/>
  <c r="Y793" i="5"/>
  <c r="Y776" i="5"/>
  <c r="Y778" i="5"/>
  <c r="Y790" i="5"/>
  <c r="Y782" i="5"/>
  <c r="Y784" i="5"/>
  <c r="Y779" i="5"/>
  <c r="Y786" i="5"/>
  <c r="Y47" i="5"/>
  <c r="Y27" i="5"/>
  <c r="Y7" i="5"/>
  <c r="Y50" i="5"/>
  <c r="Y30" i="5"/>
  <c r="Y10" i="5"/>
  <c r="Y53" i="5"/>
  <c r="Y33" i="5"/>
  <c r="Y13" i="5"/>
  <c r="Y61" i="5"/>
  <c r="Y56" i="5"/>
  <c r="Y36" i="5"/>
  <c r="Y16" i="5"/>
  <c r="Y39" i="5"/>
  <c r="Y19" i="5"/>
  <c r="Y64" i="5"/>
  <c r="Y42" i="5"/>
  <c r="Y22" i="5"/>
  <c r="Y67" i="5"/>
  <c r="Y45" i="5"/>
  <c r="Y25" i="5"/>
  <c r="Y59" i="5"/>
  <c r="Y48" i="5"/>
  <c r="Y28" i="5"/>
  <c r="Y8" i="5"/>
  <c r="Y51" i="5"/>
  <c r="Y31" i="5"/>
  <c r="Y11" i="5"/>
  <c r="Y54" i="5"/>
  <c r="Y34" i="5"/>
  <c r="Y14" i="5"/>
  <c r="Y37" i="5"/>
  <c r="Y17" i="5"/>
  <c r="Y62" i="5"/>
  <c r="Y57" i="5"/>
  <c r="Y40" i="5"/>
  <c r="Y20" i="5"/>
  <c r="Y65" i="5"/>
  <c r="Y43" i="5"/>
  <c r="Y23" i="5"/>
  <c r="Y68" i="5"/>
  <c r="Y46" i="5"/>
  <c r="Y26" i="5"/>
  <c r="Y49" i="5"/>
  <c r="Y29" i="5"/>
  <c r="Y9" i="5"/>
  <c r="Y60" i="5"/>
  <c r="Y52" i="5"/>
  <c r="Y32" i="5"/>
  <c r="Y12" i="5"/>
  <c r="Y55" i="5"/>
  <c r="Y35" i="5"/>
  <c r="Y15" i="5"/>
  <c r="Y38" i="5"/>
  <c r="Y18" i="5"/>
  <c r="Y63" i="5"/>
  <c r="Y41" i="5"/>
  <c r="Y21" i="5"/>
  <c r="Y66" i="5"/>
  <c r="Y58" i="5"/>
  <c r="Y44" i="5"/>
  <c r="Y24" i="5"/>
  <c r="G27" i="4"/>
  <c r="E27" i="4" s="1"/>
  <c r="Y244" i="5"/>
  <c r="Y242" i="5"/>
  <c r="Y251" i="5"/>
  <c r="Y243" i="5"/>
  <c r="Y246" i="5"/>
  <c r="Y252" i="5"/>
  <c r="Y241" i="5"/>
  <c r="Y240" i="5"/>
  <c r="Y249" i="5"/>
  <c r="Y247" i="5"/>
  <c r="Y255" i="5"/>
  <c r="Y253" i="5"/>
  <c r="Y248" i="5"/>
  <c r="Y250" i="5"/>
  <c r="Y254" i="5"/>
  <c r="Y239" i="5"/>
  <c r="Y245" i="5"/>
  <c r="A21" i="4"/>
  <c r="F104" i="4"/>
  <c r="A104" i="4"/>
  <c r="A33" i="4"/>
  <c r="F6" i="4"/>
  <c r="G6" i="4" s="1"/>
  <c r="E6" i="4" s="1"/>
  <c r="D8" i="4"/>
  <c r="G8" i="4" s="1"/>
  <c r="E8" i="4" s="1"/>
  <c r="D44" i="4"/>
  <c r="A107" i="4"/>
  <c r="D131" i="4"/>
  <c r="G131" i="4" s="1"/>
  <c r="E131" i="4" s="1"/>
  <c r="F137" i="4"/>
  <c r="G137" i="4" s="1"/>
  <c r="E137" i="4" s="1"/>
  <c r="A137" i="4"/>
  <c r="F222" i="4"/>
  <c r="D223" i="4"/>
  <c r="A223" i="4"/>
  <c r="F223" i="4"/>
  <c r="Y560" i="5"/>
  <c r="Y563" i="5"/>
  <c r="Y543" i="5"/>
  <c r="Y549" i="5"/>
  <c r="Y529" i="5"/>
  <c r="Y509" i="5"/>
  <c r="Y561" i="5"/>
  <c r="Y541" i="5"/>
  <c r="Y544" i="5"/>
  <c r="Y524" i="5"/>
  <c r="Y556" i="5"/>
  <c r="Y536" i="5"/>
  <c r="Y516" i="5"/>
  <c r="Y559" i="5"/>
  <c r="Y539" i="5"/>
  <c r="Y548" i="5"/>
  <c r="Y528" i="5"/>
  <c r="Y508" i="5"/>
  <c r="Y554" i="5"/>
  <c r="Y534" i="5"/>
  <c r="Y552" i="5"/>
  <c r="Y517" i="5"/>
  <c r="Y542" i="5"/>
  <c r="Y540" i="5"/>
  <c r="Y522" i="5"/>
  <c r="Y550" i="5"/>
  <c r="Y527" i="5"/>
  <c r="Y546" i="5"/>
  <c r="Y538" i="5"/>
  <c r="Y520" i="5"/>
  <c r="Y515" i="5"/>
  <c r="Y525" i="5"/>
  <c r="Y532" i="5"/>
  <c r="Y503" i="5"/>
  <c r="Y557" i="5"/>
  <c r="Y513" i="5"/>
  <c r="Y555" i="5"/>
  <c r="Y530" i="5"/>
  <c r="Y518" i="5"/>
  <c r="Y553" i="5"/>
  <c r="Y547" i="5"/>
  <c r="Y551" i="5"/>
  <c r="Y545" i="5"/>
  <c r="Y521" i="5"/>
  <c r="Y535" i="5"/>
  <c r="Y504" i="5"/>
  <c r="Y526" i="5"/>
  <c r="Y519" i="5"/>
  <c r="Y514" i="5"/>
  <c r="Y533" i="5"/>
  <c r="Y507" i="5"/>
  <c r="Y512" i="5"/>
  <c r="Y502" i="5"/>
  <c r="Y562" i="5"/>
  <c r="Y558" i="5"/>
  <c r="Y531" i="5"/>
  <c r="Y505" i="5"/>
  <c r="Y500" i="5"/>
  <c r="Y510" i="5"/>
  <c r="Y523" i="5"/>
  <c r="Y501" i="5"/>
  <c r="Y537" i="5"/>
  <c r="Y506" i="5"/>
  <c r="Y511" i="5"/>
  <c r="A30" i="4"/>
  <c r="Y1015" i="5"/>
  <c r="Y1024" i="5"/>
  <c r="Y1023" i="5"/>
  <c r="Y1006" i="5"/>
  <c r="Y1021" i="5"/>
  <c r="Y1017" i="5"/>
  <c r="Y1011" i="5"/>
  <c r="Y1030" i="5"/>
  <c r="Y1009" i="5"/>
  <c r="Y1007" i="5"/>
  <c r="Y1022" i="5"/>
  <c r="Y1020" i="5"/>
  <c r="Y1005" i="5"/>
  <c r="Y1018" i="5"/>
  <c r="Y1014" i="5"/>
  <c r="Y1029" i="5"/>
  <c r="Y1010" i="5"/>
  <c r="Y1008" i="5"/>
  <c r="Y1013" i="5"/>
  <c r="Y1016" i="5"/>
  <c r="Y1012" i="5"/>
  <c r="Y1019" i="5"/>
  <c r="A9" i="4"/>
  <c r="A25" i="4"/>
  <c r="D25" i="4"/>
  <c r="A36" i="4"/>
  <c r="F41" i="4"/>
  <c r="D41" i="4"/>
  <c r="A42" i="4"/>
  <c r="F47" i="4"/>
  <c r="A47" i="4"/>
  <c r="A48" i="4"/>
  <c r="D90" i="4"/>
  <c r="A96" i="4"/>
  <c r="D96" i="4"/>
  <c r="D103" i="4"/>
  <c r="F170" i="4"/>
  <c r="A170" i="4"/>
  <c r="D235" i="4"/>
  <c r="F235" i="4"/>
  <c r="A235" i="4"/>
  <c r="D266" i="4"/>
  <c r="F266" i="4"/>
  <c r="A266" i="4"/>
  <c r="Y634" i="5"/>
  <c r="Y651" i="5"/>
  <c r="Y640" i="5"/>
  <c r="Y632" i="5"/>
  <c r="Y618" i="5"/>
  <c r="Y598" i="5"/>
  <c r="Y650" i="5"/>
  <c r="Y649" i="5"/>
  <c r="Y610" i="5"/>
  <c r="Y591" i="5"/>
  <c r="Y580" i="5"/>
  <c r="Y644" i="5"/>
  <c r="Y639" i="5"/>
  <c r="Y621" i="5"/>
  <c r="Y583" i="5"/>
  <c r="Y569" i="5"/>
  <c r="Y637" i="5"/>
  <c r="Y605" i="5"/>
  <c r="Y652" i="5"/>
  <c r="Y642" i="5"/>
  <c r="Y627" i="5"/>
  <c r="Y619" i="5"/>
  <c r="Y608" i="5"/>
  <c r="Y589" i="5"/>
  <c r="Y611" i="5"/>
  <c r="Y600" i="5"/>
  <c r="Y581" i="5"/>
  <c r="Y635" i="5"/>
  <c r="Y592" i="5"/>
  <c r="Y564" i="5"/>
  <c r="Y648" i="5"/>
  <c r="Y633" i="5"/>
  <c r="Y625" i="5"/>
  <c r="Y606" i="5"/>
  <c r="Y587" i="5"/>
  <c r="Y576" i="5"/>
  <c r="Y643" i="5"/>
  <c r="Y638" i="5"/>
  <c r="Y609" i="5"/>
  <c r="Y590" i="5"/>
  <c r="Y579" i="5"/>
  <c r="Y653" i="5"/>
  <c r="Y612" i="5"/>
  <c r="Y593" i="5"/>
  <c r="Y646" i="5"/>
  <c r="Y568" i="5"/>
  <c r="Y641" i="5"/>
  <c r="Y636" i="5"/>
  <c r="Y585" i="5"/>
  <c r="Y574" i="5"/>
  <c r="Y572" i="5"/>
  <c r="Y578" i="5"/>
  <c r="Y620" i="5"/>
  <c r="Y570" i="5"/>
  <c r="Y566" i="5"/>
  <c r="Y602" i="5"/>
  <c r="Y582" i="5"/>
  <c r="Y595" i="5"/>
  <c r="Y584" i="5"/>
  <c r="Y629" i="5"/>
  <c r="Y622" i="5"/>
  <c r="Y604" i="5"/>
  <c r="Y597" i="5"/>
  <c r="Y588" i="5"/>
  <c r="Y586" i="5"/>
  <c r="Y631" i="5"/>
  <c r="Y613" i="5"/>
  <c r="Y624" i="5"/>
  <c r="Y615" i="5"/>
  <c r="Y599" i="5"/>
  <c r="Y626" i="5"/>
  <c r="Y617" i="5"/>
  <c r="Y577" i="5"/>
  <c r="Y575" i="5"/>
  <c r="Y601" i="5"/>
  <c r="Y573" i="5"/>
  <c r="Y567" i="5"/>
  <c r="Y565" i="5"/>
  <c r="Y628" i="5"/>
  <c r="Y571" i="5"/>
  <c r="Y645" i="5"/>
  <c r="Y594" i="5"/>
  <c r="Y596" i="5"/>
  <c r="Y630" i="5"/>
  <c r="Y614" i="5"/>
  <c r="Y603" i="5"/>
  <c r="Y623" i="5"/>
  <c r="Y607" i="5"/>
  <c r="Y647" i="5"/>
  <c r="Y616" i="5"/>
  <c r="Y426" i="5"/>
  <c r="Y430" i="5"/>
  <c r="Y432" i="5"/>
  <c r="Y428" i="5"/>
  <c r="Y429" i="5"/>
  <c r="Y427" i="5"/>
  <c r="Y425" i="5"/>
  <c r="Y431" i="5"/>
  <c r="D215" i="4"/>
  <c r="A215" i="4"/>
  <c r="F279" i="4"/>
  <c r="D279" i="4"/>
  <c r="A293" i="4"/>
  <c r="D335" i="4"/>
  <c r="A335" i="4"/>
  <c r="F335" i="4"/>
  <c r="D132" i="4"/>
  <c r="D141" i="4"/>
  <c r="D142" i="4"/>
  <c r="G142" i="4" s="1"/>
  <c r="E142" i="4" s="1"/>
  <c r="D172" i="4"/>
  <c r="G172" i="4" s="1"/>
  <c r="E172" i="4" s="1"/>
  <c r="F188" i="4"/>
  <c r="A188" i="4"/>
  <c r="D188" i="4"/>
  <c r="A189" i="4"/>
  <c r="F195" i="4"/>
  <c r="D206" i="4"/>
  <c r="A206" i="4"/>
  <c r="A255" i="4"/>
  <c r="F264" i="4"/>
  <c r="D264" i="4"/>
  <c r="A264" i="4"/>
  <c r="F267" i="4"/>
  <c r="D267" i="4"/>
  <c r="F307" i="4"/>
  <c r="A307" i="4"/>
  <c r="D307" i="4"/>
  <c r="F171" i="4"/>
  <c r="D171" i="4"/>
  <c r="F246" i="4"/>
  <c r="F60" i="4"/>
  <c r="G60" i="4" s="1"/>
  <c r="E60" i="4" s="1"/>
  <c r="D49" i="4"/>
  <c r="G49" i="4" s="1"/>
  <c r="E49" i="4" s="1"/>
  <c r="F78" i="4"/>
  <c r="D78" i="4"/>
  <c r="F91" i="4"/>
  <c r="F97" i="4"/>
  <c r="F126" i="4"/>
  <c r="A155" i="4"/>
  <c r="D155" i="4"/>
  <c r="G155" i="4" s="1"/>
  <c r="E155" i="4" s="1"/>
  <c r="D187" i="4"/>
  <c r="F187" i="4"/>
  <c r="A198" i="4"/>
  <c r="D238" i="4"/>
  <c r="F245" i="4"/>
  <c r="A247" i="4"/>
  <c r="D247" i="4"/>
  <c r="G247" i="4" s="1"/>
  <c r="E247" i="4" s="1"/>
  <c r="D294" i="4"/>
  <c r="G294" i="4" s="1"/>
  <c r="E294" i="4" s="1"/>
  <c r="A295" i="4"/>
  <c r="F295" i="4"/>
  <c r="D322" i="4"/>
  <c r="G112" i="4"/>
  <c r="E112" i="4" s="1"/>
  <c r="F125" i="4"/>
  <c r="D125" i="4"/>
  <c r="F43" i="4"/>
  <c r="G43" i="4" s="1"/>
  <c r="E43" i="4" s="1"/>
  <c r="A84" i="4"/>
  <c r="D84" i="4"/>
  <c r="G84" i="4" s="1"/>
  <c r="E84" i="4" s="1"/>
  <c r="F119" i="4"/>
  <c r="G119" i="4" s="1"/>
  <c r="E119" i="4" s="1"/>
  <c r="Y184" i="5"/>
  <c r="Y164" i="5"/>
  <c r="Y144" i="5"/>
  <c r="Y182" i="5"/>
  <c r="Y191" i="5"/>
  <c r="Y180" i="5"/>
  <c r="Y176" i="5"/>
  <c r="Y168" i="5"/>
  <c r="Y163" i="5"/>
  <c r="Y179" i="5"/>
  <c r="Y181" i="5"/>
  <c r="Y172" i="5"/>
  <c r="Y150" i="5"/>
  <c r="Y134" i="5"/>
  <c r="Y145" i="5"/>
  <c r="Y137" i="5"/>
  <c r="Y192" i="5"/>
  <c r="Y190" i="5"/>
  <c r="Y158" i="5"/>
  <c r="Y170" i="5"/>
  <c r="Y140" i="5"/>
  <c r="Y177" i="5"/>
  <c r="Y153" i="5"/>
  <c r="Y148" i="5"/>
  <c r="Y188" i="5"/>
  <c r="Y143" i="5"/>
  <c r="Y175" i="5"/>
  <c r="Y166" i="5"/>
  <c r="Y161" i="5"/>
  <c r="Y132" i="5"/>
  <c r="Y186" i="5"/>
  <c r="Y156" i="5"/>
  <c r="Y135" i="5"/>
  <c r="Y159" i="5"/>
  <c r="Y151" i="5"/>
  <c r="Y146" i="5"/>
  <c r="Y138" i="5"/>
  <c r="Y173" i="5"/>
  <c r="Y193" i="5"/>
  <c r="Y141" i="5"/>
  <c r="Y171" i="5"/>
  <c r="Y154" i="5"/>
  <c r="Y162" i="5"/>
  <c r="Y149" i="5"/>
  <c r="Y133" i="5"/>
  <c r="Y189" i="5"/>
  <c r="Y157" i="5"/>
  <c r="Y136" i="5"/>
  <c r="Y187" i="5"/>
  <c r="Y169" i="5"/>
  <c r="Y167" i="5"/>
  <c r="Y185" i="5"/>
  <c r="Y183" i="5"/>
  <c r="Y152" i="5"/>
  <c r="Y147" i="5"/>
  <c r="Y139" i="5"/>
  <c r="Y165" i="5"/>
  <c r="Y174" i="5"/>
  <c r="Y160" i="5"/>
  <c r="Y142" i="5"/>
  <c r="Y155" i="5"/>
  <c r="A5" i="4"/>
  <c r="A6" i="4"/>
  <c r="D17" i="4"/>
  <c r="G17" i="4" s="1"/>
  <c r="E17" i="4" s="1"/>
  <c r="F26" i="4"/>
  <c r="A60" i="4"/>
  <c r="A112" i="4"/>
  <c r="F208" i="4"/>
  <c r="A208" i="4"/>
  <c r="D208" i="4"/>
  <c r="F218" i="4"/>
  <c r="D218" i="4"/>
  <c r="A218" i="4"/>
  <c r="A228" i="4"/>
  <c r="F236" i="4"/>
  <c r="D236" i="4"/>
  <c r="F238" i="4"/>
  <c r="F280" i="4"/>
  <c r="F282" i="4"/>
  <c r="D282" i="4"/>
  <c r="A282" i="4"/>
  <c r="A323" i="4"/>
  <c r="F228" i="4"/>
  <c r="G228" i="4" s="1"/>
  <c r="F248" i="4"/>
  <c r="D248" i="4"/>
  <c r="G311" i="4"/>
  <c r="E311" i="4" s="1"/>
  <c r="D71" i="4"/>
  <c r="A71" i="4"/>
  <c r="F71" i="4"/>
  <c r="G140" i="4"/>
  <c r="E140" i="4" s="1"/>
  <c r="A180" i="4"/>
  <c r="F180" i="4"/>
  <c r="Y76" i="5"/>
  <c r="Y80" i="5"/>
  <c r="Y69" i="5"/>
  <c r="Y72" i="5"/>
  <c r="Y75" i="5"/>
  <c r="Y78" i="5"/>
  <c r="Y70" i="5"/>
  <c r="Y81" i="5"/>
  <c r="Y73" i="5"/>
  <c r="Y79" i="5"/>
  <c r="Y71" i="5"/>
  <c r="Y74" i="5"/>
  <c r="Y77" i="5"/>
  <c r="A11" i="4"/>
  <c r="F11" i="4"/>
  <c r="G11" i="4" s="1"/>
  <c r="E11" i="4" s="1"/>
  <c r="A12" i="4"/>
  <c r="A50" i="4"/>
  <c r="D85" i="4"/>
  <c r="A199" i="4"/>
  <c r="D149" i="4"/>
  <c r="G149" i="4" s="1"/>
  <c r="E149" i="4" s="1"/>
  <c r="A149" i="4"/>
  <c r="A27" i="4"/>
  <c r="F105" i="4"/>
  <c r="G105" i="4" s="1"/>
  <c r="E105" i="4" s="1"/>
  <c r="D209" i="4"/>
  <c r="F209" i="4"/>
  <c r="F12" i="4"/>
  <c r="G12" i="4" s="1"/>
  <c r="E12" i="4" s="1"/>
  <c r="F22" i="4"/>
  <c r="G22" i="4" s="1"/>
  <c r="E22" i="4" s="1"/>
  <c r="D28" i="4"/>
  <c r="G28" i="4" s="1"/>
  <c r="E28" i="4" s="1"/>
  <c r="F44" i="4"/>
  <c r="D50" i="4"/>
  <c r="G50" i="4" s="1"/>
  <c r="E50" i="4" s="1"/>
  <c r="A55" i="4"/>
  <c r="D55" i="4"/>
  <c r="G55" i="4" s="1"/>
  <c r="E55" i="4" s="1"/>
  <c r="F67" i="4"/>
  <c r="D67" i="4"/>
  <c r="A67" i="4"/>
  <c r="F99" i="4"/>
  <c r="G99" i="4" s="1"/>
  <c r="E99" i="4" s="1"/>
  <c r="A99" i="4"/>
  <c r="D121" i="4"/>
  <c r="G121" i="4" s="1"/>
  <c r="E121" i="4" s="1"/>
  <c r="A121" i="4"/>
  <c r="D128" i="4"/>
  <c r="G128" i="4" s="1"/>
  <c r="E128" i="4" s="1"/>
  <c r="A128" i="4"/>
  <c r="A129" i="4"/>
  <c r="F150" i="4"/>
  <c r="G150" i="4" s="1"/>
  <c r="E150" i="4" s="1"/>
  <c r="A150" i="4"/>
  <c r="A151" i="4"/>
  <c r="D156" i="4"/>
  <c r="G156" i="4" s="1"/>
  <c r="E156" i="4" s="1"/>
  <c r="A173" i="4"/>
  <c r="F173" i="4"/>
  <c r="F182" i="4"/>
  <c r="G182" i="4" s="1"/>
  <c r="E182" i="4" s="1"/>
  <c r="A182" i="4"/>
  <c r="F207" i="4"/>
  <c r="F249" i="4"/>
  <c r="F284" i="4"/>
  <c r="D284" i="4"/>
  <c r="A284" i="4"/>
  <c r="D353" i="4"/>
  <c r="F353" i="4"/>
  <c r="A353" i="4"/>
  <c r="G391" i="4"/>
  <c r="E391" i="4" s="1"/>
  <c r="F154" i="4"/>
  <c r="D154" i="4"/>
  <c r="F16" i="4"/>
  <c r="G16" i="4" s="1"/>
  <c r="E16" i="4" s="1"/>
  <c r="A16" i="4"/>
  <c r="Y489" i="5"/>
  <c r="Y496" i="5"/>
  <c r="Y488" i="5"/>
  <c r="Y490" i="5"/>
  <c r="Y485" i="5"/>
  <c r="Y495" i="5"/>
  <c r="Y480" i="5"/>
  <c r="Y483" i="5"/>
  <c r="Y498" i="5"/>
  <c r="Y493" i="5"/>
  <c r="Y491" i="5"/>
  <c r="Y486" i="5"/>
  <c r="Y478" i="5"/>
  <c r="Y484" i="5"/>
  <c r="Y499" i="5"/>
  <c r="Y494" i="5"/>
  <c r="Y476" i="5"/>
  <c r="Y487" i="5"/>
  <c r="Y479" i="5"/>
  <c r="Y492" i="5"/>
  <c r="Y482" i="5"/>
  <c r="Y497" i="5"/>
  <c r="Y474" i="5"/>
  <c r="Y475" i="5"/>
  <c r="Y477" i="5"/>
  <c r="Y481" i="5"/>
  <c r="F162" i="4"/>
  <c r="F134" i="4"/>
  <c r="F61" i="4"/>
  <c r="G61" i="4" s="1"/>
  <c r="E61" i="4" s="1"/>
  <c r="F107" i="4"/>
  <c r="D135" i="4"/>
  <c r="G135" i="4" s="1"/>
  <c r="E135" i="4" s="1"/>
  <c r="A143" i="4"/>
  <c r="F148" i="4"/>
  <c r="G148" i="4" s="1"/>
  <c r="E148" i="4" s="1"/>
  <c r="D164" i="4"/>
  <c r="G164" i="4" s="1"/>
  <c r="E164" i="4" s="1"/>
  <c r="A164" i="4"/>
  <c r="D165" i="4"/>
  <c r="G165" i="4" s="1"/>
  <c r="E165" i="4" s="1"/>
  <c r="F191" i="4"/>
  <c r="G191" i="4" s="1"/>
  <c r="E191" i="4" s="1"/>
  <c r="D240" i="4"/>
  <c r="G240" i="4" s="1"/>
  <c r="E240" i="4" s="1"/>
  <c r="D249" i="4"/>
  <c r="F259" i="4"/>
  <c r="D259" i="4"/>
  <c r="D299" i="4"/>
  <c r="G48" i="4"/>
  <c r="E48" i="4" s="1"/>
  <c r="F37" i="4"/>
  <c r="G37" i="4" s="1"/>
  <c r="E37" i="4" s="1"/>
  <c r="F79" i="4"/>
  <c r="D80" i="4"/>
  <c r="F80" i="4"/>
  <c r="A80" i="4"/>
  <c r="D239" i="4"/>
  <c r="F285" i="4"/>
  <c r="D285" i="4"/>
  <c r="D296" i="4"/>
  <c r="G296" i="4" s="1"/>
  <c r="E296" i="4" s="1"/>
  <c r="D298" i="4"/>
  <c r="G54" i="4"/>
  <c r="E54" i="4" s="1"/>
  <c r="F157" i="4"/>
  <c r="G157" i="4" s="1"/>
  <c r="E157" i="4" s="1"/>
  <c r="D174" i="4"/>
  <c r="G174" i="4" s="1"/>
  <c r="E174" i="4" s="1"/>
  <c r="A174" i="4"/>
  <c r="Y1000" i="5"/>
  <c r="Y984" i="5"/>
  <c r="Y964" i="5"/>
  <c r="Y944" i="5"/>
  <c r="Y987" i="5"/>
  <c r="Y998" i="5"/>
  <c r="Y990" i="5"/>
  <c r="Y993" i="5"/>
  <c r="Y973" i="5"/>
  <c r="Y996" i="5"/>
  <c r="Y979" i="5"/>
  <c r="Y988" i="5"/>
  <c r="Y994" i="5"/>
  <c r="Y999" i="5"/>
  <c r="Y977" i="5"/>
  <c r="Y980" i="5"/>
  <c r="Y997" i="5"/>
  <c r="Y983" i="5"/>
  <c r="Y975" i="5"/>
  <c r="Y926" i="5"/>
  <c r="Y906" i="5"/>
  <c r="Y886" i="5"/>
  <c r="Y962" i="5"/>
  <c r="Y943" i="5"/>
  <c r="Y929" i="5"/>
  <c r="Y909" i="5"/>
  <c r="Y889" i="5"/>
  <c r="Y1003" i="5"/>
  <c r="Y970" i="5"/>
  <c r="Y951" i="5"/>
  <c r="Y932" i="5"/>
  <c r="Y912" i="5"/>
  <c r="Y892" i="5"/>
  <c r="Y965" i="5"/>
  <c r="Y954" i="5"/>
  <c r="Y935" i="5"/>
  <c r="Y915" i="5"/>
  <c r="Y895" i="5"/>
  <c r="Y986" i="5"/>
  <c r="Y982" i="5"/>
  <c r="Y957" i="5"/>
  <c r="Y946" i="5"/>
  <c r="Y918" i="5"/>
  <c r="Y898" i="5"/>
  <c r="Y992" i="5"/>
  <c r="Y938" i="5"/>
  <c r="Y921" i="5"/>
  <c r="Y901" i="5"/>
  <c r="Y968" i="5"/>
  <c r="Y960" i="5"/>
  <c r="Y924" i="5"/>
  <c r="Y904" i="5"/>
  <c r="Y978" i="5"/>
  <c r="Y949" i="5"/>
  <c r="Y941" i="5"/>
  <c r="Y927" i="5"/>
  <c r="Y907" i="5"/>
  <c r="Y887" i="5"/>
  <c r="Y976" i="5"/>
  <c r="Y963" i="5"/>
  <c r="Y930" i="5"/>
  <c r="Y910" i="5"/>
  <c r="Y890" i="5"/>
  <c r="Y952" i="5"/>
  <c r="Y933" i="5"/>
  <c r="Y913" i="5"/>
  <c r="Y893" i="5"/>
  <c r="Y1002" i="5"/>
  <c r="Y971" i="5"/>
  <c r="Y955" i="5"/>
  <c r="Y936" i="5"/>
  <c r="Y916" i="5"/>
  <c r="Y896" i="5"/>
  <c r="Y974" i="5"/>
  <c r="Y958" i="5"/>
  <c r="Y939" i="5"/>
  <c r="Y922" i="5"/>
  <c r="Y902" i="5"/>
  <c r="Y925" i="5"/>
  <c r="Y905" i="5"/>
  <c r="Y1001" i="5"/>
  <c r="Y991" i="5"/>
  <c r="Y981" i="5"/>
  <c r="Y953" i="5"/>
  <c r="Y945" i="5"/>
  <c r="Y934" i="5"/>
  <c r="Y914" i="5"/>
  <c r="Y894" i="5"/>
  <c r="Y995" i="5"/>
  <c r="Y972" i="5"/>
  <c r="Y956" i="5"/>
  <c r="Y937" i="5"/>
  <c r="Y917" i="5"/>
  <c r="Y897" i="5"/>
  <c r="Y959" i="5"/>
  <c r="Y948" i="5"/>
  <c r="Y940" i="5"/>
  <c r="Y923" i="5"/>
  <c r="Y903" i="5"/>
  <c r="Y967" i="5"/>
  <c r="Y920" i="5"/>
  <c r="Y899" i="5"/>
  <c r="Y891" i="5"/>
  <c r="Y888" i="5"/>
  <c r="Y1004" i="5"/>
  <c r="Y969" i="5"/>
  <c r="Y961" i="5"/>
  <c r="Y985" i="5"/>
  <c r="Y966" i="5"/>
  <c r="Y919" i="5"/>
  <c r="Y942" i="5"/>
  <c r="Y911" i="5"/>
  <c r="Y908" i="5"/>
  <c r="Y950" i="5"/>
  <c r="Y947" i="5"/>
  <c r="Y989" i="5"/>
  <c r="Y900" i="5"/>
  <c r="Y931" i="5"/>
  <c r="Y928" i="5"/>
  <c r="A29" i="4"/>
  <c r="F39" i="4"/>
  <c r="D39" i="4"/>
  <c r="A39" i="4"/>
  <c r="A40" i="4"/>
  <c r="D68" i="4"/>
  <c r="F68" i="4"/>
  <c r="A69" i="4"/>
  <c r="D122" i="4"/>
  <c r="G122" i="4" s="1"/>
  <c r="E122" i="4" s="1"/>
  <c r="D144" i="4"/>
  <c r="A158" i="4"/>
  <c r="D158" i="4"/>
  <c r="G158" i="4" s="1"/>
  <c r="E158" i="4" s="1"/>
  <c r="D166" i="4"/>
  <c r="F166" i="4"/>
  <c r="A166" i="4"/>
  <c r="A167" i="4"/>
  <c r="A175" i="4"/>
  <c r="F175" i="4"/>
  <c r="D175" i="4"/>
  <c r="A176" i="4"/>
  <c r="D183" i="4"/>
  <c r="F183" i="4"/>
  <c r="D190" i="4"/>
  <c r="A190" i="4"/>
  <c r="D210" i="4"/>
  <c r="D221" i="4"/>
  <c r="G221" i="4" s="1"/>
  <c r="E221" i="4" s="1"/>
  <c r="F257" i="4"/>
  <c r="D257" i="4"/>
  <c r="A257" i="4"/>
  <c r="D269" i="4"/>
  <c r="G269" i="4" s="1"/>
  <c r="E269" i="4" s="1"/>
  <c r="F272" i="4"/>
  <c r="G272" i="4" s="1"/>
  <c r="E272" i="4" s="1"/>
  <c r="A340" i="4"/>
  <c r="A73" i="4"/>
  <c r="D93" i="4"/>
  <c r="F93" i="4"/>
  <c r="A93" i="4"/>
  <c r="A136" i="4"/>
  <c r="F181" i="4"/>
  <c r="Y449" i="5"/>
  <c r="Y461" i="5"/>
  <c r="Y456" i="5"/>
  <c r="Y459" i="5"/>
  <c r="Y465" i="5"/>
  <c r="Y460" i="5"/>
  <c r="Y452" i="5"/>
  <c r="Y455" i="5"/>
  <c r="Y458" i="5"/>
  <c r="Y450" i="5"/>
  <c r="Y464" i="5"/>
  <c r="Y463" i="5"/>
  <c r="Y451" i="5"/>
  <c r="Y453" i="5"/>
  <c r="Y462" i="5"/>
  <c r="Y457" i="5"/>
  <c r="Y454" i="5"/>
  <c r="F18" i="4"/>
  <c r="G18" i="4" s="1"/>
  <c r="E18" i="4" s="1"/>
  <c r="D24" i="4"/>
  <c r="G24" i="4" s="1"/>
  <c r="E24" i="4" s="1"/>
  <c r="D40" i="4"/>
  <c r="G40" i="4" s="1"/>
  <c r="E40" i="4" s="1"/>
  <c r="F56" i="4"/>
  <c r="D56" i="4"/>
  <c r="F81" i="4"/>
  <c r="G81" i="4" s="1"/>
  <c r="E81" i="4" s="1"/>
  <c r="D100" i="4"/>
  <c r="F100" i="4"/>
  <c r="D114" i="4"/>
  <c r="G114" i="4" s="1"/>
  <c r="E114" i="4" s="1"/>
  <c r="A144" i="4"/>
  <c r="F151" i="4"/>
  <c r="G151" i="4" s="1"/>
  <c r="E151" i="4" s="1"/>
  <c r="F220" i="4"/>
  <c r="D220" i="4"/>
  <c r="A222" i="4"/>
  <c r="A287" i="4"/>
  <c r="F287" i="4"/>
  <c r="D287" i="4"/>
  <c r="F300" i="4"/>
  <c r="D300" i="4"/>
  <c r="A300" i="4"/>
  <c r="G26" i="4"/>
  <c r="E26" i="4" s="1"/>
  <c r="A59" i="4"/>
  <c r="Y116" i="5"/>
  <c r="Y113" i="5"/>
  <c r="Y121" i="5"/>
  <c r="Y124" i="5"/>
  <c r="Y119" i="5"/>
  <c r="Y111" i="5"/>
  <c r="Y114" i="5"/>
  <c r="Y122" i="5"/>
  <c r="Y117" i="5"/>
  <c r="Y125" i="5"/>
  <c r="Y112" i="5"/>
  <c r="Y120" i="5"/>
  <c r="Y115" i="5"/>
  <c r="Y123" i="5"/>
  <c r="Y118" i="5"/>
  <c r="Y110" i="5"/>
  <c r="F201" i="4"/>
  <c r="A230" i="4"/>
  <c r="F231" i="4"/>
  <c r="D231" i="4"/>
  <c r="D262" i="4"/>
  <c r="A262" i="4"/>
  <c r="F262" i="4"/>
  <c r="F273" i="4"/>
  <c r="G273" i="4" s="1"/>
  <c r="E273" i="4" s="1"/>
  <c r="F301" i="4"/>
  <c r="D301" i="4"/>
  <c r="A46" i="4"/>
  <c r="D51" i="4"/>
  <c r="G51" i="4" s="1"/>
  <c r="E51" i="4" s="1"/>
  <c r="A51" i="4"/>
  <c r="A145" i="4"/>
  <c r="D145" i="4"/>
  <c r="F145" i="4"/>
  <c r="F34" i="4"/>
  <c r="G34" i="4" s="1"/>
  <c r="E34" i="4" s="1"/>
  <c r="A34" i="4"/>
  <c r="F57" i="4"/>
  <c r="G57" i="4" s="1"/>
  <c r="E57" i="4" s="1"/>
  <c r="D89" i="4"/>
  <c r="G89" i="4" s="1"/>
  <c r="E89" i="4" s="1"/>
  <c r="D94" i="4"/>
  <c r="F94" i="4"/>
  <c r="D242" i="4"/>
  <c r="F242" i="4"/>
  <c r="A242" i="4"/>
  <c r="D251" i="4"/>
  <c r="A52" i="4"/>
  <c r="A3" i="4"/>
  <c r="D212" i="4"/>
  <c r="G212" i="4" s="1"/>
  <c r="E212" i="4" s="1"/>
  <c r="A212" i="4"/>
  <c r="F95" i="4"/>
  <c r="G95" i="4" s="1"/>
  <c r="E95" i="4" s="1"/>
  <c r="F116" i="4"/>
  <c r="D116" i="4"/>
  <c r="A116" i="4"/>
  <c r="A138" i="4"/>
  <c r="D138" i="4"/>
  <c r="G138" i="4" s="1"/>
  <c r="E138" i="4" s="1"/>
  <c r="A139" i="4"/>
  <c r="A185" i="4"/>
  <c r="D185" i="4"/>
  <c r="G185" i="4" s="1"/>
  <c r="E185" i="4" s="1"/>
  <c r="F193" i="4"/>
  <c r="G193" i="4" s="1"/>
  <c r="E193" i="4" s="1"/>
  <c r="A193" i="4"/>
  <c r="A203" i="4"/>
  <c r="F203" i="4"/>
  <c r="D203" i="4"/>
  <c r="F211" i="4"/>
  <c r="G211" i="4" s="1"/>
  <c r="E211" i="4" s="1"/>
  <c r="D253" i="4"/>
  <c r="A253" i="4"/>
  <c r="F253" i="4"/>
  <c r="D283" i="4"/>
  <c r="D288" i="4"/>
  <c r="F288" i="4"/>
  <c r="D345" i="4"/>
  <c r="F345" i="4"/>
  <c r="A345" i="4"/>
  <c r="A75" i="4"/>
  <c r="F75" i="4"/>
  <c r="G75" i="4" s="1"/>
  <c r="E75" i="4" s="1"/>
  <c r="A108" i="4"/>
  <c r="F184" i="4"/>
  <c r="D184" i="4"/>
  <c r="D3" i="4"/>
  <c r="G3" i="4" s="1"/>
  <c r="E3" i="4" s="1"/>
  <c r="A130" i="4"/>
  <c r="F160" i="4"/>
  <c r="F168" i="4"/>
  <c r="D168" i="4"/>
  <c r="A168" i="4"/>
  <c r="A202" i="4"/>
  <c r="A204" i="4"/>
  <c r="D204" i="4"/>
  <c r="G204" i="4" s="1"/>
  <c r="E204" i="4" s="1"/>
  <c r="A205" i="4"/>
  <c r="Y224" i="5"/>
  <c r="Y222" i="5"/>
  <c r="Y231" i="5"/>
  <c r="Y223" i="5"/>
  <c r="Y226" i="5"/>
  <c r="Y236" i="5"/>
  <c r="Y220" i="5"/>
  <c r="Y229" i="5"/>
  <c r="Y227" i="5"/>
  <c r="Y234" i="5"/>
  <c r="Y218" i="5"/>
  <c r="Y217" i="5"/>
  <c r="Y233" i="5"/>
  <c r="Y238" i="5"/>
  <c r="Y232" i="5"/>
  <c r="Y230" i="5"/>
  <c r="Y228" i="5"/>
  <c r="Y225" i="5"/>
  <c r="Y221" i="5"/>
  <c r="Y219" i="5"/>
  <c r="Y215" i="5"/>
  <c r="Y237" i="5"/>
  <c r="Y235" i="5"/>
  <c r="Y216" i="5"/>
  <c r="Y214" i="5"/>
  <c r="F88" i="4"/>
  <c r="D88" i="4"/>
  <c r="A117" i="4"/>
  <c r="F117" i="4"/>
  <c r="D117" i="4"/>
  <c r="A147" i="4"/>
  <c r="Y382" i="5"/>
  <c r="Y362" i="5"/>
  <c r="Y342" i="5"/>
  <c r="Y394" i="5"/>
  <c r="Y374" i="5"/>
  <c r="Y354" i="5"/>
  <c r="Y334" i="5"/>
  <c r="Y397" i="5"/>
  <c r="Y386" i="5"/>
  <c r="Y398" i="5"/>
  <c r="Y378" i="5"/>
  <c r="Y358" i="5"/>
  <c r="Y381" i="5"/>
  <c r="Y361" i="5"/>
  <c r="Y341" i="5"/>
  <c r="Y396" i="5"/>
  <c r="Y376" i="5"/>
  <c r="Y356" i="5"/>
  <c r="Y387" i="5"/>
  <c r="Y369" i="5"/>
  <c r="Y360" i="5"/>
  <c r="Y351" i="5"/>
  <c r="Y346" i="5"/>
  <c r="Y331" i="5"/>
  <c r="Y385" i="5"/>
  <c r="Y379" i="5"/>
  <c r="Y377" i="5"/>
  <c r="Y365" i="5"/>
  <c r="Y349" i="5"/>
  <c r="Y337" i="5"/>
  <c r="Y329" i="5"/>
  <c r="Y390" i="5"/>
  <c r="Y370" i="5"/>
  <c r="Y332" i="5"/>
  <c r="Y388" i="5"/>
  <c r="Y395" i="5"/>
  <c r="Y359" i="5"/>
  <c r="Y357" i="5"/>
  <c r="Y340" i="5"/>
  <c r="Y335" i="5"/>
  <c r="Y373" i="5"/>
  <c r="Y368" i="5"/>
  <c r="Y345" i="5"/>
  <c r="Y380" i="5"/>
  <c r="Y366" i="5"/>
  <c r="Y338" i="5"/>
  <c r="Y333" i="5"/>
  <c r="Y391" i="5"/>
  <c r="Y371" i="5"/>
  <c r="Y343" i="5"/>
  <c r="Y389" i="5"/>
  <c r="Y348" i="5"/>
  <c r="Y350" i="5"/>
  <c r="Y339" i="5"/>
  <c r="Y392" i="5"/>
  <c r="Y352" i="5"/>
  <c r="Y375" i="5"/>
  <c r="Y336" i="5"/>
  <c r="Y384" i="5"/>
  <c r="Y363" i="5"/>
  <c r="Y347" i="5"/>
  <c r="Y393" i="5"/>
  <c r="Y367" i="5"/>
  <c r="Y355" i="5"/>
  <c r="Y353" i="5"/>
  <c r="Y344" i="5"/>
  <c r="Y383" i="5"/>
  <c r="Y364" i="5"/>
  <c r="Y372" i="5"/>
  <c r="Y328" i="5"/>
  <c r="Y330" i="5"/>
  <c r="D58" i="4"/>
  <c r="G58" i="4" s="1"/>
  <c r="E58" i="4" s="1"/>
  <c r="D65" i="4"/>
  <c r="A131" i="4"/>
  <c r="A132" i="4"/>
  <c r="D147" i="4"/>
  <c r="G147" i="4" s="1"/>
  <c r="E147" i="4" s="1"/>
  <c r="F167" i="4"/>
  <c r="G167" i="4" s="1"/>
  <c r="E167" i="4" s="1"/>
  <c r="D178" i="4"/>
  <c r="D214" i="4"/>
  <c r="F233" i="4"/>
  <c r="A233" i="4"/>
  <c r="F244" i="4"/>
  <c r="G5" i="4"/>
  <c r="E5" i="4" s="1"/>
  <c r="G97" i="4"/>
  <c r="E97" i="4" s="1"/>
  <c r="F21" i="4"/>
  <c r="G21" i="4" s="1"/>
  <c r="E21" i="4" s="1"/>
  <c r="F113" i="4"/>
  <c r="A113" i="4"/>
  <c r="D113" i="4"/>
  <c r="A156" i="4"/>
  <c r="D159" i="4"/>
  <c r="F159" i="4"/>
  <c r="F29" i="4"/>
  <c r="G29" i="4" s="1"/>
  <c r="E29" i="4" s="1"/>
  <c r="D9" i="4"/>
  <c r="A53" i="4"/>
  <c r="A58" i="4"/>
  <c r="A63" i="4"/>
  <c r="D63" i="4"/>
  <c r="G63" i="4" s="1"/>
  <c r="E63" i="4" s="1"/>
  <c r="F146" i="4"/>
  <c r="D146" i="4"/>
  <c r="F243" i="4"/>
  <c r="D243" i="4"/>
  <c r="F9" i="4"/>
  <c r="A19" i="4"/>
  <c r="F19" i="4"/>
  <c r="D19" i="4"/>
  <c r="A20" i="4"/>
  <c r="F35" i="4"/>
  <c r="D35" i="4"/>
  <c r="F36" i="4"/>
  <c r="G36" i="4" s="1"/>
  <c r="E36" i="4" s="1"/>
  <c r="A41" i="4"/>
  <c r="D47" i="4"/>
  <c r="G47" i="4" s="1"/>
  <c r="E47" i="4" s="1"/>
  <c r="F76" i="4"/>
  <c r="D77" i="4"/>
  <c r="A82" i="4"/>
  <c r="F82" i="4"/>
  <c r="G82" i="4" s="1"/>
  <c r="E82" i="4" s="1"/>
  <c r="A83" i="4"/>
  <c r="A8" i="4"/>
  <c r="F46" i="4"/>
  <c r="G46" i="4" s="1"/>
  <c r="E46" i="4" s="1"/>
  <c r="F53" i="4"/>
  <c r="G53" i="4" s="1"/>
  <c r="E53" i="4" s="1"/>
  <c r="D76" i="4"/>
  <c r="F90" i="4"/>
  <c r="F96" i="4"/>
  <c r="F102" i="4"/>
  <c r="A102" i="4"/>
  <c r="D102" i="4"/>
  <c r="F132" i="4"/>
  <c r="A140" i="4"/>
  <c r="D170" i="4"/>
  <c r="G170" i="4" s="1"/>
  <c r="E170" i="4" s="1"/>
  <c r="D186" i="4"/>
  <c r="F186" i="4"/>
  <c r="A187" i="4"/>
  <c r="D195" i="4"/>
  <c r="G195" i="4" s="1"/>
  <c r="E195" i="4" s="1"/>
  <c r="F224" i="4"/>
  <c r="G224" i="4" s="1"/>
  <c r="E224" i="4" s="1"/>
  <c r="D234" i="4"/>
  <c r="G234" i="4" s="1"/>
  <c r="E234" i="4" s="1"/>
  <c r="F255" i="4"/>
  <c r="F317" i="4"/>
  <c r="D317" i="4"/>
  <c r="G91" i="4"/>
  <c r="E91" i="4" s="1"/>
  <c r="D23" i="4"/>
  <c r="G23" i="4" s="1"/>
  <c r="E23" i="4" s="1"/>
  <c r="A23" i="4"/>
  <c r="A45" i="4"/>
  <c r="D45" i="4"/>
  <c r="F45" i="4"/>
  <c r="D2" i="4"/>
  <c r="G2" i="4" s="1"/>
  <c r="E2" i="4" s="1"/>
  <c r="A87" i="4"/>
  <c r="D52" i="4"/>
  <c r="G52" i="4" s="1"/>
  <c r="E52" i="4" s="1"/>
  <c r="F123" i="4"/>
  <c r="G123" i="4" s="1"/>
  <c r="E123" i="4" s="1"/>
  <c r="A123" i="4"/>
  <c r="F177" i="4"/>
  <c r="G177" i="4" s="1"/>
  <c r="E177" i="4" s="1"/>
  <c r="A177" i="4"/>
  <c r="D222" i="4"/>
  <c r="G222" i="4" s="1"/>
  <c r="E222" i="4" s="1"/>
  <c r="A89" i="4"/>
  <c r="A90" i="4"/>
  <c r="F109" i="4"/>
  <c r="A109" i="4"/>
  <c r="D109" i="4"/>
  <c r="A24" i="4"/>
  <c r="F25" i="4"/>
  <c r="D31" i="4"/>
  <c r="F64" i="4"/>
  <c r="G64" i="4" s="1"/>
  <c r="E64" i="4" s="1"/>
  <c r="A64" i="4"/>
  <c r="D83" i="4"/>
  <c r="G83" i="4" s="1"/>
  <c r="E83" i="4" s="1"/>
  <c r="F139" i="4"/>
  <c r="G139" i="4" s="1"/>
  <c r="E139" i="4" s="1"/>
  <c r="F4" i="4"/>
  <c r="G4" i="4" s="1"/>
  <c r="E4" i="4" s="1"/>
  <c r="F20" i="4"/>
  <c r="G20" i="4" s="1"/>
  <c r="E20" i="4" s="1"/>
  <c r="F31" i="4"/>
  <c r="F65" i="4"/>
  <c r="F77" i="4"/>
  <c r="F103" i="4"/>
  <c r="D104" i="4"/>
  <c r="G104" i="4" s="1"/>
  <c r="E104" i="4" s="1"/>
  <c r="A110" i="4"/>
  <c r="D110" i="4"/>
  <c r="G110" i="4" s="1"/>
  <c r="E110" i="4" s="1"/>
  <c r="A111" i="4"/>
  <c r="D118" i="4"/>
  <c r="G118" i="4" s="1"/>
  <c r="E118" i="4" s="1"/>
  <c r="A119" i="4"/>
  <c r="A153" i="4"/>
  <c r="F153" i="4"/>
  <c r="D153" i="4"/>
  <c r="A154" i="4"/>
  <c r="D160" i="4"/>
  <c r="F179" i="4"/>
  <c r="G179" i="4" s="1"/>
  <c r="E179" i="4" s="1"/>
  <c r="F206" i="4"/>
  <c r="D254" i="4"/>
  <c r="D276" i="4"/>
  <c r="A305" i="4"/>
  <c r="F305" i="4"/>
  <c r="D305" i="4"/>
  <c r="A260" i="4"/>
  <c r="A274" i="4"/>
  <c r="D274" i="4"/>
  <c r="G274" i="4" s="1"/>
  <c r="E274" i="4" s="1"/>
  <c r="A281" i="4"/>
  <c r="D281" i="4"/>
  <c r="F281" i="4"/>
  <c r="D295" i="4"/>
  <c r="G295" i="4" s="1"/>
  <c r="E295" i="4" s="1"/>
  <c r="A316" i="4"/>
  <c r="D325" i="4"/>
  <c r="F325" i="4"/>
  <c r="A325" i="4"/>
  <c r="A344" i="4"/>
  <c r="F344" i="4"/>
  <c r="G344" i="4" s="1"/>
  <c r="E344" i="4" s="1"/>
  <c r="A378" i="4"/>
  <c r="D378" i="4"/>
  <c r="D366" i="4"/>
  <c r="A366" i="4"/>
  <c r="F326" i="4"/>
  <c r="G364" i="4"/>
  <c r="E364" i="4" s="1"/>
  <c r="F380" i="4"/>
  <c r="A380" i="4"/>
  <c r="A381" i="4"/>
  <c r="G408" i="4"/>
  <c r="E408" i="4" s="1"/>
  <c r="F425" i="4"/>
  <c r="F14" i="4"/>
  <c r="G14" i="4" s="1"/>
  <c r="E14" i="4" s="1"/>
  <c r="A15" i="4"/>
  <c r="D66" i="4"/>
  <c r="F66" i="4"/>
  <c r="D101" i="4"/>
  <c r="G101" i="4" s="1"/>
  <c r="E101" i="4" s="1"/>
  <c r="A161" i="4"/>
  <c r="D194" i="4"/>
  <c r="F194" i="4"/>
  <c r="D201" i="4"/>
  <c r="G201" i="4" s="1"/>
  <c r="E201" i="4" s="1"/>
  <c r="F232" i="4"/>
  <c r="G232" i="4" s="1"/>
  <c r="E232" i="4" s="1"/>
  <c r="A232" i="4"/>
  <c r="D256" i="4"/>
  <c r="G256" i="4" s="1"/>
  <c r="E256" i="4" s="1"/>
  <c r="A256" i="4"/>
  <c r="F263" i="4"/>
  <c r="D263" i="4"/>
  <c r="D275" i="4"/>
  <c r="F357" i="4"/>
  <c r="G357" i="4" s="1"/>
  <c r="E357" i="4" s="1"/>
  <c r="D368" i="4"/>
  <c r="A368" i="4"/>
  <c r="A74" i="4"/>
  <c r="D15" i="4"/>
  <c r="G15" i="4" s="1"/>
  <c r="E15" i="4" s="1"/>
  <c r="F92" i="4"/>
  <c r="D92" i="4"/>
  <c r="A124" i="4"/>
  <c r="D133" i="4"/>
  <c r="G133" i="4" s="1"/>
  <c r="E133" i="4" s="1"/>
  <c r="D213" i="4"/>
  <c r="F213" i="4"/>
  <c r="A214" i="4"/>
  <c r="D219" i="4"/>
  <c r="G219" i="4" s="1"/>
  <c r="E219" i="4" s="1"/>
  <c r="A269" i="4"/>
  <c r="A318" i="4"/>
  <c r="A334" i="4"/>
  <c r="D336" i="4"/>
  <c r="F336" i="4"/>
  <c r="A355" i="4"/>
  <c r="F358" i="4"/>
  <c r="G358" i="4" s="1"/>
  <c r="E358" i="4" s="1"/>
  <c r="D371" i="4"/>
  <c r="G371" i="4" s="1"/>
  <c r="E371" i="4" s="1"/>
  <c r="A405" i="4"/>
  <c r="A296" i="4"/>
  <c r="Y204" i="5"/>
  <c r="Y202" i="5"/>
  <c r="Y211" i="5"/>
  <c r="Y203" i="5"/>
  <c r="Y206" i="5"/>
  <c r="Y195" i="5"/>
  <c r="Y212" i="5"/>
  <c r="Y201" i="5"/>
  <c r="Y210" i="5"/>
  <c r="Y199" i="5"/>
  <c r="Y200" i="5"/>
  <c r="Y198" i="5"/>
  <c r="Y194" i="5"/>
  <c r="Y196" i="5"/>
  <c r="Y213" i="5"/>
  <c r="Y209" i="5"/>
  <c r="Y207" i="5"/>
  <c r="Y205" i="5"/>
  <c r="Y197" i="5"/>
  <c r="Y208" i="5"/>
  <c r="F62" i="4"/>
  <c r="G62" i="4" s="1"/>
  <c r="E62" i="4" s="1"/>
  <c r="Y871" i="5"/>
  <c r="Y851" i="5"/>
  <c r="Y811" i="5"/>
  <c r="Y874" i="5"/>
  <c r="Y854" i="5"/>
  <c r="Y814" i="5"/>
  <c r="Y877" i="5"/>
  <c r="Y857" i="5"/>
  <c r="Y817" i="5"/>
  <c r="Y880" i="5"/>
  <c r="Y860" i="5"/>
  <c r="Y820" i="5"/>
  <c r="Y863" i="5"/>
  <c r="Y823" i="5"/>
  <c r="Y866" i="5"/>
  <c r="Y869" i="5"/>
  <c r="Y849" i="5"/>
  <c r="Y829" i="5"/>
  <c r="Y809" i="5"/>
  <c r="Y872" i="5"/>
  <c r="Y852" i="5"/>
  <c r="Y812" i="5"/>
  <c r="Y875" i="5"/>
  <c r="Y855" i="5"/>
  <c r="Y815" i="5"/>
  <c r="Y878" i="5"/>
  <c r="Y858" i="5"/>
  <c r="Y818" i="5"/>
  <c r="Y861" i="5"/>
  <c r="Y821" i="5"/>
  <c r="Y867" i="5"/>
  <c r="Y827" i="5"/>
  <c r="Y870" i="5"/>
  <c r="Y850" i="5"/>
  <c r="Y879" i="5"/>
  <c r="Y862" i="5"/>
  <c r="Y822" i="5"/>
  <c r="Y868" i="5"/>
  <c r="Y828" i="5"/>
  <c r="Y856" i="5"/>
  <c r="Y853" i="5"/>
  <c r="Y824" i="5"/>
  <c r="Y876" i="5"/>
  <c r="Y873" i="5"/>
  <c r="Y810" i="5"/>
  <c r="Y819" i="5"/>
  <c r="Y826" i="5"/>
  <c r="Y816" i="5"/>
  <c r="Y864" i="5"/>
  <c r="Y830" i="5"/>
  <c r="Y825" i="5"/>
  <c r="Y813" i="5"/>
  <c r="Y859" i="5"/>
  <c r="Y865" i="5"/>
  <c r="A38" i="4"/>
  <c r="F106" i="4"/>
  <c r="G106" i="4" s="1"/>
  <c r="E106" i="4" s="1"/>
  <c r="A106" i="4"/>
  <c r="A148" i="4"/>
  <c r="F178" i="4"/>
  <c r="D225" i="4"/>
  <c r="G225" i="4" s="1"/>
  <c r="E225" i="4" s="1"/>
  <c r="A226" i="4"/>
  <c r="F226" i="4"/>
  <c r="G226" i="4" s="1"/>
  <c r="A250" i="4"/>
  <c r="F250" i="4"/>
  <c r="G250" i="4" s="1"/>
  <c r="E250" i="4" s="1"/>
  <c r="A276" i="4"/>
  <c r="F276" i="4"/>
  <c r="F283" i="4"/>
  <c r="A337" i="4"/>
  <c r="D337" i="4"/>
  <c r="G337" i="4" s="1"/>
  <c r="E337" i="4" s="1"/>
  <c r="A338" i="4"/>
  <c r="D348" i="4"/>
  <c r="F354" i="4"/>
  <c r="A358" i="4"/>
  <c r="F394" i="4"/>
  <c r="A394" i="4"/>
  <c r="F395" i="4"/>
  <c r="D431" i="4"/>
  <c r="G431" i="4" s="1"/>
  <c r="E431" i="4" s="1"/>
  <c r="D70" i="4"/>
  <c r="G70" i="4" s="1"/>
  <c r="E70" i="4" s="1"/>
  <c r="A115" i="4"/>
  <c r="F115" i="4"/>
  <c r="G115" i="4" s="1"/>
  <c r="E115" i="4" s="1"/>
  <c r="A18" i="4"/>
  <c r="F120" i="4"/>
  <c r="G120" i="4" s="1"/>
  <c r="E120" i="4" s="1"/>
  <c r="A120" i="4"/>
  <c r="F7" i="4"/>
  <c r="G7" i="4" s="1"/>
  <c r="E7" i="4" s="1"/>
  <c r="F30" i="4"/>
  <c r="G30" i="4" s="1"/>
  <c r="E30" i="4" s="1"/>
  <c r="D79" i="4"/>
  <c r="G79" i="4" s="1"/>
  <c r="E79" i="4" s="1"/>
  <c r="D111" i="4"/>
  <c r="G111" i="4" s="1"/>
  <c r="A157" i="4"/>
  <c r="D162" i="4"/>
  <c r="G162" i="4" s="1"/>
  <c r="E162" i="4" s="1"/>
  <c r="A162" i="4"/>
  <c r="F270" i="4"/>
  <c r="A270" i="4"/>
  <c r="D270" i="4"/>
  <c r="A304" i="4"/>
  <c r="D310" i="4"/>
  <c r="A326" i="4"/>
  <c r="F347" i="4"/>
  <c r="D347" i="4"/>
  <c r="F370" i="4"/>
  <c r="F382" i="4"/>
  <c r="G382" i="4" s="1"/>
  <c r="E382" i="4" s="1"/>
  <c r="F399" i="4"/>
  <c r="A399" i="4"/>
  <c r="D399" i="4"/>
  <c r="A88" i="4"/>
  <c r="D126" i="4"/>
  <c r="G126" i="4" s="1"/>
  <c r="E126" i="4" s="1"/>
  <c r="D134" i="4"/>
  <c r="G134" i="4" s="1"/>
  <c r="E134" i="4" s="1"/>
  <c r="F144" i="4"/>
  <c r="A196" i="4"/>
  <c r="D196" i="4"/>
  <c r="G196" i="4" s="1"/>
  <c r="E196" i="4" s="1"/>
  <c r="F214" i="4"/>
  <c r="F239" i="4"/>
  <c r="D328" i="4"/>
  <c r="A328" i="4"/>
  <c r="D373" i="4"/>
  <c r="G373" i="4" s="1"/>
  <c r="E373" i="4" s="1"/>
  <c r="F430" i="4"/>
  <c r="D430" i="4"/>
  <c r="A430" i="4"/>
  <c r="A234" i="4"/>
  <c r="F271" i="4"/>
  <c r="G271" i="4" s="1"/>
  <c r="E271" i="4" s="1"/>
  <c r="A245" i="4"/>
  <c r="A252" i="4"/>
  <c r="D291" i="4"/>
  <c r="A298" i="4"/>
  <c r="F298" i="4"/>
  <c r="A299" i="4"/>
  <c r="F299" i="4"/>
  <c r="A313" i="4"/>
  <c r="A4" i="4"/>
  <c r="D59" i="4"/>
  <c r="G59" i="4" s="1"/>
  <c r="E59" i="4" s="1"/>
  <c r="F98" i="4"/>
  <c r="G98" i="4" s="1"/>
  <c r="E98" i="4" s="1"/>
  <c r="D107" i="4"/>
  <c r="G107" i="4" s="1"/>
  <c r="E107" i="4" s="1"/>
  <c r="F130" i="4"/>
  <c r="D130" i="4"/>
  <c r="A135" i="4"/>
  <c r="D163" i="4"/>
  <c r="G163" i="4" s="1"/>
  <c r="E163" i="4" s="1"/>
  <c r="F190" i="4"/>
  <c r="A220" i="4"/>
  <c r="F258" i="4"/>
  <c r="D258" i="4"/>
  <c r="A265" i="4"/>
  <c r="F265" i="4"/>
  <c r="G265" i="4" s="1"/>
  <c r="E265" i="4" s="1"/>
  <c r="A321" i="4"/>
  <c r="F321" i="4"/>
  <c r="D321" i="4"/>
  <c r="A322" i="4"/>
  <c r="A339" i="4"/>
  <c r="F339" i="4"/>
  <c r="D339" i="4"/>
  <c r="A361" i="4"/>
  <c r="F362" i="4"/>
  <c r="G362" i="4" s="1"/>
  <c r="E362" i="4" s="1"/>
  <c r="A386" i="4"/>
  <c r="F386" i="4"/>
  <c r="A398" i="4"/>
  <c r="F291" i="4"/>
  <c r="F306" i="4"/>
  <c r="D306" i="4"/>
  <c r="D320" i="4"/>
  <c r="F346" i="4"/>
  <c r="D349" i="4"/>
  <c r="G349" i="4" s="1"/>
  <c r="E349" i="4" s="1"/>
  <c r="F361" i="4"/>
  <c r="D361" i="4"/>
  <c r="F388" i="4"/>
  <c r="D72" i="4"/>
  <c r="G72" i="4" s="1"/>
  <c r="E72" i="4" s="1"/>
  <c r="A103" i="4"/>
  <c r="D169" i="4"/>
  <c r="F169" i="4"/>
  <c r="D197" i="4"/>
  <c r="G197" i="4" s="1"/>
  <c r="E197" i="4" s="1"/>
  <c r="A241" i="4"/>
  <c r="F241" i="4"/>
  <c r="D241" i="4"/>
  <c r="D246" i="4"/>
  <c r="G246" i="4" s="1"/>
  <c r="E246" i="4" s="1"/>
  <c r="A246" i="4"/>
  <c r="A259" i="4"/>
  <c r="D260" i="4"/>
  <c r="A272" i="4"/>
  <c r="A273" i="4"/>
  <c r="A278" i="4"/>
  <c r="D280" i="4"/>
  <c r="G280" i="4" s="1"/>
  <c r="E280" i="4" s="1"/>
  <c r="A331" i="4"/>
  <c r="F331" i="4"/>
  <c r="D331" i="4"/>
  <c r="A350" i="4"/>
  <c r="F350" i="4"/>
  <c r="D350" i="4"/>
  <c r="A374" i="4"/>
  <c r="F384" i="4"/>
  <c r="D387" i="4"/>
  <c r="F446" i="4"/>
  <c r="A453" i="4"/>
  <c r="F453" i="4"/>
  <c r="D453" i="4"/>
  <c r="F313" i="4"/>
  <c r="G313" i="4" s="1"/>
  <c r="E313" i="4" s="1"/>
  <c r="F322" i="4"/>
  <c r="F330" i="4"/>
  <c r="G330" i="4" s="1"/>
  <c r="E330" i="4" s="1"/>
  <c r="A330" i="4"/>
  <c r="A126" i="4"/>
  <c r="F136" i="4"/>
  <c r="G136" i="4" s="1"/>
  <c r="E136" i="4" s="1"/>
  <c r="F141" i="4"/>
  <c r="A141" i="4"/>
  <c r="A191" i="4"/>
  <c r="F198" i="4"/>
  <c r="D198" i="4"/>
  <c r="F254" i="4"/>
  <c r="F260" i="4"/>
  <c r="A352" i="4"/>
  <c r="F352" i="4"/>
  <c r="D352" i="4"/>
  <c r="A363" i="4"/>
  <c r="F363" i="4"/>
  <c r="G363" i="4" s="1"/>
  <c r="E363" i="4" s="1"/>
  <c r="D376" i="4"/>
  <c r="D377" i="4"/>
  <c r="G377" i="4" s="1"/>
  <c r="E377" i="4" s="1"/>
  <c r="D418" i="4"/>
  <c r="A418" i="4"/>
  <c r="F323" i="4"/>
  <c r="D323" i="4"/>
  <c r="D340" i="4"/>
  <c r="F340" i="4"/>
  <c r="D341" i="4"/>
  <c r="D390" i="4"/>
  <c r="A390" i="4"/>
  <c r="F210" i="4"/>
  <c r="A280" i="4"/>
  <c r="A294" i="4"/>
  <c r="A315" i="4"/>
  <c r="F342" i="4"/>
  <c r="F366" i="4"/>
  <c r="A165" i="4"/>
  <c r="A181" i="4"/>
  <c r="A14" i="4"/>
  <c r="A70" i="4"/>
  <c r="D86" i="4"/>
  <c r="G86" i="4" s="1"/>
  <c r="E86" i="4" s="1"/>
  <c r="A86" i="4"/>
  <c r="A133" i="4"/>
  <c r="D176" i="4"/>
  <c r="G176" i="4" s="1"/>
  <c r="E176" i="4" s="1"/>
  <c r="D192" i="4"/>
  <c r="G192" i="4" s="1"/>
  <c r="E192" i="4" s="1"/>
  <c r="F205" i="4"/>
  <c r="G205" i="4" s="1"/>
  <c r="E205" i="4" s="1"/>
  <c r="D237" i="4"/>
  <c r="F237" i="4"/>
  <c r="A237" i="4"/>
  <c r="A261" i="4"/>
  <c r="F261" i="4"/>
  <c r="D261" i="4"/>
  <c r="A302" i="4"/>
  <c r="A309" i="4"/>
  <c r="D309" i="4"/>
  <c r="F309" i="4"/>
  <c r="A310" i="4"/>
  <c r="F324" i="4"/>
  <c r="G324" i="4" s="1"/>
  <c r="E324" i="4" s="1"/>
  <c r="A324" i="4"/>
  <c r="A333" i="4"/>
  <c r="F341" i="4"/>
  <c r="D380" i="4"/>
  <c r="G380" i="4" s="1"/>
  <c r="E380" i="4" s="1"/>
  <c r="F414" i="4"/>
  <c r="D470" i="4"/>
  <c r="A470" i="4"/>
  <c r="A527" i="4"/>
  <c r="D527" i="4"/>
  <c r="F527" i="4"/>
  <c r="F356" i="4"/>
  <c r="D356" i="4"/>
  <c r="A356" i="4"/>
  <c r="D388" i="4"/>
  <c r="A388" i="4"/>
  <c r="A396" i="4"/>
  <c r="A397" i="4"/>
  <c r="D397" i="4"/>
  <c r="A416" i="4"/>
  <c r="F427" i="4"/>
  <c r="D427" i="4"/>
  <c r="D486" i="4"/>
  <c r="G487" i="4"/>
  <c r="E487" i="4" s="1"/>
  <c r="D369" i="4"/>
  <c r="F379" i="4"/>
  <c r="A379" i="4"/>
  <c r="D379" i="4"/>
  <c r="F407" i="4"/>
  <c r="A417" i="4"/>
  <c r="F417" i="4"/>
  <c r="D417" i="4"/>
  <c r="F429" i="4"/>
  <c r="A429" i="4"/>
  <c r="D429" i="4"/>
  <c r="D440" i="4"/>
  <c r="D449" i="4"/>
  <c r="F413" i="4"/>
  <c r="A428" i="4"/>
  <c r="D428" i="4"/>
  <c r="A179" i="4"/>
  <c r="F229" i="4"/>
  <c r="G229" i="4" s="1"/>
  <c r="D244" i="4"/>
  <c r="G244" i="4" s="1"/>
  <c r="E244" i="4" s="1"/>
  <c r="D290" i="4"/>
  <c r="F290" i="4"/>
  <c r="A357" i="4"/>
  <c r="D398" i="4"/>
  <c r="A408" i="4"/>
  <c r="F426" i="4"/>
  <c r="F517" i="4"/>
  <c r="D517" i="4"/>
  <c r="F477" i="4"/>
  <c r="D477" i="4"/>
  <c r="F504" i="4"/>
  <c r="D504" i="4"/>
  <c r="A504" i="4"/>
  <c r="F516" i="4"/>
  <c r="D87" i="4"/>
  <c r="G87" i="4" s="1"/>
  <c r="E87" i="4" s="1"/>
  <c r="D108" i="4"/>
  <c r="G108" i="4" s="1"/>
  <c r="E108" i="4" s="1"/>
  <c r="A125" i="4"/>
  <c r="D180" i="4"/>
  <c r="G180" i="4" s="1"/>
  <c r="E180" i="4" s="1"/>
  <c r="A240" i="4"/>
  <c r="D245" i="4"/>
  <c r="G245" i="4" s="1"/>
  <c r="E245" i="4" s="1"/>
  <c r="A297" i="4"/>
  <c r="F308" i="4"/>
  <c r="G308" i="4" s="1"/>
  <c r="E308" i="4" s="1"/>
  <c r="F319" i="4"/>
  <c r="G319" i="4" s="1"/>
  <c r="E319" i="4" s="1"/>
  <c r="D332" i="4"/>
  <c r="G332" i="4" s="1"/>
  <c r="E332" i="4" s="1"/>
  <c r="F338" i="4"/>
  <c r="G338" i="4" s="1"/>
  <c r="E338" i="4" s="1"/>
  <c r="A392" i="4"/>
  <c r="D392" i="4"/>
  <c r="F392" i="4"/>
  <c r="A393" i="4"/>
  <c r="F420" i="4"/>
  <c r="F454" i="4"/>
  <c r="D454" i="4"/>
  <c r="F464" i="4"/>
  <c r="A464" i="4"/>
  <c r="D464" i="4"/>
  <c r="F501" i="4"/>
  <c r="F215" i="4"/>
  <c r="D255" i="4"/>
  <c r="G255" i="4" s="1"/>
  <c r="E255" i="4" s="1"/>
  <c r="A292" i="4"/>
  <c r="F292" i="4"/>
  <c r="G292" i="4" s="1"/>
  <c r="E292" i="4" s="1"/>
  <c r="D303" i="4"/>
  <c r="F303" i="4"/>
  <c r="D314" i="4"/>
  <c r="G314" i="4" s="1"/>
  <c r="E314" i="4" s="1"/>
  <c r="A314" i="4"/>
  <c r="D351" i="4"/>
  <c r="G351" i="4" s="1"/>
  <c r="E351" i="4" s="1"/>
  <c r="A373" i="4"/>
  <c r="D381" i="4"/>
  <c r="D400" i="4"/>
  <c r="F410" i="4"/>
  <c r="G410" i="4" s="1"/>
  <c r="E410" i="4" s="1"/>
  <c r="A410" i="4"/>
  <c r="A422" i="4"/>
  <c r="D422" i="4"/>
  <c r="F422" i="4"/>
  <c r="F433" i="4"/>
  <c r="A478" i="4"/>
  <c r="F455" i="4"/>
  <c r="D460" i="4"/>
  <c r="G460" i="4" s="1"/>
  <c r="E460" i="4" s="1"/>
  <c r="A460" i="4"/>
  <c r="D465" i="4"/>
  <c r="F465" i="4"/>
  <c r="F482" i="4"/>
  <c r="D482" i="4"/>
  <c r="D503" i="4"/>
  <c r="G503" i="4" s="1"/>
  <c r="E503" i="4" s="1"/>
  <c r="A503" i="4"/>
  <c r="F359" i="4"/>
  <c r="G359" i="4" s="1"/>
  <c r="E359" i="4" s="1"/>
  <c r="A367" i="4"/>
  <c r="F367" i="4"/>
  <c r="D367" i="4"/>
  <c r="F374" i="4"/>
  <c r="D374" i="4"/>
  <c r="D383" i="4"/>
  <c r="D393" i="4"/>
  <c r="G393" i="4" s="1"/>
  <c r="E393" i="4" s="1"/>
  <c r="F421" i="4"/>
  <c r="D421" i="4"/>
  <c r="F434" i="4"/>
  <c r="G434" i="4" s="1"/>
  <c r="E434" i="4" s="1"/>
  <c r="F441" i="4"/>
  <c r="D445" i="4"/>
  <c r="A445" i="4"/>
  <c r="F445" i="4"/>
  <c r="A446" i="4"/>
  <c r="D474" i="4"/>
  <c r="F327" i="4"/>
  <c r="G327" i="4" s="1"/>
  <c r="E327" i="4" s="1"/>
  <c r="A327" i="4"/>
  <c r="D333" i="4"/>
  <c r="G333" i="4" s="1"/>
  <c r="E333" i="4" s="1"/>
  <c r="D401" i="4"/>
  <c r="A172" i="4"/>
  <c r="D181" i="4"/>
  <c r="G181" i="4" s="1"/>
  <c r="E181" i="4" s="1"/>
  <c r="A201" i="4"/>
  <c r="A211" i="4"/>
  <c r="D216" i="4"/>
  <c r="G216" i="4" s="1"/>
  <c r="E216" i="4" s="1"/>
  <c r="A216" i="4"/>
  <c r="F227" i="4"/>
  <c r="G227" i="4" s="1"/>
  <c r="A227" i="4"/>
  <c r="A251" i="4"/>
  <c r="F251" i="4"/>
  <c r="F277" i="4"/>
  <c r="D277" i="4"/>
  <c r="F293" i="4"/>
  <c r="D293" i="4"/>
  <c r="D304" i="4"/>
  <c r="G304" i="4" s="1"/>
  <c r="E304" i="4" s="1"/>
  <c r="F315" i="4"/>
  <c r="G315" i="4" s="1"/>
  <c r="E315" i="4" s="1"/>
  <c r="D375" i="4"/>
  <c r="F375" i="4"/>
  <c r="D444" i="4"/>
  <c r="A444" i="4"/>
  <c r="F456" i="4"/>
  <c r="A456" i="4"/>
  <c r="A457" i="4"/>
  <c r="D457" i="4"/>
  <c r="G457" i="4" s="1"/>
  <c r="E457" i="4" s="1"/>
  <c r="A458" i="4"/>
  <c r="D346" i="4"/>
  <c r="D354" i="4"/>
  <c r="A354" i="4"/>
  <c r="F360" i="4"/>
  <c r="G360" i="4" s="1"/>
  <c r="E360" i="4" s="1"/>
  <c r="A360" i="4"/>
  <c r="D394" i="4"/>
  <c r="G394" i="4" s="1"/>
  <c r="E394" i="4" s="1"/>
  <c r="F400" i="4"/>
  <c r="A403" i="4"/>
  <c r="D412" i="4"/>
  <c r="F424" i="4"/>
  <c r="D424" i="4"/>
  <c r="A424" i="4"/>
  <c r="A425" i="4"/>
  <c r="A435" i="4"/>
  <c r="F435" i="4"/>
  <c r="F466" i="4"/>
  <c r="F368" i="4"/>
  <c r="A385" i="4"/>
  <c r="A404" i="4"/>
  <c r="D404" i="4"/>
  <c r="G404" i="4" s="1"/>
  <c r="E404" i="4" s="1"/>
  <c r="F415" i="4"/>
  <c r="F423" i="4"/>
  <c r="G423" i="4" s="1"/>
  <c r="E423" i="4" s="1"/>
  <c r="D432" i="4"/>
  <c r="G432" i="4" s="1"/>
  <c r="E432" i="4" s="1"/>
  <c r="A447" i="4"/>
  <c r="F447" i="4"/>
  <c r="D447" i="4"/>
  <c r="F467" i="4"/>
  <c r="D467" i="4"/>
  <c r="D480" i="4"/>
  <c r="A468" i="4"/>
  <c r="D483" i="4"/>
  <c r="F483" i="4"/>
  <c r="A483" i="4"/>
  <c r="A496" i="4"/>
  <c r="F496" i="4"/>
  <c r="D502" i="4"/>
  <c r="D207" i="4"/>
  <c r="G207" i="4" s="1"/>
  <c r="E207" i="4" s="1"/>
  <c r="F252" i="4"/>
  <c r="D252" i="4"/>
  <c r="D334" i="4"/>
  <c r="G334" i="4" s="1"/>
  <c r="E334" i="4" s="1"/>
  <c r="A341" i="4"/>
  <c r="D342" i="4"/>
  <c r="D384" i="4"/>
  <c r="F387" i="4"/>
  <c r="A35" i="4"/>
  <c r="D73" i="4"/>
  <c r="G73" i="4" s="1"/>
  <c r="E73" i="4" s="1"/>
  <c r="A85" i="4"/>
  <c r="F85" i="4"/>
  <c r="F127" i="4"/>
  <c r="G127" i="4" s="1"/>
  <c r="E127" i="4" s="1"/>
  <c r="A127" i="4"/>
  <c r="D152" i="4"/>
  <c r="G152" i="4" s="1"/>
  <c r="E152" i="4" s="1"/>
  <c r="D173" i="4"/>
  <c r="G173" i="4" s="1"/>
  <c r="E173" i="4" s="1"/>
  <c r="A229" i="4"/>
  <c r="D233" i="4"/>
  <c r="G233" i="4" s="1"/>
  <c r="E233" i="4" s="1"/>
  <c r="F268" i="4"/>
  <c r="G268" i="4" s="1"/>
  <c r="E268" i="4" s="1"/>
  <c r="A268" i="4"/>
  <c r="D278" i="4"/>
  <c r="G278" i="4" s="1"/>
  <c r="E278" i="4" s="1"/>
  <c r="A289" i="4"/>
  <c r="D289" i="4"/>
  <c r="G289" i="4" s="1"/>
  <c r="E289" i="4" s="1"/>
  <c r="A290" i="4"/>
  <c r="F376" i="4"/>
  <c r="F397" i="4"/>
  <c r="F438" i="4"/>
  <c r="F470" i="4"/>
  <c r="F471" i="4"/>
  <c r="D202" i="4"/>
  <c r="G202" i="4" s="1"/>
  <c r="E202" i="4" s="1"/>
  <c r="A221" i="4"/>
  <c r="F312" i="4"/>
  <c r="G312" i="4" s="1"/>
  <c r="E312" i="4" s="1"/>
  <c r="A312" i="4"/>
  <c r="D316" i="4"/>
  <c r="G316" i="4" s="1"/>
  <c r="E316" i="4" s="1"/>
  <c r="A320" i="4"/>
  <c r="D326" i="4"/>
  <c r="G326" i="4" s="1"/>
  <c r="E326" i="4" s="1"/>
  <c r="D355" i="4"/>
  <c r="G355" i="4" s="1"/>
  <c r="E355" i="4" s="1"/>
  <c r="A372" i="4"/>
  <c r="D372" i="4"/>
  <c r="G372" i="4" s="1"/>
  <c r="E372" i="4" s="1"/>
  <c r="A407" i="4"/>
  <c r="D419" i="4"/>
  <c r="D448" i="4"/>
  <c r="D463" i="4"/>
  <c r="G463" i="4" s="1"/>
  <c r="E463" i="4" s="1"/>
  <c r="A477" i="4"/>
  <c r="F485" i="4"/>
  <c r="G523" i="4"/>
  <c r="E523" i="4" s="1"/>
  <c r="A532" i="4"/>
  <c r="F532" i="4"/>
  <c r="D532" i="4"/>
  <c r="F543" i="4"/>
  <c r="A195" i="4"/>
  <c r="A267" i="4"/>
  <c r="F275" i="4"/>
  <c r="A279" i="4"/>
  <c r="A384" i="4"/>
  <c r="F390" i="4"/>
  <c r="F401" i="4"/>
  <c r="A402" i="4"/>
  <c r="F402" i="4"/>
  <c r="G402" i="4" s="1"/>
  <c r="E402" i="4" s="1"/>
  <c r="A486" i="4"/>
  <c r="F513" i="4"/>
  <c r="F522" i="4"/>
  <c r="D522" i="4"/>
  <c r="F546" i="4"/>
  <c r="A484" i="4"/>
  <c r="F486" i="4"/>
  <c r="D496" i="4"/>
  <c r="D505" i="4"/>
  <c r="F505" i="4"/>
  <c r="F514" i="4"/>
  <c r="D514" i="4"/>
  <c r="A514" i="4"/>
  <c r="A523" i="4"/>
  <c r="F524" i="4"/>
  <c r="D524" i="4"/>
  <c r="A524" i="4"/>
  <c r="D530" i="4"/>
  <c r="A530" i="4"/>
  <c r="A548" i="4"/>
  <c r="F548" i="4"/>
  <c r="D548" i="4"/>
  <c r="A192" i="4"/>
  <c r="A443" i="4"/>
  <c r="A450" i="4"/>
  <c r="D450" i="4"/>
  <c r="G450" i="4" s="1"/>
  <c r="E450" i="4" s="1"/>
  <c r="A488" i="4"/>
  <c r="D488" i="4"/>
  <c r="F535" i="4"/>
  <c r="F536" i="4"/>
  <c r="F409" i="4"/>
  <c r="G409" i="4" s="1"/>
  <c r="E409" i="4" s="1"/>
  <c r="A409" i="4"/>
  <c r="D414" i="4"/>
  <c r="D416" i="4"/>
  <c r="G416" i="4" s="1"/>
  <c r="E416" i="4" s="1"/>
  <c r="A436" i="4"/>
  <c r="F458" i="4"/>
  <c r="G458" i="4" s="1"/>
  <c r="E458" i="4" s="1"/>
  <c r="D472" i="4"/>
  <c r="G472" i="4" s="1"/>
  <c r="E472" i="4" s="1"/>
  <c r="D479" i="4"/>
  <c r="D525" i="4"/>
  <c r="G525" i="4" s="1"/>
  <c r="E525" i="4" s="1"/>
  <c r="F544" i="4"/>
  <c r="F506" i="4"/>
  <c r="D550" i="4"/>
  <c r="A550" i="4"/>
  <c r="F550" i="4"/>
  <c r="G551" i="4"/>
  <c r="E551" i="4" s="1"/>
  <c r="D230" i="4"/>
  <c r="G230" i="4" s="1"/>
  <c r="E230" i="4" s="1"/>
  <c r="F297" i="4"/>
  <c r="D297" i="4"/>
  <c r="A301" i="4"/>
  <c r="D386" i="4"/>
  <c r="G386" i="4" s="1"/>
  <c r="E386" i="4" s="1"/>
  <c r="F398" i="4"/>
  <c r="D437" i="4"/>
  <c r="G437" i="4" s="1"/>
  <c r="E437" i="4" s="1"/>
  <c r="D452" i="4"/>
  <c r="G452" i="4" s="1"/>
  <c r="E452" i="4" s="1"/>
  <c r="F473" i="4"/>
  <c r="G473" i="4" s="1"/>
  <c r="E473" i="4" s="1"/>
  <c r="A473" i="4"/>
  <c r="A498" i="4"/>
  <c r="F507" i="4"/>
  <c r="F451" i="4"/>
  <c r="F459" i="4"/>
  <c r="G459" i="4" s="1"/>
  <c r="E459" i="4" s="1"/>
  <c r="A459" i="4"/>
  <c r="D466" i="4"/>
  <c r="G466" i="4" s="1"/>
  <c r="E466" i="4" s="1"/>
  <c r="F480" i="4"/>
  <c r="D481" i="4"/>
  <c r="G481" i="4" s="1"/>
  <c r="E481" i="4" s="1"/>
  <c r="F490" i="4"/>
  <c r="D490" i="4"/>
  <c r="A490" i="4"/>
  <c r="D499" i="4"/>
  <c r="A516" i="4"/>
  <c r="D438" i="4"/>
  <c r="A438" i="4"/>
  <c r="D489" i="4"/>
  <c r="F509" i="4"/>
  <c r="A509" i="4"/>
  <c r="D509" i="4"/>
  <c r="F526" i="4"/>
  <c r="A105" i="4"/>
  <c r="A134" i="4"/>
  <c r="A231" i="4"/>
  <c r="F310" i="4"/>
  <c r="F328" i="4"/>
  <c r="F343" i="4"/>
  <c r="G343" i="4" s="1"/>
  <c r="E343" i="4" s="1"/>
  <c r="A343" i="4"/>
  <c r="F348" i="4"/>
  <c r="D370" i="4"/>
  <c r="G370" i="4" s="1"/>
  <c r="E370" i="4" s="1"/>
  <c r="A370" i="4"/>
  <c r="F381" i="4"/>
  <c r="A411" i="4"/>
  <c r="A467" i="4"/>
  <c r="A482" i="4"/>
  <c r="F411" i="4"/>
  <c r="D411" i="4"/>
  <c r="F439" i="4"/>
  <c r="G439" i="4" s="1"/>
  <c r="E439" i="4" s="1"/>
  <c r="A439" i="4"/>
  <c r="A475" i="4"/>
  <c r="D500" i="4"/>
  <c r="G500" i="4" s="1"/>
  <c r="E500" i="4" s="1"/>
  <c r="A508" i="4"/>
  <c r="A518" i="4"/>
  <c r="F519" i="4"/>
  <c r="A519" i="4"/>
  <c r="D519" i="4"/>
  <c r="A555" i="4"/>
  <c r="F555" i="4"/>
  <c r="D555" i="4"/>
  <c r="D501" i="4"/>
  <c r="G520" i="4"/>
  <c r="E520" i="4" s="1"/>
  <c r="F529" i="4"/>
  <c r="A529" i="4"/>
  <c r="D529" i="4"/>
  <c r="A95" i="4"/>
  <c r="A258" i="4"/>
  <c r="F286" i="4"/>
  <c r="D286" i="4"/>
  <c r="F320" i="4"/>
  <c r="A329" i="4"/>
  <c r="F329" i="4"/>
  <c r="G329" i="4" s="1"/>
  <c r="E329" i="4" s="1"/>
  <c r="A359" i="4"/>
  <c r="F365" i="4"/>
  <c r="D406" i="4"/>
  <c r="D407" i="4"/>
  <c r="G407" i="4" s="1"/>
  <c r="E407" i="4" s="1"/>
  <c r="D426" i="4"/>
  <c r="G426" i="4" s="1"/>
  <c r="E426" i="4" s="1"/>
  <c r="D433" i="4"/>
  <c r="G433" i="4" s="1"/>
  <c r="E433" i="4" s="1"/>
  <c r="D476" i="4"/>
  <c r="D510" i="4"/>
  <c r="G510" i="4" s="1"/>
  <c r="E510" i="4" s="1"/>
  <c r="A510" i="4"/>
  <c r="F406" i="4"/>
  <c r="A406" i="4"/>
  <c r="A426" i="4"/>
  <c r="D468" i="4"/>
  <c r="F476" i="4"/>
  <c r="A476" i="4"/>
  <c r="F493" i="4"/>
  <c r="D493" i="4"/>
  <c r="A493" i="4"/>
  <c r="A502" i="4"/>
  <c r="F502" i="4"/>
  <c r="A540" i="4"/>
  <c r="A542" i="4"/>
  <c r="F383" i="4"/>
  <c r="F389" i="4"/>
  <c r="G389" i="4" s="1"/>
  <c r="E389" i="4" s="1"/>
  <c r="A389" i="4"/>
  <c r="F412" i="4"/>
  <c r="F440" i="4"/>
  <c r="F448" i="4"/>
  <c r="D455" i="4"/>
  <c r="D461" i="4"/>
  <c r="F461" i="4"/>
  <c r="F469" i="4"/>
  <c r="A469" i="4"/>
  <c r="D469" i="4"/>
  <c r="A474" i="4"/>
  <c r="A485" i="4"/>
  <c r="F541" i="4"/>
  <c r="A377" i="4"/>
  <c r="D395" i="4"/>
  <c r="G395" i="4" s="1"/>
  <c r="E395" i="4" s="1"/>
  <c r="A401" i="4"/>
  <c r="A413" i="4"/>
  <c r="D413" i="4"/>
  <c r="G413" i="4" s="1"/>
  <c r="E413" i="4" s="1"/>
  <c r="A414" i="4"/>
  <c r="D420" i="4"/>
  <c r="A420" i="4"/>
  <c r="A434" i="4"/>
  <c r="A462" i="4"/>
  <c r="D462" i="4"/>
  <c r="G462" i="4" s="1"/>
  <c r="E462" i="4" s="1"/>
  <c r="F495" i="4"/>
  <c r="A512" i="4"/>
  <c r="F512" i="4"/>
  <c r="D512" i="4"/>
  <c r="D385" i="4"/>
  <c r="G385" i="4" s="1"/>
  <c r="E385" i="4" s="1"/>
  <c r="D435" i="4"/>
  <c r="A492" i="4"/>
  <c r="D511" i="4"/>
  <c r="G511" i="4" s="1"/>
  <c r="E511" i="4" s="1"/>
  <c r="D531" i="4"/>
  <c r="D536" i="4"/>
  <c r="F565" i="4"/>
  <c r="G565" i="4" s="1"/>
  <c r="E565" i="4" s="1"/>
  <c r="F478" i="4"/>
  <c r="G478" i="4" s="1"/>
  <c r="E478" i="4" s="1"/>
  <c r="A497" i="4"/>
  <c r="D516" i="4"/>
  <c r="G516" i="4" s="1"/>
  <c r="E516" i="4" s="1"/>
  <c r="D521" i="4"/>
  <c r="F531" i="4"/>
  <c r="F549" i="4"/>
  <c r="F567" i="4"/>
  <c r="G567" i="4" s="1"/>
  <c r="E567" i="4" s="1"/>
  <c r="D580" i="4"/>
  <c r="D581" i="4"/>
  <c r="F521" i="4"/>
  <c r="D526" i="4"/>
  <c r="A569" i="4"/>
  <c r="F569" i="4"/>
  <c r="D569" i="4"/>
  <c r="G569" i="4" s="1"/>
  <c r="E569" i="4" s="1"/>
  <c r="F580" i="4"/>
  <c r="A580" i="4"/>
  <c r="F581" i="4"/>
  <c r="F488" i="4"/>
  <c r="A507" i="4"/>
  <c r="D537" i="4"/>
  <c r="G537" i="4" s="1"/>
  <c r="E537" i="4" s="1"/>
  <c r="A537" i="4"/>
  <c r="F557" i="4"/>
  <c r="G557" i="4" s="1"/>
  <c r="E557" i="4" s="1"/>
  <c r="A559" i="4"/>
  <c r="F559" i="4"/>
  <c r="D559" i="4"/>
  <c r="F568" i="4"/>
  <c r="D568" i="4"/>
  <c r="F418" i="4"/>
  <c r="A427" i="4"/>
  <c r="D436" i="4"/>
  <c r="G436" i="4" s="1"/>
  <c r="E436" i="4" s="1"/>
  <c r="F474" i="4"/>
  <c r="F479" i="4"/>
  <c r="A479" i="4"/>
  <c r="A480" i="4"/>
  <c r="F498" i="4"/>
  <c r="G498" i="4" s="1"/>
  <c r="E498" i="4" s="1"/>
  <c r="D513" i="4"/>
  <c r="A517" i="4"/>
  <c r="A522" i="4"/>
  <c r="D545" i="4"/>
  <c r="G545" i="4" s="1"/>
  <c r="E545" i="4" s="1"/>
  <c r="A544" i="4"/>
  <c r="F558" i="4"/>
  <c r="D558" i="4"/>
  <c r="A571" i="4"/>
  <c r="D571" i="4"/>
  <c r="F571" i="4"/>
  <c r="D578" i="4"/>
  <c r="A271" i="4"/>
  <c r="A311" i="4"/>
  <c r="A342" i="4"/>
  <c r="A382" i="4"/>
  <c r="A383" i="4"/>
  <c r="A391" i="4"/>
  <c r="A432" i="4"/>
  <c r="A433" i="4"/>
  <c r="D441" i="4"/>
  <c r="G441" i="4" s="1"/>
  <c r="E441" i="4" s="1"/>
  <c r="D446" i="4"/>
  <c r="G446" i="4" s="1"/>
  <c r="E446" i="4" s="1"/>
  <c r="F484" i="4"/>
  <c r="G484" i="4" s="1"/>
  <c r="E484" i="4" s="1"/>
  <c r="F489" i="4"/>
  <c r="A489" i="4"/>
  <c r="F508" i="4"/>
  <c r="G508" i="4" s="1"/>
  <c r="E508" i="4" s="1"/>
  <c r="D538" i="4"/>
  <c r="G538" i="4" s="1"/>
  <c r="E538" i="4" s="1"/>
  <c r="D544" i="4"/>
  <c r="D405" i="4"/>
  <c r="G405" i="4" s="1"/>
  <c r="E405" i="4" s="1"/>
  <c r="A451" i="4"/>
  <c r="D475" i="4"/>
  <c r="G475" i="4" s="1"/>
  <c r="E475" i="4" s="1"/>
  <c r="F533" i="4"/>
  <c r="G533" i="4" s="1"/>
  <c r="E533" i="4" s="1"/>
  <c r="A534" i="4"/>
  <c r="F582" i="4"/>
  <c r="D582" i="4"/>
  <c r="A351" i="4"/>
  <c r="A365" i="4"/>
  <c r="F369" i="4"/>
  <c r="A369" i="4"/>
  <c r="F378" i="4"/>
  <c r="A387" i="4"/>
  <c r="D396" i="4"/>
  <c r="G396" i="4" s="1"/>
  <c r="E396" i="4" s="1"/>
  <c r="A415" i="4"/>
  <c r="F419" i="4"/>
  <c r="A419" i="4"/>
  <c r="F428" i="4"/>
  <c r="A437" i="4"/>
  <c r="D451" i="4"/>
  <c r="D456" i="4"/>
  <c r="G456" i="4" s="1"/>
  <c r="E456" i="4" s="1"/>
  <c r="F494" i="4"/>
  <c r="G494" i="4" s="1"/>
  <c r="E494" i="4" s="1"/>
  <c r="A495" i="4"/>
  <c r="F499" i="4"/>
  <c r="A499" i="4"/>
  <c r="A500" i="4"/>
  <c r="F518" i="4"/>
  <c r="G518" i="4" s="1"/>
  <c r="E518" i="4" s="1"/>
  <c r="F528" i="4"/>
  <c r="D560" i="4"/>
  <c r="A561" i="4"/>
  <c r="F561" i="4"/>
  <c r="D561" i="4"/>
  <c r="A319" i="4"/>
  <c r="A347" i="4"/>
  <c r="A442" i="4"/>
  <c r="A461" i="4"/>
  <c r="D485" i="4"/>
  <c r="D528" i="4"/>
  <c r="F539" i="4"/>
  <c r="G539" i="4" s="1"/>
  <c r="E539" i="4" s="1"/>
  <c r="A539" i="4"/>
  <c r="D546" i="4"/>
  <c r="A546" i="4"/>
  <c r="D552" i="4"/>
  <c r="G552" i="4" s="1"/>
  <c r="E552" i="4" s="1"/>
  <c r="A552" i="4"/>
  <c r="F560" i="4"/>
  <c r="D365" i="4"/>
  <c r="D415" i="4"/>
  <c r="G415" i="4" s="1"/>
  <c r="E415" i="4" s="1"/>
  <c r="A452" i="4"/>
  <c r="D471" i="4"/>
  <c r="D495" i="4"/>
  <c r="F534" i="4"/>
  <c r="G534" i="4" s="1"/>
  <c r="E534" i="4" s="1"/>
  <c r="A535" i="4"/>
  <c r="D547" i="4"/>
  <c r="G547" i="4" s="1"/>
  <c r="E547" i="4" s="1"/>
  <c r="F562" i="4"/>
  <c r="F574" i="4"/>
  <c r="D574" i="4"/>
  <c r="A574" i="4"/>
  <c r="D535" i="4"/>
  <c r="D540" i="4"/>
  <c r="F540" i="4"/>
  <c r="F563" i="4"/>
  <c r="D564" i="4"/>
  <c r="G564" i="4" s="1"/>
  <c r="E564" i="4" s="1"/>
  <c r="A564" i="4"/>
  <c r="G572" i="4"/>
  <c r="E572" i="4" s="1"/>
  <c r="D425" i="4"/>
  <c r="G425" i="4" s="1"/>
  <c r="E425" i="4" s="1"/>
  <c r="A472" i="4"/>
  <c r="D491" i="4"/>
  <c r="G491" i="4" s="1"/>
  <c r="E491" i="4" s="1"/>
  <c r="D492" i="4"/>
  <c r="G492" i="4" s="1"/>
  <c r="E492" i="4" s="1"/>
  <c r="D515" i="4"/>
  <c r="G515" i="4" s="1"/>
  <c r="E515" i="4" s="1"/>
  <c r="D541" i="4"/>
  <c r="F554" i="4"/>
  <c r="D554" i="4"/>
  <c r="G554" i="4" s="1"/>
  <c r="E554" i="4" s="1"/>
  <c r="A554" i="4"/>
  <c r="F576" i="4"/>
  <c r="D576" i="4"/>
  <c r="A576" i="4"/>
  <c r="F566" i="4"/>
  <c r="A566" i="4"/>
  <c r="D566" i="4"/>
  <c r="A291" i="4"/>
  <c r="A349" i="4"/>
  <c r="A362" i="4"/>
  <c r="A371" i="4"/>
  <c r="A412" i="4"/>
  <c r="A421" i="4"/>
  <c r="F444" i="4"/>
  <c r="F449" i="4"/>
  <c r="A449" i="4"/>
  <c r="F468" i="4"/>
  <c r="A487" i="4"/>
  <c r="F497" i="4"/>
  <c r="G497" i="4" s="1"/>
  <c r="E497" i="4" s="1"/>
  <c r="D506" i="4"/>
  <c r="D507" i="4"/>
  <c r="F530" i="4"/>
  <c r="F542" i="4"/>
  <c r="D542" i="4"/>
  <c r="A556" i="4"/>
  <c r="F556" i="4"/>
  <c r="G556" i="4" s="1"/>
  <c r="E556" i="4" s="1"/>
  <c r="A557" i="4"/>
  <c r="A543" i="4"/>
  <c r="A551" i="4"/>
  <c r="D570" i="4"/>
  <c r="G570" i="4" s="1"/>
  <c r="E570" i="4" s="1"/>
  <c r="W10" i="5"/>
  <c r="W157" i="5"/>
  <c r="W165" i="5"/>
  <c r="F577" i="4"/>
  <c r="G577" i="4" s="1"/>
  <c r="E577" i="4" s="1"/>
  <c r="W7" i="5"/>
  <c r="X58" i="5"/>
  <c r="W58" i="5"/>
  <c r="AA61" i="5"/>
  <c r="W163" i="5"/>
  <c r="F583" i="4"/>
  <c r="D583" i="4"/>
  <c r="A583" i="4"/>
  <c r="X49" i="5"/>
  <c r="W49" i="5"/>
  <c r="A471" i="4"/>
  <c r="A481" i="4"/>
  <c r="A491" i="4"/>
  <c r="A501" i="4"/>
  <c r="A511" i="4"/>
  <c r="A521" i="4"/>
  <c r="A531" i="4"/>
  <c r="A541" i="4"/>
  <c r="D562" i="4"/>
  <c r="W120" i="5"/>
  <c r="AA62" i="5"/>
  <c r="Z62" i="5"/>
  <c r="AA122" i="5"/>
  <c r="Z122" i="5"/>
  <c r="W161" i="5"/>
  <c r="W257" i="5"/>
  <c r="D549" i="4"/>
  <c r="F584" i="4"/>
  <c r="G584" i="4" s="1"/>
  <c r="E584" i="4" s="1"/>
  <c r="A584" i="4"/>
  <c r="F579" i="4"/>
  <c r="G579" i="4" s="1"/>
  <c r="E579" i="4" s="1"/>
  <c r="A579" i="4"/>
  <c r="D585" i="4"/>
  <c r="G585" i="4" s="1"/>
  <c r="E585" i="4" s="1"/>
  <c r="W71" i="5"/>
  <c r="F573" i="4"/>
  <c r="D573" i="4"/>
  <c r="A573" i="4"/>
  <c r="W164" i="5"/>
  <c r="A553" i="4"/>
  <c r="F586" i="4"/>
  <c r="D586" i="4"/>
  <c r="A586" i="4"/>
  <c r="X50" i="5"/>
  <c r="W50" i="5"/>
  <c r="A545" i="4"/>
  <c r="A558" i="4"/>
  <c r="D563" i="4"/>
  <c r="A563" i="4"/>
  <c r="A568" i="4"/>
  <c r="AA123" i="5"/>
  <c r="F587" i="4"/>
  <c r="D587" i="4"/>
  <c r="A587" i="4"/>
  <c r="W162" i="5"/>
  <c r="D543" i="4"/>
  <c r="G543" i="4" s="1"/>
  <c r="E543" i="4" s="1"/>
  <c r="F589" i="4"/>
  <c r="G589" i="4" s="1"/>
  <c r="E589" i="4" s="1"/>
  <c r="A589" i="4"/>
  <c r="AA57" i="5"/>
  <c r="Z57" i="5"/>
  <c r="D575" i="4"/>
  <c r="G575" i="4" s="1"/>
  <c r="E575" i="4" s="1"/>
  <c r="F591" i="4"/>
  <c r="D591" i="4"/>
  <c r="A591" i="4"/>
  <c r="A565" i="4"/>
  <c r="X64" i="5"/>
  <c r="W64" i="5"/>
  <c r="A585" i="4"/>
  <c r="X21" i="5"/>
  <c r="R243" i="5"/>
  <c r="M243" i="5"/>
  <c r="R288" i="5"/>
  <c r="M288" i="5"/>
  <c r="R295" i="5"/>
  <c r="F578" i="4"/>
  <c r="F588" i="4"/>
  <c r="G588" i="4" s="1"/>
  <c r="E588" i="4" s="1"/>
  <c r="R260" i="5"/>
  <c r="M260" i="5"/>
  <c r="M130" i="5"/>
  <c r="M149" i="5"/>
  <c r="M154" i="5"/>
  <c r="R171" i="5"/>
  <c r="M191" i="5"/>
  <c r="M229" i="5"/>
  <c r="W229" i="5" s="1"/>
  <c r="M231" i="5"/>
  <c r="W231" i="5" s="1"/>
  <c r="M239" i="5"/>
  <c r="M241" i="5"/>
  <c r="W241" i="5" s="1"/>
  <c r="M264" i="5"/>
  <c r="R279" i="5"/>
  <c r="M279" i="5"/>
  <c r="M286" i="5"/>
  <c r="D592" i="4"/>
  <c r="G592" i="4" s="1"/>
  <c r="E592" i="4" s="1"/>
  <c r="M17" i="5"/>
  <c r="M37" i="5"/>
  <c r="M84" i="5"/>
  <c r="R98" i="5"/>
  <c r="M106" i="5"/>
  <c r="M117" i="5"/>
  <c r="M141" i="5"/>
  <c r="M180" i="5"/>
  <c r="R254" i="5"/>
  <c r="R258" i="5"/>
  <c r="M258" i="5"/>
  <c r="R264" i="5"/>
  <c r="R286" i="5"/>
  <c r="R305" i="5"/>
  <c r="W411" i="5"/>
  <c r="W414" i="5"/>
  <c r="M14" i="5"/>
  <c r="M34" i="5"/>
  <c r="M54" i="5"/>
  <c r="M76" i="5"/>
  <c r="M95" i="5"/>
  <c r="M103" i="5"/>
  <c r="Z123" i="5"/>
  <c r="W125" i="5"/>
  <c r="R173" i="5"/>
  <c r="M195" i="5"/>
  <c r="X194" i="5" s="1"/>
  <c r="M197" i="5"/>
  <c r="M254" i="5"/>
  <c r="R277" i="5"/>
  <c r="X68" i="5"/>
  <c r="W144" i="5"/>
  <c r="M252" i="5"/>
  <c r="M277" i="5"/>
  <c r="M284" i="5"/>
  <c r="R303" i="5"/>
  <c r="M303" i="5"/>
  <c r="M8" i="5"/>
  <c r="W9" i="5" s="1"/>
  <c r="X23" i="5"/>
  <c r="M28" i="5"/>
  <c r="M48" i="5"/>
  <c r="W57" i="5"/>
  <c r="M59" i="5"/>
  <c r="W62" i="5"/>
  <c r="M70" i="5"/>
  <c r="W70" i="5" s="1"/>
  <c r="M81" i="5"/>
  <c r="W81" i="5" s="1"/>
  <c r="M92" i="5"/>
  <c r="W98" i="5"/>
  <c r="M135" i="5"/>
  <c r="M156" i="5"/>
  <c r="M182" i="5"/>
  <c r="R199" i="5"/>
  <c r="M211" i="5"/>
  <c r="M213" i="5"/>
  <c r="X213" i="5" s="1"/>
  <c r="M227" i="5"/>
  <c r="W227" i="5" s="1"/>
  <c r="W256" i="5"/>
  <c r="M275" i="5"/>
  <c r="R284" i="5"/>
  <c r="R313" i="5"/>
  <c r="M313" i="5"/>
  <c r="M67" i="5"/>
  <c r="M100" i="5"/>
  <c r="M111" i="5"/>
  <c r="W112" i="5" s="1"/>
  <c r="M132" i="5"/>
  <c r="Z178" i="5"/>
  <c r="M78" i="5"/>
  <c r="M186" i="5"/>
  <c r="R186" i="5"/>
  <c r="R219" i="5"/>
  <c r="R248" i="5"/>
  <c r="M248" i="5"/>
  <c r="X124" i="5"/>
  <c r="R267" i="5"/>
  <c r="M267" i="5"/>
  <c r="M301" i="5"/>
  <c r="R363" i="5"/>
  <c r="M363" i="5"/>
  <c r="R383" i="5"/>
  <c r="M383" i="5"/>
  <c r="M334" i="5"/>
  <c r="R334" i="5"/>
  <c r="R389" i="5"/>
  <c r="M389" i="5"/>
  <c r="D590" i="4"/>
  <c r="G590" i="4" s="1"/>
  <c r="E590" i="4" s="1"/>
  <c r="M13" i="5"/>
  <c r="M33" i="5"/>
  <c r="M53" i="5"/>
  <c r="M75" i="5"/>
  <c r="M94" i="5"/>
  <c r="M116" i="5"/>
  <c r="M121" i="5"/>
  <c r="M234" i="5"/>
  <c r="W234" i="5" s="1"/>
  <c r="R246" i="5"/>
  <c r="M126" i="5"/>
  <c r="W127" i="5" s="1"/>
  <c r="M192" i="5"/>
  <c r="M236" i="5"/>
  <c r="W236" i="5" s="1"/>
  <c r="M278" i="5"/>
  <c r="R278" i="5"/>
  <c r="R309" i="5"/>
  <c r="M309" i="5"/>
  <c r="M172" i="5"/>
  <c r="R292" i="5"/>
  <c r="M292" i="5"/>
  <c r="R319" i="5"/>
  <c r="M319" i="5"/>
  <c r="W16" i="5"/>
  <c r="W97" i="5"/>
  <c r="R196" i="5"/>
  <c r="M196" i="5"/>
  <c r="W223" i="5"/>
  <c r="W246" i="5"/>
  <c r="R272" i="5"/>
  <c r="M272" i="5"/>
  <c r="W110" i="5"/>
  <c r="M204" i="5"/>
  <c r="W205" i="5" s="1"/>
  <c r="R204" i="5"/>
  <c r="R276" i="5"/>
  <c r="M276" i="5"/>
  <c r="M18" i="5"/>
  <c r="M38" i="5"/>
  <c r="M77" i="5"/>
  <c r="M85" i="5"/>
  <c r="M107" i="5"/>
  <c r="R118" i="5"/>
  <c r="M174" i="5"/>
  <c r="R208" i="5"/>
  <c r="M208" i="5"/>
  <c r="M210" i="5"/>
  <c r="M15" i="5"/>
  <c r="M35" i="5"/>
  <c r="M55" i="5"/>
  <c r="Z61" i="5"/>
  <c r="W69" i="5"/>
  <c r="W80" i="5"/>
  <c r="M96" i="5"/>
  <c r="M104" i="5"/>
  <c r="M128" i="5"/>
  <c r="M139" i="5"/>
  <c r="M147" i="5"/>
  <c r="W147" i="5" s="1"/>
  <c r="M152" i="5"/>
  <c r="W160" i="5"/>
  <c r="M226" i="5"/>
  <c r="R226" i="5"/>
  <c r="R281" i="5"/>
  <c r="M281" i="5"/>
  <c r="M297" i="5"/>
  <c r="R317" i="5"/>
  <c r="M317" i="5"/>
  <c r="M341" i="5"/>
  <c r="M12" i="5"/>
  <c r="W12" i="5" s="1"/>
  <c r="M32" i="5"/>
  <c r="M52" i="5"/>
  <c r="M60" i="5"/>
  <c r="M74" i="5"/>
  <c r="W74" i="5" s="1"/>
  <c r="M82" i="5"/>
  <c r="R167" i="5"/>
  <c r="M185" i="5"/>
  <c r="R187" i="5"/>
  <c r="W194" i="5"/>
  <c r="M216" i="5"/>
  <c r="M218" i="5"/>
  <c r="W218" i="5" s="1"/>
  <c r="R307" i="5"/>
  <c r="M307" i="5"/>
  <c r="M376" i="5"/>
  <c r="R376" i="5"/>
  <c r="W21" i="5"/>
  <c r="R101" i="5"/>
  <c r="M167" i="5"/>
  <c r="R169" i="5"/>
  <c r="M187" i="5"/>
  <c r="W214" i="5"/>
  <c r="M220" i="5"/>
  <c r="W220" i="5" s="1"/>
  <c r="R268" i="5"/>
  <c r="M268" i="5"/>
  <c r="W270" i="5" s="1"/>
  <c r="R296" i="5"/>
  <c r="M296" i="5"/>
  <c r="R335" i="5"/>
  <c r="M335" i="5"/>
  <c r="R353" i="5"/>
  <c r="M353" i="5"/>
  <c r="R367" i="5"/>
  <c r="M367" i="5"/>
  <c r="M253" i="5"/>
  <c r="R289" i="5"/>
  <c r="R298" i="5"/>
  <c r="R308" i="5"/>
  <c r="M308" i="5"/>
  <c r="R333" i="5"/>
  <c r="M333" i="5"/>
  <c r="R228" i="5"/>
  <c r="M228" i="5"/>
  <c r="W228" i="5" s="1"/>
  <c r="R253" i="5"/>
  <c r="R269" i="5"/>
  <c r="R285" i="5"/>
  <c r="M289" i="5"/>
  <c r="R291" i="5"/>
  <c r="M304" i="5"/>
  <c r="R306" i="5"/>
  <c r="M306" i="5"/>
  <c r="M342" i="5"/>
  <c r="R349" i="5"/>
  <c r="M349" i="5"/>
  <c r="R365" i="5"/>
  <c r="M365" i="5"/>
  <c r="W422" i="5"/>
  <c r="R456" i="5"/>
  <c r="M456" i="5"/>
  <c r="M193" i="5"/>
  <c r="R271" i="5"/>
  <c r="R329" i="5"/>
  <c r="M329" i="5"/>
  <c r="R331" i="5"/>
  <c r="M340" i="5"/>
  <c r="R386" i="5"/>
  <c r="M386" i="5"/>
  <c r="R439" i="5"/>
  <c r="M439" i="5"/>
  <c r="W439" i="5" s="1"/>
  <c r="R442" i="5"/>
  <c r="M442" i="5"/>
  <c r="R193" i="5"/>
  <c r="R209" i="5"/>
  <c r="M244" i="5"/>
  <c r="M271" i="5"/>
  <c r="M293" i="5"/>
  <c r="R325" i="5"/>
  <c r="M325" i="5"/>
  <c r="R327" i="5"/>
  <c r="M327" i="5"/>
  <c r="W370" i="5"/>
  <c r="W412" i="5"/>
  <c r="M384" i="5"/>
  <c r="R384" i="5"/>
  <c r="W417" i="5"/>
  <c r="M420" i="5"/>
  <c r="R420" i="5"/>
  <c r="R321" i="5"/>
  <c r="M321" i="5"/>
  <c r="W323" i="5"/>
  <c r="R336" i="5"/>
  <c r="R345" i="5"/>
  <c r="R368" i="5"/>
  <c r="R514" i="5"/>
  <c r="M514" i="5"/>
  <c r="R315" i="5"/>
  <c r="R323" i="5"/>
  <c r="W368" i="5"/>
  <c r="R371" i="5"/>
  <c r="M371" i="5"/>
  <c r="W372" i="5" s="1"/>
  <c r="M373" i="5"/>
  <c r="W437" i="5"/>
  <c r="M463" i="5"/>
  <c r="R463" i="5"/>
  <c r="R339" i="5"/>
  <c r="M339" i="5"/>
  <c r="R348" i="5"/>
  <c r="M166" i="5"/>
  <c r="R189" i="5"/>
  <c r="M206" i="5"/>
  <c r="W245" i="5"/>
  <c r="M328" i="5"/>
  <c r="M348" i="5"/>
  <c r="M364" i="5"/>
  <c r="R364" i="5"/>
  <c r="R390" i="5"/>
  <c r="M390" i="5"/>
  <c r="R395" i="5"/>
  <c r="M395" i="5"/>
  <c r="W418" i="5"/>
  <c r="R233" i="5"/>
  <c r="M247" i="5"/>
  <c r="M249" i="5"/>
  <c r="M294" i="5"/>
  <c r="R326" i="5"/>
  <c r="M326" i="5"/>
  <c r="R337" i="5"/>
  <c r="M337" i="5"/>
  <c r="R346" i="5"/>
  <c r="M346" i="5"/>
  <c r="W369" i="5"/>
  <c r="W438" i="5"/>
  <c r="R251" i="5"/>
  <c r="R256" i="5"/>
  <c r="R369" i="5"/>
  <c r="M430" i="5"/>
  <c r="M401" i="5"/>
  <c r="R401" i="5"/>
  <c r="M407" i="5"/>
  <c r="X446" i="5"/>
  <c r="X448" i="5"/>
  <c r="X447" i="5"/>
  <c r="W525" i="5"/>
  <c r="R359" i="5"/>
  <c r="M425" i="5"/>
  <c r="R444" i="5"/>
  <c r="M444" i="5"/>
  <c r="R399" i="5"/>
  <c r="M399" i="5"/>
  <c r="W400" i="5" s="1"/>
  <c r="R423" i="5"/>
  <c r="M423" i="5"/>
  <c r="W423" i="5" s="1"/>
  <c r="W435" i="5"/>
  <c r="W446" i="5"/>
  <c r="W479" i="5"/>
  <c r="M421" i="5"/>
  <c r="R421" i="5"/>
  <c r="X427" i="5"/>
  <c r="X436" i="5"/>
  <c r="W433" i="5"/>
  <c r="X434" i="5"/>
  <c r="X435" i="5"/>
  <c r="X433" i="5"/>
  <c r="W413" i="5"/>
  <c r="M458" i="5"/>
  <c r="W472" i="5"/>
  <c r="R477" i="5"/>
  <c r="R493" i="5"/>
  <c r="M493" i="5"/>
  <c r="W494" i="5" s="1"/>
  <c r="X499" i="5"/>
  <c r="W499" i="5"/>
  <c r="R379" i="5"/>
  <c r="W427" i="5"/>
  <c r="W440" i="5"/>
  <c r="R404" i="5"/>
  <c r="M404" i="5"/>
  <c r="W415" i="5"/>
  <c r="R419" i="5"/>
  <c r="M419" i="5"/>
  <c r="W419" i="5" s="1"/>
  <c r="R480" i="5"/>
  <c r="M480" i="5"/>
  <c r="W482" i="5" s="1"/>
  <c r="M356" i="5"/>
  <c r="M408" i="5"/>
  <c r="R447" i="5"/>
  <c r="R470" i="5"/>
  <c r="M452" i="5"/>
  <c r="R452" i="5"/>
  <c r="R461" i="5"/>
  <c r="M461" i="5"/>
  <c r="R387" i="5"/>
  <c r="W406" i="5"/>
  <c r="R424" i="5"/>
  <c r="M424" i="5"/>
  <c r="R426" i="5"/>
  <c r="W454" i="5"/>
  <c r="W466" i="5"/>
  <c r="R500" i="5"/>
  <c r="M500" i="5"/>
  <c r="W506" i="5" s="1"/>
  <c r="R527" i="5"/>
  <c r="M527" i="5"/>
  <c r="W527" i="5" s="1"/>
  <c r="W436" i="5"/>
  <c r="R443" i="5"/>
  <c r="M443" i="5"/>
  <c r="X470" i="5"/>
  <c r="W526" i="5"/>
  <c r="W524" i="5"/>
  <c r="M483" i="5"/>
  <c r="M343" i="5"/>
  <c r="M441" i="5"/>
  <c r="R441" i="5"/>
  <c r="W478" i="5"/>
  <c r="M508" i="5"/>
  <c r="X428" i="5"/>
  <c r="W450" i="5"/>
  <c r="M366" i="5"/>
  <c r="R378" i="5"/>
  <c r="W416" i="5"/>
  <c r="W448" i="5"/>
  <c r="W455" i="5"/>
  <c r="R403" i="5"/>
  <c r="M403" i="5"/>
  <c r="R476" i="5"/>
  <c r="M476" i="5"/>
  <c r="X469" i="5"/>
  <c r="R471" i="5"/>
  <c r="R526" i="5"/>
  <c r="R535" i="5"/>
  <c r="R583" i="5"/>
  <c r="M583" i="5"/>
  <c r="M585" i="5"/>
  <c r="R596" i="5"/>
  <c r="R594" i="5"/>
  <c r="M594" i="5"/>
  <c r="W832" i="5"/>
  <c r="M489" i="5"/>
  <c r="M521" i="5"/>
  <c r="R454" i="5"/>
  <c r="M473" i="5"/>
  <c r="W473" i="5" s="1"/>
  <c r="R501" i="5"/>
  <c r="M511" i="5"/>
  <c r="M539" i="5"/>
  <c r="R541" i="5"/>
  <c r="M541" i="5"/>
  <c r="R545" i="5"/>
  <c r="M549" i="5"/>
  <c r="R551" i="5"/>
  <c r="R565" i="5"/>
  <c r="M565" i="5"/>
  <c r="R573" i="5"/>
  <c r="R581" i="5"/>
  <c r="M581" i="5"/>
  <c r="R601" i="5"/>
  <c r="M661" i="5"/>
  <c r="W663" i="5" s="1"/>
  <c r="R661" i="5"/>
  <c r="R755" i="5"/>
  <c r="M755" i="5"/>
  <c r="M486" i="5"/>
  <c r="R491" i="5"/>
  <c r="M518" i="5"/>
  <c r="M530" i="5"/>
  <c r="R563" i="5"/>
  <c r="M656" i="5"/>
  <c r="R656" i="5"/>
  <c r="W680" i="5"/>
  <c r="W449" i="5"/>
  <c r="AA471" i="5"/>
  <c r="R518" i="5"/>
  <c r="R530" i="5"/>
  <c r="R561" i="5"/>
  <c r="M561" i="5"/>
  <c r="W562" i="5" s="1"/>
  <c r="R592" i="5"/>
  <c r="M592" i="5"/>
  <c r="M608" i="5"/>
  <c r="M617" i="5"/>
  <c r="R651" i="5"/>
  <c r="M651" i="5"/>
  <c r="R667" i="5"/>
  <c r="M667" i="5"/>
  <c r="W750" i="5"/>
  <c r="R534" i="5"/>
  <c r="R613" i="5"/>
  <c r="M613" i="5"/>
  <c r="R646" i="5"/>
  <c r="M646" i="5"/>
  <c r="R654" i="5"/>
  <c r="M654" i="5"/>
  <c r="M703" i="5"/>
  <c r="R703" i="5"/>
  <c r="M753" i="5"/>
  <c r="R753" i="5"/>
  <c r="W451" i="5"/>
  <c r="M488" i="5"/>
  <c r="M495" i="5"/>
  <c r="M536" i="5"/>
  <c r="R584" i="5"/>
  <c r="R595" i="5"/>
  <c r="M629" i="5"/>
  <c r="W659" i="5"/>
  <c r="W812" i="5"/>
  <c r="X475" i="5"/>
  <c r="R582" i="5"/>
  <c r="M582" i="5"/>
  <c r="R602" i="5"/>
  <c r="M602" i="5"/>
  <c r="R689" i="5"/>
  <c r="M689" i="5"/>
  <c r="W510" i="5"/>
  <c r="R546" i="5"/>
  <c r="M546" i="5"/>
  <c r="R566" i="5"/>
  <c r="M566" i="5"/>
  <c r="M485" i="5"/>
  <c r="M490" i="5"/>
  <c r="R510" i="5"/>
  <c r="M517" i="5"/>
  <c r="M522" i="5"/>
  <c r="M542" i="5"/>
  <c r="M544" i="5"/>
  <c r="M548" i="5"/>
  <c r="R550" i="5"/>
  <c r="M552" i="5"/>
  <c r="R574" i="5"/>
  <c r="M578" i="5"/>
  <c r="R593" i="5"/>
  <c r="M593" i="5"/>
  <c r="R611" i="5"/>
  <c r="M611" i="5"/>
  <c r="R727" i="5"/>
  <c r="M727" i="5"/>
  <c r="R474" i="5"/>
  <c r="R490" i="5"/>
  <c r="R529" i="5"/>
  <c r="R554" i="5"/>
  <c r="M564" i="5"/>
  <c r="M574" i="5"/>
  <c r="R576" i="5"/>
  <c r="M627" i="5"/>
  <c r="M721" i="5"/>
  <c r="M759" i="5"/>
  <c r="R759" i="5"/>
  <c r="R531" i="5"/>
  <c r="R556" i="5"/>
  <c r="M558" i="5"/>
  <c r="X558" i="5" s="1"/>
  <c r="M616" i="5"/>
  <c r="W618" i="5"/>
  <c r="R625" i="5"/>
  <c r="W679" i="5"/>
  <c r="W682" i="5"/>
  <c r="W681" i="5"/>
  <c r="M647" i="5"/>
  <c r="R655" i="5"/>
  <c r="M655" i="5"/>
  <c r="W474" i="5"/>
  <c r="R494" i="5"/>
  <c r="M589" i="5"/>
  <c r="R598" i="5"/>
  <c r="W556" i="5"/>
  <c r="R621" i="5"/>
  <c r="M621" i="5"/>
  <c r="W623" i="5" s="1"/>
  <c r="R761" i="5"/>
  <c r="M761" i="5"/>
  <c r="R782" i="5"/>
  <c r="M782" i="5"/>
  <c r="M789" i="5"/>
  <c r="R789" i="5"/>
  <c r="M699" i="5"/>
  <c r="W701" i="5" s="1"/>
  <c r="R716" i="5"/>
  <c r="R907" i="5"/>
  <c r="M907" i="5"/>
  <c r="R603" i="5"/>
  <c r="M724" i="5"/>
  <c r="R726" i="5"/>
  <c r="M821" i="5"/>
  <c r="R751" i="5"/>
  <c r="M751" i="5"/>
  <c r="W752" i="5" s="1"/>
  <c r="W813" i="5"/>
  <c r="R890" i="5"/>
  <c r="M890" i="5"/>
  <c r="M676" i="5"/>
  <c r="R676" i="5"/>
  <c r="W683" i="5"/>
  <c r="W757" i="5"/>
  <c r="R835" i="5"/>
  <c r="M835" i="5"/>
  <c r="M600" i="5"/>
  <c r="M650" i="5"/>
  <c r="R664" i="5"/>
  <c r="M669" i="5"/>
  <c r="M694" i="5"/>
  <c r="R707" i="5"/>
  <c r="M709" i="5"/>
  <c r="R734" i="5"/>
  <c r="R887" i="5"/>
  <c r="M887" i="5"/>
  <c r="W888" i="5" s="1"/>
  <c r="R600" i="5"/>
  <c r="R642" i="5"/>
  <c r="R652" i="5"/>
  <c r="M664" i="5"/>
  <c r="R669" i="5"/>
  <c r="M734" i="5"/>
  <c r="M780" i="5"/>
  <c r="R843" i="5"/>
  <c r="M843" i="5"/>
  <c r="M944" i="5"/>
  <c r="R659" i="5"/>
  <c r="M687" i="5"/>
  <c r="M744" i="5"/>
  <c r="M778" i="5"/>
  <c r="R875" i="5"/>
  <c r="M875" i="5"/>
  <c r="W833" i="5"/>
  <c r="R713" i="5"/>
  <c r="R715" i="5"/>
  <c r="R872" i="5"/>
  <c r="M872" i="5"/>
  <c r="W924" i="5"/>
  <c r="W925" i="5"/>
  <c r="R702" i="5"/>
  <c r="M702" i="5"/>
  <c r="R634" i="5"/>
  <c r="R675" i="5"/>
  <c r="M684" i="5"/>
  <c r="M691" i="5"/>
  <c r="M731" i="5"/>
  <c r="R731" i="5"/>
  <c r="R623" i="5"/>
  <c r="M636" i="5"/>
  <c r="M693" i="5"/>
  <c r="M695" i="5"/>
  <c r="M708" i="5"/>
  <c r="R750" i="5"/>
  <c r="M677" i="5"/>
  <c r="M658" i="5"/>
  <c r="M665" i="5"/>
  <c r="M670" i="5"/>
  <c r="M686" i="5"/>
  <c r="M697" i="5"/>
  <c r="M746" i="5"/>
  <c r="R768" i="5"/>
  <c r="R845" i="5"/>
  <c r="M845" i="5"/>
  <c r="R957" i="5"/>
  <c r="M957" i="5"/>
  <c r="R973" i="5"/>
  <c r="M973" i="5"/>
  <c r="R679" i="5"/>
  <c r="M722" i="5"/>
  <c r="R737" i="5"/>
  <c r="R760" i="5"/>
  <c r="R762" i="5"/>
  <c r="M762" i="5"/>
  <c r="R766" i="5"/>
  <c r="R823" i="5"/>
  <c r="M823" i="5"/>
  <c r="R832" i="5"/>
  <c r="R852" i="5"/>
  <c r="M852" i="5"/>
  <c r="R918" i="5"/>
  <c r="M918" i="5"/>
  <c r="M968" i="5"/>
  <c r="R947" i="5"/>
  <c r="M947" i="5"/>
  <c r="R855" i="5"/>
  <c r="W926" i="5"/>
  <c r="R958" i="5"/>
  <c r="M958" i="5"/>
  <c r="M998" i="5"/>
  <c r="X996" i="5" s="1"/>
  <c r="R998" i="5"/>
  <c r="R719" i="5"/>
  <c r="R812" i="5"/>
  <c r="R860" i="5"/>
  <c r="R919" i="5"/>
  <c r="M919" i="5"/>
  <c r="R898" i="5"/>
  <c r="M898" i="5"/>
  <c r="M999" i="5"/>
  <c r="R824" i="5"/>
  <c r="R863" i="5"/>
  <c r="M863" i="5"/>
  <c r="M815" i="5"/>
  <c r="R822" i="5"/>
  <c r="M822" i="5"/>
  <c r="W831" i="5"/>
  <c r="R842" i="5"/>
  <c r="M842" i="5"/>
  <c r="R844" i="5"/>
  <c r="R763" i="5"/>
  <c r="M763" i="5"/>
  <c r="M861" i="5"/>
  <c r="R927" i="5"/>
  <c r="M927" i="5"/>
  <c r="W928" i="5" s="1"/>
  <c r="R785" i="5"/>
  <c r="M785" i="5"/>
  <c r="W788" i="5" s="1"/>
  <c r="R829" i="5"/>
  <c r="M904" i="5"/>
  <c r="W922" i="5"/>
  <c r="M930" i="5"/>
  <c r="R980" i="5"/>
  <c r="M980" i="5"/>
  <c r="M781" i="5"/>
  <c r="M838" i="5"/>
  <c r="R840" i="5"/>
  <c r="M849" i="5"/>
  <c r="W851" i="5" s="1"/>
  <c r="R899" i="5"/>
  <c r="M899" i="5"/>
  <c r="R938" i="5"/>
  <c r="M938" i="5"/>
  <c r="M769" i="5"/>
  <c r="R954" i="5"/>
  <c r="M954" i="5"/>
  <c r="R769" i="5"/>
  <c r="R771" i="5"/>
  <c r="M771" i="5"/>
  <c r="W811" i="5"/>
  <c r="R820" i="5"/>
  <c r="R864" i="5"/>
  <c r="M869" i="5"/>
  <c r="R777" i="5"/>
  <c r="M777" i="5"/>
  <c r="W809" i="5"/>
  <c r="R825" i="5"/>
  <c r="M825" i="5"/>
  <c r="W886" i="5"/>
  <c r="W996" i="5"/>
  <c r="W994" i="5"/>
  <c r="R793" i="5"/>
  <c r="R833" i="5"/>
  <c r="R853" i="5"/>
  <c r="R873" i="5"/>
  <c r="R888" i="5"/>
  <c r="R908" i="5"/>
  <c r="R928" i="5"/>
  <c r="R942" i="5"/>
  <c r="R950" i="5"/>
  <c r="R985" i="5"/>
  <c r="M985" i="5"/>
  <c r="M966" i="5"/>
  <c r="R949" i="5"/>
  <c r="M949" i="5"/>
  <c r="M946" i="5"/>
  <c r="M982" i="5"/>
  <c r="M986" i="5"/>
  <c r="M1009" i="5"/>
  <c r="M988" i="5"/>
  <c r="M990" i="5"/>
  <c r="M817" i="5"/>
  <c r="M837" i="5"/>
  <c r="M857" i="5"/>
  <c r="M877" i="5"/>
  <c r="M892" i="5"/>
  <c r="M912" i="5"/>
  <c r="M932" i="5"/>
  <c r="M951" i="5"/>
  <c r="M984" i="5"/>
  <c r="R990" i="5"/>
  <c r="M760" i="5"/>
  <c r="M774" i="5"/>
  <c r="W775" i="5" s="1"/>
  <c r="M794" i="5"/>
  <c r="M814" i="5"/>
  <c r="M834" i="5"/>
  <c r="M854" i="5"/>
  <c r="M874" i="5"/>
  <c r="M889" i="5"/>
  <c r="M909" i="5"/>
  <c r="M929" i="5"/>
  <c r="M943" i="5"/>
  <c r="M962" i="5"/>
  <c r="M970" i="5"/>
  <c r="R1000" i="5"/>
  <c r="M1000" i="5"/>
  <c r="R1003" i="5"/>
  <c r="M865" i="5"/>
  <c r="M900" i="5"/>
  <c r="M920" i="5"/>
  <c r="M967" i="5"/>
  <c r="M862" i="5"/>
  <c r="M897" i="5"/>
  <c r="M917" i="5"/>
  <c r="M937" i="5"/>
  <c r="M956" i="5"/>
  <c r="M776" i="5"/>
  <c r="M816" i="5"/>
  <c r="M836" i="5"/>
  <c r="M856" i="5"/>
  <c r="M876" i="5"/>
  <c r="M891" i="5"/>
  <c r="M911" i="5"/>
  <c r="M931" i="5"/>
  <c r="M964" i="5"/>
  <c r="M981" i="5"/>
  <c r="R981" i="5"/>
  <c r="R1001" i="5"/>
  <c r="R1011" i="5"/>
  <c r="M1011" i="5"/>
  <c r="M1003" i="5"/>
  <c r="M1016" i="5"/>
  <c r="M1018" i="5"/>
  <c r="M1005" i="5"/>
  <c r="M1080" i="5"/>
  <c r="M1083" i="5"/>
  <c r="M1281" i="5"/>
  <c r="M1452" i="5"/>
  <c r="M1983" i="5"/>
  <c r="M2067" i="5"/>
  <c r="M2111" i="5"/>
  <c r="M2136" i="5"/>
  <c r="M2231" i="5"/>
  <c r="M2382" i="5"/>
  <c r="M2467" i="5"/>
  <c r="M2593" i="5"/>
  <c r="M2693" i="5"/>
  <c r="M2753" i="5"/>
  <c r="M1022" i="5"/>
  <c r="M1271" i="5"/>
  <c r="M1850" i="5"/>
  <c r="M2024" i="5"/>
  <c r="M2133" i="5"/>
  <c r="M2171" i="5"/>
  <c r="M2187" i="5"/>
  <c r="M2294" i="5"/>
  <c r="M2317" i="5"/>
  <c r="M2590" i="5"/>
  <c r="M2750" i="5"/>
  <c r="M1059" i="5"/>
  <c r="M1039" i="5"/>
  <c r="X1031" i="5" s="1"/>
  <c r="M1432" i="5"/>
  <c r="M1435" i="5"/>
  <c r="M1541" i="5"/>
  <c r="M1644" i="5"/>
  <c r="M1840" i="5"/>
  <c r="M1912" i="5"/>
  <c r="M1939" i="5"/>
  <c r="M1957" i="5"/>
  <c r="M2043" i="5"/>
  <c r="M2071" i="5"/>
  <c r="M2165" i="5"/>
  <c r="M2260" i="5"/>
  <c r="M2273" i="5"/>
  <c r="M2310" i="5"/>
  <c r="M2392" i="5"/>
  <c r="M2530" i="5"/>
  <c r="R1030" i="5"/>
  <c r="M1030" i="5"/>
  <c r="M1233" i="5"/>
  <c r="M1236" i="5"/>
  <c r="M1409" i="5"/>
  <c r="M1641" i="5"/>
  <c r="M1770" i="5"/>
  <c r="M1894" i="5"/>
  <c r="M1897" i="5"/>
  <c r="M1984" i="5"/>
  <c r="M1994" i="5"/>
  <c r="M1997" i="5"/>
  <c r="M2099" i="5"/>
  <c r="M2143" i="5"/>
  <c r="M2270" i="5"/>
  <c r="M2287" i="5"/>
  <c r="M2389" i="5"/>
  <c r="M2527" i="5"/>
  <c r="M1429" i="5"/>
  <c r="M1556" i="5"/>
  <c r="M1559" i="5"/>
  <c r="M1882" i="5"/>
  <c r="M2524" i="5"/>
  <c r="M1013" i="5"/>
  <c r="M1760" i="5"/>
  <c r="M1954" i="5"/>
  <c r="M2159" i="5"/>
  <c r="M2210" i="5"/>
  <c r="M2277" i="5"/>
  <c r="M2303" i="5"/>
  <c r="M2349" i="5"/>
  <c r="M2465" i="5"/>
  <c r="M2855" i="5"/>
  <c r="M989" i="5"/>
  <c r="M1019" i="5"/>
  <c r="M1021" i="5"/>
  <c r="M1621" i="5"/>
  <c r="M1624" i="5"/>
  <c r="M1820" i="5"/>
  <c r="M1904" i="5"/>
  <c r="M1922" i="5"/>
  <c r="M2004" i="5"/>
  <c r="M2016" i="5"/>
  <c r="M2103" i="5"/>
  <c r="M2207" i="5"/>
  <c r="M2274" i="5"/>
  <c r="M2462" i="5"/>
  <c r="M1173" i="5"/>
  <c r="M1176" i="5"/>
  <c r="M1371" i="5"/>
  <c r="M1374" i="5"/>
  <c r="M1536" i="5"/>
  <c r="M1539" i="5"/>
  <c r="M1750" i="5"/>
  <c r="M2125" i="5"/>
  <c r="M2271" i="5"/>
  <c r="M2319" i="5"/>
  <c r="M2945" i="5"/>
  <c r="M1892" i="5"/>
  <c r="M1944" i="5"/>
  <c r="M1962" i="5"/>
  <c r="M2069" i="5"/>
  <c r="M2300" i="5"/>
  <c r="M2387" i="5"/>
  <c r="M2472" i="5"/>
  <c r="M1139" i="5"/>
  <c r="M1351" i="5"/>
  <c r="M1354" i="5"/>
  <c r="M1517" i="5"/>
  <c r="M1810" i="5"/>
  <c r="M2085" i="5"/>
  <c r="M2214" i="5"/>
  <c r="M2243" i="5"/>
  <c r="M2268" i="5"/>
  <c r="M2384" i="5"/>
  <c r="M2469" i="5"/>
  <c r="M2629" i="5"/>
  <c r="M2679" i="5"/>
  <c r="R1010" i="5"/>
  <c r="M1870" i="5"/>
  <c r="M2020" i="5"/>
  <c r="M2082" i="5"/>
  <c r="M2237" i="5"/>
  <c r="M2265" i="5"/>
  <c r="M2602" i="5"/>
  <c r="M2605" i="5"/>
  <c r="M1120" i="5"/>
  <c r="M1123" i="5"/>
  <c r="M1485" i="5"/>
  <c r="M1599" i="5"/>
  <c r="M1800" i="5"/>
  <c r="M2017" i="5"/>
  <c r="M2104" i="5"/>
  <c r="M2157" i="5"/>
  <c r="M2208" i="5"/>
  <c r="M2224" i="5"/>
  <c r="M2432" i="5"/>
  <c r="M1730" i="5"/>
  <c r="M1914" i="5"/>
  <c r="M1917" i="5"/>
  <c r="M1934" i="5"/>
  <c r="M2045" i="5"/>
  <c r="M2126" i="5"/>
  <c r="M2154" i="5"/>
  <c r="M2599" i="5"/>
  <c r="M2542" i="5"/>
  <c r="M2569" i="5"/>
  <c r="M2738" i="5"/>
  <c r="M2840" i="5"/>
  <c r="M2904" i="5"/>
  <c r="M2907" i="5"/>
  <c r="M3177" i="5"/>
  <c r="M2246" i="5"/>
  <c r="M2355" i="5"/>
  <c r="M2435" i="5"/>
  <c r="M2729" i="5"/>
  <c r="M2996" i="5"/>
  <c r="M3053" i="5"/>
  <c r="M2129" i="5"/>
  <c r="M2678" i="5"/>
  <c r="M2778" i="5"/>
  <c r="M2827" i="5"/>
  <c r="M2880" i="5"/>
  <c r="M3021" i="5"/>
  <c r="M2871" i="5"/>
  <c r="M3079" i="5"/>
  <c r="M2911" i="5"/>
  <c r="M2682" i="5"/>
  <c r="M2685" i="5"/>
  <c r="M2782" i="5"/>
  <c r="M2785" i="5"/>
  <c r="M2395" i="5"/>
  <c r="M2475" i="5"/>
  <c r="M2835" i="5"/>
  <c r="M2924" i="5"/>
  <c r="M2049" i="5"/>
  <c r="M2502" i="5"/>
  <c r="M2505" i="5"/>
  <c r="M2622" i="5"/>
  <c r="M2625" i="5"/>
  <c r="M2649" i="5"/>
  <c r="M2758" i="5"/>
  <c r="M2860" i="5"/>
  <c r="M3099" i="5"/>
  <c r="M1989" i="5"/>
  <c r="M2375" i="5"/>
  <c r="M2455" i="5"/>
  <c r="M2698" i="5"/>
  <c r="M2798" i="5"/>
  <c r="M2891" i="5"/>
  <c r="M1979" i="5"/>
  <c r="M2160" i="5"/>
  <c r="M2266" i="5"/>
  <c r="M2689" i="5"/>
  <c r="M2789" i="5"/>
  <c r="X437" i="5" l="1"/>
  <c r="W428" i="5"/>
  <c r="G435" i="4"/>
  <c r="E435" i="4" s="1"/>
  <c r="G469" i="4"/>
  <c r="E469" i="4" s="1"/>
  <c r="Z474" i="5"/>
  <c r="AA474" i="5"/>
  <c r="G414" i="4"/>
  <c r="E414" i="4" s="1"/>
  <c r="W557" i="5"/>
  <c r="W324" i="5"/>
  <c r="W359" i="5"/>
  <c r="G513" i="4"/>
  <c r="E513" i="4" s="1"/>
  <c r="G507" i="4"/>
  <c r="E507" i="4" s="1"/>
  <c r="G506" i="4"/>
  <c r="E506" i="4" s="1"/>
  <c r="W330" i="5"/>
  <c r="X468" i="5"/>
  <c r="G424" i="4"/>
  <c r="E424" i="4" s="1"/>
  <c r="G531" i="4"/>
  <c r="E531" i="4" s="1"/>
  <c r="G576" i="4"/>
  <c r="E576" i="4" s="1"/>
  <c r="E228" i="4"/>
  <c r="W502" i="5"/>
  <c r="G346" i="4"/>
  <c r="E346" i="4" s="1"/>
  <c r="G490" i="4"/>
  <c r="E490" i="4" s="1"/>
  <c r="G477" i="4"/>
  <c r="E477" i="4" s="1"/>
  <c r="X125" i="5"/>
  <c r="X439" i="5"/>
  <c r="G175" i="4"/>
  <c r="E175" i="4" s="1"/>
  <c r="G166" i="4"/>
  <c r="E166" i="4" s="1"/>
  <c r="G287" i="4"/>
  <c r="E287" i="4" s="1"/>
  <c r="X445" i="5"/>
  <c r="W18" i="5"/>
  <c r="G384" i="4"/>
  <c r="E384" i="4" s="1"/>
  <c r="W265" i="5"/>
  <c r="G342" i="4"/>
  <c r="E342" i="4" s="1"/>
  <c r="G354" i="4"/>
  <c r="E354" i="4" s="1"/>
  <c r="W662" i="5"/>
  <c r="G471" i="4"/>
  <c r="E471" i="4" s="1"/>
  <c r="W468" i="5"/>
  <c r="W516" i="5"/>
  <c r="W118" i="5"/>
  <c r="W572" i="5"/>
  <c r="G455" i="4"/>
  <c r="E455" i="4" s="1"/>
  <c r="G501" i="4"/>
  <c r="E501" i="4" s="1"/>
  <c r="G306" i="4"/>
  <c r="E306" i="4" s="1"/>
  <c r="G305" i="4"/>
  <c r="E305" i="4" s="1"/>
  <c r="G35" i="4"/>
  <c r="E35" i="4" s="1"/>
  <c r="W505" i="5"/>
  <c r="G262" i="4"/>
  <c r="E262" i="4" s="1"/>
  <c r="W464" i="5"/>
  <c r="W626" i="5"/>
  <c r="G482" i="4"/>
  <c r="E482" i="4" s="1"/>
  <c r="G45" i="4"/>
  <c r="E45" i="4" s="1"/>
  <c r="G124" i="4"/>
  <c r="E124" i="4" s="1"/>
  <c r="G465" i="4"/>
  <c r="E465" i="4" s="1"/>
  <c r="G160" i="4"/>
  <c r="E160" i="4" s="1"/>
  <c r="G10" i="4"/>
  <c r="E10" i="4" s="1"/>
  <c r="X755" i="5"/>
  <c r="X548" i="5"/>
  <c r="G200" i="4"/>
  <c r="E200" i="4" s="1"/>
  <c r="G169" i="4"/>
  <c r="E169" i="4" s="1"/>
  <c r="W941" i="5"/>
  <c r="X480" i="5"/>
  <c r="W495" i="5"/>
  <c r="W868" i="5"/>
  <c r="W963" i="5"/>
  <c r="X742" i="5"/>
  <c r="W597" i="5"/>
  <c r="G496" i="4"/>
  <c r="E496" i="4" s="1"/>
  <c r="W620" i="5"/>
  <c r="W508" i="5"/>
  <c r="W409" i="5"/>
  <c r="W338" i="5"/>
  <c r="W607" i="5"/>
  <c r="W712" i="5"/>
  <c r="W156" i="5"/>
  <c r="W332" i="5"/>
  <c r="G526" i="4"/>
  <c r="E526" i="4" s="1"/>
  <c r="G188" i="4"/>
  <c r="E188" i="4" s="1"/>
  <c r="W791" i="5"/>
  <c r="X417" i="5"/>
  <c r="W781" i="5"/>
  <c r="W787" i="5"/>
  <c r="X559" i="5"/>
  <c r="G582" i="4"/>
  <c r="E582" i="4" s="1"/>
  <c r="G367" i="4"/>
  <c r="E367" i="4" s="1"/>
  <c r="G517" i="4"/>
  <c r="E517" i="4" s="1"/>
  <c r="G236" i="4"/>
  <c r="E236" i="4" s="1"/>
  <c r="G125" i="4"/>
  <c r="E125" i="4" s="1"/>
  <c r="G39" i="4"/>
  <c r="E39" i="4" s="1"/>
  <c r="X412" i="5"/>
  <c r="X461" i="5"/>
  <c r="W360" i="5"/>
  <c r="X413" i="5"/>
  <c r="G242" i="4"/>
  <c r="E242" i="4" s="1"/>
  <c r="G208" i="4"/>
  <c r="E208" i="4" s="1"/>
  <c r="X675" i="5"/>
  <c r="W242" i="5"/>
  <c r="G493" i="4"/>
  <c r="E493" i="4" s="1"/>
  <c r="G286" i="4"/>
  <c r="E286" i="4" s="1"/>
  <c r="G277" i="4"/>
  <c r="E277" i="4" s="1"/>
  <c r="G445" i="4"/>
  <c r="E445" i="4" s="1"/>
  <c r="G285" i="4"/>
  <c r="E285" i="4" s="1"/>
  <c r="G284" i="4"/>
  <c r="E284" i="4" s="1"/>
  <c r="G67" i="4"/>
  <c r="E67" i="4" s="1"/>
  <c r="G267" i="4"/>
  <c r="E267" i="4" s="1"/>
  <c r="G447" i="4"/>
  <c r="E447" i="4" s="1"/>
  <c r="G352" i="4"/>
  <c r="E352" i="4" s="1"/>
  <c r="W68" i="5"/>
  <c r="G532" i="4"/>
  <c r="E532" i="4" s="1"/>
  <c r="X418" i="5"/>
  <c r="G66" i="4"/>
  <c r="E66" i="4" s="1"/>
  <c r="W997" i="5"/>
  <c r="X261" i="5"/>
  <c r="X845" i="5"/>
  <c r="X459" i="5"/>
  <c r="W53" i="5"/>
  <c r="E226" i="4"/>
  <c r="W691" i="5"/>
  <c r="X462" i="5"/>
  <c r="W331" i="5"/>
  <c r="X941" i="5"/>
  <c r="Z941" i="5" s="1"/>
  <c r="W700" i="5"/>
  <c r="W326" i="5"/>
  <c r="W240" i="5"/>
  <c r="W117" i="5"/>
  <c r="G365" i="4"/>
  <c r="E365" i="4" s="1"/>
  <c r="G548" i="4"/>
  <c r="E548" i="4" s="1"/>
  <c r="G259" i="4"/>
  <c r="E259" i="4" s="1"/>
  <c r="G78" i="4"/>
  <c r="E78" i="4" s="1"/>
  <c r="W893" i="5"/>
  <c r="W568" i="5"/>
  <c r="W598" i="5"/>
  <c r="W294" i="5"/>
  <c r="W420" i="5"/>
  <c r="W148" i="5"/>
  <c r="W457" i="5"/>
  <c r="G519" i="4"/>
  <c r="E519" i="4" s="1"/>
  <c r="G379" i="4"/>
  <c r="E379" i="4" s="1"/>
  <c r="G113" i="4"/>
  <c r="E113" i="4" s="1"/>
  <c r="W860" i="5"/>
  <c r="W459" i="5"/>
  <c r="X956" i="5"/>
  <c r="X663" i="5"/>
  <c r="W737" i="5"/>
  <c r="W424" i="5"/>
  <c r="G559" i="4"/>
  <c r="E559" i="4" s="1"/>
  <c r="G420" i="4"/>
  <c r="E420" i="4" s="1"/>
  <c r="G143" i="4"/>
  <c r="E143" i="4" s="1"/>
  <c r="X946" i="5"/>
  <c r="X478" i="5"/>
  <c r="X935" i="5"/>
  <c r="AA935" i="5" s="1"/>
  <c r="W512" i="5"/>
  <c r="W298" i="5"/>
  <c r="X649" i="5"/>
  <c r="AA649" i="5" s="1"/>
  <c r="W513" i="5"/>
  <c r="X458" i="5"/>
  <c r="W291" i="5"/>
  <c r="G130" i="4"/>
  <c r="E130" i="4" s="1"/>
  <c r="G566" i="4"/>
  <c r="E566" i="4" s="1"/>
  <c r="W863" i="5"/>
  <c r="W845" i="5"/>
  <c r="X262" i="5"/>
  <c r="W904" i="5"/>
  <c r="W651" i="5"/>
  <c r="W497" i="5"/>
  <c r="X378" i="5"/>
  <c r="W340" i="5"/>
  <c r="X228" i="5"/>
  <c r="X263" i="5"/>
  <c r="X890" i="5"/>
  <c r="AA890" i="5" s="1"/>
  <c r="W771" i="5"/>
  <c r="W815" i="5"/>
  <c r="W538" i="5"/>
  <c r="X460" i="5"/>
  <c r="X467" i="5"/>
  <c r="X398" i="5"/>
  <c r="X13" i="5"/>
  <c r="X115" i="5"/>
  <c r="X257" i="5"/>
  <c r="AA257" i="5" s="1"/>
  <c r="G509" i="4"/>
  <c r="E509" i="4" s="1"/>
  <c r="E229" i="4"/>
  <c r="G453" i="4"/>
  <c r="E453" i="4" s="1"/>
  <c r="W36" i="5"/>
  <c r="X12" i="5"/>
  <c r="W822" i="5"/>
  <c r="W356" i="5"/>
  <c r="X393" i="5"/>
  <c r="W28" i="5"/>
  <c r="W891" i="5"/>
  <c r="X382" i="5"/>
  <c r="X75" i="5"/>
  <c r="Z75" i="5" s="1"/>
  <c r="X420" i="5"/>
  <c r="W37" i="5"/>
  <c r="W901" i="5"/>
  <c r="W703" i="5"/>
  <c r="W462" i="5"/>
  <c r="X527" i="5"/>
  <c r="X323" i="5"/>
  <c r="AA323" i="5" s="1"/>
  <c r="W285" i="5"/>
  <c r="W77" i="5"/>
  <c r="X70" i="5"/>
  <c r="W211" i="5"/>
  <c r="X421" i="5"/>
  <c r="Z421" i="5" s="1"/>
  <c r="W288" i="5"/>
  <c r="G574" i="4"/>
  <c r="E574" i="4" s="1"/>
  <c r="G485" i="4"/>
  <c r="E485" i="4" s="1"/>
  <c r="G536" i="4"/>
  <c r="E536" i="4" s="1"/>
  <c r="G241" i="4"/>
  <c r="E241" i="4" s="1"/>
  <c r="G218" i="4"/>
  <c r="E218" i="4" s="1"/>
  <c r="G33" i="4"/>
  <c r="E33" i="4" s="1"/>
  <c r="G464" i="4"/>
  <c r="E464" i="4" s="1"/>
  <c r="G194" i="4"/>
  <c r="E194" i="4" s="1"/>
  <c r="G94" i="4"/>
  <c r="E94" i="4" s="1"/>
  <c r="G353" i="4"/>
  <c r="E353" i="4" s="1"/>
  <c r="G442" i="4"/>
  <c r="E442" i="4" s="1"/>
  <c r="G213" i="4"/>
  <c r="E213" i="4" s="1"/>
  <c r="G335" i="4"/>
  <c r="E335" i="4" s="1"/>
  <c r="W73" i="5"/>
  <c r="G468" i="4"/>
  <c r="E468" i="4" s="1"/>
  <c r="G529" i="4"/>
  <c r="E529" i="4" s="1"/>
  <c r="G488" i="4"/>
  <c r="E488" i="4" s="1"/>
  <c r="E227" i="4"/>
  <c r="G422" i="4"/>
  <c r="E422" i="4" s="1"/>
  <c r="G454" i="4"/>
  <c r="E454" i="4" s="1"/>
  <c r="G504" i="4"/>
  <c r="E504" i="4" s="1"/>
  <c r="G429" i="4"/>
  <c r="E429" i="4" s="1"/>
  <c r="G388" i="4"/>
  <c r="E388" i="4" s="1"/>
  <c r="G261" i="4"/>
  <c r="E261" i="4" s="1"/>
  <c r="G300" i="4"/>
  <c r="E300" i="4" s="1"/>
  <c r="G93" i="4"/>
  <c r="E93" i="4" s="1"/>
  <c r="W853" i="5"/>
  <c r="W574" i="5"/>
  <c r="X677" i="5"/>
  <c r="X444" i="5"/>
  <c r="W19" i="5"/>
  <c r="G252" i="4"/>
  <c r="E252" i="4" s="1"/>
  <c r="G417" i="4"/>
  <c r="E417" i="4" s="1"/>
  <c r="G77" i="4"/>
  <c r="E77" i="4" s="1"/>
  <c r="G116" i="4"/>
  <c r="E116" i="4" s="1"/>
  <c r="G145" i="4"/>
  <c r="E145" i="4" s="1"/>
  <c r="W375" i="5"/>
  <c r="W453" i="5"/>
  <c r="W281" i="5"/>
  <c r="W283" i="5"/>
  <c r="G581" i="4"/>
  <c r="E581" i="4" s="1"/>
  <c r="W869" i="5"/>
  <c r="X831" i="5"/>
  <c r="W509" i="5"/>
  <c r="W393" i="5"/>
  <c r="W382" i="5"/>
  <c r="G549" i="4"/>
  <c r="E549" i="4" s="1"/>
  <c r="X10" i="5"/>
  <c r="G580" i="4"/>
  <c r="E580" i="4" s="1"/>
  <c r="G476" i="4"/>
  <c r="E476" i="4" s="1"/>
  <c r="G550" i="4"/>
  <c r="E550" i="4" s="1"/>
  <c r="G527" i="4"/>
  <c r="E527" i="4" s="1"/>
  <c r="G237" i="4"/>
  <c r="E237" i="4" s="1"/>
  <c r="W903" i="5"/>
  <c r="W725" i="5"/>
  <c r="X666" i="5"/>
  <c r="W549" i="5"/>
  <c r="W395" i="5"/>
  <c r="W35" i="5"/>
  <c r="X848" i="5"/>
  <c r="W764" i="5"/>
  <c r="X625" i="5"/>
  <c r="W518" i="5"/>
  <c r="W408" i="5"/>
  <c r="X389" i="5"/>
  <c r="X234" i="5"/>
  <c r="W262" i="5"/>
  <c r="G159" i="4"/>
  <c r="E159" i="4" s="1"/>
  <c r="G220" i="4"/>
  <c r="E220" i="4" s="1"/>
  <c r="W309" i="5"/>
  <c r="W137" i="5"/>
  <c r="W897" i="5"/>
  <c r="W858" i="5"/>
  <c r="W105" i="5"/>
  <c r="W22" i="5"/>
  <c r="G461" i="4"/>
  <c r="E461" i="4" s="1"/>
  <c r="G401" i="4"/>
  <c r="E401" i="4" s="1"/>
  <c r="G562" i="4"/>
  <c r="E562" i="4" s="1"/>
  <c r="G406" i="4"/>
  <c r="E406" i="4" s="1"/>
  <c r="G479" i="4"/>
  <c r="E479" i="4" s="1"/>
  <c r="X918" i="5"/>
  <c r="W583" i="5"/>
  <c r="X424" i="5"/>
  <c r="X915" i="5"/>
  <c r="W896" i="5"/>
  <c r="X680" i="5"/>
  <c r="AA680" i="5" s="1"/>
  <c r="W1003" i="5"/>
  <c r="W782" i="5"/>
  <c r="X924" i="5"/>
  <c r="W617" i="5"/>
  <c r="X472" i="5"/>
  <c r="AA472" i="5" s="1"/>
  <c r="W206" i="5"/>
  <c r="X375" i="5"/>
  <c r="X259" i="5"/>
  <c r="G546" i="4"/>
  <c r="E546" i="4" s="1"/>
  <c r="G375" i="4"/>
  <c r="E375" i="4" s="1"/>
  <c r="W855" i="5"/>
  <c r="X81" i="5"/>
  <c r="G483" i="4"/>
  <c r="E483" i="4" s="1"/>
  <c r="G290" i="4"/>
  <c r="E290" i="4" s="1"/>
  <c r="G270" i="4"/>
  <c r="E270" i="4" s="1"/>
  <c r="G336" i="4"/>
  <c r="E336" i="4" s="1"/>
  <c r="G102" i="4"/>
  <c r="E102" i="4" s="1"/>
  <c r="G249" i="4"/>
  <c r="E249" i="4" s="1"/>
  <c r="X267" i="5"/>
  <c r="AA267" i="5" s="1"/>
  <c r="W608" i="5"/>
  <c r="W366" i="5"/>
  <c r="W533" i="5"/>
  <c r="X466" i="5"/>
  <c r="W507" i="5"/>
  <c r="X395" i="5"/>
  <c r="X9" i="5"/>
  <c r="W578" i="5"/>
  <c r="W503" i="5"/>
  <c r="X168" i="5"/>
  <c r="AA168" i="5" s="1"/>
  <c r="W296" i="5"/>
  <c r="X14" i="5"/>
  <c r="G586" i="4"/>
  <c r="E586" i="4" s="1"/>
  <c r="G542" i="4"/>
  <c r="E542" i="4" s="1"/>
  <c r="G535" i="4"/>
  <c r="E535" i="4" s="1"/>
  <c r="G168" i="4"/>
  <c r="E168" i="4" s="1"/>
  <c r="G100" i="4"/>
  <c r="E100" i="4" s="1"/>
  <c r="G154" i="4"/>
  <c r="E154" i="4" s="1"/>
  <c r="X24" i="5"/>
  <c r="W51" i="5"/>
  <c r="X51" i="5"/>
  <c r="W238" i="5"/>
  <c r="X238" i="5"/>
  <c r="AA228" i="5"/>
  <c r="Z228" i="5"/>
  <c r="AA13" i="5"/>
  <c r="Z13" i="5"/>
  <c r="AA75" i="5"/>
  <c r="Z323" i="5"/>
  <c r="Z649" i="5"/>
  <c r="AA996" i="5"/>
  <c r="Z996" i="5"/>
  <c r="W42" i="5"/>
  <c r="X901" i="5"/>
  <c r="W979" i="5"/>
  <c r="W765" i="5"/>
  <c r="X653" i="5"/>
  <c r="W759" i="5"/>
  <c r="X758" i="5"/>
  <c r="X757" i="5"/>
  <c r="X759" i="5"/>
  <c r="X760" i="5"/>
  <c r="X513" i="5"/>
  <c r="W555" i="5"/>
  <c r="X921" i="5"/>
  <c r="W930" i="5"/>
  <c r="X954" i="5"/>
  <c r="X938" i="5"/>
  <c r="W936" i="5"/>
  <c r="X940" i="5"/>
  <c r="W664" i="5"/>
  <c r="W668" i="5"/>
  <c r="X678" i="5"/>
  <c r="W675" i="5"/>
  <c r="W666" i="5"/>
  <c r="X660" i="5"/>
  <c r="W674" i="5"/>
  <c r="X676" i="5"/>
  <c r="X662" i="5"/>
  <c r="X672" i="5"/>
  <c r="W672" i="5"/>
  <c r="X665" i="5"/>
  <c r="X667" i="5"/>
  <c r="W673" i="5"/>
  <c r="W671" i="5"/>
  <c r="X643" i="5"/>
  <c r="W721" i="5"/>
  <c r="W552" i="5"/>
  <c r="X673" i="5"/>
  <c r="X654" i="5"/>
  <c r="W654" i="5"/>
  <c r="W530" i="5"/>
  <c r="X551" i="5"/>
  <c r="X537" i="5"/>
  <c r="X532" i="5"/>
  <c r="W249" i="5"/>
  <c r="AA378" i="5"/>
  <c r="Z378" i="5"/>
  <c r="X324" i="5"/>
  <c r="W312" i="5"/>
  <c r="AA213" i="5"/>
  <c r="Z213" i="5"/>
  <c r="X28" i="5"/>
  <c r="X109" i="5"/>
  <c r="X46" i="5"/>
  <c r="X107" i="5"/>
  <c r="W1021" i="5"/>
  <c r="X1006" i="5"/>
  <c r="X1007" i="5"/>
  <c r="X1005" i="5"/>
  <c r="X1008" i="5"/>
  <c r="W1006" i="5"/>
  <c r="W1005" i="5"/>
  <c r="Z472" i="5"/>
  <c r="W421" i="5"/>
  <c r="X419" i="5"/>
  <c r="X416" i="5"/>
  <c r="X394" i="5"/>
  <c r="W349" i="5"/>
  <c r="W355" i="5"/>
  <c r="X273" i="5"/>
  <c r="X268" i="5"/>
  <c r="X271" i="5"/>
  <c r="W268" i="5"/>
  <c r="X277" i="5"/>
  <c r="X270" i="5"/>
  <c r="X275" i="5"/>
  <c r="X276" i="5"/>
  <c r="X274" i="5"/>
  <c r="X272" i="5"/>
  <c r="X269" i="5"/>
  <c r="W274" i="5"/>
  <c r="W273" i="5"/>
  <c r="X153" i="5"/>
  <c r="W302" i="5"/>
  <c r="X167" i="5"/>
  <c r="Z10" i="5"/>
  <c r="AA10" i="5"/>
  <c r="W874" i="5"/>
  <c r="AA460" i="5"/>
  <c r="Z460" i="5"/>
  <c r="W540" i="5"/>
  <c r="Z194" i="5"/>
  <c r="AA194" i="5"/>
  <c r="X146" i="5"/>
  <c r="X40" i="5"/>
  <c r="X237" i="5"/>
  <c r="Z267" i="5"/>
  <c r="W982" i="5"/>
  <c r="W716" i="5"/>
  <c r="AA941" i="5"/>
  <c r="X981" i="5"/>
  <c r="X961" i="5"/>
  <c r="W958" i="5"/>
  <c r="X984" i="5"/>
  <c r="X990" i="5"/>
  <c r="X970" i="5"/>
  <c r="X993" i="5"/>
  <c r="X976" i="5"/>
  <c r="X985" i="5"/>
  <c r="X991" i="5"/>
  <c r="X977" i="5"/>
  <c r="X980" i="5"/>
  <c r="X959" i="5"/>
  <c r="X975" i="5"/>
  <c r="W975" i="5"/>
  <c r="X962" i="5"/>
  <c r="X965" i="5"/>
  <c r="X988" i="5"/>
  <c r="X986" i="5"/>
  <c r="X982" i="5"/>
  <c r="X973" i="5"/>
  <c r="X992" i="5"/>
  <c r="X968" i="5"/>
  <c r="X960" i="5"/>
  <c r="X978" i="5"/>
  <c r="X963" i="5"/>
  <c r="X966" i="5"/>
  <c r="X983" i="5"/>
  <c r="X974" i="5"/>
  <c r="X958" i="5"/>
  <c r="X979" i="5"/>
  <c r="W969" i="5"/>
  <c r="X964" i="5"/>
  <c r="X967" i="5"/>
  <c r="X972" i="5"/>
  <c r="W977" i="5"/>
  <c r="X969" i="5"/>
  <c r="W961" i="5"/>
  <c r="X987" i="5"/>
  <c r="X971" i="5"/>
  <c r="X989" i="5"/>
  <c r="W983" i="5"/>
  <c r="W976" i="5"/>
  <c r="W959" i="5"/>
  <c r="W991" i="5"/>
  <c r="W987" i="5"/>
  <c r="W972" i="5"/>
  <c r="X656" i="5"/>
  <c r="X658" i="5"/>
  <c r="X657" i="5"/>
  <c r="X655" i="5"/>
  <c r="W655" i="5"/>
  <c r="W657" i="5"/>
  <c r="W834" i="5"/>
  <c r="W847" i="5"/>
  <c r="X837" i="5"/>
  <c r="X840" i="5"/>
  <c r="W841" i="5"/>
  <c r="W846" i="5"/>
  <c r="X832" i="5"/>
  <c r="X846" i="5"/>
  <c r="X835" i="5"/>
  <c r="X838" i="5"/>
  <c r="W844" i="5"/>
  <c r="X844" i="5"/>
  <c r="X839" i="5"/>
  <c r="X842" i="5"/>
  <c r="X833" i="5"/>
  <c r="X834" i="5"/>
  <c r="X994" i="5"/>
  <c r="X936" i="5"/>
  <c r="W658" i="5"/>
  <c r="W628" i="5"/>
  <c r="X634" i="5"/>
  <c r="X659" i="5"/>
  <c r="X615" i="5"/>
  <c r="X595" i="5"/>
  <c r="W592" i="5"/>
  <c r="X607" i="5"/>
  <c r="X599" i="5"/>
  <c r="X610" i="5"/>
  <c r="X613" i="5"/>
  <c r="X602" i="5"/>
  <c r="X594" i="5"/>
  <c r="X616" i="5"/>
  <c r="X597" i="5"/>
  <c r="X605" i="5"/>
  <c r="X608" i="5"/>
  <c r="X611" i="5"/>
  <c r="X600" i="5"/>
  <c r="X617" i="5"/>
  <c r="X598" i="5"/>
  <c r="X606" i="5"/>
  <c r="X601" i="5"/>
  <c r="X612" i="5"/>
  <c r="X593" i="5"/>
  <c r="X604" i="5"/>
  <c r="X596" i="5"/>
  <c r="X609" i="5"/>
  <c r="W604" i="5"/>
  <c r="W606" i="5"/>
  <c r="X592" i="5"/>
  <c r="W610" i="5"/>
  <c r="X614" i="5"/>
  <c r="X603" i="5"/>
  <c r="W614" i="5"/>
  <c r="W599" i="5"/>
  <c r="W609" i="5"/>
  <c r="W612" i="5"/>
  <c r="W605" i="5"/>
  <c r="W615" i="5"/>
  <c r="W603" i="5"/>
  <c r="W596" i="5"/>
  <c r="W595" i="5"/>
  <c r="W601" i="5"/>
  <c r="X544" i="5"/>
  <c r="W917" i="5"/>
  <c r="W814" i="5"/>
  <c r="X827" i="5"/>
  <c r="W818" i="5"/>
  <c r="X828" i="5"/>
  <c r="X822" i="5"/>
  <c r="X811" i="5"/>
  <c r="W826" i="5"/>
  <c r="X814" i="5"/>
  <c r="W824" i="5"/>
  <c r="X817" i="5"/>
  <c r="X826" i="5"/>
  <c r="X809" i="5"/>
  <c r="X830" i="5"/>
  <c r="W828" i="5"/>
  <c r="W829" i="5"/>
  <c r="W1011" i="5"/>
  <c r="W862" i="5"/>
  <c r="W867" i="5"/>
  <c r="X774" i="5"/>
  <c r="X777" i="5"/>
  <c r="W774" i="5"/>
  <c r="X778" i="5"/>
  <c r="W779" i="5"/>
  <c r="X776" i="5"/>
  <c r="X775" i="5"/>
  <c r="X779" i="5"/>
  <c r="X998" i="5"/>
  <c r="X818" i="5"/>
  <c r="W906" i="5"/>
  <c r="W947" i="5"/>
  <c r="W677" i="5"/>
  <c r="W702" i="5"/>
  <c r="W715" i="5"/>
  <c r="W726" i="5"/>
  <c r="W821" i="5"/>
  <c r="W649" i="5"/>
  <c r="X626" i="5"/>
  <c r="W820" i="5"/>
  <c r="W590" i="5"/>
  <c r="X514" i="5"/>
  <c r="X526" i="5"/>
  <c r="W458" i="5"/>
  <c r="X452" i="5"/>
  <c r="X463" i="5"/>
  <c r="W460" i="5"/>
  <c r="X464" i="5"/>
  <c r="X450" i="5"/>
  <c r="X457" i="5"/>
  <c r="X451" i="5"/>
  <c r="W387" i="5"/>
  <c r="W386" i="5"/>
  <c r="W351" i="5"/>
  <c r="X19" i="5"/>
  <c r="X224" i="5"/>
  <c r="X43" i="5"/>
  <c r="W27" i="5"/>
  <c r="X71" i="5"/>
  <c r="X162" i="5"/>
  <c r="X1023" i="5"/>
  <c r="X1021" i="5"/>
  <c r="X1019" i="5"/>
  <c r="X1017" i="5"/>
  <c r="X1015" i="5"/>
  <c r="X1013" i="5"/>
  <c r="X1011" i="5"/>
  <c r="X1009" i="5"/>
  <c r="W1009" i="5"/>
  <c r="X1024" i="5"/>
  <c r="X1022" i="5"/>
  <c r="X1020" i="5"/>
  <c r="X1018" i="5"/>
  <c r="X1016" i="5"/>
  <c r="X1014" i="5"/>
  <c r="X1012" i="5"/>
  <c r="X1010" i="5"/>
  <c r="W1020" i="5"/>
  <c r="W942" i="5"/>
  <c r="W684" i="5"/>
  <c r="X694" i="5"/>
  <c r="W685" i="5"/>
  <c r="X679" i="5"/>
  <c r="X692" i="5"/>
  <c r="W692" i="5"/>
  <c r="X686" i="5"/>
  <c r="X695" i="5"/>
  <c r="X681" i="5"/>
  <c r="W688" i="5"/>
  <c r="X690" i="5"/>
  <c r="W690" i="5"/>
  <c r="X691" i="5"/>
  <c r="X683" i="5"/>
  <c r="X697" i="5"/>
  <c r="X693" i="5"/>
  <c r="W698" i="5"/>
  <c r="X688" i="5"/>
  <c r="X696" i="5"/>
  <c r="W647" i="5"/>
  <c r="X648" i="5"/>
  <c r="W544" i="5"/>
  <c r="X668" i="5"/>
  <c r="W638" i="5"/>
  <c r="X486" i="5"/>
  <c r="X488" i="5"/>
  <c r="W491" i="5"/>
  <c r="X487" i="5"/>
  <c r="X492" i="5"/>
  <c r="W486" i="5"/>
  <c r="X491" i="5"/>
  <c r="X490" i="5"/>
  <c r="X489" i="5"/>
  <c r="W492" i="5"/>
  <c r="W487" i="5"/>
  <c r="X550" i="5"/>
  <c r="Z446" i="5"/>
  <c r="AA446" i="5"/>
  <c r="AA413" i="5"/>
  <c r="Z413" i="5"/>
  <c r="AA262" i="5"/>
  <c r="Z262" i="5"/>
  <c r="W1014" i="5"/>
  <c r="W954" i="5"/>
  <c r="W908" i="5"/>
  <c r="W910" i="5"/>
  <c r="X640" i="5"/>
  <c r="Z467" i="5"/>
  <c r="AA467" i="5"/>
  <c r="W554" i="5"/>
  <c r="W407" i="5"/>
  <c r="X408" i="5"/>
  <c r="X406" i="5"/>
  <c r="X410" i="5"/>
  <c r="X383" i="5"/>
  <c r="W308" i="5"/>
  <c r="X93" i="5"/>
  <c r="X91" i="5"/>
  <c r="X94" i="5"/>
  <c r="X83" i="5"/>
  <c r="X86" i="5"/>
  <c r="X89" i="5"/>
  <c r="W86" i="5"/>
  <c r="X92" i="5"/>
  <c r="X95" i="5"/>
  <c r="X84" i="5"/>
  <c r="X87" i="5"/>
  <c r="X90" i="5"/>
  <c r="X82" i="5"/>
  <c r="X96" i="5"/>
  <c r="W82" i="5"/>
  <c r="X85" i="5"/>
  <c r="X88" i="5"/>
  <c r="W93" i="5"/>
  <c r="W83" i="5"/>
  <c r="W91" i="5"/>
  <c r="W88" i="5"/>
  <c r="W90" i="5"/>
  <c r="W107" i="5"/>
  <c r="AA418" i="5"/>
  <c r="Z418" i="5"/>
  <c r="W751" i="5"/>
  <c r="X754" i="5"/>
  <c r="X752" i="5"/>
  <c r="X750" i="5"/>
  <c r="X644" i="5"/>
  <c r="W575" i="5"/>
  <c r="X674" i="5"/>
  <c r="W755" i="5"/>
  <c r="X512" i="5"/>
  <c r="X542" i="5"/>
  <c r="AA124" i="5"/>
  <c r="Z124" i="5"/>
  <c r="W318" i="5"/>
  <c r="X235" i="5"/>
  <c r="X415" i="5"/>
  <c r="W937" i="5"/>
  <c r="W946" i="5"/>
  <c r="W864" i="5"/>
  <c r="X810" i="5"/>
  <c r="X685" i="5"/>
  <c r="Z466" i="5"/>
  <c r="AA466" i="5"/>
  <c r="X407" i="5"/>
  <c r="X403" i="5"/>
  <c r="X404" i="5"/>
  <c r="W401" i="5"/>
  <c r="X405" i="5"/>
  <c r="X402" i="5"/>
  <c r="W402" i="5"/>
  <c r="X401" i="5"/>
  <c r="W300" i="5"/>
  <c r="X148" i="5"/>
  <c r="X103" i="5"/>
  <c r="X59" i="5"/>
  <c r="W59" i="5"/>
  <c r="W197" i="5"/>
  <c r="W89" i="5"/>
  <c r="X77" i="5"/>
  <c r="X187" i="5"/>
  <c r="W1022" i="5"/>
  <c r="W967" i="5"/>
  <c r="W760" i="5"/>
  <c r="W1008" i="5"/>
  <c r="X997" i="5"/>
  <c r="X815" i="5"/>
  <c r="W763" i="5"/>
  <c r="X939" i="5"/>
  <c r="W973" i="5"/>
  <c r="W878" i="5"/>
  <c r="W669" i="5"/>
  <c r="X689" i="5"/>
  <c r="X645" i="5"/>
  <c r="X813" i="5"/>
  <c r="W489" i="5"/>
  <c r="W441" i="5"/>
  <c r="X440" i="5"/>
  <c r="X442" i="5"/>
  <c r="X441" i="5"/>
  <c r="W445" i="5"/>
  <c r="X443" i="5"/>
  <c r="X540" i="5"/>
  <c r="W362" i="5"/>
  <c r="W410" i="5"/>
  <c r="W358" i="5"/>
  <c r="W342" i="5"/>
  <c r="X225" i="5"/>
  <c r="W248" i="5"/>
  <c r="Z263" i="5"/>
  <c r="AA263" i="5"/>
  <c r="W295" i="5"/>
  <c r="X79" i="5"/>
  <c r="X171" i="5"/>
  <c r="W920" i="5"/>
  <c r="W1015" i="5"/>
  <c r="X933" i="5"/>
  <c r="W921" i="5"/>
  <c r="W848" i="5"/>
  <c r="W724" i="5"/>
  <c r="X631" i="5"/>
  <c r="W827" i="5"/>
  <c r="X511" i="5"/>
  <c r="X836" i="5"/>
  <c r="X409" i="5"/>
  <c r="W397" i="5"/>
  <c r="X381" i="5"/>
  <c r="W306" i="5"/>
  <c r="X638" i="5"/>
  <c r="W55" i="5"/>
  <c r="W361" i="5"/>
  <c r="X236" i="5"/>
  <c r="AA23" i="5"/>
  <c r="Z23" i="5"/>
  <c r="W258" i="5"/>
  <c r="X266" i="5"/>
  <c r="W261" i="5"/>
  <c r="X264" i="5"/>
  <c r="W263" i="5"/>
  <c r="X258" i="5"/>
  <c r="W259" i="5"/>
  <c r="X265" i="5"/>
  <c r="X256" i="5"/>
  <c r="W266" i="5"/>
  <c r="X260" i="5"/>
  <c r="W179" i="5"/>
  <c r="X76" i="5"/>
  <c r="X180" i="5"/>
  <c r="X903" i="5"/>
  <c r="W670" i="5"/>
  <c r="W718" i="5"/>
  <c r="X669" i="5"/>
  <c r="W586" i="5"/>
  <c r="X170" i="5"/>
  <c r="W1016" i="5"/>
  <c r="W769" i="5"/>
  <c r="W978" i="5"/>
  <c r="W719" i="5"/>
  <c r="X671" i="5"/>
  <c r="Z559" i="5"/>
  <c r="AA559" i="5"/>
  <c r="W430" i="5"/>
  <c r="X432" i="5"/>
  <c r="X429" i="5"/>
  <c r="X431" i="5"/>
  <c r="X430" i="5"/>
  <c r="W432" i="5"/>
  <c r="W431" i="5"/>
  <c r="X371" i="5"/>
  <c r="W38" i="5"/>
  <c r="X108" i="5"/>
  <c r="X414" i="5"/>
  <c r="X78" i="5"/>
  <c r="W189" i="5"/>
  <c r="W190" i="5"/>
  <c r="AA918" i="5"/>
  <c r="Z918" i="5"/>
  <c r="AA625" i="5"/>
  <c r="Z625" i="5"/>
  <c r="AA459" i="5"/>
  <c r="Z459" i="5"/>
  <c r="Z447" i="5"/>
  <c r="AA447" i="5"/>
  <c r="X246" i="5"/>
  <c r="W247" i="5"/>
  <c r="X253" i="5"/>
  <c r="X245" i="5"/>
  <c r="X247" i="5"/>
  <c r="Z417" i="5"/>
  <c r="AA417" i="5"/>
  <c r="X38" i="5"/>
  <c r="X44" i="5"/>
  <c r="AA848" i="5"/>
  <c r="Z848" i="5"/>
  <c r="X916" i="5"/>
  <c r="X763" i="5"/>
  <c r="X766" i="5"/>
  <c r="X764" i="5"/>
  <c r="X770" i="5"/>
  <c r="X767" i="5"/>
  <c r="X761" i="5"/>
  <c r="W761" i="5"/>
  <c r="X765" i="5"/>
  <c r="X762" i="5"/>
  <c r="X769" i="5"/>
  <c r="X771" i="5"/>
  <c r="X768" i="5"/>
  <c r="W768" i="5"/>
  <c r="W770" i="5"/>
  <c r="W767" i="5"/>
  <c r="X633" i="5"/>
  <c r="W627" i="5"/>
  <c r="X635" i="5"/>
  <c r="X627" i="5"/>
  <c r="Z663" i="5"/>
  <c r="AA663" i="5"/>
  <c r="W643" i="5"/>
  <c r="X523" i="5"/>
  <c r="AA462" i="5"/>
  <c r="Z462" i="5"/>
  <c r="AA548" i="5"/>
  <c r="Z548" i="5"/>
  <c r="AA480" i="5"/>
  <c r="Z480" i="5"/>
  <c r="AA436" i="5"/>
  <c r="Z436" i="5"/>
  <c r="Z448" i="5"/>
  <c r="AA448" i="5"/>
  <c r="Z375" i="5"/>
  <c r="AA375" i="5"/>
  <c r="W185" i="5"/>
  <c r="X201" i="5"/>
  <c r="X199" i="5"/>
  <c r="W196" i="5"/>
  <c r="X200" i="5"/>
  <c r="X203" i="5"/>
  <c r="X202" i="5"/>
  <c r="X196" i="5"/>
  <c r="X198" i="5"/>
  <c r="W203" i="5"/>
  <c r="X197" i="5"/>
  <c r="W202" i="5"/>
  <c r="W201" i="5"/>
  <c r="W200" i="5"/>
  <c r="W199" i="5"/>
  <c r="W198" i="5"/>
  <c r="X98" i="5"/>
  <c r="AA412" i="5"/>
  <c r="Z412" i="5"/>
  <c r="X41" i="5"/>
  <c r="X18" i="5"/>
  <c r="W101" i="5"/>
  <c r="W1024" i="5"/>
  <c r="X824" i="5"/>
  <c r="W948" i="5"/>
  <c r="X1004" i="5"/>
  <c r="X1002" i="5"/>
  <c r="X1000" i="5"/>
  <c r="X1003" i="5"/>
  <c r="X1001" i="5"/>
  <c r="X999" i="5"/>
  <c r="W999" i="5"/>
  <c r="W1004" i="5"/>
  <c r="W1002" i="5"/>
  <c r="W971" i="5"/>
  <c r="X917" i="5"/>
  <c r="W974" i="5"/>
  <c r="X639" i="5"/>
  <c r="X698" i="5"/>
  <c r="X816" i="5"/>
  <c r="X561" i="5"/>
  <c r="X562" i="5"/>
  <c r="W561" i="5"/>
  <c r="X563" i="5"/>
  <c r="X519" i="5"/>
  <c r="W534" i="5"/>
  <c r="X554" i="5"/>
  <c r="X376" i="5"/>
  <c r="X33" i="5"/>
  <c r="X249" i="5"/>
  <c r="W900" i="5"/>
  <c r="X920" i="5"/>
  <c r="W873" i="5"/>
  <c r="X952" i="5"/>
  <c r="W992" i="5"/>
  <c r="W708" i="5"/>
  <c r="AA470" i="5"/>
  <c r="Z470" i="5"/>
  <c r="W404" i="5"/>
  <c r="W547" i="5"/>
  <c r="X252" i="5"/>
  <c r="W405" i="5"/>
  <c r="X372" i="5"/>
  <c r="W276" i="5"/>
  <c r="X156" i="5"/>
  <c r="X231" i="5"/>
  <c r="Z259" i="5"/>
  <c r="AA259" i="5"/>
  <c r="W8" i="5"/>
  <c r="X8" i="5"/>
  <c r="X15" i="5"/>
  <c r="X7" i="5"/>
  <c r="X192" i="5"/>
  <c r="X191" i="5"/>
  <c r="W191" i="5"/>
  <c r="X193" i="5"/>
  <c r="W45" i="5"/>
  <c r="X73" i="5"/>
  <c r="W1007" i="5"/>
  <c r="W1001" i="5"/>
  <c r="X893" i="5"/>
  <c r="X829" i="5"/>
  <c r="X930" i="5"/>
  <c r="W968" i="5"/>
  <c r="W1023" i="5"/>
  <c r="X942" i="5"/>
  <c r="W843" i="5"/>
  <c r="W600" i="5"/>
  <c r="W907" i="5"/>
  <c r="X684" i="5"/>
  <c r="W641" i="5"/>
  <c r="W819" i="5"/>
  <c r="X753" i="5"/>
  <c r="W565" i="5"/>
  <c r="W571" i="5"/>
  <c r="X843" i="5"/>
  <c r="W535" i="5"/>
  <c r="W394" i="5"/>
  <c r="AA439" i="5"/>
  <c r="Z439" i="5"/>
  <c r="W304" i="5"/>
  <c r="W297" i="5"/>
  <c r="X30" i="5"/>
  <c r="W121" i="5"/>
  <c r="X120" i="5"/>
  <c r="X121" i="5"/>
  <c r="X223" i="5"/>
  <c r="AA261" i="5"/>
  <c r="Z261" i="5"/>
  <c r="W303" i="5"/>
  <c r="W119" i="5"/>
  <c r="W30" i="5"/>
  <c r="W1010" i="5"/>
  <c r="W932" i="5"/>
  <c r="W985" i="5"/>
  <c r="X820" i="5"/>
  <c r="W838" i="5"/>
  <c r="X944" i="5"/>
  <c r="W830" i="5"/>
  <c r="W955" i="5"/>
  <c r="W965" i="5"/>
  <c r="W693" i="5"/>
  <c r="W945" i="5"/>
  <c r="W835" i="5"/>
  <c r="W558" i="5"/>
  <c r="X556" i="5"/>
  <c r="W560" i="5"/>
  <c r="X557" i="5"/>
  <c r="W559" i="5"/>
  <c r="X560" i="5"/>
  <c r="W550" i="5"/>
  <c r="X821" i="5"/>
  <c r="X751" i="5"/>
  <c r="X841" i="5"/>
  <c r="W443" i="5"/>
  <c r="W532" i="5"/>
  <c r="W520" i="5"/>
  <c r="X248" i="5"/>
  <c r="W347" i="5"/>
  <c r="W329" i="5"/>
  <c r="W345" i="5"/>
  <c r="W344" i="5"/>
  <c r="W15" i="5"/>
  <c r="W116" i="5"/>
  <c r="X119" i="5"/>
  <c r="X118" i="5"/>
  <c r="X117" i="5"/>
  <c r="X116" i="5"/>
  <c r="W180" i="5"/>
  <c r="W154" i="5"/>
  <c r="W176" i="5"/>
  <c r="W169" i="5"/>
  <c r="X158" i="5"/>
  <c r="W989" i="5"/>
  <c r="W949" i="5"/>
  <c r="X825" i="5"/>
  <c r="W993" i="5"/>
  <c r="W707" i="5"/>
  <c r="X687" i="5"/>
  <c r="AA469" i="5"/>
  <c r="Z469" i="5"/>
  <c r="X552" i="5"/>
  <c r="X250" i="5"/>
  <c r="X34" i="5"/>
  <c r="W195" i="5"/>
  <c r="X195" i="5"/>
  <c r="W41" i="5"/>
  <c r="W143" i="5"/>
  <c r="X190" i="5"/>
  <c r="AA427" i="5"/>
  <c r="Z427" i="5"/>
  <c r="AA395" i="5"/>
  <c r="Z395" i="5"/>
  <c r="W299" i="5"/>
  <c r="W184" i="5"/>
  <c r="W67" i="5"/>
  <c r="X65" i="5"/>
  <c r="X63" i="5"/>
  <c r="X67" i="5"/>
  <c r="W254" i="5"/>
  <c r="X255" i="5"/>
  <c r="X254" i="5"/>
  <c r="W255" i="5"/>
  <c r="X157" i="5"/>
  <c r="W1017" i="5"/>
  <c r="W794" i="5"/>
  <c r="W808" i="5"/>
  <c r="AA14" i="5"/>
  <c r="Z14" i="5"/>
  <c r="X48" i="5"/>
  <c r="W48" i="5"/>
  <c r="X251" i="5"/>
  <c r="X74" i="5"/>
  <c r="X189" i="5"/>
  <c r="W984" i="5"/>
  <c r="X812" i="5"/>
  <c r="W935" i="5"/>
  <c r="W960" i="5"/>
  <c r="X950" i="5"/>
  <c r="W678" i="5"/>
  <c r="W650" i="5"/>
  <c r="X682" i="5"/>
  <c r="X651" i="5"/>
  <c r="X823" i="5"/>
  <c r="W766" i="5"/>
  <c r="W839" i="5"/>
  <c r="W964" i="5"/>
  <c r="X910" i="5"/>
  <c r="X927" i="5"/>
  <c r="W918" i="5"/>
  <c r="W957" i="5"/>
  <c r="W953" i="5"/>
  <c r="X780" i="5"/>
  <c r="X784" i="5"/>
  <c r="W780" i="5"/>
  <c r="X781" i="5"/>
  <c r="X783" i="5"/>
  <c r="X782" i="5"/>
  <c r="W784" i="5"/>
  <c r="W783" i="5"/>
  <c r="X517" i="5"/>
  <c r="W546" i="5"/>
  <c r="X819" i="5"/>
  <c r="W756" i="5"/>
  <c r="W563" i="5"/>
  <c r="W840" i="5"/>
  <c r="W483" i="5"/>
  <c r="X483" i="5"/>
  <c r="X484" i="5"/>
  <c r="X482" i="5"/>
  <c r="X479" i="5"/>
  <c r="W484" i="5"/>
  <c r="X485" i="5"/>
  <c r="W354" i="5"/>
  <c r="W327" i="5"/>
  <c r="W289" i="5"/>
  <c r="W376" i="5"/>
  <c r="X379" i="5"/>
  <c r="X388" i="5"/>
  <c r="W398" i="5"/>
  <c r="X396" i="5"/>
  <c r="X397" i="5"/>
  <c r="X384" i="5"/>
  <c r="W94" i="5"/>
  <c r="AA81" i="5"/>
  <c r="Z81" i="5"/>
  <c r="W213" i="5"/>
  <c r="X212" i="5"/>
  <c r="W141" i="5"/>
  <c r="X152" i="5"/>
  <c r="W1000" i="5"/>
  <c r="W892" i="5"/>
  <c r="W914" i="5"/>
  <c r="X888" i="5"/>
  <c r="X898" i="5"/>
  <c r="X887" i="5"/>
  <c r="W754" i="5"/>
  <c r="W842" i="5"/>
  <c r="X949" i="5"/>
  <c r="W795" i="5"/>
  <c r="X641" i="5"/>
  <c r="W593" i="5"/>
  <c r="W753" i="5"/>
  <c r="X756" i="5"/>
  <c r="AA458" i="5"/>
  <c r="Z458" i="5"/>
  <c r="X380" i="5"/>
  <c r="W251" i="5"/>
  <c r="W75" i="5"/>
  <c r="W79" i="5"/>
  <c r="X72" i="5"/>
  <c r="W269" i="5"/>
  <c r="W277" i="5"/>
  <c r="W149" i="5"/>
  <c r="X144" i="5"/>
  <c r="X147" i="5"/>
  <c r="X150" i="5"/>
  <c r="AA64" i="5"/>
  <c r="Z64" i="5"/>
  <c r="Z50" i="5"/>
  <c r="AA50" i="5"/>
  <c r="W43" i="5"/>
  <c r="X163" i="5"/>
  <c r="W31" i="5"/>
  <c r="X172" i="5"/>
  <c r="W87" i="5"/>
  <c r="Z831" i="5"/>
  <c r="AA831" i="5"/>
  <c r="AA675" i="5"/>
  <c r="Z675" i="5"/>
  <c r="Z527" i="5"/>
  <c r="AA527" i="5"/>
  <c r="AA398" i="5"/>
  <c r="Z398" i="5"/>
  <c r="X97" i="5"/>
  <c r="W100" i="5"/>
  <c r="W102" i="5"/>
  <c r="X105" i="5"/>
  <c r="X101" i="5"/>
  <c r="W109" i="5"/>
  <c r="X99" i="5"/>
  <c r="X106" i="5"/>
  <c r="W108" i="5"/>
  <c r="X100" i="5"/>
  <c r="X104" i="5"/>
  <c r="X102" i="5"/>
  <c r="AA915" i="5"/>
  <c r="Z915" i="5"/>
  <c r="W911" i="5"/>
  <c r="X907" i="5"/>
  <c r="W980" i="5"/>
  <c r="AA924" i="5"/>
  <c r="Z924" i="5"/>
  <c r="W880" i="5"/>
  <c r="W872" i="5"/>
  <c r="X620" i="5"/>
  <c r="AA558" i="5"/>
  <c r="Z558" i="5"/>
  <c r="Z677" i="5"/>
  <c r="AA677" i="5"/>
  <c r="AA444" i="5"/>
  <c r="Z444" i="5"/>
  <c r="W166" i="5"/>
  <c r="X184" i="5"/>
  <c r="X165" i="5"/>
  <c r="W170" i="5"/>
  <c r="W177" i="5"/>
  <c r="X174" i="5"/>
  <c r="W168" i="5"/>
  <c r="X175" i="5"/>
  <c r="W181" i="5"/>
  <c r="X166" i="5"/>
  <c r="X160" i="5"/>
  <c r="X181" i="5"/>
  <c r="X186" i="5"/>
  <c r="W173" i="5"/>
  <c r="X188" i="5"/>
  <c r="X164" i="5"/>
  <c r="X161" i="5"/>
  <c r="W175" i="5"/>
  <c r="X179" i="5"/>
  <c r="X182" i="5"/>
  <c r="X185" i="5"/>
  <c r="X159" i="5"/>
  <c r="W171" i="5"/>
  <c r="X176" i="5"/>
  <c r="X173" i="5"/>
  <c r="X177" i="5"/>
  <c r="X183" i="5"/>
  <c r="W188" i="5"/>
  <c r="W183" i="5"/>
  <c r="W325" i="5"/>
  <c r="X326" i="5"/>
  <c r="AA70" i="5"/>
  <c r="Z70" i="5"/>
  <c r="AA9" i="5"/>
  <c r="Z9" i="5"/>
  <c r="AA115" i="5"/>
  <c r="Z115" i="5"/>
  <c r="X131" i="5"/>
  <c r="X130" i="5"/>
  <c r="W130" i="5"/>
  <c r="W131" i="5"/>
  <c r="X904" i="5"/>
  <c r="Z845" i="5"/>
  <c r="AA845" i="5"/>
  <c r="AA946" i="5"/>
  <c r="Z946" i="5"/>
  <c r="W998" i="5"/>
  <c r="X995" i="5"/>
  <c r="W696" i="5"/>
  <c r="AA461" i="5"/>
  <c r="Z461" i="5"/>
  <c r="X628" i="5"/>
  <c r="AA755" i="5"/>
  <c r="Z755" i="5"/>
  <c r="X426" i="5"/>
  <c r="X425" i="5"/>
  <c r="W425" i="5"/>
  <c r="W426" i="5"/>
  <c r="AA382" i="5"/>
  <c r="Z382" i="5"/>
  <c r="Z389" i="5"/>
  <c r="AA389" i="5"/>
  <c r="X325" i="5"/>
  <c r="Z234" i="5"/>
  <c r="AA234" i="5"/>
  <c r="W39" i="5"/>
  <c r="X141" i="5"/>
  <c r="X134" i="5"/>
  <c r="X137" i="5"/>
  <c r="X140" i="5"/>
  <c r="X143" i="5"/>
  <c r="X132" i="5"/>
  <c r="X135" i="5"/>
  <c r="W132" i="5"/>
  <c r="X138" i="5"/>
  <c r="X133" i="5"/>
  <c r="X136" i="5"/>
  <c r="X139" i="5"/>
  <c r="X142" i="5"/>
  <c r="W142" i="5"/>
  <c r="W136" i="5"/>
  <c r="W134" i="5"/>
  <c r="W140" i="5"/>
  <c r="W138" i="5"/>
  <c r="W133" i="5"/>
  <c r="W106" i="5"/>
  <c r="Z956" i="5"/>
  <c r="AA956" i="5"/>
  <c r="X847" i="5"/>
  <c r="AA666" i="5"/>
  <c r="Z666" i="5"/>
  <c r="Z478" i="5"/>
  <c r="AA478" i="5"/>
  <c r="W551" i="5"/>
  <c r="AA445" i="5"/>
  <c r="Z445" i="5"/>
  <c r="AA393" i="5"/>
  <c r="Z393" i="5"/>
  <c r="X327" i="5"/>
  <c r="X454" i="5"/>
  <c r="W456" i="5"/>
  <c r="X456" i="5"/>
  <c r="X455" i="5"/>
  <c r="W314" i="5"/>
  <c r="W216" i="5"/>
  <c r="X217" i="5"/>
  <c r="X215" i="5"/>
  <c r="X218" i="5"/>
  <c r="X216" i="5"/>
  <c r="X214" i="5"/>
  <c r="X220" i="5"/>
  <c r="X221" i="5"/>
  <c r="X219" i="5"/>
  <c r="X222" i="5"/>
  <c r="W226" i="5"/>
  <c r="X232" i="5"/>
  <c r="X230" i="5"/>
  <c r="X233" i="5"/>
  <c r="X229" i="5"/>
  <c r="X227" i="5"/>
  <c r="X226" i="5"/>
  <c r="X22" i="5"/>
  <c r="W111" i="5"/>
  <c r="W114" i="5"/>
  <c r="X112" i="5"/>
  <c r="X110" i="5"/>
  <c r="W113" i="5"/>
  <c r="X113" i="5"/>
  <c r="X114" i="5"/>
  <c r="X111" i="5"/>
  <c r="AA420" i="5"/>
  <c r="Z420" i="5"/>
  <c r="W250" i="5"/>
  <c r="X169" i="5"/>
  <c r="AA12" i="5"/>
  <c r="Z12" i="5"/>
  <c r="W1019" i="5"/>
  <c r="W1018" i="5"/>
  <c r="W956" i="5"/>
  <c r="W854" i="5"/>
  <c r="W986" i="5"/>
  <c r="X913" i="5"/>
  <c r="W825" i="5"/>
  <c r="X947" i="5"/>
  <c r="X948" i="5"/>
  <c r="W950" i="5"/>
  <c r="W722" i="5"/>
  <c r="W665" i="5"/>
  <c r="X955" i="5"/>
  <c r="W944" i="5"/>
  <c r="W694" i="5"/>
  <c r="X623" i="5"/>
  <c r="W611" i="5"/>
  <c r="W566" i="5"/>
  <c r="W729" i="5"/>
  <c r="W521" i="5"/>
  <c r="W585" i="5"/>
  <c r="W343" i="5"/>
  <c r="X534" i="5"/>
  <c r="X546" i="5"/>
  <c r="W452" i="5"/>
  <c r="X449" i="5"/>
  <c r="W465" i="5"/>
  <c r="X465" i="5"/>
  <c r="W337" i="5"/>
  <c r="W290" i="5"/>
  <c r="X373" i="5"/>
  <c r="W336" i="5"/>
  <c r="W333" i="5"/>
  <c r="W322" i="5"/>
  <c r="W307" i="5"/>
  <c r="W85" i="5"/>
  <c r="X42" i="5"/>
  <c r="X151" i="5"/>
  <c r="X26" i="5"/>
  <c r="X241" i="5"/>
  <c r="X239" i="5"/>
  <c r="X240" i="5"/>
  <c r="X243" i="5"/>
  <c r="X244" i="5"/>
  <c r="X242" i="5"/>
  <c r="W239" i="5"/>
  <c r="X69" i="5"/>
  <c r="G583" i="4"/>
  <c r="E583" i="4" s="1"/>
  <c r="X11" i="5"/>
  <c r="G512" i="4"/>
  <c r="E512" i="4" s="1"/>
  <c r="G438" i="4"/>
  <c r="E438" i="4" s="1"/>
  <c r="G303" i="4"/>
  <c r="E303" i="4" s="1"/>
  <c r="G470" i="4"/>
  <c r="E470" i="4" s="1"/>
  <c r="G390" i="4"/>
  <c r="E390" i="4" s="1"/>
  <c r="G321" i="4"/>
  <c r="E321" i="4" s="1"/>
  <c r="G325" i="4"/>
  <c r="E325" i="4" s="1"/>
  <c r="G109" i="4"/>
  <c r="E109" i="4" s="1"/>
  <c r="G317" i="4"/>
  <c r="E317" i="4" s="1"/>
  <c r="G184" i="4"/>
  <c r="E184" i="4" s="1"/>
  <c r="G231" i="4"/>
  <c r="E231" i="4" s="1"/>
  <c r="G238" i="4"/>
  <c r="E238" i="4" s="1"/>
  <c r="G90" i="4"/>
  <c r="E90" i="4" s="1"/>
  <c r="G223" i="4"/>
  <c r="E223" i="4" s="1"/>
  <c r="G560" i="4"/>
  <c r="E560" i="4" s="1"/>
  <c r="G297" i="4"/>
  <c r="E297" i="4" s="1"/>
  <c r="G514" i="4"/>
  <c r="E514" i="4" s="1"/>
  <c r="G480" i="4"/>
  <c r="E480" i="4" s="1"/>
  <c r="G412" i="4"/>
  <c r="E412" i="4" s="1"/>
  <c r="G293" i="4"/>
  <c r="E293" i="4" s="1"/>
  <c r="G331" i="4"/>
  <c r="E331" i="4" s="1"/>
  <c r="G399" i="4"/>
  <c r="E399" i="4" s="1"/>
  <c r="G92" i="4"/>
  <c r="E92" i="4" s="1"/>
  <c r="G88" i="4"/>
  <c r="E88" i="4" s="1"/>
  <c r="G56" i="4"/>
  <c r="E56" i="4" s="1"/>
  <c r="G183" i="4"/>
  <c r="E183" i="4" s="1"/>
  <c r="G499" i="4"/>
  <c r="E499" i="4" s="1"/>
  <c r="G467" i="4"/>
  <c r="E467" i="4" s="1"/>
  <c r="G369" i="4"/>
  <c r="E369" i="4" s="1"/>
  <c r="G341" i="4"/>
  <c r="E341" i="4" s="1"/>
  <c r="G361" i="4"/>
  <c r="E361" i="4" s="1"/>
  <c r="G291" i="4"/>
  <c r="E291" i="4" s="1"/>
  <c r="G299" i="4"/>
  <c r="E299" i="4" s="1"/>
  <c r="G505" i="4"/>
  <c r="E505" i="4" s="1"/>
  <c r="G486" i="4"/>
  <c r="E486" i="4" s="1"/>
  <c r="G340" i="4"/>
  <c r="E340" i="4" s="1"/>
  <c r="G281" i="4"/>
  <c r="E281" i="4" s="1"/>
  <c r="G9" i="4"/>
  <c r="E9" i="4" s="1"/>
  <c r="G65" i="4"/>
  <c r="E65" i="4" s="1"/>
  <c r="G209" i="4"/>
  <c r="E209" i="4" s="1"/>
  <c r="G187" i="4"/>
  <c r="E187" i="4" s="1"/>
  <c r="G568" i="4"/>
  <c r="E568" i="4" s="1"/>
  <c r="G555" i="4"/>
  <c r="E555" i="4" s="1"/>
  <c r="G427" i="4"/>
  <c r="E427" i="4" s="1"/>
  <c r="G323" i="4"/>
  <c r="E323" i="4" s="1"/>
  <c r="G258" i="4"/>
  <c r="E258" i="4" s="1"/>
  <c r="G282" i="4"/>
  <c r="E282" i="4" s="1"/>
  <c r="G264" i="4"/>
  <c r="E264" i="4" s="1"/>
  <c r="G279" i="4"/>
  <c r="E279" i="4" s="1"/>
  <c r="G41" i="4"/>
  <c r="E41" i="4" s="1"/>
  <c r="G578" i="4"/>
  <c r="E578" i="4" s="1"/>
  <c r="G421" i="4"/>
  <c r="E421" i="4" s="1"/>
  <c r="G320" i="4"/>
  <c r="E320" i="4" s="1"/>
  <c r="G347" i="4"/>
  <c r="E347" i="4" s="1"/>
  <c r="G44" i="4"/>
  <c r="E44" i="4" s="1"/>
  <c r="G428" i="4"/>
  <c r="E428" i="4" s="1"/>
  <c r="G368" i="4"/>
  <c r="E368" i="4" s="1"/>
  <c r="G298" i="4"/>
  <c r="E298" i="4" s="1"/>
  <c r="W981" i="5"/>
  <c r="W865" i="5"/>
  <c r="W951" i="5"/>
  <c r="W966" i="5"/>
  <c r="W695" i="5"/>
  <c r="W734" i="5"/>
  <c r="W621" i="5"/>
  <c r="X646" i="5"/>
  <c r="X622" i="5"/>
  <c r="W622" i="5"/>
  <c r="W640" i="5"/>
  <c r="W637" i="5"/>
  <c r="X630" i="5"/>
  <c r="W616" i="5"/>
  <c r="X588" i="5"/>
  <c r="X577" i="5"/>
  <c r="X591" i="5"/>
  <c r="X580" i="5"/>
  <c r="X566" i="5"/>
  <c r="X586" i="5"/>
  <c r="X589" i="5"/>
  <c r="X578" i="5"/>
  <c r="X581" i="5"/>
  <c r="X573" i="5"/>
  <c r="X587" i="5"/>
  <c r="X576" i="5"/>
  <c r="X582" i="5"/>
  <c r="X565" i="5"/>
  <c r="X571" i="5"/>
  <c r="W580" i="5"/>
  <c r="X564" i="5"/>
  <c r="W576" i="5"/>
  <c r="X574" i="5"/>
  <c r="X572" i="5"/>
  <c r="W564" i="5"/>
  <c r="X570" i="5"/>
  <c r="X568" i="5"/>
  <c r="X584" i="5"/>
  <c r="X590" i="5"/>
  <c r="X579" i="5"/>
  <c r="W579" i="5"/>
  <c r="X575" i="5"/>
  <c r="X569" i="5"/>
  <c r="X567" i="5"/>
  <c r="X583" i="5"/>
  <c r="X585" i="5"/>
  <c r="W587" i="5"/>
  <c r="W591" i="5"/>
  <c r="W548" i="5"/>
  <c r="X521" i="5"/>
  <c r="W588" i="5"/>
  <c r="W541" i="5"/>
  <c r="W537" i="5"/>
  <c r="X524" i="5"/>
  <c r="X529" i="5"/>
  <c r="W529" i="5"/>
  <c r="W339" i="5"/>
  <c r="W193" i="5"/>
  <c r="W253" i="5"/>
  <c r="X39" i="5"/>
  <c r="X311" i="5"/>
  <c r="X312" i="5"/>
  <c r="X295" i="5"/>
  <c r="X315" i="5"/>
  <c r="X298" i="5"/>
  <c r="X301" i="5"/>
  <c r="X281" i="5"/>
  <c r="W278" i="5"/>
  <c r="X293" i="5"/>
  <c r="X299" i="5"/>
  <c r="X279" i="5"/>
  <c r="X308" i="5"/>
  <c r="X288" i="5"/>
  <c r="X319" i="5"/>
  <c r="X291" i="5"/>
  <c r="X300" i="5"/>
  <c r="X280" i="5"/>
  <c r="X317" i="5"/>
  <c r="X303" i="5"/>
  <c r="X283" i="5"/>
  <c r="X309" i="5"/>
  <c r="X307" i="5"/>
  <c r="X305" i="5"/>
  <c r="X290" i="5"/>
  <c r="X286" i="5"/>
  <c r="X297" i="5"/>
  <c r="X284" i="5"/>
  <c r="X321" i="5"/>
  <c r="X313" i="5"/>
  <c r="X302" i="5"/>
  <c r="X289" i="5"/>
  <c r="X306" i="5"/>
  <c r="X285" i="5"/>
  <c r="X322" i="5"/>
  <c r="X314" i="5"/>
  <c r="X320" i="5"/>
  <c r="X318" i="5"/>
  <c r="X316" i="5"/>
  <c r="X294" i="5"/>
  <c r="X304" i="5"/>
  <c r="X292" i="5"/>
  <c r="X278" i="5"/>
  <c r="X287" i="5"/>
  <c r="W311" i="5"/>
  <c r="X296" i="5"/>
  <c r="X282" i="5"/>
  <c r="W282" i="5"/>
  <c r="X310" i="5"/>
  <c r="W33" i="5"/>
  <c r="X20" i="5"/>
  <c r="W182" i="5"/>
  <c r="W284" i="5"/>
  <c r="W84" i="5"/>
  <c r="G587" i="4"/>
  <c r="E587" i="4" s="1"/>
  <c r="G540" i="4"/>
  <c r="E540" i="4" s="1"/>
  <c r="G571" i="4"/>
  <c r="E571" i="4" s="1"/>
  <c r="G397" i="4"/>
  <c r="E397" i="4" s="1"/>
  <c r="G418" i="4"/>
  <c r="E418" i="4" s="1"/>
  <c r="G260" i="4"/>
  <c r="E260" i="4" s="1"/>
  <c r="G430" i="4"/>
  <c r="E430" i="4" s="1"/>
  <c r="G186" i="4"/>
  <c r="E186" i="4" s="1"/>
  <c r="G345" i="4"/>
  <c r="E345" i="4" s="1"/>
  <c r="G25" i="4"/>
  <c r="E25" i="4" s="1"/>
  <c r="G383" i="4"/>
  <c r="E383" i="4" s="1"/>
  <c r="G310" i="4"/>
  <c r="E310" i="4" s="1"/>
  <c r="G275" i="4"/>
  <c r="E275" i="4" s="1"/>
  <c r="G206" i="4"/>
  <c r="E206" i="4" s="1"/>
  <c r="G215" i="4"/>
  <c r="E215" i="4" s="1"/>
  <c r="G521" i="4"/>
  <c r="E521" i="4" s="1"/>
  <c r="W931" i="5"/>
  <c r="W912" i="5"/>
  <c r="X900" i="5"/>
  <c r="X895" i="5"/>
  <c r="W871" i="5"/>
  <c r="W940" i="5"/>
  <c r="X957" i="5"/>
  <c r="W898" i="5"/>
  <c r="W916" i="5"/>
  <c r="W852" i="5"/>
  <c r="W915" i="5"/>
  <c r="W636" i="5"/>
  <c r="W875" i="5"/>
  <c r="X618" i="5"/>
  <c r="X619" i="5"/>
  <c r="W542" i="5"/>
  <c r="W689" i="5"/>
  <c r="W629" i="5"/>
  <c r="W584" i="5"/>
  <c r="X516" i="5"/>
  <c r="W661" i="5"/>
  <c r="X670" i="5"/>
  <c r="X664" i="5"/>
  <c r="X661" i="5"/>
  <c r="W539" i="5"/>
  <c r="X453" i="5"/>
  <c r="X535" i="5"/>
  <c r="X531" i="5"/>
  <c r="W545" i="5"/>
  <c r="W480" i="5"/>
  <c r="W481" i="5"/>
  <c r="X481" i="5"/>
  <c r="X386" i="5"/>
  <c r="X391" i="5"/>
  <c r="W321" i="5"/>
  <c r="W293" i="5"/>
  <c r="W553" i="5"/>
  <c r="W192" i="5"/>
  <c r="W13" i="5"/>
  <c r="X31" i="5"/>
  <c r="W313" i="5"/>
  <c r="X154" i="5"/>
  <c r="W252" i="5"/>
  <c r="X411" i="5"/>
  <c r="X32" i="5"/>
  <c r="W243" i="5"/>
  <c r="W29" i="5"/>
  <c r="AA58" i="5"/>
  <c r="Z58" i="5"/>
  <c r="G451" i="4"/>
  <c r="E451" i="4" s="1"/>
  <c r="G544" i="4"/>
  <c r="E544" i="4" s="1"/>
  <c r="G558" i="4"/>
  <c r="E558" i="4" s="1"/>
  <c r="G522" i="4"/>
  <c r="E522" i="4" s="1"/>
  <c r="G374" i="4"/>
  <c r="E374" i="4" s="1"/>
  <c r="G449" i="4"/>
  <c r="E449" i="4" s="1"/>
  <c r="G309" i="4"/>
  <c r="E309" i="4" s="1"/>
  <c r="G376" i="4"/>
  <c r="E376" i="4" s="1"/>
  <c r="G263" i="4"/>
  <c r="E263" i="4" s="1"/>
  <c r="G288" i="4"/>
  <c r="E288" i="4" s="1"/>
  <c r="G448" i="4"/>
  <c r="E448" i="4" s="1"/>
  <c r="G440" i="4"/>
  <c r="E440" i="4" s="1"/>
  <c r="G283" i="4"/>
  <c r="E283" i="4" s="1"/>
  <c r="G266" i="4"/>
  <c r="E266" i="4" s="1"/>
  <c r="W1013" i="5"/>
  <c r="W877" i="5"/>
  <c r="X894" i="5"/>
  <c r="X892" i="5"/>
  <c r="X808" i="5"/>
  <c r="X788" i="5"/>
  <c r="W785" i="5"/>
  <c r="X791" i="5"/>
  <c r="X794" i="5"/>
  <c r="X786" i="5"/>
  <c r="X789" i="5"/>
  <c r="X792" i="5"/>
  <c r="X785" i="5"/>
  <c r="X787" i="5"/>
  <c r="X793" i="5"/>
  <c r="W790" i="5"/>
  <c r="X790" i="5"/>
  <c r="X795" i="5"/>
  <c r="W919" i="5"/>
  <c r="W778" i="5"/>
  <c r="X642" i="5"/>
  <c r="X510" i="5"/>
  <c r="X520" i="5"/>
  <c r="W517" i="5"/>
  <c r="W602" i="5"/>
  <c r="W646" i="5"/>
  <c r="W653" i="5"/>
  <c r="X477" i="5"/>
  <c r="X476" i="5"/>
  <c r="W476" i="5"/>
  <c r="AA428" i="5"/>
  <c r="Z428" i="5"/>
  <c r="X543" i="5"/>
  <c r="X525" i="5"/>
  <c r="X399" i="5"/>
  <c r="X400" i="5"/>
  <c r="W399" i="5"/>
  <c r="W463" i="5"/>
  <c r="W244" i="5"/>
  <c r="X53" i="5"/>
  <c r="X56" i="5"/>
  <c r="X54" i="5"/>
  <c r="X52" i="5"/>
  <c r="X55" i="5"/>
  <c r="W52" i="5"/>
  <c r="G419" i="4"/>
  <c r="E419" i="4" s="1"/>
  <c r="G328" i="4"/>
  <c r="E328" i="4" s="1"/>
  <c r="G276" i="4"/>
  <c r="E276" i="4" s="1"/>
  <c r="G19" i="4"/>
  <c r="E19" i="4" s="1"/>
  <c r="G144" i="4"/>
  <c r="E144" i="4" s="1"/>
  <c r="G85" i="4"/>
  <c r="E85" i="4" s="1"/>
  <c r="W876" i="5"/>
  <c r="W970" i="5"/>
  <c r="W857" i="5"/>
  <c r="X914" i="5"/>
  <c r="X912" i="5"/>
  <c r="W938" i="5"/>
  <c r="X937" i="5"/>
  <c r="X932" i="5"/>
  <c r="W823" i="5"/>
  <c r="W913" i="5"/>
  <c r="W736" i="5"/>
  <c r="X652" i="5"/>
  <c r="X515" i="5"/>
  <c r="W717" i="5"/>
  <c r="W577" i="5"/>
  <c r="W642" i="5"/>
  <c r="W567" i="5"/>
  <c r="X539" i="5"/>
  <c r="X545" i="5"/>
  <c r="X506" i="5"/>
  <c r="X505" i="5"/>
  <c r="X500" i="5"/>
  <c r="W500" i="5"/>
  <c r="X508" i="5"/>
  <c r="X503" i="5"/>
  <c r="X501" i="5"/>
  <c r="X509" i="5"/>
  <c r="X504" i="5"/>
  <c r="W504" i="5"/>
  <c r="X507" i="5"/>
  <c r="X502" i="5"/>
  <c r="W501" i="5"/>
  <c r="W569" i="5"/>
  <c r="Z499" i="5"/>
  <c r="AA499" i="5"/>
  <c r="X392" i="5"/>
  <c r="X390" i="5"/>
  <c r="X422" i="5"/>
  <c r="X385" i="5"/>
  <c r="W167" i="5"/>
  <c r="X47" i="5"/>
  <c r="X145" i="5"/>
  <c r="W292" i="5"/>
  <c r="W389" i="5"/>
  <c r="W363" i="5"/>
  <c r="W275" i="5"/>
  <c r="W95" i="5"/>
  <c r="X370" i="5"/>
  <c r="W56" i="5"/>
  <c r="G400" i="4"/>
  <c r="E400" i="4" s="1"/>
  <c r="G348" i="4"/>
  <c r="E348" i="4" s="1"/>
  <c r="G366" i="4"/>
  <c r="E366" i="4" s="1"/>
  <c r="G254" i="4"/>
  <c r="E254" i="4" s="1"/>
  <c r="G239" i="4"/>
  <c r="E239" i="4" s="1"/>
  <c r="G322" i="4"/>
  <c r="E322" i="4" s="1"/>
  <c r="W40" i="5"/>
  <c r="X80" i="5"/>
  <c r="G528" i="4"/>
  <c r="E528" i="4" s="1"/>
  <c r="X1030" i="5"/>
  <c r="W1030" i="5"/>
  <c r="X1029" i="5"/>
  <c r="W856" i="5"/>
  <c r="W962" i="5"/>
  <c r="W837" i="5"/>
  <c r="X891" i="5"/>
  <c r="X934" i="5"/>
  <c r="X951" i="5"/>
  <c r="W933" i="5"/>
  <c r="W728" i="5"/>
  <c r="W714" i="5"/>
  <c r="W639" i="5"/>
  <c r="X637" i="5"/>
  <c r="W735" i="5"/>
  <c r="W490" i="5"/>
  <c r="W582" i="5"/>
  <c r="W536" i="5"/>
  <c r="W633" i="5"/>
  <c r="W711" i="5"/>
  <c r="W793" i="5"/>
  <c r="W523" i="5"/>
  <c r="W635" i="5"/>
  <c r="W403" i="5"/>
  <c r="X547" i="5"/>
  <c r="X536" i="5"/>
  <c r="W392" i="5"/>
  <c r="W496" i="5"/>
  <c r="W477" i="5"/>
  <c r="W388" i="5"/>
  <c r="W380" i="5"/>
  <c r="W373" i="5"/>
  <c r="X377" i="5"/>
  <c r="X423" i="5"/>
  <c r="W367" i="5"/>
  <c r="X155" i="5"/>
  <c r="W32" i="5"/>
  <c r="W139" i="5"/>
  <c r="W210" i="5"/>
  <c r="W78" i="5"/>
  <c r="W92" i="5"/>
  <c r="W76" i="5"/>
  <c r="W320" i="5"/>
  <c r="W310" i="5"/>
  <c r="G591" i="4"/>
  <c r="E591" i="4" s="1"/>
  <c r="W47" i="5"/>
  <c r="W44" i="5"/>
  <c r="G502" i="4"/>
  <c r="E502" i="4" s="1"/>
  <c r="G381" i="4"/>
  <c r="E381" i="4" s="1"/>
  <c r="G392" i="4"/>
  <c r="E392" i="4" s="1"/>
  <c r="G356" i="4"/>
  <c r="E356" i="4" s="1"/>
  <c r="G378" i="4"/>
  <c r="E378" i="4" s="1"/>
  <c r="G253" i="4"/>
  <c r="E253" i="4" s="1"/>
  <c r="G301" i="4"/>
  <c r="E301" i="4" s="1"/>
  <c r="G257" i="4"/>
  <c r="E257" i="4" s="1"/>
  <c r="G235" i="4"/>
  <c r="E235" i="4" s="1"/>
  <c r="W20" i="5"/>
  <c r="W151" i="5"/>
  <c r="G530" i="4"/>
  <c r="E530" i="4" s="1"/>
  <c r="G387" i="4"/>
  <c r="E387" i="4" s="1"/>
  <c r="G71" i="4"/>
  <c r="E71" i="4" s="1"/>
  <c r="W816" i="5"/>
  <c r="W929" i="5"/>
  <c r="W990" i="5"/>
  <c r="X902" i="5"/>
  <c r="X909" i="5"/>
  <c r="W777" i="5"/>
  <c r="X953" i="5"/>
  <c r="X943" i="5"/>
  <c r="W905" i="5"/>
  <c r="W786" i="5"/>
  <c r="W762" i="5"/>
  <c r="W731" i="5"/>
  <c r="W713" i="5"/>
  <c r="W632" i="5"/>
  <c r="X632" i="5"/>
  <c r="W644" i="5"/>
  <c r="W727" i="5"/>
  <c r="W570" i="5"/>
  <c r="W488" i="5"/>
  <c r="X650" i="5"/>
  <c r="W573" i="5"/>
  <c r="X528" i="5"/>
  <c r="X553" i="5"/>
  <c r="W515" i="5"/>
  <c r="AA435" i="5"/>
  <c r="Z435" i="5"/>
  <c r="W364" i="5"/>
  <c r="X369" i="5"/>
  <c r="W353" i="5"/>
  <c r="W104" i="5"/>
  <c r="W272" i="5"/>
  <c r="X25" i="5"/>
  <c r="W334" i="5"/>
  <c r="W280" i="5"/>
  <c r="X17" i="5"/>
  <c r="W34" i="5"/>
  <c r="W279" i="5"/>
  <c r="W260" i="5"/>
  <c r="AA21" i="5"/>
  <c r="Z21" i="5"/>
  <c r="G573" i="4"/>
  <c r="E573" i="4" s="1"/>
  <c r="G444" i="4"/>
  <c r="E444" i="4" s="1"/>
  <c r="G339" i="4"/>
  <c r="E339" i="4" s="1"/>
  <c r="G243" i="4"/>
  <c r="E243" i="4" s="1"/>
  <c r="G203" i="4"/>
  <c r="E203" i="4" s="1"/>
  <c r="G251" i="4"/>
  <c r="E251" i="4" s="1"/>
  <c r="G68" i="4"/>
  <c r="E68" i="4" s="1"/>
  <c r="G80" i="4"/>
  <c r="E80" i="4" s="1"/>
  <c r="W135" i="5"/>
  <c r="W836" i="5"/>
  <c r="W943" i="5"/>
  <c r="W817" i="5"/>
  <c r="X911" i="5"/>
  <c r="X889" i="5"/>
  <c r="W899" i="5"/>
  <c r="W927" i="5"/>
  <c r="W934" i="5"/>
  <c r="X925" i="5"/>
  <c r="X945" i="5"/>
  <c r="X929" i="5"/>
  <c r="X928" i="5"/>
  <c r="W887" i="5"/>
  <c r="X908" i="5"/>
  <c r="X897" i="5"/>
  <c r="W894" i="5"/>
  <c r="X905" i="5"/>
  <c r="W902" i="5"/>
  <c r="X731" i="5"/>
  <c r="X711" i="5"/>
  <c r="X737" i="5"/>
  <c r="X717" i="5"/>
  <c r="X726" i="5"/>
  <c r="X702" i="5"/>
  <c r="X705" i="5"/>
  <c r="X736" i="5"/>
  <c r="X721" i="5"/>
  <c r="X729" i="5"/>
  <c r="X700" i="5"/>
  <c r="X712" i="5"/>
  <c r="W733" i="5"/>
  <c r="X706" i="5"/>
  <c r="X704" i="5"/>
  <c r="X727" i="5"/>
  <c r="X725" i="5"/>
  <c r="X723" i="5"/>
  <c r="W704" i="5"/>
  <c r="W723" i="5"/>
  <c r="X719" i="5"/>
  <c r="X715" i="5"/>
  <c r="X713" i="5"/>
  <c r="X709" i="5"/>
  <c r="X732" i="5"/>
  <c r="X730" i="5"/>
  <c r="X707" i="5"/>
  <c r="W732" i="5"/>
  <c r="W730" i="5"/>
  <c r="X728" i="5"/>
  <c r="X724" i="5"/>
  <c r="W705" i="5"/>
  <c r="X703" i="5"/>
  <c r="X701" i="5"/>
  <c r="X720" i="5"/>
  <c r="W720" i="5"/>
  <c r="X714" i="5"/>
  <c r="X699" i="5"/>
  <c r="X722" i="5"/>
  <c r="X718" i="5"/>
  <c r="X716" i="5"/>
  <c r="W699" i="5"/>
  <c r="X710" i="5"/>
  <c r="X735" i="5"/>
  <c r="X733" i="5"/>
  <c r="X708" i="5"/>
  <c r="X734" i="5"/>
  <c r="W710" i="5"/>
  <c r="W634" i="5"/>
  <c r="X624" i="5"/>
  <c r="W652" i="5"/>
  <c r="W485" i="5"/>
  <c r="W631" i="5"/>
  <c r="W667" i="5"/>
  <c r="W594" i="5"/>
  <c r="X549" i="5"/>
  <c r="X533" i="5"/>
  <c r="W625" i="5"/>
  <c r="X493" i="5"/>
  <c r="X497" i="5"/>
  <c r="X495" i="5"/>
  <c r="X498" i="5"/>
  <c r="W493" i="5"/>
  <c r="W498" i="5"/>
  <c r="X494" i="5"/>
  <c r="X496" i="5"/>
  <c r="AA433" i="5"/>
  <c r="Z433" i="5"/>
  <c r="W444" i="5"/>
  <c r="W371" i="5"/>
  <c r="W391" i="5"/>
  <c r="W378" i="5"/>
  <c r="W385" i="5"/>
  <c r="W379" i="5"/>
  <c r="W514" i="5"/>
  <c r="W442" i="5"/>
  <c r="W396" i="5"/>
  <c r="W531" i="5"/>
  <c r="X27" i="5"/>
  <c r="X129" i="5"/>
  <c r="W129" i="5"/>
  <c r="X128" i="5"/>
  <c r="W128" i="5"/>
  <c r="X208" i="5"/>
  <c r="W208" i="5"/>
  <c r="X211" i="5"/>
  <c r="X209" i="5"/>
  <c r="W209" i="5"/>
  <c r="X210" i="5"/>
  <c r="X45" i="5"/>
  <c r="W301" i="5"/>
  <c r="X37" i="5"/>
  <c r="W54" i="5"/>
  <c r="W315" i="5"/>
  <c r="W286" i="5"/>
  <c r="W305" i="5"/>
  <c r="W155" i="5"/>
  <c r="AA49" i="5"/>
  <c r="Z49" i="5"/>
  <c r="G541" i="4"/>
  <c r="E541" i="4" s="1"/>
  <c r="G411" i="4"/>
  <c r="E411" i="4" s="1"/>
  <c r="G524" i="4"/>
  <c r="E524" i="4" s="1"/>
  <c r="E111" i="4"/>
  <c r="G31" i="4"/>
  <c r="E31" i="4" s="1"/>
  <c r="G76" i="4"/>
  <c r="E76" i="4" s="1"/>
  <c r="G210" i="4"/>
  <c r="E210" i="4" s="1"/>
  <c r="G171" i="4"/>
  <c r="E171" i="4" s="1"/>
  <c r="G141" i="4"/>
  <c r="E141" i="4" s="1"/>
  <c r="G103" i="4"/>
  <c r="E103" i="4" s="1"/>
  <c r="W522" i="5"/>
  <c r="X522" i="5"/>
  <c r="X518" i="5"/>
  <c r="W511" i="5"/>
  <c r="W390" i="5"/>
  <c r="W271" i="5"/>
  <c r="AA424" i="5"/>
  <c r="Z424" i="5"/>
  <c r="W528" i="5"/>
  <c r="W187" i="5"/>
  <c r="X66" i="5"/>
  <c r="X60" i="5"/>
  <c r="W60" i="5"/>
  <c r="W152" i="5"/>
  <c r="X204" i="5"/>
  <c r="W204" i="5"/>
  <c r="X207" i="5"/>
  <c r="W207" i="5"/>
  <c r="X205" i="5"/>
  <c r="X206" i="5"/>
  <c r="W319" i="5"/>
  <c r="X126" i="5"/>
  <c r="W126" i="5"/>
  <c r="X127" i="5"/>
  <c r="W383" i="5"/>
  <c r="W186" i="5"/>
  <c r="W103" i="5"/>
  <c r="X36" i="5"/>
  <c r="X16" i="5"/>
  <c r="W17" i="5"/>
  <c r="X35" i="5"/>
  <c r="W26" i="5"/>
  <c r="W150" i="5"/>
  <c r="W776" i="5"/>
  <c r="W909" i="5"/>
  <c r="W988" i="5"/>
  <c r="X899" i="5"/>
  <c r="X886" i="5"/>
  <c r="X868" i="5"/>
  <c r="X871" i="5"/>
  <c r="X851" i="5"/>
  <c r="X874" i="5"/>
  <c r="X854" i="5"/>
  <c r="X877" i="5"/>
  <c r="X857" i="5"/>
  <c r="X880" i="5"/>
  <c r="X860" i="5"/>
  <c r="X863" i="5"/>
  <c r="X866" i="5"/>
  <c r="X869" i="5"/>
  <c r="X849" i="5"/>
  <c r="X872" i="5"/>
  <c r="X852" i="5"/>
  <c r="W849" i="5"/>
  <c r="X875" i="5"/>
  <c r="X855" i="5"/>
  <c r="X878" i="5"/>
  <c r="X858" i="5"/>
  <c r="X864" i="5"/>
  <c r="X867" i="5"/>
  <c r="X876" i="5"/>
  <c r="X879" i="5"/>
  <c r="X859" i="5"/>
  <c r="X865" i="5"/>
  <c r="W879" i="5"/>
  <c r="X861" i="5"/>
  <c r="X856" i="5"/>
  <c r="X853" i="5"/>
  <c r="X873" i="5"/>
  <c r="X870" i="5"/>
  <c r="W870" i="5"/>
  <c r="X850" i="5"/>
  <c r="W850" i="5"/>
  <c r="X862" i="5"/>
  <c r="W859" i="5"/>
  <c r="W866" i="5"/>
  <c r="X931" i="5"/>
  <c r="X926" i="5"/>
  <c r="W895" i="5"/>
  <c r="W697" i="5"/>
  <c r="W952" i="5"/>
  <c r="W687" i="5"/>
  <c r="W676" i="5"/>
  <c r="X647" i="5"/>
  <c r="W706" i="5"/>
  <c r="AA475" i="5"/>
  <c r="Z475" i="5"/>
  <c r="W613" i="5"/>
  <c r="W624" i="5"/>
  <c r="W656" i="5"/>
  <c r="X621" i="5"/>
  <c r="W645" i="5"/>
  <c r="W543" i="5"/>
  <c r="W519" i="5"/>
  <c r="X530" i="5"/>
  <c r="X541" i="5"/>
  <c r="W461" i="5"/>
  <c r="AA434" i="5"/>
  <c r="Z434" i="5"/>
  <c r="X359" i="5"/>
  <c r="X351" i="5"/>
  <c r="W348" i="5"/>
  <c r="X355" i="5"/>
  <c r="X358" i="5"/>
  <c r="X353" i="5"/>
  <c r="X360" i="5"/>
  <c r="X363" i="5"/>
  <c r="X361" i="5"/>
  <c r="X357" i="5"/>
  <c r="X366" i="5"/>
  <c r="X364" i="5"/>
  <c r="X348" i="5"/>
  <c r="X350" i="5"/>
  <c r="X352" i="5"/>
  <c r="X356" i="5"/>
  <c r="X354" i="5"/>
  <c r="X365" i="5"/>
  <c r="X349" i="5"/>
  <c r="X367" i="5"/>
  <c r="X362" i="5"/>
  <c r="X368" i="5"/>
  <c r="X387" i="5"/>
  <c r="Z437" i="5"/>
  <c r="AA437" i="5"/>
  <c r="W384" i="5"/>
  <c r="W365" i="5"/>
  <c r="W381" i="5"/>
  <c r="W341" i="5"/>
  <c r="W96" i="5"/>
  <c r="W174" i="5"/>
  <c r="W172" i="5"/>
  <c r="W352" i="5"/>
  <c r="W316" i="5"/>
  <c r="W267" i="5"/>
  <c r="W357" i="5"/>
  <c r="X29" i="5"/>
  <c r="G563" i="4"/>
  <c r="E563" i="4" s="1"/>
  <c r="W889" i="5"/>
  <c r="X919" i="5"/>
  <c r="X906" i="5"/>
  <c r="X896" i="5"/>
  <c r="W861" i="5"/>
  <c r="X922" i="5"/>
  <c r="X923" i="5"/>
  <c r="W686" i="5"/>
  <c r="W939" i="5"/>
  <c r="W709" i="5"/>
  <c r="W890" i="5"/>
  <c r="W789" i="5"/>
  <c r="W589" i="5"/>
  <c r="X636" i="5"/>
  <c r="X629" i="5"/>
  <c r="W648" i="5"/>
  <c r="W581" i="5"/>
  <c r="W630" i="5"/>
  <c r="W792" i="5"/>
  <c r="X473" i="5"/>
  <c r="X555" i="5"/>
  <c r="X538" i="5"/>
  <c r="W346" i="5"/>
  <c r="X339" i="5"/>
  <c r="X331" i="5"/>
  <c r="W328" i="5"/>
  <c r="X338" i="5"/>
  <c r="X341" i="5"/>
  <c r="X336" i="5"/>
  <c r="X328" i="5"/>
  <c r="X346" i="5"/>
  <c r="X342" i="5"/>
  <c r="X340" i="5"/>
  <c r="X335" i="5"/>
  <c r="X333" i="5"/>
  <c r="X330" i="5"/>
  <c r="X332" i="5"/>
  <c r="X334" i="5"/>
  <c r="X345" i="5"/>
  <c r="X343" i="5"/>
  <c r="X347" i="5"/>
  <c r="X344" i="5"/>
  <c r="X337" i="5"/>
  <c r="X329" i="5"/>
  <c r="W350" i="5"/>
  <c r="X374" i="5"/>
  <c r="X438" i="5"/>
  <c r="W377" i="5"/>
  <c r="W374" i="5"/>
  <c r="W335" i="5"/>
  <c r="W317" i="5"/>
  <c r="W153" i="5"/>
  <c r="W287" i="5"/>
  <c r="AA68" i="5"/>
  <c r="Z68" i="5"/>
  <c r="W14" i="5"/>
  <c r="W264" i="5"/>
  <c r="X149" i="5"/>
  <c r="W66" i="5"/>
  <c r="W46" i="5"/>
  <c r="W25" i="5"/>
  <c r="G561" i="4"/>
  <c r="E561" i="4" s="1"/>
  <c r="G489" i="4"/>
  <c r="E489" i="4" s="1"/>
  <c r="G198" i="4"/>
  <c r="E198" i="4" s="1"/>
  <c r="G350" i="4"/>
  <c r="E350" i="4" s="1"/>
  <c r="G153" i="4"/>
  <c r="E153" i="4" s="1"/>
  <c r="G146" i="4"/>
  <c r="E146" i="4" s="1"/>
  <c r="G214" i="4"/>
  <c r="E214" i="4" s="1"/>
  <c r="G117" i="4"/>
  <c r="E117" i="4" s="1"/>
  <c r="G248" i="4"/>
  <c r="E248" i="4" s="1"/>
  <c r="G132" i="4"/>
  <c r="E132" i="4" s="1"/>
  <c r="G96" i="4"/>
  <c r="E96" i="4" s="1"/>
  <c r="G495" i="4"/>
  <c r="E495" i="4" s="1"/>
  <c r="G474" i="4"/>
  <c r="E474" i="4" s="1"/>
  <c r="G398" i="4"/>
  <c r="E398" i="4" s="1"/>
  <c r="G178" i="4"/>
  <c r="E178" i="4" s="1"/>
  <c r="G190" i="4"/>
  <c r="E190" i="4" s="1"/>
  <c r="G307" i="4"/>
  <c r="E307" i="4" s="1"/>
  <c r="Z257" i="5" l="1"/>
  <c r="AA468" i="5"/>
  <c r="Z468" i="5"/>
  <c r="AA125" i="5"/>
  <c r="Z125" i="5"/>
  <c r="Z935" i="5"/>
  <c r="AA421" i="5"/>
  <c r="Z890" i="5"/>
  <c r="Z168" i="5"/>
  <c r="AA238" i="5"/>
  <c r="Z238" i="5"/>
  <c r="AA51" i="5"/>
  <c r="Z51" i="5"/>
  <c r="Z680" i="5"/>
  <c r="Z24" i="5"/>
  <c r="AA24" i="5"/>
  <c r="AA341" i="5"/>
  <c r="Z341" i="5"/>
  <c r="Z879" i="5"/>
  <c r="AA879" i="5"/>
  <c r="AA149" i="5"/>
  <c r="Z149" i="5"/>
  <c r="AA711" i="5"/>
  <c r="Z711" i="5"/>
  <c r="AA342" i="5"/>
  <c r="Z342" i="5"/>
  <c r="Z346" i="5"/>
  <c r="AA346" i="5"/>
  <c r="Z361" i="5"/>
  <c r="AA361" i="5"/>
  <c r="AA853" i="5"/>
  <c r="Z853" i="5"/>
  <c r="AA863" i="5"/>
  <c r="Z863" i="5"/>
  <c r="AA36" i="5"/>
  <c r="Z36" i="5"/>
  <c r="AA533" i="5"/>
  <c r="Z533" i="5"/>
  <c r="AA714" i="5"/>
  <c r="Z714" i="5"/>
  <c r="Z725" i="5"/>
  <c r="AA725" i="5"/>
  <c r="Z897" i="5"/>
  <c r="AA897" i="5"/>
  <c r="AA902" i="5"/>
  <c r="Z902" i="5"/>
  <c r="AA547" i="5"/>
  <c r="Z547" i="5"/>
  <c r="AA525" i="5"/>
  <c r="Z525" i="5"/>
  <c r="AA787" i="5"/>
  <c r="Z787" i="5"/>
  <c r="AA282" i="5"/>
  <c r="Z282" i="5"/>
  <c r="AA297" i="5"/>
  <c r="Z297" i="5"/>
  <c r="Z301" i="5"/>
  <c r="AA301" i="5"/>
  <c r="AA585" i="5"/>
  <c r="Z585" i="5"/>
  <c r="AA576" i="5"/>
  <c r="Z576" i="5"/>
  <c r="AA955" i="5"/>
  <c r="Z955" i="5"/>
  <c r="AA114" i="5"/>
  <c r="Z114" i="5"/>
  <c r="AA216" i="5"/>
  <c r="Z216" i="5"/>
  <c r="AA847" i="5"/>
  <c r="Z847" i="5"/>
  <c r="Z137" i="5"/>
  <c r="AA137" i="5"/>
  <c r="Z72" i="5"/>
  <c r="AA72" i="5"/>
  <c r="AA479" i="5"/>
  <c r="Z479" i="5"/>
  <c r="AA15" i="5"/>
  <c r="Z15" i="5"/>
  <c r="Z999" i="5"/>
  <c r="AA999" i="5"/>
  <c r="AA197" i="5"/>
  <c r="Z197" i="5"/>
  <c r="AA761" i="5"/>
  <c r="Z761" i="5"/>
  <c r="AA631" i="5"/>
  <c r="Z631" i="5"/>
  <c r="Z187" i="5"/>
  <c r="AA187" i="5"/>
  <c r="Z810" i="5"/>
  <c r="AA810" i="5"/>
  <c r="AA83" i="5"/>
  <c r="Z83" i="5"/>
  <c r="AA71" i="5"/>
  <c r="Z71" i="5"/>
  <c r="Z626" i="5"/>
  <c r="AA626" i="5"/>
  <c r="Z601" i="5"/>
  <c r="AA601" i="5"/>
  <c r="Z634" i="5"/>
  <c r="AA634" i="5"/>
  <c r="Z967" i="5"/>
  <c r="AA967" i="5"/>
  <c r="Z975" i="5"/>
  <c r="AA975" i="5"/>
  <c r="AA237" i="5"/>
  <c r="Z237" i="5"/>
  <c r="Z274" i="5"/>
  <c r="AA274" i="5"/>
  <c r="AA1005" i="5"/>
  <c r="Z1005" i="5"/>
  <c r="AA901" i="5"/>
  <c r="Z901" i="5"/>
  <c r="AA860" i="5"/>
  <c r="Z860" i="5"/>
  <c r="AA549" i="5"/>
  <c r="Z549" i="5"/>
  <c r="Z727" i="5"/>
  <c r="AA727" i="5"/>
  <c r="AA908" i="5"/>
  <c r="Z908" i="5"/>
  <c r="AA553" i="5"/>
  <c r="Z553" i="5"/>
  <c r="Z145" i="5"/>
  <c r="AA145" i="5"/>
  <c r="AA500" i="5"/>
  <c r="Z500" i="5"/>
  <c r="AA543" i="5"/>
  <c r="Z543" i="5"/>
  <c r="Z785" i="5"/>
  <c r="AA785" i="5"/>
  <c r="AA296" i="5"/>
  <c r="Z296" i="5"/>
  <c r="Z286" i="5"/>
  <c r="AA286" i="5"/>
  <c r="AA298" i="5"/>
  <c r="Z298" i="5"/>
  <c r="AA583" i="5"/>
  <c r="Z583" i="5"/>
  <c r="AA587" i="5"/>
  <c r="Z587" i="5"/>
  <c r="Z113" i="5"/>
  <c r="AA113" i="5"/>
  <c r="AA218" i="5"/>
  <c r="Z218" i="5"/>
  <c r="AA134" i="5"/>
  <c r="Z134" i="5"/>
  <c r="Z995" i="5"/>
  <c r="AA995" i="5"/>
  <c r="AA175" i="5"/>
  <c r="Z175" i="5"/>
  <c r="AA907" i="5"/>
  <c r="Z907" i="5"/>
  <c r="Z152" i="5"/>
  <c r="AA152" i="5"/>
  <c r="AA482" i="5"/>
  <c r="Z482" i="5"/>
  <c r="AA48" i="5"/>
  <c r="Z48" i="5"/>
  <c r="AA560" i="5"/>
  <c r="Z560" i="5"/>
  <c r="AA684" i="5"/>
  <c r="Z684" i="5"/>
  <c r="AA8" i="5"/>
  <c r="Z8" i="5"/>
  <c r="AA249" i="5"/>
  <c r="Z249" i="5"/>
  <c r="Z1001" i="5"/>
  <c r="AA1001" i="5"/>
  <c r="AA767" i="5"/>
  <c r="Z767" i="5"/>
  <c r="AA258" i="5"/>
  <c r="Z258" i="5"/>
  <c r="Z441" i="5"/>
  <c r="AA441" i="5"/>
  <c r="AA77" i="5"/>
  <c r="Z77" i="5"/>
  <c r="AA94" i="5"/>
  <c r="Z94" i="5"/>
  <c r="AA696" i="5"/>
  <c r="Z696" i="5"/>
  <c r="AA606" i="5"/>
  <c r="Z606" i="5"/>
  <c r="AA964" i="5"/>
  <c r="Z964" i="5"/>
  <c r="AA959" i="5"/>
  <c r="Z959" i="5"/>
  <c r="AA40" i="5"/>
  <c r="Z40" i="5"/>
  <c r="Z276" i="5"/>
  <c r="AA276" i="5"/>
  <c r="AA1007" i="5"/>
  <c r="Z1007" i="5"/>
  <c r="Z336" i="5"/>
  <c r="AA336" i="5"/>
  <c r="AA360" i="5"/>
  <c r="Z360" i="5"/>
  <c r="AA861" i="5"/>
  <c r="Z861" i="5"/>
  <c r="AA880" i="5"/>
  <c r="Z880" i="5"/>
  <c r="AA720" i="5"/>
  <c r="Z720" i="5"/>
  <c r="Z704" i="5"/>
  <c r="AA704" i="5"/>
  <c r="AA528" i="5"/>
  <c r="Z528" i="5"/>
  <c r="AA1029" i="5"/>
  <c r="Z1029" i="5"/>
  <c r="AA47" i="5"/>
  <c r="Z47" i="5"/>
  <c r="AA505" i="5"/>
  <c r="Z505" i="5"/>
  <c r="Z792" i="5"/>
  <c r="AA792" i="5"/>
  <c r="Z619" i="5"/>
  <c r="AA619" i="5"/>
  <c r="AA290" i="5"/>
  <c r="Z290" i="5"/>
  <c r="AA315" i="5"/>
  <c r="Z315" i="5"/>
  <c r="AA567" i="5"/>
  <c r="Z567" i="5"/>
  <c r="AA573" i="5"/>
  <c r="Z573" i="5"/>
  <c r="AA373" i="5"/>
  <c r="Z373" i="5"/>
  <c r="Z215" i="5"/>
  <c r="AA215" i="5"/>
  <c r="AA141" i="5"/>
  <c r="Z141" i="5"/>
  <c r="AA183" i="5"/>
  <c r="Z183" i="5"/>
  <c r="AA484" i="5"/>
  <c r="Z484" i="5"/>
  <c r="AA927" i="5"/>
  <c r="Z927" i="5"/>
  <c r="AA190" i="5"/>
  <c r="Z190" i="5"/>
  <c r="AA33" i="5"/>
  <c r="Z33" i="5"/>
  <c r="AA1003" i="5"/>
  <c r="Z1003" i="5"/>
  <c r="AA198" i="5"/>
  <c r="Z198" i="5"/>
  <c r="Z770" i="5"/>
  <c r="AA770" i="5"/>
  <c r="AA671" i="5"/>
  <c r="Z671" i="5"/>
  <c r="Z442" i="5"/>
  <c r="AA442" i="5"/>
  <c r="AA91" i="5"/>
  <c r="Z91" i="5"/>
  <c r="AA688" i="5"/>
  <c r="Z688" i="5"/>
  <c r="Z1010" i="5"/>
  <c r="AA1010" i="5"/>
  <c r="AA43" i="5"/>
  <c r="Z43" i="5"/>
  <c r="AA598" i="5"/>
  <c r="Z598" i="5"/>
  <c r="Z980" i="5"/>
  <c r="AA980" i="5"/>
  <c r="AA146" i="5"/>
  <c r="Z146" i="5"/>
  <c r="Z275" i="5"/>
  <c r="AA275" i="5"/>
  <c r="AA1006" i="5"/>
  <c r="Z1006" i="5"/>
  <c r="Z654" i="5"/>
  <c r="AA654" i="5"/>
  <c r="AA940" i="5"/>
  <c r="Z940" i="5"/>
  <c r="AA353" i="5"/>
  <c r="Z353" i="5"/>
  <c r="AA857" i="5"/>
  <c r="Z857" i="5"/>
  <c r="AA701" i="5"/>
  <c r="Z701" i="5"/>
  <c r="AA706" i="5"/>
  <c r="Z706" i="5"/>
  <c r="AA928" i="5"/>
  <c r="Z928" i="5"/>
  <c r="AA506" i="5"/>
  <c r="Z506" i="5"/>
  <c r="AA789" i="5"/>
  <c r="Z789" i="5"/>
  <c r="AA391" i="5"/>
  <c r="Z391" i="5"/>
  <c r="Z618" i="5"/>
  <c r="AA618" i="5"/>
  <c r="Z287" i="5"/>
  <c r="AA287" i="5"/>
  <c r="Z305" i="5"/>
  <c r="AA305" i="5"/>
  <c r="AA295" i="5"/>
  <c r="Z295" i="5"/>
  <c r="AA569" i="5"/>
  <c r="Z569" i="5"/>
  <c r="Z581" i="5"/>
  <c r="AA581" i="5"/>
  <c r="AA110" i="5"/>
  <c r="Z110" i="5"/>
  <c r="AA217" i="5"/>
  <c r="Z217" i="5"/>
  <c r="AA177" i="5"/>
  <c r="Z177" i="5"/>
  <c r="AA174" i="5"/>
  <c r="Z174" i="5"/>
  <c r="AA212" i="5"/>
  <c r="Z212" i="5"/>
  <c r="AA483" i="5"/>
  <c r="Z483" i="5"/>
  <c r="AA910" i="5"/>
  <c r="Z910" i="5"/>
  <c r="AA116" i="5"/>
  <c r="Z116" i="5"/>
  <c r="Z557" i="5"/>
  <c r="AA557" i="5"/>
  <c r="Z376" i="5"/>
  <c r="AA376" i="5"/>
  <c r="AA1000" i="5"/>
  <c r="Z1000" i="5"/>
  <c r="AA196" i="5"/>
  <c r="Z196" i="5"/>
  <c r="AA523" i="5"/>
  <c r="Z523" i="5"/>
  <c r="AA764" i="5"/>
  <c r="Z764" i="5"/>
  <c r="AA264" i="5"/>
  <c r="Z264" i="5"/>
  <c r="AA440" i="5"/>
  <c r="Z440" i="5"/>
  <c r="AA93" i="5"/>
  <c r="Z93" i="5"/>
  <c r="Z1012" i="5"/>
  <c r="AA1012" i="5"/>
  <c r="Z224" i="5"/>
  <c r="AA224" i="5"/>
  <c r="AA617" i="5"/>
  <c r="Z617" i="5"/>
  <c r="AA936" i="5"/>
  <c r="Z936" i="5"/>
  <c r="AA655" i="5"/>
  <c r="Z655" i="5"/>
  <c r="AA979" i="5"/>
  <c r="Z979" i="5"/>
  <c r="AA977" i="5"/>
  <c r="Z977" i="5"/>
  <c r="AA270" i="5"/>
  <c r="Z270" i="5"/>
  <c r="Z673" i="5"/>
  <c r="AA673" i="5"/>
  <c r="Z127" i="5"/>
  <c r="AA127" i="5"/>
  <c r="AA703" i="5"/>
  <c r="Z703" i="5"/>
  <c r="Z929" i="5"/>
  <c r="AA929" i="5"/>
  <c r="AA650" i="5"/>
  <c r="Z650" i="5"/>
  <c r="AA1030" i="5"/>
  <c r="Z1030" i="5"/>
  <c r="Z385" i="5"/>
  <c r="AA385" i="5"/>
  <c r="AA545" i="5"/>
  <c r="Z545" i="5"/>
  <c r="AA786" i="5"/>
  <c r="Z786" i="5"/>
  <c r="AA386" i="5"/>
  <c r="Z386" i="5"/>
  <c r="AA278" i="5"/>
  <c r="Z278" i="5"/>
  <c r="AA307" i="5"/>
  <c r="Z307" i="5"/>
  <c r="Z312" i="5"/>
  <c r="AA312" i="5"/>
  <c r="AA575" i="5"/>
  <c r="Z575" i="5"/>
  <c r="AA578" i="5"/>
  <c r="Z578" i="5"/>
  <c r="AA11" i="5"/>
  <c r="Z11" i="5"/>
  <c r="AA948" i="5"/>
  <c r="Z948" i="5"/>
  <c r="AA112" i="5"/>
  <c r="Z112" i="5"/>
  <c r="AA173" i="5"/>
  <c r="Z173" i="5"/>
  <c r="AA380" i="5"/>
  <c r="Z380" i="5"/>
  <c r="AA117" i="5"/>
  <c r="Z117" i="5"/>
  <c r="AA223" i="5"/>
  <c r="Z223" i="5"/>
  <c r="AA554" i="5"/>
  <c r="Z554" i="5"/>
  <c r="AA1002" i="5"/>
  <c r="Z1002" i="5"/>
  <c r="AA202" i="5"/>
  <c r="Z202" i="5"/>
  <c r="AA766" i="5"/>
  <c r="Z766" i="5"/>
  <c r="AA933" i="5"/>
  <c r="Z933" i="5"/>
  <c r="AA415" i="5"/>
  <c r="Z415" i="5"/>
  <c r="AA550" i="5"/>
  <c r="Z550" i="5"/>
  <c r="Z693" i="5"/>
  <c r="AA693" i="5"/>
  <c r="AA1014" i="5"/>
  <c r="Z1014" i="5"/>
  <c r="AA19" i="5"/>
  <c r="Z19" i="5"/>
  <c r="Z830" i="5"/>
  <c r="AA830" i="5"/>
  <c r="AA600" i="5"/>
  <c r="Z600" i="5"/>
  <c r="AA994" i="5"/>
  <c r="Z994" i="5"/>
  <c r="Z657" i="5"/>
  <c r="AA657" i="5"/>
  <c r="AA958" i="5"/>
  <c r="Z958" i="5"/>
  <c r="Z991" i="5"/>
  <c r="AA991" i="5"/>
  <c r="AA277" i="5"/>
  <c r="Z277" i="5"/>
  <c r="AA107" i="5"/>
  <c r="Z107" i="5"/>
  <c r="AA938" i="5"/>
  <c r="Z938" i="5"/>
  <c r="AA647" i="5"/>
  <c r="Z647" i="5"/>
  <c r="AA518" i="5"/>
  <c r="Z518" i="5"/>
  <c r="AA37" i="5"/>
  <c r="Z37" i="5"/>
  <c r="AA712" i="5"/>
  <c r="Z712" i="5"/>
  <c r="AA945" i="5"/>
  <c r="Z945" i="5"/>
  <c r="Z422" i="5"/>
  <c r="AA422" i="5"/>
  <c r="Z539" i="5"/>
  <c r="AA539" i="5"/>
  <c r="AA476" i="5"/>
  <c r="Z476" i="5"/>
  <c r="Z794" i="5"/>
  <c r="AA794" i="5"/>
  <c r="AA481" i="5"/>
  <c r="Z481" i="5"/>
  <c r="AA292" i="5"/>
  <c r="Z292" i="5"/>
  <c r="AA309" i="5"/>
  <c r="Z309" i="5"/>
  <c r="Z311" i="5"/>
  <c r="AA311" i="5"/>
  <c r="AA589" i="5"/>
  <c r="Z589" i="5"/>
  <c r="Z465" i="5"/>
  <c r="AA465" i="5"/>
  <c r="Z947" i="5"/>
  <c r="AA947" i="5"/>
  <c r="AA176" i="5"/>
  <c r="Z176" i="5"/>
  <c r="AA102" i="5"/>
  <c r="Z102" i="5"/>
  <c r="AA195" i="5"/>
  <c r="Z195" i="5"/>
  <c r="AA118" i="5"/>
  <c r="Z118" i="5"/>
  <c r="AA556" i="5"/>
  <c r="Z556" i="5"/>
  <c r="AA121" i="5"/>
  <c r="Z121" i="5"/>
  <c r="AA942" i="5"/>
  <c r="Z942" i="5"/>
  <c r="AA231" i="5"/>
  <c r="Z231" i="5"/>
  <c r="AA1004" i="5"/>
  <c r="Z1004" i="5"/>
  <c r="AA203" i="5"/>
  <c r="Z203" i="5"/>
  <c r="AA763" i="5"/>
  <c r="Z763" i="5"/>
  <c r="Z266" i="5"/>
  <c r="AA266" i="5"/>
  <c r="AA59" i="5"/>
  <c r="Z59" i="5"/>
  <c r="AA235" i="5"/>
  <c r="Z235" i="5"/>
  <c r="AA383" i="5"/>
  <c r="Z383" i="5"/>
  <c r="Z697" i="5"/>
  <c r="AA697" i="5"/>
  <c r="AA1016" i="5"/>
  <c r="Z1016" i="5"/>
  <c r="AA809" i="5"/>
  <c r="Z809" i="5"/>
  <c r="AA611" i="5"/>
  <c r="Z611" i="5"/>
  <c r="Z834" i="5"/>
  <c r="AA834" i="5"/>
  <c r="AA658" i="5"/>
  <c r="Z658" i="5"/>
  <c r="AA974" i="5"/>
  <c r="Z974" i="5"/>
  <c r="AA985" i="5"/>
  <c r="Z985" i="5"/>
  <c r="AA954" i="5"/>
  <c r="Z954" i="5"/>
  <c r="AA355" i="5"/>
  <c r="Z355" i="5"/>
  <c r="Z126" i="5"/>
  <c r="AA126" i="5"/>
  <c r="AA522" i="5"/>
  <c r="Z522" i="5"/>
  <c r="AA724" i="5"/>
  <c r="Z724" i="5"/>
  <c r="AA700" i="5"/>
  <c r="Z700" i="5"/>
  <c r="Z925" i="5"/>
  <c r="AA925" i="5"/>
  <c r="AA80" i="5"/>
  <c r="Z80" i="5"/>
  <c r="Z390" i="5"/>
  <c r="AA390" i="5"/>
  <c r="AA477" i="5"/>
  <c r="Z477" i="5"/>
  <c r="Z791" i="5"/>
  <c r="AA791" i="5"/>
  <c r="AA304" i="5"/>
  <c r="Z304" i="5"/>
  <c r="AA283" i="5"/>
  <c r="Z283" i="5"/>
  <c r="AA39" i="5"/>
  <c r="Z39" i="5"/>
  <c r="Z579" i="5"/>
  <c r="AA579" i="5"/>
  <c r="AA586" i="5"/>
  <c r="Z586" i="5"/>
  <c r="AA69" i="5"/>
  <c r="Z69" i="5"/>
  <c r="AA455" i="5"/>
  <c r="Z455" i="5"/>
  <c r="Z325" i="5"/>
  <c r="AA325" i="5"/>
  <c r="Z165" i="5"/>
  <c r="AA165" i="5"/>
  <c r="AA104" i="5"/>
  <c r="Z104" i="5"/>
  <c r="Z172" i="5"/>
  <c r="AA172" i="5"/>
  <c r="Z119" i="5"/>
  <c r="AA119" i="5"/>
  <c r="AA120" i="5"/>
  <c r="Z120" i="5"/>
  <c r="AA156" i="5"/>
  <c r="Z156" i="5"/>
  <c r="Z519" i="5"/>
  <c r="AA519" i="5"/>
  <c r="AA200" i="5"/>
  <c r="Z200" i="5"/>
  <c r="AA916" i="5"/>
  <c r="Z916" i="5"/>
  <c r="AA813" i="5"/>
  <c r="Z813" i="5"/>
  <c r="AA103" i="5"/>
  <c r="Z103" i="5"/>
  <c r="Z410" i="5"/>
  <c r="AA410" i="5"/>
  <c r="Z683" i="5"/>
  <c r="AA683" i="5"/>
  <c r="AA1018" i="5"/>
  <c r="Z1018" i="5"/>
  <c r="AA826" i="5"/>
  <c r="Z826" i="5"/>
  <c r="Z608" i="5"/>
  <c r="AA608" i="5"/>
  <c r="AA833" i="5"/>
  <c r="Z833" i="5"/>
  <c r="Z656" i="5"/>
  <c r="AA656" i="5"/>
  <c r="AA983" i="5"/>
  <c r="Z983" i="5"/>
  <c r="Z976" i="5"/>
  <c r="AA976" i="5"/>
  <c r="AA271" i="5"/>
  <c r="Z271" i="5"/>
  <c r="AA643" i="5"/>
  <c r="Z643" i="5"/>
  <c r="AA856" i="5"/>
  <c r="Z856" i="5"/>
  <c r="AA329" i="5"/>
  <c r="Z329" i="5"/>
  <c r="AA368" i="5"/>
  <c r="Z368" i="5"/>
  <c r="AA876" i="5"/>
  <c r="Z876" i="5"/>
  <c r="AA45" i="5"/>
  <c r="Z45" i="5"/>
  <c r="Z728" i="5"/>
  <c r="AA728" i="5"/>
  <c r="Z294" i="5"/>
  <c r="AA294" i="5"/>
  <c r="Z590" i="5"/>
  <c r="AA590" i="5"/>
  <c r="AA566" i="5"/>
  <c r="Z566" i="5"/>
  <c r="AA449" i="5"/>
  <c r="Z449" i="5"/>
  <c r="AA913" i="5"/>
  <c r="Z913" i="5"/>
  <c r="AA22" i="5"/>
  <c r="Z22" i="5"/>
  <c r="AA456" i="5"/>
  <c r="Z456" i="5"/>
  <c r="AA904" i="5"/>
  <c r="Z904" i="5"/>
  <c r="AA159" i="5"/>
  <c r="Z159" i="5"/>
  <c r="AA184" i="5"/>
  <c r="Z184" i="5"/>
  <c r="AA100" i="5"/>
  <c r="Z100" i="5"/>
  <c r="AA756" i="5"/>
  <c r="Z756" i="5"/>
  <c r="AA823" i="5"/>
  <c r="Z823" i="5"/>
  <c r="AA157" i="5"/>
  <c r="Z157" i="5"/>
  <c r="AA34" i="5"/>
  <c r="Z34" i="5"/>
  <c r="Z563" i="5"/>
  <c r="AA563" i="5"/>
  <c r="AA824" i="5"/>
  <c r="Z824" i="5"/>
  <c r="Z627" i="5"/>
  <c r="AA627" i="5"/>
  <c r="AA170" i="5"/>
  <c r="Z170" i="5"/>
  <c r="Z171" i="5"/>
  <c r="AA171" i="5"/>
  <c r="AA645" i="5"/>
  <c r="Z645" i="5"/>
  <c r="AA148" i="5"/>
  <c r="Z148" i="5"/>
  <c r="AA88" i="5"/>
  <c r="Z88" i="5"/>
  <c r="AA406" i="5"/>
  <c r="Z406" i="5"/>
  <c r="Z489" i="5"/>
  <c r="AA489" i="5"/>
  <c r="Z691" i="5"/>
  <c r="AA691" i="5"/>
  <c r="AA1020" i="5"/>
  <c r="Z1020" i="5"/>
  <c r="AA817" i="5"/>
  <c r="Z817" i="5"/>
  <c r="AA605" i="5"/>
  <c r="Z605" i="5"/>
  <c r="Z842" i="5"/>
  <c r="AA842" i="5"/>
  <c r="AA966" i="5"/>
  <c r="Z966" i="5"/>
  <c r="AA993" i="5"/>
  <c r="Z993" i="5"/>
  <c r="AA268" i="5"/>
  <c r="Z268" i="5"/>
  <c r="AA46" i="5"/>
  <c r="Z46" i="5"/>
  <c r="AA921" i="5"/>
  <c r="Z921" i="5"/>
  <c r="Z854" i="5"/>
  <c r="AA854" i="5"/>
  <c r="AA339" i="5"/>
  <c r="Z339" i="5"/>
  <c r="AA896" i="5"/>
  <c r="Z896" i="5"/>
  <c r="Z351" i="5"/>
  <c r="AA351" i="5"/>
  <c r="Z851" i="5"/>
  <c r="AA851" i="5"/>
  <c r="AA624" i="5"/>
  <c r="Z624" i="5"/>
  <c r="AA729" i="5"/>
  <c r="Z729" i="5"/>
  <c r="AA392" i="5"/>
  <c r="Z392" i="5"/>
  <c r="AA303" i="5"/>
  <c r="Z303" i="5"/>
  <c r="Z337" i="5"/>
  <c r="AA337" i="5"/>
  <c r="Z906" i="5"/>
  <c r="AA906" i="5"/>
  <c r="AA362" i="5"/>
  <c r="Z362" i="5"/>
  <c r="Z359" i="5"/>
  <c r="AA359" i="5"/>
  <c r="AA867" i="5"/>
  <c r="Z867" i="5"/>
  <c r="Z871" i="5"/>
  <c r="AA871" i="5"/>
  <c r="Z206" i="5"/>
  <c r="AA206" i="5"/>
  <c r="AA210" i="5"/>
  <c r="Z210" i="5"/>
  <c r="AA721" i="5"/>
  <c r="Z721" i="5"/>
  <c r="Z788" i="5"/>
  <c r="AA788" i="5"/>
  <c r="AA316" i="5"/>
  <c r="Z316" i="5"/>
  <c r="Z317" i="5"/>
  <c r="AA317" i="5"/>
  <c r="AA584" i="5"/>
  <c r="Z584" i="5"/>
  <c r="AA580" i="5"/>
  <c r="Z580" i="5"/>
  <c r="AA242" i="5"/>
  <c r="Z242" i="5"/>
  <c r="Z226" i="5"/>
  <c r="AA226" i="5"/>
  <c r="Z185" i="5"/>
  <c r="AA185" i="5"/>
  <c r="Z163" i="5"/>
  <c r="AA163" i="5"/>
  <c r="AA384" i="5"/>
  <c r="Z384" i="5"/>
  <c r="AA819" i="5"/>
  <c r="Z819" i="5"/>
  <c r="AA651" i="5"/>
  <c r="Z651" i="5"/>
  <c r="AA250" i="5"/>
  <c r="Z250" i="5"/>
  <c r="Z30" i="5"/>
  <c r="AA30" i="5"/>
  <c r="AA930" i="5"/>
  <c r="Z930" i="5"/>
  <c r="AA372" i="5"/>
  <c r="Z372" i="5"/>
  <c r="AA199" i="5"/>
  <c r="Z199" i="5"/>
  <c r="AA635" i="5"/>
  <c r="Z635" i="5"/>
  <c r="AA78" i="5"/>
  <c r="Z78" i="5"/>
  <c r="Z79" i="5"/>
  <c r="AA79" i="5"/>
  <c r="AA689" i="5"/>
  <c r="Z689" i="5"/>
  <c r="AA85" i="5"/>
  <c r="Z85" i="5"/>
  <c r="AA408" i="5"/>
  <c r="Z408" i="5"/>
  <c r="Z490" i="5"/>
  <c r="AA490" i="5"/>
  <c r="AA1022" i="5"/>
  <c r="Z1022" i="5"/>
  <c r="AA451" i="5"/>
  <c r="Z451" i="5"/>
  <c r="Z597" i="5"/>
  <c r="AA597" i="5"/>
  <c r="AA839" i="5"/>
  <c r="Z839" i="5"/>
  <c r="AA963" i="5"/>
  <c r="Z963" i="5"/>
  <c r="AA970" i="5"/>
  <c r="Z970" i="5"/>
  <c r="AA273" i="5"/>
  <c r="Z273" i="5"/>
  <c r="AA109" i="5"/>
  <c r="Z109" i="5"/>
  <c r="AA358" i="5"/>
  <c r="Z358" i="5"/>
  <c r="AA864" i="5"/>
  <c r="Z864" i="5"/>
  <c r="AA155" i="5"/>
  <c r="Z155" i="5"/>
  <c r="Z531" i="5"/>
  <c r="AA531" i="5"/>
  <c r="AA318" i="5"/>
  <c r="Z318" i="5"/>
  <c r="AA280" i="5"/>
  <c r="Z280" i="5"/>
  <c r="AA568" i="5"/>
  <c r="Z568" i="5"/>
  <c r="AA591" i="5"/>
  <c r="Z591" i="5"/>
  <c r="AA244" i="5"/>
  <c r="Z244" i="5"/>
  <c r="Z546" i="5"/>
  <c r="AA546" i="5"/>
  <c r="Z227" i="5"/>
  <c r="AA227" i="5"/>
  <c r="AA454" i="5"/>
  <c r="Z454" i="5"/>
  <c r="AA182" i="5"/>
  <c r="Z182" i="5"/>
  <c r="AA106" i="5"/>
  <c r="Z106" i="5"/>
  <c r="Z397" i="5"/>
  <c r="AA397" i="5"/>
  <c r="Z682" i="5"/>
  <c r="AA682" i="5"/>
  <c r="Z254" i="5"/>
  <c r="AA254" i="5"/>
  <c r="Z552" i="5"/>
  <c r="AA552" i="5"/>
  <c r="AA829" i="5"/>
  <c r="Z829" i="5"/>
  <c r="AA562" i="5"/>
  <c r="Z562" i="5"/>
  <c r="AA201" i="5"/>
  <c r="Z201" i="5"/>
  <c r="AA44" i="5"/>
  <c r="Z44" i="5"/>
  <c r="AA414" i="5"/>
  <c r="Z414" i="5"/>
  <c r="AA669" i="5"/>
  <c r="Z669" i="5"/>
  <c r="AA236" i="5"/>
  <c r="Z236" i="5"/>
  <c r="Z401" i="5"/>
  <c r="AA401" i="5"/>
  <c r="AA542" i="5"/>
  <c r="Z542" i="5"/>
  <c r="Z491" i="5"/>
  <c r="AA491" i="5"/>
  <c r="AA690" i="5"/>
  <c r="Z690" i="5"/>
  <c r="Z1024" i="5"/>
  <c r="AA1024" i="5"/>
  <c r="AA457" i="5"/>
  <c r="Z457" i="5"/>
  <c r="AA818" i="5"/>
  <c r="Z818" i="5"/>
  <c r="Z814" i="5"/>
  <c r="AA814" i="5"/>
  <c r="AA603" i="5"/>
  <c r="Z603" i="5"/>
  <c r="Z616" i="5"/>
  <c r="AA616" i="5"/>
  <c r="AA844" i="5"/>
  <c r="Z844" i="5"/>
  <c r="AA978" i="5"/>
  <c r="Z978" i="5"/>
  <c r="AA990" i="5"/>
  <c r="Z990" i="5"/>
  <c r="AA28" i="5"/>
  <c r="Z28" i="5"/>
  <c r="Z667" i="5"/>
  <c r="AA667" i="5"/>
  <c r="AA513" i="5"/>
  <c r="Z513" i="5"/>
  <c r="AA374" i="5"/>
  <c r="Z374" i="5"/>
  <c r="Z344" i="5"/>
  <c r="AA344" i="5"/>
  <c r="AA17" i="5"/>
  <c r="Z17" i="5"/>
  <c r="AA808" i="5"/>
  <c r="Z808" i="5"/>
  <c r="AA555" i="5"/>
  <c r="Z555" i="5"/>
  <c r="Z926" i="5"/>
  <c r="AA926" i="5"/>
  <c r="AA858" i="5"/>
  <c r="Z858" i="5"/>
  <c r="Z886" i="5"/>
  <c r="AA886" i="5"/>
  <c r="AA209" i="5"/>
  <c r="Z209" i="5"/>
  <c r="AA734" i="5"/>
  <c r="Z734" i="5"/>
  <c r="AA707" i="5"/>
  <c r="Z707" i="5"/>
  <c r="Z705" i="5"/>
  <c r="AA705" i="5"/>
  <c r="Z889" i="5"/>
  <c r="AA889" i="5"/>
  <c r="AA515" i="5"/>
  <c r="Z515" i="5"/>
  <c r="AA55" i="5"/>
  <c r="Z55" i="5"/>
  <c r="AA892" i="5"/>
  <c r="Z892" i="5"/>
  <c r="AA535" i="5"/>
  <c r="Z535" i="5"/>
  <c r="AA957" i="5"/>
  <c r="Z957" i="5"/>
  <c r="AA320" i="5"/>
  <c r="Z320" i="5"/>
  <c r="AA300" i="5"/>
  <c r="Z300" i="5"/>
  <c r="AA570" i="5"/>
  <c r="Z570" i="5"/>
  <c r="Z577" i="5"/>
  <c r="AA577" i="5"/>
  <c r="AA243" i="5"/>
  <c r="Z243" i="5"/>
  <c r="AA534" i="5"/>
  <c r="Z534" i="5"/>
  <c r="AA229" i="5"/>
  <c r="Z229" i="5"/>
  <c r="AA327" i="5"/>
  <c r="Z327" i="5"/>
  <c r="AA142" i="5"/>
  <c r="Z142" i="5"/>
  <c r="AA130" i="5"/>
  <c r="Z130" i="5"/>
  <c r="AA179" i="5"/>
  <c r="Z179" i="5"/>
  <c r="Z99" i="5"/>
  <c r="AA99" i="5"/>
  <c r="AA641" i="5"/>
  <c r="Z641" i="5"/>
  <c r="AA396" i="5"/>
  <c r="Z396" i="5"/>
  <c r="AA517" i="5"/>
  <c r="Z517" i="5"/>
  <c r="AA255" i="5"/>
  <c r="Z255" i="5"/>
  <c r="AA893" i="5"/>
  <c r="Z893" i="5"/>
  <c r="AA252" i="5"/>
  <c r="Z252" i="5"/>
  <c r="AA561" i="5"/>
  <c r="Z561" i="5"/>
  <c r="AA18" i="5"/>
  <c r="Z18" i="5"/>
  <c r="AA633" i="5"/>
  <c r="Z633" i="5"/>
  <c r="AA38" i="5"/>
  <c r="Z38" i="5"/>
  <c r="AA108" i="5"/>
  <c r="Z108" i="5"/>
  <c r="Z512" i="5"/>
  <c r="AA512" i="5"/>
  <c r="AA96" i="5"/>
  <c r="Z96" i="5"/>
  <c r="AA450" i="5"/>
  <c r="Z450" i="5"/>
  <c r="AA998" i="5"/>
  <c r="Z998" i="5"/>
  <c r="AA614" i="5"/>
  <c r="Z614" i="5"/>
  <c r="AA594" i="5"/>
  <c r="Z594" i="5"/>
  <c r="AA960" i="5"/>
  <c r="Z960" i="5"/>
  <c r="AA984" i="5"/>
  <c r="Z984" i="5"/>
  <c r="AA665" i="5"/>
  <c r="Z665" i="5"/>
  <c r="Z760" i="5"/>
  <c r="AA760" i="5"/>
  <c r="Z363" i="5"/>
  <c r="AA363" i="5"/>
  <c r="Z331" i="5"/>
  <c r="AA331" i="5"/>
  <c r="AA736" i="5"/>
  <c r="Z736" i="5"/>
  <c r="AA632" i="5"/>
  <c r="Z632" i="5"/>
  <c r="AA347" i="5"/>
  <c r="Z347" i="5"/>
  <c r="AA349" i="5"/>
  <c r="Z349" i="5"/>
  <c r="Z343" i="5"/>
  <c r="AA343" i="5"/>
  <c r="AA473" i="5"/>
  <c r="Z473" i="5"/>
  <c r="Z365" i="5"/>
  <c r="AA365" i="5"/>
  <c r="AA931" i="5"/>
  <c r="Z931" i="5"/>
  <c r="AA878" i="5"/>
  <c r="Z878" i="5"/>
  <c r="AA899" i="5"/>
  <c r="Z899" i="5"/>
  <c r="Z207" i="5"/>
  <c r="AA207" i="5"/>
  <c r="AA211" i="5"/>
  <c r="Z211" i="5"/>
  <c r="Z496" i="5"/>
  <c r="AA496" i="5"/>
  <c r="AA708" i="5"/>
  <c r="Z708" i="5"/>
  <c r="AA730" i="5"/>
  <c r="Z730" i="5"/>
  <c r="AA702" i="5"/>
  <c r="Z702" i="5"/>
  <c r="AA911" i="5"/>
  <c r="Z911" i="5"/>
  <c r="AA423" i="5"/>
  <c r="Z423" i="5"/>
  <c r="Z637" i="5"/>
  <c r="AA637" i="5"/>
  <c r="Z652" i="5"/>
  <c r="AA652" i="5"/>
  <c r="AA52" i="5"/>
  <c r="Z52" i="5"/>
  <c r="Z520" i="5"/>
  <c r="AA520" i="5"/>
  <c r="Z894" i="5"/>
  <c r="AA894" i="5"/>
  <c r="AA453" i="5"/>
  <c r="Z453" i="5"/>
  <c r="AA314" i="5"/>
  <c r="Z314" i="5"/>
  <c r="AA291" i="5"/>
  <c r="Z291" i="5"/>
  <c r="AA529" i="5"/>
  <c r="Z529" i="5"/>
  <c r="Z588" i="5"/>
  <c r="AA588" i="5"/>
  <c r="Z240" i="5"/>
  <c r="AA240" i="5"/>
  <c r="AA233" i="5"/>
  <c r="Z233" i="5"/>
  <c r="AA139" i="5"/>
  <c r="Z139" i="5"/>
  <c r="AA131" i="5"/>
  <c r="Z131" i="5"/>
  <c r="AA816" i="5"/>
  <c r="Z816" i="5"/>
  <c r="AA41" i="5"/>
  <c r="Z41" i="5"/>
  <c r="Z402" i="5"/>
  <c r="AA402" i="5"/>
  <c r="AA82" i="5"/>
  <c r="Z82" i="5"/>
  <c r="Z492" i="5"/>
  <c r="AA492" i="5"/>
  <c r="Z681" i="5"/>
  <c r="AA681" i="5"/>
  <c r="AA1009" i="5"/>
  <c r="Z1009" i="5"/>
  <c r="AA464" i="5"/>
  <c r="Z464" i="5"/>
  <c r="AA779" i="5"/>
  <c r="Z779" i="5"/>
  <c r="Z811" i="5"/>
  <c r="AA811" i="5"/>
  <c r="AA602" i="5"/>
  <c r="Z602" i="5"/>
  <c r="AA838" i="5"/>
  <c r="Z838" i="5"/>
  <c r="AA968" i="5"/>
  <c r="Z968" i="5"/>
  <c r="Z167" i="5"/>
  <c r="AA167" i="5"/>
  <c r="AA394" i="5"/>
  <c r="Z394" i="5"/>
  <c r="AA759" i="5"/>
  <c r="Z759" i="5"/>
  <c r="AA877" i="5"/>
  <c r="Z877" i="5"/>
  <c r="AA538" i="5"/>
  <c r="Z538" i="5"/>
  <c r="AA29" i="5"/>
  <c r="Z29" i="5"/>
  <c r="AA354" i="5"/>
  <c r="Z354" i="5"/>
  <c r="AA541" i="5"/>
  <c r="Z541" i="5"/>
  <c r="AA855" i="5"/>
  <c r="Z855" i="5"/>
  <c r="AA494" i="5"/>
  <c r="Z494" i="5"/>
  <c r="Z733" i="5"/>
  <c r="AA733" i="5"/>
  <c r="Z732" i="5"/>
  <c r="AA732" i="5"/>
  <c r="AA726" i="5"/>
  <c r="Z726" i="5"/>
  <c r="AA25" i="5"/>
  <c r="Z25" i="5"/>
  <c r="Z377" i="5"/>
  <c r="AA377" i="5"/>
  <c r="AA502" i="5"/>
  <c r="Z502" i="5"/>
  <c r="AA54" i="5"/>
  <c r="Z54" i="5"/>
  <c r="AA510" i="5"/>
  <c r="Z510" i="5"/>
  <c r="AA32" i="5"/>
  <c r="Z32" i="5"/>
  <c r="AA322" i="5"/>
  <c r="Z322" i="5"/>
  <c r="AA319" i="5"/>
  <c r="Z319" i="5"/>
  <c r="AA524" i="5"/>
  <c r="Z524" i="5"/>
  <c r="Z572" i="5"/>
  <c r="AA572" i="5"/>
  <c r="AA239" i="5"/>
  <c r="Z239" i="5"/>
  <c r="AA230" i="5"/>
  <c r="Z230" i="5"/>
  <c r="AA136" i="5"/>
  <c r="Z136" i="5"/>
  <c r="AA161" i="5"/>
  <c r="Z161" i="5"/>
  <c r="AA101" i="5"/>
  <c r="Z101" i="5"/>
  <c r="AA949" i="5"/>
  <c r="Z949" i="5"/>
  <c r="AA388" i="5"/>
  <c r="Z388" i="5"/>
  <c r="AA950" i="5"/>
  <c r="Z950" i="5"/>
  <c r="AA67" i="5"/>
  <c r="Z67" i="5"/>
  <c r="AA687" i="5"/>
  <c r="Z687" i="5"/>
  <c r="AA698" i="5"/>
  <c r="Z698" i="5"/>
  <c r="Z371" i="5"/>
  <c r="AA371" i="5"/>
  <c r="AA903" i="5"/>
  <c r="Z903" i="5"/>
  <c r="Z638" i="5"/>
  <c r="AA638" i="5"/>
  <c r="AA939" i="5"/>
  <c r="Z939" i="5"/>
  <c r="AA405" i="5"/>
  <c r="Z405" i="5"/>
  <c r="Z674" i="5"/>
  <c r="AA674" i="5"/>
  <c r="AA90" i="5"/>
  <c r="Z90" i="5"/>
  <c r="AA487" i="5"/>
  <c r="Z487" i="5"/>
  <c r="AA695" i="5"/>
  <c r="Z695" i="5"/>
  <c r="Z1011" i="5"/>
  <c r="AA1011" i="5"/>
  <c r="AA775" i="5"/>
  <c r="Z775" i="5"/>
  <c r="AA822" i="5"/>
  <c r="Z822" i="5"/>
  <c r="AA592" i="5"/>
  <c r="Z592" i="5"/>
  <c r="AA613" i="5"/>
  <c r="Z613" i="5"/>
  <c r="AA835" i="5"/>
  <c r="Z835" i="5"/>
  <c r="AA992" i="5"/>
  <c r="Z992" i="5"/>
  <c r="AA961" i="5"/>
  <c r="Z961" i="5"/>
  <c r="AA416" i="5"/>
  <c r="Z416" i="5"/>
  <c r="Z672" i="5"/>
  <c r="AA672" i="5"/>
  <c r="AA757" i="5"/>
  <c r="Z757" i="5"/>
  <c r="Z328" i="5"/>
  <c r="AA328" i="5"/>
  <c r="AA859" i="5"/>
  <c r="Z859" i="5"/>
  <c r="AA868" i="5"/>
  <c r="Z868" i="5"/>
  <c r="AA334" i="5"/>
  <c r="Z334" i="5"/>
  <c r="AA530" i="5"/>
  <c r="Z530" i="5"/>
  <c r="AA204" i="5"/>
  <c r="Z204" i="5"/>
  <c r="AA208" i="5"/>
  <c r="Z208" i="5"/>
  <c r="AA735" i="5"/>
  <c r="Z735" i="5"/>
  <c r="AA709" i="5"/>
  <c r="Z709" i="5"/>
  <c r="Z717" i="5"/>
  <c r="AA717" i="5"/>
  <c r="AA507" i="5"/>
  <c r="Z507" i="5"/>
  <c r="AA56" i="5"/>
  <c r="Z56" i="5"/>
  <c r="Z642" i="5"/>
  <c r="AA642" i="5"/>
  <c r="AA411" i="5"/>
  <c r="Z411" i="5"/>
  <c r="AA661" i="5"/>
  <c r="Z661" i="5"/>
  <c r="AA895" i="5"/>
  <c r="Z895" i="5"/>
  <c r="Z285" i="5"/>
  <c r="AA285" i="5"/>
  <c r="AA288" i="5"/>
  <c r="Z288" i="5"/>
  <c r="AA574" i="5"/>
  <c r="Z574" i="5"/>
  <c r="AA630" i="5"/>
  <c r="Z630" i="5"/>
  <c r="AA241" i="5"/>
  <c r="Z241" i="5"/>
  <c r="AA232" i="5"/>
  <c r="Z232" i="5"/>
  <c r="AA133" i="5"/>
  <c r="Z133" i="5"/>
  <c r="AA425" i="5"/>
  <c r="Z425" i="5"/>
  <c r="AA164" i="5"/>
  <c r="Z164" i="5"/>
  <c r="AA105" i="5"/>
  <c r="Z105" i="5"/>
  <c r="Z379" i="5"/>
  <c r="AA379" i="5"/>
  <c r="Z782" i="5"/>
  <c r="AA782" i="5"/>
  <c r="AA63" i="5"/>
  <c r="Z63" i="5"/>
  <c r="AA248" i="5"/>
  <c r="Z248" i="5"/>
  <c r="AA944" i="5"/>
  <c r="Z944" i="5"/>
  <c r="AA73" i="5"/>
  <c r="Z73" i="5"/>
  <c r="Z639" i="5"/>
  <c r="AA639" i="5"/>
  <c r="Z247" i="5"/>
  <c r="AA247" i="5"/>
  <c r="AA180" i="5"/>
  <c r="Z180" i="5"/>
  <c r="Z225" i="5"/>
  <c r="AA225" i="5"/>
  <c r="AA87" i="5"/>
  <c r="Z87" i="5"/>
  <c r="AA640" i="5"/>
  <c r="Z640" i="5"/>
  <c r="AA686" i="5"/>
  <c r="Z686" i="5"/>
  <c r="AA1013" i="5"/>
  <c r="Z1013" i="5"/>
  <c r="AA463" i="5"/>
  <c r="Z463" i="5"/>
  <c r="AA776" i="5"/>
  <c r="Z776" i="5"/>
  <c r="AA828" i="5"/>
  <c r="Z828" i="5"/>
  <c r="AA610" i="5"/>
  <c r="Z610" i="5"/>
  <c r="AA846" i="5"/>
  <c r="Z846" i="5"/>
  <c r="AA989" i="5"/>
  <c r="Z989" i="5"/>
  <c r="AA973" i="5"/>
  <c r="Z973" i="5"/>
  <c r="AA981" i="5"/>
  <c r="Z981" i="5"/>
  <c r="Z419" i="5"/>
  <c r="AA419" i="5"/>
  <c r="Z324" i="5"/>
  <c r="AA324" i="5"/>
  <c r="Z662" i="5"/>
  <c r="AA662" i="5"/>
  <c r="Z758" i="5"/>
  <c r="AA758" i="5"/>
  <c r="Z865" i="5"/>
  <c r="AA865" i="5"/>
  <c r="Z345" i="5"/>
  <c r="AA345" i="5"/>
  <c r="AA356" i="5"/>
  <c r="Z356" i="5"/>
  <c r="AA875" i="5"/>
  <c r="Z875" i="5"/>
  <c r="AA332" i="5"/>
  <c r="Z332" i="5"/>
  <c r="Z352" i="5"/>
  <c r="AA352" i="5"/>
  <c r="AA862" i="5"/>
  <c r="Z862" i="5"/>
  <c r="AA710" i="5"/>
  <c r="Z710" i="5"/>
  <c r="AA713" i="5"/>
  <c r="Z713" i="5"/>
  <c r="Z737" i="5"/>
  <c r="AA737" i="5"/>
  <c r="AA53" i="5"/>
  <c r="Z53" i="5"/>
  <c r="AA664" i="5"/>
  <c r="Z664" i="5"/>
  <c r="AA900" i="5"/>
  <c r="Z900" i="5"/>
  <c r="Z306" i="5"/>
  <c r="AA306" i="5"/>
  <c r="AA308" i="5"/>
  <c r="Z308" i="5"/>
  <c r="AA26" i="5"/>
  <c r="Z26" i="5"/>
  <c r="AA138" i="5"/>
  <c r="Z138" i="5"/>
  <c r="AA426" i="5"/>
  <c r="Z426" i="5"/>
  <c r="AA188" i="5"/>
  <c r="Z188" i="5"/>
  <c r="AA150" i="5"/>
  <c r="Z150" i="5"/>
  <c r="AA783" i="5"/>
  <c r="Z783" i="5"/>
  <c r="AA65" i="5"/>
  <c r="Z65" i="5"/>
  <c r="AA98" i="5"/>
  <c r="Z98" i="5"/>
  <c r="AA768" i="5"/>
  <c r="Z768" i="5"/>
  <c r="Z245" i="5"/>
  <c r="AA245" i="5"/>
  <c r="AA76" i="5"/>
  <c r="Z76" i="5"/>
  <c r="Z381" i="5"/>
  <c r="AA381" i="5"/>
  <c r="AA815" i="5"/>
  <c r="Z815" i="5"/>
  <c r="AA404" i="5"/>
  <c r="Z404" i="5"/>
  <c r="Z644" i="5"/>
  <c r="AA644" i="5"/>
  <c r="AA84" i="5"/>
  <c r="Z84" i="5"/>
  <c r="Z488" i="5"/>
  <c r="AA488" i="5"/>
  <c r="Z1015" i="5"/>
  <c r="AA1015" i="5"/>
  <c r="Z452" i="5"/>
  <c r="AA452" i="5"/>
  <c r="Z599" i="5"/>
  <c r="AA599" i="5"/>
  <c r="Z832" i="5"/>
  <c r="AA832" i="5"/>
  <c r="AA971" i="5"/>
  <c r="Z971" i="5"/>
  <c r="Z982" i="5"/>
  <c r="AA982" i="5"/>
  <c r="AA676" i="5"/>
  <c r="Z676" i="5"/>
  <c r="AA338" i="5"/>
  <c r="Z338" i="5"/>
  <c r="AA367" i="5"/>
  <c r="Z367" i="5"/>
  <c r="AA498" i="5"/>
  <c r="Z498" i="5"/>
  <c r="Z504" i="5"/>
  <c r="AA504" i="5"/>
  <c r="AA932" i="5"/>
  <c r="Z932" i="5"/>
  <c r="AA154" i="5"/>
  <c r="Z154" i="5"/>
  <c r="Z670" i="5"/>
  <c r="AA670" i="5"/>
  <c r="AA289" i="5"/>
  <c r="Z289" i="5"/>
  <c r="Z279" i="5"/>
  <c r="AA279" i="5"/>
  <c r="Z564" i="5"/>
  <c r="AA564" i="5"/>
  <c r="AA151" i="5"/>
  <c r="Z151" i="5"/>
  <c r="AA169" i="5"/>
  <c r="Z169" i="5"/>
  <c r="AA222" i="5"/>
  <c r="Z222" i="5"/>
  <c r="AA620" i="5"/>
  <c r="Z620" i="5"/>
  <c r="Z147" i="5"/>
  <c r="AA147" i="5"/>
  <c r="AA887" i="5"/>
  <c r="Z887" i="5"/>
  <c r="AA781" i="5"/>
  <c r="Z781" i="5"/>
  <c r="Z812" i="5"/>
  <c r="AA812" i="5"/>
  <c r="Z825" i="5"/>
  <c r="AA825" i="5"/>
  <c r="AA820" i="5"/>
  <c r="Z820" i="5"/>
  <c r="AA843" i="5"/>
  <c r="Z843" i="5"/>
  <c r="AA193" i="5"/>
  <c r="Z193" i="5"/>
  <c r="Z917" i="5"/>
  <c r="AA917" i="5"/>
  <c r="Z771" i="5"/>
  <c r="AA771" i="5"/>
  <c r="AA253" i="5"/>
  <c r="Z253" i="5"/>
  <c r="Z430" i="5"/>
  <c r="AA430" i="5"/>
  <c r="AA997" i="5"/>
  <c r="Z997" i="5"/>
  <c r="AA403" i="5"/>
  <c r="Z403" i="5"/>
  <c r="AA750" i="5"/>
  <c r="Z750" i="5"/>
  <c r="AA95" i="5"/>
  <c r="Z95" i="5"/>
  <c r="AA486" i="5"/>
  <c r="Z486" i="5"/>
  <c r="AA692" i="5"/>
  <c r="Z692" i="5"/>
  <c r="AA1017" i="5"/>
  <c r="Z1017" i="5"/>
  <c r="AA778" i="5"/>
  <c r="Z778" i="5"/>
  <c r="AA827" i="5"/>
  <c r="Z827" i="5"/>
  <c r="Z609" i="5"/>
  <c r="AA609" i="5"/>
  <c r="Z607" i="5"/>
  <c r="AA607" i="5"/>
  <c r="Z987" i="5"/>
  <c r="AA987" i="5"/>
  <c r="AA986" i="5"/>
  <c r="Z986" i="5"/>
  <c r="AA153" i="5"/>
  <c r="Z153" i="5"/>
  <c r="AA653" i="5"/>
  <c r="Z653" i="5"/>
  <c r="AA387" i="5"/>
  <c r="Z387" i="5"/>
  <c r="AA350" i="5"/>
  <c r="Z350" i="5"/>
  <c r="Z333" i="5"/>
  <c r="AA333" i="5"/>
  <c r="AA872" i="5"/>
  <c r="Z872" i="5"/>
  <c r="AA60" i="5"/>
  <c r="Z60" i="5"/>
  <c r="AA495" i="5"/>
  <c r="Z495" i="5"/>
  <c r="AA716" i="5"/>
  <c r="Z716" i="5"/>
  <c r="AA719" i="5"/>
  <c r="Z719" i="5"/>
  <c r="Z731" i="5"/>
  <c r="AA731" i="5"/>
  <c r="AA369" i="5"/>
  <c r="Z369" i="5"/>
  <c r="Z943" i="5"/>
  <c r="AA943" i="5"/>
  <c r="AA951" i="5"/>
  <c r="Z951" i="5"/>
  <c r="AA509" i="5"/>
  <c r="Z509" i="5"/>
  <c r="Z937" i="5"/>
  <c r="AA937" i="5"/>
  <c r="AA795" i="5"/>
  <c r="Z795" i="5"/>
  <c r="AA20" i="5"/>
  <c r="Z20" i="5"/>
  <c r="AA302" i="5"/>
  <c r="Z302" i="5"/>
  <c r="Z299" i="5"/>
  <c r="AA299" i="5"/>
  <c r="AA521" i="5"/>
  <c r="Z521" i="5"/>
  <c r="AA42" i="5"/>
  <c r="Z42" i="5"/>
  <c r="AA219" i="5"/>
  <c r="Z219" i="5"/>
  <c r="AA135" i="5"/>
  <c r="Z135" i="5"/>
  <c r="AA186" i="5"/>
  <c r="Z186" i="5"/>
  <c r="AA97" i="5"/>
  <c r="Z97" i="5"/>
  <c r="Z144" i="5"/>
  <c r="AA144" i="5"/>
  <c r="AA898" i="5"/>
  <c r="Z898" i="5"/>
  <c r="Z769" i="5"/>
  <c r="AA769" i="5"/>
  <c r="AA431" i="5"/>
  <c r="Z431" i="5"/>
  <c r="AA260" i="5"/>
  <c r="Z260" i="5"/>
  <c r="Z409" i="5"/>
  <c r="AA409" i="5"/>
  <c r="AA407" i="5"/>
  <c r="Z407" i="5"/>
  <c r="AA752" i="5"/>
  <c r="Z752" i="5"/>
  <c r="AA92" i="5"/>
  <c r="Z92" i="5"/>
  <c r="AA679" i="5"/>
  <c r="Z679" i="5"/>
  <c r="AA1019" i="5"/>
  <c r="Z1019" i="5"/>
  <c r="AA526" i="5"/>
  <c r="Z526" i="5"/>
  <c r="AA596" i="5"/>
  <c r="Z596" i="5"/>
  <c r="AA988" i="5"/>
  <c r="Z988" i="5"/>
  <c r="AA660" i="5"/>
  <c r="Z660" i="5"/>
  <c r="AA923" i="5"/>
  <c r="Z923" i="5"/>
  <c r="Z874" i="5"/>
  <c r="AA874" i="5"/>
  <c r="AA330" i="5"/>
  <c r="Z330" i="5"/>
  <c r="AA715" i="5"/>
  <c r="Z715" i="5"/>
  <c r="AA348" i="5"/>
  <c r="Z348" i="5"/>
  <c r="AA335" i="5"/>
  <c r="Z335" i="5"/>
  <c r="AA364" i="5"/>
  <c r="Z364" i="5"/>
  <c r="Z621" i="5"/>
  <c r="AA621" i="5"/>
  <c r="AA849" i="5"/>
  <c r="Z849" i="5"/>
  <c r="AA35" i="5"/>
  <c r="Z35" i="5"/>
  <c r="AA66" i="5"/>
  <c r="Z66" i="5"/>
  <c r="AA129" i="5"/>
  <c r="Z129" i="5"/>
  <c r="AA497" i="5"/>
  <c r="Z497" i="5"/>
  <c r="AA718" i="5"/>
  <c r="Z718" i="5"/>
  <c r="AA953" i="5"/>
  <c r="Z953" i="5"/>
  <c r="AA934" i="5"/>
  <c r="Z934" i="5"/>
  <c r="AA501" i="5"/>
  <c r="Z501" i="5"/>
  <c r="Z790" i="5"/>
  <c r="AA790" i="5"/>
  <c r="AA31" i="5"/>
  <c r="Z31" i="5"/>
  <c r="AA516" i="5"/>
  <c r="Z516" i="5"/>
  <c r="AA313" i="5"/>
  <c r="Z313" i="5"/>
  <c r="AA293" i="5"/>
  <c r="Z293" i="5"/>
  <c r="Z571" i="5"/>
  <c r="AA571" i="5"/>
  <c r="AA622" i="5"/>
  <c r="Z622" i="5"/>
  <c r="AA623" i="5"/>
  <c r="Z623" i="5"/>
  <c r="AA221" i="5"/>
  <c r="Z221" i="5"/>
  <c r="AA132" i="5"/>
  <c r="Z132" i="5"/>
  <c r="AA628" i="5"/>
  <c r="Z628" i="5"/>
  <c r="AA181" i="5"/>
  <c r="Z181" i="5"/>
  <c r="AA888" i="5"/>
  <c r="Z888" i="5"/>
  <c r="Z784" i="5"/>
  <c r="AA784" i="5"/>
  <c r="Z189" i="5"/>
  <c r="AA189" i="5"/>
  <c r="AA841" i="5"/>
  <c r="Z841" i="5"/>
  <c r="AA191" i="5"/>
  <c r="Z191" i="5"/>
  <c r="AA952" i="5"/>
  <c r="Z952" i="5"/>
  <c r="AA762" i="5"/>
  <c r="Z762" i="5"/>
  <c r="Z246" i="5"/>
  <c r="AA246" i="5"/>
  <c r="Z429" i="5"/>
  <c r="AA429" i="5"/>
  <c r="Z836" i="5"/>
  <c r="AA836" i="5"/>
  <c r="AA754" i="5"/>
  <c r="Z754" i="5"/>
  <c r="Z668" i="5"/>
  <c r="AA668" i="5"/>
  <c r="Z1021" i="5"/>
  <c r="AA1021" i="5"/>
  <c r="AA514" i="5"/>
  <c r="Z514" i="5"/>
  <c r="AA777" i="5"/>
  <c r="Z777" i="5"/>
  <c r="AA604" i="5"/>
  <c r="Z604" i="5"/>
  <c r="AA595" i="5"/>
  <c r="Z595" i="5"/>
  <c r="AA840" i="5"/>
  <c r="Z840" i="5"/>
  <c r="AA969" i="5"/>
  <c r="Z969" i="5"/>
  <c r="AA965" i="5"/>
  <c r="Z965" i="5"/>
  <c r="Z532" i="5"/>
  <c r="AA532" i="5"/>
  <c r="AA922" i="5"/>
  <c r="Z922" i="5"/>
  <c r="Z205" i="5"/>
  <c r="AA205" i="5"/>
  <c r="Z852" i="5"/>
  <c r="AA852" i="5"/>
  <c r="AA370" i="5"/>
  <c r="Z370" i="5"/>
  <c r="Z850" i="5"/>
  <c r="AA850" i="5"/>
  <c r="AA636" i="5"/>
  <c r="Z636" i="5"/>
  <c r="AA340" i="5"/>
  <c r="Z340" i="5"/>
  <c r="AA366" i="5"/>
  <c r="Z366" i="5"/>
  <c r="Z870" i="5"/>
  <c r="AA870" i="5"/>
  <c r="AA869" i="5"/>
  <c r="Z869" i="5"/>
  <c r="AA27" i="5"/>
  <c r="Z27" i="5"/>
  <c r="AA493" i="5"/>
  <c r="Z493" i="5"/>
  <c r="AA722" i="5"/>
  <c r="Z722" i="5"/>
  <c r="Z905" i="5"/>
  <c r="AA905" i="5"/>
  <c r="AA891" i="5"/>
  <c r="Z891" i="5"/>
  <c r="AA503" i="5"/>
  <c r="Z503" i="5"/>
  <c r="AA912" i="5"/>
  <c r="Z912" i="5"/>
  <c r="AA400" i="5"/>
  <c r="Z400" i="5"/>
  <c r="AA310" i="5"/>
  <c r="Z310" i="5"/>
  <c r="AA321" i="5"/>
  <c r="Z321" i="5"/>
  <c r="AA565" i="5"/>
  <c r="Z565" i="5"/>
  <c r="AA646" i="5"/>
  <c r="Z646" i="5"/>
  <c r="AA220" i="5"/>
  <c r="Z220" i="5"/>
  <c r="AA143" i="5"/>
  <c r="Z143" i="5"/>
  <c r="AA326" i="5"/>
  <c r="Z326" i="5"/>
  <c r="AA160" i="5"/>
  <c r="Z160" i="5"/>
  <c r="Z485" i="5"/>
  <c r="AA485" i="5"/>
  <c r="AA780" i="5"/>
  <c r="Z780" i="5"/>
  <c r="AA74" i="5"/>
  <c r="Z74" i="5"/>
  <c r="AA158" i="5"/>
  <c r="Z158" i="5"/>
  <c r="AA751" i="5"/>
  <c r="Z751" i="5"/>
  <c r="AA753" i="5"/>
  <c r="Z753" i="5"/>
  <c r="AA192" i="5"/>
  <c r="Z192" i="5"/>
  <c r="AA765" i="5"/>
  <c r="Z765" i="5"/>
  <c r="AA432" i="5"/>
  <c r="Z432" i="5"/>
  <c r="AA256" i="5"/>
  <c r="Z256" i="5"/>
  <c r="Z511" i="5"/>
  <c r="AA511" i="5"/>
  <c r="AA540" i="5"/>
  <c r="Z540" i="5"/>
  <c r="AA89" i="5"/>
  <c r="Z89" i="5"/>
  <c r="AA694" i="5"/>
  <c r="Z694" i="5"/>
  <c r="AA1023" i="5"/>
  <c r="Z1023" i="5"/>
  <c r="Z774" i="5"/>
  <c r="AA774" i="5"/>
  <c r="Z544" i="5"/>
  <c r="AA544" i="5"/>
  <c r="AA593" i="5"/>
  <c r="Z593" i="5"/>
  <c r="AA615" i="5"/>
  <c r="Z615" i="5"/>
  <c r="AA837" i="5"/>
  <c r="Z837" i="5"/>
  <c r="Z962" i="5"/>
  <c r="AA962" i="5"/>
  <c r="AA269" i="5"/>
  <c r="Z269" i="5"/>
  <c r="Z537" i="5"/>
  <c r="AA537" i="5"/>
  <c r="AA438" i="5"/>
  <c r="Z438" i="5"/>
  <c r="AA919" i="5"/>
  <c r="Z919" i="5"/>
  <c r="AA128" i="5"/>
  <c r="Z128" i="5"/>
  <c r="AA629" i="5"/>
  <c r="Z629" i="5"/>
  <c r="Z357" i="5"/>
  <c r="AA357" i="5"/>
  <c r="AA873" i="5"/>
  <c r="Z873" i="5"/>
  <c r="AA866" i="5"/>
  <c r="Z866" i="5"/>
  <c r="AA16" i="5"/>
  <c r="Z16" i="5"/>
  <c r="Z699" i="5"/>
  <c r="AA699" i="5"/>
  <c r="Z723" i="5"/>
  <c r="AA723" i="5"/>
  <c r="Z909" i="5"/>
  <c r="AA909" i="5"/>
  <c r="AA536" i="5"/>
  <c r="Z536" i="5"/>
  <c r="AA508" i="5"/>
  <c r="Z508" i="5"/>
  <c r="AA914" i="5"/>
  <c r="Z914" i="5"/>
  <c r="Z399" i="5"/>
  <c r="AA399" i="5"/>
  <c r="AA793" i="5"/>
  <c r="Z793" i="5"/>
  <c r="AA284" i="5"/>
  <c r="Z284" i="5"/>
  <c r="AA281" i="5"/>
  <c r="Z281" i="5"/>
  <c r="AA582" i="5"/>
  <c r="Z582" i="5"/>
  <c r="AA111" i="5"/>
  <c r="Z111" i="5"/>
  <c r="Z214" i="5"/>
  <c r="AA214" i="5"/>
  <c r="AA140" i="5"/>
  <c r="Z140" i="5"/>
  <c r="Z166" i="5"/>
  <c r="AA166" i="5"/>
  <c r="AA251" i="5"/>
  <c r="Z251" i="5"/>
  <c r="AA821" i="5"/>
  <c r="Z821" i="5"/>
  <c r="AA7" i="5"/>
  <c r="Z7" i="5"/>
  <c r="AA920" i="5"/>
  <c r="Z920" i="5"/>
  <c r="Z265" i="5"/>
  <c r="AA265" i="5"/>
  <c r="AA443" i="5"/>
  <c r="Z443" i="5"/>
  <c r="Z685" i="5"/>
  <c r="AA685" i="5"/>
  <c r="AA86" i="5"/>
  <c r="Z86" i="5"/>
  <c r="Z648" i="5"/>
  <c r="AA648" i="5"/>
  <c r="AA162" i="5"/>
  <c r="Z162" i="5"/>
  <c r="AA612" i="5"/>
  <c r="Z612" i="5"/>
  <c r="AA659" i="5"/>
  <c r="Z659" i="5"/>
  <c r="Z972" i="5"/>
  <c r="AA972" i="5"/>
  <c r="AA272" i="5"/>
  <c r="Z272" i="5"/>
  <c r="AA1008" i="5"/>
  <c r="Z1008" i="5"/>
  <c r="Z551" i="5"/>
  <c r="AA551" i="5"/>
  <c r="Z678" i="5"/>
  <c r="AA678" i="5"/>
</calcChain>
</file>

<file path=xl/sharedStrings.xml><?xml version="1.0" encoding="utf-8"?>
<sst xmlns="http://schemas.openxmlformats.org/spreadsheetml/2006/main" count="54672" uniqueCount="3786">
  <si>
    <t>Setores</t>
  </si>
  <si>
    <t>Status</t>
  </si>
  <si>
    <t>Prioridades</t>
  </si>
  <si>
    <t>Familias</t>
  </si>
  <si>
    <t>Operacoes</t>
  </si>
  <si>
    <t>Unidades</t>
  </si>
  <si>
    <t>Turnos</t>
  </si>
  <si>
    <t>Uso</t>
  </si>
  <si>
    <t>CORTE</t>
  </si>
  <si>
    <t>Planejado</t>
  </si>
  <si>
    <t>P1 - Atrasado/24h</t>
  </si>
  <si>
    <t>Produto simples</t>
  </si>
  <si>
    <t>SECCIONADORA 10</t>
  </si>
  <si>
    <t>peça</t>
  </si>
  <si>
    <t>Obrigatório</t>
  </si>
  <si>
    <t>USINAGEM</t>
  </si>
  <si>
    <t>Programado</t>
  </si>
  <si>
    <t>P2 - 48h</t>
  </si>
  <si>
    <t>Produto com acabamento</t>
  </si>
  <si>
    <t>SECCIONADORA 11</t>
  </si>
  <si>
    <t>un</t>
  </si>
  <si>
    <t>Opcional</t>
  </si>
  <si>
    <t>SERRA FITA</t>
  </si>
  <si>
    <t>Em produção</t>
  </si>
  <si>
    <t>P3 - Semana</t>
  </si>
  <si>
    <t>Produto usinado</t>
  </si>
  <si>
    <t>par</t>
  </si>
  <si>
    <t>Calculado</t>
  </si>
  <si>
    <t>PADE</t>
  </si>
  <si>
    <t>Parado</t>
  </si>
  <si>
    <t>P4 - Normal</t>
  </si>
  <si>
    <t>Produto montado</t>
  </si>
  <si>
    <t>PADE VELOX</t>
  </si>
  <si>
    <t>kg</t>
  </si>
  <si>
    <t>Manual</t>
  </si>
  <si>
    <t>CNC</t>
  </si>
  <si>
    <t>Concluído</t>
  </si>
  <si>
    <t>Produto especial</t>
  </si>
  <si>
    <t>CNC NESTING</t>
  </si>
  <si>
    <t>m</t>
  </si>
  <si>
    <t>PU</t>
  </si>
  <si>
    <t>Atrasado</t>
  </si>
  <si>
    <t>Reposição</t>
  </si>
  <si>
    <t>COPIADORA</t>
  </si>
  <si>
    <t>m²</t>
  </si>
  <si>
    <t>FURADEIRA</t>
  </si>
  <si>
    <t>Cancelado</t>
  </si>
  <si>
    <t>Protótipo</t>
  </si>
  <si>
    <t>lote</t>
  </si>
  <si>
    <t>COLADEIRA DE BORDO</t>
  </si>
  <si>
    <t>Embalagem</t>
  </si>
  <si>
    <t>MONTAGEM DE TAMPOS</t>
  </si>
  <si>
    <t>caixas</t>
  </si>
  <si>
    <t>COLADEIRA MANUAL</t>
  </si>
  <si>
    <t>FURADEIRA 20</t>
  </si>
  <si>
    <t>FURADEIRA 21</t>
  </si>
  <si>
    <t>UV</t>
  </si>
  <si>
    <t>FURADEIRA 22</t>
  </si>
  <si>
    <t>MONTAGEM DE CADEIRAS</t>
  </si>
  <si>
    <t>FURADEIRA 65</t>
  </si>
  <si>
    <t>COLA DE ESPUMA</t>
  </si>
  <si>
    <t>COLADEIRA 23</t>
  </si>
  <si>
    <t>TAPEÇARIA</t>
  </si>
  <si>
    <t>COLADEIRA 122</t>
  </si>
  <si>
    <t>EMBALAGEM</t>
  </si>
  <si>
    <t>COLADEIRA 126</t>
  </si>
  <si>
    <t>COLAGEM DE VIDROS</t>
  </si>
  <si>
    <t>COLADEIRA 24</t>
  </si>
  <si>
    <t>CARTONAGEM</t>
  </si>
  <si>
    <t>UV 54</t>
  </si>
  <si>
    <t>MONTAGEM DE CADEIRAS (3 FUNC)</t>
  </si>
  <si>
    <t>COLA DE ESPUMA (2FUNC)</t>
  </si>
  <si>
    <t>TAPEÇARIA (6 FUNC)</t>
  </si>
  <si>
    <t>EMBALAGEM 91</t>
  </si>
  <si>
    <t>Produto/Equipamento</t>
  </si>
  <si>
    <t>Codigo Produto</t>
  </si>
  <si>
    <t>Familia</t>
  </si>
  <si>
    <t>Codigo Peca</t>
  </si>
  <si>
    <t>Descricao da Peca</t>
  </si>
  <si>
    <t>Qtde por Produto</t>
  </si>
  <si>
    <t>Unidade</t>
  </si>
  <si>
    <t>Tempo Setup Padrao (min)</t>
  </si>
  <si>
    <t>Tempo Unit Padrao (min/peca)</t>
  </si>
  <si>
    <t>Setor Inicial</t>
  </si>
  <si>
    <t>EMB. CABECEIRAS 01 (X2) (440X2800)</t>
  </si>
  <si>
    <t>EMB. ACESSORIOS - CAMA TORONTO 1,40 (410X320</t>
  </si>
  <si>
    <t>EMB. MESA JADE PES (783X218X83)</t>
  </si>
  <si>
    <t>EMB. TRAVESSAS MESA JADE 1,36 (1340X83X78)</t>
  </si>
  <si>
    <t>EMB. TRAVESSAS MESA JADE 1,60 (1445X83X80)</t>
  </si>
  <si>
    <t>EMB. CAIXA ACESSORIOS MESA JADE 1,36 (190X80X</t>
  </si>
  <si>
    <t>EMB. TRAVESSAS MESA JADE 1,80 (1581X83X81)</t>
  </si>
  <si>
    <t>EMB. MESA AMETISTA PES (783X170X65)</t>
  </si>
  <si>
    <t>EMB. TRAVESSAS MESA AMETISTA 1,36 (1399X83X96212</t>
  </si>
  <si>
    <t>EMB. CX. ACESSORIO MESA AMETISTA 1,36 (230X83 212</t>
  </si>
  <si>
    <t>EMB. TRAVESSAS MESA AMETISTA 1,60 (1545X83X96212</t>
  </si>
  <si>
    <t>EMB. CX. ACESSORIOS MESA AMETISTA 1,60 (160X8 212</t>
  </si>
  <si>
    <t>EMB. TRAVESSAS MESA AMETISTA 1,80 (1581X83X81212</t>
  </si>
  <si>
    <t>EMB. PES MESA SAFIRA FUNDO (775X190X165)          212</t>
  </si>
  <si>
    <t>EMB. PES MESA SAFIRA TAMPA (775X190X165)           212</t>
  </si>
  <si>
    <t>EMB. MESA CELTA 1,20 (790X750X95)EMENDADA       212</t>
  </si>
  <si>
    <t>EMB. MESA CELTA 1,60 (790X780X95)EMENDADA       212</t>
  </si>
  <si>
    <t>EMB. CADEIRAS SAFIRA E PEROLA (780X453X240)     212</t>
  </si>
  <si>
    <t>EMB. CAIXA ACESSORIOS CADEIRAS MADEIRA          212</t>
  </si>
  <si>
    <t>EMB. CADEIRA JADE (980X590X450) (MALETA)            212</t>
  </si>
  <si>
    <t>EMB. DIVISORIA CAMA ATLANTA (1700X200) (X6)        212</t>
  </si>
  <si>
    <t>EMB. FUNDO CAMA ATLANTA/LEON 1,40 (1910X205X 212</t>
  </si>
  <si>
    <t>EMB. TAMPA CAMA ATLANTA/LEON 1,40 (1910X205X3212</t>
  </si>
  <si>
    <t>EMB. FUNDO CAMA ATLANTA/LEON 1,60 (2010X215X 212</t>
  </si>
  <si>
    <t>EMB. TAMPA CAMA ATLANTA/LEON 1,60 (2010X205X3212</t>
  </si>
  <si>
    <t>EMB. LASTRO CAMAS TAPECADAS 1,00 (1910X105X6 212</t>
  </si>
  <si>
    <t>EMB. DIVISORIA CAMA TORONTO (1700X300) (X4)      212</t>
  </si>
  <si>
    <t>EMB. CAMA TORONTO 1,00 (1900X310X216)                 212</t>
  </si>
  <si>
    <t>EMB. ACESSORIOS - CAMA TORONTO 1,00 (350X180  212</t>
  </si>
  <si>
    <t>EMB. LASTRO CAMAS TAPECADAS 1,40 (1910X105X9 212</t>
  </si>
  <si>
    <t>EMB. CAMA TORONTO 1,40 (1900X310X310)                 212</t>
  </si>
  <si>
    <t>EMB. LASTRO CAMAS TAPECADAS 1,60 (2010X105X1 212</t>
  </si>
  <si>
    <t>EMB. CAMA TORONTO 1,60 (2000X310X216)                 212</t>
  </si>
  <si>
    <t>EMB. ACESSORIOS - CAMA TORONTO 1,60 (350X180  212</t>
  </si>
  <si>
    <t>EMB. CABECEIRAS 02 (X2) (340X2800)                           212</t>
  </si>
  <si>
    <t>EMB. ACESSORIOS CAD PE INTEIRO (530X120X60)     212</t>
  </si>
  <si>
    <t>EMB. BASE MESA ATHENAS VL 01 (760X390X75)         212</t>
  </si>
  <si>
    <t>EMB. ESPALDAR TOPAZIO (412X65X60)                        212</t>
  </si>
  <si>
    <t>EMB. BASE DUBAI (1190X370X57)                                   212</t>
  </si>
  <si>
    <t>EMB. BASE DUBLIN 1,36 (880X774X64) EMENDADA     212</t>
  </si>
  <si>
    <t>EMB. BASE BILBAO 1,60/1,80 (986X802X48) EMENDAD212</t>
  </si>
  <si>
    <t>PAPELAO TRASEIRO 280X410 - ENCOSTO PE INTEIR 212</t>
  </si>
  <si>
    <t>PAPELAO FRENTE 490X410 - ENCOSTO PE INTEIRO  212</t>
  </si>
  <si>
    <t>EMB. CABECEIRAS 05 (X2) (350X2660)                           212</t>
  </si>
  <si>
    <t>EMB. CABECEIRAS 04 (X2) (350X2800)                           212</t>
  </si>
  <si>
    <t>EMB. CADEIRAS DAKAR (975X440X83)                           212</t>
  </si>
  <si>
    <t>EMB. TRAVESSAS CADEIRAS DAKAR (435X435X50)    212</t>
  </si>
  <si>
    <t>EMB. CALCO CAB. 01 (500X430)                                      212</t>
  </si>
  <si>
    <t>EMB. CALCO CAB. 02 (500X360)                                      212</t>
  </si>
  <si>
    <t>EMB. ACESSORIOS CAD DETROIT (430X240X70)         212</t>
  </si>
  <si>
    <t>EMB. AMSTERDAM 1,36 VL 01/02 (790X640X86) EMEN 212</t>
  </si>
  <si>
    <t>EMB. AMSTERDAM 1,36 VL2/2 (1408X728X84) EMEND 212</t>
  </si>
  <si>
    <t>EMB. ANCARA VL 2/2 (1408X728X62) EMENDADA         212</t>
  </si>
  <si>
    <t>EMB. BASE DUBLIN 1,03 LIGHT (774X728X38)               212</t>
  </si>
  <si>
    <t>EMB. BASE MONACO 1,60 / 1,80 (865X374X132)           212</t>
  </si>
  <si>
    <t>EMB. BAU CALCADEIRA 1,40 (1410X510X190)               212</t>
  </si>
  <si>
    <t>EMB. CAD RUBI VOL/1 (476X264X102)</t>
  </si>
  <si>
    <t>EMB. MESA MIAMI 1,20 (1240X834X40) EMENDADA     212</t>
  </si>
  <si>
    <t>EMB. MESA MIAMI/DAKAR 1,37 (1398X834X40) EMEND212</t>
  </si>
  <si>
    <t>EMB. MESA MIAMI/DAKAR 1,60 (1635X834X40) EMEND212</t>
  </si>
  <si>
    <t>EMB. MESA RUBI 1,60 (1360X280X106)                           212</t>
  </si>
  <si>
    <t>EMB. MESA PEROLA (777X700X78) - EMENDADA         212</t>
  </si>
  <si>
    <t>EMB. FUNDO TOPAZIO 1,60 (1577X130X120)                 212</t>
  </si>
  <si>
    <t>EMB. TAMPA TOPAZIO 1,60 (1577X130X120)                 212</t>
  </si>
  <si>
    <t>EMB. FUNDO TOPAZIO 1,03 (937X85X168)                     212</t>
  </si>
  <si>
    <t>EMB. TAMPA TOPAZIO 1,03 (937X85X168)                     212</t>
  </si>
  <si>
    <t>EMB. FUNDO TOPAZIO 1,36 (1141X128X164)                 212</t>
  </si>
  <si>
    <t>EMB. TAMPA TOPAZIO 1,36 (1141X128X164)                 212</t>
  </si>
  <si>
    <t>EMB. CADEIRA RUBI NEW (460X550X615) - EMENDAD212</t>
  </si>
  <si>
    <t>EMB. CAIXA ACESSORIO RUBI NEW (452X371X70)      212</t>
  </si>
  <si>
    <t>EMB. CAMA LEON 1,40 (1890X205X315)                         212</t>
  </si>
  <si>
    <t>EMB. ACES. CAMA ATLANTA/LEON 1,40 (400X190X22 212</t>
  </si>
  <si>
    <t>EMB. CAMA LEON 0,90 (1890X205X215)                         212</t>
  </si>
  <si>
    <t>EMB. ACESSORIOS CAMA LEON 0,90 (350X100X120)  212</t>
  </si>
  <si>
    <t>EMB. FUNDO CAMA TORONTO 0,90 (1910X310X240)   212</t>
  </si>
  <si>
    <t>EMB. TAMPA CAMA TORONTO 0,90 (1910X310X240)    212</t>
  </si>
  <si>
    <t>EMB. FUNDO CAMA TORONTO 1,40 (1910X310X345)   212</t>
  </si>
  <si>
    <t>EMB. TAMPA CAMA TORONTO 1,40 (1910X310X345)    212</t>
  </si>
  <si>
    <t>EMB. FUNDO CAMA TORONTO 1,60 (2010X310X240)   212</t>
  </si>
  <si>
    <t>EMB. TAMPA CAMA TORONTO 1,60 (2010X310X240)    212</t>
  </si>
  <si>
    <t>EMB. NOVA YORK 1,60 (1345X100X175)                         212</t>
  </si>
  <si>
    <t>EMB. BASE VEGAS/AMSTERDAM (770X410X85)           212</t>
  </si>
  <si>
    <t>PAPELAO TAMPO DE MESA (900X130)                           212</t>
  </si>
  <si>
    <t>PAPELAO CAD DETROIT (385X180) (X3)                         212</t>
  </si>
  <si>
    <t>PAPELAO CAD VENETO / VIA (980X430X6)                    212</t>
  </si>
  <si>
    <t>PAPELAO CABECEIRA MOSCOU 1,40 (1390X400) (X3) 212</t>
  </si>
  <si>
    <t>PAPELAO CABECEIRA MOSCOU 1,60 (1590X400) (X3) 212</t>
  </si>
  <si>
    <t>PAPELAO CABECEIRA MOSCOU 1,95 (1940X400) (X3) 212</t>
  </si>
  <si>
    <t>PAPELAO CABECEIRA MUNIQUE 1,40 (1390X200) (X6 212</t>
  </si>
  <si>
    <t>PAPELAO CABECEIRA MUNIQUE 1,60 (1590X200) (X6 212</t>
  </si>
  <si>
    <t>PAPELAO CABECEIRA MUNIQUE 1,95 (1940X200) (X6 212</t>
  </si>
  <si>
    <t>PAPELAO CABECEIRA MUNIQUE 1,00 (1000X200) (X6 212</t>
  </si>
  <si>
    <t>PAPELAO (395X425) LATERAL PEQUENA BAU (X3)      212</t>
  </si>
  <si>
    <t>EMB. CAMA BOX 1,60 (1990X300X155)                           212</t>
  </si>
  <si>
    <t>EMB. CAMA BOX 1,40 (1890X300X145)                           212</t>
  </si>
  <si>
    <t>EMB. BAU CALCADEIRA 1,60 (1610X510X190)               212</t>
  </si>
  <si>
    <t>PAPELAO CAD DETROIT (495X385) (X3)                         212</t>
  </si>
  <si>
    <t>EMB. MESA NOVA YORK 1,20 (945X100X190)                212</t>
  </si>
  <si>
    <t>EMB. TOPAZIO PLUS 1,60 1,80 VOL 1/2 (1564X82X165 212</t>
  </si>
  <si>
    <t>PAPELAO 410 X 180 - ENCOSTO 980 (X7)                      212</t>
  </si>
  <si>
    <t>PAPELAO 555 X 410 - ENCOSTO 980 (X3)                      212</t>
  </si>
  <si>
    <t>EMB. PAINEL LUCAS HOME 1,60 (1610X560X45)           212</t>
  </si>
  <si>
    <t>EMB. PAINEL 1,60 (1610X560X45)                                   212</t>
  </si>
  <si>
    <t>EMB. PAINEL LUCAS HOME 1,40 (1410X560X45)           212</t>
  </si>
  <si>
    <t>EMB. PAINEL 1,40 (1410X560X45)                                   212</t>
  </si>
  <si>
    <t>EMB. PAINEL LUCAS HOME 1,30 (1310X560X45)           212</t>
  </si>
  <si>
    <t>EMB. PAINEL LUCAS HOME 0,90 (910X560X45)             212</t>
  </si>
  <si>
    <t>EMB. NOVA YORK 1,36 (1105X100X190)                         212</t>
  </si>
  <si>
    <t>EMB. MESA TURIM VL 01/02 (774X632X57)                    212</t>
  </si>
  <si>
    <t>EMB. MESA TOPAZIO II 1,36 (1122X116X174)                212</t>
  </si>
  <si>
    <t>EMB. MESA TOPAZIO II 1,03 (922X82X174)                    212</t>
  </si>
  <si>
    <t>EMB. MESA TOPAZIO 1,60 / 1,80 (1430X774X47)           212</t>
  </si>
  <si>
    <t>EMB. MESA TOPAZIO 1,36 (1194X774X47)</t>
  </si>
  <si>
    <t>EMB. MESA TOPAZIO (810X584X45)</t>
  </si>
  <si>
    <t>EMB. MESA RUBI 1,80 (1556X280X106)</t>
  </si>
  <si>
    <t>EMB. MESA RUBI 1,36 (1116X280X106)</t>
  </si>
  <si>
    <t>EMB. MESA RUBI 1,20 (956X280X106)</t>
  </si>
  <si>
    <t>EMB. MESA MONACO 1,36 VL 2 (1415X728X50) EMEN</t>
  </si>
  <si>
    <t>EMB. MESA MONACO 1,36 VL 1/2 (554X494X175)</t>
  </si>
  <si>
    <t>EMB. MESA JACARTA (800X780X56)</t>
  </si>
  <si>
    <t>EMB. CAMA BOX 0,90 (1890X300X130)</t>
  </si>
  <si>
    <t>EMB. CAD DETROIT (400X250X1000)</t>
  </si>
  <si>
    <t>EMB. CABECEIRA 02 LUCAS HOME (500X360)</t>
  </si>
  <si>
    <t>EMB. BRUXELAS 1,60 VL 2/2 (1624X924X42)</t>
  </si>
  <si>
    <t>EMB. BRUXELAS 1,60 VL 1/2 (1542X138X123)</t>
  </si>
  <si>
    <t>EMB. BRUXELAS 1,36 VL 2/2 (1384X924X42)</t>
  </si>
  <si>
    <t>EMB. BRUXELAS 1,36 VL 1/2 (1302X128X183)</t>
  </si>
  <si>
    <t>EMB. BASE VEGAS 60X60 (770X630X80)</t>
  </si>
  <si>
    <t>EMB. BASE DUBLIN 1,60 (1050X774X62)</t>
  </si>
  <si>
    <t>EMB. BASE DUBLIN 1,03 (774X728X38)</t>
  </si>
  <si>
    <t>EMB. BASE BILBAO 1,35 (890X795X50) EMENDADA</t>
  </si>
  <si>
    <t>EMB. ANCARA VL 1/2 (777X644X93)</t>
  </si>
  <si>
    <t>EMB. ACES. CAMA ATLANTA/LEON 1,60 (300X190X22</t>
  </si>
  <si>
    <t>EMB. MESA ATHENAS 1,20/1,36 VL 1/2 (764X464X65)</t>
  </si>
  <si>
    <t>EMB. MESA DAKAR 0,90X0,90 (905X840X54) - EMEND</t>
  </si>
  <si>
    <t>EMB. CAD PE INTEIRO 980 (1000X436X340)</t>
  </si>
  <si>
    <t>EMB. CAD PE INTEIRO 920 (940X436X340)</t>
  </si>
  <si>
    <t>EMB. CADEIRA RUBI (460X590X550) - EMENDADA</t>
  </si>
  <si>
    <t>EMB. CAIXA ACESSORIO RUBI (452X371X70)</t>
  </si>
  <si>
    <t>EMB. CAD RUBI VOL/2 (540X540X450)</t>
  </si>
  <si>
    <t>EMB. CALCO CAB. 04 (500X330)</t>
  </si>
  <si>
    <t>EMB. LASTRO CAMAS TAPECADAS 1,00 (1910X105X6</t>
  </si>
  <si>
    <t>EMB. DIVISORIA CAMA TORONTO (1700X300)</t>
  </si>
  <si>
    <t>EMB. CAMA TORONTO 1,00 (1900X310X216)</t>
  </si>
  <si>
    <t>EMB. ACES. CAMA ATLANTA/LEON 1,00 (350X100X12 212</t>
  </si>
  <si>
    <t>EMB. FUNDO CAMA ATLANTA/LEON 1,00 (1910X204X 212</t>
  </si>
  <si>
    <t>EMB. TAMPA CAMA ATLANTA/LEON 1,00 (1910X205X2212</t>
  </si>
  <si>
    <t>EMB. GAB. ITAPARICA (484X362X97)                              212</t>
  </si>
  <si>
    <t>EMB. GAB. COPACABANA (634X472X97)                        212</t>
  </si>
  <si>
    <t>EMB. BASE MONACO 1,60 / 1,80 (865X374X132) - MUL 212</t>
  </si>
  <si>
    <t>EMB. GAB. JERI (632X472X268)                                       212</t>
  </si>
  <si>
    <t>EMB. FUNDO CAMA LEON 1,95 (2060X210X240)           212</t>
  </si>
  <si>
    <t>EMB. TAMPA CAMA LEON 1,95 (2060X210X240)            212</t>
  </si>
  <si>
    <t>EMB. DIVISORIA CAMA LEON 1,95 (2000X200)              212</t>
  </si>
  <si>
    <t>EMB. ACESSORIOS CAMA LEON 1,95 (200X100X170)  212</t>
  </si>
  <si>
    <t>200200130MM</t>
  </si>
  <si>
    <t>EMB. BASE DUBAI SEM IMPRESSAO (1190X370X57)    212</t>
  </si>
  <si>
    <t>200124130MM</t>
  </si>
  <si>
    <t>EMB. MESA MIAMI 1,20 (1240X834X40) EMEN. S/ IMP.  212</t>
  </si>
  <si>
    <t>301240130MM</t>
  </si>
  <si>
    <t>EMB. BASE DUBLIN 1,36 (880X774X64) EMND. S/ IMP. 212</t>
  </si>
  <si>
    <t>200520130MM</t>
  </si>
  <si>
    <t>EMB. BASE MESA ATHENAS VL 01 (760X390X75) S/ IM212</t>
  </si>
  <si>
    <t>EMB. TRAVESSAS MESA JADE 2,00 (1763X83X81)</t>
  </si>
  <si>
    <t>EMB. CANTONEIRA MIAMI/DAKAR (800X50)</t>
  </si>
  <si>
    <t>EMB. CANTONEIRA MIAMI/DAKAR (900X50)</t>
  </si>
  <si>
    <t>PAPELAO CAD TRENTO (360X260) (X3)</t>
  </si>
  <si>
    <t>EMB. BASE MESA ATHENAS 1,6/1,8 VL 01 (1002X452X</t>
  </si>
  <si>
    <t>EMB. MESA LISBOA 1,37 (789X472X84)</t>
  </si>
  <si>
    <t>EMB. MESA LISBOA 1,60 (920X460X84)</t>
  </si>
  <si>
    <t>EMB. MESA LISBOA 1,80 (1132X460X87)</t>
  </si>
  <si>
    <t>EMB. MESA LISBOA 0,90X0,90 (802X472X54)</t>
  </si>
  <si>
    <t>EMB. CADEIRAS TRENTO (1055X442X100)</t>
  </si>
  <si>
    <t>EMB. CANTONEIRA CADEIRA TRENTO (502X500X72)</t>
  </si>
  <si>
    <t>EMB. BAU MALAGA (1185X465X110)</t>
  </si>
  <si>
    <t>EMB. CABECEIRA EXTENSIVEL</t>
  </si>
  <si>
    <t>EMB. BASE MONTEVIDEU 1,36X1,36 (800X655X88)</t>
  </si>
  <si>
    <t>EMB. ACESS. MONTEVIDEU 1,36X1,36 (775X170X63)</t>
  </si>
  <si>
    <t>EMB. BASE SANTIAGO 1,36 (782X586X111)</t>
  </si>
  <si>
    <t>EMB. BASE SANTIAGO DUPLA (793X485X140)</t>
  </si>
  <si>
    <t>EMB. MESA DE CABECEIRA MALAGA (615X408X151)</t>
  </si>
  <si>
    <t>EMB. CADEIRA SANTIAGO (935X449X100)</t>
  </si>
  <si>
    <t>EMB. BASE TRENTO 0,90 (804X451X57)</t>
  </si>
  <si>
    <t>EMB. BASE TRENTO 1,37 (804X670X56)</t>
  </si>
  <si>
    <t>EMB. BASE TRENTO 1,60 (906X804X46) EMENDADA</t>
  </si>
  <si>
    <t>EMB. TRAVESSAS CADEIRA SANTIAGO (365X280X35</t>
  </si>
  <si>
    <t>EMB. CABECEIRA EXTENSIVEL (1620X605X80)</t>
  </si>
  <si>
    <t>EMB. MESA MIAMI 1,20 (1240X834X40)</t>
  </si>
  <si>
    <t>EMB. CADEIRA TOPAZIO/AMBAR (1008X438X300)</t>
  </si>
  <si>
    <t>EMB. CADEIRA AMETISTA (960X720X485)</t>
  </si>
  <si>
    <t>PAPELAO CABECEIRA BRAGA 1,60 (1680X200) (X6)</t>
  </si>
  <si>
    <t>PAPELAO CABECEIRA BRAGA 1,60 (1680X400) (X3)</t>
  </si>
  <si>
    <t>PAPELAO CABECEIRA BRAGA 1,40 (1480X200) (X6)</t>
  </si>
  <si>
    <t>PAPELAO CABECEIRA BRAGA 1,40 (1480X400) (X3)</t>
  </si>
  <si>
    <t>EMB. CABECEIRA BRAGA 1,60 (1770X1100X180)</t>
  </si>
  <si>
    <t>EMB. CABECEIRA BRAGA 1,40 (1570X1100X180)</t>
  </si>
  <si>
    <t>EMB. CABECEIRA BRAGA 1,40 (1570X1100X180) PAR</t>
  </si>
  <si>
    <t>EMB. CABECEIRA BRAGA 1,60 (1770X1100X180) PAR</t>
  </si>
  <si>
    <t>EMB. CADEIRAS SAFIRA MONTADA (975X455X600)</t>
  </si>
  <si>
    <t>EMB. CADEIRA PRATA (1021X700X450)</t>
  </si>
  <si>
    <t>EMB. MESA PEROLA (780X670X83)</t>
  </si>
  <si>
    <t>EMB. MESA CELTA 1,60 (790X780X95)</t>
  </si>
  <si>
    <t>EMB. ASSISTENCIA ENCOSTO MDF (935X430X145)</t>
  </si>
  <si>
    <t>EMB. ASSISTENCIA ASSENTO MDF (430X444X120)</t>
  </si>
  <si>
    <t>EMB. BASE TELAVIV 1,36 (758X600X87)</t>
  </si>
  <si>
    <t>EMB. CADEIRA SANTIAGO (935X449X100) EXPORTAC212</t>
  </si>
  <si>
    <t>EMB. TRAVESSAS CADEIRA SANTIAGO (365X280X35 212</t>
  </si>
  <si>
    <t>EMB. CABECEIRA BRAGA 1,90 (2110X1100X180)          212</t>
  </si>
  <si>
    <t>EMB. CABECEIRA BRAGA 1,90 (2110X1100X180) PAR 212</t>
  </si>
  <si>
    <t>PAPELAO CABECEIRA BRAGA 1,90 (2020X200) (X6)    212</t>
  </si>
  <si>
    <t>PAPELAO CABECEIRA BRAGA 1,90 (2020X400) (X3)    212</t>
  </si>
  <si>
    <t>PAPELAO CABECEIRA HONDURAS 1,40 (1470X200) (X212</t>
  </si>
  <si>
    <t>EMB. CADEIRA CORDOBA (943X450X115)                     212</t>
  </si>
  <si>
    <t>PAPELAO CABECEIRA HONDURAS 1,60 (1670X200) (X212</t>
  </si>
  <si>
    <t>PAPELAO CABECEIRA VIENA 1,40 (1650X120) (X10)    212</t>
  </si>
  <si>
    <t>PAPELAO CABECEIRA VIENA 1,60 (1840X120) (X10)    212</t>
  </si>
  <si>
    <t>EMB. BASE CATEDRAL 1,60 (1155X705X76)                  212</t>
  </si>
  <si>
    <t>EMB. BASE SANTIAGO 1,03 (800X472X93)</t>
  </si>
  <si>
    <t>EMB. TAMPO SANTIAGO 1,03 - 1060X1055X443</t>
  </si>
  <si>
    <t>EMB. CADEIRA HAVANA (765X509X473)</t>
  </si>
  <si>
    <t>EMB. ACESSORIOS HAVANA (456X438X115)</t>
  </si>
  <si>
    <t>EMB. CADEIRA ARUBA (945X525X625)</t>
  </si>
  <si>
    <t>EMB. BASE CATEDRAL 1,30 (737X737X80)</t>
  </si>
  <si>
    <t>PAPELAO FRONTAL 560X410 - ENCOSTO GENOVA</t>
  </si>
  <si>
    <t>EMB. MESA RECIFE 1,60 (1635X834X40) EMENDADA</t>
  </si>
  <si>
    <t>EMB BASE GENOVA 1,36/1,60 (1610X125X193)</t>
  </si>
  <si>
    <t>EMB ACESSRIOS PE GENOVA (200X150X50)</t>
  </si>
  <si>
    <t>EMB. BASE GENOVA 1,80 (1635X120X193)</t>
  </si>
  <si>
    <t>EMB. CANT. CADEIRA MANAUS LOOMBER (502X500X</t>
  </si>
  <si>
    <t>EMB. CADEIRAS MANAUS LOOMBER (1055X442X100)</t>
  </si>
  <si>
    <t>EMB. TRAVESSA CADEIRA BRASILIA (435X435X50)</t>
  </si>
  <si>
    <t>EMB. CADEIRAS BRASILIA LOOMBER (975X440X83)</t>
  </si>
  <si>
    <t>EMB BASE AMBAR 1,03 (990X160X93)</t>
  </si>
  <si>
    <t>EMB PES AMBAR (820X140X60)</t>
  </si>
  <si>
    <t>EMB ACESSORIOS BASE AMBAR 1,03 (170X160X60)</t>
  </si>
  <si>
    <t>EMB TRAVESSAS AMBAR 1,36 (1120X80X100)</t>
  </si>
  <si>
    <t>EMB ACESSORIOS AMBAR (100X80X75)</t>
  </si>
  <si>
    <t>EMB TRAVESSAS AMBAR 1,60 (1450X80X75)</t>
  </si>
  <si>
    <t>EMB TRAVESSAS AMBAR 1,80 (1650X80X75)</t>
  </si>
  <si>
    <t>FUNDO 470X420 PAPELÃO - CADEIRA ATHENAS/CRE</t>
  </si>
  <si>
    <t>PAPELAO CABECEIRA BARI 1,40 (1400X70) (X7)</t>
  </si>
  <si>
    <t>PAPELAO CABECEIRA BARI 1,60 (1600X70) (X7)</t>
  </si>
  <si>
    <t>EMB. CADEIRA NASSAU (660X730X565)</t>
  </si>
  <si>
    <t>BASE 900X450X18 MDF - MESA CATEDRAL II</t>
  </si>
  <si>
    <t>TAMPO OVAL 1600X900X18 - VITREO</t>
  </si>
  <si>
    <t>BASE REDONDA 500X500X18 MDF - MESA CATEDRA</t>
  </si>
  <si>
    <t>TAMPO OVAL 1800X900X18 - VITREO</t>
  </si>
  <si>
    <t>ASSENTO 543X512X15 (15PCS) MDF -CAD NASSAU</t>
  </si>
  <si>
    <t>TAMPO 900X900X18 MDF MESA SIENA 0,90X0,90</t>
  </si>
  <si>
    <t>TAMPO 1200X900X18 MDF MESA SIENA 1,20X0,90</t>
  </si>
  <si>
    <t>TAMPO 1600X900X18 MDF MESA SIENA 1,60X0,90</t>
  </si>
  <si>
    <t>(1-7) TAMPO 1360X680X15 MDF - MESA AMST. 1,36X1</t>
  </si>
  <si>
    <t>PRATO MENOR 600X600X12 MDF - MESA AMST. 1,36</t>
  </si>
  <si>
    <t>PRATO MAIOR 680X680X12 MDF - MESA AMST. 1,36X</t>
  </si>
  <si>
    <t>(4) MOLDURA 1360X680X12 MDF - MESA AMST. 1,36X</t>
  </si>
  <si>
    <t>MOLDURA 1600X900 MDF12MM MESA AMST. 1,60X0,</t>
  </si>
  <si>
    <t>TAMPO 1600X900 MDF 15MM MESA AMST. 1,60X0,90</t>
  </si>
  <si>
    <t>MOLDURA 900X900 MDF 12MM - MESA AMST. 0,90X0</t>
  </si>
  <si>
    <t>TAMPO 900X900 MDF 15MM - MESA AMST. 0,90X0,90</t>
  </si>
  <si>
    <t>CAVALETE MDF 18MM - CADEIRA AMSTERDAM</t>
  </si>
  <si>
    <t>CAVALETE MDF 18MM - CADEIRA MIAMI</t>
  </si>
  <si>
    <t>CAVALETE MDF 18MM - CADEIRA ROMA</t>
  </si>
  <si>
    <t>MOLDURA 1360X680X12 MDF - MESA LISSE 1,36X1,361</t>
  </si>
  <si>
    <t>PRATO MENOR 600X600X12 MDF - MESA LISSE 1,36X1</t>
  </si>
  <si>
    <t>PRATO MAIOR 680X680X12 MDF - MESA LISSE 1,36X  1</t>
  </si>
  <si>
    <t>CAVALETE MDF 18MM - CADEIRA AMSTERDAM           1</t>
  </si>
  <si>
    <t>CAVALETE MDF 25MM - CADEIRA PARIS                       1</t>
  </si>
  <si>
    <t>CAVALETE MDF 18MM - CADEIRA LISSE                       1</t>
  </si>
  <si>
    <t>TAMPO 1200X600X15 MDF - MESA AMST. 1,20X1,20    1</t>
  </si>
  <si>
    <t>MOLDURA 1200X600X12 MDF - MESA AMST. 1,20X1,2 1</t>
  </si>
  <si>
    <t>TAMPO OVAL 1200X900X25 MDF - MESA PARIS           1</t>
  </si>
  <si>
    <t>TAMPO 1200X900X18 MDF MESA SIENA 1,20X0,90      1</t>
  </si>
  <si>
    <t>TAMPO VIDRO 1200X900X25 MDF-MESA VIENA           1</t>
  </si>
  <si>
    <t>TAMPO VIDRO 1350X900X25 MDF-MESA VIENA           1</t>
  </si>
  <si>
    <t>TAMPO VIDRO 1600X900X25 MDF-MESA VIENA           1</t>
  </si>
  <si>
    <t>TAMPO VIDRO 1800X900X25 MDF-MESA VIENA           1</t>
  </si>
  <si>
    <t>FLORENÇA / SIENA VITREO 1,60 V2/2                            1</t>
  </si>
  <si>
    <t>TAMPO 900X900X18 MDF VITREO - MESA FLORENÇA 1</t>
  </si>
  <si>
    <t>TAMPO 1200X900X18 MDF VITREO - MESA FLORENÇ 1</t>
  </si>
  <si>
    <t>TAMPO 1350X900X18 MDF VITREO - MESA FLORENÇ 1</t>
  </si>
  <si>
    <t>TAMPO 1600X900X18 MDF VITREO - MESA FLORENÇ 1</t>
  </si>
  <si>
    <t>CAVALETE MDF 18MM - CADEIRA ATLANTA                 1</t>
  </si>
  <si>
    <t>TAMPO P/ VIDRO 1350X1350X25 MDF - MESA LISSE    1</t>
  </si>
  <si>
    <t>TAMPO REDONDO 510X510X12 MDF - MESA TURIM    1</t>
  </si>
  <si>
    <t>BASE REDONDA 510X510X12 MDF - MESA TURIM       1</t>
  </si>
  <si>
    <t>(1) PE MAIOR 830X750X25 MDF - BASE DUBLIN            1</t>
  </si>
  <si>
    <t>PE MENOR 750X680X25 MDF - BASE DUBLIN                1</t>
  </si>
  <si>
    <t>(3-4) MOLDURA 962X755X15 MDF-BASE BILBAO 1,60/ 1</t>
  </si>
  <si>
    <t>(3-4) MOLDURA 862X755X15 MDF - BASE BILBAO 1,351</t>
  </si>
  <si>
    <t>TAMPO OVAL 1360X900X25 MDF - MESA PARIS           1</t>
  </si>
  <si>
    <t>TAMPO OVAL 1600X900X25 MDF - MESA PARIS           1</t>
  </si>
  <si>
    <t>TAMPO OVAL 1800X900X25 MDF - MESA PARIS           1</t>
  </si>
  <si>
    <t>TAMPO VITREO 1360X360X25 MDF - APARADOR DUB 1</t>
  </si>
  <si>
    <t>LATERAL DETALHE 753X590X12 MDF - MESA ANCAR 1</t>
  </si>
  <si>
    <t>(2)PRATO MENOR 582X582X12 MDF-MESA ANCARA / 1</t>
  </si>
  <si>
    <t>(3) PRATO MAIOR 664X664X12 MDF-MESA ANCARA/A1</t>
  </si>
  <si>
    <t>TAMPO 1350X900X18 MDF MESA SIENA 1,35X0,90      1</t>
  </si>
  <si>
    <t>TAMPO VITREO 900X900X18 MDF - MESA ATHENAS   1</t>
  </si>
  <si>
    <t>PE MAIOR 1000X750X25 MDF - BASE DUBLIN 1,60       1</t>
  </si>
  <si>
    <t>TAMPO REDONDO 582X582X18 MDF - ESPLANADA     1</t>
  </si>
  <si>
    <t>TAMPO VITREO 1800X900X25 MDF-MESA BILBAO (RA1</t>
  </si>
  <si>
    <t>PE ENCAIXE INFERIOR 750X680X25 MDF - DUBLIN 1,  1</t>
  </si>
  <si>
    <t>PE MENOR 775X378X18 MDF (18PC) - MESA JACARTA1</t>
  </si>
  <si>
    <t>PE MAIOR 775X755X18 MDF (8PC) - MESA JACARTA   1</t>
  </si>
  <si>
    <t>TAMPO VITREO 1800X900X18 MDF - JACARTA (RAIO11</t>
  </si>
  <si>
    <t>(2) PE MENOR 750X680X18 MDF - BASE DUBLIN          1</t>
  </si>
  <si>
    <t>(4) PE ENCAIXE INFERIOR 750X680X18 MDF-DUBLIN  1</t>
  </si>
  <si>
    <t>TAMPO 1800X900X18 MDF - MESA COM VIDRO (RAIO 1</t>
  </si>
  <si>
    <t>TAMPO 1805X905X25 MDF - MESA COM VIDRO (RAIO 1</t>
  </si>
  <si>
    <t>TAMPO 900X900X18 MDF - MESA COM VIDRO              1</t>
  </si>
  <si>
    <t>TAMPO 2000X900X18 MDF - MESA COM VIDRO (RAIO 1</t>
  </si>
  <si>
    <t>PE MENOR 750X680X18 MDF - BASE DUBLIN                1</t>
  </si>
  <si>
    <t>PE ENCAIXE INFERIOR 750X680X18 MDF - DUBLIN 1,  1</t>
  </si>
  <si>
    <t>ANTIGA MOLDURA ENCOSTO 445X280X15 MDF CAD  1</t>
  </si>
  <si>
    <t>TAMPO 1360X1360X25 MDF - MESA COM VIDRO          1</t>
  </si>
  <si>
    <t>FUNDO 751X546X15 (10PCS) MDF - MESA TELAVIV 1, 1</t>
  </si>
  <si>
    <t>MOLDURA ENCOSTO 445X280X15 MDF - CAD SANTIA1</t>
  </si>
  <si>
    <t>CAVALETE SUPERIOR (24PCS) MDF 25MM - CADEIRA1</t>
  </si>
  <si>
    <t>CAVALETE INFERIOR (24 PCS) MDF 25MM -CADEIRA  1</t>
  </si>
  <si>
    <t>CONTRA TAMPO 1050X600X18 MDF - MESA CATEDR  1</t>
  </si>
  <si>
    <t>TAMPO OVAL 1600X900X18 - C/VIDRO                           1</t>
  </si>
  <si>
    <t>CONTRA TAMPO 650X650X18 MDF - MESA CATEDRA 1</t>
  </si>
  <si>
    <t>TAMPO 1030X1030X15 MDF - TAMPO AMST. 1,03X1,0  1</t>
  </si>
  <si>
    <t>MOLDURA 1030X515X15 MDF - TAMPO AMST. 1,03X1 1</t>
  </si>
  <si>
    <t>ASSENTO 505X470X18 MDF 18MM - CADEIRA ARUBA 1</t>
  </si>
  <si>
    <t>ASSENTO 440X425X12 (24PCS) MDF -CAD HAVANA    1</t>
  </si>
  <si>
    <t>MOLDURA ENCOSTO 400X200X15 (52PCS) MDF -CAD1</t>
  </si>
  <si>
    <t>ENCOSTO ESTOFADO - CADEIRA AMSTERDAM           198</t>
  </si>
  <si>
    <t>ENCOSTO ESTOFADO - CADEIRA FLORENÇA              198</t>
  </si>
  <si>
    <t>ENCOSTO ESTOFADO - CADEIRA MONTREAL              198</t>
  </si>
  <si>
    <t>ENCOSTO ESTOFADO - CADEIRA RAVENA                   198</t>
  </si>
  <si>
    <t>ENCOSTO ESTOFADO - CADEIRA SIENA                       198</t>
  </si>
  <si>
    <t>ASSENTO ESTOFADO - CADEIRA MONTREAL              198</t>
  </si>
  <si>
    <t>ASSENTO ESTOFADO - CADEIRA                                   198</t>
  </si>
  <si>
    <t>ENCOSTO ESTOFADO - CADEIRA MIAMI                       198</t>
  </si>
  <si>
    <t>ENCOSTO ESTOFADO - CADEIRA C/ ELASTICO           198</t>
  </si>
  <si>
    <t>ENCOSTO ESTOFADO PAPELÃO - CADEIRA MONTRE198</t>
  </si>
  <si>
    <t>ENCOSTO ESTOFADO PAPELÃO - CADEIRA                 198</t>
  </si>
  <si>
    <t>ENCOSTO ESTOFADO - CADEIRA                                   198</t>
  </si>
  <si>
    <t>ENCOSTO 350X350X25 D13                                             198</t>
  </si>
  <si>
    <t>ENCOSTO 605X355X30 D13                                             198</t>
  </si>
  <si>
    <t>ENCOSTO 540X420X30 D13                                             198</t>
  </si>
  <si>
    <t>LAT ENCOSTO 470X90X10 D13                                        198</t>
  </si>
  <si>
    <t>LAT ASSENTO 490X90X10 D13                                        198</t>
  </si>
  <si>
    <t>ENCOSTO 605X405X30 D13                                             198</t>
  </si>
  <si>
    <t>LAT ENCOSTO 630X100X10 D13                                      198</t>
  </si>
  <si>
    <t>LAT ASSENTO 422X130X10 D13                                      198</t>
  </si>
  <si>
    <t>LAT ENCOSTO 600X110X10 D13                                      198</t>
  </si>
  <si>
    <t>LAT ASSENTO 477X120X10 D13                                      198</t>
  </si>
  <si>
    <t>FILETI TRASEIRO 400X60X10 D13                                   198</t>
  </si>
  <si>
    <t>ASSENTO 405X365X20 D20                                              198</t>
  </si>
  <si>
    <t>ASSENTO 400X375X25 D20                                              198</t>
  </si>
  <si>
    <t>ASSENTO 530X420X30 D20                                              198</t>
  </si>
  <si>
    <t>ENCOSTO 600X445X15 D20                                             198</t>
  </si>
  <si>
    <t>ASSENTO 405X455X35 D20                                              198</t>
  </si>
  <si>
    <t>ENCOSTO 625X435X25 D20                                             198</t>
  </si>
  <si>
    <t>ASSENTO 495X415X40 D20                                              198</t>
  </si>
  <si>
    <t>ENCOSTO 590X445X10 D20                                             198</t>
  </si>
  <si>
    <t>ENCOSTO 560X445X10 D20                                             198</t>
  </si>
  <si>
    <t>ASSENTO 545X405X30 D20                                              198</t>
  </si>
  <si>
    <t>ASSENTO 430X405X30 D20                                              198</t>
  </si>
  <si>
    <t>LAT ASSENTO 430X125X10 D13                                      198</t>
  </si>
  <si>
    <t>ENCOSTO 680X430X20 D20                                             198</t>
  </si>
  <si>
    <t>TRAVESSA ESPALDAR 360X40X25 MDF CAD PÉ INTE 198</t>
  </si>
  <si>
    <t>ENCOSTO 450X440X20 D20 - CADEIRA RUBI MADEIR 198</t>
  </si>
  <si>
    <t>ACABAMENTO 520X520X10 D13 - CADEIRA RUBI MAD198</t>
  </si>
  <si>
    <t>ASSENTO 440X425X30 D23 - CADEIRA RUBI MADEIRA198</t>
  </si>
  <si>
    <t>LAT ASSENTO 1300X80X10 D13 - CADEIRA RUBI MAD198</t>
  </si>
  <si>
    <t>ENCOSTO 650X435X20 D20                                             198</t>
  </si>
  <si>
    <t>ASSENTO 400X360X09 MDP - CAD DETROIT                 198</t>
  </si>
  <si>
    <t>ESPUMA ASSENTO 410X370X20 D13 - DETROIT           198</t>
  </si>
  <si>
    <t>ESPUMA ENCOSTO 600X410X20 D13 - DETROIT          198</t>
  </si>
  <si>
    <t>ESPUMA LAT ENCOSTO 480X70X10 D13 - DETROIT    198</t>
  </si>
  <si>
    <t>ENCOSTO ESTOFADO MENOR - CADEIRA PI NOVA Y 198</t>
  </si>
  <si>
    <t>ENCOSTO 448X300X25 D20 - CADEIRA PEROLA MAD 198</t>
  </si>
  <si>
    <t>ENCOSTO 520X330X10 D14 - CADEIRA PEROLA MAD 198</t>
  </si>
  <si>
    <t>ESPUMA 465X450X30 D23 - CADEIRA MADEIRA</t>
  </si>
  <si>
    <t>ASSENTO 430X403X09 MDP - CAD DAKAR</t>
  </si>
  <si>
    <t>ASSENTO ESTOFADO - CADEIRA DAKAR</t>
  </si>
  <si>
    <t>ENCOSTO ESTOFADO MENOR - CADEIRA PÉ INTEIR</t>
  </si>
  <si>
    <t>ESPUMA 840X445X30 D23 - CADEIRA JADE MADEIRA</t>
  </si>
  <si>
    <t>ESPUMA 580X480X10 D14 - CADEIRA JADE MADEIRA</t>
  </si>
  <si>
    <t>ASSENTO ESTOFADO - CAD SANTIAGO</t>
  </si>
  <si>
    <t>ENCOSTO 650X435X10 D20 AMBAR</t>
  </si>
  <si>
    <t>ASSENTO ESTOFADO - CADEIRA PRATA</t>
  </si>
  <si>
    <t>ENCOSTO ESTOFADO - CADEIRA PRATA</t>
  </si>
  <si>
    <t>ASSENTO ESTOFADO - CADEIRA CORDOBA</t>
  </si>
  <si>
    <t>ENCOSTO TAPECADO CAD. CORDOBA</t>
  </si>
  <si>
    <t>ASSENTO 600X520X30 D23 - CADEIRA ARUBA</t>
  </si>
  <si>
    <t>ENCOSTO 730X470X20 D23 - CADEIRA ARUBA</t>
  </si>
  <si>
    <t>TRASEIRA ENCOSTO 770X550X10 D13 - CADEIRA AR</t>
  </si>
  <si>
    <t>PLUMANTE ASSENTO 620X540 - CADEIRA ARUBA</t>
  </si>
  <si>
    <t>LATERAL ENCOSTO 610X90X10 D13 - CAD GENOVA</t>
  </si>
  <si>
    <t>ASSENTO ESTOFADO - CADEIRA PÉ INTEIRO</t>
  </si>
  <si>
    <t>ENCOSTO ESTOFADO - CADEIRA GENOVA</t>
  </si>
  <si>
    <t>ASSENTO ESTOFADO - CADEIRA</t>
  </si>
  <si>
    <t>ENCOSTO ESTOFADO PAPELÃO - CADEIRA PADUA</t>
  </si>
  <si>
    <t>ENCOSTO ESTOFADO - CADEIRA</t>
  </si>
  <si>
    <t>ENCOSTO ESTOFADO - CADEIRA DUBAI PÉ INTEIRO</t>
  </si>
  <si>
    <t>ENCOSTO ESTOFADO - CADEIRA RUBI MADEIRA</t>
  </si>
  <si>
    <t>ASSENTO ESTOFADO - CADEIRA RUBI MADEIRA</t>
  </si>
  <si>
    <t>ASSENTO/ENCOSTO ESTOFADO - CADEIRA JADE MA198</t>
  </si>
  <si>
    <t>ASSENTO ESTOFADO - CAD TOPAZIO PÉ INTEIRO M 198</t>
  </si>
  <si>
    <t>ENCOSTO ESTOFADO - CADEIRA TOPAZIO LIGHT MA198</t>
  </si>
  <si>
    <t>ASSENTO ESTOFADO - CADEIRA PEROLA MADEIRA  198</t>
  </si>
  <si>
    <t>ENCOSTO ESTOFADO - CADEIRA PEROLA MONTADA198</t>
  </si>
  <si>
    <t>ENCOSTO ESTOFADO - CAD AMBAR LIGHT 920 MAD  198</t>
  </si>
  <si>
    <t>ENCOSTO ESTOFADO MENOR - CADEIRA PÉ INTEIR  198</t>
  </si>
  <si>
    <t>ENCOSTO ESTOFADO BORD - CADEIRA MILÃO PÉ IN 198</t>
  </si>
  <si>
    <t>ENCOSTO ESTOFADO - CAD TRENTO                           198</t>
  </si>
  <si>
    <t>TRAVESSA INFERIOR PES 350X70X18 MDF-CADEIRA 3</t>
  </si>
  <si>
    <t>LAT MENOR BASE INTERNA 307X350X15 MDP - DAKA3</t>
  </si>
  <si>
    <t>LAT MAIOR BASE INTERNA 455X348X15 MDP - DAKAR3</t>
  </si>
  <si>
    <t>LAT MAIOR BASE INTERNA 675X348X15 MDP - DAKAR3</t>
  </si>
  <si>
    <t>LAT MENOR BASE INTERNA 527X350X15 MDP - DAKA3</t>
  </si>
  <si>
    <t>LAT MAIOR BASE INTERNA 913X348X15 MDP - DAKAR3</t>
  </si>
  <si>
    <t>LAT MENOR BASE INTERNA 765X350X15 MDP - DAKA3</t>
  </si>
  <si>
    <t>TRAVESSA ENCOSTO 360X72X15 MDP - CAD DAKAR 3</t>
  </si>
  <si>
    <t>LAT MENOR BASE INTERNA 965X350X15 MDP - DAKA3</t>
  </si>
  <si>
    <t>LAT MAIOR BASE INTERNA 1113X348X15 MDP -DAKA 3</t>
  </si>
  <si>
    <t>BASE CAIXOTE MALAGA - 385X384X15 MDP                 3</t>
  </si>
  <si>
    <t>BATENTE CAIXOTE MALAGA - 385X384X15 MDF          3</t>
  </si>
  <si>
    <t>TOPO MOLDURA MALAGA - 452X390X15 MDP              3</t>
  </si>
  <si>
    <t>LATERAL MOLDURA MALAGA - 550X385X15 MDP        3</t>
  </si>
  <si>
    <t>EMB. GAB. JERI (632X472X268)                                       3</t>
  </si>
  <si>
    <t>LATERAL DIREITA CAIXOTE MALAGA - 412X385X15 M3</t>
  </si>
  <si>
    <t>LATERAL ESQUERDA CAIXOTE MALAGA - 412X385X13</t>
  </si>
  <si>
    <t>FRENTE GAVETA MALAGA - 408X204X15 MDP             3</t>
  </si>
  <si>
    <t>TRASEIRA GAVETA MALAGA - 359X170X12 MDP          3</t>
  </si>
  <si>
    <t>LATERAL DIREITA GAVETA MALAGA - 338X170X12 M  3</t>
  </si>
  <si>
    <t>LATERAL ESQUERDA GAVETA MALAGA - 338X170X1  3</t>
  </si>
  <si>
    <t>(3) BASE 572X572X12 MDF - MESA SANTIAGO 1,36      3</t>
  </si>
  <si>
    <t>RIPA 751X70X12 MDF - MESA SANTIAGO                      3</t>
  </si>
  <si>
    <t>PAINEL TRASEIRO MALAGA - 1200X605X15 MDF         3</t>
  </si>
  <si>
    <t>FUNDO BAU MALAGA 900X420X15 MDF                         3</t>
  </si>
  <si>
    <t>LATERAL MAIOR BAU MALAGA 900X265X15 MDF         3</t>
  </si>
  <si>
    <t>FUNDO NICHO BAU MALAGA 460X450X18 MDF            3</t>
  </si>
  <si>
    <t>TAMPO NICHO 460X450X18 MDF                                    3</t>
  </si>
  <si>
    <t>LATERAL MENOR BAU MALAGA 420X250X15 MDF       3</t>
  </si>
  <si>
    <t>LATERAL NICHO 450X229X18 MDF                                 3</t>
  </si>
  <si>
    <t>PES BAU MALAGA 360X120X25 MDF                              3</t>
  </si>
  <si>
    <t>(5) BASE 474X152X12 MDF - MESA SANTIAGO              3</t>
  </si>
  <si>
    <t>TOPO CAIXOTE MALAGA - 414X387X15 MDP                3</t>
  </si>
  <si>
    <t>(2) PAINEL TRASEIRO MALAGA - 1200X605X15 MDP    3</t>
  </si>
  <si>
    <t>LATERAL 751X572X12 MDF - MESA TELINHA 1,36        3</t>
  </si>
  <si>
    <t>BASE 572X572X12 MDF - MESA TELINHA 1,36               3</t>
  </si>
  <si>
    <t>(2) LAT BASE EXTERNA 780X455X12 MDP-MESA TRE 3</t>
  </si>
  <si>
    <t>LAT BASE EXTERNA 778X453X12 MDP - MESA DAKAR3</t>
  </si>
  <si>
    <t>(10)PE MAIOR 760X100 (170) X15 MDF-MIAMI 1,37X0,83</t>
  </si>
  <si>
    <t>(1) LATERAL 1180X92X15 MDF - BASE DUBAI                3</t>
  </si>
  <si>
    <t>(4) PE MENOR 760X85 (135) X15 MDF-MIAMI 1,37X0,803</t>
  </si>
  <si>
    <t>BASE 772X326X12 MDF - SANTIAGO UNICA 1,60          3</t>
  </si>
  <si>
    <t>(1-6) LATERAL RIPADA - MESA SANTIAGO 1,36            3</t>
  </si>
  <si>
    <t>TRAV.MAIOR 980X65(135)X15 MDF-TAMPO AMST.1,033</t>
  </si>
  <si>
    <t>TRAV. MENOR 850X65X15 MDF - TAMPO AMST. 1,03X3</t>
  </si>
  <si>
    <t>BASE 472X472X12 MDF - SANTIAGO 1,03                      3</t>
  </si>
  <si>
    <t>PE 790(800)X100X50 MDP - MESA GENOVA                   3</t>
  </si>
  <si>
    <t>BASE DOS PES 634(653)X95X50 MDP - MESA GENOV 3</t>
  </si>
  <si>
    <t>PE FRONTAL 430X(108)51X25 MDF (ESQUERDO)         3</t>
  </si>
  <si>
    <t>PE FRONTAL 430X(108)51X25 MDF (DIREITO)               3</t>
  </si>
  <si>
    <t>PÉ FRONTAL 441X65(911)X25 MDF (16PÇS) - CAD PÉ 3</t>
  </si>
  <si>
    <t>PE FRONTAL 430X(108)51X25 MDF (DIR) SANTIAGO N3</t>
  </si>
  <si>
    <t>PE FRONTAL 430X(108)51X25MDF (ESQRD) SANTIAG</t>
  </si>
  <si>
    <t>BASE MAIOR 940X180X25 MDP - MESA TROIA 1,60</t>
  </si>
  <si>
    <t>TRAVESSA 758X180X25 MDP - MESA TROIA</t>
  </si>
  <si>
    <t>BASE MENOR 334(165)X180X25 MDP - MESA TROIA 1</t>
  </si>
  <si>
    <t>BASE MENOR 316(156)X180X25 MDP - MESA TROIA 1</t>
  </si>
  <si>
    <t>BASE MAIOR 492X180X25 MDP - MESA TROIA 1,03</t>
  </si>
  <si>
    <t>BASE MAIOR 692X180X25 MDP - MESA TROIA 1,20</t>
  </si>
  <si>
    <t>PE FRONTAL RETO 430X(108)51X25 MDF (DIR) SANT</t>
  </si>
  <si>
    <t>PE FRONTAL RETO 430X(108)51X25MDF (ESQRD) SA</t>
  </si>
  <si>
    <t>PE FRONTAL 430X(108)51X25 MDF (ESQUERDO)</t>
  </si>
  <si>
    <t>PE FRONTAL 430X(108)51X25 MDF (DIREITO)</t>
  </si>
  <si>
    <t>PE FRONTAL 430X(108)51X25MDF (ESQRD) SANTIAG 3</t>
  </si>
  <si>
    <t>PES FRONTAL 480X80 (125)X25 MDF - CADEIRA          3</t>
  </si>
  <si>
    <t>TAMPO MONTADO 1600X900X45 MDF-TAMPO C/ENG 3</t>
  </si>
  <si>
    <t>TAMPO MONTADO 1800X900X45 MDF-TAMPO C/ENG 3</t>
  </si>
  <si>
    <t>TAMPO ENGROSSADO (R100) - 1360X900X40 MDF      3</t>
  </si>
  <si>
    <t>TAMPO MTD 1600X900X45 MDF-TAMPO C/ENGROS R3</t>
  </si>
  <si>
    <t>TAMPO MTD 1800X900X45 MDF-TAMPO C/ENGROS R3</t>
  </si>
  <si>
    <t>TAMPO ENGROSSADO R100 C/ VIDRO 1360X900X40  3</t>
  </si>
  <si>
    <t>TAMPO VITREO 1365X905X25 MDF-MESA VIENA</t>
  </si>
  <si>
    <t>TAMPO VITREO 1605X905X25 MDF-MESA VIENA</t>
  </si>
  <si>
    <t>TAMPO VITREO 1365X905X25 MDF-MESA BILBAO</t>
  </si>
  <si>
    <t>TAMPO VITREO 1605X905X25 MDF-MESA BILBAO</t>
  </si>
  <si>
    <t>TAMPO VITREO 1805X905X25 MDF-MESA VIENA</t>
  </si>
  <si>
    <t>TAMPO 1365X685X25 MDF - MESA ANCARA</t>
  </si>
  <si>
    <t>TAMPO REDONDO 1035X1035X18 MDF - MESA TURIM1</t>
  </si>
  <si>
    <t>TAMPO REDONDO 1035X1035X25 MDF - MESA TURIM1</t>
  </si>
  <si>
    <t>TAMPO VITREO 1365X905X18 MDF - MESA DUBAI LIG1</t>
  </si>
  <si>
    <t>TAMPO VITREO 1605X905X18 MDF - MESA DUBAI LIG1</t>
  </si>
  <si>
    <t>TAMPO VITREO 1360X900X18 MDF-MESA ATHENAS   1</t>
  </si>
  <si>
    <t>TAMPO VITREO 1365X905X18 MDF-MESA DUBLIN (RA1</t>
  </si>
  <si>
    <t>TAMPO VITREO 1205X905X25 MDF-MESA VIENA         1</t>
  </si>
  <si>
    <t>TAMPO VITREO 1205X905X18 MDF-MESA ATHENAS   1</t>
  </si>
  <si>
    <t>TAMPO VITREO 1605X905X18 MDF - JACARTA (RAIO11</t>
  </si>
  <si>
    <t>TAMPO VITREO 1365X905X18 MDF - JACARTA (RAIO11</t>
  </si>
  <si>
    <t>TAMPO VITREO 1805X905X18 MDF-MESA DUBAI         1</t>
  </si>
  <si>
    <t>TAMPO 1365X905X25 MDF - MESA COM VIDRO            1</t>
  </si>
  <si>
    <t>TAMPO 1605X905X25 MDF - MESA COM VIDRO            1</t>
  </si>
  <si>
    <t>TAMPO 1805X905X25 MDF - MESA COM VIDRO            1</t>
  </si>
  <si>
    <t>TAMPO 1205X905X18 MDF - MESA COM VIDRO            1</t>
  </si>
  <si>
    <t>TAMPO 1365X905X18 MDF - MESA COM VIDRO            1</t>
  </si>
  <si>
    <t>TAMPO 1605X905X18 MDF - MESA COM VIDRO            1</t>
  </si>
  <si>
    <t>TAMPO 1805X905X18 MDF - MESA COM VIDRO            1</t>
  </si>
  <si>
    <t>TAMPO REDONDO 1035X1035X18 MDF - MESA COM V1</t>
  </si>
  <si>
    <t>TAMPO REDONDO 1035X1035X25 MDF - MESA COM V1</t>
  </si>
  <si>
    <t>TAMPO 1205X905X25 MDF - MESA COM VIDRO            1</t>
  </si>
  <si>
    <t>TAMPO 1365X905X18 MDF - MESA COM VIDRO (RAIO 1</t>
  </si>
  <si>
    <t>TAMPO 1365X905X25 MDF - MESA COM VIDRO (RAIO 1</t>
  </si>
  <si>
    <t>TAMPO 1605X905X25 MDF - MESA COM VIDRO (RAIO 1</t>
  </si>
  <si>
    <t>TAMPO 1605X905X18 MDF - MESA COM VIDRO (RAIO 1</t>
  </si>
  <si>
    <t>TAMPO 1205X905X15 MDF - MESA COM VIDRO            1</t>
  </si>
  <si>
    <t>TAMPO 1365X905X15 MDF - MESA COM VIDRO            1</t>
  </si>
  <si>
    <t>TAMPO 1605X905X15 MDF - MESA COM VIDRO            1</t>
  </si>
  <si>
    <t>TAMPO VITREO 1365X905X15 MDF                                 1</t>
  </si>
  <si>
    <t>TAMPO VITREO 1605X905X15 MDF                                 1</t>
  </si>
  <si>
    <t>TAMPO ENGROSSADO (R100) - 1360X900X40 MDF      1</t>
  </si>
  <si>
    <t>TAMPO MTD 1600X900X45 MDF-TAMPO C/ENGROS R1</t>
  </si>
  <si>
    <t>TAMPO MONTADO 1600X900X45 MDF-TAMPO C/ENG 1</t>
  </si>
  <si>
    <t>TAMPO ENGROSSADO R100 C/ VIDRO 1360X900X40  1</t>
  </si>
  <si>
    <t>PE MAIOR 740X120 (194)X18 MDF - MESA SIENA</t>
  </si>
  <si>
    <t>PE MENOR 740X100 (164)X18 MDF - MESA SIENA</t>
  </si>
  <si>
    <t>TRAVESSA LATERAL 810X120X15 MDF-MESA SIENA</t>
  </si>
  <si>
    <t>TRAV FRONTAL 780X120X15 MDF - MESA SIENA 0,90 1</t>
  </si>
  <si>
    <t>TRAV FRONT 1080X120X15 MDF-MESA SIENA C/V1,2  1</t>
  </si>
  <si>
    <t>TRAV FRONT 1480X120X15 MDF-MESA SIENA C/V1,6  1</t>
  </si>
  <si>
    <t>(4) LAT BAS INTERNA 780X455X15 MDP-MES TRENTO1</t>
  </si>
  <si>
    <t>LAT BAS INTERNA 780X910X15 MDP-MES FLOREN 1, 1</t>
  </si>
  <si>
    <t>LAT EXTER 760X370X12 MDF-MESA VEGAS C/V 1,10X1</t>
  </si>
  <si>
    <t>LAT EXTERNA 760X560X12 MDF - BASE VEGAS 1,36X 1</t>
  </si>
  <si>
    <t>LAT INTER 760X340X12 MDF-MESA VEGAS C/V 1,10X 1</t>
  </si>
  <si>
    <t>LAT INTER 760X530X12 MDF-MESA VEGAS C/V 1,36X 1</t>
  </si>
  <si>
    <t>BASE 400X400X12 MDP-MESA VEGAS C/V 1,10X1,10   1</t>
  </si>
  <si>
    <t>BASE 600X600X12 MDP-MESA VEGAS C/V 1,36X1,36   1</t>
  </si>
  <si>
    <t>(4)TAMP INTERNO 500X400X15MDP-MESA AMST.1,36 1</t>
  </si>
  <si>
    <t>(2) BASE 620X620X12 MDP - MESA ASMT. 1,36X1,36    1</t>
  </si>
  <si>
    <t>(3)LAT. DA BASE 750X565X12 MDP-MESA AMST.1,36X1</t>
  </si>
  <si>
    <t>(1)LAT. C/FRISO 750X590X12 MDF-MESA AMST.1,36X 1</t>
  </si>
  <si>
    <t>(6)TRAV. MAIOR 1320X65 (135)X15 MDP-AMST.1,36X1 1</t>
  </si>
  <si>
    <t>(5) TRAV. MENOR1190X65X15 MDP-MESA AMST.1,36X1</t>
  </si>
  <si>
    <t>TRAV. MAIOR 1420X65X18 MDF - MESA AMST. 1,60X0 1</t>
  </si>
  <si>
    <t>TRAV. MENOR 860X65 (135) X18 MDF - AMST. 1,60X0, 1</t>
  </si>
  <si>
    <t>BASE 380X380X12 MDP - MESA AMSTERDAM               1</t>
  </si>
  <si>
    <t>LAT. COM FRISO 750X335X12 MDF - MESA AMSTERD 1</t>
  </si>
  <si>
    <t>LAT. DA BASE 750X310X12 MDP - MESA AMSTERDAM1</t>
  </si>
  <si>
    <t>TRAV. MENOR 700X65X18 MDF - MESA AMST. 90X90  1</t>
  </si>
  <si>
    <t>TRAV. MAIOR 835X65 (135)X18 MDF - AMST. 90X90     1</t>
  </si>
  <si>
    <t>TAMPO 1080X380X12 MDP - MESA AMST 1,60X0,90     1</t>
  </si>
  <si>
    <t>SUP. TAMPO 740X100X15 MDP - MESA MONTREAL     1</t>
  </si>
  <si>
    <t>LATERAL EXTERNA 750X400X12 MDP - MESA MONTR1</t>
  </si>
  <si>
    <t>ENGRO MENOR 758X60X15 MDP - MESA MONTREAL  1</t>
  </si>
  <si>
    <t>ENGRO MAIOR 1200X60X15 MDP - MESA MONTREAL 1</t>
  </si>
  <si>
    <t>ENGRO MAIOR 1500X60X15 MDP - MESA MONT 1,50X1</t>
  </si>
  <si>
    <t>TAMPO 1200X880X15 MDP - MESA MONTREAL 1,20X01</t>
  </si>
  <si>
    <t>TAMPO 1500X880X15 MDP - MESA MONTREAL 1,50X01</t>
  </si>
  <si>
    <t>VISTA 750X62X03 MDF MESA MONTREAL                     1</t>
  </si>
  <si>
    <t>BASE 410X100X12 MDP - MESA MONTREAL                  1</t>
  </si>
  <si>
    <t>TRAVESSA  270X120X15 MDP - MES MONTREAL 1,20 1</t>
  </si>
  <si>
    <t>TRAVESSA 690X120X15 MDP - MESA MONTREL 1,50X1</t>
  </si>
  <si>
    <t>LATERAL INTERNA 750X400X12 MDP - MESA MONTR 1</t>
  </si>
  <si>
    <t>ENGRO MENOR 802X60X15 MDP - MESA MIAMI           1</t>
  </si>
  <si>
    <t>ENGRO MAIOR 1246X60X15 MDP - MESA MIAMI 1,37X1</t>
  </si>
  <si>
    <t>EXCLUIR                                                                             1</t>
  </si>
  <si>
    <t>(2) TRAVESSA MAIOR 1030X100X15 MDP-MESA MIAM1</t>
  </si>
  <si>
    <t>(2)TRAV.MAIOR 1210X100X15 MDP-MESA MIAMI 1,37X1</t>
  </si>
  <si>
    <t>(3) TRAV.MENOR 610X100X15 MDP-MESA MIAMI 1,37 1</t>
  </si>
  <si>
    <t>TAMPO 1202X802X12 MDP - MESA MIAMI 1,20              1</t>
  </si>
  <si>
    <t>TAMPO 1368X802X12 MDP - MESA MIAMI 1,37X0,80     1</t>
  </si>
  <si>
    <t>PE 770X90X25 MDF - MESA RAVENA                              1</t>
  </si>
  <si>
    <t>TRAV CENTRAL 1010X90X25 MDF - RAVENA 1,60X0,9 1</t>
  </si>
  <si>
    <t>TRAV SUPERIOR 880X90X25 MDF-MESA RAVENA 1,6 1</t>
  </si>
  <si>
    <t>TRAVESSA 220 (450)X90X25 MDF-MESA RAVENA 0,901</t>
  </si>
  <si>
    <t>TRAVESSA INFERIOR 350X90X25 MDF-MESA RAVEN  1</t>
  </si>
  <si>
    <t>TRAVESSA INTERM 350X90X25 MDF-MESA RAVENA   1</t>
  </si>
  <si>
    <t>PES FRONTAL 480X80 (125)X25 MDF - CADEIRA          1</t>
  </si>
  <si>
    <t>TRAVESSA DOS PES SUP.325X70X18 MDF - CADEIRA1</t>
  </si>
  <si>
    <t>TRAV. PES PINTADA INF.325X70X18 MDF-CADEIRA</t>
  </si>
  <si>
    <t>TRAVESSA INF.ASS 350X97X18 MDF-CADEIRA</t>
  </si>
  <si>
    <t>TRAVESSA INFERIOR 400X70X18 MDF CADEIRA</t>
  </si>
  <si>
    <t>TRAV DO ASSENTO 400X97X18 MDF - CADEIRA</t>
  </si>
  <si>
    <t>TRAVESSA ASSENTO INT. 335X70X18 MDF - CADEIRA1</t>
  </si>
  <si>
    <t>TRAVESSA INFERIOR 335X70X18 MDF - CADEIRA       1</t>
  </si>
  <si>
    <t>TRAVESSA SUP.FRONTAL 335X70X18 MDF - CADEIR  1</t>
  </si>
  <si>
    <t>TRAVESSA MENOR SUP. 335X40 (84)X18 MDF - CADE1</t>
  </si>
  <si>
    <t>FUNDO 515X345X03 MDF - CADEIRA MIAMI                  1</t>
  </si>
  <si>
    <t>FUNDO 505X150X03 MDF - CADEIRA SIENA                  1</t>
  </si>
  <si>
    <t>TRAVESSA USINADA 390X45X18 MDF - CADEIRA SIE  1</t>
  </si>
  <si>
    <t>PES 450X80 (145)X25 MDF - CADEIRA                            1</t>
  </si>
  <si>
    <t>TRAVESSA ASSENTO 400X70X18 MDF CADEIRA MON1</t>
  </si>
  <si>
    <t>ESPALDAR 405X45X25 MDF - CADEIRA SIENA/FLORE 1</t>
  </si>
  <si>
    <t>ESPALDAR 405X45 (540)X25 MDF - CADEIRA RAVENA1</t>
  </si>
  <si>
    <t>TRAVESSA SUP.FRONTAL 350X70X18 MDF - CADEIR  1</t>
  </si>
  <si>
    <t>TRAV.SUP.MENOR 350X70X18 MDF -CADEIRA PARIS 1</t>
  </si>
  <si>
    <t>TRAVESSA INFERIOR 350X70X25 MDF - CADEIRA       1</t>
  </si>
  <si>
    <t>TRV.ASSENTO INTERM 350X70X18 MDF-CADEIRA PA 1</t>
  </si>
  <si>
    <t>TRAVESSA CHANFRADO 350X110X18 MDF - CADEIRA1</t>
  </si>
  <si>
    <t>TRAVESSA INFERIOR PES 350X70X18 MDF-CADEIRA 1</t>
  </si>
  <si>
    <t>TRAVESSA ENCOSTO 350X97X18 MDF - CADEIRA       1</t>
  </si>
  <si>
    <t>ENGRO MAIOR 1080X60X15 MDP - MESA MIAMI           1</t>
  </si>
  <si>
    <t>TAMP INTERNO 395X395X15 MDP - MESA AMST. 1,20 1</t>
  </si>
  <si>
    <t>BASE 500X500X12 MDP - MESA ASMT. 1,20X1,20         1</t>
  </si>
  <si>
    <t>LAT. DA BASE 750X425X12 MDP - MESA AMST. 1,20X  1</t>
  </si>
  <si>
    <t>TRAV. MAIOR 1160X65 (135)X18 MDF - AMST. 1,20X1, 1</t>
  </si>
  <si>
    <t>TRAV. MENOR 1030X65X18 MDF - MESA AMST. 1,20X 1</t>
  </si>
  <si>
    <t>LAT. C/ FRISO 750X450X12 MDF- MESA AMST. 1,20X1 1</t>
  </si>
  <si>
    <t>PÉ 820X90 (151)X25 MDF - MESA PARIS                        1</t>
  </si>
  <si>
    <t>TRAVESSA SUPERIOR 350X90X25 MDF - MESA PARIS1</t>
  </si>
  <si>
    <t>TRAVESSA INTERM. 350X70X25 MDF - MESA PARIS    1</t>
  </si>
  <si>
    <t>TRAVESSA CHANF. 350X90X25 MDF - MESA PARIS     1</t>
  </si>
  <si>
    <t>TRAVESSA CENTRAL 500X70X25 MDF - MESA PARIS  1</t>
  </si>
  <si>
    <t>TRAVESSA CHANF. 830X90X25 MDF - MESA PARIS     1</t>
  </si>
  <si>
    <t>TRAVESSA CENTRAL 975X70X25 MDF - MESA PARIS  1</t>
  </si>
  <si>
    <t>LAT MAIOR 850X760X12 MDF - MESA LISSE 1,60X0,901</t>
  </si>
  <si>
    <t>LAT MENOR 350X760X12 MDF - MESA LISSE 1,60X0,9 1</t>
  </si>
  <si>
    <t>FUNDO MAIOR 850X760X03 MDF - MESA LISSE 1,60X 1</t>
  </si>
  <si>
    <t>FUNDO MENOR 350X760X03 MDF - MESA LISSE 1,60X1</t>
  </si>
  <si>
    <t>BASE 880X382X12 MDF - MESA LISSE 1,60X0,90          1</t>
  </si>
  <si>
    <t>TRAV. MENOR 860X65X18 MDF - MESA AMST. 1,60X0 1</t>
  </si>
  <si>
    <t>TAMP INTERNO 500X400X15 MDP - MESA LISSE 1,36X1</t>
  </si>
  <si>
    <t>LAT ANGULO 560X760X12 MDF - MESA LISSE 1,36X1, 1</t>
  </si>
  <si>
    <t>FUNDO ANGULO 560X760X03 MDF - MESA LISSE 1,361</t>
  </si>
  <si>
    <t>BASE 620X620X12 MDP - MESA LISSE 1,36X1,36          1</t>
  </si>
  <si>
    <t>TRAV. MAIOR 1320X65 (135)X18 MDF - LISSE 1,36X1,31</t>
  </si>
  <si>
    <t>TRAV. MENOR1190X65X18 MDF - MESA LISSE 1,36X1 1</t>
  </si>
  <si>
    <t>LAT ANGULO 450X760X12 MDF - MESA LISSE 1,20X1, 1</t>
  </si>
  <si>
    <t>FUNDO ANGULO 450X760X03 MDF - MESA LISSE 1,201</t>
  </si>
  <si>
    <t>BASE 380X380X12 MDP - MESA LISSE 0,90X0,90          1</t>
  </si>
  <si>
    <t>LAT.BAS IN.780X500X12 MDF-MES FLOREN C/V 1,20X1</t>
  </si>
  <si>
    <t>LAT TRIA INF. 890(600)X443(680)X12 MDF-MESA VIEN 1</t>
  </si>
  <si>
    <t>LAT DIAG 1140X350X15 MDP-MES VIENA 1,0X0,90</t>
  </si>
  <si>
    <t>LAT MENOR 595X350X15 MDP-MESA VIENA</t>
  </si>
  <si>
    <t>LAT TRIAN INF. 795(580)X400(580)X12 MDF-MESA VIE</t>
  </si>
  <si>
    <t>LAT DIAG 1050X350X15 MDP-MES VIENA 1,20X0,90</t>
  </si>
  <si>
    <t>LAT MENOR 565X350X15 MDP-MESA VIENA</t>
  </si>
  <si>
    <t>TRAVESSA TAMPO 600X100X15 MDF - MESA VIGO</t>
  </si>
  <si>
    <t>TRAVESSA INTERNA 345X180X18 MDF - MESA VIGO</t>
  </si>
  <si>
    <t>TRAVESSA CENTRAL 490X180X15 MDF - MESA VIGO</t>
  </si>
  <si>
    <t>ACABAMENTO PES 750X354X03 MDF - MESA VIGO</t>
  </si>
  <si>
    <t>APOIO PES 405X75 (155)X12 MDF - MESA VIGO</t>
  </si>
  <si>
    <t>PE 01 780X90 (155)X25 MDF - MESA VIGO</t>
  </si>
  <si>
    <t>TRAVESSA CENTRAL 890X180X15 MDF - MESA VIGO</t>
  </si>
  <si>
    <t>TAMPO 400X400X12 MDP-MESA VEGAS C/V 1,10X1,1</t>
  </si>
  <si>
    <t>TAMPO 600X600X12 MDP-MESA VEGAS C/V 1,36X1,3</t>
  </si>
  <si>
    <t>TAMPO 380X380X12 MDP - MESA AMSTERDAM</t>
  </si>
  <si>
    <t>LAT TRIA SUP. 890(600)X443(680)X12 MDF-BASE VIEN1</t>
  </si>
  <si>
    <t>TAMPO 380X380X12 MDP - MESA LISSE 0,90X0,90       1</t>
  </si>
  <si>
    <t>TAMPO 880X382X12 MDF - MESA LISSE 1,60X0,90       1</t>
  </si>
  <si>
    <t>LAT TRIAN SUP. 795(580)X400(580)X12 MDF-MESA VI 1</t>
  </si>
  <si>
    <t>LAT TRIA SUP. 890(600)X443(680)X12 MDF-MESA VIE  1</t>
  </si>
  <si>
    <t>ENCOSTO 250X350X15 MDF CADEIRA                           1</t>
  </si>
  <si>
    <t>TRAVESSA INF. PÉS 350X70X18 MDF - CADEIRA         1</t>
  </si>
  <si>
    <t>TRAV FRONT 1230X120X15 MDF-MESA SIENA C/V1,3  1</t>
  </si>
  <si>
    <t>(2) FECHAMENTO I 1090X295X12 MDF - BASE DUBAI  1</t>
  </si>
  <si>
    <t>(3) FECHAMENTO II 600X295X12 MDF - BASE DUBAI   1</t>
  </si>
  <si>
    <t>(4) FECHAMENTO III 545X327X12 MDF - BASE DUBAI  1</t>
  </si>
  <si>
    <t>(5) FECHAMENTO IV 453X327X12 MDF - BASE DUBAI  1</t>
  </si>
  <si>
    <t>BASE 1330X360X15 MDP - APARADOR                           1</t>
  </si>
  <si>
    <t>TAMPO 1330X360X15 MDP - APARADOR                       1</t>
  </si>
  <si>
    <t>LATERAL DIR. 680X360X12 MDP - APARADOR              1</t>
  </si>
  <si>
    <t>LATERAL ESQ. 680X360X12 MDP - APARADOR             1</t>
  </si>
  <si>
    <t>TRAVESSA 1330X70X12 MDP - APARADOR                   1</t>
  </si>
  <si>
    <t>DIVISORIA 580X360X15 MDP - APARADOR                    1</t>
  </si>
  <si>
    <t>PRATELEIRA 432X340X12 MDP - APARADOR                1</t>
  </si>
  <si>
    <t>PORTA 600X445X12 MDP - APARADOR                          1</t>
  </si>
  <si>
    <t>FUNDO 896X604X03 MDF - APARADOR                          1</t>
  </si>
  <si>
    <t>PRATELEIRA MAIOR 882X340X12 MDP - APARADOR   1</t>
  </si>
  <si>
    <t>FRENTE GAVETA 447X197X12 MDP - APARADOR        1</t>
  </si>
  <si>
    <t>FUNDO GAVETA 397X306X03 MDF - APARADOR          1</t>
  </si>
  <si>
    <t>LATERAL DE GAVETA APARADOR - 300X150X12 MDP 1</t>
  </si>
  <si>
    <t>CONTRAFUNDO DE GAVETA APARADOR - 385X128X  1</t>
  </si>
  <si>
    <t>TRAVESSA MAIOR 740X100X15 MDP - MESA MIAMI 0, 1</t>
  </si>
  <si>
    <t>TRAV. MENOR 710X100X15 MDP - MESA MIAMI 0,90    1</t>
  </si>
  <si>
    <t>TAMPO 900X900X12 MDP - MESA MIAMI 0,90                1</t>
  </si>
  <si>
    <t>ENGRO MAIOR 900X60X15 MDP - MESA MIAMI 0,90     1</t>
  </si>
  <si>
    <t>ENGRO MENOR 780X60X15 MDP - MESA MIAMI 0,90   1</t>
  </si>
  <si>
    <t>LAT. COM FRISO 750X335X12 MDF - BASE AMSTERD 1</t>
  </si>
  <si>
    <t>FUNDO 453X604X03 MDF - APARADOR                          1</t>
  </si>
  <si>
    <t>FUNDO 1340X325X03 MDF - BUFFET                              1</t>
  </si>
  <si>
    <t>TAMPO 1362X401X15 MDP - BUFFET                              1</t>
  </si>
  <si>
    <t>TRAVESSA VERTICAL 536X101X15 MDP - BUFFET       1</t>
  </si>
  <si>
    <t>LATERAL ESQUERDA 720X391X12 MDP - BUFFET       1</t>
  </si>
  <si>
    <t>LATERAL DIREITA 720X391X12 MDP - BUFFET             1</t>
  </si>
  <si>
    <t>BASE 1320X390X12 MDP - BUFFET                                 1</t>
  </si>
  <si>
    <t>TRAVESSA SUPERIOR 1320X80X12 MDP - BUFFET     1</t>
  </si>
  <si>
    <t>PRATELEIRA 1320X289X12 MDP - BUFFET                    1</t>
  </si>
  <si>
    <t>TRAVESSA PORTA 1320X101X12 MDP - BUFFET</t>
  </si>
  <si>
    <t>PORTA 582X444X12 MDP - BUFFET</t>
  </si>
  <si>
    <t>TRAVESSA 308X71X15 MDP - BUFFET</t>
  </si>
  <si>
    <t>TAMPO 912X390X12 MDP-BASE VIENA</t>
  </si>
  <si>
    <t>BASE 500X500X12 MDP - MESA LISSE 1,20X1,20</t>
  </si>
  <si>
    <t>PE 02 780X90 (155)X25 MDF - MESA VIGO</t>
  </si>
  <si>
    <t>TRAVESSA 1 750X154X15 MDP - MESA TURIM</t>
  </si>
  <si>
    <t>TRAVESSA 2 750X152X15 MDP - MESA TURIM</t>
  </si>
  <si>
    <t>(4) APOIO TAMPO 680X452X12 MDP - BASE DUBLIN</t>
  </si>
  <si>
    <t>(2) LATERAL 778X336X12 MDP - BASE BILBAO</t>
  </si>
  <si>
    <t>(6) APOIO 336X115X12 MDP - BASE BILBAO</t>
  </si>
  <si>
    <t>APOIO 664X264X12 MDP - BASE IMOLA 1,60/1,80</t>
  </si>
  <si>
    <t>FECHAMENTO MAIOR 851X348X15 MDF - BASE IMOL</t>
  </si>
  <si>
    <t>FECHAMENTO MENOR 464X351X15 MDF - BASE IMO</t>
  </si>
  <si>
    <t>TRAVESSA MAIOR 656X136X15 MDP - BASE IMOLA 1</t>
  </si>
  <si>
    <t>TRAV MENOR 420(208)X136X15 MDF - BASE IMOLA</t>
  </si>
  <si>
    <t>(5) TRAVA 336X300X12 MDP - BASE BILBAO 1,35</t>
  </si>
  <si>
    <t>APOIO 422X264X12 MDP - BASE IMOLA 1,35</t>
  </si>
  <si>
    <t>FECHAMENTO MAIOR 610X348X15 MDF - BASE IMOL</t>
  </si>
  <si>
    <t>TRAVESSA MAIOR 412X136X15 MDP - BASE IMOLA 1</t>
  </si>
  <si>
    <t>(5) TRAVA 386X336X12 MDP - BASE BILBAO 1,60/1,80</t>
  </si>
  <si>
    <t>TAMPO 1330X360X15 MDP - APARADOR C/ GAVETA</t>
  </si>
  <si>
    <t>BASE 1330X360X15 MDP - APARADOR C/ GAVETA</t>
  </si>
  <si>
    <t>DIVISORIA ESQ 580X360X15 MDP - APARADOR C/ GA</t>
  </si>
  <si>
    <t>LATERAL GAVETA 300X150X12 MDP - APARADOR</t>
  </si>
  <si>
    <t>CONTRA FUNDO GAVETA 385X128X12 MDP - APARA</t>
  </si>
  <si>
    <t>FUNDO 1353X605X03 MDF - APARADOR</t>
  </si>
  <si>
    <t>DIVISORIA DIR 580X360X15 MDP - APARADOR C/ GAV1</t>
  </si>
  <si>
    <t>TRAVESSA INFERIOR 1320X80X12 MDP - BUFFET       1</t>
  </si>
  <si>
    <t>LATERAL INTERNA 780X455X15 MDP-MESA PADUA    1</t>
  </si>
  <si>
    <t>LATERAL EXTERNA 780X455X12 MDP-MESA PADUA   1</t>
  </si>
  <si>
    <t>LATERAL INTERNA 910X770X15 MDP-MESA PADUA    1</t>
  </si>
  <si>
    <t>TAMPO 902X902X15 MDP - MESA ATLANTA 0,90          1</t>
  </si>
  <si>
    <t>TAMPO 1362X902X15 MDP - MESA PADUA 1,36            1</t>
  </si>
  <si>
    <t>ENG MENOR 780X60X15 MDP - MESA ATLANTA/PADU1</t>
  </si>
  <si>
    <t>ENGRO MENOR 902X60X15 MDP - MESA ATLANTA / P1</t>
  </si>
  <si>
    <t>ENGRO MAIOR 1240X60X15 MDP - MESA ATLANTA / P1</t>
  </si>
  <si>
    <t>ENGRO MAIOR 1478X60X15 MDP - MESA ATLANTA / P1</t>
  </si>
  <si>
    <t>ENGRO MAIOR 1080X60X15 MDP - MESA ATLANTA 1, 1</t>
  </si>
  <si>
    <t>PE MAIOR 730X114 (194)X15 MDP - MESA ATLANTA    1</t>
  </si>
  <si>
    <t>PE MENOR 730X95 (164)X15 MDP - MESA ATLANTA    1</t>
  </si>
  <si>
    <t>TRAV FRONT 746X120X15 MDP - MESA ATLANTA 0,901</t>
  </si>
  <si>
    <t>TRAVESSA LATERAL 774X120X15 MDP - MESA ATLAN1</t>
  </si>
  <si>
    <t>TRAV FRONT 1046X120X15 MDP - MESA ATLANTA 1,21</t>
  </si>
  <si>
    <t>TRAV FRONT 1446X120X15 MDP - MESA ATLANTA      1</t>
  </si>
  <si>
    <t>PES TRASEIRO 480X80 (125)X25 MDF - CADEIRA         1</t>
  </si>
  <si>
    <t>TAMPO 902X902X15 MDP - MESA PADUA 0,90              1</t>
  </si>
  <si>
    <t>TAMPO 1602X902X15 MDP - MESA PADUA 1,60            1</t>
  </si>
  <si>
    <t>TAMPO 1202X902X15 MDP - MESA ATLANTA 1,20        1</t>
  </si>
  <si>
    <t>TAMPO 1602X902X15 MDP - MESA ATLANTA 1,60        1</t>
  </si>
  <si>
    <t>PE MAIOR 756X114 (194)X15 MDF - MESA BRUXELAS 1</t>
  </si>
  <si>
    <t>PE MENOR 756X95 (164)X15 MDF - MESA BRUXELAS  1</t>
  </si>
  <si>
    <t>TRAV FRONT 1518X105X15 MDF - MESA BRUXELAS   1</t>
  </si>
  <si>
    <t>TRAVESSA LATERAL 848X105X15 MDF - MESA BRUX 1</t>
  </si>
  <si>
    <t>MOLDURA MAIOR 1590X61X15 MDF - MESA BRUXELA1</t>
  </si>
  <si>
    <t>TAMPO 1602X902X12 MDP - MESA BRUXELAS             1</t>
  </si>
  <si>
    <t>MOLDURA MENOR 890X61X15 MDF - MESA BRUXELA1</t>
  </si>
  <si>
    <t>ENGRO MAIOR 1480X60X12 MDP - MESA BRUXELAS  1</t>
  </si>
  <si>
    <t>ENGRO MENOR 902X60X12 MDP - MESA BRUXELAS  1</t>
  </si>
  <si>
    <t>TRAV FRONT 1278X105X15 MDF - MESA BRUXELAS 11</t>
  </si>
  <si>
    <t>MOLDURA MAIOR 1350X61X15 MDF - MESA BRUXELA1</t>
  </si>
  <si>
    <t>TAMPO 1362X902X12 MDP - MESA BRUXELAS 1,36     1</t>
  </si>
  <si>
    <t>ENGRO MAIOR 1240X60X12 MDP - MESA BRUXELAS  1</t>
  </si>
  <si>
    <t>FECHAMENTO I 1090X238X12 MDF - APARADOR DUB 1</t>
  </si>
  <si>
    <t>FECHAMENTO II 600X238X12 MDF - APARADOR DUB  1</t>
  </si>
  <si>
    <t>FECHAMENTO III 545X270X12 MDF - APARADOR DUB 1</t>
  </si>
  <si>
    <t>FECHAMENTO IV 453X270X12 MDF - APARADOR DUB1</t>
  </si>
  <si>
    <t>LATERAL 1180X92X15 MDF - APARADOR DUBAI          1</t>
  </si>
  <si>
    <t>FECHAMENTO MENOR 466X340X15 MDP - BASE MON1</t>
  </si>
  <si>
    <t>APOIO 712X292X12 MDP - BASE MONACO (6)               1</t>
  </si>
  <si>
    <t>TRAVESSA MAIOR 682X90X15 MDP - BASE MONACO  1</t>
  </si>
  <si>
    <t>TRAV MENOR 230X90X15 MDP - BASE MONACO (5)    1</t>
  </si>
  <si>
    <t>LATERAL 753X566X12 MDP - MESA ANCARA                1</t>
  </si>
  <si>
    <t>BASE 622X622X12 MDP - MESA ANCARA                       1</t>
  </si>
  <si>
    <t>(3) APOIO TAMPO 540X386X12 MDP - MESA ATHENAS1</t>
  </si>
  <si>
    <t>(2-4) TRAVESSA 742X122X25 MDF - MESA ATHENAS   1</t>
  </si>
  <si>
    <t>(5) BASE MAIOR 542X124X25 MDF - MESA ATHENAS   1</t>
  </si>
  <si>
    <t>(6)BASE MENOR 386 (189)X124X25 MDF - MESA ATHE1</t>
  </si>
  <si>
    <t>APOIO 338X310X12 MDP - BASE MONACO 1,36            1</t>
  </si>
  <si>
    <t>FECHAMENTO BORDA 540X349X15 MDP - BASE MON1</t>
  </si>
  <si>
    <t>FECHAMENTO 540X349X15 MDP - BASE MONACO 1,31</t>
  </si>
  <si>
    <t>TRAV MENOR 248X90X15 MDP - BASE MONACO 1,36  1</t>
  </si>
  <si>
    <t>TRAVESSA MAIOR 308X90X15 MDP - BASE MONACO  1</t>
  </si>
  <si>
    <t>(3) APOIO TAMPO 740X440X12 MDP - MESA ATHENAS1</t>
  </si>
  <si>
    <t>(5) BASE MAIOR 742X124X25 MDF - MESA ATHENAS   1</t>
  </si>
  <si>
    <t>(6)BASE MENOR 446(220)X124X25 MDF-MESA ATHEN1</t>
  </si>
  <si>
    <t>TAMPO 1200X800X12 MDP - MESA MIAMI II 1,20           1</t>
  </si>
  <si>
    <t>APOIO TMP 1098X60(128)X12 MDP (2PC) US6,2 - TAN 1</t>
  </si>
  <si>
    <t>MOLDURA MAIOR 1077X61X12 MDF - APARADOR TAN1</t>
  </si>
  <si>
    <t>MOLDURA MENOR 770X60 (260)X12 MDF (4PC) – TAN1</t>
  </si>
  <si>
    <t>TAMPO 1202X362X15 MDP - APARADOR TANGER       1</t>
  </si>
  <si>
    <t>TAMPO INFERIOR 1198X336X12 MDP - APARADOR TA1</t>
  </si>
  <si>
    <t>TRAVESSA CENTRAL 1163X222X12 MDP - APARADOR1</t>
  </si>
  <si>
    <t>TAMPO MARMORE 1402X752X15 MDP - ESPLANADA  1</t>
  </si>
  <si>
    <t>TAMPO MARMORE 1002X602X15 MDP - ESPLANADA  1</t>
  </si>
  <si>
    <t>TAMPO MARMORE 702X702X15 MDP - ESPLANADA    1</t>
  </si>
  <si>
    <t>TAMPO MARMORE 1202X752X15 MDP - ESPLANADA  1</t>
  </si>
  <si>
    <t>APOIO TAMPO 905X452X12 MDP - BASE DUBLIN 1,60 1</t>
  </si>
  <si>
    <t>TRAVESSA DOS PES CHANF 325X70X18 MDF - CADE 1</t>
  </si>
  <si>
    <t>TRAV.DOS PES CHANF. 305X70X18 MDF-CADEIRA      1</t>
  </si>
  <si>
    <t>TRAV ASSENTO 367X80X15 MDP CAD PE INTEIRO/ M 1</t>
  </si>
  <si>
    <t>TRAVESSA ENCOSTO 360X80X15 MDP CAD PE INTEI 1</t>
  </si>
  <si>
    <t>TRAVESSA 360X62X15 MDP CAD PE INTEIRO              1</t>
  </si>
  <si>
    <t>TAMPO 702X702X12 MDP – ENCABEÇADO ESPLANAD1</t>
  </si>
  <si>
    <t>TAMPO 1202X752X12 MDP - ENCABEÇADO ESPLANA 1</t>
  </si>
  <si>
    <t>TAMPO 1402X752X12 MDP - ENCABEÇADO ESPLANA 1</t>
  </si>
  <si>
    <t>ENGRO MAIOR 1080X60X15 MDP - TAMPO ESPLANAD1</t>
  </si>
  <si>
    <t>ENGRO MENOR 752X60X15 MDP - TAMPO ESPLANAD1</t>
  </si>
  <si>
    <t>ENGRO MAIOR 1280X60X15 MDP - TAMPO ESPLANAD1</t>
  </si>
  <si>
    <t>ENGRO MAIOR 702X60X15 MDP - TAMPO ESPLANAD 1</t>
  </si>
  <si>
    <t>ENGRO MENOR 580X60X15 MDP - TAMPO ESPLANAD1</t>
  </si>
  <si>
    <t>TAMPO 1002X602X12 MDP - ENCABEÇADO ESPLANA 1</t>
  </si>
  <si>
    <t>ENGRO MENOR 602X60X15 MDP - TAMPO ESPLANAD1</t>
  </si>
  <si>
    <t>ENGRO MAIOR 880X60X15 MDP - TAMPO ESPLANAD 1</t>
  </si>
  <si>
    <t>TRAVESSA 360X42X15 MDP CAD PÉ INTEIRO              1</t>
  </si>
  <si>
    <t>TRAVESSA MAIOR 1130X80X25 MDF - TOPAZIO 1,36   1</t>
  </si>
  <si>
    <t>TRAVESSA MENOR 710X80X25 MDF - TOPAZIO           1</t>
  </si>
  <si>
    <t>APOIO TAMPO 1172X752X15 MDP - MESA TOPAZIO 1 1</t>
  </si>
  <si>
    <t>TRAVESSA 480X80X25 MDF - TOPAZIO                          1</t>
  </si>
  <si>
    <t>APOIO TAMPO 542X542X15 MDP - MESA TOPAZIO      1</t>
  </si>
  <si>
    <t>ASSENTO 440X440X15 MDP - CADEIRA RUBI MADEIR 1</t>
  </si>
  <si>
    <t>RIPA TAPEÇARIA 390X20X15 MDF - CAD RUBI MADEI 1</t>
  </si>
  <si>
    <t>TRAVESSA MAIOR 1365X80X25 MDF - TOPAZIO 1,80   1</t>
  </si>
  <si>
    <t>APOIO TAMPO 1407X752X15 MDP - MESA TOPAZIO 1 1</t>
  </si>
  <si>
    <t>TRAV. CENTRAL 803X78X25 MDF - MESA RUBI            1</t>
  </si>
  <si>
    <t>PÉ FRONTAL 430X62X25 MDF - CAD DETROIT              1</t>
  </si>
  <si>
    <t>TRAVESSA ASSENTO 340X70X15 MDF - CAD DETROI 1</t>
  </si>
  <si>
    <t>TRAVESSA ENCOSTO 340X56X15 MDP - CAD DETRO 1</t>
  </si>
  <si>
    <t>TRAVESSA CENTRAL 890X248X12 MDP - CAMA BOX  1</t>
  </si>
  <si>
    <t>TRAVESSA 890X150X12 MDP - CAMA BOX 0,90            1</t>
  </si>
  <si>
    <t>TRAVESSA APOIO 888X90X12 MDP - CAMA BOX 0,90  1</t>
  </si>
  <si>
    <t>(7) LASTRO 1890X150X12 MDP - CAMA BOX 1,40          1</t>
  </si>
  <si>
    <t>LATERAL MENOR 924X301X15 MDP - CAMA BOX 0,90 1</t>
  </si>
  <si>
    <t>(1-8)LATERAL MAIOR 1890X300X15 MDP - CAMA BOX 1</t>
  </si>
  <si>
    <t>(4) TRAVESSA CENTRAL 1390X248X12 MDP-CAMA BO1</t>
  </si>
  <si>
    <t>(2) TRAVESSA 1390X150X12 MDP - CAMA BOX 1,40     1</t>
  </si>
  <si>
    <t>(3) TRAVESSA APOIO 1388X90X12 MDP - CAMA BOX  1</t>
  </si>
  <si>
    <t>(5) LATERAL MENOR 1424X301X15 MDP - CAMA BOX  1</t>
  </si>
  <si>
    <t>TRAVESSA CENTRAL 1590X248X12 MDP - CAMA BOX1</t>
  </si>
  <si>
    <t>TRAVESSA 1590X150X12 MDP - CAMA BOX                  1</t>
  </si>
  <si>
    <t>TRAVESSA APOIO 1588X90X12 MDP - CAMA BOX        1</t>
  </si>
  <si>
    <t>LASTRO 1990X150X12 MDP - CAMA BOX                       1</t>
  </si>
  <si>
    <t>LATERAL MAIOR 1990X300X15 MDP - CAMA BOX         1</t>
  </si>
  <si>
    <t>LATERAL MENOR 1624X301X15 MDP - CAMA BOX       1</t>
  </si>
  <si>
    <t>TAMPO 1602X802X12 MDP - MESA MIAMI 1,60X0,80     1</t>
  </si>
  <si>
    <t>ENGRO MAIOR 1481X60X15 MDP - MESA MIAMI 1,60X1</t>
  </si>
  <si>
    <t>(2)TRAV.MAIOR 1442X100X15 MDP-MESA MIAMI 1,60X1</t>
  </si>
  <si>
    <t>PE MAIOR 760X120 (204)X15 MDF - ASSISTENCIA MIA1</t>
  </si>
  <si>
    <t>PE MENOR 760X100 (164) X15 MDF - ASSISTENCIA M 1</t>
  </si>
  <si>
    <t>(4) PE MAIOR 800(818)X100(169)X15 MDF - NOVA YOR1</t>
  </si>
  <si>
    <t>(5) PE MENOR 800(818)X84(138)X15 MDF - NOVA YOR1</t>
  </si>
  <si>
    <t>(2) TRAV MAIOR 942(952)X100X15 MDP-NOVA YORK 11</t>
  </si>
  <si>
    <t>(2)TRAV MAIOR 1342(1352)X100X15 MDP-NOVA YORK1</t>
  </si>
  <si>
    <t>TRAV MAIOR 1102(1112)X100X15 MDP - NOVA YORK  1</t>
  </si>
  <si>
    <t>(3) TRAV MENOR 614(624)X100X15 MDP-NOVA YORK 1</t>
  </si>
  <si>
    <t>CONTRA TAMPO 780X440X12 MDP - MESA CELTA       1</t>
  </si>
  <si>
    <t>CONTRA TAMPO 740X440X12 MDP - MESA CELTA       1</t>
  </si>
  <si>
    <t>TAMPO 902X902X12 MDP - MESA DAKAR/MIAMI 0,90   1</t>
  </si>
  <si>
    <t>(1) TAMPO 1368X802X12 MDP-MESA DAKAR/MIAMI 1, 1</t>
  </si>
  <si>
    <t>(1) TAMPO 1602X802X12 MDP - MESA DAKAR/MIAMI 11</t>
  </si>
  <si>
    <t>ASSENTO 440X455X12 MDP - CADEIRA PEROLA MAD 1</t>
  </si>
  <si>
    <t>LAT MENOR BASE INTERNA 307X350X15 MDP - DAKA1</t>
  </si>
  <si>
    <t>LAT MAIOR BASE INTERNA 455X348X15 MDP - DAKAR1</t>
  </si>
  <si>
    <t>ENGRO MAIOR 902X60X12 MDP - MESA DAKAR 0,90   1</t>
  </si>
  <si>
    <t>ENGRO MENOR 782X60X12 MDP - MESA DAKAR 0,90 1</t>
  </si>
  <si>
    <t>LAT MAIOR BASE INTERNA 675X348X15 MDP - DAKAR1</t>
  </si>
  <si>
    <t>LAT MENOR BASE INTERNA 527X350X15 MDP - DAKA1</t>
  </si>
  <si>
    <t>LAT MAIOR BASE INTERNA 913X348X15 MDP - DAKAR1</t>
  </si>
  <si>
    <t>LAT MENOR BASE INTERNA 765X350X15 MDP - DAKA1</t>
  </si>
  <si>
    <t>TRAVESSA ENCOSTO 360X72X15 MDP - CAD DAKAR 1</t>
  </si>
  <si>
    <t>ENGRO MAIOR 1481X60X12 MDP - MESA DAKAR 1,36 1</t>
  </si>
  <si>
    <t>ENGRO MENOR 802X60X12 MDP - MESA DAKAR         1</t>
  </si>
  <si>
    <t>ENGRO MAIOR 1246X60X12 MDP - MESA DAKAR 1,36 1</t>
  </si>
  <si>
    <t>(1) TAMPO 1202X802X12 MDP - MESA DAKAR/MIAMI 11</t>
  </si>
  <si>
    <t>ENGRO MAIOR 1080X60X12 MDP - MESA DAKAR 1,20 1</t>
  </si>
  <si>
    <t>ENGRO MENOR 802X60X12 MDP - MESA DAKAR 1,20 1</t>
  </si>
  <si>
    <t>BASE MAIOR 990X124X25 MDF - MESA ATHENAS 1,601</t>
  </si>
  <si>
    <t>LAT MENOR BASE INTERNA 965X350X15 MDP - DAKA1</t>
  </si>
  <si>
    <t>LAT MAIOR BASE INTERNA 1113X348X15 MDP -DAKA 1</t>
  </si>
  <si>
    <t>TRAV MENOR ENCOSTO 260X40X15 MDP - CAD TREN1</t>
  </si>
  <si>
    <t>LAT INTERNA 776X675X15 MDP - TRENTO 1,36            1</t>
  </si>
  <si>
    <t>TRAV MAIOR ENCOSTO 330X40X15 MDP - CAD TREN 1</t>
  </si>
  <si>
    <t>LAT INTERNA 908X776X15 MDP - TRENTO 1,60            1</t>
  </si>
  <si>
    <t>LAT MAIOR 450X769X15 MDP - TRENTO 0,90                1</t>
  </si>
  <si>
    <t>BASE CAIXOTE MALAGA - 385X384X15 MDP                 1</t>
  </si>
  <si>
    <t>BATENTE CAIXOTE MALAGA - 385X384X15 MDF          1</t>
  </si>
  <si>
    <t>TOPO MOLDURA MALAGA - 452X390X15 MDP              1</t>
  </si>
  <si>
    <t>LATERAL MOLDURA MALAGA - 550X385X15 MDP        1</t>
  </si>
  <si>
    <t>EMB. GAB. JERI (632X472X268)                                       1</t>
  </si>
  <si>
    <t>LATERAL DIREITA CAIXOTE MALAGA - 412X385X15 M1</t>
  </si>
  <si>
    <t>LATERAL ESQUERDA CAIXOTE MALAGA - 412X385X11</t>
  </si>
  <si>
    <t>FRENTE GAVETA MALAGA - 408X204X15 MDP             1</t>
  </si>
  <si>
    <t>TRASEIRA GAVETA MALAGA - 359X170X12 MDP          1</t>
  </si>
  <si>
    <t>LATERAL DIREITA GAVETA MALAGA - 338X170X12 M  1</t>
  </si>
  <si>
    <t>LATERAL ESQUERDA GAVETA MALAGA - 338X170X1  1</t>
  </si>
  <si>
    <t>TRAVESSA 570X70X15 MDF MESA MONTEVIDEU - BR1</t>
  </si>
  <si>
    <t>LATERAL 770X480X15 MDF MESA MONTEVIDEU          1</t>
  </si>
  <si>
    <t>(2-5) LATERAL 751X546X12 MDF - MESA SANTIAGO 1 1</t>
  </si>
  <si>
    <t>(3) BASE 572X572X12 MDF - MESA SANTIAGO 1,36      1</t>
  </si>
  <si>
    <t>CONTRATAMPO 540X515X15 MDF - MESA SANTIAGO 1</t>
  </si>
  <si>
    <t>FUNDO RIPADO 751X546X12 MDF - MESA SANTIAGO 1</t>
  </si>
  <si>
    <t>RIPA 751X70X12 MDF - MESA SANTIAGO                      1</t>
  </si>
  <si>
    <t>TAMPO 902X902X15 MDP - MESA TRENTO 0,90            1</t>
  </si>
  <si>
    <t>TAMPO 1368X802X15 MDP - MESA TRENTO 1,36          1</t>
  </si>
  <si>
    <t>TAMPO 1602X802X15 MDP - MESA TRENTO 1,60          1</t>
  </si>
  <si>
    <t>PAINEL TRASEIRO MALAGA - 1200X605X15 MDF         1</t>
  </si>
  <si>
    <t>TAMPO BAU MALAGA 900X450X15 MDF (GRAUNA)      1</t>
  </si>
  <si>
    <t>FUNDO BAU MALAGA 900X420X15 MDF                         1</t>
  </si>
  <si>
    <t>LATERAL MAIOR BAU MALAGA 900X265X15 MDF         1</t>
  </si>
  <si>
    <t>LATERAL MENOR BAU MALAGA 420X250X15 MDF       1</t>
  </si>
  <si>
    <t>PES BAU MALAGA 360X120X25 MDF                              1</t>
  </si>
  <si>
    <t>FUNDO RIPADO 751X446X12 MDF - MESA SANTIAGO 1</t>
  </si>
  <si>
    <t>(2-4) LATERAL 751X124X12 MDF - MESA SANTIAGO    1</t>
  </si>
  <si>
    <t>(5) BASE 474X152X12 MDF - MESA SANTIAGO              1</t>
  </si>
  <si>
    <t>(3) CONTRATAMPO 540X218X12 MDF - MESA SANTIA 1</t>
  </si>
  <si>
    <t>TOPO CAIXOTE MALAGA - 414X387X15 MDP                1</t>
  </si>
  <si>
    <t>(2) PAINEL TRASEIRO MALAGA - 1200X605X15 MDP    1</t>
  </si>
  <si>
    <t>TRAVESSA MAIOR 1130X80X25 MDF-TOPAZIO 1,36 A 1</t>
  </si>
  <si>
    <t>TRAVESSA MAIOR 1365X80X25 MDF-TOPAZIO 1,80 A 1</t>
  </si>
  <si>
    <t>APOIO TAMPO 990X440X12 MDP -MESA ATHENAS 1,61</t>
  </si>
  <si>
    <t>ASSENTO 440X440X15 MDP - CADEIRA AMETISTA MA1</t>
  </si>
  <si>
    <t>TRAVESSA 560X70X15 MDF MESA MONTEVIDEU - CI  1</t>
  </si>
  <si>
    <t>TRAV DE APOIO 340X35X15 MDF - CAD PRATA            1</t>
  </si>
  <si>
    <t>TRAV ENCOSTO 404X60X15 MDP - CAD PRATA           1</t>
  </si>
  <si>
    <t>TRAV ESPALDAR 440X35(911)X15 MDP(23PCS)TOPAZ1</t>
  </si>
  <si>
    <t>LATERAL 751X572X12 MDF - MESA TELINHA 1,36        1</t>
  </si>
  <si>
    <t>BASE 572X572X12 MDF - MESA TELINHA 1,36               1</t>
  </si>
  <si>
    <t>FECHAMENTO MAIOR 851X340X15 MDP - BASE MON 1</t>
  </si>
  <si>
    <t>(2) LAT BASE EXTERNA 780X455X12 MDP-MESA TRE 1</t>
  </si>
  <si>
    <t>LAT BASE EXTERNA 778X453X12 MDP - MESA DAKAR1</t>
  </si>
  <si>
    <t>(10)PE MAIOR 760X100 (170) X15 MDF-MIAMI 1,37X0,81</t>
  </si>
  <si>
    <t>(1) LATERAL 1180X92X15 MDF - BASE DUBAI                1</t>
  </si>
  <si>
    <t>(4) PE MENOR 760X85 (135) X15 MDF-MIAMI 1,37X0,801</t>
  </si>
  <si>
    <t>ENCOSTO 445X280X15 MDF - CAD CORDOBA              1</t>
  </si>
  <si>
    <t>TRAVESSA MAIOR 960X80X25 MADEIRA - AMBAR 1,2 1</t>
  </si>
  <si>
    <t>LATERAL 751X300X12 MDF - SANTIAGO UNICA 1,60    1</t>
  </si>
  <si>
    <t>FUNDO 751X746X12 MDF - SANTIAGO UNICA 1,60       1</t>
  </si>
  <si>
    <t>BASE 772X326X12 MDF - SANTIAGO UNICA 1,60          1</t>
  </si>
  <si>
    <t>LATERAL EXTERNA 751X446X12 MDF - SANTIAGO 1,01</t>
  </si>
  <si>
    <t>FUNDO 751X446X12 MDF - SANTIAGO 1,03                   1</t>
  </si>
  <si>
    <t>BASE 472X472X12 MDF - SANTIAGO 1,03                      1</t>
  </si>
  <si>
    <t>(1-6) LATERAL RIPADA - MESA SANTIAGO 1,36            1</t>
  </si>
  <si>
    <t>TRAV.MAIOR 980X65(135)X15 MDF-TAMPO AMST.1,031</t>
  </si>
  <si>
    <t>TRAV. MENOR 850X65X15 MDF - TAMPO AMST. 1,03X1</t>
  </si>
  <si>
    <t>TAMPO 1605X905X15 MDF - TAMPO C/ENGROSSO R11</t>
  </si>
  <si>
    <t>TRAV INFERIOR 360X87X15 MDP - CAD GENOVA         1</t>
  </si>
  <si>
    <t>TAMPO 1805X905X15 MDF - TAMPO C/ENGROSSO R11</t>
  </si>
  <si>
    <t>TAMPO 1365X905X15 MDF - TAMPO C/ENGROSSO R11</t>
  </si>
  <si>
    <t>BASE MAIOR 940X180X25 MDP - MESA TROIA 1,60      1</t>
  </si>
  <si>
    <t>TRAVESSA 758X180X25 MDP - MESA TROIA                 1</t>
  </si>
  <si>
    <t>BASE MENOR 334(165)X180X25 MDP - MESA TROIA 1 1</t>
  </si>
  <si>
    <t>BASE MENOR 316(156)X180X25 MDP - MESA TROIA 1 1</t>
  </si>
  <si>
    <t>BASE MAIOR 492X180X25 MDP - MESA TROIA 1,03      1</t>
  </si>
  <si>
    <t>BASE MAIOR 692X180X25 MDP - MESA TROIA 1,20      1</t>
  </si>
  <si>
    <t>ASSENTO 430X400X09 MDP - CADEIRA MONTREAL    1</t>
  </si>
  <si>
    <t>TRAVESSA 400X35X15 MDP - CADEIRA MONTREAL    1</t>
  </si>
  <si>
    <t>TRAVESSA ENCOSTO 370X40X15 MDF CADEIRA MON1</t>
  </si>
  <si>
    <t>ENCOSTO 492X35X15 MDP - CADEIRA                           1</t>
  </si>
  <si>
    <t>TRAVESSA 347X35X15 MDP - CADEIRA                         1</t>
  </si>
  <si>
    <t>ENCOSTO 390X150X15 MDP - CADEIRA                         1</t>
  </si>
  <si>
    <t>TRAVESSA 390X40X18 MDF - CADEIRA                         1</t>
  </si>
  <si>
    <t>TRAVESSA 390X60X15 MDF - CADEIRA                         1</t>
  </si>
  <si>
    <t>ENCOSTO 390X85X12 MDF - CADEIRA                           1</t>
  </si>
  <si>
    <t>TRAVESSA 385X80X09 MDP - CADEIRA                         1</t>
  </si>
  <si>
    <t>TRAVESSA 440X80X09 MDP - CADEIRA                         1</t>
  </si>
  <si>
    <t>TRAVESSA 390X80X09 MDP - CADEIRA                         1</t>
  </si>
  <si>
    <t>COSTA 515X395X03 MDF - CADEIRA                              1</t>
  </si>
  <si>
    <t>ASSENTO 447X398X12 MDP - CADEIRA                         1</t>
  </si>
  <si>
    <t>ASSENTO 360X400X09 MDP - CADEIRA                         1</t>
  </si>
  <si>
    <t>ASSENTO 370X397X09 MDP - CADEIRA                         1</t>
  </si>
  <si>
    <t>ENCOSTO 480X392X15 MDP - CADEIRA                         1</t>
  </si>
  <si>
    <t>LUA ENCOSTO 40X400X15 MDP - CADEIRA                   1</t>
  </si>
  <si>
    <t>LATERAL 650X100X12 MDP - CADEIRA                          1</t>
  </si>
  <si>
    <t>LATERAL 590X125X12 MDF - CADEIRA                           1</t>
  </si>
  <si>
    <t>TRAV. SARRA. 390X40(450)X15 MDF - CADEIRA           1</t>
  </si>
  <si>
    <t>ASSENTO 430X390X09 MDP - CADEIRA                         1</t>
  </si>
  <si>
    <t>ASSENTO 480X385X09 MDP - CADEIRA                         1</t>
  </si>
  <si>
    <t>FUNDO 540X410X03 MDF - CADEIRA                              1</t>
  </si>
  <si>
    <t>TRAVESSA ASSENTO 460X55X09 MDP - CADEIRA       1</t>
  </si>
  <si>
    <t>TRAVESSA ASSENTO 400X55X09 MDP - CADEIRA       1</t>
  </si>
  <si>
    <t>ASSENTO 450X400X09 MDP - CADEIRA                         1</t>
  </si>
  <si>
    <t>TRAVESSA 420X35X15 MDP - CADEIRA                         1</t>
  </si>
  <si>
    <t>TRAVESSA 390X35X15 MDF CADEIRA                            1</t>
  </si>
  <si>
    <t>TRAVESSA 420X65X18 MDF CADEIRA                            1</t>
  </si>
  <si>
    <t>ENCOSTO 348X348X15 MDP - CADEIRA                         1</t>
  </si>
  <si>
    <t>ASSENTO 440X440X15 MDP - CADEIRA                         1</t>
  </si>
  <si>
    <t>ENCOSTO 480X440X15 MDP - CADEIRA                         1</t>
  </si>
  <si>
    <t>LATERAL 540X90X12 MDF - CADEIRA                             1</t>
  </si>
  <si>
    <t>ESPALDAR 390X40(911)X25 MDF (24) - CADEIRA GRE 1</t>
  </si>
  <si>
    <t>LATERAL 590X100X12 MDF - CADEIRA                           1</t>
  </si>
  <si>
    <t>TRAV. SARRA. 390X60X15 MDF - CADEIRA                    1</t>
  </si>
  <si>
    <t>FITA ACABAMENTO 1200X20X03 MDF                            1</t>
  </si>
  <si>
    <t>TRAVESSA 970X40X18 MDF - CAB ISTAMBUL 1,00       1</t>
  </si>
  <si>
    <t>LATERAL 1100X170X15 MDP - CAB ISTAMBUL              1</t>
  </si>
  <si>
    <t>FUNDO 1390X620X03 MDF - CAB ISTAMBUL 1,40         1</t>
  </si>
  <si>
    <t>FUNDO 1590X620X03 MDF - CAB ISTAMBUL 1,60         1</t>
  </si>
  <si>
    <t>FUNDO 1940X620X03 MDF - CAB ISTAMBUL 1,95         1</t>
  </si>
  <si>
    <t>FUNDO 1590X420X03 MDF - CAB ATENAS 1,60             1</t>
  </si>
  <si>
    <t>FUNDO 1940X420X03 MDF - CAB MOSCOU 1,90           1</t>
  </si>
  <si>
    <t>LATERAL 1100X70X15 MDF - CAB CANCUN                   1</t>
  </si>
  <si>
    <t>FILETI 1390X35X15 MDP - CAB CANCUN 1,40                1</t>
  </si>
  <si>
    <t>FUNDO 1390X660X03 MDF - CAB HANOVER                  1</t>
  </si>
  <si>
    <t>TRAVESSA 750X50X12 MDF - CAB CANCUN                  1</t>
  </si>
  <si>
    <t>FILETI 1590X35X15 MDP - CAB CANCUN 1,60                1</t>
  </si>
  <si>
    <t>FUNDO 1590X660X03 MDF - CAB HANOVER / IMOLA   1</t>
  </si>
  <si>
    <t>LATERAL 970X45X18 MDF - CAB CANCUN 1,00             1</t>
  </si>
  <si>
    <t>LATERAL 970X70X18 MDF - CAB MUNIQUE                   1</t>
  </si>
  <si>
    <t>FUNDO 995X200X03 MDF - CAB CANCUN 1,00              1</t>
  </si>
  <si>
    <t>TARUGO 485X50X15 MDP - CAB MUNIQUE</t>
  </si>
  <si>
    <t>PAINEL 960X480X09 MDP - CAB MUNIQUE</t>
  </si>
  <si>
    <t>LATERAL 1360X70X18 MDF - CAB MUNIQUE</t>
  </si>
  <si>
    <t>FUNDO 1385X200X03 MDF - CAB CANCUN 1,40</t>
  </si>
  <si>
    <t>PAINEL 1350X480X09 MDP - CAB MUNIQUE</t>
  </si>
  <si>
    <t>FUNDO 1585X200X03 MDF - CAB CANCUN 1,60</t>
  </si>
  <si>
    <t>PAINEL 1550X480X09 MDP - CAB MUNIQUE</t>
  </si>
  <si>
    <t>LATERAL 1910X70X18 MDF - CAB MUNIQUE</t>
  </si>
  <si>
    <t>FUNDO 1940X200X03 MDF - CAB MUNIQUE 1,95</t>
  </si>
  <si>
    <t>PAINEL 1905X480X09 MDP - CAB MUNIQUE</t>
  </si>
  <si>
    <t>FUNDO 1340X460X03 MDF - BAU 1,40</t>
  </si>
  <si>
    <t>TRAVESSA 400X40X15 MDF - BAU</t>
  </si>
  <si>
    <t>FUNDO 395X425X03 MDF - BAU</t>
  </si>
  <si>
    <t>TRAVESSA 1380X40X15 MDF - BAU 1,40</t>
  </si>
  <si>
    <t>FUNDO 1375X425X03 MDF - BAU 1,40</t>
  </si>
  <si>
    <t>TAMPO 1400X510X09 MDP - BAU 1,40</t>
  </si>
  <si>
    <t>FUNDO 1540X460X03 MDF - BAU 1,60</t>
  </si>
  <si>
    <t>TRAVESSA 1580X40X15 MDF - BAU 1,60</t>
  </si>
  <si>
    <t>FUNDO 1575X425X03 MDF - BAU 1,60</t>
  </si>
  <si>
    <t>TAMPO 1600X510X09 MDP - BAU 1,60</t>
  </si>
  <si>
    <t>FUNDO 1890X460X03 MDF - BAU 1,95</t>
  </si>
  <si>
    <t>TRAVESSA 1930X40X15 MDF - BAU 1,95</t>
  </si>
  <si>
    <t>FUNDO 1925X425X03 MDF - BAU 1,95</t>
  </si>
  <si>
    <t>TAMPO 1950X510X09 MDP - BAU 1,95</t>
  </si>
  <si>
    <t>FUNDO 690X200X03 MDF - CAB CANCUN</t>
  </si>
  <si>
    <t>FILETI 1000X35X15 MDP - CAB CANCUN 1,00</t>
  </si>
  <si>
    <t>PAINEL 750X400X09 MDP - CAB CANCUN 1,00</t>
  </si>
  <si>
    <t>PAINEL 1150X400X09 MDP - CAB CANCUN 1,40</t>
  </si>
  <si>
    <t>PAINEL 1350X400X09 MDP - CAB CANCUN 1,60</t>
  </si>
  <si>
    <t>FUNDO 1390X100X03 MDF - CAB ESTORIL 1,40</t>
  </si>
  <si>
    <t>FUNDO 690X100X03 MDF - CAB ESTORIL 1,40</t>
  </si>
  <si>
    <t>PAINEL 1260X480X09 MDP - CAB ESTORIL</t>
  </si>
  <si>
    <t>TARUGO 1600X35X15 MDP - CAB ESTORIL 1,60</t>
  </si>
  <si>
    <t>PAINEL 1460X480X09 MDP - CAB ESTORIL</t>
  </si>
  <si>
    <t>LATERAL 1560X70X18 MDF - CAB MUNIQUE</t>
  </si>
  <si>
    <t>LATERAL 1910X45X18 MDF - CAB ISTAMBUL 1,90</t>
  </si>
  <si>
    <t>PAINEL 1400X540X09 MDP - PAINEL 1,40</t>
  </si>
  <si>
    <t>PAINEL 1600X540X09 MDP - PAINEL 1,60</t>
  </si>
  <si>
    <t>FUNDO 1390X420X03 MDF - CAB ATENAS 1,40</t>
  </si>
  <si>
    <t>TRAVESSA 650X40X18 MDF - CAB ATENAS</t>
  </si>
  <si>
    <t>(7) FECHAMENTO 640X348X03 MDF - BASE BILBAO</t>
  </si>
  <si>
    <t>FUNDO 1590X100X03 MDF - CAB ESTORIL 1,60</t>
  </si>
  <si>
    <t>TARUGO 1400X35X15 MDP - CAB ESTORIL 1,40</t>
  </si>
  <si>
    <t>LATERAL 1100X170X15 MDP - CAB MOSCOU</t>
  </si>
  <si>
    <t>FUNDO 1000X660X03 MDF - CAB CAIRO 1,00</t>
  </si>
  <si>
    <t>TRAV CHANFRADA 390X400(35)X15 MDF - CAD RAVE</t>
  </si>
  <si>
    <t>FUNDO 990X680X03 MDF - CAB CRISTAL</t>
  </si>
  <si>
    <t>FILETI 990X35X15 MDP - CAB CRISTAL</t>
  </si>
  <si>
    <t>FILETI 1940X35X15 MDP - CAB HANOVER 1,95</t>
  </si>
  <si>
    <t>FUNDO 1940X660X03 MDF - CAB VALENCIA</t>
  </si>
  <si>
    <t>EXCLUIR</t>
  </si>
  <si>
    <t>FUNDO 1000X620X03 MDF - CAB ISTAMBUL 1,00</t>
  </si>
  <si>
    <t>PAINEL 860X480X09 MDP - CAB ESTORIL</t>
  </si>
  <si>
    <t>FUNDO 1000X100X03 MDF - CAB ESTORIL</t>
  </si>
  <si>
    <t>LATERAL 970X45X15 MDF - CAB ESTORIL</t>
  </si>
  <si>
    <t>PAINEL 1340X510X09 MDP - CAB BARCELONA 1,60</t>
  </si>
  <si>
    <t>PAINEL 1140X510X09 MDP - CAB BARCELONA 1,40</t>
  </si>
  <si>
    <t>FUNDO 900X680X03 MDF - CAB HANOVER</t>
  </si>
  <si>
    <t>FILETI 890X35X15 MDP - CAB HANOVER</t>
  </si>
  <si>
    <t>LATERAL 870X45X18 MDF - CAB HANOVER</t>
  </si>
  <si>
    <t>PAINEL 550X210X09 MDP - PAINEL MODULADO</t>
  </si>
  <si>
    <t>LATERAL 700X20X03 MDF - PAINEL MODULADO</t>
  </si>
  <si>
    <t>LATERAL 200X20X03 MDF - PAINEL MODULADO</t>
  </si>
  <si>
    <t>FUNDO CANTONEIRA TAMPO 955X150X03 MDF</t>
  </si>
  <si>
    <t>TRAVESSA CANTONEIRA TAMPO 955X55X12 MDP</t>
  </si>
  <si>
    <t>LATERAL CANTONEIRA TAMPO 135X55X12 MDP</t>
  </si>
  <si>
    <t>TAMPO VITREO 1365X905X25 MDF-MESA BILBAO (RA1</t>
  </si>
  <si>
    <t>TAMPO VITREO 1605X905X25 MDF-MESA BILBAO (RA1</t>
  </si>
  <si>
    <t>TAMPO VITREO 1805X905X25 MDF-MESA VIENA         1</t>
  </si>
  <si>
    <t>PAINEL 1000X540X09 MDP - PAINEL 1,00                       1</t>
  </si>
  <si>
    <t>CONTRA TAMPO 530X530X18 MDF - MESA ANCARA   1</t>
  </si>
  <si>
    <t>FUNDO 753X530X03 MDF - MESA ANCARA                    1</t>
  </si>
  <si>
    <t>TAMPO 1365X685X25 MDF - MESA ANCARA                  1</t>
  </si>
  <si>
    <t>FUNDO 995X620X03 MDF - CAB HANOVER 1,00            1</t>
  </si>
  <si>
    <t>CONTRA TAMPO 490X470X18 MDF - MESA MONACO  1</t>
  </si>
  <si>
    <t>PÉ FRONTAL 441X65(911)X25 MDF (16PÇS) - CAD PÉ 1</t>
  </si>
  <si>
    <t>PE TRASEIRO 920X65(911)X25 MDF (11PCS)- CAD PE 1</t>
  </si>
  <si>
    <t>LAT ASSENTO 430X80X18 MDF CAD PE INTEIRO/ MA  1</t>
  </si>
  <si>
    <t>ASSENTO 430X403X09 MDP CAD PE INTEIRO/ MADEI 1</t>
  </si>
  <si>
    <t>APOIO ESPALDAR 360X40X25 MDP - PE INTEIRO        1</t>
  </si>
  <si>
    <t>TRA CENTR 360X56(911)X25 MDP (14PCS) - PE INTEI  1</t>
  </si>
  <si>
    <t>PE TRASEIRO 980X65(911)X25 MDF (11PCS)- CAD PE 1</t>
  </si>
  <si>
    <t>FUNDO 552X410X03 MDF - CAD DUBAI PE INTEIRO     1</t>
  </si>
  <si>
    <t>TRA CENT 360X56(911)X25 MDP (14PÇS) - PÉ INT MIL 1</t>
  </si>
  <si>
    <t>APOIO ESPA 360X40(911)X25 MDP (19PÇS) - PÉ INTE 1</t>
  </si>
  <si>
    <t>TRAVESSA ESPALDAR 360X40X25 MDF CAD PÉ INTE 1</t>
  </si>
  <si>
    <t>TARUGO 485X50X09 MDP - CAB ESTORIL                     1</t>
  </si>
  <si>
    <t>PAINEL 1300X540X09 MDP - PAINEL 1,30                       1</t>
  </si>
  <si>
    <t>PAINEL 900X540X09 MDP - PAINEL 0,90                         1</t>
  </si>
  <si>
    <t>ASSENTO 430X403X09 MDP CAD PE INTEIRO / MADE 1</t>
  </si>
  <si>
    <t>TRAV ASSENTO 367X80X15 MDP CAD PE INTEIRO /M 1</t>
  </si>
  <si>
    <t>TRA CENT 360X40(911)X25 MDF (19PÇS) - PÉ INTEIRO1</t>
  </si>
  <si>
    <t>PÉ TRASE 980(1000)X45(911)X30 MAD (15) - TOPAZIO 1</t>
  </si>
  <si>
    <t>PÉ ESTRU. 760(780)X80(940)X30 MAD (12PÇ)- TOPAZ 1</t>
  </si>
  <si>
    <t>APOIO ESPA 360X40(911)X25 MDF (19PÇS) - TOPAZIO1</t>
  </si>
  <si>
    <t>LAT ASSENTO 430X80X18 MDF CAD PE INTEIRO / MA 1</t>
  </si>
  <si>
    <t>FUNDO TRASEIRO 280X410X03 MDF - CADEIRA TOPA1</t>
  </si>
  <si>
    <t>FUNDO 1290X620X03 MDF - CAB CASSIS 1,30              1</t>
  </si>
  <si>
    <t>PE DIREITO 775(780)X80(940)X30 MAD (7PC)- RUBI     1</t>
  </si>
  <si>
    <t>PE ESQUERDO 775(780)X80(940)X30 MAD (7PC)- RUB1</t>
  </si>
  <si>
    <t>TRAV. MENOR 800X80(911)X25 MDF (10PC) - MESA R 1</t>
  </si>
  <si>
    <t>TRAV. MAIOR 1532X80(911)X25 MDF (10PC) - RUBI 1,81</t>
  </si>
  <si>
    <t>TRAV. MAIOR 1092X80(911)X25 MDF (10PC) - RUBI 1,31</t>
  </si>
  <si>
    <t>TRAV. MAIOR 1333X80(911)X25 MDF (10PC) - RUBI 1,61</t>
  </si>
  <si>
    <t>LATERAL ASSENTO 295X80X18 MDF - CAD DETROIT  1</t>
  </si>
  <si>
    <t>ASSENTO 400X360X09 MDP - CAD DETROIT                 1</t>
  </si>
  <si>
    <t>TRAVESSA ESPALDAR 340X30X25 MDP - CAD DETRO1</t>
  </si>
  <si>
    <t>PE TRASEIRO 920X60(911)X25 MDF (12PC)- CAD DET 1</t>
  </si>
  <si>
    <t>PAINEL 1705X430X09 MDP - CAB ATLANTA                   1</t>
  </si>
  <si>
    <t>PAINEL 1630X200X09 MDP - CAB ATLANTA                   1</t>
  </si>
  <si>
    <t>FECHAMENTO MAIOR 1988X198X03 MDF -CAMA EST 1</t>
  </si>
  <si>
    <t>FECHAMENTO MENOR 1668X198X03 MDF -CAMA EST1</t>
  </si>
  <si>
    <t>TRAVESSA MAIOR 1986X150X15 MDP - CAMA ATLAN 1</t>
  </si>
  <si>
    <t>TRAVESSA 1556X150X12 MDP - CAMA ATLANTA 1,68  1</t>
  </si>
  <si>
    <t>TRAVESSA CENTRAL 1556X150X18 MDF -CAMA ATLA1</t>
  </si>
  <si>
    <t>LASTRO 1986X100X12 MDP - CAMA ATLANTA              1</t>
  </si>
  <si>
    <t>TRAVESSA MAIOR 1896X150X15 MDP - CAMA ATLAN 1</t>
  </si>
  <si>
    <t>TRAVESSA 1366X150X12 MDP - CAMA ATLANTA          1</t>
  </si>
  <si>
    <t>TRAVESSA CENTRAL 1366X150X18 MDF - CAMA ATL  1</t>
  </si>
  <si>
    <t>LASTRO 1896X100X12 MDP - CAMA ATLANTA              1</t>
  </si>
  <si>
    <t>FECHAMENTO MAIOR 1898X198X03 MDF - CAMA EST1</t>
  </si>
  <si>
    <t>FECHAMENTO MENOR 1478X198X03 MDF - CAMA ES 1</t>
  </si>
  <si>
    <t>PAINEL 1510X430X09 MDP - CAB ATLANTA                   1</t>
  </si>
  <si>
    <t>PAINEL 1430X200X09 MDP - CAB ATLANTA                   1</t>
  </si>
  <si>
    <t>TRAVESSA MAD MAIOR 1990X40X25 MDP - CAMA AT 1</t>
  </si>
  <si>
    <t>TRAVESSA MAD MENOR 1670X40X25 MDP - CAMA AT1</t>
  </si>
  <si>
    <t>TRAVESSA MAD MAIOR 1900X40X25 MDP - CAMA AT 1</t>
  </si>
  <si>
    <t>TRAVESSA MAD MENOR 1480X40X25 MDP - CAMA AT1</t>
  </si>
  <si>
    <t>TRAV. MAIOR 932X80(911)X25 MDF (10PC) - RUBI 1,201</t>
  </si>
  <si>
    <t>PE ESTRU. 760(810)X80(125)X30 MAD (2PC)- TOPAZIO1</t>
  </si>
  <si>
    <t>APOIO ESPA 360X40X25 MDP - AGATA                          1</t>
  </si>
  <si>
    <t>TRA CENT 360X40(911)X25 MDP (18PCS) - AGATA       1</t>
  </si>
  <si>
    <t>CHAPA 1470X150X09 MDP - CHICAGO 1,40                   1</t>
  </si>
  <si>
    <t>CHAPA 1340X540X09 MDP - CHICAGO 1,40                   1</t>
  </si>
  <si>
    <t>CHAPA 1470X100X03 MDF - CAB CHICAGO 1,40           1</t>
  </si>
  <si>
    <t>CHAPA 530X100X03 MDF - CAB CHICAGO 1,40             1</t>
  </si>
  <si>
    <t>CHAPA 950X40X15 MDF - CAB CHICAGO 1,40               1</t>
  </si>
  <si>
    <t>CHAPA 1670X150X09 MDP - CHICAGO 1,60                   1</t>
  </si>
  <si>
    <t>CHAPA 1540X540X09 MDP - CHICAGO 1,60                   1</t>
  </si>
  <si>
    <t>CHAPA 1570X100X03 MDF - CAB CHICAGO 1,60</t>
  </si>
  <si>
    <t>CHAPA 940X40X15 MDF - CAB CHICAGO 1,60</t>
  </si>
  <si>
    <t>CHAPA 990X150X09 MDP - ACAPULCO 1,00</t>
  </si>
  <si>
    <t>CHAPA 860X540X09 MDP - ACAPULCO 1,00</t>
  </si>
  <si>
    <t>CHAPA 990X100X03 MDF - CAB ACAPULCO 1,00</t>
  </si>
  <si>
    <t>LASTRO 1985X100X12 MDP - NOVA ATLANTA</t>
  </si>
  <si>
    <t>PAINEL 1390X620X09 MDP - CABECEIRA 1,40</t>
  </si>
  <si>
    <t>PAINEL 990X620X09 MDP - CABECEIRA 1,00</t>
  </si>
  <si>
    <t>FECHAMENTO MAIOR 1870X200X03 MDF - ATLANTA</t>
  </si>
  <si>
    <t>FECHAMENTO MENOR 1390X200X03 MDF - ATLANTA</t>
  </si>
  <si>
    <t>FECHAMENTO MAIOR 1970X200X03 MDF - ATLANTA</t>
  </si>
  <si>
    <t>FECHAMENTO MENOR 1590X200X03 MDF - ATLANTA</t>
  </si>
  <si>
    <t>PAINEL 1590X620X09 MDP - CABECEIRA 1,60</t>
  </si>
  <si>
    <t>LASTRO 1885X100X12 MDP - NOVA ATLANTA</t>
  </si>
  <si>
    <t>TRAVESSA MENOR 605X70X15 MDP - CABECEIRA BA1</t>
  </si>
  <si>
    <t>TRAVESSA MAIOR 965X70X15 MDP - CABECEIRA BAH1</t>
  </si>
  <si>
    <t>TRAVESSA MAIOR 1365X70X15 MDP - CABECEIRA BA1</t>
  </si>
  <si>
    <t>TRAVESSA MAIOR 1565X70X15 MDP - CABECEIRA BA1</t>
  </si>
  <si>
    <t>PE TRASEIRO 483X43(911)X25 MDP (18PCS) - TOPAZ 1</t>
  </si>
  <si>
    <t>LAT BASE INTERNA DETAL 332X100X03 HDF - DAKAR1</t>
  </si>
  <si>
    <t>LAT BASE INTERNA DETAL 552X100X03 HDF - DAKAR1</t>
  </si>
  <si>
    <t>LAT BASE INTERNA DETAL 789X100X03 HDF - DAKAR1</t>
  </si>
  <si>
    <t>TRAVESSA ASSENTO 360X70X18 MDF - C DAKAR/SA 1</t>
  </si>
  <si>
    <t>LATERAL ASSENTO 298X70X18 MDF - DAKAR              1</t>
  </si>
  <si>
    <t>PE TRASEIRO 920X30(911)X25 MDF (14PC) DIR DAKA 1</t>
  </si>
  <si>
    <t>PE TRASEIRO 920X30(911)X25 MDF (14PC) ESQ DAKA1</t>
  </si>
  <si>
    <t>ASSENTO 430X403X09 MDP - CAD DAKAR                    1</t>
  </si>
  <si>
    <t>LASTRO 2030X100X12 MDP - CAMA 1,95                        1</t>
  </si>
  <si>
    <t>PAINEL 930X200X09 MDP - CAB ATLANTA                     1</t>
  </si>
  <si>
    <t>PAINEL 1010X430X09 MDP - CAB ATLANTA                   1</t>
  </si>
  <si>
    <t>PAINEL 2060X430X09 MDP - CAB ATLANTA                   1</t>
  </si>
  <si>
    <t>PAINEL 1980X200X09 MDP - CAB ATLANTA                   1</t>
  </si>
  <si>
    <t>FORRO CAMA LEON 1,95 1930X190X3 MDF                   1</t>
  </si>
  <si>
    <t>FORRO CAMA TORONTO 1,95 1930X290X3 MDF          1</t>
  </si>
  <si>
    <t>PAINEL 1980X430X09 MDP - CAB ATLANTA                   1</t>
  </si>
  <si>
    <t>TRAVESSA 650X40X25 MDF - CAB ATLANTA                 1</t>
  </si>
  <si>
    <t>TRAVESSA 430X50X25 MDF - CAB ATLANTA 1,95         1</t>
  </si>
  <si>
    <t>LAT BASE INTERNA DETAL 999X100X03 HDF - DAKAR1</t>
  </si>
  <si>
    <t>PE TRASEIRO 423X43(911)X25 MDP (19PCS)-TOPAZIO1</t>
  </si>
  <si>
    <t>PE TRASEIRO 920X30(911)X25 MDF (14PC) DIR TREN 1</t>
  </si>
  <si>
    <t>PE TRASEIRO 920X30(911)X25 MDF (14PC) ESQ TREN1</t>
  </si>
  <si>
    <t>CANTONEIRA EMBALAGEM 350X50X03 MDF - BASE D1</t>
  </si>
  <si>
    <t>ANTIGO PE TRA 880X30(911)X25MDF(13PC) ESQ SAN1</t>
  </si>
  <si>
    <t>ANTIGO PE TRA 880X30(911)X25MDF(13PC) DIR SAN  1</t>
  </si>
  <si>
    <t>ASSENTO 440X425X09 MDP - CAD SANTIAGO              1</t>
  </si>
  <si>
    <t>FUNDO CAIXOTE MALAGA - 415X400X03 HDF</t>
  </si>
  <si>
    <t>FUNDO GAVETA MALAGA - 350X347X03 HDF</t>
  </si>
  <si>
    <t>TRAVESSA LATERAL 340X70X18 MDF - CAD SANTIAG1</t>
  </si>
  <si>
    <t>PAINEL CABECEIRA MALAGA - 1600X550X09 MDP (GR1</t>
  </si>
  <si>
    <t>FUNDO NICHO BAU MALAGA 460X450X18 MDF            1</t>
  </si>
  <si>
    <t>TAMPO NICHO 460X450X18 MDF                                    1</t>
  </si>
  <si>
    <t>LATERAL NICHO 450X229X18 MDF                                 1</t>
  </si>
  <si>
    <t>TRAVESSA PES BAU MALAGA 600X118X18 MDF          1</t>
  </si>
  <si>
    <t>PE FRONTAL 430X(108)51X25 MDF (DIREITO)               1</t>
  </si>
  <si>
    <t>PE FRONTAL 430X(108)51X25 MDF (ESQUERDO)         1</t>
  </si>
  <si>
    <t>CHAPEU 1480X150(911)X09 MDP (5 PCS) - CHICAGO  1</t>
  </si>
  <si>
    <t>CHAPEU 1680X150(911)X09 MDP (5 PCS) - CHICAGO  1</t>
  </si>
  <si>
    <t>CHAPEU 1000X150(911)X09 MDP (5 PCS) - CHICAGO  1</t>
  </si>
  <si>
    <t>LATERAL 1100X70X15 MDF - CAB ÁVILA                        1</t>
  </si>
  <si>
    <t>PLAQUETA CAB. BRAGA 1100X190(911)X09 MDF (5PC1</t>
  </si>
  <si>
    <t>TARUGO PLAQ CAB. BRAGA 1100X40X18 MDF             1</t>
  </si>
  <si>
    <t>PAINEL 1810X480X09 MDP - CAB ESTORIL                    1</t>
  </si>
  <si>
    <t>CHAPEU CAB. BARI 1,40 1100X62(911)X09 MDP (13PC1</t>
  </si>
  <si>
    <t>TAMPA ASSENTO 476X436X03 HDF - CAD PRATA        1</t>
  </si>
  <si>
    <t>LAT ENCOSTO 525X60(911)X18 MDF (12PCS) TOPAZI 1</t>
  </si>
  <si>
    <t>TAMPA ENCOSTO 530X440X03 HDF - CAD PRATA       1</t>
  </si>
  <si>
    <t>TRAVESSA 250X50X18 MDF - CAB ISTAMBUL               1</t>
  </si>
  <si>
    <t>TRAVESSA 650X50X18 MDF - CAB ISTAMBUL / IMOLA 1</t>
  </si>
  <si>
    <t>PE 95X130X18 MDF - CAB ISTAMBUL                             1</t>
  </si>
  <si>
    <t>PÉ 160X30X18 MDF - CAB MUNIQUE                              1</t>
  </si>
  <si>
    <t>FUNDO 895X620X03 MDF - CAB MIAMI 0,90                   1</t>
  </si>
  <si>
    <t>TRAVESSA 870X40X18 MDF - CAB MIAMI 0,90               1</t>
  </si>
  <si>
    <t>LATERAL 870X70X18 MDF - CAB BERLIN 0,90               1</t>
  </si>
  <si>
    <t>LATERAL 870X45X15 MDF - CAB BERLIM 0,90               1</t>
  </si>
  <si>
    <t>FUNDO 895X200X03 MDF - CAB BERLIM 0,90                1</t>
  </si>
  <si>
    <t>FUNDO 900X100X03 MDF - CAB BERLIM 0,90                1</t>
  </si>
  <si>
    <t>PAINEL 760X480X09 MDP - CAB BERLIM 0,90                1</t>
  </si>
  <si>
    <t>PAINEL 1345X480X09 MDP - CAB MONTE CARLO         1</t>
  </si>
  <si>
    <t>PAINEL 1545X480X09 MDP - CAB MONTE CARLO         1</t>
  </si>
  <si>
    <t>PAINEL 1900X480X09 MDP - CAB MONTE CARLO         1</t>
  </si>
  <si>
    <t>CHAPEU CAB. BARI 1,60 1280X62(911)X09 MDP (12PC1</t>
  </si>
  <si>
    <t>PE TRAS 880X30(911)X25 MDF (13PC) ESQ SANTIAGO1</t>
  </si>
  <si>
    <t>PE FRONTAL 430X(108)51X25 MDF (DIR) SANTIAGO N1</t>
  </si>
  <si>
    <t>PE FRONTAL 430X(108)51X25MDF (ESQRD) SANTIAG 1</t>
  </si>
  <si>
    <t>TRAVESSA ASSENTO 360X70X18 MDF - SANTIAGO E 1</t>
  </si>
  <si>
    <t>LATERAL 1260X70X18 MDF - CAB HONDURAS              1</t>
  </si>
  <si>
    <t>TRAVESSA 1440X70X18 MDF - CAB HONDURAS          1</t>
  </si>
  <si>
    <t>PAINEL MENOR 710X95X09 MDP - CAB HONDURAS    1</t>
  </si>
  <si>
    <t>PAINEL MAIOR 710X195X09 MDP - CAB HONDURAS    1</t>
  </si>
  <si>
    <t>TARUGO 715X40X18 MDF - CAB HONDURAS                1</t>
  </si>
  <si>
    <t>PE TRAS 880X30(911)X25 MDF (13PC) DIR SANTIAGO 1</t>
  </si>
  <si>
    <t>TRAVESSA 1640X70X18 MDF - CAB HONDURAS          1</t>
  </si>
  <si>
    <t>FUNDO 1470X620X03 MDF - CAB VIENA 1,40                 1</t>
  </si>
  <si>
    <t>LATERAL 1100X120X18 MDF - CAB VIENA</t>
  </si>
  <si>
    <t>PE 150X80X18 MDF - CAB VIENA</t>
  </si>
  <si>
    <t>PE 700X120(660)X15 (4PCS) MDF - MESA CATEDRAL  1</t>
  </si>
  <si>
    <t>PE 700X120(660)X18 (4PCS) MDF - MESA CATEDRAL  1</t>
  </si>
  <si>
    <t>PE TRASEIRO 980X94(911)X25 MDF (8PCS)- CAD GEN1</t>
  </si>
  <si>
    <t>FUNDO 1670X620X03 MDF - CAB VIENA 1,60                 1</t>
  </si>
  <si>
    <t>PE 790(800)X100X50 MDP - MESA GENOVA                   1</t>
  </si>
  <si>
    <t>TRAVESSA MENOR 393X120X18 MDF - MESA GENOV 1</t>
  </si>
  <si>
    <t>TRAVESSA MAIOR 1000X120X18 MDF - MESA GENOV1</t>
  </si>
  <si>
    <t>BASE DOS PES 634(653)X95X50 MDP - MESA GENOV 1</t>
  </si>
  <si>
    <t>ENGROSSO 1 1405X100X25 MDP - TAMPO C/ENGROS1</t>
  </si>
  <si>
    <t>ENGROSSO 2 905X100X25 MDP - TAMPO C/ENGROS  1</t>
  </si>
  <si>
    <t>TRAV SUPERIOR 360X55X25 MDP - CAD GENOVA       1</t>
  </si>
  <si>
    <t>TRAV CENTRAL 360X70X25 MDP - CAD GENOVA         1</t>
  </si>
  <si>
    <t>TRAVESSA 1200X120X18 MDF - MESA GENOVA 1,80   1</t>
  </si>
  <si>
    <t>ENGROSSO 1 1605X100X25 MDP - TAMPO C/ENGROS1</t>
  </si>
  <si>
    <t>ENGROSSO 1 1165X100X25 MDP - TAMPO ENGROSS 1</t>
  </si>
  <si>
    <t>TAMPO REDONDO 1200X1200X18 MDF - MESA COM V1</t>
  </si>
  <si>
    <t>PE FRONTAL RETO 430X(108)51X25 MDF (DIR) SANT  1</t>
  </si>
  <si>
    <t>PE FRONTAL RETO 430X(108)51X25MDF (ESQRD) SA 1</t>
  </si>
  <si>
    <t>TRAVESSA LATERAL DIREITA 340X70X18 MDF-CD SA1</t>
  </si>
  <si>
    <t>TRAVESSA LATERAL ESQUERD 340X70X18 MDF-CD  1</t>
  </si>
  <si>
    <t>TRAVESSA 1980X70X18 MDF - CAB HONDURAS          1</t>
  </si>
  <si>
    <t xml:space="preserve">EMBALAGEM </t>
  </si>
  <si>
    <t>VOLUME - CADEIRA TOPAZIO UN - MADEIRA PI</t>
  </si>
  <si>
    <t>CADEIRA TOPAZIO LX - MADEIRA 980</t>
  </si>
  <si>
    <t>CADEIRA DUBAI 980</t>
  </si>
  <si>
    <t>TAMPO LIGHT 1600X900X18 - VITREO</t>
  </si>
  <si>
    <t>BASE DUBAI 1,60X0,90 VOL 1/2</t>
  </si>
  <si>
    <t>TRAVESSAS MESA AMBAR 1,60 - VOL 2/3</t>
  </si>
  <si>
    <t>MESA DE CABECEIRA MALAGA</t>
  </si>
  <si>
    <t>BAU CALCADEIRA - MALAGA</t>
  </si>
  <si>
    <t>MESA MIAMI 0,90X0,90 VOL 1/1</t>
  </si>
  <si>
    <t>MESA MIAMI 1,20X0,80 VOL 1/1</t>
  </si>
  <si>
    <t>MESA MIAMI 1,20X0,80 VOL 1/1 - MULTIMOVEIS</t>
  </si>
  <si>
    <t>MESA MIAMI 1,37X0,80 VOL 1/1</t>
  </si>
  <si>
    <t>MESA DAKAR 0,90X0,90 VOL 1/1</t>
  </si>
  <si>
    <t>MESA DAKAR 1,60X0,80 VOL 1/1</t>
  </si>
  <si>
    <t>MESA MIAMI 1,60X0,80 VOL 1/1</t>
  </si>
  <si>
    <t>BASE TRENTO 0,90X0,90 VOL 1/1</t>
  </si>
  <si>
    <t>TAMPO C/ ENGROSSO 0,90X0,90</t>
  </si>
  <si>
    <t>TAMPO C/ ENGROSSO 1,37X0,80</t>
  </si>
  <si>
    <t>TAMPO C/ ENGROSSO 1,60X0,80</t>
  </si>
  <si>
    <t>BASE TRENTO 1,37X0,80 VOL 1/1</t>
  </si>
  <si>
    <t>BASE TRENTO 1,60X0,80 VOL 1/1</t>
  </si>
  <si>
    <t>BASE SANTIAGO DUPLA</t>
  </si>
  <si>
    <t>BASE SANTIAGO QUADRADA</t>
  </si>
  <si>
    <t>TAMPO LIGHT 1360X900X18 - VITREO</t>
  </si>
  <si>
    <t>BASE DUBAI 1,60X0,90 VOL 1/2 - MULTIMOVEIS</t>
  </si>
  <si>
    <t>TAMPO LIGHT 1800X900X18 - VITREO</t>
  </si>
  <si>
    <t>TAMPO C/ VIDRO LIGHT 1600X900X18MM</t>
  </si>
  <si>
    <t>TAMPO C/ VIDRO LIGHT 1800X900X18MM</t>
  </si>
  <si>
    <t>BASE TELAVIV QUADRADA</t>
  </si>
  <si>
    <t>BASE MONTEVIDEU 1,36X1,36 VOL 1/2</t>
  </si>
  <si>
    <t>MESA NOVA YORK 1,20X0,90 VOL 1/2</t>
  </si>
  <si>
    <t>TAMPO C/ VIDRO LIGHT PLUS 1200X900X15MM</t>
  </si>
  <si>
    <t>MESA NOVA YORK 1,36X0,90 VOL 1/2</t>
  </si>
  <si>
    <t>TAMPO C/ VIDRO LIGHT PLUS 1360X900X15MM</t>
  </si>
  <si>
    <t>MESA NOVA YORK 1,60X0,90 VOL 1/2</t>
  </si>
  <si>
    <t>TAMPO C/ VIDRO LIGHT PLUS 1600X900X15MM</t>
  </si>
  <si>
    <t>BASE MESA TURIM VOL 1/2</t>
  </si>
  <si>
    <t>TAMPO REDONDO LIGHT 1030X1030X18 - VITREO</t>
  </si>
  <si>
    <t>BASE MESA ATHENAS VOL 1/2</t>
  </si>
  <si>
    <t>BASE MESA ATHENAS VOL 1/2 MULTIMOVEIS</t>
  </si>
  <si>
    <t>TAMPO LIGHT 900X900X18 - VITREO</t>
  </si>
  <si>
    <t>BASE MESA ATHENAS 1,20 / 1,35 VOL 1/2</t>
  </si>
  <si>
    <t>TAMPO LIGHT 1200X900X18 - VITREO</t>
  </si>
  <si>
    <t>TAMPO REDONDO C/ VIDRO LIGHT 1030X1030X18</t>
  </si>
  <si>
    <t>TAMPO C/ VIDRO LIGHT 900X900X18MM</t>
  </si>
  <si>
    <t>TAMPO C/ VIDRO LIGHT 1200X900X18MM</t>
  </si>
  <si>
    <t>TAMPO C/ VIDRO LIGHT 1360X900X18MM</t>
  </si>
  <si>
    <t>BASE MESA TOPAZIO PLUS 1,03 / 1,20 - VOL 1/2</t>
  </si>
  <si>
    <t>BASE MESA TOPAZIO PLUS 1,36 - VOL 1/2</t>
  </si>
  <si>
    <t>BASE MESA TOPAZIO PLUS 1,60 / 1,80 - VOL 1/2</t>
  </si>
  <si>
    <t>TAMPO REDONDO C/ VIDRO 1030X1030X25</t>
  </si>
  <si>
    <t>TAMPO C/ VIDRO 1800X900X25MM</t>
  </si>
  <si>
    <t>TAMPO C/ VIDRO 1360X1360X25MM</t>
  </si>
  <si>
    <t>PES MESA JADE - VOL 1/3</t>
  </si>
  <si>
    <t>TRAVESSAS MESA JADE 1,36 - VOL 2/3</t>
  </si>
  <si>
    <t>TRAVESSAS MESA JADE 1,60 - VOL 2/3</t>
  </si>
  <si>
    <t>TRAVESSAS MESA JADE 1,80 - VOL 2/3</t>
  </si>
  <si>
    <t>TAMPO (R100) C/ VIDRO LIGHT 2000X900X18</t>
  </si>
  <si>
    <t>TRAVESSAS MESA JADE 2,00 - VOL 2/3</t>
  </si>
  <si>
    <t>PES MESA AMETISTA - VOL 1/3</t>
  </si>
  <si>
    <t>TRAVESSAS MESA AMETISTA 1,36 - VOL 2/3</t>
  </si>
  <si>
    <t>TRAVESSAS MESA AMETISTA 1,60 - VOL 2/3</t>
  </si>
  <si>
    <t>TRAVESSAS MESA AMETISTA 1,80 - VOL 2/3</t>
  </si>
  <si>
    <t>MESA PEROLA 1030X1030 - VOL 1/2</t>
  </si>
  <si>
    <t>PES MESA SAFIRA - VOL 1/2</t>
  </si>
  <si>
    <t>TAMPO C/ VIDRO 1360X900X25MM SAFIRA</t>
  </si>
  <si>
    <t>TAMPO C/ VIDRO 1360X900X18MM SAFIRA</t>
  </si>
  <si>
    <t>TAMPO C/ VIDRO 1600X900X25MM SAFIRA</t>
  </si>
  <si>
    <t>TAMPO C/ VIDRO 1600X900X18MM SAFIRA</t>
  </si>
  <si>
    <t>TAMPO 1800X900X25MM SAFIRA</t>
  </si>
  <si>
    <t>MESA CELTA 1200/1600X900 - VOL 1/2</t>
  </si>
  <si>
    <t>TAMPO (R100) C/ VIDRO LIGHT 1360X900X18</t>
  </si>
  <si>
    <t>TAMPO (R100) LIGHT 1600X900X18 - VITREO</t>
  </si>
  <si>
    <t>TAMPO (R100) C/ VIDRO LIGHT 1600X900X18</t>
  </si>
  <si>
    <t>TAMPO (R100) LIGHT 1800X900X18 - VITREO</t>
  </si>
  <si>
    <t>TAMPO (R100) C/ VIDRO LIGHT 1800X900X18</t>
  </si>
  <si>
    <t>CADEIRA VENETO 920</t>
  </si>
  <si>
    <t>CADEIRA PADUA 920</t>
  </si>
  <si>
    <t>CADEIRA CRETA 920</t>
  </si>
  <si>
    <t>CADEIRA ATHENAS 920</t>
  </si>
  <si>
    <t>CADEIRA DETROIT</t>
  </si>
  <si>
    <t>CADEIRA TRIESTE 920</t>
  </si>
  <si>
    <t>CADEIRA ATHENAS PLUS 920 - VIA VAREJO</t>
  </si>
  <si>
    <t>CADEIRA TURIM PLUS 920 - VIA VAREJO</t>
  </si>
  <si>
    <t>CADEIRA GRECIA 980 - ESPLANADA</t>
  </si>
  <si>
    <t>CADEIRA NOVA YORK 920</t>
  </si>
  <si>
    <t>CADEIRA TOPAZIO - MADEIRA 920</t>
  </si>
  <si>
    <t>CADEIRA DAKAR</t>
  </si>
  <si>
    <t>CADEIRA MONTREAL</t>
  </si>
  <si>
    <t>CADEIRA PEROLA - MADEIRA</t>
  </si>
  <si>
    <t>CADEIRA SAFIRA - MADEIRA</t>
  </si>
  <si>
    <t>CADEIRA JADE - MADEIRA</t>
  </si>
  <si>
    <t>CADEIRA TRENTO</t>
  </si>
  <si>
    <t>CADEIRA AMBAR 920 - MADEIRA</t>
  </si>
  <si>
    <t>CADEIRA SANTIAGO</t>
  </si>
  <si>
    <t>CADEIRA AMETISTA</t>
  </si>
  <si>
    <t>CADEIRA CELTA MONTADA</t>
  </si>
  <si>
    <t>CADEIRA SANTIAGO - EXPORTACAO</t>
  </si>
  <si>
    <t>CADEIRA ATHENAS 920 - MULTIMOVEIS</t>
  </si>
  <si>
    <t>CADEIRA CORDOBA</t>
  </si>
  <si>
    <t>CADEIRA PEROLA MONTADA - MADEIRA</t>
  </si>
  <si>
    <t>CADEIRA SAFIRA MONTADA - MADEIRA</t>
  </si>
  <si>
    <t>CADEIRA PRATA - MADEIRA</t>
  </si>
  <si>
    <t>CADEIRA CRISTAL NEW</t>
  </si>
  <si>
    <t>CADEIRA RUBI NEW</t>
  </si>
  <si>
    <t>CADEIRA PADUA 920 - MULTIMOVEIS</t>
  </si>
  <si>
    <t>MESA AMSTERDAM 1,36X1,36 VOL 1/2</t>
  </si>
  <si>
    <t>TAMPO C/ PRATO GIRATORIO 1,36 X 1,36</t>
  </si>
  <si>
    <t>BASE BILBAO 1,36X0,90 VOL 1/2</t>
  </si>
  <si>
    <t>TAMPO (R100) C/ VIDRO 1360X900X25</t>
  </si>
  <si>
    <t>BASE BILBAO 1,60/1,80X0,90 VOL 1/2</t>
  </si>
  <si>
    <t>TAMPO (R100) C/ VIDRO 1600X900X25</t>
  </si>
  <si>
    <t>TAMPO (R100) C/ VIDRO 1800X900X25</t>
  </si>
  <si>
    <t>BASE DUBLIN 1,36X0,90 VOL 1/2</t>
  </si>
  <si>
    <t>BASE DUBLIN 1,36X0,90 VOL 1/2 - MULTIMOVEIS</t>
  </si>
  <si>
    <t>BASE DUBLIN 1,03X1,03 VOL 1/2</t>
  </si>
  <si>
    <t>BASE DUBLIN 1,03X1,03 VOL 1/2 - LIGHT</t>
  </si>
  <si>
    <t>BASE DUBLIN 1,60X0,90 VOL 1/2</t>
  </si>
  <si>
    <t>FUNDO RIPADO 751X470X24 MDF - SANTIAGO 1,03</t>
  </si>
  <si>
    <t>TAMPO 1030X1030X15 MDF - TAMPO AMST. 1,03X1,0  19</t>
  </si>
  <si>
    <t>MOLDURA 1030X515X15 MDF - TAMPO AMST. 1,03X1 19</t>
  </si>
  <si>
    <t>TRAV.MAIOR 980X65(135)X15 MDF-TAMPO AMST.1,0319</t>
  </si>
  <si>
    <t>TRAV. MENOR 850X65X15 MDF - TAMPO AMST. 1,03X19</t>
  </si>
  <si>
    <t>PE 790(800)X100X50 MDP - MESA GENOVA                   19</t>
  </si>
  <si>
    <t>TRAVESSA MENOR 393X120X18 MDF - MESA GENOV 19</t>
  </si>
  <si>
    <t>TRAVESSA MAIOR 1000X120X18 MDF - MESA GENOV19</t>
  </si>
  <si>
    <t>BASE DOS PES 634(653)X95X50 MDP - MESA GENOV 19</t>
  </si>
  <si>
    <t>TAMPO MONTADO 1600X900X45 MDF-TAMPO C/ENG 19</t>
  </si>
  <si>
    <t>BASE SANTIAGO 1,03                                                       19</t>
  </si>
  <si>
    <t>BASE UNICA SANTIAGO 1,60                                           19</t>
  </si>
  <si>
    <t>BASE GENOVA 1,36X0,90 VOL 1/2                                   19</t>
  </si>
  <si>
    <t>TAMPO ENGROS. GENOVA 1,36X0,90 VOL 2/2              19</t>
  </si>
  <si>
    <t>TAMPO ENGROS. C/VIDRO GENOVA 1,36X0,90 VOL 2 19</t>
  </si>
  <si>
    <t>BASE GENOVA 1,36/1,60 VOL 1/2                                    19</t>
  </si>
  <si>
    <t>TAMPO ENGROS. GENOVA 1,60X0,90 VOL 2/2              19</t>
  </si>
  <si>
    <t>TAMPO ENGROS. C/VIDRO GENOVA 1,60X0,90 VOL 2 19</t>
  </si>
  <si>
    <t>BASE GENOVA 1,80X0,90 VOL 1/2                                   19</t>
  </si>
  <si>
    <t>TAMPO ENGROS. GENOVA 1,80X0,90 VOL 2/2              19</t>
  </si>
  <si>
    <t>TAMPO ENGROS. C/VIDRO GENOVA 1,80X0,90 VOL 2 19</t>
  </si>
  <si>
    <t>BASE MESA AMBAR 1,03 - VOL 1/2                                 19</t>
  </si>
  <si>
    <t>TRAVESSAS MESA AMBAR 1,20 - VOL 2/3                     19</t>
  </si>
  <si>
    <t>TRAVESSAS MESA AMBAR 1,36 - VOL 2/3                     19</t>
  </si>
  <si>
    <t>TRAVESSAS MESA AMBAR 1,80 - VOL 2/3                     19</t>
  </si>
  <si>
    <t>BASE CATEDRAL 1,03X1,03 VOL 1/2                               19</t>
  </si>
  <si>
    <t>BASE CATEDRAL 1,60X0,90 VOL 1/2                               19</t>
  </si>
  <si>
    <t>BASE CATEDRAL 1,60/1,80X0,90 VOL 1/2                       19</t>
  </si>
  <si>
    <t>EMB. BASE CATEDRAL 1,60 (1155X705X76)                  19</t>
  </si>
  <si>
    <t>TRAVESSA 1200X120X18 MDF - MESA GENOVA 1,80   19</t>
  </si>
  <si>
    <t>TAMPO MONTADO 1800X900X45 MDF-TAMPO C/ENG 19</t>
  </si>
  <si>
    <t>TAMPO C/ MOLDURA 1,03 X 1,03 - SANTIAGO               19</t>
  </si>
  <si>
    <t>TAMPO ENGROSSADO (R100) - 1360X900X40 MDF      19</t>
  </si>
  <si>
    <t>TAMPO MTD 1600X900X45 MDF-TAMPO C/ENGROS R19</t>
  </si>
  <si>
    <t>TAMPO MTD 1800X900X45 MDF-TAMPO C/ENGROS R19</t>
  </si>
  <si>
    <t>CADEIRA MANAUS LOOMBER (TRENTO)                       19</t>
  </si>
  <si>
    <t>CADEIRA BRASILIA LOOMBER (DAKAR)                        19</t>
  </si>
  <si>
    <t>MESA RECIFE LOOMBER 1,60X0,80 VOL 1/1 (MIAMI)    19</t>
  </si>
  <si>
    <t>CADEIRA GENOVA 980                                                     19</t>
  </si>
  <si>
    <t>BASE CATEDRAL 1,20X1,20 VOL 1/2                               19</t>
  </si>
  <si>
    <t>TAMPO REDONDO C/ VIDRO LIGHT 1200X1200X18      19</t>
  </si>
  <si>
    <t>BASE MESA TROIA 1,03 VOL 1/2                                     19</t>
  </si>
  <si>
    <t>BASE MESA TROIA 1,20 VOL 1/2                                     19</t>
  </si>
  <si>
    <t>CADEIRA SANTIAGO TESTE                                            19</t>
  </si>
  <si>
    <t>(4) LAT BAS INTERNA 780X455X15 MDP-MES TRENTO54</t>
  </si>
  <si>
    <t>(4)TAMP INTERNO 500X400X15MDP-MESA AMST.1,36 54</t>
  </si>
  <si>
    <t>(2) BASE 620X620X12 MDP - MESA ASMT. 1,36X1,36    54</t>
  </si>
  <si>
    <t>(3)LAT. DA BASE 750X565X12 MDP-MESA AMST.1,36X54</t>
  </si>
  <si>
    <t>(1)LAT. C/FRISO 750X590X12 MDF-MESA AMST.1,36X 54</t>
  </si>
  <si>
    <t>(6)TRAV. MAIOR 1320X65 (135)X15 MDP-AMST.1,36X1 54</t>
  </si>
  <si>
    <t>(5) TRAV. MENOR1190X65X15 MDP-MESA AMST.1,36X54</t>
  </si>
  <si>
    <t>(2) TRAVESSA MAIOR 1030X100X15 MDP-MESA MIAM54</t>
  </si>
  <si>
    <t>(2)TRAV.MAIOR 1210X100X15 MDP-MESA MIAMI 1,37X54</t>
  </si>
  <si>
    <t>(3) TRAV.MENOR 610X100X15 MDP-MESA MIAMI 1,37 54</t>
  </si>
  <si>
    <t>ASSENTO 430X390X09 MDP - CADEIRA                         54</t>
  </si>
  <si>
    <t>ESPALDAR 390X40(911)X25 MDF (24) - CADEIRA GRE 54</t>
  </si>
  <si>
    <t>(2) FECHAMENTO I 1090X295X12 MDF - BASE DUBAI  54</t>
  </si>
  <si>
    <t>(3) FECHAMENTO II 600X295X12 MDF - BASE DUBAI   54</t>
  </si>
  <si>
    <t>(4) FECHAMENTO III 545X327X12 MDF - BASE DUBAI  54</t>
  </si>
  <si>
    <t>(5) FECHAMENTO IV 453X327X12 MDF - BASE DUBAI  54</t>
  </si>
  <si>
    <t>TRAVESSA MAIOR 740X100X15 MDP - MESA MIAMI 0, 54</t>
  </si>
  <si>
    <t>TRAV. MENOR 710X100X15 MDP - MESA MIAMI 0,90    54</t>
  </si>
  <si>
    <t>TRAVESSA 1 750X154X15 MDP - MESA TURIM              54</t>
  </si>
  <si>
    <t>TRAVESSA 2 750X152X15 MDP - MESA TURIM              54</t>
  </si>
  <si>
    <t>(4) APOIO TAMPO 680X452X12 MDP - BASE DUBLIN    54</t>
  </si>
  <si>
    <t>(1) PE MAIOR 830X750X25 MDF - BASE DUBLIN            54</t>
  </si>
  <si>
    <t>PE MENOR 750X680X25 MDF - BASE DUBLIN                54</t>
  </si>
  <si>
    <t>(2) LATERAL 778X336X12 MDP - BASE BILBAO             54</t>
  </si>
  <si>
    <t>(6) APOIO 336X115X12 MDP - BASE BILBAO                  54</t>
  </si>
  <si>
    <t>(5) TRAVA 336X300X12 MDP - BASE BILBAO 1,35         54</t>
  </si>
  <si>
    <t>(5) TRAVA 386X336X12 MDP - BASE BILBAO 1,60/1,80 54</t>
  </si>
  <si>
    <t>FECHAMENTO MENOR 466X340X15 MDP - BASE MON54</t>
  </si>
  <si>
    <t>APOIO 712X292X12 MDP - BASE MONACO (6)               54</t>
  </si>
  <si>
    <t>TRAVESSA MAIOR 682X90X15 MDP - BASE MONACO  54</t>
  </si>
  <si>
    <t>TRAV MENOR 230X90X15 MDP - BASE MONACO (5)    54</t>
  </si>
  <si>
    <t>(3) APOIO TAMPO 540X386X12 MDP - MESA ATHENAS54</t>
  </si>
  <si>
    <t>(2-4) TRAVESSA 742X122X25 MDF - MESA ATHENAS   54</t>
  </si>
  <si>
    <t>(5) BASE MAIOR 542X124X25 MDF - MESA ATHENAS   54</t>
  </si>
  <si>
    <t>(6)BASE MENOR 386 (189)X124X25 MDF - MESA ATHE54</t>
  </si>
  <si>
    <t>(3) APOIO TAMPO 740X440X12 MDP - MESA ATHENAS54</t>
  </si>
  <si>
    <t>(5) BASE MAIOR 742X124X25 MDF - MESA ATHENAS   54</t>
  </si>
  <si>
    <t>(6)BASE MENOR 446(220)X124X25 MDF-MESA ATHEN54</t>
  </si>
  <si>
    <t>APOIO TAMPO 905X452X12 MDP - BASE DUBLIN 1,60 54</t>
  </si>
  <si>
    <t>PE MAIOR 1000X750X25 MDF - BASE DUBLIN 1,60       54</t>
  </si>
  <si>
    <t>TRA CENT 360X40(911)X25 MDF (19PÇS) - PÉ INTEIRO54</t>
  </si>
  <si>
    <t>TRAVESSA MAIOR 1130X80X25 MDF - TOPAZIO 1,36   54</t>
  </si>
  <si>
    <t>TRAVESSA MENOR 710X80X25 MDF - TOPAZIO           54</t>
  </si>
  <si>
    <t>APOIO TAMPO 1172X752X15 MDP - MESA TOPAZIO 1 54</t>
  </si>
  <si>
    <t>TRAVESSA 480X80X25 MDF - TOPAZIO                          54</t>
  </si>
  <si>
    <t>APOIO TAMPO 542X542X15 MDP - MESA TOPAZIO      54</t>
  </si>
  <si>
    <t>APOIO ESPA 360X40(911)X25 MDF (19PÇS) - TOPAZIO54</t>
  </si>
  <si>
    <t>ASSENTO 440X440X15 MDP - CADEIRA RUBI MADEIR 54</t>
  </si>
  <si>
    <t>TRAVESSA MAIOR 1365X80X25 MDF - TOPAZIO 1,80   54</t>
  </si>
  <si>
    <t>APOIO TAMPO 1407X752X15 MDP - MESA TOPAZIO 1 54</t>
  </si>
  <si>
    <t>PE ENCAIXE INFERIOR 750X680X25 MDF - DUBLIN 1,  54</t>
  </si>
  <si>
    <t>PÉ FRONTAL 430X62X25 MDF - CAD DETROIT              54</t>
  </si>
  <si>
    <t>(2) PE MENOR 750X680X18 MDF - BASE DUBLIN          54</t>
  </si>
  <si>
    <t>(4) PE ENCAIXE INFERIOR 750X680X18 MDF-DUBLIN  54</t>
  </si>
  <si>
    <t>TRAVESSA CENTRAL 890X248X12 MDP - CAMA BOX  54</t>
  </si>
  <si>
    <t>TRAVESSA 890X150X12 MDP - CAMA BOX 0,90            54</t>
  </si>
  <si>
    <t>TRAVESSA APOIO 888X90X12 MDP - CAMA BOX 0,90  54</t>
  </si>
  <si>
    <t>(7) LASTRO 1890X150X12 MDP - CAMA BOX 1,40          54</t>
  </si>
  <si>
    <t>LATERAL MENOR 924X301X15 MDP - CAMA BOX 0,90 54</t>
  </si>
  <si>
    <t>(1-8)LATERAL MAIOR 1890X300X15 MDP - CAMA BOX 54</t>
  </si>
  <si>
    <t>(4) TRAVESSA CENTRAL 1390X248X12 MDP-CAMA BO54</t>
  </si>
  <si>
    <t>(2) TRAVESSA 1390X150X12 MDP - CAMA BOX 1,40     54</t>
  </si>
  <si>
    <t>(3) TRAVESSA APOIO 1388X90X12 MDP - CAMA BOX  54</t>
  </si>
  <si>
    <t>(5) LATERAL MENOR 1424X301X15 MDP - CAMA BOX  54</t>
  </si>
  <si>
    <t>TRAVESSA CENTRAL 1590X248X12 MDP - CAMA BOX54</t>
  </si>
  <si>
    <t>TRAVESSA 1590X150X12 MDP - CAMA BOX                  54</t>
  </si>
  <si>
    <t>TRAVESSA APOIO 1588X90X12 MDP - CAMA BOX        54</t>
  </si>
  <si>
    <t>LASTRO 1990X150X12 MDP - CAMA BOX                       54</t>
  </si>
  <si>
    <t>LATERAL MAIOR 1990X300X15 MDP - CAMA BOX         54</t>
  </si>
  <si>
    <t>LATERAL MENOR 1624X301X15 MDP - CAMA BOX       54</t>
  </si>
  <si>
    <t>(2)TRAV.MAIOR 1442X100X15 MDP-MESA MIAMI 1,60X54</t>
  </si>
  <si>
    <t>(4) PE MAIOR 800(818)X100(169)X15 MDF - NOVA YOR54</t>
  </si>
  <si>
    <t>(5) PE MENOR 800(818)X84(138)X15 MDF - NOVA YOR54</t>
  </si>
  <si>
    <t>(2) TRAV MAIOR 942(952)X100X15 MDP-NOVA YORK 154</t>
  </si>
  <si>
    <t>(2)TRAV MAIOR 1342(1352)X100X15 MDP-NOVA YORK54</t>
  </si>
  <si>
    <t>TRAV MAIOR 1102(1112)X100X15 MDP - NOVA YORK  54</t>
  </si>
  <si>
    <t>(3) TRAV MENOR 614(624)X100X15 MDP-NOVA YORK 54</t>
  </si>
  <si>
    <t>PE TRASEIRO 483X43(911)X25 MDP (18PCS) - TOPAZ 54</t>
  </si>
  <si>
    <t>CONTRA TAMPO 780X440X12 MDP - MESA CELTA       54</t>
  </si>
  <si>
    <t>CONTRA TAMPO 740X440X12 MDP - MESA CELTA       54</t>
  </si>
  <si>
    <t>PÉ CAB LEON 0,96X0,40 (2  FUROS DIST 10CM)           54</t>
  </si>
  <si>
    <t>PÉ CAB LEON 1,44X0,40 (2  FUROS DIST 10CM)           54</t>
  </si>
  <si>
    <t>PÉ CAB LEON 1,64X0,40 (2  FUROS DIST 10CM)           54</t>
  </si>
  <si>
    <t>LAT MENOR BASE INTERNA 307X350X15 MDP - DAKA54</t>
  </si>
  <si>
    <t>LAT MAIOR BASE INTERNA 455X348X15 MDP - DAKAR54</t>
  </si>
  <si>
    <t>LAT MAIOR BASE INTERNA 675X348X15 MDP - DAKAR54</t>
  </si>
  <si>
    <t>LAT MENOR BASE INTERNA 527X350X15 MDP - DAKA54</t>
  </si>
  <si>
    <t>LAT MAIOR BASE INTERNA 913X348X15 MDP - DAKAR54</t>
  </si>
  <si>
    <t>LAT MENOR BASE INTERNA 965X350X15 MDP - DAKA54</t>
  </si>
  <si>
    <t>LAT MAIOR BASE INTERNA 1113X348X15 MDP -DAKA 54</t>
  </si>
  <si>
    <t>PE TRASEIRO 423X43(911)X25 MDP (19PCS)-TOPAZIO54</t>
  </si>
  <si>
    <t>LAT INTERNA 776X675X15 MDP - TRENTO 1,36            54</t>
  </si>
  <si>
    <t>LAT MENOR BASE INTERNA 765X350X15 MDP - DAKA54</t>
  </si>
  <si>
    <t>LAT INTERNA 908X776X15 MDP - TRENTO 1,60            54</t>
  </si>
  <si>
    <t>LAT MAIOR 450X769X15 MDP - TRENTO 0,90                54</t>
  </si>
  <si>
    <t>BASE CAIXOTE MALAGA - 385X384X15 MDP                 54</t>
  </si>
  <si>
    <t>BATENTE CAIXOTE MALAGA - 385X384X15 MDF          54</t>
  </si>
  <si>
    <t>TOPO MOLDURA MALAGA - 452X390X15 MDP              54</t>
  </si>
  <si>
    <t>LATERAL MOLDURA MALAGA - 550X385X15 MDP        54</t>
  </si>
  <si>
    <t>EMB. GAB. JERI (632X472X268)                                       54</t>
  </si>
  <si>
    <t>LATERAL DIREITA CAIXOTE MALAGA - 412X385X15 M54</t>
  </si>
  <si>
    <t>LATERAL ESQUERDA CAIXOTE MALAGA - 412X385X154</t>
  </si>
  <si>
    <t>FRENTE GAVETA MALAGA - 408X204X15 MDP             54</t>
  </si>
  <si>
    <t>TRAVESSA 570X70X15 MDF MESA MONTEVIDEU - BR54</t>
  </si>
  <si>
    <t>LATERAL 770X480X15 MDF MESA MONTEVIDEU          54</t>
  </si>
  <si>
    <t>(2-5) LATERAL 751X546X12 MDF - MESA SANTIAGO 1 54</t>
  </si>
  <si>
    <t>(3) BASE 572X572X12 MDF - MESA SANTIAGO 1,36      54</t>
  </si>
  <si>
    <t>CONTRATAMPO 540X515X15 MDF - MESA SANTIAGO 54</t>
  </si>
  <si>
    <t>FUNDO RIPADO 751X546X12 MDF - MESA SANTIAGO 54</t>
  </si>
  <si>
    <t>PAINEL TRASEIRO MALAGA - 1200X605X15 MDF         54</t>
  </si>
  <si>
    <t>PAINEL CABECEIRA MALAGA - 1600X550X09 MDP (GR54</t>
  </si>
  <si>
    <t>FUNDO BAU MALAGA 900X420X15 MDF</t>
  </si>
  <si>
    <t>LATERAL MAIOR BAU MALAGA 900X265X15 MDF</t>
  </si>
  <si>
    <t>FUNDO NICHO BAU MALAGA 460X450X18 MDF</t>
  </si>
  <si>
    <t>TAMPO NICHO 460X450X18 MDF</t>
  </si>
  <si>
    <t>LATERAL MENOR BAU MALAGA 420X250X15 MDF</t>
  </si>
  <si>
    <t>LATERAL NICHO 450X229X18 MDF</t>
  </si>
  <si>
    <t>PES BAU MALAGA 360X120X25 MDF</t>
  </si>
  <si>
    <t>TRAVESSA PES BAU MALAGA 600X118X18 MDF</t>
  </si>
  <si>
    <t>FUNDO RIPADO 751X446X12 MDF - MESA SANTIAGO</t>
  </si>
  <si>
    <t>(2-4) LATERAL 751X124X12 MDF - MESA SANTIAGO</t>
  </si>
  <si>
    <t>(5) BASE 474X152X12 MDF - MESA SANTIAGO</t>
  </si>
  <si>
    <t>(3) CONTRATAMPO 540X218X12 MDF - MESA SANTIA</t>
  </si>
  <si>
    <t>TOPO CAIXOTE MALAGA - 414X387X15 MDP</t>
  </si>
  <si>
    <t>(2) PAINEL TRASEIRO MALAGA - 1200X605X15 MDP    54</t>
  </si>
  <si>
    <t>TRAVESSA MAIOR 1130X80X25 MDF-TOPAZIO 1,36 A 54</t>
  </si>
  <si>
    <t>TRAVESSA MAIOR 1365X80X25 MDF-TOPAZIO 1,80 A 54</t>
  </si>
  <si>
    <t>APOIO TAMPO 990X440X12 MDP -MESA ATHENAS 1,654</t>
  </si>
  <si>
    <t>ASSENTO 440X440X15 MDP - CADEIRA AMETISTA MA54</t>
  </si>
  <si>
    <t>TRAVESSA 560X70X15 MDF MESA MONTEVIDEU - CI  54</t>
  </si>
  <si>
    <t>LATERAL 751X572X12 MDF - MESA TELINHA 1,36        54</t>
  </si>
  <si>
    <t>BASE 572X572X12 MDF - MESA TELINHA 1,36               54</t>
  </si>
  <si>
    <t>FUNDO 751X546X15 (10PCS) MDF - MESA TELAVIV 1, 54</t>
  </si>
  <si>
    <t>MOLDURA ENCOSTO 445X280X15 MDF - CAD SANTIA54</t>
  </si>
  <si>
    <t>FECHAMENTO MAIOR 851X340X15 MDP - BASE MON 54</t>
  </si>
  <si>
    <t>(2) LAT BASE EXTERNA 780X455X12 MDP-MESA TRE 54</t>
  </si>
  <si>
    <t>LAT BASE EXTERNA 778X453X12 MDP - MESA DAKAR54</t>
  </si>
  <si>
    <t>(10)PE MAIOR 760X100 (170) X15 MDF-MIAMI 1,37X0,854</t>
  </si>
  <si>
    <t>(1) LATERAL 1180X92X15 MDF - BASE DUBAI                54</t>
  </si>
  <si>
    <t>(4) PE MENOR 760X85 (135) X15 MDF-MIAMI 1,37X0,8054</t>
  </si>
  <si>
    <t>ENCOSTO 445X280X15 MDF - CAD CORDOBA              54</t>
  </si>
  <si>
    <t>TRAVESSA MAIOR 960X80X25 MADEIRA - AMBAR 1,2 54</t>
  </si>
  <si>
    <t>LATERAL 751X300X12 MDF - SANTIAGO UNICA 1,60    54</t>
  </si>
  <si>
    <t>FUNDO 751X746X12 MDF - SANTIAGO UNICA 1,60       54</t>
  </si>
  <si>
    <t>BASE 772X326X12 MDF - SANTIAGO UNICA 1,60          54</t>
  </si>
  <si>
    <t>LATERAL EXTERNA 751X446X12 MDF - SANTIAGO 1,054</t>
  </si>
  <si>
    <t>FUNDO 751X446X12 MDF - SANTIAGO 1,03                   54</t>
  </si>
  <si>
    <t>BASE 472X472X12 MDF - SANTIAGO 1,03                      54</t>
  </si>
  <si>
    <t>PE 700X120(660)X15 (4PCS) MDF - MESA CATEDRAL  54</t>
  </si>
  <si>
    <t>PE 700X120(660)X18 (4PCS) MDF - MESA CATEDRAL  54</t>
  </si>
  <si>
    <t>TRAV.MAIOR 980X65(135)X15 MDF-TAMPO AMST.1,0354</t>
  </si>
  <si>
    <t>TRAV. MENOR 850X65X15 MDF - TAMPO AMST. 1,03X54</t>
  </si>
  <si>
    <t>TRAVESSA MAIOR 1000X120X18 MDF - MESA GENOV54</t>
  </si>
  <si>
    <t>PE FRONTAL 430X(108)51X25 MDF (DIR) SANTIAGO N54</t>
  </si>
  <si>
    <t>PE FRONTAL 430X(108)51X25MDF (ESQRD) SANTIAG 54</t>
  </si>
  <si>
    <t>BASE MAIOR 940X180X25 MDP - MESA TROIA 1,60      54</t>
  </si>
  <si>
    <t>TRAVESSA 758X180X25 MDP - MESA TROIA                 54</t>
  </si>
  <si>
    <t>BASE MENOR 334(165)X180X25 MDP - MESA TROIA 1 54</t>
  </si>
  <si>
    <t>BASE MENOR 316(156)X180X25 MDP - MESA TROIA 1 54</t>
  </si>
  <si>
    <t>BASE MAIOR 492X180X25 MDP - MESA TROIA 1,03      54</t>
  </si>
  <si>
    <t>BASE MAIOR 692X180X25 MDP - MESA TROIA 1,20      54</t>
  </si>
  <si>
    <t>PE FRONTAL RETO 430X(108)51X25 MDF (DIR) SANT  54</t>
  </si>
  <si>
    <t>PE FRONTAL RETO 430X(108)51X25MDF (ESQRD) SA 54</t>
  </si>
  <si>
    <t>LAT ASSENTO 430X80X18 MDF CAD PE INTEIRO/ MA  54</t>
  </si>
  <si>
    <t>TRAVESSA ENCOSTO 360X80X15 MDP CAD PE INTEI 54</t>
  </si>
  <si>
    <t>TRAVESSA 360X62X15 MDP CAD PE INTEIRO              54</t>
  </si>
  <si>
    <t>TRAVESSA 360X42X15 MDP CAD PÉ INTEIRO              54</t>
  </si>
  <si>
    <t>LATERAL ASSENTO 295X80X18 MDF - CAD DETROIT  54</t>
  </si>
  <si>
    <t>TRAVESSA ASSENTO 340X70X15 MDF - CAD DETROI 54</t>
  </si>
  <si>
    <t>TRAVESSA ENCOSTO 340X56X15 MDP - CAD DETRO 54</t>
  </si>
  <si>
    <t>TRAVESSA ASSENTO 360X70X18 MDF - C DAKAR/SA 54</t>
  </si>
  <si>
    <t>LATERAL ASSENTO 298X70X18 MDF - DAKAR              54</t>
  </si>
  <si>
    <t>TRAVESSA ENCOSTO 360X72X15 MDP - CAD DAKAR 54</t>
  </si>
  <si>
    <t>TRAV MENOR ENCOSTO 260X40X15 MDP - CAD TREN54</t>
  </si>
  <si>
    <t>TRASEIRA GAVETA MALAGA - 359X170X12 MDP          54</t>
  </si>
  <si>
    <t>LATERAL DIREITA GAVETA MALAGA - 338X170X12 M  54</t>
  </si>
  <si>
    <t>LATERAL ESQUERDA GAVETA MALAGA - 338X170X1  54</t>
  </si>
  <si>
    <t>TRAVESSA LATERAL 340X70X18 MDF - CAD SANTIAG54</t>
  </si>
  <si>
    <t>TRAVESSA ASSENTO 360X70X18 MDF - SANTIAGO E 54</t>
  </si>
  <si>
    <t>TRAV SUPERIOR 360X55X25 MDP - CAD GENOVA       54</t>
  </si>
  <si>
    <t>TRAV INFERIOR 360X87X15 MDP - CAD GENOVA         54</t>
  </si>
  <si>
    <t>TRAV CENTRAL 360X70X25 MDP - CAD GENOVA         54</t>
  </si>
  <si>
    <t>TRAVESSA 1200X120X18 MDF - MESA GENOVA 1,80   54</t>
  </si>
  <si>
    <t>TRAVESSA LATERAL DIREITA 340X70X18 MDF-CD SA54</t>
  </si>
  <si>
    <t>TRAVESSA LATERAL ESQUERD 340X70X18 MDF-CD  54</t>
  </si>
  <si>
    <t>PES FRONTAL 480X80 (125)X25 MDF - CADEIRA          54</t>
  </si>
  <si>
    <t>TRAV FRONTAL 780X120X15 MDF - MESA SIENA 0,90 54</t>
  </si>
  <si>
    <t>TRAV FRONT 1080X120X15 MDF-MESA SIENA C/V1,2  54</t>
  </si>
  <si>
    <t>TRAV FRONT 1480X120X15 MDF-MESA SIENA C/V1,6  54</t>
  </si>
  <si>
    <t>LAT BAS INTERNA 780X910X15 MDP-MES FLOREN 1, 54</t>
  </si>
  <si>
    <t>LAT EXTER 760X370X12 MDF-MESA VEGAS C/V 1,10X54</t>
  </si>
  <si>
    <t>LAT EXTERNA 760X560X12 MDF - BASE VEGAS 1,36X 54</t>
  </si>
  <si>
    <t>LAT INTER 760X340X12 MDF-MESA VEGAS C/V 1,10X 54</t>
  </si>
  <si>
    <t>LAT INTER 760X530X12 MDF-MESA VEGAS C/V 1,36X 54</t>
  </si>
  <si>
    <t>BASE 400X400X12 MDP-MESA VEGAS C/V 1,10X1,10   54</t>
  </si>
  <si>
    <t>BASE 600X600X12 MDP-MESA VEGAS C/V 1,36X1,36   54</t>
  </si>
  <si>
    <t>TRAV. MAIOR 1420X65X18 MDF - MESA AMST. 1,60X0 54</t>
  </si>
  <si>
    <t>TRAV. MENOR 860X65 (135) X18 MDF - AMST. 1,60X0, 54</t>
  </si>
  <si>
    <t>BASE 380X380X12 MDP - MESA AMSTERDAM               54</t>
  </si>
  <si>
    <t>LAT. COM FRISO 750X335X12 MDF - MESA AMSTERD 54</t>
  </si>
  <si>
    <t>LAT. DA BASE 750X310X12 MDP - MESA AMSTERDAM54</t>
  </si>
  <si>
    <t>TRAV. MENOR 700X65X18 MDF - MESA AMST. 90X90  54</t>
  </si>
  <si>
    <t>TRAV. MAIOR 835X65 (135)X18 MDF - AMST. 90X90     54</t>
  </si>
  <si>
    <t>TAMPO 1080X380X12 MDP - MESA AMST 1,60X0,90     54</t>
  </si>
  <si>
    <t>SUP. TAMPO 740X100X15 MDP - MESA MONTREAL     54</t>
  </si>
  <si>
    <t>LATERAL EXTERNA 750X400X12 MDP - MESA MONTR54</t>
  </si>
  <si>
    <t>BASE 410X100X12 MDP - MESA MONTREAL                  54</t>
  </si>
  <si>
    <t>TRAVESSA  270X120X15 MDP - MES MONTREAL 1,20 54</t>
  </si>
  <si>
    <t>TRAVESSA 690X120X15 MDP - MESA MONTREL 1,50X54</t>
  </si>
  <si>
    <t>LATERAL INTERNA 750X400X12 MDP - MESA MONTR 54</t>
  </si>
  <si>
    <t>TRAV CENTRAL 1010X90X25 MDF - RAVENA 1,60X0,9 54</t>
  </si>
  <si>
    <t>TRAV SUPERIOR 880X90X25 MDF-MESA RAVENA 1,6 54</t>
  </si>
  <si>
    <t>TRAVESSA 220 (450)X90X25 MDF-MESA RAVENA 0,9054</t>
  </si>
  <si>
    <t>TRAVESSA INFERIOR 350X90X25 MDF-MESA RAVEN  54</t>
  </si>
  <si>
    <t>TRAVESSA INTERM 350X90X25 MDF-MESA RAVENA   54</t>
  </si>
  <si>
    <t>TRAVESSA DOS PES 280X70X18 MDF - CADEIRA        54</t>
  </si>
  <si>
    <t>TRAVESSA DOS PES CHANF 325X70X18 MDF - CADE 54</t>
  </si>
  <si>
    <t>TRAVESSA DOS PES SUP.325X70X18 MDF - CADEIRA54</t>
  </si>
  <si>
    <t>TRAV. PES PINTADA INF.325X70X18 MDF-CADEIRA    54</t>
  </si>
  <si>
    <t>TRAVESSA INF.ASS 350X97X18 MDF-CADEIRA            54</t>
  </si>
  <si>
    <t>TRAVESSA INFERIOR 400X70X18 MDF CADEIRA         54</t>
  </si>
  <si>
    <t>TRAV DO ASSENTO 400X97X18 MDF - CADEIRA          54</t>
  </si>
  <si>
    <t>TRAVESSA ASSENTO INT. 335X70X18 MDF - CADEIRA54</t>
  </si>
  <si>
    <t>TRAVESSA INFERIOR 335X70X18 MDF - CADEIRA       54</t>
  </si>
  <si>
    <t>TRAVESSA SUP.FRONTAL 335X70X18 MDF - CADEIR  54</t>
  </si>
  <si>
    <t>TRAVESSA MENOR SUP. 335X40 (84)X18 MDF - CADE54</t>
  </si>
  <si>
    <t>ASSENTO 480X385X09 MDP - CADEIRA                         54</t>
  </si>
  <si>
    <t>PES 450X80 (145)X25 MDF - CADEIRA                            54</t>
  </si>
  <si>
    <t>TRAVESSA SUP.FRONTAL 350X70X18 MDF - CADEIR  54</t>
  </si>
  <si>
    <t>TRAV.SUP.MENOR 350X70X18 MDF -CADEIRA PARIS 54</t>
  </si>
  <si>
    <t>TRAVESSA INFERIOR 350X70X25 MDF - CADEIRA       54</t>
  </si>
  <si>
    <t>TRV.ASSENTO INTERM 350X70X18 MDF-CADEIRA PA 54</t>
  </si>
  <si>
    <t>ASSENTO 450X400X09 MDP - CADEIRA                         54</t>
  </si>
  <si>
    <t>TRAVESSA CHANFRADO 350X110X18 MDF - CADEIRA54</t>
  </si>
  <si>
    <t>TRAVESSA INFERIOR PES 350X70X18 MDF-CADEIRA 54</t>
  </si>
  <si>
    <t>TRAVESSA ENCOSTO 350X97X18 MDF - CADEIRA</t>
  </si>
  <si>
    <t>ENCOSTO 348X348X15 MDP - CADEIRA</t>
  </si>
  <si>
    <t>TRAV. MAIOR 1420X65X18 MDF - MESA AMST. 1,60X0</t>
  </si>
  <si>
    <t>TAMP INTERNO 395X395X15 MDP - MESA AMST. 1,20</t>
  </si>
  <si>
    <t>BASE 500X500X12 MDP - MESA ASMT. 1,20X1,20</t>
  </si>
  <si>
    <t>LAT. DA BASE 750X425X12 MDP - MESA AMST. 1,20X</t>
  </si>
  <si>
    <t>TRAV. MAIOR 1160X65 (135)X18 MDF - AMST. 1,20X1,</t>
  </si>
  <si>
    <t>TRAV. MENOR 1030X65X18 MDF - MESA AMST. 1,20X</t>
  </si>
  <si>
    <t>LAT. C/ FRISO 750X450X12 MDF- MESA AMST. 1,20X1</t>
  </si>
  <si>
    <t>PÉ 820X90 (151)X25 MDF - MESA PARIS</t>
  </si>
  <si>
    <t>TRAVESSA SUPERIOR 350X90X25 MDF - MESA PARIS54</t>
  </si>
  <si>
    <t>TRAVESSA INTERM. 350X70X25 MDF - MESA PARIS    54</t>
  </si>
  <si>
    <t>TRAVESSA CHANF. 350X90X25 MDF - MESA PARIS     54</t>
  </si>
  <si>
    <t>TRAVESSA CENTRAL 500X70X25 MDF - MESA PARIS  54</t>
  </si>
  <si>
    <t>TRAVESSA CHANF. 830X90X25 MDF - MESA PARIS     54</t>
  </si>
  <si>
    <t>TRAVESSA CENTRAL 975X70X25 MDF - MESA PARIS  54</t>
  </si>
  <si>
    <t>LAT MAIOR 850X760X12 MDF - MESA LISSE 1,60X0,9054</t>
  </si>
  <si>
    <t>LAT MENOR 350X760X12 MDF - MESA LISSE 1,60X0,9 54</t>
  </si>
  <si>
    <t>BASE 880X382X12 MDF - MESA LISSE 1,60X0,90          54</t>
  </si>
  <si>
    <t>TRAV. MENOR 860X65X18 MDF - MESA AMST. 1,60X0 54</t>
  </si>
  <si>
    <t>TAMP INTERNO 500X400X15 MDP - MESA LISSE 1,36X54</t>
  </si>
  <si>
    <t>LAT ANGULO 560X760X12 MDF - MESA LISSE 1,36X1, 54</t>
  </si>
  <si>
    <t>BASE 620X620X12 MDP - MESA LISSE 1,36X1,36          54</t>
  </si>
  <si>
    <t>TRAV. MAIOR 1320X65 (135)X18 MDF - LISSE 1,36X1,354</t>
  </si>
  <si>
    <t>TRAV. MENOR1190X65X18 MDF - MESA LISSE 1,36X1 54</t>
  </si>
  <si>
    <t>LAT ANGULO 450X760X12 MDF - MESA LISSE 1,20X1, 54</t>
  </si>
  <si>
    <t>BASE 380X380X12 MDP - MESA LISSE 0,90X0,90          54</t>
  </si>
  <si>
    <t>LAT.BAS IN.780X500X12 MDF-MES FLOREN C/V 1,20X54</t>
  </si>
  <si>
    <t>LAT TRIA INF. 890(600)X443(680)X12 MDF-MESA VIEN 54</t>
  </si>
  <si>
    <t>LAT DIAG 1140X350X15 MDP-MES VIENA 1,0X0,90       54</t>
  </si>
  <si>
    <t>LAT MENOR 595X350X15 MDP-MESA VIENA                 54</t>
  </si>
  <si>
    <t>PE 770X90X25 MDF - MESA RAVENA                              54</t>
  </si>
  <si>
    <t>LAT TRIAN INF. 795(580)X400(580)X12 MDF-MESA VIE 54</t>
  </si>
  <si>
    <t>LAT DIAG 1050X350X15 MDP-MES VIENA 1,20X0,90     54</t>
  </si>
  <si>
    <t>LAT MENOR 565X350X15 MDP-MESA VIENA                 54</t>
  </si>
  <si>
    <t>TRAVESSA TAMPO 600X100X15 MDF - MESA VIGO     54</t>
  </si>
  <si>
    <t>TRAVESSA INTERNA 345X180X18 MDF - MESA VIGO  54</t>
  </si>
  <si>
    <t>TRAVESSA CENTRAL 490X180X15 MDF - MESA VIGO 54</t>
  </si>
  <si>
    <t>APOIO PES 405X75 (155)X12 MDF - MESA VIGO           54</t>
  </si>
  <si>
    <t>PE 01 780X90 (155)X25 MDF - MESA VIGO                     54</t>
  </si>
  <si>
    <t>TRAVESSA CENTRAL 890X180X15 MDF - MESA VIGO 54</t>
  </si>
  <si>
    <t>TAMPO 400X400X12 MDP-MESA VEGAS C/V 1,10X1,1 54</t>
  </si>
  <si>
    <t>TAMPO 600X600X12 MDP-MESA VEGAS C/V 1,36X1,3 54</t>
  </si>
  <si>
    <t>TAMPO 380X380X12 MDP - MESA AMSTERDAM           54</t>
  </si>
  <si>
    <t>LAT TRIA SUP. 890(600)X443(680)X12 MDF-BASE VIEN54</t>
  </si>
  <si>
    <t>TAMPO 380X380X12 MDP - MESA LISSE 0,90X0,90       54</t>
  </si>
  <si>
    <t>TAMPO 880X382X12 MDF - MESA LISSE 1,60X0,90       54</t>
  </si>
  <si>
    <t>LAT TRIAN SUP. 795(580)X400(580)X12 MDF-MESA VI</t>
  </si>
  <si>
    <t>LAT TRIA SUP. 890(600)X443(680)X12 MDF-MESA VIE</t>
  </si>
  <si>
    <t>PES FRONTAL 480X80 (125)X25 MDF - CADEIRA</t>
  </si>
  <si>
    <t>ENCOSTO 250X350X15 MDF CADEIRA</t>
  </si>
  <si>
    <t>TRAVESSA INF. PÉS 350X70X18 MDF - CADEIRA</t>
  </si>
  <si>
    <t>TRAV FRONT 1230X120X15 MDF-MESA SIENA C/V1,3</t>
  </si>
  <si>
    <t>BASE 1330X360X15 MDP - APARADOR</t>
  </si>
  <si>
    <t>TAMPO 1330X360X15 MDP - APARADOR</t>
  </si>
  <si>
    <t>LATERAL DIR. 680X360X12 MDP - APARADOR</t>
  </si>
  <si>
    <t>LATERAL ESQ. 680X360X12 MDP - APARADOR</t>
  </si>
  <si>
    <t>TRAVESSA 1330X70X12 MDP - APARADOR</t>
  </si>
  <si>
    <t>DIVISORIA 580X360X15 MDP - APARADOR</t>
  </si>
  <si>
    <t>PORTA 600X445X12 MDP - APARADOR</t>
  </si>
  <si>
    <t>FRENTE GAVETA 447X197X12 MDP - APARADOR</t>
  </si>
  <si>
    <t>LATERAL DE GAVETA APARADOR - 300X150X12 MDP</t>
  </si>
  <si>
    <t>LAT. COM FRISO 750X335X12 MDF - BASE AMSTERD</t>
  </si>
  <si>
    <t>TAMPO 1362X401X15 MDP - BUFFET</t>
  </si>
  <si>
    <t>TRAVESSA VERTICAL 536X101X15 MDP - BUFFET</t>
  </si>
  <si>
    <t>LATERAL ESQUERDA 720X391X12 MDP - BUFFET</t>
  </si>
  <si>
    <t>LATERAL DIREITA 720X391X12 MDP - BUFFET</t>
  </si>
  <si>
    <t>BASE 1320X390X12 MDP - BUFFET</t>
  </si>
  <si>
    <t>TRAVESSA SUPERIOR 1320X80X12 MDP - BUFFET</t>
  </si>
  <si>
    <t>PRATELEIRA 1320X289X12 MDP - BUFFET</t>
  </si>
  <si>
    <t>CONTRA FUNDO GAVETA 385X128X12 MDP - APARA  54</t>
  </si>
  <si>
    <t>DIVISORIA DIR 580X360X15 MDP - APARADOR C/ GAV54</t>
  </si>
  <si>
    <t>TRAVESSA INFERIOR 1320X80X12 MDP - BUFFET       54</t>
  </si>
  <si>
    <t>LATERAL INTERNA 780X455X15 MDP-MESA PADUA    54</t>
  </si>
  <si>
    <t>LATERAL EXTERNA 780X455X12 MDP-MESA PADUA   54</t>
  </si>
  <si>
    <t>LATERAL INTERNA 910X770X15 MDP-MESA PADUA    54</t>
  </si>
  <si>
    <t>PE MAIOR 730X114 (194)X15 MDP - MESA ATLANTA    54</t>
  </si>
  <si>
    <t>PE MENOR 730X95 (164)X15 MDP - MESA ATLANTA    54</t>
  </si>
  <si>
    <t>TRAV FRONT 746X120X15 MDP - MESA ATLANTA 0,9054</t>
  </si>
  <si>
    <t>TRAVESSA LATERAL 774X120X15 MDP - MESA ATLAN54</t>
  </si>
  <si>
    <t>TRAV FRONT 1046X120X15 MDP - MESA ATLANTA 1,254</t>
  </si>
  <si>
    <t>TRAV FRONT 1446X120X15 MDP - MESA ATLANTA      54</t>
  </si>
  <si>
    <t>PES TRASEIRO 480X80 (125)X25 MDF - CADEIRA         54</t>
  </si>
  <si>
    <t>PE MAIOR 756X114 (194)X15 MDF - MESA BRUXELAS 54</t>
  </si>
  <si>
    <t>PE MENOR 756X95 (164)X15 MDF - MESA BRUXELAS  54</t>
  </si>
  <si>
    <t>TRAV FRONT 1518X105X15 MDF - MESA BRUXELAS   54</t>
  </si>
  <si>
    <t>TRAVESSA LATERAL 848X105X15 MDF - MESA BRUX 54</t>
  </si>
  <si>
    <t>MOLDURA MAIOR 1590X61X15 MDF - MESA BRUXELA54</t>
  </si>
  <si>
    <t>MOLDURA MENOR 890X61X15 MDF - MESA BRUXELA54</t>
  </si>
  <si>
    <t>TRAV FRONT 1278X105X15 MDF - MESA BRUXELAS 154</t>
  </si>
  <si>
    <t>MOLDURA MAIOR 1350X61X15 MDF - MESA BRUXELA54</t>
  </si>
  <si>
    <t>FECHAMENTO I 1090X238X12 MDF - APARADOR DUB 54</t>
  </si>
  <si>
    <t>FECHAMENTO II 600X238X12 MDF - APARADOR DUB  54</t>
  </si>
  <si>
    <t>FECHAMENTO III 545X270X12 MDF - APARADOR DUB 54</t>
  </si>
  <si>
    <t>FECHAMENTO IV 453X270X12 MDF - APARADOR DUB54</t>
  </si>
  <si>
    <t>LATERAL 1180X92X15 MDF - APARADOR DUBAI          54</t>
  </si>
  <si>
    <t>CONTRA TAMPO 530X530X18 MDF - MESA ANCARA   54</t>
  </si>
  <si>
    <t>LATERAL DETALHE 753X590X12 MDF - MESA ANCAR 54</t>
  </si>
  <si>
    <t>LATERAL 753X566X12 MDP - MESA ANCARA                54</t>
  </si>
  <si>
    <t>BASE 622X622X12 MDP - MESA ANCARA                       54</t>
  </si>
  <si>
    <t>APOIO 338X310X12 MDP - BASE MONACO 1,36            54</t>
  </si>
  <si>
    <t>FECHAMENTO BORDA 540X349X15 MDP - BASE MON54</t>
  </si>
  <si>
    <t>FECHAMENTO 540X349X15 MDP - BASE MONACO 1,354</t>
  </si>
  <si>
    <t>TRAV MENOR 248X90X15 MDP - BASE MONACO 1,36  54</t>
  </si>
  <si>
    <t>TRAVESSA MAIOR 308X90X15 MDP - BASE MONACO  54</t>
  </si>
  <si>
    <t>CONTRA TAMPO 490X470X18 MDF - MESA MONACO  54</t>
  </si>
  <si>
    <t>APOIO TMP 1098X60(128)X12 MDP (2PC) US6,2 - TAN 54</t>
  </si>
  <si>
    <t>MOLDURA MENOR 770X60 (260)X12 MDF (4PC) – TAN54</t>
  </si>
  <si>
    <t>TAMPO 1202X362X15 MDP - APARADOR TANGER       54</t>
  </si>
  <si>
    <t>TAMPO INFERIOR 1198X336X12 MDP - APARADOR TA54</t>
  </si>
  <si>
    <t>TRAVESSA CENTRAL 1163X222X12 MDP - APARADOR54</t>
  </si>
  <si>
    <t>TRAV.DOS PES CHANF. 305X70X18 MDF-CADEIRA      54</t>
  </si>
  <si>
    <t>PE TRASEIRO 920X65(911)X25 MDF (11PCS)- CAD PE 54</t>
  </si>
  <si>
    <t>TRA CENTR 360X56(911)X25 MDP (14PCS) - PE INTEI  54</t>
  </si>
  <si>
    <t>PE TRASEIRO 980X65(911)X25 MDF (11PCS)- CAD PE 54</t>
  </si>
  <si>
    <t>TRA CENT 360X56(911)X25 MDP (14PÇS) - PÉ INT MIL 54</t>
  </si>
  <si>
    <t>ASSENTO 430X403X09 MDP CAD PE INTEIRO / MADE 54</t>
  </si>
  <si>
    <t>PÉ TRASE 980(1000)X45(911)X30 MAD (15) - TOPAZIO 54</t>
  </si>
  <si>
    <t>PÉ ESTRU. 760(780)X80(940)X30 MAD (12PÇ)- TOPAZ 54</t>
  </si>
  <si>
    <t>LAT ASSENTO 430X80X18 MDF CAD PE INTEIRO / MA 54</t>
  </si>
  <si>
    <t>TRAV. CENTRAL 803X78X25 MDF - MESA RUBI            54</t>
  </si>
  <si>
    <t>PE DIREITO 775(780)X80(940)X30 MAD (7PC)- RUBI     54</t>
  </si>
  <si>
    <t>PE ESQUERDO 775(780)X80(940)X30 MAD (7PC)- RUB54</t>
  </si>
  <si>
    <t>TRAV. MENOR 800X80(911)X25 MDF (10PC) - MESA R 54</t>
  </si>
  <si>
    <t>TRAV. MAIOR 1532X80(911)X25 MDF (10PC) - RUBI 1,854</t>
  </si>
  <si>
    <t>PE MENOR 775X378X18 MDF (18PC) - MESA JACARTA54</t>
  </si>
  <si>
    <t>TRAV. MAIOR 1092X80(911)X25 MDF (10PC) - RUBI 1,354</t>
  </si>
  <si>
    <t>TRAV. MAIOR 1333X80(911)X25 MDF (10PC) - RUBI 1,654</t>
  </si>
  <si>
    <t>PE TRASEIRO 920X60(911)X25 MDF (12PC)- CAD DET 54</t>
  </si>
  <si>
    <t>TRAVESSA MAIOR 1986X150X15 MDP - CAMA ATLAN 54</t>
  </si>
  <si>
    <t>TRAVESSA 1556X150X12 MDP - CAMA ATLANTA 1,68  54</t>
  </si>
  <si>
    <t>TRAVESSA CENTRAL 1556X150X18 MDF -CAMA ATLA54</t>
  </si>
  <si>
    <t>LASTRO 1986X100X12 MDP - CAMA ATLANTA              54</t>
  </si>
  <si>
    <t>TRAVESSA MAIOR 1896X150X15 MDP - CAMA ATLAN 54</t>
  </si>
  <si>
    <t>TRAVESSA 1366X150X12 MDP - CAMA ATLANTA          54</t>
  </si>
  <si>
    <t>TRAVESSA CENTRAL 1366X150X18 MDF - CAMA ATL  54</t>
  </si>
  <si>
    <t>LASTRO 1896X100X12 MDP - CAMA ATLANTA              54</t>
  </si>
  <si>
    <t>TRAV. MAIOR 932X80(911)X25 MDF (10PC) - RUBI 1,2054</t>
  </si>
  <si>
    <t>PE ESTRU. 760(810)X80(125)X30 MAD (2PC)- TOPAZIO54</t>
  </si>
  <si>
    <t>TRA CENT 360X40(911)X25 MDP (18PCS) - AGATA       54</t>
  </si>
  <si>
    <t>PE MAIOR 760X120 (204)X15 MDF - ASSISTENCIA MIA54</t>
  </si>
  <si>
    <t>PE MENOR 760X100 (164) X15 MDF - ASSISTENCIA M 54</t>
  </si>
  <si>
    <t>PE MENOR 750X680X18 MDF - BASE DUBLIN</t>
  </si>
  <si>
    <t>PE ENCAIXE INFERIOR 750X680X18 MDF - DUBLIN 1,  54</t>
  </si>
  <si>
    <t>BASE MAIOR 990X124X25 MDF - MESA ATHENAS 1,6054</t>
  </si>
  <si>
    <t>ANTIGA MOLDURA ENCOSTO 445X280X15 MDF CAD  54</t>
  </si>
  <si>
    <t>PE TRASEIRO 920X58X25 MADEIRA - CAD AMBAR PI  54</t>
  </si>
  <si>
    <t>PE TRASEIRO 980X94(911)X25 MDF (8PCS)- CAD GEN54</t>
  </si>
  <si>
    <t>PÉ FRONTAL 441X65(911)X25 MDF (16PÇS) - CAD PÉ 54</t>
  </si>
  <si>
    <t>ENCOSTO ESTOFADO - CADEIRA AMSTERDAM</t>
  </si>
  <si>
    <t>ENCOSTO ESTOFADO - CADEIRA FLORENÇA</t>
  </si>
  <si>
    <t>ENCOSTO ESTOFADO - CADEIRA MONTREAL</t>
  </si>
  <si>
    <t>ENCOSTO ESTOFADO - CADEIRA RAVENA</t>
  </si>
  <si>
    <t>ENCOSTO ESTOFADO - CADEIRA SIENA</t>
  </si>
  <si>
    <t>ASSENTO ESTOFADO - CADEIRA MONTREAL</t>
  </si>
  <si>
    <t>ENCOSTO ESTOFADO - CADEIRA MIAMI</t>
  </si>
  <si>
    <t>ASSENTO 430X400X09 MDP - CADEIRA MONTREAL</t>
  </si>
  <si>
    <t>TRAVESSA ASSENTO 400X70X18 MDF CADEIRA MON12</t>
  </si>
  <si>
    <t>TRAVESSA 400X35X15 MDP - CADEIRA MONTREAL    12</t>
  </si>
  <si>
    <t>TRAVESSA ENCOSTO 370X40X15 MDF CADEIRA MON12</t>
  </si>
  <si>
    <t>FUNDO 515X345X03 MDF - CADEIRA MIAMI                  12</t>
  </si>
  <si>
    <t>FUNDO 505X150X03 MDF - CADEIRA SIENA                  12</t>
  </si>
  <si>
    <t>TRAVESSA USINADA 390X45X18 MDF - CADEIRA SIE  12</t>
  </si>
  <si>
    <t>ENCOSTO ESTOFADO - CADEIRA C/ ELASTICO           12</t>
  </si>
  <si>
    <t>ENCOSTO ESTOFADO PAPELÃO - CADEIRA MONTRE12</t>
  </si>
  <si>
    <t>ENCOSTO ESTOFADO PAPELÃO - CADEIRA                 12</t>
  </si>
  <si>
    <t>FUNDO 515X345 PAPELÃO - CADEIRA MIAMI                12</t>
  </si>
  <si>
    <t>COSTA 515X395 PAPELÃO - CADEIRA MONTREAL/AM12</t>
  </si>
  <si>
    <t>FUNDO 510X420 PAPELÃO - CADEIRA SIENA               12</t>
  </si>
  <si>
    <t>COSTA 480X415 PAPELÃO - CADEIRA PARIS                12</t>
  </si>
  <si>
    <t>ASSENTO ESTOFADO - CADEIRA                                   12</t>
  </si>
  <si>
    <t>ENCOSTO ESTOFADO - CADEIRA                                   12</t>
  </si>
  <si>
    <t>ENCOSTO 480X440X15 MDP - CADEIRA                         12</t>
  </si>
  <si>
    <t>FUNDO 430X100 PAPELÃO - CADEIRA PADUA              12</t>
  </si>
  <si>
    <t>ASSENTO 360X400X09 MDP - CADEIRA                         12</t>
  </si>
  <si>
    <t>ENCOSTO 492X35X15 MDP - CADEIRA                           12</t>
  </si>
  <si>
    <t>TRAVESSA 347X35X15 MDP - CADEIRA                         12</t>
  </si>
  <si>
    <t>LUA ENCOSTO 40X400X15 MDP - CADEIRA                   12</t>
  </si>
  <si>
    <t>COSTA 515X395X03 MDF - CADEIRA                              12</t>
  </si>
  <si>
    <t>ASSENTO 447X398X12 MDP - CADEIRA                         12</t>
  </si>
  <si>
    <t>TRAV CHANFRADA 390X400(35)X15 MDF - CAD RAVE 12</t>
  </si>
  <si>
    <t>TRAV. SARRA. 390X40(450)X15 MDF - CADEIRA           12</t>
  </si>
  <si>
    <t>TRAVESSA 420X35X15 MDP - CADEIRA                         12</t>
  </si>
  <si>
    <t>TRAVESSA 390X35X15 MDF CADEIRA                            12</t>
  </si>
  <si>
    <t>ENCOSTO 480X392X15 MDP - CADEIRA                         12</t>
  </si>
  <si>
    <t>ENCOSTO ESTOFADO MENOR - CADEIRA PÉ INTEIR  12</t>
  </si>
  <si>
    <t>PE TRASEIRO 980X65(911)X25 MDF (11PCS)- CAD PE 12</t>
  </si>
  <si>
    <t>TRA CENT 360X56(911)X25 MDP (14PÇS) - PÉ INT MIL 12</t>
  </si>
  <si>
    <t>TRAVESSA ESPALDAR 360X40X25 MDF CAD PÉ INTE 12</t>
  </si>
  <si>
    <t>ASSENTO 430X403X09 MDP CAD PE INTEIRO / MADE 12</t>
  </si>
  <si>
    <t>TRAV ASSENTO 367X80X15 MDP CAD PE INTEIRO /M 12</t>
  </si>
  <si>
    <t>TRAVESSA 360X42X15 MDP CAD PÉ INTEIRO              12</t>
  </si>
  <si>
    <t>TRA CENT 360X40(911)X25 MDF (19PÇS) - PÉ INTEIRO12</t>
  </si>
  <si>
    <t>APOIO ESPA 360X40(911)X25 MDF (19PÇS) - TOPAZIO12</t>
  </si>
  <si>
    <t>LAT ASSENTO 430X80X18 MDF CAD PE INTEIRO / MA 12</t>
  </si>
  <si>
    <t>ASSENTO 440X440X15 MDP - CADEIRA RUBI MADEIR 12</t>
  </si>
  <si>
    <t>RIPA TAPEÇARIA 390X20X15 MDF - CAD RUBI MADEI 12</t>
  </si>
  <si>
    <t>FUNDO TRASEIRO 280X410X03 MDF - CADEIRA TOPA12</t>
  </si>
  <si>
    <t>TRAVESSA ENCOSTO 340X56X15 MDP - CAD DETRO 12</t>
  </si>
  <si>
    <t>TRAVESSA ESPALDAR 340X30X25 MDP - CAD DETRO12</t>
  </si>
  <si>
    <t>PE TRASEIRO 920X60(911)X25 MDF (12PC)- CAD DET 12</t>
  </si>
  <si>
    <t>FUNDO 470X230 PAPELÃO - CADEIRA VIGO                 12</t>
  </si>
  <si>
    <t>APOIO ESPA 360X40X25 MDP - AGATA                          12</t>
  </si>
  <si>
    <t>TRA CENT 360X40(911)X25 MDP (18PCS) - AGATA       12</t>
  </si>
  <si>
    <t>ENCOSTO ESTOFADO MENOR - CADEIRA PI NOVA Y 12</t>
  </si>
  <si>
    <t>PE TRASEIRO 483X43(911)X25 MDP (18PCS) - TOPAZ 12</t>
  </si>
  <si>
    <t>ASSENTO 440X455X12 MDP - CADEIRA PEROLA MAD 12</t>
  </si>
  <si>
    <t>ASSENTO ESTOFADO - CAD TOPAZIO PÉ INTEIRO M 12</t>
  </si>
  <si>
    <t>ASSENTO/ENCOSTO ESTOFADO - CADEIRA JADE MA12</t>
  </si>
  <si>
    <t>ENCOSTO ESTOFADO - CADEIRA DUBAI PÉ INTEIRO 12</t>
  </si>
  <si>
    <t>ENCOSTO ESTOFADO - CADEIRA RUBI MADEIRA        12</t>
  </si>
  <si>
    <t>ENCOSTO ESTOFADO - CADEIRA TOPAZIO LIGHT MA12</t>
  </si>
  <si>
    <t>ENCOSTO ESTOFADO BORD - CADEIRA MILÃO PÉ IN 12</t>
  </si>
  <si>
    <t>PE TRASEIRO 423X43(911)X25 MDP (19PCS)-TOPAZIO12</t>
  </si>
  <si>
    <t>ENCOSTO ESTOFADO - CAD AMBAR LIGHT 920 MAD  12</t>
  </si>
  <si>
    <t>ASSENTO 440X440X15 MDP - CADEIRA AMETISTA MA12</t>
  </si>
  <si>
    <t>ASSENTO ESTOFADO - CADEIRA PRATA                      12</t>
  </si>
  <si>
    <t>ENCOSTO ESTOFADO - CADEIRA PRATA                      12</t>
  </si>
  <si>
    <t>ENCOSTO ESTOFADO - CADEIRA PEROLA MONTADA12</t>
  </si>
  <si>
    <t>PE TRASEIRO 980X94(911)X25 MDF (8PCS)- CAD GEN12</t>
  </si>
  <si>
    <t>ENCOSTO ESTOFADO - CADEIRA GENOVA                  12</t>
  </si>
  <si>
    <t>ASSENTO ESTOFADO - CADEIRA PÉ INTEIRO              12</t>
  </si>
  <si>
    <t>ENCOSTO ESTOFADO PAPELÃO - CADEIRA PADUA   12</t>
  </si>
  <si>
    <t>ASSENTO ESTOFADO - CADEIRA RUBI MADEIRA        12</t>
  </si>
  <si>
    <t>ENCOSTO ESTOFADO - CAD TRENTO                           12</t>
  </si>
  <si>
    <t>PE TRASEIRO 920X30(911)X25 MDF (14PC) DIR DAKA 54</t>
  </si>
  <si>
    <t>PE TRASEIRO 920X30(911)X25 MDF (14PC) ESQ DAKA54</t>
  </si>
  <si>
    <t>PE TRASEIRO 920X30(911)X25 MDF (14PC) DIR TREN 54</t>
  </si>
  <si>
    <t>PE TRASEIRO 920X30(911)X25 MDF (14PC) ESQ TREN54</t>
  </si>
  <si>
    <t>ANTIGO PE TRA 880X30(911)X25MDF(13PC) ESQ SAN54</t>
  </si>
  <si>
    <t>ANTIGO PE TRA 880X30(911)X25MDF(13PC) DIR SAN  54</t>
  </si>
  <si>
    <t>PE FRONTAL CAD. SAFIRA/PEROLA 440X35X35           54</t>
  </si>
  <si>
    <t>PE FRONTAL DIREITO CAD. SAFIRA/PEROLA 440X45  54</t>
  </si>
  <si>
    <t>PE FRONTAL ESQUERDO CAD. SAFIRA/PEROLA 440X54</t>
  </si>
  <si>
    <t>PE TRASEIRO DIREITO CAD. PEROLA (775X35X30)     54</t>
  </si>
  <si>
    <t>PE TRASEIRO DIREITO CAD. SAFIRA (775X35X30)       54</t>
  </si>
  <si>
    <t>PE TRASEIRO ESQUERDO CAD. PEROLA (775X35X3054</t>
  </si>
  <si>
    <t>PE TRASEIRO ESQUERDO CAD. SAFIRA (775X35X30) 54</t>
  </si>
  <si>
    <t>TRAVESSA SUPERIOR 524X60X30 - CAD AMETISTA    54</t>
  </si>
  <si>
    <t>TRAVESSA INFERIOR 524X60X30 - CAD AMETISTA     54</t>
  </si>
  <si>
    <t>PE FRONTAL DIREITO CAD. SAFIRA MONTADA 440X454</t>
  </si>
  <si>
    <t>PE FRONTAL 455X60(100)X35 MAD (2PCS) PRATA       54</t>
  </si>
  <si>
    <t>TRAV ESPALDAR 440X35(911)X15 MDP(23PCS)TOPAZ54</t>
  </si>
  <si>
    <t>ENCOSTO COMPENSADO - CADEIRA PEROLA MONT 54</t>
  </si>
  <si>
    <t>PE TRAS 880X30(911)X25 MDF (13PC) ESQ SANTIAGO54</t>
  </si>
  <si>
    <t>PE TRAS 880X30(911)X25 MDF (13PC) DIR SANTIAGO 54</t>
  </si>
  <si>
    <t>PE TRASEIRO 461X60(100)X35 MAD (2PCS) PRATA     54</t>
  </si>
  <si>
    <t>PE TRASEIRO DIREITO CAD PEROLA MONTADA (775 54</t>
  </si>
  <si>
    <t>PE TRASEIRO DIREITO CAD SAFIRA MONTADA (775X 54</t>
  </si>
  <si>
    <t>PE 790(800)X100X50 MDP - MESA GENOVA                   54</t>
  </si>
  <si>
    <t>TRAVESSA MENOR 393X120X18 MDF - MESA GENOV 54</t>
  </si>
  <si>
    <t>BASE DOS PES 634(653)X95X50 MDP - MESA GENOV 54</t>
  </si>
  <si>
    <t>TAMPO MONTADO 1800X900X45 MDF-TAMPO C/ENG 54</t>
  </si>
  <si>
    <t>TAMPO MTD 1800X900X45 MDF-TAMPO C/ENGROS R54</t>
  </si>
  <si>
    <t>PE FRONTAL ESQUERDO CAD. SAFIRA MONTADA 44 54</t>
  </si>
  <si>
    <t>PE TRASEIRO ESQUERDO CAD SAFIRA MONTADA(7754</t>
  </si>
  <si>
    <t>PE TRASEIRO ESQUERDO CAD PEROLA MONTADA(754</t>
  </si>
  <si>
    <t>PE 700X120(660)X15 (4PCS) MDF - MESA CATEDRAL  11</t>
  </si>
  <si>
    <t>BASE 900X450X18 MDF - MESA CATEDRAL II                11</t>
  </si>
  <si>
    <t>PE 700X120(660)X18 (4PCS) MDF - MESA CATEDRAL  11</t>
  </si>
  <si>
    <t>BASE REDONDA 500X500X18 MDF - MESA CATEDRA  11</t>
  </si>
  <si>
    <t>MOLDURA ENCOSTO 400X200X15 (52PCS) MDF -CAD11</t>
  </si>
  <si>
    <t>VIDRO 0,90 X 0,90 4MM</t>
  </si>
  <si>
    <t>VIDRO 1,20 X 0,90 4MM</t>
  </si>
  <si>
    <t>MOLDURA 1360X680X12 MDF - MESA LISSE 1,36X1,369</t>
  </si>
  <si>
    <t>PRATO MENOR 600X600X12 MDF - MESA LISSE 1,36X9</t>
  </si>
  <si>
    <t>PRATO MAIOR 680X680X12 MDF - MESA LISSE 1,36X  9</t>
  </si>
  <si>
    <t>CAVALETE MDF 18MM - CADEIRA AMSTERDAM           9</t>
  </si>
  <si>
    <t>ESPALDAR 405X45X25 MDF - CADEIRA SIENA/FLORE 9</t>
  </si>
  <si>
    <t>ESPALDAR 405X45 (540)X25 MDF - CADEIRA RAVENA9</t>
  </si>
  <si>
    <t>CAVALETE MDF 25MM - CADEIRA PARIS                       9</t>
  </si>
  <si>
    <t>CAVALETE MDF 18MM - CADEIRA LISSE                       9</t>
  </si>
  <si>
    <t>TAMPO 1200X600X15 MDF - MESA AMST. 1,20X1,20    9</t>
  </si>
  <si>
    <t>MOLDURA 1200X600X12 MDF - MESA AMST. 1,20X1,2 9</t>
  </si>
  <si>
    <t>TAMPO OVAL 1200X900X25 MDF - MESA PARIS           9</t>
  </si>
  <si>
    <t>TAMPO 1200X900X18 MDF MESA SIENA 1,20X0,90      9</t>
  </si>
  <si>
    <t>TAMPO VIDRO 1200X900X25 MDF-MESA VIENA           9</t>
  </si>
  <si>
    <t>TAMPO VIDRO 1350X900X25 MDF-MESA VIENA           9</t>
  </si>
  <si>
    <t>TAMPO VIDRO 1600X900X25 MDF-MESA VIENA           9</t>
  </si>
  <si>
    <t>TAMPO VIDRO 1800X900X25 MDF-MESA VIENA           9</t>
  </si>
  <si>
    <t>TAMPO 900X900X18 MDF VITREO - MESA FLORENÇA 9</t>
  </si>
  <si>
    <t>TAMPO 1200X900X18 MDF VITREO - MESA FLORENÇ 9</t>
  </si>
  <si>
    <t>TAMPO 1350X900X18 MDF VITREO - MESA FLORENÇ 9</t>
  </si>
  <si>
    <t>ESPALDAR 390X40(911)X25 MDF (24) - CADEIRA GRE 9</t>
  </si>
  <si>
    <t>TAMPO 1600X900X18 MDF VITREO - MESA FLORENÇ 9</t>
  </si>
  <si>
    <t>CAVALETE MDF 18MM - CADEIRA ATLANTA                 9</t>
  </si>
  <si>
    <t>TAMPO P/ VIDRO 1350X1350X25 MDF - MESA LISSE    9</t>
  </si>
  <si>
    <t>BASE REDONDA 510X510X12 MDF - MESA TURIM       9</t>
  </si>
  <si>
    <t>(3-4) MOLDURA 962X755X15 MDF-BASE BILBAO 1,60/ 9</t>
  </si>
  <si>
    <t>(3-4) MOLDURA 862X755X15 MDF - BASE BILBAO 1,359</t>
  </si>
  <si>
    <t>TAMPO OVAL 1360X900X25 MDF - MESA PARIS           9</t>
  </si>
  <si>
    <t>TAMPO OVAL 1600X900X25 MDF - MESA PARIS           9</t>
  </si>
  <si>
    <t>TAMPO OVAL 1800X900X25 MDF - MESA PARIS           9</t>
  </si>
  <si>
    <t>TAMPO VITREO 1360X360X25 MDF - APARADOR DUB 9</t>
  </si>
  <si>
    <t>TAMPO VITREO 1365X905X25 MDF-MESA VIENA         9</t>
  </si>
  <si>
    <t>TAMPO VITREO 1605X905X25 MDF-MESA VIENA         9</t>
  </si>
  <si>
    <t>TAMPO VITREO 1365X905X25 MDF-MESA BILBAO (RA9</t>
  </si>
  <si>
    <t>TAMPO VITREO 1605X905X25 MDF-MESA BILBAO (RA9</t>
  </si>
  <si>
    <t>TAMPO VITREO 1805X905X25 MDF-MESA VIENA         9</t>
  </si>
  <si>
    <t>LATERAL DETALHE 753X590X12 MDF - MESA ANCAR 9</t>
  </si>
  <si>
    <t>TAMPO 1365X685X25 MDF - MESA ANCARA                  9</t>
  </si>
  <si>
    <t>(2)PRATO MENOR 582X582X12 MDF-MESA ANCARA / 9</t>
  </si>
  <si>
    <t>(3) PRATO MAIOR 664X664X12 MDF-MESA ANCARA/A9</t>
  </si>
  <si>
    <t>TAMPO REDONDO 1035X1035X18 MDF - MESA TURIM9</t>
  </si>
  <si>
    <t>TAMPO REDONDO 1035X1035X25 MDF - MESA TURIM9</t>
  </si>
  <si>
    <t>TAMPO VITREO 1365X905X18 MDF - MESA DUBAI LIG9</t>
  </si>
  <si>
    <t>TAMPO VITREO 1605X905X18 MDF - MESA DUBAI LIG9</t>
  </si>
  <si>
    <t>TAMPO 1350X900X18 MDF MESA SIENA 1,35X0,90      9</t>
  </si>
  <si>
    <t>TAMPO VITREO 1360X900X18 MDF-MESA ATHENAS   9</t>
  </si>
  <si>
    <t>TAMPO VITREO 900X900X18 MDF - MESA ATHENAS   9</t>
  </si>
  <si>
    <t>TAMPO VITREO 1365X905X18 MDF-MESA DUBLIN (RA9</t>
  </si>
  <si>
    <t>TAMPO VITREO 1205X905X25 MDF-MESA VIENA         9</t>
  </si>
  <si>
    <t>TAMPO VITREO 1205X905X18 MDF-MESA ATHENAS   9</t>
  </si>
  <si>
    <t>PE TRASEIRO 920X65(911)X25 MDF (11PCS)- CAD PE 9</t>
  </si>
  <si>
    <t>PE TRASEIRO 980X65(911)X25 MDF (11PCS)- CAD PE 9</t>
  </si>
  <si>
    <t>TAMPO REDONDO 582X582X18 MDF - ESPLANADA     9</t>
  </si>
  <si>
    <t>TAMPO VITREO 1800X900X25 MDF-MESA BILBAO (RA9</t>
  </si>
  <si>
    <t>PÉ TRASE 980(1000)X45(911)X30 MAD (15) - TOPAZIO 9</t>
  </si>
  <si>
    <t>PÉ ESTRU. 760(780)X80(940)X30 MAD (12PÇ)- TOPAZ 9</t>
  </si>
  <si>
    <t>TAMPO VITREO 1605X905X18 MDF - JACARTA (RAIO19</t>
  </si>
  <si>
    <t>PE DIREITO 775(780)X80(940)X30 MAD (7PC)- RUBI     9</t>
  </si>
  <si>
    <t>PE ESQUERDO 775(780)X80(940)X30 MAD (7PC)- RUB9</t>
  </si>
  <si>
    <t>TRAV. MENOR 800X80(911)X25 MDF (10PC) - MESA R 9</t>
  </si>
  <si>
    <t>TRAV. MAIOR 1532X80(911)X25 MDF (10PC) - RUBI 1,89</t>
  </si>
  <si>
    <t>PE MENOR 775X378X18 MDF (18PC) - MESA JACARTA9</t>
  </si>
  <si>
    <t>TAMPO VITREO 1365X905X18 MDF - JACARTA (RAIO19</t>
  </si>
  <si>
    <t>PE MAIOR 775X755X18 MDF (8PC) - MESA JACARTA   9</t>
  </si>
  <si>
    <t>TRAV. MAIOR 1092X80(911)X25 MDF (10PC) - RUBI 1,39</t>
  </si>
  <si>
    <t>TRAV. MAIOR 1333X80(911)X25 MDF (10PC) - RUBI 1,69</t>
  </si>
  <si>
    <t>PE TRASEIRO 920X60(911)X25 MDF (12PC)- CAD DET 9</t>
  </si>
  <si>
    <t>TAMPO VITREO 1800X900X18 MDF - JACARTA (RAIO19</t>
  </si>
  <si>
    <t>TAMPO VITREO 1805X905X18 MDF-MESA DUBAI         9</t>
  </si>
  <si>
    <t>TRAV. MAIOR 932X80(911)X25 MDF (10PC) - RUBI 1,209</t>
  </si>
  <si>
    <t>TAMPO 1365X905X25 MDF - MESA COM VIDRO            9</t>
  </si>
  <si>
    <t>TAMPO 1605X905X25 MDF - MESA COM VIDRO            9</t>
  </si>
  <si>
    <t>TAMPO 1805X905X25 MDF - MESA COM VIDRO            9</t>
  </si>
  <si>
    <t>TAMPO 1205X905X18 MDF - MESA COM VIDRO            9</t>
  </si>
  <si>
    <t>TAMPO 1365X905X18 MDF - MESA COM VIDRO            9</t>
  </si>
  <si>
    <t>TAMPO 1605X905X18 MDF - MESA COM VIDRO            9</t>
  </si>
  <si>
    <t>TAMPO 1805X905X18 MDF - MESA COM VIDRO            9</t>
  </si>
  <si>
    <t>TAMPO REDONDO 1035X1035X18 MDF - MESA COM V9</t>
  </si>
  <si>
    <t>TAMPO REDONDO 1035X1035X25 MDF - MESA COM V9</t>
  </si>
  <si>
    <t>TAMPO 1205X905X25 MDF - MESA COM VIDRO            9</t>
  </si>
  <si>
    <t>TAMPO 1365X905X18 MDF - MESA COM VIDRO (RAIO 9</t>
  </si>
  <si>
    <t>TAMPO 1365X905X25 MDF - MESA COM VIDRO (RAIO 9</t>
  </si>
  <si>
    <t>TAMPO 1605X905X25 MDF - MESA COM VIDRO (RAIO 9</t>
  </si>
  <si>
    <t>TAMPO 1605X905X18 MDF - MESA COM VIDRO (RAIO 9</t>
  </si>
  <si>
    <t>TAMPO 1800X900X18 MDF - MESA COM VIDRO (RAIO 9</t>
  </si>
  <si>
    <t>TAMPO 1805X905X25 MDF - MESA COM VIDRO (RAIO 9</t>
  </si>
  <si>
    <t>PE ESTRU. 760(810)X80(125)X30 MAD (2PC)- TOPAZIO9</t>
  </si>
  <si>
    <t>TAMPO 1205X905X15 MDF - MESA COM VIDRO            9</t>
  </si>
  <si>
    <t>TAMPO 1365X905X15 MDF - MESA COM VIDRO            9</t>
  </si>
  <si>
    <t>TAMPO 1605X905X15 MDF - MESA COM VIDRO            9</t>
  </si>
  <si>
    <t>TAMPO 900X900X18 MDF - MESA COM VIDRO              9</t>
  </si>
  <si>
    <t>PE TRASEIRO 920X30(911)X25 MDF (14PC) DIR DAKA 9</t>
  </si>
  <si>
    <t>PE TRASEIRO 920X30(911)X25 MDF (14PC) ESQ DAKA9</t>
  </si>
  <si>
    <t>TAMPO 2000X900X18 MDF - MESA COM VIDRO (RAIO 9</t>
  </si>
  <si>
    <t>TAMPO VITREO 1365X905X15 MDF                                 9</t>
  </si>
  <si>
    <t>TAMPO VITREO 1605X905X15 MDF                                 9</t>
  </si>
  <si>
    <t>PE TRASEIRO 920X30(911)X25 MDF (14PC) DIR TREN 9</t>
  </si>
  <si>
    <t>PE TRASEIRO 920X30(911)X25 MDF (14PC) ESQ TREN9</t>
  </si>
  <si>
    <t>ANTIGO PE TRA 880X30(911)X25MDF(13PC) ESQ SAN9</t>
  </si>
  <si>
    <t>ANTIGO PE TRA 880X30(911)X25MDF(13PC) DIR SAN  9</t>
  </si>
  <si>
    <t>MOLDURA CURVA 770 MDF MESA MONTEVIDEU         9</t>
  </si>
  <si>
    <t>ANTIGA MOLDURA ENCOSTO 445X280X15 MDF CAD  9</t>
  </si>
  <si>
    <t>TAMPO 1360X1360X25 MDF - MESA COM VIDRO          9</t>
  </si>
  <si>
    <t>PE TRAS 880X30(911)X25 MDF (13PC) ESQ SANTIAGO9</t>
  </si>
  <si>
    <t>PE TRAS 880X30(911)X25 MDF (13PC) DIR SANTIAGO 9</t>
  </si>
  <si>
    <t>MOLDURA ENCOSTO 445X280X15 MDF - CAD SANTIA9</t>
  </si>
  <si>
    <t>CAVALETE SUPERIOR (24PCS) MDF 25MM - CADEIRA9</t>
  </si>
  <si>
    <t>CAVALETE INFERIOR (24 PCS) MDF 25MM -CADEIRA  9</t>
  </si>
  <si>
    <t>PE 700X120(660)X15 (4PCS) MDF - MESA CATEDRAL  9</t>
  </si>
  <si>
    <t>BASE 900X450X18 MDF - MESA CATEDRAL II                9</t>
  </si>
  <si>
    <t>PE 700X120(660)X18 (4PCS) MDF - MESA CATEDRAL  9</t>
  </si>
  <si>
    <t>TAMPO OVAL 1600X900X18 - VITREO                             9</t>
  </si>
  <si>
    <t>TAMPO OVAL 1600X900X18 - C/VIDRO                           9</t>
  </si>
  <si>
    <t>BASE REDONDA 500X500X18 MDF - MESA CATEDRA  9</t>
  </si>
  <si>
    <t>PE TRASEIRO 980X94(911)X25 MDF (8PCS)- CAD GEN9</t>
  </si>
  <si>
    <t>TAMPO OVAL 1800X900X18 - VITREO                             9</t>
  </si>
  <si>
    <t>TAMPO 1030X1030X15 MDF - TAMPO AMST. 1,03X1,0  9</t>
  </si>
  <si>
    <t>MOLDURA 1030X515X15 MDF - TAMPO AMST. 1,03X1 9</t>
  </si>
  <si>
    <t>TAMPO REDONDO 1200X1200X18 MDF - MESA COM V9</t>
  </si>
  <si>
    <t>MOLDURA 1360X680X12 MDF - MESA LISSE 1,36X1,3611</t>
  </si>
  <si>
    <t>PRATO MENOR 600X600X12 MDF - MESA LISSE 1,36X11</t>
  </si>
  <si>
    <t>PRATO MAIOR 680X680X12 MDF - MESA LISSE 1,36X  11</t>
  </si>
  <si>
    <t>CAVALETE MDF 18MM - CADEIRA AMSTERDAM           11</t>
  </si>
  <si>
    <t>ESPALDAR 405X45X25 MDF - CADEIRA SIENA/FLORE 11</t>
  </si>
  <si>
    <t>ESPALDAR 405X45 (540)X25 MDF - CADEIRA RAVENA11</t>
  </si>
  <si>
    <t>CAVALETE MDF 25MM - CADEIRA PARIS                       11</t>
  </si>
  <si>
    <t>CAVALETE MDF 18MM - CADEIRA LISSE                       11</t>
  </si>
  <si>
    <t>TAMPO 1200X600X15 MDF - MESA AMST. 1,20X1,20    11</t>
  </si>
  <si>
    <t>MOLDURA 1200X600X12 MDF - MESA AMST. 1,20X1,2 11</t>
  </si>
  <si>
    <t>TAMPO OVAL 1200X900X25 MDF - MESA PARIS           11</t>
  </si>
  <si>
    <t>TAMPO 1200X900X18 MDF MESA SIENA 1,20X0,90      11</t>
  </si>
  <si>
    <t>TAMPO VIDRO 1200X900X25 MDF-MESA VIENA           11</t>
  </si>
  <si>
    <t>TAMPO VIDRO 1350X900X25 MDF-MESA VIENA           11</t>
  </si>
  <si>
    <t>TAMPO VIDRO 1600X900X25 MDF-MESA VIENA</t>
  </si>
  <si>
    <t>TAMPO VIDRO 1800X900X25 MDF-MESA VIENA</t>
  </si>
  <si>
    <t>TAMPO 900X900X18 MDF VITREO - MESA FLORENÇA</t>
  </si>
  <si>
    <t>TAMPO 1200X900X18 MDF VITREO - MESA FLORENÇ</t>
  </si>
  <si>
    <t>TAMPO 1350X900X18 MDF VITREO - MESA FLORENÇ</t>
  </si>
  <si>
    <t>CAVALETE MDF 18MM - CADEIRA LISSE</t>
  </si>
  <si>
    <t>ESPALDAR 390X40(911)X25 MDF (24) - CADEIRA GRE</t>
  </si>
  <si>
    <t>TAMPO 1600X900X18 MDF VITREO - MESA FLORENÇ</t>
  </si>
  <si>
    <t>CAVALETE MDF 18MM - CADEIRA ATLANTA</t>
  </si>
  <si>
    <t>TAMPO P/ VIDRO 1350X1350X25 MDF - MESA LISSE</t>
  </si>
  <si>
    <t>BASE REDONDA 510X510X12 MDF - MESA TURIM</t>
  </si>
  <si>
    <t>(3-4) MOLDURA 962X755X15 MDF-BASE BILBAO 1,60/</t>
  </si>
  <si>
    <t>(3-4) MOLDURA 862X755X15 MDF - BASE BILBAO 1,35</t>
  </si>
  <si>
    <t>TAMPO OVAL 1360X900X25 MDF - MESA PARIS</t>
  </si>
  <si>
    <t>TAMPO OVAL 1600X900X25 MDF - MESA PARIS</t>
  </si>
  <si>
    <t>TAMPO OVAL 1800X900X25 MDF - MESA PARIS</t>
  </si>
  <si>
    <t>TAMPO VITREO 1360X360X25 MDF - APARADOR DUB</t>
  </si>
  <si>
    <t>TAMPO VITREO 1365X905X25 MDF-MESA BILBAO (RA11</t>
  </si>
  <si>
    <t>TAMPO VITREO 1605X905X25 MDF-MESA BILBAO (RA11</t>
  </si>
  <si>
    <t>TAMPO VITREO 1805X905X25 MDF-MESA VIENA         11</t>
  </si>
  <si>
    <t>LATERAL DETALHE 753X590X12 MDF - MESA ANCAR 11</t>
  </si>
  <si>
    <t>TAMPO 1365X685X25 MDF - MESA ANCARA                  11</t>
  </si>
  <si>
    <t>(2)PRATO MENOR 582X582X12 MDF-MESA ANCARA / 11</t>
  </si>
  <si>
    <t>(3) PRATO MAIOR 664X664X12 MDF-MESA ANCARA/A11</t>
  </si>
  <si>
    <t>TAMPO REDONDO 1035X1035X18 MDF - MESA TURIM11</t>
  </si>
  <si>
    <t>TAMPO REDONDO 1035X1035X25 MDF - MESA TURIM11</t>
  </si>
  <si>
    <t>TAMPO VITREO 1365X905X18 MDF - MESA DUBAI LIG11</t>
  </si>
  <si>
    <t>TAMPO VITREO 1605X905X18 MDF - MESA DUBAI LIG11</t>
  </si>
  <si>
    <t>TAMPO 1350X900X18 MDF MESA SIENA 1,35X0,90      11</t>
  </si>
  <si>
    <t>TAMPO VITREO 1360X900X18 MDF-MESA ATHENAS</t>
  </si>
  <si>
    <t>TAMPO VITREO 900X900X18 MDF - MESA ATHENAS</t>
  </si>
  <si>
    <t>TAMPO VITREO 1365X905X18 MDF-MESA DUBLIN (RA11</t>
  </si>
  <si>
    <t>TAMPO VITREO 1205X905X25 MDF-MESA VIENA         11</t>
  </si>
  <si>
    <t>TAMPO VITREO 1205X905X18 MDF-MESA ATHENAS   11</t>
  </si>
  <si>
    <t>PE TRASEIRO 920X65(911)X25 MDF (11PCS)- CAD PE 11</t>
  </si>
  <si>
    <t>PE TRASEIRO 980X65(911)X25 MDF (11PCS)- CAD PE 11</t>
  </si>
  <si>
    <t>TAMPO REDONDO 582X582X18 MDF - ESPLANADA     11</t>
  </si>
  <si>
    <t>TAMPO VITREO 1800X900X25 MDF-MESA BILBAO (RA11</t>
  </si>
  <si>
    <t>PÉ TRASE 980(1000)X45(911)X30 MAD (15) - TOPAZIO 11</t>
  </si>
  <si>
    <t>PÉ ESTRU. 760(780)X80(940)X30 MAD (12PÇ)- TOPAZ 11</t>
  </si>
  <si>
    <t>TAMPO VITREO 1605X905X18 MDF - JACARTA (RAIO111</t>
  </si>
  <si>
    <t>PE DIREITO 775(780)X80(940)X30 MAD (7PC)- RUBI     11</t>
  </si>
  <si>
    <t>PE ESQUERDO 775(780)X80(940)X30 MAD (7PC)- RUB11</t>
  </si>
  <si>
    <t>TRAV. MENOR 800X80(911)X25 MDF (10PC) - MESA R 11</t>
  </si>
  <si>
    <t>TRAV. MAIOR 1532X80(911)X25 MDF (10PC) - RUBI 1,811</t>
  </si>
  <si>
    <t>PE MENOR 775X378X18 MDF (18PC) - MESA JACARTA11</t>
  </si>
  <si>
    <t>TAMPO VITREO 1365X905X18 MDF - JACARTA (RAIO111</t>
  </si>
  <si>
    <t>PE MAIOR 775X755X18 MDF (8PC) - MESA JACARTA   11</t>
  </si>
  <si>
    <t>TRAV. MAIOR 1092X80(911)X25 MDF (10PC) - RUBI 1,311</t>
  </si>
  <si>
    <t>TRAV. MAIOR 1333X80(911)X25 MDF (10PC) - RUBI 1,611</t>
  </si>
  <si>
    <t>PE TRASEIRO 920X60(911)X25 MDF (12PC)- CAD DET 11</t>
  </si>
  <si>
    <t>TAMPO VITREO 1800X900X18 MDF - JACARTA (RAIO111</t>
  </si>
  <si>
    <t>TAMPO VITREO 1805X905X18 MDF-MESA DUBAI         11</t>
  </si>
  <si>
    <t>TRAV. MAIOR 932X80(911)X25 MDF (10PC) - RUBI 1,2011</t>
  </si>
  <si>
    <t>TAMPO 1365X905X25 MDF - MESA COM VIDRO            11</t>
  </si>
  <si>
    <t>TAMPO 1605X905X25 MDF - MESA COM VIDRO            11</t>
  </si>
  <si>
    <t>TAMPO 1805X905X25 MDF - MESA COM VIDRO            11</t>
  </si>
  <si>
    <t>TAMPO 1205X905X18 MDF - MESA COM VIDRO            11</t>
  </si>
  <si>
    <t>TAMPO 1365X905X18 MDF - MESA COM VIDRO            11</t>
  </si>
  <si>
    <t>TAMPO 1605X905X18 MDF - MESA COM VIDRO            11</t>
  </si>
  <si>
    <t>TAMPO 1605X905X18 MDF - MESA COM VIDRO</t>
  </si>
  <si>
    <t>TAMPO 1805X905X18 MDF - MESA COM VIDRO</t>
  </si>
  <si>
    <t>TAMPO REDONDO 1035X1035X18 MDF - MESA COM</t>
  </si>
  <si>
    <t>TAMPO REDONDO 1035X1035X25 MDF - MESA COM</t>
  </si>
  <si>
    <t>TAMPO 1205X905X25 MDF - MESA COM VIDRO</t>
  </si>
  <si>
    <t>TAMPO 1365X905X18 MDF - MESA COM VIDRO (RAIO 11</t>
  </si>
  <si>
    <t>TAMPO 1365X905X25 MDF - MESA COM VIDRO (RAIO 11</t>
  </si>
  <si>
    <t>TAMPO 1605X905X25 MDF - MESA COM VIDRO (RAIO 11</t>
  </si>
  <si>
    <t>TAMPO 1605X905X18 MDF - MESA COM VIDRO (RAIO 11</t>
  </si>
  <si>
    <t>TAMPO 1800X900X18 MDF - MESA COM VIDRO (RAIO 11</t>
  </si>
  <si>
    <t>TAMPO 1805X905X25 MDF - MESA COM VIDRO (RAIO 11</t>
  </si>
  <si>
    <t>PE ESTRU. 760(810)X80(125)X30 MAD (2PC)- TOPAZIO11</t>
  </si>
  <si>
    <t>TAMPO 1205X905X15 MDF - MESA COM VIDRO            11</t>
  </si>
  <si>
    <t>TAMPO 1365X905X15 MDF - MESA COM VIDRO            11</t>
  </si>
  <si>
    <t>TAMPO 1605X905X15 MDF - MESA COM VIDRO            11</t>
  </si>
  <si>
    <t>TAMPO 900X900X18 MDF - MESA COM VIDRO              11</t>
  </si>
  <si>
    <t>TAMPO 2000X900X18 MDF - MESA COM VIDRO (RAIO 11</t>
  </si>
  <si>
    <t>TAMPO VITREO 1365X905X15 MDF                                 11</t>
  </si>
  <si>
    <t>TAMPO VITREO 1605X905X15 MDF                                 11</t>
  </si>
  <si>
    <t>CAVALETE SUPERIOR (24PCS) MDF 25MM - CADEIRA11</t>
  </si>
  <si>
    <t>CAVALETE INFERIOR (24 PCS) MDF 25MM -CADEIRA  11</t>
  </si>
  <si>
    <t>TAMPO OVAL 1600X900X18 - VITREO                             11</t>
  </si>
  <si>
    <t>TAMPO OVAL 1600X900X18 - C/VIDRO                           11</t>
  </si>
  <si>
    <t>PE TRASEIRO 980X94(911)X25 MDF (8PCS)- CAD GEN11</t>
  </si>
  <si>
    <t>TAMPO OVAL 1800X900X18 - VITREO                             11</t>
  </si>
  <si>
    <t>TAMPO 1030X1030X15 MDF - TAMPO AMST. 1,03X1,0  11</t>
  </si>
  <si>
    <t>MOLDURA 1030X515X15 MDF - TAMPO AMST. 1,03X1 11</t>
  </si>
  <si>
    <t>TAMPO REDONDO 1200X1200X18 MDF - MESA COM V11</t>
  </si>
  <si>
    <t>MOLDURA 1360X680X12 MDF - MESA LISSE 1,36X1,368</t>
  </si>
  <si>
    <t>PRATO MENOR 600X600X12 MDF - MESA LISSE 1,36X8</t>
  </si>
  <si>
    <t>PRATO MAIOR 680X680X12 MDF - MESA LISSE 1,36X  8</t>
  </si>
  <si>
    <t>CAVALETE MDF 18MM - CADEIRA AMSTERDAM           8</t>
  </si>
  <si>
    <t>ESPALDAR 405X45X25 MDF - CADEIRA SIENA/FLORE 8</t>
  </si>
  <si>
    <t>ESPALDAR 405X45 (540)X25 MDF - CADEIRA RAVENA8</t>
  </si>
  <si>
    <t>CAVALETE MDF 25MM - CADEIRA PARIS                       8</t>
  </si>
  <si>
    <t>CAVALETE MDF 18MM - CADEIRA LISSE                       8</t>
  </si>
  <si>
    <t>TAMPO 1200X600X15 MDF - MESA AMST. 1,20X1,20    8</t>
  </si>
  <si>
    <t>MOLDURA 1200X600X12 MDF - MESA AMST. 1,20X1,2 8</t>
  </si>
  <si>
    <t>TAMPO OVAL 1200X900X25 MDF - MESA PARIS           8</t>
  </si>
  <si>
    <t>TAMPO 1200X900X18 MDF MESA SIENA 1,20X0,90      8</t>
  </si>
  <si>
    <t>TAMPO VIDRO 1200X900X25 MDF-MESA VIENA           8</t>
  </si>
  <si>
    <t>TAMPO VIDRO 1350X900X25 MDF-MESA VIENA           8</t>
  </si>
  <si>
    <t>TAMPO VIDRO 1600X900X25 MDF-MESA VIENA           8</t>
  </si>
  <si>
    <t>TAMPO VIDRO 1800X900X25 MDF-MESA VIENA           8</t>
  </si>
  <si>
    <t>TAMPO 900X900X18 MDF VITREO - MESA FLORENÇA 8</t>
  </si>
  <si>
    <t>TAMPO 1200X900X18 MDF VITREO - MESA FLORENÇ 8</t>
  </si>
  <si>
    <t>TAMPO 1350X900X18 MDF VITREO - MESA FLORENÇ 8</t>
  </si>
  <si>
    <t>ESPALDAR 390X40(911)X25 MDF (24) - CADEIRA GRE 8</t>
  </si>
  <si>
    <t>TAMPO 1600X900X18 MDF VITREO - MESA FLORENÇ 8</t>
  </si>
  <si>
    <t>CAVALETE MDF 18MM - CADEIRA ATLANTA                 8</t>
  </si>
  <si>
    <t>TAMPO P/ VIDRO 1350X1350X25 MDF - MESA LISSE    8</t>
  </si>
  <si>
    <t>BASE REDONDA 510X510X12 MDF - MESA TURIM       8</t>
  </si>
  <si>
    <t>(3-4) MOLDURA 962X755X15 MDF-BASE BILBAO 1,60/ 8</t>
  </si>
  <si>
    <t>(3-4) MOLDURA 862X755X15 MDF - BASE BILBAO 1,358</t>
  </si>
  <si>
    <t>TAMPO OVAL 1360X900X25 MDF - MESA PARIS           8</t>
  </si>
  <si>
    <t>TAMPO OVAL 1600X900X25 MDF - MESA PARIS           8</t>
  </si>
  <si>
    <t>TAMPO OVAL 1800X900X25 MDF - MESA PARIS           8</t>
  </si>
  <si>
    <t>TAMPO VITREO 1360X360X25 MDF - APARADOR DUB 8</t>
  </si>
  <si>
    <t>TAMPO VITREO 1365X905X25 MDF-MESA VIENA         8</t>
  </si>
  <si>
    <t>TAMPO VITREO 1605X905X25 MDF-MESA VIENA         8</t>
  </si>
  <si>
    <t>TAMPO VITREO 1365X905X25 MDF-MESA BILBAO (RA8</t>
  </si>
  <si>
    <t>TAMPO VITREO 1605X905X25 MDF-MESA BILBAO (RA8</t>
  </si>
  <si>
    <t>TAMPO VITREO 1805X905X25 MDF-MESA VIENA         8</t>
  </si>
  <si>
    <t>LATERAL DETALHE 753X590X12 MDF - MESA ANCAR 8</t>
  </si>
  <si>
    <t>(2)PRATO MENOR 582X582X12 MDF-MESA ANCARA / 8</t>
  </si>
  <si>
    <t>(3) PRATO MAIOR 664X664X12 MDF-MESA ANCARA/A8</t>
  </si>
  <si>
    <t>TAMPO REDONDO 1035X1035X18 MDF - MESA TURIM8</t>
  </si>
  <si>
    <t>TAMPO REDONDO 1035X1035X25 MDF - MESA TURIM8</t>
  </si>
  <si>
    <t>TAMPO VITREO 1365X905X18 MDF - MESA DUBAI LIG8</t>
  </si>
  <si>
    <t>TAMPO VITREO 1605X905X18 MDF - MESA DUBAI LIG8</t>
  </si>
  <si>
    <t>TAMPO 1350X900X18 MDF MESA SIENA 1,35X0,90      8</t>
  </si>
  <si>
    <t>TAMPO VITREO 1360X900X18 MDF-MESA ATHENAS   8</t>
  </si>
  <si>
    <t>TAMPO VITREO 900X900X18 MDF - MESA ATHENAS   8</t>
  </si>
  <si>
    <t>TAMPO VITREO 1365X905X18 MDF-MESA DUBLIN (RA8</t>
  </si>
  <si>
    <t>TAMPO VITREO 1205X905X25 MDF-MESA VIENA         8</t>
  </si>
  <si>
    <t>TAMPO VITREO 1205X905X18 MDF-MESA ATHENAS   8</t>
  </si>
  <si>
    <t>PE TRASEIRO 920X65(911)X25 MDF (11PCS)- CAD PE 8</t>
  </si>
  <si>
    <t>PE TRASEIRO 980X65(911)X25 MDF (11PCS)- CAD PE 8</t>
  </si>
  <si>
    <t>TAMPO REDONDO 582X582X18 MDF - ESPLANADA     8</t>
  </si>
  <si>
    <t>TAMPO VITREO 1800X900X25 MDF-MESA BILBAO (RA8</t>
  </si>
  <si>
    <t>PÉ TRASE 980(1000)X45(911)X30 MAD (15) - TOPAZIO 8</t>
  </si>
  <si>
    <t>PÉ ESTRU. 760(780)X80(940)X30 MAD (12PÇ)- TOPAZ 8</t>
  </si>
  <si>
    <t>TAMPO VITREO 1605X905X18 MDF - JACARTA (RAIO18</t>
  </si>
  <si>
    <t>PE DIREITO 775(780)X80(940)X30 MAD (7PC)- RUBI     8</t>
  </si>
  <si>
    <t>PE ESQUERDO 775(780)X80(940)X30 MAD (7PC)- RUB8</t>
  </si>
  <si>
    <t>TRAV. MENOR 800X80(911)X25 MDF (10PC) - MESA R 8</t>
  </si>
  <si>
    <t>TRAV. MAIOR 1532X80(911)X25 MDF (10PC) - RUBI 1,88</t>
  </si>
  <si>
    <t>PE MENOR 775X378X18 MDF (18PC) - MESA JACARTA8</t>
  </si>
  <si>
    <t>TAMPO VITREO 1365X905X18 MDF - JACARTA (RAIO18</t>
  </si>
  <si>
    <t>PE MAIOR 775X755X18 MDF (8PC) - MESA JACARTA   8</t>
  </si>
  <si>
    <t>TRAV. MAIOR 1092X80(911)X25 MDF (10PC) - RUBI 1,38</t>
  </si>
  <si>
    <t>TRAV. MAIOR 1333X80(911)X25 MDF (10PC) - RUBI 1,68</t>
  </si>
  <si>
    <t>PE TRASEIRO 920X60(911)X25 MDF (12PC)- CAD DET 8</t>
  </si>
  <si>
    <t>TAMPO VITREO 1800X900X18 MDF - JACARTA (RAIO18</t>
  </si>
  <si>
    <t>TAMPO VITREO 1805X905X18 MDF-MESA DUBAI         8</t>
  </si>
  <si>
    <t>TRAV. MAIOR 932X80(911)X25 MDF (10PC) - RUBI 1,208</t>
  </si>
  <si>
    <t>TAMPO 1365X905X25 MDF - MESA COM VIDRO            8</t>
  </si>
  <si>
    <t>TAMPO 1605X905X25 MDF - MESA COM VIDRO            8</t>
  </si>
  <si>
    <t>TAMPO 1805X905X25 MDF - MESA COM VIDRO            8</t>
  </si>
  <si>
    <t>TAMPO 1205X905X18 MDF - MESA COM VIDRO            8</t>
  </si>
  <si>
    <t>TAMPO 1365X905X18 MDF - MESA COM VIDRO            8</t>
  </si>
  <si>
    <t>TAMPO 1605X905X18 MDF - MESA COM VIDRO            8</t>
  </si>
  <si>
    <t>TAMPO 1805X905X18 MDF - MESA COM VIDRO            8</t>
  </si>
  <si>
    <t>TAMPO REDONDO 1035X1035X18 MDF - MESA COM V8</t>
  </si>
  <si>
    <t>TAMPO REDONDO 1035X1035X25 MDF - MESA COM V8</t>
  </si>
  <si>
    <t>TAMPO 1205X905X25 MDF - MESA COM VIDRO            8</t>
  </si>
  <si>
    <t>TAMPO 1365X905X18 MDF - MESA COM VIDRO (RAIO 8</t>
  </si>
  <si>
    <t>TAMPO 1365X905X25 MDF - MESA COM VIDRO (RAIO 8</t>
  </si>
  <si>
    <t>TAMPO 1605X905X25 MDF - MESA COM VIDRO (RAIO 8</t>
  </si>
  <si>
    <t>TAMPO 1605X905X18 MDF - MESA COM VIDRO (RAIO 8</t>
  </si>
  <si>
    <t>TAMPO 1800X900X18 MDF - MESA COM VIDRO (RAIO 8</t>
  </si>
  <si>
    <t>TAMPO 1805X905X25 MDF - MESA COM VIDRO (RAIO 8</t>
  </si>
  <si>
    <t>PE ESTRU. 760(810)X80(125)X30 MAD (2PC)- TOPAZIO8</t>
  </si>
  <si>
    <t>TAMPO 1205X905X15 MDF - MESA COM VIDRO            8</t>
  </si>
  <si>
    <t>TAMPO 1365X905X15 MDF - MESA COM VIDRO            8</t>
  </si>
  <si>
    <t>TAMPO 1605X905X15 MDF - MESA COM VIDRO            8</t>
  </si>
  <si>
    <t>TAMPO 900X900X18 MDF - MESA COM VIDRO              8</t>
  </si>
  <si>
    <t>TAMPO 2000X900X18 MDF - MESA COM VIDRO (RAIO 8</t>
  </si>
  <si>
    <t>TAMPO VITREO 1365X905X15 MDF                                 8</t>
  </si>
  <si>
    <t>TAMPO VITREO 1605X905X15 MDF                                 8</t>
  </si>
  <si>
    <t>CAVALETE SUPERIOR (24PCS) MDF 25MM - CADEIRA8</t>
  </si>
  <si>
    <t>CAVALETE INFERIOR (24 PCS) MDF 25MM -CADEIRA  8</t>
  </si>
  <si>
    <t>TAMPO OVAL 1600X900X18 - VITREO                             8</t>
  </si>
  <si>
    <t>TAMPO OVAL 1600X900X18 - C/VIDRO                           8</t>
  </si>
  <si>
    <t>PE TRASEIRO 980X94(911)X25 MDF (8PCS)- CAD GEN8</t>
  </si>
  <si>
    <t>TAMPO OVAL 1800X900X18 - VITREO                             8</t>
  </si>
  <si>
    <t>TAMPO 1030X1030X15 MDF - TAMPO AMST. 1,03X1,0  8</t>
  </si>
  <si>
    <t>MOLDURA 1030X515X15 MDF - TAMPO AMST. 1,03X1 8</t>
  </si>
  <si>
    <t>MOLDURA ENCOSTO 400X200X15 (52PCS) MDF -CAD8</t>
  </si>
  <si>
    <t>PE 700X120(660)X18 (4PCS) MDF - MESA CATEDRAL  8</t>
  </si>
  <si>
    <t>BASE REDONDA 500X500X18 MDF - MESA CATEDRA  8</t>
  </si>
  <si>
    <t>TAMPO REDONDO 1200X1200X18 MDF - MESA COM V8</t>
  </si>
  <si>
    <t>CAPA ASSENTO ESTOFADO - CAD.MIAMI/ATLANTA</t>
  </si>
  <si>
    <t>CAPA ASSENTO ESTOFADO - CADEIRA MONTREAL</t>
  </si>
  <si>
    <t>CAPA ASSENTO ESTOFADO - CADEIRA VEGAS</t>
  </si>
  <si>
    <t>CAPA ENCOSTO ESTOFADO - CADEIRA ISTAMBUL</t>
  </si>
  <si>
    <t>CAPA ENCOSTO ESTOFADO - CADEIRA MIAMI</t>
  </si>
  <si>
    <t>CAPA ENCOSTO ESTOFADO - CADEIRA MONTREAL</t>
  </si>
  <si>
    <t>CAPA ENCOSTO ESTOFADO - CADEIRA VEGAS</t>
  </si>
  <si>
    <t>ENCOSTO ESTOFADO - CADEIRA C/ ELASTICO</t>
  </si>
  <si>
    <t>ENCOSTO ESTOFADO PAPELÃO - CADEIRA MONTRE199</t>
  </si>
  <si>
    <t>ENCOSTO ESTOFADO PAPELÃO - CADEIRA                 199</t>
  </si>
  <si>
    <t>ASSENTO ESTOFADO - CADEIRA                                   199</t>
  </si>
  <si>
    <t>ENCOSTO ESTOFADO - CADEIRA                                   199</t>
  </si>
  <si>
    <t>CAPA ENCOSTO ESTOFADO - CADEIRA LISSE             199</t>
  </si>
  <si>
    <t>CAPA ASSENTO ESTOFADO - CADEIRA                        199</t>
  </si>
  <si>
    <t>CAPA ENCOSTO ESTOFADO - CADEIRA                        199</t>
  </si>
  <si>
    <t>ENCOSTO 350X350X25 D13                                             199</t>
  </si>
  <si>
    <t>LAT ASSENTO 422X130X10 D13                                      199</t>
  </si>
  <si>
    <t>ASSENTO 495X415X40 D20                                              199</t>
  </si>
  <si>
    <t>CAPA ASSENTO ESTOFADO - CADEIRA MONACO       199</t>
  </si>
  <si>
    <t>CAPA ASSENTO ESTOFADO - CADEIRA IMOLA            199</t>
  </si>
  <si>
    <t>CAPA ENCOSTO ESTOFADO - CADEIRA IMOLA            199</t>
  </si>
  <si>
    <t>CAPA ENCOSTO ESTOFADO - CADEIRA MONACO       199</t>
  </si>
  <si>
    <t>ENCOSTO ESTOFADO PAPELÃO - CADEIRA PADUA   199</t>
  </si>
  <si>
    <t>CAPA ASSENTO ESTOFADO - CAD.SIENA/SIENA LX    199</t>
  </si>
  <si>
    <t>CAPA ENCOSTO ESTOFADO - CAD.SIENA/SIENA LX   199</t>
  </si>
  <si>
    <t>CAPA ASSENTO ESTOFADO - CAD.FLORENÇA/FLOR  199</t>
  </si>
  <si>
    <t>CAPA ENCOSTO ESTOFADO - CAD.FLORENÇA/FLOR 199</t>
  </si>
  <si>
    <t>ENCOSTO ESTOFADO PAPELÃO - CADEIRA AMSTER 199</t>
  </si>
  <si>
    <t>CAPA ASSENTO ESTOFADO - CADEIRA AMSTERDAM 199</t>
  </si>
  <si>
    <t>CAPA ENCOSTO ESTOFADO - CADEIRA AMSTERDAM199</t>
  </si>
  <si>
    <t>CAPA ENCOSTO ESTOFADO - CAD. MILÃO                   199</t>
  </si>
  <si>
    <t>CAPA ASSENTO ESTOFADO - CAD. MILÃO                    199</t>
  </si>
  <si>
    <t>CAPA ENCOSTO ESTOFADO - CAD.RAVENA FIT /RAV 199</t>
  </si>
  <si>
    <t>ENCOSTO ESTOFADO PAPELÃO - CADEIRA</t>
  </si>
  <si>
    <t>CAPA ENCOSTO ESTOFADO - CADEIRA VIGO</t>
  </si>
  <si>
    <t>CAPA ENCOSTO ESTOFADO - CADEIRA PARIS</t>
  </si>
  <si>
    <t>CAPA ASSENTO ESTOFADO - CADEIRA PARIS</t>
  </si>
  <si>
    <t>CAPA ENCOSTO ESTOFADO - CADEIRA ROMA</t>
  </si>
  <si>
    <t>CAPA ASSENTO ESTOFADO - CAD.LISSE/ROMA</t>
  </si>
  <si>
    <t>CAPA ENCOSTO ESTOFADO - CADEIRA VENETO</t>
  </si>
  <si>
    <t>CAPA ENCOSTO ESTOFADO - CAD. MILAO PÉ INTEIR</t>
  </si>
  <si>
    <t>CAPA ENCOSTO ESTOFADO - CAD. IMOLA PÉ INTEIR</t>
  </si>
  <si>
    <t>ENCOSTO ESTOFADO MENOR - CADEIRA PÉ INTEIR  199</t>
  </si>
  <si>
    <t>ENCOSTO ESTOFADO - CADEIRA DUBAI PÉ INTEIRO 199</t>
  </si>
  <si>
    <t>ENCOSTO ESTOFADO BORD - CADEIRA MILÃO PÉ IN 199</t>
  </si>
  <si>
    <t>CAPA ENCOSTO ESTOFADO - CAD MONACO PE INTE199</t>
  </si>
  <si>
    <t>ENCOSTO ESTOFADO BORDADO - CADEIRA PÉ INTE 199</t>
  </si>
  <si>
    <t>ENCOSTO ESTOFADO - CADEIRA PÉ INTEIRO             199</t>
  </si>
  <si>
    <t>TRAVESSA ESPALDAR 360X40X25 MDF CAD PÉ INTE 199</t>
  </si>
  <si>
    <t>ASSENTO ESTOFADO - CADEIRA DETROIT                  199</t>
  </si>
  <si>
    <t>CAPA ASSENTO ESTOFADO - CAD. DETROIT               199</t>
  </si>
  <si>
    <t>ENCOSTO ESTOFADO - CADEIRA DETROIT                  199</t>
  </si>
  <si>
    <t>ASSENTO ESTOFADO - CAD TOPAZIO PÉ INTEIRO M 199</t>
  </si>
  <si>
    <t>ENCOSTO ESTOFADO - CADEIRA RUBI MADEIRA        199</t>
  </si>
  <si>
    <t>ASSENTO ESTOFADO - CADEIRA RUBI MADEIRA        199</t>
  </si>
  <si>
    <t>CAPA ENCOSTO ESTOFADO - CAD. DETROIT              199</t>
  </si>
  <si>
    <t>ENCOSTO ESTOFADO - CADEIRA TOPAZIO MADEIRA 199</t>
  </si>
  <si>
    <t>CAPA ASSENTO ESTOFADO - CAD. IMOLA PÉ INTEIR 199</t>
  </si>
  <si>
    <t>PLASTICO 180X1300 - CAD. DETROIT                             199</t>
  </si>
  <si>
    <t>CAPA ENCOSTO ESTOFADO - CAD. AGATA MADEIRA 199</t>
  </si>
  <si>
    <t>ENCOSTO ESTOFADO - CADEIRA AGATA MADEIRA    199</t>
  </si>
  <si>
    <t>ENCOSTO ESTOFADO - CADEIRA TOPAZIO LIGHT MA199</t>
  </si>
  <si>
    <t>ENCOSTO ESTOFADO MENOR - CADEIRA PI NOVA Y 199</t>
  </si>
  <si>
    <t>ENCOSTO ESTOFADO - CADEIRA PEROLA MADEIRA  199</t>
  </si>
  <si>
    <t>ASSENTO ESTOFADO - CADEIRA PEROLA MADEIRA  199</t>
  </si>
  <si>
    <t>ASSENTO ESTOFADO - CADEIRA DAKAR                      199</t>
  </si>
  <si>
    <t>ENCOSTO - CADEIRA DAKAR                                          199</t>
  </si>
  <si>
    <t>ASSENTO/ENCOSTO ESTOFADO - CADEIRA JADE MA199</t>
  </si>
  <si>
    <t>ASSENTO 430X403X09 MDP - CAD DAKAR                    199</t>
  </si>
  <si>
    <t>CAPA ENCOSTO ESTOFADO - CAD DALLAS PÉ INTEI 199</t>
  </si>
  <si>
    <t>ENCOSTO ESTOFADO - CAD AMBAR LIGHT 920 MAD  199</t>
  </si>
  <si>
    <t>TELINHA ENCOSTO - CADEIRA SANTIAGO                    199</t>
  </si>
  <si>
    <t>ENCOSTO ESTOFADO - CAD TOPAZIO LIGHT 920  MA199</t>
  </si>
  <si>
    <t>ENCOSTO ESTOF. - CAD. TOPAZIO BORDADO             199</t>
  </si>
  <si>
    <t>ENCOSTO ESTOFADO - CAD TRENTO                           199</t>
  </si>
  <si>
    <t>ASSENTO ESTOFADO - CADEIRA AMETISTA MADEIR 199</t>
  </si>
  <si>
    <t>FUNDO 751X546X15 (10PCS) MDF - MESA TELAVIV 1, 199</t>
  </si>
  <si>
    <t>ENCOSTO ESTOFADO - CADEIRA PEROLA MONTADA199</t>
  </si>
  <si>
    <t>TELINHA ENCOSTO - CADEIRA SANTIAGO NEW          199</t>
  </si>
  <si>
    <t>ASSENTO ESTOFADO - CAD SANTIAGO EXPORTACA 199</t>
  </si>
  <si>
    <t>CAPA ASSENTO - CAD SANTIAGO EXPORTACAO        199</t>
  </si>
  <si>
    <t>TELINHA ENCOSTO - CADEIRA SAFIRA MADEIRA</t>
  </si>
  <si>
    <t>LAT BAS INTERNA 780X910X15 MDP-MES FLOREN 1,</t>
  </si>
  <si>
    <t>LAT.BAS IN.780X500X12 MDF-MES FLOREN C/V 1,20X</t>
  </si>
  <si>
    <t>APLIQUE 1065X(120)190X07 MDP - CAB ISTAMBUL</t>
  </si>
  <si>
    <t>PE 95X130X18 MDF - CAB ISTAMBUL</t>
  </si>
  <si>
    <t>MADEIRA 60X40X20 MADEIRA - CAB ISTAMBUL</t>
  </si>
  <si>
    <t>MADEIRA 650X50X20 MADEIRA - CABECEIRA</t>
  </si>
  <si>
    <t>PÉ 160X30X18 MDF - CAB MUNIQUE</t>
  </si>
  <si>
    <t>MADEIRA 30X40X20 MADEIRA - CAB HANOVER</t>
  </si>
  <si>
    <t>TOQUINHO 100X50X18 MDF - DIVERSAS</t>
  </si>
  <si>
    <t>LATERAL INTERNA 780X455X15 MDP-MESA PADUA</t>
  </si>
  <si>
    <t>LATERAL EXTERNA 780X455X12 MDP-MESA PADUA</t>
  </si>
  <si>
    <t>LATERAL INTERNA 910X770X15 MDP-MESA PADUA</t>
  </si>
  <si>
    <t>PE MAIOR 730X114 (194)X15 MDP - MESA ATLANTA</t>
  </si>
  <si>
    <t>PE MENOR 730X95 (164)X15 MDP - MESA ATLANTA</t>
  </si>
  <si>
    <t>PES TRASEIRO 480X80 (125)X25 MDF - CADEIRA</t>
  </si>
  <si>
    <t>TRAVESSA 390X40X20 MADEIRA - CADEIRA</t>
  </si>
  <si>
    <t>TRAVESSA 390X60X20 MADEIRA - CADEIRA</t>
  </si>
  <si>
    <t>PE MAIOR 756X114 (194)X15 MDF - MESA BRUXELAS 4</t>
  </si>
  <si>
    <t>PE MENOR 756X95 (164)X15 MDF - MESA BRUXELAS  4</t>
  </si>
  <si>
    <t>MOLDURA MAIOR 1590X61X15 MDF - MESA BRUXELA4</t>
  </si>
  <si>
    <t>TAMPO 1602X902X12 MDP - MESA BRUXELAS             4</t>
  </si>
  <si>
    <t>MOLDURA MENOR 890X61X15 MDF - MESA BRUXELA4</t>
  </si>
  <si>
    <t>MOLDURA MAIOR 1350X61X15 MDF - MESA BRUXELA4</t>
  </si>
  <si>
    <t>TAMPO 1362X902X12 MDP - MESA BRUXELAS 1,36     4</t>
  </si>
  <si>
    <t>MADEIRA 160X40X20 MADEIRA - CAB MUNIQUE 1,95  4</t>
  </si>
  <si>
    <t>LATERAL 1180X92X15 MDF - APARADOR DUBAI          4</t>
  </si>
  <si>
    <t>FECHAMENTO MENOR 466X340X15 MDP - BASE MON4</t>
  </si>
  <si>
    <t>(2-4) TRAVESSA 742X122X25 MDF - MESA ATHENAS   4</t>
  </si>
  <si>
    <t>(6)BASE MENOR 386 (189)X124X25 MDF - MESA ATHE4</t>
  </si>
  <si>
    <t>FECHAMENTO BORDA 540X349X15 MDP - BASE MON4</t>
  </si>
  <si>
    <t>FECHAMENTO 540X349X15 MDP - BASE MONACO 1,34</t>
  </si>
  <si>
    <t>(6)BASE MENOR 446(220)X124X25 MDF-MESA ATHEN4</t>
  </si>
  <si>
    <t>MOLDURA MENOR 770X60 (260)X12 MDF (4PC) – TAN4</t>
  </si>
  <si>
    <t>TRAV.DOS PES CHANF. 305X70X18 MDF-CADEIRA      4</t>
  </si>
  <si>
    <t>TRAVESSA MAIOR 1130X80X25 MDF - TOPAZIO 1,36   4</t>
  </si>
  <si>
    <t>TRAVESSA MENOR 710X80X25 MDF - TOPAZIO           4</t>
  </si>
  <si>
    <t>TRAVESSA 480X80X25 MDF - TOPAZIO                          4</t>
  </si>
  <si>
    <t>TRAVESSA MAIOR 1365X80X25 MDF - TOPAZIO 1,80   4</t>
  </si>
  <si>
    <t>MADEIRA 150X40X20 MADEIRA - CAMA ATLANTA        4</t>
  </si>
  <si>
    <t>MADEIRA 150X75X20 MADEIRA - CAMA ATLANTA        4</t>
  </si>
  <si>
    <t>PE MAIOR 760X120 (204)X15 MDF - ASSISTENCIA MIA4</t>
  </si>
  <si>
    <t>PE MENOR 760X100 (164) X15 MDF - ASSISTENCIA M 4</t>
  </si>
  <si>
    <t>(4) PE MAIOR 800(818)X100(169)X15 MDF - NOVA YOR4</t>
  </si>
  <si>
    <t>(5) PE MENOR 800(818)X84(138)X15 MDF - NOVA YOR4</t>
  </si>
  <si>
    <t>(2) TRAV MAIOR 942(952)X100X15 MDP-NOVA YORK 14</t>
  </si>
  <si>
    <t>(2)TRAV MAIOR 1342(1352)X100X15 MDP-NOVA YORK4</t>
  </si>
  <si>
    <t>TRAV MAIOR 1102(1112)X100X15 MDP - NOVA YORK  4</t>
  </si>
  <si>
    <t>(3) TRAV MENOR 614(624)X100X15 MDP-NOVA YORK 4</t>
  </si>
  <si>
    <t>TRAVESSA MENOR 605X70X15 MDP - CABECEIRA BA4</t>
  </si>
  <si>
    <t>TRAVESSA MAIOR 965X70X15 MDP - CABECEIRA BAH4</t>
  </si>
  <si>
    <t>TRAVESSA MAIOR 1365X70X15 MDP - CABECEIRA BA4</t>
  </si>
  <si>
    <t>TRAVESSA MAIOR 1565X70X15 MDP - CABECEIRA BA4</t>
  </si>
  <si>
    <t>TRAVESSA CAB. LEON 0,96X0,40X0,02                          4</t>
  </si>
  <si>
    <t>TRAVESSA CAB. LEON 1,44X0,40X0,02                          4</t>
  </si>
  <si>
    <t>TRAVESSA CAB. LEON 1,64X0,40X0,02</t>
  </si>
  <si>
    <t>LAT MENOR BASE INTERNA 307X350X15 MDP - DAKA4</t>
  </si>
  <si>
    <t>LAT MAIOR BASE INTERNA 455X348X15 MDP - DAKAR4</t>
  </si>
  <si>
    <t>LAT BASE INTERNA DETAL 332X100X03 HDF - DAKAR4</t>
  </si>
  <si>
    <t>LAT BASE INTERNA DETAL 552X100X03 HDF - DAKAR4</t>
  </si>
  <si>
    <t>LAT MAIOR BASE INTERNA 675X348X15 MDP - DAKAR4</t>
  </si>
  <si>
    <t>LAT MENOR BASE INTERNA 527X350X15 MDP - DAKA4</t>
  </si>
  <si>
    <t>LAT BASE INTERNA DETAL 789X100X03 HDF - DAKAR4</t>
  </si>
  <si>
    <t>LAT MAIOR BASE INTERNA 913X348X15 MDP - DAKAR4</t>
  </si>
  <si>
    <t>LAT MENOR BASE INTERNA 765X350X15 MDP - DAKA4</t>
  </si>
  <si>
    <t>ASSENTO 430X403X09 MDP - CAD DAKAR                    4</t>
  </si>
  <si>
    <t>PAINEL 1010X430X09 MDP - CAB ATLANTA                   4</t>
  </si>
  <si>
    <t>PAINEL 1430X200X09 MDP - CAB ATLANTA                   4</t>
  </si>
  <si>
    <t>PAINEL 1510X430X09 MDP - CAB ATLANTA                   4</t>
  </si>
  <si>
    <t>PAINEL 1630X200X09 MDP - CAB ATLANTA                   4</t>
  </si>
  <si>
    <t>PAINEL 1705X430X09 MDP - CAB ATLANTA                   4</t>
  </si>
  <si>
    <t>PAINEL 1980X430X09 MDP - CAB ATLANTA                   4</t>
  </si>
  <si>
    <t>PAINEL 2060X430X09 MDP - CAB ATLANTA                   4</t>
  </si>
  <si>
    <t>PAINEL 930X200X09 MDP - CAB ATLANTA                     4</t>
  </si>
  <si>
    <t>LAT MENOR BASE INTERNA 965X350X15 MDP - DAKA4</t>
  </si>
  <si>
    <t>LAT MAIOR BASE INTERNA 1113X348X15 MDP -DAKA 4</t>
  </si>
  <si>
    <t>LAT BASE INTERNA DETAL 999X100X03 HDF - DAKAR4</t>
  </si>
  <si>
    <t>LAT INTERNA 776X675X15 MDP - TRENTO 1,36            4</t>
  </si>
  <si>
    <t>LAT INTERNA 908X776X15 MDP - TRENTO 1,60            4</t>
  </si>
  <si>
    <t>LAT MAIOR 450X769X15 MDP - TRENTO 0,90                4</t>
  </si>
  <si>
    <t>TRAVESSA MAIOR 1130X80X25 MDF-TOPAZIO 1,36 A 4</t>
  </si>
  <si>
    <t>TRAVESSA MAIOR 1365X80X25 MDF-TOPAZIO 1,80 A 4</t>
  </si>
  <si>
    <t>TRAVESSA MAIOR 960X80X25 MADEIRA - AMBAR 1,2 4</t>
  </si>
  <si>
    <t>PE FRONTAL 430X(108)51X25 MDF (ESQUERDO)         4</t>
  </si>
  <si>
    <t>PE FRONTAL 430X(108)51X25 MDF (DIREITO)               4</t>
  </si>
  <si>
    <t>PÉ FRONTAL 441X65(911)X25 MDF (16PÇS) - CAD PÉ 4</t>
  </si>
  <si>
    <t>PE FRONTAL 430X(108)51X25 MDF (DIR) SANTIAGO N4</t>
  </si>
  <si>
    <t>PE FRONTAL 430X(108)51X25MDF (ESQRD) SANTIAG 4</t>
  </si>
  <si>
    <t>BASE MAIOR 940X180X25 MDP - MESA TROIA 1,60      4</t>
  </si>
  <si>
    <t>TRAVESSA 758X180X25 MDP - MESA TROIA                 4</t>
  </si>
  <si>
    <t>BASE MENOR 334(165)X180X25 MDP - MESA TROIA 1 4</t>
  </si>
  <si>
    <t>BASE MENOR 316(156)X180X25 MDP - MESA TROIA 1 4</t>
  </si>
  <si>
    <t>BASE MAIOR 492X180X25 MDP - MESA TROIA 1,03      4</t>
  </si>
  <si>
    <t>BASE MAIOR 692X180X25 MDP - MESA TROIA 1,20      4</t>
  </si>
  <si>
    <t>PE FRONTAL RETO 430X(108)51X25 MDF (DIR) SANT  4</t>
  </si>
  <si>
    <t>PE FRONTAL RETO 430X(108)51X25MDF (ESQRD) SA 4</t>
  </si>
  <si>
    <t>TRAVESSA LATERAL DIREITA 340X70X18 MDF-CD SA4</t>
  </si>
  <si>
    <t>TRAVESSA LATERAL ESQUERD 340X70X18 MDF-CD  4</t>
  </si>
  <si>
    <t>APLIQUE 150X70X15 MDP - CAMA ESTORIL</t>
  </si>
  <si>
    <t>PAINEL 1705X430X09 MDP - CAB ATLANTA</t>
  </si>
  <si>
    <t>PAINEL 1630X200X09 MDP - CAB ATLANTA</t>
  </si>
  <si>
    <t>PAINEL 1510X430X09 MDP - CAB ATLANTA</t>
  </si>
  <si>
    <t>PAINEL 1430X200X09 MDP - CAB ATLANTA</t>
  </si>
  <si>
    <t>MADEIRA 1260X40X20 MADEIRA - CAB MEMPHIS</t>
  </si>
  <si>
    <t>PÉ CAB LEON 0,96X0,40 (2  FUROS DIST 10CM)</t>
  </si>
  <si>
    <t>PÉ CAB LEON 1,44X0,40 (2  FUROS DIST 10CM)</t>
  </si>
  <si>
    <t>PÉ CAB LEON 1,64X0,40 (2  FUROS DIST 10CM)</t>
  </si>
  <si>
    <t>PAINEL 930X200X09 MDP - CAB ATLANTA</t>
  </si>
  <si>
    <t>PAINEL 1010X430X09 MDP - CAB ATLANTA</t>
  </si>
  <si>
    <t>PAINEL 2060X430X09 MDP - CAB ATLANTA</t>
  </si>
  <si>
    <t>PAINEL 1980X200X09 MDP - CAB ATLANTA</t>
  </si>
  <si>
    <t>PE TRASEIRO 483X43(911)X25 MDP (18PCS) - TOPAZ 57</t>
  </si>
  <si>
    <t>PE TRASEIRO 423X43(911)X25 MDP (19PCS)-TOPAZIO57</t>
  </si>
  <si>
    <t>ASSENTO 447X398X12 MDP - CADEIRA</t>
  </si>
  <si>
    <t>ASSENTO 360X400X09 MDP - CADEIRA</t>
  </si>
  <si>
    <t>ASSENTO 370X397X09 MDP - CADEIRA</t>
  </si>
  <si>
    <t>ENCOSTO 480X392X15 MDP - CADEIRA</t>
  </si>
  <si>
    <t>FECHAMENTO I 1090X238X12 MDF - APARADOR DUB</t>
  </si>
  <si>
    <t>FECHAMENTO II 600X238X12 MDF - APARADOR DUB</t>
  </si>
  <si>
    <t>FECHAMENTO III 545X270X12 MDF - APARADOR DUB</t>
  </si>
  <si>
    <t>ASSENTO 440X440X15 MDP - CADEIRA RUBI MADEIR</t>
  </si>
  <si>
    <t>ASSENTO 400X360X09 MDP - CAD DETROIT</t>
  </si>
  <si>
    <t>(6)TRAV. MAIOR 1320X65 (135)X15 MDP-AMST.1,36X1</t>
  </si>
  <si>
    <t>LUA ENCOSTO 40X400X15 MDP - CADEIRA</t>
  </si>
  <si>
    <t>LATERAL 650X100X12 MDP - CADEIRA</t>
  </si>
  <si>
    <t>TRAVESSA 390X75X20 MADEIRA - CADEIRA</t>
  </si>
  <si>
    <t>TRAVESSA USINADA 390X45X18 MDF - CADEIRA SIE</t>
  </si>
  <si>
    <t>LATERAL 590X125X12 MDF - CADEIRA</t>
  </si>
  <si>
    <t>TRAV. SARRA. 390X40(450)X15 MDF - CADEIRA</t>
  </si>
  <si>
    <t>APLIQUE 1065X(120)190X07 MDP - CAB ISTAMBUL      1</t>
  </si>
  <si>
    <t>TRAVESSA 400X50X18 MDF - CABECEIRA QATAR       1</t>
  </si>
  <si>
    <t>TRAVESSA 500X50X18 MDF - CABECEIRA QATAR       1</t>
  </si>
  <si>
    <t>MADEIRA 650X50X20 MADEIRA - CABECEIRA               1</t>
  </si>
  <si>
    <t>FECHAMENTO MAIOR 851X348X15 MDF - BASE IMOL 1</t>
  </si>
  <si>
    <t>FECHAMENTO MENOR 464X351X15 MDF - BASE IMO  1</t>
  </si>
  <si>
    <t>FECHAMENTO MAIOR 610X348X15 MDF - BASE IMOL 1</t>
  </si>
  <si>
    <t>LATERAL 1100X170X15 MDP - CAB MOSCOU                1</t>
  </si>
  <si>
    <t>TRAV CHANFRADA 390X400(35)X15 MDF - CAD RAVE 1</t>
  </si>
  <si>
    <t>TRAVESSA 600X50X18 MDF - CAB QATAR                     1</t>
  </si>
  <si>
    <t>PE 120X100X18 MDF - CAB DUBAI                                  1</t>
  </si>
  <si>
    <t>CHAPA 990X150X09 MDP - ACAPULCO 1,00                  1</t>
  </si>
  <si>
    <t>CHAPA 860X540X09 MDP - ACAPULCO 1,00                  1</t>
  </si>
  <si>
    <t>ENGRO MENOR 758X60X15 MDP - MESA MONTREAL</t>
  </si>
  <si>
    <t>ENGRO MAIOR 1200X60X15 MDP - MESA MONTREAL</t>
  </si>
  <si>
    <t>ENGRO MENOR 802X60X15 MDP - MESA MIAMI</t>
  </si>
  <si>
    <t>ENGRO MAIOR 1246X60X15 MDP - MESA MIAMI 1,37X</t>
  </si>
  <si>
    <t>TAMPO 1202X802X12 MDP - MESA MIAMI 1,20</t>
  </si>
  <si>
    <t>TAMPO 1368X802X12 MDP - MESA MIAMI 1,37X0,80</t>
  </si>
  <si>
    <t>TAMPO 900X900X12 MDP - MESA MIAMI 0,90</t>
  </si>
  <si>
    <t>ENGRO MAIOR 900X60X15 MDP - MESA MIAMI 0,90</t>
  </si>
  <si>
    <t>ENGRO MENOR 780X60X15 MDP - MESA MIAMI 0,90</t>
  </si>
  <si>
    <t>TAMPO 902X902X15 MDP - MESA ATLANTA 0,90</t>
  </si>
  <si>
    <t>ENGRO MAIOR 1080X60X15 MDP - TAMPO ESPLANAD207</t>
  </si>
  <si>
    <t>ENGRO MENOR 752X60X15 MDP - TAMPO ESPLANAD207</t>
  </si>
  <si>
    <t>TRAV. MAIOR 1532X80(911)X25 MDF (10PC) - RUBI 1,8207</t>
  </si>
  <si>
    <t>TAMPO 1602X802X12 MDP - MESA MIAMI 1,60X0,80     207</t>
  </si>
  <si>
    <t>ENGRO MAIOR 1481X60X15 MDP - MESA MIAMI 1,60X207</t>
  </si>
  <si>
    <t>TAMPO 902X902X12 MDP - MESA DAKAR/MIAMI 0,90   207</t>
  </si>
  <si>
    <t>(1) TAMPO 1368X802X12 MDP-MESA DAKAR/MIAMI 1, 207</t>
  </si>
  <si>
    <t>(1) TAMPO 1602X802X12 MDP - MESA DAKAR/MIAMI 1207</t>
  </si>
  <si>
    <t>ENGRO MENOR 782X60X12 MDP - MESA DAKAR 0,90 207</t>
  </si>
  <si>
    <t>ENGRO MAIOR 1481X60X12 MDP - MESA DAKAR 1,36 207</t>
  </si>
  <si>
    <t>ENGRO MENOR 802X60X12 MDP - MESA DAKAR         207</t>
  </si>
  <si>
    <t>ENGRO MAIOR 1246X60X12 MDP - MESA DAKAR 1,36 207</t>
  </si>
  <si>
    <t>ENGRO MAIOR 902X60X12 MDP - MESA DAKAR 0,90   207</t>
  </si>
  <si>
    <t>(1) TAMPO 1202X802X12 MDP - MESA DAKAR/MIAMI 1207</t>
  </si>
  <si>
    <t>ENGRO MAIOR 1080X60X12 MDP - MESA DAKAR 1,20 207</t>
  </si>
  <si>
    <t>ENGRO MENOR 802X60X12 MDP - MESA DAKAR 1,20 207</t>
  </si>
  <si>
    <t>FUNDO RIPADO 751X546X12 MDF - MESA SANTIAGO 207</t>
  </si>
  <si>
    <t>RIPA 751X70X12 MDF - MESA SANTIAGO                      207</t>
  </si>
  <si>
    <t>TAMPO 902X902X15 MDP - MESA TRENTO 0,90            207</t>
  </si>
  <si>
    <t>TAMPO 1368X802X15 MDP - MESA TRENTO 1,36          207</t>
  </si>
  <si>
    <t>TAMPO 1602X802X15 MDP - MESA TRENTO 1,60          207</t>
  </si>
  <si>
    <t>PAINEL CABECEIRA MALAGA - 1600X550X09 MDP (GR207</t>
  </si>
  <si>
    <t>FUNDO RIPADO 751X446X12 MDF - MESA SANTIAGO 207</t>
  </si>
  <si>
    <t>LATERAL 1100X70X15 MDF - CAB ÁVILA                        207</t>
  </si>
  <si>
    <t>ASSENTO 440X425X09 MDP - CAD SANTIAGO              207</t>
  </si>
  <si>
    <t>ASSENTO 440X455X12 MDP - CADEIRA PEROLA MAD 207</t>
  </si>
  <si>
    <t>LATERAL MOLDURA MALAGA - 550X385X15 MDP        207</t>
  </si>
  <si>
    <t>ENCOSTO COMPENSADO - CADEIRA PEROLA MONT 207</t>
  </si>
  <si>
    <t>FUNDO 751X446X12 MDF - SANTIAGO 1,03                   207</t>
  </si>
  <si>
    <t>TAMPO 1605X905X15 MDF - TAMPO C/ENGROSSO R1207</t>
  </si>
  <si>
    <t>ENGROSSO 1 1405X100X25 MDP - TAMPO C/ENGROS207</t>
  </si>
  <si>
    <t>ENGROSSO 2 905X100X25 MDP - TAMPO C/ENGROS  207</t>
  </si>
  <si>
    <t>ENGROSSO 1 1605X100X25 MDP - TAMPO C/ENGROS207</t>
  </si>
  <si>
    <t>TAMPO 1805X905X15 MDF - TAMPO C/ENGROSSO R1207</t>
  </si>
  <si>
    <t>TAMPO 1365X905X15 MDF - TAMPO C/ENGROSSO R1207</t>
  </si>
  <si>
    <t>ENGROSSO 1 1165X100X25 MDP - TAMPO ENGROSS 207</t>
  </si>
  <si>
    <t>MOLDURA ENCOSTO 400X200X15 (52PCS) MDF -CAD207</t>
  </si>
  <si>
    <t>PÉ ESTRU. 760(780)X80(940)X30 MAD (12PÇ)- TOPAZ 57</t>
  </si>
  <si>
    <t>PE DIREITO 775(780)X80(940)X30 MAD (7PC)- RUBI     57</t>
  </si>
  <si>
    <t>PE ESQUERDO 775(780)X80(940)X30 MAD (7PC)- RUB57</t>
  </si>
  <si>
    <t>PE ESTRU. 760(810)X80(125)X30 MAD (2PC)- TOPAZIO57</t>
  </si>
  <si>
    <t>MADEIRA 100X40X20 MADEIRA - CAB VIENA</t>
  </si>
  <si>
    <t>MADEIRA 80X40X20 MADEIRA - CAB VIENA</t>
  </si>
  <si>
    <t>TRAV FRONTAL 780X120X15 MDF - MESA SIENA 0,90 5</t>
  </si>
  <si>
    <t>TRAV FRONT 1080X120X15 MDF-MESA SIENA C/V1,2  5</t>
  </si>
  <si>
    <t>TRAV FRONT 1480X120X15 MDF-MESA SIENA C/V1,6  5</t>
  </si>
  <si>
    <t>(4) LAT BAS INTERNA 780X455X15 MDP-MES TRENTO5</t>
  </si>
  <si>
    <t>LAT BAS INTERNA 780X910X15 MDP-MES FLOREN 1, 5</t>
  </si>
  <si>
    <t>LAT EXTER 760X370X12 MDF-MESA VEGAS C/V 1,10X5</t>
  </si>
  <si>
    <t>LAT EXTERNA 760X560X12 MDF - BASE VEGAS 1,36X 5</t>
  </si>
  <si>
    <t>LAT INTER 760X340X12 MDF-MESA VEGAS C/V 1,10X 5</t>
  </si>
  <si>
    <t>LAT INTER 760X530X12 MDF-MESA VEGAS C/V 1,36X 5</t>
  </si>
  <si>
    <t>BASE 400X400X12 MDP-MESA VEGAS C/V 1,10X1,10   5</t>
  </si>
  <si>
    <t>BASE 600X600X12 MDP-MESA VEGAS C/V 1,36X1,36   5</t>
  </si>
  <si>
    <t>(2) BASE 620X620X12 MDP - MESA ASMT. 1,36X1,36    5</t>
  </si>
  <si>
    <t>(3)LAT. DA BASE 750X565X12 MDP-MESA AMST.1,36X5</t>
  </si>
  <si>
    <t>(1)LAT. C/FRISO 750X590X12 MDF-MESA AMST.1,36X 5</t>
  </si>
  <si>
    <t>(1-7) TAMPO 1360X680X15 MDF - MESA AMST. 1,36X1 5</t>
  </si>
  <si>
    <t>PRATO MENOR 600X600X12 MDF - MESA AMST. 1,36  5</t>
  </si>
  <si>
    <t>PRATO MAIOR 680X680X12 MDF - MESA AMST. 1,36X 5</t>
  </si>
  <si>
    <t>(4) MOLDURA 1360X680X12 MDF - MESA AMST. 1,36X 5</t>
  </si>
  <si>
    <t>BASE 380X380X12 MDP - MESA AMSTERDAM               5</t>
  </si>
  <si>
    <t>LAT. COM FRISO 750X335X12 MDF - MESA AMSTERD 5</t>
  </si>
  <si>
    <t>LAT. DA BASE 750X310X12 MDP - MESA AMSTERDAM5</t>
  </si>
  <si>
    <t>MOLDURA 1600X900 MDF12MM MESA AMST. 1,60X0,  5</t>
  </si>
  <si>
    <t>TAMPO 1600X900 MDF 15MM MESA AMST. 1,60X0,90  5</t>
  </si>
  <si>
    <t>MOLDURA 900X900 MDF 12MM - MESA AMST. 0,90X0 5</t>
  </si>
  <si>
    <t>TAMPO 900X900 MDF 15MM - MESA AMST. 0,90X0,90  5</t>
  </si>
  <si>
    <t>TAMPO 1080X380X12 MDP - MESA AMST 1,60X0,90     5</t>
  </si>
  <si>
    <t>LATERAL EXTERNA 750X400X12 MDP - MESA MONTR5</t>
  </si>
  <si>
    <t>TAMPO 1200X880X15 MDP - MESA MONTREAL 1,20X05</t>
  </si>
  <si>
    <t>TAMPO 1500X880X15 MDP - MESA MONTREAL 1,50X05</t>
  </si>
  <si>
    <t>VISTA 750X62X03 MDF MESA MONTREAL                     5</t>
  </si>
  <si>
    <t>BASE 410X100X12 MDP - MESA MONTREAL                  5</t>
  </si>
  <si>
    <t>TRAVESSA  270X120X15 MDP - MES MONTREAL 1,20 5</t>
  </si>
  <si>
    <t>TRAVESSA 690X120X15 MDP - MESA MONTREL 1,50X5</t>
  </si>
  <si>
    <t>LATERAL INTERNA 750X400X12 MDP - MESA MONTR 5</t>
  </si>
  <si>
    <t>(2) TRAVESSA MAIOR 1030X100X15 MDP-MESA MIAM5</t>
  </si>
  <si>
    <t>(2)TRAV.MAIOR 1210X100X15 MDP-MESA MIAMI 1,37X5</t>
  </si>
  <si>
    <t>(3) TRAV.MENOR 610X100X15 MDP-MESA MIAMI 1,37 5</t>
  </si>
  <si>
    <t>TAMPO 1202X802X12 MDP - MESA MIAMI 1,20              5</t>
  </si>
  <si>
    <t>TAMPO 1368X802X12 MDP - MESA MIAMI 1,37X0,80     5</t>
  </si>
  <si>
    <t>PE 770X90X25 MDF - MESA RAVENA                              5</t>
  </si>
  <si>
    <t>TRAV CENTRAL 1010X90X25 MDF - RAVENA 1,60X0,9 5</t>
  </si>
  <si>
    <t>TRAV SUPERIOR 880X90X25 MDF-MESA RAVENA 1,6 5</t>
  </si>
  <si>
    <t>TRAVESSA 220 (450)X90X25 MDF-MESA RAVENA 0,905</t>
  </si>
  <si>
    <t>TRAVESSA INFERIOR 350X90X25 MDF-MESA RAVEN  5</t>
  </si>
  <si>
    <t>TRAVESSA INTERM 350X90X25 MDF-MESA RAVENA   5</t>
  </si>
  <si>
    <t>CAVALETE MDF 18MM - CADEIRA AMSTERDAM           5</t>
  </si>
  <si>
    <t>CAVALETE MDF 18MM - CADEIRA MIAMI                       5</t>
  </si>
  <si>
    <t>CAVALETE MDF 18MM - CADEIRA ROMA                       5</t>
  </si>
  <si>
    <t>TRAV. PES PINTADA INF.325X70X18 MDF-CADEIRA    5</t>
  </si>
  <si>
    <t>TRAVESSA INF.ASS 350X97X18 MDF-CADEIRA            5</t>
  </si>
  <si>
    <t>TRAVESSA INFERIOR 335X70X18 MDF - CADEIRA</t>
  </si>
  <si>
    <t>TRAVESSA MENOR SUP. 335X40 (84)X18 MDF - CADE5</t>
  </si>
  <si>
    <t>TRAVESSA SUP.FRONTAL 335X70X18 MDF - CADEIR  5</t>
  </si>
  <si>
    <t>MOLDURA 1360X680X12 MDF - MESA LISSE 1,36X1,365</t>
  </si>
  <si>
    <t>PRATO MENOR 600X600X12 MDF - MESA LISSE 1,36X5</t>
  </si>
  <si>
    <t>PRATO MAIOR 680X680X12 MDF - MESA LISSE 1,36X  5</t>
  </si>
  <si>
    <t>PES 450X80 (145)X25 MDF - CADEIRA                            5</t>
  </si>
  <si>
    <t>ESPALDAR 405X45X25 MDF - CADEIRA SIENA/FLORE 5</t>
  </si>
  <si>
    <t>ESPALDAR 405X45 (540)X25 MDF - CADEIRA RAVENA5</t>
  </si>
  <si>
    <t>CAVALETE MDF 25MM - CADEIRA PARIS                       5</t>
  </si>
  <si>
    <t>TRAVESSA SUP.FRONTAL 350X70X18 MDF - CADEIR  5</t>
  </si>
  <si>
    <t>TRAV.SUP.MENOR 350X70X18 MDF -CADEIRA PARIS 5</t>
  </si>
  <si>
    <t>TRAVESSA INFERIOR 350X70X25 MDF - CADEIRA       5</t>
  </si>
  <si>
    <t>CAVALETE MDF 18MM - CADEIRA LISSE                       5</t>
  </si>
  <si>
    <t>TRAVESSA CHANFRADO 350X110X18 MDF - CADEIRA5</t>
  </si>
  <si>
    <t>TRAVESSA INFERIOR PES 350X70X18 MDF-CADEIRA 5</t>
  </si>
  <si>
    <t>TRAVESSA ENCOSTO 350X97X18 MDF - CADEIRA       5</t>
  </si>
  <si>
    <t>BASE 500X500X12 MDP - MESA ASMT. 1,20X1,20         5</t>
  </si>
  <si>
    <t>LAT. DA BASE 750X425X12 MDP - MESA AMST. 1,20X  5</t>
  </si>
  <si>
    <t>TAMPO 1200X600X15 MDF - MESA AMST. 1,20X1,20    5</t>
  </si>
  <si>
    <t>MOLDURA 1200X600X12 MDF - MESA AMST. 1,20X1,2 5</t>
  </si>
  <si>
    <t>LAT. C/ FRISO 750X450X12 MDF- MESA AMST. 1,20X1 5</t>
  </si>
  <si>
    <t>PÉ 820X90 (151)X25 MDF - MESA PARIS                        5</t>
  </si>
  <si>
    <t>TRAVESSA SUPERIOR 350X90X25 MDF - MESA PARIS5</t>
  </si>
  <si>
    <t>TRAVESSA INTERM. 350X70X25 MDF - MESA PARIS    5</t>
  </si>
  <si>
    <t>TRAVESSA CHANF. 350X90X25 MDF - MESA PARIS     5</t>
  </si>
  <si>
    <t>TRAVESSA CENTRAL 500X70X25 MDF - MESA PARIS  5</t>
  </si>
  <si>
    <t>TAMPO OVAL 1200X900X25 MDF - MESA PARIS           5</t>
  </si>
  <si>
    <t>TRAVESSA CHANF. 830X90X25 MDF - MESA PARIS     5</t>
  </si>
  <si>
    <t>TRAVESSA CENTRAL 975X70X25 MDF - MESA PARIS  5</t>
  </si>
  <si>
    <t>LAT MAIOR 850X760X12 MDF - MESA LISSE 1,60X0,905</t>
  </si>
  <si>
    <t>LAT MENOR 350X760X12 MDF - MESA LISSE 1,60X0,9 5</t>
  </si>
  <si>
    <t>FUNDO MAIOR 850X760X03 MDF - MESA LISSE 1,60X 5</t>
  </si>
  <si>
    <t>FUNDO MENOR 350X760X03 MDF - MESA LISSE 1,60X5</t>
  </si>
  <si>
    <t>BASE 880X382X12 MDF - MESA LISSE 1,60X0,90          5</t>
  </si>
  <si>
    <t>LAT ANGULO 560X760X12 MDF - MESA LISSE 1,36X1, 5</t>
  </si>
  <si>
    <t>FUNDO ANGULO 560X760X03 MDF - MESA LISSE 1,365</t>
  </si>
  <si>
    <t>BASE 620X620X12 MDP - MESA LISSE 1,36X1,36          5</t>
  </si>
  <si>
    <t>LAT ANGULO 450X760X12 MDF - MESA LISSE 1,20X1, 5</t>
  </si>
  <si>
    <t>FUNDO ANGULO 450X760X03 MDF - MESA LISSE 1,205</t>
  </si>
  <si>
    <t>BASE 380X380X12 MDP - MESA LISSE 0,90X0,90          5</t>
  </si>
  <si>
    <t>LAT.BAS IN.780X500X12 MDF-MES FLOREN C/V 1,20X5</t>
  </si>
  <si>
    <t>TAMPO 1200X900X18 MDF MESA SIENA 1,20X0,90      5</t>
  </si>
  <si>
    <t>LAT TRIA INF. 890(600)X443(680)X12 MDF-MESA VIEN 5</t>
  </si>
  <si>
    <t>LAT DIAG 1140X350X15 MDP-MES VIENA 1,0X0,90       5</t>
  </si>
  <si>
    <t>LAT MENOR 595X350X15 MDP-MESA VIENA                 5</t>
  </si>
  <si>
    <t>LAT TRIAN INF. 795(580)X400(580)X12 MDF-MESA VIE 5</t>
  </si>
  <si>
    <t>LAT DIAG 1050X350X15 MDP-MES VIENA 1,20X0,90     5</t>
  </si>
  <si>
    <t>LAT MENOR 565X350X15 MDP-MESA VIENA                 5</t>
  </si>
  <si>
    <t>TAMPO VITREO 1365X905X25 MDF-MESA VIENA         5</t>
  </si>
  <si>
    <t>TAMPO VIDRO 1200X900X25 MDF-MESA VIENA           5</t>
  </si>
  <si>
    <t>TAMPO VIDRO 1350X900X25 MDF-MESA VIENA           5</t>
  </si>
  <si>
    <t>TAMPO VIDRO 1600X900X25 MDF-MESA VIENA           5</t>
  </si>
  <si>
    <t>LAT TRIA SUP. 890(600)X443(680)X12 MDF-BASE VIEN5</t>
  </si>
  <si>
    <t>TAMPO 380X380X12 MDP - MESA LISSE 0,90X0,90       5</t>
  </si>
  <si>
    <t>TAMPO 880X382X12 MDF - MESA LISSE 1,60X0,90       5</t>
  </si>
  <si>
    <t>LAT TRIAN SUP. 795(580)X400(580)X12 MDF-MESA VI 5</t>
  </si>
  <si>
    <t>LAT TRIA SUP. 890(600)X443(680)X12 MDF-MESA VIE  5</t>
  </si>
  <si>
    <t>TAMPO 900X900X18 MDF VITREO - MESA FLORENÇA 5</t>
  </si>
  <si>
    <t>TAMPO 1200X900X18 MDF VITREO - MESA FLORENÇ 5</t>
  </si>
  <si>
    <t>TAMPO 1350X900X18 MDF VITREO - MESA FLORENÇ 5</t>
  </si>
  <si>
    <t>PES FRONTAL 480X80 (125)X25 MDF - CADEIRA          5</t>
  </si>
  <si>
    <t>ENCOSTO 250X350X15 MDF CADEIRA                           5</t>
  </si>
  <si>
    <t>TRAVESSA INF. PÉS 350X70X18 MDF - CADEIRA         5</t>
  </si>
  <si>
    <t>TRAV FRONT 1230X120X15 MDF-MESA SIENA C/V1,3  5</t>
  </si>
  <si>
    <t>TAMPO 1600X900X18 MDF VITREO - MESA FLORENÇ 5</t>
  </si>
  <si>
    <t>(2) FECHAMENTO I 1090X295X12 MDF - BASE DUBAI  5</t>
  </si>
  <si>
    <t>(3) FECHAMENTO II 600X295X12 MDF - BASE DUBAI   5</t>
  </si>
  <si>
    <t>(4) FECHAMENTO III 545X327X12 MDF - BASE DUBAI  5</t>
  </si>
  <si>
    <t>(5) FECHAMENTO IV 453X327X12 MDF - BASE DUBAI  5</t>
  </si>
  <si>
    <t>BASE 1330X360X15 MDP - APARADOR                           5</t>
  </si>
  <si>
    <t>TAMPO 1330X360X15 MDP - APARADOR                       5</t>
  </si>
  <si>
    <t>LATERAL DIR. 680X360X12 MDP - APARADOR              5</t>
  </si>
  <si>
    <t>LATERAL ESQ. 680X360X12 MDP - APARADOR             5</t>
  </si>
  <si>
    <t>TRAVESSA 1330X70X12 MDP - APARADOR                   5</t>
  </si>
  <si>
    <t>DIVISORIA 580X360X15 MDP - APARADOR                    5</t>
  </si>
  <si>
    <t>PRATELEIRA 432X340X12 MDP - APARADOR                5</t>
  </si>
  <si>
    <t>PORTA 600X445X12 MDP - APARADOR                          5</t>
  </si>
  <si>
    <t>FUNDO 896X604X03 MDF - APARADOR                          5</t>
  </si>
  <si>
    <t>PRATELEIRA MAIOR 882X340X12 MDP - APARADOR   5</t>
  </si>
  <si>
    <t>FRENTE GAVETA 447X197X12 MDP - APARADOR        5</t>
  </si>
  <si>
    <t>FUNDO GAVETA 397X306X03 MDF - APARADOR          5</t>
  </si>
  <si>
    <t>LATERAL DE GAVETA APARADOR - 300X150X12 MDP 5</t>
  </si>
  <si>
    <t>CONTRAFUNDO DE GAVETA APARADOR - 385X128X  5</t>
  </si>
  <si>
    <t>CAVALETE MDF 18MM - CADEIRA ATLANTA                 5</t>
  </si>
  <si>
    <t>TRAVESSA MAIOR 740X100X15 MDP - MESA MIAMI 0, 5</t>
  </si>
  <si>
    <t>TRAV. MENOR 710X100X15 MDP - MESA MIAMI 0,90    5</t>
  </si>
  <si>
    <t>TAMPO 900X900X12 MDP - MESA MIAMI 0,90                5</t>
  </si>
  <si>
    <t>LAT. COM FRISO 750X335X12 MDF - BASE AMSTERD 5</t>
  </si>
  <si>
    <t>TAMPO P/ VIDRO 1350X1350X25 MDF - MESA LISSE    5</t>
  </si>
  <si>
    <t>FUNDO 453X604X03 MDF - APARADOR                          5</t>
  </si>
  <si>
    <t>FUNDO 1340X325X03 MDF - BUFFET                              5</t>
  </si>
  <si>
    <t>TAMPO 1362X401X15 MDP - BUFFET                              5</t>
  </si>
  <si>
    <t>TRAVESSA VERTICAL 536X101X15 MDP - BUFFET       5</t>
  </si>
  <si>
    <t>LATERAL ESQUERDA 720X391X12 MDP - BUFFET       5</t>
  </si>
  <si>
    <t>(1) PE MAIOR 830X750X25 MDF - BASE DUBLIN</t>
  </si>
  <si>
    <t>PE MENOR 750X680X25 MDF - BASE DUBLIN</t>
  </si>
  <si>
    <t>DIVISORIA DIR 580X360X15 MDP - APARADOR C/ GAV5</t>
  </si>
  <si>
    <t>TRAVESSA INFERIOR 1320X80X12 MDP - BUFFET       5</t>
  </si>
  <si>
    <t>LATERAL INTERNA 780X455X15 MDP-MESA PADUA    5</t>
  </si>
  <si>
    <t>LATERAL EXTERNA 780X455X12 MDP-MESA PADUA   5</t>
  </si>
  <si>
    <t>LATERAL INTERNA 910X770X15 MDP-MESA PADUA    5</t>
  </si>
  <si>
    <t>TAMPO 902X902X15 MDP - MESA ATLANTA 0,90          5</t>
  </si>
  <si>
    <t>TAMPO 1362X902X15 MDP - MESA PADUA 1,36            5</t>
  </si>
  <si>
    <t>PE MAIOR 730X114 (194)X15 MDP - MESA ATLANTA    5</t>
  </si>
  <si>
    <t>PE MENOR 730X95 (164)X15 MDP - MESA ATLANTA    5</t>
  </si>
  <si>
    <t>TRAV FRONT 746X120X15 MDP - MESA ATLANTA 0,905</t>
  </si>
  <si>
    <t>TRAVESSA LATERAL 774X120X15 MDP - MESA ATLAN5</t>
  </si>
  <si>
    <t>TRAV FRONT 1046X120X15 MDP - MESA ATLANTA 1,25</t>
  </si>
  <si>
    <t>TRAV FRONT 1446X120X15 MDP - MESA ATLANTA      5</t>
  </si>
  <si>
    <t>PES TRASEIRO 480X80 (125)X25 MDF - CADEIRA         5</t>
  </si>
  <si>
    <t>TAMPO 902X902X15 MDP - MESA PADUA 0,90              5</t>
  </si>
  <si>
    <t>TAMPO 1602X902X15 MDP - MESA PADUA 1,60            5</t>
  </si>
  <si>
    <t>TAMPO 1202X902X15 MDP - MESA ATLANTA 1,20        5</t>
  </si>
  <si>
    <t>TAMPO 1602X902X15 MDP - MESA ATLANTA 1,60        5</t>
  </si>
  <si>
    <t>PE MAIOR 756X114 (194)X15 MDF - MESA BRUXELAS 5</t>
  </si>
  <si>
    <t>PE MENOR 756X95 (164)X15 MDF - MESA BRUXELAS  5</t>
  </si>
  <si>
    <t>TRAV FRONT 1518X105X15 MDF - MESA BRUXELAS   5</t>
  </si>
  <si>
    <t>TRAVESSA LATERAL 848X105X15 MDF - MESA BRUX 5</t>
  </si>
  <si>
    <t>TAMPO 1602X902X12 MDP - MESA BRUXELAS             5</t>
  </si>
  <si>
    <t>TRAV FRONT 1278X105X15 MDF - MESA BRUXELAS 15</t>
  </si>
  <si>
    <t>TAMPO 1362X902X12 MDP - MESA BRUXELAS 1,36     5</t>
  </si>
  <si>
    <t>FECHAMENTO I 1090X238X12 MDF - APARADOR DUB 5</t>
  </si>
  <si>
    <t>FECHAMENTO II 600X238X12 MDF - APARADOR DUB  5</t>
  </si>
  <si>
    <t>FECHAMENTO III 545X270X12 MDF - APARADOR DUB 5</t>
  </si>
  <si>
    <t>FECHAMENTO IV 453X270X12 MDF - APARADOR DUB5</t>
  </si>
  <si>
    <t>LATERAL 1180X92X15 MDF - APARADOR DUBAI          5</t>
  </si>
  <si>
    <t>TAMPO VITREO 1360X360X25 MDF - APARADOR DUB 5</t>
  </si>
  <si>
    <t>TAMPO VITREO 1605X905X25 MDF-MESA VIENA         5</t>
  </si>
  <si>
    <t>TAMPO VITREO 1365X905X25 MDF-MESA BILBAO (RA5</t>
  </si>
  <si>
    <t>TAMPO VITREO 1605X905X25 MDF-MESA BILBAO (RA5</t>
  </si>
  <si>
    <t>TAMPO VITREO 1805X905X25 MDF-MESA VIENA         5</t>
  </si>
  <si>
    <t>FECHAMENTO MENOR 466X340X15 MDP - BASE MON5</t>
  </si>
  <si>
    <t>APOIO 712X292X12 MDP - BASE MONACO (6)               5</t>
  </si>
  <si>
    <t>TRAVESSA MAIOR 682X90X15 MDP - BASE MONACO  5</t>
  </si>
  <si>
    <t>TRAV MENOR 230X90X15 MDP - BASE MONACO (5)    5</t>
  </si>
  <si>
    <t>LATERAL DETALHE 753X590X12 MDF - MESA ANCAR 5</t>
  </si>
  <si>
    <t>LATERAL 753X566X12 MDP - MESA ANCARA                5</t>
  </si>
  <si>
    <t>BASE 622X622X12 MDP - MESA ANCARA                       5</t>
  </si>
  <si>
    <t>FUNDO 753X530X03 MDF - MESA ANCARA                    5</t>
  </si>
  <si>
    <t>TAMPO 1365X685X25 MDF - MESA ANCARA                  5</t>
  </si>
  <si>
    <t>(2)PRATO MENOR 582X582X12 MDF-MESA ANCARA / 5</t>
  </si>
  <si>
    <t>(3) PRATO MAIOR 664X664X12 MDF-MESA ANCARA/A5</t>
  </si>
  <si>
    <t>TAMPO REDONDO 1035X1035X18 MDF - MESA TURIM5</t>
  </si>
  <si>
    <t>TAMPO REDONDO 1035X1035X25 MDF - MESA TURIM5</t>
  </si>
  <si>
    <t>TAMPO VITREO 1365X905X18 MDF - MESA DUBAI LIG5</t>
  </si>
  <si>
    <t>TAMPO VITREO 1605X905X18 MDF - MESA DUBAI LIG5</t>
  </si>
  <si>
    <t>(2-4) TRAVESSA 742X122X25 MDF - MESA ATHENAS   5</t>
  </si>
  <si>
    <t>(5) BASE MAIOR 542X124X25 MDF - MESA ATHENAS   5</t>
  </si>
  <si>
    <t>(6)BASE MENOR 386 (189)X124X25 MDF - MESA ATHE5</t>
  </si>
  <si>
    <t>APOIO 338X310X12 MDP - BASE MONACO 1,36            5</t>
  </si>
  <si>
    <t>FECHAMENTO BORDA 540X349X15 MDP - BASE MON5</t>
  </si>
  <si>
    <t>FECHAMENTO 540X349X15 MDP - BASE MONACO 1,35</t>
  </si>
  <si>
    <t>TRAV MENOR 248X90X15 MDP - BASE MONACO 1,36  5</t>
  </si>
  <si>
    <t>TRAVESSA MAIOR 308X90X15 MDP - BASE MONACO  5</t>
  </si>
  <si>
    <t>TAMPO 1350X900X18 MDF MESA SIENA 1,35X0,90      5</t>
  </si>
  <si>
    <t>(5) BASE MAIOR 742X124X25 MDF - MESA ATHENAS   5</t>
  </si>
  <si>
    <t>(6)BASE MENOR 446(220)X124X25 MDF-MESA ATHEN5</t>
  </si>
  <si>
    <t>TAMPO VITREO 1360X900X18 MDF-MESA ATHENAS   5</t>
  </si>
  <si>
    <t>TAMPO 1200X800X12 MDP - MESA MIAMI II 1,20           5</t>
  </si>
  <si>
    <t>MOLDURA MAIOR 1077X61X12 MDF - APARADOR TAN5</t>
  </si>
  <si>
    <t>MOLDURA MENOR 770X60 (260)X12 MDF (4PC) – TAN5</t>
  </si>
  <si>
    <t>TAMPO 1202X362X15 MDP - APARADOR TANGER       5</t>
  </si>
  <si>
    <t>TAMPO INFERIOR 1198X336X12 MDP - APARADOR TA5</t>
  </si>
  <si>
    <t>TRAVESSA CENTRAL 1163X222X12 MDP - APARADOR5</t>
  </si>
  <si>
    <t>TAMPO VITREO 900X900X18 MDF - MESA ATHENAS   5</t>
  </si>
  <si>
    <t>TAMPO MARMORE 1402X752X15 MDP - ESPLANADA  5</t>
  </si>
  <si>
    <t>TAMPO MARMORE 1002X602X15 MDP - ESPLANADA  5</t>
  </si>
  <si>
    <t>TAMPO MARMORE 702X702X15 MDP - ESPLANADA    5</t>
  </si>
  <si>
    <t>TAMPO MARMORE 1202X752X15 MDP - ESPLANADA  5</t>
  </si>
  <si>
    <t>PE MAIOR 1000X750X25 MDF - BASE DUBLIN 1,60       5</t>
  </si>
  <si>
    <t>TAMPO VITREO 1365X905X18 MDF-MESA DUBLIN (RA5</t>
  </si>
  <si>
    <t>TAMPO VITREO 1205X905X25 MDF-MESA VIENA         5</t>
  </si>
  <si>
    <t>TAMPO VITREO 1205X905X18 MDF-MESA ATHENAS   5</t>
  </si>
  <si>
    <t>PE TRASEIRO 920X65(911)X25 MDF (11PCS)- CAD PE 5</t>
  </si>
  <si>
    <t>PE TRASEIRO 980X65(911)X25 MDF (11PCS)- CAD PE 5</t>
  </si>
  <si>
    <t>TAMPO 702X702X12 MDP – ENCABEÇADO ESPLANAD5</t>
  </si>
  <si>
    <t>TAMPO 1202X752X12 MDP - ENCABEÇADO ESPLANA 5</t>
  </si>
  <si>
    <t>TAMPO 1402X752X12 MDP - ENCABEÇADO ESPLANA 5</t>
  </si>
  <si>
    <t>TAMPO REDONDO 582X582X18 MDF - ESPLANADA     5</t>
  </si>
  <si>
    <t>TAMPO VITREO 1800X900X25 MDF-MESA BILBAO (RA5</t>
  </si>
  <si>
    <t>TAMPO 1002X602X12 MDP - ENCABEÇADO ESPLANA 5</t>
  </si>
  <si>
    <t>PÉ TRASE 980(1000)X45(911)X30 MAD (15) - TOPAZIO 5</t>
  </si>
  <si>
    <t>PÉ ESTRU. 760(780)X80(940)X30 MAD (12PÇ)- TOPAZ 5</t>
  </si>
  <si>
    <t>TRAVESSA MAIOR 1130X80X25 MDF - TOPAZIO 1,36   5</t>
  </si>
  <si>
    <t>TRAVESSA MENOR 710X80X25 MDF - TOPAZIO           5</t>
  </si>
  <si>
    <t>TRAVESSA 480X80X25 MDF - TOPAZIO                          5</t>
  </si>
  <si>
    <t>TRAVESSA MAIOR 1365X80X25 MDF - TOPAZIO 1,80   5</t>
  </si>
  <si>
    <t>PE ENCAIXE INFERIOR 750X680X25 MDF - DUBLIN 1,  5</t>
  </si>
  <si>
    <t>TAMPO VITREO 1605X905X18 MDF - JACARTA (RAIO15</t>
  </si>
  <si>
    <t>PE DIREITO 775(780)X80(940)X30 MAD (7PC)- RUBI     5</t>
  </si>
  <si>
    <t>PE ESQUERDO 775(780)X80(940)X30 MAD (7PC)- RUB5</t>
  </si>
  <si>
    <t>TRAV. MENOR 800X80(911)X25 MDF (10PC) - MESA R 5</t>
  </si>
  <si>
    <t>TRAV. MAIOR 1532X80(911)X25 MDF (10PC) - RUBI 1,85</t>
  </si>
  <si>
    <t>TAMPO VITREO 1365X905X18 MDF - JACARTA (RAIO15</t>
  </si>
  <si>
    <t>PE MAIOR 775X755X18 MDF (8PC) - MESA JACARTA   5</t>
  </si>
  <si>
    <t>PE MENOR 775X378X18 MDF (18PC) - MESA JACARTA5</t>
  </si>
  <si>
    <t>TRAV. MAIOR 1092X80(911)X25 MDF (10PC) - RUBI 1,35</t>
  </si>
  <si>
    <t>TRAV. MAIOR 1333X80(911)X25 MDF (10PC) - RUBI 1,65</t>
  </si>
  <si>
    <t>PÉ FRONTAL 430X62X25 MDF - CAD DETROIT              5</t>
  </si>
  <si>
    <t>LATERAL ASSENTO 295X80X18 MDF - CAD DETROIT  5</t>
  </si>
  <si>
    <t>TRAVESSA ASSENTO 340X70X15 MDF - CAD DETROI 5</t>
  </si>
  <si>
    <t>PE TRASEIRO 920X60(911)X25 MDF (12PC)- CAD DET 5</t>
  </si>
  <si>
    <t>TAMPO VITREO 1800X900X18 MDF - JACARTA (RAIO15</t>
  </si>
  <si>
    <t>TAMPO VITREO 1805X905X18 MDF-MESA DUBAI         5</t>
  </si>
  <si>
    <t>(2) PE MENOR 750X680X18 MDF - BASE DUBLIN          5</t>
  </si>
  <si>
    <t>(4) PE ENCAIXE INFERIOR 750X680X18 MDF-DUBLIN  5</t>
  </si>
  <si>
    <t>TRAV. MAIOR 932X80(911)X25 MDF (10PC) - RUBI 1,205</t>
  </si>
  <si>
    <t>TAMPO 1365X905X25 MDF - MESA COM VIDRO            5</t>
  </si>
  <si>
    <t>TAMPO 1605X905X25 MDF - MESA COM VIDRO            5</t>
  </si>
  <si>
    <t>TAMPO 1805X905X25 MDF - MESA COM VIDRO            5</t>
  </si>
  <si>
    <t>TAMPO 1205X905X18 MDF - MESA COM VIDRO            5</t>
  </si>
  <si>
    <t>TAMPO 1365X905X18 MDF - MESA COM VIDRO            5</t>
  </si>
  <si>
    <t>TAMPO 1605X905X18 MDF - MESA COM VIDRO            5</t>
  </si>
  <si>
    <t>TAMPO 1805X905X18 MDF - MESA COM VIDRO            5</t>
  </si>
  <si>
    <t>TAMPO REDONDO 1035X1035X18 MDF - MESA COM V5</t>
  </si>
  <si>
    <t>TAMPO REDONDO 1035X1035X25 MDF - MESA COM V5</t>
  </si>
  <si>
    <t>TAMPO 1205X905X25 MDF - MESA COM VIDRO            5</t>
  </si>
  <si>
    <t>TAMPO 1365X905X18 MDF - MESA COM VIDRO (RAIO 5</t>
  </si>
  <si>
    <t>TAMPO 1365X905X25 MDF - MESA COM VIDRO (RAIO 5</t>
  </si>
  <si>
    <t>TAMPO 1605X905X25 MDF - MESA COM VIDRO (RAIO 5</t>
  </si>
  <si>
    <t>TAMPO 1605X905X18 MDF - MESA COM VIDRO (RAIO 5</t>
  </si>
  <si>
    <t>TAMPO 1800X900X18 MDF - MESA COM VIDRO (RAIO 5</t>
  </si>
  <si>
    <t>TAMPO 1805X905X25 MDF - MESA COM VIDRO (RAIO 5</t>
  </si>
  <si>
    <t>PE ESTRU. 760(810)X80(125)X30 MAD (2PC)- TOPAZIO5</t>
  </si>
  <si>
    <t>LATERAL MENOR 924X301X15 MDP - CAMA BOX 0,90 5</t>
  </si>
  <si>
    <t>(1-8)LATERAL MAIOR 1890X300X15 MDP - CAMA BOX 5</t>
  </si>
  <si>
    <t>(5) LATERAL MENOR 1424X301X15 MDP - CAMA BOX  5</t>
  </si>
  <si>
    <t>LATERAL MAIOR 1990X300X15 MDP - CAMA BOX         5</t>
  </si>
  <si>
    <t>LATERAL MENOR 1624X301X15 MDP - CAMA BOX</t>
  </si>
  <si>
    <t>ESPALDAR 390X40(911)X25 MDF (24) - CADEIRA GRE 5</t>
  </si>
  <si>
    <t>TAMPO 1602X802X12 MDP - MESA MIAMI 1,60X0,80     5</t>
  </si>
  <si>
    <t>(2)TRAV.MAIOR 1442X100X15 MDP-MESA MIAMI 1,60X5</t>
  </si>
  <si>
    <t>TAMPO 1205X905X15 MDF - MESA COM VIDRO            5</t>
  </si>
  <si>
    <t>TAMPO 1365X905X15 MDF - MESA COM VIDRO            5</t>
  </si>
  <si>
    <t>TAMPO 1605X905X15 MDF - MESA COM VIDRO            5</t>
  </si>
  <si>
    <t>TAMPO 900X900X18 MDF - MESA COM VIDRO              5</t>
  </si>
  <si>
    <t>PE MAIOR 760X120 (204)X15 MDF - ASSISTENCIA MIA5</t>
  </si>
  <si>
    <t>PE MENOR 760X100 (164) X15 MDF - ASSISTENCIA M 5</t>
  </si>
  <si>
    <t>(4) PE MAIOR 800(818)X100(169)X15 MDF - NOVA YOR5</t>
  </si>
  <si>
    <t>(5) PE MENOR 800(818)X84(138)X15 MDF - NOVA YOR5</t>
  </si>
  <si>
    <t>(2) TRAV MAIOR 942(952)X100X15 MDP-NOVA YORK 15</t>
  </si>
  <si>
    <t>(2)TRAV MAIOR 1342(1352)X100X15 MDP-NOVA YORK5</t>
  </si>
  <si>
    <t>TRAV MAIOR 1102(1112)X100X15 MDP - NOVA YORK  5</t>
  </si>
  <si>
    <t>(3) TRAV MENOR 614(624)X100X15 MDP-NOVA YORK 5</t>
  </si>
  <si>
    <t>TAMPO 902X902X12 MDP - MESA DAKAR/MIAMI 0,90   5</t>
  </si>
  <si>
    <t>(1) TAMPO 1368X802X12 MDP-MESA DAKAR/MIAMI 1, 5</t>
  </si>
  <si>
    <t>(1) TAMPO 1602X802X12 MDP - MESA DAKAR/MIAMI 15</t>
  </si>
  <si>
    <t>LAT MENOR BASE INTERNA 307X350X15 MDP - DAKA5</t>
  </si>
  <si>
    <t>LAT MAIOR BASE INTERNA 455X348X15 MDP - DAKAR5</t>
  </si>
  <si>
    <t>LAT BASE INTERNA DETAL 332X100X03 HDF - DAKAR5</t>
  </si>
  <si>
    <t>LAT BASE INTERNA DETAL 552X100X03 HDF - DAKAR5</t>
  </si>
  <si>
    <t>LAT MAIOR BASE INTERNA 675X348X15 MDP - DAKAR5</t>
  </si>
  <si>
    <t>LAT MENOR BASE INTERNA 527X350X15 MDP - DAKA5</t>
  </si>
  <si>
    <t>LAT BASE INTERNA DETAL 789X100X03 HDF - DAKAR5</t>
  </si>
  <si>
    <t>LAT MAIOR BASE INTERNA 913X348X15 MDP - DAKAR5</t>
  </si>
  <si>
    <t>LAT MENOR BASE INTERNA 765X350X15 MDP - DAKA5</t>
  </si>
  <si>
    <t>TRAVESSA ASSENTO 360X70X18 MDF - C DAKAR/SA 5</t>
  </si>
  <si>
    <t>LATERAL ASSENTO 298X70X18 MDF - DAKAR              5</t>
  </si>
  <si>
    <t>TRAVESSA ENCOSTO 360X72X15 MDP - CAD DAKAR 5</t>
  </si>
  <si>
    <t>PE TRASEIRO 920X30(911)X25 MDF (14PC) DIR DAKA 5</t>
  </si>
  <si>
    <t>PE TRASEIRO 920X30(911)X25 MDF (14PC) ESQ DAKA5</t>
  </si>
  <si>
    <t>TAMPO 2000X900X18 MDF - MESA COM VIDRO (RAIO 5</t>
  </si>
  <si>
    <t>PE MENOR 750X680X18 MDF - BASE DUBLIN                5</t>
  </si>
  <si>
    <t>PE ENCAIXE INFERIOR 750X680X18 MDF - DUBLIN 1,  5</t>
  </si>
  <si>
    <t>TAMPO VITREO 1365X905X15 MDF                                 5</t>
  </si>
  <si>
    <t>TAMPO VITREO 1605X905X15 MDF                                 5</t>
  </si>
  <si>
    <t>(1) TAMPO 1202X802X12 MDP - MESA DAKAR/MIAMI 15</t>
  </si>
  <si>
    <t>BASE MAIOR 990X124X25 MDF - MESA ATHENAS 1,605</t>
  </si>
  <si>
    <t>LAT MENOR BASE INTERNA 965X350X15 MDP - DAKA5</t>
  </si>
  <si>
    <t>LAT MAIOR BASE INTERNA 1113X348X15 MDP -DAKA 5</t>
  </si>
  <si>
    <t>LAT BASE INTERNA DETAL 999X100X03 HDF - DAKAR5</t>
  </si>
  <si>
    <t>PE TRASEIRO 920X30(911)X25 MDF (14PC) DIR TREN 5</t>
  </si>
  <si>
    <t>PE TRASEIRO 920X30(911)X25 MDF (14PC) ESQ TREN5</t>
  </si>
  <si>
    <t>LAT INTERNA 776X675X15 MDP - TRENTO 1,36            5</t>
  </si>
  <si>
    <t>ANTIGO PE TRA 880X30(911)X25MDF(13PC) ESQ SAN5</t>
  </si>
  <si>
    <t>ANTIGO PE TRA 880X30(911)X25MDF(13PC) DIR SAN  5</t>
  </si>
  <si>
    <t>LAT INTERNA 908X776X15 MDP - TRENTO 1,60            5</t>
  </si>
  <si>
    <t>LAT MAIOR 450X769X15 MDP - TRENTO 0,90                5</t>
  </si>
  <si>
    <t>BASE CAIXOTE MALAGA - 385X384X15 MDP                 5</t>
  </si>
  <si>
    <t>FUNDO CAIXOTE MALAGA - 415X400X03 HDF              5</t>
  </si>
  <si>
    <t>BATENTE CAIXOTE MALAGA - 385X384X15 MDF          5</t>
  </si>
  <si>
    <t>TOPO MOLDURA MALAGA - 452X390X15 MDP              5</t>
  </si>
  <si>
    <t>EMB. GAB. JERI (632X472X268)</t>
  </si>
  <si>
    <t>LATERAL DIREITA CAIXOTE MALAGA - 412X385X15 M</t>
  </si>
  <si>
    <t>LATERAL ESQUERDA CAIXOTE MALAGA - 412X385X1</t>
  </si>
  <si>
    <t>FRENTE GAVETA MALAGA - 408X204X15 MDP</t>
  </si>
  <si>
    <t>TRASEIRA GAVETA MALAGA - 359X170X12 MDP</t>
  </si>
  <si>
    <t>LATERAL DIREITA GAVETA MALAGA - 338X170X12 M</t>
  </si>
  <si>
    <t>LATERAL ESQUERDA GAVETA MALAGA - 338X170X1</t>
  </si>
  <si>
    <t>LATERAL 770X480X15 MDF MESA MONTEVIDEU</t>
  </si>
  <si>
    <t>(2-5) LATERAL 751X546X12 MDF - MESA SANTIAGO 1</t>
  </si>
  <si>
    <t>(3) BASE 572X572X12 MDF - MESA SANTIAGO 1,36</t>
  </si>
  <si>
    <t>FUNDO RIPADO 751X546X12 MDF - MESA SANTIAGO</t>
  </si>
  <si>
    <t>RIPA 751X70X12 MDF - MESA SANTIAGO</t>
  </si>
  <si>
    <t>ANTIGA MOLDURA ENCOSTO 445X280X15 MDF CAD  5</t>
  </si>
  <si>
    <t>TRAVESSA LATERAL 340X70X18 MDF - CAD SANTIAG5</t>
  </si>
  <si>
    <t>TAMPO 902X902X15 MDP - MESA TRENTO 0,90            5</t>
  </si>
  <si>
    <t>TAMPO 1368X802X15 MDP - MESA TRENTO 1,36          5</t>
  </si>
  <si>
    <t>TAMPO 1602X802X15 MDP - MESA TRENTO 1,60          5</t>
  </si>
  <si>
    <t>PAINEL TRASEIRO MALAGA - 1200X605X15 MDF         5</t>
  </si>
  <si>
    <t>FUNDO BAU MALAGA 900X420X15 MDF                         5</t>
  </si>
  <si>
    <t>LATERAL MAIOR BAU MALAGA 900X265X15 MDF         5</t>
  </si>
  <si>
    <t>FUNDO NICHO BAU MALAGA 460X450X18 MDF            5</t>
  </si>
  <si>
    <t>TAMPO NICHO 460X450X18 MDF                                    5</t>
  </si>
  <si>
    <t>LATERAL MENOR BAU MALAGA 420X250X15 MDF       5</t>
  </si>
  <si>
    <t>LATERAL NICHO 450X229X18 MDF                                 5</t>
  </si>
  <si>
    <t>PES BAU MALAGA 360X120X25 MDF                              5</t>
  </si>
  <si>
    <t>TRAVESSA PES BAU MALAGA 600X118X18 MDF          5</t>
  </si>
  <si>
    <t>FUNDO RIPADO 751X446X12 MDF - MESA SANTIAGO 5</t>
  </si>
  <si>
    <t>(2-4) LATERAL 751X124X12 MDF - MESA SANTIAGO    5</t>
  </si>
  <si>
    <t>(5) BASE 474X152X12 MDF - MESA SANTIAGO              5</t>
  </si>
  <si>
    <t>TOPO CAIXOTE MALAGA - 414X387X15 MDP                5</t>
  </si>
  <si>
    <t>(2) PAINEL TRASEIRO MALAGA - 1200X605X15 MDP    5</t>
  </si>
  <si>
    <t>TRAVESSA MAIOR 1130X80X25 MDF-TOPAZIO 1,36 A 5</t>
  </si>
  <si>
    <t>TRAVESSA MAIOR 1365X80X25 MDF-TOPAZIO 1,80 A 5</t>
  </si>
  <si>
    <t>LATERAL 751X572X12 MDF - MESA TELINHA 1,36        5</t>
  </si>
  <si>
    <t>BASE 572X572X12 MDF - MESA TELINHA 1,36               5</t>
  </si>
  <si>
    <t>FUNDO 751X546X15 (10PCS) MDF - MESA TELAVIV 1, 5</t>
  </si>
  <si>
    <t>PE TRAS 880X30(911)X25 MDF (13PC) ESQ SANTIAGO5</t>
  </si>
  <si>
    <t>PE TRAS 880X30(911)X25 MDF (13PC) DIR SANTIAGO 5</t>
  </si>
  <si>
    <t>MOLDURA ENCOSTO 445X280X15 MDF - CAD SANTIA5</t>
  </si>
  <si>
    <t>TRAVESSA ASSENTO 360X70X18 MDF - SANTIAGO E 5</t>
  </si>
  <si>
    <t>FECHAMENTO MAIOR 851X340X15 MDP - BASE MON 5</t>
  </si>
  <si>
    <t>(2) LAT BASE EXTERNA 780X455X12 MDP-MESA TRE 5</t>
  </si>
  <si>
    <t>LAT BASE EXTERNA 778X453X12 MDP - MESA DAKAR5</t>
  </si>
  <si>
    <t>(10)PE MAIOR 760X100 (170) X15 MDF-MIAMI 1,37X0,85</t>
  </si>
  <si>
    <t>(1) LATERAL 1180X92X15 MDF - BASE DUBAI                5</t>
  </si>
  <si>
    <t>(4) PE MENOR 760X85 (135) X15 MDF-MIAMI 1,37X0,805</t>
  </si>
  <si>
    <t>CAVALETE SUPERIOR (24PCS) MDF 25MM - CADEIRA5</t>
  </si>
  <si>
    <t>CAVALETE INFERIOR (24 PCS) MDF 25MM -CADEIRA  5</t>
  </si>
  <si>
    <t>TRAVESSA MAIOR 960X80X25 MADEIRA - AMBAR 1,2 5</t>
  </si>
  <si>
    <t>LATERAL 751X300X12 MDF - SANTIAGO UNICA 1,60    5</t>
  </si>
  <si>
    <t>FUNDO 751X746X12 MDF - SANTIAGO UNICA 1,60       5</t>
  </si>
  <si>
    <t>BASE 772X326X12 MDF - SANTIAGO UNICA 1,60          5</t>
  </si>
  <si>
    <t>LATERAL EXTERNA 751X446X12 MDF - SANTIAGO 1,05</t>
  </si>
  <si>
    <t>FUNDO 751X446X12 MDF - SANTIAGO 1,03                   5</t>
  </si>
  <si>
    <t>BASE 472X472X12 MDF - SANTIAGO 1,03                      5</t>
  </si>
  <si>
    <t>PE 700X120(660)X15 (4PCS) MDF - MESA CATEDRAL  5</t>
  </si>
  <si>
    <t>BASE 900X450X18 MDF - MESA CATEDRAL II                5</t>
  </si>
  <si>
    <t>PE 700X120(660)X18 (4PCS) MDF - MESA CATEDRAL  5</t>
  </si>
  <si>
    <t>TAMPO OVAL 1600X900X18 - VITREO                             5</t>
  </si>
  <si>
    <t>TAMPO OVAL 1600X900X18 - C/VIDRO                           5</t>
  </si>
  <si>
    <t>BASE REDONDA 500X500X18 MDF - MESA CATEDRA  5</t>
  </si>
  <si>
    <t>(1-6) LATERAL RIPADA - MESA SANTIAGO 1,36            5</t>
  </si>
  <si>
    <t>PE TRASEIRO 980X94(911)X25 MDF (8PCS)- CAD GEN5</t>
  </si>
  <si>
    <t>TAMPO OVAL 1800X900X18 - VITREO                             5</t>
  </si>
  <si>
    <t>TAMPO 1030X1030X15 MDF - TAMPO AMST. 1,03X1,0  5</t>
  </si>
  <si>
    <t>MOLDURA 1030X515X15 MDF - TAMPO AMST. 1,03X1 5</t>
  </si>
  <si>
    <t>PE 790(800)X100X50 MDP - MESA GENOVA                   5</t>
  </si>
  <si>
    <t>TRAVESSA MENOR 393X120X18 MDF - MESA GENOV 5</t>
  </si>
  <si>
    <t>TRAVESSA MAIOR 1000X120X18 MDF - MESA GENOV5</t>
  </si>
  <si>
    <t>BASE DOS PES 634(653)X95X50 MDP - MESA GENOV 5</t>
  </si>
  <si>
    <t>TAMPO MONTADO 1600X900X45 MDF-TAMPO C/ENG 5</t>
  </si>
  <si>
    <t>MOLDURA ENCOSTO 400X200X15 (52PCS) MDF -CAD5</t>
  </si>
  <si>
    <t>TRAVESSA 1200X120X18 MDF - MESA GENOVA 1,80   5</t>
  </si>
  <si>
    <t>TAMPO MONTADO 1800X900X45 MDF-TAMPO C/ENG 5</t>
  </si>
  <si>
    <t>TAMPO ENGROSSADO (R100) - 1360X900X40 MDF      5</t>
  </si>
  <si>
    <t>TAMPO MTD 1600X900X45 MDF-TAMPO C/ENGROS R5</t>
  </si>
  <si>
    <t>TAMPO MTD 1800X900X45 MDF-TAMPO C/ENGROS R5</t>
  </si>
  <si>
    <t>PE FRONTAL 430X(108)51X25 MDF (DIREITO)               5</t>
  </si>
  <si>
    <t>PE FRONTAL 430X(108)51X25 MDF (ESQUERDO)         5</t>
  </si>
  <si>
    <t>PÉ FRONTAL 441X65(911)X25 MDF (16PÇS) - CAD PÉ 5</t>
  </si>
  <si>
    <t>PE FRONTAL 430X(108)51X25 MDF (DIR) SANTIAGO N5</t>
  </si>
  <si>
    <t>PE FRONTAL 430X(108)51X25MDF (ESQRD) SANTIAG 5</t>
  </si>
  <si>
    <t>TAMPO ENGROSSADO R100 C/ VIDRO 1360X900X40  5</t>
  </si>
  <si>
    <t>TAMPO REDONDO 1200X1200X18 MDF - MESA COM V5</t>
  </si>
  <si>
    <t>BASE MAIOR 940X180X25 MDP - MESA TROIA 1,60      5</t>
  </si>
  <si>
    <t>TRAVESSA 758X180X25 MDP - MESA TROIA                 5</t>
  </si>
  <si>
    <t>BASE MENOR 334(165)X180X25 MDP - MESA TROIA 1 5</t>
  </si>
  <si>
    <t>BASE MENOR 316(156)X180X25 MDP - MESA TROIA 1 5</t>
  </si>
  <si>
    <t>BASE MAIOR 492X180X25 MDP - MESA TROIA 1,03      5</t>
  </si>
  <si>
    <t>BASE MAIOR 692X180X25 MDP - MESA TROIA 1,20      5</t>
  </si>
  <si>
    <t>PE FRONTAL RETO 430X(108)51X25 MDF (DIR) SANT  5</t>
  </si>
  <si>
    <t>PE FRONTAL RETO 430X(108)51X25MDF (ESQRD) SA 5</t>
  </si>
  <si>
    <t>TRAVESSA LATERAL DIREITA 340X70X18 MDF-CD SA5</t>
  </si>
  <si>
    <t>TRAVESSA LATERAL ESQUERD 340X70X18 MDF-CD  5</t>
  </si>
  <si>
    <t>Setor</t>
  </si>
  <si>
    <t>Maquina/Posto</t>
  </si>
  <si>
    <t>Responsavel</t>
  </si>
  <si>
    <t>Turnos/dia</t>
  </si>
  <si>
    <t>Horas por turno</t>
  </si>
  <si>
    <t>Horas disponiveis/dia</t>
  </si>
  <si>
    <t>Eficiencia planejada %</t>
  </si>
  <si>
    <t>Capacidade efetiva (min/dia)</t>
  </si>
  <si>
    <t>Setup medio (min)</t>
  </si>
  <si>
    <t>GUSTAVO</t>
  </si>
  <si>
    <t>THIAGO</t>
  </si>
  <si>
    <t>ANDERSON</t>
  </si>
  <si>
    <t>VAGNER</t>
  </si>
  <si>
    <t>DAVID</t>
  </si>
  <si>
    <t>EDINILSON</t>
  </si>
  <si>
    <t>COLADEIRA</t>
  </si>
  <si>
    <t>ERICA</t>
  </si>
  <si>
    <t>VINICIUS</t>
  </si>
  <si>
    <t>SIMONE</t>
  </si>
  <si>
    <t>MICHEL</t>
  </si>
  <si>
    <t>TAINA</t>
  </si>
  <si>
    <t>VIDRO</t>
  </si>
  <si>
    <t>COSTURA</t>
  </si>
  <si>
    <t>FERNANDA</t>
  </si>
  <si>
    <t>CORTE DE TECIDO</t>
  </si>
  <si>
    <t>10 FURADEIRAS</t>
  </si>
  <si>
    <t>11 USINAGEM</t>
  </si>
  <si>
    <t>32 TAPEÇARIA</t>
  </si>
  <si>
    <t>33 MONTAGEM CADEIRA</t>
  </si>
  <si>
    <t>36 PINTURA P.U.</t>
  </si>
  <si>
    <t>46 SECCIONADORA 1</t>
  </si>
  <si>
    <t>49 COLA DE ESPUMA</t>
  </si>
  <si>
    <t>50 SECCIONADORA 2</t>
  </si>
  <si>
    <t>56 COPIADORA</t>
  </si>
  <si>
    <t>58 FABRICAÇÃO EMBALAGEM</t>
  </si>
  <si>
    <t>6 PINTURA UV</t>
  </si>
  <si>
    <t>60 USINAGEM AUTOMATIZADA</t>
  </si>
  <si>
    <t>8 EMBALAGEM</t>
  </si>
  <si>
    <t>9 COLADEIRAS</t>
  </si>
  <si>
    <t>Data Entrega</t>
  </si>
  <si>
    <t>LOTE</t>
  </si>
  <si>
    <t>EQUIPAMENTO</t>
  </si>
  <si>
    <t>Total Peças Estimado</t>
  </si>
  <si>
    <t>Dias Atraso/Adiantamento</t>
  </si>
  <si>
    <t>Qtde Produzida</t>
  </si>
  <si>
    <t>Qtde em Aberto</t>
  </si>
  <si>
    <t>CHAVE_LOTE_EQUIPAMENTO</t>
  </si>
  <si>
    <t>10163, 10147</t>
  </si>
  <si>
    <t>10188,10186,10189</t>
  </si>
  <si>
    <t>10188,10186,10190</t>
  </si>
  <si>
    <t>10188,10186,10191</t>
  </si>
  <si>
    <t>10188,10186,10192</t>
  </si>
  <si>
    <t>10188,10186,10193</t>
  </si>
  <si>
    <t>10188,10186,10194</t>
  </si>
  <si>
    <t>10149,10150</t>
  </si>
  <si>
    <t>10153</t>
  </si>
  <si>
    <t>10149,10150,10151,10152,10153,10154</t>
  </si>
  <si>
    <t>10149,10150,10151,10152,10153,10155</t>
  </si>
  <si>
    <t>10149,10150,10151,10152,10153,10156</t>
  </si>
  <si>
    <t>10149,10150,10151,10152,10153,10157</t>
  </si>
  <si>
    <t xml:space="preserve">FURADEIRA 20 </t>
  </si>
  <si>
    <t xml:space="preserve">MONTAGEM DE CADEIRAS </t>
  </si>
  <si>
    <t>10149,10150,10151,10152,10153,10158</t>
  </si>
  <si>
    <t>10149,10150,10151,10152,10153,10159</t>
  </si>
  <si>
    <t>10149,10150,10151,10152,10153,10160</t>
  </si>
  <si>
    <t xml:space="preserve">SECCIONADORA 10 </t>
  </si>
  <si>
    <t xml:space="preserve">SECCIONADORA 11 </t>
  </si>
  <si>
    <t xml:space="preserve">SERRA FITA </t>
  </si>
  <si>
    <t>10199</t>
  </si>
  <si>
    <t>10200,10202,10205</t>
  </si>
  <si>
    <t>10201</t>
  </si>
  <si>
    <t>10204</t>
  </si>
  <si>
    <t>10210</t>
  </si>
  <si>
    <t>10199,10201</t>
  </si>
  <si>
    <t>10187,10189,10190,10191,</t>
  </si>
  <si>
    <t>SEM_SETOR</t>
  </si>
  <si>
    <t>10199,10200,10204,10201,</t>
  </si>
  <si>
    <t>10210,10211</t>
  </si>
  <si>
    <t>10187</t>
  </si>
  <si>
    <t>10189</t>
  </si>
  <si>
    <t>10190</t>
  </si>
  <si>
    <t>10191</t>
  </si>
  <si>
    <t>10192</t>
  </si>
  <si>
    <t>10200,10202</t>
  </si>
  <si>
    <t>10211</t>
  </si>
  <si>
    <t>Data Programada</t>
  </si>
  <si>
    <t>OP/Lote</t>
  </si>
  <si>
    <t>Cliente/Pedido</t>
  </si>
  <si>
    <t>Descricao Peca</t>
  </si>
  <si>
    <t>Operacao</t>
  </si>
  <si>
    <t>Qtde Programada</t>
  </si>
  <si>
    <t>Setup Padrao (min)</t>
  </si>
  <si>
    <t>Tempo Programado (min)</t>
  </si>
  <si>
    <t>Data Realizada</t>
  </si>
  <si>
    <t>Qtde Realizada</t>
  </si>
  <si>
    <t>Inicio Real</t>
  </si>
  <si>
    <t>Fim Real</t>
  </si>
  <si>
    <t>Tempo Realizado (min)</t>
  </si>
  <si>
    <t>Refugo/Retrabalho</t>
  </si>
  <si>
    <t>% Realizado</t>
  </si>
  <si>
    <t>Atraso?</t>
  </si>
  <si>
    <t>Fila a Frente (min)</t>
  </si>
  <si>
    <t>Carga Dia Maquina (min)</t>
  </si>
  <si>
    <t>Capacidade Dia Maquina (min)</t>
  </si>
  <si>
    <t>Saldo Capacidade (min)</t>
  </si>
  <si>
    <t>Ocupacao Dia Maquina %</t>
  </si>
  <si>
    <t>LOTES_NORMALIZADOS</t>
  </si>
  <si>
    <t>MAQUINA_NORMALIZADA</t>
  </si>
  <si>
    <t>M/C 0630 (MULTIMOVEIS)</t>
  </si>
  <si>
    <t>EMB. MESA MIAMI 1,20 (1240X834X40) EMEN. S/ IMP.</t>
  </si>
  <si>
    <t>10176|CARTONAGEM</t>
  </si>
  <si>
    <t>EMB. MESA DAKAR 0,90X0,90 (905X840X54) - EMENDADA</t>
  </si>
  <si>
    <t>EMB. MESA MIAMI/DAKAR 1,60 (1635X834X40) EMENDADA</t>
  </si>
  <si>
    <t>EMB. BASE DUBAI (1190X370X57)</t>
  </si>
  <si>
    <t>EMB. ACESSORIOS CAD PE INTEIRO (530X120X60)</t>
  </si>
  <si>
    <t>PAPELAO TRASEIRO 280X410 - ENCOSTO PE INTEIRO (X3)</t>
  </si>
  <si>
    <t>PAPELAO FRENTE 490X410 - ENCOSTO PE INTEIRO (X3)</t>
  </si>
  <si>
    <t>PAPELAO 410 X 180 - ENCOSTO 980 (X7)</t>
  </si>
  <si>
    <t>EMB. ESPALDAR TOPAZIO (412X65X60)</t>
  </si>
  <si>
    <t>EMB. TRAVESSAS CADEIRA SANTIAGO (365X280X35)</t>
  </si>
  <si>
    <t>33751 MULTIMOVEIS ESPORTAÇÃO</t>
  </si>
  <si>
    <t>10163|CARTONAGEM</t>
  </si>
  <si>
    <t>EMB. MESA MIAMI/DAKAR 1,37 (1398X834X40) EMENDA</t>
  </si>
  <si>
    <t>EMB. MESA NOVA YORK 1,20 (945X100X190)</t>
  </si>
  <si>
    <t>EMB. BASE MESA ATHENAS VL 01 (760X390X75)</t>
  </si>
  <si>
    <t>PAPELAO CAD VENETO / VIA (980X430X6)</t>
  </si>
  <si>
    <t>PAPELAO 555 X 410 - ENCOSTO 980 (X3)</t>
  </si>
  <si>
    <t>EMB. CADEIRAS DAKAR (975X440X83)</t>
  </si>
  <si>
    <t>EMB. TRAVESSAS CADEIRAS DAKAR (435X435X50)</t>
  </si>
  <si>
    <t>EMB. AMSTERDAM 1,36 VL2/2 (1408X728X84) EMENDADA</t>
  </si>
  <si>
    <t>EMB. BASE DUBLIN 1,36 (880X774X64) EMENDADA</t>
  </si>
  <si>
    <t>EMB. BASE DUBLIN 1,03 LIGHT (774X728X38)</t>
  </si>
  <si>
    <t>EMB. PES MESA SAFIRA FUNDO (775X190X165)</t>
  </si>
  <si>
    <t>EMB. PES MESA SAFIRA TAMPA (775X190X165)</t>
  </si>
  <si>
    <t xml:space="preserve"> EMB. CADEIRAS SAFIRA MONTADA (975X455X600)</t>
  </si>
  <si>
    <t>TAMPO 2000X900X18 MDF - MESA COM VIDRO (RAIO100)</t>
  </si>
  <si>
    <t>10163.10147|CNC</t>
  </si>
  <si>
    <t>MOLDURA ENCOSTO 445X280X15 MDF - CAD SANTIAGO NEW</t>
  </si>
  <si>
    <t>(4) MOLDURA 1360X680X12 MDF - MESA AMST. 1,36X1,36</t>
  </si>
  <si>
    <t>(2)PRATO MENOR 582X582X12 MDF-MESA ANCARA /AMSTERD</t>
  </si>
  <si>
    <t>(3) PRATO MAIOR 664X664X12 MDF-MESA ANCARA/AMSTERD</t>
  </si>
  <si>
    <t>(1-7) TAMPO 1360X680X15 MDF - MESA AMST. 1,36X1,36</t>
  </si>
  <si>
    <t>(2) PE MENOR 750X680X18 MDF - BASE DUBLIN</t>
  </si>
  <si>
    <t>(4) PE ENCAIXE INFERIOR 750X680X18 MDF-DUBLIN 1,03</t>
  </si>
  <si>
    <t>PE ENCAIXE INFERIOR 750X680X18 MDF-DUBLIN 1,03</t>
  </si>
  <si>
    <t xml:space="preserve">COLA DE ESPUMA </t>
  </si>
  <si>
    <t>10176|COLA DE ESPUMA</t>
  </si>
  <si>
    <t>ENCOSTO ESTOFADO MENOR - CADEIRA PÉ INTEIRO BORD</t>
  </si>
  <si>
    <t>ENCOSTO ESTOFADO MENOR - CADEIRA PI NOVA YORK</t>
  </si>
  <si>
    <t>ASSENTO 430X405X30 D20</t>
  </si>
  <si>
    <t>ENCOSTO 680X430X20 D20</t>
  </si>
  <si>
    <t>10163|COLA DE ESPUMA</t>
  </si>
  <si>
    <t>ENCOSTO ESTOFADO MENOR - CADEIRA PÉ INTEIRO</t>
  </si>
  <si>
    <t>ENCOSTO ESTOFADO BORD - CADEIRA MILÃO PÉ INTEIRO</t>
  </si>
  <si>
    <t>ASSENTO ESTOFADO - CADEIRA PEROLA MADEIRA</t>
  </si>
  <si>
    <t>ENCOSTO ESTOFADO - CADEIRA PEROLA MONTADA</t>
  </si>
  <si>
    <t>ENCOSTO 448X300X25 D20 - CADEIRA PEROLA MADEIRA</t>
  </si>
  <si>
    <t>ENCOSTO 520X330X10 D14 - CADEIRA PEROLA MADEIRA</t>
  </si>
  <si>
    <t>PE FRONTAL 430X(108)51X25 MDF (DIR) SANTIAGO NEW</t>
  </si>
  <si>
    <t>10176|COLADEIRA 122</t>
  </si>
  <si>
    <t>PE FRONTAL 430X(108)51X25MDF (ESQRD) SANTIAGO NEW</t>
  </si>
  <si>
    <t>10163.10147|COLADEIRA 122</t>
  </si>
  <si>
    <t>TAMPO 902X902X12 MDP - MESA DAKAR/MIAMI 0,90</t>
  </si>
  <si>
    <t>10176|COLADEIRA 23</t>
  </si>
  <si>
    <t>(1) TAMPO 1602X802X12 MDP - MESA DAKAR/MIAMI 1,60</t>
  </si>
  <si>
    <t>(1) TAMPO 1202X802X12 MDP - MESA DAKAR/MIAMI 1,20</t>
  </si>
  <si>
    <t>(10)PE MAIOR 760X100 (170) X15 MDF-MIAMI 1,37X0,80</t>
  </si>
  <si>
    <t>(4) PE MENOR 760X85 (135) X15 MDF-MIAMI 1,37X0,80</t>
  </si>
  <si>
    <t>(1) LATERAL 1180X92X15 MDF - BASE DUBAI</t>
  </si>
  <si>
    <t>PÉ FRONTAL 441X65(911)X25 MDF (16PÇS) - CAD PÉ INT</t>
  </si>
  <si>
    <t>(1) TAMPO 1368X802X12 MDP-MESA DAKAR/MIAMI 1,36</t>
  </si>
  <si>
    <t>10163.10147|COLADEIRA 23</t>
  </si>
  <si>
    <t>(4) PE MAIOR 800(818)X100(169)X15 MDF - NOVA YORK</t>
  </si>
  <si>
    <t>(5) PE MENOR 800(818)X84(138)X15 MDF - NOVA YORK</t>
  </si>
  <si>
    <t>(2-4) TRAVESSA 742X122X25 MDF - MESA ATHENAS</t>
  </si>
  <si>
    <t>(5) BASE MAIOR 542X124X25 MDF - MESA ATHENAS</t>
  </si>
  <si>
    <t>(6)BASE MENOR 386 (189)X124X25 MDF - MESA ATHENAS</t>
  </si>
  <si>
    <t>(5) BASE MAIOR 742X124X25 MDF - MESA ATHENAS 1,20</t>
  </si>
  <si>
    <t>(6)BASE MENOR 446(220)X124X25 MDF-MESA ATHENAS1,20</t>
  </si>
  <si>
    <t>LAT BASE EXTERNA 778X453X12 MDP - MESA DAKAR</t>
  </si>
  <si>
    <t>LAT MENOR BASE INTERNA 765X350X15 MDP - DAKAR 1,60</t>
  </si>
  <si>
    <t>LAT MAIOR BASE INTERNA 913X348X15 MDP - DAKAR 1,60</t>
  </si>
  <si>
    <t>TRAVESSA ENCOSTO 360X72X15 MDP - CAD DAKAR</t>
  </si>
  <si>
    <t>(6)TRAV. MAIOR 1320X65 (135)X15 MDP-AMST.1,36X1,36</t>
  </si>
  <si>
    <t>(5) TRAV. MENOR1190X65X15 MDP-MESA AMST.1,36X1,36</t>
  </si>
  <si>
    <t>(1-6) LATERAL RIPADA - MESA SANTIAGO 1,36</t>
  </si>
  <si>
    <t>PE 790(800)X100X50 MDP - MESA GENOVA</t>
  </si>
  <si>
    <t>BASE DOS PES 634(653)X95X50 MDP - MESA GENOVA</t>
  </si>
  <si>
    <t>TAMPO MTD 1800X900X45 MDF-TAMPO C/ENGROS R100 C/VD</t>
  </si>
  <si>
    <t>TAMPO VITREO 1605X905X18 MDF - MESA DUBAI LIGHT</t>
  </si>
  <si>
    <t>10176|COPIADORA</t>
  </si>
  <si>
    <t>TAMPO 1205X905X15 MDF - MESA COM VIDRO</t>
  </si>
  <si>
    <t>10163.10147|COPIADORA</t>
  </si>
  <si>
    <t>TAMPO REDONDO 1035X1035X18 MDF - MESA TURIM LIGHT</t>
  </si>
  <si>
    <t>TAMPO VITREO 1205X905X18 MDF-MESA ATHENAS</t>
  </si>
  <si>
    <t>TAMPO REDONDO 1035X1035X18 MDF - MESA COM VIDRO</t>
  </si>
  <si>
    <t>TAMPO 1365X905X18 MDF - MESA COM VIDRO</t>
  </si>
  <si>
    <t>TAMPO 1605X905X18 MDF - MESA COM VIDRO (RAIO100)</t>
  </si>
  <si>
    <t>TAMPO VITREO 1365X905X18 MDF - MESA DUBAI LIGHT</t>
  </si>
  <si>
    <t>TAMPO 1205X905X18 MDF - MESA COM VIDRO</t>
  </si>
  <si>
    <t>TAMPO 1365X905X18 MDF - MESA COM VIDRO (RAIO100)</t>
  </si>
  <si>
    <t>TAMPO 1365X905X25 MDF - MESA COM VIDRO</t>
  </si>
  <si>
    <t>LOOPER (60X1,42X0,8 D. 11 ESPUMA CILINDRIC32 SEM REVESTIMEN10 SEM REVESTIMENTO</t>
  </si>
  <si>
    <t>10176|CORTE DE TECIDO</t>
  </si>
  <si>
    <t>TECIDO - BOUCLE PLUS - AREIA 23</t>
  </si>
  <si>
    <t>TECIDO - VELUPLUS - BEGE 17</t>
  </si>
  <si>
    <t>TECIDO - VELUPLUS - CASTOR 19</t>
  </si>
  <si>
    <t>TECIDO - VELUPLUS - GRAFITE 23</t>
  </si>
  <si>
    <t>TECIDO - VELUPLUS - MASCAVO 25 (CAPUCCIN2 MADEIRA</t>
  </si>
  <si>
    <t>TECIDO BORDADO 2 - CASTOR</t>
  </si>
  <si>
    <t>TELA PVC 100 - COR 72</t>
  </si>
  <si>
    <t>TNT - GR. 35X1400 - SERIGRAFIA DOBUE</t>
  </si>
  <si>
    <t>COURVIM NEW DALLAS - 01 CAPUCCINO</t>
  </si>
  <si>
    <t xml:space="preserve">LOOPER (60X1,42X0,8 D. 11 ESPUMA CILINDRIC32 </t>
  </si>
  <si>
    <t>TECIDO - VELUPLUS - CHOCOLATE 21</t>
  </si>
  <si>
    <t xml:space="preserve">TECIDO - VELUPLUS - MASCAVO 25 </t>
  </si>
  <si>
    <t>TECIDO BORDADO 1 - BEGE</t>
  </si>
  <si>
    <t>TECIDO BORDADO 1 - GRAFITE</t>
  </si>
  <si>
    <t>TECIDO BORDADO 1 - MASCAVO</t>
  </si>
  <si>
    <t>TECIDO BORDADO 2 - MASCAVO</t>
  </si>
  <si>
    <t>TECIDO BORDADO 2 NEW DALLAS - CAPUCCIN</t>
  </si>
  <si>
    <t>10176|COSTURA</t>
  </si>
  <si>
    <t xml:space="preserve"> CADEIRA ATHENAS 920</t>
  </si>
  <si>
    <t xml:space="preserve"> CADEIRA TURIM PLUS 920 - VIA VAREJO</t>
  </si>
  <si>
    <t xml:space="preserve"> CADEIRA GRECIA 980 - ESPLANADA</t>
  </si>
  <si>
    <t xml:space="preserve"> CADEIRA DAKAR</t>
  </si>
  <si>
    <t xml:space="preserve"> CADEIRA SANTIAGO</t>
  </si>
  <si>
    <t xml:space="preserve"> CADEIRA GENOVA 980</t>
  </si>
  <si>
    <t xml:space="preserve"> CADEIRA PADUA 920 - MULTIMOVEIS</t>
  </si>
  <si>
    <t>10176|EMBALAGEM</t>
  </si>
  <si>
    <t>10163|EMBALAGEM</t>
  </si>
  <si>
    <t>10147|EMBALAGEM</t>
  </si>
  <si>
    <t>TRAVESSA MENOR 393X120X18 MDF - MESA GENOVA</t>
  </si>
  <si>
    <t>TRAVESSA 1200X120X18 MDF - MESA GENOVA 1,80</t>
  </si>
  <si>
    <t>TRAVESSA MAIOR 740X100X15 MDP - MESA MIAMI 0,90</t>
  </si>
  <si>
    <t>10176|FURADEIRA 20</t>
  </si>
  <si>
    <t>TRAV. MENOR 710X100X15 MDP - MESA MIAMI 0,90</t>
  </si>
  <si>
    <t>(2) TRAVESSA MAIOR 1030X100X15 MDP-MESA MIAMI 1,20</t>
  </si>
  <si>
    <t>(3) TRAV.MENOR 610X100X15 MDP-MESA MIAMI 1,37X0,80</t>
  </si>
  <si>
    <t>(2)TRAV.MAIOR 1442X100X15 MDP-MESA MIAMI 1,60X0,80</t>
  </si>
  <si>
    <t>(3) CONTRATAMPO 540X218X12 MDF - MESA SANTIAGO</t>
  </si>
  <si>
    <t>(2) FECHAMENTO I 1090X295X12 MDF - BASE DUBAI</t>
  </si>
  <si>
    <t>(3) FECHAMENTO II 600X295X12 MDF - BASE DUBAI</t>
  </si>
  <si>
    <t>(4) FECHAMENTO III 545X327X12 MDF - BASE DUBAI</t>
  </si>
  <si>
    <t>(5) FECHAMENTO IV 453X327X12 MDF - BASE DUBAI</t>
  </si>
  <si>
    <t>ESPALDAR 390X40(911)X25 MDF (24) - CADEIRA GRECIA</t>
  </si>
  <si>
    <t>(3) APOIO TAMPO 540X386X12 MDP - MESA ATHENAS</t>
  </si>
  <si>
    <t>10163.10147|FURADEIRA 20</t>
  </si>
  <si>
    <t>(3) APOIO TAMPO 740X440X12 MDP - MESA ATHENAS 1,20</t>
  </si>
  <si>
    <t>CONTRA TAMPO 780X440X12 MDP - MESA CELTA</t>
  </si>
  <si>
    <t>(2)TRAV.MAIOR 1210X100X15 MDP-MESA MIAMI 1,37X0,80</t>
  </si>
  <si>
    <t>(2) TRAV MAIOR 942(952)X100X15 MDP-NOVA YORK 1,20</t>
  </si>
  <si>
    <t>(3) TRAV MENOR 614(624)X100X15 MDP-NOVA YORK 1,20</t>
  </si>
  <si>
    <t>(4)TAMP INTERNO 500X400X15MDP-MESA AMST.1,36X1,36</t>
  </si>
  <si>
    <t>(2-5) LATERAL 751X546X12 MDF - MESA SANTIAGO 1,36</t>
  </si>
  <si>
    <t>FUNDO RIPADO 751X546X12 MDF - MESA SANTIAGO 1,36</t>
  </si>
  <si>
    <t>TRAVESSA ENCOSTO 360X80X15 MDP CAD PE INTEIRO</t>
  </si>
  <si>
    <t>10176|FURADEIRA 21</t>
  </si>
  <si>
    <t>TRAVESSA 360X62X15 MDP CAD PE INTEIRO</t>
  </si>
  <si>
    <t>LAT ASSENTO 430X80X18 MDF CAD PE INTEIRO/ MADEIRA</t>
  </si>
  <si>
    <t>TRAVESSA ASSENTO 360X70X18 MDF - C DAKAR/SANTIAGO</t>
  </si>
  <si>
    <t>TRAVESSA LATERAL 340X70X18 MDF - CAD SANTIAGO NEW</t>
  </si>
  <si>
    <t>10163.10147|FURADEIRA 21</t>
  </si>
  <si>
    <t>LATERAL ASSENTO 298X70X18 MDF - DAKAR</t>
  </si>
  <si>
    <t>TRAV SUPERIOR 360X55X25 MDP - CAD GENOVA</t>
  </si>
  <si>
    <t>TRAV CENTRAL 360X70X25 MDP - CAD GENOVA</t>
  </si>
  <si>
    <t>TRAV INFERIOR 360X87X15 MDP - CAD GENOVA</t>
  </si>
  <si>
    <t>10176|FURADEIRA 22</t>
  </si>
  <si>
    <t>10163.10147|FURADEIRA 22</t>
  </si>
  <si>
    <t>TRA CENTR 360X56(911)X25 MDP (14PCS) - PE INTEIRO</t>
  </si>
  <si>
    <t>10176|FURADEIRA 65</t>
  </si>
  <si>
    <t>PE TRASEIRO 980X65(911)X25 MDF (11PCS)- CAD PE INT</t>
  </si>
  <si>
    <t>PE TRASEIRO 920X65(911)X25 MDF (11PCS)- CAD PE INT</t>
  </si>
  <si>
    <t>10163.10147|FURADEIRA 65</t>
  </si>
  <si>
    <t>TRA CENT 360X56(911)X25 MDP (14PÇS) - PÉ INT MILÃO</t>
  </si>
  <si>
    <t>PE TRASEIRO 980X94(911)X25 MDF (8PCS)- CAD GENOVA</t>
  </si>
  <si>
    <t>10176|MONTAGEM DE CADEIRAS</t>
  </si>
  <si>
    <t>10163|MONTAGEM DE CADEIRAS</t>
  </si>
  <si>
    <t>ASSENTO 440X455X12 MDP - CADEIRA PEROLA MADEIRA</t>
  </si>
  <si>
    <t>PE TRAS 880X30(911)X25 MDF (13PC) ESQ SANTIAGO NEW</t>
  </si>
  <si>
    <t>10176|PADE VELOX</t>
  </si>
  <si>
    <t>PE TRAS 880X30(911)X25 MDF (13PC) DIR SANTIAGO NEW</t>
  </si>
  <si>
    <t>10163.10147|PADE VELOX</t>
  </si>
  <si>
    <t>PE TRASEIRO 920X30(911)X25 MDF (14PC) ESQ DAKAR</t>
  </si>
  <si>
    <t>PE TRASEIRO 920X30(911)X25 MDF (14PC) DIR DAKAR</t>
  </si>
  <si>
    <t>ENCOSTO COMPENSADO - CADEIRA PEROLA MONTADA</t>
  </si>
  <si>
    <t>PE TRASEIRO DIREITO CAD PEROLA MONTADA (775X35X30)</t>
  </si>
  <si>
    <t>PE TRASEIRO ESQUERDO CAD PEROLA MONTADA(775X35X30</t>
  </si>
  <si>
    <t>PE FRONTAL DIREITO CAD. SAFIRA MONTADA 440X45X35</t>
  </si>
  <si>
    <t>PE FRONTAL ESQUERDO CAD. SAFIRA MONTADA 440X45X35</t>
  </si>
  <si>
    <t>PE TRASEIRO DIREITO CAD SAFIRA MONTADA (775X35X30)</t>
  </si>
  <si>
    <t>PE TRASEIRO ESQUERDO CAD SAFIRA MONTADA(775X35X30)</t>
  </si>
  <si>
    <t>10176|PU</t>
  </si>
  <si>
    <t>10163.10147|PU</t>
  </si>
  <si>
    <t>10176|SECCIONADORA 10</t>
  </si>
  <si>
    <t>ENGRO MAIOR 902X60X12 MDP - MESA DAKAR 0,90</t>
  </si>
  <si>
    <t>ENGRO MENOR 782X60X12 MDP - MESA DAKAR 0,90</t>
  </si>
  <si>
    <t>ENGRO MENOR 802X60X12 MDP - MESA DAKAR</t>
  </si>
  <si>
    <t>ENGRO MAIOR 1481X60X12 MDP - MESA DAKAR 1,36</t>
  </si>
  <si>
    <t>ENGRO MAIOR 1080X60X12 MDP - MESA DAKAR 1,20</t>
  </si>
  <si>
    <t>TRAV ASSENTO 367X80X15 MDP CAD PE INTEIRO/ MADEIRA</t>
  </si>
  <si>
    <t>10163.10147|SECCIONADORA 10</t>
  </si>
  <si>
    <t>ENGRO MAIOR 1246X60X12 MDP - MESA DAKAR 1,36</t>
  </si>
  <si>
    <t>TAMPO 1805X905X15 MDF - TAMPO C/ENGROSSO R100</t>
  </si>
  <si>
    <t>ASSENTO 430X403X09 MDP CAD PE INTEIRO/ MADEIRA</t>
  </si>
  <si>
    <t>10176|SECCIONADORA 11</t>
  </si>
  <si>
    <t>ASSENTO 440X425X09 MDP - CAD SANTIAGO</t>
  </si>
  <si>
    <t>APOIO ESPALDAR 360X40X25 MDP - PE INTEIRO</t>
  </si>
  <si>
    <t>APOIO ESPA 360X40(911)X25 MDP (19PÇS) - PÉ INTEIRO</t>
  </si>
  <si>
    <t>CANTONEIRA EMBALAGEM 350X50X03 MDF - BASE DUBAI</t>
  </si>
  <si>
    <t>FUNDO 552X410X03 MDF - CAD DUBAI PE INTEIRO</t>
  </si>
  <si>
    <t>10163.10147|SECCIONADORA 11</t>
  </si>
  <si>
    <t>ENGROSSO 2 905X100X25 MDP - TAMPO C/ENGROSSO R100</t>
  </si>
  <si>
    <t>ENGROSSO 1 1605X100X25 MDP - TAMPO C/ENGROSSO R100</t>
  </si>
  <si>
    <t>LAT BASE INTERNA DETAL 789X100X03 HDF - DAKAR 1,60</t>
  </si>
  <si>
    <t>10176|SERRA FITA</t>
  </si>
  <si>
    <t>10163.10147|SERRA FITA</t>
  </si>
  <si>
    <t>10176|TAPEÇARIA</t>
  </si>
  <si>
    <t>TELINHA ENCOSTO - CADEIRA SANTIAGO NEW</t>
  </si>
  <si>
    <t>10163|TAPEÇARIA</t>
  </si>
  <si>
    <t xml:space="preserve">TAPEÇARIA </t>
  </si>
  <si>
    <t>10176|USINAGEM</t>
  </si>
  <si>
    <t xml:space="preserve">USINAGEM </t>
  </si>
  <si>
    <t>10163.10147|USINAGEM</t>
  </si>
  <si>
    <t>10176|UV</t>
  </si>
  <si>
    <t>10163.10147|UV</t>
  </si>
  <si>
    <t>10163|VIDRO</t>
  </si>
  <si>
    <t>10147|VIDRO</t>
  </si>
  <si>
    <t>TAMPO 1360X900X25MM SAFIRA</t>
  </si>
  <si>
    <t>TAMPO ENGROS. C/VIDRO GENOVA 1,80X0,90 VOL BRANCO OFF</t>
  </si>
  <si>
    <t>TAMPO 1205X905X18 MDF - MESA COM VIDRBRANCO OFF</t>
  </si>
  <si>
    <t>TAMPO 1365X905X25 MDF - MESA COM VIDRBRANCO OFF VITREO</t>
  </si>
  <si>
    <t>TAMPO VITREO 1365X905X18 MDF - MESA D BRANCO OFF VITREO</t>
  </si>
  <si>
    <t xml:space="preserve">VIDRO </t>
  </si>
  <si>
    <t>10176|VIDRO</t>
  </si>
  <si>
    <t xml:space="preserve">TAMPO 1605X905X18 MDF - MESA COM VIDRO </t>
  </si>
  <si>
    <t>20034330</t>
  </si>
  <si>
    <t>200522130</t>
  </si>
  <si>
    <t>30002730</t>
  </si>
  <si>
    <t>30003031</t>
  </si>
  <si>
    <t>30003032</t>
  </si>
  <si>
    <t>30003033</t>
  </si>
  <si>
    <t>30003330</t>
  </si>
  <si>
    <t>30003430</t>
  </si>
  <si>
    <t>30003432</t>
  </si>
  <si>
    <t>300048930</t>
  </si>
  <si>
    <t>300048931</t>
  </si>
  <si>
    <t>30008130</t>
  </si>
  <si>
    <t>EMB. CADEIRA CORDOBA (943X450X115)</t>
  </si>
  <si>
    <t>301240130</t>
  </si>
  <si>
    <t>301248130</t>
  </si>
  <si>
    <t>200306130</t>
  </si>
  <si>
    <t>20033330</t>
  </si>
  <si>
    <t>10050031</t>
  </si>
  <si>
    <t>200190130</t>
  </si>
  <si>
    <t>200196130</t>
  </si>
  <si>
    <t>200200130</t>
  </si>
  <si>
    <t>200306230</t>
  </si>
  <si>
    <t>200316130</t>
  </si>
  <si>
    <t>EMB. NOVA YORK 1,60 (1345X100X175)</t>
  </si>
  <si>
    <t>200520130</t>
  </si>
  <si>
    <t>30003034</t>
  </si>
  <si>
    <t>300800230</t>
  </si>
  <si>
    <t>914140930</t>
  </si>
  <si>
    <t>200124131</t>
  </si>
  <si>
    <t>200161130</t>
  </si>
  <si>
    <t>200273130</t>
  </si>
  <si>
    <t>30003035</t>
  </si>
  <si>
    <t>300800130</t>
  </si>
  <si>
    <t>EMB. AMSTERDAM 1,36 VL 01/02 (790X640X86) EMENDADA</t>
  </si>
  <si>
    <t>200306131</t>
  </si>
  <si>
    <t>30003404</t>
  </si>
  <si>
    <t>30001213</t>
  </si>
  <si>
    <t>30001312</t>
  </si>
  <si>
    <t>30001412</t>
  </si>
  <si>
    <t>30003212</t>
  </si>
  <si>
    <t>30003413</t>
  </si>
  <si>
    <t>30001235</t>
  </si>
  <si>
    <t>30008105</t>
  </si>
  <si>
    <t>30004807</t>
  </si>
  <si>
    <t>30008106</t>
  </si>
  <si>
    <t>30001212</t>
  </si>
  <si>
    <t>30001320</t>
  </si>
  <si>
    <t>30006805</t>
  </si>
  <si>
    <t>30006806</t>
  </si>
  <si>
    <t>30003407</t>
  </si>
  <si>
    <t>20019005</t>
  </si>
  <si>
    <t>20034303</t>
  </si>
  <si>
    <t>BASE 472X472X12 MDF - SANTIAGO 1,03</t>
  </si>
  <si>
    <t>20020001</t>
  </si>
  <si>
    <t>200306101</t>
  </si>
  <si>
    <t>200306102</t>
  </si>
  <si>
    <t>200306205</t>
  </si>
  <si>
    <t>TAMPO MTD 1600X900X45 MDF-TAMPO C/ENGROS R100 C/VD</t>
  </si>
  <si>
    <t>20033301</t>
  </si>
  <si>
    <t>TRAV.MAIOR 980X65(135)X15 MDF-TAMPO AMST.1,03X1,03</t>
  </si>
  <si>
    <t>20033302</t>
  </si>
  <si>
    <t>TRAV. MENOR 850X65X15 MDF - TAMPO AMST. 1,03X1,03</t>
  </si>
  <si>
    <t>30124801</t>
  </si>
  <si>
    <t>20052001</t>
  </si>
  <si>
    <t>20052202</t>
  </si>
  <si>
    <t>20052203</t>
  </si>
  <si>
    <t>30001202</t>
  </si>
  <si>
    <t>30003410</t>
  </si>
  <si>
    <t>30003411</t>
  </si>
  <si>
    <t>30006110</t>
  </si>
  <si>
    <t>30006111</t>
  </si>
  <si>
    <t>30124001</t>
  </si>
  <si>
    <t>30124002</t>
  </si>
  <si>
    <t>30124802</t>
  </si>
  <si>
    <t>30080004</t>
  </si>
  <si>
    <t>30080005</t>
  </si>
  <si>
    <t>20019603</t>
  </si>
  <si>
    <t>20019606</t>
  </si>
  <si>
    <t>200306204</t>
  </si>
  <si>
    <t>TAMPO MONTADO 1600X900X45 MDF-TAMPO C/ENGROS R100</t>
  </si>
  <si>
    <t>20014205</t>
  </si>
  <si>
    <t>20014305</t>
  </si>
  <si>
    <t>30080001</t>
  </si>
  <si>
    <t>(2) BASE 620X620X12 MDP - MESA ASMT. 1,36X1,36</t>
  </si>
  <si>
    <t>20019003</t>
  </si>
  <si>
    <t>30080006</t>
  </si>
  <si>
    <t>(1)LAT. C/FRISO 750X590X12 MDF-MESA AMST.1,36X1,36</t>
  </si>
  <si>
    <t>20013102</t>
  </si>
  <si>
    <t>20013103</t>
  </si>
  <si>
    <t>200303204</t>
  </si>
  <si>
    <t>TAMPO ENGROSSADO (R100) - 1360X900X40 MDF</t>
  </si>
  <si>
    <t>200303205</t>
  </si>
  <si>
    <t>TAMPO ENGROSSADO R100 C/ VIDRO 1360X900X40 MDF</t>
  </si>
  <si>
    <t>200308204</t>
  </si>
  <si>
    <t>TAMPO MONTADO 1800X900X45 MDF-TAMPO C/ENGROS R100</t>
  </si>
  <si>
    <t>200308205</t>
  </si>
  <si>
    <t>20031202</t>
  </si>
  <si>
    <t>20031203</t>
  </si>
  <si>
    <t>20052002</t>
  </si>
  <si>
    <t>20052003</t>
  </si>
  <si>
    <t>10050003</t>
  </si>
  <si>
    <t>10050004</t>
  </si>
  <si>
    <t>LATERAL DIREITA CAIXOTE MALAGA - 412X385X15 MDP</t>
  </si>
  <si>
    <t>10050005</t>
  </si>
  <si>
    <t>LATERAL ESQUERDA CAIXOTE MALAGA - 412X385X15 MDP</t>
  </si>
  <si>
    <t>10050006</t>
  </si>
  <si>
    <t>BASE CAIXOTE MALAGA - 385X384X15 MDP</t>
  </si>
  <si>
    <t>10050011</t>
  </si>
  <si>
    <t>914140910</t>
  </si>
  <si>
    <t>(2) PAINEL TRASEIRO MALAGA - 1200X605X15 MDP</t>
  </si>
  <si>
    <t>10050001</t>
  </si>
  <si>
    <t>TOPO MOLDURA MALAGA - 452X390X15 MDP</t>
  </si>
  <si>
    <t>10050002</t>
  </si>
  <si>
    <t>LATERAL MOLDURA MALAGA - 550X385X15 MDP</t>
  </si>
  <si>
    <t>20020007</t>
  </si>
  <si>
    <t>20020507</t>
  </si>
  <si>
    <t>20021607</t>
  </si>
  <si>
    <t>20051001</t>
  </si>
  <si>
    <t>20053207</t>
  </si>
  <si>
    <t>20031607</t>
  </si>
  <si>
    <t>TAMPO 1605X905X15 MDF - MESA COM VIDRO</t>
  </si>
  <si>
    <t>20053007</t>
  </si>
  <si>
    <t>20053407</t>
  </si>
  <si>
    <t>20052201</t>
  </si>
  <si>
    <t>300042</t>
  </si>
  <si>
    <t>300084</t>
  </si>
  <si>
    <t>300012</t>
  </si>
  <si>
    <t>300014</t>
  </si>
  <si>
    <t>300027</t>
  </si>
  <si>
    <t>300032</t>
  </si>
  <si>
    <t>300034</t>
  </si>
  <si>
    <t>300048</t>
  </si>
  <si>
    <t>300081</t>
  </si>
  <si>
    <t>300093</t>
  </si>
  <si>
    <t>300016</t>
  </si>
  <si>
    <t>300018</t>
  </si>
  <si>
    <t>300024</t>
  </si>
  <si>
    <t>300031</t>
  </si>
  <si>
    <t>300068</t>
  </si>
  <si>
    <t>CADEIRA GENOVA 980</t>
  </si>
  <si>
    <t>20034304</t>
  </si>
  <si>
    <t>200306103</t>
  </si>
  <si>
    <t>200306104</t>
  </si>
  <si>
    <t>TRAVESSA MAIOR 1000X120X18 MDF - MESA GENOVA</t>
  </si>
  <si>
    <t>20033303</t>
  </si>
  <si>
    <t>MOLDURA 1030X515X15 MDF - TAMPO AMST. 1,03X1,03</t>
  </si>
  <si>
    <t>20033304</t>
  </si>
  <si>
    <t>TAMPO 1030X1030X15 MDF - TAMPO AMST. 1,03X1,03</t>
  </si>
  <si>
    <t>2002001</t>
  </si>
  <si>
    <t>2002002</t>
  </si>
  <si>
    <t>2002052</t>
  </si>
  <si>
    <t>2002162</t>
  </si>
  <si>
    <t>2005102</t>
  </si>
  <si>
    <t>2005221</t>
  </si>
  <si>
    <t>2005322</t>
  </si>
  <si>
    <t>3012401</t>
  </si>
  <si>
    <t>3012481</t>
  </si>
  <si>
    <t>200308101</t>
  </si>
  <si>
    <t>1005009</t>
  </si>
  <si>
    <t>2001901</t>
  </si>
  <si>
    <t>2001961</t>
  </si>
  <si>
    <t>2003161</t>
  </si>
  <si>
    <t>2003162</t>
  </si>
  <si>
    <t>2005302</t>
  </si>
  <si>
    <t>2005342</t>
  </si>
  <si>
    <t>3008002</t>
  </si>
  <si>
    <t>2001241</t>
  </si>
  <si>
    <t>2001611</t>
  </si>
  <si>
    <t>2005212</t>
  </si>
  <si>
    <t>2005222</t>
  </si>
  <si>
    <t>3008001</t>
  </si>
  <si>
    <t>30001206</t>
  </si>
  <si>
    <t>30001207</t>
  </si>
  <si>
    <t>30001203</t>
  </si>
  <si>
    <t>30003403</t>
  </si>
  <si>
    <t>30003405</t>
  </si>
  <si>
    <t>30006103</t>
  </si>
  <si>
    <t>30006802</t>
  </si>
  <si>
    <t>30006803</t>
  </si>
  <si>
    <t>30006804</t>
  </si>
  <si>
    <t>30001309</t>
  </si>
  <si>
    <t>30001301</t>
  </si>
  <si>
    <t>30001201</t>
  </si>
  <si>
    <t>30001322</t>
  </si>
  <si>
    <t>30006801</t>
  </si>
  <si>
    <t>20052204</t>
  </si>
  <si>
    <t>30124003</t>
  </si>
  <si>
    <t>20034301</t>
  </si>
  <si>
    <t>LATERAL EXTERNA 751X446X12 MDF - SANTIAGO 1,03</t>
  </si>
  <si>
    <t>20034302</t>
  </si>
  <si>
    <t>FUNDO 751X446X12 MDF - SANTIAGO 1,03</t>
  </si>
  <si>
    <t>20020002</t>
  </si>
  <si>
    <t>20020003</t>
  </si>
  <si>
    <t>20020004</t>
  </si>
  <si>
    <t>20020005</t>
  </si>
  <si>
    <t>30006104</t>
  </si>
  <si>
    <t>30008101</t>
  </si>
  <si>
    <t>ENCOSTO 445X280X15 MDF - CAD CORDOBA</t>
  </si>
  <si>
    <t>30009703</t>
  </si>
  <si>
    <t>91414014</t>
  </si>
  <si>
    <t>PAINEL CABECEIRA MALAGA - 1600X550X09 MDP (GRAUNA)</t>
  </si>
  <si>
    <t>20052004</t>
  </si>
  <si>
    <t>20031206</t>
  </si>
  <si>
    <t>20031605</t>
  </si>
  <si>
    <t>(2)TRAV MAIOR 1342(1352)X100X15 MDP-NOVA YORK 1,60</t>
  </si>
  <si>
    <t>30080003</t>
  </si>
  <si>
    <t>20019001</t>
  </si>
  <si>
    <t>20019002</t>
  </si>
  <si>
    <t>20019004</t>
  </si>
  <si>
    <t>20019601</t>
  </si>
  <si>
    <t>20019602</t>
  </si>
  <si>
    <t>30080002</t>
  </si>
  <si>
    <t>(3)LAT. DA BASE 750X565X12 MDP-MESA AMST.1,36X1,36</t>
  </si>
  <si>
    <t>20012405</t>
  </si>
  <si>
    <t>20013107</t>
  </si>
  <si>
    <t>20016106</t>
  </si>
  <si>
    <t>200277101</t>
  </si>
  <si>
    <t>PE 700X120(660)X18 (4PCS) MDF - MESA CATEDRAL II</t>
  </si>
  <si>
    <t>30003401</t>
  </si>
  <si>
    <t>30003402</t>
  </si>
  <si>
    <t>30006101</t>
  </si>
  <si>
    <t>30006102</t>
  </si>
  <si>
    <t>30080009</t>
  </si>
  <si>
    <t>30081507</t>
  </si>
  <si>
    <t>30081508</t>
  </si>
  <si>
    <t>30080008</t>
  </si>
  <si>
    <t>200273101</t>
  </si>
  <si>
    <t>BASE REDONDA 500X500X18 MDF - MESA CATEDRAL 1,03</t>
  </si>
  <si>
    <t>20052101</t>
  </si>
  <si>
    <t>30001205</t>
  </si>
  <si>
    <t>200306201</t>
  </si>
  <si>
    <t>TAMPO 1605X905X15 MDF - TAMPO C/ENGROSSO R100</t>
  </si>
  <si>
    <t>200308201</t>
  </si>
  <si>
    <t>20014107</t>
  </si>
  <si>
    <t>20014206</t>
  </si>
  <si>
    <t>20014306</t>
  </si>
  <si>
    <t>200303201</t>
  </si>
  <si>
    <t>TAMPO 1365X905X15 MDF - TAMPO C/ENGROSSO R100</t>
  </si>
  <si>
    <t>30001204</t>
  </si>
  <si>
    <t>30004805</t>
  </si>
  <si>
    <t>30001308</t>
  </si>
  <si>
    <t>30001321</t>
  </si>
  <si>
    <t>200306202</t>
  </si>
  <si>
    <t>ENGROSSO 1 1405X100X25 MDP - TAMPO C/ENGROSSO R100</t>
  </si>
  <si>
    <t>200306203</t>
  </si>
  <si>
    <t>20020008</t>
  </si>
  <si>
    <t>200308202</t>
  </si>
  <si>
    <t>10050008</t>
  </si>
  <si>
    <t>30001215</t>
  </si>
  <si>
    <t>200303202</t>
  </si>
  <si>
    <t>ENGROSSO 1 1165X100X25 MDP - TAMPO ENGROSSADO R100</t>
  </si>
  <si>
    <t>30006106</t>
  </si>
  <si>
    <t>10211,10212</t>
  </si>
  <si>
    <t>200313130</t>
  </si>
  <si>
    <t>EMB. NOVA YORK 1,36 (1105X100X190)</t>
  </si>
  <si>
    <t>10224</t>
  </si>
  <si>
    <t>47 CNC</t>
  </si>
  <si>
    <t>10224,10188</t>
  </si>
  <si>
    <t>20031307</t>
  </si>
  <si>
    <t>TAMPO 1365X905X15 MDF - MESA COM VIDRO</t>
  </si>
  <si>
    <t>20021807</t>
  </si>
  <si>
    <t>20086212</t>
  </si>
  <si>
    <t>10186,10189,10190,10191,10192,10187</t>
  </si>
  <si>
    <t>30002307</t>
  </si>
  <si>
    <t>TRAVESSA 360X42X15 MDP CAD PÉ INTEIRO</t>
  </si>
  <si>
    <t>30004205</t>
  </si>
  <si>
    <t>PE TRASEIRO 920X58X25 MADEIRA - CAD AMBAR PI</t>
  </si>
  <si>
    <t>20065101</t>
  </si>
  <si>
    <t>30002321</t>
  </si>
  <si>
    <t>APOIO ESPA 360X40(911)X25 MDF (19PÇS) - TOPAZIO</t>
  </si>
  <si>
    <t>30002322</t>
  </si>
  <si>
    <t>TRA CENT 360X40(911)X25 MDF (19PÇS) - PÉ INTEIRO</t>
  </si>
  <si>
    <t>20031305</t>
  </si>
  <si>
    <t>TRAV MAIOR 1102(1112)X100X15 MDP - NOVA YORK 1,36</t>
  </si>
  <si>
    <t>30008401</t>
  </si>
  <si>
    <t>30008402</t>
  </si>
  <si>
    <t>30008403</t>
  </si>
  <si>
    <t>30008404</t>
  </si>
  <si>
    <t>30003602</t>
  </si>
  <si>
    <t>30002306</t>
  </si>
  <si>
    <t>FUNDO TRASEIRO 280X410X03 MDF - CADEIRA TOPAZIO</t>
  </si>
  <si>
    <t>10219,10220,10221</t>
  </si>
  <si>
    <t>MAD 0728 CAD.2 (ROXO)</t>
  </si>
  <si>
    <t>10222,10218</t>
  </si>
  <si>
    <t>MAD 0728 CAD.3 (BRANCO)</t>
  </si>
  <si>
    <t>10238</t>
  </si>
  <si>
    <t>M/C 0716 (VERDE)</t>
  </si>
  <si>
    <t>10218</t>
  </si>
  <si>
    <t>MAD 0728 CAD.4 (LARANJA)</t>
  </si>
  <si>
    <t>10220</t>
  </si>
  <si>
    <t>MAD 0728 CAD.1 (MARROM)</t>
  </si>
  <si>
    <t>10221</t>
  </si>
  <si>
    <t>10222</t>
  </si>
  <si>
    <t>10219,10220,10221,10222,10218</t>
  </si>
  <si>
    <t>10220,10221,10222,10218</t>
  </si>
  <si>
    <t>34 CORTE DE TECIDO</t>
  </si>
  <si>
    <t>CAPA ASSENTO ESTOFADO - CAD. PEROLA (650X650)</t>
  </si>
  <si>
    <t>FUNDO CADEIRA TNT SERIGRAFADO - 410X410 - MADEIRA</t>
  </si>
  <si>
    <t>CAPA ENCOSTO EST - CAD.VENETO/TRIESTE/NY</t>
  </si>
  <si>
    <t>CAPA ASSENTO EST - CAD. VENETO/TRISTE/NY</t>
  </si>
  <si>
    <t>CAPA ASSENTO - CAD SANTIAGO</t>
  </si>
  <si>
    <t>FUNDO CADEIRA TNT SERIGRAFADO - 410X360 - MDF</t>
  </si>
  <si>
    <t>17 COSTURA</t>
  </si>
  <si>
    <t>10219</t>
  </si>
  <si>
    <t>MAD 0728 MESAS (VERDE)</t>
  </si>
  <si>
    <t>10233,10234</t>
  </si>
  <si>
    <t>MAD 0730 (MARROM)</t>
  </si>
  <si>
    <t>10235,10232</t>
  </si>
  <si>
    <t>MAD 0729 (MARROM)</t>
  </si>
  <si>
    <t>EMB. CAIXA ACESSORIOS MESA JADE 1,36 (190X80X50)</t>
  </si>
  <si>
    <t>EMB. TRAVESSAS MESA AMETISTA 1,36 (1399X83X96)</t>
  </si>
  <si>
    <t>EMB. CX. ACESSORIO MESA AMETISTA 1,36 (230X83X60)</t>
  </si>
  <si>
    <t>10241</t>
  </si>
  <si>
    <t>M/C 0717 (MARROM)</t>
  </si>
  <si>
    <t>10245</t>
  </si>
  <si>
    <t>M/C 0713 ENCAIXE ESPLANADA (FOLHA AZUL)</t>
  </si>
  <si>
    <t>10246</t>
  </si>
  <si>
    <t>M/C 0720 (AMARELO)</t>
  </si>
  <si>
    <t>10247</t>
  </si>
  <si>
    <t>M/C 0721 (BEGE)</t>
  </si>
  <si>
    <t>10235,10232,10233,10234</t>
  </si>
  <si>
    <t>MAD 0731 (MARROM)</t>
  </si>
  <si>
    <t>TAMPO 1800X900X18 MDF - MESA COM VIDRO (RAIO100)</t>
  </si>
  <si>
    <t>10232</t>
  </si>
  <si>
    <t>MAD 0729 (VERDE)</t>
  </si>
  <si>
    <t>10233</t>
  </si>
  <si>
    <t>LAT ASSENTO 1300X80X10 D13 - CADEIRA RUBI MADEIRA</t>
  </si>
  <si>
    <t>ACABAMENTO 520X520X10 D13 - CADEIRA RUBI MADEIRA</t>
  </si>
  <si>
    <t>ASSENTO 440X425X30 D23 - CADEIRA RUBI MADEIRA</t>
  </si>
  <si>
    <t>ENCOSTO 450X440X20 D20 - CADEIRA RUBI MADEIRA</t>
  </si>
  <si>
    <t>10234</t>
  </si>
  <si>
    <t>MAD 0731 (ROXO)</t>
  </si>
  <si>
    <t>ENCOSTO ESTOFADO - CAD TRENTO</t>
  </si>
  <si>
    <t>10232,10233,10234</t>
  </si>
  <si>
    <t>CAPA ENCOSTO ESTOFADO - CAD. CRISTAL (1120X470)</t>
  </si>
  <si>
    <t>CAPA ENCOSTO ESTOFADO - CAD. PEROLA (500X380)</t>
  </si>
  <si>
    <t>TECIDO INTERNO DO ENCOSTO 1080X470 - CAD. RUBI</t>
  </si>
  <si>
    <t>CAPA ENCOSTO ESTOFADO - CAD. RUBI (1120X470)</t>
  </si>
  <si>
    <t>CAPA ASSENTO ESTOFADO - CAD. RUBI (630X630)</t>
  </si>
  <si>
    <t>CAPA ASSENTO ESTOF - CAD. CRE/MON./TOP. PI</t>
  </si>
  <si>
    <t>CAPA ENCOSTO ESTOFADO - CAD. PADUA PÉ INTEIRO</t>
  </si>
  <si>
    <t>CAPA ASSENTO ESTOFADO - CAD. PADUA PÉ INTEIRO</t>
  </si>
  <si>
    <t>CAPA ENCOSTO ESTOFADO - CAD CRETA PÉ INTEIRO</t>
  </si>
  <si>
    <t>CAPA ASSENTO ESTOFADO - CAD. DAKAR</t>
  </si>
  <si>
    <t>CAPA ENCOSTO ESTOFADO - CAD TRENTO</t>
  </si>
  <si>
    <t>CAPA ENCOSTO ESTOFADO - CAD CORDOBA (510X350)</t>
  </si>
  <si>
    <t>10246,10247</t>
  </si>
  <si>
    <t>CAPA ASSENTO ESTOF H - CAD. DUB./MIL./GRECIA</t>
  </si>
  <si>
    <t>CAPA ENCOSTO ESTOFADO - CAD. GRECIA</t>
  </si>
  <si>
    <t>10235</t>
  </si>
  <si>
    <t>MAD 0729 MESAS (VERMELHO)</t>
  </si>
  <si>
    <t>TRAV MENOR ENCOSTO 260X40X15 MDP - CAD TRENTO</t>
  </si>
  <si>
    <t>ASSENTO 440X440X15 MDP - CADEIRA AMETISTA MADEIRA</t>
  </si>
  <si>
    <t>RIPA TAPEÇARIA 390X20X15 MDF - CAD RUBI MADEIRA</t>
  </si>
  <si>
    <t>TRAVESSA INFERIOR 524X60X30 - CAD AMETISTA</t>
  </si>
  <si>
    <t>TRAVESSA SUPERIOR 524X60X30 - CAD AMETISTA</t>
  </si>
  <si>
    <t>PE TRASEIRO 920X30(911)X25 MDF (14PC) ESQ TRENTO</t>
  </si>
  <si>
    <t>PE TRASEIRO 920X30(911)X25 MDF (14PC) DIR TRENTO</t>
  </si>
  <si>
    <t>TRAVESSA MAIOR 960X80X25 MADEIRA - AMBAR 1,20</t>
  </si>
  <si>
    <t>TRAV MAIOR ENCOSTO 330X40X15 MDP - CAD TRENTO</t>
  </si>
  <si>
    <t>10257</t>
  </si>
  <si>
    <t>M/C 0723 (VERMELHO)</t>
  </si>
  <si>
    <t>EMB. BASE CATEDRAL 1,30 (767X767X80)</t>
  </si>
  <si>
    <t>EMB. BASE CATEDRAL 1,60 (1145X740X75)</t>
  </si>
  <si>
    <t>CONTRA TAMPO 650X650X18 MDF - MESA CATEDRAL 1,03</t>
  </si>
  <si>
    <t>CONTRA TAMPO 1050X600X18 MDF - MESA CATEDRAL II</t>
  </si>
  <si>
    <t>TAMPO 900X900X18 MDF - MESA COM VIDRO</t>
  </si>
  <si>
    <t>PE MAIOR 1000X750X25 MDF - BASE DUBLIN 1,60</t>
  </si>
  <si>
    <t>TAMPO OVAL 1600X900X18 - C/VIDRO</t>
  </si>
  <si>
    <t>(2) LAT BASE EXTERNA 780X455X12 MDP-MESA TRENTO</t>
  </si>
  <si>
    <t>TAMPO 902X902X15 MDP - MESA TRENTO 0,90</t>
  </si>
  <si>
    <t>CAPA ENCOSTO ESTOFADO - CAD. GENOVA</t>
  </si>
  <si>
    <t>CAPA ASSENTO ESTOFADO - CAD. GENOVA</t>
  </si>
  <si>
    <t>APOIO TAMPO 905X452X12 MDP - BASE DUBLIN 1,60</t>
  </si>
  <si>
    <t>(4) LAT BAS INTERNA 780X455X15 MDP-MES TRENTO 0,90</t>
  </si>
  <si>
    <t>PE 730X120(660)X18 (4PCS) MDF - MESA CATEDRAL II</t>
  </si>
  <si>
    <t>10264</t>
  </si>
  <si>
    <t>M/C 0724 (VERDE)</t>
  </si>
  <si>
    <t>10266,10265</t>
  </si>
  <si>
    <t>M/C 0727 (MARROM)</t>
  </si>
  <si>
    <t>10269</t>
  </si>
  <si>
    <t>M/C 0723 - DEMONSTRAÇÃO MATEUS</t>
  </si>
  <si>
    <t>10264,10266,10265</t>
  </si>
  <si>
    <t>CAPA ENCOSTO ESTOFADO - CAD. DUBAI PÉ INTEIRO</t>
  </si>
  <si>
    <t>10274,10275</t>
  </si>
  <si>
    <t>MAD 0803 CAD.1 (LARANJA)</t>
  </si>
  <si>
    <t>10276,10277</t>
  </si>
  <si>
    <t>MAD 0804 CAD.2 (VERMELHO)</t>
  </si>
  <si>
    <t>10279,10280</t>
  </si>
  <si>
    <t>MAD 0812 CAD.5 (ROXO)</t>
  </si>
  <si>
    <t>10281,10278</t>
  </si>
  <si>
    <t>MAD 0812 CAD.6 (BRANCO)</t>
  </si>
  <si>
    <t>10284</t>
  </si>
  <si>
    <t>M/C 0728 (AMARELO)</t>
  </si>
  <si>
    <t>10274,10275,10276,10277,10279,10280,10281,10278</t>
  </si>
  <si>
    <t>10275</t>
  </si>
  <si>
    <t>ASSENTO ESTOFADO - CAD TOPAZIO PÉ INTEIRO MADEIRA</t>
  </si>
  <si>
    <t>ENCOSTO ESTOFADO - CAD AMBAR LIGHT 920 MADEIRA</t>
  </si>
  <si>
    <t>10276</t>
  </si>
  <si>
    <t>10277</t>
  </si>
  <si>
    <t>MAD 0805 CAD.3 (VERDE)</t>
  </si>
  <si>
    <t>10278</t>
  </si>
  <si>
    <t>MAD 0812 CAD.7 (LARANJA)</t>
  </si>
  <si>
    <t>10279</t>
  </si>
  <si>
    <t>MAD 0812 CAD.4 (MARROM)</t>
  </si>
  <si>
    <t>10280</t>
  </si>
  <si>
    <t>10281</t>
  </si>
  <si>
    <t>CAPA ENCOSTO ESTOFADO - CAD.AMBAR MADEIRA</t>
  </si>
  <si>
    <t>CAPA ASSENTO ESTOFADO - CADEIRA PRATA</t>
  </si>
  <si>
    <t>CAPA ENCOSTO ESTOFADO - CADEIRA PRATA</t>
  </si>
  <si>
    <t>10274</t>
  </si>
  <si>
    <t>MAD 0803 MESAS (BRANCO)</t>
  </si>
  <si>
    <t>TRAV ESPALDAR 440X35(911)X15 MDP(23PCS)TOPAZIO MTD</t>
  </si>
  <si>
    <t>PE FRONTAL 455X60(100)X35 MAD (2PCS) PRATA</t>
  </si>
  <si>
    <t>PE TRASEIRO 461X60(100)X35 MAD (2PCS) PRATA</t>
  </si>
  <si>
    <t>TRAV ENCOSTO 404X60X15 MDP - CAD PRATA</t>
  </si>
  <si>
    <t>TRAV DE APOIO 340X35X15 MDF - CAD PRATA</t>
  </si>
  <si>
    <t>LAT ENCOSTO 525X60(911)X18 MDF (12PCS) TOPAZIO MTD</t>
  </si>
  <si>
    <t>TAMPA ASSENTO 476X436X03 HDF - CAD PRATA</t>
  </si>
  <si>
    <t>TAMPA ENCOSTO 530X440X03 HDF - CAD PRATA</t>
  </si>
  <si>
    <t>tipo</t>
  </si>
  <si>
    <t>arquivo</t>
  </si>
  <si>
    <t>lotes</t>
  </si>
  <si>
    <t>codigo_peca</t>
  </si>
  <si>
    <t>setor_pdf</t>
  </si>
  <si>
    <t>setor_excel</t>
  </si>
  <si>
    <t>confianca</t>
  </si>
  <si>
    <t>mensagem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</si>
</sst>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  <charset val="1"/>
    </font>
    <font>
      <sz val="9"/>
      <name val="Calibri"/>
      <family val="2"/>
    </font>
    <font>
      <b/>
      <sz val="9"/>
      <color theme="0"/>
      <name val="Calibri"/>
      <family val="2"/>
    </font>
    <font>
      <b/>
      <sz val="9"/>
      <name val="Calibri"/>
      <family val="2"/>
    </font>
    <font>
      <b/>
      <sz val="11"/>
      <color theme="0"/>
      <name val="Cambria"/>
      <family val="1"/>
    </font>
    <font>
      <sz val="9"/>
      <color theme="0"/>
      <name val="Calibri"/>
      <family val="2"/>
    </font>
    <font>
      <sz val="11"/>
      <color theme="0"/>
      <name val="Calibri"/>
      <family val="2"/>
    </font>
    <font>
      <b/>
      <sz val="9"/>
      <color theme="0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9"/>
      <name val="Calibri"/>
      <family val="2"/>
    </font>
    <font>
      <sz val="8"/>
      <color rgb="FF000000"/>
      <name val="Arial"/>
      <family val="2"/>
    </font>
    <font>
      <sz val="8"/>
      <name val="Arial"/>
      <family val="2"/>
    </font>
    <font>
      <sz val="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9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top" wrapText="1"/>
    </xf>
    <xf numFmtId="9" fontId="9" fillId="0" borderId="0" xfId="1"/>
    <xf numFmtId="9" fontId="9" fillId="0" borderId="0" xfId="1" applyAlignment="1">
      <alignment vertical="top" wrapText="1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9" fontId="9" fillId="0" borderId="0" xfId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top" shrinkToFi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horizontal="left" vertical="top" indent="2" shrinkToFit="1"/>
    </xf>
    <xf numFmtId="0" fontId="12" fillId="0" borderId="0" xfId="0" applyFont="1" applyAlignment="1">
      <alignment horizontal="left" vertical="top" wrapText="1"/>
    </xf>
    <xf numFmtId="0" fontId="11" fillId="0" borderId="0" xfId="0" applyFont="1" applyAlignment="1">
      <alignment horizontal="right" vertical="top" shrinkToFit="1"/>
    </xf>
    <xf numFmtId="0" fontId="11" fillId="0" borderId="0" xfId="0" applyFont="1" applyAlignment="1">
      <alignment horizontal="center" vertical="top" shrinkToFit="1"/>
    </xf>
    <xf numFmtId="0" fontId="11" fillId="0" borderId="0" xfId="0" applyFont="1" applyAlignment="1">
      <alignment horizontal="right" vertical="top" indent="1" shrinkToFit="1"/>
    </xf>
    <xf numFmtId="0" fontId="11" fillId="0" borderId="0" xfId="0" applyFont="1" applyAlignment="1">
      <alignment horizontal="left" vertical="top" indent="3" shrinkToFit="1"/>
    </xf>
    <xf numFmtId="0" fontId="1" fillId="0" borderId="0" xfId="0" applyFont="1" applyAlignment="1">
      <alignment wrapText="1"/>
    </xf>
    <xf numFmtId="0" fontId="13" fillId="0" borderId="0" xfId="0" applyFont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0" fillId="0" borderId="0" xfId="0" applyFont="1" applyAlignment="1">
      <alignment vertical="top" wrapText="1"/>
    </xf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9" fontId="9" fillId="0" borderId="0" xfId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14" fontId="8" fillId="0" borderId="0" xfId="0" applyNumberFormat="1" applyFont="1" applyAlignment="1">
      <alignment horizontal="center" vertical="center" wrapText="1"/>
    </xf>
    <xf numFmtId="14" fontId="3" fillId="0" borderId="0" xfId="0" applyNumberFormat="1" applyFont="1" applyAlignment="1">
      <alignment vertical="center" wrapText="1"/>
    </xf>
    <xf numFmtId="14" fontId="3" fillId="0" borderId="0" xfId="0" applyNumberFormat="1" applyFont="1"/>
    <xf numFmtId="14" fontId="10" fillId="0" borderId="0" xfId="0" applyNumberFormat="1" applyFont="1" applyAlignment="1">
      <alignment vertical="center" wrapText="1"/>
    </xf>
  </cellXfs>
  <cellStyles count="2">
    <cellStyle name="Normal" xfId="0" builtinId="0"/>
    <cellStyle name="Porcentagem" xfId="1" builtinId="5"/>
  </cellStyles>
  <dxfs count="11">
    <dxf>
      <font>
        <b/>
        <color rgb="FF274E13"/>
      </font>
      <fill>
        <patternFill>
          <bgColor rgb="FFD9EAD3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9C6500"/>
      </font>
      <fill>
        <patternFill>
          <bgColor rgb="FFFCE4D6"/>
        </patternFill>
      </fill>
    </dxf>
    <dxf>
      <font>
        <color rgb="FF006100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9C6500"/>
      <rgbColor rgb="FF800080"/>
      <rgbColor rgb="FF156082"/>
      <rgbColor rgb="FFCCCCCC"/>
      <rgbColor rgb="FF8B8B8B"/>
      <rgbColor rgb="FF9999FF"/>
      <rgbColor rgb="FF7030A0"/>
      <rgbColor rgb="FFFFF2CC"/>
      <rgbColor rgb="FFD9EAD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B0F0"/>
      <rgbColor rgb="FFFCE4D6"/>
      <rgbColor rgb="FFC6EFCE"/>
      <rgbColor rgb="FFFFEB9C"/>
      <rgbColor rgb="FF99CCFF"/>
      <rgbColor rgb="FFFFC7CE"/>
      <rgbColor rgb="FFCC99FF"/>
      <rgbColor rgb="FFF4CCCC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003300"/>
      <rgbColor rgb="FF274E13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zoomScaleNormal="100" workbookViewId="0">
      <selection sqref="A1:H1"/>
    </sheetView>
  </sheetViews>
  <sheetFormatPr defaultColWidth="8.54296875" defaultRowHeight="11.25" customHeight="1" x14ac:dyDescent="0.3"/>
  <cols>
    <col min="1" max="1" width="24.54296875" style="1" customWidth="1"/>
    <col min="2" max="2" width="9.54296875" style="1" customWidth="1"/>
    <col min="3" max="3" width="12.81640625" style="1" customWidth="1"/>
    <col min="4" max="4" width="17.81640625" style="1" customWidth="1"/>
    <col min="5" max="5" width="27.1796875" style="1" customWidth="1"/>
    <col min="6" max="6" width="7.54296875" style="1" customWidth="1"/>
    <col min="7" max="7" width="5.81640625" style="1" customWidth="1"/>
    <col min="8" max="8" width="11.1796875" style="1" customWidth="1"/>
    <col min="9" max="17" width="8.54296875" style="1" customWidth="1"/>
    <col min="18" max="16384" width="8.54296875" style="1"/>
  </cols>
  <sheetData>
    <row r="1" spans="1:8" ht="22.5" customHeight="1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</row>
    <row r="2" spans="1:8" ht="12" customHeight="1" x14ac:dyDescent="0.3">
      <c r="A2" s="1" t="s">
        <v>8</v>
      </c>
      <c r="B2" s="1" t="s">
        <v>9</v>
      </c>
      <c r="C2" s="1" t="s">
        <v>10</v>
      </c>
      <c r="D2" s="1" t="s">
        <v>11</v>
      </c>
      <c r="E2" s="2" t="s">
        <v>12</v>
      </c>
      <c r="F2" s="1" t="s">
        <v>13</v>
      </c>
      <c r="G2" s="1">
        <v>1</v>
      </c>
      <c r="H2" s="1" t="s">
        <v>14</v>
      </c>
    </row>
    <row r="3" spans="1:8" ht="12" customHeight="1" x14ac:dyDescent="0.3">
      <c r="A3" s="1" t="s">
        <v>15</v>
      </c>
      <c r="B3" s="1" t="s">
        <v>16</v>
      </c>
      <c r="C3" s="1" t="s">
        <v>17</v>
      </c>
      <c r="D3" s="1" t="s">
        <v>18</v>
      </c>
      <c r="E3" s="2" t="s">
        <v>19</v>
      </c>
      <c r="F3" s="1" t="s">
        <v>20</v>
      </c>
      <c r="H3" s="1" t="s">
        <v>21</v>
      </c>
    </row>
    <row r="4" spans="1:8" ht="12" customHeight="1" x14ac:dyDescent="0.3">
      <c r="A4" s="1" t="s">
        <v>22</v>
      </c>
      <c r="B4" s="1" t="s">
        <v>23</v>
      </c>
      <c r="C4" s="1" t="s">
        <v>24</v>
      </c>
      <c r="D4" s="1" t="s">
        <v>25</v>
      </c>
      <c r="E4" s="2" t="s">
        <v>22</v>
      </c>
      <c r="F4" s="1" t="s">
        <v>26</v>
      </c>
      <c r="H4" s="1" t="s">
        <v>27</v>
      </c>
    </row>
    <row r="5" spans="1:8" ht="12" customHeight="1" x14ac:dyDescent="0.3">
      <c r="A5" s="1" t="s">
        <v>28</v>
      </c>
      <c r="B5" s="1" t="s">
        <v>29</v>
      </c>
      <c r="C5" s="1" t="s">
        <v>30</v>
      </c>
      <c r="D5" s="1" t="s">
        <v>31</v>
      </c>
      <c r="E5" s="2" t="s">
        <v>32</v>
      </c>
      <c r="F5" s="1" t="s">
        <v>33</v>
      </c>
      <c r="H5" s="1" t="s">
        <v>34</v>
      </c>
    </row>
    <row r="6" spans="1:8" ht="12" customHeight="1" x14ac:dyDescent="0.3">
      <c r="A6" s="1" t="s">
        <v>35</v>
      </c>
      <c r="B6" s="1" t="s">
        <v>36</v>
      </c>
      <c r="D6" s="1" t="s">
        <v>37</v>
      </c>
      <c r="E6" s="2" t="s">
        <v>38</v>
      </c>
      <c r="F6" s="1" t="s">
        <v>39</v>
      </c>
    </row>
    <row r="7" spans="1:8" ht="12" customHeight="1" x14ac:dyDescent="0.3">
      <c r="A7" s="1" t="s">
        <v>40</v>
      </c>
      <c r="B7" s="1" t="s">
        <v>41</v>
      </c>
      <c r="D7" s="1" t="s">
        <v>42</v>
      </c>
      <c r="E7" s="2" t="s">
        <v>43</v>
      </c>
      <c r="F7" s="1" t="s">
        <v>44</v>
      </c>
    </row>
    <row r="8" spans="1:8" ht="12" customHeight="1" x14ac:dyDescent="0.3">
      <c r="A8" s="1" t="s">
        <v>45</v>
      </c>
      <c r="B8" s="1" t="s">
        <v>46</v>
      </c>
      <c r="D8" s="1" t="s">
        <v>47</v>
      </c>
      <c r="E8" s="2" t="s">
        <v>15</v>
      </c>
      <c r="F8" s="1" t="s">
        <v>48</v>
      </c>
    </row>
    <row r="9" spans="1:8" ht="12" customHeight="1" x14ac:dyDescent="0.3">
      <c r="A9" s="1" t="s">
        <v>49</v>
      </c>
      <c r="D9" s="1" t="s">
        <v>50</v>
      </c>
      <c r="E9" s="2" t="s">
        <v>51</v>
      </c>
      <c r="F9" s="1" t="s">
        <v>52</v>
      </c>
    </row>
    <row r="10" spans="1:8" ht="12" customHeight="1" x14ac:dyDescent="0.3">
      <c r="A10" s="1" t="s">
        <v>53</v>
      </c>
      <c r="E10" s="2" t="s">
        <v>40</v>
      </c>
    </row>
    <row r="11" spans="1:8" ht="12" customHeight="1" x14ac:dyDescent="0.3">
      <c r="A11" s="1" t="s">
        <v>43</v>
      </c>
      <c r="E11" s="2" t="s">
        <v>54</v>
      </c>
    </row>
    <row r="12" spans="1:8" ht="12" customHeight="1" x14ac:dyDescent="0.3">
      <c r="A12" s="1" t="s">
        <v>51</v>
      </c>
      <c r="E12" s="2" t="s">
        <v>55</v>
      </c>
    </row>
    <row r="13" spans="1:8" ht="12" customHeight="1" x14ac:dyDescent="0.3">
      <c r="A13" s="1" t="s">
        <v>56</v>
      </c>
      <c r="E13" s="2" t="s">
        <v>57</v>
      </c>
    </row>
    <row r="14" spans="1:8" ht="12" customHeight="1" x14ac:dyDescent="0.3">
      <c r="A14" s="1" t="s">
        <v>58</v>
      </c>
      <c r="E14" s="2" t="s">
        <v>59</v>
      </c>
    </row>
    <row r="15" spans="1:8" ht="12" customHeight="1" x14ac:dyDescent="0.3">
      <c r="A15" s="1" t="s">
        <v>60</v>
      </c>
      <c r="E15" s="2" t="s">
        <v>61</v>
      </c>
    </row>
    <row r="16" spans="1:8" ht="12" customHeight="1" x14ac:dyDescent="0.3">
      <c r="A16" s="1" t="s">
        <v>62</v>
      </c>
      <c r="E16" s="2" t="s">
        <v>63</v>
      </c>
    </row>
    <row r="17" spans="1:5" ht="12" customHeight="1" x14ac:dyDescent="0.3">
      <c r="A17" s="1" t="s">
        <v>64</v>
      </c>
      <c r="E17" s="2" t="s">
        <v>65</v>
      </c>
    </row>
    <row r="18" spans="1:5" ht="12" customHeight="1" x14ac:dyDescent="0.3">
      <c r="A18" s="1" t="s">
        <v>66</v>
      </c>
      <c r="E18" s="2" t="s">
        <v>67</v>
      </c>
    </row>
    <row r="19" spans="1:5" ht="12" customHeight="1" x14ac:dyDescent="0.3">
      <c r="A19" s="1" t="s">
        <v>68</v>
      </c>
      <c r="E19" s="2" t="s">
        <v>69</v>
      </c>
    </row>
    <row r="20" spans="1:5" ht="12" customHeight="1" x14ac:dyDescent="0.3">
      <c r="E20" s="2" t="s">
        <v>70</v>
      </c>
    </row>
    <row r="21" spans="1:5" ht="12" customHeight="1" x14ac:dyDescent="0.3">
      <c r="E21" s="2" t="s">
        <v>71</v>
      </c>
    </row>
    <row r="22" spans="1:5" ht="12" customHeight="1" x14ac:dyDescent="0.3">
      <c r="E22" s="2" t="s">
        <v>72</v>
      </c>
    </row>
    <row r="23" spans="1:5" ht="12" customHeight="1" x14ac:dyDescent="0.3">
      <c r="E23" s="2" t="s">
        <v>68</v>
      </c>
    </row>
    <row r="24" spans="1:5" ht="12" customHeight="1" x14ac:dyDescent="0.3">
      <c r="E24" s="2" t="s">
        <v>73</v>
      </c>
    </row>
  </sheetData>
  <sheetProtection algorithmName="SHA-512" hashValue="aVKe7hk96lrmxN1am+sjepkXJzBi4SE/3kjfPRuAiq2VoywVpIvoYu82CnYUdxdQ3XU4AtJyRpi7TFJZHuORuQ==" saltValue="211BZr/yLIpCUKtYd1Xvvg==" spinCount="100000" sheet="1" objects="1" scenarios="1"/>
  <dataValidations count="1">
    <dataValidation type="list" sqref="E2:E24" xr:uid="{00000000-0002-0000-0000-000000000000}">
      <formula1>$A$2:$A$50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13"/>
  <sheetViews>
    <sheetView zoomScaleNormal="100" workbookViewId="0">
      <pane xSplit="1" ySplit="1" topLeftCell="B893" activePane="bottomRight" state="frozen"/>
      <selection pane="topRight" activeCell="B1" sqref="B1"/>
      <selection pane="bottomLeft" activeCell="A893" sqref="A893"/>
      <selection pane="bottomRight" activeCell="E895" sqref="E895"/>
    </sheetView>
  </sheetViews>
  <sheetFormatPr defaultColWidth="51.1796875" defaultRowHeight="11.25" customHeight="1" x14ac:dyDescent="0.3"/>
  <cols>
    <col min="1" max="1" width="11.54296875" style="3" customWidth="1"/>
    <col min="2" max="2" width="11.54296875" style="1" customWidth="1"/>
    <col min="3" max="3" width="13.81640625" style="1" customWidth="1"/>
    <col min="4" max="4" width="8.7265625" style="1" customWidth="1"/>
    <col min="5" max="5" width="49.54296875" style="1" customWidth="1"/>
    <col min="6" max="6" width="4.1796875" style="1" customWidth="1"/>
    <col min="7" max="7" width="6.7265625" style="1" customWidth="1"/>
    <col min="8" max="8" width="7.453125" style="1" customWidth="1"/>
    <col min="9" max="9" width="8.1796875" style="1" customWidth="1"/>
    <col min="10" max="10" width="8.26953125" style="1" customWidth="1"/>
    <col min="11" max="19" width="51.1796875" style="1" customWidth="1"/>
    <col min="20" max="16384" width="51.1796875" style="1"/>
  </cols>
  <sheetData>
    <row r="1" spans="1:10" ht="38.25" customHeight="1" x14ac:dyDescent="0.3">
      <c r="A1" s="13" t="s">
        <v>74</v>
      </c>
      <c r="B1" s="13" t="s">
        <v>75</v>
      </c>
      <c r="C1" s="13" t="s">
        <v>76</v>
      </c>
      <c r="D1" s="13" t="s">
        <v>77</v>
      </c>
      <c r="E1" s="13" t="s">
        <v>78</v>
      </c>
      <c r="F1" s="13" t="s">
        <v>79</v>
      </c>
      <c r="G1" s="13" t="s">
        <v>80</v>
      </c>
      <c r="H1" s="13" t="s">
        <v>81</v>
      </c>
      <c r="I1" s="13" t="s">
        <v>82</v>
      </c>
      <c r="J1" s="13" t="s">
        <v>83</v>
      </c>
    </row>
    <row r="2" spans="1:10" ht="16.5" customHeight="1" x14ac:dyDescent="0.3">
      <c r="A2" s="4" t="s">
        <v>68</v>
      </c>
      <c r="B2" s="2">
        <v>91014030</v>
      </c>
      <c r="C2" s="2" t="s">
        <v>50</v>
      </c>
      <c r="D2" s="2">
        <v>91014030</v>
      </c>
      <c r="E2" s="2" t="s">
        <v>84</v>
      </c>
      <c r="F2" s="2">
        <v>1</v>
      </c>
      <c r="G2" s="2" t="s">
        <v>52</v>
      </c>
      <c r="H2" s="2">
        <v>8</v>
      </c>
      <c r="I2" s="2">
        <v>0.2</v>
      </c>
      <c r="J2" s="2" t="s">
        <v>68</v>
      </c>
    </row>
    <row r="3" spans="1:10" ht="24" customHeight="1" x14ac:dyDescent="0.3">
      <c r="A3" s="4" t="s">
        <v>68</v>
      </c>
      <c r="B3" s="2">
        <v>912084232</v>
      </c>
      <c r="C3" s="2" t="s">
        <v>50</v>
      </c>
      <c r="D3" s="2">
        <v>912084232</v>
      </c>
      <c r="E3" s="2" t="s">
        <v>85</v>
      </c>
      <c r="F3" s="2">
        <v>1</v>
      </c>
      <c r="G3" s="2" t="s">
        <v>52</v>
      </c>
      <c r="H3" s="2">
        <v>8</v>
      </c>
      <c r="I3" s="2">
        <v>0.2</v>
      </c>
      <c r="J3" s="2" t="s">
        <v>68</v>
      </c>
    </row>
    <row r="4" spans="1:10" ht="24" customHeight="1" x14ac:dyDescent="0.3">
      <c r="A4" s="4" t="s">
        <v>68</v>
      </c>
      <c r="B4" s="2">
        <v>200610130</v>
      </c>
      <c r="C4" s="2" t="s">
        <v>50</v>
      </c>
      <c r="D4" s="2">
        <v>200610130</v>
      </c>
      <c r="E4" s="2" t="s">
        <v>86</v>
      </c>
      <c r="F4" s="2">
        <v>1</v>
      </c>
      <c r="G4" s="2" t="s">
        <v>52</v>
      </c>
      <c r="H4" s="2">
        <v>8</v>
      </c>
      <c r="I4" s="2">
        <v>0.2</v>
      </c>
      <c r="J4" s="2" t="s">
        <v>68</v>
      </c>
    </row>
    <row r="5" spans="1:10" ht="24" customHeight="1" x14ac:dyDescent="0.3">
      <c r="A5" s="4" t="s">
        <v>68</v>
      </c>
      <c r="B5" s="2">
        <v>200610230</v>
      </c>
      <c r="C5" s="2" t="s">
        <v>50</v>
      </c>
      <c r="D5" s="2">
        <v>200610230</v>
      </c>
      <c r="E5" s="2" t="s">
        <v>87</v>
      </c>
      <c r="F5" s="2">
        <v>1</v>
      </c>
      <c r="G5" s="2" t="s">
        <v>52</v>
      </c>
      <c r="H5" s="2">
        <v>8</v>
      </c>
      <c r="I5" s="2">
        <v>0.2</v>
      </c>
      <c r="J5" s="2" t="s">
        <v>68</v>
      </c>
    </row>
    <row r="6" spans="1:10" ht="24" customHeight="1" x14ac:dyDescent="0.3">
      <c r="A6" s="4" t="s">
        <v>68</v>
      </c>
      <c r="B6" s="2">
        <v>200611230</v>
      </c>
      <c r="C6" s="2" t="s">
        <v>50</v>
      </c>
      <c r="D6" s="2">
        <v>200611230</v>
      </c>
      <c r="E6" s="2" t="s">
        <v>88</v>
      </c>
      <c r="F6" s="2">
        <v>1</v>
      </c>
      <c r="G6" s="2" t="s">
        <v>52</v>
      </c>
      <c r="H6" s="2">
        <v>8</v>
      </c>
      <c r="I6" s="2">
        <v>0.2</v>
      </c>
      <c r="J6" s="2" t="s">
        <v>68</v>
      </c>
    </row>
    <row r="7" spans="1:10" ht="24" customHeight="1" x14ac:dyDescent="0.3">
      <c r="A7" s="4" t="s">
        <v>68</v>
      </c>
      <c r="B7" s="2">
        <v>200611231</v>
      </c>
      <c r="C7" s="2" t="s">
        <v>50</v>
      </c>
      <c r="D7" s="2">
        <v>200611231</v>
      </c>
      <c r="E7" s="2" t="s">
        <v>89</v>
      </c>
      <c r="F7" s="2">
        <v>1</v>
      </c>
      <c r="G7" s="2" t="s">
        <v>52</v>
      </c>
      <c r="H7" s="2">
        <v>8</v>
      </c>
      <c r="I7" s="2">
        <v>0.2</v>
      </c>
      <c r="J7" s="2" t="s">
        <v>68</v>
      </c>
    </row>
    <row r="8" spans="1:10" ht="24" customHeight="1" x14ac:dyDescent="0.3">
      <c r="A8" s="4" t="s">
        <v>68</v>
      </c>
      <c r="B8" s="2">
        <v>200612230</v>
      </c>
      <c r="C8" s="2" t="s">
        <v>50</v>
      </c>
      <c r="D8" s="2">
        <v>200612230</v>
      </c>
      <c r="E8" s="2" t="s">
        <v>90</v>
      </c>
      <c r="F8" s="2">
        <v>1</v>
      </c>
      <c r="G8" s="2" t="s">
        <v>52</v>
      </c>
      <c r="H8" s="2">
        <v>8</v>
      </c>
      <c r="I8" s="2">
        <v>0.2</v>
      </c>
      <c r="J8" s="2" t="s">
        <v>68</v>
      </c>
    </row>
    <row r="9" spans="1:10" ht="24" customHeight="1" x14ac:dyDescent="0.3">
      <c r="A9" s="4" t="s">
        <v>68</v>
      </c>
      <c r="B9" s="2">
        <v>200620130</v>
      </c>
      <c r="C9" s="2" t="s">
        <v>50</v>
      </c>
      <c r="D9" s="2">
        <v>200620130</v>
      </c>
      <c r="E9" s="2" t="s">
        <v>91</v>
      </c>
      <c r="F9" s="2">
        <v>1</v>
      </c>
      <c r="G9" s="2" t="s">
        <v>52</v>
      </c>
      <c r="H9" s="2">
        <v>8</v>
      </c>
      <c r="I9" s="2">
        <v>0.2</v>
      </c>
      <c r="J9" s="2" t="s">
        <v>68</v>
      </c>
    </row>
    <row r="10" spans="1:10" ht="24" customHeight="1" x14ac:dyDescent="0.3">
      <c r="A10" s="4" t="s">
        <v>68</v>
      </c>
      <c r="B10" s="2">
        <v>200620230</v>
      </c>
      <c r="C10" s="2" t="s">
        <v>50</v>
      </c>
      <c r="D10" s="2">
        <v>200620230</v>
      </c>
      <c r="E10" s="2" t="s">
        <v>92</v>
      </c>
      <c r="F10" s="2">
        <v>1</v>
      </c>
      <c r="G10" s="2" t="s">
        <v>52</v>
      </c>
      <c r="H10" s="2">
        <v>8</v>
      </c>
      <c r="I10" s="2">
        <v>0.2</v>
      </c>
      <c r="J10" s="2" t="s">
        <v>68</v>
      </c>
    </row>
    <row r="11" spans="1:10" ht="24" customHeight="1" x14ac:dyDescent="0.3">
      <c r="A11" s="4" t="s">
        <v>68</v>
      </c>
      <c r="B11" s="2">
        <v>200620231</v>
      </c>
      <c r="C11" s="2" t="s">
        <v>50</v>
      </c>
      <c r="D11" s="2">
        <v>200620231</v>
      </c>
      <c r="E11" s="2" t="s">
        <v>93</v>
      </c>
      <c r="F11" s="2">
        <v>1</v>
      </c>
      <c r="G11" s="2" t="s">
        <v>52</v>
      </c>
      <c r="H11" s="2">
        <v>8</v>
      </c>
      <c r="I11" s="2">
        <v>0.2</v>
      </c>
      <c r="J11" s="2" t="s">
        <v>68</v>
      </c>
    </row>
    <row r="12" spans="1:10" ht="24" customHeight="1" x14ac:dyDescent="0.3">
      <c r="A12" s="4" t="s">
        <v>68</v>
      </c>
      <c r="B12" s="2">
        <v>200621230</v>
      </c>
      <c r="C12" s="2" t="s">
        <v>50</v>
      </c>
      <c r="D12" s="2">
        <v>200621230</v>
      </c>
      <c r="E12" s="2" t="s">
        <v>94</v>
      </c>
      <c r="F12" s="2">
        <v>1</v>
      </c>
      <c r="G12" s="2" t="s">
        <v>52</v>
      </c>
      <c r="H12" s="2">
        <v>8</v>
      </c>
      <c r="I12" s="2">
        <v>0.2</v>
      </c>
      <c r="J12" s="2" t="s">
        <v>68</v>
      </c>
    </row>
    <row r="13" spans="1:10" ht="24" customHeight="1" x14ac:dyDescent="0.3">
      <c r="A13" s="4" t="s">
        <v>68</v>
      </c>
      <c r="B13" s="2">
        <v>200621231</v>
      </c>
      <c r="C13" s="2" t="s">
        <v>50</v>
      </c>
      <c r="D13" s="2">
        <v>200621231</v>
      </c>
      <c r="E13" s="2" t="s">
        <v>95</v>
      </c>
      <c r="F13" s="2">
        <v>1</v>
      </c>
      <c r="G13" s="2" t="s">
        <v>52</v>
      </c>
      <c r="H13" s="2">
        <v>8</v>
      </c>
      <c r="I13" s="2">
        <v>0.2</v>
      </c>
      <c r="J13" s="2" t="s">
        <v>68</v>
      </c>
    </row>
    <row r="14" spans="1:10" ht="24" customHeight="1" x14ac:dyDescent="0.3">
      <c r="A14" s="4" t="s">
        <v>68</v>
      </c>
      <c r="B14" s="2">
        <v>200622230</v>
      </c>
      <c r="C14" s="2" t="s">
        <v>50</v>
      </c>
      <c r="D14" s="2">
        <v>200622230</v>
      </c>
      <c r="E14" s="2" t="s">
        <v>96</v>
      </c>
      <c r="F14" s="2">
        <v>1</v>
      </c>
      <c r="G14" s="2" t="s">
        <v>52</v>
      </c>
      <c r="H14" s="2">
        <v>8</v>
      </c>
      <c r="I14" s="2">
        <v>0.2</v>
      </c>
      <c r="J14" s="2" t="s">
        <v>68</v>
      </c>
    </row>
    <row r="15" spans="1:10" ht="24" customHeight="1" x14ac:dyDescent="0.3">
      <c r="A15" s="4" t="s">
        <v>68</v>
      </c>
      <c r="B15" s="2">
        <v>200640130</v>
      </c>
      <c r="C15" s="2" t="s">
        <v>50</v>
      </c>
      <c r="D15" s="2">
        <v>200640130</v>
      </c>
      <c r="E15" s="2" t="s">
        <v>97</v>
      </c>
      <c r="F15" s="2">
        <v>1</v>
      </c>
      <c r="G15" s="2" t="s">
        <v>52</v>
      </c>
      <c r="H15" s="2">
        <v>8</v>
      </c>
      <c r="I15" s="2">
        <v>0.2</v>
      </c>
      <c r="J15" s="2" t="s">
        <v>68</v>
      </c>
    </row>
    <row r="16" spans="1:10" ht="24" customHeight="1" x14ac:dyDescent="0.3">
      <c r="A16" s="4" t="s">
        <v>68</v>
      </c>
      <c r="B16" s="2">
        <v>200640131</v>
      </c>
      <c r="C16" s="2" t="s">
        <v>50</v>
      </c>
      <c r="D16" s="2">
        <v>200640131</v>
      </c>
      <c r="E16" s="2" t="s">
        <v>98</v>
      </c>
      <c r="F16" s="2">
        <v>1</v>
      </c>
      <c r="G16" s="2" t="s">
        <v>52</v>
      </c>
      <c r="H16" s="2">
        <v>8</v>
      </c>
      <c r="I16" s="2">
        <v>0.2</v>
      </c>
      <c r="J16" s="2" t="s">
        <v>68</v>
      </c>
    </row>
    <row r="17" spans="1:10" ht="24" customHeight="1" x14ac:dyDescent="0.3">
      <c r="A17" s="4" t="s">
        <v>68</v>
      </c>
      <c r="B17" s="2">
        <v>200650130</v>
      </c>
      <c r="C17" s="2" t="s">
        <v>50</v>
      </c>
      <c r="D17" s="2">
        <v>200650130</v>
      </c>
      <c r="E17" s="2" t="s">
        <v>99</v>
      </c>
      <c r="F17" s="2">
        <v>1</v>
      </c>
      <c r="G17" s="2" t="s">
        <v>52</v>
      </c>
      <c r="H17" s="2">
        <v>8</v>
      </c>
      <c r="I17" s="2">
        <v>0.2</v>
      </c>
      <c r="J17" s="2" t="s">
        <v>68</v>
      </c>
    </row>
    <row r="18" spans="1:10" ht="24" customHeight="1" x14ac:dyDescent="0.3">
      <c r="A18" s="4" t="s">
        <v>68</v>
      </c>
      <c r="B18" s="2">
        <v>200651130</v>
      </c>
      <c r="C18" s="2" t="s">
        <v>50</v>
      </c>
      <c r="D18" s="2">
        <v>200651130</v>
      </c>
      <c r="E18" s="2" t="s">
        <v>100</v>
      </c>
      <c r="F18" s="2">
        <v>1</v>
      </c>
      <c r="G18" s="2" t="s">
        <v>52</v>
      </c>
      <c r="H18" s="2">
        <v>8</v>
      </c>
      <c r="I18" s="2">
        <v>0.2</v>
      </c>
      <c r="J18" s="2" t="s">
        <v>68</v>
      </c>
    </row>
    <row r="19" spans="1:10" ht="24" customHeight="1" x14ac:dyDescent="0.3">
      <c r="A19" s="4" t="s">
        <v>68</v>
      </c>
      <c r="B19" s="2">
        <v>30003730</v>
      </c>
      <c r="C19" s="2" t="s">
        <v>50</v>
      </c>
      <c r="D19" s="2">
        <v>30003730</v>
      </c>
      <c r="E19" s="2" t="s">
        <v>101</v>
      </c>
      <c r="F19" s="2">
        <v>1</v>
      </c>
      <c r="G19" s="2" t="s">
        <v>52</v>
      </c>
      <c r="H19" s="2">
        <v>8</v>
      </c>
      <c r="I19" s="2">
        <v>0.2</v>
      </c>
      <c r="J19" s="2" t="s">
        <v>68</v>
      </c>
    </row>
    <row r="20" spans="1:10" ht="24" customHeight="1" x14ac:dyDescent="0.3">
      <c r="A20" s="4" t="s">
        <v>68</v>
      </c>
      <c r="B20" s="2">
        <v>30003731</v>
      </c>
      <c r="C20" s="2" t="s">
        <v>50</v>
      </c>
      <c r="D20" s="2">
        <v>30003731</v>
      </c>
      <c r="E20" s="2" t="s">
        <v>102</v>
      </c>
      <c r="F20" s="2">
        <v>1</v>
      </c>
      <c r="G20" s="2" t="s">
        <v>52</v>
      </c>
      <c r="H20" s="2">
        <v>8</v>
      </c>
      <c r="I20" s="2">
        <v>0.2</v>
      </c>
      <c r="J20" s="2" t="s">
        <v>68</v>
      </c>
    </row>
    <row r="21" spans="1:10" ht="24" customHeight="1" x14ac:dyDescent="0.3">
      <c r="A21" s="4" t="s">
        <v>68</v>
      </c>
      <c r="B21" s="2">
        <v>30003830</v>
      </c>
      <c r="C21" s="2" t="s">
        <v>50</v>
      </c>
      <c r="D21" s="2">
        <v>30003830</v>
      </c>
      <c r="E21" s="2" t="s">
        <v>103</v>
      </c>
      <c r="F21" s="2">
        <v>1</v>
      </c>
      <c r="G21" s="2" t="s">
        <v>52</v>
      </c>
      <c r="H21" s="2">
        <v>8</v>
      </c>
      <c r="I21" s="2">
        <v>0.2</v>
      </c>
      <c r="J21" s="2" t="s">
        <v>68</v>
      </c>
    </row>
    <row r="22" spans="1:10" ht="24" customHeight="1" x14ac:dyDescent="0.3">
      <c r="A22" s="4" t="s">
        <v>68</v>
      </c>
      <c r="B22" s="2">
        <v>912048230</v>
      </c>
      <c r="C22" s="2" t="s">
        <v>50</v>
      </c>
      <c r="D22" s="2">
        <v>912048230</v>
      </c>
      <c r="E22" s="2" t="s">
        <v>104</v>
      </c>
      <c r="F22" s="2">
        <v>1</v>
      </c>
      <c r="G22" s="2" t="s">
        <v>52</v>
      </c>
      <c r="H22" s="2">
        <v>8</v>
      </c>
      <c r="I22" s="2">
        <v>0.2</v>
      </c>
      <c r="J22" s="2" t="s">
        <v>68</v>
      </c>
    </row>
    <row r="23" spans="1:10" ht="24" customHeight="1" x14ac:dyDescent="0.3">
      <c r="A23" s="4" t="s">
        <v>68</v>
      </c>
      <c r="B23" s="2">
        <v>912048231</v>
      </c>
      <c r="C23" s="2" t="s">
        <v>50</v>
      </c>
      <c r="D23" s="2">
        <v>912048231</v>
      </c>
      <c r="E23" s="2" t="s">
        <v>105</v>
      </c>
      <c r="F23" s="2">
        <v>1</v>
      </c>
      <c r="G23" s="2" t="s">
        <v>52</v>
      </c>
      <c r="H23" s="2">
        <v>8</v>
      </c>
      <c r="I23" s="2">
        <v>0.2</v>
      </c>
      <c r="J23" s="2" t="s">
        <v>68</v>
      </c>
    </row>
    <row r="24" spans="1:10" ht="24" customHeight="1" x14ac:dyDescent="0.3">
      <c r="A24" s="4" t="s">
        <v>68</v>
      </c>
      <c r="B24" s="2">
        <v>912048232</v>
      </c>
      <c r="C24" s="2" t="s">
        <v>50</v>
      </c>
      <c r="D24" s="2">
        <v>912048232</v>
      </c>
      <c r="E24" s="2" t="s">
        <v>106</v>
      </c>
      <c r="F24" s="2">
        <v>1</v>
      </c>
      <c r="G24" s="2" t="s">
        <v>52</v>
      </c>
      <c r="H24" s="2">
        <v>8</v>
      </c>
      <c r="I24" s="2">
        <v>0.2</v>
      </c>
      <c r="J24" s="2" t="s">
        <v>68</v>
      </c>
    </row>
    <row r="25" spans="1:10" ht="24" customHeight="1" x14ac:dyDescent="0.3">
      <c r="A25" s="4" t="s">
        <v>68</v>
      </c>
      <c r="B25" s="2">
        <v>912068231</v>
      </c>
      <c r="C25" s="2" t="s">
        <v>50</v>
      </c>
      <c r="D25" s="2">
        <v>912068231</v>
      </c>
      <c r="E25" s="2" t="s">
        <v>107</v>
      </c>
      <c r="F25" s="2">
        <v>1</v>
      </c>
      <c r="G25" s="2" t="s">
        <v>52</v>
      </c>
      <c r="H25" s="2">
        <v>8</v>
      </c>
      <c r="I25" s="2">
        <v>0.2</v>
      </c>
      <c r="J25" s="2" t="s">
        <v>68</v>
      </c>
    </row>
    <row r="26" spans="1:10" ht="24" customHeight="1" x14ac:dyDescent="0.3">
      <c r="A26" s="4" t="s">
        <v>68</v>
      </c>
      <c r="B26" s="2">
        <v>912068232</v>
      </c>
      <c r="C26" s="2" t="s">
        <v>50</v>
      </c>
      <c r="D26" s="2">
        <v>912068232</v>
      </c>
      <c r="E26" s="2" t="s">
        <v>108</v>
      </c>
      <c r="F26" s="2">
        <v>1</v>
      </c>
      <c r="G26" s="2" t="s">
        <v>52</v>
      </c>
      <c r="H26" s="2">
        <v>8</v>
      </c>
      <c r="I26" s="2">
        <v>0.2</v>
      </c>
      <c r="J26" s="2" t="s">
        <v>68</v>
      </c>
    </row>
    <row r="27" spans="1:10" ht="24" customHeight="1" x14ac:dyDescent="0.3">
      <c r="A27" s="4" t="s">
        <v>68</v>
      </c>
      <c r="B27" s="2">
        <v>912080130</v>
      </c>
      <c r="C27" s="2" t="s">
        <v>50</v>
      </c>
      <c r="D27" s="2">
        <v>912080130</v>
      </c>
      <c r="E27" s="2" t="s">
        <v>109</v>
      </c>
      <c r="F27" s="2">
        <v>1</v>
      </c>
      <c r="G27" s="2" t="s">
        <v>52</v>
      </c>
      <c r="H27" s="2">
        <v>8</v>
      </c>
      <c r="I27" s="2">
        <v>0.2</v>
      </c>
      <c r="J27" s="2" t="s">
        <v>68</v>
      </c>
    </row>
    <row r="28" spans="1:10" ht="24" customHeight="1" x14ac:dyDescent="0.3">
      <c r="A28" s="4" t="s">
        <v>68</v>
      </c>
      <c r="B28" s="2">
        <v>912080230</v>
      </c>
      <c r="C28" s="2" t="s">
        <v>50</v>
      </c>
      <c r="D28" s="2">
        <v>912080230</v>
      </c>
      <c r="E28" s="2" t="s">
        <v>110</v>
      </c>
      <c r="F28" s="2">
        <v>1</v>
      </c>
      <c r="G28" s="2" t="s">
        <v>52</v>
      </c>
      <c r="H28" s="2">
        <v>8</v>
      </c>
      <c r="I28" s="2">
        <v>0.2</v>
      </c>
      <c r="J28" s="2" t="s">
        <v>68</v>
      </c>
    </row>
    <row r="29" spans="1:10" ht="24" customHeight="1" x14ac:dyDescent="0.3">
      <c r="A29" s="4" t="s">
        <v>68</v>
      </c>
      <c r="B29" s="2">
        <v>912080231</v>
      </c>
      <c r="C29" s="2" t="s">
        <v>50</v>
      </c>
      <c r="D29" s="2">
        <v>912080231</v>
      </c>
      <c r="E29" s="2" t="s">
        <v>111</v>
      </c>
      <c r="F29" s="2">
        <v>1</v>
      </c>
      <c r="G29" s="2" t="s">
        <v>52</v>
      </c>
      <c r="H29" s="2">
        <v>8</v>
      </c>
      <c r="I29" s="2">
        <v>0.2</v>
      </c>
      <c r="J29" s="2" t="s">
        <v>68</v>
      </c>
    </row>
    <row r="30" spans="1:10" ht="24" customHeight="1" x14ac:dyDescent="0.3">
      <c r="A30" s="4" t="s">
        <v>68</v>
      </c>
      <c r="B30" s="2">
        <v>912080232</v>
      </c>
      <c r="C30" s="2" t="s">
        <v>50</v>
      </c>
      <c r="D30" s="2">
        <v>912080232</v>
      </c>
      <c r="E30" s="2" t="s">
        <v>112</v>
      </c>
      <c r="F30" s="2">
        <v>1</v>
      </c>
      <c r="G30" s="2" t="s">
        <v>52</v>
      </c>
      <c r="H30" s="2">
        <v>8</v>
      </c>
      <c r="I30" s="2">
        <v>0.2</v>
      </c>
      <c r="J30" s="2" t="s">
        <v>68</v>
      </c>
    </row>
    <row r="31" spans="1:10" ht="24" customHeight="1" x14ac:dyDescent="0.3">
      <c r="A31" s="4" t="s">
        <v>68</v>
      </c>
      <c r="B31" s="2">
        <v>912084130</v>
      </c>
      <c r="C31" s="2" t="s">
        <v>50</v>
      </c>
      <c r="D31" s="2">
        <v>912084130</v>
      </c>
      <c r="E31" s="2" t="s">
        <v>113</v>
      </c>
      <c r="F31" s="2">
        <v>1</v>
      </c>
      <c r="G31" s="2" t="s">
        <v>52</v>
      </c>
      <c r="H31" s="2">
        <v>8</v>
      </c>
      <c r="I31" s="2">
        <v>0.2</v>
      </c>
      <c r="J31" s="2" t="s">
        <v>68</v>
      </c>
    </row>
    <row r="32" spans="1:10" ht="24" customHeight="1" x14ac:dyDescent="0.3">
      <c r="A32" s="4" t="s">
        <v>68</v>
      </c>
      <c r="B32" s="2">
        <v>912084231</v>
      </c>
      <c r="C32" s="2" t="s">
        <v>50</v>
      </c>
      <c r="D32" s="2">
        <v>912084231</v>
      </c>
      <c r="E32" s="2" t="s">
        <v>114</v>
      </c>
      <c r="F32" s="2">
        <v>1</v>
      </c>
      <c r="G32" s="2" t="s">
        <v>52</v>
      </c>
      <c r="H32" s="2">
        <v>8</v>
      </c>
      <c r="I32" s="2">
        <v>0.2</v>
      </c>
      <c r="J32" s="2" t="s">
        <v>68</v>
      </c>
    </row>
    <row r="33" spans="1:10" ht="24" customHeight="1" x14ac:dyDescent="0.3">
      <c r="A33" s="4" t="s">
        <v>68</v>
      </c>
      <c r="B33" s="2">
        <v>912086130</v>
      </c>
      <c r="C33" s="2" t="s">
        <v>50</v>
      </c>
      <c r="D33" s="2">
        <v>912086130</v>
      </c>
      <c r="E33" s="2" t="s">
        <v>115</v>
      </c>
      <c r="F33" s="2">
        <v>1</v>
      </c>
      <c r="G33" s="2" t="s">
        <v>52</v>
      </c>
      <c r="H33" s="2">
        <v>8</v>
      </c>
      <c r="I33" s="2">
        <v>0.2</v>
      </c>
      <c r="J33" s="2" t="s">
        <v>68</v>
      </c>
    </row>
    <row r="34" spans="1:10" ht="24" customHeight="1" x14ac:dyDescent="0.3">
      <c r="A34" s="4" t="s">
        <v>68</v>
      </c>
      <c r="B34" s="2">
        <v>912086231</v>
      </c>
      <c r="C34" s="2" t="s">
        <v>50</v>
      </c>
      <c r="D34" s="2">
        <v>912086231</v>
      </c>
      <c r="E34" s="2" t="s">
        <v>116</v>
      </c>
      <c r="F34" s="2">
        <v>1</v>
      </c>
      <c r="G34" s="2" t="s">
        <v>52</v>
      </c>
      <c r="H34" s="2">
        <v>8</v>
      </c>
      <c r="I34" s="2">
        <v>0.2</v>
      </c>
      <c r="J34" s="2" t="s">
        <v>68</v>
      </c>
    </row>
    <row r="35" spans="1:10" ht="24" customHeight="1" x14ac:dyDescent="0.3">
      <c r="A35" s="4" t="s">
        <v>68</v>
      </c>
      <c r="B35" s="2">
        <v>912086232</v>
      </c>
      <c r="C35" s="2" t="s">
        <v>50</v>
      </c>
      <c r="D35" s="2">
        <v>912086232</v>
      </c>
      <c r="E35" s="2" t="s">
        <v>117</v>
      </c>
      <c r="F35" s="2">
        <v>1</v>
      </c>
      <c r="G35" s="2" t="s">
        <v>52</v>
      </c>
      <c r="H35" s="2">
        <v>8</v>
      </c>
      <c r="I35" s="2">
        <v>0.2</v>
      </c>
      <c r="J35" s="2" t="s">
        <v>68</v>
      </c>
    </row>
    <row r="36" spans="1:10" ht="24" customHeight="1" x14ac:dyDescent="0.3">
      <c r="A36" s="4" t="s">
        <v>68</v>
      </c>
      <c r="B36" s="2">
        <v>93114030</v>
      </c>
      <c r="C36" s="2" t="s">
        <v>50</v>
      </c>
      <c r="D36" s="2">
        <v>93114030</v>
      </c>
      <c r="E36" s="2" t="s">
        <v>118</v>
      </c>
      <c r="F36" s="2">
        <v>1</v>
      </c>
      <c r="G36" s="2" t="s">
        <v>52</v>
      </c>
      <c r="H36" s="2">
        <v>8</v>
      </c>
      <c r="I36" s="2">
        <v>0.2</v>
      </c>
      <c r="J36" s="2" t="s">
        <v>68</v>
      </c>
    </row>
    <row r="37" spans="1:10" ht="24" customHeight="1" x14ac:dyDescent="0.3">
      <c r="A37" s="4" t="s">
        <v>68</v>
      </c>
      <c r="B37" s="2">
        <v>30003031</v>
      </c>
      <c r="C37" s="2" t="s">
        <v>50</v>
      </c>
      <c r="D37" s="2">
        <v>30003031</v>
      </c>
      <c r="E37" s="2" t="s">
        <v>119</v>
      </c>
      <c r="F37" s="2">
        <v>1</v>
      </c>
      <c r="G37" s="2" t="s">
        <v>52</v>
      </c>
      <c r="H37" s="2">
        <v>8</v>
      </c>
      <c r="I37" s="2">
        <v>0.2</v>
      </c>
      <c r="J37" s="2" t="s">
        <v>68</v>
      </c>
    </row>
    <row r="38" spans="1:10" ht="24" customHeight="1" x14ac:dyDescent="0.3">
      <c r="A38" s="4" t="s">
        <v>68</v>
      </c>
      <c r="B38" s="2">
        <v>200520130</v>
      </c>
      <c r="C38" s="2" t="s">
        <v>50</v>
      </c>
      <c r="D38" s="2">
        <v>200520130</v>
      </c>
      <c r="E38" s="2" t="s">
        <v>120</v>
      </c>
      <c r="F38" s="2">
        <v>1</v>
      </c>
      <c r="G38" s="2" t="s">
        <v>52</v>
      </c>
      <c r="H38" s="2">
        <v>8</v>
      </c>
      <c r="I38" s="2">
        <v>0.2</v>
      </c>
      <c r="J38" s="2" t="s">
        <v>68</v>
      </c>
    </row>
    <row r="39" spans="1:10" ht="24" customHeight="1" x14ac:dyDescent="0.3">
      <c r="A39" s="4" t="s">
        <v>68</v>
      </c>
      <c r="B39" s="2">
        <v>30003330</v>
      </c>
      <c r="C39" s="2" t="s">
        <v>50</v>
      </c>
      <c r="D39" s="2">
        <v>30003330</v>
      </c>
      <c r="E39" s="2" t="s">
        <v>121</v>
      </c>
      <c r="F39" s="2">
        <v>1</v>
      </c>
      <c r="G39" s="2" t="s">
        <v>52</v>
      </c>
      <c r="H39" s="2">
        <v>8</v>
      </c>
      <c r="I39" s="2">
        <v>0.2</v>
      </c>
      <c r="J39" s="2" t="s">
        <v>68</v>
      </c>
    </row>
    <row r="40" spans="1:10" ht="24" customHeight="1" x14ac:dyDescent="0.3">
      <c r="A40" s="4" t="s">
        <v>68</v>
      </c>
      <c r="B40" s="2">
        <v>200200130</v>
      </c>
      <c r="C40" s="2" t="s">
        <v>50</v>
      </c>
      <c r="D40" s="2">
        <v>200200130</v>
      </c>
      <c r="E40" s="2" t="s">
        <v>122</v>
      </c>
      <c r="F40" s="2">
        <v>1</v>
      </c>
      <c r="G40" s="2" t="s">
        <v>52</v>
      </c>
      <c r="H40" s="2">
        <v>8</v>
      </c>
      <c r="I40" s="2">
        <v>0.2</v>
      </c>
      <c r="J40" s="2" t="s">
        <v>68</v>
      </c>
    </row>
    <row r="41" spans="1:10" ht="24" customHeight="1" x14ac:dyDescent="0.3">
      <c r="A41" s="4" t="s">
        <v>68</v>
      </c>
      <c r="B41" s="2">
        <v>301240130</v>
      </c>
      <c r="C41" s="2" t="s">
        <v>50</v>
      </c>
      <c r="D41" s="2">
        <v>301240130</v>
      </c>
      <c r="E41" s="2" t="s">
        <v>123</v>
      </c>
      <c r="F41" s="2">
        <v>1</v>
      </c>
      <c r="G41" s="2" t="s">
        <v>52</v>
      </c>
      <c r="H41" s="2">
        <v>8</v>
      </c>
      <c r="I41" s="2">
        <v>0.2</v>
      </c>
      <c r="J41" s="2" t="s">
        <v>68</v>
      </c>
    </row>
    <row r="42" spans="1:10" ht="24" customHeight="1" x14ac:dyDescent="0.3">
      <c r="A42" s="4" t="s">
        <v>68</v>
      </c>
      <c r="B42" s="2">
        <v>301060130</v>
      </c>
      <c r="C42" s="2" t="s">
        <v>50</v>
      </c>
      <c r="D42" s="2">
        <v>301060130</v>
      </c>
      <c r="E42" s="2" t="s">
        <v>124</v>
      </c>
      <c r="F42" s="2">
        <v>1</v>
      </c>
      <c r="G42" s="2" t="s">
        <v>52</v>
      </c>
      <c r="H42" s="2">
        <v>8</v>
      </c>
      <c r="I42" s="2">
        <v>0.2</v>
      </c>
      <c r="J42" s="2" t="s">
        <v>68</v>
      </c>
    </row>
    <row r="43" spans="1:10" ht="24" customHeight="1" x14ac:dyDescent="0.3">
      <c r="A43" s="4" t="s">
        <v>68</v>
      </c>
      <c r="B43" s="2">
        <v>30003032</v>
      </c>
      <c r="C43" s="2" t="s">
        <v>50</v>
      </c>
      <c r="D43" s="2">
        <v>30003032</v>
      </c>
      <c r="E43" s="2" t="s">
        <v>125</v>
      </c>
      <c r="F43" s="2">
        <v>1</v>
      </c>
      <c r="G43" s="2" t="s">
        <v>52</v>
      </c>
      <c r="H43" s="2">
        <v>8</v>
      </c>
      <c r="I43" s="2">
        <v>0.2</v>
      </c>
      <c r="J43" s="2" t="s">
        <v>68</v>
      </c>
    </row>
    <row r="44" spans="1:10" ht="24" customHeight="1" x14ac:dyDescent="0.3">
      <c r="A44" s="4" t="s">
        <v>68</v>
      </c>
      <c r="B44" s="2">
        <v>30003033</v>
      </c>
      <c r="C44" s="2" t="s">
        <v>50</v>
      </c>
      <c r="D44" s="2">
        <v>30003033</v>
      </c>
      <c r="E44" s="2" t="s">
        <v>126</v>
      </c>
      <c r="F44" s="2">
        <v>1</v>
      </c>
      <c r="G44" s="2" t="s">
        <v>52</v>
      </c>
      <c r="H44" s="2">
        <v>8</v>
      </c>
      <c r="I44" s="2">
        <v>0.2</v>
      </c>
      <c r="J44" s="2" t="s">
        <v>68</v>
      </c>
    </row>
    <row r="45" spans="1:10" ht="24" customHeight="1" x14ac:dyDescent="0.3">
      <c r="A45" s="4" t="s">
        <v>68</v>
      </c>
      <c r="B45" s="2">
        <v>91034430</v>
      </c>
      <c r="C45" s="2" t="s">
        <v>50</v>
      </c>
      <c r="D45" s="2">
        <v>91034430</v>
      </c>
      <c r="E45" s="2" t="s">
        <v>127</v>
      </c>
      <c r="F45" s="2">
        <v>1</v>
      </c>
      <c r="G45" s="2" t="s">
        <v>52</v>
      </c>
      <c r="H45" s="2">
        <v>8</v>
      </c>
      <c r="I45" s="2">
        <v>0.2</v>
      </c>
      <c r="J45" s="2" t="s">
        <v>68</v>
      </c>
    </row>
    <row r="46" spans="1:10" ht="24" customHeight="1" x14ac:dyDescent="0.3">
      <c r="A46" s="4" t="s">
        <v>68</v>
      </c>
      <c r="B46" s="2">
        <v>91184030</v>
      </c>
      <c r="C46" s="2" t="s">
        <v>50</v>
      </c>
      <c r="D46" s="2">
        <v>91184030</v>
      </c>
      <c r="E46" s="2" t="s">
        <v>128</v>
      </c>
      <c r="F46" s="2">
        <v>1</v>
      </c>
      <c r="G46" s="2" t="s">
        <v>52</v>
      </c>
      <c r="H46" s="2">
        <v>8</v>
      </c>
      <c r="I46" s="2">
        <v>0.2</v>
      </c>
      <c r="J46" s="2" t="s">
        <v>68</v>
      </c>
    </row>
    <row r="47" spans="1:10" ht="24" customHeight="1" x14ac:dyDescent="0.3">
      <c r="A47" s="4" t="s">
        <v>68</v>
      </c>
      <c r="B47" s="2">
        <v>30003430</v>
      </c>
      <c r="C47" s="2" t="s">
        <v>50</v>
      </c>
      <c r="D47" s="2">
        <v>30003430</v>
      </c>
      <c r="E47" s="2" t="s">
        <v>129</v>
      </c>
      <c r="F47" s="2">
        <v>1</v>
      </c>
      <c r="G47" s="2" t="s">
        <v>52</v>
      </c>
      <c r="H47" s="2">
        <v>8</v>
      </c>
      <c r="I47" s="2">
        <v>0.2</v>
      </c>
      <c r="J47" s="2" t="s">
        <v>68</v>
      </c>
    </row>
    <row r="48" spans="1:10" ht="24" customHeight="1" x14ac:dyDescent="0.3">
      <c r="A48" s="4" t="s">
        <v>68</v>
      </c>
      <c r="B48" s="2">
        <v>30003432</v>
      </c>
      <c r="C48" s="2" t="s">
        <v>50</v>
      </c>
      <c r="D48" s="2">
        <v>30003432</v>
      </c>
      <c r="E48" s="2" t="s">
        <v>130</v>
      </c>
      <c r="F48" s="2">
        <v>1</v>
      </c>
      <c r="G48" s="2" t="s">
        <v>52</v>
      </c>
      <c r="H48" s="2">
        <v>8</v>
      </c>
      <c r="I48" s="2">
        <v>0.2</v>
      </c>
      <c r="J48" s="2" t="s">
        <v>68</v>
      </c>
    </row>
    <row r="49" spans="1:10" ht="24" customHeight="1" x14ac:dyDescent="0.3">
      <c r="A49" s="4" t="s">
        <v>68</v>
      </c>
      <c r="B49" s="2">
        <v>91014031</v>
      </c>
      <c r="C49" s="2" t="s">
        <v>50</v>
      </c>
      <c r="D49" s="2">
        <v>91014031</v>
      </c>
      <c r="E49" s="2" t="s">
        <v>131</v>
      </c>
      <c r="F49" s="2">
        <v>1</v>
      </c>
      <c r="G49" s="2" t="s">
        <v>52</v>
      </c>
      <c r="H49" s="2">
        <v>8</v>
      </c>
      <c r="I49" s="2">
        <v>0.2</v>
      </c>
      <c r="J49" s="2" t="s">
        <v>68</v>
      </c>
    </row>
    <row r="50" spans="1:10" ht="24" customHeight="1" x14ac:dyDescent="0.3">
      <c r="A50" s="4" t="s">
        <v>68</v>
      </c>
      <c r="B50" s="2">
        <v>93114031</v>
      </c>
      <c r="C50" s="2" t="s">
        <v>50</v>
      </c>
      <c r="D50" s="2">
        <v>93114031</v>
      </c>
      <c r="E50" s="2" t="s">
        <v>132</v>
      </c>
      <c r="F50" s="2">
        <v>1</v>
      </c>
      <c r="G50" s="2" t="s">
        <v>52</v>
      </c>
      <c r="H50" s="2">
        <v>8</v>
      </c>
      <c r="I50" s="2">
        <v>0.2</v>
      </c>
      <c r="J50" s="2" t="s">
        <v>68</v>
      </c>
    </row>
    <row r="51" spans="1:10" ht="24" customHeight="1" x14ac:dyDescent="0.3">
      <c r="A51" s="4" t="s">
        <v>68</v>
      </c>
      <c r="B51" s="2">
        <v>30002134</v>
      </c>
      <c r="C51" s="2" t="s">
        <v>50</v>
      </c>
      <c r="D51" s="2">
        <v>30002134</v>
      </c>
      <c r="E51" s="2" t="s">
        <v>133</v>
      </c>
      <c r="F51" s="2">
        <v>1</v>
      </c>
      <c r="G51" s="2" t="s">
        <v>52</v>
      </c>
      <c r="H51" s="2">
        <v>8</v>
      </c>
      <c r="I51" s="2">
        <v>0.2</v>
      </c>
      <c r="J51" s="2" t="s">
        <v>68</v>
      </c>
    </row>
    <row r="52" spans="1:10" ht="24" customHeight="1" x14ac:dyDescent="0.3">
      <c r="A52" s="4" t="s">
        <v>68</v>
      </c>
      <c r="B52" s="2">
        <v>300800130</v>
      </c>
      <c r="C52" s="2" t="s">
        <v>50</v>
      </c>
      <c r="D52" s="2">
        <v>300800130</v>
      </c>
      <c r="E52" s="2" t="s">
        <v>134</v>
      </c>
      <c r="F52" s="2">
        <v>1</v>
      </c>
      <c r="G52" s="2" t="s">
        <v>52</v>
      </c>
      <c r="H52" s="2">
        <v>8</v>
      </c>
      <c r="I52" s="2">
        <v>0.2</v>
      </c>
      <c r="J52" s="2" t="s">
        <v>68</v>
      </c>
    </row>
    <row r="53" spans="1:10" ht="24" customHeight="1" x14ac:dyDescent="0.3">
      <c r="A53" s="4" t="s">
        <v>68</v>
      </c>
      <c r="B53" s="2">
        <v>300800230</v>
      </c>
      <c r="C53" s="2" t="s">
        <v>50</v>
      </c>
      <c r="D53" s="2">
        <v>300800230</v>
      </c>
      <c r="E53" s="2" t="s">
        <v>135</v>
      </c>
      <c r="F53" s="2">
        <v>1</v>
      </c>
      <c r="G53" s="2" t="s">
        <v>52</v>
      </c>
      <c r="H53" s="2">
        <v>8</v>
      </c>
      <c r="I53" s="2">
        <v>0.2</v>
      </c>
      <c r="J53" s="2" t="s">
        <v>68</v>
      </c>
    </row>
    <row r="54" spans="1:10" ht="24" customHeight="1" x14ac:dyDescent="0.3">
      <c r="A54" s="4" t="s">
        <v>68</v>
      </c>
      <c r="B54" s="2">
        <v>300815230</v>
      </c>
      <c r="C54" s="2" t="s">
        <v>50</v>
      </c>
      <c r="D54" s="2">
        <v>300815230</v>
      </c>
      <c r="E54" s="2" t="s">
        <v>136</v>
      </c>
      <c r="F54" s="2">
        <v>1</v>
      </c>
      <c r="G54" s="2" t="s">
        <v>52</v>
      </c>
      <c r="H54" s="2">
        <v>8</v>
      </c>
      <c r="I54" s="2">
        <v>0.2</v>
      </c>
      <c r="J54" s="2" t="s">
        <v>68</v>
      </c>
    </row>
    <row r="55" spans="1:10" ht="24" customHeight="1" x14ac:dyDescent="0.3">
      <c r="A55" s="4" t="s">
        <v>68</v>
      </c>
      <c r="B55" s="2">
        <v>301248130</v>
      </c>
      <c r="C55" s="2" t="s">
        <v>50</v>
      </c>
      <c r="D55" s="2">
        <v>301248130</v>
      </c>
      <c r="E55" s="2" t="s">
        <v>137</v>
      </c>
      <c r="F55" s="2">
        <v>1</v>
      </c>
      <c r="G55" s="2" t="s">
        <v>52</v>
      </c>
      <c r="H55" s="2">
        <v>8</v>
      </c>
      <c r="I55" s="2">
        <v>0.2</v>
      </c>
      <c r="J55" s="2" t="s">
        <v>68</v>
      </c>
    </row>
    <row r="56" spans="1:10" ht="24" customHeight="1" x14ac:dyDescent="0.3">
      <c r="A56" s="4" t="s">
        <v>68</v>
      </c>
      <c r="B56" s="2">
        <v>301460130</v>
      </c>
      <c r="C56" s="2" t="s">
        <v>50</v>
      </c>
      <c r="D56" s="2">
        <v>301460130</v>
      </c>
      <c r="E56" s="2" t="s">
        <v>138</v>
      </c>
      <c r="F56" s="2">
        <v>1</v>
      </c>
      <c r="G56" s="2" t="s">
        <v>52</v>
      </c>
      <c r="H56" s="2">
        <v>8</v>
      </c>
      <c r="I56" s="2">
        <v>0.2</v>
      </c>
      <c r="J56" s="2" t="s">
        <v>68</v>
      </c>
    </row>
    <row r="57" spans="1:10" ht="24" customHeight="1" x14ac:dyDescent="0.3">
      <c r="A57" s="4" t="s">
        <v>68</v>
      </c>
      <c r="B57" s="2">
        <v>98014030</v>
      </c>
      <c r="C57" s="2" t="s">
        <v>50</v>
      </c>
      <c r="D57" s="2">
        <v>98014030</v>
      </c>
      <c r="E57" s="2" t="s">
        <v>139</v>
      </c>
      <c r="F57" s="2">
        <v>1</v>
      </c>
      <c r="G57" s="2" t="s">
        <v>52</v>
      </c>
      <c r="H57" s="2">
        <v>8</v>
      </c>
      <c r="I57" s="2">
        <v>0.2</v>
      </c>
      <c r="J57" s="2" t="s">
        <v>68</v>
      </c>
    </row>
    <row r="58" spans="1:10" ht="24" customHeight="1" x14ac:dyDescent="0.3">
      <c r="A58" s="4" t="s">
        <v>68</v>
      </c>
      <c r="B58" s="2">
        <v>30009930</v>
      </c>
      <c r="C58" s="2" t="s">
        <v>50</v>
      </c>
      <c r="D58" s="2">
        <v>30009930</v>
      </c>
      <c r="E58" s="2" t="s">
        <v>140</v>
      </c>
      <c r="F58" s="2">
        <v>1</v>
      </c>
      <c r="G58" s="2" t="s">
        <v>52</v>
      </c>
      <c r="H58" s="2">
        <v>8</v>
      </c>
      <c r="I58" s="2">
        <v>0.2</v>
      </c>
      <c r="J58" s="2" t="s">
        <v>68</v>
      </c>
    </row>
    <row r="59" spans="1:10" ht="24" customHeight="1" x14ac:dyDescent="0.3">
      <c r="A59" s="4" t="s">
        <v>68</v>
      </c>
      <c r="B59" s="2">
        <v>200124130</v>
      </c>
      <c r="C59" s="2" t="s">
        <v>50</v>
      </c>
      <c r="D59" s="2">
        <v>200124130</v>
      </c>
      <c r="E59" s="2" t="s">
        <v>141</v>
      </c>
      <c r="F59" s="2">
        <v>1</v>
      </c>
      <c r="G59" s="2" t="s">
        <v>52</v>
      </c>
      <c r="H59" s="2">
        <v>8</v>
      </c>
      <c r="I59" s="2">
        <v>0.2</v>
      </c>
      <c r="J59" s="2" t="s">
        <v>68</v>
      </c>
    </row>
    <row r="60" spans="1:10" ht="24" customHeight="1" x14ac:dyDescent="0.3">
      <c r="A60" s="4" t="s">
        <v>68</v>
      </c>
      <c r="B60" s="2">
        <v>200131130</v>
      </c>
      <c r="C60" s="2" t="s">
        <v>50</v>
      </c>
      <c r="D60" s="2">
        <v>200131130</v>
      </c>
      <c r="E60" s="2" t="s">
        <v>142</v>
      </c>
      <c r="F60" s="2">
        <v>1</v>
      </c>
      <c r="G60" s="2" t="s">
        <v>52</v>
      </c>
      <c r="H60" s="2">
        <v>8</v>
      </c>
      <c r="I60" s="2">
        <v>0.2</v>
      </c>
      <c r="J60" s="2" t="s">
        <v>68</v>
      </c>
    </row>
    <row r="61" spans="1:10" ht="24" customHeight="1" x14ac:dyDescent="0.3">
      <c r="A61" s="4" t="s">
        <v>68</v>
      </c>
      <c r="B61" s="2">
        <v>200161130</v>
      </c>
      <c r="C61" s="2" t="s">
        <v>50</v>
      </c>
      <c r="D61" s="2">
        <v>200161130</v>
      </c>
      <c r="E61" s="2" t="s">
        <v>143</v>
      </c>
      <c r="F61" s="2">
        <v>1</v>
      </c>
      <c r="G61" s="2" t="s">
        <v>52</v>
      </c>
      <c r="H61" s="2">
        <v>8</v>
      </c>
      <c r="I61" s="2">
        <v>0.2</v>
      </c>
      <c r="J61" s="2" t="s">
        <v>68</v>
      </c>
    </row>
    <row r="62" spans="1:10" ht="24" customHeight="1" x14ac:dyDescent="0.3">
      <c r="A62" s="4" t="s">
        <v>68</v>
      </c>
      <c r="B62" s="2">
        <v>200760130</v>
      </c>
      <c r="C62" s="2" t="s">
        <v>50</v>
      </c>
      <c r="D62" s="2">
        <v>200760130</v>
      </c>
      <c r="E62" s="2" t="s">
        <v>144</v>
      </c>
      <c r="F62" s="2">
        <v>1</v>
      </c>
      <c r="G62" s="2" t="s">
        <v>52</v>
      </c>
      <c r="H62" s="2">
        <v>8</v>
      </c>
      <c r="I62" s="2">
        <v>0.2</v>
      </c>
      <c r="J62" s="2" t="s">
        <v>68</v>
      </c>
    </row>
    <row r="63" spans="1:10" ht="24" customHeight="1" x14ac:dyDescent="0.3">
      <c r="A63" s="4" t="s">
        <v>68</v>
      </c>
      <c r="B63" s="2">
        <v>200630130</v>
      </c>
      <c r="C63" s="2" t="s">
        <v>50</v>
      </c>
      <c r="D63" s="2">
        <v>200630130</v>
      </c>
      <c r="E63" s="2" t="s">
        <v>145</v>
      </c>
      <c r="F63" s="2">
        <v>1</v>
      </c>
      <c r="G63" s="2" t="s">
        <v>52</v>
      </c>
      <c r="H63" s="2">
        <v>8</v>
      </c>
      <c r="I63" s="2">
        <v>0.2</v>
      </c>
      <c r="J63" s="2" t="s">
        <v>68</v>
      </c>
    </row>
    <row r="64" spans="1:10" ht="24" customHeight="1" x14ac:dyDescent="0.3">
      <c r="A64" s="4" t="s">
        <v>68</v>
      </c>
      <c r="B64" s="2">
        <v>200546131</v>
      </c>
      <c r="C64" s="2" t="s">
        <v>50</v>
      </c>
      <c r="D64" s="2">
        <v>200546131</v>
      </c>
      <c r="E64" s="2" t="s">
        <v>146</v>
      </c>
      <c r="F64" s="2">
        <v>1</v>
      </c>
      <c r="G64" s="2" t="s">
        <v>52</v>
      </c>
      <c r="H64" s="2">
        <v>8</v>
      </c>
      <c r="I64" s="2">
        <v>0.2</v>
      </c>
      <c r="J64" s="2" t="s">
        <v>68</v>
      </c>
    </row>
    <row r="65" spans="1:10" ht="24" customHeight="1" x14ac:dyDescent="0.3">
      <c r="A65" s="4" t="s">
        <v>68</v>
      </c>
      <c r="B65" s="2">
        <v>200546132</v>
      </c>
      <c r="C65" s="2" t="s">
        <v>50</v>
      </c>
      <c r="D65" s="2">
        <v>200546132</v>
      </c>
      <c r="E65" s="2" t="s">
        <v>147</v>
      </c>
      <c r="F65" s="2">
        <v>1</v>
      </c>
      <c r="G65" s="2" t="s">
        <v>52</v>
      </c>
      <c r="H65" s="2">
        <v>8</v>
      </c>
      <c r="I65" s="2">
        <v>0.2</v>
      </c>
      <c r="J65" s="2" t="s">
        <v>68</v>
      </c>
    </row>
    <row r="66" spans="1:10" ht="24" customHeight="1" x14ac:dyDescent="0.3">
      <c r="A66" s="4" t="s">
        <v>68</v>
      </c>
      <c r="B66" s="2">
        <v>200540131</v>
      </c>
      <c r="C66" s="2" t="s">
        <v>50</v>
      </c>
      <c r="D66" s="2">
        <v>200540131</v>
      </c>
      <c r="E66" s="2" t="s">
        <v>148</v>
      </c>
      <c r="F66" s="2">
        <v>1</v>
      </c>
      <c r="G66" s="2" t="s">
        <v>52</v>
      </c>
      <c r="H66" s="2">
        <v>8</v>
      </c>
      <c r="I66" s="2">
        <v>0.2</v>
      </c>
      <c r="J66" s="2" t="s">
        <v>68</v>
      </c>
    </row>
    <row r="67" spans="1:10" ht="24" customHeight="1" x14ac:dyDescent="0.3">
      <c r="A67" s="4" t="s">
        <v>68</v>
      </c>
      <c r="B67" s="2">
        <v>200540132</v>
      </c>
      <c r="C67" s="2" t="s">
        <v>50</v>
      </c>
      <c r="D67" s="2">
        <v>200540132</v>
      </c>
      <c r="E67" s="2" t="s">
        <v>149</v>
      </c>
      <c r="F67" s="2">
        <v>1</v>
      </c>
      <c r="G67" s="2" t="s">
        <v>52</v>
      </c>
      <c r="H67" s="2">
        <v>8</v>
      </c>
      <c r="I67" s="2">
        <v>0.2</v>
      </c>
      <c r="J67" s="2" t="s">
        <v>68</v>
      </c>
    </row>
    <row r="68" spans="1:10" ht="24" customHeight="1" x14ac:dyDescent="0.3">
      <c r="A68" s="4" t="s">
        <v>68</v>
      </c>
      <c r="B68" s="2">
        <v>200543131</v>
      </c>
      <c r="C68" s="2" t="s">
        <v>50</v>
      </c>
      <c r="D68" s="2">
        <v>200543131</v>
      </c>
      <c r="E68" s="2" t="s">
        <v>150</v>
      </c>
      <c r="F68" s="2">
        <v>1</v>
      </c>
      <c r="G68" s="2" t="s">
        <v>52</v>
      </c>
      <c r="H68" s="2">
        <v>8</v>
      </c>
      <c r="I68" s="2">
        <v>0.2</v>
      </c>
      <c r="J68" s="2" t="s">
        <v>68</v>
      </c>
    </row>
    <row r="69" spans="1:10" ht="24" customHeight="1" x14ac:dyDescent="0.3">
      <c r="A69" s="4" t="s">
        <v>68</v>
      </c>
      <c r="B69" s="2">
        <v>200543132</v>
      </c>
      <c r="C69" s="2" t="s">
        <v>50</v>
      </c>
      <c r="D69" s="2">
        <v>200543132</v>
      </c>
      <c r="E69" s="2" t="s">
        <v>151</v>
      </c>
      <c r="F69" s="2">
        <v>1</v>
      </c>
      <c r="G69" s="2" t="s">
        <v>52</v>
      </c>
      <c r="H69" s="2">
        <v>8</v>
      </c>
      <c r="I69" s="2">
        <v>0.2</v>
      </c>
      <c r="J69" s="2" t="s">
        <v>68</v>
      </c>
    </row>
    <row r="70" spans="1:10" ht="24" customHeight="1" x14ac:dyDescent="0.3">
      <c r="A70" s="4" t="s">
        <v>68</v>
      </c>
      <c r="B70" s="2">
        <v>30008930</v>
      </c>
      <c r="C70" s="2" t="s">
        <v>50</v>
      </c>
      <c r="D70" s="2">
        <v>30008930</v>
      </c>
      <c r="E70" s="2" t="s">
        <v>152</v>
      </c>
      <c r="F70" s="2">
        <v>1</v>
      </c>
      <c r="G70" s="2" t="s">
        <v>52</v>
      </c>
      <c r="H70" s="2">
        <v>8</v>
      </c>
      <c r="I70" s="2">
        <v>0.2</v>
      </c>
      <c r="J70" s="2" t="s">
        <v>68</v>
      </c>
    </row>
    <row r="71" spans="1:10" ht="24" customHeight="1" x14ac:dyDescent="0.3">
      <c r="A71" s="4" t="s">
        <v>68</v>
      </c>
      <c r="B71" s="2">
        <v>30008931</v>
      </c>
      <c r="C71" s="2" t="s">
        <v>50</v>
      </c>
      <c r="D71" s="2">
        <v>30008931</v>
      </c>
      <c r="E71" s="2" t="s">
        <v>153</v>
      </c>
      <c r="F71" s="2">
        <v>1</v>
      </c>
      <c r="G71" s="2" t="s">
        <v>52</v>
      </c>
      <c r="H71" s="2">
        <v>8</v>
      </c>
      <c r="I71" s="2">
        <v>0.2</v>
      </c>
      <c r="J71" s="2" t="s">
        <v>68</v>
      </c>
    </row>
    <row r="72" spans="1:10" ht="24" customHeight="1" x14ac:dyDescent="0.3">
      <c r="A72" s="4" t="s">
        <v>68</v>
      </c>
      <c r="B72" s="2">
        <v>912050230</v>
      </c>
      <c r="C72" s="2" t="s">
        <v>50</v>
      </c>
      <c r="D72" s="2">
        <v>912050230</v>
      </c>
      <c r="E72" s="2" t="s">
        <v>154</v>
      </c>
      <c r="F72" s="2">
        <v>1</v>
      </c>
      <c r="G72" s="2" t="s">
        <v>52</v>
      </c>
      <c r="H72" s="2">
        <v>8</v>
      </c>
      <c r="I72" s="2">
        <v>0.2</v>
      </c>
      <c r="J72" s="2" t="s">
        <v>68</v>
      </c>
    </row>
    <row r="73" spans="1:10" ht="24" customHeight="1" x14ac:dyDescent="0.3">
      <c r="A73" s="4" t="s">
        <v>68</v>
      </c>
      <c r="B73" s="2">
        <v>912050231</v>
      </c>
      <c r="C73" s="2" t="s">
        <v>50</v>
      </c>
      <c r="D73" s="2">
        <v>912050231</v>
      </c>
      <c r="E73" s="2" t="s">
        <v>155</v>
      </c>
      <c r="F73" s="2">
        <v>1</v>
      </c>
      <c r="G73" s="2" t="s">
        <v>52</v>
      </c>
      <c r="H73" s="2">
        <v>8</v>
      </c>
      <c r="I73" s="2">
        <v>0.2</v>
      </c>
      <c r="J73" s="2" t="s">
        <v>68</v>
      </c>
    </row>
    <row r="74" spans="1:10" ht="24" customHeight="1" x14ac:dyDescent="0.3">
      <c r="A74" s="4" t="s">
        <v>68</v>
      </c>
      <c r="B74" s="2">
        <v>912090333</v>
      </c>
      <c r="C74" s="2" t="s">
        <v>50</v>
      </c>
      <c r="D74" s="2">
        <v>912090333</v>
      </c>
      <c r="E74" s="2" t="s">
        <v>156</v>
      </c>
      <c r="F74" s="2">
        <v>1</v>
      </c>
      <c r="G74" s="2" t="s">
        <v>52</v>
      </c>
      <c r="H74" s="2">
        <v>8</v>
      </c>
      <c r="I74" s="2">
        <v>0.2</v>
      </c>
      <c r="J74" s="2" t="s">
        <v>68</v>
      </c>
    </row>
    <row r="75" spans="1:10" ht="24" customHeight="1" x14ac:dyDescent="0.3">
      <c r="A75" s="4" t="s">
        <v>68</v>
      </c>
      <c r="B75" s="2">
        <v>912090334</v>
      </c>
      <c r="C75" s="2" t="s">
        <v>50</v>
      </c>
      <c r="D75" s="2">
        <v>912090334</v>
      </c>
      <c r="E75" s="2" t="s">
        <v>157</v>
      </c>
      <c r="F75" s="2">
        <v>1</v>
      </c>
      <c r="G75" s="2" t="s">
        <v>52</v>
      </c>
      <c r="H75" s="2">
        <v>8</v>
      </c>
      <c r="I75" s="2">
        <v>0.2</v>
      </c>
      <c r="J75" s="2" t="s">
        <v>68</v>
      </c>
    </row>
    <row r="76" spans="1:10" ht="24" customHeight="1" x14ac:dyDescent="0.3">
      <c r="A76" s="4" t="s">
        <v>68</v>
      </c>
      <c r="B76" s="2">
        <v>912080233</v>
      </c>
      <c r="C76" s="2" t="s">
        <v>50</v>
      </c>
      <c r="D76" s="2">
        <v>912080233</v>
      </c>
      <c r="E76" s="2" t="s">
        <v>158</v>
      </c>
      <c r="F76" s="2">
        <v>1</v>
      </c>
      <c r="G76" s="2" t="s">
        <v>52</v>
      </c>
      <c r="H76" s="2">
        <v>8</v>
      </c>
      <c r="I76" s="2">
        <v>0.2</v>
      </c>
      <c r="J76" s="2" t="s">
        <v>68</v>
      </c>
    </row>
    <row r="77" spans="1:10" ht="24" customHeight="1" x14ac:dyDescent="0.3">
      <c r="A77" s="4" t="s">
        <v>68</v>
      </c>
      <c r="B77" s="2">
        <v>912080234</v>
      </c>
      <c r="C77" s="2" t="s">
        <v>50</v>
      </c>
      <c r="D77" s="2">
        <v>912080234</v>
      </c>
      <c r="E77" s="2" t="s">
        <v>159</v>
      </c>
      <c r="F77" s="2">
        <v>1</v>
      </c>
      <c r="G77" s="2" t="s">
        <v>52</v>
      </c>
      <c r="H77" s="2">
        <v>8</v>
      </c>
      <c r="I77" s="2">
        <v>0.2</v>
      </c>
      <c r="J77" s="2" t="s">
        <v>68</v>
      </c>
    </row>
    <row r="78" spans="1:10" ht="24" customHeight="1" x14ac:dyDescent="0.3">
      <c r="A78" s="4" t="s">
        <v>68</v>
      </c>
      <c r="B78" s="2">
        <v>912084233</v>
      </c>
      <c r="C78" s="2" t="s">
        <v>50</v>
      </c>
      <c r="D78" s="2">
        <v>912084233</v>
      </c>
      <c r="E78" s="2" t="s">
        <v>160</v>
      </c>
      <c r="F78" s="2">
        <v>1</v>
      </c>
      <c r="G78" s="2" t="s">
        <v>52</v>
      </c>
      <c r="H78" s="2">
        <v>8</v>
      </c>
      <c r="I78" s="2">
        <v>0.2</v>
      </c>
      <c r="J78" s="2" t="s">
        <v>68</v>
      </c>
    </row>
    <row r="79" spans="1:10" ht="24" customHeight="1" x14ac:dyDescent="0.3">
      <c r="A79" s="4" t="s">
        <v>68</v>
      </c>
      <c r="B79" s="2">
        <v>912084234</v>
      </c>
      <c r="C79" s="2" t="s">
        <v>50</v>
      </c>
      <c r="D79" s="2">
        <v>912084234</v>
      </c>
      <c r="E79" s="2" t="s">
        <v>161</v>
      </c>
      <c r="F79" s="2">
        <v>1</v>
      </c>
      <c r="G79" s="2" t="s">
        <v>52</v>
      </c>
      <c r="H79" s="2">
        <v>8</v>
      </c>
      <c r="I79" s="2">
        <v>0.2</v>
      </c>
      <c r="J79" s="2" t="s">
        <v>68</v>
      </c>
    </row>
    <row r="80" spans="1:10" ht="24" customHeight="1" x14ac:dyDescent="0.3">
      <c r="A80" s="4" t="s">
        <v>68</v>
      </c>
      <c r="B80" s="2">
        <v>912086233</v>
      </c>
      <c r="C80" s="2" t="s">
        <v>50</v>
      </c>
      <c r="D80" s="2">
        <v>912086233</v>
      </c>
      <c r="E80" s="2" t="s">
        <v>162</v>
      </c>
      <c r="F80" s="2">
        <v>1</v>
      </c>
      <c r="G80" s="2" t="s">
        <v>52</v>
      </c>
      <c r="H80" s="2">
        <v>8</v>
      </c>
      <c r="I80" s="2">
        <v>0.2</v>
      </c>
      <c r="J80" s="2" t="s">
        <v>68</v>
      </c>
    </row>
    <row r="81" spans="1:10" ht="24" customHeight="1" x14ac:dyDescent="0.3">
      <c r="A81" s="4" t="s">
        <v>68</v>
      </c>
      <c r="B81" s="2">
        <v>912086234</v>
      </c>
      <c r="C81" s="2" t="s">
        <v>50</v>
      </c>
      <c r="D81" s="2">
        <v>912086234</v>
      </c>
      <c r="E81" s="2" t="s">
        <v>163</v>
      </c>
      <c r="F81" s="2">
        <v>1</v>
      </c>
      <c r="G81" s="2" t="s">
        <v>52</v>
      </c>
      <c r="H81" s="2">
        <v>8</v>
      </c>
      <c r="I81" s="2">
        <v>0.2</v>
      </c>
      <c r="J81" s="2" t="s">
        <v>68</v>
      </c>
    </row>
    <row r="82" spans="1:10" ht="24" customHeight="1" x14ac:dyDescent="0.3">
      <c r="A82" s="4" t="s">
        <v>68</v>
      </c>
      <c r="B82" s="2">
        <v>200316130</v>
      </c>
      <c r="C82" s="2" t="s">
        <v>50</v>
      </c>
      <c r="D82" s="2">
        <v>200316130</v>
      </c>
      <c r="E82" s="2" t="s">
        <v>164</v>
      </c>
      <c r="F82" s="2">
        <v>1</v>
      </c>
      <c r="G82" s="2" t="s">
        <v>52</v>
      </c>
      <c r="H82" s="2">
        <v>8</v>
      </c>
      <c r="I82" s="2">
        <v>0.2</v>
      </c>
      <c r="J82" s="2" t="s">
        <v>68</v>
      </c>
    </row>
    <row r="83" spans="1:10" ht="24" customHeight="1" x14ac:dyDescent="0.3">
      <c r="A83" s="4" t="s">
        <v>68</v>
      </c>
      <c r="B83" s="2">
        <v>300650130</v>
      </c>
      <c r="C83" s="2" t="s">
        <v>50</v>
      </c>
      <c r="D83" s="2">
        <v>300650130</v>
      </c>
      <c r="E83" s="2" t="s">
        <v>165</v>
      </c>
      <c r="F83" s="2">
        <v>1</v>
      </c>
      <c r="G83" s="2" t="s">
        <v>52</v>
      </c>
      <c r="H83" s="2">
        <v>8</v>
      </c>
      <c r="I83" s="2">
        <v>0.2</v>
      </c>
      <c r="J83" s="2" t="s">
        <v>68</v>
      </c>
    </row>
    <row r="84" spans="1:10" ht="24" customHeight="1" x14ac:dyDescent="0.3">
      <c r="A84" s="4" t="s">
        <v>68</v>
      </c>
      <c r="B84" s="2">
        <v>200205230</v>
      </c>
      <c r="C84" s="2" t="s">
        <v>50</v>
      </c>
      <c r="D84" s="2">
        <v>200205230</v>
      </c>
      <c r="E84" s="2" t="s">
        <v>166</v>
      </c>
      <c r="F84" s="2">
        <v>1</v>
      </c>
      <c r="G84" s="2" t="s">
        <v>52</v>
      </c>
      <c r="H84" s="2">
        <v>8</v>
      </c>
      <c r="I84" s="2">
        <v>0.2</v>
      </c>
      <c r="J84" s="2" t="s">
        <v>68</v>
      </c>
    </row>
    <row r="85" spans="1:10" ht="24" customHeight="1" x14ac:dyDescent="0.3">
      <c r="A85" s="4" t="s">
        <v>68</v>
      </c>
      <c r="B85" s="2">
        <v>30002136</v>
      </c>
      <c r="C85" s="2" t="s">
        <v>50</v>
      </c>
      <c r="D85" s="2">
        <v>30002136</v>
      </c>
      <c r="E85" s="2" t="s">
        <v>167</v>
      </c>
      <c r="F85" s="2">
        <v>1</v>
      </c>
      <c r="G85" s="2" t="s">
        <v>52</v>
      </c>
      <c r="H85" s="2">
        <v>8</v>
      </c>
      <c r="I85" s="2">
        <v>0.2</v>
      </c>
      <c r="J85" s="2" t="s">
        <v>68</v>
      </c>
    </row>
    <row r="86" spans="1:10" ht="24" customHeight="1" x14ac:dyDescent="0.3">
      <c r="A86" s="4" t="s">
        <v>68</v>
      </c>
      <c r="B86" s="2">
        <v>30002730</v>
      </c>
      <c r="C86" s="2" t="s">
        <v>50</v>
      </c>
      <c r="D86" s="2">
        <v>30002730</v>
      </c>
      <c r="E86" s="2" t="s">
        <v>168</v>
      </c>
      <c r="F86" s="2">
        <v>1</v>
      </c>
      <c r="G86" s="2" t="s">
        <v>52</v>
      </c>
      <c r="H86" s="2">
        <v>8</v>
      </c>
      <c r="I86" s="2">
        <v>0.2</v>
      </c>
      <c r="J86" s="2" t="s">
        <v>68</v>
      </c>
    </row>
    <row r="87" spans="1:10" ht="24" customHeight="1" x14ac:dyDescent="0.3">
      <c r="A87" s="4" t="s">
        <v>68</v>
      </c>
      <c r="B87" s="2">
        <v>91114030</v>
      </c>
      <c r="C87" s="2" t="s">
        <v>50</v>
      </c>
      <c r="D87" s="2">
        <v>91114030</v>
      </c>
      <c r="E87" s="2" t="s">
        <v>169</v>
      </c>
      <c r="F87" s="2">
        <v>1</v>
      </c>
      <c r="G87" s="2" t="s">
        <v>52</v>
      </c>
      <c r="H87" s="2">
        <v>8</v>
      </c>
      <c r="I87" s="2">
        <v>0.2</v>
      </c>
      <c r="J87" s="2" t="s">
        <v>68</v>
      </c>
    </row>
    <row r="88" spans="1:10" ht="24" customHeight="1" x14ac:dyDescent="0.3">
      <c r="A88" s="4" t="s">
        <v>68</v>
      </c>
      <c r="B88" s="2">
        <v>91116030</v>
      </c>
      <c r="C88" s="2" t="s">
        <v>50</v>
      </c>
      <c r="D88" s="2">
        <v>91116030</v>
      </c>
      <c r="E88" s="2" t="s">
        <v>170</v>
      </c>
      <c r="F88" s="2">
        <v>1</v>
      </c>
      <c r="G88" s="2" t="s">
        <v>52</v>
      </c>
      <c r="H88" s="2">
        <v>8</v>
      </c>
      <c r="I88" s="2">
        <v>0.2</v>
      </c>
      <c r="J88" s="2" t="s">
        <v>68</v>
      </c>
    </row>
    <row r="89" spans="1:10" ht="24" customHeight="1" x14ac:dyDescent="0.3">
      <c r="A89" s="4" t="s">
        <v>68</v>
      </c>
      <c r="B89" s="2">
        <v>91119030</v>
      </c>
      <c r="C89" s="2" t="s">
        <v>50</v>
      </c>
      <c r="D89" s="2">
        <v>91119030</v>
      </c>
      <c r="E89" s="2" t="s">
        <v>171</v>
      </c>
      <c r="F89" s="2">
        <v>1</v>
      </c>
      <c r="G89" s="2" t="s">
        <v>52</v>
      </c>
      <c r="H89" s="2">
        <v>8</v>
      </c>
      <c r="I89" s="2">
        <v>0.2</v>
      </c>
      <c r="J89" s="2" t="s">
        <v>68</v>
      </c>
    </row>
    <row r="90" spans="1:10" ht="24" customHeight="1" x14ac:dyDescent="0.3">
      <c r="A90" s="4" t="s">
        <v>68</v>
      </c>
      <c r="B90" s="2">
        <v>91514030</v>
      </c>
      <c r="C90" s="2" t="s">
        <v>50</v>
      </c>
      <c r="D90" s="2">
        <v>91514030</v>
      </c>
      <c r="E90" s="2" t="s">
        <v>172</v>
      </c>
      <c r="F90" s="2">
        <v>1</v>
      </c>
      <c r="G90" s="2" t="s">
        <v>52</v>
      </c>
      <c r="H90" s="2">
        <v>8</v>
      </c>
      <c r="I90" s="2">
        <v>0.2</v>
      </c>
      <c r="J90" s="2" t="s">
        <v>68</v>
      </c>
    </row>
    <row r="91" spans="1:10" ht="24" customHeight="1" x14ac:dyDescent="0.3">
      <c r="A91" s="4" t="s">
        <v>68</v>
      </c>
      <c r="B91" s="2">
        <v>91516030</v>
      </c>
      <c r="C91" s="2" t="s">
        <v>50</v>
      </c>
      <c r="D91" s="2">
        <v>91516030</v>
      </c>
      <c r="E91" s="2" t="s">
        <v>173</v>
      </c>
      <c r="F91" s="2">
        <v>1</v>
      </c>
      <c r="G91" s="2" t="s">
        <v>52</v>
      </c>
      <c r="H91" s="2">
        <v>8</v>
      </c>
      <c r="I91" s="2">
        <v>0.2</v>
      </c>
      <c r="J91" s="2" t="s">
        <v>68</v>
      </c>
    </row>
    <row r="92" spans="1:10" ht="24" customHeight="1" x14ac:dyDescent="0.3">
      <c r="A92" s="4" t="s">
        <v>68</v>
      </c>
      <c r="B92" s="2">
        <v>91519030</v>
      </c>
      <c r="C92" s="2" t="s">
        <v>50</v>
      </c>
      <c r="D92" s="2">
        <v>91519030</v>
      </c>
      <c r="E92" s="2" t="s">
        <v>174</v>
      </c>
      <c r="F92" s="2">
        <v>1</v>
      </c>
      <c r="G92" s="2" t="s">
        <v>52</v>
      </c>
      <c r="H92" s="2">
        <v>8</v>
      </c>
      <c r="I92" s="2">
        <v>0.2</v>
      </c>
      <c r="J92" s="2" t="s">
        <v>68</v>
      </c>
    </row>
    <row r="93" spans="1:10" ht="24" customHeight="1" x14ac:dyDescent="0.3">
      <c r="A93" s="4" t="s">
        <v>68</v>
      </c>
      <c r="B93" s="2">
        <v>95510030</v>
      </c>
      <c r="C93" s="2" t="s">
        <v>50</v>
      </c>
      <c r="D93" s="2">
        <v>95510030</v>
      </c>
      <c r="E93" s="2" t="s">
        <v>175</v>
      </c>
      <c r="F93" s="2">
        <v>1</v>
      </c>
      <c r="G93" s="2" t="s">
        <v>52</v>
      </c>
      <c r="H93" s="2">
        <v>8</v>
      </c>
      <c r="I93" s="2">
        <v>0.2</v>
      </c>
      <c r="J93" s="2" t="s">
        <v>68</v>
      </c>
    </row>
    <row r="94" spans="1:10" ht="24" customHeight="1" x14ac:dyDescent="0.3">
      <c r="A94" s="4" t="s">
        <v>68</v>
      </c>
      <c r="B94" s="2">
        <v>98014031</v>
      </c>
      <c r="C94" s="2" t="s">
        <v>50</v>
      </c>
      <c r="D94" s="2">
        <v>98014031</v>
      </c>
      <c r="E94" s="2" t="s">
        <v>176</v>
      </c>
      <c r="F94" s="2">
        <v>1</v>
      </c>
      <c r="G94" s="2" t="s">
        <v>52</v>
      </c>
      <c r="H94" s="2">
        <v>8</v>
      </c>
      <c r="I94" s="2">
        <v>0.2</v>
      </c>
      <c r="J94" s="2" t="s">
        <v>68</v>
      </c>
    </row>
    <row r="95" spans="1:10" ht="24" customHeight="1" x14ac:dyDescent="0.3">
      <c r="A95" s="4" t="s">
        <v>68</v>
      </c>
      <c r="B95" s="2">
        <v>912060130</v>
      </c>
      <c r="C95" s="2" t="s">
        <v>50</v>
      </c>
      <c r="D95" s="2">
        <v>912060130</v>
      </c>
      <c r="E95" s="2" t="s">
        <v>177</v>
      </c>
      <c r="F95" s="2">
        <v>1</v>
      </c>
      <c r="G95" s="2" t="s">
        <v>52</v>
      </c>
      <c r="H95" s="2">
        <v>8</v>
      </c>
      <c r="I95" s="2">
        <v>0.2</v>
      </c>
      <c r="J95" s="2" t="s">
        <v>68</v>
      </c>
    </row>
    <row r="96" spans="1:10" ht="24" customHeight="1" x14ac:dyDescent="0.3">
      <c r="A96" s="4" t="s">
        <v>68</v>
      </c>
      <c r="B96" s="2">
        <v>912040130</v>
      </c>
      <c r="C96" s="2" t="s">
        <v>50</v>
      </c>
      <c r="D96" s="2">
        <v>912040130</v>
      </c>
      <c r="E96" s="2" t="s">
        <v>178</v>
      </c>
      <c r="F96" s="2">
        <v>1</v>
      </c>
      <c r="G96" s="2" t="s">
        <v>52</v>
      </c>
      <c r="H96" s="2">
        <v>8</v>
      </c>
      <c r="I96" s="2">
        <v>0.2</v>
      </c>
      <c r="J96" s="2" t="s">
        <v>68</v>
      </c>
    </row>
    <row r="97" spans="1:10" ht="24" customHeight="1" x14ac:dyDescent="0.3">
      <c r="A97" s="4" t="s">
        <v>68</v>
      </c>
      <c r="B97" s="2">
        <v>98016030</v>
      </c>
      <c r="C97" s="2" t="s">
        <v>50</v>
      </c>
      <c r="D97" s="2">
        <v>98016030</v>
      </c>
      <c r="E97" s="2" t="s">
        <v>179</v>
      </c>
      <c r="F97" s="2">
        <v>1</v>
      </c>
      <c r="G97" s="2" t="s">
        <v>52</v>
      </c>
      <c r="H97" s="2">
        <v>8</v>
      </c>
      <c r="I97" s="2">
        <v>0.2</v>
      </c>
      <c r="J97" s="2" t="s">
        <v>68</v>
      </c>
    </row>
    <row r="98" spans="1:10" ht="24" customHeight="1" x14ac:dyDescent="0.3">
      <c r="A98" s="4" t="s">
        <v>68</v>
      </c>
      <c r="B98" s="2">
        <v>30002135</v>
      </c>
      <c r="C98" s="2" t="s">
        <v>50</v>
      </c>
      <c r="D98" s="2">
        <v>30002135</v>
      </c>
      <c r="E98" s="2" t="s">
        <v>180</v>
      </c>
      <c r="F98" s="2">
        <v>1</v>
      </c>
      <c r="G98" s="2" t="s">
        <v>52</v>
      </c>
      <c r="H98" s="2">
        <v>8</v>
      </c>
      <c r="I98" s="2">
        <v>0.2</v>
      </c>
      <c r="J98" s="2" t="s">
        <v>68</v>
      </c>
    </row>
    <row r="99" spans="1:10" ht="24" customHeight="1" x14ac:dyDescent="0.3">
      <c r="A99" s="4" t="s">
        <v>68</v>
      </c>
      <c r="B99" s="2">
        <v>200312130</v>
      </c>
      <c r="C99" s="2" t="s">
        <v>50</v>
      </c>
      <c r="D99" s="2">
        <v>200312130</v>
      </c>
      <c r="E99" s="2" t="s">
        <v>181</v>
      </c>
      <c r="F99" s="2">
        <v>1</v>
      </c>
      <c r="G99" s="2" t="s">
        <v>52</v>
      </c>
      <c r="H99" s="2">
        <v>8</v>
      </c>
      <c r="I99" s="2">
        <v>0.2</v>
      </c>
      <c r="J99" s="2" t="s">
        <v>68</v>
      </c>
    </row>
    <row r="100" spans="1:10" ht="24" customHeight="1" x14ac:dyDescent="0.3">
      <c r="A100" s="4" t="s">
        <v>68</v>
      </c>
      <c r="B100" s="2">
        <v>200546130</v>
      </c>
      <c r="C100" s="2" t="s">
        <v>50</v>
      </c>
      <c r="D100" s="2">
        <v>200546130</v>
      </c>
      <c r="E100" s="2" t="s">
        <v>182</v>
      </c>
      <c r="F100" s="2">
        <v>1</v>
      </c>
      <c r="G100" s="2" t="s">
        <v>52</v>
      </c>
      <c r="H100" s="2">
        <v>8</v>
      </c>
      <c r="I100" s="2">
        <v>0.2</v>
      </c>
      <c r="J100" s="2" t="s">
        <v>68</v>
      </c>
    </row>
    <row r="101" spans="1:10" ht="24" customHeight="1" x14ac:dyDescent="0.3">
      <c r="A101" s="4" t="s">
        <v>68</v>
      </c>
      <c r="B101" s="2">
        <v>30003034</v>
      </c>
      <c r="C101" s="2" t="s">
        <v>50</v>
      </c>
      <c r="D101" s="2">
        <v>30003034</v>
      </c>
      <c r="E101" s="2" t="s">
        <v>183</v>
      </c>
      <c r="F101" s="2">
        <v>1</v>
      </c>
      <c r="G101" s="2" t="s">
        <v>52</v>
      </c>
      <c r="H101" s="2">
        <v>8</v>
      </c>
      <c r="I101" s="2">
        <v>0.2</v>
      </c>
      <c r="J101" s="2" t="s">
        <v>68</v>
      </c>
    </row>
    <row r="102" spans="1:10" ht="24" customHeight="1" x14ac:dyDescent="0.3">
      <c r="A102" s="4" t="s">
        <v>68</v>
      </c>
      <c r="B102" s="2">
        <v>30003035</v>
      </c>
      <c r="C102" s="2" t="s">
        <v>50</v>
      </c>
      <c r="D102" s="2">
        <v>30003035</v>
      </c>
      <c r="E102" s="2" t="s">
        <v>184</v>
      </c>
      <c r="F102" s="2">
        <v>1</v>
      </c>
      <c r="G102" s="2" t="s">
        <v>52</v>
      </c>
      <c r="H102" s="2">
        <v>8</v>
      </c>
      <c r="I102" s="2">
        <v>0.2</v>
      </c>
      <c r="J102" s="2" t="s">
        <v>68</v>
      </c>
    </row>
    <row r="103" spans="1:10" ht="24" customHeight="1" x14ac:dyDescent="0.3">
      <c r="A103" s="4" t="s">
        <v>68</v>
      </c>
      <c r="B103" s="2">
        <v>91816530</v>
      </c>
      <c r="C103" s="2" t="s">
        <v>50</v>
      </c>
      <c r="D103" s="2">
        <v>91816530</v>
      </c>
      <c r="E103" s="2" t="s">
        <v>185</v>
      </c>
      <c r="F103" s="2">
        <v>1</v>
      </c>
      <c r="G103" s="2" t="s">
        <v>52</v>
      </c>
      <c r="H103" s="2">
        <v>8</v>
      </c>
      <c r="I103" s="2">
        <v>0.2</v>
      </c>
      <c r="J103" s="2" t="s">
        <v>68</v>
      </c>
    </row>
    <row r="104" spans="1:10" ht="24" customHeight="1" x14ac:dyDescent="0.3">
      <c r="A104" s="4" t="s">
        <v>68</v>
      </c>
      <c r="B104" s="2">
        <v>91016530</v>
      </c>
      <c r="C104" s="2" t="s">
        <v>50</v>
      </c>
      <c r="D104" s="2">
        <v>91016530</v>
      </c>
      <c r="E104" s="2" t="s">
        <v>186</v>
      </c>
      <c r="F104" s="2">
        <v>1</v>
      </c>
      <c r="G104" s="2" t="s">
        <v>52</v>
      </c>
      <c r="H104" s="2">
        <v>8</v>
      </c>
      <c r="I104" s="2">
        <v>0.2</v>
      </c>
      <c r="J104" s="2" t="s">
        <v>68</v>
      </c>
    </row>
    <row r="105" spans="1:10" ht="24" customHeight="1" x14ac:dyDescent="0.3">
      <c r="A105" s="4" t="s">
        <v>68</v>
      </c>
      <c r="B105" s="2">
        <v>91814530</v>
      </c>
      <c r="C105" s="2" t="s">
        <v>50</v>
      </c>
      <c r="D105" s="2">
        <v>91814530</v>
      </c>
      <c r="E105" s="2" t="s">
        <v>187</v>
      </c>
      <c r="F105" s="2">
        <v>1</v>
      </c>
      <c r="G105" s="2" t="s">
        <v>52</v>
      </c>
      <c r="H105" s="2">
        <v>8</v>
      </c>
      <c r="I105" s="2">
        <v>0.2</v>
      </c>
      <c r="J105" s="2" t="s">
        <v>68</v>
      </c>
    </row>
    <row r="106" spans="1:10" ht="24" customHeight="1" x14ac:dyDescent="0.3">
      <c r="A106" s="4" t="s">
        <v>68</v>
      </c>
      <c r="B106" s="2">
        <v>91014530</v>
      </c>
      <c r="C106" s="2" t="s">
        <v>50</v>
      </c>
      <c r="D106" s="2">
        <v>91014530</v>
      </c>
      <c r="E106" s="2" t="s">
        <v>188</v>
      </c>
      <c r="F106" s="2">
        <v>1</v>
      </c>
      <c r="G106" s="2" t="s">
        <v>52</v>
      </c>
      <c r="H106" s="2">
        <v>8</v>
      </c>
      <c r="I106" s="2">
        <v>0.2</v>
      </c>
      <c r="J106" s="2" t="s">
        <v>68</v>
      </c>
    </row>
    <row r="107" spans="1:10" ht="24" customHeight="1" x14ac:dyDescent="0.3">
      <c r="A107" s="4" t="s">
        <v>68</v>
      </c>
      <c r="B107" s="2">
        <v>91813530</v>
      </c>
      <c r="C107" s="2" t="s">
        <v>50</v>
      </c>
      <c r="D107" s="2">
        <v>91813530</v>
      </c>
      <c r="E107" s="2" t="s">
        <v>189</v>
      </c>
      <c r="F107" s="2">
        <v>1</v>
      </c>
      <c r="G107" s="2" t="s">
        <v>52</v>
      </c>
      <c r="H107" s="2">
        <v>8</v>
      </c>
      <c r="I107" s="2">
        <v>0.2</v>
      </c>
      <c r="J107" s="2" t="s">
        <v>68</v>
      </c>
    </row>
    <row r="108" spans="1:10" ht="24" customHeight="1" x14ac:dyDescent="0.3">
      <c r="A108" s="4" t="s">
        <v>68</v>
      </c>
      <c r="B108" s="2">
        <v>91809530</v>
      </c>
      <c r="C108" s="2" t="s">
        <v>50</v>
      </c>
      <c r="D108" s="2">
        <v>91809530</v>
      </c>
      <c r="E108" s="2" t="s">
        <v>190</v>
      </c>
      <c r="F108" s="2">
        <v>1</v>
      </c>
      <c r="G108" s="2" t="s">
        <v>52</v>
      </c>
      <c r="H108" s="2">
        <v>8</v>
      </c>
      <c r="I108" s="2">
        <v>0.2</v>
      </c>
      <c r="J108" s="2" t="s">
        <v>68</v>
      </c>
    </row>
    <row r="109" spans="1:10" ht="24" customHeight="1" x14ac:dyDescent="0.3">
      <c r="A109" s="4" t="s">
        <v>68</v>
      </c>
      <c r="B109" s="2">
        <v>200313130</v>
      </c>
      <c r="C109" s="2" t="s">
        <v>50</v>
      </c>
      <c r="D109" s="2">
        <v>200313130</v>
      </c>
      <c r="E109" s="2" t="s">
        <v>191</v>
      </c>
      <c r="F109" s="2">
        <v>1</v>
      </c>
      <c r="G109" s="2" t="s">
        <v>52</v>
      </c>
      <c r="H109" s="2">
        <v>8</v>
      </c>
      <c r="I109" s="2">
        <v>0.2</v>
      </c>
      <c r="J109" s="2" t="s">
        <v>68</v>
      </c>
    </row>
    <row r="110" spans="1:10" ht="24" customHeight="1" x14ac:dyDescent="0.3">
      <c r="A110" s="4" t="s">
        <v>68</v>
      </c>
      <c r="B110" s="2">
        <v>200500130</v>
      </c>
      <c r="C110" s="2" t="s">
        <v>50</v>
      </c>
      <c r="D110" s="2">
        <v>200500130</v>
      </c>
      <c r="E110" s="2" t="s">
        <v>192</v>
      </c>
      <c r="F110" s="2">
        <v>1</v>
      </c>
      <c r="G110" s="2" t="s">
        <v>52</v>
      </c>
      <c r="H110" s="2">
        <v>8</v>
      </c>
      <c r="I110" s="2">
        <v>0.2</v>
      </c>
      <c r="J110" s="2" t="s">
        <v>68</v>
      </c>
    </row>
    <row r="111" spans="1:10" ht="24" customHeight="1" x14ac:dyDescent="0.3">
      <c r="A111" s="4" t="s">
        <v>68</v>
      </c>
      <c r="B111" s="2">
        <v>200543130</v>
      </c>
      <c r="C111" s="2" t="s">
        <v>50</v>
      </c>
      <c r="D111" s="2">
        <v>200543130</v>
      </c>
      <c r="E111" s="2" t="s">
        <v>193</v>
      </c>
      <c r="F111" s="2">
        <v>1</v>
      </c>
      <c r="G111" s="2" t="s">
        <v>52</v>
      </c>
      <c r="H111" s="2">
        <v>8</v>
      </c>
      <c r="I111" s="2">
        <v>0.2</v>
      </c>
      <c r="J111" s="2" t="s">
        <v>68</v>
      </c>
    </row>
    <row r="112" spans="1:10" ht="24" customHeight="1" x14ac:dyDescent="0.3">
      <c r="A112" s="4" t="s">
        <v>68</v>
      </c>
      <c r="B112" s="2">
        <v>200540130</v>
      </c>
      <c r="C112" s="2" t="s">
        <v>50</v>
      </c>
      <c r="D112" s="2">
        <v>200540130</v>
      </c>
      <c r="E112" s="2" t="s">
        <v>194</v>
      </c>
      <c r="F112" s="2">
        <v>1</v>
      </c>
      <c r="G112" s="2" t="s">
        <v>52</v>
      </c>
      <c r="H112" s="2">
        <v>8</v>
      </c>
      <c r="I112" s="2">
        <v>0.2</v>
      </c>
      <c r="J112" s="2" t="s">
        <v>68</v>
      </c>
    </row>
    <row r="113" spans="1:10" ht="24" customHeight="1" x14ac:dyDescent="0.3">
      <c r="A113" s="4" t="s">
        <v>68</v>
      </c>
      <c r="B113" s="2">
        <v>200576130</v>
      </c>
      <c r="C113" s="2" t="s">
        <v>50</v>
      </c>
      <c r="D113" s="2">
        <v>200576130</v>
      </c>
      <c r="E113" s="2" t="s">
        <v>195</v>
      </c>
      <c r="F113" s="2">
        <v>1</v>
      </c>
      <c r="G113" s="2" t="s">
        <v>52</v>
      </c>
      <c r="H113" s="2">
        <v>8</v>
      </c>
      <c r="I113" s="2">
        <v>0.2</v>
      </c>
      <c r="J113" s="2" t="s">
        <v>68</v>
      </c>
    </row>
    <row r="114" spans="1:10" ht="24" customHeight="1" x14ac:dyDescent="0.3">
      <c r="A114" s="4" t="s">
        <v>68</v>
      </c>
      <c r="B114" s="2">
        <v>200574130</v>
      </c>
      <c r="C114" s="2" t="s">
        <v>50</v>
      </c>
      <c r="D114" s="2">
        <v>200574130</v>
      </c>
      <c r="E114" s="2" t="s">
        <v>196</v>
      </c>
      <c r="F114" s="2">
        <v>1</v>
      </c>
      <c r="G114" s="2" t="s">
        <v>52</v>
      </c>
      <c r="H114" s="2">
        <v>8</v>
      </c>
      <c r="I114" s="2">
        <v>0.2</v>
      </c>
      <c r="J114" s="2" t="s">
        <v>68</v>
      </c>
    </row>
    <row r="115" spans="1:10" ht="24" customHeight="1" x14ac:dyDescent="0.3">
      <c r="A115" s="4" t="s">
        <v>68</v>
      </c>
      <c r="B115" s="2">
        <v>200570130</v>
      </c>
      <c r="C115" s="2" t="s">
        <v>50</v>
      </c>
      <c r="D115" s="2">
        <v>200570130</v>
      </c>
      <c r="E115" s="2" t="s">
        <v>197</v>
      </c>
      <c r="F115" s="2">
        <v>1</v>
      </c>
      <c r="G115" s="2" t="s">
        <v>52</v>
      </c>
      <c r="H115" s="2">
        <v>8</v>
      </c>
      <c r="I115" s="2">
        <v>0.2</v>
      </c>
      <c r="J115" s="2" t="s">
        <v>68</v>
      </c>
    </row>
    <row r="116" spans="1:10" ht="24" customHeight="1" x14ac:dyDescent="0.3">
      <c r="A116" s="4" t="s">
        <v>68</v>
      </c>
      <c r="B116" s="2">
        <v>200780130</v>
      </c>
      <c r="C116" s="2" t="s">
        <v>50</v>
      </c>
      <c r="D116" s="2">
        <v>200780130</v>
      </c>
      <c r="E116" s="2" t="s">
        <v>198</v>
      </c>
      <c r="F116" s="2">
        <v>1</v>
      </c>
      <c r="G116" s="2" t="s">
        <v>52</v>
      </c>
      <c r="H116" s="2">
        <v>8</v>
      </c>
      <c r="I116" s="2">
        <v>0.2</v>
      </c>
      <c r="J116" s="2" t="s">
        <v>68</v>
      </c>
    </row>
    <row r="117" spans="1:10" ht="24" customHeight="1" x14ac:dyDescent="0.3">
      <c r="A117" s="4" t="s">
        <v>68</v>
      </c>
      <c r="B117" s="2">
        <v>200730130</v>
      </c>
      <c r="C117" s="2" t="s">
        <v>50</v>
      </c>
      <c r="D117" s="2">
        <v>200730130</v>
      </c>
      <c r="E117" s="2" t="s">
        <v>199</v>
      </c>
      <c r="F117" s="2">
        <v>1</v>
      </c>
      <c r="G117" s="2" t="s">
        <v>52</v>
      </c>
      <c r="H117" s="2">
        <v>8</v>
      </c>
      <c r="I117" s="2">
        <v>0.2</v>
      </c>
      <c r="J117" s="2" t="s">
        <v>68</v>
      </c>
    </row>
    <row r="118" spans="1:10" ht="24" customHeight="1" x14ac:dyDescent="0.3">
      <c r="A118" s="4" t="s">
        <v>68</v>
      </c>
      <c r="B118" s="2">
        <v>200720130</v>
      </c>
      <c r="C118" s="2" t="s">
        <v>50</v>
      </c>
      <c r="D118" s="2">
        <v>200720130</v>
      </c>
      <c r="E118" s="2" t="s">
        <v>200</v>
      </c>
      <c r="F118" s="2">
        <v>1</v>
      </c>
      <c r="G118" s="2" t="s">
        <v>52</v>
      </c>
      <c r="H118" s="2">
        <v>8</v>
      </c>
      <c r="I118" s="2">
        <v>0.2</v>
      </c>
      <c r="J118" s="2" t="s">
        <v>68</v>
      </c>
    </row>
    <row r="119" spans="1:10" ht="24" customHeight="1" x14ac:dyDescent="0.3">
      <c r="A119" s="4" t="s">
        <v>68</v>
      </c>
      <c r="B119" s="2">
        <v>301450230</v>
      </c>
      <c r="C119" s="2" t="s">
        <v>50</v>
      </c>
      <c r="D119" s="2">
        <v>301450230</v>
      </c>
      <c r="E119" s="2" t="s">
        <v>201</v>
      </c>
      <c r="F119" s="2">
        <v>1</v>
      </c>
      <c r="G119" s="2" t="s">
        <v>52</v>
      </c>
      <c r="H119" s="2">
        <v>8</v>
      </c>
      <c r="I119" s="2">
        <v>0.2</v>
      </c>
      <c r="J119" s="2" t="s">
        <v>68</v>
      </c>
    </row>
    <row r="120" spans="1:10" ht="24" customHeight="1" x14ac:dyDescent="0.3">
      <c r="A120" s="4" t="s">
        <v>68</v>
      </c>
      <c r="B120" s="2">
        <v>301450130</v>
      </c>
      <c r="C120" s="2" t="s">
        <v>50</v>
      </c>
      <c r="D120" s="2">
        <v>301450130</v>
      </c>
      <c r="E120" s="2" t="s">
        <v>202</v>
      </c>
      <c r="F120" s="2">
        <v>1</v>
      </c>
      <c r="G120" s="2" t="s">
        <v>52</v>
      </c>
      <c r="H120" s="2">
        <v>8</v>
      </c>
      <c r="I120" s="2">
        <v>0.2</v>
      </c>
      <c r="J120" s="2" t="s">
        <v>68</v>
      </c>
    </row>
    <row r="121" spans="1:10" ht="24" customHeight="1" x14ac:dyDescent="0.3">
      <c r="A121" s="4" t="s">
        <v>68</v>
      </c>
      <c r="B121" s="2">
        <v>200830130</v>
      </c>
      <c r="C121" s="2" t="s">
        <v>50</v>
      </c>
      <c r="D121" s="2">
        <v>200830130</v>
      </c>
      <c r="E121" s="2" t="s">
        <v>203</v>
      </c>
      <c r="F121" s="2">
        <v>1</v>
      </c>
      <c r="G121" s="2" t="s">
        <v>52</v>
      </c>
      <c r="H121" s="2">
        <v>8</v>
      </c>
      <c r="I121" s="2">
        <v>0.2</v>
      </c>
      <c r="J121" s="2" t="s">
        <v>68</v>
      </c>
    </row>
    <row r="122" spans="1:10" ht="24" customHeight="1" x14ac:dyDescent="0.3">
      <c r="A122" s="4" t="s">
        <v>68</v>
      </c>
      <c r="B122" s="2">
        <v>912000130</v>
      </c>
      <c r="C122" s="2" t="s">
        <v>50</v>
      </c>
      <c r="D122" s="2">
        <v>912000130</v>
      </c>
      <c r="E122" s="2" t="s">
        <v>204</v>
      </c>
      <c r="F122" s="2">
        <v>1</v>
      </c>
      <c r="G122" s="2" t="s">
        <v>52</v>
      </c>
      <c r="H122" s="2">
        <v>8</v>
      </c>
      <c r="I122" s="2">
        <v>0.2</v>
      </c>
      <c r="J122" s="2" t="s">
        <v>68</v>
      </c>
    </row>
    <row r="123" spans="1:10" ht="24" customHeight="1" x14ac:dyDescent="0.3">
      <c r="A123" s="4" t="s">
        <v>68</v>
      </c>
      <c r="B123" s="2">
        <v>30002133</v>
      </c>
      <c r="C123" s="2" t="s">
        <v>50</v>
      </c>
      <c r="D123" s="2">
        <v>30002133</v>
      </c>
      <c r="E123" s="2" t="s">
        <v>205</v>
      </c>
      <c r="F123" s="2">
        <v>1</v>
      </c>
      <c r="G123" s="2" t="s">
        <v>52</v>
      </c>
      <c r="H123" s="2">
        <v>8</v>
      </c>
      <c r="I123" s="2">
        <v>0.2</v>
      </c>
      <c r="J123" s="2" t="s">
        <v>68</v>
      </c>
    </row>
    <row r="124" spans="1:10" ht="24" customHeight="1" x14ac:dyDescent="0.3">
      <c r="A124" s="4" t="s">
        <v>68</v>
      </c>
      <c r="B124" s="2">
        <v>91230030</v>
      </c>
      <c r="C124" s="2" t="s">
        <v>50</v>
      </c>
      <c r="D124" s="2">
        <v>91230030</v>
      </c>
      <c r="E124" s="2" t="s">
        <v>206</v>
      </c>
      <c r="F124" s="2">
        <v>1</v>
      </c>
      <c r="G124" s="2" t="s">
        <v>52</v>
      </c>
      <c r="H124" s="2">
        <v>8</v>
      </c>
      <c r="I124" s="2">
        <v>0.2</v>
      </c>
      <c r="J124" s="2" t="s">
        <v>68</v>
      </c>
    </row>
    <row r="125" spans="1:10" ht="24" customHeight="1" x14ac:dyDescent="0.3">
      <c r="A125" s="4" t="s">
        <v>68</v>
      </c>
      <c r="B125" s="2">
        <v>300890230</v>
      </c>
      <c r="C125" s="2" t="s">
        <v>50</v>
      </c>
      <c r="D125" s="2">
        <v>300890230</v>
      </c>
      <c r="E125" s="2" t="s">
        <v>207</v>
      </c>
      <c r="F125" s="2">
        <v>1</v>
      </c>
      <c r="G125" s="2" t="s">
        <v>52</v>
      </c>
      <c r="H125" s="2">
        <v>8</v>
      </c>
      <c r="I125" s="2">
        <v>0.2</v>
      </c>
      <c r="J125" s="2" t="s">
        <v>68</v>
      </c>
    </row>
    <row r="126" spans="1:10" ht="24" customHeight="1" x14ac:dyDescent="0.3">
      <c r="A126" s="4" t="s">
        <v>68</v>
      </c>
      <c r="B126" s="2">
        <v>300890130</v>
      </c>
      <c r="C126" s="2" t="s">
        <v>50</v>
      </c>
      <c r="D126" s="2">
        <v>300890130</v>
      </c>
      <c r="E126" s="2" t="s">
        <v>208</v>
      </c>
      <c r="F126" s="2">
        <v>1</v>
      </c>
      <c r="G126" s="2" t="s">
        <v>52</v>
      </c>
      <c r="H126" s="2">
        <v>8</v>
      </c>
      <c r="I126" s="2">
        <v>0.2</v>
      </c>
      <c r="J126" s="2" t="s">
        <v>68</v>
      </c>
    </row>
    <row r="127" spans="1:10" ht="24" customHeight="1" x14ac:dyDescent="0.3">
      <c r="A127" s="4" t="s">
        <v>68</v>
      </c>
      <c r="B127" s="2">
        <v>300891230</v>
      </c>
      <c r="C127" s="2" t="s">
        <v>50</v>
      </c>
      <c r="D127" s="2">
        <v>300891230</v>
      </c>
      <c r="E127" s="2" t="s">
        <v>209</v>
      </c>
      <c r="F127" s="2">
        <v>1</v>
      </c>
      <c r="G127" s="2" t="s">
        <v>52</v>
      </c>
      <c r="H127" s="2">
        <v>8</v>
      </c>
      <c r="I127" s="2">
        <v>0.2</v>
      </c>
      <c r="J127" s="2" t="s">
        <v>68</v>
      </c>
    </row>
    <row r="128" spans="1:10" ht="24" customHeight="1" x14ac:dyDescent="0.3">
      <c r="A128" s="4" t="s">
        <v>68</v>
      </c>
      <c r="B128" s="2">
        <v>300891130</v>
      </c>
      <c r="C128" s="2" t="s">
        <v>50</v>
      </c>
      <c r="D128" s="2">
        <v>300891130</v>
      </c>
      <c r="E128" s="2" t="s">
        <v>210</v>
      </c>
      <c r="F128" s="2">
        <v>1</v>
      </c>
      <c r="G128" s="2" t="s">
        <v>52</v>
      </c>
      <c r="H128" s="2">
        <v>8</v>
      </c>
      <c r="I128" s="2">
        <v>0.2</v>
      </c>
      <c r="J128" s="2" t="s">
        <v>68</v>
      </c>
    </row>
    <row r="129" spans="1:10" ht="24" customHeight="1" x14ac:dyDescent="0.3">
      <c r="A129" s="4" t="s">
        <v>68</v>
      </c>
      <c r="B129" s="2">
        <v>300660130</v>
      </c>
      <c r="C129" s="2" t="s">
        <v>50</v>
      </c>
      <c r="D129" s="2">
        <v>300660130</v>
      </c>
      <c r="E129" s="2" t="s">
        <v>211</v>
      </c>
      <c r="F129" s="2">
        <v>1</v>
      </c>
      <c r="G129" s="2" t="s">
        <v>52</v>
      </c>
      <c r="H129" s="2">
        <v>8</v>
      </c>
      <c r="I129" s="2">
        <v>0.2</v>
      </c>
      <c r="J129" s="2" t="s">
        <v>68</v>
      </c>
    </row>
    <row r="130" spans="1:10" ht="24" customHeight="1" x14ac:dyDescent="0.3">
      <c r="A130" s="4" t="s">
        <v>68</v>
      </c>
      <c r="B130" s="2">
        <v>301260130</v>
      </c>
      <c r="C130" s="2" t="s">
        <v>50</v>
      </c>
      <c r="D130" s="2">
        <v>301260130</v>
      </c>
      <c r="E130" s="2" t="s">
        <v>212</v>
      </c>
      <c r="F130" s="2">
        <v>1</v>
      </c>
      <c r="G130" s="2" t="s">
        <v>52</v>
      </c>
      <c r="H130" s="2">
        <v>8</v>
      </c>
      <c r="I130" s="2">
        <v>0.2</v>
      </c>
      <c r="J130" s="2" t="s">
        <v>68</v>
      </c>
    </row>
    <row r="131" spans="1:10" ht="24" customHeight="1" x14ac:dyDescent="0.3">
      <c r="A131" s="4" t="s">
        <v>68</v>
      </c>
      <c r="B131" s="2">
        <v>301246130</v>
      </c>
      <c r="C131" s="2" t="s">
        <v>50</v>
      </c>
      <c r="D131" s="2">
        <v>301246130</v>
      </c>
      <c r="E131" s="2" t="s">
        <v>213</v>
      </c>
      <c r="F131" s="2">
        <v>1</v>
      </c>
      <c r="G131" s="2" t="s">
        <v>52</v>
      </c>
      <c r="H131" s="2">
        <v>8</v>
      </c>
      <c r="I131" s="2">
        <v>0.2</v>
      </c>
      <c r="J131" s="2" t="s">
        <v>68</v>
      </c>
    </row>
    <row r="132" spans="1:10" ht="24" customHeight="1" x14ac:dyDescent="0.3">
      <c r="A132" s="4" t="s">
        <v>68</v>
      </c>
      <c r="B132" s="2">
        <v>301040130</v>
      </c>
      <c r="C132" s="2" t="s">
        <v>50</v>
      </c>
      <c r="D132" s="2">
        <v>301040130</v>
      </c>
      <c r="E132" s="2" t="s">
        <v>214</v>
      </c>
      <c r="F132" s="2">
        <v>1</v>
      </c>
      <c r="G132" s="2" t="s">
        <v>52</v>
      </c>
      <c r="H132" s="2">
        <v>8</v>
      </c>
      <c r="I132" s="2">
        <v>0.2</v>
      </c>
      <c r="J132" s="2" t="s">
        <v>68</v>
      </c>
    </row>
    <row r="133" spans="1:10" ht="24" customHeight="1" x14ac:dyDescent="0.3">
      <c r="A133" s="4" t="s">
        <v>68</v>
      </c>
      <c r="B133" s="2">
        <v>300815130</v>
      </c>
      <c r="C133" s="2" t="s">
        <v>50</v>
      </c>
      <c r="D133" s="2">
        <v>300815130</v>
      </c>
      <c r="E133" s="2" t="s">
        <v>215</v>
      </c>
      <c r="F133" s="2">
        <v>1</v>
      </c>
      <c r="G133" s="2" t="s">
        <v>52</v>
      </c>
      <c r="H133" s="2">
        <v>8</v>
      </c>
      <c r="I133" s="2">
        <v>0.2</v>
      </c>
      <c r="J133" s="2" t="s">
        <v>68</v>
      </c>
    </row>
    <row r="134" spans="1:10" ht="24" customHeight="1" x14ac:dyDescent="0.3">
      <c r="A134" s="4" t="s">
        <v>68</v>
      </c>
      <c r="B134" s="2">
        <v>912068233</v>
      </c>
      <c r="C134" s="2" t="s">
        <v>50</v>
      </c>
      <c r="D134" s="2">
        <v>912068233</v>
      </c>
      <c r="E134" s="2" t="s">
        <v>216</v>
      </c>
      <c r="F134" s="2">
        <v>1</v>
      </c>
      <c r="G134" s="2" t="s">
        <v>52</v>
      </c>
      <c r="H134" s="2">
        <v>8</v>
      </c>
      <c r="I134" s="2">
        <v>0.2</v>
      </c>
      <c r="J134" s="2" t="s">
        <v>68</v>
      </c>
    </row>
    <row r="135" spans="1:10" ht="24" customHeight="1" x14ac:dyDescent="0.3">
      <c r="A135" s="4" t="s">
        <v>68</v>
      </c>
      <c r="B135" s="2">
        <v>200522130</v>
      </c>
      <c r="C135" s="2" t="s">
        <v>50</v>
      </c>
      <c r="D135" s="2">
        <v>200522130</v>
      </c>
      <c r="E135" s="2" t="s">
        <v>217</v>
      </c>
      <c r="F135" s="2">
        <v>1</v>
      </c>
      <c r="G135" s="2" t="s">
        <v>52</v>
      </c>
      <c r="H135" s="2">
        <v>8</v>
      </c>
      <c r="I135" s="2">
        <v>0.2</v>
      </c>
      <c r="J135" s="2" t="s">
        <v>68</v>
      </c>
    </row>
    <row r="136" spans="1:10" ht="24" customHeight="1" x14ac:dyDescent="0.3">
      <c r="A136" s="4" t="s">
        <v>68</v>
      </c>
      <c r="B136" s="2">
        <v>200140130</v>
      </c>
      <c r="C136" s="2" t="s">
        <v>50</v>
      </c>
      <c r="D136" s="2">
        <v>200140130</v>
      </c>
      <c r="E136" s="2" t="s">
        <v>218</v>
      </c>
      <c r="F136" s="2">
        <v>1</v>
      </c>
      <c r="G136" s="2" t="s">
        <v>52</v>
      </c>
      <c r="H136" s="2">
        <v>8</v>
      </c>
      <c r="I136" s="2">
        <v>0.2</v>
      </c>
      <c r="J136" s="2" t="s">
        <v>68</v>
      </c>
    </row>
    <row r="137" spans="1:10" ht="24" customHeight="1" x14ac:dyDescent="0.3">
      <c r="A137" s="4" t="s">
        <v>68</v>
      </c>
      <c r="B137" s="2">
        <v>30001236</v>
      </c>
      <c r="C137" s="2" t="s">
        <v>50</v>
      </c>
      <c r="D137" s="2">
        <v>30001236</v>
      </c>
      <c r="E137" s="2" t="s">
        <v>219</v>
      </c>
      <c r="F137" s="2">
        <v>1</v>
      </c>
      <c r="G137" s="2" t="s">
        <v>52</v>
      </c>
      <c r="H137" s="2">
        <v>8</v>
      </c>
      <c r="I137" s="2">
        <v>0.2</v>
      </c>
      <c r="J137" s="2" t="s">
        <v>68</v>
      </c>
    </row>
    <row r="138" spans="1:10" ht="24" customHeight="1" x14ac:dyDescent="0.3">
      <c r="A138" s="4" t="s">
        <v>68</v>
      </c>
      <c r="B138" s="2">
        <v>30003030</v>
      </c>
      <c r="C138" s="2" t="s">
        <v>50</v>
      </c>
      <c r="D138" s="2">
        <v>30003030</v>
      </c>
      <c r="E138" s="2" t="s">
        <v>220</v>
      </c>
      <c r="F138" s="2">
        <v>1</v>
      </c>
      <c r="G138" s="2" t="s">
        <v>52</v>
      </c>
      <c r="H138" s="2">
        <v>8</v>
      </c>
      <c r="I138" s="2">
        <v>0.2</v>
      </c>
      <c r="J138" s="2" t="s">
        <v>68</v>
      </c>
    </row>
    <row r="139" spans="1:10" ht="24" customHeight="1" x14ac:dyDescent="0.3">
      <c r="A139" s="4" t="s">
        <v>68</v>
      </c>
      <c r="B139" s="2">
        <v>30008730</v>
      </c>
      <c r="C139" s="2" t="s">
        <v>50</v>
      </c>
      <c r="D139" s="2">
        <v>30008730</v>
      </c>
      <c r="E139" s="2" t="s">
        <v>221</v>
      </c>
      <c r="F139" s="2">
        <v>1</v>
      </c>
      <c r="G139" s="2" t="s">
        <v>52</v>
      </c>
      <c r="H139" s="2">
        <v>8</v>
      </c>
      <c r="I139" s="2">
        <v>0.2</v>
      </c>
      <c r="J139" s="2" t="s">
        <v>68</v>
      </c>
    </row>
    <row r="140" spans="1:10" ht="24" customHeight="1" x14ac:dyDescent="0.3">
      <c r="A140" s="4" t="s">
        <v>68</v>
      </c>
      <c r="B140" s="2">
        <v>30008731</v>
      </c>
      <c r="C140" s="2" t="s">
        <v>50</v>
      </c>
      <c r="D140" s="2">
        <v>30008731</v>
      </c>
      <c r="E140" s="2" t="s">
        <v>222</v>
      </c>
      <c r="F140" s="2">
        <v>1</v>
      </c>
      <c r="G140" s="2" t="s">
        <v>52</v>
      </c>
      <c r="H140" s="2">
        <v>8</v>
      </c>
      <c r="I140" s="2">
        <v>0.2</v>
      </c>
      <c r="J140" s="2" t="s">
        <v>68</v>
      </c>
    </row>
    <row r="141" spans="1:10" ht="24" customHeight="1" x14ac:dyDescent="0.3">
      <c r="A141" s="4" t="s">
        <v>68</v>
      </c>
      <c r="B141" s="2">
        <v>30009130</v>
      </c>
      <c r="C141" s="2" t="s">
        <v>50</v>
      </c>
      <c r="D141" s="2">
        <v>30009130</v>
      </c>
      <c r="E141" s="2" t="s">
        <v>223</v>
      </c>
      <c r="F141" s="2">
        <v>1</v>
      </c>
      <c r="G141" s="2" t="s">
        <v>52</v>
      </c>
      <c r="H141" s="2">
        <v>8</v>
      </c>
      <c r="I141" s="2">
        <v>0.2</v>
      </c>
      <c r="J141" s="2" t="s">
        <v>68</v>
      </c>
    </row>
    <row r="142" spans="1:10" ht="24" customHeight="1" x14ac:dyDescent="0.3">
      <c r="A142" s="4" t="s">
        <v>68</v>
      </c>
      <c r="B142" s="2">
        <v>91186030</v>
      </c>
      <c r="C142" s="2" t="s">
        <v>50</v>
      </c>
      <c r="D142" s="2">
        <v>91186030</v>
      </c>
      <c r="E142" s="2" t="s">
        <v>224</v>
      </c>
      <c r="F142" s="2">
        <v>1</v>
      </c>
      <c r="G142" s="2" t="s">
        <v>52</v>
      </c>
      <c r="H142" s="2">
        <v>8</v>
      </c>
      <c r="I142" s="2">
        <v>0.2</v>
      </c>
      <c r="J142" s="2" t="s">
        <v>68</v>
      </c>
    </row>
    <row r="143" spans="1:10" ht="24" customHeight="1" x14ac:dyDescent="0.3">
      <c r="A143" s="4" t="s">
        <v>68</v>
      </c>
      <c r="B143" s="2">
        <v>912090130</v>
      </c>
      <c r="C143" s="2" t="s">
        <v>50</v>
      </c>
      <c r="D143" s="2">
        <v>912090130</v>
      </c>
      <c r="E143" s="2" t="s">
        <v>225</v>
      </c>
      <c r="F143" s="2">
        <v>1</v>
      </c>
      <c r="G143" s="2" t="s">
        <v>52</v>
      </c>
      <c r="H143" s="2">
        <v>8</v>
      </c>
      <c r="I143" s="2">
        <v>0.2</v>
      </c>
      <c r="J143" s="2" t="s">
        <v>68</v>
      </c>
    </row>
    <row r="144" spans="1:10" ht="24" customHeight="1" x14ac:dyDescent="0.3">
      <c r="A144" s="4" t="s">
        <v>68</v>
      </c>
      <c r="B144" s="2">
        <v>912090230</v>
      </c>
      <c r="C144" s="2" t="s">
        <v>50</v>
      </c>
      <c r="D144" s="2">
        <v>912090230</v>
      </c>
      <c r="E144" s="2" t="s">
        <v>226</v>
      </c>
      <c r="F144" s="2">
        <v>1</v>
      </c>
      <c r="G144" s="2" t="s">
        <v>52</v>
      </c>
      <c r="H144" s="2">
        <v>8</v>
      </c>
      <c r="I144" s="2">
        <v>0.2</v>
      </c>
      <c r="J144" s="2" t="s">
        <v>68</v>
      </c>
    </row>
    <row r="145" spans="1:10" ht="24" customHeight="1" x14ac:dyDescent="0.3">
      <c r="A145" s="4" t="s">
        <v>68</v>
      </c>
      <c r="B145" s="2">
        <v>912090231</v>
      </c>
      <c r="C145" s="2" t="s">
        <v>50</v>
      </c>
      <c r="D145" s="2">
        <v>912090231</v>
      </c>
      <c r="E145" s="2" t="s">
        <v>227</v>
      </c>
      <c r="F145" s="2">
        <v>1</v>
      </c>
      <c r="G145" s="2" t="s">
        <v>52</v>
      </c>
      <c r="H145" s="2">
        <v>8</v>
      </c>
      <c r="I145" s="2">
        <v>0.2</v>
      </c>
      <c r="J145" s="2" t="s">
        <v>68</v>
      </c>
    </row>
    <row r="146" spans="1:10" ht="24" customHeight="1" x14ac:dyDescent="0.3">
      <c r="A146" s="4" t="s">
        <v>68</v>
      </c>
      <c r="B146" s="2">
        <v>912090232</v>
      </c>
      <c r="C146" s="2" t="s">
        <v>50</v>
      </c>
      <c r="D146" s="2">
        <v>912090232</v>
      </c>
      <c r="E146" s="2" t="s">
        <v>112</v>
      </c>
      <c r="F146" s="2">
        <v>1</v>
      </c>
      <c r="G146" s="2" t="s">
        <v>52</v>
      </c>
      <c r="H146" s="2">
        <v>8</v>
      </c>
      <c r="I146" s="2">
        <v>0.2</v>
      </c>
      <c r="J146" s="2" t="s">
        <v>68</v>
      </c>
    </row>
    <row r="147" spans="1:10" ht="24" customHeight="1" x14ac:dyDescent="0.3">
      <c r="A147" s="4" t="s">
        <v>68</v>
      </c>
      <c r="B147" s="2">
        <v>912090330</v>
      </c>
      <c r="C147" s="2" t="s">
        <v>50</v>
      </c>
      <c r="D147" s="2">
        <v>912090330</v>
      </c>
      <c r="E147" s="2" t="s">
        <v>228</v>
      </c>
      <c r="F147" s="2">
        <v>1</v>
      </c>
      <c r="G147" s="2" t="s">
        <v>52</v>
      </c>
      <c r="H147" s="2">
        <v>8</v>
      </c>
      <c r="I147" s="2">
        <v>0.2</v>
      </c>
      <c r="J147" s="2" t="s">
        <v>68</v>
      </c>
    </row>
    <row r="148" spans="1:10" ht="24" customHeight="1" x14ac:dyDescent="0.3">
      <c r="A148" s="4" t="s">
        <v>68</v>
      </c>
      <c r="B148" s="2">
        <v>912090331</v>
      </c>
      <c r="C148" s="2" t="s">
        <v>50</v>
      </c>
      <c r="D148" s="2">
        <v>912090331</v>
      </c>
      <c r="E148" s="2" t="s">
        <v>229</v>
      </c>
      <c r="F148" s="2">
        <v>1</v>
      </c>
      <c r="G148" s="2" t="s">
        <v>52</v>
      </c>
      <c r="H148" s="2">
        <v>8</v>
      </c>
      <c r="I148" s="2">
        <v>0.2</v>
      </c>
      <c r="J148" s="2" t="s">
        <v>68</v>
      </c>
    </row>
    <row r="149" spans="1:10" ht="24" customHeight="1" x14ac:dyDescent="0.3">
      <c r="A149" s="4" t="s">
        <v>68</v>
      </c>
      <c r="B149" s="2">
        <v>912090332</v>
      </c>
      <c r="C149" s="2" t="s">
        <v>50</v>
      </c>
      <c r="D149" s="2">
        <v>912090332</v>
      </c>
      <c r="E149" s="2" t="s">
        <v>230</v>
      </c>
      <c r="F149" s="2">
        <v>1</v>
      </c>
      <c r="G149" s="2" t="s">
        <v>52</v>
      </c>
      <c r="H149" s="2">
        <v>8</v>
      </c>
      <c r="I149" s="2">
        <v>0.2</v>
      </c>
      <c r="J149" s="2" t="s">
        <v>68</v>
      </c>
    </row>
    <row r="150" spans="1:10" ht="24" customHeight="1" x14ac:dyDescent="0.3">
      <c r="A150" s="4" t="s">
        <v>68</v>
      </c>
      <c r="B150" s="2">
        <v>10020030</v>
      </c>
      <c r="C150" s="2" t="s">
        <v>50</v>
      </c>
      <c r="D150" s="2">
        <v>10020030</v>
      </c>
      <c r="E150" s="2" t="s">
        <v>231</v>
      </c>
      <c r="F150" s="2">
        <v>1</v>
      </c>
      <c r="G150" s="2" t="s">
        <v>52</v>
      </c>
      <c r="H150" s="2">
        <v>8</v>
      </c>
      <c r="I150" s="2">
        <v>0.2</v>
      </c>
      <c r="J150" s="2" t="s">
        <v>68</v>
      </c>
    </row>
    <row r="151" spans="1:10" ht="24" customHeight="1" x14ac:dyDescent="0.3">
      <c r="A151" s="4" t="s">
        <v>68</v>
      </c>
      <c r="B151" s="2">
        <v>10030030</v>
      </c>
      <c r="C151" s="2" t="s">
        <v>50</v>
      </c>
      <c r="D151" s="2">
        <v>10030030</v>
      </c>
      <c r="E151" s="2" t="s">
        <v>232</v>
      </c>
      <c r="F151" s="2">
        <v>1</v>
      </c>
      <c r="G151" s="2" t="s">
        <v>52</v>
      </c>
      <c r="H151" s="2">
        <v>8</v>
      </c>
      <c r="I151" s="2">
        <v>0.2</v>
      </c>
      <c r="J151" s="2" t="s">
        <v>68</v>
      </c>
    </row>
    <row r="152" spans="1:10" ht="24" customHeight="1" x14ac:dyDescent="0.3">
      <c r="A152" s="4" t="s">
        <v>68</v>
      </c>
      <c r="B152" s="2">
        <v>301460131</v>
      </c>
      <c r="C152" s="2" t="s">
        <v>50</v>
      </c>
      <c r="D152" s="2">
        <v>301460131</v>
      </c>
      <c r="E152" s="2" t="s">
        <v>233</v>
      </c>
      <c r="F152" s="2">
        <v>1</v>
      </c>
      <c r="G152" s="2" t="s">
        <v>52</v>
      </c>
      <c r="H152" s="2">
        <v>8</v>
      </c>
      <c r="I152" s="2">
        <v>0.2</v>
      </c>
      <c r="J152" s="2" t="s">
        <v>68</v>
      </c>
    </row>
    <row r="153" spans="1:10" ht="24" customHeight="1" x14ac:dyDescent="0.3">
      <c r="A153" s="4" t="s">
        <v>68</v>
      </c>
      <c r="B153" s="2">
        <v>10040030</v>
      </c>
      <c r="C153" s="2" t="s">
        <v>50</v>
      </c>
      <c r="D153" s="2">
        <v>10040030</v>
      </c>
      <c r="E153" s="2" t="s">
        <v>234</v>
      </c>
      <c r="F153" s="2">
        <v>1</v>
      </c>
      <c r="G153" s="2" t="s">
        <v>52</v>
      </c>
      <c r="H153" s="2">
        <v>8</v>
      </c>
      <c r="I153" s="2">
        <v>0.2</v>
      </c>
      <c r="J153" s="2" t="s">
        <v>68</v>
      </c>
    </row>
    <row r="154" spans="1:10" ht="24" customHeight="1" x14ac:dyDescent="0.3">
      <c r="A154" s="4" t="s">
        <v>68</v>
      </c>
      <c r="B154" s="2">
        <v>301249130</v>
      </c>
      <c r="C154" s="2" t="s">
        <v>50</v>
      </c>
      <c r="D154" s="2">
        <v>301249130</v>
      </c>
      <c r="E154" s="2" t="s">
        <v>137</v>
      </c>
      <c r="F154" s="2">
        <v>1</v>
      </c>
      <c r="G154" s="2" t="s">
        <v>52</v>
      </c>
      <c r="H154" s="2">
        <v>8</v>
      </c>
      <c r="I154" s="2">
        <v>0.2</v>
      </c>
      <c r="J154" s="2" t="s">
        <v>68</v>
      </c>
    </row>
    <row r="155" spans="1:10" ht="24" customHeight="1" x14ac:dyDescent="0.3">
      <c r="A155" s="4" t="s">
        <v>68</v>
      </c>
      <c r="B155" s="2">
        <v>91205330</v>
      </c>
      <c r="C155" s="2" t="s">
        <v>50</v>
      </c>
      <c r="D155" s="2">
        <v>91205330</v>
      </c>
      <c r="E155" s="2" t="s">
        <v>235</v>
      </c>
      <c r="F155" s="2">
        <v>1</v>
      </c>
      <c r="G155" s="2" t="s">
        <v>52</v>
      </c>
      <c r="H155" s="2">
        <v>8</v>
      </c>
      <c r="I155" s="2">
        <v>0.2</v>
      </c>
      <c r="J155" s="2" t="s">
        <v>68</v>
      </c>
    </row>
    <row r="156" spans="1:10" ht="24" customHeight="1" x14ac:dyDescent="0.3">
      <c r="A156" s="4" t="s">
        <v>68</v>
      </c>
      <c r="B156" s="2">
        <v>91205331</v>
      </c>
      <c r="C156" s="2" t="s">
        <v>50</v>
      </c>
      <c r="D156" s="2">
        <v>91205331</v>
      </c>
      <c r="E156" s="2" t="s">
        <v>236</v>
      </c>
      <c r="F156" s="2">
        <v>1</v>
      </c>
      <c r="G156" s="2" t="s">
        <v>52</v>
      </c>
      <c r="H156" s="2">
        <v>8</v>
      </c>
      <c r="I156" s="2">
        <v>0.2</v>
      </c>
      <c r="J156" s="2" t="s">
        <v>68</v>
      </c>
    </row>
    <row r="157" spans="1:10" ht="24" customHeight="1" x14ac:dyDescent="0.3">
      <c r="A157" s="4" t="s">
        <v>68</v>
      </c>
      <c r="B157" s="2">
        <v>91205332</v>
      </c>
      <c r="C157" s="2" t="s">
        <v>50</v>
      </c>
      <c r="D157" s="2">
        <v>91205332</v>
      </c>
      <c r="E157" s="2" t="s">
        <v>237</v>
      </c>
      <c r="F157" s="2">
        <v>1</v>
      </c>
      <c r="G157" s="2" t="s">
        <v>52</v>
      </c>
      <c r="H157" s="2">
        <v>8</v>
      </c>
      <c r="I157" s="2">
        <v>0.2</v>
      </c>
      <c r="J157" s="2" t="s">
        <v>68</v>
      </c>
    </row>
    <row r="158" spans="1:10" ht="24" customHeight="1" x14ac:dyDescent="0.3">
      <c r="A158" s="4" t="s">
        <v>68</v>
      </c>
      <c r="B158" s="2">
        <v>912058330</v>
      </c>
      <c r="C158" s="2" t="s">
        <v>50</v>
      </c>
      <c r="D158" s="2">
        <v>912058330</v>
      </c>
      <c r="E158" s="2" t="s">
        <v>228</v>
      </c>
      <c r="F158" s="2">
        <v>1</v>
      </c>
      <c r="G158" s="2" t="s">
        <v>52</v>
      </c>
      <c r="H158" s="2">
        <v>8</v>
      </c>
      <c r="I158" s="2">
        <v>0.2</v>
      </c>
      <c r="J158" s="2" t="s">
        <v>68</v>
      </c>
    </row>
    <row r="159" spans="1:10" ht="24" customHeight="1" x14ac:dyDescent="0.3">
      <c r="A159" s="4" t="s">
        <v>68</v>
      </c>
      <c r="B159" s="2">
        <v>912055231</v>
      </c>
      <c r="C159" s="2" t="s">
        <v>50</v>
      </c>
      <c r="D159" s="2">
        <v>912055231</v>
      </c>
      <c r="E159" s="2" t="s">
        <v>155</v>
      </c>
      <c r="F159" s="2">
        <v>1</v>
      </c>
      <c r="G159" s="2" t="s">
        <v>52</v>
      </c>
      <c r="H159" s="2">
        <v>8</v>
      </c>
      <c r="I159" s="2">
        <v>0.2</v>
      </c>
      <c r="J159" s="2" t="s">
        <v>68</v>
      </c>
    </row>
    <row r="160" spans="1:10" ht="24" customHeight="1" x14ac:dyDescent="0.3">
      <c r="A160" s="4" t="s">
        <v>68</v>
      </c>
      <c r="B160" s="2">
        <v>91205732</v>
      </c>
      <c r="C160" s="2" t="s">
        <v>50</v>
      </c>
      <c r="D160" s="2">
        <v>91205732</v>
      </c>
      <c r="E160" s="2" t="s">
        <v>237</v>
      </c>
      <c r="F160" s="2">
        <v>1</v>
      </c>
      <c r="G160" s="2" t="s">
        <v>52</v>
      </c>
      <c r="H160" s="2">
        <v>8</v>
      </c>
      <c r="I160" s="2">
        <v>0.2</v>
      </c>
      <c r="J160" s="2" t="s">
        <v>68</v>
      </c>
    </row>
    <row r="161" spans="1:10" ht="24" customHeight="1" x14ac:dyDescent="0.3">
      <c r="A161" s="4" t="s">
        <v>68</v>
      </c>
      <c r="B161" s="2">
        <v>912058331</v>
      </c>
      <c r="C161" s="2" t="s">
        <v>50</v>
      </c>
      <c r="D161" s="2">
        <v>912058331</v>
      </c>
      <c r="E161" s="2" t="s">
        <v>229</v>
      </c>
      <c r="F161" s="2">
        <v>1</v>
      </c>
      <c r="G161" s="2" t="s">
        <v>52</v>
      </c>
      <c r="H161" s="2">
        <v>8</v>
      </c>
      <c r="I161" s="2">
        <v>0.2</v>
      </c>
      <c r="J161" s="2" t="s">
        <v>68</v>
      </c>
    </row>
    <row r="162" spans="1:10" ht="24" customHeight="1" x14ac:dyDescent="0.3">
      <c r="A162" s="4" t="s">
        <v>68</v>
      </c>
      <c r="B162" s="2">
        <v>91205730</v>
      </c>
      <c r="C162" s="2" t="s">
        <v>50</v>
      </c>
      <c r="D162" s="2">
        <v>91205730</v>
      </c>
      <c r="E162" s="2" t="s">
        <v>235</v>
      </c>
      <c r="F162" s="2">
        <v>1</v>
      </c>
      <c r="G162" s="2" t="s">
        <v>52</v>
      </c>
      <c r="H162" s="2">
        <v>8</v>
      </c>
      <c r="I162" s="2">
        <v>0.2</v>
      </c>
      <c r="J162" s="2" t="s">
        <v>68</v>
      </c>
    </row>
    <row r="163" spans="1:10" ht="24" customHeight="1" x14ac:dyDescent="0.3">
      <c r="A163" s="4" t="s">
        <v>68</v>
      </c>
      <c r="B163" s="2">
        <v>912058332</v>
      </c>
      <c r="C163" s="2" t="s">
        <v>50</v>
      </c>
      <c r="D163" s="2">
        <v>912058332</v>
      </c>
      <c r="E163" s="2" t="s">
        <v>230</v>
      </c>
      <c r="F163" s="2">
        <v>1</v>
      </c>
      <c r="G163" s="2" t="s">
        <v>52</v>
      </c>
      <c r="H163" s="2">
        <v>8</v>
      </c>
      <c r="I163" s="2">
        <v>0.2</v>
      </c>
      <c r="J163" s="2" t="s">
        <v>68</v>
      </c>
    </row>
    <row r="164" spans="1:10" ht="24" customHeight="1" x14ac:dyDescent="0.3">
      <c r="A164" s="4" t="s">
        <v>68</v>
      </c>
      <c r="B164" s="2">
        <v>91205731</v>
      </c>
      <c r="C164" s="2" t="s">
        <v>50</v>
      </c>
      <c r="D164" s="2">
        <v>91205731</v>
      </c>
      <c r="E164" s="2" t="s">
        <v>236</v>
      </c>
      <c r="F164" s="2">
        <v>1</v>
      </c>
      <c r="G164" s="2" t="s">
        <v>52</v>
      </c>
      <c r="H164" s="2">
        <v>8</v>
      </c>
      <c r="I164" s="2">
        <v>0.2</v>
      </c>
      <c r="J164" s="2" t="s">
        <v>68</v>
      </c>
    </row>
    <row r="165" spans="1:10" ht="24" customHeight="1" x14ac:dyDescent="0.3">
      <c r="A165" s="4" t="s">
        <v>68</v>
      </c>
      <c r="B165" s="2">
        <v>91205733</v>
      </c>
      <c r="C165" s="2" t="s">
        <v>50</v>
      </c>
      <c r="D165" s="2">
        <v>91205733</v>
      </c>
      <c r="E165" s="2" t="s">
        <v>238</v>
      </c>
      <c r="F165" s="2">
        <v>1</v>
      </c>
      <c r="G165" s="2" t="s">
        <v>52</v>
      </c>
      <c r="H165" s="2">
        <v>8</v>
      </c>
      <c r="I165" s="2">
        <v>0.2</v>
      </c>
      <c r="J165" s="2" t="s">
        <v>68</v>
      </c>
    </row>
    <row r="166" spans="1:10" ht="24" customHeight="1" x14ac:dyDescent="0.3">
      <c r="A166" s="4" t="s">
        <v>68</v>
      </c>
      <c r="B166" s="2" t="s">
        <v>239</v>
      </c>
      <c r="C166" s="2" t="s">
        <v>50</v>
      </c>
      <c r="D166" s="2" t="s">
        <v>239</v>
      </c>
      <c r="E166" s="2" t="s">
        <v>240</v>
      </c>
      <c r="F166" s="2">
        <v>1</v>
      </c>
      <c r="G166" s="2" t="s">
        <v>52</v>
      </c>
      <c r="H166" s="2">
        <v>8</v>
      </c>
      <c r="I166" s="2">
        <v>0.2</v>
      </c>
      <c r="J166" s="2" t="s">
        <v>68</v>
      </c>
    </row>
    <row r="167" spans="1:10" ht="24" customHeight="1" x14ac:dyDescent="0.3">
      <c r="A167" s="4" t="s">
        <v>68</v>
      </c>
      <c r="B167" s="2" t="s">
        <v>241</v>
      </c>
      <c r="C167" s="2" t="s">
        <v>50</v>
      </c>
      <c r="D167" s="2" t="s">
        <v>241</v>
      </c>
      <c r="E167" s="2" t="s">
        <v>242</v>
      </c>
      <c r="F167" s="2">
        <v>1</v>
      </c>
      <c r="G167" s="2" t="s">
        <v>52</v>
      </c>
      <c r="H167" s="2">
        <v>8</v>
      </c>
      <c r="I167" s="2">
        <v>0.2</v>
      </c>
      <c r="J167" s="2" t="s">
        <v>68</v>
      </c>
    </row>
    <row r="168" spans="1:10" ht="24" customHeight="1" x14ac:dyDescent="0.3">
      <c r="A168" s="4" t="s">
        <v>68</v>
      </c>
      <c r="B168" s="2" t="s">
        <v>243</v>
      </c>
      <c r="C168" s="2" t="s">
        <v>50</v>
      </c>
      <c r="D168" s="2" t="s">
        <v>243</v>
      </c>
      <c r="E168" s="2" t="s">
        <v>244</v>
      </c>
      <c r="F168" s="2">
        <v>1</v>
      </c>
      <c r="G168" s="2" t="s">
        <v>52</v>
      </c>
      <c r="H168" s="2">
        <v>8</v>
      </c>
      <c r="I168" s="2">
        <v>0.2</v>
      </c>
      <c r="J168" s="2" t="s">
        <v>68</v>
      </c>
    </row>
    <row r="169" spans="1:10" ht="24" customHeight="1" x14ac:dyDescent="0.3">
      <c r="A169" s="4" t="s">
        <v>68</v>
      </c>
      <c r="B169" s="2" t="s">
        <v>245</v>
      </c>
      <c r="C169" s="2" t="s">
        <v>50</v>
      </c>
      <c r="D169" s="2" t="s">
        <v>245</v>
      </c>
      <c r="E169" s="2" t="s">
        <v>246</v>
      </c>
      <c r="F169" s="2">
        <v>1</v>
      </c>
      <c r="G169" s="2" t="s">
        <v>52</v>
      </c>
      <c r="H169" s="2">
        <v>8</v>
      </c>
      <c r="I169" s="2">
        <v>0.2</v>
      </c>
      <c r="J169" s="2" t="s">
        <v>68</v>
      </c>
    </row>
    <row r="170" spans="1:10" ht="24" customHeight="1" x14ac:dyDescent="0.3">
      <c r="A170" s="4" t="s">
        <v>68</v>
      </c>
      <c r="B170" s="2">
        <v>200613330</v>
      </c>
      <c r="C170" s="2" t="s">
        <v>50</v>
      </c>
      <c r="D170" s="2">
        <v>200613330</v>
      </c>
      <c r="E170" s="2" t="s">
        <v>247</v>
      </c>
      <c r="F170" s="2">
        <v>1</v>
      </c>
      <c r="G170" s="2" t="s">
        <v>52</v>
      </c>
      <c r="H170" s="2">
        <v>8</v>
      </c>
      <c r="I170" s="2">
        <v>0.2</v>
      </c>
      <c r="J170" s="2" t="s">
        <v>68</v>
      </c>
    </row>
    <row r="171" spans="1:10" ht="24" customHeight="1" x14ac:dyDescent="0.3">
      <c r="A171" s="4" t="s">
        <v>68</v>
      </c>
      <c r="B171" s="2">
        <v>200131131</v>
      </c>
      <c r="C171" s="2" t="s">
        <v>50</v>
      </c>
      <c r="D171" s="2">
        <v>200131131</v>
      </c>
      <c r="E171" s="2" t="s">
        <v>248</v>
      </c>
      <c r="F171" s="2">
        <v>1</v>
      </c>
      <c r="G171" s="2" t="s">
        <v>52</v>
      </c>
      <c r="H171" s="2">
        <v>8</v>
      </c>
      <c r="I171" s="2">
        <v>0.2</v>
      </c>
      <c r="J171" s="2" t="s">
        <v>68</v>
      </c>
    </row>
    <row r="172" spans="1:10" ht="24" customHeight="1" x14ac:dyDescent="0.3">
      <c r="A172" s="4" t="s">
        <v>68</v>
      </c>
      <c r="B172" s="2">
        <v>20013112</v>
      </c>
      <c r="C172" s="2" t="s">
        <v>50</v>
      </c>
      <c r="D172" s="2">
        <v>20013112</v>
      </c>
      <c r="E172" s="2" t="s">
        <v>249</v>
      </c>
      <c r="F172" s="2">
        <v>1</v>
      </c>
      <c r="G172" s="2" t="s">
        <v>52</v>
      </c>
      <c r="H172" s="2">
        <v>8</v>
      </c>
      <c r="I172" s="2">
        <v>0.2</v>
      </c>
      <c r="J172" s="2" t="s">
        <v>68</v>
      </c>
    </row>
    <row r="173" spans="1:10" ht="24" customHeight="1" x14ac:dyDescent="0.3">
      <c r="A173" s="4" t="s">
        <v>68</v>
      </c>
      <c r="B173" s="2">
        <v>30003924</v>
      </c>
      <c r="C173" s="2" t="s">
        <v>50</v>
      </c>
      <c r="D173" s="2">
        <v>30003924</v>
      </c>
      <c r="E173" s="2" t="s">
        <v>250</v>
      </c>
      <c r="F173" s="2">
        <v>1</v>
      </c>
      <c r="G173" s="2" t="s">
        <v>52</v>
      </c>
      <c r="H173" s="2">
        <v>8</v>
      </c>
      <c r="I173" s="2">
        <v>0.2</v>
      </c>
      <c r="J173" s="2" t="s">
        <v>68</v>
      </c>
    </row>
    <row r="174" spans="1:10" ht="24" customHeight="1" x14ac:dyDescent="0.3">
      <c r="A174" s="4" t="s">
        <v>68</v>
      </c>
      <c r="B174" s="2">
        <v>200536130</v>
      </c>
      <c r="C174" s="2" t="s">
        <v>50</v>
      </c>
      <c r="D174" s="2">
        <v>200536130</v>
      </c>
      <c r="E174" s="2" t="s">
        <v>251</v>
      </c>
      <c r="F174" s="2">
        <v>1</v>
      </c>
      <c r="G174" s="2" t="s">
        <v>52</v>
      </c>
      <c r="H174" s="2">
        <v>8</v>
      </c>
      <c r="I174" s="2">
        <v>0.2</v>
      </c>
      <c r="J174" s="2" t="s">
        <v>68</v>
      </c>
    </row>
    <row r="175" spans="1:10" ht="24" customHeight="1" x14ac:dyDescent="0.3">
      <c r="A175" s="4" t="s">
        <v>68</v>
      </c>
      <c r="B175" s="2">
        <v>20015111</v>
      </c>
      <c r="C175" s="2" t="s">
        <v>50</v>
      </c>
      <c r="D175" s="2">
        <v>20015111</v>
      </c>
      <c r="E175" s="2" t="s">
        <v>252</v>
      </c>
      <c r="F175" s="2">
        <v>1</v>
      </c>
      <c r="G175" s="2" t="s">
        <v>52</v>
      </c>
      <c r="H175" s="2">
        <v>8</v>
      </c>
      <c r="I175" s="2">
        <v>0.2</v>
      </c>
      <c r="J175" s="2" t="s">
        <v>68</v>
      </c>
    </row>
    <row r="176" spans="1:10" ht="24" customHeight="1" x14ac:dyDescent="0.3">
      <c r="A176" s="4" t="s">
        <v>68</v>
      </c>
      <c r="B176" s="2">
        <v>20015211</v>
      </c>
      <c r="C176" s="2" t="s">
        <v>50</v>
      </c>
      <c r="D176" s="2">
        <v>20015211</v>
      </c>
      <c r="E176" s="2" t="s">
        <v>253</v>
      </c>
      <c r="F176" s="2">
        <v>1</v>
      </c>
      <c r="G176" s="2" t="s">
        <v>52</v>
      </c>
      <c r="H176" s="2">
        <v>8</v>
      </c>
      <c r="I176" s="2">
        <v>0.2</v>
      </c>
      <c r="J176" s="2" t="s">
        <v>68</v>
      </c>
    </row>
    <row r="177" spans="1:10" ht="24" customHeight="1" x14ac:dyDescent="0.3">
      <c r="A177" s="4" t="s">
        <v>68</v>
      </c>
      <c r="B177" s="2">
        <v>20015311</v>
      </c>
      <c r="C177" s="2" t="s">
        <v>50</v>
      </c>
      <c r="D177" s="2">
        <v>20015311</v>
      </c>
      <c r="E177" s="2" t="s">
        <v>254</v>
      </c>
      <c r="F177" s="2">
        <v>1</v>
      </c>
      <c r="G177" s="2" t="s">
        <v>52</v>
      </c>
      <c r="H177" s="2">
        <v>8</v>
      </c>
      <c r="I177" s="2">
        <v>0.2</v>
      </c>
      <c r="J177" s="2" t="s">
        <v>68</v>
      </c>
    </row>
    <row r="178" spans="1:10" ht="24" customHeight="1" x14ac:dyDescent="0.3">
      <c r="A178" s="4" t="s">
        <v>68</v>
      </c>
      <c r="B178" s="2">
        <v>20015011</v>
      </c>
      <c r="C178" s="2" t="s">
        <v>50</v>
      </c>
      <c r="D178" s="2">
        <v>20015011</v>
      </c>
      <c r="E178" s="2" t="s">
        <v>255</v>
      </c>
      <c r="F178" s="2">
        <v>1</v>
      </c>
      <c r="G178" s="2" t="s">
        <v>52</v>
      </c>
      <c r="H178" s="2">
        <v>8</v>
      </c>
      <c r="I178" s="2">
        <v>0.2</v>
      </c>
      <c r="J178" s="2" t="s">
        <v>68</v>
      </c>
    </row>
    <row r="179" spans="1:10" ht="24" customHeight="1" x14ac:dyDescent="0.3">
      <c r="A179" s="4" t="s">
        <v>68</v>
      </c>
      <c r="B179" s="2">
        <v>30003930</v>
      </c>
      <c r="C179" s="2" t="s">
        <v>50</v>
      </c>
      <c r="D179" s="2">
        <v>30003930</v>
      </c>
      <c r="E179" s="2" t="s">
        <v>256</v>
      </c>
      <c r="F179" s="2">
        <v>1</v>
      </c>
      <c r="G179" s="2" t="s">
        <v>52</v>
      </c>
      <c r="H179" s="2">
        <v>8</v>
      </c>
      <c r="I179" s="2">
        <v>0.2</v>
      </c>
      <c r="J179" s="2" t="s">
        <v>68</v>
      </c>
    </row>
    <row r="180" spans="1:10" ht="24" customHeight="1" x14ac:dyDescent="0.3">
      <c r="A180" s="4" t="s">
        <v>68</v>
      </c>
      <c r="B180" s="2">
        <v>30003932</v>
      </c>
      <c r="C180" s="2" t="s">
        <v>50</v>
      </c>
      <c r="D180" s="2">
        <v>30003932</v>
      </c>
      <c r="E180" s="2" t="s">
        <v>257</v>
      </c>
      <c r="F180" s="2">
        <v>1</v>
      </c>
      <c r="G180" s="2" t="s">
        <v>52</v>
      </c>
      <c r="H180" s="2">
        <v>8</v>
      </c>
      <c r="I180" s="2">
        <v>0.2</v>
      </c>
      <c r="J180" s="2" t="s">
        <v>68</v>
      </c>
    </row>
    <row r="181" spans="1:10" ht="24" customHeight="1" x14ac:dyDescent="0.3">
      <c r="A181" s="4" t="s">
        <v>68</v>
      </c>
      <c r="B181" s="2">
        <v>10050530</v>
      </c>
      <c r="C181" s="2" t="s">
        <v>50</v>
      </c>
      <c r="D181" s="2">
        <v>10050530</v>
      </c>
      <c r="E181" s="2" t="s">
        <v>258</v>
      </c>
      <c r="F181" s="2">
        <v>1</v>
      </c>
      <c r="G181" s="2" t="s">
        <v>52</v>
      </c>
      <c r="H181" s="2">
        <v>8</v>
      </c>
      <c r="I181" s="2">
        <v>0.2</v>
      </c>
      <c r="J181" s="2" t="s">
        <v>68</v>
      </c>
    </row>
    <row r="182" spans="1:10" ht="24" customHeight="1" x14ac:dyDescent="0.3">
      <c r="A182" s="4" t="s">
        <v>68</v>
      </c>
      <c r="B182" s="2">
        <v>91414030</v>
      </c>
      <c r="C182" s="2" t="s">
        <v>50</v>
      </c>
      <c r="D182" s="2">
        <v>91414030</v>
      </c>
      <c r="E182" s="2" t="s">
        <v>259</v>
      </c>
      <c r="F182" s="2">
        <v>1</v>
      </c>
      <c r="G182" s="2" t="s">
        <v>52</v>
      </c>
      <c r="H182" s="2">
        <v>8</v>
      </c>
      <c r="I182" s="2">
        <v>0.2</v>
      </c>
      <c r="J182" s="2" t="s">
        <v>68</v>
      </c>
    </row>
    <row r="183" spans="1:10" ht="24" customHeight="1" x14ac:dyDescent="0.3">
      <c r="A183" s="4" t="s">
        <v>68</v>
      </c>
      <c r="B183" s="2">
        <v>200250130</v>
      </c>
      <c r="C183" s="2" t="s">
        <v>50</v>
      </c>
      <c r="D183" s="2">
        <v>200250130</v>
      </c>
      <c r="E183" s="2" t="s">
        <v>260</v>
      </c>
      <c r="F183" s="2">
        <v>1</v>
      </c>
      <c r="G183" s="2" t="s">
        <v>52</v>
      </c>
      <c r="H183" s="2">
        <v>8</v>
      </c>
      <c r="I183" s="2">
        <v>0.2</v>
      </c>
      <c r="J183" s="2" t="s">
        <v>68</v>
      </c>
    </row>
    <row r="184" spans="1:10" ht="24" customHeight="1" x14ac:dyDescent="0.3">
      <c r="A184" s="4" t="s">
        <v>68</v>
      </c>
      <c r="B184" s="2">
        <v>200250131</v>
      </c>
      <c r="C184" s="2" t="s">
        <v>50</v>
      </c>
      <c r="D184" s="2">
        <v>200250131</v>
      </c>
      <c r="E184" s="2" t="s">
        <v>261</v>
      </c>
      <c r="F184" s="2">
        <v>1</v>
      </c>
      <c r="G184" s="2" t="s">
        <v>52</v>
      </c>
      <c r="H184" s="2">
        <v>8</v>
      </c>
      <c r="I184" s="2">
        <v>0.2</v>
      </c>
      <c r="J184" s="2" t="s">
        <v>68</v>
      </c>
    </row>
    <row r="185" spans="1:10" ht="24" customHeight="1" x14ac:dyDescent="0.3">
      <c r="A185" s="4" t="s">
        <v>68</v>
      </c>
      <c r="B185" s="2">
        <v>200196130</v>
      </c>
      <c r="C185" s="2" t="s">
        <v>50</v>
      </c>
      <c r="D185" s="2">
        <v>200196130</v>
      </c>
      <c r="E185" s="2" t="s">
        <v>262</v>
      </c>
      <c r="F185" s="2">
        <v>1</v>
      </c>
      <c r="G185" s="2" t="s">
        <v>52</v>
      </c>
      <c r="H185" s="2">
        <v>8</v>
      </c>
      <c r="I185" s="2">
        <v>0.2</v>
      </c>
      <c r="J185" s="2" t="s">
        <v>68</v>
      </c>
    </row>
    <row r="186" spans="1:10" ht="24" customHeight="1" x14ac:dyDescent="0.3">
      <c r="A186" s="4" t="s">
        <v>68</v>
      </c>
      <c r="B186" s="2">
        <v>200190130</v>
      </c>
      <c r="C186" s="2" t="s">
        <v>50</v>
      </c>
      <c r="D186" s="2">
        <v>200190130</v>
      </c>
      <c r="E186" s="2" t="s">
        <v>263</v>
      </c>
      <c r="F186" s="2">
        <v>1</v>
      </c>
      <c r="G186" s="2" t="s">
        <v>52</v>
      </c>
      <c r="H186" s="2">
        <v>8</v>
      </c>
      <c r="I186" s="2">
        <v>0.2</v>
      </c>
      <c r="J186" s="2" t="s">
        <v>68</v>
      </c>
    </row>
    <row r="187" spans="1:10" ht="24" customHeight="1" x14ac:dyDescent="0.3">
      <c r="A187" s="4" t="s">
        <v>68</v>
      </c>
      <c r="B187" s="2">
        <v>200610230</v>
      </c>
      <c r="C187" s="2" t="s">
        <v>50</v>
      </c>
      <c r="D187" s="2">
        <v>200610230</v>
      </c>
      <c r="E187" s="2" t="s">
        <v>87</v>
      </c>
      <c r="F187" s="2">
        <v>1</v>
      </c>
      <c r="G187" s="2" t="s">
        <v>52</v>
      </c>
      <c r="H187" s="2">
        <v>8</v>
      </c>
      <c r="I187" s="2">
        <v>0.2</v>
      </c>
      <c r="J187" s="2" t="s">
        <v>68</v>
      </c>
    </row>
    <row r="188" spans="1:10" ht="24" customHeight="1" x14ac:dyDescent="0.3">
      <c r="A188" s="4" t="s">
        <v>68</v>
      </c>
      <c r="B188" s="2">
        <v>10050031</v>
      </c>
      <c r="C188" s="2" t="s">
        <v>50</v>
      </c>
      <c r="D188" s="2">
        <v>10050031</v>
      </c>
      <c r="E188" s="2" t="s">
        <v>264</v>
      </c>
      <c r="F188" s="2">
        <v>1</v>
      </c>
      <c r="G188" s="2" t="s">
        <v>52</v>
      </c>
      <c r="H188" s="2">
        <v>8</v>
      </c>
      <c r="I188" s="2">
        <v>0.2</v>
      </c>
      <c r="J188" s="2" t="s">
        <v>68</v>
      </c>
    </row>
    <row r="189" spans="1:10" ht="24" customHeight="1" x14ac:dyDescent="0.3">
      <c r="A189" s="4" t="s">
        <v>68</v>
      </c>
      <c r="B189" s="2">
        <v>300048930</v>
      </c>
      <c r="C189" s="2" t="s">
        <v>50</v>
      </c>
      <c r="D189" s="2">
        <v>300048930</v>
      </c>
      <c r="E189" s="2" t="s">
        <v>265</v>
      </c>
      <c r="F189" s="2">
        <v>1</v>
      </c>
      <c r="G189" s="2" t="s">
        <v>52</v>
      </c>
      <c r="H189" s="2">
        <v>8</v>
      </c>
      <c r="I189" s="2">
        <v>0.2</v>
      </c>
      <c r="J189" s="2" t="s">
        <v>68</v>
      </c>
    </row>
    <row r="190" spans="1:10" ht="24" customHeight="1" x14ac:dyDescent="0.3">
      <c r="A190" s="4" t="s">
        <v>68</v>
      </c>
      <c r="B190" s="2">
        <v>200170130</v>
      </c>
      <c r="C190" s="2" t="s">
        <v>50</v>
      </c>
      <c r="D190" s="2">
        <v>200170130</v>
      </c>
      <c r="E190" s="2" t="s">
        <v>266</v>
      </c>
      <c r="F190" s="2">
        <v>1</v>
      </c>
      <c r="G190" s="2" t="s">
        <v>52</v>
      </c>
      <c r="H190" s="2">
        <v>8</v>
      </c>
      <c r="I190" s="2">
        <v>0.2</v>
      </c>
      <c r="J190" s="2" t="s">
        <v>68</v>
      </c>
    </row>
    <row r="191" spans="1:10" ht="24" customHeight="1" x14ac:dyDescent="0.3">
      <c r="A191" s="4" t="s">
        <v>68</v>
      </c>
      <c r="B191" s="2">
        <v>200171130</v>
      </c>
      <c r="C191" s="2" t="s">
        <v>50</v>
      </c>
      <c r="D191" s="2">
        <v>200171130</v>
      </c>
      <c r="E191" s="2" t="s">
        <v>267</v>
      </c>
      <c r="F191" s="2">
        <v>1</v>
      </c>
      <c r="G191" s="2" t="s">
        <v>52</v>
      </c>
      <c r="H191" s="2">
        <v>8</v>
      </c>
      <c r="I191" s="2">
        <v>0.2</v>
      </c>
      <c r="J191" s="2" t="s">
        <v>68</v>
      </c>
    </row>
    <row r="192" spans="1:10" ht="24" customHeight="1" x14ac:dyDescent="0.3">
      <c r="A192" s="4" t="s">
        <v>68</v>
      </c>
      <c r="B192" s="2">
        <v>200171230</v>
      </c>
      <c r="C192" s="2" t="s">
        <v>50</v>
      </c>
      <c r="D192" s="2">
        <v>200171230</v>
      </c>
      <c r="E192" s="2" t="s">
        <v>268</v>
      </c>
      <c r="F192" s="2">
        <v>1</v>
      </c>
      <c r="G192" s="2" t="s">
        <v>52</v>
      </c>
      <c r="H192" s="2">
        <v>8</v>
      </c>
      <c r="I192" s="2">
        <v>0.2</v>
      </c>
      <c r="J192" s="2" t="s">
        <v>68</v>
      </c>
    </row>
    <row r="193" spans="1:10" ht="24" customHeight="1" x14ac:dyDescent="0.3">
      <c r="A193" s="4" t="s">
        <v>68</v>
      </c>
      <c r="B193" s="2">
        <v>300048931</v>
      </c>
      <c r="C193" s="2" t="s">
        <v>50</v>
      </c>
      <c r="D193" s="2">
        <v>300048931</v>
      </c>
      <c r="E193" s="2" t="s">
        <v>269</v>
      </c>
      <c r="F193" s="2">
        <v>1</v>
      </c>
      <c r="G193" s="2" t="s">
        <v>52</v>
      </c>
      <c r="H193" s="2">
        <v>8</v>
      </c>
      <c r="I193" s="2">
        <v>0.2</v>
      </c>
      <c r="J193" s="2" t="s">
        <v>68</v>
      </c>
    </row>
    <row r="194" spans="1:10" ht="24" customHeight="1" x14ac:dyDescent="0.3">
      <c r="A194" s="4" t="s">
        <v>68</v>
      </c>
      <c r="B194" s="2">
        <v>914140930</v>
      </c>
      <c r="C194" s="2" t="s">
        <v>50</v>
      </c>
      <c r="D194" s="2">
        <v>914140930</v>
      </c>
      <c r="E194" s="2" t="s">
        <v>270</v>
      </c>
      <c r="F194" s="2">
        <v>1</v>
      </c>
      <c r="G194" s="2" t="s">
        <v>52</v>
      </c>
      <c r="H194" s="2">
        <v>8</v>
      </c>
      <c r="I194" s="2">
        <v>0.2</v>
      </c>
      <c r="J194" s="2" t="s">
        <v>68</v>
      </c>
    </row>
    <row r="195" spans="1:10" ht="24" customHeight="1" x14ac:dyDescent="0.3">
      <c r="A195" s="4" t="s">
        <v>68</v>
      </c>
      <c r="B195" s="2">
        <v>200124131</v>
      </c>
      <c r="C195" s="2" t="s">
        <v>50</v>
      </c>
      <c r="D195" s="2">
        <v>200124131</v>
      </c>
      <c r="E195" s="2" t="s">
        <v>271</v>
      </c>
      <c r="F195" s="2">
        <v>1</v>
      </c>
      <c r="G195" s="2" t="s">
        <v>52</v>
      </c>
      <c r="H195" s="2">
        <v>8</v>
      </c>
      <c r="I195" s="2">
        <v>0.2</v>
      </c>
      <c r="J195" s="2" t="s">
        <v>68</v>
      </c>
    </row>
    <row r="196" spans="1:10" ht="24" customHeight="1" x14ac:dyDescent="0.3">
      <c r="A196" s="4" t="s">
        <v>68</v>
      </c>
      <c r="B196" s="2">
        <v>30003331</v>
      </c>
      <c r="C196" s="2" t="s">
        <v>50</v>
      </c>
      <c r="D196" s="2">
        <v>30003331</v>
      </c>
      <c r="E196" s="2" t="s">
        <v>272</v>
      </c>
      <c r="F196" s="2">
        <v>1</v>
      </c>
      <c r="G196" s="2" t="s">
        <v>52</v>
      </c>
      <c r="H196" s="2">
        <v>8</v>
      </c>
      <c r="I196" s="2">
        <v>0.2</v>
      </c>
      <c r="J196" s="2" t="s">
        <v>68</v>
      </c>
    </row>
    <row r="197" spans="1:10" ht="24" customHeight="1" x14ac:dyDescent="0.3">
      <c r="A197" s="4" t="s">
        <v>68</v>
      </c>
      <c r="B197" s="2">
        <v>30005130</v>
      </c>
      <c r="C197" s="2" t="s">
        <v>50</v>
      </c>
      <c r="D197" s="2">
        <v>30005130</v>
      </c>
      <c r="E197" s="2" t="s">
        <v>273</v>
      </c>
      <c r="F197" s="2">
        <v>1</v>
      </c>
      <c r="G197" s="2" t="s">
        <v>52</v>
      </c>
      <c r="H197" s="2">
        <v>8</v>
      </c>
      <c r="I197" s="2">
        <v>0.2</v>
      </c>
      <c r="J197" s="2" t="s">
        <v>68</v>
      </c>
    </row>
    <row r="198" spans="1:10" ht="24" customHeight="1" x14ac:dyDescent="0.3">
      <c r="A198" s="4" t="s">
        <v>68</v>
      </c>
      <c r="B198" s="2">
        <v>92516030</v>
      </c>
      <c r="C198" s="2" t="s">
        <v>50</v>
      </c>
      <c r="D198" s="2">
        <v>92516030</v>
      </c>
      <c r="E198" s="2" t="s">
        <v>274</v>
      </c>
      <c r="F198" s="2">
        <v>1</v>
      </c>
      <c r="G198" s="2" t="s">
        <v>52</v>
      </c>
      <c r="H198" s="2">
        <v>8</v>
      </c>
      <c r="I198" s="2">
        <v>0.2</v>
      </c>
      <c r="J198" s="2" t="s">
        <v>68</v>
      </c>
    </row>
    <row r="199" spans="1:10" ht="24" customHeight="1" x14ac:dyDescent="0.3">
      <c r="A199" s="4" t="s">
        <v>68</v>
      </c>
      <c r="B199" s="2">
        <v>92516031</v>
      </c>
      <c r="C199" s="2" t="s">
        <v>50</v>
      </c>
      <c r="D199" s="2">
        <v>92516031</v>
      </c>
      <c r="E199" s="2" t="s">
        <v>275</v>
      </c>
      <c r="F199" s="2">
        <v>1</v>
      </c>
      <c r="G199" s="2" t="s">
        <v>52</v>
      </c>
      <c r="H199" s="2">
        <v>8</v>
      </c>
      <c r="I199" s="2">
        <v>0.2</v>
      </c>
      <c r="J199" s="2" t="s">
        <v>68</v>
      </c>
    </row>
    <row r="200" spans="1:10" ht="24" customHeight="1" x14ac:dyDescent="0.3">
      <c r="A200" s="4" t="s">
        <v>68</v>
      </c>
      <c r="B200" s="2">
        <v>92514030</v>
      </c>
      <c r="C200" s="2" t="s">
        <v>50</v>
      </c>
      <c r="D200" s="2">
        <v>92514030</v>
      </c>
      <c r="E200" s="2" t="s">
        <v>276</v>
      </c>
      <c r="F200" s="2">
        <v>1</v>
      </c>
      <c r="G200" s="2" t="s">
        <v>52</v>
      </c>
      <c r="H200" s="2">
        <v>8</v>
      </c>
      <c r="I200" s="2">
        <v>0.2</v>
      </c>
      <c r="J200" s="2" t="s">
        <v>68</v>
      </c>
    </row>
    <row r="201" spans="1:10" ht="24" customHeight="1" x14ac:dyDescent="0.3">
      <c r="A201" s="4" t="s">
        <v>68</v>
      </c>
      <c r="B201" s="2">
        <v>92514031</v>
      </c>
      <c r="C201" s="2" t="s">
        <v>50</v>
      </c>
      <c r="D201" s="2">
        <v>92514031</v>
      </c>
      <c r="E201" s="2" t="s">
        <v>277</v>
      </c>
      <c r="F201" s="2">
        <v>1</v>
      </c>
      <c r="G201" s="2" t="s">
        <v>52</v>
      </c>
      <c r="H201" s="2">
        <v>8</v>
      </c>
      <c r="I201" s="2">
        <v>0.2</v>
      </c>
      <c r="J201" s="2" t="s">
        <v>68</v>
      </c>
    </row>
    <row r="202" spans="1:10" ht="24" customHeight="1" x14ac:dyDescent="0.3">
      <c r="A202" s="4" t="s">
        <v>68</v>
      </c>
      <c r="B202" s="2">
        <v>92516033</v>
      </c>
      <c r="C202" s="2" t="s">
        <v>50</v>
      </c>
      <c r="D202" s="2">
        <v>92516033</v>
      </c>
      <c r="E202" s="2" t="s">
        <v>278</v>
      </c>
      <c r="F202" s="2">
        <v>1</v>
      </c>
      <c r="G202" s="2" t="s">
        <v>52</v>
      </c>
      <c r="H202" s="2">
        <v>8</v>
      </c>
      <c r="I202" s="2">
        <v>0.2</v>
      </c>
      <c r="J202" s="2" t="s">
        <v>68</v>
      </c>
    </row>
    <row r="203" spans="1:10" ht="24" customHeight="1" x14ac:dyDescent="0.3">
      <c r="A203" s="4" t="s">
        <v>68</v>
      </c>
      <c r="B203" s="2">
        <v>92514033</v>
      </c>
      <c r="C203" s="2" t="s">
        <v>50</v>
      </c>
      <c r="D203" s="2">
        <v>92514033</v>
      </c>
      <c r="E203" s="2" t="s">
        <v>279</v>
      </c>
      <c r="F203" s="2">
        <v>1</v>
      </c>
      <c r="G203" s="2" t="s">
        <v>52</v>
      </c>
      <c r="H203" s="2">
        <v>8</v>
      </c>
      <c r="I203" s="2">
        <v>0.2</v>
      </c>
      <c r="J203" s="2" t="s">
        <v>68</v>
      </c>
    </row>
    <row r="204" spans="1:10" ht="24" customHeight="1" x14ac:dyDescent="0.3">
      <c r="A204" s="4" t="s">
        <v>68</v>
      </c>
      <c r="B204" s="2">
        <v>92514034</v>
      </c>
      <c r="C204" s="2" t="s">
        <v>50</v>
      </c>
      <c r="D204" s="2">
        <v>92514034</v>
      </c>
      <c r="E204" s="2" t="s">
        <v>280</v>
      </c>
      <c r="F204" s="2">
        <v>1</v>
      </c>
      <c r="G204" s="2" t="s">
        <v>52</v>
      </c>
      <c r="H204" s="2">
        <v>8</v>
      </c>
      <c r="I204" s="2">
        <v>0.2</v>
      </c>
      <c r="J204" s="2" t="s">
        <v>68</v>
      </c>
    </row>
    <row r="205" spans="1:10" ht="24" customHeight="1" x14ac:dyDescent="0.3">
      <c r="A205" s="4" t="s">
        <v>68</v>
      </c>
      <c r="B205" s="2">
        <v>92516034</v>
      </c>
      <c r="C205" s="2" t="s">
        <v>50</v>
      </c>
      <c r="D205" s="2">
        <v>92516034</v>
      </c>
      <c r="E205" s="2" t="s">
        <v>281</v>
      </c>
      <c r="F205" s="2">
        <v>1</v>
      </c>
      <c r="G205" s="2" t="s">
        <v>52</v>
      </c>
      <c r="H205" s="2">
        <v>8</v>
      </c>
      <c r="I205" s="2">
        <v>0.2</v>
      </c>
      <c r="J205" s="2" t="s">
        <v>68</v>
      </c>
    </row>
    <row r="206" spans="1:10" ht="24" customHeight="1" x14ac:dyDescent="0.3">
      <c r="A206" s="4" t="s">
        <v>68</v>
      </c>
      <c r="B206" s="2">
        <v>30008430</v>
      </c>
      <c r="C206" s="2" t="s">
        <v>50</v>
      </c>
      <c r="D206" s="2">
        <v>30008430</v>
      </c>
      <c r="E206" s="2" t="s">
        <v>282</v>
      </c>
      <c r="F206" s="2">
        <v>1</v>
      </c>
      <c r="G206" s="2" t="s">
        <v>52</v>
      </c>
      <c r="H206" s="2">
        <v>8</v>
      </c>
      <c r="I206" s="2">
        <v>0.2</v>
      </c>
      <c r="J206" s="2" t="s">
        <v>68</v>
      </c>
    </row>
    <row r="207" spans="1:10" ht="24" customHeight="1" x14ac:dyDescent="0.3">
      <c r="A207" s="4" t="s">
        <v>68</v>
      </c>
      <c r="B207" s="2">
        <v>30008530</v>
      </c>
      <c r="C207" s="2" t="s">
        <v>50</v>
      </c>
      <c r="D207" s="2">
        <v>30008530</v>
      </c>
      <c r="E207" s="2" t="s">
        <v>283</v>
      </c>
      <c r="F207" s="2">
        <v>1</v>
      </c>
      <c r="G207" s="2" t="s">
        <v>52</v>
      </c>
      <c r="H207" s="2">
        <v>8</v>
      </c>
      <c r="I207" s="2">
        <v>0.2</v>
      </c>
      <c r="J207" s="2" t="s">
        <v>68</v>
      </c>
    </row>
    <row r="208" spans="1:10" ht="24" customHeight="1" x14ac:dyDescent="0.3">
      <c r="A208" s="4" t="s">
        <v>68</v>
      </c>
      <c r="B208" s="2">
        <v>200630131</v>
      </c>
      <c r="C208" s="2" t="s">
        <v>50</v>
      </c>
      <c r="D208" s="2">
        <v>200630131</v>
      </c>
      <c r="E208" s="2" t="s">
        <v>284</v>
      </c>
      <c r="F208" s="2">
        <v>1</v>
      </c>
      <c r="G208" s="2" t="s">
        <v>52</v>
      </c>
      <c r="H208" s="2">
        <v>8</v>
      </c>
      <c r="I208" s="2">
        <v>0.2</v>
      </c>
      <c r="J208" s="2" t="s">
        <v>68</v>
      </c>
    </row>
    <row r="209" spans="1:10" ht="24" customHeight="1" x14ac:dyDescent="0.3">
      <c r="A209" s="4" t="s">
        <v>68</v>
      </c>
      <c r="B209" s="2">
        <v>200651131</v>
      </c>
      <c r="C209" s="2" t="s">
        <v>50</v>
      </c>
      <c r="D209" s="2">
        <v>200651131</v>
      </c>
      <c r="E209" s="2" t="s">
        <v>285</v>
      </c>
      <c r="F209" s="2">
        <v>1</v>
      </c>
      <c r="G209" s="2" t="s">
        <v>52</v>
      </c>
      <c r="H209" s="2">
        <v>8</v>
      </c>
      <c r="I209" s="2">
        <v>0.2</v>
      </c>
      <c r="J209" s="2" t="s">
        <v>68</v>
      </c>
    </row>
    <row r="210" spans="1:10" ht="24" customHeight="1" x14ac:dyDescent="0.3">
      <c r="A210" s="4" t="s">
        <v>68</v>
      </c>
      <c r="B210" s="2">
        <v>30003036</v>
      </c>
      <c r="C210" s="2" t="s">
        <v>50</v>
      </c>
      <c r="D210" s="2">
        <v>30003036</v>
      </c>
      <c r="E210" s="2" t="s">
        <v>286</v>
      </c>
      <c r="F210" s="2">
        <v>1</v>
      </c>
      <c r="G210" s="2" t="s">
        <v>52</v>
      </c>
      <c r="H210" s="2">
        <v>8</v>
      </c>
      <c r="I210" s="2">
        <v>0.2</v>
      </c>
      <c r="J210" s="2" t="s">
        <v>68</v>
      </c>
    </row>
    <row r="211" spans="1:10" ht="24" customHeight="1" x14ac:dyDescent="0.3">
      <c r="A211" s="4" t="s">
        <v>68</v>
      </c>
      <c r="B211" s="2">
        <v>30003037</v>
      </c>
      <c r="C211" s="2" t="s">
        <v>50</v>
      </c>
      <c r="D211" s="2">
        <v>30003037</v>
      </c>
      <c r="E211" s="2" t="s">
        <v>287</v>
      </c>
      <c r="F211" s="2">
        <v>1</v>
      </c>
      <c r="G211" s="2" t="s">
        <v>52</v>
      </c>
      <c r="H211" s="2">
        <v>8</v>
      </c>
      <c r="I211" s="2">
        <v>0.2</v>
      </c>
      <c r="J211" s="2" t="s">
        <v>68</v>
      </c>
    </row>
    <row r="212" spans="1:10" ht="24" customHeight="1" x14ac:dyDescent="0.3">
      <c r="A212" s="4" t="s">
        <v>68</v>
      </c>
      <c r="B212" s="2">
        <v>200246130</v>
      </c>
      <c r="C212" s="2" t="s">
        <v>50</v>
      </c>
      <c r="D212" s="2">
        <v>200246130</v>
      </c>
      <c r="E212" s="2" t="s">
        <v>288</v>
      </c>
      <c r="F212" s="2">
        <v>1</v>
      </c>
      <c r="G212" s="2" t="s">
        <v>52</v>
      </c>
      <c r="H212" s="2">
        <v>8</v>
      </c>
      <c r="I212" s="2">
        <v>0.2</v>
      </c>
      <c r="J212" s="2" t="s">
        <v>68</v>
      </c>
    </row>
    <row r="213" spans="1:10" ht="24" customHeight="1" x14ac:dyDescent="0.3">
      <c r="A213" s="4" t="s">
        <v>68</v>
      </c>
      <c r="B213" s="2">
        <v>300061930</v>
      </c>
      <c r="C213" s="2" t="s">
        <v>50</v>
      </c>
      <c r="D213" s="2">
        <v>300061930</v>
      </c>
      <c r="E213" s="2" t="s">
        <v>289</v>
      </c>
      <c r="F213" s="2">
        <v>1</v>
      </c>
      <c r="G213" s="2" t="s">
        <v>52</v>
      </c>
      <c r="H213" s="2">
        <v>8</v>
      </c>
      <c r="I213" s="2">
        <v>0.2</v>
      </c>
      <c r="J213" s="2" t="s">
        <v>68</v>
      </c>
    </row>
    <row r="214" spans="1:10" ht="24" customHeight="1" x14ac:dyDescent="0.3">
      <c r="A214" s="4" t="s">
        <v>68</v>
      </c>
      <c r="B214" s="2">
        <v>300061931</v>
      </c>
      <c r="C214" s="2" t="s">
        <v>50</v>
      </c>
      <c r="D214" s="2">
        <v>300061931</v>
      </c>
      <c r="E214" s="2" t="s">
        <v>290</v>
      </c>
      <c r="F214" s="2">
        <v>1</v>
      </c>
      <c r="G214" s="2" t="s">
        <v>52</v>
      </c>
      <c r="H214" s="2">
        <v>8</v>
      </c>
      <c r="I214" s="2">
        <v>0.2</v>
      </c>
      <c r="J214" s="2" t="s">
        <v>68</v>
      </c>
    </row>
    <row r="215" spans="1:10" ht="24" customHeight="1" x14ac:dyDescent="0.3">
      <c r="A215" s="4" t="s">
        <v>68</v>
      </c>
      <c r="B215" s="2">
        <v>92519033</v>
      </c>
      <c r="C215" s="2" t="s">
        <v>50</v>
      </c>
      <c r="D215" s="2">
        <v>92519033</v>
      </c>
      <c r="E215" s="2" t="s">
        <v>291</v>
      </c>
      <c r="F215" s="2">
        <v>1</v>
      </c>
      <c r="G215" s="2" t="s">
        <v>52</v>
      </c>
      <c r="H215" s="2">
        <v>8</v>
      </c>
      <c r="I215" s="2">
        <v>0.2</v>
      </c>
      <c r="J215" s="2" t="s">
        <v>68</v>
      </c>
    </row>
    <row r="216" spans="1:10" ht="24" customHeight="1" x14ac:dyDescent="0.3">
      <c r="A216" s="4" t="s">
        <v>68</v>
      </c>
      <c r="B216" s="2">
        <v>92519034</v>
      </c>
      <c r="C216" s="2" t="s">
        <v>50</v>
      </c>
      <c r="D216" s="2">
        <v>92519034</v>
      </c>
      <c r="E216" s="2" t="s">
        <v>292</v>
      </c>
      <c r="F216" s="2">
        <v>1</v>
      </c>
      <c r="G216" s="2" t="s">
        <v>52</v>
      </c>
      <c r="H216" s="2">
        <v>8</v>
      </c>
      <c r="I216" s="2">
        <v>0.2</v>
      </c>
      <c r="J216" s="2" t="s">
        <v>68</v>
      </c>
    </row>
    <row r="217" spans="1:10" ht="24" customHeight="1" x14ac:dyDescent="0.3">
      <c r="A217" s="4" t="s">
        <v>68</v>
      </c>
      <c r="B217" s="2">
        <v>92519030</v>
      </c>
      <c r="C217" s="2" t="s">
        <v>50</v>
      </c>
      <c r="D217" s="2">
        <v>92519030</v>
      </c>
      <c r="E217" s="2" t="s">
        <v>293</v>
      </c>
      <c r="F217" s="2">
        <v>1</v>
      </c>
      <c r="G217" s="2" t="s">
        <v>52</v>
      </c>
      <c r="H217" s="2">
        <v>8</v>
      </c>
      <c r="I217" s="2">
        <v>0.2</v>
      </c>
      <c r="J217" s="2" t="s">
        <v>68</v>
      </c>
    </row>
    <row r="218" spans="1:10" ht="24" customHeight="1" x14ac:dyDescent="0.3">
      <c r="A218" s="4" t="s">
        <v>68</v>
      </c>
      <c r="B218" s="2">
        <v>92519031</v>
      </c>
      <c r="C218" s="2" t="s">
        <v>50</v>
      </c>
      <c r="D218" s="2">
        <v>92519031</v>
      </c>
      <c r="E218" s="2" t="s">
        <v>294</v>
      </c>
      <c r="F218" s="2">
        <v>1</v>
      </c>
      <c r="G218" s="2" t="s">
        <v>52</v>
      </c>
      <c r="H218" s="2">
        <v>8</v>
      </c>
      <c r="I218" s="2">
        <v>0.2</v>
      </c>
      <c r="J218" s="2" t="s">
        <v>68</v>
      </c>
    </row>
    <row r="219" spans="1:10" ht="24" customHeight="1" x14ac:dyDescent="0.3">
      <c r="A219" s="4" t="s">
        <v>68</v>
      </c>
      <c r="B219" s="2">
        <v>92214034</v>
      </c>
      <c r="C219" s="2" t="s">
        <v>50</v>
      </c>
      <c r="D219" s="2">
        <v>92214034</v>
      </c>
      <c r="E219" s="2" t="s">
        <v>295</v>
      </c>
      <c r="F219" s="2">
        <v>1</v>
      </c>
      <c r="G219" s="2" t="s">
        <v>52</v>
      </c>
      <c r="H219" s="2">
        <v>8</v>
      </c>
      <c r="I219" s="2">
        <v>0.2</v>
      </c>
      <c r="J219" s="2" t="s">
        <v>68</v>
      </c>
    </row>
    <row r="220" spans="1:10" ht="24" customHeight="1" x14ac:dyDescent="0.3">
      <c r="A220" s="4" t="s">
        <v>68</v>
      </c>
      <c r="B220" s="2">
        <v>30008130</v>
      </c>
      <c r="C220" s="2" t="s">
        <v>50</v>
      </c>
      <c r="D220" s="2">
        <v>30008130</v>
      </c>
      <c r="E220" s="2" t="s">
        <v>296</v>
      </c>
      <c r="F220" s="2">
        <v>1</v>
      </c>
      <c r="G220" s="2" t="s">
        <v>52</v>
      </c>
      <c r="H220" s="2">
        <v>8</v>
      </c>
      <c r="I220" s="2">
        <v>0.2</v>
      </c>
      <c r="J220" s="2" t="s">
        <v>68</v>
      </c>
    </row>
    <row r="221" spans="1:10" ht="24" customHeight="1" x14ac:dyDescent="0.3">
      <c r="A221" s="4" t="s">
        <v>68</v>
      </c>
      <c r="B221" s="2">
        <v>30008130</v>
      </c>
      <c r="C221" s="2" t="s">
        <v>50</v>
      </c>
      <c r="D221" s="2">
        <v>30008130</v>
      </c>
      <c r="E221" s="2" t="s">
        <v>296</v>
      </c>
      <c r="F221" s="2">
        <v>1</v>
      </c>
      <c r="G221" s="2" t="s">
        <v>52</v>
      </c>
      <c r="H221" s="2">
        <v>8</v>
      </c>
      <c r="I221" s="2">
        <v>0.2</v>
      </c>
      <c r="J221" s="2" t="s">
        <v>68</v>
      </c>
    </row>
    <row r="222" spans="1:10" ht="24" customHeight="1" x14ac:dyDescent="0.3">
      <c r="A222" s="4" t="s">
        <v>68</v>
      </c>
      <c r="B222" s="2">
        <v>92216032</v>
      </c>
      <c r="C222" s="2" t="s">
        <v>50</v>
      </c>
      <c r="D222" s="2">
        <v>92216032</v>
      </c>
      <c r="E222" s="2" t="s">
        <v>297</v>
      </c>
      <c r="F222" s="2">
        <v>1</v>
      </c>
      <c r="G222" s="2" t="s">
        <v>52</v>
      </c>
      <c r="H222" s="2">
        <v>8</v>
      </c>
      <c r="I222" s="2">
        <v>0.2</v>
      </c>
      <c r="J222" s="2" t="s">
        <v>68</v>
      </c>
    </row>
    <row r="223" spans="1:10" ht="24" customHeight="1" x14ac:dyDescent="0.3">
      <c r="A223" s="4" t="s">
        <v>68</v>
      </c>
      <c r="B223" s="2">
        <v>92614030</v>
      </c>
      <c r="C223" s="2" t="s">
        <v>50</v>
      </c>
      <c r="D223" s="2">
        <v>92614030</v>
      </c>
      <c r="E223" s="2" t="s">
        <v>298</v>
      </c>
      <c r="F223" s="2">
        <v>1</v>
      </c>
      <c r="G223" s="2" t="s">
        <v>52</v>
      </c>
      <c r="H223" s="2">
        <v>8</v>
      </c>
      <c r="I223" s="2">
        <v>0.2</v>
      </c>
      <c r="J223" s="2" t="s">
        <v>68</v>
      </c>
    </row>
    <row r="224" spans="1:10" ht="24" customHeight="1" x14ac:dyDescent="0.3">
      <c r="A224" s="4" t="s">
        <v>68</v>
      </c>
      <c r="B224" s="2">
        <v>92616030</v>
      </c>
      <c r="C224" s="2" t="s">
        <v>50</v>
      </c>
      <c r="D224" s="2">
        <v>92616030</v>
      </c>
      <c r="E224" s="2" t="s">
        <v>299</v>
      </c>
      <c r="F224" s="2">
        <v>1</v>
      </c>
      <c r="G224" s="2" t="s">
        <v>52</v>
      </c>
      <c r="H224" s="2">
        <v>8</v>
      </c>
      <c r="I224" s="2">
        <v>0.2</v>
      </c>
      <c r="J224" s="2" t="s">
        <v>68</v>
      </c>
    </row>
    <row r="225" spans="1:10" ht="24" customHeight="1" x14ac:dyDescent="0.3">
      <c r="A225" s="4" t="s">
        <v>68</v>
      </c>
      <c r="B225" s="2">
        <v>200277130</v>
      </c>
      <c r="C225" s="2" t="s">
        <v>50</v>
      </c>
      <c r="D225" s="2">
        <v>200277130</v>
      </c>
      <c r="E225" s="2" t="s">
        <v>300</v>
      </c>
      <c r="F225" s="2">
        <v>1</v>
      </c>
      <c r="G225" s="2" t="s">
        <v>52</v>
      </c>
      <c r="H225" s="2">
        <v>8</v>
      </c>
      <c r="I225" s="2">
        <v>0.2</v>
      </c>
      <c r="J225" s="2" t="s">
        <v>68</v>
      </c>
    </row>
    <row r="226" spans="1:10" ht="24" customHeight="1" x14ac:dyDescent="0.3">
      <c r="A226" s="4" t="s">
        <v>68</v>
      </c>
      <c r="B226" s="2">
        <v>20034330</v>
      </c>
      <c r="C226" s="2" t="s">
        <v>50</v>
      </c>
      <c r="D226" s="2">
        <v>20034330</v>
      </c>
      <c r="E226" s="2" t="s">
        <v>301</v>
      </c>
      <c r="F226" s="2">
        <v>1</v>
      </c>
      <c r="G226" s="2" t="s">
        <v>52</v>
      </c>
      <c r="H226" s="2">
        <v>8</v>
      </c>
      <c r="I226" s="2">
        <v>0.2</v>
      </c>
      <c r="J226" s="2" t="s">
        <v>68</v>
      </c>
    </row>
    <row r="227" spans="1:10" ht="24" customHeight="1" x14ac:dyDescent="0.3">
      <c r="A227" s="4" t="s">
        <v>68</v>
      </c>
      <c r="B227" s="2">
        <v>20033330</v>
      </c>
      <c r="C227" s="2" t="s">
        <v>50</v>
      </c>
      <c r="D227" s="2">
        <v>20033330</v>
      </c>
      <c r="E227" s="2" t="s">
        <v>302</v>
      </c>
      <c r="F227" s="2">
        <v>1</v>
      </c>
      <c r="G227" s="2" t="s">
        <v>52</v>
      </c>
      <c r="H227" s="2">
        <v>8</v>
      </c>
      <c r="I227" s="2">
        <v>0.2</v>
      </c>
      <c r="J227" s="2" t="s">
        <v>68</v>
      </c>
    </row>
    <row r="228" spans="1:10" ht="24" customHeight="1" x14ac:dyDescent="0.3">
      <c r="A228" s="4" t="s">
        <v>68</v>
      </c>
      <c r="B228" s="2">
        <v>30006630</v>
      </c>
      <c r="C228" s="2" t="s">
        <v>50</v>
      </c>
      <c r="D228" s="2">
        <v>30006630</v>
      </c>
      <c r="E228" s="2" t="s">
        <v>303</v>
      </c>
      <c r="F228" s="2">
        <v>1</v>
      </c>
      <c r="G228" s="2" t="s">
        <v>52</v>
      </c>
      <c r="H228" s="2">
        <v>8</v>
      </c>
      <c r="I228" s="2">
        <v>0.2</v>
      </c>
      <c r="J228" s="2" t="s">
        <v>68</v>
      </c>
    </row>
    <row r="229" spans="1:10" ht="24" customHeight="1" x14ac:dyDescent="0.3">
      <c r="A229" s="4" t="s">
        <v>68</v>
      </c>
      <c r="B229" s="2">
        <v>30006631</v>
      </c>
      <c r="C229" s="2" t="s">
        <v>50</v>
      </c>
      <c r="D229" s="2">
        <v>30006631</v>
      </c>
      <c r="E229" s="2" t="s">
        <v>304</v>
      </c>
      <c r="F229" s="2">
        <v>1</v>
      </c>
      <c r="G229" s="2" t="s">
        <v>52</v>
      </c>
      <c r="H229" s="2">
        <v>8</v>
      </c>
      <c r="I229" s="2">
        <v>0.2</v>
      </c>
      <c r="J229" s="2" t="s">
        <v>68</v>
      </c>
    </row>
    <row r="230" spans="1:10" ht="24" customHeight="1" x14ac:dyDescent="0.3">
      <c r="A230" s="4" t="s">
        <v>68</v>
      </c>
      <c r="B230" s="2">
        <v>30006430</v>
      </c>
      <c r="C230" s="2" t="s">
        <v>50</v>
      </c>
      <c r="D230" s="2">
        <v>30006430</v>
      </c>
      <c r="E230" s="2" t="s">
        <v>305</v>
      </c>
      <c r="F230" s="2">
        <v>1</v>
      </c>
      <c r="G230" s="2" t="s">
        <v>52</v>
      </c>
      <c r="H230" s="2">
        <v>8</v>
      </c>
      <c r="I230" s="2">
        <v>0.2</v>
      </c>
      <c r="J230" s="2" t="s">
        <v>68</v>
      </c>
    </row>
    <row r="231" spans="1:10" ht="24" customHeight="1" x14ac:dyDescent="0.3">
      <c r="A231" s="4" t="s">
        <v>68</v>
      </c>
      <c r="B231" s="2">
        <v>200273130</v>
      </c>
      <c r="C231" s="2" t="s">
        <v>50</v>
      </c>
      <c r="D231" s="2">
        <v>200273130</v>
      </c>
      <c r="E231" s="2" t="s">
        <v>306</v>
      </c>
      <c r="F231" s="2">
        <v>1</v>
      </c>
      <c r="G231" s="2" t="s">
        <v>52</v>
      </c>
      <c r="H231" s="2">
        <v>8</v>
      </c>
      <c r="I231" s="2">
        <v>0.2</v>
      </c>
      <c r="J231" s="2" t="s">
        <v>68</v>
      </c>
    </row>
    <row r="232" spans="1:10" ht="24" customHeight="1" x14ac:dyDescent="0.3">
      <c r="A232" s="4" t="s">
        <v>68</v>
      </c>
      <c r="B232" s="2">
        <v>30006831</v>
      </c>
      <c r="C232" s="2" t="s">
        <v>50</v>
      </c>
      <c r="D232" s="2">
        <v>30006831</v>
      </c>
      <c r="E232" s="2" t="s">
        <v>307</v>
      </c>
      <c r="F232" s="2">
        <v>1</v>
      </c>
      <c r="G232" s="2" t="s">
        <v>52</v>
      </c>
      <c r="H232" s="2">
        <v>8</v>
      </c>
      <c r="I232" s="2">
        <v>0.2</v>
      </c>
      <c r="J232" s="2" t="s">
        <v>68</v>
      </c>
    </row>
    <row r="233" spans="1:10" ht="24" customHeight="1" x14ac:dyDescent="0.3">
      <c r="A233" s="4" t="s">
        <v>68</v>
      </c>
      <c r="B233" s="2">
        <v>200163130</v>
      </c>
      <c r="C233" s="2" t="s">
        <v>50</v>
      </c>
      <c r="D233" s="2">
        <v>200163130</v>
      </c>
      <c r="E233" s="2" t="s">
        <v>308</v>
      </c>
      <c r="F233" s="2">
        <v>1</v>
      </c>
      <c r="G233" s="2" t="s">
        <v>52</v>
      </c>
      <c r="H233" s="2">
        <v>8</v>
      </c>
      <c r="I233" s="2">
        <v>0.2</v>
      </c>
      <c r="J233" s="2" t="s">
        <v>68</v>
      </c>
    </row>
    <row r="234" spans="1:10" ht="24" customHeight="1" x14ac:dyDescent="0.3">
      <c r="A234" s="4" t="s">
        <v>68</v>
      </c>
      <c r="B234" s="2">
        <v>200306130</v>
      </c>
      <c r="C234" s="2" t="s">
        <v>50</v>
      </c>
      <c r="D234" s="2">
        <v>200306130</v>
      </c>
      <c r="E234" s="2" t="s">
        <v>309</v>
      </c>
      <c r="F234" s="2">
        <v>1</v>
      </c>
      <c r="G234" s="2" t="s">
        <v>52</v>
      </c>
      <c r="H234" s="2">
        <v>8</v>
      </c>
      <c r="I234" s="2">
        <v>0.2</v>
      </c>
      <c r="J234" s="2" t="s">
        <v>68</v>
      </c>
    </row>
    <row r="235" spans="1:10" ht="24" customHeight="1" x14ac:dyDescent="0.3">
      <c r="A235" s="4" t="s">
        <v>68</v>
      </c>
      <c r="B235" s="2">
        <v>200306131</v>
      </c>
      <c r="C235" s="2" t="s">
        <v>50</v>
      </c>
      <c r="D235" s="2">
        <v>200306131</v>
      </c>
      <c r="E235" s="2" t="s">
        <v>310</v>
      </c>
      <c r="F235" s="2">
        <v>1</v>
      </c>
      <c r="G235" s="2" t="s">
        <v>52</v>
      </c>
      <c r="H235" s="2">
        <v>8</v>
      </c>
      <c r="I235" s="2">
        <v>0.2</v>
      </c>
      <c r="J235" s="2" t="s">
        <v>68</v>
      </c>
    </row>
    <row r="236" spans="1:10" ht="24" customHeight="1" x14ac:dyDescent="0.3">
      <c r="A236" s="4" t="s">
        <v>68</v>
      </c>
      <c r="B236" s="2">
        <v>200306230</v>
      </c>
      <c r="C236" s="2" t="s">
        <v>50</v>
      </c>
      <c r="D236" s="2">
        <v>200306230</v>
      </c>
      <c r="E236" s="2" t="s">
        <v>311</v>
      </c>
      <c r="F236" s="2">
        <v>1</v>
      </c>
      <c r="G236" s="2" t="s">
        <v>52</v>
      </c>
      <c r="H236" s="2">
        <v>8</v>
      </c>
      <c r="I236" s="2">
        <v>0.2</v>
      </c>
      <c r="J236" s="2" t="s">
        <v>68</v>
      </c>
    </row>
    <row r="237" spans="1:10" ht="24" customHeight="1" x14ac:dyDescent="0.3">
      <c r="A237" s="4" t="s">
        <v>68</v>
      </c>
      <c r="B237" s="2">
        <v>30007332</v>
      </c>
      <c r="C237" s="2" t="s">
        <v>50</v>
      </c>
      <c r="D237" s="2">
        <v>30007332</v>
      </c>
      <c r="E237" s="2" t="s">
        <v>312</v>
      </c>
      <c r="F237" s="2">
        <v>1</v>
      </c>
      <c r="G237" s="2" t="s">
        <v>52</v>
      </c>
      <c r="H237" s="2">
        <v>8</v>
      </c>
      <c r="I237" s="2">
        <v>0.2</v>
      </c>
      <c r="J237" s="2" t="s">
        <v>68</v>
      </c>
    </row>
    <row r="238" spans="1:10" ht="24" customHeight="1" x14ac:dyDescent="0.3">
      <c r="A238" s="4" t="s">
        <v>68</v>
      </c>
      <c r="B238" s="2">
        <v>30007330</v>
      </c>
      <c r="C238" s="2" t="s">
        <v>50</v>
      </c>
      <c r="D238" s="2">
        <v>30007330</v>
      </c>
      <c r="E238" s="2" t="s">
        <v>313</v>
      </c>
      <c r="F238" s="2">
        <v>1</v>
      </c>
      <c r="G238" s="2" t="s">
        <v>52</v>
      </c>
      <c r="H238" s="2">
        <v>8</v>
      </c>
      <c r="I238" s="2">
        <v>0.2</v>
      </c>
      <c r="J238" s="2" t="s">
        <v>68</v>
      </c>
    </row>
    <row r="239" spans="1:10" ht="24" customHeight="1" x14ac:dyDescent="0.3">
      <c r="A239" s="4" t="s">
        <v>68</v>
      </c>
      <c r="B239" s="2">
        <v>30007432</v>
      </c>
      <c r="C239" s="2" t="s">
        <v>50</v>
      </c>
      <c r="D239" s="2">
        <v>30007432</v>
      </c>
      <c r="E239" s="2" t="s">
        <v>314</v>
      </c>
      <c r="F239" s="2">
        <v>1</v>
      </c>
      <c r="G239" s="2" t="s">
        <v>52</v>
      </c>
      <c r="H239" s="2">
        <v>8</v>
      </c>
      <c r="I239" s="2">
        <v>0.2</v>
      </c>
      <c r="J239" s="2" t="s">
        <v>68</v>
      </c>
    </row>
    <row r="240" spans="1:10" ht="24" customHeight="1" x14ac:dyDescent="0.3">
      <c r="A240" s="4" t="s">
        <v>68</v>
      </c>
      <c r="B240" s="2">
        <v>30007430</v>
      </c>
      <c r="C240" s="2" t="s">
        <v>50</v>
      </c>
      <c r="D240" s="2">
        <v>30007430</v>
      </c>
      <c r="E240" s="2" t="s">
        <v>315</v>
      </c>
      <c r="F240" s="2">
        <v>1</v>
      </c>
      <c r="G240" s="2" t="s">
        <v>52</v>
      </c>
      <c r="H240" s="2">
        <v>8</v>
      </c>
      <c r="I240" s="2">
        <v>0.2</v>
      </c>
      <c r="J240" s="2" t="s">
        <v>68</v>
      </c>
    </row>
    <row r="241" spans="1:10" ht="24" customHeight="1" x14ac:dyDescent="0.3">
      <c r="A241" s="4" t="s">
        <v>68</v>
      </c>
      <c r="B241" s="2">
        <v>20055030</v>
      </c>
      <c r="C241" s="2" t="s">
        <v>50</v>
      </c>
      <c r="D241" s="2">
        <v>20055030</v>
      </c>
      <c r="E241" s="2" t="s">
        <v>316</v>
      </c>
      <c r="F241" s="2">
        <v>1</v>
      </c>
      <c r="G241" s="2" t="s">
        <v>52</v>
      </c>
      <c r="H241" s="2">
        <v>8</v>
      </c>
      <c r="I241" s="2">
        <v>0.2</v>
      </c>
      <c r="J241" s="2" t="s">
        <v>68</v>
      </c>
    </row>
    <row r="242" spans="1:10" ht="24" customHeight="1" x14ac:dyDescent="0.3">
      <c r="A242" s="4" t="s">
        <v>68</v>
      </c>
      <c r="B242" s="2">
        <v>200556130</v>
      </c>
      <c r="C242" s="2" t="s">
        <v>50</v>
      </c>
      <c r="D242" s="2">
        <v>200556130</v>
      </c>
      <c r="E242" s="2" t="s">
        <v>317</v>
      </c>
      <c r="F242" s="2">
        <v>1</v>
      </c>
      <c r="G242" s="2" t="s">
        <v>52</v>
      </c>
      <c r="H242" s="2">
        <v>8</v>
      </c>
      <c r="I242" s="2">
        <v>0.2</v>
      </c>
      <c r="J242" s="2" t="s">
        <v>68</v>
      </c>
    </row>
    <row r="243" spans="1:10" ht="24" customHeight="1" x14ac:dyDescent="0.3">
      <c r="A243" s="4" t="s">
        <v>68</v>
      </c>
      <c r="B243" s="2">
        <v>20055031</v>
      </c>
      <c r="C243" s="2" t="s">
        <v>50</v>
      </c>
      <c r="D243" s="2">
        <v>20055031</v>
      </c>
      <c r="E243" s="2" t="s">
        <v>318</v>
      </c>
      <c r="F243" s="2">
        <v>1</v>
      </c>
      <c r="G243" s="2" t="s">
        <v>52</v>
      </c>
      <c r="H243" s="2">
        <v>8</v>
      </c>
      <c r="I243" s="2">
        <v>0.2</v>
      </c>
      <c r="J243" s="2" t="s">
        <v>68</v>
      </c>
    </row>
    <row r="244" spans="1:10" ht="24" customHeight="1" x14ac:dyDescent="0.3">
      <c r="A244" s="4" t="s">
        <v>68</v>
      </c>
      <c r="B244" s="2">
        <v>20055330</v>
      </c>
      <c r="C244" s="2" t="s">
        <v>50</v>
      </c>
      <c r="D244" s="2">
        <v>20055330</v>
      </c>
      <c r="E244" s="2" t="s">
        <v>319</v>
      </c>
      <c r="F244" s="2">
        <v>1</v>
      </c>
      <c r="G244" s="2" t="s">
        <v>52</v>
      </c>
      <c r="H244" s="2">
        <v>8</v>
      </c>
      <c r="I244" s="2">
        <v>0.2</v>
      </c>
      <c r="J244" s="2" t="s">
        <v>68</v>
      </c>
    </row>
    <row r="245" spans="1:10" ht="24" customHeight="1" x14ac:dyDescent="0.3">
      <c r="A245" s="4" t="s">
        <v>68</v>
      </c>
      <c r="B245" s="2">
        <v>20055231</v>
      </c>
      <c r="C245" s="2" t="s">
        <v>50</v>
      </c>
      <c r="D245" s="2">
        <v>20055231</v>
      </c>
      <c r="E245" s="2" t="s">
        <v>320</v>
      </c>
      <c r="F245" s="2">
        <v>1</v>
      </c>
      <c r="G245" s="2" t="s">
        <v>52</v>
      </c>
      <c r="H245" s="2">
        <v>8</v>
      </c>
      <c r="I245" s="2">
        <v>0.2</v>
      </c>
      <c r="J245" s="2" t="s">
        <v>68</v>
      </c>
    </row>
    <row r="246" spans="1:10" ht="24" customHeight="1" x14ac:dyDescent="0.3">
      <c r="A246" s="4" t="s">
        <v>68</v>
      </c>
      <c r="B246" s="2">
        <v>200556131</v>
      </c>
      <c r="C246" s="2" t="s">
        <v>50</v>
      </c>
      <c r="D246" s="2">
        <v>200556131</v>
      </c>
      <c r="E246" s="2" t="s">
        <v>321</v>
      </c>
      <c r="F246" s="2">
        <v>1</v>
      </c>
      <c r="G246" s="2" t="s">
        <v>52</v>
      </c>
      <c r="H246" s="2">
        <v>8</v>
      </c>
      <c r="I246" s="2">
        <v>0.2</v>
      </c>
      <c r="J246" s="2" t="s">
        <v>68</v>
      </c>
    </row>
    <row r="247" spans="1:10" ht="24" customHeight="1" x14ac:dyDescent="0.3">
      <c r="A247" s="4" t="s">
        <v>68</v>
      </c>
      <c r="B247" s="2">
        <v>200558130</v>
      </c>
      <c r="C247" s="2" t="s">
        <v>50</v>
      </c>
      <c r="D247" s="2">
        <v>200558130</v>
      </c>
      <c r="E247" s="2" t="s">
        <v>322</v>
      </c>
      <c r="F247" s="2">
        <v>1</v>
      </c>
      <c r="G247" s="2" t="s">
        <v>52</v>
      </c>
      <c r="H247" s="2">
        <v>8</v>
      </c>
      <c r="I247" s="2">
        <v>0.2</v>
      </c>
      <c r="J247" s="2" t="s">
        <v>68</v>
      </c>
    </row>
    <row r="248" spans="1:10" ht="24" customHeight="1" x14ac:dyDescent="0.3">
      <c r="A248" s="4" t="s">
        <v>68</v>
      </c>
      <c r="B248" s="2">
        <v>30009819</v>
      </c>
      <c r="C248" s="2" t="s">
        <v>50</v>
      </c>
      <c r="D248" s="2">
        <v>30009819</v>
      </c>
      <c r="E248" s="2" t="s">
        <v>323</v>
      </c>
      <c r="F248" s="2">
        <v>1</v>
      </c>
      <c r="G248" s="2" t="s">
        <v>52</v>
      </c>
      <c r="H248" s="2">
        <v>8</v>
      </c>
      <c r="I248" s="2">
        <v>0.2</v>
      </c>
      <c r="J248" s="2" t="s">
        <v>68</v>
      </c>
    </row>
    <row r="249" spans="1:10" ht="24" customHeight="1" x14ac:dyDescent="0.3">
      <c r="A249" s="4" t="s">
        <v>68</v>
      </c>
      <c r="B249" s="2">
        <v>92014003</v>
      </c>
      <c r="C249" s="2" t="s">
        <v>50</v>
      </c>
      <c r="D249" s="2">
        <v>92014003</v>
      </c>
      <c r="E249" s="2" t="s">
        <v>324</v>
      </c>
      <c r="F249" s="2">
        <v>1</v>
      </c>
      <c r="G249" s="2" t="s">
        <v>52</v>
      </c>
      <c r="H249" s="2">
        <v>8</v>
      </c>
      <c r="I249" s="2">
        <v>0.2</v>
      </c>
      <c r="J249" s="2" t="s">
        <v>68</v>
      </c>
    </row>
    <row r="250" spans="1:10" ht="24" customHeight="1" x14ac:dyDescent="0.3">
      <c r="A250" s="4" t="s">
        <v>68</v>
      </c>
      <c r="B250" s="2">
        <v>92016003</v>
      </c>
      <c r="C250" s="2" t="s">
        <v>50</v>
      </c>
      <c r="D250" s="2">
        <v>92016003</v>
      </c>
      <c r="E250" s="2" t="s">
        <v>325</v>
      </c>
      <c r="F250" s="2">
        <v>1</v>
      </c>
      <c r="G250" s="2" t="s">
        <v>52</v>
      </c>
      <c r="H250" s="2">
        <v>8</v>
      </c>
      <c r="I250" s="2">
        <v>0.2</v>
      </c>
      <c r="J250" s="2" t="s">
        <v>68</v>
      </c>
    </row>
    <row r="251" spans="1:10" ht="24" customHeight="1" x14ac:dyDescent="0.3">
      <c r="A251" s="4" t="s">
        <v>68</v>
      </c>
      <c r="B251" s="2">
        <v>30006730</v>
      </c>
      <c r="C251" s="2" t="s">
        <v>50</v>
      </c>
      <c r="D251" s="2">
        <v>30006730</v>
      </c>
      <c r="E251" s="2" t="s">
        <v>326</v>
      </c>
      <c r="F251" s="2">
        <v>1</v>
      </c>
      <c r="G251" s="2" t="s">
        <v>52</v>
      </c>
      <c r="H251" s="2">
        <v>8</v>
      </c>
      <c r="I251" s="2">
        <v>0.2</v>
      </c>
      <c r="J251" s="2" t="s">
        <v>68</v>
      </c>
    </row>
    <row r="252" spans="1:10" ht="12" customHeight="1" x14ac:dyDescent="0.3">
      <c r="A252" s="4" t="s">
        <v>35</v>
      </c>
      <c r="B252" s="2">
        <v>200277102</v>
      </c>
      <c r="C252" s="2" t="s">
        <v>25</v>
      </c>
      <c r="D252" s="2">
        <v>200277102</v>
      </c>
      <c r="E252" s="2" t="s">
        <v>327</v>
      </c>
      <c r="F252" s="2">
        <v>1</v>
      </c>
      <c r="G252" s="2" t="s">
        <v>13</v>
      </c>
      <c r="H252" s="2">
        <v>7</v>
      </c>
      <c r="I252" s="2">
        <v>0.81</v>
      </c>
      <c r="J252" s="2" t="s">
        <v>35</v>
      </c>
    </row>
    <row r="253" spans="1:10" ht="12" customHeight="1" x14ac:dyDescent="0.3">
      <c r="A253" s="4" t="s">
        <v>35</v>
      </c>
      <c r="B253" s="2">
        <v>2002861</v>
      </c>
      <c r="C253" s="2" t="s">
        <v>25</v>
      </c>
      <c r="D253" s="2">
        <v>2002861</v>
      </c>
      <c r="E253" s="2" t="s">
        <v>328</v>
      </c>
      <c r="F253" s="2">
        <v>1</v>
      </c>
      <c r="G253" s="2" t="s">
        <v>13</v>
      </c>
      <c r="H253" s="2">
        <v>7</v>
      </c>
      <c r="I253" s="2">
        <v>0.81</v>
      </c>
      <c r="J253" s="2" t="s">
        <v>35</v>
      </c>
    </row>
    <row r="254" spans="1:10" ht="12" customHeight="1" x14ac:dyDescent="0.3">
      <c r="A254" s="4" t="s">
        <v>35</v>
      </c>
      <c r="B254" s="2">
        <v>200273101</v>
      </c>
      <c r="C254" s="2" t="s">
        <v>25</v>
      </c>
      <c r="D254" s="2">
        <v>200273101</v>
      </c>
      <c r="E254" s="2" t="s">
        <v>329</v>
      </c>
      <c r="F254" s="2">
        <v>1</v>
      </c>
      <c r="G254" s="2" t="s">
        <v>13</v>
      </c>
      <c r="H254" s="2">
        <v>7</v>
      </c>
      <c r="I254" s="2">
        <v>0.81</v>
      </c>
      <c r="J254" s="2" t="s">
        <v>35</v>
      </c>
    </row>
    <row r="255" spans="1:10" ht="12" customHeight="1" x14ac:dyDescent="0.3">
      <c r="A255" s="4" t="s">
        <v>35</v>
      </c>
      <c r="B255" s="2">
        <v>2002881</v>
      </c>
      <c r="C255" s="2" t="s">
        <v>25</v>
      </c>
      <c r="D255" s="2">
        <v>2002881</v>
      </c>
      <c r="E255" s="2" t="s">
        <v>330</v>
      </c>
      <c r="F255" s="2">
        <v>1</v>
      </c>
      <c r="G255" s="2" t="s">
        <v>13</v>
      </c>
      <c r="H255" s="2">
        <v>7</v>
      </c>
      <c r="I255" s="2">
        <v>0.81</v>
      </c>
      <c r="J255" s="2" t="s">
        <v>35</v>
      </c>
    </row>
    <row r="256" spans="1:10" ht="12" customHeight="1" x14ac:dyDescent="0.3">
      <c r="A256" s="4" t="s">
        <v>35</v>
      </c>
      <c r="B256" s="2">
        <v>30006701</v>
      </c>
      <c r="C256" s="2" t="s">
        <v>25</v>
      </c>
      <c r="D256" s="2">
        <v>30006701</v>
      </c>
      <c r="E256" s="2" t="s">
        <v>331</v>
      </c>
      <c r="F256" s="2">
        <v>1</v>
      </c>
      <c r="G256" s="2" t="s">
        <v>13</v>
      </c>
      <c r="H256" s="2">
        <v>7</v>
      </c>
      <c r="I256" s="2">
        <v>0.81</v>
      </c>
      <c r="J256" s="2" t="s">
        <v>35</v>
      </c>
    </row>
    <row r="257" spans="1:10" ht="12" customHeight="1" x14ac:dyDescent="0.3">
      <c r="A257" s="4" t="s">
        <v>35</v>
      </c>
      <c r="B257" s="2">
        <v>30082006</v>
      </c>
      <c r="C257" s="2" t="s">
        <v>25</v>
      </c>
      <c r="D257" s="2">
        <v>30082006</v>
      </c>
      <c r="E257" s="2" t="s">
        <v>332</v>
      </c>
      <c r="F257" s="2">
        <v>1</v>
      </c>
      <c r="G257" s="2" t="s">
        <v>13</v>
      </c>
      <c r="H257" s="2">
        <v>7</v>
      </c>
      <c r="I257" s="2">
        <v>0.81</v>
      </c>
      <c r="J257" s="2" t="s">
        <v>35</v>
      </c>
    </row>
    <row r="258" spans="1:10" ht="12" customHeight="1" x14ac:dyDescent="0.3">
      <c r="A258" s="4" t="s">
        <v>35</v>
      </c>
      <c r="B258" s="2">
        <v>30082208</v>
      </c>
      <c r="C258" s="2" t="s">
        <v>25</v>
      </c>
      <c r="D258" s="2">
        <v>30082208</v>
      </c>
      <c r="E258" s="2" t="s">
        <v>333</v>
      </c>
      <c r="F258" s="2">
        <v>1</v>
      </c>
      <c r="G258" s="2" t="s">
        <v>13</v>
      </c>
      <c r="H258" s="2">
        <v>7</v>
      </c>
      <c r="I258" s="2">
        <v>0.81</v>
      </c>
      <c r="J258" s="2" t="s">
        <v>35</v>
      </c>
    </row>
    <row r="259" spans="1:10" ht="12" customHeight="1" x14ac:dyDescent="0.3">
      <c r="A259" s="4" t="s">
        <v>35</v>
      </c>
      <c r="B259" s="2">
        <v>30082508</v>
      </c>
      <c r="C259" s="2" t="s">
        <v>25</v>
      </c>
      <c r="D259" s="2">
        <v>30082508</v>
      </c>
      <c r="E259" s="2" t="s">
        <v>334</v>
      </c>
      <c r="F259" s="2">
        <v>1</v>
      </c>
      <c r="G259" s="2" t="s">
        <v>13</v>
      </c>
      <c r="H259" s="2">
        <v>7</v>
      </c>
      <c r="I259" s="2">
        <v>0.81</v>
      </c>
      <c r="J259" s="2" t="s">
        <v>35</v>
      </c>
    </row>
    <row r="260" spans="1:10" ht="12" customHeight="1" x14ac:dyDescent="0.3">
      <c r="A260" s="4" t="s">
        <v>35</v>
      </c>
      <c r="B260" s="2">
        <v>30080008</v>
      </c>
      <c r="C260" s="2" t="s">
        <v>25</v>
      </c>
      <c r="D260" s="2">
        <v>30080008</v>
      </c>
      <c r="E260" s="2" t="s">
        <v>335</v>
      </c>
      <c r="F260" s="2">
        <v>1</v>
      </c>
      <c r="G260" s="2" t="s">
        <v>13</v>
      </c>
      <c r="H260" s="2">
        <v>7</v>
      </c>
      <c r="I260" s="2">
        <v>0.81</v>
      </c>
      <c r="J260" s="2" t="s">
        <v>35</v>
      </c>
    </row>
    <row r="261" spans="1:10" ht="12" customHeight="1" x14ac:dyDescent="0.3">
      <c r="A261" s="4" t="s">
        <v>35</v>
      </c>
      <c r="B261" s="2">
        <v>30080010</v>
      </c>
      <c r="C261" s="2" t="s">
        <v>25</v>
      </c>
      <c r="D261" s="2">
        <v>30080010</v>
      </c>
      <c r="E261" s="2" t="s">
        <v>336</v>
      </c>
      <c r="F261" s="2">
        <v>1</v>
      </c>
      <c r="G261" s="2" t="s">
        <v>13</v>
      </c>
      <c r="H261" s="2">
        <v>7</v>
      </c>
      <c r="I261" s="2">
        <v>0.81</v>
      </c>
      <c r="J261" s="2" t="s">
        <v>35</v>
      </c>
    </row>
    <row r="262" spans="1:10" ht="12" customHeight="1" x14ac:dyDescent="0.3">
      <c r="A262" s="4" t="s">
        <v>35</v>
      </c>
      <c r="B262" s="2">
        <v>30080011</v>
      </c>
      <c r="C262" s="2" t="s">
        <v>25</v>
      </c>
      <c r="D262" s="2">
        <v>30080011</v>
      </c>
      <c r="E262" s="2" t="s">
        <v>337</v>
      </c>
      <c r="F262" s="2">
        <v>1</v>
      </c>
      <c r="G262" s="2" t="s">
        <v>13</v>
      </c>
      <c r="H262" s="2">
        <v>7</v>
      </c>
      <c r="I262" s="2">
        <v>0.81</v>
      </c>
      <c r="J262" s="2" t="s">
        <v>35</v>
      </c>
    </row>
    <row r="263" spans="1:10" ht="12" customHeight="1" x14ac:dyDescent="0.3">
      <c r="A263" s="4" t="s">
        <v>35</v>
      </c>
      <c r="B263" s="2">
        <v>30080009</v>
      </c>
      <c r="C263" s="2" t="s">
        <v>25</v>
      </c>
      <c r="D263" s="2">
        <v>30080009</v>
      </c>
      <c r="E263" s="2" t="s">
        <v>338</v>
      </c>
      <c r="F263" s="2">
        <v>1</v>
      </c>
      <c r="G263" s="2" t="s">
        <v>13</v>
      </c>
      <c r="H263" s="2">
        <v>7</v>
      </c>
      <c r="I263" s="2">
        <v>0.81</v>
      </c>
      <c r="J263" s="2" t="s">
        <v>35</v>
      </c>
    </row>
    <row r="264" spans="1:10" ht="12" customHeight="1" x14ac:dyDescent="0.3">
      <c r="A264" s="4" t="s">
        <v>35</v>
      </c>
      <c r="B264" s="2">
        <v>30076007</v>
      </c>
      <c r="C264" s="2" t="s">
        <v>25</v>
      </c>
      <c r="D264" s="2">
        <v>30076007</v>
      </c>
      <c r="E264" s="2" t="s">
        <v>339</v>
      </c>
      <c r="F264" s="2">
        <v>1</v>
      </c>
      <c r="G264" s="2" t="s">
        <v>13</v>
      </c>
      <c r="H264" s="2">
        <v>7</v>
      </c>
      <c r="I264" s="2">
        <v>0.81</v>
      </c>
      <c r="J264" s="2" t="s">
        <v>35</v>
      </c>
    </row>
    <row r="265" spans="1:10" ht="12" customHeight="1" x14ac:dyDescent="0.3">
      <c r="A265" s="4" t="s">
        <v>35</v>
      </c>
      <c r="B265" s="2">
        <v>30076008</v>
      </c>
      <c r="C265" s="2" t="s">
        <v>25</v>
      </c>
      <c r="D265" s="2">
        <v>30076008</v>
      </c>
      <c r="E265" s="2" t="s">
        <v>340</v>
      </c>
      <c r="F265" s="2">
        <v>1</v>
      </c>
      <c r="G265" s="2" t="s">
        <v>13</v>
      </c>
      <c r="H265" s="2">
        <v>7</v>
      </c>
      <c r="I265" s="2">
        <v>0.81</v>
      </c>
      <c r="J265" s="2" t="s">
        <v>35</v>
      </c>
    </row>
    <row r="266" spans="1:10" ht="12" customHeight="1" x14ac:dyDescent="0.3">
      <c r="A266" s="4" t="s">
        <v>35</v>
      </c>
      <c r="B266" s="2">
        <v>30074006</v>
      </c>
      <c r="C266" s="2" t="s">
        <v>25</v>
      </c>
      <c r="D266" s="2">
        <v>30074006</v>
      </c>
      <c r="E266" s="2" t="s">
        <v>341</v>
      </c>
      <c r="F266" s="2">
        <v>1</v>
      </c>
      <c r="G266" s="2" t="s">
        <v>13</v>
      </c>
      <c r="H266" s="2">
        <v>7</v>
      </c>
      <c r="I266" s="2">
        <v>0.81</v>
      </c>
      <c r="J266" s="2" t="s">
        <v>35</v>
      </c>
    </row>
    <row r="267" spans="1:10" ht="12" customHeight="1" x14ac:dyDescent="0.3">
      <c r="A267" s="4" t="s">
        <v>35</v>
      </c>
      <c r="B267" s="2">
        <v>30074008</v>
      </c>
      <c r="C267" s="2" t="s">
        <v>25</v>
      </c>
      <c r="D267" s="2">
        <v>30074008</v>
      </c>
      <c r="E267" s="2" t="s">
        <v>342</v>
      </c>
      <c r="F267" s="2">
        <v>1</v>
      </c>
      <c r="G267" s="2" t="s">
        <v>13</v>
      </c>
      <c r="H267" s="2">
        <v>7</v>
      </c>
      <c r="I267" s="2">
        <v>0.81</v>
      </c>
      <c r="J267" s="2" t="s">
        <v>35</v>
      </c>
    </row>
    <row r="268" spans="1:10" ht="12" customHeight="1" x14ac:dyDescent="0.3">
      <c r="A268" s="4" t="s">
        <v>35</v>
      </c>
      <c r="B268" s="2">
        <v>30008004</v>
      </c>
      <c r="C268" s="2" t="s">
        <v>25</v>
      </c>
      <c r="D268" s="2">
        <v>30008004</v>
      </c>
      <c r="E268" s="2" t="s">
        <v>343</v>
      </c>
      <c r="F268" s="2">
        <v>1</v>
      </c>
      <c r="G268" s="2" t="s">
        <v>13</v>
      </c>
      <c r="H268" s="2">
        <v>7</v>
      </c>
      <c r="I268" s="2">
        <v>0.81</v>
      </c>
      <c r="J268" s="2" t="s">
        <v>35</v>
      </c>
    </row>
    <row r="269" spans="1:10" ht="12" customHeight="1" x14ac:dyDescent="0.3">
      <c r="A269" s="4" t="s">
        <v>35</v>
      </c>
      <c r="B269" s="2">
        <v>30002201</v>
      </c>
      <c r="C269" s="2" t="s">
        <v>25</v>
      </c>
      <c r="D269" s="2">
        <v>30002201</v>
      </c>
      <c r="E269" s="2" t="s">
        <v>344</v>
      </c>
      <c r="F269" s="2">
        <v>1</v>
      </c>
      <c r="G269" s="2" t="s">
        <v>13</v>
      </c>
      <c r="H269" s="2">
        <v>7</v>
      </c>
      <c r="I269" s="2">
        <v>0.81</v>
      </c>
      <c r="J269" s="2" t="s">
        <v>35</v>
      </c>
    </row>
    <row r="270" spans="1:10" ht="12" customHeight="1" x14ac:dyDescent="0.3">
      <c r="A270" s="4" t="s">
        <v>35</v>
      </c>
      <c r="B270" s="2">
        <v>30004001</v>
      </c>
      <c r="C270" s="2" t="s">
        <v>25</v>
      </c>
      <c r="D270" s="2">
        <v>30004001</v>
      </c>
      <c r="E270" s="2" t="s">
        <v>345</v>
      </c>
      <c r="F270" s="2">
        <v>1</v>
      </c>
      <c r="G270" s="2" t="s">
        <v>13</v>
      </c>
      <c r="H270" s="2">
        <v>7</v>
      </c>
      <c r="I270" s="2">
        <v>0.81</v>
      </c>
      <c r="J270" s="2" t="s">
        <v>35</v>
      </c>
    </row>
    <row r="271" spans="1:10" ht="12" customHeight="1" x14ac:dyDescent="0.3">
      <c r="A271" s="4" t="s">
        <v>35</v>
      </c>
      <c r="B271" s="2">
        <v>30020020</v>
      </c>
      <c r="C271" s="2" t="s">
        <v>25</v>
      </c>
      <c r="D271" s="2">
        <v>30020020</v>
      </c>
      <c r="E271" s="2" t="s">
        <v>346</v>
      </c>
      <c r="F271" s="2">
        <v>1</v>
      </c>
      <c r="G271" s="2" t="s">
        <v>13</v>
      </c>
      <c r="H271" s="2">
        <v>7</v>
      </c>
      <c r="I271" s="2">
        <v>0.81</v>
      </c>
      <c r="J271" s="2" t="s">
        <v>35</v>
      </c>
    </row>
    <row r="272" spans="1:10" ht="12" customHeight="1" x14ac:dyDescent="0.3">
      <c r="A272" s="4" t="s">
        <v>35</v>
      </c>
      <c r="B272" s="2">
        <v>30020023</v>
      </c>
      <c r="C272" s="2" t="s">
        <v>25</v>
      </c>
      <c r="D272" s="2">
        <v>30020023</v>
      </c>
      <c r="E272" s="2" t="s">
        <v>347</v>
      </c>
      <c r="F272" s="2">
        <v>1</v>
      </c>
      <c r="G272" s="2" t="s">
        <v>13</v>
      </c>
      <c r="H272" s="2">
        <v>7</v>
      </c>
      <c r="I272" s="2">
        <v>0.81</v>
      </c>
      <c r="J272" s="2" t="s">
        <v>35</v>
      </c>
    </row>
    <row r="273" spans="1:10" ht="12" customHeight="1" x14ac:dyDescent="0.3">
      <c r="A273" s="4" t="s">
        <v>35</v>
      </c>
      <c r="B273" s="2">
        <v>30020025</v>
      </c>
      <c r="C273" s="2" t="s">
        <v>25</v>
      </c>
      <c r="D273" s="2">
        <v>30020025</v>
      </c>
      <c r="E273" s="2" t="s">
        <v>348</v>
      </c>
      <c r="F273" s="2">
        <v>1</v>
      </c>
      <c r="G273" s="2" t="s">
        <v>13</v>
      </c>
      <c r="H273" s="2">
        <v>7</v>
      </c>
      <c r="I273" s="2">
        <v>0.81</v>
      </c>
      <c r="J273" s="2" t="s">
        <v>35</v>
      </c>
    </row>
    <row r="274" spans="1:10" ht="12" customHeight="1" x14ac:dyDescent="0.3">
      <c r="A274" s="4" t="s">
        <v>35</v>
      </c>
      <c r="B274" s="2">
        <v>30008004</v>
      </c>
      <c r="C274" s="2" t="s">
        <v>25</v>
      </c>
      <c r="D274" s="2">
        <v>30008004</v>
      </c>
      <c r="E274" s="2" t="s">
        <v>349</v>
      </c>
      <c r="F274" s="2">
        <v>1</v>
      </c>
      <c r="G274" s="2" t="s">
        <v>13</v>
      </c>
      <c r="H274" s="2">
        <v>7</v>
      </c>
      <c r="I274" s="2">
        <v>0.81</v>
      </c>
      <c r="J274" s="2" t="s">
        <v>35</v>
      </c>
    </row>
    <row r="275" spans="1:10" ht="12" customHeight="1" x14ac:dyDescent="0.3">
      <c r="A275" s="4" t="s">
        <v>35</v>
      </c>
      <c r="B275" s="2">
        <v>30004510</v>
      </c>
      <c r="C275" s="2" t="s">
        <v>25</v>
      </c>
      <c r="D275" s="2">
        <v>30004510</v>
      </c>
      <c r="E275" s="2" t="s">
        <v>350</v>
      </c>
      <c r="F275" s="2">
        <v>1</v>
      </c>
      <c r="G275" s="2" t="s">
        <v>13</v>
      </c>
      <c r="H275" s="2">
        <v>7</v>
      </c>
      <c r="I275" s="2">
        <v>0.81</v>
      </c>
      <c r="J275" s="2" t="s">
        <v>35</v>
      </c>
    </row>
    <row r="276" spans="1:10" ht="12" customHeight="1" x14ac:dyDescent="0.3">
      <c r="A276" s="4" t="s">
        <v>35</v>
      </c>
      <c r="B276" s="2">
        <v>30002010</v>
      </c>
      <c r="C276" s="2" t="s">
        <v>25</v>
      </c>
      <c r="D276" s="2">
        <v>30002010</v>
      </c>
      <c r="E276" s="2" t="s">
        <v>351</v>
      </c>
      <c r="F276" s="2">
        <v>1</v>
      </c>
      <c r="G276" s="2" t="s">
        <v>13</v>
      </c>
      <c r="H276" s="2">
        <v>7</v>
      </c>
      <c r="I276" s="2">
        <v>0.81</v>
      </c>
      <c r="J276" s="2" t="s">
        <v>35</v>
      </c>
    </row>
    <row r="277" spans="1:10" ht="12" customHeight="1" x14ac:dyDescent="0.3">
      <c r="A277" s="4" t="s">
        <v>35</v>
      </c>
      <c r="B277" s="2">
        <v>30082008</v>
      </c>
      <c r="C277" s="2" t="s">
        <v>25</v>
      </c>
      <c r="D277" s="2">
        <v>30082008</v>
      </c>
      <c r="E277" s="2" t="s">
        <v>352</v>
      </c>
      <c r="F277" s="2">
        <v>1</v>
      </c>
      <c r="G277" s="2" t="s">
        <v>13</v>
      </c>
      <c r="H277" s="2">
        <v>7</v>
      </c>
      <c r="I277" s="2">
        <v>0.81</v>
      </c>
      <c r="J277" s="2" t="s">
        <v>35</v>
      </c>
    </row>
    <row r="278" spans="1:10" ht="12" customHeight="1" x14ac:dyDescent="0.3">
      <c r="A278" s="4" t="s">
        <v>35</v>
      </c>
      <c r="B278" s="2">
        <v>30082009</v>
      </c>
      <c r="C278" s="2" t="s">
        <v>25</v>
      </c>
      <c r="D278" s="2">
        <v>30082009</v>
      </c>
      <c r="E278" s="2" t="s">
        <v>353</v>
      </c>
      <c r="F278" s="2">
        <v>1</v>
      </c>
      <c r="G278" s="2" t="s">
        <v>13</v>
      </c>
      <c r="H278" s="2">
        <v>7</v>
      </c>
      <c r="I278" s="2">
        <v>0.81</v>
      </c>
      <c r="J278" s="2" t="s">
        <v>35</v>
      </c>
    </row>
    <row r="279" spans="1:10" ht="12" customHeight="1" x14ac:dyDescent="0.3">
      <c r="A279" s="4" t="s">
        <v>35</v>
      </c>
      <c r="B279" s="2">
        <v>30052001</v>
      </c>
      <c r="C279" s="2" t="s">
        <v>25</v>
      </c>
      <c r="D279" s="2">
        <v>30052001</v>
      </c>
      <c r="E279" s="2" t="s">
        <v>354</v>
      </c>
      <c r="F279" s="2">
        <v>1</v>
      </c>
      <c r="G279" s="2" t="s">
        <v>13</v>
      </c>
      <c r="H279" s="2">
        <v>7</v>
      </c>
      <c r="I279" s="2">
        <v>0.81</v>
      </c>
      <c r="J279" s="2" t="s">
        <v>35</v>
      </c>
    </row>
    <row r="280" spans="1:10" ht="12" customHeight="1" x14ac:dyDescent="0.3">
      <c r="A280" s="4" t="s">
        <v>35</v>
      </c>
      <c r="B280" s="2">
        <v>30083208</v>
      </c>
      <c r="C280" s="2" t="s">
        <v>25</v>
      </c>
      <c r="D280" s="2">
        <v>30083208</v>
      </c>
      <c r="E280" s="2" t="s">
        <v>355</v>
      </c>
      <c r="F280" s="2">
        <v>1</v>
      </c>
      <c r="G280" s="2" t="s">
        <v>13</v>
      </c>
      <c r="H280" s="2">
        <v>7</v>
      </c>
      <c r="I280" s="2">
        <v>0.81</v>
      </c>
      <c r="J280" s="2" t="s">
        <v>35</v>
      </c>
    </row>
    <row r="281" spans="1:10" ht="12" customHeight="1" x14ac:dyDescent="0.3">
      <c r="A281" s="4" t="s">
        <v>35</v>
      </c>
      <c r="B281" s="2">
        <v>30032107</v>
      </c>
      <c r="C281" s="2" t="s">
        <v>25</v>
      </c>
      <c r="D281" s="2">
        <v>30032107</v>
      </c>
      <c r="E281" s="2" t="s">
        <v>356</v>
      </c>
      <c r="F281" s="2">
        <v>1</v>
      </c>
      <c r="G281" s="2" t="s">
        <v>13</v>
      </c>
      <c r="H281" s="2">
        <v>7</v>
      </c>
      <c r="I281" s="2">
        <v>0.81</v>
      </c>
      <c r="J281" s="2" t="s">
        <v>35</v>
      </c>
    </row>
    <row r="282" spans="1:10" ht="12" customHeight="1" x14ac:dyDescent="0.3">
      <c r="A282" s="4" t="s">
        <v>35</v>
      </c>
      <c r="B282" s="2">
        <v>30034107</v>
      </c>
      <c r="C282" s="2" t="s">
        <v>25</v>
      </c>
      <c r="D282" s="2">
        <v>30034107</v>
      </c>
      <c r="E282" s="2" t="s">
        <v>357</v>
      </c>
      <c r="F282" s="2">
        <v>1</v>
      </c>
      <c r="G282" s="2" t="s">
        <v>13</v>
      </c>
      <c r="H282" s="2">
        <v>7</v>
      </c>
      <c r="I282" s="2">
        <v>0.81</v>
      </c>
      <c r="J282" s="2" t="s">
        <v>35</v>
      </c>
    </row>
    <row r="283" spans="1:10" ht="12" customHeight="1" x14ac:dyDescent="0.3">
      <c r="A283" s="4" t="s">
        <v>35</v>
      </c>
      <c r="B283" s="2">
        <v>30036107</v>
      </c>
      <c r="C283" s="2" t="s">
        <v>25</v>
      </c>
      <c r="D283" s="2">
        <v>30036107</v>
      </c>
      <c r="E283" s="2" t="s">
        <v>358</v>
      </c>
      <c r="F283" s="2">
        <v>1</v>
      </c>
      <c r="G283" s="2" t="s">
        <v>13</v>
      </c>
      <c r="H283" s="2">
        <v>7</v>
      </c>
      <c r="I283" s="2">
        <v>0.81</v>
      </c>
      <c r="J283" s="2" t="s">
        <v>35</v>
      </c>
    </row>
    <row r="284" spans="1:10" ht="12" customHeight="1" x14ac:dyDescent="0.3">
      <c r="A284" s="4" t="s">
        <v>35</v>
      </c>
      <c r="B284" s="2">
        <v>30030107</v>
      </c>
      <c r="C284" s="2" t="s">
        <v>25</v>
      </c>
      <c r="D284" s="2">
        <v>30030107</v>
      </c>
      <c r="E284" s="2" t="s">
        <v>359</v>
      </c>
      <c r="F284" s="2">
        <v>1</v>
      </c>
      <c r="G284" s="2" t="s">
        <v>13</v>
      </c>
      <c r="H284" s="2">
        <v>7</v>
      </c>
      <c r="I284" s="2">
        <v>0.81</v>
      </c>
      <c r="J284" s="2" t="s">
        <v>35</v>
      </c>
    </row>
    <row r="285" spans="1:10" ht="12" customHeight="1" x14ac:dyDescent="0.3">
      <c r="A285" s="4" t="s">
        <v>35</v>
      </c>
      <c r="B285" s="2">
        <v>3008997</v>
      </c>
      <c r="C285" s="2" t="s">
        <v>25</v>
      </c>
      <c r="D285" s="2">
        <v>3008997</v>
      </c>
      <c r="E285" s="2" t="s">
        <v>360</v>
      </c>
      <c r="F285" s="2">
        <v>1</v>
      </c>
      <c r="G285" s="2" t="s">
        <v>13</v>
      </c>
      <c r="H285" s="2">
        <v>7</v>
      </c>
      <c r="I285" s="2">
        <v>0.81</v>
      </c>
      <c r="J285" s="2" t="s">
        <v>35</v>
      </c>
    </row>
    <row r="286" spans="1:10" ht="12" customHeight="1" x14ac:dyDescent="0.3">
      <c r="A286" s="4" t="s">
        <v>35</v>
      </c>
      <c r="B286" s="2">
        <v>30083101</v>
      </c>
      <c r="C286" s="2" t="s">
        <v>25</v>
      </c>
      <c r="D286" s="2">
        <v>30083101</v>
      </c>
      <c r="E286" s="2" t="s">
        <v>361</v>
      </c>
      <c r="F286" s="2">
        <v>1</v>
      </c>
      <c r="G286" s="2" t="s">
        <v>13</v>
      </c>
      <c r="H286" s="2">
        <v>7</v>
      </c>
      <c r="I286" s="2">
        <v>0.81</v>
      </c>
      <c r="J286" s="2" t="s">
        <v>35</v>
      </c>
    </row>
    <row r="287" spans="1:10" ht="12" customHeight="1" x14ac:dyDescent="0.3">
      <c r="A287" s="4" t="s">
        <v>35</v>
      </c>
      <c r="B287" s="2">
        <v>30083301</v>
      </c>
      <c r="C287" s="2" t="s">
        <v>25</v>
      </c>
      <c r="D287" s="2">
        <v>30083301</v>
      </c>
      <c r="E287" s="2" t="s">
        <v>362</v>
      </c>
      <c r="F287" s="2">
        <v>1</v>
      </c>
      <c r="G287" s="2" t="s">
        <v>13</v>
      </c>
      <c r="H287" s="2">
        <v>7</v>
      </c>
      <c r="I287" s="2">
        <v>0.81</v>
      </c>
      <c r="J287" s="2" t="s">
        <v>35</v>
      </c>
    </row>
    <row r="288" spans="1:10" ht="12" customHeight="1" x14ac:dyDescent="0.3">
      <c r="A288" s="4" t="s">
        <v>35</v>
      </c>
      <c r="B288" s="2">
        <v>30082401</v>
      </c>
      <c r="C288" s="2" t="s">
        <v>25</v>
      </c>
      <c r="D288" s="2">
        <v>30082401</v>
      </c>
      <c r="E288" s="2" t="s">
        <v>363</v>
      </c>
      <c r="F288" s="2">
        <v>1</v>
      </c>
      <c r="G288" s="2" t="s">
        <v>13</v>
      </c>
      <c r="H288" s="2">
        <v>7</v>
      </c>
      <c r="I288" s="2">
        <v>0.81</v>
      </c>
      <c r="J288" s="2" t="s">
        <v>35</v>
      </c>
    </row>
    <row r="289" spans="1:10" ht="12" customHeight="1" x14ac:dyDescent="0.3">
      <c r="A289" s="4" t="s">
        <v>35</v>
      </c>
      <c r="B289" s="2">
        <v>30002010</v>
      </c>
      <c r="C289" s="2" t="s">
        <v>25</v>
      </c>
      <c r="D289" s="2">
        <v>30002010</v>
      </c>
      <c r="E289" s="2" t="s">
        <v>351</v>
      </c>
      <c r="F289" s="2">
        <v>1</v>
      </c>
      <c r="G289" s="2" t="s">
        <v>13</v>
      </c>
      <c r="H289" s="2">
        <v>7</v>
      </c>
      <c r="I289" s="2">
        <v>0.81</v>
      </c>
      <c r="J289" s="2" t="s">
        <v>35</v>
      </c>
    </row>
    <row r="290" spans="1:10" ht="12" customHeight="1" x14ac:dyDescent="0.3">
      <c r="A290" s="4" t="s">
        <v>35</v>
      </c>
      <c r="B290" s="2">
        <v>30083601</v>
      </c>
      <c r="C290" s="2" t="s">
        <v>25</v>
      </c>
      <c r="D290" s="2">
        <v>30083601</v>
      </c>
      <c r="E290" s="2" t="s">
        <v>364</v>
      </c>
      <c r="F290" s="2">
        <v>1</v>
      </c>
      <c r="G290" s="2" t="s">
        <v>13</v>
      </c>
      <c r="H290" s="2">
        <v>7</v>
      </c>
      <c r="I290" s="2">
        <v>0.81</v>
      </c>
      <c r="J290" s="2" t="s">
        <v>35</v>
      </c>
    </row>
    <row r="291" spans="1:10" ht="12" customHeight="1" x14ac:dyDescent="0.3">
      <c r="A291" s="4" t="s">
        <v>35</v>
      </c>
      <c r="B291" s="2">
        <v>30003003</v>
      </c>
      <c r="C291" s="2" t="s">
        <v>25</v>
      </c>
      <c r="D291" s="2">
        <v>30003003</v>
      </c>
      <c r="E291" s="2" t="s">
        <v>365</v>
      </c>
      <c r="F291" s="2">
        <v>1</v>
      </c>
      <c r="G291" s="2" t="s">
        <v>13</v>
      </c>
      <c r="H291" s="2">
        <v>7</v>
      </c>
      <c r="I291" s="2">
        <v>0.81</v>
      </c>
      <c r="J291" s="2" t="s">
        <v>35</v>
      </c>
    </row>
    <row r="292" spans="1:10" ht="12" customHeight="1" x14ac:dyDescent="0.3">
      <c r="A292" s="4" t="s">
        <v>35</v>
      </c>
      <c r="B292" s="2">
        <v>30033601</v>
      </c>
      <c r="C292" s="2" t="s">
        <v>25</v>
      </c>
      <c r="D292" s="2">
        <v>30033601</v>
      </c>
      <c r="E292" s="2" t="s">
        <v>366</v>
      </c>
      <c r="F292" s="2">
        <v>1</v>
      </c>
      <c r="G292" s="2" t="s">
        <v>13</v>
      </c>
      <c r="H292" s="2">
        <v>7</v>
      </c>
      <c r="I292" s="2">
        <v>0.81</v>
      </c>
      <c r="J292" s="2" t="s">
        <v>35</v>
      </c>
    </row>
    <row r="293" spans="1:10" ht="12" customHeight="1" x14ac:dyDescent="0.3">
      <c r="A293" s="4" t="s">
        <v>35</v>
      </c>
      <c r="B293" s="2">
        <v>20050004</v>
      </c>
      <c r="C293" s="2" t="s">
        <v>25</v>
      </c>
      <c r="D293" s="2">
        <v>20050004</v>
      </c>
      <c r="E293" s="2" t="s">
        <v>367</v>
      </c>
      <c r="F293" s="2">
        <v>1</v>
      </c>
      <c r="G293" s="2" t="s">
        <v>13</v>
      </c>
      <c r="H293" s="2">
        <v>7</v>
      </c>
      <c r="I293" s="2">
        <v>0.81</v>
      </c>
      <c r="J293" s="2" t="s">
        <v>35</v>
      </c>
    </row>
    <row r="294" spans="1:10" ht="12" customHeight="1" x14ac:dyDescent="0.3">
      <c r="A294" s="4" t="s">
        <v>35</v>
      </c>
      <c r="B294" s="2">
        <v>20050002</v>
      </c>
      <c r="C294" s="2" t="s">
        <v>25</v>
      </c>
      <c r="D294" s="2">
        <v>20050002</v>
      </c>
      <c r="E294" s="2" t="s">
        <v>368</v>
      </c>
      <c r="F294" s="2">
        <v>1</v>
      </c>
      <c r="G294" s="2" t="s">
        <v>13</v>
      </c>
      <c r="H294" s="2">
        <v>7</v>
      </c>
      <c r="I294" s="2">
        <v>0.81</v>
      </c>
      <c r="J294" s="2" t="s">
        <v>35</v>
      </c>
    </row>
    <row r="295" spans="1:10" ht="12" customHeight="1" x14ac:dyDescent="0.3">
      <c r="A295" s="4" t="s">
        <v>35</v>
      </c>
      <c r="B295" s="2">
        <v>30124001</v>
      </c>
      <c r="C295" s="2" t="s">
        <v>25</v>
      </c>
      <c r="D295" s="2">
        <v>30124001</v>
      </c>
      <c r="E295" s="2" t="s">
        <v>369</v>
      </c>
      <c r="F295" s="2">
        <v>1</v>
      </c>
      <c r="G295" s="2" t="s">
        <v>13</v>
      </c>
      <c r="H295" s="2">
        <v>7</v>
      </c>
      <c r="I295" s="2">
        <v>0.81</v>
      </c>
      <c r="J295" s="2" t="s">
        <v>35</v>
      </c>
    </row>
    <row r="296" spans="1:10" ht="12" customHeight="1" x14ac:dyDescent="0.3">
      <c r="A296" s="4" t="s">
        <v>35</v>
      </c>
      <c r="B296" s="2">
        <v>30124002</v>
      </c>
      <c r="C296" s="2" t="s">
        <v>25</v>
      </c>
      <c r="D296" s="2">
        <v>30124002</v>
      </c>
      <c r="E296" s="2" t="s">
        <v>370</v>
      </c>
      <c r="F296" s="2">
        <v>1</v>
      </c>
      <c r="G296" s="2" t="s">
        <v>13</v>
      </c>
      <c r="H296" s="2">
        <v>7</v>
      </c>
      <c r="I296" s="2">
        <v>0.81</v>
      </c>
      <c r="J296" s="2" t="s">
        <v>35</v>
      </c>
    </row>
    <row r="297" spans="1:10" ht="12" customHeight="1" x14ac:dyDescent="0.3">
      <c r="A297" s="4" t="s">
        <v>35</v>
      </c>
      <c r="B297" s="2">
        <v>30106001</v>
      </c>
      <c r="C297" s="2" t="s">
        <v>25</v>
      </c>
      <c r="D297" s="2">
        <v>30106001</v>
      </c>
      <c r="E297" s="2" t="s">
        <v>371</v>
      </c>
      <c r="F297" s="2">
        <v>1</v>
      </c>
      <c r="G297" s="2" t="s">
        <v>13</v>
      </c>
      <c r="H297" s="2">
        <v>7</v>
      </c>
      <c r="I297" s="2">
        <v>0.81</v>
      </c>
      <c r="J297" s="2" t="s">
        <v>35</v>
      </c>
    </row>
    <row r="298" spans="1:10" ht="12" customHeight="1" x14ac:dyDescent="0.3">
      <c r="A298" s="4" t="s">
        <v>35</v>
      </c>
      <c r="B298" s="2">
        <v>30104001</v>
      </c>
      <c r="C298" s="2" t="s">
        <v>25</v>
      </c>
      <c r="D298" s="2">
        <v>30104001</v>
      </c>
      <c r="E298" s="2" t="s">
        <v>372</v>
      </c>
      <c r="F298" s="2">
        <v>1</v>
      </c>
      <c r="G298" s="2" t="s">
        <v>13</v>
      </c>
      <c r="H298" s="2">
        <v>7</v>
      </c>
      <c r="I298" s="2">
        <v>0.81</v>
      </c>
      <c r="J298" s="2" t="s">
        <v>35</v>
      </c>
    </row>
    <row r="299" spans="1:10" ht="12" customHeight="1" x14ac:dyDescent="0.3">
      <c r="A299" s="4" t="s">
        <v>35</v>
      </c>
      <c r="B299" s="2">
        <v>30054001</v>
      </c>
      <c r="C299" s="2" t="s">
        <v>25</v>
      </c>
      <c r="D299" s="2">
        <v>30054001</v>
      </c>
      <c r="E299" s="2" t="s">
        <v>373</v>
      </c>
      <c r="F299" s="2">
        <v>1</v>
      </c>
      <c r="G299" s="2" t="s">
        <v>13</v>
      </c>
      <c r="H299" s="2">
        <v>7</v>
      </c>
      <c r="I299" s="2">
        <v>0.81</v>
      </c>
      <c r="J299" s="2" t="s">
        <v>35</v>
      </c>
    </row>
    <row r="300" spans="1:10" ht="12" customHeight="1" x14ac:dyDescent="0.3">
      <c r="A300" s="4" t="s">
        <v>35</v>
      </c>
      <c r="B300" s="2">
        <v>30056001</v>
      </c>
      <c r="C300" s="2" t="s">
        <v>25</v>
      </c>
      <c r="D300" s="2">
        <v>30056001</v>
      </c>
      <c r="E300" s="2" t="s">
        <v>374</v>
      </c>
      <c r="F300" s="2">
        <v>1</v>
      </c>
      <c r="G300" s="2" t="s">
        <v>13</v>
      </c>
      <c r="H300" s="2">
        <v>7</v>
      </c>
      <c r="I300" s="2">
        <v>0.81</v>
      </c>
      <c r="J300" s="2" t="s">
        <v>35</v>
      </c>
    </row>
    <row r="301" spans="1:10" ht="12" customHeight="1" x14ac:dyDescent="0.3">
      <c r="A301" s="4" t="s">
        <v>35</v>
      </c>
      <c r="B301" s="2">
        <v>30050007</v>
      </c>
      <c r="C301" s="2" t="s">
        <v>25</v>
      </c>
      <c r="D301" s="2">
        <v>30050007</v>
      </c>
      <c r="E301" s="2" t="s">
        <v>375</v>
      </c>
      <c r="F301" s="2">
        <v>1</v>
      </c>
      <c r="G301" s="2" t="s">
        <v>13</v>
      </c>
      <c r="H301" s="2">
        <v>7</v>
      </c>
      <c r="I301" s="2">
        <v>0.81</v>
      </c>
      <c r="J301" s="2" t="s">
        <v>35</v>
      </c>
    </row>
    <row r="302" spans="1:10" ht="12" customHeight="1" x14ac:dyDescent="0.3">
      <c r="A302" s="4" t="s">
        <v>35</v>
      </c>
      <c r="B302" s="2">
        <v>10014206</v>
      </c>
      <c r="C302" s="2" t="s">
        <v>25</v>
      </c>
      <c r="D302" s="2">
        <v>10014206</v>
      </c>
      <c r="E302" s="2" t="s">
        <v>376</v>
      </c>
      <c r="F302" s="2">
        <v>1</v>
      </c>
      <c r="G302" s="2" t="s">
        <v>13</v>
      </c>
      <c r="H302" s="2">
        <v>7</v>
      </c>
      <c r="I302" s="2">
        <v>0.81</v>
      </c>
      <c r="J302" s="2" t="s">
        <v>35</v>
      </c>
    </row>
    <row r="303" spans="1:10" ht="12" customHeight="1" x14ac:dyDescent="0.3">
      <c r="A303" s="4" t="s">
        <v>35</v>
      </c>
      <c r="B303" s="2">
        <v>30081501</v>
      </c>
      <c r="C303" s="2" t="s">
        <v>25</v>
      </c>
      <c r="D303" s="2">
        <v>30081501</v>
      </c>
      <c r="E303" s="2" t="s">
        <v>377</v>
      </c>
      <c r="F303" s="2">
        <v>1</v>
      </c>
      <c r="G303" s="2" t="s">
        <v>13</v>
      </c>
      <c r="H303" s="2">
        <v>7</v>
      </c>
      <c r="I303" s="2">
        <v>0.81</v>
      </c>
      <c r="J303" s="2" t="s">
        <v>35</v>
      </c>
    </row>
    <row r="304" spans="1:10" ht="12" customHeight="1" x14ac:dyDescent="0.3">
      <c r="A304" s="4" t="s">
        <v>35</v>
      </c>
      <c r="B304" s="2">
        <v>30081507</v>
      </c>
      <c r="C304" s="2" t="s">
        <v>25</v>
      </c>
      <c r="D304" s="2">
        <v>30081507</v>
      </c>
      <c r="E304" s="2" t="s">
        <v>378</v>
      </c>
      <c r="F304" s="2">
        <v>1</v>
      </c>
      <c r="G304" s="2" t="s">
        <v>13</v>
      </c>
      <c r="H304" s="2">
        <v>7</v>
      </c>
      <c r="I304" s="2">
        <v>0.81</v>
      </c>
      <c r="J304" s="2" t="s">
        <v>35</v>
      </c>
    </row>
    <row r="305" spans="1:10" ht="12" customHeight="1" x14ac:dyDescent="0.3">
      <c r="A305" s="4" t="s">
        <v>35</v>
      </c>
      <c r="B305" s="2">
        <v>30081508</v>
      </c>
      <c r="C305" s="2" t="s">
        <v>25</v>
      </c>
      <c r="D305" s="2">
        <v>30081508</v>
      </c>
      <c r="E305" s="2" t="s">
        <v>379</v>
      </c>
      <c r="F305" s="2">
        <v>1</v>
      </c>
      <c r="G305" s="2" t="s">
        <v>13</v>
      </c>
      <c r="H305" s="2">
        <v>7</v>
      </c>
      <c r="I305" s="2">
        <v>0.81</v>
      </c>
      <c r="J305" s="2" t="s">
        <v>35</v>
      </c>
    </row>
    <row r="306" spans="1:10" ht="12" customHeight="1" x14ac:dyDescent="0.3">
      <c r="A306" s="4" t="s">
        <v>35</v>
      </c>
      <c r="B306" s="2">
        <v>30082301</v>
      </c>
      <c r="C306" s="2" t="s">
        <v>25</v>
      </c>
      <c r="D306" s="2">
        <v>30082301</v>
      </c>
      <c r="E306" s="2" t="s">
        <v>380</v>
      </c>
      <c r="F306" s="2">
        <v>1</v>
      </c>
      <c r="G306" s="2" t="s">
        <v>13</v>
      </c>
      <c r="H306" s="2">
        <v>7</v>
      </c>
      <c r="I306" s="2">
        <v>0.81</v>
      </c>
      <c r="J306" s="2" t="s">
        <v>35</v>
      </c>
    </row>
    <row r="307" spans="1:10" ht="12" customHeight="1" x14ac:dyDescent="0.3">
      <c r="A307" s="4" t="s">
        <v>35</v>
      </c>
      <c r="B307" s="2">
        <v>20052101</v>
      </c>
      <c r="C307" s="2" t="s">
        <v>25</v>
      </c>
      <c r="D307" s="2">
        <v>20052101</v>
      </c>
      <c r="E307" s="2" t="s">
        <v>381</v>
      </c>
      <c r="F307" s="2">
        <v>1</v>
      </c>
      <c r="G307" s="2" t="s">
        <v>13</v>
      </c>
      <c r="H307" s="2">
        <v>7</v>
      </c>
      <c r="I307" s="2">
        <v>0.81</v>
      </c>
      <c r="J307" s="2" t="s">
        <v>35</v>
      </c>
    </row>
    <row r="308" spans="1:10" ht="12" customHeight="1" x14ac:dyDescent="0.3">
      <c r="A308" s="4" t="s">
        <v>35</v>
      </c>
      <c r="B308" s="2">
        <v>30126001</v>
      </c>
      <c r="C308" s="2" t="s">
        <v>25</v>
      </c>
      <c r="D308" s="2">
        <v>30126001</v>
      </c>
      <c r="E308" s="2" t="s">
        <v>382</v>
      </c>
      <c r="F308" s="2">
        <v>1</v>
      </c>
      <c r="G308" s="2" t="s">
        <v>13</v>
      </c>
      <c r="H308" s="2">
        <v>7</v>
      </c>
      <c r="I308" s="2">
        <v>0.81</v>
      </c>
      <c r="J308" s="2" t="s">
        <v>35</v>
      </c>
    </row>
    <row r="309" spans="1:10" ht="12" customHeight="1" x14ac:dyDescent="0.3">
      <c r="A309" s="4" t="s">
        <v>35</v>
      </c>
      <c r="B309" s="2">
        <v>30205001</v>
      </c>
      <c r="C309" s="2" t="s">
        <v>25</v>
      </c>
      <c r="D309" s="2">
        <v>30205001</v>
      </c>
      <c r="E309" s="2" t="s">
        <v>383</v>
      </c>
      <c r="F309" s="2">
        <v>1</v>
      </c>
      <c r="G309" s="2" t="s">
        <v>13</v>
      </c>
      <c r="H309" s="2">
        <v>7</v>
      </c>
      <c r="I309" s="2">
        <v>0.81</v>
      </c>
      <c r="J309" s="2" t="s">
        <v>35</v>
      </c>
    </row>
    <row r="310" spans="1:10" ht="12" customHeight="1" x14ac:dyDescent="0.3">
      <c r="A310" s="4" t="s">
        <v>35</v>
      </c>
      <c r="B310" s="2">
        <v>30108007</v>
      </c>
      <c r="C310" s="2" t="s">
        <v>25</v>
      </c>
      <c r="D310" s="2">
        <v>30108007</v>
      </c>
      <c r="E310" s="2" t="s">
        <v>384</v>
      </c>
      <c r="F310" s="2">
        <v>1</v>
      </c>
      <c r="G310" s="2" t="s">
        <v>13</v>
      </c>
      <c r="H310" s="2">
        <v>7</v>
      </c>
      <c r="I310" s="2">
        <v>0.81</v>
      </c>
      <c r="J310" s="2" t="s">
        <v>35</v>
      </c>
    </row>
    <row r="311" spans="1:10" ht="12" customHeight="1" x14ac:dyDescent="0.3">
      <c r="A311" s="4" t="s">
        <v>35</v>
      </c>
      <c r="B311" s="2">
        <v>30124602</v>
      </c>
      <c r="C311" s="2" t="s">
        <v>25</v>
      </c>
      <c r="D311" s="2">
        <v>30124602</v>
      </c>
      <c r="E311" s="2" t="s">
        <v>385</v>
      </c>
      <c r="F311" s="2">
        <v>1</v>
      </c>
      <c r="G311" s="2" t="s">
        <v>13</v>
      </c>
      <c r="H311" s="2">
        <v>7</v>
      </c>
      <c r="I311" s="2">
        <v>0.81</v>
      </c>
      <c r="J311" s="2" t="s">
        <v>35</v>
      </c>
    </row>
    <row r="312" spans="1:10" ht="12" customHeight="1" x14ac:dyDescent="0.3">
      <c r="A312" s="4" t="s">
        <v>35</v>
      </c>
      <c r="B312" s="2">
        <v>20083002</v>
      </c>
      <c r="C312" s="2" t="s">
        <v>25</v>
      </c>
      <c r="D312" s="2">
        <v>20083002</v>
      </c>
      <c r="E312" s="2" t="s">
        <v>386</v>
      </c>
      <c r="F312" s="2">
        <v>1</v>
      </c>
      <c r="G312" s="2" t="s">
        <v>13</v>
      </c>
      <c r="H312" s="2">
        <v>7</v>
      </c>
      <c r="I312" s="2">
        <v>0.81</v>
      </c>
      <c r="J312" s="2" t="s">
        <v>35</v>
      </c>
    </row>
    <row r="313" spans="1:10" ht="12" customHeight="1" x14ac:dyDescent="0.3">
      <c r="A313" s="4" t="s">
        <v>35</v>
      </c>
      <c r="B313" s="2">
        <v>20083001</v>
      </c>
      <c r="C313" s="2" t="s">
        <v>25</v>
      </c>
      <c r="D313" s="2">
        <v>20083001</v>
      </c>
      <c r="E313" s="2" t="s">
        <v>387</v>
      </c>
      <c r="F313" s="2">
        <v>1</v>
      </c>
      <c r="G313" s="2" t="s">
        <v>13</v>
      </c>
      <c r="H313" s="2">
        <v>7</v>
      </c>
      <c r="I313" s="2">
        <v>0.81</v>
      </c>
      <c r="J313" s="2" t="s">
        <v>35</v>
      </c>
    </row>
    <row r="314" spans="1:10" ht="12" customHeight="1" x14ac:dyDescent="0.3">
      <c r="A314" s="4" t="s">
        <v>35</v>
      </c>
      <c r="B314" s="2">
        <v>20088001</v>
      </c>
      <c r="C314" s="2" t="s">
        <v>25</v>
      </c>
      <c r="D314" s="2">
        <v>20088001</v>
      </c>
      <c r="E314" s="2" t="s">
        <v>388</v>
      </c>
      <c r="F314" s="2">
        <v>1</v>
      </c>
      <c r="G314" s="2" t="s">
        <v>13</v>
      </c>
      <c r="H314" s="2">
        <v>7</v>
      </c>
      <c r="I314" s="2">
        <v>0.81</v>
      </c>
      <c r="J314" s="2" t="s">
        <v>35</v>
      </c>
    </row>
    <row r="315" spans="1:10" ht="12" customHeight="1" x14ac:dyDescent="0.3">
      <c r="A315" s="4" t="s">
        <v>35</v>
      </c>
      <c r="B315" s="2">
        <v>30124801</v>
      </c>
      <c r="C315" s="2" t="s">
        <v>25</v>
      </c>
      <c r="D315" s="2">
        <v>30124801</v>
      </c>
      <c r="E315" s="2" t="s">
        <v>389</v>
      </c>
      <c r="F315" s="2">
        <v>1</v>
      </c>
      <c r="G315" s="2" t="s">
        <v>13</v>
      </c>
      <c r="H315" s="2">
        <v>7</v>
      </c>
      <c r="I315" s="2">
        <v>0.81</v>
      </c>
      <c r="J315" s="2" t="s">
        <v>35</v>
      </c>
    </row>
    <row r="316" spans="1:10" ht="12" customHeight="1" x14ac:dyDescent="0.3">
      <c r="A316" s="4" t="s">
        <v>35</v>
      </c>
      <c r="B316" s="2">
        <v>30124802</v>
      </c>
      <c r="C316" s="2" t="s">
        <v>25</v>
      </c>
      <c r="D316" s="2">
        <v>30124802</v>
      </c>
      <c r="E316" s="2" t="s">
        <v>390</v>
      </c>
      <c r="F316" s="2">
        <v>1</v>
      </c>
      <c r="G316" s="2" t="s">
        <v>13</v>
      </c>
      <c r="H316" s="2">
        <v>7</v>
      </c>
      <c r="I316" s="2">
        <v>0.81</v>
      </c>
      <c r="J316" s="2" t="s">
        <v>35</v>
      </c>
    </row>
    <row r="317" spans="1:10" ht="12" customHeight="1" x14ac:dyDescent="0.3">
      <c r="A317" s="4" t="s">
        <v>35</v>
      </c>
      <c r="B317" s="2">
        <v>20088212</v>
      </c>
      <c r="C317" s="2" t="s">
        <v>25</v>
      </c>
      <c r="D317" s="2">
        <v>20088212</v>
      </c>
      <c r="E317" s="2" t="s">
        <v>391</v>
      </c>
      <c r="F317" s="2">
        <v>1</v>
      </c>
      <c r="G317" s="2" t="s">
        <v>13</v>
      </c>
      <c r="H317" s="2">
        <v>7</v>
      </c>
      <c r="I317" s="2">
        <v>0.81</v>
      </c>
      <c r="J317" s="2" t="s">
        <v>35</v>
      </c>
    </row>
    <row r="318" spans="1:10" ht="12" customHeight="1" x14ac:dyDescent="0.3">
      <c r="A318" s="4" t="s">
        <v>35</v>
      </c>
      <c r="B318" s="2">
        <v>30108012</v>
      </c>
      <c r="C318" s="2" t="s">
        <v>25</v>
      </c>
      <c r="D318" s="2">
        <v>30108012</v>
      </c>
      <c r="E318" s="2" t="s">
        <v>392</v>
      </c>
      <c r="F318" s="2">
        <v>1</v>
      </c>
      <c r="G318" s="2" t="s">
        <v>13</v>
      </c>
      <c r="H318" s="2">
        <v>7</v>
      </c>
      <c r="I318" s="2">
        <v>0.81</v>
      </c>
      <c r="J318" s="2" t="s">
        <v>35</v>
      </c>
    </row>
    <row r="319" spans="1:10" ht="12" customHeight="1" x14ac:dyDescent="0.3">
      <c r="A319" s="4" t="s">
        <v>35</v>
      </c>
      <c r="B319" s="2">
        <v>20053101</v>
      </c>
      <c r="C319" s="2" t="s">
        <v>25</v>
      </c>
      <c r="D319" s="2">
        <v>20053101</v>
      </c>
      <c r="E319" s="2" t="s">
        <v>393</v>
      </c>
      <c r="F319" s="2">
        <v>1</v>
      </c>
      <c r="G319" s="2" t="s">
        <v>13</v>
      </c>
      <c r="H319" s="2">
        <v>7</v>
      </c>
      <c r="I319" s="2">
        <v>0.81</v>
      </c>
      <c r="J319" s="2" t="s">
        <v>35</v>
      </c>
    </row>
    <row r="320" spans="1:10" ht="12" customHeight="1" x14ac:dyDescent="0.3">
      <c r="A320" s="4" t="s">
        <v>35</v>
      </c>
      <c r="B320" s="2">
        <v>20061312</v>
      </c>
      <c r="C320" s="2" t="s">
        <v>25</v>
      </c>
      <c r="D320" s="2">
        <v>20061312</v>
      </c>
      <c r="E320" s="2" t="s">
        <v>394</v>
      </c>
      <c r="F320" s="2">
        <v>1</v>
      </c>
      <c r="G320" s="2" t="s">
        <v>13</v>
      </c>
      <c r="H320" s="2">
        <v>7</v>
      </c>
      <c r="I320" s="2">
        <v>0.81</v>
      </c>
      <c r="J320" s="2" t="s">
        <v>35</v>
      </c>
    </row>
    <row r="321" spans="1:10" ht="12" customHeight="1" x14ac:dyDescent="0.3">
      <c r="A321" s="4" t="s">
        <v>35</v>
      </c>
      <c r="B321" s="2">
        <v>30124901</v>
      </c>
      <c r="C321" s="2" t="s">
        <v>25</v>
      </c>
      <c r="D321" s="2">
        <v>30124901</v>
      </c>
      <c r="E321" s="2" t="s">
        <v>395</v>
      </c>
      <c r="F321" s="2">
        <v>1</v>
      </c>
      <c r="G321" s="2" t="s">
        <v>13</v>
      </c>
      <c r="H321" s="2">
        <v>7</v>
      </c>
      <c r="I321" s="2">
        <v>0.81</v>
      </c>
      <c r="J321" s="2" t="s">
        <v>35</v>
      </c>
    </row>
    <row r="322" spans="1:10" ht="12" customHeight="1" x14ac:dyDescent="0.3">
      <c r="A322" s="4" t="s">
        <v>35</v>
      </c>
      <c r="B322" s="2">
        <v>30124902</v>
      </c>
      <c r="C322" s="2" t="s">
        <v>25</v>
      </c>
      <c r="D322" s="2">
        <v>30124902</v>
      </c>
      <c r="E322" s="2" t="s">
        <v>396</v>
      </c>
      <c r="F322" s="2">
        <v>1</v>
      </c>
      <c r="G322" s="2" t="s">
        <v>13</v>
      </c>
      <c r="H322" s="2">
        <v>7</v>
      </c>
      <c r="I322" s="2">
        <v>0.81</v>
      </c>
      <c r="J322" s="2" t="s">
        <v>35</v>
      </c>
    </row>
    <row r="323" spans="1:10" ht="12" customHeight="1" x14ac:dyDescent="0.3">
      <c r="A323" s="4" t="s">
        <v>35</v>
      </c>
      <c r="B323" s="2">
        <v>30004804</v>
      </c>
      <c r="C323" s="2" t="s">
        <v>25</v>
      </c>
      <c r="D323" s="2">
        <v>30004804</v>
      </c>
      <c r="E323" s="2" t="s">
        <v>397</v>
      </c>
      <c r="F323" s="2">
        <v>1</v>
      </c>
      <c r="G323" s="2" t="s">
        <v>13</v>
      </c>
      <c r="H323" s="2">
        <v>7</v>
      </c>
      <c r="I323" s="2">
        <v>0.81</v>
      </c>
      <c r="J323" s="2" t="s">
        <v>35</v>
      </c>
    </row>
    <row r="324" spans="1:10" ht="12" customHeight="1" x14ac:dyDescent="0.3">
      <c r="A324" s="4" t="s">
        <v>35</v>
      </c>
      <c r="B324" s="2">
        <v>20059001</v>
      </c>
      <c r="C324" s="2" t="s">
        <v>25</v>
      </c>
      <c r="D324" s="2">
        <v>20059001</v>
      </c>
      <c r="E324" s="2" t="s">
        <v>398</v>
      </c>
      <c r="F324" s="2">
        <v>1</v>
      </c>
      <c r="G324" s="2" t="s">
        <v>13</v>
      </c>
      <c r="H324" s="2">
        <v>7</v>
      </c>
      <c r="I324" s="2">
        <v>0.81</v>
      </c>
      <c r="J324" s="2" t="s">
        <v>35</v>
      </c>
    </row>
    <row r="325" spans="1:10" ht="12" customHeight="1" x14ac:dyDescent="0.3">
      <c r="A325" s="4" t="s">
        <v>35</v>
      </c>
      <c r="B325" s="2">
        <v>20024602</v>
      </c>
      <c r="C325" s="2" t="s">
        <v>25</v>
      </c>
      <c r="D325" s="2">
        <v>20024602</v>
      </c>
      <c r="E325" s="2" t="s">
        <v>399</v>
      </c>
      <c r="F325" s="2">
        <v>1</v>
      </c>
      <c r="G325" s="2" t="s">
        <v>13</v>
      </c>
      <c r="H325" s="2">
        <v>7</v>
      </c>
      <c r="I325" s="2">
        <v>0.81</v>
      </c>
      <c r="J325" s="2" t="s">
        <v>35</v>
      </c>
    </row>
    <row r="326" spans="1:10" ht="12" customHeight="1" x14ac:dyDescent="0.3">
      <c r="A326" s="4" t="s">
        <v>35</v>
      </c>
      <c r="B326" s="2">
        <v>30006104</v>
      </c>
      <c r="C326" s="2" t="s">
        <v>25</v>
      </c>
      <c r="D326" s="2">
        <v>30006104</v>
      </c>
      <c r="E326" s="2" t="s">
        <v>400</v>
      </c>
      <c r="F326" s="2">
        <v>1</v>
      </c>
      <c r="G326" s="2" t="s">
        <v>13</v>
      </c>
      <c r="H326" s="2">
        <v>7</v>
      </c>
      <c r="I326" s="2">
        <v>0.81</v>
      </c>
      <c r="J326" s="2" t="s">
        <v>35</v>
      </c>
    </row>
    <row r="327" spans="1:10" ht="12" customHeight="1" x14ac:dyDescent="0.3">
      <c r="A327" s="4" t="s">
        <v>35</v>
      </c>
      <c r="B327" s="2">
        <v>30006401</v>
      </c>
      <c r="C327" s="2" t="s">
        <v>25</v>
      </c>
      <c r="D327" s="2">
        <v>30006401</v>
      </c>
      <c r="E327" s="2" t="s">
        <v>401</v>
      </c>
      <c r="F327" s="2">
        <v>1</v>
      </c>
      <c r="G327" s="2" t="s">
        <v>13</v>
      </c>
      <c r="H327" s="2">
        <v>7</v>
      </c>
      <c r="I327" s="2">
        <v>0.81</v>
      </c>
      <c r="J327" s="2" t="s">
        <v>35</v>
      </c>
    </row>
    <row r="328" spans="1:10" ht="12" customHeight="1" x14ac:dyDescent="0.3">
      <c r="A328" s="4" t="s">
        <v>35</v>
      </c>
      <c r="B328" s="2">
        <v>30006402</v>
      </c>
      <c r="C328" s="2" t="s">
        <v>25</v>
      </c>
      <c r="D328" s="2">
        <v>30006402</v>
      </c>
      <c r="E328" s="2" t="s">
        <v>402</v>
      </c>
      <c r="F328" s="2">
        <v>1</v>
      </c>
      <c r="G328" s="2" t="s">
        <v>13</v>
      </c>
      <c r="H328" s="2">
        <v>7</v>
      </c>
      <c r="I328" s="2">
        <v>0.81</v>
      </c>
      <c r="J328" s="2" t="s">
        <v>35</v>
      </c>
    </row>
    <row r="329" spans="1:10" ht="12" customHeight="1" x14ac:dyDescent="0.3">
      <c r="A329" s="4" t="s">
        <v>35</v>
      </c>
      <c r="B329" s="2">
        <v>200277103</v>
      </c>
      <c r="C329" s="2" t="s">
        <v>25</v>
      </c>
      <c r="D329" s="2">
        <v>200277103</v>
      </c>
      <c r="E329" s="2" t="s">
        <v>403</v>
      </c>
      <c r="F329" s="2">
        <v>1</v>
      </c>
      <c r="G329" s="2" t="s">
        <v>13</v>
      </c>
      <c r="H329" s="2">
        <v>7</v>
      </c>
      <c r="I329" s="2">
        <v>0.81</v>
      </c>
      <c r="J329" s="2" t="s">
        <v>35</v>
      </c>
    </row>
    <row r="330" spans="1:10" ht="12" customHeight="1" x14ac:dyDescent="0.3">
      <c r="A330" s="4" t="s">
        <v>35</v>
      </c>
      <c r="B330" s="2">
        <v>2002961</v>
      </c>
      <c r="C330" s="2" t="s">
        <v>25</v>
      </c>
      <c r="D330" s="2">
        <v>2002961</v>
      </c>
      <c r="E330" s="2" t="s">
        <v>404</v>
      </c>
      <c r="F330" s="2">
        <v>1</v>
      </c>
      <c r="G330" s="2" t="s">
        <v>13</v>
      </c>
      <c r="H330" s="2">
        <v>7</v>
      </c>
      <c r="I330" s="2">
        <v>0.81</v>
      </c>
      <c r="J330" s="2" t="s">
        <v>35</v>
      </c>
    </row>
    <row r="331" spans="1:10" ht="12" customHeight="1" x14ac:dyDescent="0.3">
      <c r="A331" s="4" t="s">
        <v>35</v>
      </c>
      <c r="B331" s="2">
        <v>200273102</v>
      </c>
      <c r="C331" s="2" t="s">
        <v>25</v>
      </c>
      <c r="D331" s="2">
        <v>200273102</v>
      </c>
      <c r="E331" s="2" t="s">
        <v>405</v>
      </c>
      <c r="F331" s="2">
        <v>1</v>
      </c>
      <c r="G331" s="2" t="s">
        <v>13</v>
      </c>
      <c r="H331" s="2">
        <v>7</v>
      </c>
      <c r="I331" s="2">
        <v>0.81</v>
      </c>
      <c r="J331" s="2" t="s">
        <v>35</v>
      </c>
    </row>
    <row r="332" spans="1:10" ht="12" customHeight="1" x14ac:dyDescent="0.3">
      <c r="A332" s="4" t="s">
        <v>35</v>
      </c>
      <c r="B332" s="2">
        <v>20033304</v>
      </c>
      <c r="C332" s="2" t="s">
        <v>25</v>
      </c>
      <c r="D332" s="2">
        <v>20033304</v>
      </c>
      <c r="E332" s="2" t="s">
        <v>406</v>
      </c>
      <c r="F332" s="2">
        <v>1</v>
      </c>
      <c r="G332" s="2" t="s">
        <v>13</v>
      </c>
      <c r="H332" s="2">
        <v>7</v>
      </c>
      <c r="I332" s="2">
        <v>0.81</v>
      </c>
      <c r="J332" s="2" t="s">
        <v>35</v>
      </c>
    </row>
    <row r="333" spans="1:10" ht="12" customHeight="1" x14ac:dyDescent="0.3">
      <c r="A333" s="4" t="s">
        <v>35</v>
      </c>
      <c r="B333" s="2">
        <v>20033303</v>
      </c>
      <c r="C333" s="2" t="s">
        <v>25</v>
      </c>
      <c r="D333" s="2">
        <v>20033303</v>
      </c>
      <c r="E333" s="2" t="s">
        <v>407</v>
      </c>
      <c r="F333" s="2">
        <v>1</v>
      </c>
      <c r="G333" s="2" t="s">
        <v>13</v>
      </c>
      <c r="H333" s="2">
        <v>7</v>
      </c>
      <c r="I333" s="2">
        <v>0.81</v>
      </c>
      <c r="J333" s="2" t="s">
        <v>35</v>
      </c>
    </row>
    <row r="334" spans="1:10" ht="12" customHeight="1" x14ac:dyDescent="0.3">
      <c r="A334" s="4" t="s">
        <v>35</v>
      </c>
      <c r="B334" s="2">
        <v>30006403</v>
      </c>
      <c r="C334" s="2" t="s">
        <v>25</v>
      </c>
      <c r="D334" s="2">
        <v>30006403</v>
      </c>
      <c r="E334" s="2" t="s">
        <v>408</v>
      </c>
      <c r="F334" s="2">
        <v>1</v>
      </c>
      <c r="G334" s="2" t="s">
        <v>13</v>
      </c>
      <c r="H334" s="2">
        <v>7</v>
      </c>
      <c r="I334" s="2">
        <v>0.81</v>
      </c>
      <c r="J334" s="2" t="s">
        <v>35</v>
      </c>
    </row>
    <row r="335" spans="1:10" ht="12" customHeight="1" x14ac:dyDescent="0.3">
      <c r="A335" s="4" t="s">
        <v>35</v>
      </c>
      <c r="B335" s="2">
        <v>30006604</v>
      </c>
      <c r="C335" s="2" t="s">
        <v>25</v>
      </c>
      <c r="D335" s="2">
        <v>30006604</v>
      </c>
      <c r="E335" s="2" t="s">
        <v>409</v>
      </c>
      <c r="F335" s="2">
        <v>1</v>
      </c>
      <c r="G335" s="2" t="s">
        <v>13</v>
      </c>
      <c r="H335" s="2">
        <v>7</v>
      </c>
      <c r="I335" s="2">
        <v>0.81</v>
      </c>
      <c r="J335" s="2" t="s">
        <v>35</v>
      </c>
    </row>
    <row r="336" spans="1:10" ht="12" customHeight="1" x14ac:dyDescent="0.3">
      <c r="A336" s="4" t="s">
        <v>35</v>
      </c>
      <c r="B336" s="2">
        <v>30006601</v>
      </c>
      <c r="C336" s="2" t="s">
        <v>25</v>
      </c>
      <c r="D336" s="2">
        <v>30006601</v>
      </c>
      <c r="E336" s="2" t="s">
        <v>410</v>
      </c>
      <c r="F336" s="2">
        <v>1</v>
      </c>
      <c r="G336" s="2" t="s">
        <v>13</v>
      </c>
      <c r="H336" s="2">
        <v>7</v>
      </c>
      <c r="I336" s="2">
        <v>0.81</v>
      </c>
      <c r="J336" s="2" t="s">
        <v>35</v>
      </c>
    </row>
    <row r="337" spans="1:10" ht="24" customHeight="1" x14ac:dyDescent="0.3">
      <c r="A337" s="4" t="s">
        <v>60</v>
      </c>
      <c r="B337" s="2">
        <v>30008006</v>
      </c>
      <c r="C337" s="2" t="s">
        <v>11</v>
      </c>
      <c r="D337" s="2">
        <v>30008006</v>
      </c>
      <c r="E337" s="2" t="s">
        <v>411</v>
      </c>
      <c r="F337" s="2">
        <v>1</v>
      </c>
      <c r="G337" s="2" t="s">
        <v>13</v>
      </c>
      <c r="H337" s="2">
        <v>0</v>
      </c>
      <c r="I337" s="2">
        <v>0.35</v>
      </c>
      <c r="J337" s="2" t="s">
        <v>8</v>
      </c>
    </row>
    <row r="338" spans="1:10" ht="24" customHeight="1" x14ac:dyDescent="0.3">
      <c r="A338" s="4" t="s">
        <v>60</v>
      </c>
      <c r="B338" s="2">
        <v>30007001</v>
      </c>
      <c r="C338" s="2" t="s">
        <v>11</v>
      </c>
      <c r="D338" s="2">
        <v>30007001</v>
      </c>
      <c r="E338" s="2" t="s">
        <v>412</v>
      </c>
      <c r="F338" s="2">
        <v>1</v>
      </c>
      <c r="G338" s="2" t="s">
        <v>13</v>
      </c>
      <c r="H338" s="2">
        <v>0</v>
      </c>
      <c r="I338" s="2">
        <v>0.35</v>
      </c>
      <c r="J338" s="2" t="s">
        <v>8</v>
      </c>
    </row>
    <row r="339" spans="1:10" ht="24" customHeight="1" x14ac:dyDescent="0.3">
      <c r="A339" s="4" t="s">
        <v>60</v>
      </c>
      <c r="B339" s="2">
        <v>30003507</v>
      </c>
      <c r="C339" s="2" t="s">
        <v>11</v>
      </c>
      <c r="D339" s="2">
        <v>30003507</v>
      </c>
      <c r="E339" s="2" t="s">
        <v>413</v>
      </c>
      <c r="F339" s="2">
        <v>1</v>
      </c>
      <c r="G339" s="2" t="s">
        <v>13</v>
      </c>
      <c r="H339" s="2">
        <v>0</v>
      </c>
      <c r="I339" s="2">
        <v>0.35</v>
      </c>
      <c r="J339" s="2" t="s">
        <v>8</v>
      </c>
    </row>
    <row r="340" spans="1:10" ht="24" customHeight="1" x14ac:dyDescent="0.3">
      <c r="A340" s="4" t="s">
        <v>60</v>
      </c>
      <c r="B340" s="2">
        <v>30009605</v>
      </c>
      <c r="C340" s="2" t="s">
        <v>11</v>
      </c>
      <c r="D340" s="2">
        <v>30009605</v>
      </c>
      <c r="E340" s="2" t="s">
        <v>414</v>
      </c>
      <c r="F340" s="2">
        <v>1</v>
      </c>
      <c r="G340" s="2" t="s">
        <v>13</v>
      </c>
      <c r="H340" s="2">
        <v>0</v>
      </c>
      <c r="I340" s="2">
        <v>0.35</v>
      </c>
      <c r="J340" s="2" t="s">
        <v>8</v>
      </c>
    </row>
    <row r="341" spans="1:10" ht="24" customHeight="1" x14ac:dyDescent="0.3">
      <c r="A341" s="4" t="s">
        <v>60</v>
      </c>
      <c r="B341" s="2">
        <v>30006011</v>
      </c>
      <c r="C341" s="2" t="s">
        <v>11</v>
      </c>
      <c r="D341" s="2">
        <v>30006011</v>
      </c>
      <c r="E341" s="2" t="s">
        <v>415</v>
      </c>
      <c r="F341" s="2">
        <v>1</v>
      </c>
      <c r="G341" s="2" t="s">
        <v>13</v>
      </c>
      <c r="H341" s="2">
        <v>0</v>
      </c>
      <c r="I341" s="2">
        <v>0.35</v>
      </c>
      <c r="J341" s="2" t="s">
        <v>8</v>
      </c>
    </row>
    <row r="342" spans="1:10" ht="24" customHeight="1" x14ac:dyDescent="0.3">
      <c r="A342" s="4" t="s">
        <v>60</v>
      </c>
      <c r="B342" s="2">
        <v>30003506</v>
      </c>
      <c r="C342" s="2" t="s">
        <v>11</v>
      </c>
      <c r="D342" s="2">
        <v>30003506</v>
      </c>
      <c r="E342" s="2" t="s">
        <v>416</v>
      </c>
      <c r="F342" s="2">
        <v>1</v>
      </c>
      <c r="G342" s="2" t="s">
        <v>13</v>
      </c>
      <c r="H342" s="2">
        <v>0</v>
      </c>
      <c r="I342" s="2">
        <v>0.35</v>
      </c>
      <c r="J342" s="2" t="s">
        <v>8</v>
      </c>
    </row>
    <row r="343" spans="1:10" ht="24" customHeight="1" x14ac:dyDescent="0.3">
      <c r="A343" s="4" t="s">
        <v>60</v>
      </c>
      <c r="B343" s="2">
        <v>30009606</v>
      </c>
      <c r="C343" s="2" t="s">
        <v>11</v>
      </c>
      <c r="D343" s="2">
        <v>30009606</v>
      </c>
      <c r="E343" s="2" t="s">
        <v>417</v>
      </c>
      <c r="F343" s="2">
        <v>1</v>
      </c>
      <c r="G343" s="2" t="s">
        <v>13</v>
      </c>
      <c r="H343" s="2">
        <v>0</v>
      </c>
      <c r="I343" s="2">
        <v>0.35</v>
      </c>
      <c r="J343" s="2" t="s">
        <v>8</v>
      </c>
    </row>
    <row r="344" spans="1:10" ht="24" customHeight="1" x14ac:dyDescent="0.3">
      <c r="A344" s="4" t="s">
        <v>60</v>
      </c>
      <c r="B344" s="2">
        <v>30002207</v>
      </c>
      <c r="C344" s="2" t="s">
        <v>11</v>
      </c>
      <c r="D344" s="2">
        <v>30002207</v>
      </c>
      <c r="E344" s="2" t="s">
        <v>417</v>
      </c>
      <c r="F344" s="2">
        <v>1</v>
      </c>
      <c r="G344" s="2" t="s">
        <v>13</v>
      </c>
      <c r="H344" s="2">
        <v>0</v>
      </c>
      <c r="I344" s="2">
        <v>0.35</v>
      </c>
      <c r="J344" s="2" t="s">
        <v>8</v>
      </c>
    </row>
    <row r="345" spans="1:10" ht="24" customHeight="1" x14ac:dyDescent="0.3">
      <c r="A345" s="4" t="s">
        <v>60</v>
      </c>
      <c r="B345" s="2">
        <v>30002208</v>
      </c>
      <c r="C345" s="2" t="s">
        <v>11</v>
      </c>
      <c r="D345" s="2">
        <v>30002208</v>
      </c>
      <c r="E345" s="2" t="s">
        <v>418</v>
      </c>
      <c r="F345" s="2">
        <v>1</v>
      </c>
      <c r="G345" s="2" t="s">
        <v>13</v>
      </c>
      <c r="H345" s="2">
        <v>0</v>
      </c>
      <c r="I345" s="2">
        <v>0.35</v>
      </c>
      <c r="J345" s="2" t="s">
        <v>8</v>
      </c>
    </row>
    <row r="346" spans="1:10" ht="24" customHeight="1" x14ac:dyDescent="0.3">
      <c r="A346" s="4" t="s">
        <v>60</v>
      </c>
      <c r="B346" s="2">
        <v>30001001</v>
      </c>
      <c r="C346" s="2" t="s">
        <v>11</v>
      </c>
      <c r="D346" s="2">
        <v>30001001</v>
      </c>
      <c r="E346" s="2" t="s">
        <v>419</v>
      </c>
      <c r="F346" s="2">
        <v>1</v>
      </c>
      <c r="G346" s="2" t="s">
        <v>13</v>
      </c>
      <c r="H346" s="2">
        <v>0</v>
      </c>
      <c r="I346" s="2">
        <v>0.35</v>
      </c>
      <c r="J346" s="2" t="s">
        <v>8</v>
      </c>
    </row>
    <row r="347" spans="1:10" ht="24" customHeight="1" x14ac:dyDescent="0.3">
      <c r="A347" s="4" t="s">
        <v>60</v>
      </c>
      <c r="B347" s="2">
        <v>30003517</v>
      </c>
      <c r="C347" s="2" t="s">
        <v>11</v>
      </c>
      <c r="D347" s="2">
        <v>30003517</v>
      </c>
      <c r="E347" s="2" t="s">
        <v>420</v>
      </c>
      <c r="F347" s="2">
        <v>1</v>
      </c>
      <c r="G347" s="2" t="s">
        <v>13</v>
      </c>
      <c r="H347" s="2">
        <v>0</v>
      </c>
      <c r="I347" s="2">
        <v>0.35</v>
      </c>
      <c r="J347" s="2" t="s">
        <v>8</v>
      </c>
    </row>
    <row r="348" spans="1:10" ht="24" customHeight="1" x14ac:dyDescent="0.3">
      <c r="A348" s="4" t="s">
        <v>60</v>
      </c>
      <c r="B348" s="2">
        <v>30009615</v>
      </c>
      <c r="C348" s="2" t="s">
        <v>11</v>
      </c>
      <c r="D348" s="2">
        <v>30009615</v>
      </c>
      <c r="E348" s="2" t="s">
        <v>421</v>
      </c>
      <c r="F348" s="2">
        <v>1</v>
      </c>
      <c r="G348" s="2" t="s">
        <v>13</v>
      </c>
      <c r="H348" s="2">
        <v>0</v>
      </c>
      <c r="I348" s="2">
        <v>0.35</v>
      </c>
      <c r="J348" s="2" t="s">
        <v>8</v>
      </c>
    </row>
    <row r="349" spans="1:10" ht="24" customHeight="1" x14ac:dyDescent="0.3">
      <c r="A349" s="4" t="s">
        <v>60</v>
      </c>
      <c r="B349" s="2">
        <v>30005009</v>
      </c>
      <c r="C349" s="2" t="s">
        <v>11</v>
      </c>
      <c r="D349" s="2">
        <v>30005009</v>
      </c>
      <c r="E349" s="2" t="s">
        <v>417</v>
      </c>
      <c r="F349" s="2">
        <v>1</v>
      </c>
      <c r="G349" s="2" t="s">
        <v>13</v>
      </c>
      <c r="H349" s="2">
        <v>0</v>
      </c>
      <c r="I349" s="2">
        <v>0.35</v>
      </c>
      <c r="J349" s="2" t="s">
        <v>8</v>
      </c>
    </row>
    <row r="350" spans="1:10" ht="24" customHeight="1" x14ac:dyDescent="0.3">
      <c r="A350" s="4" t="s">
        <v>60</v>
      </c>
      <c r="B350" s="2">
        <v>30005008</v>
      </c>
      <c r="C350" s="2" t="s">
        <v>11</v>
      </c>
      <c r="D350" s="2">
        <v>30005008</v>
      </c>
      <c r="E350" s="2" t="s">
        <v>422</v>
      </c>
      <c r="F350" s="2">
        <v>1</v>
      </c>
      <c r="G350" s="2" t="s">
        <v>13</v>
      </c>
      <c r="H350" s="2">
        <v>0</v>
      </c>
      <c r="I350" s="2">
        <v>0.35</v>
      </c>
      <c r="J350" s="2" t="s">
        <v>8</v>
      </c>
    </row>
    <row r="351" spans="1:10" ht="24" customHeight="1" x14ac:dyDescent="0.3">
      <c r="A351" s="4" t="s">
        <v>60</v>
      </c>
      <c r="B351" s="2">
        <v>30002008</v>
      </c>
      <c r="C351" s="2" t="s">
        <v>11</v>
      </c>
      <c r="D351" s="2">
        <v>30002008</v>
      </c>
      <c r="E351" s="2" t="s">
        <v>422</v>
      </c>
      <c r="F351" s="2">
        <v>1</v>
      </c>
      <c r="G351" s="2" t="s">
        <v>13</v>
      </c>
      <c r="H351" s="2">
        <v>0</v>
      </c>
      <c r="I351" s="2">
        <v>0.35</v>
      </c>
      <c r="J351" s="2" t="s">
        <v>8</v>
      </c>
    </row>
    <row r="352" spans="1:10" ht="24" customHeight="1" x14ac:dyDescent="0.3">
      <c r="A352" s="4" t="s">
        <v>60</v>
      </c>
      <c r="B352" s="2">
        <v>30002008</v>
      </c>
      <c r="C352" s="2" t="s">
        <v>11</v>
      </c>
      <c r="D352" s="2">
        <v>30002008</v>
      </c>
      <c r="E352" s="2" t="s">
        <v>422</v>
      </c>
      <c r="F352" s="2">
        <v>1</v>
      </c>
      <c r="G352" s="2" t="s">
        <v>13</v>
      </c>
      <c r="H352" s="2">
        <v>0</v>
      </c>
      <c r="I352" s="2">
        <v>0.35</v>
      </c>
      <c r="J352" s="2" t="s">
        <v>8</v>
      </c>
    </row>
    <row r="353" spans="1:10" ht="24" customHeight="1" x14ac:dyDescent="0.3">
      <c r="A353" s="4" t="s">
        <v>60</v>
      </c>
      <c r="B353" s="2">
        <v>30002030</v>
      </c>
      <c r="C353" s="2" t="s">
        <v>11</v>
      </c>
      <c r="D353" s="2">
        <v>30002030</v>
      </c>
      <c r="E353" s="2" t="s">
        <v>423</v>
      </c>
      <c r="F353" s="2">
        <v>1</v>
      </c>
      <c r="G353" s="2" t="s">
        <v>13</v>
      </c>
      <c r="H353" s="2">
        <v>0</v>
      </c>
      <c r="I353" s="2">
        <v>0.35</v>
      </c>
      <c r="J353" s="2" t="s">
        <v>8</v>
      </c>
    </row>
    <row r="354" spans="1:10" ht="24" customHeight="1" x14ac:dyDescent="0.3">
      <c r="A354" s="4" t="s">
        <v>60</v>
      </c>
      <c r="B354" s="2">
        <v>30002231</v>
      </c>
      <c r="C354" s="2" t="s">
        <v>11</v>
      </c>
      <c r="D354" s="2">
        <v>30002231</v>
      </c>
      <c r="E354" s="2" t="s">
        <v>424</v>
      </c>
      <c r="F354" s="2">
        <v>1</v>
      </c>
      <c r="G354" s="2" t="s">
        <v>13</v>
      </c>
      <c r="H354" s="2">
        <v>0</v>
      </c>
      <c r="I354" s="2">
        <v>0.35</v>
      </c>
      <c r="J354" s="2" t="s">
        <v>8</v>
      </c>
    </row>
    <row r="355" spans="1:10" ht="24" customHeight="1" x14ac:dyDescent="0.3">
      <c r="A355" s="4" t="s">
        <v>60</v>
      </c>
      <c r="B355" s="2">
        <v>30004530</v>
      </c>
      <c r="C355" s="2" t="s">
        <v>11</v>
      </c>
      <c r="D355" s="2">
        <v>30004530</v>
      </c>
      <c r="E355" s="2" t="s">
        <v>425</v>
      </c>
      <c r="F355" s="2">
        <v>1</v>
      </c>
      <c r="G355" s="2" t="s">
        <v>13</v>
      </c>
      <c r="H355" s="2">
        <v>0</v>
      </c>
      <c r="I355" s="2">
        <v>0.35</v>
      </c>
      <c r="J355" s="2" t="s">
        <v>8</v>
      </c>
    </row>
    <row r="356" spans="1:10" ht="24" customHeight="1" x14ac:dyDescent="0.3">
      <c r="A356" s="4" t="s">
        <v>60</v>
      </c>
      <c r="B356" s="2">
        <v>30004531</v>
      </c>
      <c r="C356" s="2" t="s">
        <v>11</v>
      </c>
      <c r="D356" s="2">
        <v>30004531</v>
      </c>
      <c r="E356" s="2" t="s">
        <v>426</v>
      </c>
      <c r="F356" s="2">
        <v>1</v>
      </c>
      <c r="G356" s="2" t="s">
        <v>13</v>
      </c>
      <c r="H356" s="2">
        <v>0</v>
      </c>
      <c r="I356" s="2">
        <v>0.35</v>
      </c>
      <c r="J356" s="2" t="s">
        <v>8</v>
      </c>
    </row>
    <row r="357" spans="1:10" ht="24" customHeight="1" x14ac:dyDescent="0.3">
      <c r="A357" s="4" t="s">
        <v>60</v>
      </c>
      <c r="B357" s="2">
        <v>30004533</v>
      </c>
      <c r="C357" s="2" t="s">
        <v>11</v>
      </c>
      <c r="D357" s="2">
        <v>30004533</v>
      </c>
      <c r="E357" s="2" t="s">
        <v>427</v>
      </c>
      <c r="F357" s="2">
        <v>1</v>
      </c>
      <c r="G357" s="2" t="s">
        <v>13</v>
      </c>
      <c r="H357" s="2">
        <v>0</v>
      </c>
      <c r="I357" s="2">
        <v>0.35</v>
      </c>
      <c r="J357" s="2" t="s">
        <v>8</v>
      </c>
    </row>
    <row r="358" spans="1:10" ht="24" customHeight="1" x14ac:dyDescent="0.3">
      <c r="A358" s="4" t="s">
        <v>60</v>
      </c>
      <c r="B358" s="2">
        <v>30008030</v>
      </c>
      <c r="C358" s="2" t="s">
        <v>11</v>
      </c>
      <c r="D358" s="2">
        <v>30008030</v>
      </c>
      <c r="E358" s="2" t="s">
        <v>428</v>
      </c>
      <c r="F358" s="2">
        <v>1</v>
      </c>
      <c r="G358" s="2" t="s">
        <v>13</v>
      </c>
      <c r="H358" s="2">
        <v>0</v>
      </c>
      <c r="I358" s="2">
        <v>0.35</v>
      </c>
      <c r="J358" s="2" t="s">
        <v>8</v>
      </c>
    </row>
    <row r="359" spans="1:10" ht="24" customHeight="1" x14ac:dyDescent="0.3">
      <c r="A359" s="4" t="s">
        <v>60</v>
      </c>
      <c r="B359" s="2">
        <v>30008831</v>
      </c>
      <c r="C359" s="2" t="s">
        <v>11</v>
      </c>
      <c r="D359" s="2">
        <v>30008831</v>
      </c>
      <c r="E359" s="2" t="s">
        <v>429</v>
      </c>
      <c r="F359" s="2">
        <v>1</v>
      </c>
      <c r="G359" s="2" t="s">
        <v>13</v>
      </c>
      <c r="H359" s="2">
        <v>0</v>
      </c>
      <c r="I359" s="2">
        <v>0.35</v>
      </c>
      <c r="J359" s="2" t="s">
        <v>8</v>
      </c>
    </row>
    <row r="360" spans="1:10" ht="24" customHeight="1" x14ac:dyDescent="0.3">
      <c r="A360" s="4" t="s">
        <v>60</v>
      </c>
      <c r="B360" s="2">
        <v>30009033</v>
      </c>
      <c r="C360" s="2" t="s">
        <v>11</v>
      </c>
      <c r="D360" s="2">
        <v>30009033</v>
      </c>
      <c r="E360" s="2" t="s">
        <v>430</v>
      </c>
      <c r="F360" s="2">
        <v>1</v>
      </c>
      <c r="G360" s="2" t="s">
        <v>13</v>
      </c>
      <c r="H360" s="2">
        <v>0</v>
      </c>
      <c r="I360" s="2">
        <v>0.35</v>
      </c>
      <c r="J360" s="2" t="s">
        <v>8</v>
      </c>
    </row>
    <row r="361" spans="1:10" ht="24" customHeight="1" x14ac:dyDescent="0.3">
      <c r="A361" s="4" t="s">
        <v>60</v>
      </c>
      <c r="B361" s="2">
        <v>30009831</v>
      </c>
      <c r="C361" s="2" t="s">
        <v>11</v>
      </c>
      <c r="D361" s="2">
        <v>30009831</v>
      </c>
      <c r="E361" s="2" t="s">
        <v>431</v>
      </c>
      <c r="F361" s="2">
        <v>1</v>
      </c>
      <c r="G361" s="2" t="s">
        <v>13</v>
      </c>
      <c r="H361" s="2">
        <v>0</v>
      </c>
      <c r="I361" s="2">
        <v>0.35</v>
      </c>
      <c r="J361" s="2" t="s">
        <v>8</v>
      </c>
    </row>
    <row r="362" spans="1:10" ht="24" customHeight="1" x14ac:dyDescent="0.3">
      <c r="A362" s="4" t="s">
        <v>60</v>
      </c>
      <c r="B362" s="2">
        <v>30009833</v>
      </c>
      <c r="C362" s="2" t="s">
        <v>11</v>
      </c>
      <c r="D362" s="2">
        <v>30009833</v>
      </c>
      <c r="E362" s="2" t="s">
        <v>432</v>
      </c>
      <c r="F362" s="2">
        <v>1</v>
      </c>
      <c r="G362" s="2" t="s">
        <v>13</v>
      </c>
      <c r="H362" s="2">
        <v>0</v>
      </c>
      <c r="I362" s="2">
        <v>0.35</v>
      </c>
      <c r="J362" s="2" t="s">
        <v>8</v>
      </c>
    </row>
    <row r="363" spans="1:10" ht="24" customHeight="1" x14ac:dyDescent="0.3">
      <c r="A363" s="4" t="s">
        <v>60</v>
      </c>
      <c r="B363" s="2">
        <v>30009834</v>
      </c>
      <c r="C363" s="2" t="s">
        <v>11</v>
      </c>
      <c r="D363" s="2">
        <v>30009834</v>
      </c>
      <c r="E363" s="2" t="s">
        <v>433</v>
      </c>
      <c r="F363" s="2">
        <v>1</v>
      </c>
      <c r="G363" s="2" t="s">
        <v>13</v>
      </c>
      <c r="H363" s="2">
        <v>0</v>
      </c>
      <c r="I363" s="2">
        <v>0.35</v>
      </c>
      <c r="J363" s="2" t="s">
        <v>8</v>
      </c>
    </row>
    <row r="364" spans="1:10" ht="24" customHeight="1" x14ac:dyDescent="0.3">
      <c r="A364" s="4" t="s">
        <v>60</v>
      </c>
      <c r="B364" s="2">
        <v>30002230</v>
      </c>
      <c r="C364" s="2" t="s">
        <v>11</v>
      </c>
      <c r="D364" s="2">
        <v>30002230</v>
      </c>
      <c r="E364" s="2" t="s">
        <v>434</v>
      </c>
      <c r="F364" s="2">
        <v>1</v>
      </c>
      <c r="G364" s="2" t="s">
        <v>13</v>
      </c>
      <c r="H364" s="2">
        <v>0</v>
      </c>
      <c r="I364" s="2">
        <v>0.35</v>
      </c>
      <c r="J364" s="2" t="s">
        <v>8</v>
      </c>
    </row>
    <row r="365" spans="1:10" ht="24" customHeight="1" x14ac:dyDescent="0.3">
      <c r="A365" s="4" t="s">
        <v>60</v>
      </c>
      <c r="B365" s="2">
        <v>30004030</v>
      </c>
      <c r="C365" s="2" t="s">
        <v>11</v>
      </c>
      <c r="D365" s="2">
        <v>30004030</v>
      </c>
      <c r="E365" s="2" t="s">
        <v>435</v>
      </c>
      <c r="F365" s="2">
        <v>1</v>
      </c>
      <c r="G365" s="2" t="s">
        <v>13</v>
      </c>
      <c r="H365" s="2">
        <v>0</v>
      </c>
      <c r="I365" s="2">
        <v>0.35</v>
      </c>
      <c r="J365" s="2" t="s">
        <v>8</v>
      </c>
    </row>
    <row r="366" spans="1:10" ht="24" customHeight="1" x14ac:dyDescent="0.3">
      <c r="A366" s="4" t="s">
        <v>60</v>
      </c>
      <c r="B366" s="2">
        <v>30004532</v>
      </c>
      <c r="C366" s="2" t="s">
        <v>11</v>
      </c>
      <c r="D366" s="2">
        <v>30004532</v>
      </c>
      <c r="E366" s="2" t="s">
        <v>436</v>
      </c>
      <c r="F366" s="2">
        <v>1</v>
      </c>
      <c r="G366" s="2" t="s">
        <v>13</v>
      </c>
      <c r="H366" s="2">
        <v>0</v>
      </c>
      <c r="I366" s="2">
        <v>0.35</v>
      </c>
      <c r="J366" s="2" t="s">
        <v>8</v>
      </c>
    </row>
    <row r="367" spans="1:10" ht="24" customHeight="1" x14ac:dyDescent="0.3">
      <c r="A367" s="4" t="s">
        <v>60</v>
      </c>
      <c r="B367" s="2">
        <v>30007030</v>
      </c>
      <c r="C367" s="2" t="s">
        <v>11</v>
      </c>
      <c r="D367" s="2">
        <v>30007030</v>
      </c>
      <c r="E367" s="2" t="s">
        <v>437</v>
      </c>
      <c r="F367" s="2">
        <v>1</v>
      </c>
      <c r="G367" s="2" t="s">
        <v>13</v>
      </c>
      <c r="H367" s="2">
        <v>0</v>
      </c>
      <c r="I367" s="2">
        <v>0.35</v>
      </c>
      <c r="J367" s="2" t="s">
        <v>8</v>
      </c>
    </row>
    <row r="368" spans="1:10" ht="24" customHeight="1" x14ac:dyDescent="0.3">
      <c r="A368" s="4" t="s">
        <v>60</v>
      </c>
      <c r="B368" s="2">
        <v>30008031</v>
      </c>
      <c r="C368" s="2" t="s">
        <v>11</v>
      </c>
      <c r="D368" s="2">
        <v>30008031</v>
      </c>
      <c r="E368" s="2" t="s">
        <v>438</v>
      </c>
      <c r="F368" s="2">
        <v>1</v>
      </c>
      <c r="G368" s="2" t="s">
        <v>13</v>
      </c>
      <c r="H368" s="2">
        <v>0</v>
      </c>
      <c r="I368" s="2">
        <v>0.35</v>
      </c>
      <c r="J368" s="2" t="s">
        <v>8</v>
      </c>
    </row>
    <row r="369" spans="1:10" ht="24" customHeight="1" x14ac:dyDescent="0.3">
      <c r="A369" s="4" t="s">
        <v>60</v>
      </c>
      <c r="B369" s="2">
        <v>30008830</v>
      </c>
      <c r="C369" s="2" t="s">
        <v>11</v>
      </c>
      <c r="D369" s="2">
        <v>30008830</v>
      </c>
      <c r="E369" s="2" t="s">
        <v>439</v>
      </c>
      <c r="F369" s="2">
        <v>1</v>
      </c>
      <c r="G369" s="2" t="s">
        <v>13</v>
      </c>
      <c r="H369" s="2">
        <v>0</v>
      </c>
      <c r="I369" s="2">
        <v>0.35</v>
      </c>
      <c r="J369" s="2" t="s">
        <v>8</v>
      </c>
    </row>
    <row r="370" spans="1:10" ht="24" customHeight="1" x14ac:dyDescent="0.3">
      <c r="A370" s="4" t="s">
        <v>60</v>
      </c>
      <c r="B370" s="2">
        <v>30009032</v>
      </c>
      <c r="C370" s="2" t="s">
        <v>11</v>
      </c>
      <c r="D370" s="2">
        <v>30009032</v>
      </c>
      <c r="E370" s="2" t="s">
        <v>440</v>
      </c>
      <c r="F370" s="2">
        <v>1</v>
      </c>
      <c r="G370" s="2" t="s">
        <v>13</v>
      </c>
      <c r="H370" s="2">
        <v>0</v>
      </c>
      <c r="I370" s="2">
        <v>0.35</v>
      </c>
      <c r="J370" s="2" t="s">
        <v>8</v>
      </c>
    </row>
    <row r="371" spans="1:10" ht="24" customHeight="1" x14ac:dyDescent="0.3">
      <c r="A371" s="4" t="s">
        <v>60</v>
      </c>
      <c r="B371" s="2">
        <v>30009730</v>
      </c>
      <c r="C371" s="2" t="s">
        <v>11</v>
      </c>
      <c r="D371" s="2">
        <v>30009730</v>
      </c>
      <c r="E371" s="2" t="s">
        <v>441</v>
      </c>
      <c r="F371" s="2">
        <v>1</v>
      </c>
      <c r="G371" s="2" t="s">
        <v>13</v>
      </c>
      <c r="H371" s="2">
        <v>0</v>
      </c>
      <c r="I371" s="2">
        <v>0.35</v>
      </c>
      <c r="J371" s="2" t="s">
        <v>8</v>
      </c>
    </row>
    <row r="372" spans="1:10" ht="24" customHeight="1" x14ac:dyDescent="0.3">
      <c r="A372" s="4" t="s">
        <v>60</v>
      </c>
      <c r="B372" s="2">
        <v>30009830</v>
      </c>
      <c r="C372" s="2" t="s">
        <v>11</v>
      </c>
      <c r="D372" s="2">
        <v>30009830</v>
      </c>
      <c r="E372" s="2" t="s">
        <v>442</v>
      </c>
      <c r="F372" s="2">
        <v>1</v>
      </c>
      <c r="G372" s="2" t="s">
        <v>13</v>
      </c>
      <c r="H372" s="2">
        <v>0</v>
      </c>
      <c r="I372" s="2">
        <v>0.35</v>
      </c>
      <c r="J372" s="2" t="s">
        <v>8</v>
      </c>
    </row>
    <row r="373" spans="1:10" ht="24" customHeight="1" x14ac:dyDescent="0.3">
      <c r="A373" s="4" t="s">
        <v>60</v>
      </c>
      <c r="B373" s="2">
        <v>30009832</v>
      </c>
      <c r="C373" s="2" t="s">
        <v>11</v>
      </c>
      <c r="D373" s="2">
        <v>30009832</v>
      </c>
      <c r="E373" s="2" t="s">
        <v>443</v>
      </c>
      <c r="F373" s="2">
        <v>1</v>
      </c>
      <c r="G373" s="2" t="s">
        <v>13</v>
      </c>
      <c r="H373" s="2">
        <v>0</v>
      </c>
      <c r="I373" s="2">
        <v>0.35</v>
      </c>
      <c r="J373" s="2" t="s">
        <v>8</v>
      </c>
    </row>
    <row r="374" spans="1:10" ht="24" customHeight="1" x14ac:dyDescent="0.3">
      <c r="A374" s="4" t="s">
        <v>60</v>
      </c>
      <c r="B374" s="2">
        <v>30001231</v>
      </c>
      <c r="C374" s="2" t="s">
        <v>11</v>
      </c>
      <c r="D374" s="2">
        <v>30001231</v>
      </c>
      <c r="E374" s="2" t="s">
        <v>444</v>
      </c>
      <c r="F374" s="2">
        <v>1</v>
      </c>
      <c r="G374" s="2" t="s">
        <v>13</v>
      </c>
      <c r="H374" s="2">
        <v>0</v>
      </c>
      <c r="I374" s="2">
        <v>0.35</v>
      </c>
      <c r="J374" s="2" t="s">
        <v>8</v>
      </c>
    </row>
    <row r="375" spans="1:10" ht="24" customHeight="1" x14ac:dyDescent="0.3">
      <c r="A375" s="4" t="s">
        <v>60</v>
      </c>
      <c r="B375" s="2">
        <v>30001233</v>
      </c>
      <c r="C375" s="2" t="s">
        <v>11</v>
      </c>
      <c r="D375" s="2">
        <v>30001233</v>
      </c>
      <c r="E375" s="2" t="s">
        <v>445</v>
      </c>
      <c r="F375" s="2">
        <v>1</v>
      </c>
      <c r="G375" s="2" t="s">
        <v>13</v>
      </c>
      <c r="H375" s="2">
        <v>0</v>
      </c>
      <c r="I375" s="2">
        <v>0.35</v>
      </c>
      <c r="J375" s="2" t="s">
        <v>8</v>
      </c>
    </row>
    <row r="376" spans="1:10" ht="24" customHeight="1" x14ac:dyDescent="0.3">
      <c r="A376" s="4" t="s">
        <v>60</v>
      </c>
      <c r="B376" s="2">
        <v>30001230</v>
      </c>
      <c r="C376" s="2" t="s">
        <v>11</v>
      </c>
      <c r="D376" s="2">
        <v>30001230</v>
      </c>
      <c r="E376" s="2" t="s">
        <v>446</v>
      </c>
      <c r="F376" s="2">
        <v>1</v>
      </c>
      <c r="G376" s="2" t="s">
        <v>13</v>
      </c>
      <c r="H376" s="2">
        <v>0</v>
      </c>
      <c r="I376" s="2">
        <v>0.35</v>
      </c>
      <c r="J376" s="2" t="s">
        <v>8</v>
      </c>
    </row>
    <row r="377" spans="1:10" ht="24" customHeight="1" x14ac:dyDescent="0.3">
      <c r="A377" s="4" t="s">
        <v>60</v>
      </c>
      <c r="B377" s="2">
        <v>30001330</v>
      </c>
      <c r="C377" s="2" t="s">
        <v>11</v>
      </c>
      <c r="D377" s="2">
        <v>30001330</v>
      </c>
      <c r="E377" s="2" t="s">
        <v>446</v>
      </c>
      <c r="F377" s="2">
        <v>1</v>
      </c>
      <c r="G377" s="2" t="s">
        <v>13</v>
      </c>
      <c r="H377" s="2">
        <v>0</v>
      </c>
      <c r="I377" s="2">
        <v>0.35</v>
      </c>
      <c r="J377" s="2" t="s">
        <v>8</v>
      </c>
    </row>
    <row r="378" spans="1:10" ht="24" customHeight="1" x14ac:dyDescent="0.3">
      <c r="A378" s="4" t="s">
        <v>60</v>
      </c>
      <c r="B378" s="2">
        <v>30001333</v>
      </c>
      <c r="C378" s="2" t="s">
        <v>11</v>
      </c>
      <c r="D378" s="2">
        <v>30001333</v>
      </c>
      <c r="E378" s="2" t="s">
        <v>446</v>
      </c>
      <c r="F378" s="2">
        <v>1</v>
      </c>
      <c r="G378" s="2" t="s">
        <v>13</v>
      </c>
      <c r="H378" s="2">
        <v>0</v>
      </c>
      <c r="I378" s="2">
        <v>0.35</v>
      </c>
      <c r="J378" s="2" t="s">
        <v>8</v>
      </c>
    </row>
    <row r="379" spans="1:10" ht="24" customHeight="1" x14ac:dyDescent="0.3">
      <c r="A379" s="4" t="s">
        <v>60</v>
      </c>
      <c r="B379" s="2">
        <v>30001208</v>
      </c>
      <c r="C379" s="2" t="s">
        <v>11</v>
      </c>
      <c r="D379" s="2">
        <v>30001208</v>
      </c>
      <c r="E379" s="2" t="s">
        <v>447</v>
      </c>
      <c r="F379" s="2">
        <v>1</v>
      </c>
      <c r="G379" s="2" t="s">
        <v>13</v>
      </c>
      <c r="H379" s="2">
        <v>0</v>
      </c>
      <c r="I379" s="2">
        <v>0.35</v>
      </c>
      <c r="J379" s="2" t="s">
        <v>8</v>
      </c>
    </row>
    <row r="380" spans="1:10" ht="24" customHeight="1" x14ac:dyDescent="0.3">
      <c r="A380" s="4" t="s">
        <v>60</v>
      </c>
      <c r="B380" s="2">
        <v>30001235</v>
      </c>
      <c r="C380" s="2" t="s">
        <v>11</v>
      </c>
      <c r="D380" s="2">
        <v>30001235</v>
      </c>
      <c r="E380" s="2" t="s">
        <v>446</v>
      </c>
      <c r="F380" s="2">
        <v>1</v>
      </c>
      <c r="G380" s="2" t="s">
        <v>13</v>
      </c>
      <c r="H380" s="2">
        <v>0</v>
      </c>
      <c r="I380" s="2">
        <v>0.35</v>
      </c>
      <c r="J380" s="2" t="s">
        <v>8</v>
      </c>
    </row>
    <row r="381" spans="1:10" ht="24" customHeight="1" x14ac:dyDescent="0.3">
      <c r="A381" s="4" t="s">
        <v>60</v>
      </c>
      <c r="B381" s="2">
        <v>30009903</v>
      </c>
      <c r="C381" s="2" t="s">
        <v>11</v>
      </c>
      <c r="D381" s="2">
        <v>30009903</v>
      </c>
      <c r="E381" s="2" t="s">
        <v>448</v>
      </c>
      <c r="F381" s="2">
        <v>1</v>
      </c>
      <c r="G381" s="2" t="s">
        <v>13</v>
      </c>
      <c r="H381" s="2">
        <v>0</v>
      </c>
      <c r="I381" s="2">
        <v>0.35</v>
      </c>
      <c r="J381" s="2" t="s">
        <v>8</v>
      </c>
    </row>
    <row r="382" spans="1:10" ht="24" customHeight="1" x14ac:dyDescent="0.3">
      <c r="A382" s="4" t="s">
        <v>60</v>
      </c>
      <c r="B382" s="2">
        <v>30009904</v>
      </c>
      <c r="C382" s="2" t="s">
        <v>11</v>
      </c>
      <c r="D382" s="2">
        <v>30009904</v>
      </c>
      <c r="E382" s="2" t="s">
        <v>449</v>
      </c>
      <c r="F382" s="2">
        <v>1</v>
      </c>
      <c r="G382" s="2" t="s">
        <v>13</v>
      </c>
      <c r="H382" s="2">
        <v>0</v>
      </c>
      <c r="I382" s="2">
        <v>0.35</v>
      </c>
      <c r="J382" s="2" t="s">
        <v>8</v>
      </c>
    </row>
    <row r="383" spans="1:10" ht="24" customHeight="1" x14ac:dyDescent="0.3">
      <c r="A383" s="4" t="s">
        <v>60</v>
      </c>
      <c r="B383" s="2">
        <v>30009901</v>
      </c>
      <c r="C383" s="2" t="s">
        <v>11</v>
      </c>
      <c r="D383" s="2">
        <v>30009901</v>
      </c>
      <c r="E383" s="2" t="s">
        <v>450</v>
      </c>
      <c r="F383" s="2">
        <v>1</v>
      </c>
      <c r="G383" s="2" t="s">
        <v>13</v>
      </c>
      <c r="H383" s="2">
        <v>0</v>
      </c>
      <c r="I383" s="2">
        <v>0.35</v>
      </c>
      <c r="J383" s="2" t="s">
        <v>8</v>
      </c>
    </row>
    <row r="384" spans="1:10" ht="24" customHeight="1" x14ac:dyDescent="0.3">
      <c r="A384" s="4" t="s">
        <v>60</v>
      </c>
      <c r="B384" s="2">
        <v>30009902</v>
      </c>
      <c r="C384" s="2" t="s">
        <v>11</v>
      </c>
      <c r="D384" s="2">
        <v>30009902</v>
      </c>
      <c r="E384" s="2" t="s">
        <v>451</v>
      </c>
      <c r="F384" s="2">
        <v>1</v>
      </c>
      <c r="G384" s="2" t="s">
        <v>13</v>
      </c>
      <c r="H384" s="2">
        <v>0</v>
      </c>
      <c r="I384" s="2">
        <v>0.35</v>
      </c>
      <c r="J384" s="2" t="s">
        <v>8</v>
      </c>
    </row>
    <row r="385" spans="1:10" ht="24" customHeight="1" x14ac:dyDescent="0.3">
      <c r="A385" s="4" t="s">
        <v>60</v>
      </c>
      <c r="B385" s="2">
        <v>30002335</v>
      </c>
      <c r="C385" s="2" t="s">
        <v>11</v>
      </c>
      <c r="D385" s="2">
        <v>30002335</v>
      </c>
      <c r="E385" s="2" t="s">
        <v>452</v>
      </c>
      <c r="F385" s="2">
        <v>1</v>
      </c>
      <c r="G385" s="2" t="s">
        <v>13</v>
      </c>
      <c r="H385" s="2">
        <v>0</v>
      </c>
      <c r="I385" s="2">
        <v>0.35</v>
      </c>
      <c r="J385" s="2" t="s">
        <v>8</v>
      </c>
    </row>
    <row r="386" spans="1:10" ht="24" customHeight="1" x14ac:dyDescent="0.3">
      <c r="A386" s="4" t="s">
        <v>60</v>
      </c>
      <c r="B386" s="2">
        <v>30002104</v>
      </c>
      <c r="C386" s="2" t="s">
        <v>11</v>
      </c>
      <c r="D386" s="2">
        <v>30002104</v>
      </c>
      <c r="E386" s="2" t="s">
        <v>453</v>
      </c>
      <c r="F386" s="2">
        <v>1</v>
      </c>
      <c r="G386" s="2" t="s">
        <v>13</v>
      </c>
      <c r="H386" s="2">
        <v>0</v>
      </c>
      <c r="I386" s="2">
        <v>0.35</v>
      </c>
      <c r="J386" s="2" t="s">
        <v>8</v>
      </c>
    </row>
    <row r="387" spans="1:10" ht="24" customHeight="1" x14ac:dyDescent="0.3">
      <c r="A387" s="4" t="s">
        <v>60</v>
      </c>
      <c r="B387" s="2">
        <v>30002131</v>
      </c>
      <c r="C387" s="2" t="s">
        <v>11</v>
      </c>
      <c r="D387" s="2">
        <v>30002131</v>
      </c>
      <c r="E387" s="2" t="s">
        <v>454</v>
      </c>
      <c r="F387" s="2">
        <v>1</v>
      </c>
      <c r="G387" s="2" t="s">
        <v>13</v>
      </c>
      <c r="H387" s="2">
        <v>0</v>
      </c>
      <c r="I387" s="2">
        <v>0.35</v>
      </c>
      <c r="J387" s="2" t="s">
        <v>8</v>
      </c>
    </row>
    <row r="388" spans="1:10" ht="24" customHeight="1" x14ac:dyDescent="0.3">
      <c r="A388" s="4" t="s">
        <v>60</v>
      </c>
      <c r="B388" s="2">
        <v>30002130</v>
      </c>
      <c r="C388" s="2" t="s">
        <v>11</v>
      </c>
      <c r="D388" s="2">
        <v>30002130</v>
      </c>
      <c r="E388" s="2" t="s">
        <v>455</v>
      </c>
      <c r="F388" s="2">
        <v>1</v>
      </c>
      <c r="G388" s="2" t="s">
        <v>13</v>
      </c>
      <c r="H388" s="2">
        <v>0</v>
      </c>
      <c r="I388" s="2">
        <v>0.35</v>
      </c>
      <c r="J388" s="2" t="s">
        <v>8</v>
      </c>
    </row>
    <row r="389" spans="1:10" ht="24" customHeight="1" x14ac:dyDescent="0.3">
      <c r="A389" s="4" t="s">
        <v>60</v>
      </c>
      <c r="B389" s="2">
        <v>30002132</v>
      </c>
      <c r="C389" s="2" t="s">
        <v>11</v>
      </c>
      <c r="D389" s="2">
        <v>30002132</v>
      </c>
      <c r="E389" s="2" t="s">
        <v>456</v>
      </c>
      <c r="F389" s="2">
        <v>1</v>
      </c>
      <c r="G389" s="2" t="s">
        <v>13</v>
      </c>
      <c r="H389" s="2">
        <v>0</v>
      </c>
      <c r="I389" s="2">
        <v>0.35</v>
      </c>
      <c r="J389" s="2" t="s">
        <v>8</v>
      </c>
    </row>
    <row r="390" spans="1:10" ht="24" customHeight="1" x14ac:dyDescent="0.3">
      <c r="A390" s="4" t="s">
        <v>60</v>
      </c>
      <c r="B390" s="2">
        <v>30003212</v>
      </c>
      <c r="C390" s="2" t="s">
        <v>11</v>
      </c>
      <c r="D390" s="2">
        <v>30003212</v>
      </c>
      <c r="E390" s="2" t="s">
        <v>457</v>
      </c>
      <c r="F390" s="2">
        <v>1</v>
      </c>
      <c r="G390" s="2" t="s">
        <v>13</v>
      </c>
      <c r="H390" s="2">
        <v>0</v>
      </c>
      <c r="I390" s="2">
        <v>0.35</v>
      </c>
      <c r="J390" s="2" t="s">
        <v>8</v>
      </c>
    </row>
    <row r="391" spans="1:10" ht="24" customHeight="1" x14ac:dyDescent="0.3">
      <c r="A391" s="4" t="s">
        <v>60</v>
      </c>
      <c r="B391" s="2">
        <v>30003604</v>
      </c>
      <c r="C391" s="2" t="s">
        <v>11</v>
      </c>
      <c r="D391" s="2">
        <v>30003604</v>
      </c>
      <c r="E391" s="2" t="s">
        <v>458</v>
      </c>
      <c r="F391" s="2">
        <v>1</v>
      </c>
      <c r="G391" s="2" t="s">
        <v>13</v>
      </c>
      <c r="H391" s="2">
        <v>0</v>
      </c>
      <c r="I391" s="2">
        <v>0.35</v>
      </c>
      <c r="J391" s="2" t="s">
        <v>8</v>
      </c>
    </row>
    <row r="392" spans="1:10" ht="24" customHeight="1" x14ac:dyDescent="0.3">
      <c r="A392" s="4" t="s">
        <v>60</v>
      </c>
      <c r="B392" s="2">
        <v>30003605</v>
      </c>
      <c r="C392" s="2" t="s">
        <v>11</v>
      </c>
      <c r="D392" s="2">
        <v>30003605</v>
      </c>
      <c r="E392" s="2" t="s">
        <v>459</v>
      </c>
      <c r="F392" s="2">
        <v>1</v>
      </c>
      <c r="G392" s="2" t="s">
        <v>13</v>
      </c>
      <c r="H392" s="2">
        <v>0</v>
      </c>
      <c r="I392" s="2">
        <v>0.35</v>
      </c>
      <c r="J392" s="2" t="s">
        <v>8</v>
      </c>
    </row>
    <row r="393" spans="1:10" ht="24" customHeight="1" x14ac:dyDescent="0.3">
      <c r="A393" s="4" t="s">
        <v>60</v>
      </c>
      <c r="B393" s="2">
        <v>30003603</v>
      </c>
      <c r="C393" s="2" t="s">
        <v>11</v>
      </c>
      <c r="D393" s="2">
        <v>30003603</v>
      </c>
      <c r="E393" s="2" t="s">
        <v>460</v>
      </c>
      <c r="F393" s="2">
        <v>1</v>
      </c>
      <c r="G393" s="2" t="s">
        <v>13</v>
      </c>
      <c r="H393" s="2">
        <v>0</v>
      </c>
      <c r="I393" s="2">
        <v>0.35</v>
      </c>
      <c r="J393" s="2" t="s">
        <v>8</v>
      </c>
    </row>
    <row r="394" spans="1:10" ht="24" customHeight="1" x14ac:dyDescent="0.3">
      <c r="A394" s="4" t="s">
        <v>60</v>
      </c>
      <c r="B394" s="2">
        <v>30003404</v>
      </c>
      <c r="C394" s="2" t="s">
        <v>11</v>
      </c>
      <c r="D394" s="2">
        <v>30003404</v>
      </c>
      <c r="E394" s="2" t="s">
        <v>461</v>
      </c>
      <c r="F394" s="2">
        <v>1</v>
      </c>
      <c r="G394" s="2" t="s">
        <v>13</v>
      </c>
      <c r="H394" s="2">
        <v>0</v>
      </c>
      <c r="I394" s="2">
        <v>0.35</v>
      </c>
      <c r="J394" s="2" t="s">
        <v>8</v>
      </c>
    </row>
    <row r="395" spans="1:10" ht="24" customHeight="1" x14ac:dyDescent="0.3">
      <c r="A395" s="4" t="s">
        <v>60</v>
      </c>
      <c r="B395" s="2">
        <v>30003413</v>
      </c>
      <c r="C395" s="2" t="s">
        <v>11</v>
      </c>
      <c r="D395" s="2">
        <v>30003413</v>
      </c>
      <c r="E395" s="2" t="s">
        <v>462</v>
      </c>
      <c r="F395" s="2">
        <v>1</v>
      </c>
      <c r="G395" s="2" t="s">
        <v>13</v>
      </c>
      <c r="H395" s="2">
        <v>0</v>
      </c>
      <c r="I395" s="2">
        <v>0.35</v>
      </c>
      <c r="J395" s="2" t="s">
        <v>8</v>
      </c>
    </row>
    <row r="396" spans="1:10" ht="24" customHeight="1" x14ac:dyDescent="0.3">
      <c r="A396" s="4" t="s">
        <v>60</v>
      </c>
      <c r="B396" s="2">
        <v>30001412</v>
      </c>
      <c r="C396" s="2" t="s">
        <v>11</v>
      </c>
      <c r="D396" s="2">
        <v>30001412</v>
      </c>
      <c r="E396" s="2" t="s">
        <v>463</v>
      </c>
      <c r="F396" s="2">
        <v>1</v>
      </c>
      <c r="G396" s="2" t="s">
        <v>13</v>
      </c>
      <c r="H396" s="2">
        <v>0</v>
      </c>
      <c r="I396" s="2">
        <v>0.35</v>
      </c>
      <c r="J396" s="2" t="s">
        <v>8</v>
      </c>
    </row>
    <row r="397" spans="1:10" ht="24" customHeight="1" x14ac:dyDescent="0.3">
      <c r="A397" s="4" t="s">
        <v>60</v>
      </c>
      <c r="B397" s="2">
        <v>30003803</v>
      </c>
      <c r="C397" s="2" t="s">
        <v>11</v>
      </c>
      <c r="D397" s="2">
        <v>30003803</v>
      </c>
      <c r="E397" s="2" t="s">
        <v>464</v>
      </c>
      <c r="F397" s="2">
        <v>1</v>
      </c>
      <c r="G397" s="2" t="s">
        <v>13</v>
      </c>
      <c r="H397" s="2">
        <v>0</v>
      </c>
      <c r="I397" s="2">
        <v>0.35</v>
      </c>
      <c r="J397" s="2" t="s">
        <v>8</v>
      </c>
    </row>
    <row r="398" spans="1:10" ht="24" customHeight="1" x14ac:dyDescent="0.3">
      <c r="A398" s="4" t="s">
        <v>60</v>
      </c>
      <c r="B398" s="2">
        <v>30003804</v>
      </c>
      <c r="C398" s="2" t="s">
        <v>11</v>
      </c>
      <c r="D398" s="2">
        <v>30003804</v>
      </c>
      <c r="E398" s="2" t="s">
        <v>465</v>
      </c>
      <c r="F398" s="2">
        <v>1</v>
      </c>
      <c r="G398" s="2" t="s">
        <v>13</v>
      </c>
      <c r="H398" s="2">
        <v>0</v>
      </c>
      <c r="I398" s="2">
        <v>0.35</v>
      </c>
      <c r="J398" s="2" t="s">
        <v>8</v>
      </c>
    </row>
    <row r="399" spans="1:10" ht="24" customHeight="1" x14ac:dyDescent="0.3">
      <c r="A399" s="4" t="s">
        <v>60</v>
      </c>
      <c r="B399" s="2">
        <v>30004807</v>
      </c>
      <c r="C399" s="2" t="s">
        <v>11</v>
      </c>
      <c r="D399" s="2">
        <v>30004807</v>
      </c>
      <c r="E399" s="2" t="s">
        <v>466</v>
      </c>
      <c r="F399" s="2">
        <v>1</v>
      </c>
      <c r="G399" s="2" t="s">
        <v>13</v>
      </c>
      <c r="H399" s="2">
        <v>0</v>
      </c>
      <c r="I399" s="2">
        <v>0.35</v>
      </c>
      <c r="J399" s="2" t="s">
        <v>8</v>
      </c>
    </row>
    <row r="400" spans="1:10" ht="24" customHeight="1" x14ac:dyDescent="0.3">
      <c r="A400" s="4" t="s">
        <v>60</v>
      </c>
      <c r="B400" s="2">
        <v>30002336</v>
      </c>
      <c r="C400" s="2" t="s">
        <v>11</v>
      </c>
      <c r="D400" s="2">
        <v>30002336</v>
      </c>
      <c r="E400" s="2" t="s">
        <v>467</v>
      </c>
      <c r="F400" s="2">
        <v>1</v>
      </c>
      <c r="G400" s="2" t="s">
        <v>13</v>
      </c>
      <c r="H400" s="2">
        <v>0</v>
      </c>
      <c r="I400" s="2">
        <v>0.35</v>
      </c>
      <c r="J400" s="2" t="s">
        <v>8</v>
      </c>
    </row>
    <row r="401" spans="1:10" ht="24" customHeight="1" x14ac:dyDescent="0.3">
      <c r="A401" s="4" t="s">
        <v>60</v>
      </c>
      <c r="B401" s="2">
        <v>30008511</v>
      </c>
      <c r="C401" s="2" t="s">
        <v>11</v>
      </c>
      <c r="D401" s="2">
        <v>30008511</v>
      </c>
      <c r="E401" s="2" t="s">
        <v>468</v>
      </c>
      <c r="F401" s="2">
        <v>1</v>
      </c>
      <c r="G401" s="2" t="s">
        <v>13</v>
      </c>
      <c r="H401" s="2">
        <v>0</v>
      </c>
      <c r="I401" s="2">
        <v>0.35</v>
      </c>
      <c r="J401" s="2" t="s">
        <v>8</v>
      </c>
    </row>
    <row r="402" spans="1:10" ht="24" customHeight="1" x14ac:dyDescent="0.3">
      <c r="A402" s="4" t="s">
        <v>60</v>
      </c>
      <c r="B402" s="2">
        <v>30008512</v>
      </c>
      <c r="C402" s="2" t="s">
        <v>11</v>
      </c>
      <c r="D402" s="2">
        <v>30008512</v>
      </c>
      <c r="E402" s="2" t="s">
        <v>469</v>
      </c>
      <c r="F402" s="2">
        <v>1</v>
      </c>
      <c r="G402" s="2" t="s">
        <v>13</v>
      </c>
      <c r="H402" s="2">
        <v>0</v>
      </c>
      <c r="I402" s="2">
        <v>0.35</v>
      </c>
      <c r="J402" s="2" t="s">
        <v>8</v>
      </c>
    </row>
    <row r="403" spans="1:10" ht="24" customHeight="1" x14ac:dyDescent="0.3">
      <c r="A403" s="4" t="s">
        <v>60</v>
      </c>
      <c r="B403" s="2">
        <v>30008106</v>
      </c>
      <c r="C403" s="2" t="s">
        <v>11</v>
      </c>
      <c r="D403" s="2">
        <v>30008106</v>
      </c>
      <c r="E403" s="2" t="s">
        <v>470</v>
      </c>
      <c r="F403" s="2">
        <v>1</v>
      </c>
      <c r="G403" s="2" t="s">
        <v>13</v>
      </c>
      <c r="H403" s="2">
        <v>0</v>
      </c>
      <c r="I403" s="2">
        <v>0.35</v>
      </c>
      <c r="J403" s="2" t="s">
        <v>8</v>
      </c>
    </row>
    <row r="404" spans="1:10" ht="24" customHeight="1" x14ac:dyDescent="0.3">
      <c r="A404" s="4" t="s">
        <v>60</v>
      </c>
      <c r="B404" s="2">
        <v>30008105</v>
      </c>
      <c r="C404" s="2" t="s">
        <v>11</v>
      </c>
      <c r="D404" s="2">
        <v>30008105</v>
      </c>
      <c r="E404" s="2" t="s">
        <v>471</v>
      </c>
      <c r="F404" s="2">
        <v>1</v>
      </c>
      <c r="G404" s="2" t="s">
        <v>13</v>
      </c>
      <c r="H404" s="2">
        <v>0</v>
      </c>
      <c r="I404" s="2">
        <v>0.35</v>
      </c>
      <c r="J404" s="2" t="s">
        <v>8</v>
      </c>
    </row>
    <row r="405" spans="1:10" ht="24" customHeight="1" x14ac:dyDescent="0.3">
      <c r="A405" s="4" t="s">
        <v>60</v>
      </c>
      <c r="B405" s="2">
        <v>30006404</v>
      </c>
      <c r="C405" s="2" t="s">
        <v>11</v>
      </c>
      <c r="D405" s="2">
        <v>30006404</v>
      </c>
      <c r="E405" s="2" t="s">
        <v>472</v>
      </c>
      <c r="F405" s="2">
        <v>1</v>
      </c>
      <c r="G405" s="2" t="s">
        <v>13</v>
      </c>
      <c r="H405" s="2">
        <v>0</v>
      </c>
      <c r="I405" s="2">
        <v>0.35</v>
      </c>
      <c r="J405" s="2" t="s">
        <v>8</v>
      </c>
    </row>
    <row r="406" spans="1:10" ht="24" customHeight="1" x14ac:dyDescent="0.3">
      <c r="A406" s="4" t="s">
        <v>60</v>
      </c>
      <c r="B406" s="2">
        <v>30006406</v>
      </c>
      <c r="C406" s="2" t="s">
        <v>11</v>
      </c>
      <c r="D406" s="2">
        <v>30006406</v>
      </c>
      <c r="E406" s="2" t="s">
        <v>473</v>
      </c>
      <c r="F406" s="2">
        <v>1</v>
      </c>
      <c r="G406" s="2" t="s">
        <v>13</v>
      </c>
      <c r="H406" s="2">
        <v>0</v>
      </c>
      <c r="I406" s="2">
        <v>0.35</v>
      </c>
      <c r="J406" s="2" t="s">
        <v>8</v>
      </c>
    </row>
    <row r="407" spans="1:10" ht="24" customHeight="1" x14ac:dyDescent="0.3">
      <c r="A407" s="4" t="s">
        <v>60</v>
      </c>
      <c r="B407" s="2">
        <v>30006407</v>
      </c>
      <c r="C407" s="2" t="s">
        <v>11</v>
      </c>
      <c r="D407" s="2">
        <v>30006407</v>
      </c>
      <c r="E407" s="2" t="s">
        <v>474</v>
      </c>
      <c r="F407" s="2">
        <v>1</v>
      </c>
      <c r="G407" s="2" t="s">
        <v>13</v>
      </c>
      <c r="H407" s="2">
        <v>0</v>
      </c>
      <c r="I407" s="2">
        <v>0.35</v>
      </c>
      <c r="J407" s="2" t="s">
        <v>8</v>
      </c>
    </row>
    <row r="408" spans="1:10" ht="24" customHeight="1" x14ac:dyDescent="0.3">
      <c r="A408" s="4" t="s">
        <v>60</v>
      </c>
      <c r="B408" s="2">
        <v>30006405</v>
      </c>
      <c r="C408" s="2" t="s">
        <v>11</v>
      </c>
      <c r="D408" s="2">
        <v>30006405</v>
      </c>
      <c r="E408" s="2" t="s">
        <v>475</v>
      </c>
      <c r="F408" s="2">
        <v>1</v>
      </c>
      <c r="G408" s="2" t="s">
        <v>13</v>
      </c>
      <c r="H408" s="2">
        <v>0</v>
      </c>
      <c r="I408" s="2">
        <v>0.35</v>
      </c>
      <c r="J408" s="2" t="s">
        <v>8</v>
      </c>
    </row>
    <row r="409" spans="1:10" ht="24" customHeight="1" x14ac:dyDescent="0.3">
      <c r="A409" s="4" t="s">
        <v>60</v>
      </c>
      <c r="B409" s="2">
        <v>30006805</v>
      </c>
      <c r="C409" s="2" t="s">
        <v>11</v>
      </c>
      <c r="D409" s="2">
        <v>30006805</v>
      </c>
      <c r="E409" s="2" t="s">
        <v>476</v>
      </c>
      <c r="F409" s="2">
        <v>1</v>
      </c>
      <c r="G409" s="2" t="s">
        <v>13</v>
      </c>
      <c r="H409" s="2">
        <v>0</v>
      </c>
      <c r="I409" s="2">
        <v>0.35</v>
      </c>
      <c r="J409" s="2" t="s">
        <v>8</v>
      </c>
    </row>
    <row r="410" spans="1:10" ht="24" customHeight="1" x14ac:dyDescent="0.3">
      <c r="A410" s="4" t="s">
        <v>60</v>
      </c>
      <c r="B410" s="2">
        <v>30001213</v>
      </c>
      <c r="C410" s="2" t="s">
        <v>11</v>
      </c>
      <c r="D410" s="2">
        <v>30001213</v>
      </c>
      <c r="E410" s="2" t="s">
        <v>477</v>
      </c>
      <c r="F410" s="2">
        <v>1</v>
      </c>
      <c r="G410" s="2" t="s">
        <v>13</v>
      </c>
      <c r="H410" s="2">
        <v>0</v>
      </c>
      <c r="I410" s="2">
        <v>0.35</v>
      </c>
      <c r="J410" s="2" t="s">
        <v>8</v>
      </c>
    </row>
    <row r="411" spans="1:10" ht="24" customHeight="1" x14ac:dyDescent="0.3">
      <c r="A411" s="4" t="s">
        <v>60</v>
      </c>
      <c r="B411" s="2">
        <v>30006806</v>
      </c>
      <c r="C411" s="2" t="s">
        <v>11</v>
      </c>
      <c r="D411" s="2">
        <v>30006806</v>
      </c>
      <c r="E411" s="2" t="s">
        <v>478</v>
      </c>
      <c r="F411" s="2">
        <v>1</v>
      </c>
      <c r="G411" s="2" t="s">
        <v>13</v>
      </c>
      <c r="H411" s="2">
        <v>0</v>
      </c>
      <c r="I411" s="2">
        <v>0.35</v>
      </c>
      <c r="J411" s="2" t="s">
        <v>8</v>
      </c>
    </row>
    <row r="412" spans="1:10" ht="24" customHeight="1" x14ac:dyDescent="0.3">
      <c r="A412" s="4" t="s">
        <v>60</v>
      </c>
      <c r="B412" s="2">
        <v>30009806</v>
      </c>
      <c r="C412" s="2" t="s">
        <v>11</v>
      </c>
      <c r="D412" s="2">
        <v>30009806</v>
      </c>
      <c r="E412" s="2" t="s">
        <v>479</v>
      </c>
      <c r="F412" s="2">
        <v>1</v>
      </c>
      <c r="G412" s="2" t="s">
        <v>13</v>
      </c>
      <c r="H412" s="2">
        <v>0</v>
      </c>
      <c r="I412" s="2">
        <v>0.35</v>
      </c>
      <c r="J412" s="2" t="s">
        <v>8</v>
      </c>
    </row>
    <row r="413" spans="1:10" ht="24" customHeight="1" x14ac:dyDescent="0.3">
      <c r="A413" s="4" t="s">
        <v>60</v>
      </c>
      <c r="B413" s="2">
        <v>30005615</v>
      </c>
      <c r="C413" s="2" t="s">
        <v>11</v>
      </c>
      <c r="D413" s="2">
        <v>30005615</v>
      </c>
      <c r="E413" s="2" t="s">
        <v>480</v>
      </c>
      <c r="F413" s="2">
        <v>1</v>
      </c>
      <c r="G413" s="2" t="s">
        <v>13</v>
      </c>
      <c r="H413" s="2">
        <v>0</v>
      </c>
      <c r="I413" s="2">
        <v>0.35</v>
      </c>
      <c r="J413" s="2" t="s">
        <v>8</v>
      </c>
    </row>
    <row r="414" spans="1:10" ht="24" customHeight="1" x14ac:dyDescent="0.3">
      <c r="A414" s="4" t="s">
        <v>60</v>
      </c>
      <c r="B414" s="2">
        <v>30008803</v>
      </c>
      <c r="C414" s="2" t="s">
        <v>11</v>
      </c>
      <c r="D414" s="2">
        <v>30008803</v>
      </c>
      <c r="E414" s="2" t="s">
        <v>479</v>
      </c>
      <c r="F414" s="2">
        <v>1</v>
      </c>
      <c r="G414" s="2" t="s">
        <v>13</v>
      </c>
      <c r="H414" s="2">
        <v>0</v>
      </c>
      <c r="I414" s="2">
        <v>0.35</v>
      </c>
      <c r="J414" s="2" t="s">
        <v>8</v>
      </c>
    </row>
    <row r="415" spans="1:10" ht="24" customHeight="1" x14ac:dyDescent="0.3">
      <c r="A415" s="4" t="s">
        <v>60</v>
      </c>
      <c r="B415" s="2">
        <v>30008803</v>
      </c>
      <c r="C415" s="2" t="s">
        <v>11</v>
      </c>
      <c r="D415" s="2">
        <v>30008803</v>
      </c>
      <c r="E415" s="2" t="s">
        <v>479</v>
      </c>
      <c r="F415" s="2">
        <v>1</v>
      </c>
      <c r="G415" s="2" t="s">
        <v>13</v>
      </c>
      <c r="H415" s="2">
        <v>0</v>
      </c>
      <c r="I415" s="2">
        <v>0.35</v>
      </c>
      <c r="J415" s="2" t="s">
        <v>8</v>
      </c>
    </row>
    <row r="416" spans="1:10" ht="24" customHeight="1" x14ac:dyDescent="0.3">
      <c r="A416" s="4" t="s">
        <v>60</v>
      </c>
      <c r="B416" s="2">
        <v>30008802</v>
      </c>
      <c r="C416" s="2" t="s">
        <v>11</v>
      </c>
      <c r="D416" s="2">
        <v>30008802</v>
      </c>
      <c r="E416" s="2" t="s">
        <v>481</v>
      </c>
      <c r="F416" s="2">
        <v>1</v>
      </c>
      <c r="G416" s="2" t="s">
        <v>13</v>
      </c>
      <c r="H416" s="2">
        <v>0</v>
      </c>
      <c r="I416" s="2">
        <v>0.35</v>
      </c>
      <c r="J416" s="2" t="s">
        <v>8</v>
      </c>
    </row>
    <row r="417" spans="1:10" ht="24" customHeight="1" x14ac:dyDescent="0.3">
      <c r="A417" s="4" t="s">
        <v>60</v>
      </c>
      <c r="B417" s="2">
        <v>30001212</v>
      </c>
      <c r="C417" s="2" t="s">
        <v>11</v>
      </c>
      <c r="D417" s="2">
        <v>30001212</v>
      </c>
      <c r="E417" s="2" t="s">
        <v>482</v>
      </c>
      <c r="F417" s="2">
        <v>1</v>
      </c>
      <c r="G417" s="2" t="s">
        <v>13</v>
      </c>
      <c r="H417" s="2">
        <v>0</v>
      </c>
      <c r="I417" s="2">
        <v>0.35</v>
      </c>
      <c r="J417" s="2" t="s">
        <v>8</v>
      </c>
    </row>
    <row r="418" spans="1:10" ht="24" customHeight="1" x14ac:dyDescent="0.3">
      <c r="A418" s="4" t="s">
        <v>60</v>
      </c>
      <c r="B418" s="2">
        <v>30009108</v>
      </c>
      <c r="C418" s="2" t="s">
        <v>11</v>
      </c>
      <c r="D418" s="2">
        <v>30009108</v>
      </c>
      <c r="E418" s="2" t="s">
        <v>483</v>
      </c>
      <c r="F418" s="2">
        <v>1</v>
      </c>
      <c r="G418" s="2" t="s">
        <v>13</v>
      </c>
      <c r="H418" s="2">
        <v>0</v>
      </c>
      <c r="I418" s="2">
        <v>0.35</v>
      </c>
      <c r="J418" s="2" t="s">
        <v>8</v>
      </c>
    </row>
    <row r="419" spans="1:10" ht="24" customHeight="1" x14ac:dyDescent="0.3">
      <c r="A419" s="4" t="s">
        <v>60</v>
      </c>
      <c r="B419" s="2">
        <v>30009909</v>
      </c>
      <c r="C419" s="2" t="s">
        <v>11</v>
      </c>
      <c r="D419" s="2">
        <v>30009909</v>
      </c>
      <c r="E419" s="2" t="s">
        <v>484</v>
      </c>
      <c r="F419" s="2">
        <v>1</v>
      </c>
      <c r="G419" s="2" t="s">
        <v>13</v>
      </c>
      <c r="H419" s="2">
        <v>0</v>
      </c>
      <c r="I419" s="2">
        <v>0.35</v>
      </c>
      <c r="J419" s="2" t="s">
        <v>8</v>
      </c>
    </row>
    <row r="420" spans="1:10" ht="24" customHeight="1" x14ac:dyDescent="0.3">
      <c r="A420" s="4" t="s">
        <v>60</v>
      </c>
      <c r="B420" s="2">
        <v>30003809</v>
      </c>
      <c r="C420" s="2" t="s">
        <v>11</v>
      </c>
      <c r="D420" s="2">
        <v>30003809</v>
      </c>
      <c r="E420" s="2" t="s">
        <v>485</v>
      </c>
      <c r="F420" s="2">
        <v>1</v>
      </c>
      <c r="G420" s="2" t="s">
        <v>13</v>
      </c>
      <c r="H420" s="2">
        <v>0</v>
      </c>
      <c r="I420" s="2">
        <v>0.35</v>
      </c>
      <c r="J420" s="2" t="s">
        <v>8</v>
      </c>
    </row>
    <row r="421" spans="1:10" ht="24" customHeight="1" x14ac:dyDescent="0.3">
      <c r="A421" s="4" t="s">
        <v>60</v>
      </c>
      <c r="B421" s="2">
        <v>30002313</v>
      </c>
      <c r="C421" s="2" t="s">
        <v>11</v>
      </c>
      <c r="D421" s="2">
        <v>30002313</v>
      </c>
      <c r="E421" s="2" t="s">
        <v>486</v>
      </c>
      <c r="F421" s="2">
        <v>1</v>
      </c>
      <c r="G421" s="2" t="s">
        <v>13</v>
      </c>
      <c r="H421" s="2">
        <v>0</v>
      </c>
      <c r="I421" s="2">
        <v>0.35</v>
      </c>
      <c r="J421" s="2" t="s">
        <v>8</v>
      </c>
    </row>
    <row r="422" spans="1:10" ht="24" customHeight="1" x14ac:dyDescent="0.3">
      <c r="A422" s="4" t="s">
        <v>60</v>
      </c>
      <c r="B422" s="2">
        <v>30003320</v>
      </c>
      <c r="C422" s="2" t="s">
        <v>11</v>
      </c>
      <c r="D422" s="2">
        <v>30003320</v>
      </c>
      <c r="E422" s="2" t="s">
        <v>487</v>
      </c>
      <c r="F422" s="2">
        <v>1</v>
      </c>
      <c r="G422" s="2" t="s">
        <v>13</v>
      </c>
      <c r="H422" s="2">
        <v>0</v>
      </c>
      <c r="I422" s="2">
        <v>0.35</v>
      </c>
      <c r="J422" s="2" t="s">
        <v>8</v>
      </c>
    </row>
    <row r="423" spans="1:10" ht="24" customHeight="1" x14ac:dyDescent="0.3">
      <c r="A423" s="4" t="s">
        <v>60</v>
      </c>
      <c r="B423" s="2">
        <v>30003609</v>
      </c>
      <c r="C423" s="2" t="s">
        <v>11</v>
      </c>
      <c r="D423" s="2">
        <v>30003609</v>
      </c>
      <c r="E423" s="2" t="s">
        <v>488</v>
      </c>
      <c r="F423" s="2">
        <v>1</v>
      </c>
      <c r="G423" s="2" t="s">
        <v>13</v>
      </c>
      <c r="H423" s="2">
        <v>0</v>
      </c>
      <c r="I423" s="2">
        <v>0.35</v>
      </c>
      <c r="J423" s="2" t="s">
        <v>8</v>
      </c>
    </row>
    <row r="424" spans="1:10" ht="24" customHeight="1" x14ac:dyDescent="0.3">
      <c r="A424" s="4" t="s">
        <v>60</v>
      </c>
      <c r="B424" s="2">
        <v>30008306</v>
      </c>
      <c r="C424" s="2" t="s">
        <v>11</v>
      </c>
      <c r="D424" s="2">
        <v>30008306</v>
      </c>
      <c r="E424" s="2" t="s">
        <v>489</v>
      </c>
      <c r="F424" s="2">
        <v>1</v>
      </c>
      <c r="G424" s="2" t="s">
        <v>13</v>
      </c>
      <c r="H424" s="2">
        <v>0</v>
      </c>
      <c r="I424" s="2">
        <v>0.35</v>
      </c>
      <c r="J424" s="2" t="s">
        <v>8</v>
      </c>
    </row>
    <row r="425" spans="1:10" ht="24" customHeight="1" x14ac:dyDescent="0.3">
      <c r="A425" s="4" t="s">
        <v>60</v>
      </c>
      <c r="B425" s="2">
        <v>30004201</v>
      </c>
      <c r="C425" s="2" t="s">
        <v>11</v>
      </c>
      <c r="D425" s="2">
        <v>30004201</v>
      </c>
      <c r="E425" s="2" t="s">
        <v>490</v>
      </c>
      <c r="F425" s="2">
        <v>1</v>
      </c>
      <c r="G425" s="2" t="s">
        <v>13</v>
      </c>
      <c r="H425" s="2">
        <v>0</v>
      </c>
      <c r="I425" s="2">
        <v>0.35</v>
      </c>
      <c r="J425" s="2" t="s">
        <v>8</v>
      </c>
    </row>
    <row r="426" spans="1:10" ht="24" customHeight="1" x14ac:dyDescent="0.3">
      <c r="A426" s="4" t="s">
        <v>60</v>
      </c>
      <c r="B426" s="2">
        <v>30009815</v>
      </c>
      <c r="C426" s="2" t="s">
        <v>11</v>
      </c>
      <c r="D426" s="2">
        <v>30009815</v>
      </c>
      <c r="E426" s="2" t="s">
        <v>421</v>
      </c>
      <c r="F426" s="2">
        <v>1</v>
      </c>
      <c r="G426" s="2" t="s">
        <v>13</v>
      </c>
      <c r="H426" s="2">
        <v>0</v>
      </c>
      <c r="I426" s="2">
        <v>0.35</v>
      </c>
      <c r="J426" s="2" t="s">
        <v>8</v>
      </c>
    </row>
    <row r="427" spans="1:10" ht="24" customHeight="1" x14ac:dyDescent="0.3">
      <c r="A427" s="4" t="s">
        <v>60</v>
      </c>
      <c r="B427" s="2">
        <v>30001312</v>
      </c>
      <c r="C427" s="2" t="s">
        <v>11</v>
      </c>
      <c r="D427" s="2">
        <v>30001312</v>
      </c>
      <c r="E427" s="2" t="s">
        <v>491</v>
      </c>
      <c r="F427" s="2">
        <v>1</v>
      </c>
      <c r="G427" s="2" t="s">
        <v>13</v>
      </c>
      <c r="H427" s="2">
        <v>0</v>
      </c>
      <c r="I427" s="2">
        <v>0.35</v>
      </c>
      <c r="J427" s="2" t="s">
        <v>8</v>
      </c>
    </row>
    <row r="428" spans="1:10" ht="24" customHeight="1" x14ac:dyDescent="0.3">
      <c r="A428" s="4" t="s">
        <v>60</v>
      </c>
      <c r="B428" s="2">
        <v>30001320</v>
      </c>
      <c r="C428" s="2" t="s">
        <v>11</v>
      </c>
      <c r="D428" s="2">
        <v>30001320</v>
      </c>
      <c r="E428" s="2" t="s">
        <v>492</v>
      </c>
      <c r="F428" s="2">
        <v>1</v>
      </c>
      <c r="G428" s="2" t="s">
        <v>13</v>
      </c>
      <c r="H428" s="2">
        <v>0</v>
      </c>
      <c r="I428" s="2">
        <v>0.35</v>
      </c>
      <c r="J428" s="2" t="s">
        <v>8</v>
      </c>
    </row>
    <row r="429" spans="1:10" ht="24" customHeight="1" x14ac:dyDescent="0.3">
      <c r="A429" s="4" t="s">
        <v>60</v>
      </c>
      <c r="B429" s="2">
        <v>30003920</v>
      </c>
      <c r="C429" s="2" t="s">
        <v>11</v>
      </c>
      <c r="D429" s="2">
        <v>30003920</v>
      </c>
      <c r="E429" s="2" t="s">
        <v>493</v>
      </c>
      <c r="F429" s="2">
        <v>1</v>
      </c>
      <c r="G429" s="2" t="s">
        <v>13</v>
      </c>
      <c r="H429" s="2">
        <v>0</v>
      </c>
      <c r="I429" s="2">
        <v>0.35</v>
      </c>
      <c r="J429" s="2" t="s">
        <v>8</v>
      </c>
    </row>
    <row r="430" spans="1:10" ht="12" customHeight="1" x14ac:dyDescent="0.3">
      <c r="A430" s="4" t="s">
        <v>61</v>
      </c>
      <c r="B430" s="2">
        <v>30002007</v>
      </c>
      <c r="C430" s="2" t="s">
        <v>11</v>
      </c>
      <c r="D430" s="2">
        <v>30002007</v>
      </c>
      <c r="E430" s="2" t="s">
        <v>494</v>
      </c>
      <c r="F430" s="2">
        <v>1</v>
      </c>
      <c r="G430" s="2" t="s">
        <v>13</v>
      </c>
      <c r="H430" s="2">
        <v>3</v>
      </c>
      <c r="I430" s="2">
        <v>6.7799999999999999E-2</v>
      </c>
      <c r="J430" s="2" t="s">
        <v>8</v>
      </c>
    </row>
    <row r="431" spans="1:10" ht="12" customHeight="1" x14ac:dyDescent="0.3">
      <c r="A431" s="4" t="s">
        <v>61</v>
      </c>
      <c r="B431" s="2">
        <v>20014002</v>
      </c>
      <c r="C431" s="2" t="s">
        <v>11</v>
      </c>
      <c r="D431" s="2">
        <v>20014002</v>
      </c>
      <c r="E431" s="2" t="s">
        <v>495</v>
      </c>
      <c r="F431" s="2">
        <v>1</v>
      </c>
      <c r="G431" s="2" t="s">
        <v>13</v>
      </c>
      <c r="H431" s="2">
        <v>3</v>
      </c>
      <c r="I431" s="2">
        <v>6.7799999999999999E-2</v>
      </c>
      <c r="J431" s="2" t="s">
        <v>8</v>
      </c>
    </row>
    <row r="432" spans="1:10" ht="12" customHeight="1" x14ac:dyDescent="0.3">
      <c r="A432" s="4" t="s">
        <v>61</v>
      </c>
      <c r="B432" s="2">
        <v>20014003</v>
      </c>
      <c r="C432" s="2" t="s">
        <v>11</v>
      </c>
      <c r="D432" s="2">
        <v>20014003</v>
      </c>
      <c r="E432" s="2" t="s">
        <v>496</v>
      </c>
      <c r="F432" s="2">
        <v>1</v>
      </c>
      <c r="G432" s="2" t="s">
        <v>13</v>
      </c>
      <c r="H432" s="2">
        <v>3</v>
      </c>
      <c r="I432" s="2">
        <v>6.7799999999999999E-2</v>
      </c>
      <c r="J432" s="2" t="s">
        <v>8</v>
      </c>
    </row>
    <row r="433" spans="1:10" ht="12" customHeight="1" x14ac:dyDescent="0.3">
      <c r="A433" s="4" t="s">
        <v>61</v>
      </c>
      <c r="B433" s="2">
        <v>20014103</v>
      </c>
      <c r="C433" s="2" t="s">
        <v>11</v>
      </c>
      <c r="D433" s="2">
        <v>20014103</v>
      </c>
      <c r="E433" s="2" t="s">
        <v>497</v>
      </c>
      <c r="F433" s="2">
        <v>1</v>
      </c>
      <c r="G433" s="2" t="s">
        <v>13</v>
      </c>
      <c r="H433" s="2">
        <v>3</v>
      </c>
      <c r="I433" s="2">
        <v>6.7799999999999999E-2</v>
      </c>
      <c r="J433" s="2" t="s">
        <v>8</v>
      </c>
    </row>
    <row r="434" spans="1:10" ht="12" customHeight="1" x14ac:dyDescent="0.3">
      <c r="A434" s="4" t="s">
        <v>61</v>
      </c>
      <c r="B434" s="2">
        <v>20014102</v>
      </c>
      <c r="C434" s="2" t="s">
        <v>11</v>
      </c>
      <c r="D434" s="2">
        <v>20014102</v>
      </c>
      <c r="E434" s="2" t="s">
        <v>498</v>
      </c>
      <c r="F434" s="2">
        <v>1</v>
      </c>
      <c r="G434" s="2" t="s">
        <v>13</v>
      </c>
      <c r="H434" s="2">
        <v>3</v>
      </c>
      <c r="I434" s="2">
        <v>6.7799999999999999E-2</v>
      </c>
      <c r="J434" s="2" t="s">
        <v>8</v>
      </c>
    </row>
    <row r="435" spans="1:10" ht="12" customHeight="1" x14ac:dyDescent="0.3">
      <c r="A435" s="4" t="s">
        <v>61</v>
      </c>
      <c r="B435" s="2">
        <v>20014203</v>
      </c>
      <c r="C435" s="2" t="s">
        <v>11</v>
      </c>
      <c r="D435" s="2">
        <v>20014203</v>
      </c>
      <c r="E435" s="2" t="s">
        <v>499</v>
      </c>
      <c r="F435" s="2">
        <v>1</v>
      </c>
      <c r="G435" s="2" t="s">
        <v>13</v>
      </c>
      <c r="H435" s="2">
        <v>3</v>
      </c>
      <c r="I435" s="2">
        <v>6.7799999999999999E-2</v>
      </c>
      <c r="J435" s="2" t="s">
        <v>8</v>
      </c>
    </row>
    <row r="436" spans="1:10" ht="12" customHeight="1" x14ac:dyDescent="0.3">
      <c r="A436" s="4" t="s">
        <v>61</v>
      </c>
      <c r="B436" s="2">
        <v>20014202</v>
      </c>
      <c r="C436" s="2" t="s">
        <v>11</v>
      </c>
      <c r="D436" s="2">
        <v>20014202</v>
      </c>
      <c r="E436" s="2" t="s">
        <v>500</v>
      </c>
      <c r="F436" s="2">
        <v>1</v>
      </c>
      <c r="G436" s="2" t="s">
        <v>13</v>
      </c>
      <c r="H436" s="2">
        <v>3</v>
      </c>
      <c r="I436" s="2">
        <v>6.7799999999999999E-2</v>
      </c>
      <c r="J436" s="2" t="s">
        <v>8</v>
      </c>
    </row>
    <row r="437" spans="1:10" ht="12" customHeight="1" x14ac:dyDescent="0.3">
      <c r="A437" s="4" t="s">
        <v>61</v>
      </c>
      <c r="B437" s="2">
        <v>30003407</v>
      </c>
      <c r="C437" s="2" t="s">
        <v>11</v>
      </c>
      <c r="D437" s="2">
        <v>30003407</v>
      </c>
      <c r="E437" s="2" t="s">
        <v>501</v>
      </c>
      <c r="F437" s="2">
        <v>1</v>
      </c>
      <c r="G437" s="2" t="s">
        <v>13</v>
      </c>
      <c r="H437" s="2">
        <v>3</v>
      </c>
      <c r="I437" s="2">
        <v>6.7799999999999999E-2</v>
      </c>
      <c r="J437" s="2" t="s">
        <v>8</v>
      </c>
    </row>
    <row r="438" spans="1:10" ht="12" customHeight="1" x14ac:dyDescent="0.3">
      <c r="A438" s="4" t="s">
        <v>61</v>
      </c>
      <c r="B438" s="2">
        <v>20015302</v>
      </c>
      <c r="C438" s="2" t="s">
        <v>11</v>
      </c>
      <c r="D438" s="2">
        <v>20015302</v>
      </c>
      <c r="E438" s="2" t="s">
        <v>502</v>
      </c>
      <c r="F438" s="2">
        <v>1</v>
      </c>
      <c r="G438" s="2" t="s">
        <v>13</v>
      </c>
      <c r="H438" s="2">
        <v>3</v>
      </c>
      <c r="I438" s="2">
        <v>6.7799999999999999E-2</v>
      </c>
      <c r="J438" s="2" t="s">
        <v>8</v>
      </c>
    </row>
    <row r="439" spans="1:10" ht="12" customHeight="1" x14ac:dyDescent="0.3">
      <c r="A439" s="4" t="s">
        <v>61</v>
      </c>
      <c r="B439" s="2">
        <v>20015303</v>
      </c>
      <c r="C439" s="2" t="s">
        <v>11</v>
      </c>
      <c r="D439" s="2">
        <v>20015303</v>
      </c>
      <c r="E439" s="2" t="s">
        <v>503</v>
      </c>
      <c r="F439" s="2">
        <v>1</v>
      </c>
      <c r="G439" s="2" t="s">
        <v>13</v>
      </c>
      <c r="H439" s="2">
        <v>3</v>
      </c>
      <c r="I439" s="2">
        <v>6.7799999999999999E-2</v>
      </c>
      <c r="J439" s="2" t="s">
        <v>8</v>
      </c>
    </row>
    <row r="440" spans="1:10" ht="12" customHeight="1" x14ac:dyDescent="0.3">
      <c r="A440" s="4" t="s">
        <v>61</v>
      </c>
      <c r="B440" s="2">
        <v>10050006</v>
      </c>
      <c r="C440" s="2" t="s">
        <v>11</v>
      </c>
      <c r="D440" s="2">
        <v>10050006</v>
      </c>
      <c r="E440" s="2" t="s">
        <v>504</v>
      </c>
      <c r="F440" s="2">
        <v>1</v>
      </c>
      <c r="G440" s="2" t="s">
        <v>13</v>
      </c>
      <c r="H440" s="2">
        <v>3</v>
      </c>
      <c r="I440" s="2">
        <v>6.7799999999999999E-2</v>
      </c>
      <c r="J440" s="2" t="s">
        <v>8</v>
      </c>
    </row>
    <row r="441" spans="1:10" ht="12" customHeight="1" x14ac:dyDescent="0.3">
      <c r="A441" s="4" t="s">
        <v>61</v>
      </c>
      <c r="B441" s="2">
        <v>10050007</v>
      </c>
      <c r="C441" s="2" t="s">
        <v>11</v>
      </c>
      <c r="D441" s="2">
        <v>10050007</v>
      </c>
      <c r="E441" s="2" t="s">
        <v>505</v>
      </c>
      <c r="F441" s="2">
        <v>1</v>
      </c>
      <c r="G441" s="2" t="s">
        <v>13</v>
      </c>
      <c r="H441" s="2">
        <v>3</v>
      </c>
      <c r="I441" s="2">
        <v>6.7799999999999999E-2</v>
      </c>
      <c r="J441" s="2" t="s">
        <v>8</v>
      </c>
    </row>
    <row r="442" spans="1:10" ht="12" customHeight="1" x14ac:dyDescent="0.3">
      <c r="A442" s="4" t="s">
        <v>61</v>
      </c>
      <c r="B442" s="2">
        <v>10050001</v>
      </c>
      <c r="C442" s="2" t="s">
        <v>11</v>
      </c>
      <c r="D442" s="2">
        <v>10050001</v>
      </c>
      <c r="E442" s="2" t="s">
        <v>506</v>
      </c>
      <c r="F442" s="2">
        <v>1</v>
      </c>
      <c r="G442" s="2" t="s">
        <v>13</v>
      </c>
      <c r="H442" s="2">
        <v>3</v>
      </c>
      <c r="I442" s="2">
        <v>6.7799999999999999E-2</v>
      </c>
      <c r="J442" s="2" t="s">
        <v>8</v>
      </c>
    </row>
    <row r="443" spans="1:10" ht="12" customHeight="1" x14ac:dyDescent="0.3">
      <c r="A443" s="4" t="s">
        <v>61</v>
      </c>
      <c r="B443" s="2">
        <v>10050002</v>
      </c>
      <c r="C443" s="2" t="s">
        <v>11</v>
      </c>
      <c r="D443" s="2">
        <v>10050002</v>
      </c>
      <c r="E443" s="2" t="s">
        <v>507</v>
      </c>
      <c r="F443" s="2">
        <v>1</v>
      </c>
      <c r="G443" s="2" t="s">
        <v>13</v>
      </c>
      <c r="H443" s="2">
        <v>3</v>
      </c>
      <c r="I443" s="2">
        <v>6.7799999999999999E-2</v>
      </c>
      <c r="J443" s="2" t="s">
        <v>8</v>
      </c>
    </row>
    <row r="444" spans="1:10" ht="12" customHeight="1" x14ac:dyDescent="0.3">
      <c r="A444" s="4" t="s">
        <v>61</v>
      </c>
      <c r="B444" s="2">
        <v>10050030</v>
      </c>
      <c r="C444" s="2" t="s">
        <v>11</v>
      </c>
      <c r="D444" s="2">
        <v>10050030</v>
      </c>
      <c r="E444" s="2" t="s">
        <v>508</v>
      </c>
      <c r="F444" s="2">
        <v>1</v>
      </c>
      <c r="G444" s="2" t="s">
        <v>13</v>
      </c>
      <c r="H444" s="2">
        <v>3</v>
      </c>
      <c r="I444" s="2">
        <v>6.7799999999999999E-2</v>
      </c>
      <c r="J444" s="2" t="s">
        <v>8</v>
      </c>
    </row>
    <row r="445" spans="1:10" ht="12" customHeight="1" x14ac:dyDescent="0.3">
      <c r="A445" s="4" t="s">
        <v>61</v>
      </c>
      <c r="B445" s="2">
        <v>10050004</v>
      </c>
      <c r="C445" s="2" t="s">
        <v>11</v>
      </c>
      <c r="D445" s="2">
        <v>10050004</v>
      </c>
      <c r="E445" s="2" t="s">
        <v>509</v>
      </c>
      <c r="F445" s="2">
        <v>1</v>
      </c>
      <c r="G445" s="2" t="s">
        <v>13</v>
      </c>
      <c r="H445" s="2">
        <v>3</v>
      </c>
      <c r="I445" s="2">
        <v>6.7799999999999999E-2</v>
      </c>
      <c r="J445" s="2" t="s">
        <v>8</v>
      </c>
    </row>
    <row r="446" spans="1:10" ht="12" customHeight="1" x14ac:dyDescent="0.3">
      <c r="A446" s="4" t="s">
        <v>61</v>
      </c>
      <c r="B446" s="2">
        <v>10050005</v>
      </c>
      <c r="C446" s="2" t="s">
        <v>11</v>
      </c>
      <c r="D446" s="2">
        <v>10050005</v>
      </c>
      <c r="E446" s="2" t="s">
        <v>510</v>
      </c>
      <c r="F446" s="2">
        <v>1</v>
      </c>
      <c r="G446" s="2" t="s">
        <v>13</v>
      </c>
      <c r="H446" s="2">
        <v>3</v>
      </c>
      <c r="I446" s="2">
        <v>6.7799999999999999E-2</v>
      </c>
      <c r="J446" s="2" t="s">
        <v>8</v>
      </c>
    </row>
    <row r="447" spans="1:10" ht="12" customHeight="1" x14ac:dyDescent="0.3">
      <c r="A447" s="4" t="s">
        <v>61</v>
      </c>
      <c r="B447" s="2">
        <v>10050011</v>
      </c>
      <c r="C447" s="2" t="s">
        <v>11</v>
      </c>
      <c r="D447" s="2">
        <v>10050011</v>
      </c>
      <c r="E447" s="2" t="s">
        <v>511</v>
      </c>
      <c r="F447" s="2">
        <v>1</v>
      </c>
      <c r="G447" s="2" t="s">
        <v>13</v>
      </c>
      <c r="H447" s="2">
        <v>3</v>
      </c>
      <c r="I447" s="2">
        <v>6.7799999999999999E-2</v>
      </c>
      <c r="J447" s="2" t="s">
        <v>8</v>
      </c>
    </row>
    <row r="448" spans="1:10" ht="12" customHeight="1" x14ac:dyDescent="0.3">
      <c r="A448" s="4" t="s">
        <v>61</v>
      </c>
      <c r="B448" s="2">
        <v>10050014</v>
      </c>
      <c r="C448" s="2" t="s">
        <v>11</v>
      </c>
      <c r="D448" s="2">
        <v>10050014</v>
      </c>
      <c r="E448" s="2" t="s">
        <v>512</v>
      </c>
      <c r="F448" s="2">
        <v>1</v>
      </c>
      <c r="G448" s="2" t="s">
        <v>13</v>
      </c>
      <c r="H448" s="2">
        <v>3</v>
      </c>
      <c r="I448" s="2">
        <v>6.7799999999999999E-2</v>
      </c>
      <c r="J448" s="2" t="s">
        <v>8</v>
      </c>
    </row>
    <row r="449" spans="1:10" ht="12" customHeight="1" x14ac:dyDescent="0.3">
      <c r="A449" s="4" t="s">
        <v>61</v>
      </c>
      <c r="B449" s="2">
        <v>10050012</v>
      </c>
      <c r="C449" s="2" t="s">
        <v>11</v>
      </c>
      <c r="D449" s="2">
        <v>10050012</v>
      </c>
      <c r="E449" s="2" t="s">
        <v>513</v>
      </c>
      <c r="F449" s="2">
        <v>1</v>
      </c>
      <c r="G449" s="2" t="s">
        <v>13</v>
      </c>
      <c r="H449" s="2">
        <v>3</v>
      </c>
      <c r="I449" s="2">
        <v>6.7799999999999999E-2</v>
      </c>
      <c r="J449" s="2" t="s">
        <v>8</v>
      </c>
    </row>
    <row r="450" spans="1:10" ht="12" customHeight="1" x14ac:dyDescent="0.3">
      <c r="A450" s="4" t="s">
        <v>61</v>
      </c>
      <c r="B450" s="2">
        <v>10050013</v>
      </c>
      <c r="C450" s="2" t="s">
        <v>11</v>
      </c>
      <c r="D450" s="2">
        <v>10050013</v>
      </c>
      <c r="E450" s="2" t="s">
        <v>514</v>
      </c>
      <c r="F450" s="2">
        <v>1</v>
      </c>
      <c r="G450" s="2" t="s">
        <v>13</v>
      </c>
      <c r="H450" s="2">
        <v>3</v>
      </c>
      <c r="I450" s="2">
        <v>6.7799999999999999E-2</v>
      </c>
      <c r="J450" s="2" t="s">
        <v>8</v>
      </c>
    </row>
    <row r="451" spans="1:10" ht="12" customHeight="1" x14ac:dyDescent="0.3">
      <c r="A451" s="4" t="s">
        <v>61</v>
      </c>
      <c r="B451" s="2">
        <v>20019603</v>
      </c>
      <c r="C451" s="2" t="s">
        <v>11</v>
      </c>
      <c r="D451" s="2">
        <v>20019603</v>
      </c>
      <c r="E451" s="2" t="s">
        <v>515</v>
      </c>
      <c r="F451" s="2">
        <v>1</v>
      </c>
      <c r="G451" s="2" t="s">
        <v>13</v>
      </c>
      <c r="H451" s="2">
        <v>3</v>
      </c>
      <c r="I451" s="2">
        <v>6.7799999999999999E-2</v>
      </c>
      <c r="J451" s="2" t="s">
        <v>8</v>
      </c>
    </row>
    <row r="452" spans="1:10" ht="12" customHeight="1" x14ac:dyDescent="0.3">
      <c r="A452" s="4" t="s">
        <v>61</v>
      </c>
      <c r="B452" s="2">
        <v>20019005</v>
      </c>
      <c r="C452" s="2" t="s">
        <v>11</v>
      </c>
      <c r="D452" s="2">
        <v>20019005</v>
      </c>
      <c r="E452" s="2" t="s">
        <v>516</v>
      </c>
      <c r="F452" s="2">
        <v>1</v>
      </c>
      <c r="G452" s="2" t="s">
        <v>13</v>
      </c>
      <c r="H452" s="2">
        <v>3</v>
      </c>
      <c r="I452" s="2">
        <v>6.7799999999999999E-2</v>
      </c>
      <c r="J452" s="2" t="s">
        <v>8</v>
      </c>
    </row>
    <row r="453" spans="1:10" ht="12" customHeight="1" x14ac:dyDescent="0.3">
      <c r="A453" s="4" t="s">
        <v>61</v>
      </c>
      <c r="B453" s="2">
        <v>91414010</v>
      </c>
      <c r="C453" s="2" t="s">
        <v>11</v>
      </c>
      <c r="D453" s="2">
        <v>91414010</v>
      </c>
      <c r="E453" s="2" t="s">
        <v>517</v>
      </c>
      <c r="F453" s="2">
        <v>1</v>
      </c>
      <c r="G453" s="2" t="s">
        <v>13</v>
      </c>
      <c r="H453" s="2">
        <v>3</v>
      </c>
      <c r="I453" s="2">
        <v>6.7799999999999999E-2</v>
      </c>
      <c r="J453" s="2" t="s">
        <v>8</v>
      </c>
    </row>
    <row r="454" spans="1:10" ht="12" customHeight="1" x14ac:dyDescent="0.3">
      <c r="A454" s="4" t="s">
        <v>61</v>
      </c>
      <c r="B454" s="2">
        <v>10050501</v>
      </c>
      <c r="C454" s="2" t="s">
        <v>11</v>
      </c>
      <c r="D454" s="2">
        <v>10050501</v>
      </c>
      <c r="E454" s="2" t="s">
        <v>518</v>
      </c>
      <c r="F454" s="2">
        <v>1</v>
      </c>
      <c r="G454" s="2" t="s">
        <v>13</v>
      </c>
      <c r="H454" s="2">
        <v>3</v>
      </c>
      <c r="I454" s="2">
        <v>6.7799999999999999E-2</v>
      </c>
      <c r="J454" s="2" t="s">
        <v>8</v>
      </c>
    </row>
    <row r="455" spans="1:10" ht="12" customHeight="1" x14ac:dyDescent="0.3">
      <c r="A455" s="4" t="s">
        <v>61</v>
      </c>
      <c r="B455" s="2">
        <v>10050503</v>
      </c>
      <c r="C455" s="2" t="s">
        <v>11</v>
      </c>
      <c r="D455" s="2">
        <v>10050503</v>
      </c>
      <c r="E455" s="2" t="s">
        <v>519</v>
      </c>
      <c r="F455" s="2">
        <v>1</v>
      </c>
      <c r="G455" s="2" t="s">
        <v>13</v>
      </c>
      <c r="H455" s="2">
        <v>3</v>
      </c>
      <c r="I455" s="2">
        <v>6.7799999999999999E-2</v>
      </c>
      <c r="J455" s="2" t="s">
        <v>8</v>
      </c>
    </row>
    <row r="456" spans="1:10" ht="12" customHeight="1" x14ac:dyDescent="0.3">
      <c r="A456" s="4" t="s">
        <v>61</v>
      </c>
      <c r="B456" s="2">
        <v>10050502</v>
      </c>
      <c r="C456" s="2" t="s">
        <v>11</v>
      </c>
      <c r="D456" s="2">
        <v>10050502</v>
      </c>
      <c r="E456" s="2" t="s">
        <v>520</v>
      </c>
      <c r="F456" s="2">
        <v>1</v>
      </c>
      <c r="G456" s="2" t="s">
        <v>13</v>
      </c>
      <c r="H456" s="2">
        <v>3</v>
      </c>
      <c r="I456" s="2">
        <v>6.7799999999999999E-2</v>
      </c>
      <c r="J456" s="2" t="s">
        <v>8</v>
      </c>
    </row>
    <row r="457" spans="1:10" ht="12" customHeight="1" x14ac:dyDescent="0.3">
      <c r="A457" s="4" t="s">
        <v>61</v>
      </c>
      <c r="B457" s="2">
        <v>10050506</v>
      </c>
      <c r="C457" s="2" t="s">
        <v>11</v>
      </c>
      <c r="D457" s="2">
        <v>10050506</v>
      </c>
      <c r="E457" s="2" t="s">
        <v>521</v>
      </c>
      <c r="F457" s="2">
        <v>1</v>
      </c>
      <c r="G457" s="2" t="s">
        <v>13</v>
      </c>
      <c r="H457" s="2">
        <v>3</v>
      </c>
      <c r="I457" s="2">
        <v>6.7799999999999999E-2</v>
      </c>
      <c r="J457" s="2" t="s">
        <v>8</v>
      </c>
    </row>
    <row r="458" spans="1:10" ht="12" customHeight="1" x14ac:dyDescent="0.3">
      <c r="A458" s="4" t="s">
        <v>61</v>
      </c>
      <c r="B458" s="2">
        <v>10050504</v>
      </c>
      <c r="C458" s="2" t="s">
        <v>11</v>
      </c>
      <c r="D458" s="2">
        <v>10050504</v>
      </c>
      <c r="E458" s="2" t="s">
        <v>522</v>
      </c>
      <c r="F458" s="2">
        <v>1</v>
      </c>
      <c r="G458" s="2" t="s">
        <v>13</v>
      </c>
      <c r="H458" s="2">
        <v>3</v>
      </c>
      <c r="I458" s="2">
        <v>6.7799999999999999E-2</v>
      </c>
      <c r="J458" s="2" t="s">
        <v>8</v>
      </c>
    </row>
    <row r="459" spans="1:10" ht="12" customHeight="1" x14ac:dyDescent="0.3">
      <c r="A459" s="4" t="s">
        <v>61</v>
      </c>
      <c r="B459" s="2">
        <v>10050505</v>
      </c>
      <c r="C459" s="2" t="s">
        <v>11</v>
      </c>
      <c r="D459" s="2">
        <v>10050505</v>
      </c>
      <c r="E459" s="2" t="s">
        <v>523</v>
      </c>
      <c r="F459" s="2">
        <v>1</v>
      </c>
      <c r="G459" s="2" t="s">
        <v>13</v>
      </c>
      <c r="H459" s="2">
        <v>3</v>
      </c>
      <c r="I459" s="2">
        <v>6.7799999999999999E-2</v>
      </c>
      <c r="J459" s="2" t="s">
        <v>8</v>
      </c>
    </row>
    <row r="460" spans="1:10" ht="12" customHeight="1" x14ac:dyDescent="0.3">
      <c r="A460" s="4" t="s">
        <v>61</v>
      </c>
      <c r="B460" s="2">
        <v>10050507</v>
      </c>
      <c r="C460" s="2" t="s">
        <v>11</v>
      </c>
      <c r="D460" s="2">
        <v>10050507</v>
      </c>
      <c r="E460" s="2" t="s">
        <v>524</v>
      </c>
      <c r="F460" s="2">
        <v>1</v>
      </c>
      <c r="G460" s="2" t="s">
        <v>13</v>
      </c>
      <c r="H460" s="2">
        <v>3</v>
      </c>
      <c r="I460" s="2">
        <v>6.7799999999999999E-2</v>
      </c>
      <c r="J460" s="2" t="s">
        <v>8</v>
      </c>
    </row>
    <row r="461" spans="1:10" ht="12" customHeight="1" x14ac:dyDescent="0.3">
      <c r="A461" s="4" t="s">
        <v>61</v>
      </c>
      <c r="B461" s="2">
        <v>20019003</v>
      </c>
      <c r="C461" s="2" t="s">
        <v>11</v>
      </c>
      <c r="D461" s="2">
        <v>20019003</v>
      </c>
      <c r="E461" s="2" t="s">
        <v>525</v>
      </c>
      <c r="F461" s="2">
        <v>1</v>
      </c>
      <c r="G461" s="2" t="s">
        <v>13</v>
      </c>
      <c r="H461" s="2">
        <v>3</v>
      </c>
      <c r="I461" s="2">
        <v>6.7799999999999999E-2</v>
      </c>
      <c r="J461" s="2" t="s">
        <v>8</v>
      </c>
    </row>
    <row r="462" spans="1:10" ht="12" customHeight="1" x14ac:dyDescent="0.3">
      <c r="A462" s="4" t="s">
        <v>61</v>
      </c>
      <c r="B462" s="2">
        <v>10050003</v>
      </c>
      <c r="C462" s="2" t="s">
        <v>11</v>
      </c>
      <c r="D462" s="2">
        <v>10050003</v>
      </c>
      <c r="E462" s="2" t="s">
        <v>526</v>
      </c>
      <c r="F462" s="2">
        <v>1</v>
      </c>
      <c r="G462" s="2" t="s">
        <v>13</v>
      </c>
      <c r="H462" s="2">
        <v>3</v>
      </c>
      <c r="I462" s="2">
        <v>6.7799999999999999E-2</v>
      </c>
      <c r="J462" s="2" t="s">
        <v>8</v>
      </c>
    </row>
    <row r="463" spans="1:10" ht="12" customHeight="1" x14ac:dyDescent="0.3">
      <c r="A463" s="4" t="s">
        <v>61</v>
      </c>
      <c r="B463" s="2">
        <v>914140910</v>
      </c>
      <c r="C463" s="2" t="s">
        <v>11</v>
      </c>
      <c r="D463" s="2">
        <v>914140910</v>
      </c>
      <c r="E463" s="2" t="s">
        <v>527</v>
      </c>
      <c r="F463" s="2">
        <v>1</v>
      </c>
      <c r="G463" s="2" t="s">
        <v>13</v>
      </c>
      <c r="H463" s="2">
        <v>3</v>
      </c>
      <c r="I463" s="2">
        <v>6.7799999999999999E-2</v>
      </c>
      <c r="J463" s="2" t="s">
        <v>8</v>
      </c>
    </row>
    <row r="464" spans="1:10" ht="12" customHeight="1" x14ac:dyDescent="0.3">
      <c r="A464" s="4" t="s">
        <v>61</v>
      </c>
      <c r="B464" s="2">
        <v>20024601</v>
      </c>
      <c r="C464" s="2" t="s">
        <v>11</v>
      </c>
      <c r="D464" s="2">
        <v>20024601</v>
      </c>
      <c r="E464" s="2" t="s">
        <v>528</v>
      </c>
      <c r="F464" s="2">
        <v>1</v>
      </c>
      <c r="G464" s="2" t="s">
        <v>13</v>
      </c>
      <c r="H464" s="2">
        <v>3</v>
      </c>
      <c r="I464" s="2">
        <v>6.7799999999999999E-2</v>
      </c>
      <c r="J464" s="2" t="s">
        <v>8</v>
      </c>
    </row>
    <row r="465" spans="1:10" ht="12" customHeight="1" x14ac:dyDescent="0.3">
      <c r="A465" s="4" t="s">
        <v>61</v>
      </c>
      <c r="B465" s="2">
        <v>20024603</v>
      </c>
      <c r="C465" s="2" t="s">
        <v>11</v>
      </c>
      <c r="D465" s="2">
        <v>20024603</v>
      </c>
      <c r="E465" s="2" t="s">
        <v>529</v>
      </c>
      <c r="F465" s="2">
        <v>1</v>
      </c>
      <c r="G465" s="2" t="s">
        <v>13</v>
      </c>
      <c r="H465" s="2">
        <v>3</v>
      </c>
      <c r="I465" s="2">
        <v>6.7799999999999999E-2</v>
      </c>
      <c r="J465" s="2" t="s">
        <v>8</v>
      </c>
    </row>
    <row r="466" spans="1:10" ht="12" customHeight="1" x14ac:dyDescent="0.3">
      <c r="A466" s="4" t="s">
        <v>61</v>
      </c>
      <c r="B466" s="2">
        <v>30083502</v>
      </c>
      <c r="C466" s="2" t="s">
        <v>11</v>
      </c>
      <c r="D466" s="2">
        <v>30083502</v>
      </c>
      <c r="E466" s="2" t="s">
        <v>530</v>
      </c>
      <c r="F466" s="2">
        <v>1</v>
      </c>
      <c r="G466" s="2" t="s">
        <v>13</v>
      </c>
      <c r="H466" s="2">
        <v>3</v>
      </c>
      <c r="I466" s="2">
        <v>6.7799999999999999E-2</v>
      </c>
      <c r="J466" s="2" t="s">
        <v>8</v>
      </c>
    </row>
    <row r="467" spans="1:10" ht="12" customHeight="1" x14ac:dyDescent="0.3">
      <c r="A467" s="4" t="s">
        <v>61</v>
      </c>
      <c r="B467" s="2">
        <v>30083502</v>
      </c>
      <c r="C467" s="2" t="s">
        <v>11</v>
      </c>
      <c r="D467" s="2">
        <v>30083502</v>
      </c>
      <c r="E467" s="2" t="s">
        <v>530</v>
      </c>
      <c r="F467" s="2">
        <v>1</v>
      </c>
      <c r="G467" s="2" t="s">
        <v>13</v>
      </c>
      <c r="H467" s="2">
        <v>3</v>
      </c>
      <c r="I467" s="2">
        <v>6.7799999999999999E-2</v>
      </c>
      <c r="J467" s="2" t="s">
        <v>8</v>
      </c>
    </row>
    <row r="468" spans="1:10" ht="12" customHeight="1" x14ac:dyDescent="0.3">
      <c r="A468" s="4" t="s">
        <v>61</v>
      </c>
      <c r="B468" s="2">
        <v>20014001</v>
      </c>
      <c r="C468" s="2" t="s">
        <v>11</v>
      </c>
      <c r="D468" s="2">
        <v>20014001</v>
      </c>
      <c r="E468" s="2" t="s">
        <v>531</v>
      </c>
      <c r="F468" s="2">
        <v>1</v>
      </c>
      <c r="G468" s="2" t="s">
        <v>13</v>
      </c>
      <c r="H468" s="2">
        <v>3</v>
      </c>
      <c r="I468" s="2">
        <v>6.7799999999999999E-2</v>
      </c>
      <c r="J468" s="2" t="s">
        <v>8</v>
      </c>
    </row>
    <row r="469" spans="1:10" ht="12" customHeight="1" x14ac:dyDescent="0.3">
      <c r="A469" s="4" t="s">
        <v>61</v>
      </c>
      <c r="B469" s="2">
        <v>20014001</v>
      </c>
      <c r="C469" s="2" t="s">
        <v>11</v>
      </c>
      <c r="D469" s="2">
        <v>20014001</v>
      </c>
      <c r="E469" s="2" t="s">
        <v>531</v>
      </c>
      <c r="F469" s="2">
        <v>1</v>
      </c>
      <c r="G469" s="2" t="s">
        <v>13</v>
      </c>
      <c r="H469" s="2">
        <v>3</v>
      </c>
      <c r="I469" s="2">
        <v>6.7799999999999999E-2</v>
      </c>
      <c r="J469" s="2" t="s">
        <v>8</v>
      </c>
    </row>
    <row r="470" spans="1:10" ht="12" customHeight="1" x14ac:dyDescent="0.3">
      <c r="A470" s="4" t="s">
        <v>61</v>
      </c>
      <c r="B470" s="2">
        <v>20013102</v>
      </c>
      <c r="C470" s="2" t="s">
        <v>11</v>
      </c>
      <c r="D470" s="2">
        <v>20013102</v>
      </c>
      <c r="E470" s="2" t="s">
        <v>532</v>
      </c>
      <c r="F470" s="2">
        <v>1</v>
      </c>
      <c r="G470" s="2" t="s">
        <v>13</v>
      </c>
      <c r="H470" s="2">
        <v>3</v>
      </c>
      <c r="I470" s="2">
        <v>6.7799999999999999E-2</v>
      </c>
      <c r="J470" s="2" t="s">
        <v>8</v>
      </c>
    </row>
    <row r="471" spans="1:10" ht="12" customHeight="1" x14ac:dyDescent="0.3">
      <c r="A471" s="4" t="s">
        <v>61</v>
      </c>
      <c r="B471" s="2">
        <v>20013102</v>
      </c>
      <c r="C471" s="2" t="s">
        <v>11</v>
      </c>
      <c r="D471" s="2">
        <v>20013102</v>
      </c>
      <c r="E471" s="2" t="s">
        <v>532</v>
      </c>
      <c r="F471" s="2">
        <v>1</v>
      </c>
      <c r="G471" s="2" t="s">
        <v>13</v>
      </c>
      <c r="H471" s="2">
        <v>3</v>
      </c>
      <c r="I471" s="2">
        <v>6.7799999999999999E-2</v>
      </c>
      <c r="J471" s="2" t="s">
        <v>8</v>
      </c>
    </row>
    <row r="472" spans="1:10" ht="12" customHeight="1" x14ac:dyDescent="0.3">
      <c r="A472" s="4" t="s">
        <v>61</v>
      </c>
      <c r="B472" s="2">
        <v>20020001</v>
      </c>
      <c r="C472" s="2" t="s">
        <v>11</v>
      </c>
      <c r="D472" s="2">
        <v>20020001</v>
      </c>
      <c r="E472" s="2" t="s">
        <v>533</v>
      </c>
      <c r="F472" s="2">
        <v>1</v>
      </c>
      <c r="G472" s="2" t="s">
        <v>13</v>
      </c>
      <c r="H472" s="2">
        <v>3</v>
      </c>
      <c r="I472" s="2">
        <v>6.7799999999999999E-2</v>
      </c>
      <c r="J472" s="2" t="s">
        <v>8</v>
      </c>
    </row>
    <row r="473" spans="1:10" ht="12" customHeight="1" x14ac:dyDescent="0.3">
      <c r="A473" s="4" t="s">
        <v>61</v>
      </c>
      <c r="B473" s="2">
        <v>20020001</v>
      </c>
      <c r="C473" s="2" t="s">
        <v>11</v>
      </c>
      <c r="D473" s="2">
        <v>20020001</v>
      </c>
      <c r="E473" s="2" t="s">
        <v>533</v>
      </c>
      <c r="F473" s="2">
        <v>1</v>
      </c>
      <c r="G473" s="2" t="s">
        <v>13</v>
      </c>
      <c r="H473" s="2">
        <v>3</v>
      </c>
      <c r="I473" s="2">
        <v>6.7799999999999999E-2</v>
      </c>
      <c r="J473" s="2" t="s">
        <v>8</v>
      </c>
    </row>
    <row r="474" spans="1:10" ht="12" customHeight="1" x14ac:dyDescent="0.3">
      <c r="A474" s="4" t="s">
        <v>61</v>
      </c>
      <c r="B474" s="2">
        <v>20013103</v>
      </c>
      <c r="C474" s="2" t="s">
        <v>11</v>
      </c>
      <c r="D474" s="2">
        <v>20013103</v>
      </c>
      <c r="E474" s="2" t="s">
        <v>534</v>
      </c>
      <c r="F474" s="2">
        <v>1</v>
      </c>
      <c r="G474" s="2" t="s">
        <v>13</v>
      </c>
      <c r="H474" s="2">
        <v>3</v>
      </c>
      <c r="I474" s="2">
        <v>6.7799999999999999E-2</v>
      </c>
      <c r="J474" s="2" t="s">
        <v>8</v>
      </c>
    </row>
    <row r="475" spans="1:10" ht="12" customHeight="1" x14ac:dyDescent="0.3">
      <c r="A475" s="4" t="s">
        <v>61</v>
      </c>
      <c r="B475" s="2">
        <v>20034603</v>
      </c>
      <c r="C475" s="2" t="s">
        <v>11</v>
      </c>
      <c r="D475" s="2">
        <v>20034603</v>
      </c>
      <c r="E475" s="2" t="s">
        <v>535</v>
      </c>
      <c r="F475" s="2">
        <v>1</v>
      </c>
      <c r="G475" s="2" t="s">
        <v>13</v>
      </c>
      <c r="H475" s="2">
        <v>3</v>
      </c>
      <c r="I475" s="2">
        <v>6.7799999999999999E-2</v>
      </c>
      <c r="J475" s="2" t="s">
        <v>8</v>
      </c>
    </row>
    <row r="476" spans="1:10" ht="12" customHeight="1" x14ac:dyDescent="0.3">
      <c r="A476" s="4" t="s">
        <v>61</v>
      </c>
      <c r="B476" s="2">
        <v>20019606</v>
      </c>
      <c r="C476" s="2" t="s">
        <v>11</v>
      </c>
      <c r="D476" s="2">
        <v>20019606</v>
      </c>
      <c r="E476" s="2" t="s">
        <v>536</v>
      </c>
      <c r="F476" s="2">
        <v>1</v>
      </c>
      <c r="G476" s="2" t="s">
        <v>13</v>
      </c>
      <c r="H476" s="2">
        <v>3</v>
      </c>
      <c r="I476" s="2">
        <v>6.7799999999999999E-2</v>
      </c>
      <c r="J476" s="2" t="s">
        <v>8</v>
      </c>
    </row>
    <row r="477" spans="1:10" ht="12" customHeight="1" x14ac:dyDescent="0.3">
      <c r="A477" s="4" t="s">
        <v>61</v>
      </c>
      <c r="B477" s="2">
        <v>20033301</v>
      </c>
      <c r="C477" s="2" t="s">
        <v>11</v>
      </c>
      <c r="D477" s="2">
        <v>20033301</v>
      </c>
      <c r="E477" s="2" t="s">
        <v>537</v>
      </c>
      <c r="F477" s="2">
        <v>1</v>
      </c>
      <c r="G477" s="2" t="s">
        <v>13</v>
      </c>
      <c r="H477" s="2">
        <v>3</v>
      </c>
      <c r="I477" s="2">
        <v>6.7799999999999999E-2</v>
      </c>
      <c r="J477" s="2" t="s">
        <v>8</v>
      </c>
    </row>
    <row r="478" spans="1:10" ht="12" customHeight="1" x14ac:dyDescent="0.3">
      <c r="A478" s="4" t="s">
        <v>61</v>
      </c>
      <c r="B478" s="2">
        <v>20033302</v>
      </c>
      <c r="C478" s="2" t="s">
        <v>11</v>
      </c>
      <c r="D478" s="2">
        <v>20033302</v>
      </c>
      <c r="E478" s="2" t="s">
        <v>538</v>
      </c>
      <c r="F478" s="2">
        <v>1</v>
      </c>
      <c r="G478" s="2" t="s">
        <v>13</v>
      </c>
      <c r="H478" s="2">
        <v>3</v>
      </c>
      <c r="I478" s="2">
        <v>6.7799999999999999E-2</v>
      </c>
      <c r="J478" s="2" t="s">
        <v>8</v>
      </c>
    </row>
    <row r="479" spans="1:10" ht="12" customHeight="1" x14ac:dyDescent="0.3">
      <c r="A479" s="4" t="s">
        <v>61</v>
      </c>
      <c r="B479" s="2">
        <v>20034303</v>
      </c>
      <c r="C479" s="2" t="s">
        <v>11</v>
      </c>
      <c r="D479" s="2">
        <v>20034303</v>
      </c>
      <c r="E479" s="2" t="s">
        <v>539</v>
      </c>
      <c r="F479" s="2">
        <v>1</v>
      </c>
      <c r="G479" s="2" t="s">
        <v>13</v>
      </c>
      <c r="H479" s="2">
        <v>3</v>
      </c>
      <c r="I479" s="2">
        <v>6.7799999999999999E-2</v>
      </c>
      <c r="J479" s="2" t="s">
        <v>8</v>
      </c>
    </row>
    <row r="480" spans="1:10" ht="12" customHeight="1" x14ac:dyDescent="0.3">
      <c r="A480" s="4" t="s">
        <v>61</v>
      </c>
      <c r="B480" s="2">
        <v>200306101</v>
      </c>
      <c r="C480" s="2" t="s">
        <v>11</v>
      </c>
      <c r="D480" s="2">
        <v>200306101</v>
      </c>
      <c r="E480" s="2" t="s">
        <v>540</v>
      </c>
      <c r="F480" s="2">
        <v>1</v>
      </c>
      <c r="G480" s="2" t="s">
        <v>13</v>
      </c>
      <c r="H480" s="2">
        <v>3</v>
      </c>
      <c r="I480" s="2">
        <v>6.7799999999999999E-2</v>
      </c>
      <c r="J480" s="2" t="s">
        <v>8</v>
      </c>
    </row>
    <row r="481" spans="1:10" ht="12" customHeight="1" x14ac:dyDescent="0.3">
      <c r="A481" s="4" t="s">
        <v>61</v>
      </c>
      <c r="B481" s="2">
        <v>200306102</v>
      </c>
      <c r="C481" s="2" t="s">
        <v>11</v>
      </c>
      <c r="D481" s="2">
        <v>200306102</v>
      </c>
      <c r="E481" s="2" t="s">
        <v>541</v>
      </c>
      <c r="F481" s="2">
        <v>1</v>
      </c>
      <c r="G481" s="2" t="s">
        <v>13</v>
      </c>
      <c r="H481" s="2">
        <v>3</v>
      </c>
      <c r="I481" s="2">
        <v>6.7799999999999999E-2</v>
      </c>
      <c r="J481" s="2" t="s">
        <v>8</v>
      </c>
    </row>
    <row r="482" spans="1:10" ht="12" customHeight="1" x14ac:dyDescent="0.3">
      <c r="A482" s="4" t="s">
        <v>61</v>
      </c>
      <c r="B482" s="2">
        <v>30003411</v>
      </c>
      <c r="C482" s="2" t="s">
        <v>11</v>
      </c>
      <c r="D482" s="2">
        <v>30003411</v>
      </c>
      <c r="E482" s="2" t="s">
        <v>542</v>
      </c>
      <c r="F482" s="2">
        <v>1</v>
      </c>
      <c r="G482" s="2" t="s">
        <v>13</v>
      </c>
      <c r="H482" s="2">
        <v>3</v>
      </c>
      <c r="I482" s="2">
        <v>6.7799999999999999E-2</v>
      </c>
      <c r="J482" s="2" t="s">
        <v>8</v>
      </c>
    </row>
    <row r="483" spans="1:10" ht="12" customHeight="1" x14ac:dyDescent="0.3">
      <c r="A483" s="4" t="s">
        <v>61</v>
      </c>
      <c r="B483" s="2">
        <v>30003410</v>
      </c>
      <c r="C483" s="2" t="s">
        <v>11</v>
      </c>
      <c r="D483" s="2">
        <v>30003410</v>
      </c>
      <c r="E483" s="2" t="s">
        <v>543</v>
      </c>
      <c r="F483" s="2">
        <v>1</v>
      </c>
      <c r="G483" s="2" t="s">
        <v>13</v>
      </c>
      <c r="H483" s="2">
        <v>3</v>
      </c>
      <c r="I483" s="2">
        <v>6.7799999999999999E-2</v>
      </c>
      <c r="J483" s="2" t="s">
        <v>8</v>
      </c>
    </row>
    <row r="484" spans="1:10" ht="12" customHeight="1" x14ac:dyDescent="0.3">
      <c r="A484" s="4" t="s">
        <v>61</v>
      </c>
      <c r="B484" s="2">
        <v>30001202</v>
      </c>
      <c r="C484" s="2" t="s">
        <v>11</v>
      </c>
      <c r="D484" s="2">
        <v>30001202</v>
      </c>
      <c r="E484" s="2" t="s">
        <v>544</v>
      </c>
      <c r="F484" s="2">
        <v>1</v>
      </c>
      <c r="G484" s="2" t="s">
        <v>13</v>
      </c>
      <c r="H484" s="2">
        <v>3</v>
      </c>
      <c r="I484" s="2">
        <v>6.7799999999999999E-2</v>
      </c>
      <c r="J484" s="2" t="s">
        <v>8</v>
      </c>
    </row>
    <row r="485" spans="1:10" ht="12" customHeight="1" x14ac:dyDescent="0.3">
      <c r="A485" s="4" t="s">
        <v>61</v>
      </c>
      <c r="B485" s="2">
        <v>30006110</v>
      </c>
      <c r="C485" s="2" t="s">
        <v>11</v>
      </c>
      <c r="D485" s="2">
        <v>30006110</v>
      </c>
      <c r="E485" s="2" t="s">
        <v>545</v>
      </c>
      <c r="F485" s="2">
        <v>1</v>
      </c>
      <c r="G485" s="2" t="s">
        <v>13</v>
      </c>
      <c r="H485" s="2">
        <v>3</v>
      </c>
      <c r="I485" s="2">
        <v>6.7799999999999999E-2</v>
      </c>
      <c r="J485" s="2" t="s">
        <v>8</v>
      </c>
    </row>
    <row r="486" spans="1:10" ht="12" customHeight="1" x14ac:dyDescent="0.3">
      <c r="A486" s="4" t="s">
        <v>61</v>
      </c>
      <c r="B486" s="2">
        <v>30006111</v>
      </c>
      <c r="C486" s="2" t="s">
        <v>11</v>
      </c>
      <c r="D486" s="2">
        <v>30006111</v>
      </c>
      <c r="E486" s="2" t="s">
        <v>546</v>
      </c>
      <c r="F486" s="2">
        <v>1</v>
      </c>
      <c r="G486" s="2" t="s">
        <v>13</v>
      </c>
      <c r="H486" s="2">
        <v>3</v>
      </c>
      <c r="I486" s="2">
        <v>6.7799999999999999E-2</v>
      </c>
      <c r="J486" s="2" t="s">
        <v>8</v>
      </c>
    </row>
    <row r="487" spans="1:10" ht="12" customHeight="1" x14ac:dyDescent="0.3">
      <c r="A487" s="4" t="s">
        <v>61</v>
      </c>
      <c r="B487" s="2">
        <v>20067601</v>
      </c>
      <c r="C487" s="2" t="s">
        <v>11</v>
      </c>
      <c r="D487" s="2">
        <v>20067601</v>
      </c>
      <c r="E487" s="2" t="s">
        <v>547</v>
      </c>
      <c r="F487" s="2">
        <v>1</v>
      </c>
      <c r="G487" s="2" t="s">
        <v>13</v>
      </c>
      <c r="H487" s="2">
        <v>3</v>
      </c>
      <c r="I487" s="2">
        <v>6.7799999999999999E-2</v>
      </c>
      <c r="J487" s="2" t="s">
        <v>8</v>
      </c>
    </row>
    <row r="488" spans="1:10" ht="12" customHeight="1" x14ac:dyDescent="0.3">
      <c r="A488" s="4" t="s">
        <v>61</v>
      </c>
      <c r="B488" s="2">
        <v>20067001</v>
      </c>
      <c r="C488" s="2" t="s">
        <v>11</v>
      </c>
      <c r="D488" s="2">
        <v>20067001</v>
      </c>
      <c r="E488" s="2" t="s">
        <v>548</v>
      </c>
      <c r="F488" s="2">
        <v>1</v>
      </c>
      <c r="G488" s="2" t="s">
        <v>13</v>
      </c>
      <c r="H488" s="2">
        <v>3</v>
      </c>
      <c r="I488" s="2">
        <v>6.7799999999999999E-2</v>
      </c>
      <c r="J488" s="2" t="s">
        <v>8</v>
      </c>
    </row>
    <row r="489" spans="1:10" ht="12" customHeight="1" x14ac:dyDescent="0.3">
      <c r="A489" s="4" t="s">
        <v>61</v>
      </c>
      <c r="B489" s="2">
        <v>20067202</v>
      </c>
      <c r="C489" s="2" t="s">
        <v>11</v>
      </c>
      <c r="D489" s="2">
        <v>20067202</v>
      </c>
      <c r="E489" s="2" t="s">
        <v>549</v>
      </c>
      <c r="F489" s="2">
        <v>1</v>
      </c>
      <c r="G489" s="2" t="s">
        <v>13</v>
      </c>
      <c r="H489" s="2">
        <v>3</v>
      </c>
      <c r="I489" s="2">
        <v>6.7799999999999999E-2</v>
      </c>
      <c r="J489" s="2" t="s">
        <v>8</v>
      </c>
    </row>
    <row r="490" spans="1:10" ht="12" customHeight="1" x14ac:dyDescent="0.3">
      <c r="A490" s="4" t="s">
        <v>61</v>
      </c>
      <c r="B490" s="2">
        <v>20067003</v>
      </c>
      <c r="C490" s="2" t="s">
        <v>11</v>
      </c>
      <c r="D490" s="2">
        <v>20067003</v>
      </c>
      <c r="E490" s="2" t="s">
        <v>550</v>
      </c>
      <c r="F490" s="2">
        <v>1</v>
      </c>
      <c r="G490" s="2" t="s">
        <v>13</v>
      </c>
      <c r="H490" s="2">
        <v>3</v>
      </c>
      <c r="I490" s="2">
        <v>6.7799999999999999E-2</v>
      </c>
      <c r="J490" s="2" t="s">
        <v>8</v>
      </c>
    </row>
    <row r="491" spans="1:10" ht="12" customHeight="1" x14ac:dyDescent="0.3">
      <c r="A491" s="4" t="s">
        <v>61</v>
      </c>
      <c r="B491" s="2">
        <v>20067002</v>
      </c>
      <c r="C491" s="2" t="s">
        <v>11</v>
      </c>
      <c r="D491" s="2">
        <v>20067002</v>
      </c>
      <c r="E491" s="2" t="s">
        <v>551</v>
      </c>
      <c r="F491" s="2">
        <v>1</v>
      </c>
      <c r="G491" s="2" t="s">
        <v>13</v>
      </c>
      <c r="H491" s="2">
        <v>3</v>
      </c>
      <c r="I491" s="2">
        <v>6.7799999999999999E-2</v>
      </c>
      <c r="J491" s="2" t="s">
        <v>8</v>
      </c>
    </row>
    <row r="492" spans="1:10" ht="12" customHeight="1" x14ac:dyDescent="0.3">
      <c r="A492" s="4" t="s">
        <v>61</v>
      </c>
      <c r="B492" s="2">
        <v>20067201</v>
      </c>
      <c r="C492" s="2" t="s">
        <v>11</v>
      </c>
      <c r="D492" s="2">
        <v>20067201</v>
      </c>
      <c r="E492" s="2" t="s">
        <v>552</v>
      </c>
      <c r="F492" s="2">
        <v>1</v>
      </c>
      <c r="G492" s="2" t="s">
        <v>13</v>
      </c>
      <c r="H492" s="2">
        <v>3</v>
      </c>
      <c r="I492" s="2">
        <v>6.7799999999999999E-2</v>
      </c>
      <c r="J492" s="2" t="s">
        <v>8</v>
      </c>
    </row>
    <row r="493" spans="1:10" ht="12" customHeight="1" x14ac:dyDescent="0.3">
      <c r="A493" s="4" t="s">
        <v>61</v>
      </c>
      <c r="B493" s="2">
        <v>30006112</v>
      </c>
      <c r="C493" s="2" t="s">
        <v>11</v>
      </c>
      <c r="D493" s="2">
        <v>30006112</v>
      </c>
      <c r="E493" s="2" t="s">
        <v>553</v>
      </c>
      <c r="F493" s="2">
        <v>1</v>
      </c>
      <c r="G493" s="2" t="s">
        <v>13</v>
      </c>
      <c r="H493" s="2">
        <v>3</v>
      </c>
      <c r="I493" s="2">
        <v>6.7799999999999999E-2</v>
      </c>
      <c r="J493" s="2" t="s">
        <v>8</v>
      </c>
    </row>
    <row r="494" spans="1:10" ht="12" customHeight="1" x14ac:dyDescent="0.3">
      <c r="A494" s="4" t="s">
        <v>61</v>
      </c>
      <c r="B494" s="2">
        <v>30006112</v>
      </c>
      <c r="C494" s="2" t="s">
        <v>11</v>
      </c>
      <c r="D494" s="2">
        <v>30006112</v>
      </c>
      <c r="E494" s="2" t="s">
        <v>553</v>
      </c>
      <c r="F494" s="2">
        <v>1</v>
      </c>
      <c r="G494" s="2" t="s">
        <v>13</v>
      </c>
      <c r="H494" s="2">
        <v>3</v>
      </c>
      <c r="I494" s="2">
        <v>6.7799999999999999E-2</v>
      </c>
      <c r="J494" s="2" t="s">
        <v>8</v>
      </c>
    </row>
    <row r="495" spans="1:10" ht="12" customHeight="1" x14ac:dyDescent="0.3">
      <c r="A495" s="4" t="s">
        <v>61</v>
      </c>
      <c r="B495" s="2">
        <v>30006113</v>
      </c>
      <c r="C495" s="2" t="s">
        <v>11</v>
      </c>
      <c r="D495" s="2">
        <v>30006113</v>
      </c>
      <c r="E495" s="2" t="s">
        <v>554</v>
      </c>
      <c r="F495" s="2">
        <v>1</v>
      </c>
      <c r="G495" s="2" t="s">
        <v>13</v>
      </c>
      <c r="H495" s="2">
        <v>3</v>
      </c>
      <c r="I495" s="2">
        <v>6.7799999999999999E-2</v>
      </c>
      <c r="J495" s="2" t="s">
        <v>8</v>
      </c>
    </row>
    <row r="496" spans="1:10" ht="12" customHeight="1" x14ac:dyDescent="0.3">
      <c r="A496" s="4" t="s">
        <v>61</v>
      </c>
      <c r="B496" s="2">
        <v>30006113</v>
      </c>
      <c r="C496" s="2" t="s">
        <v>11</v>
      </c>
      <c r="D496" s="2">
        <v>30006113</v>
      </c>
      <c r="E496" s="2" t="s">
        <v>554</v>
      </c>
      <c r="F496" s="2">
        <v>1</v>
      </c>
      <c r="G496" s="2" t="s">
        <v>13</v>
      </c>
      <c r="H496" s="2">
        <v>3</v>
      </c>
      <c r="I496" s="2">
        <v>6.7799999999999999E-2</v>
      </c>
      <c r="J496" s="2" t="s">
        <v>8</v>
      </c>
    </row>
    <row r="497" spans="1:10" ht="24" customHeight="1" x14ac:dyDescent="0.3">
      <c r="A497" s="4" t="s">
        <v>63</v>
      </c>
      <c r="B497" s="2">
        <v>30003411</v>
      </c>
      <c r="C497" s="2" t="s">
        <v>11</v>
      </c>
      <c r="D497" s="2">
        <v>30003411</v>
      </c>
      <c r="E497" s="2" t="s">
        <v>555</v>
      </c>
      <c r="F497" s="2">
        <v>1</v>
      </c>
      <c r="G497" s="2" t="s">
        <v>13</v>
      </c>
      <c r="H497" s="2">
        <v>1</v>
      </c>
      <c r="I497" s="2">
        <v>0.44</v>
      </c>
      <c r="J497" s="2" t="s">
        <v>8</v>
      </c>
    </row>
    <row r="498" spans="1:10" ht="24" customHeight="1" x14ac:dyDescent="0.3">
      <c r="A498" s="4" t="s">
        <v>63</v>
      </c>
      <c r="B498" s="1">
        <v>30003410</v>
      </c>
      <c r="C498" s="2" t="s">
        <v>11</v>
      </c>
      <c r="D498" s="1">
        <v>30003410</v>
      </c>
      <c r="E498" s="1" t="s">
        <v>556</v>
      </c>
      <c r="F498" s="2">
        <v>1</v>
      </c>
      <c r="G498" s="2" t="s">
        <v>13</v>
      </c>
      <c r="H498" s="2">
        <v>1</v>
      </c>
      <c r="I498" s="2">
        <v>0.44</v>
      </c>
      <c r="J498" s="2" t="s">
        <v>8</v>
      </c>
    </row>
    <row r="499" spans="1:10" ht="24" customHeight="1" x14ac:dyDescent="0.3">
      <c r="A499" s="4" t="s">
        <v>63</v>
      </c>
      <c r="B499" s="1">
        <v>30001202</v>
      </c>
      <c r="C499" s="2" t="s">
        <v>11</v>
      </c>
      <c r="D499" s="1">
        <v>30001202</v>
      </c>
      <c r="E499" s="1" t="s">
        <v>544</v>
      </c>
      <c r="F499" s="2">
        <v>1</v>
      </c>
      <c r="G499" s="2" t="s">
        <v>13</v>
      </c>
      <c r="H499" s="2">
        <v>1</v>
      </c>
      <c r="I499" s="2">
        <v>0.44</v>
      </c>
      <c r="J499" s="2" t="s">
        <v>8</v>
      </c>
    </row>
    <row r="500" spans="1:10" ht="24" customHeight="1" x14ac:dyDescent="0.3">
      <c r="A500" s="4" t="s">
        <v>63</v>
      </c>
      <c r="B500" s="1">
        <v>30006110</v>
      </c>
      <c r="C500" s="2" t="s">
        <v>11</v>
      </c>
      <c r="D500" s="1">
        <v>30006110</v>
      </c>
      <c r="E500" s="1" t="s">
        <v>545</v>
      </c>
      <c r="F500" s="2">
        <v>1</v>
      </c>
      <c r="G500" s="2" t="s">
        <v>13</v>
      </c>
      <c r="H500" s="2">
        <v>1</v>
      </c>
      <c r="I500" s="2">
        <v>0.44</v>
      </c>
      <c r="J500" s="2" t="s">
        <v>8</v>
      </c>
    </row>
    <row r="501" spans="1:10" ht="24" customHeight="1" x14ac:dyDescent="0.3">
      <c r="A501" s="4" t="s">
        <v>63</v>
      </c>
      <c r="B501" s="1">
        <v>30006111</v>
      </c>
      <c r="C501" s="2" t="s">
        <v>11</v>
      </c>
      <c r="D501" s="1">
        <v>30006111</v>
      </c>
      <c r="E501" s="1" t="s">
        <v>557</v>
      </c>
      <c r="F501" s="2">
        <v>1</v>
      </c>
      <c r="G501" s="2" t="s">
        <v>13</v>
      </c>
      <c r="H501" s="2">
        <v>1</v>
      </c>
      <c r="I501" s="2">
        <v>0.44</v>
      </c>
      <c r="J501" s="2" t="s">
        <v>8</v>
      </c>
    </row>
    <row r="502" spans="1:10" ht="24" customHeight="1" x14ac:dyDescent="0.3">
      <c r="A502" s="4" t="s">
        <v>63</v>
      </c>
      <c r="B502" s="1">
        <v>30009602</v>
      </c>
      <c r="C502" s="2" t="s">
        <v>11</v>
      </c>
      <c r="D502" s="1">
        <v>30009602</v>
      </c>
      <c r="E502" s="1" t="s">
        <v>558</v>
      </c>
      <c r="F502" s="2">
        <v>1</v>
      </c>
      <c r="G502" s="2" t="s">
        <v>13</v>
      </c>
      <c r="H502" s="2">
        <v>1</v>
      </c>
      <c r="I502" s="2">
        <v>0.44</v>
      </c>
      <c r="J502" s="2" t="s">
        <v>8</v>
      </c>
    </row>
    <row r="503" spans="1:10" ht="12" customHeight="1" x14ac:dyDescent="0.3">
      <c r="A503" s="3" t="s">
        <v>65</v>
      </c>
      <c r="B503" s="1">
        <v>200306204</v>
      </c>
      <c r="C503" s="1" t="s">
        <v>37</v>
      </c>
      <c r="D503" s="1">
        <v>200306204</v>
      </c>
      <c r="E503" s="1" t="s">
        <v>559</v>
      </c>
      <c r="F503" s="2">
        <v>1</v>
      </c>
      <c r="G503" s="2" t="s">
        <v>13</v>
      </c>
      <c r="H503" s="1">
        <v>5</v>
      </c>
      <c r="I503" s="1">
        <v>2.2400000000000002</v>
      </c>
      <c r="J503" s="2" t="s">
        <v>8</v>
      </c>
    </row>
    <row r="504" spans="1:10" ht="12" customHeight="1" x14ac:dyDescent="0.3">
      <c r="A504" s="3" t="s">
        <v>65</v>
      </c>
      <c r="B504" s="1">
        <v>200308204</v>
      </c>
      <c r="C504" s="1" t="s">
        <v>37</v>
      </c>
      <c r="D504" s="1">
        <v>200308204</v>
      </c>
      <c r="E504" s="1" t="s">
        <v>560</v>
      </c>
      <c r="F504" s="2">
        <v>1</v>
      </c>
      <c r="G504" s="2" t="s">
        <v>13</v>
      </c>
      <c r="H504" s="1">
        <v>5</v>
      </c>
      <c r="I504" s="1">
        <v>2.2400000000000002</v>
      </c>
      <c r="J504" s="2" t="s">
        <v>8</v>
      </c>
    </row>
    <row r="505" spans="1:10" ht="12" customHeight="1" x14ac:dyDescent="0.3">
      <c r="A505" s="3" t="s">
        <v>65</v>
      </c>
      <c r="B505" s="1">
        <v>200303204</v>
      </c>
      <c r="C505" s="1" t="s">
        <v>37</v>
      </c>
      <c r="D505" s="1">
        <v>200303204</v>
      </c>
      <c r="E505" s="1" t="s">
        <v>561</v>
      </c>
      <c r="F505" s="2">
        <v>1</v>
      </c>
      <c r="G505" s="2" t="s">
        <v>13</v>
      </c>
      <c r="H505" s="1">
        <v>5</v>
      </c>
      <c r="I505" s="1">
        <v>2.2400000000000002</v>
      </c>
      <c r="J505" s="2" t="s">
        <v>8</v>
      </c>
    </row>
    <row r="506" spans="1:10" ht="12" customHeight="1" x14ac:dyDescent="0.3">
      <c r="A506" s="3" t="s">
        <v>65</v>
      </c>
      <c r="B506" s="1">
        <v>200306205</v>
      </c>
      <c r="C506" s="1" t="s">
        <v>37</v>
      </c>
      <c r="D506" s="1">
        <v>200306205</v>
      </c>
      <c r="E506" s="1" t="s">
        <v>562</v>
      </c>
      <c r="F506" s="2">
        <v>1</v>
      </c>
      <c r="G506" s="2" t="s">
        <v>13</v>
      </c>
      <c r="H506" s="1">
        <v>5</v>
      </c>
      <c r="I506" s="1">
        <v>2.2400000000000002</v>
      </c>
      <c r="J506" s="2" t="s">
        <v>8</v>
      </c>
    </row>
    <row r="507" spans="1:10" ht="12" customHeight="1" x14ac:dyDescent="0.3">
      <c r="A507" s="3" t="s">
        <v>65</v>
      </c>
      <c r="B507" s="1">
        <v>200308205</v>
      </c>
      <c r="C507" s="1" t="s">
        <v>37</v>
      </c>
      <c r="D507" s="1">
        <v>200308205</v>
      </c>
      <c r="E507" s="1" t="s">
        <v>563</v>
      </c>
      <c r="F507" s="2">
        <v>1</v>
      </c>
      <c r="G507" s="2" t="s">
        <v>13</v>
      </c>
      <c r="H507" s="1">
        <v>5</v>
      </c>
      <c r="I507" s="1">
        <v>2.2400000000000002</v>
      </c>
      <c r="J507" s="2" t="s">
        <v>8</v>
      </c>
    </row>
    <row r="508" spans="1:10" ht="12" customHeight="1" x14ac:dyDescent="0.3">
      <c r="A508" s="3" t="s">
        <v>65</v>
      </c>
      <c r="B508" s="1">
        <v>200303205</v>
      </c>
      <c r="C508" s="1" t="s">
        <v>37</v>
      </c>
      <c r="D508" s="1">
        <v>200303205</v>
      </c>
      <c r="E508" s="1" t="s">
        <v>564</v>
      </c>
      <c r="F508" s="2">
        <v>1</v>
      </c>
      <c r="G508" s="2" t="s">
        <v>13</v>
      </c>
      <c r="H508" s="1">
        <v>5</v>
      </c>
      <c r="I508" s="1">
        <v>2.2400000000000002</v>
      </c>
      <c r="J508" s="2" t="s">
        <v>8</v>
      </c>
    </row>
    <row r="509" spans="1:10" ht="12" customHeight="1" x14ac:dyDescent="0.3">
      <c r="A509" s="3" t="s">
        <v>43</v>
      </c>
      <c r="B509" s="1">
        <v>30034007</v>
      </c>
      <c r="C509" s="1" t="s">
        <v>25</v>
      </c>
      <c r="D509" s="1">
        <v>30034007</v>
      </c>
      <c r="E509" s="1" t="s">
        <v>565</v>
      </c>
      <c r="F509" s="2">
        <v>1</v>
      </c>
      <c r="G509" s="2" t="s">
        <v>13</v>
      </c>
      <c r="H509" s="1">
        <v>2</v>
      </c>
      <c r="I509" s="1">
        <v>1.45</v>
      </c>
      <c r="J509" s="2" t="s">
        <v>8</v>
      </c>
    </row>
    <row r="510" spans="1:10" ht="12" customHeight="1" x14ac:dyDescent="0.3">
      <c r="A510" s="3" t="s">
        <v>43</v>
      </c>
      <c r="B510" s="1">
        <v>30036007</v>
      </c>
      <c r="C510" s="1" t="s">
        <v>25</v>
      </c>
      <c r="D510" s="1">
        <v>30036007</v>
      </c>
      <c r="E510" s="1" t="s">
        <v>566</v>
      </c>
      <c r="F510" s="2">
        <v>1</v>
      </c>
      <c r="G510" s="2" t="s">
        <v>13</v>
      </c>
      <c r="H510" s="1">
        <v>2</v>
      </c>
      <c r="I510" s="1">
        <v>1.45</v>
      </c>
      <c r="J510" s="2" t="s">
        <v>8</v>
      </c>
    </row>
    <row r="511" spans="1:10" ht="12" customHeight="1" x14ac:dyDescent="0.3">
      <c r="A511" s="3" t="s">
        <v>43</v>
      </c>
      <c r="B511" s="1">
        <v>30104007</v>
      </c>
      <c r="C511" s="1" t="s">
        <v>25</v>
      </c>
      <c r="D511" s="1">
        <v>30104007</v>
      </c>
      <c r="E511" s="1" t="s">
        <v>567</v>
      </c>
      <c r="F511" s="2">
        <v>1</v>
      </c>
      <c r="G511" s="2" t="s">
        <v>13</v>
      </c>
      <c r="H511" s="1">
        <v>2</v>
      </c>
      <c r="I511" s="1">
        <v>1.45</v>
      </c>
      <c r="J511" s="2" t="s">
        <v>8</v>
      </c>
    </row>
    <row r="512" spans="1:10" ht="12" customHeight="1" x14ac:dyDescent="0.3">
      <c r="A512" s="3" t="s">
        <v>43</v>
      </c>
      <c r="B512" s="1">
        <v>30106007</v>
      </c>
      <c r="C512" s="1" t="s">
        <v>25</v>
      </c>
      <c r="D512" s="1">
        <v>30106007</v>
      </c>
      <c r="E512" s="1" t="s">
        <v>568</v>
      </c>
      <c r="F512" s="2">
        <v>1</v>
      </c>
      <c r="G512" s="2" t="s">
        <v>13</v>
      </c>
      <c r="H512" s="1">
        <v>2</v>
      </c>
      <c r="I512" s="1">
        <v>1.45</v>
      </c>
      <c r="J512" s="2" t="s">
        <v>8</v>
      </c>
    </row>
    <row r="513" spans="1:10" ht="12" customHeight="1" x14ac:dyDescent="0.3">
      <c r="A513" s="3" t="s">
        <v>43</v>
      </c>
      <c r="B513" s="1">
        <v>30030007</v>
      </c>
      <c r="C513" s="1" t="s">
        <v>25</v>
      </c>
      <c r="D513" s="1">
        <v>30030007</v>
      </c>
      <c r="E513" s="1" t="s">
        <v>569</v>
      </c>
      <c r="F513" s="2">
        <v>1</v>
      </c>
      <c r="G513" s="2" t="s">
        <v>13</v>
      </c>
      <c r="H513" s="1">
        <v>2</v>
      </c>
      <c r="I513" s="1">
        <v>1.45</v>
      </c>
      <c r="J513" s="2" t="s">
        <v>8</v>
      </c>
    </row>
    <row r="514" spans="1:10" ht="12" customHeight="1" x14ac:dyDescent="0.3">
      <c r="A514" s="3" t="s">
        <v>43</v>
      </c>
      <c r="B514" s="1">
        <v>30081505</v>
      </c>
      <c r="C514" s="1" t="s">
        <v>25</v>
      </c>
      <c r="D514" s="1">
        <v>30081505</v>
      </c>
      <c r="E514" s="1" t="s">
        <v>570</v>
      </c>
      <c r="F514" s="2">
        <v>1</v>
      </c>
      <c r="G514" s="2" t="s">
        <v>13</v>
      </c>
      <c r="H514" s="1">
        <v>2</v>
      </c>
      <c r="I514" s="1">
        <v>1.45</v>
      </c>
      <c r="J514" s="2" t="s">
        <v>8</v>
      </c>
    </row>
    <row r="515" spans="1:10" ht="12" customHeight="1" x14ac:dyDescent="0.3">
      <c r="A515" s="3" t="s">
        <v>43</v>
      </c>
      <c r="B515" s="1">
        <v>20051001</v>
      </c>
      <c r="C515" s="1" t="s">
        <v>25</v>
      </c>
      <c r="D515" s="1">
        <v>20051001</v>
      </c>
      <c r="E515" s="1" t="s">
        <v>571</v>
      </c>
      <c r="F515" s="2">
        <v>1</v>
      </c>
      <c r="G515" s="2" t="s">
        <v>13</v>
      </c>
      <c r="H515" s="1">
        <v>2</v>
      </c>
      <c r="I515" s="1">
        <v>1.45</v>
      </c>
      <c r="J515" s="2" t="s">
        <v>8</v>
      </c>
    </row>
    <row r="516" spans="1:10" ht="12" customHeight="1" x14ac:dyDescent="0.3">
      <c r="A516" s="3" t="s">
        <v>43</v>
      </c>
      <c r="B516" s="1">
        <v>20050006</v>
      </c>
      <c r="C516" s="1" t="s">
        <v>25</v>
      </c>
      <c r="D516" s="1">
        <v>20050006</v>
      </c>
      <c r="E516" s="1" t="s">
        <v>572</v>
      </c>
      <c r="F516" s="2">
        <v>1</v>
      </c>
      <c r="G516" s="2" t="s">
        <v>13</v>
      </c>
      <c r="H516" s="1">
        <v>2</v>
      </c>
      <c r="I516" s="1">
        <v>1.45</v>
      </c>
      <c r="J516" s="2" t="s">
        <v>8</v>
      </c>
    </row>
    <row r="517" spans="1:10" ht="12" customHeight="1" x14ac:dyDescent="0.3">
      <c r="A517" s="3" t="s">
        <v>43</v>
      </c>
      <c r="B517" s="1">
        <v>20020007</v>
      </c>
      <c r="C517" s="1" t="s">
        <v>25</v>
      </c>
      <c r="D517" s="1">
        <v>20020007</v>
      </c>
      <c r="E517" s="1" t="s">
        <v>573</v>
      </c>
      <c r="F517" s="2">
        <v>1</v>
      </c>
      <c r="G517" s="2" t="s">
        <v>13</v>
      </c>
      <c r="H517" s="1">
        <v>2</v>
      </c>
      <c r="I517" s="1">
        <v>1.45</v>
      </c>
      <c r="J517" s="2" t="s">
        <v>8</v>
      </c>
    </row>
    <row r="518" spans="1:10" ht="12" customHeight="1" x14ac:dyDescent="0.3">
      <c r="A518" s="3" t="s">
        <v>43</v>
      </c>
      <c r="B518" s="1">
        <v>20020507</v>
      </c>
      <c r="C518" s="1" t="s">
        <v>25</v>
      </c>
      <c r="D518" s="1">
        <v>20020507</v>
      </c>
      <c r="E518" s="1" t="s">
        <v>574</v>
      </c>
      <c r="F518" s="2">
        <v>1</v>
      </c>
      <c r="G518" s="2" t="s">
        <v>13</v>
      </c>
      <c r="H518" s="1">
        <v>2</v>
      </c>
      <c r="I518" s="1">
        <v>1.45</v>
      </c>
      <c r="J518" s="2" t="s">
        <v>8</v>
      </c>
    </row>
    <row r="519" spans="1:10" ht="12" customHeight="1" x14ac:dyDescent="0.3">
      <c r="A519" s="3" t="s">
        <v>43</v>
      </c>
      <c r="B519" s="1">
        <v>20052401</v>
      </c>
      <c r="C519" s="1" t="s">
        <v>25</v>
      </c>
      <c r="D519" s="1">
        <v>20052401</v>
      </c>
      <c r="E519" s="1" t="s">
        <v>575</v>
      </c>
      <c r="F519" s="2">
        <v>1</v>
      </c>
      <c r="G519" s="2" t="s">
        <v>13</v>
      </c>
      <c r="H519" s="1">
        <v>2</v>
      </c>
      <c r="I519" s="1">
        <v>1.45</v>
      </c>
      <c r="J519" s="2" t="s">
        <v>8</v>
      </c>
    </row>
    <row r="520" spans="1:10" ht="12" customHeight="1" x14ac:dyDescent="0.3">
      <c r="A520" s="3" t="s">
        <v>43</v>
      </c>
      <c r="B520" s="1">
        <v>30124207</v>
      </c>
      <c r="C520" s="1" t="s">
        <v>25</v>
      </c>
      <c r="D520" s="1">
        <v>30124207</v>
      </c>
      <c r="E520" s="1" t="s">
        <v>576</v>
      </c>
      <c r="F520" s="2">
        <v>1</v>
      </c>
      <c r="G520" s="2" t="s">
        <v>13</v>
      </c>
      <c r="H520" s="1">
        <v>2</v>
      </c>
      <c r="I520" s="1">
        <v>1.45</v>
      </c>
      <c r="J520" s="2" t="s">
        <v>8</v>
      </c>
    </row>
    <row r="521" spans="1:10" ht="12" customHeight="1" x14ac:dyDescent="0.3">
      <c r="A521" s="3" t="s">
        <v>43</v>
      </c>
      <c r="B521" s="1">
        <v>30032007</v>
      </c>
      <c r="C521" s="1" t="s">
        <v>25</v>
      </c>
      <c r="D521" s="1">
        <v>30032007</v>
      </c>
      <c r="E521" s="1" t="s">
        <v>577</v>
      </c>
      <c r="F521" s="2">
        <v>1</v>
      </c>
      <c r="G521" s="2" t="s">
        <v>13</v>
      </c>
      <c r="H521" s="1">
        <v>2</v>
      </c>
      <c r="I521" s="1">
        <v>1.45</v>
      </c>
      <c r="J521" s="2" t="s">
        <v>8</v>
      </c>
    </row>
    <row r="522" spans="1:10" ht="12" customHeight="1" x14ac:dyDescent="0.3">
      <c r="A522" s="3" t="s">
        <v>43</v>
      </c>
      <c r="B522" s="1">
        <v>20052201</v>
      </c>
      <c r="C522" s="1" t="s">
        <v>25</v>
      </c>
      <c r="D522" s="1">
        <v>20052201</v>
      </c>
      <c r="E522" s="1" t="s">
        <v>578</v>
      </c>
      <c r="F522" s="2">
        <v>1</v>
      </c>
      <c r="G522" s="2" t="s">
        <v>13</v>
      </c>
      <c r="H522" s="1">
        <v>2</v>
      </c>
      <c r="I522" s="1">
        <v>1.45</v>
      </c>
      <c r="J522" s="2" t="s">
        <v>8</v>
      </c>
    </row>
    <row r="523" spans="1:10" ht="12" customHeight="1" x14ac:dyDescent="0.3">
      <c r="A523" s="3" t="s">
        <v>43</v>
      </c>
      <c r="B523" s="1">
        <v>20086001</v>
      </c>
      <c r="C523" s="1" t="s">
        <v>25</v>
      </c>
      <c r="D523" s="1">
        <v>20086001</v>
      </c>
      <c r="E523" s="1" t="s">
        <v>579</v>
      </c>
      <c r="F523" s="2">
        <v>1</v>
      </c>
      <c r="G523" s="2" t="s">
        <v>13</v>
      </c>
      <c r="H523" s="1">
        <v>2</v>
      </c>
      <c r="I523" s="1">
        <v>1.45</v>
      </c>
      <c r="J523" s="2" t="s">
        <v>8</v>
      </c>
    </row>
    <row r="524" spans="1:10" ht="12" customHeight="1" x14ac:dyDescent="0.3">
      <c r="A524" s="3" t="s">
        <v>43</v>
      </c>
      <c r="B524" s="1">
        <v>20083005</v>
      </c>
      <c r="C524" s="1" t="s">
        <v>25</v>
      </c>
      <c r="D524" s="1">
        <v>20083005</v>
      </c>
      <c r="E524" s="1" t="s">
        <v>580</v>
      </c>
      <c r="F524" s="2">
        <v>1</v>
      </c>
      <c r="G524" s="2" t="s">
        <v>13</v>
      </c>
      <c r="H524" s="1">
        <v>2</v>
      </c>
      <c r="I524" s="1">
        <v>1.45</v>
      </c>
      <c r="J524" s="2" t="s">
        <v>8</v>
      </c>
    </row>
    <row r="525" spans="1:10" ht="12" customHeight="1" x14ac:dyDescent="0.3">
      <c r="A525" s="3" t="s">
        <v>43</v>
      </c>
      <c r="B525" s="1">
        <v>20021101</v>
      </c>
      <c r="C525" s="1" t="s">
        <v>25</v>
      </c>
      <c r="D525" s="1">
        <v>20021101</v>
      </c>
      <c r="E525" s="1" t="s">
        <v>581</v>
      </c>
      <c r="F525" s="2">
        <v>1</v>
      </c>
      <c r="G525" s="2" t="s">
        <v>13</v>
      </c>
      <c r="H525" s="1">
        <v>2</v>
      </c>
      <c r="I525" s="1">
        <v>1.45</v>
      </c>
      <c r="J525" s="2" t="s">
        <v>8</v>
      </c>
    </row>
    <row r="526" spans="1:10" ht="12" customHeight="1" x14ac:dyDescent="0.3">
      <c r="A526" s="3" t="s">
        <v>43</v>
      </c>
      <c r="B526" s="1">
        <v>20058407</v>
      </c>
      <c r="C526" s="1" t="s">
        <v>25</v>
      </c>
      <c r="D526" s="1">
        <v>20058407</v>
      </c>
      <c r="E526" s="1" t="s">
        <v>582</v>
      </c>
      <c r="F526" s="2">
        <v>1</v>
      </c>
      <c r="G526" s="2" t="s">
        <v>13</v>
      </c>
      <c r="H526" s="1">
        <v>2</v>
      </c>
      <c r="I526" s="1">
        <v>1.45</v>
      </c>
      <c r="J526" s="2" t="s">
        <v>8</v>
      </c>
    </row>
    <row r="527" spans="1:10" ht="12" customHeight="1" x14ac:dyDescent="0.3">
      <c r="A527" s="3" t="s">
        <v>43</v>
      </c>
      <c r="B527" s="1">
        <v>20058607</v>
      </c>
      <c r="C527" s="1" t="s">
        <v>25</v>
      </c>
      <c r="D527" s="1">
        <v>20058607</v>
      </c>
      <c r="E527" s="1" t="s">
        <v>583</v>
      </c>
      <c r="F527" s="2">
        <v>1</v>
      </c>
      <c r="G527" s="2" t="s">
        <v>13</v>
      </c>
      <c r="H527" s="1">
        <v>2</v>
      </c>
      <c r="I527" s="1">
        <v>1.45</v>
      </c>
      <c r="J527" s="2" t="s">
        <v>8</v>
      </c>
    </row>
    <row r="528" spans="1:10" ht="12" customHeight="1" x14ac:dyDescent="0.3">
      <c r="A528" s="3" t="s">
        <v>43</v>
      </c>
      <c r="B528" s="1">
        <v>20058807</v>
      </c>
      <c r="C528" s="1" t="s">
        <v>25</v>
      </c>
      <c r="D528" s="1">
        <v>20058807</v>
      </c>
      <c r="E528" s="1" t="s">
        <v>584</v>
      </c>
      <c r="F528" s="2">
        <v>1</v>
      </c>
      <c r="G528" s="2" t="s">
        <v>13</v>
      </c>
      <c r="H528" s="1">
        <v>2</v>
      </c>
      <c r="I528" s="1">
        <v>1.45</v>
      </c>
      <c r="J528" s="2" t="s">
        <v>8</v>
      </c>
    </row>
    <row r="529" spans="1:10" ht="12" customHeight="1" x14ac:dyDescent="0.3">
      <c r="A529" s="3" t="s">
        <v>43</v>
      </c>
      <c r="B529" s="1">
        <v>20053207</v>
      </c>
      <c r="C529" s="1" t="s">
        <v>25</v>
      </c>
      <c r="D529" s="1">
        <v>20053207</v>
      </c>
      <c r="E529" s="1" t="s">
        <v>585</v>
      </c>
      <c r="F529" s="2">
        <v>1</v>
      </c>
      <c r="G529" s="2" t="s">
        <v>13</v>
      </c>
      <c r="H529" s="1">
        <v>2</v>
      </c>
      <c r="I529" s="1">
        <v>1.45</v>
      </c>
      <c r="J529" s="2" t="s">
        <v>8</v>
      </c>
    </row>
    <row r="530" spans="1:10" ht="12" customHeight="1" x14ac:dyDescent="0.3">
      <c r="A530" s="3" t="s">
        <v>43</v>
      </c>
      <c r="B530" s="1">
        <v>20053407</v>
      </c>
      <c r="C530" s="1" t="s">
        <v>25</v>
      </c>
      <c r="D530" s="1">
        <v>20053407</v>
      </c>
      <c r="E530" s="1" t="s">
        <v>586</v>
      </c>
      <c r="F530" s="2">
        <v>1</v>
      </c>
      <c r="G530" s="2" t="s">
        <v>13</v>
      </c>
      <c r="H530" s="1">
        <v>2</v>
      </c>
      <c r="I530" s="1">
        <v>1.45</v>
      </c>
      <c r="J530" s="2" t="s">
        <v>8</v>
      </c>
    </row>
    <row r="531" spans="1:10" ht="12" customHeight="1" x14ac:dyDescent="0.3">
      <c r="A531" s="3" t="s">
        <v>43</v>
      </c>
      <c r="B531" s="1">
        <v>20021607</v>
      </c>
      <c r="C531" s="1" t="s">
        <v>25</v>
      </c>
      <c r="D531" s="1">
        <v>20021607</v>
      </c>
      <c r="E531" s="1" t="s">
        <v>587</v>
      </c>
      <c r="F531" s="2">
        <v>1</v>
      </c>
      <c r="G531" s="2" t="s">
        <v>13</v>
      </c>
      <c r="H531" s="1">
        <v>2</v>
      </c>
      <c r="I531" s="1">
        <v>1.45</v>
      </c>
      <c r="J531" s="2" t="s">
        <v>8</v>
      </c>
    </row>
    <row r="532" spans="1:10" ht="12" customHeight="1" x14ac:dyDescent="0.3">
      <c r="A532" s="3" t="s">
        <v>43</v>
      </c>
      <c r="B532" s="1">
        <v>20021807</v>
      </c>
      <c r="C532" s="1" t="s">
        <v>25</v>
      </c>
      <c r="D532" s="1">
        <v>20021807</v>
      </c>
      <c r="E532" s="1" t="s">
        <v>588</v>
      </c>
      <c r="F532" s="2">
        <v>1</v>
      </c>
      <c r="G532" s="2" t="s">
        <v>13</v>
      </c>
      <c r="H532" s="1">
        <v>2</v>
      </c>
      <c r="I532" s="1">
        <v>1.45</v>
      </c>
      <c r="J532" s="2" t="s">
        <v>8</v>
      </c>
    </row>
    <row r="533" spans="1:10" ht="12" customHeight="1" x14ac:dyDescent="0.3">
      <c r="A533" s="3" t="s">
        <v>43</v>
      </c>
      <c r="B533" s="1">
        <v>20053007</v>
      </c>
      <c r="C533" s="1" t="s">
        <v>25</v>
      </c>
      <c r="D533" s="1">
        <v>20053007</v>
      </c>
      <c r="E533" s="1" t="s">
        <v>589</v>
      </c>
      <c r="F533" s="2">
        <v>1</v>
      </c>
      <c r="G533" s="2" t="s">
        <v>13</v>
      </c>
      <c r="H533" s="1">
        <v>2</v>
      </c>
      <c r="I533" s="1">
        <v>1.45</v>
      </c>
      <c r="J533" s="2" t="s">
        <v>8</v>
      </c>
    </row>
    <row r="534" spans="1:10" ht="12" customHeight="1" x14ac:dyDescent="0.3">
      <c r="A534" s="3" t="s">
        <v>43</v>
      </c>
      <c r="B534" s="1">
        <v>20058007</v>
      </c>
      <c r="C534" s="1" t="s">
        <v>25</v>
      </c>
      <c r="D534" s="1">
        <v>20058007</v>
      </c>
      <c r="E534" s="1" t="s">
        <v>590</v>
      </c>
      <c r="F534" s="2">
        <v>1</v>
      </c>
      <c r="G534" s="2" t="s">
        <v>13</v>
      </c>
      <c r="H534" s="1">
        <v>2</v>
      </c>
      <c r="I534" s="1">
        <v>1.45</v>
      </c>
      <c r="J534" s="2" t="s">
        <v>8</v>
      </c>
    </row>
    <row r="535" spans="1:10" ht="12" customHeight="1" x14ac:dyDescent="0.3">
      <c r="A535" s="3" t="s">
        <v>43</v>
      </c>
      <c r="B535" s="1">
        <v>20058207</v>
      </c>
      <c r="C535" s="1" t="s">
        <v>25</v>
      </c>
      <c r="D535" s="1">
        <v>20058207</v>
      </c>
      <c r="E535" s="1" t="s">
        <v>591</v>
      </c>
      <c r="F535" s="2">
        <v>1</v>
      </c>
      <c r="G535" s="2" t="s">
        <v>13</v>
      </c>
      <c r="H535" s="1">
        <v>2</v>
      </c>
      <c r="I535" s="1">
        <v>1.45</v>
      </c>
      <c r="J535" s="2" t="s">
        <v>8</v>
      </c>
    </row>
    <row r="536" spans="1:10" ht="12" customHeight="1" x14ac:dyDescent="0.3">
      <c r="A536" s="3" t="s">
        <v>43</v>
      </c>
      <c r="B536" s="1">
        <v>20083212</v>
      </c>
      <c r="C536" s="1" t="s">
        <v>25</v>
      </c>
      <c r="D536" s="1">
        <v>20083212</v>
      </c>
      <c r="E536" s="1" t="s">
        <v>592</v>
      </c>
      <c r="F536" s="2">
        <v>1</v>
      </c>
      <c r="G536" s="2" t="s">
        <v>13</v>
      </c>
      <c r="H536" s="1">
        <v>2</v>
      </c>
      <c r="I536" s="1">
        <v>1.45</v>
      </c>
      <c r="J536" s="2" t="s">
        <v>8</v>
      </c>
    </row>
    <row r="537" spans="1:10" ht="12" customHeight="1" x14ac:dyDescent="0.3">
      <c r="A537" s="3" t="s">
        <v>43</v>
      </c>
      <c r="B537" s="1">
        <v>30104012</v>
      </c>
      <c r="C537" s="1" t="s">
        <v>25</v>
      </c>
      <c r="D537" s="1">
        <v>30104012</v>
      </c>
      <c r="E537" s="1" t="s">
        <v>593</v>
      </c>
      <c r="F537" s="2">
        <v>1</v>
      </c>
      <c r="G537" s="2" t="s">
        <v>13</v>
      </c>
      <c r="H537" s="1">
        <v>2</v>
      </c>
      <c r="I537" s="1">
        <v>1.45</v>
      </c>
      <c r="J537" s="2" t="s">
        <v>8</v>
      </c>
    </row>
    <row r="538" spans="1:10" ht="12" customHeight="1" x14ac:dyDescent="0.3">
      <c r="A538" s="3" t="s">
        <v>43</v>
      </c>
      <c r="B538" s="1">
        <v>30106012</v>
      </c>
      <c r="C538" s="1" t="s">
        <v>25</v>
      </c>
      <c r="D538" s="1">
        <v>30106012</v>
      </c>
      <c r="E538" s="1" t="s">
        <v>594</v>
      </c>
      <c r="F538" s="2">
        <v>1</v>
      </c>
      <c r="G538" s="2" t="s">
        <v>13</v>
      </c>
      <c r="H538" s="1">
        <v>2</v>
      </c>
      <c r="I538" s="1">
        <v>1.45</v>
      </c>
      <c r="J538" s="2" t="s">
        <v>8</v>
      </c>
    </row>
    <row r="539" spans="1:10" ht="12" customHeight="1" x14ac:dyDescent="0.3">
      <c r="A539" s="3" t="s">
        <v>43</v>
      </c>
      <c r="B539" s="1">
        <v>20086212</v>
      </c>
      <c r="C539" s="1" t="s">
        <v>25</v>
      </c>
      <c r="D539" s="1">
        <v>20086212</v>
      </c>
      <c r="E539" s="1" t="s">
        <v>595</v>
      </c>
      <c r="F539" s="2">
        <v>1</v>
      </c>
      <c r="G539" s="2" t="s">
        <v>13</v>
      </c>
      <c r="H539" s="1">
        <v>2</v>
      </c>
      <c r="I539" s="1">
        <v>1.45</v>
      </c>
      <c r="J539" s="2" t="s">
        <v>8</v>
      </c>
    </row>
    <row r="540" spans="1:10" ht="12" customHeight="1" x14ac:dyDescent="0.3">
      <c r="A540" s="3" t="s">
        <v>43</v>
      </c>
      <c r="B540" s="1">
        <v>20031207</v>
      </c>
      <c r="C540" s="1" t="s">
        <v>25</v>
      </c>
      <c r="D540" s="1">
        <v>20031207</v>
      </c>
      <c r="E540" s="1" t="s">
        <v>596</v>
      </c>
      <c r="F540" s="2">
        <v>1</v>
      </c>
      <c r="G540" s="2" t="s">
        <v>13</v>
      </c>
      <c r="H540" s="1">
        <v>2</v>
      </c>
      <c r="I540" s="1">
        <v>1.45</v>
      </c>
      <c r="J540" s="2" t="s">
        <v>8</v>
      </c>
    </row>
    <row r="541" spans="1:10" ht="12" customHeight="1" x14ac:dyDescent="0.3">
      <c r="A541" s="3" t="s">
        <v>43</v>
      </c>
      <c r="B541" s="1">
        <v>20031307</v>
      </c>
      <c r="C541" s="1" t="s">
        <v>25</v>
      </c>
      <c r="D541" s="1">
        <v>20031307</v>
      </c>
      <c r="E541" s="1" t="s">
        <v>597</v>
      </c>
      <c r="F541" s="2">
        <v>1</v>
      </c>
      <c r="G541" s="2" t="s">
        <v>13</v>
      </c>
      <c r="H541" s="1">
        <v>2</v>
      </c>
      <c r="I541" s="1">
        <v>1.45</v>
      </c>
      <c r="J541" s="2" t="s">
        <v>8</v>
      </c>
    </row>
    <row r="542" spans="1:10" ht="12" customHeight="1" x14ac:dyDescent="0.3">
      <c r="A542" s="3" t="s">
        <v>43</v>
      </c>
      <c r="B542" s="1">
        <v>20031607</v>
      </c>
      <c r="C542" s="1" t="s">
        <v>25</v>
      </c>
      <c r="D542" s="1">
        <v>20031607</v>
      </c>
      <c r="E542" s="1" t="s">
        <v>598</v>
      </c>
      <c r="F542" s="2">
        <v>1</v>
      </c>
      <c r="G542" s="2" t="s">
        <v>13</v>
      </c>
      <c r="H542" s="1">
        <v>2</v>
      </c>
      <c r="I542" s="1">
        <v>1.45</v>
      </c>
      <c r="J542" s="2" t="s">
        <v>8</v>
      </c>
    </row>
    <row r="543" spans="1:10" ht="12" customHeight="1" x14ac:dyDescent="0.3">
      <c r="A543" s="3" t="s">
        <v>43</v>
      </c>
      <c r="B543" s="1">
        <v>20031308</v>
      </c>
      <c r="C543" s="1" t="s">
        <v>25</v>
      </c>
      <c r="D543" s="1">
        <v>20031308</v>
      </c>
      <c r="E543" s="1" t="s">
        <v>599</v>
      </c>
      <c r="F543" s="2">
        <v>1</v>
      </c>
      <c r="G543" s="2" t="s">
        <v>13</v>
      </c>
      <c r="H543" s="1">
        <v>2</v>
      </c>
      <c r="I543" s="1">
        <v>1.45</v>
      </c>
      <c r="J543" s="2" t="s">
        <v>8</v>
      </c>
    </row>
    <row r="544" spans="1:10" ht="12" customHeight="1" x14ac:dyDescent="0.3">
      <c r="A544" s="3" t="s">
        <v>43</v>
      </c>
      <c r="B544" s="1">
        <v>20031609</v>
      </c>
      <c r="C544" s="1" t="s">
        <v>25</v>
      </c>
      <c r="D544" s="1">
        <v>20031609</v>
      </c>
      <c r="E544" s="1" t="s">
        <v>600</v>
      </c>
      <c r="F544" s="2">
        <v>1</v>
      </c>
      <c r="G544" s="2" t="s">
        <v>13</v>
      </c>
      <c r="H544" s="1">
        <v>2</v>
      </c>
      <c r="I544" s="1">
        <v>1.45</v>
      </c>
      <c r="J544" s="2" t="s">
        <v>8</v>
      </c>
    </row>
    <row r="545" spans="1:10" ht="12" customHeight="1" x14ac:dyDescent="0.3">
      <c r="A545" s="3" t="s">
        <v>43</v>
      </c>
      <c r="B545" s="1">
        <v>200303204</v>
      </c>
      <c r="C545" s="1" t="s">
        <v>25</v>
      </c>
      <c r="D545" s="1">
        <v>200303204</v>
      </c>
      <c r="E545" s="1" t="s">
        <v>601</v>
      </c>
      <c r="F545" s="2">
        <v>1</v>
      </c>
      <c r="G545" s="2" t="s">
        <v>13</v>
      </c>
      <c r="H545" s="1">
        <v>2</v>
      </c>
      <c r="I545" s="1">
        <v>1.45</v>
      </c>
      <c r="J545" s="2" t="s">
        <v>8</v>
      </c>
    </row>
    <row r="546" spans="1:10" ht="12" customHeight="1" x14ac:dyDescent="0.3">
      <c r="A546" s="3" t="s">
        <v>43</v>
      </c>
      <c r="B546" s="1">
        <v>200306205</v>
      </c>
      <c r="C546" s="1" t="s">
        <v>25</v>
      </c>
      <c r="D546" s="1">
        <v>200306205</v>
      </c>
      <c r="E546" s="1" t="s">
        <v>602</v>
      </c>
      <c r="F546" s="2">
        <v>1</v>
      </c>
      <c r="G546" s="2" t="s">
        <v>13</v>
      </c>
      <c r="H546" s="1">
        <v>2</v>
      </c>
      <c r="I546" s="1">
        <v>1.45</v>
      </c>
      <c r="J546" s="2" t="s">
        <v>8</v>
      </c>
    </row>
    <row r="547" spans="1:10" ht="12" customHeight="1" x14ac:dyDescent="0.3">
      <c r="A547" s="3" t="s">
        <v>43</v>
      </c>
      <c r="B547" s="1">
        <v>200306204</v>
      </c>
      <c r="C547" s="1" t="s">
        <v>25</v>
      </c>
      <c r="D547" s="1">
        <v>200306204</v>
      </c>
      <c r="E547" s="1" t="s">
        <v>603</v>
      </c>
      <c r="F547" s="2">
        <v>1</v>
      </c>
      <c r="G547" s="2" t="s">
        <v>13</v>
      </c>
      <c r="H547" s="1">
        <v>2</v>
      </c>
      <c r="I547" s="1">
        <v>1.45</v>
      </c>
      <c r="J547" s="2" t="s">
        <v>8</v>
      </c>
    </row>
    <row r="548" spans="1:10" ht="12" customHeight="1" x14ac:dyDescent="0.3">
      <c r="A548" s="3" t="s">
        <v>43</v>
      </c>
      <c r="B548" s="1">
        <v>200303205</v>
      </c>
      <c r="C548" s="1" t="s">
        <v>25</v>
      </c>
      <c r="D548" s="1">
        <v>200303205</v>
      </c>
      <c r="E548" s="1" t="s">
        <v>604</v>
      </c>
      <c r="F548" s="2">
        <v>1</v>
      </c>
      <c r="G548" s="2" t="s">
        <v>13</v>
      </c>
      <c r="H548" s="1">
        <v>2</v>
      </c>
      <c r="I548" s="1">
        <v>1.45</v>
      </c>
      <c r="J548" s="2" t="s">
        <v>8</v>
      </c>
    </row>
    <row r="549" spans="1:10" ht="12" customHeight="1" x14ac:dyDescent="0.3">
      <c r="A549" s="3" t="s">
        <v>43</v>
      </c>
      <c r="B549" s="1">
        <v>20060011</v>
      </c>
      <c r="C549" s="1" t="s">
        <v>25</v>
      </c>
      <c r="D549" s="1">
        <v>20060011</v>
      </c>
      <c r="F549" s="2">
        <v>1</v>
      </c>
      <c r="G549" s="2" t="s">
        <v>13</v>
      </c>
      <c r="H549" s="1">
        <v>2</v>
      </c>
      <c r="I549" s="1">
        <v>1.45</v>
      </c>
      <c r="J549" s="2" t="s">
        <v>8</v>
      </c>
    </row>
    <row r="550" spans="1:10" ht="24" customHeight="1" x14ac:dyDescent="0.3">
      <c r="A550" s="2" t="s">
        <v>12</v>
      </c>
      <c r="B550" s="1">
        <v>30082501</v>
      </c>
      <c r="C550" s="1" t="s">
        <v>11</v>
      </c>
      <c r="D550" s="1">
        <v>30082501</v>
      </c>
      <c r="E550" s="1" t="s">
        <v>605</v>
      </c>
      <c r="F550" s="2">
        <v>1</v>
      </c>
      <c r="G550" s="2" t="s">
        <v>13</v>
      </c>
      <c r="H550" s="1">
        <v>1.1000000000000001</v>
      </c>
      <c r="I550" s="1">
        <v>9.375E-2</v>
      </c>
      <c r="J550" s="2" t="s">
        <v>8</v>
      </c>
    </row>
    <row r="551" spans="1:10" ht="24" customHeight="1" x14ac:dyDescent="0.3">
      <c r="A551" s="2" t="s">
        <v>12</v>
      </c>
      <c r="B551" s="1">
        <v>30082502</v>
      </c>
      <c r="C551" s="1" t="s">
        <v>11</v>
      </c>
      <c r="D551" s="1">
        <v>30082502</v>
      </c>
      <c r="E551" s="1" t="s">
        <v>606</v>
      </c>
      <c r="F551" s="2">
        <v>1</v>
      </c>
      <c r="G551" s="2" t="s">
        <v>13</v>
      </c>
      <c r="H551" s="1">
        <v>1.1000000000000001</v>
      </c>
      <c r="I551" s="1">
        <v>9.375E-2</v>
      </c>
      <c r="J551" s="2" t="s">
        <v>8</v>
      </c>
    </row>
    <row r="552" spans="1:10" ht="24" customHeight="1" x14ac:dyDescent="0.3">
      <c r="A552" s="2" t="s">
        <v>12</v>
      </c>
      <c r="B552" s="1">
        <v>30082504</v>
      </c>
      <c r="C552" s="1" t="s">
        <v>11</v>
      </c>
      <c r="D552" s="1">
        <v>30082504</v>
      </c>
      <c r="E552" s="1" t="s">
        <v>607</v>
      </c>
      <c r="F552" s="2">
        <v>1</v>
      </c>
      <c r="G552" s="2" t="s">
        <v>13</v>
      </c>
      <c r="H552" s="1">
        <v>1.1000000000000001</v>
      </c>
      <c r="I552" s="1">
        <v>9.375E-2</v>
      </c>
      <c r="J552" s="2" t="s">
        <v>8</v>
      </c>
    </row>
    <row r="553" spans="1:10" ht="24" customHeight="1" x14ac:dyDescent="0.3">
      <c r="A553" s="2" t="s">
        <v>12</v>
      </c>
      <c r="B553" s="1">
        <v>30082003</v>
      </c>
      <c r="C553" s="1" t="s">
        <v>11</v>
      </c>
      <c r="D553" s="1">
        <v>30082003</v>
      </c>
      <c r="E553" s="1" t="s">
        <v>608</v>
      </c>
      <c r="F553" s="2">
        <v>1</v>
      </c>
      <c r="G553" s="2" t="s">
        <v>13</v>
      </c>
      <c r="H553" s="1">
        <v>1.1000000000000001</v>
      </c>
      <c r="I553" s="1">
        <v>9.375E-2</v>
      </c>
      <c r="J553" s="2" t="s">
        <v>8</v>
      </c>
    </row>
    <row r="554" spans="1:10" ht="24" customHeight="1" x14ac:dyDescent="0.3">
      <c r="A554" s="2" t="s">
        <v>12</v>
      </c>
      <c r="B554" s="1">
        <v>30082203</v>
      </c>
      <c r="C554" s="1" t="s">
        <v>11</v>
      </c>
      <c r="D554" s="1">
        <v>30082203</v>
      </c>
      <c r="E554" s="1" t="s">
        <v>609</v>
      </c>
      <c r="F554" s="2">
        <v>1</v>
      </c>
      <c r="G554" s="2" t="s">
        <v>13</v>
      </c>
      <c r="H554" s="1">
        <v>1.1000000000000001</v>
      </c>
      <c r="I554" s="1">
        <v>9.375E-2</v>
      </c>
      <c r="J554" s="2" t="s">
        <v>8</v>
      </c>
    </row>
    <row r="555" spans="1:10" ht="24" customHeight="1" x14ac:dyDescent="0.3">
      <c r="A555" s="2" t="s">
        <v>12</v>
      </c>
      <c r="B555" s="1">
        <v>30082503</v>
      </c>
      <c r="C555" s="1" t="s">
        <v>11</v>
      </c>
      <c r="D555" s="1">
        <v>30082503</v>
      </c>
      <c r="E555" s="1" t="s">
        <v>610</v>
      </c>
      <c r="F555" s="2">
        <v>1</v>
      </c>
      <c r="G555" s="2" t="s">
        <v>13</v>
      </c>
      <c r="H555" s="1">
        <v>1.1000000000000001</v>
      </c>
      <c r="I555" s="1">
        <v>9.375E-2</v>
      </c>
      <c r="J555" s="2" t="s">
        <v>8</v>
      </c>
    </row>
    <row r="556" spans="1:10" ht="24" customHeight="1" x14ac:dyDescent="0.3">
      <c r="A556" s="2" t="s">
        <v>12</v>
      </c>
      <c r="B556" s="1">
        <v>30083002</v>
      </c>
      <c r="C556" s="1" t="s">
        <v>11</v>
      </c>
      <c r="D556" s="1">
        <v>30083002</v>
      </c>
      <c r="E556" s="1" t="s">
        <v>611</v>
      </c>
      <c r="F556" s="2">
        <v>1</v>
      </c>
      <c r="G556" s="2" t="s">
        <v>13</v>
      </c>
      <c r="H556" s="1">
        <v>1.1000000000000001</v>
      </c>
      <c r="I556" s="1">
        <v>9.375E-2</v>
      </c>
      <c r="J556" s="2" t="s">
        <v>8</v>
      </c>
    </row>
    <row r="557" spans="1:10" ht="24" customHeight="1" x14ac:dyDescent="0.3">
      <c r="A557" s="2" t="s">
        <v>12</v>
      </c>
      <c r="B557" s="1">
        <v>30083501</v>
      </c>
      <c r="C557" s="1" t="s">
        <v>11</v>
      </c>
      <c r="D557" s="1">
        <v>30083501</v>
      </c>
      <c r="E557" s="1" t="s">
        <v>612</v>
      </c>
      <c r="F557" s="2">
        <v>1</v>
      </c>
      <c r="G557" s="2" t="s">
        <v>13</v>
      </c>
      <c r="H557" s="1">
        <v>1.1000000000000001</v>
      </c>
      <c r="I557" s="1">
        <v>9.375E-2</v>
      </c>
      <c r="J557" s="2" t="s">
        <v>8</v>
      </c>
    </row>
    <row r="558" spans="1:10" ht="24" customHeight="1" x14ac:dyDescent="0.3">
      <c r="A558" s="2" t="s">
        <v>12</v>
      </c>
      <c r="B558" s="1">
        <v>30065002</v>
      </c>
      <c r="C558" s="1" t="s">
        <v>11</v>
      </c>
      <c r="D558" s="1">
        <v>30065002</v>
      </c>
      <c r="E558" s="1" t="s">
        <v>613</v>
      </c>
      <c r="F558" s="2">
        <v>1</v>
      </c>
      <c r="G558" s="2" t="s">
        <v>13</v>
      </c>
      <c r="H558" s="1">
        <v>1.1000000000000001</v>
      </c>
      <c r="I558" s="1">
        <v>9.375E-2</v>
      </c>
      <c r="J558" s="2" t="s">
        <v>8</v>
      </c>
    </row>
    <row r="559" spans="1:10" ht="24" customHeight="1" x14ac:dyDescent="0.3">
      <c r="A559" s="2" t="s">
        <v>12</v>
      </c>
      <c r="B559" s="1">
        <v>30067002</v>
      </c>
      <c r="C559" s="1" t="s">
        <v>11</v>
      </c>
      <c r="D559" s="1">
        <v>30067002</v>
      </c>
      <c r="E559" s="1" t="s">
        <v>614</v>
      </c>
      <c r="F559" s="2">
        <v>1</v>
      </c>
      <c r="G559" s="2" t="s">
        <v>13</v>
      </c>
      <c r="H559" s="1">
        <v>1.1000000000000001</v>
      </c>
      <c r="I559" s="1">
        <v>9.375E-2</v>
      </c>
      <c r="J559" s="2" t="s">
        <v>8</v>
      </c>
    </row>
    <row r="560" spans="1:10" ht="24" customHeight="1" x14ac:dyDescent="0.3">
      <c r="A560" s="2" t="s">
        <v>12</v>
      </c>
      <c r="B560" s="1">
        <v>30065003</v>
      </c>
      <c r="C560" s="1" t="s">
        <v>11</v>
      </c>
      <c r="D560" s="1">
        <v>30065003</v>
      </c>
      <c r="E560" s="1" t="s">
        <v>615</v>
      </c>
      <c r="F560" s="2">
        <v>1</v>
      </c>
      <c r="G560" s="2" t="s">
        <v>13</v>
      </c>
      <c r="H560" s="1">
        <v>1.1000000000000001</v>
      </c>
      <c r="I560" s="1">
        <v>9.375E-2</v>
      </c>
      <c r="J560" s="2" t="s">
        <v>8</v>
      </c>
    </row>
    <row r="561" spans="1:10" ht="24" customHeight="1" x14ac:dyDescent="0.3">
      <c r="A561" s="2" t="s">
        <v>12</v>
      </c>
      <c r="B561" s="1">
        <v>30066003</v>
      </c>
      <c r="C561" s="1" t="s">
        <v>11</v>
      </c>
      <c r="D561" s="1">
        <v>30066003</v>
      </c>
      <c r="E561" s="1" t="s">
        <v>616</v>
      </c>
      <c r="F561" s="2">
        <v>1</v>
      </c>
      <c r="G561" s="2" t="s">
        <v>13</v>
      </c>
      <c r="H561" s="1">
        <v>1.1000000000000001</v>
      </c>
      <c r="I561" s="1">
        <v>9.375E-2</v>
      </c>
      <c r="J561" s="2" t="s">
        <v>8</v>
      </c>
    </row>
    <row r="562" spans="1:10" ht="24" customHeight="1" x14ac:dyDescent="0.3">
      <c r="A562" s="2" t="s">
        <v>12</v>
      </c>
      <c r="B562" s="1">
        <v>30065001</v>
      </c>
      <c r="C562" s="1" t="s">
        <v>11</v>
      </c>
      <c r="D562" s="1">
        <v>30065001</v>
      </c>
      <c r="E562" s="1" t="s">
        <v>617</v>
      </c>
      <c r="F562" s="2">
        <v>1</v>
      </c>
      <c r="G562" s="2" t="s">
        <v>13</v>
      </c>
      <c r="H562" s="1">
        <v>1.1000000000000001</v>
      </c>
      <c r="I562" s="1">
        <v>9.375E-2</v>
      </c>
      <c r="J562" s="2" t="s">
        <v>8</v>
      </c>
    </row>
    <row r="563" spans="1:10" ht="24" customHeight="1" x14ac:dyDescent="0.3">
      <c r="A563" s="2" t="s">
        <v>12</v>
      </c>
      <c r="B563" s="1">
        <v>30066001</v>
      </c>
      <c r="C563" s="1" t="s">
        <v>11</v>
      </c>
      <c r="D563" s="1">
        <v>30066001</v>
      </c>
      <c r="E563" s="1" t="s">
        <v>618</v>
      </c>
      <c r="F563" s="2">
        <v>1</v>
      </c>
      <c r="G563" s="2" t="s">
        <v>13</v>
      </c>
      <c r="H563" s="1">
        <v>1.1000000000000001</v>
      </c>
      <c r="I563" s="1">
        <v>9.375E-2</v>
      </c>
      <c r="J563" s="2" t="s">
        <v>8</v>
      </c>
    </row>
    <row r="564" spans="1:10" ht="24" customHeight="1" x14ac:dyDescent="0.3">
      <c r="A564" s="2" t="s">
        <v>12</v>
      </c>
      <c r="B564" s="1">
        <v>30080003</v>
      </c>
      <c r="C564" s="1" t="s">
        <v>11</v>
      </c>
      <c r="D564" s="1">
        <v>30080003</v>
      </c>
      <c r="E564" s="1" t="s">
        <v>619</v>
      </c>
      <c r="F564" s="2">
        <v>1</v>
      </c>
      <c r="G564" s="2" t="s">
        <v>13</v>
      </c>
      <c r="H564" s="1">
        <v>1.1000000000000001</v>
      </c>
      <c r="I564" s="1">
        <v>9.375E-2</v>
      </c>
      <c r="J564" s="2" t="s">
        <v>8</v>
      </c>
    </row>
    <row r="565" spans="1:10" ht="24" customHeight="1" x14ac:dyDescent="0.3">
      <c r="A565" s="2" t="s">
        <v>12</v>
      </c>
      <c r="B565" s="1">
        <v>30080001</v>
      </c>
      <c r="C565" s="1" t="s">
        <v>11</v>
      </c>
      <c r="D565" s="1">
        <v>30080001</v>
      </c>
      <c r="E565" s="1" t="s">
        <v>620</v>
      </c>
      <c r="F565" s="2">
        <v>1</v>
      </c>
      <c r="G565" s="2" t="s">
        <v>13</v>
      </c>
      <c r="H565" s="1">
        <v>1.1000000000000001</v>
      </c>
      <c r="I565" s="1">
        <v>9.375E-2</v>
      </c>
      <c r="J565" s="2" t="s">
        <v>8</v>
      </c>
    </row>
    <row r="566" spans="1:10" ht="24" customHeight="1" x14ac:dyDescent="0.3">
      <c r="A566" s="2" t="s">
        <v>12</v>
      </c>
      <c r="B566" s="1">
        <v>30080002</v>
      </c>
      <c r="C566" s="1" t="s">
        <v>11</v>
      </c>
      <c r="D566" s="1">
        <v>30080002</v>
      </c>
      <c r="E566" s="1" t="s">
        <v>621</v>
      </c>
      <c r="F566" s="2">
        <v>1</v>
      </c>
      <c r="G566" s="2" t="s">
        <v>13</v>
      </c>
      <c r="H566" s="1">
        <v>1.1000000000000001</v>
      </c>
      <c r="I566" s="1">
        <v>9.375E-2</v>
      </c>
      <c r="J566" s="2" t="s">
        <v>8</v>
      </c>
    </row>
    <row r="567" spans="1:10" ht="24" customHeight="1" x14ac:dyDescent="0.3">
      <c r="A567" s="2" t="s">
        <v>12</v>
      </c>
      <c r="B567" s="1">
        <v>30080006</v>
      </c>
      <c r="C567" s="1" t="s">
        <v>11</v>
      </c>
      <c r="D567" s="1">
        <v>30080006</v>
      </c>
      <c r="E567" s="1" t="s">
        <v>622</v>
      </c>
      <c r="F567" s="2">
        <v>1</v>
      </c>
      <c r="G567" s="2" t="s">
        <v>13</v>
      </c>
      <c r="H567" s="1">
        <v>1.1000000000000001</v>
      </c>
      <c r="I567" s="1">
        <v>9.375E-2</v>
      </c>
      <c r="J567" s="2" t="s">
        <v>8</v>
      </c>
    </row>
    <row r="568" spans="1:10" ht="24" customHeight="1" x14ac:dyDescent="0.3">
      <c r="A568" s="2" t="s">
        <v>12</v>
      </c>
      <c r="B568" s="1">
        <v>30080004</v>
      </c>
      <c r="C568" s="1" t="s">
        <v>11</v>
      </c>
      <c r="D568" s="1">
        <v>30080004</v>
      </c>
      <c r="E568" s="1" t="s">
        <v>623</v>
      </c>
      <c r="F568" s="2">
        <v>1</v>
      </c>
      <c r="G568" s="2" t="s">
        <v>13</v>
      </c>
      <c r="H568" s="1">
        <v>1.1000000000000001</v>
      </c>
      <c r="I568" s="1">
        <v>9.375E-2</v>
      </c>
      <c r="J568" s="2" t="s">
        <v>8</v>
      </c>
    </row>
    <row r="569" spans="1:10" ht="24" customHeight="1" x14ac:dyDescent="0.3">
      <c r="A569" s="2" t="s">
        <v>12</v>
      </c>
      <c r="B569" s="1">
        <v>30080005</v>
      </c>
      <c r="C569" s="1" t="s">
        <v>11</v>
      </c>
      <c r="D569" s="1">
        <v>30080005</v>
      </c>
      <c r="E569" s="1" t="s">
        <v>624</v>
      </c>
      <c r="F569" s="2">
        <v>1</v>
      </c>
      <c r="G569" s="2" t="s">
        <v>13</v>
      </c>
      <c r="H569" s="1">
        <v>1.1000000000000001</v>
      </c>
      <c r="I569" s="1">
        <v>9.375E-2</v>
      </c>
      <c r="J569" s="2" t="s">
        <v>8</v>
      </c>
    </row>
    <row r="570" spans="1:10" ht="24" customHeight="1" x14ac:dyDescent="0.3">
      <c r="A570" s="2" t="s">
        <v>12</v>
      </c>
      <c r="B570" s="1">
        <v>30076001</v>
      </c>
      <c r="C570" s="1" t="s">
        <v>11</v>
      </c>
      <c r="D570" s="1">
        <v>30076001</v>
      </c>
      <c r="E570" s="1" t="s">
        <v>625</v>
      </c>
      <c r="F570" s="2">
        <v>1</v>
      </c>
      <c r="G570" s="2" t="s">
        <v>13</v>
      </c>
      <c r="H570" s="1">
        <v>1.1000000000000001</v>
      </c>
      <c r="I570" s="1">
        <v>9.375E-2</v>
      </c>
      <c r="J570" s="2" t="s">
        <v>8</v>
      </c>
    </row>
    <row r="571" spans="1:10" ht="24" customHeight="1" x14ac:dyDescent="0.3">
      <c r="A571" s="2" t="s">
        <v>12</v>
      </c>
      <c r="B571" s="1">
        <v>30076002</v>
      </c>
      <c r="C571" s="1" t="s">
        <v>11</v>
      </c>
      <c r="D571" s="1">
        <v>30076002</v>
      </c>
      <c r="E571" s="1" t="s">
        <v>626</v>
      </c>
      <c r="F571" s="2">
        <v>1</v>
      </c>
      <c r="G571" s="2" t="s">
        <v>13</v>
      </c>
      <c r="H571" s="1">
        <v>1.1000000000000001</v>
      </c>
      <c r="I571" s="1">
        <v>9.375E-2</v>
      </c>
      <c r="J571" s="2" t="s">
        <v>8</v>
      </c>
    </row>
    <row r="572" spans="1:10" ht="24" customHeight="1" x14ac:dyDescent="0.3">
      <c r="A572" s="2" t="s">
        <v>12</v>
      </c>
      <c r="B572" s="1">
        <v>30074004</v>
      </c>
      <c r="C572" s="1" t="s">
        <v>11</v>
      </c>
      <c r="D572" s="1">
        <v>30074004</v>
      </c>
      <c r="E572" s="1" t="s">
        <v>627</v>
      </c>
      <c r="F572" s="2">
        <v>1</v>
      </c>
      <c r="G572" s="2" t="s">
        <v>13</v>
      </c>
      <c r="H572" s="1">
        <v>1.1000000000000001</v>
      </c>
      <c r="I572" s="1">
        <v>9.375E-2</v>
      </c>
      <c r="J572" s="2" t="s">
        <v>8</v>
      </c>
    </row>
    <row r="573" spans="1:10" ht="24" customHeight="1" x14ac:dyDescent="0.3">
      <c r="A573" s="2" t="s">
        <v>12</v>
      </c>
      <c r="B573" s="1">
        <v>30074003</v>
      </c>
      <c r="C573" s="1" t="s">
        <v>11</v>
      </c>
      <c r="D573" s="1">
        <v>30074003</v>
      </c>
      <c r="E573" s="1" t="s">
        <v>628</v>
      </c>
      <c r="F573" s="2">
        <v>1</v>
      </c>
      <c r="G573" s="2" t="s">
        <v>13</v>
      </c>
      <c r="H573" s="1">
        <v>1.1000000000000001</v>
      </c>
      <c r="I573" s="1">
        <v>9.375E-2</v>
      </c>
      <c r="J573" s="2" t="s">
        <v>8</v>
      </c>
    </row>
    <row r="574" spans="1:10" ht="24" customHeight="1" x14ac:dyDescent="0.3">
      <c r="A574" s="2" t="s">
        <v>12</v>
      </c>
      <c r="B574" s="1">
        <v>30074005</v>
      </c>
      <c r="C574" s="1" t="s">
        <v>11</v>
      </c>
      <c r="D574" s="1">
        <v>30074005</v>
      </c>
      <c r="E574" s="1" t="s">
        <v>629</v>
      </c>
      <c r="F574" s="2">
        <v>1</v>
      </c>
      <c r="G574" s="2" t="s">
        <v>13</v>
      </c>
      <c r="H574" s="1">
        <v>1.1000000000000001</v>
      </c>
      <c r="I574" s="1">
        <v>9.375E-2</v>
      </c>
      <c r="J574" s="2" t="s">
        <v>8</v>
      </c>
    </row>
    <row r="575" spans="1:10" ht="24" customHeight="1" x14ac:dyDescent="0.3">
      <c r="A575" s="2" t="s">
        <v>12</v>
      </c>
      <c r="B575" s="1">
        <v>30074002</v>
      </c>
      <c r="C575" s="1" t="s">
        <v>11</v>
      </c>
      <c r="D575" s="1">
        <v>30074002</v>
      </c>
      <c r="E575" s="1" t="s">
        <v>630</v>
      </c>
      <c r="F575" s="2">
        <v>1</v>
      </c>
      <c r="G575" s="2" t="s">
        <v>13</v>
      </c>
      <c r="H575" s="1">
        <v>1.1000000000000001</v>
      </c>
      <c r="I575" s="1">
        <v>9.375E-2</v>
      </c>
      <c r="J575" s="2" t="s">
        <v>8</v>
      </c>
    </row>
    <row r="576" spans="1:10" ht="24" customHeight="1" x14ac:dyDescent="0.3">
      <c r="A576" s="2" t="s">
        <v>12</v>
      </c>
      <c r="B576" s="1">
        <v>30074001</v>
      </c>
      <c r="C576" s="1" t="s">
        <v>11</v>
      </c>
      <c r="D576" s="1">
        <v>30074001</v>
      </c>
      <c r="E576" s="1" t="s">
        <v>631</v>
      </c>
      <c r="F576" s="2">
        <v>1</v>
      </c>
      <c r="G576" s="2" t="s">
        <v>13</v>
      </c>
      <c r="H576" s="1">
        <v>1.1000000000000001</v>
      </c>
      <c r="I576" s="1">
        <v>9.375E-2</v>
      </c>
      <c r="J576" s="2" t="s">
        <v>8</v>
      </c>
    </row>
    <row r="577" spans="1:10" ht="24" customHeight="1" x14ac:dyDescent="0.3">
      <c r="A577" s="2" t="s">
        <v>12</v>
      </c>
      <c r="B577" s="1">
        <v>30086001</v>
      </c>
      <c r="C577" s="1" t="s">
        <v>11</v>
      </c>
      <c r="D577" s="1">
        <v>30086001</v>
      </c>
      <c r="E577" s="1" t="s">
        <v>632</v>
      </c>
      <c r="F577" s="2">
        <v>1</v>
      </c>
      <c r="G577" s="2" t="s">
        <v>13</v>
      </c>
      <c r="H577" s="1">
        <v>1.1000000000000001</v>
      </c>
      <c r="I577" s="1">
        <v>9.375E-2</v>
      </c>
      <c r="J577" s="2" t="s">
        <v>8</v>
      </c>
    </row>
    <row r="578" spans="1:10" ht="24" customHeight="1" x14ac:dyDescent="0.3">
      <c r="A578" s="2" t="s">
        <v>12</v>
      </c>
      <c r="B578" s="1">
        <v>20024007</v>
      </c>
      <c r="C578" s="1" t="s">
        <v>11</v>
      </c>
      <c r="D578" s="1">
        <v>20024007</v>
      </c>
      <c r="E578" s="1" t="s">
        <v>633</v>
      </c>
      <c r="F578" s="2">
        <v>1</v>
      </c>
      <c r="G578" s="2" t="s">
        <v>13</v>
      </c>
      <c r="H578" s="1">
        <v>1.1000000000000001</v>
      </c>
      <c r="I578" s="1">
        <v>9.375E-2</v>
      </c>
      <c r="J578" s="2" t="s">
        <v>8</v>
      </c>
    </row>
    <row r="579" spans="1:10" ht="24" customHeight="1" x14ac:dyDescent="0.3">
      <c r="A579" s="2" t="s">
        <v>12</v>
      </c>
      <c r="B579" s="1">
        <v>20024003</v>
      </c>
      <c r="C579" s="1" t="s">
        <v>11</v>
      </c>
      <c r="D579" s="1">
        <v>20024003</v>
      </c>
      <c r="E579" s="1" t="s">
        <v>634</v>
      </c>
      <c r="F579" s="2">
        <v>1</v>
      </c>
      <c r="G579" s="2" t="s">
        <v>13</v>
      </c>
      <c r="H579" s="1">
        <v>1.1000000000000001</v>
      </c>
      <c r="I579" s="1">
        <v>9.375E-2</v>
      </c>
      <c r="J579" s="2" t="s">
        <v>8</v>
      </c>
    </row>
    <row r="580" spans="1:10" ht="24" customHeight="1" x14ac:dyDescent="0.3">
      <c r="A580" s="2" t="s">
        <v>12</v>
      </c>
      <c r="B580" s="1">
        <v>20024002</v>
      </c>
      <c r="C580" s="1" t="s">
        <v>11</v>
      </c>
      <c r="D580" s="1">
        <v>20024002</v>
      </c>
      <c r="E580" s="1" t="s">
        <v>635</v>
      </c>
      <c r="F580" s="2">
        <v>1</v>
      </c>
      <c r="G580" s="2" t="s">
        <v>13</v>
      </c>
      <c r="H580" s="1">
        <v>1.1000000000000001</v>
      </c>
      <c r="I580" s="1">
        <v>9.375E-2</v>
      </c>
      <c r="J580" s="2" t="s">
        <v>8</v>
      </c>
    </row>
    <row r="581" spans="1:10" ht="24" customHeight="1" x14ac:dyDescent="0.3">
      <c r="A581" s="2" t="s">
        <v>12</v>
      </c>
      <c r="B581" s="1">
        <v>20012408</v>
      </c>
      <c r="C581" s="1" t="s">
        <v>11</v>
      </c>
      <c r="D581" s="1">
        <v>20012408</v>
      </c>
      <c r="E581" s="1" t="s">
        <v>636</v>
      </c>
      <c r="F581" s="2">
        <v>1</v>
      </c>
      <c r="G581" s="2" t="s">
        <v>13</v>
      </c>
      <c r="H581" s="1">
        <v>1.1000000000000001</v>
      </c>
      <c r="I581" s="1">
        <v>9.375E-2</v>
      </c>
      <c r="J581" s="2" t="s">
        <v>8</v>
      </c>
    </row>
    <row r="582" spans="1:10" ht="24" customHeight="1" x14ac:dyDescent="0.3">
      <c r="A582" s="2" t="s">
        <v>12</v>
      </c>
      <c r="B582" s="1">
        <v>20026002</v>
      </c>
      <c r="C582" s="1" t="s">
        <v>11</v>
      </c>
      <c r="D582" s="1">
        <v>20026002</v>
      </c>
      <c r="E582" s="1" t="s">
        <v>637</v>
      </c>
      <c r="F582" s="2">
        <v>1</v>
      </c>
      <c r="G582" s="2" t="s">
        <v>13</v>
      </c>
      <c r="H582" s="1">
        <v>1.1000000000000001</v>
      </c>
      <c r="I582" s="1">
        <v>9.375E-2</v>
      </c>
      <c r="J582" s="2" t="s">
        <v>8</v>
      </c>
    </row>
    <row r="583" spans="1:10" ht="24" customHeight="1" x14ac:dyDescent="0.3">
      <c r="A583" s="2" t="s">
        <v>12</v>
      </c>
      <c r="B583" s="1">
        <v>20024001</v>
      </c>
      <c r="C583" s="1" t="s">
        <v>11</v>
      </c>
      <c r="D583" s="1">
        <v>20024001</v>
      </c>
      <c r="E583" s="1" t="s">
        <v>638</v>
      </c>
      <c r="F583" s="2">
        <v>1</v>
      </c>
      <c r="G583" s="2" t="s">
        <v>13</v>
      </c>
      <c r="H583" s="1">
        <v>1.1000000000000001</v>
      </c>
      <c r="I583" s="1">
        <v>9.375E-2</v>
      </c>
      <c r="J583" s="2" t="s">
        <v>8</v>
      </c>
    </row>
    <row r="584" spans="1:10" ht="24" customHeight="1" x14ac:dyDescent="0.3">
      <c r="A584" s="2" t="s">
        <v>12</v>
      </c>
      <c r="B584" s="1">
        <v>20026001</v>
      </c>
      <c r="C584" s="1" t="s">
        <v>11</v>
      </c>
      <c r="D584" s="1">
        <v>20026001</v>
      </c>
      <c r="E584" s="1" t="s">
        <v>639</v>
      </c>
      <c r="F584" s="2">
        <v>1</v>
      </c>
      <c r="G584" s="2" t="s">
        <v>13</v>
      </c>
      <c r="H584" s="1">
        <v>1.1000000000000001</v>
      </c>
      <c r="I584" s="1">
        <v>9.375E-2</v>
      </c>
      <c r="J584" s="2" t="s">
        <v>8</v>
      </c>
    </row>
    <row r="585" spans="1:10" ht="24" customHeight="1" x14ac:dyDescent="0.3">
      <c r="A585" s="2" t="s">
        <v>12</v>
      </c>
      <c r="B585" s="1">
        <v>20024004</v>
      </c>
      <c r="C585" s="1" t="s">
        <v>11</v>
      </c>
      <c r="D585" s="1">
        <v>20024004</v>
      </c>
      <c r="E585" s="1" t="s">
        <v>640</v>
      </c>
      <c r="F585" s="2">
        <v>1</v>
      </c>
      <c r="G585" s="2" t="s">
        <v>13</v>
      </c>
      <c r="H585" s="1">
        <v>1.1000000000000001</v>
      </c>
      <c r="I585" s="1">
        <v>9.375E-2</v>
      </c>
      <c r="J585" s="2" t="s">
        <v>8</v>
      </c>
    </row>
    <row r="586" spans="1:10" ht="24" customHeight="1" x14ac:dyDescent="0.3">
      <c r="A586" s="2" t="s">
        <v>12</v>
      </c>
      <c r="B586" s="1">
        <v>20024006</v>
      </c>
      <c r="C586" s="1" t="s">
        <v>11</v>
      </c>
      <c r="D586" s="1">
        <v>20024006</v>
      </c>
      <c r="E586" s="1" t="s">
        <v>641</v>
      </c>
      <c r="F586" s="2">
        <v>1</v>
      </c>
      <c r="G586" s="2" t="s">
        <v>13</v>
      </c>
      <c r="H586" s="1">
        <v>1.1000000000000001</v>
      </c>
      <c r="I586" s="1">
        <v>9.375E-2</v>
      </c>
      <c r="J586" s="2" t="s">
        <v>8</v>
      </c>
    </row>
    <row r="587" spans="1:10" ht="24" customHeight="1" x14ac:dyDescent="0.3">
      <c r="A587" s="2" t="s">
        <v>12</v>
      </c>
      <c r="B587" s="1">
        <v>20024008</v>
      </c>
      <c r="C587" s="1" t="s">
        <v>11</v>
      </c>
      <c r="D587" s="1">
        <v>20024008</v>
      </c>
      <c r="E587" s="1" t="s">
        <v>642</v>
      </c>
      <c r="F587" s="2">
        <v>1</v>
      </c>
      <c r="G587" s="2" t="s">
        <v>13</v>
      </c>
      <c r="H587" s="1">
        <v>1.1000000000000001</v>
      </c>
      <c r="I587" s="1">
        <v>9.375E-2</v>
      </c>
      <c r="J587" s="2" t="s">
        <v>8</v>
      </c>
    </row>
    <row r="588" spans="1:10" ht="24" customHeight="1" x14ac:dyDescent="0.3">
      <c r="A588" s="2" t="s">
        <v>12</v>
      </c>
      <c r="B588" s="1">
        <v>20026008</v>
      </c>
      <c r="C588" s="1" t="s">
        <v>11</v>
      </c>
      <c r="D588" s="1">
        <v>20026008</v>
      </c>
      <c r="E588" s="1" t="s">
        <v>643</v>
      </c>
      <c r="F588" s="2">
        <v>1</v>
      </c>
      <c r="G588" s="2" t="s">
        <v>13</v>
      </c>
      <c r="H588" s="1">
        <v>1.1000000000000001</v>
      </c>
      <c r="I588" s="1">
        <v>9.375E-2</v>
      </c>
      <c r="J588" s="2" t="s">
        <v>8</v>
      </c>
    </row>
    <row r="589" spans="1:10" ht="24" customHeight="1" x14ac:dyDescent="0.3">
      <c r="A589" s="2" t="s">
        <v>12</v>
      </c>
      <c r="B589" s="1">
        <v>20024005</v>
      </c>
      <c r="C589" s="1" t="s">
        <v>11</v>
      </c>
      <c r="D589" s="1">
        <v>20024005</v>
      </c>
      <c r="E589" s="1" t="s">
        <v>644</v>
      </c>
      <c r="F589" s="2">
        <v>1</v>
      </c>
      <c r="G589" s="2" t="s">
        <v>13</v>
      </c>
      <c r="H589" s="1">
        <v>1.1000000000000001</v>
      </c>
      <c r="I589" s="1">
        <v>9.375E-2</v>
      </c>
      <c r="J589" s="2" t="s">
        <v>8</v>
      </c>
    </row>
    <row r="590" spans="1:10" ht="24" customHeight="1" x14ac:dyDescent="0.3">
      <c r="A590" s="2" t="s">
        <v>12</v>
      </c>
      <c r="B590" s="1">
        <v>20012409</v>
      </c>
      <c r="C590" s="1" t="s">
        <v>11</v>
      </c>
      <c r="D590" s="1">
        <v>20012409</v>
      </c>
      <c r="E590" s="1" t="s">
        <v>645</v>
      </c>
      <c r="F590" s="2">
        <v>1</v>
      </c>
      <c r="G590" s="2" t="s">
        <v>13</v>
      </c>
      <c r="H590" s="1">
        <v>1.1000000000000001</v>
      </c>
      <c r="I590" s="1">
        <v>9.375E-2</v>
      </c>
      <c r="J590" s="2" t="s">
        <v>8</v>
      </c>
    </row>
    <row r="591" spans="1:10" ht="24" customHeight="1" x14ac:dyDescent="0.3">
      <c r="A591" s="2" t="s">
        <v>12</v>
      </c>
      <c r="B591" s="1">
        <v>20013104</v>
      </c>
      <c r="C591" s="1" t="s">
        <v>11</v>
      </c>
      <c r="D591" s="1">
        <v>20013104</v>
      </c>
      <c r="E591" s="1" t="s">
        <v>646</v>
      </c>
      <c r="F591" s="2">
        <v>1</v>
      </c>
      <c r="G591" s="2" t="s">
        <v>13</v>
      </c>
      <c r="H591" s="1">
        <v>1.1000000000000001</v>
      </c>
      <c r="I591" s="1">
        <v>9.375E-2</v>
      </c>
      <c r="J591" s="2" t="s">
        <v>8</v>
      </c>
    </row>
    <row r="592" spans="1:10" ht="24" customHeight="1" x14ac:dyDescent="0.3">
      <c r="A592" s="2" t="s">
        <v>12</v>
      </c>
      <c r="B592" s="1">
        <v>20013105</v>
      </c>
      <c r="C592" s="1" t="s">
        <v>11</v>
      </c>
      <c r="D592" s="1">
        <v>20013105</v>
      </c>
      <c r="E592" s="1" t="s">
        <v>647</v>
      </c>
      <c r="F592" s="2">
        <v>1</v>
      </c>
      <c r="G592" s="2" t="s">
        <v>13</v>
      </c>
      <c r="H592" s="1">
        <v>1.1000000000000001</v>
      </c>
      <c r="I592" s="1">
        <v>9.375E-2</v>
      </c>
      <c r="J592" s="2" t="s">
        <v>8</v>
      </c>
    </row>
    <row r="593" spans="1:10" ht="24" customHeight="1" x14ac:dyDescent="0.3">
      <c r="A593" s="2" t="s">
        <v>12</v>
      </c>
      <c r="B593" s="1">
        <v>20012405</v>
      </c>
      <c r="C593" s="1" t="s">
        <v>11</v>
      </c>
      <c r="D593" s="1">
        <v>20012405</v>
      </c>
      <c r="E593" s="1" t="s">
        <v>648</v>
      </c>
      <c r="F593" s="2">
        <v>1</v>
      </c>
      <c r="G593" s="2" t="s">
        <v>13</v>
      </c>
      <c r="H593" s="1">
        <v>1.1000000000000001</v>
      </c>
      <c r="I593" s="1">
        <v>9.375E-2</v>
      </c>
      <c r="J593" s="2" t="s">
        <v>8</v>
      </c>
    </row>
    <row r="594" spans="1:10" ht="24" customHeight="1" x14ac:dyDescent="0.3">
      <c r="A594" s="2" t="s">
        <v>12</v>
      </c>
      <c r="B594" s="1">
        <v>20013106</v>
      </c>
      <c r="C594" s="1" t="s">
        <v>11</v>
      </c>
      <c r="D594" s="1">
        <v>20013106</v>
      </c>
      <c r="E594" s="1" t="s">
        <v>649</v>
      </c>
      <c r="F594" s="2">
        <v>1</v>
      </c>
      <c r="G594" s="2" t="s">
        <v>13</v>
      </c>
      <c r="H594" s="1">
        <v>1.1000000000000001</v>
      </c>
      <c r="I594" s="1">
        <v>9.375E-2</v>
      </c>
      <c r="J594" s="2" t="s">
        <v>8</v>
      </c>
    </row>
    <row r="595" spans="1:10" ht="24" customHeight="1" x14ac:dyDescent="0.3">
      <c r="A595" s="2" t="s">
        <v>12</v>
      </c>
      <c r="B595" s="1">
        <v>20013107</v>
      </c>
      <c r="C595" s="1" t="s">
        <v>11</v>
      </c>
      <c r="D595" s="1">
        <v>20013107</v>
      </c>
      <c r="E595" s="1" t="s">
        <v>650</v>
      </c>
      <c r="F595" s="2">
        <v>1</v>
      </c>
      <c r="G595" s="2" t="s">
        <v>13</v>
      </c>
      <c r="H595" s="1">
        <v>1.1000000000000001</v>
      </c>
      <c r="I595" s="1">
        <v>9.375E-2</v>
      </c>
      <c r="J595" s="2" t="s">
        <v>8</v>
      </c>
    </row>
    <row r="596" spans="1:10" ht="24" customHeight="1" x14ac:dyDescent="0.3">
      <c r="A596" s="2" t="s">
        <v>12</v>
      </c>
      <c r="B596" s="1">
        <v>20012404</v>
      </c>
      <c r="C596" s="1" t="s">
        <v>11</v>
      </c>
      <c r="D596" s="1">
        <v>20012404</v>
      </c>
      <c r="E596" s="1" t="s">
        <v>651</v>
      </c>
      <c r="F596" s="2">
        <v>1</v>
      </c>
      <c r="G596" s="2" t="s">
        <v>13</v>
      </c>
      <c r="H596" s="1">
        <v>1.1000000000000001</v>
      </c>
      <c r="I596" s="1">
        <v>9.375E-2</v>
      </c>
      <c r="J596" s="2" t="s">
        <v>8</v>
      </c>
    </row>
    <row r="597" spans="1:10" ht="24" customHeight="1" x14ac:dyDescent="0.3">
      <c r="A597" s="2" t="s">
        <v>12</v>
      </c>
      <c r="B597" s="1">
        <v>20013101</v>
      </c>
      <c r="C597" s="1" t="s">
        <v>11</v>
      </c>
      <c r="D597" s="1">
        <v>20013101</v>
      </c>
      <c r="E597" s="1" t="s">
        <v>652</v>
      </c>
      <c r="F597" s="2">
        <v>1</v>
      </c>
      <c r="G597" s="2" t="s">
        <v>13</v>
      </c>
      <c r="H597" s="1">
        <v>1.1000000000000001</v>
      </c>
      <c r="I597" s="1">
        <v>9.375E-2</v>
      </c>
      <c r="J597" s="2" t="s">
        <v>8</v>
      </c>
    </row>
    <row r="598" spans="1:10" ht="24" customHeight="1" x14ac:dyDescent="0.3">
      <c r="A598" s="2" t="s">
        <v>12</v>
      </c>
      <c r="B598" s="1">
        <v>30090001</v>
      </c>
      <c r="C598" s="1" t="s">
        <v>11</v>
      </c>
      <c r="D598" s="1">
        <v>30090001</v>
      </c>
      <c r="E598" s="1" t="s">
        <v>653</v>
      </c>
      <c r="F598" s="2">
        <v>1</v>
      </c>
      <c r="G598" s="2" t="s">
        <v>13</v>
      </c>
      <c r="H598" s="1">
        <v>1.1000000000000001</v>
      </c>
      <c r="I598" s="1">
        <v>9.375E-2</v>
      </c>
      <c r="J598" s="2" t="s">
        <v>8</v>
      </c>
    </row>
    <row r="599" spans="1:10" ht="24" customHeight="1" x14ac:dyDescent="0.3">
      <c r="A599" s="2" t="s">
        <v>12</v>
      </c>
      <c r="B599" s="1">
        <v>30096002</v>
      </c>
      <c r="C599" s="1" t="s">
        <v>11</v>
      </c>
      <c r="D599" s="1">
        <v>30096002</v>
      </c>
      <c r="E599" s="1" t="s">
        <v>654</v>
      </c>
      <c r="F599" s="2">
        <v>1</v>
      </c>
      <c r="G599" s="2" t="s">
        <v>13</v>
      </c>
      <c r="H599" s="1">
        <v>1.1000000000000001</v>
      </c>
      <c r="I599" s="1">
        <v>9.375E-2</v>
      </c>
      <c r="J599" s="2" t="s">
        <v>8</v>
      </c>
    </row>
    <row r="600" spans="1:10" ht="24" customHeight="1" x14ac:dyDescent="0.3">
      <c r="A600" s="2" t="s">
        <v>12</v>
      </c>
      <c r="B600" s="1">
        <v>30096003</v>
      </c>
      <c r="C600" s="1" t="s">
        <v>11</v>
      </c>
      <c r="D600" s="1">
        <v>30096003</v>
      </c>
      <c r="E600" s="1" t="s">
        <v>655</v>
      </c>
      <c r="F600" s="2">
        <v>1</v>
      </c>
      <c r="G600" s="2" t="s">
        <v>13</v>
      </c>
      <c r="H600" s="1">
        <v>1.1000000000000001</v>
      </c>
      <c r="I600" s="1">
        <v>9.375E-2</v>
      </c>
      <c r="J600" s="2" t="s">
        <v>8</v>
      </c>
    </row>
    <row r="601" spans="1:10" ht="24" customHeight="1" x14ac:dyDescent="0.3">
      <c r="A601" s="2" t="s">
        <v>12</v>
      </c>
      <c r="B601" s="1">
        <v>30090003</v>
      </c>
      <c r="C601" s="1" t="s">
        <v>11</v>
      </c>
      <c r="D601" s="1">
        <v>30090003</v>
      </c>
      <c r="E601" s="1" t="s">
        <v>656</v>
      </c>
      <c r="F601" s="2">
        <v>1</v>
      </c>
      <c r="G601" s="2" t="s">
        <v>13</v>
      </c>
      <c r="H601" s="1">
        <v>1.1000000000000001</v>
      </c>
      <c r="I601" s="1">
        <v>9.375E-2</v>
      </c>
      <c r="J601" s="2" t="s">
        <v>8</v>
      </c>
    </row>
    <row r="602" spans="1:10" ht="24" customHeight="1" x14ac:dyDescent="0.3">
      <c r="A602" s="2" t="s">
        <v>12</v>
      </c>
      <c r="B602" s="1">
        <v>30090002</v>
      </c>
      <c r="C602" s="1" t="s">
        <v>11</v>
      </c>
      <c r="D602" s="1">
        <v>30090002</v>
      </c>
      <c r="E602" s="1" t="s">
        <v>657</v>
      </c>
      <c r="F602" s="2">
        <v>1</v>
      </c>
      <c r="G602" s="2" t="s">
        <v>13</v>
      </c>
      <c r="H602" s="1">
        <v>1.1000000000000001</v>
      </c>
      <c r="I602" s="1">
        <v>9.375E-2</v>
      </c>
      <c r="J602" s="2" t="s">
        <v>8</v>
      </c>
    </row>
    <row r="603" spans="1:10" ht="24" customHeight="1" x14ac:dyDescent="0.3">
      <c r="A603" s="2" t="s">
        <v>12</v>
      </c>
      <c r="B603" s="1">
        <v>30090004</v>
      </c>
      <c r="C603" s="1" t="s">
        <v>11</v>
      </c>
      <c r="D603" s="1">
        <v>30090004</v>
      </c>
      <c r="E603" s="1" t="s">
        <v>658</v>
      </c>
      <c r="F603" s="2">
        <v>1</v>
      </c>
      <c r="G603" s="2" t="s">
        <v>13</v>
      </c>
      <c r="H603" s="1">
        <v>1.1000000000000001</v>
      </c>
      <c r="I603" s="1">
        <v>9.375E-2</v>
      </c>
      <c r="J603" s="2" t="s">
        <v>8</v>
      </c>
    </row>
    <row r="604" spans="1:10" ht="24" customHeight="1" x14ac:dyDescent="0.3">
      <c r="A604" s="2" t="s">
        <v>12</v>
      </c>
      <c r="B604" s="1">
        <v>30009602</v>
      </c>
      <c r="C604" s="1" t="s">
        <v>11</v>
      </c>
      <c r="D604" s="1">
        <v>30009602</v>
      </c>
      <c r="E604" s="1" t="s">
        <v>659</v>
      </c>
      <c r="F604" s="2">
        <v>1</v>
      </c>
      <c r="G604" s="2" t="s">
        <v>13</v>
      </c>
      <c r="H604" s="1">
        <v>1.1000000000000001</v>
      </c>
      <c r="I604" s="1">
        <v>9.375E-2</v>
      </c>
      <c r="J604" s="2" t="s">
        <v>8</v>
      </c>
    </row>
    <row r="605" spans="1:10" ht="24" customHeight="1" x14ac:dyDescent="0.3">
      <c r="A605" s="2" t="s">
        <v>12</v>
      </c>
      <c r="B605" s="1">
        <v>30006001</v>
      </c>
      <c r="C605" s="1" t="s">
        <v>11</v>
      </c>
      <c r="D605" s="1">
        <v>30006001</v>
      </c>
      <c r="E605" s="1" t="s">
        <v>660</v>
      </c>
      <c r="F605" s="2">
        <v>1</v>
      </c>
      <c r="G605" s="2" t="s">
        <v>13</v>
      </c>
      <c r="H605" s="1">
        <v>1.1000000000000001</v>
      </c>
      <c r="I605" s="1">
        <v>9.375E-2</v>
      </c>
      <c r="J605" s="2" t="s">
        <v>8</v>
      </c>
    </row>
    <row r="606" spans="1:10" ht="24" customHeight="1" x14ac:dyDescent="0.3">
      <c r="A606" s="2" t="s">
        <v>12</v>
      </c>
      <c r="B606" s="1">
        <v>30009607</v>
      </c>
      <c r="C606" s="1" t="s">
        <v>11</v>
      </c>
      <c r="D606" s="1">
        <v>30009607</v>
      </c>
      <c r="E606" s="1" t="s">
        <v>661</v>
      </c>
      <c r="F606" s="2">
        <v>1</v>
      </c>
      <c r="G606" s="2" t="s">
        <v>13</v>
      </c>
      <c r="H606" s="1">
        <v>1.1000000000000001</v>
      </c>
      <c r="I606" s="1">
        <v>9.375E-2</v>
      </c>
      <c r="J606" s="2" t="s">
        <v>8</v>
      </c>
    </row>
    <row r="607" spans="1:10" ht="24" customHeight="1" x14ac:dyDescent="0.3">
      <c r="A607" s="2" t="s">
        <v>12</v>
      </c>
      <c r="B607" s="1">
        <v>30002002</v>
      </c>
      <c r="C607" s="1" t="s">
        <v>11</v>
      </c>
      <c r="D607" s="1">
        <v>30002002</v>
      </c>
      <c r="E607" s="1" t="s">
        <v>662</v>
      </c>
      <c r="F607" s="2">
        <v>1</v>
      </c>
      <c r="G607" s="2" t="s">
        <v>13</v>
      </c>
      <c r="H607" s="1">
        <v>1.1000000000000001</v>
      </c>
      <c r="I607" s="1">
        <v>9.375E-2</v>
      </c>
      <c r="J607" s="2" t="s">
        <v>8</v>
      </c>
    </row>
    <row r="608" spans="1:10" ht="24" customHeight="1" x14ac:dyDescent="0.3">
      <c r="A608" s="2" t="s">
        <v>12</v>
      </c>
      <c r="B608" s="1">
        <v>30003502</v>
      </c>
      <c r="C608" s="1" t="s">
        <v>11</v>
      </c>
      <c r="D608" s="1">
        <v>30003502</v>
      </c>
      <c r="E608" s="1" t="s">
        <v>663</v>
      </c>
      <c r="F608" s="2">
        <v>1</v>
      </c>
      <c r="G608" s="2" t="s">
        <v>13</v>
      </c>
      <c r="H608" s="1">
        <v>1.1000000000000001</v>
      </c>
      <c r="I608" s="1">
        <v>9.375E-2</v>
      </c>
      <c r="J608" s="2" t="s">
        <v>8</v>
      </c>
    </row>
    <row r="609" spans="1:10" ht="24" customHeight="1" x14ac:dyDescent="0.3">
      <c r="A609" s="2" t="s">
        <v>12</v>
      </c>
      <c r="B609" s="1">
        <v>30008001</v>
      </c>
      <c r="C609" s="1" t="s">
        <v>11</v>
      </c>
      <c r="D609" s="1">
        <v>30008001</v>
      </c>
      <c r="E609" s="1" t="s">
        <v>664</v>
      </c>
      <c r="F609" s="2">
        <v>1</v>
      </c>
      <c r="G609" s="2" t="s">
        <v>13</v>
      </c>
      <c r="H609" s="1">
        <v>1.1000000000000001</v>
      </c>
      <c r="I609" s="1">
        <v>9.375E-2</v>
      </c>
      <c r="J609" s="2" t="s">
        <v>8</v>
      </c>
    </row>
    <row r="610" spans="1:10" ht="24" customHeight="1" x14ac:dyDescent="0.3">
      <c r="A610" s="2" t="s">
        <v>12</v>
      </c>
      <c r="B610" s="1">
        <v>30004005</v>
      </c>
      <c r="C610" s="1" t="s">
        <v>11</v>
      </c>
      <c r="D610" s="1">
        <v>30004005</v>
      </c>
      <c r="E610" s="1" t="s">
        <v>665</v>
      </c>
      <c r="F610" s="2">
        <v>1</v>
      </c>
      <c r="G610" s="2" t="s">
        <v>13</v>
      </c>
      <c r="H610" s="1">
        <v>1.1000000000000001</v>
      </c>
      <c r="I610" s="1">
        <v>9.375E-2</v>
      </c>
      <c r="J610" s="2" t="s">
        <v>8</v>
      </c>
    </row>
    <row r="611" spans="1:10" ht="24" customHeight="1" x14ac:dyDescent="0.3">
      <c r="A611" s="2" t="s">
        <v>12</v>
      </c>
      <c r="B611" s="1">
        <v>30004003</v>
      </c>
      <c r="C611" s="1" t="s">
        <v>11</v>
      </c>
      <c r="D611" s="1">
        <v>30004003</v>
      </c>
      <c r="E611" s="1" t="s">
        <v>666</v>
      </c>
      <c r="F611" s="2">
        <v>1</v>
      </c>
      <c r="G611" s="2" t="s">
        <v>13</v>
      </c>
      <c r="H611" s="1">
        <v>1.1000000000000001</v>
      </c>
      <c r="I611" s="1">
        <v>9.375E-2</v>
      </c>
      <c r="J611" s="2" t="s">
        <v>8</v>
      </c>
    </row>
    <row r="612" spans="1:10" ht="24" customHeight="1" x14ac:dyDescent="0.3">
      <c r="A612" s="2" t="s">
        <v>12</v>
      </c>
      <c r="B612" s="1">
        <v>30004004</v>
      </c>
      <c r="C612" s="1" t="s">
        <v>11</v>
      </c>
      <c r="D612" s="1">
        <v>30004004</v>
      </c>
      <c r="E612" s="1" t="s">
        <v>667</v>
      </c>
      <c r="F612" s="2">
        <v>1</v>
      </c>
      <c r="G612" s="2" t="s">
        <v>13</v>
      </c>
      <c r="H612" s="1">
        <v>1.1000000000000001</v>
      </c>
      <c r="I612" s="1">
        <v>9.375E-2</v>
      </c>
      <c r="J612" s="2" t="s">
        <v>8</v>
      </c>
    </row>
    <row r="613" spans="1:10" ht="24" customHeight="1" x14ac:dyDescent="0.3">
      <c r="A613" s="2" t="s">
        <v>12</v>
      </c>
      <c r="B613" s="1">
        <v>30004002</v>
      </c>
      <c r="C613" s="1" t="s">
        <v>11</v>
      </c>
      <c r="D613" s="1">
        <v>30004002</v>
      </c>
      <c r="E613" s="1" t="s">
        <v>668</v>
      </c>
      <c r="F613" s="2">
        <v>1</v>
      </c>
      <c r="G613" s="2" t="s">
        <v>13</v>
      </c>
      <c r="H613" s="1">
        <v>1.1000000000000001</v>
      </c>
      <c r="I613" s="1">
        <v>9.375E-2</v>
      </c>
      <c r="J613" s="2" t="s">
        <v>8</v>
      </c>
    </row>
    <row r="614" spans="1:10" ht="24" customHeight="1" x14ac:dyDescent="0.3">
      <c r="A614" s="2" t="s">
        <v>12</v>
      </c>
      <c r="B614" s="1">
        <v>30002205</v>
      </c>
      <c r="C614" s="1" t="s">
        <v>11</v>
      </c>
      <c r="D614" s="1">
        <v>30002205</v>
      </c>
      <c r="E614" s="1" t="s">
        <v>669</v>
      </c>
      <c r="F614" s="2">
        <v>1</v>
      </c>
      <c r="G614" s="2" t="s">
        <v>13</v>
      </c>
      <c r="H614" s="1">
        <v>1.1000000000000001</v>
      </c>
      <c r="I614" s="1">
        <v>9.375E-2</v>
      </c>
      <c r="J614" s="2" t="s">
        <v>8</v>
      </c>
    </row>
    <row r="615" spans="1:10" ht="24" customHeight="1" x14ac:dyDescent="0.3">
      <c r="A615" s="2" t="s">
        <v>12</v>
      </c>
      <c r="B615" s="1">
        <v>30006009</v>
      </c>
      <c r="C615" s="1" t="s">
        <v>11</v>
      </c>
      <c r="D615" s="1">
        <v>30006009</v>
      </c>
      <c r="E615" s="1" t="s">
        <v>670</v>
      </c>
      <c r="F615" s="2">
        <v>1</v>
      </c>
      <c r="G615" s="2" t="s">
        <v>13</v>
      </c>
      <c r="H615" s="1">
        <v>1.1000000000000001</v>
      </c>
      <c r="I615" s="1">
        <v>9.375E-2</v>
      </c>
      <c r="J615" s="2" t="s">
        <v>8</v>
      </c>
    </row>
    <row r="616" spans="1:10" ht="24" customHeight="1" x14ac:dyDescent="0.3">
      <c r="A616" s="2" t="s">
        <v>12</v>
      </c>
      <c r="B616" s="1">
        <v>30006002</v>
      </c>
      <c r="C616" s="1" t="s">
        <v>11</v>
      </c>
      <c r="D616" s="1">
        <v>30006002</v>
      </c>
      <c r="E616" s="1" t="s">
        <v>671</v>
      </c>
      <c r="F616" s="2">
        <v>1</v>
      </c>
      <c r="G616" s="2" t="s">
        <v>13</v>
      </c>
      <c r="H616" s="1">
        <v>1.1000000000000001</v>
      </c>
      <c r="I616" s="1">
        <v>9.375E-2</v>
      </c>
      <c r="J616" s="2" t="s">
        <v>8</v>
      </c>
    </row>
    <row r="617" spans="1:10" ht="24" customHeight="1" x14ac:dyDescent="0.3">
      <c r="A617" s="2" t="s">
        <v>12</v>
      </c>
      <c r="B617" s="1">
        <v>30006007</v>
      </c>
      <c r="C617" s="1" t="s">
        <v>11</v>
      </c>
      <c r="D617" s="1">
        <v>30006007</v>
      </c>
      <c r="E617" s="1" t="s">
        <v>672</v>
      </c>
      <c r="F617" s="2">
        <v>1</v>
      </c>
      <c r="G617" s="2" t="s">
        <v>13</v>
      </c>
      <c r="H617" s="1">
        <v>1.1000000000000001</v>
      </c>
      <c r="I617" s="1">
        <v>9.375E-2</v>
      </c>
      <c r="J617" s="2" t="s">
        <v>8</v>
      </c>
    </row>
    <row r="618" spans="1:10" ht="24" customHeight="1" x14ac:dyDescent="0.3">
      <c r="A618" s="2" t="s">
        <v>12</v>
      </c>
      <c r="B618" s="1">
        <v>30003508</v>
      </c>
      <c r="C618" s="1" t="s">
        <v>11</v>
      </c>
      <c r="D618" s="1">
        <v>30003508</v>
      </c>
      <c r="E618" s="1" t="s">
        <v>673</v>
      </c>
      <c r="F618" s="2">
        <v>1</v>
      </c>
      <c r="G618" s="2" t="s">
        <v>13</v>
      </c>
      <c r="H618" s="1">
        <v>1.1000000000000001</v>
      </c>
      <c r="I618" s="1">
        <v>9.375E-2</v>
      </c>
      <c r="J618" s="2" t="s">
        <v>8</v>
      </c>
    </row>
    <row r="619" spans="1:10" ht="24" customHeight="1" x14ac:dyDescent="0.3">
      <c r="A619" s="2" t="s">
        <v>12</v>
      </c>
      <c r="B619" s="1">
        <v>30006201</v>
      </c>
      <c r="C619" s="1" t="s">
        <v>11</v>
      </c>
      <c r="D619" s="1">
        <v>30006201</v>
      </c>
      <c r="E619" s="1" t="s">
        <v>674</v>
      </c>
      <c r="F619" s="2">
        <v>1</v>
      </c>
      <c r="G619" s="2" t="s">
        <v>13</v>
      </c>
      <c r="H619" s="1">
        <v>1.1000000000000001</v>
      </c>
      <c r="I619" s="1">
        <v>9.375E-2</v>
      </c>
      <c r="J619" s="2" t="s">
        <v>8</v>
      </c>
    </row>
    <row r="620" spans="1:10" ht="24" customHeight="1" x14ac:dyDescent="0.3">
      <c r="A620" s="2" t="s">
        <v>12</v>
      </c>
      <c r="B620" s="1">
        <v>30009604</v>
      </c>
      <c r="C620" s="1" t="s">
        <v>11</v>
      </c>
      <c r="D620" s="1">
        <v>30009604</v>
      </c>
      <c r="E620" s="1" t="s">
        <v>675</v>
      </c>
      <c r="F620" s="2">
        <v>1</v>
      </c>
      <c r="G620" s="2" t="s">
        <v>13</v>
      </c>
      <c r="H620" s="1">
        <v>1.1000000000000001</v>
      </c>
      <c r="I620" s="1">
        <v>9.375E-2</v>
      </c>
      <c r="J620" s="2" t="s">
        <v>8</v>
      </c>
    </row>
    <row r="621" spans="1:10" ht="24" customHeight="1" x14ac:dyDescent="0.3">
      <c r="A621" s="2" t="s">
        <v>12</v>
      </c>
      <c r="B621" s="1">
        <v>30004513</v>
      </c>
      <c r="C621" s="1" t="s">
        <v>11</v>
      </c>
      <c r="D621" s="1">
        <v>30004513</v>
      </c>
      <c r="E621" s="1" t="s">
        <v>676</v>
      </c>
      <c r="F621" s="2">
        <v>1</v>
      </c>
      <c r="G621" s="2" t="s">
        <v>13</v>
      </c>
      <c r="H621" s="1">
        <v>1.1000000000000001</v>
      </c>
      <c r="I621" s="1">
        <v>9.375E-2</v>
      </c>
      <c r="J621" s="2" t="s">
        <v>8</v>
      </c>
    </row>
    <row r="622" spans="1:10" ht="24" customHeight="1" x14ac:dyDescent="0.3">
      <c r="A622" s="2" t="s">
        <v>12</v>
      </c>
      <c r="B622" s="1">
        <v>30004516</v>
      </c>
      <c r="C622" s="1" t="s">
        <v>11</v>
      </c>
      <c r="D622" s="1">
        <v>30004516</v>
      </c>
      <c r="E622" s="1" t="s">
        <v>677</v>
      </c>
      <c r="F622" s="2">
        <v>1</v>
      </c>
      <c r="G622" s="2" t="s">
        <v>13</v>
      </c>
      <c r="H622" s="1">
        <v>1.1000000000000001</v>
      </c>
      <c r="I622" s="1">
        <v>9.375E-2</v>
      </c>
      <c r="J622" s="2" t="s">
        <v>8</v>
      </c>
    </row>
    <row r="623" spans="1:10" ht="24" customHeight="1" x14ac:dyDescent="0.3">
      <c r="A623" s="2" t="s">
        <v>12</v>
      </c>
      <c r="B623" s="1">
        <v>30004514</v>
      </c>
      <c r="C623" s="1" t="s">
        <v>11</v>
      </c>
      <c r="D623" s="1">
        <v>30004514</v>
      </c>
      <c r="E623" s="1" t="s">
        <v>678</v>
      </c>
      <c r="F623" s="2">
        <v>1</v>
      </c>
      <c r="G623" s="2" t="s">
        <v>13</v>
      </c>
      <c r="H623" s="1">
        <v>1.1000000000000001</v>
      </c>
      <c r="I623" s="1">
        <v>9.375E-2</v>
      </c>
      <c r="J623" s="2" t="s">
        <v>8</v>
      </c>
    </row>
    <row r="624" spans="1:10" ht="24" customHeight="1" x14ac:dyDescent="0.3">
      <c r="A624" s="2" t="s">
        <v>12</v>
      </c>
      <c r="B624" s="1">
        <v>30004515</v>
      </c>
      <c r="C624" s="1" t="s">
        <v>11</v>
      </c>
      <c r="D624" s="1">
        <v>30004515</v>
      </c>
      <c r="E624" s="1" t="s">
        <v>679</v>
      </c>
      <c r="F624" s="2">
        <v>1</v>
      </c>
      <c r="G624" s="2" t="s">
        <v>13</v>
      </c>
      <c r="H624" s="1">
        <v>1.1000000000000001</v>
      </c>
      <c r="I624" s="1">
        <v>9.375E-2</v>
      </c>
      <c r="J624" s="2" t="s">
        <v>8</v>
      </c>
    </row>
    <row r="625" spans="1:10" ht="24" customHeight="1" x14ac:dyDescent="0.3">
      <c r="A625" s="2" t="s">
        <v>12</v>
      </c>
      <c r="B625" s="1">
        <v>30002009</v>
      </c>
      <c r="C625" s="1" t="s">
        <v>11</v>
      </c>
      <c r="D625" s="1">
        <v>30002009</v>
      </c>
      <c r="E625" s="1" t="s">
        <v>680</v>
      </c>
      <c r="F625" s="2">
        <v>1</v>
      </c>
      <c r="G625" s="2" t="s">
        <v>13</v>
      </c>
      <c r="H625" s="1">
        <v>1.1000000000000001</v>
      </c>
      <c r="I625" s="1">
        <v>9.375E-2</v>
      </c>
      <c r="J625" s="2" t="s">
        <v>8</v>
      </c>
    </row>
    <row r="626" spans="1:10" ht="24" customHeight="1" x14ac:dyDescent="0.3">
      <c r="A626" s="2" t="s">
        <v>12</v>
      </c>
      <c r="B626" s="1">
        <v>30002007</v>
      </c>
      <c r="C626" s="1" t="s">
        <v>11</v>
      </c>
      <c r="D626" s="1">
        <v>30002007</v>
      </c>
      <c r="E626" s="1" t="s">
        <v>681</v>
      </c>
      <c r="F626" s="2">
        <v>1</v>
      </c>
      <c r="G626" s="2" t="s">
        <v>13</v>
      </c>
      <c r="H626" s="1">
        <v>1.1000000000000001</v>
      </c>
      <c r="I626" s="1">
        <v>9.375E-2</v>
      </c>
      <c r="J626" s="2" t="s">
        <v>8</v>
      </c>
    </row>
    <row r="627" spans="1:10" ht="24" customHeight="1" x14ac:dyDescent="0.3">
      <c r="A627" s="2" t="s">
        <v>12</v>
      </c>
      <c r="B627" s="1">
        <v>30002005</v>
      </c>
      <c r="C627" s="1" t="s">
        <v>11</v>
      </c>
      <c r="D627" s="1">
        <v>30002005</v>
      </c>
      <c r="E627" s="1" t="s">
        <v>682</v>
      </c>
      <c r="F627" s="2">
        <v>1</v>
      </c>
      <c r="G627" s="2" t="s">
        <v>13</v>
      </c>
      <c r="H627" s="1">
        <v>1.1000000000000001</v>
      </c>
      <c r="I627" s="1">
        <v>9.375E-2</v>
      </c>
      <c r="J627" s="2" t="s">
        <v>8</v>
      </c>
    </row>
    <row r="628" spans="1:10" ht="24" customHeight="1" x14ac:dyDescent="0.3">
      <c r="A628" s="2" t="s">
        <v>12</v>
      </c>
      <c r="B628" s="1">
        <v>20012410</v>
      </c>
      <c r="C628" s="1" t="s">
        <v>11</v>
      </c>
      <c r="D628" s="1">
        <v>20012410</v>
      </c>
      <c r="E628" s="1" t="s">
        <v>683</v>
      </c>
      <c r="F628" s="2">
        <v>1</v>
      </c>
      <c r="G628" s="2" t="s">
        <v>13</v>
      </c>
      <c r="H628" s="1">
        <v>1.1000000000000001</v>
      </c>
      <c r="I628" s="1">
        <v>9.375E-2</v>
      </c>
      <c r="J628" s="2" t="s">
        <v>8</v>
      </c>
    </row>
    <row r="629" spans="1:10" ht="24" customHeight="1" x14ac:dyDescent="0.3">
      <c r="A629" s="2" t="s">
        <v>12</v>
      </c>
      <c r="B629" s="1">
        <v>30072003</v>
      </c>
      <c r="C629" s="1" t="s">
        <v>11</v>
      </c>
      <c r="D629" s="1">
        <v>30072003</v>
      </c>
      <c r="E629" s="1" t="s">
        <v>684</v>
      </c>
      <c r="F629" s="2">
        <v>1</v>
      </c>
      <c r="G629" s="2" t="s">
        <v>13</v>
      </c>
      <c r="H629" s="1">
        <v>1.1000000000000001</v>
      </c>
      <c r="I629" s="1">
        <v>9.375E-2</v>
      </c>
      <c r="J629" s="2" t="s">
        <v>8</v>
      </c>
    </row>
    <row r="630" spans="1:10" ht="24" customHeight="1" x14ac:dyDescent="0.3">
      <c r="A630" s="2" t="s">
        <v>12</v>
      </c>
      <c r="B630" s="1">
        <v>30072001</v>
      </c>
      <c r="C630" s="1" t="s">
        <v>11</v>
      </c>
      <c r="D630" s="1">
        <v>30072001</v>
      </c>
      <c r="E630" s="1" t="s">
        <v>685</v>
      </c>
      <c r="F630" s="2">
        <v>1</v>
      </c>
      <c r="G630" s="2" t="s">
        <v>13</v>
      </c>
      <c r="H630" s="1">
        <v>1.1000000000000001</v>
      </c>
      <c r="I630" s="1">
        <v>9.375E-2</v>
      </c>
      <c r="J630" s="2" t="s">
        <v>8</v>
      </c>
    </row>
    <row r="631" spans="1:10" ht="24" customHeight="1" x14ac:dyDescent="0.3">
      <c r="A631" s="2" t="s">
        <v>12</v>
      </c>
      <c r="B631" s="1">
        <v>30072002</v>
      </c>
      <c r="C631" s="1" t="s">
        <v>11</v>
      </c>
      <c r="D631" s="1">
        <v>30072002</v>
      </c>
      <c r="E631" s="1" t="s">
        <v>686</v>
      </c>
      <c r="F631" s="2">
        <v>1</v>
      </c>
      <c r="G631" s="2" t="s">
        <v>13</v>
      </c>
      <c r="H631" s="1">
        <v>1.1000000000000001</v>
      </c>
      <c r="I631" s="1">
        <v>9.375E-2</v>
      </c>
      <c r="J631" s="2" t="s">
        <v>8</v>
      </c>
    </row>
    <row r="632" spans="1:10" ht="24" customHeight="1" x14ac:dyDescent="0.3">
      <c r="A632" s="2" t="s">
        <v>12</v>
      </c>
      <c r="B632" s="1">
        <v>30072004</v>
      </c>
      <c r="C632" s="1" t="s">
        <v>11</v>
      </c>
      <c r="D632" s="1">
        <v>30072004</v>
      </c>
      <c r="E632" s="1" t="s">
        <v>687</v>
      </c>
      <c r="F632" s="2">
        <v>1</v>
      </c>
      <c r="G632" s="2" t="s">
        <v>13</v>
      </c>
      <c r="H632" s="1">
        <v>1.1000000000000001</v>
      </c>
      <c r="I632" s="1">
        <v>9.375E-2</v>
      </c>
      <c r="J632" s="2" t="s">
        <v>8</v>
      </c>
    </row>
    <row r="633" spans="1:10" ht="24" customHeight="1" x14ac:dyDescent="0.3">
      <c r="A633" s="2" t="s">
        <v>12</v>
      </c>
      <c r="B633" s="1">
        <v>30072005</v>
      </c>
      <c r="C633" s="1" t="s">
        <v>11</v>
      </c>
      <c r="D633" s="1">
        <v>30072005</v>
      </c>
      <c r="E633" s="1" t="s">
        <v>688</v>
      </c>
      <c r="F633" s="2">
        <v>1</v>
      </c>
      <c r="G633" s="2" t="s">
        <v>13</v>
      </c>
      <c r="H633" s="1">
        <v>1.1000000000000001</v>
      </c>
      <c r="I633" s="1">
        <v>9.375E-2</v>
      </c>
      <c r="J633" s="2" t="s">
        <v>8</v>
      </c>
    </row>
    <row r="634" spans="1:10" ht="24" customHeight="1" x14ac:dyDescent="0.3">
      <c r="A634" s="2" t="s">
        <v>12</v>
      </c>
      <c r="B634" s="1">
        <v>30072006</v>
      </c>
      <c r="C634" s="1" t="s">
        <v>11</v>
      </c>
      <c r="D634" s="1">
        <v>30072006</v>
      </c>
      <c r="E634" s="1" t="s">
        <v>689</v>
      </c>
      <c r="F634" s="2">
        <v>1</v>
      </c>
      <c r="G634" s="2" t="s">
        <v>13</v>
      </c>
      <c r="H634" s="1">
        <v>1.1000000000000001</v>
      </c>
      <c r="I634" s="1">
        <v>9.375E-2</v>
      </c>
      <c r="J634" s="2" t="s">
        <v>8</v>
      </c>
    </row>
    <row r="635" spans="1:10" ht="24" customHeight="1" x14ac:dyDescent="0.3">
      <c r="A635" s="2" t="s">
        <v>12</v>
      </c>
      <c r="B635" s="1">
        <v>30050002</v>
      </c>
      <c r="C635" s="1" t="s">
        <v>11</v>
      </c>
      <c r="D635" s="1">
        <v>30050002</v>
      </c>
      <c r="E635" s="1" t="s">
        <v>690</v>
      </c>
      <c r="F635" s="2">
        <v>1</v>
      </c>
      <c r="G635" s="2" t="s">
        <v>13</v>
      </c>
      <c r="H635" s="1">
        <v>1.1000000000000001</v>
      </c>
      <c r="I635" s="1">
        <v>9.375E-2</v>
      </c>
      <c r="J635" s="2" t="s">
        <v>8</v>
      </c>
    </row>
    <row r="636" spans="1:10" ht="24" customHeight="1" x14ac:dyDescent="0.3">
      <c r="A636" s="2" t="s">
        <v>12</v>
      </c>
      <c r="B636" s="1">
        <v>30050003</v>
      </c>
      <c r="C636" s="1" t="s">
        <v>11</v>
      </c>
      <c r="D636" s="1">
        <v>30050003</v>
      </c>
      <c r="E636" s="1" t="s">
        <v>691</v>
      </c>
      <c r="F636" s="2">
        <v>1</v>
      </c>
      <c r="G636" s="2" t="s">
        <v>13</v>
      </c>
      <c r="H636" s="1">
        <v>1.1000000000000001</v>
      </c>
      <c r="I636" s="1">
        <v>9.375E-2</v>
      </c>
      <c r="J636" s="2" t="s">
        <v>8</v>
      </c>
    </row>
    <row r="637" spans="1:10" ht="24" customHeight="1" x14ac:dyDescent="0.3">
      <c r="A637" s="2" t="s">
        <v>12</v>
      </c>
      <c r="B637" s="1">
        <v>30050004</v>
      </c>
      <c r="C637" s="1" t="s">
        <v>11</v>
      </c>
      <c r="D637" s="1">
        <v>30050004</v>
      </c>
      <c r="E637" s="1" t="s">
        <v>692</v>
      </c>
      <c r="F637" s="2">
        <v>1</v>
      </c>
      <c r="G637" s="2" t="s">
        <v>13</v>
      </c>
      <c r="H637" s="1">
        <v>1.1000000000000001</v>
      </c>
      <c r="I637" s="1">
        <v>9.375E-2</v>
      </c>
      <c r="J637" s="2" t="s">
        <v>8</v>
      </c>
    </row>
    <row r="638" spans="1:10" ht="24" customHeight="1" x14ac:dyDescent="0.3">
      <c r="A638" s="2" t="s">
        <v>12</v>
      </c>
      <c r="B638" s="1">
        <v>30052002</v>
      </c>
      <c r="C638" s="1" t="s">
        <v>11</v>
      </c>
      <c r="D638" s="1">
        <v>30052002</v>
      </c>
      <c r="E638" s="1" t="s">
        <v>693</v>
      </c>
      <c r="F638" s="2">
        <v>1</v>
      </c>
      <c r="G638" s="2" t="s">
        <v>13</v>
      </c>
      <c r="H638" s="1">
        <v>1.1000000000000001</v>
      </c>
      <c r="I638" s="1">
        <v>9.375E-2</v>
      </c>
      <c r="J638" s="2" t="s">
        <v>8</v>
      </c>
    </row>
    <row r="639" spans="1:10" ht="24" customHeight="1" x14ac:dyDescent="0.3">
      <c r="A639" s="2" t="s">
        <v>12</v>
      </c>
      <c r="B639" s="1">
        <v>30052003</v>
      </c>
      <c r="C639" s="1" t="s">
        <v>11</v>
      </c>
      <c r="D639" s="1">
        <v>30052003</v>
      </c>
      <c r="E639" s="1" t="s">
        <v>694</v>
      </c>
      <c r="F639" s="2">
        <v>1</v>
      </c>
      <c r="G639" s="2" t="s">
        <v>13</v>
      </c>
      <c r="H639" s="1">
        <v>1.1000000000000001</v>
      </c>
      <c r="I639" s="1">
        <v>9.375E-2</v>
      </c>
      <c r="J639" s="2" t="s">
        <v>8</v>
      </c>
    </row>
    <row r="640" spans="1:10" ht="24" customHeight="1" x14ac:dyDescent="0.3">
      <c r="A640" s="2" t="s">
        <v>12</v>
      </c>
      <c r="B640" s="1">
        <v>30050001</v>
      </c>
      <c r="C640" s="1" t="s">
        <v>11</v>
      </c>
      <c r="D640" s="1">
        <v>30050001</v>
      </c>
      <c r="E640" s="1" t="s">
        <v>695</v>
      </c>
      <c r="F640" s="2">
        <v>1</v>
      </c>
      <c r="G640" s="2" t="s">
        <v>13</v>
      </c>
      <c r="H640" s="1">
        <v>1.1000000000000001</v>
      </c>
      <c r="I640" s="1">
        <v>9.375E-2</v>
      </c>
      <c r="J640" s="2" t="s">
        <v>8</v>
      </c>
    </row>
    <row r="641" spans="1:10" ht="24" customHeight="1" x14ac:dyDescent="0.3">
      <c r="A641" s="2" t="s">
        <v>12</v>
      </c>
      <c r="B641" s="1">
        <v>30050005</v>
      </c>
      <c r="C641" s="1" t="s">
        <v>11</v>
      </c>
      <c r="D641" s="1">
        <v>30050005</v>
      </c>
      <c r="E641" s="1" t="s">
        <v>696</v>
      </c>
      <c r="F641" s="2">
        <v>1</v>
      </c>
      <c r="G641" s="2" t="s">
        <v>13</v>
      </c>
      <c r="H641" s="1">
        <v>1.1000000000000001</v>
      </c>
      <c r="I641" s="1">
        <v>9.375E-2</v>
      </c>
      <c r="J641" s="2" t="s">
        <v>8</v>
      </c>
    </row>
    <row r="642" spans="1:10" ht="24" customHeight="1" x14ac:dyDescent="0.3">
      <c r="A642" s="2" t="s">
        <v>12</v>
      </c>
      <c r="B642" s="1">
        <v>30026001</v>
      </c>
      <c r="C642" s="1" t="s">
        <v>11</v>
      </c>
      <c r="D642" s="1">
        <v>30026001</v>
      </c>
      <c r="E642" s="1" t="s">
        <v>697</v>
      </c>
      <c r="F642" s="2">
        <v>1</v>
      </c>
      <c r="G642" s="2" t="s">
        <v>13</v>
      </c>
      <c r="H642" s="1">
        <v>1.1000000000000001</v>
      </c>
      <c r="I642" s="1">
        <v>9.375E-2</v>
      </c>
      <c r="J642" s="2" t="s">
        <v>8</v>
      </c>
    </row>
    <row r="643" spans="1:10" ht="24" customHeight="1" x14ac:dyDescent="0.3">
      <c r="A643" s="2" t="s">
        <v>12</v>
      </c>
      <c r="B643" s="1">
        <v>30026002</v>
      </c>
      <c r="C643" s="1" t="s">
        <v>11</v>
      </c>
      <c r="D643" s="1">
        <v>30026002</v>
      </c>
      <c r="E643" s="1" t="s">
        <v>698</v>
      </c>
      <c r="F643" s="2">
        <v>1</v>
      </c>
      <c r="G643" s="2" t="s">
        <v>13</v>
      </c>
      <c r="H643" s="1">
        <v>1.1000000000000001</v>
      </c>
      <c r="I643" s="1">
        <v>9.375E-2</v>
      </c>
      <c r="J643" s="2" t="s">
        <v>8</v>
      </c>
    </row>
    <row r="644" spans="1:10" ht="24" customHeight="1" x14ac:dyDescent="0.3">
      <c r="A644" s="2" t="s">
        <v>12</v>
      </c>
      <c r="B644" s="1">
        <v>30026003</v>
      </c>
      <c r="C644" s="1" t="s">
        <v>11</v>
      </c>
      <c r="D644" s="1">
        <v>30026003</v>
      </c>
      <c r="E644" s="1" t="s">
        <v>699</v>
      </c>
      <c r="F644" s="2">
        <v>1</v>
      </c>
      <c r="G644" s="2" t="s">
        <v>13</v>
      </c>
      <c r="H644" s="1">
        <v>1.1000000000000001</v>
      </c>
      <c r="I644" s="1">
        <v>9.375E-2</v>
      </c>
      <c r="J644" s="2" t="s">
        <v>8</v>
      </c>
    </row>
    <row r="645" spans="1:10" ht="24" customHeight="1" x14ac:dyDescent="0.3">
      <c r="A645" s="2" t="s">
        <v>12</v>
      </c>
      <c r="B645" s="1">
        <v>30026004</v>
      </c>
      <c r="C645" s="1" t="s">
        <v>11</v>
      </c>
      <c r="D645" s="1">
        <v>30026004</v>
      </c>
      <c r="E645" s="1" t="s">
        <v>700</v>
      </c>
      <c r="F645" s="2">
        <v>1</v>
      </c>
      <c r="G645" s="2" t="s">
        <v>13</v>
      </c>
      <c r="H645" s="1">
        <v>1.1000000000000001</v>
      </c>
      <c r="I645" s="1">
        <v>9.375E-2</v>
      </c>
      <c r="J645" s="2" t="s">
        <v>8</v>
      </c>
    </row>
    <row r="646" spans="1:10" ht="24" customHeight="1" x14ac:dyDescent="0.3">
      <c r="A646" s="2" t="s">
        <v>12</v>
      </c>
      <c r="B646" s="1">
        <v>30026005</v>
      </c>
      <c r="C646" s="1" t="s">
        <v>11</v>
      </c>
      <c r="D646" s="1">
        <v>30026005</v>
      </c>
      <c r="E646" s="1" t="s">
        <v>701</v>
      </c>
      <c r="F646" s="2">
        <v>1</v>
      </c>
      <c r="G646" s="2" t="s">
        <v>13</v>
      </c>
      <c r="H646" s="1">
        <v>1.1000000000000001</v>
      </c>
      <c r="I646" s="1">
        <v>9.375E-2</v>
      </c>
      <c r="J646" s="2" t="s">
        <v>8</v>
      </c>
    </row>
    <row r="647" spans="1:10" ht="24" customHeight="1" x14ac:dyDescent="0.3">
      <c r="A647" s="2" t="s">
        <v>12</v>
      </c>
      <c r="B647" s="1">
        <v>30026011</v>
      </c>
      <c r="C647" s="1" t="s">
        <v>11</v>
      </c>
      <c r="D647" s="1">
        <v>30026011</v>
      </c>
      <c r="E647" s="1" t="s">
        <v>625</v>
      </c>
      <c r="F647" s="2">
        <v>1</v>
      </c>
      <c r="G647" s="2" t="s">
        <v>13</v>
      </c>
      <c r="H647" s="1">
        <v>1.1000000000000001</v>
      </c>
      <c r="I647" s="1">
        <v>9.375E-2</v>
      </c>
      <c r="J647" s="2" t="s">
        <v>8</v>
      </c>
    </row>
    <row r="648" spans="1:10" ht="24" customHeight="1" x14ac:dyDescent="0.3">
      <c r="A648" s="2" t="s">
        <v>12</v>
      </c>
      <c r="B648" s="1">
        <v>30026012</v>
      </c>
      <c r="C648" s="1" t="s">
        <v>11</v>
      </c>
      <c r="D648" s="1">
        <v>30026012</v>
      </c>
      <c r="E648" s="1" t="s">
        <v>702</v>
      </c>
      <c r="F648" s="2">
        <v>1</v>
      </c>
      <c r="G648" s="2" t="s">
        <v>13</v>
      </c>
      <c r="H648" s="1">
        <v>1.1000000000000001</v>
      </c>
      <c r="I648" s="1">
        <v>9.375E-2</v>
      </c>
      <c r="J648" s="2" t="s">
        <v>8</v>
      </c>
    </row>
    <row r="649" spans="1:10" ht="24" customHeight="1" x14ac:dyDescent="0.3">
      <c r="A649" s="2" t="s">
        <v>12</v>
      </c>
      <c r="B649" s="1">
        <v>30020003</v>
      </c>
      <c r="C649" s="1" t="s">
        <v>11</v>
      </c>
      <c r="D649" s="1">
        <v>30020003</v>
      </c>
      <c r="E649" s="1" t="s">
        <v>703</v>
      </c>
      <c r="F649" s="2">
        <v>1</v>
      </c>
      <c r="G649" s="2" t="s">
        <v>13</v>
      </c>
      <c r="H649" s="1">
        <v>1.1000000000000001</v>
      </c>
      <c r="I649" s="1">
        <v>9.375E-2</v>
      </c>
      <c r="J649" s="2" t="s">
        <v>8</v>
      </c>
    </row>
    <row r="650" spans="1:10" ht="24" customHeight="1" x14ac:dyDescent="0.3">
      <c r="A650" s="2" t="s">
        <v>12</v>
      </c>
      <c r="B650" s="1">
        <v>30020001</v>
      </c>
      <c r="C650" s="1" t="s">
        <v>11</v>
      </c>
      <c r="D650" s="1">
        <v>30020001</v>
      </c>
      <c r="E650" s="1" t="s">
        <v>704</v>
      </c>
      <c r="F650" s="2">
        <v>1</v>
      </c>
      <c r="G650" s="2" t="s">
        <v>13</v>
      </c>
      <c r="H650" s="1">
        <v>1.1000000000000001</v>
      </c>
      <c r="I650" s="1">
        <v>9.375E-2</v>
      </c>
      <c r="J650" s="2" t="s">
        <v>8</v>
      </c>
    </row>
    <row r="651" spans="1:10" ht="24" customHeight="1" x14ac:dyDescent="0.3">
      <c r="A651" s="2" t="s">
        <v>12</v>
      </c>
      <c r="B651" s="1">
        <v>30020002</v>
      </c>
      <c r="C651" s="1" t="s">
        <v>11</v>
      </c>
      <c r="D651" s="1">
        <v>30020002</v>
      </c>
      <c r="E651" s="1" t="s">
        <v>705</v>
      </c>
      <c r="F651" s="2">
        <v>1</v>
      </c>
      <c r="G651" s="2" t="s">
        <v>13</v>
      </c>
      <c r="H651" s="1">
        <v>1.1000000000000001</v>
      </c>
      <c r="I651" s="1">
        <v>9.375E-2</v>
      </c>
      <c r="J651" s="2" t="s">
        <v>8</v>
      </c>
    </row>
    <row r="652" spans="1:10" ht="24" customHeight="1" x14ac:dyDescent="0.3">
      <c r="A652" s="2" t="s">
        <v>12</v>
      </c>
      <c r="B652" s="1">
        <v>30020004</v>
      </c>
      <c r="C652" s="1" t="s">
        <v>11</v>
      </c>
      <c r="D652" s="1">
        <v>30020004</v>
      </c>
      <c r="E652" s="1" t="s">
        <v>706</v>
      </c>
      <c r="F652" s="2">
        <v>1</v>
      </c>
      <c r="G652" s="2" t="s">
        <v>13</v>
      </c>
      <c r="H652" s="1">
        <v>1.1000000000000001</v>
      </c>
      <c r="I652" s="1">
        <v>9.375E-2</v>
      </c>
      <c r="J652" s="2" t="s">
        <v>8</v>
      </c>
    </row>
    <row r="653" spans="1:10" ht="24" customHeight="1" x14ac:dyDescent="0.3">
      <c r="A653" s="2" t="s">
        <v>12</v>
      </c>
      <c r="B653" s="1">
        <v>30020021</v>
      </c>
      <c r="C653" s="1" t="s">
        <v>11</v>
      </c>
      <c r="D653" s="1">
        <v>30020021</v>
      </c>
      <c r="E653" s="1" t="s">
        <v>707</v>
      </c>
      <c r="F653" s="2">
        <v>1</v>
      </c>
      <c r="G653" s="2" t="s">
        <v>13</v>
      </c>
      <c r="H653" s="1">
        <v>1.1000000000000001</v>
      </c>
      <c r="I653" s="1">
        <v>9.375E-2</v>
      </c>
      <c r="J653" s="2" t="s">
        <v>8</v>
      </c>
    </row>
    <row r="654" spans="1:10" ht="24" customHeight="1" x14ac:dyDescent="0.3">
      <c r="A654" s="2" t="s">
        <v>12</v>
      </c>
      <c r="B654" s="1">
        <v>30020022</v>
      </c>
      <c r="C654" s="1" t="s">
        <v>11</v>
      </c>
      <c r="D654" s="1">
        <v>30020022</v>
      </c>
      <c r="E654" s="1" t="s">
        <v>708</v>
      </c>
      <c r="F654" s="2">
        <v>1</v>
      </c>
      <c r="G654" s="2" t="s">
        <v>13</v>
      </c>
      <c r="H654" s="1">
        <v>1.1000000000000001</v>
      </c>
      <c r="I654" s="1">
        <v>9.375E-2</v>
      </c>
      <c r="J654" s="2" t="s">
        <v>8</v>
      </c>
    </row>
    <row r="655" spans="1:10" ht="24" customHeight="1" x14ac:dyDescent="0.3">
      <c r="A655" s="2" t="s">
        <v>12</v>
      </c>
      <c r="B655" s="1">
        <v>30022001</v>
      </c>
      <c r="C655" s="1" t="s">
        <v>11</v>
      </c>
      <c r="D655" s="1">
        <v>30022001</v>
      </c>
      <c r="E655" s="1" t="s">
        <v>709</v>
      </c>
      <c r="F655" s="2">
        <v>1</v>
      </c>
      <c r="G655" s="2" t="s">
        <v>13</v>
      </c>
      <c r="H655" s="1">
        <v>1.1000000000000001</v>
      </c>
      <c r="I655" s="1">
        <v>9.375E-2</v>
      </c>
      <c r="J655" s="2" t="s">
        <v>8</v>
      </c>
    </row>
    <row r="656" spans="1:10" ht="24" customHeight="1" x14ac:dyDescent="0.3">
      <c r="A656" s="2" t="s">
        <v>12</v>
      </c>
      <c r="B656" s="1">
        <v>30022002</v>
      </c>
      <c r="C656" s="1" t="s">
        <v>11</v>
      </c>
      <c r="D656" s="1">
        <v>30022002</v>
      </c>
      <c r="E656" s="1" t="s">
        <v>710</v>
      </c>
      <c r="F656" s="2">
        <v>1</v>
      </c>
      <c r="G656" s="2" t="s">
        <v>13</v>
      </c>
      <c r="H656" s="1">
        <v>1.1000000000000001</v>
      </c>
      <c r="I656" s="1">
        <v>9.375E-2</v>
      </c>
      <c r="J656" s="2" t="s">
        <v>8</v>
      </c>
    </row>
    <row r="657" spans="1:10" ht="24" customHeight="1" x14ac:dyDescent="0.3">
      <c r="A657" s="2" t="s">
        <v>12</v>
      </c>
      <c r="B657" s="1">
        <v>30024001</v>
      </c>
      <c r="C657" s="1" t="s">
        <v>11</v>
      </c>
      <c r="D657" s="1">
        <v>30024001</v>
      </c>
      <c r="E657" s="1" t="s">
        <v>711</v>
      </c>
      <c r="F657" s="2">
        <v>1</v>
      </c>
      <c r="G657" s="2" t="s">
        <v>13</v>
      </c>
      <c r="H657" s="1">
        <v>1.1000000000000001</v>
      </c>
      <c r="I657" s="1">
        <v>9.375E-2</v>
      </c>
      <c r="J657" s="2" t="s">
        <v>8</v>
      </c>
    </row>
    <row r="658" spans="1:10" ht="24" customHeight="1" x14ac:dyDescent="0.3">
      <c r="A658" s="2" t="s">
        <v>12</v>
      </c>
      <c r="B658" s="1">
        <v>30024011</v>
      </c>
      <c r="C658" s="1" t="s">
        <v>11</v>
      </c>
      <c r="D658" s="1">
        <v>30024011</v>
      </c>
      <c r="E658" s="1" t="s">
        <v>631</v>
      </c>
      <c r="F658" s="2">
        <v>1</v>
      </c>
      <c r="G658" s="2" t="s">
        <v>13</v>
      </c>
      <c r="H658" s="1">
        <v>1.1000000000000001</v>
      </c>
      <c r="I658" s="1">
        <v>9.375E-2</v>
      </c>
      <c r="J658" s="2" t="s">
        <v>8</v>
      </c>
    </row>
    <row r="659" spans="1:10" ht="24" customHeight="1" x14ac:dyDescent="0.3">
      <c r="A659" s="2" t="s">
        <v>12</v>
      </c>
      <c r="B659" s="1">
        <v>30024012</v>
      </c>
      <c r="C659" s="1" t="s">
        <v>11</v>
      </c>
      <c r="D659" s="1">
        <v>30024012</v>
      </c>
      <c r="E659" s="1" t="s">
        <v>630</v>
      </c>
      <c r="F659" s="2">
        <v>1</v>
      </c>
      <c r="G659" s="2" t="s">
        <v>13</v>
      </c>
      <c r="H659" s="1">
        <v>1.1000000000000001</v>
      </c>
      <c r="I659" s="1">
        <v>9.375E-2</v>
      </c>
      <c r="J659" s="2" t="s">
        <v>8</v>
      </c>
    </row>
    <row r="660" spans="1:10" ht="24" customHeight="1" x14ac:dyDescent="0.3">
      <c r="A660" s="2" t="s">
        <v>12</v>
      </c>
      <c r="B660" s="1">
        <v>30083202</v>
      </c>
      <c r="C660" s="1" t="s">
        <v>11</v>
      </c>
      <c r="D660" s="1">
        <v>30083202</v>
      </c>
      <c r="E660" s="1" t="s">
        <v>712</v>
      </c>
      <c r="F660" s="2">
        <v>1</v>
      </c>
      <c r="G660" s="2" t="s">
        <v>13</v>
      </c>
      <c r="H660" s="1">
        <v>1.1000000000000001</v>
      </c>
      <c r="I660" s="1">
        <v>9.375E-2</v>
      </c>
      <c r="J660" s="2" t="s">
        <v>8</v>
      </c>
    </row>
    <row r="661" spans="1:10" ht="24" customHeight="1" x14ac:dyDescent="0.3">
      <c r="A661" s="2" t="s">
        <v>12</v>
      </c>
      <c r="B661" s="1">
        <v>30030005</v>
      </c>
      <c r="C661" s="1" t="s">
        <v>11</v>
      </c>
      <c r="D661" s="1">
        <v>30030005</v>
      </c>
      <c r="E661" s="1" t="s">
        <v>713</v>
      </c>
      <c r="F661" s="2">
        <v>1</v>
      </c>
      <c r="G661" s="2" t="s">
        <v>13</v>
      </c>
      <c r="H661" s="1">
        <v>1.1000000000000001</v>
      </c>
      <c r="I661" s="1">
        <v>9.375E-2</v>
      </c>
      <c r="J661" s="2" t="s">
        <v>8</v>
      </c>
    </row>
    <row r="662" spans="1:10" ht="24" customHeight="1" x14ac:dyDescent="0.3">
      <c r="A662" s="2" t="s">
        <v>12</v>
      </c>
      <c r="B662" s="1">
        <v>30030011</v>
      </c>
      <c r="C662" s="1" t="s">
        <v>11</v>
      </c>
      <c r="D662" s="1">
        <v>30030011</v>
      </c>
      <c r="E662" s="1" t="s">
        <v>714</v>
      </c>
      <c r="F662" s="2">
        <v>1</v>
      </c>
      <c r="G662" s="2" t="s">
        <v>13</v>
      </c>
      <c r="H662" s="1">
        <v>1.1000000000000001</v>
      </c>
      <c r="I662" s="1">
        <v>9.375E-2</v>
      </c>
      <c r="J662" s="2" t="s">
        <v>8</v>
      </c>
    </row>
    <row r="663" spans="1:10" ht="24" customHeight="1" x14ac:dyDescent="0.3">
      <c r="A663" s="2" t="s">
        <v>12</v>
      </c>
      <c r="B663" s="1">
        <v>30030012</v>
      </c>
      <c r="C663" s="1" t="s">
        <v>11</v>
      </c>
      <c r="D663" s="1">
        <v>30030012</v>
      </c>
      <c r="E663" s="1" t="s">
        <v>715</v>
      </c>
      <c r="F663" s="2">
        <v>1</v>
      </c>
      <c r="G663" s="2" t="s">
        <v>13</v>
      </c>
      <c r="H663" s="1">
        <v>1.1000000000000001</v>
      </c>
      <c r="I663" s="1">
        <v>9.375E-2</v>
      </c>
      <c r="J663" s="2" t="s">
        <v>8</v>
      </c>
    </row>
    <row r="664" spans="1:10" ht="24" customHeight="1" x14ac:dyDescent="0.3">
      <c r="A664" s="2" t="s">
        <v>12</v>
      </c>
      <c r="B664" s="1">
        <v>30032005</v>
      </c>
      <c r="C664" s="1" t="s">
        <v>11</v>
      </c>
      <c r="D664" s="1">
        <v>30032005</v>
      </c>
      <c r="E664" s="1" t="s">
        <v>716</v>
      </c>
      <c r="F664" s="2">
        <v>1</v>
      </c>
      <c r="G664" s="2" t="s">
        <v>13</v>
      </c>
      <c r="H664" s="1">
        <v>1.1000000000000001</v>
      </c>
      <c r="I664" s="1">
        <v>9.375E-2</v>
      </c>
      <c r="J664" s="2" t="s">
        <v>8</v>
      </c>
    </row>
    <row r="665" spans="1:10" ht="24" customHeight="1" x14ac:dyDescent="0.3">
      <c r="A665" s="2" t="s">
        <v>12</v>
      </c>
      <c r="B665" s="1">
        <v>30032011</v>
      </c>
      <c r="C665" s="1" t="s">
        <v>11</v>
      </c>
      <c r="D665" s="1">
        <v>30032011</v>
      </c>
      <c r="E665" s="1" t="s">
        <v>717</v>
      </c>
      <c r="F665" s="2">
        <v>1</v>
      </c>
      <c r="G665" s="2" t="s">
        <v>13</v>
      </c>
      <c r="H665" s="1">
        <v>1.1000000000000001</v>
      </c>
      <c r="I665" s="1">
        <v>9.375E-2</v>
      </c>
      <c r="J665" s="2" t="s">
        <v>8</v>
      </c>
    </row>
    <row r="666" spans="1:10" ht="24" customHeight="1" x14ac:dyDescent="0.3">
      <c r="A666" s="2" t="s">
        <v>12</v>
      </c>
      <c r="B666" s="1">
        <v>30032012</v>
      </c>
      <c r="C666" s="1" t="s">
        <v>11</v>
      </c>
      <c r="D666" s="1">
        <v>30032012</v>
      </c>
      <c r="E666" s="1" t="s">
        <v>718</v>
      </c>
      <c r="F666" s="2">
        <v>1</v>
      </c>
      <c r="G666" s="2" t="s">
        <v>13</v>
      </c>
      <c r="H666" s="1">
        <v>1.1000000000000001</v>
      </c>
      <c r="I666" s="1">
        <v>9.375E-2</v>
      </c>
      <c r="J666" s="2" t="s">
        <v>8</v>
      </c>
    </row>
    <row r="667" spans="1:10" ht="24" customHeight="1" x14ac:dyDescent="0.3">
      <c r="A667" s="2" t="s">
        <v>12</v>
      </c>
      <c r="B667" s="1">
        <v>30016002</v>
      </c>
      <c r="C667" s="1" t="s">
        <v>11</v>
      </c>
      <c r="D667" s="1">
        <v>30016002</v>
      </c>
      <c r="E667" s="1" t="s">
        <v>719</v>
      </c>
      <c r="F667" s="2">
        <v>1</v>
      </c>
      <c r="G667" s="2" t="s">
        <v>13</v>
      </c>
      <c r="H667" s="1">
        <v>1.1000000000000001</v>
      </c>
      <c r="I667" s="1">
        <v>9.375E-2</v>
      </c>
      <c r="J667" s="2" t="s">
        <v>8</v>
      </c>
    </row>
    <row r="668" spans="1:10" ht="24" customHeight="1" x14ac:dyDescent="0.3">
      <c r="A668" s="2" t="s">
        <v>12</v>
      </c>
      <c r="B668" s="1">
        <v>30016003</v>
      </c>
      <c r="C668" s="1" t="s">
        <v>11</v>
      </c>
      <c r="D668" s="1">
        <v>30016003</v>
      </c>
      <c r="E668" s="1" t="s">
        <v>720</v>
      </c>
      <c r="F668" s="2">
        <v>1</v>
      </c>
      <c r="G668" s="2" t="s">
        <v>13</v>
      </c>
      <c r="H668" s="1">
        <v>1.1000000000000001</v>
      </c>
      <c r="I668" s="1">
        <v>9.375E-2</v>
      </c>
      <c r="J668" s="2" t="s">
        <v>8</v>
      </c>
    </row>
    <row r="669" spans="1:10" ht="24" customHeight="1" x14ac:dyDescent="0.3">
      <c r="A669" s="2" t="s">
        <v>12</v>
      </c>
      <c r="B669" s="1">
        <v>30012004</v>
      </c>
      <c r="C669" s="1" t="s">
        <v>11</v>
      </c>
      <c r="D669" s="1">
        <v>30012004</v>
      </c>
      <c r="E669" s="1" t="s">
        <v>721</v>
      </c>
      <c r="F669" s="2">
        <v>1</v>
      </c>
      <c r="G669" s="2" t="s">
        <v>13</v>
      </c>
      <c r="H669" s="1">
        <v>1.1000000000000001</v>
      </c>
      <c r="I669" s="1">
        <v>9.375E-2</v>
      </c>
      <c r="J669" s="2" t="s">
        <v>8</v>
      </c>
    </row>
    <row r="670" spans="1:10" ht="24" customHeight="1" x14ac:dyDescent="0.3">
      <c r="A670" s="2" t="s">
        <v>12</v>
      </c>
      <c r="B670" s="1">
        <v>30016006</v>
      </c>
      <c r="C670" s="1" t="s">
        <v>11</v>
      </c>
      <c r="D670" s="1">
        <v>30016006</v>
      </c>
      <c r="E670" s="1" t="s">
        <v>722</v>
      </c>
      <c r="F670" s="2">
        <v>1</v>
      </c>
      <c r="G670" s="2" t="s">
        <v>13</v>
      </c>
      <c r="H670" s="1">
        <v>1.1000000000000001</v>
      </c>
      <c r="I670" s="1">
        <v>9.375E-2</v>
      </c>
      <c r="J670" s="2" t="s">
        <v>8</v>
      </c>
    </row>
    <row r="671" spans="1:10" ht="24" customHeight="1" x14ac:dyDescent="0.3">
      <c r="A671" s="2" t="s">
        <v>12</v>
      </c>
      <c r="B671" s="1">
        <v>30016005</v>
      </c>
      <c r="C671" s="1" t="s">
        <v>11</v>
      </c>
      <c r="D671" s="1">
        <v>30016005</v>
      </c>
      <c r="E671" s="1" t="s">
        <v>723</v>
      </c>
      <c r="F671" s="2">
        <v>1</v>
      </c>
      <c r="G671" s="2" t="s">
        <v>13</v>
      </c>
      <c r="H671" s="1">
        <v>1.1000000000000001</v>
      </c>
      <c r="I671" s="1">
        <v>9.375E-2</v>
      </c>
      <c r="J671" s="2" t="s">
        <v>8</v>
      </c>
    </row>
    <row r="672" spans="1:10" ht="24" customHeight="1" x14ac:dyDescent="0.3">
      <c r="A672" s="2" t="s">
        <v>12</v>
      </c>
      <c r="B672" s="1">
        <v>30016001</v>
      </c>
      <c r="C672" s="1" t="s">
        <v>11</v>
      </c>
      <c r="D672" s="1">
        <v>30016001</v>
      </c>
      <c r="E672" s="1" t="s">
        <v>724</v>
      </c>
      <c r="F672" s="2">
        <v>1</v>
      </c>
      <c r="G672" s="2" t="s">
        <v>13</v>
      </c>
      <c r="H672" s="1">
        <v>1.1000000000000001</v>
      </c>
      <c r="I672" s="1">
        <v>9.375E-2</v>
      </c>
      <c r="J672" s="2" t="s">
        <v>8</v>
      </c>
    </row>
    <row r="673" spans="1:10" ht="24" customHeight="1" x14ac:dyDescent="0.3">
      <c r="A673" s="2" t="s">
        <v>12</v>
      </c>
      <c r="B673" s="1">
        <v>30016004</v>
      </c>
      <c r="C673" s="1" t="s">
        <v>11</v>
      </c>
      <c r="D673" s="1">
        <v>30016004</v>
      </c>
      <c r="E673" s="1" t="s">
        <v>725</v>
      </c>
      <c r="F673" s="2">
        <v>1</v>
      </c>
      <c r="G673" s="2" t="s">
        <v>13</v>
      </c>
      <c r="H673" s="1">
        <v>1.1000000000000001</v>
      </c>
      <c r="I673" s="1">
        <v>9.375E-2</v>
      </c>
      <c r="J673" s="2" t="s">
        <v>8</v>
      </c>
    </row>
    <row r="674" spans="1:10" ht="24" customHeight="1" x14ac:dyDescent="0.3">
      <c r="A674" s="2" t="s">
        <v>12</v>
      </c>
      <c r="B674" s="1">
        <v>30065004</v>
      </c>
      <c r="C674" s="1" t="s">
        <v>11</v>
      </c>
      <c r="D674" s="1">
        <v>30065004</v>
      </c>
      <c r="E674" s="1" t="s">
        <v>726</v>
      </c>
      <c r="F674" s="2">
        <v>1</v>
      </c>
      <c r="G674" s="2" t="s">
        <v>13</v>
      </c>
      <c r="H674" s="1">
        <v>1.1000000000000001</v>
      </c>
      <c r="I674" s="1">
        <v>9.375E-2</v>
      </c>
      <c r="J674" s="2" t="s">
        <v>8</v>
      </c>
    </row>
    <row r="675" spans="1:10" ht="24" customHeight="1" x14ac:dyDescent="0.3">
      <c r="A675" s="2" t="s">
        <v>12</v>
      </c>
      <c r="B675" s="1">
        <v>30066004</v>
      </c>
      <c r="C675" s="1" t="s">
        <v>11</v>
      </c>
      <c r="D675" s="1">
        <v>30066004</v>
      </c>
      <c r="E675" s="1" t="s">
        <v>727</v>
      </c>
      <c r="F675" s="2">
        <v>1</v>
      </c>
      <c r="G675" s="2" t="s">
        <v>13</v>
      </c>
      <c r="H675" s="1">
        <v>1.1000000000000001</v>
      </c>
      <c r="I675" s="1">
        <v>9.375E-2</v>
      </c>
      <c r="J675" s="2" t="s">
        <v>8</v>
      </c>
    </row>
    <row r="676" spans="1:10" ht="24" customHeight="1" x14ac:dyDescent="0.3">
      <c r="A676" s="2" t="s">
        <v>12</v>
      </c>
      <c r="B676" s="1">
        <v>30074009</v>
      </c>
      <c r="C676" s="1" t="s">
        <v>11</v>
      </c>
      <c r="D676" s="1">
        <v>30074009</v>
      </c>
      <c r="E676" s="1" t="s">
        <v>728</v>
      </c>
      <c r="F676" s="2">
        <v>1</v>
      </c>
      <c r="G676" s="2" t="s">
        <v>13</v>
      </c>
      <c r="H676" s="1">
        <v>1.1000000000000001</v>
      </c>
      <c r="I676" s="1">
        <v>9.375E-2</v>
      </c>
      <c r="J676" s="2" t="s">
        <v>8</v>
      </c>
    </row>
    <row r="677" spans="1:10" ht="24" customHeight="1" x14ac:dyDescent="0.3">
      <c r="A677" s="2" t="s">
        <v>12</v>
      </c>
      <c r="B677" s="1">
        <v>30030013</v>
      </c>
      <c r="C677" s="1" t="s">
        <v>11</v>
      </c>
      <c r="D677" s="1">
        <v>30030013</v>
      </c>
      <c r="E677" s="1" t="s">
        <v>729</v>
      </c>
      <c r="F677" s="2">
        <v>1</v>
      </c>
      <c r="G677" s="2" t="s">
        <v>13</v>
      </c>
      <c r="H677" s="1">
        <v>1.1000000000000001</v>
      </c>
      <c r="I677" s="1">
        <v>9.375E-2</v>
      </c>
      <c r="J677" s="2" t="s">
        <v>8</v>
      </c>
    </row>
    <row r="678" spans="1:10" ht="24" customHeight="1" x14ac:dyDescent="0.3">
      <c r="A678" s="2" t="s">
        <v>12</v>
      </c>
      <c r="B678" s="1">
        <v>30024009</v>
      </c>
      <c r="C678" s="1" t="s">
        <v>11</v>
      </c>
      <c r="D678" s="1">
        <v>30024009</v>
      </c>
      <c r="E678" s="1" t="s">
        <v>730</v>
      </c>
      <c r="F678" s="2">
        <v>1</v>
      </c>
      <c r="G678" s="2" t="s">
        <v>13</v>
      </c>
      <c r="H678" s="1">
        <v>1.1000000000000001</v>
      </c>
      <c r="I678" s="1">
        <v>9.375E-2</v>
      </c>
      <c r="J678" s="2" t="s">
        <v>8</v>
      </c>
    </row>
    <row r="679" spans="1:10" ht="24" customHeight="1" x14ac:dyDescent="0.3">
      <c r="A679" s="2" t="s">
        <v>12</v>
      </c>
      <c r="B679" s="1">
        <v>30026009</v>
      </c>
      <c r="C679" s="1" t="s">
        <v>11</v>
      </c>
      <c r="D679" s="1">
        <v>30026009</v>
      </c>
      <c r="E679" s="1" t="s">
        <v>731</v>
      </c>
      <c r="F679" s="2">
        <v>1</v>
      </c>
      <c r="G679" s="2" t="s">
        <v>13</v>
      </c>
      <c r="H679" s="1">
        <v>1.1000000000000001</v>
      </c>
      <c r="I679" s="1">
        <v>9.375E-2</v>
      </c>
      <c r="J679" s="2" t="s">
        <v>8</v>
      </c>
    </row>
    <row r="680" spans="1:10" ht="24" customHeight="1" x14ac:dyDescent="0.3">
      <c r="A680" s="2" t="s">
        <v>12</v>
      </c>
      <c r="B680" s="1">
        <v>30032008</v>
      </c>
      <c r="C680" s="1" t="s">
        <v>11</v>
      </c>
      <c r="D680" s="1">
        <v>30032008</v>
      </c>
      <c r="E680" s="1" t="s">
        <v>732</v>
      </c>
      <c r="F680" s="2">
        <v>1</v>
      </c>
      <c r="G680" s="2" t="s">
        <v>13</v>
      </c>
      <c r="H680" s="1">
        <v>1.1000000000000001</v>
      </c>
      <c r="I680" s="1">
        <v>9.375E-2</v>
      </c>
      <c r="J680" s="2" t="s">
        <v>8</v>
      </c>
    </row>
    <row r="681" spans="1:10" ht="24" customHeight="1" x14ac:dyDescent="0.3">
      <c r="A681" s="2" t="s">
        <v>12</v>
      </c>
      <c r="B681" s="1">
        <v>30030009</v>
      </c>
      <c r="C681" s="1" t="s">
        <v>11</v>
      </c>
      <c r="D681" s="1">
        <v>30030009</v>
      </c>
      <c r="E681" s="1" t="s">
        <v>733</v>
      </c>
      <c r="F681" s="2">
        <v>1</v>
      </c>
      <c r="G681" s="2" t="s">
        <v>13</v>
      </c>
      <c r="H681" s="1">
        <v>1.1000000000000001</v>
      </c>
      <c r="I681" s="1">
        <v>9.375E-2</v>
      </c>
      <c r="J681" s="2" t="s">
        <v>8</v>
      </c>
    </row>
    <row r="682" spans="1:10" ht="24" customHeight="1" x14ac:dyDescent="0.3">
      <c r="A682" s="2" t="s">
        <v>12</v>
      </c>
      <c r="B682" s="1">
        <v>30003001</v>
      </c>
      <c r="C682" s="1" t="s">
        <v>11</v>
      </c>
      <c r="D682" s="1">
        <v>30003001</v>
      </c>
      <c r="E682" s="1" t="s">
        <v>734</v>
      </c>
      <c r="F682" s="2">
        <v>1</v>
      </c>
      <c r="G682" s="2" t="s">
        <v>13</v>
      </c>
      <c r="H682" s="1">
        <v>1.1000000000000001</v>
      </c>
      <c r="I682" s="1">
        <v>9.375E-2</v>
      </c>
      <c r="J682" s="2" t="s">
        <v>8</v>
      </c>
    </row>
    <row r="683" spans="1:10" ht="24" customHeight="1" x14ac:dyDescent="0.3">
      <c r="A683" s="2" t="s">
        <v>12</v>
      </c>
      <c r="B683" s="1">
        <v>30003002</v>
      </c>
      <c r="C683" s="1" t="s">
        <v>11</v>
      </c>
      <c r="D683" s="1">
        <v>30003002</v>
      </c>
      <c r="E683" s="1" t="s">
        <v>735</v>
      </c>
      <c r="F683" s="2">
        <v>1</v>
      </c>
      <c r="G683" s="2" t="s">
        <v>13</v>
      </c>
      <c r="H683" s="1">
        <v>1.1000000000000001</v>
      </c>
      <c r="I683" s="1">
        <v>9.375E-2</v>
      </c>
      <c r="J683" s="2" t="s">
        <v>8</v>
      </c>
    </row>
    <row r="684" spans="1:10" ht="24" customHeight="1" x14ac:dyDescent="0.3">
      <c r="A684" s="2" t="s">
        <v>12</v>
      </c>
      <c r="B684" s="1">
        <v>30082701</v>
      </c>
      <c r="C684" s="1" t="s">
        <v>11</v>
      </c>
      <c r="D684" s="1">
        <v>30082701</v>
      </c>
      <c r="E684" s="1" t="s">
        <v>736</v>
      </c>
      <c r="F684" s="2">
        <v>1</v>
      </c>
      <c r="G684" s="2" t="s">
        <v>13</v>
      </c>
      <c r="H684" s="1">
        <v>1.1000000000000001</v>
      </c>
      <c r="I684" s="1">
        <v>9.375E-2</v>
      </c>
      <c r="J684" s="2" t="s">
        <v>8</v>
      </c>
    </row>
    <row r="685" spans="1:10" ht="24" customHeight="1" x14ac:dyDescent="0.3">
      <c r="A685" s="2" t="s">
        <v>12</v>
      </c>
      <c r="B685" s="1">
        <v>20020002</v>
      </c>
      <c r="C685" s="1" t="s">
        <v>11</v>
      </c>
      <c r="D685" s="1">
        <v>20020002</v>
      </c>
      <c r="E685" s="1" t="s">
        <v>737</v>
      </c>
      <c r="F685" s="2">
        <v>1</v>
      </c>
      <c r="G685" s="2" t="s">
        <v>13</v>
      </c>
      <c r="H685" s="1">
        <v>1.1000000000000001</v>
      </c>
      <c r="I685" s="1">
        <v>9.375E-2</v>
      </c>
      <c r="J685" s="2" t="s">
        <v>8</v>
      </c>
    </row>
    <row r="686" spans="1:10" ht="24" customHeight="1" x14ac:dyDescent="0.3">
      <c r="A686" s="2" t="s">
        <v>12</v>
      </c>
      <c r="B686" s="1">
        <v>20020003</v>
      </c>
      <c r="C686" s="1" t="s">
        <v>11</v>
      </c>
      <c r="D686" s="1">
        <v>20020003</v>
      </c>
      <c r="E686" s="1" t="s">
        <v>738</v>
      </c>
      <c r="F686" s="2">
        <v>1</v>
      </c>
      <c r="G686" s="2" t="s">
        <v>13</v>
      </c>
      <c r="H686" s="1">
        <v>1.1000000000000001</v>
      </c>
      <c r="I686" s="1">
        <v>9.375E-2</v>
      </c>
      <c r="J686" s="2" t="s">
        <v>8</v>
      </c>
    </row>
    <row r="687" spans="1:10" ht="24" customHeight="1" x14ac:dyDescent="0.3">
      <c r="A687" s="2" t="s">
        <v>12</v>
      </c>
      <c r="B687" s="1">
        <v>20020004</v>
      </c>
      <c r="C687" s="1" t="s">
        <v>11</v>
      </c>
      <c r="D687" s="1">
        <v>20020004</v>
      </c>
      <c r="E687" s="1" t="s">
        <v>739</v>
      </c>
      <c r="F687" s="2">
        <v>1</v>
      </c>
      <c r="G687" s="2" t="s">
        <v>13</v>
      </c>
      <c r="H687" s="1">
        <v>1.1000000000000001</v>
      </c>
      <c r="I687" s="1">
        <v>9.375E-2</v>
      </c>
      <c r="J687" s="2" t="s">
        <v>8</v>
      </c>
    </row>
    <row r="688" spans="1:10" ht="24" customHeight="1" x14ac:dyDescent="0.3">
      <c r="A688" s="2" t="s">
        <v>12</v>
      </c>
      <c r="B688" s="1">
        <v>20020005</v>
      </c>
      <c r="C688" s="1" t="s">
        <v>11</v>
      </c>
      <c r="D688" s="1">
        <v>20020005</v>
      </c>
      <c r="E688" s="1" t="s">
        <v>740</v>
      </c>
      <c r="F688" s="2">
        <v>1</v>
      </c>
      <c r="G688" s="2" t="s">
        <v>13</v>
      </c>
      <c r="H688" s="1">
        <v>1.1000000000000001</v>
      </c>
      <c r="I688" s="1">
        <v>9.375E-2</v>
      </c>
      <c r="J688" s="2" t="s">
        <v>8</v>
      </c>
    </row>
    <row r="689" spans="1:10" ht="24" customHeight="1" x14ac:dyDescent="0.3">
      <c r="A689" s="2" t="s">
        <v>12</v>
      </c>
      <c r="B689" s="1">
        <v>10014001</v>
      </c>
      <c r="C689" s="1" t="s">
        <v>11</v>
      </c>
      <c r="D689" s="1">
        <v>10014001</v>
      </c>
      <c r="E689" s="1" t="s">
        <v>741</v>
      </c>
      <c r="F689" s="2">
        <v>1</v>
      </c>
      <c r="G689" s="2" t="s">
        <v>13</v>
      </c>
      <c r="H689" s="1">
        <v>1.1000000000000001</v>
      </c>
      <c r="I689" s="1">
        <v>9.375E-2</v>
      </c>
      <c r="J689" s="2" t="s">
        <v>8</v>
      </c>
    </row>
    <row r="690" spans="1:10" ht="24" customHeight="1" x14ac:dyDescent="0.3">
      <c r="A690" s="2" t="s">
        <v>12</v>
      </c>
      <c r="B690" s="1">
        <v>10014002</v>
      </c>
      <c r="C690" s="1" t="s">
        <v>11</v>
      </c>
      <c r="D690" s="1">
        <v>10014002</v>
      </c>
      <c r="E690" s="1" t="s">
        <v>742</v>
      </c>
      <c r="F690" s="2">
        <v>1</v>
      </c>
      <c r="G690" s="2" t="s">
        <v>13</v>
      </c>
      <c r="H690" s="1">
        <v>1.1000000000000001</v>
      </c>
      <c r="I690" s="1">
        <v>9.375E-2</v>
      </c>
      <c r="J690" s="2" t="s">
        <v>8</v>
      </c>
    </row>
    <row r="691" spans="1:10" ht="24" customHeight="1" x14ac:dyDescent="0.3">
      <c r="A691" s="2" t="s">
        <v>12</v>
      </c>
      <c r="B691" s="1">
        <v>10014003</v>
      </c>
      <c r="C691" s="1" t="s">
        <v>11</v>
      </c>
      <c r="D691" s="1">
        <v>10014003</v>
      </c>
      <c r="E691" s="1" t="s">
        <v>743</v>
      </c>
      <c r="F691" s="2">
        <v>1</v>
      </c>
      <c r="G691" s="2" t="s">
        <v>13</v>
      </c>
      <c r="H691" s="1">
        <v>1.1000000000000001</v>
      </c>
      <c r="I691" s="1">
        <v>9.375E-2</v>
      </c>
      <c r="J691" s="2" t="s">
        <v>8</v>
      </c>
    </row>
    <row r="692" spans="1:10" ht="24" customHeight="1" x14ac:dyDescent="0.3">
      <c r="A692" s="2" t="s">
        <v>12</v>
      </c>
      <c r="B692" s="1">
        <v>10014012</v>
      </c>
      <c r="C692" s="1" t="s">
        <v>11</v>
      </c>
      <c r="D692" s="1">
        <v>10014012</v>
      </c>
      <c r="E692" s="1" t="s">
        <v>744</v>
      </c>
      <c r="F692" s="2">
        <v>1</v>
      </c>
      <c r="G692" s="2" t="s">
        <v>13</v>
      </c>
      <c r="H692" s="1">
        <v>1.1000000000000001</v>
      </c>
      <c r="I692" s="1">
        <v>9.375E-2</v>
      </c>
      <c r="J692" s="2" t="s">
        <v>8</v>
      </c>
    </row>
    <row r="693" spans="1:10" ht="24" customHeight="1" x14ac:dyDescent="0.3">
      <c r="A693" s="2" t="s">
        <v>12</v>
      </c>
      <c r="B693" s="1">
        <v>10014004</v>
      </c>
      <c r="C693" s="1" t="s">
        <v>11</v>
      </c>
      <c r="D693" s="1">
        <v>10014004</v>
      </c>
      <c r="E693" s="1" t="s">
        <v>745</v>
      </c>
      <c r="F693" s="2">
        <v>1</v>
      </c>
      <c r="G693" s="2" t="s">
        <v>13</v>
      </c>
      <c r="H693" s="1">
        <v>1.1000000000000001</v>
      </c>
      <c r="I693" s="1">
        <v>9.375E-2</v>
      </c>
      <c r="J693" s="2" t="s">
        <v>8</v>
      </c>
    </row>
    <row r="694" spans="1:10" ht="24" customHeight="1" x14ac:dyDescent="0.3">
      <c r="A694" s="2" t="s">
        <v>12</v>
      </c>
      <c r="B694" s="1">
        <v>10014005</v>
      </c>
      <c r="C694" s="1" t="s">
        <v>11</v>
      </c>
      <c r="D694" s="1">
        <v>10014005</v>
      </c>
      <c r="E694" s="1" t="s">
        <v>746</v>
      </c>
      <c r="F694" s="2">
        <v>1</v>
      </c>
      <c r="G694" s="2" t="s">
        <v>13</v>
      </c>
      <c r="H694" s="1">
        <v>1.1000000000000001</v>
      </c>
      <c r="I694" s="1">
        <v>9.375E-2</v>
      </c>
      <c r="J694" s="2" t="s">
        <v>8</v>
      </c>
    </row>
    <row r="695" spans="1:10" ht="24" customHeight="1" x14ac:dyDescent="0.3">
      <c r="A695" s="2" t="s">
        <v>12</v>
      </c>
      <c r="B695" s="1">
        <v>10014006</v>
      </c>
      <c r="C695" s="1" t="s">
        <v>11</v>
      </c>
      <c r="D695" s="1">
        <v>10014006</v>
      </c>
      <c r="E695" s="1" t="s">
        <v>747</v>
      </c>
      <c r="F695" s="2">
        <v>1</v>
      </c>
      <c r="G695" s="2" t="s">
        <v>13</v>
      </c>
      <c r="H695" s="1">
        <v>1.1000000000000001</v>
      </c>
      <c r="I695" s="1">
        <v>9.375E-2</v>
      </c>
      <c r="J695" s="2" t="s">
        <v>8</v>
      </c>
    </row>
    <row r="696" spans="1:10" ht="24" customHeight="1" x14ac:dyDescent="0.3">
      <c r="A696" s="2" t="s">
        <v>12</v>
      </c>
      <c r="B696" s="1">
        <v>10014007</v>
      </c>
      <c r="C696" s="1" t="s">
        <v>11</v>
      </c>
      <c r="D696" s="1">
        <v>10014007</v>
      </c>
      <c r="E696" s="1" t="s">
        <v>748</v>
      </c>
      <c r="F696" s="2">
        <v>1</v>
      </c>
      <c r="G696" s="2" t="s">
        <v>13</v>
      </c>
      <c r="H696" s="1">
        <v>1.1000000000000001</v>
      </c>
      <c r="I696" s="1">
        <v>9.375E-2</v>
      </c>
      <c r="J696" s="2" t="s">
        <v>8</v>
      </c>
    </row>
    <row r="697" spans="1:10" ht="24" customHeight="1" x14ac:dyDescent="0.3">
      <c r="A697" s="2" t="s">
        <v>12</v>
      </c>
      <c r="B697" s="1">
        <v>10014008</v>
      </c>
      <c r="C697" s="1" t="s">
        <v>11</v>
      </c>
      <c r="D697" s="1">
        <v>10014008</v>
      </c>
      <c r="E697" s="1" t="s">
        <v>749</v>
      </c>
      <c r="F697" s="2">
        <v>1</v>
      </c>
      <c r="G697" s="2" t="s">
        <v>13</v>
      </c>
      <c r="H697" s="1">
        <v>1.1000000000000001</v>
      </c>
      <c r="I697" s="1">
        <v>9.375E-2</v>
      </c>
      <c r="J697" s="2" t="s">
        <v>8</v>
      </c>
    </row>
    <row r="698" spans="1:10" ht="24" customHeight="1" x14ac:dyDescent="0.3">
      <c r="A698" s="2" t="s">
        <v>12</v>
      </c>
      <c r="B698" s="1">
        <v>10014011</v>
      </c>
      <c r="C698" s="1" t="s">
        <v>11</v>
      </c>
      <c r="D698" s="1">
        <v>10014011</v>
      </c>
      <c r="E698" s="1" t="s">
        <v>750</v>
      </c>
      <c r="F698" s="2">
        <v>1</v>
      </c>
      <c r="G698" s="2" t="s">
        <v>13</v>
      </c>
      <c r="H698" s="1">
        <v>1.1000000000000001</v>
      </c>
      <c r="I698" s="1">
        <v>9.375E-2</v>
      </c>
      <c r="J698" s="2" t="s">
        <v>8</v>
      </c>
    </row>
    <row r="699" spans="1:10" ht="24" customHeight="1" x14ac:dyDescent="0.3">
      <c r="A699" s="2" t="s">
        <v>12</v>
      </c>
      <c r="B699" s="1">
        <v>10014101</v>
      </c>
      <c r="C699" s="1" t="s">
        <v>11</v>
      </c>
      <c r="D699" s="1">
        <v>10014101</v>
      </c>
      <c r="E699" s="1" t="s">
        <v>751</v>
      </c>
      <c r="F699" s="2">
        <v>1</v>
      </c>
      <c r="G699" s="2" t="s">
        <v>13</v>
      </c>
      <c r="H699" s="1">
        <v>1.1000000000000001</v>
      </c>
      <c r="I699" s="1">
        <v>9.375E-2</v>
      </c>
      <c r="J699" s="2" t="s">
        <v>8</v>
      </c>
    </row>
    <row r="700" spans="1:10" ht="24" customHeight="1" x14ac:dyDescent="0.3">
      <c r="A700" s="2" t="s">
        <v>12</v>
      </c>
      <c r="B700" s="1">
        <v>10014102</v>
      </c>
      <c r="C700" s="1" t="s">
        <v>11</v>
      </c>
      <c r="D700" s="1">
        <v>10014102</v>
      </c>
      <c r="E700" s="1" t="s">
        <v>752</v>
      </c>
      <c r="F700" s="2">
        <v>1</v>
      </c>
      <c r="G700" s="2" t="s">
        <v>13</v>
      </c>
      <c r="H700" s="1">
        <v>1.1000000000000001</v>
      </c>
      <c r="I700" s="1">
        <v>9.375E-2</v>
      </c>
      <c r="J700" s="2" t="s">
        <v>8</v>
      </c>
    </row>
    <row r="701" spans="1:10" ht="24" customHeight="1" x14ac:dyDescent="0.3">
      <c r="A701" s="2" t="s">
        <v>12</v>
      </c>
      <c r="B701" s="1">
        <v>2000</v>
      </c>
      <c r="C701" s="1" t="s">
        <v>11</v>
      </c>
      <c r="D701" s="1">
        <v>2000</v>
      </c>
      <c r="E701" s="1" t="s">
        <v>753</v>
      </c>
      <c r="F701" s="2">
        <v>1</v>
      </c>
      <c r="G701" s="2" t="s">
        <v>13</v>
      </c>
      <c r="H701" s="1">
        <v>1.1000000000000001</v>
      </c>
      <c r="I701" s="1">
        <v>9.375E-2</v>
      </c>
      <c r="J701" s="2" t="s">
        <v>8</v>
      </c>
    </row>
    <row r="702" spans="1:10" ht="24" customHeight="1" x14ac:dyDescent="0.3">
      <c r="A702" s="2" t="s">
        <v>12</v>
      </c>
      <c r="B702" s="1">
        <v>2001</v>
      </c>
      <c r="C702" s="1" t="s">
        <v>11</v>
      </c>
      <c r="D702" s="1">
        <v>2001</v>
      </c>
      <c r="E702" s="1" t="s">
        <v>754</v>
      </c>
      <c r="F702" s="2">
        <v>1</v>
      </c>
      <c r="G702" s="2" t="s">
        <v>13</v>
      </c>
      <c r="H702" s="1">
        <v>1.1000000000000001</v>
      </c>
      <c r="I702" s="1">
        <v>9.375E-2</v>
      </c>
      <c r="J702" s="2" t="s">
        <v>8</v>
      </c>
    </row>
    <row r="703" spans="1:10" ht="24" customHeight="1" x14ac:dyDescent="0.3">
      <c r="A703" s="2" t="s">
        <v>12</v>
      </c>
      <c r="B703" s="1">
        <v>20011004</v>
      </c>
      <c r="C703" s="1" t="s">
        <v>11</v>
      </c>
      <c r="D703" s="1">
        <v>20011004</v>
      </c>
      <c r="E703" s="1" t="s">
        <v>755</v>
      </c>
      <c r="F703" s="2">
        <v>1</v>
      </c>
      <c r="G703" s="2" t="s">
        <v>13</v>
      </c>
      <c r="H703" s="1">
        <v>1.1000000000000001</v>
      </c>
      <c r="I703" s="1">
        <v>9.375E-2</v>
      </c>
      <c r="J703" s="2" t="s">
        <v>8</v>
      </c>
    </row>
    <row r="704" spans="1:10" ht="24" customHeight="1" x14ac:dyDescent="0.3">
      <c r="A704" s="2" t="s">
        <v>12</v>
      </c>
      <c r="B704" s="1">
        <v>20011005</v>
      </c>
      <c r="C704" s="1" t="s">
        <v>11</v>
      </c>
      <c r="D704" s="1">
        <v>20011005</v>
      </c>
      <c r="E704" s="1" t="s">
        <v>756</v>
      </c>
      <c r="F704" s="2">
        <v>1</v>
      </c>
      <c r="G704" s="2" t="s">
        <v>13</v>
      </c>
      <c r="H704" s="1">
        <v>1.1000000000000001</v>
      </c>
      <c r="I704" s="1">
        <v>9.375E-2</v>
      </c>
      <c r="J704" s="2" t="s">
        <v>8</v>
      </c>
    </row>
    <row r="705" spans="1:10" ht="24" customHeight="1" x14ac:dyDescent="0.3">
      <c r="A705" s="2" t="s">
        <v>12</v>
      </c>
      <c r="B705" s="1">
        <v>20011001</v>
      </c>
      <c r="C705" s="1" t="s">
        <v>11</v>
      </c>
      <c r="D705" s="1">
        <v>20011001</v>
      </c>
      <c r="E705" s="1" t="s">
        <v>757</v>
      </c>
      <c r="F705" s="2">
        <v>1</v>
      </c>
      <c r="G705" s="2" t="s">
        <v>13</v>
      </c>
      <c r="H705" s="1">
        <v>1.1000000000000001</v>
      </c>
      <c r="I705" s="1">
        <v>9.375E-2</v>
      </c>
      <c r="J705" s="2" t="s">
        <v>8</v>
      </c>
    </row>
    <row r="706" spans="1:10" ht="24" customHeight="1" x14ac:dyDescent="0.3">
      <c r="A706" s="2" t="s">
        <v>12</v>
      </c>
      <c r="B706" s="1">
        <v>20011002</v>
      </c>
      <c r="C706" s="1" t="s">
        <v>11</v>
      </c>
      <c r="D706" s="1">
        <v>20011002</v>
      </c>
      <c r="E706" s="1" t="s">
        <v>758</v>
      </c>
      <c r="F706" s="2">
        <v>1</v>
      </c>
      <c r="G706" s="2" t="s">
        <v>13</v>
      </c>
      <c r="H706" s="1">
        <v>1.1000000000000001</v>
      </c>
      <c r="I706" s="1">
        <v>9.375E-2</v>
      </c>
      <c r="J706" s="2" t="s">
        <v>8</v>
      </c>
    </row>
    <row r="707" spans="1:10" ht="24" customHeight="1" x14ac:dyDescent="0.3">
      <c r="A707" s="2" t="s">
        <v>12</v>
      </c>
      <c r="B707" s="1">
        <v>20011003</v>
      </c>
      <c r="C707" s="1" t="s">
        <v>11</v>
      </c>
      <c r="D707" s="1">
        <v>20011003</v>
      </c>
      <c r="E707" s="1" t="s">
        <v>759</v>
      </c>
      <c r="F707" s="2">
        <v>1</v>
      </c>
      <c r="G707" s="2" t="s">
        <v>13</v>
      </c>
      <c r="H707" s="1">
        <v>1.1000000000000001</v>
      </c>
      <c r="I707" s="1">
        <v>9.375E-2</v>
      </c>
      <c r="J707" s="2" t="s">
        <v>8</v>
      </c>
    </row>
    <row r="708" spans="1:10" ht="24" customHeight="1" x14ac:dyDescent="0.3">
      <c r="A708" s="2" t="s">
        <v>12</v>
      </c>
      <c r="B708" s="1">
        <v>30087006</v>
      </c>
      <c r="C708" s="1" t="s">
        <v>11</v>
      </c>
      <c r="D708" s="1">
        <v>30087006</v>
      </c>
      <c r="E708" s="1" t="s">
        <v>760</v>
      </c>
      <c r="F708" s="2">
        <v>1</v>
      </c>
      <c r="G708" s="2" t="s">
        <v>13</v>
      </c>
      <c r="H708" s="1">
        <v>1.1000000000000001</v>
      </c>
      <c r="I708" s="1">
        <v>9.375E-2</v>
      </c>
      <c r="J708" s="2" t="s">
        <v>8</v>
      </c>
    </row>
    <row r="709" spans="1:10" ht="24" customHeight="1" x14ac:dyDescent="0.3">
      <c r="A709" s="2" t="s">
        <v>12</v>
      </c>
      <c r="B709" s="1">
        <v>10014013</v>
      </c>
      <c r="C709" s="1" t="s">
        <v>11</v>
      </c>
      <c r="D709" s="1">
        <v>10014013</v>
      </c>
      <c r="E709" s="1" t="s">
        <v>761</v>
      </c>
      <c r="F709" s="2">
        <v>1</v>
      </c>
      <c r="G709" s="2" t="s">
        <v>13</v>
      </c>
      <c r="H709" s="1">
        <v>1.1000000000000001</v>
      </c>
      <c r="I709" s="1">
        <v>9.375E-2</v>
      </c>
      <c r="J709" s="2" t="s">
        <v>8</v>
      </c>
    </row>
    <row r="710" spans="1:10" ht="24" customHeight="1" x14ac:dyDescent="0.3">
      <c r="A710" s="2" t="s">
        <v>12</v>
      </c>
      <c r="B710" s="1">
        <v>10014509</v>
      </c>
      <c r="C710" s="1" t="s">
        <v>11</v>
      </c>
      <c r="D710" s="1">
        <v>10014509</v>
      </c>
      <c r="E710" s="1" t="s">
        <v>762</v>
      </c>
      <c r="F710" s="2">
        <v>1</v>
      </c>
      <c r="G710" s="2" t="s">
        <v>13</v>
      </c>
      <c r="H710" s="1">
        <v>1.1000000000000001</v>
      </c>
      <c r="I710" s="1">
        <v>9.375E-2</v>
      </c>
      <c r="J710" s="2" t="s">
        <v>8</v>
      </c>
    </row>
    <row r="711" spans="1:10" ht="24" customHeight="1" x14ac:dyDescent="0.3">
      <c r="A711" s="2" t="s">
        <v>12</v>
      </c>
      <c r="B711" s="1">
        <v>10014501</v>
      </c>
      <c r="C711" s="1" t="s">
        <v>11</v>
      </c>
      <c r="D711" s="1">
        <v>10014501</v>
      </c>
      <c r="E711" s="1" t="s">
        <v>763</v>
      </c>
      <c r="F711" s="2">
        <v>1</v>
      </c>
      <c r="G711" s="2" t="s">
        <v>13</v>
      </c>
      <c r="H711" s="1">
        <v>1.1000000000000001</v>
      </c>
      <c r="I711" s="1">
        <v>9.375E-2</v>
      </c>
      <c r="J711" s="2" t="s">
        <v>8</v>
      </c>
    </row>
    <row r="712" spans="1:10" ht="24" customHeight="1" x14ac:dyDescent="0.3">
      <c r="A712" s="2" t="s">
        <v>12</v>
      </c>
      <c r="B712" s="1">
        <v>10014502</v>
      </c>
      <c r="C712" s="1" t="s">
        <v>11</v>
      </c>
      <c r="D712" s="1">
        <v>10014502</v>
      </c>
      <c r="E712" s="1" t="s">
        <v>764</v>
      </c>
      <c r="F712" s="2">
        <v>1</v>
      </c>
      <c r="G712" s="2" t="s">
        <v>13</v>
      </c>
      <c r="H712" s="1">
        <v>1.1000000000000001</v>
      </c>
      <c r="I712" s="1">
        <v>9.375E-2</v>
      </c>
      <c r="J712" s="2" t="s">
        <v>8</v>
      </c>
    </row>
    <row r="713" spans="1:10" ht="24" customHeight="1" x14ac:dyDescent="0.3">
      <c r="A713" s="2" t="s">
        <v>12</v>
      </c>
      <c r="B713" s="1">
        <v>10014503</v>
      </c>
      <c r="C713" s="1" t="s">
        <v>11</v>
      </c>
      <c r="D713" s="1">
        <v>10014503</v>
      </c>
      <c r="E713" s="1" t="s">
        <v>765</v>
      </c>
      <c r="F713" s="2">
        <v>1</v>
      </c>
      <c r="G713" s="2" t="s">
        <v>13</v>
      </c>
      <c r="H713" s="1">
        <v>1.1000000000000001</v>
      </c>
      <c r="I713" s="1">
        <v>9.375E-2</v>
      </c>
      <c r="J713" s="2" t="s">
        <v>8</v>
      </c>
    </row>
    <row r="714" spans="1:10" ht="24" customHeight="1" x14ac:dyDescent="0.3">
      <c r="A714" s="2" t="s">
        <v>12</v>
      </c>
      <c r="B714" s="1">
        <v>10014511</v>
      </c>
      <c r="C714" s="1" t="s">
        <v>11</v>
      </c>
      <c r="D714" s="1">
        <v>10014511</v>
      </c>
      <c r="E714" s="1" t="s">
        <v>766</v>
      </c>
      <c r="F714" s="2">
        <v>1</v>
      </c>
      <c r="G714" s="2" t="s">
        <v>13</v>
      </c>
      <c r="H714" s="1">
        <v>1.1000000000000001</v>
      </c>
      <c r="I714" s="1">
        <v>9.375E-2</v>
      </c>
      <c r="J714" s="2" t="s">
        <v>8</v>
      </c>
    </row>
    <row r="715" spans="1:10" ht="24" customHeight="1" x14ac:dyDescent="0.3">
      <c r="A715" s="2" t="s">
        <v>12</v>
      </c>
      <c r="B715" s="1">
        <v>10014504</v>
      </c>
      <c r="C715" s="1" t="s">
        <v>11</v>
      </c>
      <c r="D715" s="1">
        <v>10014504</v>
      </c>
      <c r="E715" s="1" t="s">
        <v>767</v>
      </c>
      <c r="F715" s="2">
        <v>1</v>
      </c>
      <c r="G715" s="2" t="s">
        <v>13</v>
      </c>
      <c r="H715" s="1">
        <v>1.1000000000000001</v>
      </c>
      <c r="I715" s="1">
        <v>9.375E-2</v>
      </c>
      <c r="J715" s="2" t="s">
        <v>8</v>
      </c>
    </row>
    <row r="716" spans="1:10" ht="24" customHeight="1" x14ac:dyDescent="0.3">
      <c r="A716" s="2" t="s">
        <v>12</v>
      </c>
      <c r="B716" s="1">
        <v>10014506</v>
      </c>
      <c r="C716" s="1" t="s">
        <v>11</v>
      </c>
      <c r="D716" s="1">
        <v>10014506</v>
      </c>
      <c r="E716" s="1" t="s">
        <v>768</v>
      </c>
      <c r="F716" s="2">
        <v>1</v>
      </c>
      <c r="G716" s="2" t="s">
        <v>13</v>
      </c>
      <c r="H716" s="1">
        <v>1.1000000000000001</v>
      </c>
      <c r="I716" s="1">
        <v>9.375E-2</v>
      </c>
      <c r="J716" s="2" t="s">
        <v>8</v>
      </c>
    </row>
    <row r="717" spans="1:10" ht="24" customHeight="1" x14ac:dyDescent="0.3">
      <c r="A717" s="2" t="s">
        <v>12</v>
      </c>
      <c r="B717" s="1">
        <v>10014507</v>
      </c>
      <c r="C717" s="1" t="s">
        <v>11</v>
      </c>
      <c r="D717" s="1">
        <v>10014507</v>
      </c>
      <c r="E717" s="1" t="s">
        <v>769</v>
      </c>
      <c r="F717" s="2">
        <v>1</v>
      </c>
      <c r="G717" s="2" t="s">
        <v>13</v>
      </c>
      <c r="H717" s="1">
        <v>1.1000000000000001</v>
      </c>
      <c r="I717" s="1">
        <v>9.375E-2</v>
      </c>
      <c r="J717" s="2" t="s">
        <v>8</v>
      </c>
    </row>
    <row r="718" spans="1:10" ht="24" customHeight="1" x14ac:dyDescent="0.3">
      <c r="A718" s="2" t="s">
        <v>12</v>
      </c>
      <c r="B718" s="1">
        <v>10014505</v>
      </c>
      <c r="C718" s="1" t="s">
        <v>11</v>
      </c>
      <c r="D718" s="1">
        <v>10014505</v>
      </c>
      <c r="E718" s="1" t="s">
        <v>770</v>
      </c>
      <c r="F718" s="2">
        <v>1</v>
      </c>
      <c r="G718" s="2" t="s">
        <v>13</v>
      </c>
      <c r="H718" s="1">
        <v>1.1000000000000001</v>
      </c>
      <c r="I718" s="1">
        <v>9.375E-2</v>
      </c>
      <c r="J718" s="2" t="s">
        <v>8</v>
      </c>
    </row>
    <row r="719" spans="1:10" ht="24" customHeight="1" x14ac:dyDescent="0.3">
      <c r="A719" s="2" t="s">
        <v>12</v>
      </c>
      <c r="B719" s="1">
        <v>10014508</v>
      </c>
      <c r="C719" s="1" t="s">
        <v>11</v>
      </c>
      <c r="D719" s="1">
        <v>10014508</v>
      </c>
      <c r="E719" s="1" t="s">
        <v>771</v>
      </c>
      <c r="F719" s="2">
        <v>1</v>
      </c>
      <c r="G719" s="2" t="s">
        <v>13</v>
      </c>
      <c r="H719" s="1">
        <v>1.1000000000000001</v>
      </c>
      <c r="I719" s="1">
        <v>9.375E-2</v>
      </c>
      <c r="J719" s="2" t="s">
        <v>8</v>
      </c>
    </row>
    <row r="720" spans="1:10" ht="24" customHeight="1" x14ac:dyDescent="0.3">
      <c r="A720" s="2" t="s">
        <v>12</v>
      </c>
      <c r="B720" s="1">
        <v>10014512</v>
      </c>
      <c r="C720" s="1" t="s">
        <v>11</v>
      </c>
      <c r="D720" s="1">
        <v>10014512</v>
      </c>
      <c r="E720" s="1" t="s">
        <v>772</v>
      </c>
      <c r="F720" s="2">
        <v>1</v>
      </c>
      <c r="G720" s="2" t="s">
        <v>13</v>
      </c>
      <c r="H720" s="1">
        <v>1.1000000000000001</v>
      </c>
      <c r="I720" s="1">
        <v>9.375E-2</v>
      </c>
      <c r="J720" s="2" t="s">
        <v>8</v>
      </c>
    </row>
    <row r="721" spans="1:10" ht="24" customHeight="1" x14ac:dyDescent="0.3">
      <c r="A721" s="2" t="s">
        <v>12</v>
      </c>
      <c r="B721" s="1">
        <v>30031001</v>
      </c>
      <c r="C721" s="1" t="s">
        <v>11</v>
      </c>
      <c r="D721" s="1">
        <v>30031001</v>
      </c>
      <c r="E721" s="1" t="s">
        <v>773</v>
      </c>
      <c r="F721" s="2">
        <v>1</v>
      </c>
      <c r="G721" s="2" t="s">
        <v>13</v>
      </c>
      <c r="H721" s="1">
        <v>1.1000000000000001</v>
      </c>
      <c r="I721" s="1">
        <v>9.375E-2</v>
      </c>
      <c r="J721" s="2" t="s">
        <v>8</v>
      </c>
    </row>
    <row r="722" spans="1:10" ht="24" customHeight="1" x14ac:dyDescent="0.3">
      <c r="A722" s="2" t="s">
        <v>12</v>
      </c>
      <c r="B722" s="1">
        <v>30022004</v>
      </c>
      <c r="C722" s="1" t="s">
        <v>11</v>
      </c>
      <c r="D722" s="1">
        <v>30022004</v>
      </c>
      <c r="E722" s="1" t="s">
        <v>774</v>
      </c>
      <c r="F722" s="2">
        <v>1</v>
      </c>
      <c r="G722" s="2" t="s">
        <v>13</v>
      </c>
      <c r="H722" s="1">
        <v>1.1000000000000001</v>
      </c>
      <c r="I722" s="1">
        <v>9.375E-2</v>
      </c>
      <c r="J722" s="2" t="s">
        <v>8</v>
      </c>
    </row>
    <row r="723" spans="1:10" ht="24" customHeight="1" x14ac:dyDescent="0.3">
      <c r="A723" s="2" t="s">
        <v>12</v>
      </c>
      <c r="B723" s="1">
        <v>30016008</v>
      </c>
      <c r="C723" s="1" t="s">
        <v>11</v>
      </c>
      <c r="D723" s="1">
        <v>30016008</v>
      </c>
      <c r="E723" s="1" t="s">
        <v>775</v>
      </c>
      <c r="F723" s="2">
        <v>1</v>
      </c>
      <c r="G723" s="2" t="s">
        <v>13</v>
      </c>
      <c r="H723" s="1">
        <v>1.1000000000000001</v>
      </c>
      <c r="I723" s="1">
        <v>9.375E-2</v>
      </c>
      <c r="J723" s="2" t="s">
        <v>8</v>
      </c>
    </row>
    <row r="724" spans="1:10" ht="24" customHeight="1" x14ac:dyDescent="0.3">
      <c r="A724" s="2" t="s">
        <v>12</v>
      </c>
      <c r="B724" s="1">
        <v>20050001</v>
      </c>
      <c r="C724" s="1" t="s">
        <v>11</v>
      </c>
      <c r="D724" s="1">
        <v>20050001</v>
      </c>
      <c r="E724" s="1" t="s">
        <v>776</v>
      </c>
      <c r="F724" s="2">
        <v>1</v>
      </c>
      <c r="G724" s="2" t="s">
        <v>13</v>
      </c>
      <c r="H724" s="1">
        <v>1.1000000000000001</v>
      </c>
      <c r="I724" s="1">
        <v>9.375E-2</v>
      </c>
      <c r="J724" s="2" t="s">
        <v>8</v>
      </c>
    </row>
    <row r="725" spans="1:10" ht="24" customHeight="1" x14ac:dyDescent="0.3">
      <c r="A725" s="2" t="s">
        <v>12</v>
      </c>
      <c r="B725" s="1">
        <v>20050008</v>
      </c>
      <c r="C725" s="1" t="s">
        <v>11</v>
      </c>
      <c r="D725" s="1">
        <v>20050008</v>
      </c>
      <c r="E725" s="1" t="s">
        <v>777</v>
      </c>
      <c r="F725" s="2">
        <v>1</v>
      </c>
      <c r="G725" s="2" t="s">
        <v>13</v>
      </c>
      <c r="H725" s="1">
        <v>1.1000000000000001</v>
      </c>
      <c r="I725" s="1">
        <v>9.375E-2</v>
      </c>
      <c r="J725" s="2" t="s">
        <v>8</v>
      </c>
    </row>
    <row r="726" spans="1:10" ht="24" customHeight="1" x14ac:dyDescent="0.3">
      <c r="A726" s="2" t="s">
        <v>12</v>
      </c>
      <c r="B726" s="1">
        <v>30124003</v>
      </c>
      <c r="C726" s="1" t="s">
        <v>11</v>
      </c>
      <c r="D726" s="1">
        <v>30124003</v>
      </c>
      <c r="E726" s="1" t="s">
        <v>778</v>
      </c>
      <c r="F726" s="2">
        <v>1</v>
      </c>
      <c r="G726" s="2" t="s">
        <v>13</v>
      </c>
      <c r="H726" s="1">
        <v>1.1000000000000001</v>
      </c>
      <c r="I726" s="1">
        <v>9.375E-2</v>
      </c>
      <c r="J726" s="2" t="s">
        <v>8</v>
      </c>
    </row>
    <row r="727" spans="1:10" ht="24" customHeight="1" x14ac:dyDescent="0.3">
      <c r="A727" s="2" t="s">
        <v>12</v>
      </c>
      <c r="B727" s="1">
        <v>30106002</v>
      </c>
      <c r="C727" s="1" t="s">
        <v>11</v>
      </c>
      <c r="D727" s="1">
        <v>30106002</v>
      </c>
      <c r="E727" s="1" t="s">
        <v>779</v>
      </c>
      <c r="F727" s="2">
        <v>1</v>
      </c>
      <c r="G727" s="2" t="s">
        <v>13</v>
      </c>
      <c r="H727" s="1">
        <v>1.1000000000000001</v>
      </c>
      <c r="I727" s="1">
        <v>9.375E-2</v>
      </c>
      <c r="J727" s="2" t="s">
        <v>8</v>
      </c>
    </row>
    <row r="728" spans="1:10" ht="24" customHeight="1" x14ac:dyDescent="0.3">
      <c r="A728" s="2" t="s">
        <v>12</v>
      </c>
      <c r="B728" s="1">
        <v>30106004</v>
      </c>
      <c r="C728" s="1" t="s">
        <v>11</v>
      </c>
      <c r="D728" s="1">
        <v>30106004</v>
      </c>
      <c r="E728" s="1" t="s">
        <v>780</v>
      </c>
      <c r="F728" s="2">
        <v>1</v>
      </c>
      <c r="G728" s="2" t="s">
        <v>13</v>
      </c>
      <c r="H728" s="1">
        <v>1.1000000000000001</v>
      </c>
      <c r="I728" s="1">
        <v>9.375E-2</v>
      </c>
      <c r="J728" s="2" t="s">
        <v>8</v>
      </c>
    </row>
    <row r="729" spans="1:10" ht="24" customHeight="1" x14ac:dyDescent="0.3">
      <c r="A729" s="2" t="s">
        <v>12</v>
      </c>
      <c r="B729" s="1">
        <v>30116003</v>
      </c>
      <c r="C729" s="1" t="s">
        <v>11</v>
      </c>
      <c r="D729" s="1">
        <v>30116003</v>
      </c>
      <c r="E729" s="1" t="s">
        <v>781</v>
      </c>
      <c r="F729" s="2">
        <v>1</v>
      </c>
      <c r="G729" s="2" t="s">
        <v>13</v>
      </c>
      <c r="H729" s="1">
        <v>1.1000000000000001</v>
      </c>
      <c r="I729" s="1">
        <v>9.375E-2</v>
      </c>
      <c r="J729" s="2" t="s">
        <v>8</v>
      </c>
    </row>
    <row r="730" spans="1:10" ht="24" customHeight="1" x14ac:dyDescent="0.3">
      <c r="A730" s="2" t="s">
        <v>12</v>
      </c>
      <c r="B730" s="1">
        <v>30116001</v>
      </c>
      <c r="C730" s="1" t="s">
        <v>11</v>
      </c>
      <c r="D730" s="1">
        <v>30116001</v>
      </c>
      <c r="E730" s="1" t="s">
        <v>782</v>
      </c>
      <c r="F730" s="2">
        <v>1</v>
      </c>
      <c r="G730" s="2" t="s">
        <v>13</v>
      </c>
      <c r="H730" s="1">
        <v>1.1000000000000001</v>
      </c>
      <c r="I730" s="1">
        <v>9.375E-2</v>
      </c>
      <c r="J730" s="2" t="s">
        <v>8</v>
      </c>
    </row>
    <row r="731" spans="1:10" ht="24" customHeight="1" x14ac:dyDescent="0.3">
      <c r="A731" s="2" t="s">
        <v>12</v>
      </c>
      <c r="B731" s="1">
        <v>30116002</v>
      </c>
      <c r="C731" s="1" t="s">
        <v>11</v>
      </c>
      <c r="D731" s="1">
        <v>30116002</v>
      </c>
      <c r="E731" s="1" t="s">
        <v>783</v>
      </c>
      <c r="F731" s="2">
        <v>1</v>
      </c>
      <c r="G731" s="2" t="s">
        <v>13</v>
      </c>
      <c r="H731" s="1">
        <v>1.1000000000000001</v>
      </c>
      <c r="I731" s="1">
        <v>9.375E-2</v>
      </c>
      <c r="J731" s="2" t="s">
        <v>8</v>
      </c>
    </row>
    <row r="732" spans="1:10" ht="24" customHeight="1" x14ac:dyDescent="0.3">
      <c r="A732" s="2" t="s">
        <v>12</v>
      </c>
      <c r="B732" s="1">
        <v>30116004</v>
      </c>
      <c r="C732" s="1" t="s">
        <v>11</v>
      </c>
      <c r="D732" s="1">
        <v>30116004</v>
      </c>
      <c r="E732" s="1" t="s">
        <v>784</v>
      </c>
      <c r="F732" s="2">
        <v>1</v>
      </c>
      <c r="G732" s="2" t="s">
        <v>13</v>
      </c>
      <c r="H732" s="1">
        <v>1.1000000000000001</v>
      </c>
      <c r="I732" s="1">
        <v>9.375E-2</v>
      </c>
      <c r="J732" s="2" t="s">
        <v>8</v>
      </c>
    </row>
    <row r="733" spans="1:10" ht="24" customHeight="1" x14ac:dyDescent="0.3">
      <c r="A733" s="2" t="s">
        <v>12</v>
      </c>
      <c r="B733" s="1">
        <v>30116005</v>
      </c>
      <c r="C733" s="1" t="s">
        <v>11</v>
      </c>
      <c r="D733" s="1">
        <v>30116005</v>
      </c>
      <c r="E733" s="1" t="s">
        <v>785</v>
      </c>
      <c r="F733" s="2">
        <v>1</v>
      </c>
      <c r="G733" s="2" t="s">
        <v>13</v>
      </c>
      <c r="H733" s="1">
        <v>1.1000000000000001</v>
      </c>
      <c r="I733" s="1">
        <v>9.375E-2</v>
      </c>
      <c r="J733" s="2" t="s">
        <v>8</v>
      </c>
    </row>
    <row r="734" spans="1:10" ht="24" customHeight="1" x14ac:dyDescent="0.3">
      <c r="A734" s="2" t="s">
        <v>12</v>
      </c>
      <c r="B734" s="1">
        <v>30104003</v>
      </c>
      <c r="C734" s="1" t="s">
        <v>11</v>
      </c>
      <c r="D734" s="1">
        <v>30104003</v>
      </c>
      <c r="E734" s="1" t="s">
        <v>786</v>
      </c>
      <c r="F734" s="2">
        <v>1</v>
      </c>
      <c r="G734" s="2" t="s">
        <v>13</v>
      </c>
      <c r="H734" s="1">
        <v>1.1000000000000001</v>
      </c>
      <c r="I734" s="1">
        <v>9.375E-2</v>
      </c>
      <c r="J734" s="2" t="s">
        <v>8</v>
      </c>
    </row>
    <row r="735" spans="1:10" ht="24" customHeight="1" x14ac:dyDescent="0.3">
      <c r="A735" s="2" t="s">
        <v>12</v>
      </c>
      <c r="B735" s="1">
        <v>30114003</v>
      </c>
      <c r="C735" s="1" t="s">
        <v>11</v>
      </c>
      <c r="D735" s="1">
        <v>30114003</v>
      </c>
      <c r="E735" s="1" t="s">
        <v>787</v>
      </c>
      <c r="F735" s="2">
        <v>1</v>
      </c>
      <c r="G735" s="2" t="s">
        <v>13</v>
      </c>
      <c r="H735" s="1">
        <v>1.1000000000000001</v>
      </c>
      <c r="I735" s="1">
        <v>9.375E-2</v>
      </c>
      <c r="J735" s="2" t="s">
        <v>8</v>
      </c>
    </row>
    <row r="736" spans="1:10" ht="24" customHeight="1" x14ac:dyDescent="0.3">
      <c r="A736" s="2" t="s">
        <v>12</v>
      </c>
      <c r="B736" s="1">
        <v>30114001</v>
      </c>
      <c r="C736" s="1" t="s">
        <v>11</v>
      </c>
      <c r="D736" s="1">
        <v>30114001</v>
      </c>
      <c r="E736" s="1" t="s">
        <v>788</v>
      </c>
      <c r="F736" s="2">
        <v>1</v>
      </c>
      <c r="G736" s="2" t="s">
        <v>13</v>
      </c>
      <c r="H736" s="1">
        <v>1.1000000000000001</v>
      </c>
      <c r="I736" s="1">
        <v>9.375E-2</v>
      </c>
      <c r="J736" s="2" t="s">
        <v>8</v>
      </c>
    </row>
    <row r="737" spans="1:10" ht="24" customHeight="1" x14ac:dyDescent="0.3">
      <c r="A737" s="2" t="s">
        <v>12</v>
      </c>
      <c r="B737" s="1">
        <v>30114004</v>
      </c>
      <c r="C737" s="1" t="s">
        <v>11</v>
      </c>
      <c r="D737" s="1">
        <v>30114004</v>
      </c>
      <c r="E737" s="1" t="s">
        <v>789</v>
      </c>
      <c r="F737" s="2">
        <v>1</v>
      </c>
      <c r="G737" s="2" t="s">
        <v>13</v>
      </c>
      <c r="H737" s="1">
        <v>1.1000000000000001</v>
      </c>
      <c r="I737" s="1">
        <v>9.375E-2</v>
      </c>
      <c r="J737" s="2" t="s">
        <v>8</v>
      </c>
    </row>
    <row r="738" spans="1:10" ht="24" customHeight="1" x14ac:dyDescent="0.3">
      <c r="A738" s="2" t="s">
        <v>12</v>
      </c>
      <c r="B738" s="1">
        <v>30106003</v>
      </c>
      <c r="C738" s="1" t="s">
        <v>11</v>
      </c>
      <c r="D738" s="1">
        <v>30106003</v>
      </c>
      <c r="E738" s="1" t="s">
        <v>790</v>
      </c>
      <c r="F738" s="2">
        <v>1</v>
      </c>
      <c r="G738" s="2" t="s">
        <v>13</v>
      </c>
      <c r="H738" s="1">
        <v>1.1000000000000001</v>
      </c>
      <c r="I738" s="1">
        <v>9.375E-2</v>
      </c>
      <c r="J738" s="2" t="s">
        <v>8</v>
      </c>
    </row>
    <row r="739" spans="1:10" ht="24" customHeight="1" x14ac:dyDescent="0.3">
      <c r="A739" s="2" t="s">
        <v>12</v>
      </c>
      <c r="B739" s="1">
        <v>10014105</v>
      </c>
      <c r="C739" s="1" t="s">
        <v>11</v>
      </c>
      <c r="D739" s="1">
        <v>10014105</v>
      </c>
      <c r="E739" s="1" t="s">
        <v>791</v>
      </c>
      <c r="F739" s="2">
        <v>1</v>
      </c>
      <c r="G739" s="2" t="s">
        <v>13</v>
      </c>
      <c r="H739" s="1">
        <v>1.1000000000000001</v>
      </c>
      <c r="I739" s="1">
        <v>9.375E-2</v>
      </c>
      <c r="J739" s="2" t="s">
        <v>8</v>
      </c>
    </row>
    <row r="740" spans="1:10" ht="24" customHeight="1" x14ac:dyDescent="0.3">
      <c r="A740" s="2" t="s">
        <v>12</v>
      </c>
      <c r="B740" s="1">
        <v>10014104</v>
      </c>
      <c r="C740" s="1" t="s">
        <v>11</v>
      </c>
      <c r="D740" s="1">
        <v>10014104</v>
      </c>
      <c r="E740" s="1" t="s">
        <v>792</v>
      </c>
      <c r="F740" s="2">
        <v>1</v>
      </c>
      <c r="G740" s="2" t="s">
        <v>13</v>
      </c>
      <c r="H740" s="1">
        <v>1.1000000000000001</v>
      </c>
      <c r="I740" s="1">
        <v>9.375E-2</v>
      </c>
      <c r="J740" s="2" t="s">
        <v>8</v>
      </c>
    </row>
    <row r="741" spans="1:10" ht="24" customHeight="1" x14ac:dyDescent="0.3">
      <c r="A741" s="2" t="s">
        <v>12</v>
      </c>
      <c r="B741" s="1">
        <v>10014106</v>
      </c>
      <c r="C741" s="1" t="s">
        <v>11</v>
      </c>
      <c r="D741" s="1">
        <v>10014106</v>
      </c>
      <c r="E741" s="1" t="s">
        <v>793</v>
      </c>
      <c r="F741" s="2">
        <v>1</v>
      </c>
      <c r="G741" s="2" t="s">
        <v>13</v>
      </c>
      <c r="H741" s="1">
        <v>1.1000000000000001</v>
      </c>
      <c r="I741" s="1">
        <v>9.375E-2</v>
      </c>
      <c r="J741" s="2" t="s">
        <v>8</v>
      </c>
    </row>
    <row r="742" spans="1:10" ht="24" customHeight="1" x14ac:dyDescent="0.3">
      <c r="A742" s="2" t="s">
        <v>12</v>
      </c>
      <c r="B742" s="1">
        <v>10014107</v>
      </c>
      <c r="C742" s="1" t="s">
        <v>11</v>
      </c>
      <c r="D742" s="1">
        <v>10014107</v>
      </c>
      <c r="E742" s="1" t="s">
        <v>794</v>
      </c>
      <c r="F742" s="2">
        <v>1</v>
      </c>
      <c r="G742" s="2" t="s">
        <v>13</v>
      </c>
      <c r="H742" s="1">
        <v>1.1000000000000001</v>
      </c>
      <c r="I742" s="1">
        <v>9.375E-2</v>
      </c>
      <c r="J742" s="2" t="s">
        <v>8</v>
      </c>
    </row>
    <row r="743" spans="1:10" ht="24" customHeight="1" x14ac:dyDescent="0.3">
      <c r="A743" s="2" t="s">
        <v>12</v>
      </c>
      <c r="B743" s="1">
        <v>10014108</v>
      </c>
      <c r="C743" s="1" t="s">
        <v>11</v>
      </c>
      <c r="D743" s="1">
        <v>10014108</v>
      </c>
      <c r="E743" s="1" t="s">
        <v>795</v>
      </c>
      <c r="F743" s="2">
        <v>1</v>
      </c>
      <c r="G743" s="2" t="s">
        <v>13</v>
      </c>
      <c r="H743" s="1">
        <v>1.1000000000000001</v>
      </c>
      <c r="I743" s="1">
        <v>9.375E-2</v>
      </c>
      <c r="J743" s="2" t="s">
        <v>8</v>
      </c>
    </row>
    <row r="744" spans="1:10" ht="24" customHeight="1" x14ac:dyDescent="0.3">
      <c r="A744" s="2" t="s">
        <v>12</v>
      </c>
      <c r="B744" s="1">
        <v>10014111</v>
      </c>
      <c r="C744" s="1" t="s">
        <v>11</v>
      </c>
      <c r="D744" s="1">
        <v>10014111</v>
      </c>
      <c r="E744" s="1" t="s">
        <v>796</v>
      </c>
      <c r="F744" s="2">
        <v>1</v>
      </c>
      <c r="G744" s="2" t="s">
        <v>13</v>
      </c>
      <c r="H744" s="1">
        <v>1.1000000000000001</v>
      </c>
      <c r="I744" s="1">
        <v>9.375E-2</v>
      </c>
      <c r="J744" s="2" t="s">
        <v>8</v>
      </c>
    </row>
    <row r="745" spans="1:10" ht="24" customHeight="1" x14ac:dyDescent="0.3">
      <c r="A745" s="2" t="s">
        <v>12</v>
      </c>
      <c r="B745" s="1">
        <v>10014112</v>
      </c>
      <c r="C745" s="1" t="s">
        <v>11</v>
      </c>
      <c r="D745" s="1">
        <v>10014112</v>
      </c>
      <c r="E745" s="1" t="s">
        <v>797</v>
      </c>
      <c r="F745" s="2">
        <v>1</v>
      </c>
      <c r="G745" s="2" t="s">
        <v>13</v>
      </c>
      <c r="H745" s="1">
        <v>1.1000000000000001</v>
      </c>
      <c r="I745" s="1">
        <v>9.375E-2</v>
      </c>
      <c r="J745" s="2" t="s">
        <v>8</v>
      </c>
    </row>
    <row r="746" spans="1:10" ht="24" customHeight="1" x14ac:dyDescent="0.3">
      <c r="A746" s="2" t="s">
        <v>12</v>
      </c>
      <c r="B746" s="1">
        <v>10014513</v>
      </c>
      <c r="C746" s="1" t="s">
        <v>11</v>
      </c>
      <c r="D746" s="1">
        <v>10014513</v>
      </c>
      <c r="E746" s="1" t="s">
        <v>798</v>
      </c>
      <c r="F746" s="2">
        <v>1</v>
      </c>
      <c r="G746" s="2" t="s">
        <v>13</v>
      </c>
      <c r="H746" s="1">
        <v>1.1000000000000001</v>
      </c>
      <c r="I746" s="1">
        <v>9.375E-2</v>
      </c>
      <c r="J746" s="2" t="s">
        <v>8</v>
      </c>
    </row>
    <row r="747" spans="1:10" ht="24" customHeight="1" x14ac:dyDescent="0.3">
      <c r="A747" s="2" t="s">
        <v>12</v>
      </c>
      <c r="B747" s="1">
        <v>30088001</v>
      </c>
      <c r="C747" s="1" t="s">
        <v>11</v>
      </c>
      <c r="D747" s="1">
        <v>30088001</v>
      </c>
      <c r="E747" s="1" t="s">
        <v>799</v>
      </c>
      <c r="F747" s="2">
        <v>1</v>
      </c>
      <c r="G747" s="2" t="s">
        <v>13</v>
      </c>
      <c r="H747" s="1">
        <v>1.1000000000000001</v>
      </c>
      <c r="I747" s="1">
        <v>9.375E-2</v>
      </c>
      <c r="J747" s="2" t="s">
        <v>8</v>
      </c>
    </row>
    <row r="748" spans="1:10" ht="24" customHeight="1" x14ac:dyDescent="0.3">
      <c r="A748" s="2" t="s">
        <v>12</v>
      </c>
      <c r="B748" s="1">
        <v>30088202</v>
      </c>
      <c r="C748" s="1" t="s">
        <v>11</v>
      </c>
      <c r="D748" s="1">
        <v>30088202</v>
      </c>
      <c r="E748" s="1" t="s">
        <v>800</v>
      </c>
      <c r="F748" s="2">
        <v>1</v>
      </c>
      <c r="G748" s="2" t="s">
        <v>13</v>
      </c>
      <c r="H748" s="1">
        <v>1.1000000000000001</v>
      </c>
      <c r="I748" s="1">
        <v>9.375E-2</v>
      </c>
      <c r="J748" s="2" t="s">
        <v>8</v>
      </c>
    </row>
    <row r="749" spans="1:10" ht="24" customHeight="1" x14ac:dyDescent="0.3">
      <c r="A749" s="2" t="s">
        <v>12</v>
      </c>
      <c r="B749" s="1">
        <v>30088201</v>
      </c>
      <c r="C749" s="1" t="s">
        <v>11</v>
      </c>
      <c r="D749" s="1">
        <v>30088201</v>
      </c>
      <c r="E749" s="1" t="s">
        <v>801</v>
      </c>
      <c r="F749" s="2">
        <v>1</v>
      </c>
      <c r="G749" s="2" t="s">
        <v>13</v>
      </c>
      <c r="H749" s="1">
        <v>1.1000000000000001</v>
      </c>
      <c r="I749" s="1">
        <v>9.375E-2</v>
      </c>
      <c r="J749" s="2" t="s">
        <v>8</v>
      </c>
    </row>
    <row r="750" spans="1:10" ht="24" customHeight="1" x14ac:dyDescent="0.3">
      <c r="A750" s="2" t="s">
        <v>12</v>
      </c>
      <c r="B750" s="1">
        <v>30084305</v>
      </c>
      <c r="C750" s="1" t="s">
        <v>11</v>
      </c>
      <c r="D750" s="1">
        <v>30084305</v>
      </c>
      <c r="E750" s="1" t="s">
        <v>802</v>
      </c>
      <c r="F750" s="2">
        <v>1</v>
      </c>
      <c r="G750" s="2" t="s">
        <v>13</v>
      </c>
      <c r="H750" s="1">
        <v>1.1000000000000001</v>
      </c>
      <c r="I750" s="1">
        <v>9.375E-2</v>
      </c>
      <c r="J750" s="2" t="s">
        <v>8</v>
      </c>
    </row>
    <row r="751" spans="1:10" ht="24" customHeight="1" x14ac:dyDescent="0.3">
      <c r="A751" s="2" t="s">
        <v>12</v>
      </c>
      <c r="B751" s="1">
        <v>30084105</v>
      </c>
      <c r="C751" s="1" t="s">
        <v>11</v>
      </c>
      <c r="D751" s="1">
        <v>30084105</v>
      </c>
      <c r="E751" s="1" t="s">
        <v>803</v>
      </c>
      <c r="F751" s="2">
        <v>1</v>
      </c>
      <c r="G751" s="2" t="s">
        <v>13</v>
      </c>
      <c r="H751" s="1">
        <v>1.1000000000000001</v>
      </c>
      <c r="I751" s="1">
        <v>9.375E-2</v>
      </c>
      <c r="J751" s="2" t="s">
        <v>8</v>
      </c>
    </row>
    <row r="752" spans="1:10" ht="24" customHeight="1" x14ac:dyDescent="0.3">
      <c r="A752" s="2" t="s">
        <v>12</v>
      </c>
      <c r="B752" s="1">
        <v>30084306</v>
      </c>
      <c r="C752" s="1" t="s">
        <v>11</v>
      </c>
      <c r="D752" s="1">
        <v>30084306</v>
      </c>
      <c r="E752" s="1" t="s">
        <v>804</v>
      </c>
      <c r="F752" s="2">
        <v>1</v>
      </c>
      <c r="G752" s="2" t="s">
        <v>13</v>
      </c>
      <c r="H752" s="1">
        <v>1.1000000000000001</v>
      </c>
      <c r="I752" s="1">
        <v>9.375E-2</v>
      </c>
      <c r="J752" s="2" t="s">
        <v>8</v>
      </c>
    </row>
    <row r="753" spans="1:10" ht="24" customHeight="1" x14ac:dyDescent="0.3">
      <c r="A753" s="2" t="s">
        <v>12</v>
      </c>
      <c r="B753" s="1">
        <v>30084007</v>
      </c>
      <c r="C753" s="1" t="s">
        <v>11</v>
      </c>
      <c r="D753" s="1">
        <v>30084007</v>
      </c>
      <c r="E753" s="1" t="s">
        <v>805</v>
      </c>
      <c r="F753" s="2">
        <v>1</v>
      </c>
      <c r="G753" s="2" t="s">
        <v>13</v>
      </c>
      <c r="H753" s="1">
        <v>1.1000000000000001</v>
      </c>
      <c r="I753" s="1">
        <v>9.375E-2</v>
      </c>
      <c r="J753" s="2" t="s">
        <v>8</v>
      </c>
    </row>
    <row r="754" spans="1:10" ht="24" customHeight="1" x14ac:dyDescent="0.3">
      <c r="A754" s="2" t="s">
        <v>12</v>
      </c>
      <c r="B754" s="1">
        <v>30084106</v>
      </c>
      <c r="C754" s="1" t="s">
        <v>11</v>
      </c>
      <c r="D754" s="1">
        <v>30084106</v>
      </c>
      <c r="E754" s="1" t="s">
        <v>806</v>
      </c>
      <c r="F754" s="2">
        <v>1</v>
      </c>
      <c r="G754" s="2" t="s">
        <v>13</v>
      </c>
      <c r="H754" s="1">
        <v>1.1000000000000001</v>
      </c>
      <c r="I754" s="1">
        <v>9.375E-2</v>
      </c>
      <c r="J754" s="2" t="s">
        <v>8</v>
      </c>
    </row>
    <row r="755" spans="1:10" ht="24" customHeight="1" x14ac:dyDescent="0.3">
      <c r="A755" s="2" t="s">
        <v>12</v>
      </c>
      <c r="B755" s="1">
        <v>30084006</v>
      </c>
      <c r="C755" s="1" t="s">
        <v>11</v>
      </c>
      <c r="D755" s="1">
        <v>30084006</v>
      </c>
      <c r="E755" s="1" t="s">
        <v>807</v>
      </c>
      <c r="F755" s="2">
        <v>1</v>
      </c>
      <c r="G755" s="2" t="s">
        <v>13</v>
      </c>
      <c r="H755" s="1">
        <v>1.1000000000000001</v>
      </c>
      <c r="I755" s="1">
        <v>9.375E-2</v>
      </c>
      <c r="J755" s="2" t="s">
        <v>8</v>
      </c>
    </row>
    <row r="756" spans="1:10" ht="24" customHeight="1" x14ac:dyDescent="0.3">
      <c r="A756" s="2" t="s">
        <v>12</v>
      </c>
      <c r="B756" s="1">
        <v>30084206</v>
      </c>
      <c r="C756" s="1" t="s">
        <v>11</v>
      </c>
      <c r="D756" s="1">
        <v>30084206</v>
      </c>
      <c r="E756" s="1" t="s">
        <v>808</v>
      </c>
      <c r="F756" s="2">
        <v>1</v>
      </c>
      <c r="G756" s="2" t="s">
        <v>13</v>
      </c>
      <c r="H756" s="1">
        <v>1.1000000000000001</v>
      </c>
      <c r="I756" s="1">
        <v>9.375E-2</v>
      </c>
      <c r="J756" s="2" t="s">
        <v>8</v>
      </c>
    </row>
    <row r="757" spans="1:10" ht="24" customHeight="1" x14ac:dyDescent="0.3">
      <c r="A757" s="2" t="s">
        <v>12</v>
      </c>
      <c r="B757" s="1">
        <v>30084001</v>
      </c>
      <c r="C757" s="1" t="s">
        <v>11</v>
      </c>
      <c r="D757" s="1">
        <v>30084001</v>
      </c>
      <c r="E757" s="1" t="s">
        <v>809</v>
      </c>
      <c r="F757" s="2">
        <v>1</v>
      </c>
      <c r="G757" s="2" t="s">
        <v>13</v>
      </c>
      <c r="H757" s="1">
        <v>1.1000000000000001</v>
      </c>
      <c r="I757" s="1">
        <v>9.375E-2</v>
      </c>
      <c r="J757" s="2" t="s">
        <v>8</v>
      </c>
    </row>
    <row r="758" spans="1:10" ht="24" customHeight="1" x14ac:dyDescent="0.3">
      <c r="A758" s="2" t="s">
        <v>12</v>
      </c>
      <c r="B758" s="1">
        <v>30084002</v>
      </c>
      <c r="C758" s="1" t="s">
        <v>11</v>
      </c>
      <c r="D758" s="1">
        <v>30084002</v>
      </c>
      <c r="E758" s="1" t="s">
        <v>810</v>
      </c>
      <c r="F758" s="2">
        <v>1</v>
      </c>
      <c r="G758" s="2" t="s">
        <v>13</v>
      </c>
      <c r="H758" s="1">
        <v>1.1000000000000001</v>
      </c>
      <c r="I758" s="1">
        <v>9.375E-2</v>
      </c>
      <c r="J758" s="2" t="s">
        <v>8</v>
      </c>
    </row>
    <row r="759" spans="1:10" ht="24" customHeight="1" x14ac:dyDescent="0.3">
      <c r="A759" s="2" t="s">
        <v>12</v>
      </c>
      <c r="B759" s="1">
        <v>30084303</v>
      </c>
      <c r="C759" s="1" t="s">
        <v>11</v>
      </c>
      <c r="D759" s="1">
        <v>30084303</v>
      </c>
      <c r="E759" s="1" t="s">
        <v>811</v>
      </c>
      <c r="F759" s="2">
        <v>1</v>
      </c>
      <c r="G759" s="2" t="s">
        <v>13</v>
      </c>
      <c r="H759" s="1">
        <v>1.1000000000000001</v>
      </c>
      <c r="I759" s="1">
        <v>9.375E-2</v>
      </c>
      <c r="J759" s="2" t="s">
        <v>8</v>
      </c>
    </row>
    <row r="760" spans="1:10" ht="24" customHeight="1" x14ac:dyDescent="0.3">
      <c r="A760" s="2" t="s">
        <v>12</v>
      </c>
      <c r="B760" s="1">
        <v>30084004</v>
      </c>
      <c r="C760" s="1" t="s">
        <v>11</v>
      </c>
      <c r="D760" s="1">
        <v>30084004</v>
      </c>
      <c r="E760" s="1" t="s">
        <v>812</v>
      </c>
      <c r="F760" s="2">
        <v>1</v>
      </c>
      <c r="G760" s="2" t="s">
        <v>13</v>
      </c>
      <c r="H760" s="1">
        <v>1.1000000000000001</v>
      </c>
      <c r="I760" s="1">
        <v>9.375E-2</v>
      </c>
      <c r="J760" s="2" t="s">
        <v>8</v>
      </c>
    </row>
    <row r="761" spans="1:10" ht="24" customHeight="1" x14ac:dyDescent="0.3">
      <c r="A761" s="2" t="s">
        <v>12</v>
      </c>
      <c r="B761" s="1">
        <v>30084203</v>
      </c>
      <c r="C761" s="1" t="s">
        <v>11</v>
      </c>
      <c r="D761" s="1">
        <v>30084203</v>
      </c>
      <c r="E761" s="1" t="s">
        <v>813</v>
      </c>
      <c r="F761" s="2">
        <v>1</v>
      </c>
      <c r="G761" s="2" t="s">
        <v>13</v>
      </c>
      <c r="H761" s="1">
        <v>1.1000000000000001</v>
      </c>
      <c r="I761" s="1">
        <v>9.375E-2</v>
      </c>
      <c r="J761" s="2" t="s">
        <v>8</v>
      </c>
    </row>
    <row r="762" spans="1:10" ht="24" customHeight="1" x14ac:dyDescent="0.3">
      <c r="A762" s="2" t="s">
        <v>12</v>
      </c>
      <c r="B762" s="1">
        <v>30084003</v>
      </c>
      <c r="C762" s="1" t="s">
        <v>11</v>
      </c>
      <c r="D762" s="1">
        <v>30084003</v>
      </c>
      <c r="E762" s="1" t="s">
        <v>814</v>
      </c>
      <c r="F762" s="2">
        <v>1</v>
      </c>
      <c r="G762" s="2" t="s">
        <v>13</v>
      </c>
      <c r="H762" s="1">
        <v>1.1000000000000001</v>
      </c>
      <c r="I762" s="1">
        <v>9.375E-2</v>
      </c>
      <c r="J762" s="2" t="s">
        <v>8</v>
      </c>
    </row>
    <row r="763" spans="1:10" ht="24" customHeight="1" x14ac:dyDescent="0.3">
      <c r="A763" s="2" t="s">
        <v>12</v>
      </c>
      <c r="B763" s="1">
        <v>30009611</v>
      </c>
      <c r="C763" s="1" t="s">
        <v>11</v>
      </c>
      <c r="D763" s="1">
        <v>30009611</v>
      </c>
      <c r="E763" s="1" t="s">
        <v>815</v>
      </c>
      <c r="F763" s="2">
        <v>1</v>
      </c>
      <c r="G763" s="2" t="s">
        <v>13</v>
      </c>
      <c r="H763" s="1">
        <v>1.1000000000000001</v>
      </c>
      <c r="I763" s="1">
        <v>9.375E-2</v>
      </c>
      <c r="J763" s="2" t="s">
        <v>8</v>
      </c>
    </row>
    <row r="764" spans="1:10" ht="24" customHeight="1" x14ac:dyDescent="0.3">
      <c r="A764" s="2" t="s">
        <v>12</v>
      </c>
      <c r="B764" s="1">
        <v>30088010</v>
      </c>
      <c r="C764" s="1" t="s">
        <v>11</v>
      </c>
      <c r="D764" s="1">
        <v>30088010</v>
      </c>
      <c r="E764" s="1" t="s">
        <v>816</v>
      </c>
      <c r="F764" s="2">
        <v>1</v>
      </c>
      <c r="G764" s="2" t="s">
        <v>13</v>
      </c>
      <c r="H764" s="1">
        <v>1.1000000000000001</v>
      </c>
      <c r="I764" s="1">
        <v>9.375E-2</v>
      </c>
      <c r="J764" s="2" t="s">
        <v>8</v>
      </c>
    </row>
    <row r="765" spans="1:10" ht="24" customHeight="1" x14ac:dyDescent="0.3">
      <c r="A765" s="2" t="s">
        <v>12</v>
      </c>
      <c r="B765" s="1">
        <v>30088005</v>
      </c>
      <c r="C765" s="1" t="s">
        <v>11</v>
      </c>
      <c r="D765" s="1">
        <v>30088005</v>
      </c>
      <c r="E765" s="1" t="s">
        <v>817</v>
      </c>
      <c r="F765" s="2">
        <v>1</v>
      </c>
      <c r="G765" s="2" t="s">
        <v>13</v>
      </c>
      <c r="H765" s="1">
        <v>1.1000000000000001</v>
      </c>
      <c r="I765" s="1">
        <v>9.375E-2</v>
      </c>
      <c r="J765" s="2" t="s">
        <v>8</v>
      </c>
    </row>
    <row r="766" spans="1:10" ht="24" customHeight="1" x14ac:dyDescent="0.3">
      <c r="A766" s="2" t="s">
        <v>12</v>
      </c>
      <c r="B766" s="1">
        <v>30084205</v>
      </c>
      <c r="C766" s="1" t="s">
        <v>11</v>
      </c>
      <c r="D766" s="1">
        <v>30084205</v>
      </c>
      <c r="E766" s="1" t="s">
        <v>818</v>
      </c>
      <c r="F766" s="2">
        <v>1</v>
      </c>
      <c r="G766" s="2" t="s">
        <v>13</v>
      </c>
      <c r="H766" s="1">
        <v>1.1000000000000001</v>
      </c>
      <c r="I766" s="1">
        <v>9.375E-2</v>
      </c>
      <c r="J766" s="2" t="s">
        <v>8</v>
      </c>
    </row>
    <row r="767" spans="1:10" ht="24" customHeight="1" x14ac:dyDescent="0.3">
      <c r="A767" s="2" t="s">
        <v>12</v>
      </c>
      <c r="B767" s="1">
        <v>30084005</v>
      </c>
      <c r="C767" s="1" t="s">
        <v>11</v>
      </c>
      <c r="D767" s="1">
        <v>30084005</v>
      </c>
      <c r="E767" s="1" t="s">
        <v>819</v>
      </c>
      <c r="F767" s="2">
        <v>1</v>
      </c>
      <c r="G767" s="2" t="s">
        <v>13</v>
      </c>
      <c r="H767" s="1">
        <v>1.1000000000000001</v>
      </c>
      <c r="I767" s="1">
        <v>9.375E-2</v>
      </c>
      <c r="J767" s="2" t="s">
        <v>8</v>
      </c>
    </row>
    <row r="768" spans="1:10" ht="24" customHeight="1" x14ac:dyDescent="0.3">
      <c r="A768" s="2" t="s">
        <v>12</v>
      </c>
      <c r="B768" s="1">
        <v>30089001</v>
      </c>
      <c r="C768" s="1" t="s">
        <v>11</v>
      </c>
      <c r="D768" s="1">
        <v>30089001</v>
      </c>
      <c r="E768" s="1" t="s">
        <v>820</v>
      </c>
      <c r="F768" s="2">
        <v>1</v>
      </c>
      <c r="G768" s="2" t="s">
        <v>13</v>
      </c>
      <c r="H768" s="1">
        <v>1.1000000000000001</v>
      </c>
      <c r="I768" s="1">
        <v>9.375E-2</v>
      </c>
      <c r="J768" s="2" t="s">
        <v>8</v>
      </c>
    </row>
    <row r="769" spans="1:10" ht="24" customHeight="1" x14ac:dyDescent="0.3">
      <c r="A769" s="2" t="s">
        <v>12</v>
      </c>
      <c r="B769" s="1">
        <v>30089002</v>
      </c>
      <c r="C769" s="1" t="s">
        <v>11</v>
      </c>
      <c r="D769" s="1">
        <v>30089002</v>
      </c>
      <c r="E769" s="1" t="s">
        <v>821</v>
      </c>
      <c r="F769" s="2">
        <v>1</v>
      </c>
      <c r="G769" s="2" t="s">
        <v>13</v>
      </c>
      <c r="H769" s="1">
        <v>1.1000000000000001</v>
      </c>
      <c r="I769" s="1">
        <v>9.375E-2</v>
      </c>
      <c r="J769" s="2" t="s">
        <v>8</v>
      </c>
    </row>
    <row r="770" spans="1:10" ht="24" customHeight="1" x14ac:dyDescent="0.3">
      <c r="A770" s="2" t="s">
        <v>12</v>
      </c>
      <c r="B770" s="1">
        <v>30089003</v>
      </c>
      <c r="C770" s="1" t="s">
        <v>11</v>
      </c>
      <c r="D770" s="1">
        <v>30089003</v>
      </c>
      <c r="E770" s="1" t="s">
        <v>822</v>
      </c>
      <c r="F770" s="2">
        <v>1</v>
      </c>
      <c r="G770" s="2" t="s">
        <v>13</v>
      </c>
      <c r="H770" s="1">
        <v>1.1000000000000001</v>
      </c>
      <c r="I770" s="1">
        <v>9.375E-2</v>
      </c>
      <c r="J770" s="2" t="s">
        <v>8</v>
      </c>
    </row>
    <row r="771" spans="1:10" ht="24" customHeight="1" x14ac:dyDescent="0.3">
      <c r="A771" s="2" t="s">
        <v>12</v>
      </c>
      <c r="B771" s="1">
        <v>30089004</v>
      </c>
      <c r="C771" s="1" t="s">
        <v>11</v>
      </c>
      <c r="D771" s="1">
        <v>30089004</v>
      </c>
      <c r="E771" s="1" t="s">
        <v>823</v>
      </c>
      <c r="F771" s="2">
        <v>1</v>
      </c>
      <c r="G771" s="2" t="s">
        <v>13</v>
      </c>
      <c r="H771" s="1">
        <v>1.1000000000000001</v>
      </c>
      <c r="I771" s="1">
        <v>9.375E-2</v>
      </c>
      <c r="J771" s="2" t="s">
        <v>8</v>
      </c>
    </row>
    <row r="772" spans="1:10" ht="24" customHeight="1" x14ac:dyDescent="0.3">
      <c r="A772" s="2" t="s">
        <v>12</v>
      </c>
      <c r="B772" s="1">
        <v>30089005</v>
      </c>
      <c r="C772" s="1" t="s">
        <v>11</v>
      </c>
      <c r="D772" s="1">
        <v>30089005</v>
      </c>
      <c r="E772" s="1" t="s">
        <v>824</v>
      </c>
      <c r="F772" s="2">
        <v>1</v>
      </c>
      <c r="G772" s="2" t="s">
        <v>13</v>
      </c>
      <c r="H772" s="1">
        <v>1.1000000000000001</v>
      </c>
      <c r="I772" s="1">
        <v>9.375E-2</v>
      </c>
      <c r="J772" s="2" t="s">
        <v>8</v>
      </c>
    </row>
    <row r="773" spans="1:10" ht="24" customHeight="1" x14ac:dyDescent="0.3">
      <c r="A773" s="2" t="s">
        <v>12</v>
      </c>
      <c r="B773" s="1">
        <v>30089007</v>
      </c>
      <c r="C773" s="1" t="s">
        <v>11</v>
      </c>
      <c r="D773" s="1">
        <v>30089007</v>
      </c>
      <c r="E773" s="1" t="s">
        <v>825</v>
      </c>
      <c r="F773" s="2">
        <v>1</v>
      </c>
      <c r="G773" s="2" t="s">
        <v>13</v>
      </c>
      <c r="H773" s="1">
        <v>1.1000000000000001</v>
      </c>
      <c r="I773" s="1">
        <v>9.375E-2</v>
      </c>
      <c r="J773" s="2" t="s">
        <v>8</v>
      </c>
    </row>
    <row r="774" spans="1:10" ht="24" customHeight="1" x14ac:dyDescent="0.3">
      <c r="A774" s="2" t="s">
        <v>12</v>
      </c>
      <c r="B774" s="1">
        <v>30089006</v>
      </c>
      <c r="C774" s="1" t="s">
        <v>11</v>
      </c>
      <c r="D774" s="1">
        <v>30089006</v>
      </c>
      <c r="E774" s="1" t="s">
        <v>826</v>
      </c>
      <c r="F774" s="2">
        <v>1</v>
      </c>
      <c r="G774" s="2" t="s">
        <v>13</v>
      </c>
      <c r="H774" s="1">
        <v>1.1000000000000001</v>
      </c>
      <c r="I774" s="1">
        <v>9.375E-2</v>
      </c>
      <c r="J774" s="2" t="s">
        <v>8</v>
      </c>
    </row>
    <row r="775" spans="1:10" ht="24" customHeight="1" x14ac:dyDescent="0.3">
      <c r="A775" s="2" t="s">
        <v>12</v>
      </c>
      <c r="B775" s="1">
        <v>30089008</v>
      </c>
      <c r="C775" s="1" t="s">
        <v>11</v>
      </c>
      <c r="D775" s="1">
        <v>30089008</v>
      </c>
      <c r="E775" s="1" t="s">
        <v>827</v>
      </c>
      <c r="F775" s="2">
        <v>1</v>
      </c>
      <c r="G775" s="2" t="s">
        <v>13</v>
      </c>
      <c r="H775" s="1">
        <v>1.1000000000000001</v>
      </c>
      <c r="I775" s="1">
        <v>9.375E-2</v>
      </c>
      <c r="J775" s="2" t="s">
        <v>8</v>
      </c>
    </row>
    <row r="776" spans="1:10" ht="24" customHeight="1" x14ac:dyDescent="0.3">
      <c r="A776" s="2" t="s">
        <v>12</v>
      </c>
      <c r="B776" s="1">
        <v>30089009</v>
      </c>
      <c r="C776" s="1" t="s">
        <v>11</v>
      </c>
      <c r="D776" s="1">
        <v>30089009</v>
      </c>
      <c r="E776" s="1" t="s">
        <v>828</v>
      </c>
      <c r="F776" s="2">
        <v>1</v>
      </c>
      <c r="G776" s="2" t="s">
        <v>13</v>
      </c>
      <c r="H776" s="1">
        <v>1.1000000000000001</v>
      </c>
      <c r="I776" s="1">
        <v>9.375E-2</v>
      </c>
      <c r="J776" s="2" t="s">
        <v>8</v>
      </c>
    </row>
    <row r="777" spans="1:10" ht="24" customHeight="1" x14ac:dyDescent="0.3">
      <c r="A777" s="2" t="s">
        <v>12</v>
      </c>
      <c r="B777" s="1">
        <v>30089103</v>
      </c>
      <c r="C777" s="1" t="s">
        <v>11</v>
      </c>
      <c r="D777" s="1">
        <v>30089103</v>
      </c>
      <c r="E777" s="1" t="s">
        <v>829</v>
      </c>
      <c r="F777" s="2">
        <v>1</v>
      </c>
      <c r="G777" s="2" t="s">
        <v>13</v>
      </c>
      <c r="H777" s="1">
        <v>1.1000000000000001</v>
      </c>
      <c r="I777" s="1">
        <v>9.375E-2</v>
      </c>
      <c r="J777" s="2" t="s">
        <v>8</v>
      </c>
    </row>
    <row r="778" spans="1:10" ht="24" customHeight="1" x14ac:dyDescent="0.3">
      <c r="A778" s="2" t="s">
        <v>12</v>
      </c>
      <c r="B778" s="1">
        <v>30089105</v>
      </c>
      <c r="C778" s="1" t="s">
        <v>11</v>
      </c>
      <c r="D778" s="1">
        <v>30089105</v>
      </c>
      <c r="E778" s="1" t="s">
        <v>830</v>
      </c>
      <c r="F778" s="2">
        <v>1</v>
      </c>
      <c r="G778" s="2" t="s">
        <v>13</v>
      </c>
      <c r="H778" s="1">
        <v>1.1000000000000001</v>
      </c>
      <c r="I778" s="1">
        <v>9.375E-2</v>
      </c>
      <c r="J778" s="2" t="s">
        <v>8</v>
      </c>
    </row>
    <row r="779" spans="1:10" ht="24" customHeight="1" x14ac:dyDescent="0.3">
      <c r="A779" s="2" t="s">
        <v>12</v>
      </c>
      <c r="B779" s="1">
        <v>30089107</v>
      </c>
      <c r="C779" s="1" t="s">
        <v>11</v>
      </c>
      <c r="D779" s="1">
        <v>30089107</v>
      </c>
      <c r="E779" s="1" t="s">
        <v>831</v>
      </c>
      <c r="F779" s="2">
        <v>1</v>
      </c>
      <c r="G779" s="2" t="s">
        <v>13</v>
      </c>
      <c r="H779" s="1">
        <v>1.1000000000000001</v>
      </c>
      <c r="I779" s="1">
        <v>9.375E-2</v>
      </c>
      <c r="J779" s="2" t="s">
        <v>8</v>
      </c>
    </row>
    <row r="780" spans="1:10" ht="24" customHeight="1" x14ac:dyDescent="0.3">
      <c r="A780" s="2" t="s">
        <v>12</v>
      </c>
      <c r="B780" s="1">
        <v>30089108</v>
      </c>
      <c r="C780" s="1" t="s">
        <v>11</v>
      </c>
      <c r="D780" s="1">
        <v>30089108</v>
      </c>
      <c r="E780" s="1" t="s">
        <v>832</v>
      </c>
      <c r="F780" s="2">
        <v>1</v>
      </c>
      <c r="G780" s="2" t="s">
        <v>13</v>
      </c>
      <c r="H780" s="1">
        <v>1.1000000000000001</v>
      </c>
      <c r="I780" s="1">
        <v>9.375E-2</v>
      </c>
      <c r="J780" s="2" t="s">
        <v>8</v>
      </c>
    </row>
    <row r="781" spans="1:10" ht="24" customHeight="1" x14ac:dyDescent="0.3">
      <c r="A781" s="2" t="s">
        <v>12</v>
      </c>
      <c r="B781" s="1">
        <v>10014202</v>
      </c>
      <c r="C781" s="1" t="s">
        <v>11</v>
      </c>
      <c r="D781" s="1">
        <v>10014202</v>
      </c>
      <c r="E781" s="1" t="s">
        <v>833</v>
      </c>
      <c r="F781" s="2">
        <v>1</v>
      </c>
      <c r="G781" s="2" t="s">
        <v>13</v>
      </c>
      <c r="H781" s="1">
        <v>1.1000000000000001</v>
      </c>
      <c r="I781" s="1">
        <v>9.375E-2</v>
      </c>
      <c r="J781" s="2" t="s">
        <v>8</v>
      </c>
    </row>
    <row r="782" spans="1:10" ht="24" customHeight="1" x14ac:dyDescent="0.3">
      <c r="A782" s="2" t="s">
        <v>12</v>
      </c>
      <c r="B782" s="1">
        <v>10014203</v>
      </c>
      <c r="C782" s="1" t="s">
        <v>11</v>
      </c>
      <c r="D782" s="1">
        <v>10014203</v>
      </c>
      <c r="E782" s="1" t="s">
        <v>834</v>
      </c>
      <c r="F782" s="2">
        <v>1</v>
      </c>
      <c r="G782" s="2" t="s">
        <v>13</v>
      </c>
      <c r="H782" s="1">
        <v>1.1000000000000001</v>
      </c>
      <c r="I782" s="1">
        <v>9.375E-2</v>
      </c>
      <c r="J782" s="2" t="s">
        <v>8</v>
      </c>
    </row>
    <row r="783" spans="1:10" ht="24" customHeight="1" x14ac:dyDescent="0.3">
      <c r="A783" s="2" t="s">
        <v>12</v>
      </c>
      <c r="B783" s="1">
        <v>10014204</v>
      </c>
      <c r="C783" s="1" t="s">
        <v>11</v>
      </c>
      <c r="D783" s="1">
        <v>10014204</v>
      </c>
      <c r="E783" s="1" t="s">
        <v>835</v>
      </c>
      <c r="F783" s="2">
        <v>1</v>
      </c>
      <c r="G783" s="2" t="s">
        <v>13</v>
      </c>
      <c r="H783" s="1">
        <v>1.1000000000000001</v>
      </c>
      <c r="I783" s="1">
        <v>9.375E-2</v>
      </c>
      <c r="J783" s="2" t="s">
        <v>8</v>
      </c>
    </row>
    <row r="784" spans="1:10" ht="24" customHeight="1" x14ac:dyDescent="0.3">
      <c r="A784" s="2" t="s">
        <v>12</v>
      </c>
      <c r="B784" s="1">
        <v>10014205</v>
      </c>
      <c r="C784" s="1" t="s">
        <v>11</v>
      </c>
      <c r="D784" s="1">
        <v>10014205</v>
      </c>
      <c r="E784" s="1" t="s">
        <v>836</v>
      </c>
      <c r="F784" s="2">
        <v>1</v>
      </c>
      <c r="G784" s="2" t="s">
        <v>13</v>
      </c>
      <c r="H784" s="1">
        <v>1.1000000000000001</v>
      </c>
      <c r="I784" s="1">
        <v>9.375E-2</v>
      </c>
      <c r="J784" s="2" t="s">
        <v>8</v>
      </c>
    </row>
    <row r="785" spans="1:10" ht="24" customHeight="1" x14ac:dyDescent="0.3">
      <c r="A785" s="2" t="s">
        <v>12</v>
      </c>
      <c r="B785" s="1">
        <v>10014201</v>
      </c>
      <c r="C785" s="1" t="s">
        <v>11</v>
      </c>
      <c r="D785" s="1">
        <v>10014201</v>
      </c>
      <c r="E785" s="1" t="s">
        <v>837</v>
      </c>
      <c r="F785" s="2">
        <v>1</v>
      </c>
      <c r="G785" s="2" t="s">
        <v>13</v>
      </c>
      <c r="H785" s="1">
        <v>1.1000000000000001</v>
      </c>
      <c r="I785" s="1">
        <v>9.375E-2</v>
      </c>
      <c r="J785" s="2" t="s">
        <v>8</v>
      </c>
    </row>
    <row r="786" spans="1:10" ht="24" customHeight="1" x14ac:dyDescent="0.3">
      <c r="A786" s="2" t="s">
        <v>12</v>
      </c>
      <c r="B786" s="1">
        <v>30146002</v>
      </c>
      <c r="C786" s="1" t="s">
        <v>11</v>
      </c>
      <c r="D786" s="1">
        <v>30146002</v>
      </c>
      <c r="E786" s="1" t="s">
        <v>838</v>
      </c>
      <c r="F786" s="2">
        <v>1</v>
      </c>
      <c r="G786" s="2" t="s">
        <v>13</v>
      </c>
      <c r="H786" s="1">
        <v>1.1000000000000001</v>
      </c>
      <c r="I786" s="1">
        <v>9.375E-2</v>
      </c>
      <c r="J786" s="2" t="s">
        <v>8</v>
      </c>
    </row>
    <row r="787" spans="1:10" ht="24" customHeight="1" x14ac:dyDescent="0.3">
      <c r="A787" s="2" t="s">
        <v>12</v>
      </c>
      <c r="B787" s="1">
        <v>30146003</v>
      </c>
      <c r="C787" s="1" t="s">
        <v>11</v>
      </c>
      <c r="D787" s="1">
        <v>30146003</v>
      </c>
      <c r="E787" s="1" t="s">
        <v>839</v>
      </c>
      <c r="F787" s="2">
        <v>1</v>
      </c>
      <c r="G787" s="2" t="s">
        <v>13</v>
      </c>
      <c r="H787" s="1">
        <v>1.1000000000000001</v>
      </c>
      <c r="I787" s="1">
        <v>9.375E-2</v>
      </c>
      <c r="J787" s="2" t="s">
        <v>8</v>
      </c>
    </row>
    <row r="788" spans="1:10" ht="24" customHeight="1" x14ac:dyDescent="0.3">
      <c r="A788" s="2" t="s">
        <v>12</v>
      </c>
      <c r="B788" s="1">
        <v>30146004</v>
      </c>
      <c r="C788" s="1" t="s">
        <v>11</v>
      </c>
      <c r="D788" s="1">
        <v>30146004</v>
      </c>
      <c r="E788" s="1" t="s">
        <v>840</v>
      </c>
      <c r="F788" s="2">
        <v>1</v>
      </c>
      <c r="G788" s="2" t="s">
        <v>13</v>
      </c>
      <c r="H788" s="1">
        <v>1.1000000000000001</v>
      </c>
      <c r="I788" s="1">
        <v>9.375E-2</v>
      </c>
      <c r="J788" s="2" t="s">
        <v>8</v>
      </c>
    </row>
    <row r="789" spans="1:10" ht="24" customHeight="1" x14ac:dyDescent="0.3">
      <c r="A789" s="2" t="s">
        <v>12</v>
      </c>
      <c r="B789" s="1">
        <v>30146005</v>
      </c>
      <c r="C789" s="1" t="s">
        <v>11</v>
      </c>
      <c r="D789" s="1">
        <v>30146005</v>
      </c>
      <c r="E789" s="1" t="s">
        <v>841</v>
      </c>
      <c r="F789" s="2">
        <v>1</v>
      </c>
      <c r="G789" s="2" t="s">
        <v>13</v>
      </c>
      <c r="H789" s="1">
        <v>1.1000000000000001</v>
      </c>
      <c r="I789" s="1">
        <v>9.375E-2</v>
      </c>
      <c r="J789" s="2" t="s">
        <v>8</v>
      </c>
    </row>
    <row r="790" spans="1:10" ht="24" customHeight="1" x14ac:dyDescent="0.3">
      <c r="A790" s="2" t="s">
        <v>12</v>
      </c>
      <c r="B790" s="1">
        <v>30081501</v>
      </c>
      <c r="C790" s="1" t="s">
        <v>11</v>
      </c>
      <c r="D790" s="1">
        <v>30081501</v>
      </c>
      <c r="E790" s="1" t="s">
        <v>377</v>
      </c>
      <c r="F790" s="2">
        <v>1</v>
      </c>
      <c r="G790" s="2" t="s">
        <v>13</v>
      </c>
      <c r="H790" s="1">
        <v>1.1000000000000001</v>
      </c>
      <c r="I790" s="1">
        <v>9.375E-2</v>
      </c>
      <c r="J790" s="2" t="s">
        <v>8</v>
      </c>
    </row>
    <row r="791" spans="1:10" ht="24" customHeight="1" x14ac:dyDescent="0.3">
      <c r="A791" s="2" t="s">
        <v>12</v>
      </c>
      <c r="B791" s="1">
        <v>30081502</v>
      </c>
      <c r="C791" s="1" t="s">
        <v>11</v>
      </c>
      <c r="D791" s="1">
        <v>30081502</v>
      </c>
      <c r="E791" s="1" t="s">
        <v>842</v>
      </c>
      <c r="F791" s="2">
        <v>1</v>
      </c>
      <c r="G791" s="2" t="s">
        <v>13</v>
      </c>
      <c r="H791" s="1">
        <v>1.1000000000000001</v>
      </c>
      <c r="I791" s="1">
        <v>9.375E-2</v>
      </c>
      <c r="J791" s="2" t="s">
        <v>8</v>
      </c>
    </row>
    <row r="792" spans="1:10" ht="24" customHeight="1" x14ac:dyDescent="0.3">
      <c r="A792" s="2" t="s">
        <v>12</v>
      </c>
      <c r="B792" s="1">
        <v>30081503</v>
      </c>
      <c r="C792" s="1" t="s">
        <v>11</v>
      </c>
      <c r="D792" s="1">
        <v>30081503</v>
      </c>
      <c r="E792" s="1" t="s">
        <v>843</v>
      </c>
      <c r="F792" s="2">
        <v>1</v>
      </c>
      <c r="G792" s="2" t="s">
        <v>13</v>
      </c>
      <c r="H792" s="1">
        <v>1.1000000000000001</v>
      </c>
      <c r="I792" s="1">
        <v>9.375E-2</v>
      </c>
      <c r="J792" s="2" t="s">
        <v>8</v>
      </c>
    </row>
    <row r="793" spans="1:10" ht="24" customHeight="1" x14ac:dyDescent="0.3">
      <c r="A793" s="2" t="s">
        <v>12</v>
      </c>
      <c r="B793" s="1">
        <v>20052004</v>
      </c>
      <c r="C793" s="1" t="s">
        <v>11</v>
      </c>
      <c r="D793" s="1">
        <v>20052004</v>
      </c>
      <c r="E793" s="1" t="s">
        <v>844</v>
      </c>
      <c r="F793" s="2">
        <v>1</v>
      </c>
      <c r="G793" s="2" t="s">
        <v>13</v>
      </c>
      <c r="H793" s="1">
        <v>1.1000000000000001</v>
      </c>
      <c r="I793" s="1">
        <v>9.375E-2</v>
      </c>
      <c r="J793" s="2" t="s">
        <v>8</v>
      </c>
    </row>
    <row r="794" spans="1:10" ht="24" customHeight="1" x14ac:dyDescent="0.3">
      <c r="A794" s="2" t="s">
        <v>12</v>
      </c>
      <c r="B794" s="1">
        <v>20052001</v>
      </c>
      <c r="C794" s="1" t="s">
        <v>11</v>
      </c>
      <c r="D794" s="1">
        <v>20052001</v>
      </c>
      <c r="E794" s="1" t="s">
        <v>845</v>
      </c>
      <c r="F794" s="2">
        <v>1</v>
      </c>
      <c r="G794" s="2" t="s">
        <v>13</v>
      </c>
      <c r="H794" s="1">
        <v>1.1000000000000001</v>
      </c>
      <c r="I794" s="1">
        <v>9.375E-2</v>
      </c>
      <c r="J794" s="2" t="s">
        <v>8</v>
      </c>
    </row>
    <row r="795" spans="1:10" ht="24" customHeight="1" x14ac:dyDescent="0.3">
      <c r="A795" s="2" t="s">
        <v>12</v>
      </c>
      <c r="B795" s="1">
        <v>20052002</v>
      </c>
      <c r="C795" s="1" t="s">
        <v>11</v>
      </c>
      <c r="D795" s="1">
        <v>20052002</v>
      </c>
      <c r="E795" s="1" t="s">
        <v>846</v>
      </c>
      <c r="F795" s="2">
        <v>1</v>
      </c>
      <c r="G795" s="2" t="s">
        <v>13</v>
      </c>
      <c r="H795" s="1">
        <v>1.1000000000000001</v>
      </c>
      <c r="I795" s="1">
        <v>9.375E-2</v>
      </c>
      <c r="J795" s="2" t="s">
        <v>8</v>
      </c>
    </row>
    <row r="796" spans="1:10" ht="24" customHeight="1" x14ac:dyDescent="0.3">
      <c r="A796" s="2" t="s">
        <v>12</v>
      </c>
      <c r="B796" s="1">
        <v>20052003</v>
      </c>
      <c r="C796" s="1" t="s">
        <v>11</v>
      </c>
      <c r="D796" s="1">
        <v>20052003</v>
      </c>
      <c r="E796" s="1" t="s">
        <v>847</v>
      </c>
      <c r="F796" s="2">
        <v>1</v>
      </c>
      <c r="G796" s="2" t="s">
        <v>13</v>
      </c>
      <c r="H796" s="1">
        <v>1.1000000000000001</v>
      </c>
      <c r="I796" s="1">
        <v>9.375E-2</v>
      </c>
      <c r="J796" s="2" t="s">
        <v>8</v>
      </c>
    </row>
    <row r="797" spans="1:10" ht="24" customHeight="1" x14ac:dyDescent="0.3">
      <c r="A797" s="2" t="s">
        <v>12</v>
      </c>
      <c r="B797" s="1">
        <v>30145003</v>
      </c>
      <c r="C797" s="1" t="s">
        <v>11</v>
      </c>
      <c r="D797" s="1">
        <v>30145003</v>
      </c>
      <c r="E797" s="1" t="s">
        <v>848</v>
      </c>
      <c r="F797" s="2">
        <v>1</v>
      </c>
      <c r="G797" s="2" t="s">
        <v>13</v>
      </c>
      <c r="H797" s="1">
        <v>1.1000000000000001</v>
      </c>
      <c r="I797" s="1">
        <v>9.375E-2</v>
      </c>
      <c r="J797" s="2" t="s">
        <v>8</v>
      </c>
    </row>
    <row r="798" spans="1:10" ht="24" customHeight="1" x14ac:dyDescent="0.3">
      <c r="A798" s="2" t="s">
        <v>12</v>
      </c>
      <c r="B798" s="1">
        <v>30145001</v>
      </c>
      <c r="C798" s="1" t="s">
        <v>11</v>
      </c>
      <c r="D798" s="1">
        <v>30145001</v>
      </c>
      <c r="E798" s="1" t="s">
        <v>849</v>
      </c>
      <c r="F798" s="2">
        <v>1</v>
      </c>
      <c r="G798" s="2" t="s">
        <v>13</v>
      </c>
      <c r="H798" s="1">
        <v>1.1000000000000001</v>
      </c>
      <c r="I798" s="1">
        <v>9.375E-2</v>
      </c>
      <c r="J798" s="2" t="s">
        <v>8</v>
      </c>
    </row>
    <row r="799" spans="1:10" ht="24" customHeight="1" x14ac:dyDescent="0.3">
      <c r="A799" s="2" t="s">
        <v>12</v>
      </c>
      <c r="B799" s="1">
        <v>30145002</v>
      </c>
      <c r="C799" s="1" t="s">
        <v>11</v>
      </c>
      <c r="D799" s="1">
        <v>30145002</v>
      </c>
      <c r="E799" s="1" t="s">
        <v>850</v>
      </c>
      <c r="F799" s="2">
        <v>1</v>
      </c>
      <c r="G799" s="2" t="s">
        <v>13</v>
      </c>
      <c r="H799" s="1">
        <v>1.1000000000000001</v>
      </c>
      <c r="I799" s="1">
        <v>9.375E-2</v>
      </c>
      <c r="J799" s="2" t="s">
        <v>8</v>
      </c>
    </row>
    <row r="800" spans="1:10" ht="24" customHeight="1" x14ac:dyDescent="0.3">
      <c r="A800" s="2" t="s">
        <v>12</v>
      </c>
      <c r="B800" s="1">
        <v>30145005</v>
      </c>
      <c r="C800" s="1" t="s">
        <v>11</v>
      </c>
      <c r="D800" s="1">
        <v>30145005</v>
      </c>
      <c r="E800" s="1" t="s">
        <v>851</v>
      </c>
      <c r="F800" s="2">
        <v>1</v>
      </c>
      <c r="G800" s="2" t="s">
        <v>13</v>
      </c>
      <c r="H800" s="1">
        <v>1.1000000000000001</v>
      </c>
      <c r="I800" s="1">
        <v>9.375E-2</v>
      </c>
      <c r="J800" s="2" t="s">
        <v>8</v>
      </c>
    </row>
    <row r="801" spans="1:10" ht="24" customHeight="1" x14ac:dyDescent="0.3">
      <c r="A801" s="2" t="s">
        <v>12</v>
      </c>
      <c r="B801" s="1">
        <v>30145004</v>
      </c>
      <c r="C801" s="1" t="s">
        <v>11</v>
      </c>
      <c r="D801" s="1">
        <v>30145004</v>
      </c>
      <c r="E801" s="1" t="s">
        <v>852</v>
      </c>
      <c r="F801" s="2">
        <v>1</v>
      </c>
      <c r="G801" s="2" t="s">
        <v>13</v>
      </c>
      <c r="H801" s="1">
        <v>1.1000000000000001</v>
      </c>
      <c r="I801" s="1">
        <v>9.375E-2</v>
      </c>
      <c r="J801" s="2" t="s">
        <v>8</v>
      </c>
    </row>
    <row r="802" spans="1:10" ht="24" customHeight="1" x14ac:dyDescent="0.3">
      <c r="A802" s="2" t="s">
        <v>12</v>
      </c>
      <c r="B802" s="1">
        <v>20052204</v>
      </c>
      <c r="C802" s="1" t="s">
        <v>11</v>
      </c>
      <c r="D802" s="1">
        <v>20052204</v>
      </c>
      <c r="E802" s="1" t="s">
        <v>853</v>
      </c>
      <c r="F802" s="2">
        <v>1</v>
      </c>
      <c r="G802" s="2" t="s">
        <v>13</v>
      </c>
      <c r="H802" s="1">
        <v>1.1000000000000001</v>
      </c>
      <c r="I802" s="1">
        <v>9.375E-2</v>
      </c>
      <c r="J802" s="2" t="s">
        <v>8</v>
      </c>
    </row>
    <row r="803" spans="1:10" ht="24" customHeight="1" x14ac:dyDescent="0.3">
      <c r="A803" s="2" t="s">
        <v>12</v>
      </c>
      <c r="B803" s="1">
        <v>20052202</v>
      </c>
      <c r="C803" s="1" t="s">
        <v>11</v>
      </c>
      <c r="D803" s="1">
        <v>20052202</v>
      </c>
      <c r="E803" s="1" t="s">
        <v>854</v>
      </c>
      <c r="F803" s="2">
        <v>1</v>
      </c>
      <c r="G803" s="2" t="s">
        <v>13</v>
      </c>
      <c r="H803" s="1">
        <v>1.1000000000000001</v>
      </c>
      <c r="I803" s="1">
        <v>9.375E-2</v>
      </c>
      <c r="J803" s="2" t="s">
        <v>8</v>
      </c>
    </row>
    <row r="804" spans="1:10" ht="24" customHeight="1" x14ac:dyDescent="0.3">
      <c r="A804" s="2" t="s">
        <v>12</v>
      </c>
      <c r="B804" s="1">
        <v>20052203</v>
      </c>
      <c r="C804" s="1" t="s">
        <v>11</v>
      </c>
      <c r="D804" s="1">
        <v>20052203</v>
      </c>
      <c r="E804" s="1" t="s">
        <v>855</v>
      </c>
      <c r="F804" s="2">
        <v>1</v>
      </c>
      <c r="G804" s="2" t="s">
        <v>13</v>
      </c>
      <c r="H804" s="1">
        <v>1.1000000000000001</v>
      </c>
      <c r="I804" s="1">
        <v>9.375E-2</v>
      </c>
      <c r="J804" s="2" t="s">
        <v>8</v>
      </c>
    </row>
    <row r="805" spans="1:10" ht="24" customHeight="1" x14ac:dyDescent="0.3">
      <c r="A805" s="2" t="s">
        <v>12</v>
      </c>
      <c r="B805" s="1">
        <v>20012701</v>
      </c>
      <c r="C805" s="1" t="s">
        <v>11</v>
      </c>
      <c r="D805" s="1">
        <v>20012701</v>
      </c>
      <c r="E805" s="1" t="s">
        <v>856</v>
      </c>
      <c r="F805" s="2">
        <v>1</v>
      </c>
      <c r="G805" s="2" t="s">
        <v>13</v>
      </c>
      <c r="H805" s="1">
        <v>1.1000000000000001</v>
      </c>
      <c r="I805" s="1">
        <v>9.375E-2</v>
      </c>
      <c r="J805" s="2" t="s">
        <v>8</v>
      </c>
    </row>
    <row r="806" spans="1:10" ht="24" customHeight="1" x14ac:dyDescent="0.3">
      <c r="A806" s="2" t="s">
        <v>12</v>
      </c>
      <c r="B806" s="1">
        <v>10012004</v>
      </c>
      <c r="C806" s="1" t="s">
        <v>11</v>
      </c>
      <c r="D806" s="1">
        <v>10012004</v>
      </c>
      <c r="E806" s="1" t="s">
        <v>857</v>
      </c>
      <c r="F806" s="2">
        <v>1</v>
      </c>
      <c r="G806" s="2" t="s">
        <v>13</v>
      </c>
      <c r="H806" s="1">
        <v>1.1000000000000001</v>
      </c>
      <c r="I806" s="1">
        <v>9.375E-2</v>
      </c>
      <c r="J806" s="2" t="s">
        <v>8</v>
      </c>
    </row>
    <row r="807" spans="1:10" ht="24" customHeight="1" x14ac:dyDescent="0.3">
      <c r="A807" s="2" t="s">
        <v>12</v>
      </c>
      <c r="B807" s="1">
        <v>10012006</v>
      </c>
      <c r="C807" s="1" t="s">
        <v>11</v>
      </c>
      <c r="D807" s="1">
        <v>10012006</v>
      </c>
      <c r="E807" s="1" t="s">
        <v>858</v>
      </c>
      <c r="F807" s="2">
        <v>1</v>
      </c>
      <c r="G807" s="2" t="s">
        <v>13</v>
      </c>
      <c r="H807" s="1">
        <v>1.1000000000000001</v>
      </c>
      <c r="I807" s="1">
        <v>9.375E-2</v>
      </c>
      <c r="J807" s="2" t="s">
        <v>8</v>
      </c>
    </row>
    <row r="808" spans="1:10" ht="24" customHeight="1" x14ac:dyDescent="0.3">
      <c r="A808" s="2" t="s">
        <v>12</v>
      </c>
      <c r="B808" s="1">
        <v>10012005</v>
      </c>
      <c r="C808" s="1" t="s">
        <v>11</v>
      </c>
      <c r="D808" s="1">
        <v>10012005</v>
      </c>
      <c r="E808" s="1" t="s">
        <v>859</v>
      </c>
      <c r="F808" s="2">
        <v>1</v>
      </c>
      <c r="G808" s="2" t="s">
        <v>13</v>
      </c>
      <c r="H808" s="1">
        <v>1.1000000000000001</v>
      </c>
      <c r="I808" s="1">
        <v>9.375E-2</v>
      </c>
      <c r="J808" s="2" t="s">
        <v>8</v>
      </c>
    </row>
    <row r="809" spans="1:10" ht="24" customHeight="1" x14ac:dyDescent="0.3">
      <c r="A809" s="2" t="s">
        <v>12</v>
      </c>
      <c r="B809" s="1">
        <v>10012007</v>
      </c>
      <c r="C809" s="1" t="s">
        <v>11</v>
      </c>
      <c r="D809" s="1">
        <v>10012007</v>
      </c>
      <c r="E809" s="1" t="s">
        <v>860</v>
      </c>
      <c r="F809" s="2">
        <v>1</v>
      </c>
      <c r="G809" s="2" t="s">
        <v>13</v>
      </c>
      <c r="H809" s="1">
        <v>1.1000000000000001</v>
      </c>
      <c r="I809" s="1">
        <v>9.375E-2</v>
      </c>
      <c r="J809" s="2" t="s">
        <v>8</v>
      </c>
    </row>
    <row r="810" spans="1:10" ht="24" customHeight="1" x14ac:dyDescent="0.3">
      <c r="A810" s="2" t="s">
        <v>12</v>
      </c>
      <c r="B810" s="1">
        <v>10012002</v>
      </c>
      <c r="C810" s="1" t="s">
        <v>11</v>
      </c>
      <c r="D810" s="1">
        <v>10012002</v>
      </c>
      <c r="E810" s="1" t="s">
        <v>861</v>
      </c>
      <c r="F810" s="2">
        <v>1</v>
      </c>
      <c r="G810" s="2" t="s">
        <v>13</v>
      </c>
      <c r="H810" s="1">
        <v>1.1000000000000001</v>
      </c>
      <c r="I810" s="1">
        <v>9.375E-2</v>
      </c>
      <c r="J810" s="2" t="s">
        <v>8</v>
      </c>
    </row>
    <row r="811" spans="1:10" ht="24" customHeight="1" x14ac:dyDescent="0.3">
      <c r="A811" s="2" t="s">
        <v>12</v>
      </c>
      <c r="B811" s="1">
        <v>10012003</v>
      </c>
      <c r="C811" s="1" t="s">
        <v>11</v>
      </c>
      <c r="D811" s="1">
        <v>10012003</v>
      </c>
      <c r="E811" s="1" t="s">
        <v>862</v>
      </c>
      <c r="F811" s="2">
        <v>1</v>
      </c>
      <c r="G811" s="2" t="s">
        <v>13</v>
      </c>
      <c r="H811" s="1">
        <v>1.1000000000000001</v>
      </c>
      <c r="I811" s="1">
        <v>9.375E-2</v>
      </c>
      <c r="J811" s="2" t="s">
        <v>8</v>
      </c>
    </row>
    <row r="812" spans="1:10" ht="24" customHeight="1" x14ac:dyDescent="0.3">
      <c r="A812" s="2" t="s">
        <v>12</v>
      </c>
      <c r="B812" s="1">
        <v>30214001</v>
      </c>
      <c r="C812" s="1" t="s">
        <v>11</v>
      </c>
      <c r="D812" s="1">
        <v>30214001</v>
      </c>
      <c r="E812" s="1" t="s">
        <v>863</v>
      </c>
      <c r="F812" s="2">
        <v>1</v>
      </c>
      <c r="G812" s="2" t="s">
        <v>13</v>
      </c>
      <c r="H812" s="1">
        <v>1.1000000000000001</v>
      </c>
      <c r="I812" s="1">
        <v>9.375E-2</v>
      </c>
      <c r="J812" s="2" t="s">
        <v>8</v>
      </c>
    </row>
    <row r="813" spans="1:10" ht="24" customHeight="1" x14ac:dyDescent="0.3">
      <c r="A813" s="2" t="s">
        <v>12</v>
      </c>
      <c r="B813" s="1">
        <v>30210001</v>
      </c>
      <c r="C813" s="1" t="s">
        <v>11</v>
      </c>
      <c r="D813" s="1">
        <v>30210001</v>
      </c>
      <c r="E813" s="1" t="s">
        <v>864</v>
      </c>
      <c r="F813" s="2">
        <v>1</v>
      </c>
      <c r="G813" s="2" t="s">
        <v>13</v>
      </c>
      <c r="H813" s="1">
        <v>1.1000000000000001</v>
      </c>
      <c r="I813" s="1">
        <v>9.375E-2</v>
      </c>
      <c r="J813" s="2" t="s">
        <v>8</v>
      </c>
    </row>
    <row r="814" spans="1:10" ht="24" customHeight="1" x14ac:dyDescent="0.3">
      <c r="A814" s="2" t="s">
        <v>12</v>
      </c>
      <c r="B814" s="1">
        <v>30207001</v>
      </c>
      <c r="C814" s="1" t="s">
        <v>11</v>
      </c>
      <c r="D814" s="1">
        <v>30207001</v>
      </c>
      <c r="E814" s="1" t="s">
        <v>865</v>
      </c>
      <c r="F814" s="2">
        <v>1</v>
      </c>
      <c r="G814" s="2" t="s">
        <v>13</v>
      </c>
      <c r="H814" s="1">
        <v>1.1000000000000001</v>
      </c>
      <c r="I814" s="1">
        <v>9.375E-2</v>
      </c>
      <c r="J814" s="2" t="s">
        <v>8</v>
      </c>
    </row>
    <row r="815" spans="1:10" ht="24" customHeight="1" x14ac:dyDescent="0.3">
      <c r="A815" s="2" t="s">
        <v>12</v>
      </c>
      <c r="B815" s="1">
        <v>30212001</v>
      </c>
      <c r="C815" s="1" t="s">
        <v>11</v>
      </c>
      <c r="D815" s="1">
        <v>30212001</v>
      </c>
      <c r="E815" s="1" t="s">
        <v>866</v>
      </c>
      <c r="F815" s="2">
        <v>1</v>
      </c>
      <c r="G815" s="2" t="s">
        <v>13</v>
      </c>
      <c r="H815" s="1">
        <v>1.1000000000000001</v>
      </c>
      <c r="I815" s="1">
        <v>9.375E-2</v>
      </c>
      <c r="J815" s="2" t="s">
        <v>8</v>
      </c>
    </row>
    <row r="816" spans="1:10" ht="24" customHeight="1" x14ac:dyDescent="0.3">
      <c r="A816" s="2" t="s">
        <v>12</v>
      </c>
      <c r="B816" s="1">
        <v>30126003</v>
      </c>
      <c r="C816" s="1" t="s">
        <v>11</v>
      </c>
      <c r="D816" s="1">
        <v>30126003</v>
      </c>
      <c r="E816" s="1" t="s">
        <v>867</v>
      </c>
      <c r="F816" s="2">
        <v>1</v>
      </c>
      <c r="G816" s="2" t="s">
        <v>13</v>
      </c>
      <c r="H816" s="1">
        <v>1.1000000000000001</v>
      </c>
      <c r="I816" s="1">
        <v>9.375E-2</v>
      </c>
      <c r="J816" s="2" t="s">
        <v>8</v>
      </c>
    </row>
    <row r="817" spans="1:10" ht="24" customHeight="1" x14ac:dyDescent="0.3">
      <c r="A817" s="2" t="s">
        <v>12</v>
      </c>
      <c r="B817" s="1">
        <v>30009601</v>
      </c>
      <c r="C817" s="1" t="s">
        <v>11</v>
      </c>
      <c r="D817" s="1">
        <v>30009601</v>
      </c>
      <c r="E817" s="1" t="s">
        <v>868</v>
      </c>
      <c r="F817" s="2">
        <v>1</v>
      </c>
      <c r="G817" s="2" t="s">
        <v>13</v>
      </c>
      <c r="H817" s="1">
        <v>1.1000000000000001</v>
      </c>
      <c r="I817" s="1">
        <v>9.375E-2</v>
      </c>
      <c r="J817" s="2" t="s">
        <v>8</v>
      </c>
    </row>
    <row r="818" spans="1:10" ht="24" customHeight="1" x14ac:dyDescent="0.3">
      <c r="A818" s="2" t="s">
        <v>12</v>
      </c>
      <c r="B818" s="1">
        <v>30006015</v>
      </c>
      <c r="C818" s="1" t="s">
        <v>11</v>
      </c>
      <c r="D818" s="1">
        <v>30006015</v>
      </c>
      <c r="E818" s="1" t="s">
        <v>869</v>
      </c>
      <c r="F818" s="2">
        <v>1</v>
      </c>
      <c r="G818" s="2" t="s">
        <v>13</v>
      </c>
      <c r="H818" s="1">
        <v>1.1000000000000001</v>
      </c>
      <c r="I818" s="1">
        <v>9.375E-2</v>
      </c>
      <c r="J818" s="2" t="s">
        <v>8</v>
      </c>
    </row>
    <row r="819" spans="1:10" ht="24" customHeight="1" x14ac:dyDescent="0.3">
      <c r="A819" s="2" t="s">
        <v>12</v>
      </c>
      <c r="B819" s="1">
        <v>30001205</v>
      </c>
      <c r="C819" s="1" t="s">
        <v>11</v>
      </c>
      <c r="D819" s="1">
        <v>30001205</v>
      </c>
      <c r="E819" s="1" t="s">
        <v>870</v>
      </c>
      <c r="F819" s="2">
        <v>1</v>
      </c>
      <c r="G819" s="2" t="s">
        <v>13</v>
      </c>
      <c r="H819" s="1">
        <v>1.1000000000000001</v>
      </c>
      <c r="I819" s="1">
        <v>9.375E-2</v>
      </c>
      <c r="J819" s="2" t="s">
        <v>8</v>
      </c>
    </row>
    <row r="820" spans="1:10" ht="24" customHeight="1" x14ac:dyDescent="0.3">
      <c r="A820" s="2" t="s">
        <v>12</v>
      </c>
      <c r="B820" s="1">
        <v>30001206</v>
      </c>
      <c r="C820" s="1" t="s">
        <v>11</v>
      </c>
      <c r="D820" s="1">
        <v>30001206</v>
      </c>
      <c r="E820" s="1" t="s">
        <v>871</v>
      </c>
      <c r="F820" s="2">
        <v>1</v>
      </c>
      <c r="G820" s="2" t="s">
        <v>13</v>
      </c>
      <c r="H820" s="1">
        <v>1.1000000000000001</v>
      </c>
      <c r="I820" s="1">
        <v>9.375E-2</v>
      </c>
      <c r="J820" s="2" t="s">
        <v>8</v>
      </c>
    </row>
    <row r="821" spans="1:10" ht="24" customHeight="1" x14ac:dyDescent="0.3">
      <c r="A821" s="2" t="s">
        <v>12</v>
      </c>
      <c r="B821" s="1">
        <v>30001207</v>
      </c>
      <c r="C821" s="1" t="s">
        <v>11</v>
      </c>
      <c r="D821" s="1">
        <v>30001207</v>
      </c>
      <c r="E821" s="1" t="s">
        <v>872</v>
      </c>
      <c r="F821" s="2">
        <v>1</v>
      </c>
      <c r="G821" s="2" t="s">
        <v>13</v>
      </c>
      <c r="H821" s="1">
        <v>1.1000000000000001</v>
      </c>
      <c r="I821" s="1">
        <v>9.375E-2</v>
      </c>
      <c r="J821" s="2" t="s">
        <v>8</v>
      </c>
    </row>
    <row r="822" spans="1:10" ht="24" customHeight="1" x14ac:dyDescent="0.3">
      <c r="A822" s="2" t="s">
        <v>12</v>
      </c>
      <c r="B822" s="1">
        <v>30207101</v>
      </c>
      <c r="C822" s="1" t="s">
        <v>11</v>
      </c>
      <c r="D822" s="1">
        <v>30207101</v>
      </c>
      <c r="E822" s="1" t="s">
        <v>873</v>
      </c>
      <c r="F822" s="2">
        <v>1</v>
      </c>
      <c r="G822" s="2" t="s">
        <v>13</v>
      </c>
      <c r="H822" s="1">
        <v>1.1000000000000001</v>
      </c>
      <c r="I822" s="1">
        <v>9.375E-2</v>
      </c>
      <c r="J822" s="2" t="s">
        <v>8</v>
      </c>
    </row>
    <row r="823" spans="1:10" ht="24" customHeight="1" x14ac:dyDescent="0.3">
      <c r="A823" s="2" t="s">
        <v>12</v>
      </c>
      <c r="B823" s="1">
        <v>30212101</v>
      </c>
      <c r="C823" s="1" t="s">
        <v>11</v>
      </c>
      <c r="D823" s="1">
        <v>30212101</v>
      </c>
      <c r="E823" s="1" t="s">
        <v>874</v>
      </c>
      <c r="F823" s="2">
        <v>1</v>
      </c>
      <c r="G823" s="2" t="s">
        <v>13</v>
      </c>
      <c r="H823" s="1">
        <v>1.1000000000000001</v>
      </c>
      <c r="I823" s="1">
        <v>9.375E-2</v>
      </c>
      <c r="J823" s="2" t="s">
        <v>8</v>
      </c>
    </row>
    <row r="824" spans="1:10" ht="24" customHeight="1" x14ac:dyDescent="0.3">
      <c r="A824" s="2" t="s">
        <v>12</v>
      </c>
      <c r="B824" s="1">
        <v>30214101</v>
      </c>
      <c r="C824" s="1" t="s">
        <v>11</v>
      </c>
      <c r="D824" s="1">
        <v>30214101</v>
      </c>
      <c r="E824" s="1" t="s">
        <v>875</v>
      </c>
      <c r="F824" s="2">
        <v>1</v>
      </c>
      <c r="G824" s="2" t="s">
        <v>13</v>
      </c>
      <c r="H824" s="1">
        <v>1.1000000000000001</v>
      </c>
      <c r="I824" s="1">
        <v>9.375E-2</v>
      </c>
      <c r="J824" s="2" t="s">
        <v>8</v>
      </c>
    </row>
    <row r="825" spans="1:10" ht="24" customHeight="1" x14ac:dyDescent="0.3">
      <c r="A825" s="2" t="s">
        <v>12</v>
      </c>
      <c r="B825" s="1">
        <v>30212102</v>
      </c>
      <c r="C825" s="1" t="s">
        <v>11</v>
      </c>
      <c r="D825" s="1">
        <v>30212102</v>
      </c>
      <c r="E825" s="1" t="s">
        <v>876</v>
      </c>
      <c r="F825" s="2">
        <v>1</v>
      </c>
      <c r="G825" s="2" t="s">
        <v>13</v>
      </c>
      <c r="H825" s="1">
        <v>1.1000000000000001</v>
      </c>
      <c r="I825" s="1">
        <v>9.375E-2</v>
      </c>
      <c r="J825" s="2" t="s">
        <v>8</v>
      </c>
    </row>
    <row r="826" spans="1:10" ht="24" customHeight="1" x14ac:dyDescent="0.3">
      <c r="A826" s="2" t="s">
        <v>12</v>
      </c>
      <c r="B826" s="1">
        <v>30212103</v>
      </c>
      <c r="C826" s="1" t="s">
        <v>11</v>
      </c>
      <c r="D826" s="1">
        <v>30212103</v>
      </c>
      <c r="E826" s="1" t="s">
        <v>877</v>
      </c>
      <c r="F826" s="2">
        <v>1</v>
      </c>
      <c r="G826" s="2" t="s">
        <v>13</v>
      </c>
      <c r="H826" s="1">
        <v>1.1000000000000001</v>
      </c>
      <c r="I826" s="1">
        <v>9.375E-2</v>
      </c>
      <c r="J826" s="2" t="s">
        <v>8</v>
      </c>
    </row>
    <row r="827" spans="1:10" ht="24" customHeight="1" x14ac:dyDescent="0.3">
      <c r="A827" s="2" t="s">
        <v>12</v>
      </c>
      <c r="B827" s="1">
        <v>30214102</v>
      </c>
      <c r="C827" s="1" t="s">
        <v>11</v>
      </c>
      <c r="D827" s="1">
        <v>30214102</v>
      </c>
      <c r="E827" s="1" t="s">
        <v>878</v>
      </c>
      <c r="F827" s="2">
        <v>1</v>
      </c>
      <c r="G827" s="2" t="s">
        <v>13</v>
      </c>
      <c r="H827" s="1">
        <v>1.1000000000000001</v>
      </c>
      <c r="I827" s="1">
        <v>9.375E-2</v>
      </c>
      <c r="J827" s="2" t="s">
        <v>8</v>
      </c>
    </row>
    <row r="828" spans="1:10" ht="24" customHeight="1" x14ac:dyDescent="0.3">
      <c r="A828" s="2" t="s">
        <v>12</v>
      </c>
      <c r="B828" s="1">
        <v>30207102</v>
      </c>
      <c r="C828" s="1" t="s">
        <v>11</v>
      </c>
      <c r="D828" s="1">
        <v>30207102</v>
      </c>
      <c r="E828" s="1" t="s">
        <v>879</v>
      </c>
      <c r="F828" s="2">
        <v>1</v>
      </c>
      <c r="G828" s="2" t="s">
        <v>13</v>
      </c>
      <c r="H828" s="1">
        <v>1.1000000000000001</v>
      </c>
      <c r="I828" s="1">
        <v>9.375E-2</v>
      </c>
      <c r="J828" s="2" t="s">
        <v>8</v>
      </c>
    </row>
    <row r="829" spans="1:10" ht="24" customHeight="1" x14ac:dyDescent="0.3">
      <c r="A829" s="2" t="s">
        <v>12</v>
      </c>
      <c r="B829" s="1">
        <v>30207103</v>
      </c>
      <c r="C829" s="1" t="s">
        <v>11</v>
      </c>
      <c r="D829" s="1">
        <v>30207103</v>
      </c>
      <c r="E829" s="1" t="s">
        <v>880</v>
      </c>
      <c r="F829" s="2">
        <v>1</v>
      </c>
      <c r="G829" s="2" t="s">
        <v>13</v>
      </c>
      <c r="H829" s="1">
        <v>1.1000000000000001</v>
      </c>
      <c r="I829" s="1">
        <v>9.375E-2</v>
      </c>
      <c r="J829" s="2" t="s">
        <v>8</v>
      </c>
    </row>
    <row r="830" spans="1:10" ht="24" customHeight="1" x14ac:dyDescent="0.3">
      <c r="A830" s="2" t="s">
        <v>12</v>
      </c>
      <c r="B830" s="1">
        <v>30210101</v>
      </c>
      <c r="C830" s="1" t="s">
        <v>11</v>
      </c>
      <c r="D830" s="1">
        <v>30210101</v>
      </c>
      <c r="E830" s="1" t="s">
        <v>881</v>
      </c>
      <c r="F830" s="2">
        <v>1</v>
      </c>
      <c r="G830" s="2" t="s">
        <v>13</v>
      </c>
      <c r="H830" s="1">
        <v>1.1000000000000001</v>
      </c>
      <c r="I830" s="1">
        <v>9.375E-2</v>
      </c>
      <c r="J830" s="2" t="s">
        <v>8</v>
      </c>
    </row>
    <row r="831" spans="1:10" ht="24" customHeight="1" x14ac:dyDescent="0.3">
      <c r="A831" s="2" t="s">
        <v>12</v>
      </c>
      <c r="B831" s="1">
        <v>30210102</v>
      </c>
      <c r="C831" s="1" t="s">
        <v>11</v>
      </c>
      <c r="D831" s="1">
        <v>30210102</v>
      </c>
      <c r="E831" s="1" t="s">
        <v>882</v>
      </c>
      <c r="F831" s="2">
        <v>1</v>
      </c>
      <c r="G831" s="2" t="s">
        <v>13</v>
      </c>
      <c r="H831" s="1">
        <v>1.1000000000000001</v>
      </c>
      <c r="I831" s="1">
        <v>9.375E-2</v>
      </c>
      <c r="J831" s="2" t="s">
        <v>8</v>
      </c>
    </row>
    <row r="832" spans="1:10" ht="24" customHeight="1" x14ac:dyDescent="0.3">
      <c r="A832" s="2" t="s">
        <v>12</v>
      </c>
      <c r="B832" s="1">
        <v>30210103</v>
      </c>
      <c r="C832" s="1" t="s">
        <v>11</v>
      </c>
      <c r="D832" s="1">
        <v>30210103</v>
      </c>
      <c r="E832" s="1" t="s">
        <v>883</v>
      </c>
      <c r="F832" s="2">
        <v>1</v>
      </c>
      <c r="G832" s="2" t="s">
        <v>13</v>
      </c>
      <c r="H832" s="1">
        <v>1.1000000000000001</v>
      </c>
      <c r="I832" s="1">
        <v>9.375E-2</v>
      </c>
      <c r="J832" s="2" t="s">
        <v>8</v>
      </c>
    </row>
    <row r="833" spans="1:10" ht="24" customHeight="1" x14ac:dyDescent="0.3">
      <c r="A833" s="2" t="s">
        <v>12</v>
      </c>
      <c r="B833" s="1">
        <v>30002307</v>
      </c>
      <c r="C833" s="1" t="s">
        <v>11</v>
      </c>
      <c r="D833" s="1">
        <v>30002307</v>
      </c>
      <c r="E833" s="1" t="s">
        <v>884</v>
      </c>
      <c r="F833" s="2">
        <v>1</v>
      </c>
      <c r="G833" s="2" t="s">
        <v>13</v>
      </c>
      <c r="H833" s="1">
        <v>1.1000000000000001</v>
      </c>
      <c r="I833" s="1">
        <v>9.375E-2</v>
      </c>
      <c r="J833" s="2" t="s">
        <v>8</v>
      </c>
    </row>
    <row r="834" spans="1:10" ht="24" customHeight="1" x14ac:dyDescent="0.3">
      <c r="A834" s="2" t="s">
        <v>12</v>
      </c>
      <c r="B834" s="1">
        <v>20057402</v>
      </c>
      <c r="C834" s="1" t="s">
        <v>11</v>
      </c>
      <c r="D834" s="1">
        <v>20057402</v>
      </c>
      <c r="E834" s="1" t="s">
        <v>885</v>
      </c>
      <c r="F834" s="2">
        <v>1</v>
      </c>
      <c r="G834" s="2" t="s">
        <v>13</v>
      </c>
      <c r="H834" s="1">
        <v>1.1000000000000001</v>
      </c>
      <c r="I834" s="1">
        <v>9.375E-2</v>
      </c>
      <c r="J834" s="2" t="s">
        <v>8</v>
      </c>
    </row>
    <row r="835" spans="1:10" ht="24" customHeight="1" x14ac:dyDescent="0.3">
      <c r="A835" s="2" t="s">
        <v>12</v>
      </c>
      <c r="B835" s="1">
        <v>20057403</v>
      </c>
      <c r="C835" s="1" t="s">
        <v>11</v>
      </c>
      <c r="D835" s="1">
        <v>20057403</v>
      </c>
      <c r="E835" s="1" t="s">
        <v>886</v>
      </c>
      <c r="F835" s="2">
        <v>1</v>
      </c>
      <c r="G835" s="2" t="s">
        <v>13</v>
      </c>
      <c r="H835" s="1">
        <v>1.1000000000000001</v>
      </c>
      <c r="I835" s="1">
        <v>9.375E-2</v>
      </c>
      <c r="J835" s="2" t="s">
        <v>8</v>
      </c>
    </row>
    <row r="836" spans="1:10" ht="24" customHeight="1" x14ac:dyDescent="0.3">
      <c r="A836" s="2" t="s">
        <v>12</v>
      </c>
      <c r="B836" s="1">
        <v>20057404</v>
      </c>
      <c r="C836" s="1" t="s">
        <v>11</v>
      </c>
      <c r="D836" s="1">
        <v>20057404</v>
      </c>
      <c r="E836" s="1" t="s">
        <v>887</v>
      </c>
      <c r="F836" s="2">
        <v>1</v>
      </c>
      <c r="G836" s="2" t="s">
        <v>13</v>
      </c>
      <c r="H836" s="1">
        <v>1.1000000000000001</v>
      </c>
      <c r="I836" s="1">
        <v>9.375E-2</v>
      </c>
      <c r="J836" s="2" t="s">
        <v>8</v>
      </c>
    </row>
    <row r="837" spans="1:10" ht="24" customHeight="1" x14ac:dyDescent="0.3">
      <c r="A837" s="2" t="s">
        <v>12</v>
      </c>
      <c r="B837" s="1">
        <v>20057002</v>
      </c>
      <c r="C837" s="1" t="s">
        <v>11</v>
      </c>
      <c r="D837" s="1">
        <v>20057002</v>
      </c>
      <c r="E837" s="1" t="s">
        <v>888</v>
      </c>
      <c r="F837" s="2">
        <v>1</v>
      </c>
      <c r="G837" s="2" t="s">
        <v>13</v>
      </c>
      <c r="H837" s="1">
        <v>1.1000000000000001</v>
      </c>
      <c r="I837" s="1">
        <v>9.375E-2</v>
      </c>
      <c r="J837" s="2" t="s">
        <v>8</v>
      </c>
    </row>
    <row r="838" spans="1:10" ht="24" customHeight="1" x14ac:dyDescent="0.3">
      <c r="A838" s="2" t="s">
        <v>12</v>
      </c>
      <c r="B838" s="1">
        <v>20057003</v>
      </c>
      <c r="C838" s="1" t="s">
        <v>11</v>
      </c>
      <c r="D838" s="1">
        <v>20057003</v>
      </c>
      <c r="E838" s="1" t="s">
        <v>889</v>
      </c>
      <c r="F838" s="2">
        <v>1</v>
      </c>
      <c r="G838" s="2" t="s">
        <v>13</v>
      </c>
      <c r="H838" s="1">
        <v>1.1000000000000001</v>
      </c>
      <c r="I838" s="1">
        <v>9.375E-2</v>
      </c>
      <c r="J838" s="2" t="s">
        <v>8</v>
      </c>
    </row>
    <row r="839" spans="1:10" ht="24" customHeight="1" x14ac:dyDescent="0.3">
      <c r="A839" s="2" t="s">
        <v>12</v>
      </c>
      <c r="B839" s="1">
        <v>30009905</v>
      </c>
      <c r="C839" s="1" t="s">
        <v>11</v>
      </c>
      <c r="D839" s="1">
        <v>30009905</v>
      </c>
      <c r="E839" s="1" t="s">
        <v>890</v>
      </c>
      <c r="F839" s="2">
        <v>1</v>
      </c>
      <c r="G839" s="2" t="s">
        <v>13</v>
      </c>
      <c r="H839" s="1">
        <v>1.1000000000000001</v>
      </c>
      <c r="I839" s="1">
        <v>9.375E-2</v>
      </c>
      <c r="J839" s="2" t="s">
        <v>8</v>
      </c>
    </row>
    <row r="840" spans="1:10" ht="24" customHeight="1" x14ac:dyDescent="0.3">
      <c r="A840" s="2" t="s">
        <v>12</v>
      </c>
      <c r="B840" s="1">
        <v>30009101</v>
      </c>
      <c r="C840" s="1" t="s">
        <v>11</v>
      </c>
      <c r="D840" s="1">
        <v>30009101</v>
      </c>
      <c r="E840" s="1" t="s">
        <v>891</v>
      </c>
      <c r="F840" s="2">
        <v>1</v>
      </c>
      <c r="G840" s="2" t="s">
        <v>13</v>
      </c>
      <c r="H840" s="1">
        <v>1.1000000000000001</v>
      </c>
      <c r="I840" s="1">
        <v>9.375E-2</v>
      </c>
      <c r="J840" s="2" t="s">
        <v>8</v>
      </c>
    </row>
    <row r="841" spans="1:10" ht="24" customHeight="1" x14ac:dyDescent="0.3">
      <c r="A841" s="2" t="s">
        <v>12</v>
      </c>
      <c r="B841" s="1">
        <v>20057602</v>
      </c>
      <c r="C841" s="1" t="s">
        <v>11</v>
      </c>
      <c r="D841" s="1">
        <v>20057602</v>
      </c>
      <c r="E841" s="1" t="s">
        <v>892</v>
      </c>
      <c r="F841" s="2">
        <v>1</v>
      </c>
      <c r="G841" s="2" t="s">
        <v>13</v>
      </c>
      <c r="H841" s="1">
        <v>1.1000000000000001</v>
      </c>
      <c r="I841" s="1">
        <v>9.375E-2</v>
      </c>
      <c r="J841" s="2" t="s">
        <v>8</v>
      </c>
    </row>
    <row r="842" spans="1:10" ht="24" customHeight="1" x14ac:dyDescent="0.3">
      <c r="A842" s="2" t="s">
        <v>12</v>
      </c>
      <c r="B842" s="1">
        <v>20057606</v>
      </c>
      <c r="C842" s="1" t="s">
        <v>11</v>
      </c>
      <c r="D842" s="1">
        <v>20057606</v>
      </c>
      <c r="E842" s="1" t="s">
        <v>893</v>
      </c>
      <c r="F842" s="2">
        <v>1</v>
      </c>
      <c r="G842" s="2" t="s">
        <v>13</v>
      </c>
      <c r="H842" s="1">
        <v>1.1000000000000001</v>
      </c>
      <c r="I842" s="1">
        <v>9.375E-2</v>
      </c>
      <c r="J842" s="2" t="s">
        <v>8</v>
      </c>
    </row>
    <row r="843" spans="1:10" ht="24" customHeight="1" x14ac:dyDescent="0.3">
      <c r="A843" s="2" t="s">
        <v>12</v>
      </c>
      <c r="B843" s="1">
        <v>20073005</v>
      </c>
      <c r="C843" s="1" t="s">
        <v>11</v>
      </c>
      <c r="D843" s="1">
        <v>20073005</v>
      </c>
      <c r="E843" s="1" t="s">
        <v>894</v>
      </c>
      <c r="F843" s="2">
        <v>1</v>
      </c>
      <c r="G843" s="2" t="s">
        <v>13</v>
      </c>
      <c r="H843" s="1">
        <v>1.1000000000000001</v>
      </c>
      <c r="I843" s="1">
        <v>9.375E-2</v>
      </c>
      <c r="J843" s="2" t="s">
        <v>8</v>
      </c>
    </row>
    <row r="844" spans="1:10" ht="24" customHeight="1" x14ac:dyDescent="0.3">
      <c r="A844" s="2" t="s">
        <v>12</v>
      </c>
      <c r="B844" s="1">
        <v>30002102</v>
      </c>
      <c r="C844" s="1" t="s">
        <v>11</v>
      </c>
      <c r="D844" s="1">
        <v>30002102</v>
      </c>
      <c r="E844" s="1" t="s">
        <v>895</v>
      </c>
      <c r="F844" s="2">
        <v>1</v>
      </c>
      <c r="G844" s="2" t="s">
        <v>13</v>
      </c>
      <c r="H844" s="1">
        <v>1.1000000000000001</v>
      </c>
      <c r="I844" s="1">
        <v>9.375E-2</v>
      </c>
      <c r="J844" s="2" t="s">
        <v>8</v>
      </c>
    </row>
    <row r="845" spans="1:10" ht="24" customHeight="1" x14ac:dyDescent="0.3">
      <c r="A845" s="2" t="s">
        <v>12</v>
      </c>
      <c r="B845" s="1">
        <v>30002105</v>
      </c>
      <c r="C845" s="1" t="s">
        <v>11</v>
      </c>
      <c r="D845" s="1">
        <v>30002105</v>
      </c>
      <c r="E845" s="1" t="s">
        <v>896</v>
      </c>
      <c r="F845" s="2">
        <v>1</v>
      </c>
      <c r="G845" s="2" t="s">
        <v>13</v>
      </c>
      <c r="H845" s="1">
        <v>1.1000000000000001</v>
      </c>
      <c r="I845" s="1">
        <v>9.375E-2</v>
      </c>
      <c r="J845" s="2" t="s">
        <v>8</v>
      </c>
    </row>
    <row r="846" spans="1:10" ht="24" customHeight="1" x14ac:dyDescent="0.3">
      <c r="A846" s="2" t="s">
        <v>12</v>
      </c>
      <c r="B846" s="1">
        <v>30002106</v>
      </c>
      <c r="C846" s="1" t="s">
        <v>11</v>
      </c>
      <c r="D846" s="1">
        <v>30002106</v>
      </c>
      <c r="E846" s="1" t="s">
        <v>897</v>
      </c>
      <c r="F846" s="2">
        <v>1</v>
      </c>
      <c r="G846" s="2" t="s">
        <v>13</v>
      </c>
      <c r="H846" s="1">
        <v>1.1000000000000001</v>
      </c>
      <c r="I846" s="1">
        <v>9.375E-2</v>
      </c>
      <c r="J846" s="2" t="s">
        <v>8</v>
      </c>
    </row>
    <row r="847" spans="1:10" ht="24" customHeight="1" x14ac:dyDescent="0.3">
      <c r="A847" s="2" t="s">
        <v>12</v>
      </c>
      <c r="B847" s="1">
        <v>91200003</v>
      </c>
      <c r="C847" s="1" t="s">
        <v>11</v>
      </c>
      <c r="D847" s="1">
        <v>91200003</v>
      </c>
      <c r="E847" s="1" t="s">
        <v>898</v>
      </c>
      <c r="F847" s="2">
        <v>1</v>
      </c>
      <c r="G847" s="2" t="s">
        <v>13</v>
      </c>
      <c r="H847" s="1">
        <v>1.1000000000000001</v>
      </c>
      <c r="I847" s="1">
        <v>9.375E-2</v>
      </c>
      <c r="J847" s="2" t="s">
        <v>8</v>
      </c>
    </row>
    <row r="848" spans="1:10" ht="24" customHeight="1" x14ac:dyDescent="0.3">
      <c r="A848" s="2" t="s">
        <v>12</v>
      </c>
      <c r="B848" s="1">
        <v>91200004</v>
      </c>
      <c r="C848" s="1" t="s">
        <v>11</v>
      </c>
      <c r="D848" s="1">
        <v>91200004</v>
      </c>
      <c r="E848" s="1" t="s">
        <v>899</v>
      </c>
      <c r="F848" s="2">
        <v>1</v>
      </c>
      <c r="G848" s="2" t="s">
        <v>13</v>
      </c>
      <c r="H848" s="1">
        <v>1.1000000000000001</v>
      </c>
      <c r="I848" s="1">
        <v>9.375E-2</v>
      </c>
      <c r="J848" s="2" t="s">
        <v>8</v>
      </c>
    </row>
    <row r="849" spans="1:10" ht="24" customHeight="1" x14ac:dyDescent="0.3">
      <c r="A849" s="2" t="s">
        <v>12</v>
      </c>
      <c r="B849" s="1">
        <v>91200005</v>
      </c>
      <c r="C849" s="1" t="s">
        <v>11</v>
      </c>
      <c r="D849" s="1">
        <v>91200005</v>
      </c>
      <c r="E849" s="1" t="s">
        <v>900</v>
      </c>
      <c r="F849" s="2">
        <v>1</v>
      </c>
      <c r="G849" s="2" t="s">
        <v>13</v>
      </c>
      <c r="H849" s="1">
        <v>1.1000000000000001</v>
      </c>
      <c r="I849" s="1">
        <v>9.375E-2</v>
      </c>
      <c r="J849" s="2" t="s">
        <v>8</v>
      </c>
    </row>
    <row r="850" spans="1:10" ht="24" customHeight="1" x14ac:dyDescent="0.3">
      <c r="A850" s="2" t="s">
        <v>12</v>
      </c>
      <c r="B850" s="1">
        <v>91204006</v>
      </c>
      <c r="C850" s="1" t="s">
        <v>11</v>
      </c>
      <c r="D850" s="1">
        <v>91204006</v>
      </c>
      <c r="E850" s="1" t="s">
        <v>901</v>
      </c>
      <c r="F850" s="2">
        <v>1</v>
      </c>
      <c r="G850" s="2" t="s">
        <v>13</v>
      </c>
      <c r="H850" s="1">
        <v>1.1000000000000001</v>
      </c>
      <c r="I850" s="1">
        <v>9.375E-2</v>
      </c>
      <c r="J850" s="2" t="s">
        <v>8</v>
      </c>
    </row>
    <row r="851" spans="1:10" ht="24" customHeight="1" x14ac:dyDescent="0.3">
      <c r="A851" s="2" t="s">
        <v>12</v>
      </c>
      <c r="B851" s="1">
        <v>91200002</v>
      </c>
      <c r="C851" s="1" t="s">
        <v>11</v>
      </c>
      <c r="D851" s="1">
        <v>91200002</v>
      </c>
      <c r="E851" s="1" t="s">
        <v>902</v>
      </c>
      <c r="F851" s="2">
        <v>1</v>
      </c>
      <c r="G851" s="2" t="s">
        <v>13</v>
      </c>
      <c r="H851" s="1">
        <v>1.1000000000000001</v>
      </c>
      <c r="I851" s="1">
        <v>9.375E-2</v>
      </c>
      <c r="J851" s="2" t="s">
        <v>8</v>
      </c>
    </row>
    <row r="852" spans="1:10" ht="24" customHeight="1" x14ac:dyDescent="0.3">
      <c r="A852" s="2" t="s">
        <v>12</v>
      </c>
      <c r="B852" s="1">
        <v>91204001</v>
      </c>
      <c r="C852" s="1" t="s">
        <v>11</v>
      </c>
      <c r="D852" s="1">
        <v>91204001</v>
      </c>
      <c r="E852" s="1" t="s">
        <v>903</v>
      </c>
      <c r="F852" s="2">
        <v>1</v>
      </c>
      <c r="G852" s="2" t="s">
        <v>13</v>
      </c>
      <c r="H852" s="1">
        <v>1.1000000000000001</v>
      </c>
      <c r="I852" s="1">
        <v>9.375E-2</v>
      </c>
      <c r="J852" s="2" t="s">
        <v>8</v>
      </c>
    </row>
    <row r="853" spans="1:10" ht="24" customHeight="1" x14ac:dyDescent="0.3">
      <c r="A853" s="2" t="s">
        <v>12</v>
      </c>
      <c r="B853" s="1">
        <v>91204003</v>
      </c>
      <c r="C853" s="1" t="s">
        <v>11</v>
      </c>
      <c r="D853" s="1">
        <v>91204003</v>
      </c>
      <c r="E853" s="1" t="s">
        <v>904</v>
      </c>
      <c r="F853" s="2">
        <v>1</v>
      </c>
      <c r="G853" s="2" t="s">
        <v>13</v>
      </c>
      <c r="H853" s="1">
        <v>1.1000000000000001</v>
      </c>
      <c r="I853" s="1">
        <v>9.375E-2</v>
      </c>
      <c r="J853" s="2" t="s">
        <v>8</v>
      </c>
    </row>
    <row r="854" spans="1:10" ht="24" customHeight="1" x14ac:dyDescent="0.3">
      <c r="A854" s="2" t="s">
        <v>12</v>
      </c>
      <c r="B854" s="1">
        <v>91204004</v>
      </c>
      <c r="C854" s="1" t="s">
        <v>11</v>
      </c>
      <c r="D854" s="1">
        <v>91204004</v>
      </c>
      <c r="E854" s="1" t="s">
        <v>905</v>
      </c>
      <c r="F854" s="2">
        <v>1</v>
      </c>
      <c r="G854" s="2" t="s">
        <v>13</v>
      </c>
      <c r="H854" s="1">
        <v>1.1000000000000001</v>
      </c>
      <c r="I854" s="1">
        <v>9.375E-2</v>
      </c>
      <c r="J854" s="2" t="s">
        <v>8</v>
      </c>
    </row>
    <row r="855" spans="1:10" ht="24" customHeight="1" x14ac:dyDescent="0.3">
      <c r="A855" s="2" t="s">
        <v>12</v>
      </c>
      <c r="B855" s="1">
        <v>91204005</v>
      </c>
      <c r="C855" s="1" t="s">
        <v>11</v>
      </c>
      <c r="D855" s="1">
        <v>91204005</v>
      </c>
      <c r="E855" s="1" t="s">
        <v>906</v>
      </c>
      <c r="F855" s="2">
        <v>1</v>
      </c>
      <c r="G855" s="2" t="s">
        <v>13</v>
      </c>
      <c r="H855" s="1">
        <v>1.1000000000000001</v>
      </c>
      <c r="I855" s="1">
        <v>9.375E-2</v>
      </c>
      <c r="J855" s="2" t="s">
        <v>8</v>
      </c>
    </row>
    <row r="856" spans="1:10" ht="24" customHeight="1" x14ac:dyDescent="0.3">
      <c r="A856" s="2" t="s">
        <v>12</v>
      </c>
      <c r="B856" s="1">
        <v>91204002</v>
      </c>
      <c r="C856" s="1" t="s">
        <v>11</v>
      </c>
      <c r="D856" s="1">
        <v>91204002</v>
      </c>
      <c r="E856" s="1" t="s">
        <v>907</v>
      </c>
      <c r="F856" s="2">
        <v>1</v>
      </c>
      <c r="G856" s="2" t="s">
        <v>13</v>
      </c>
      <c r="H856" s="1">
        <v>1.1000000000000001</v>
      </c>
      <c r="I856" s="1">
        <v>9.375E-2</v>
      </c>
      <c r="J856" s="2" t="s">
        <v>8</v>
      </c>
    </row>
    <row r="857" spans="1:10" ht="24" customHeight="1" x14ac:dyDescent="0.3">
      <c r="A857" s="2" t="s">
        <v>12</v>
      </c>
      <c r="B857" s="1">
        <v>91206003</v>
      </c>
      <c r="C857" s="1" t="s">
        <v>11</v>
      </c>
      <c r="D857" s="1">
        <v>91206003</v>
      </c>
      <c r="E857" s="1" t="s">
        <v>908</v>
      </c>
      <c r="F857" s="2">
        <v>1</v>
      </c>
      <c r="G857" s="2" t="s">
        <v>13</v>
      </c>
      <c r="H857" s="1">
        <v>1.1000000000000001</v>
      </c>
      <c r="I857" s="1">
        <v>9.375E-2</v>
      </c>
      <c r="J857" s="2" t="s">
        <v>8</v>
      </c>
    </row>
    <row r="858" spans="1:10" ht="24" customHeight="1" x14ac:dyDescent="0.3">
      <c r="A858" s="2" t="s">
        <v>12</v>
      </c>
      <c r="B858" s="1">
        <v>91206004</v>
      </c>
      <c r="C858" s="1" t="s">
        <v>11</v>
      </c>
      <c r="D858" s="1">
        <v>91206004</v>
      </c>
      <c r="E858" s="1" t="s">
        <v>909</v>
      </c>
      <c r="F858" s="2">
        <v>1</v>
      </c>
      <c r="G858" s="2" t="s">
        <v>13</v>
      </c>
      <c r="H858" s="1">
        <v>1.1000000000000001</v>
      </c>
      <c r="I858" s="1">
        <v>9.375E-2</v>
      </c>
      <c r="J858" s="2" t="s">
        <v>8</v>
      </c>
    </row>
    <row r="859" spans="1:10" ht="24" customHeight="1" x14ac:dyDescent="0.3">
      <c r="A859" s="2" t="s">
        <v>12</v>
      </c>
      <c r="B859" s="1">
        <v>91206005</v>
      </c>
      <c r="C859" s="1" t="s">
        <v>11</v>
      </c>
      <c r="D859" s="1">
        <v>91206005</v>
      </c>
      <c r="E859" s="1" t="s">
        <v>910</v>
      </c>
      <c r="F859" s="2">
        <v>1</v>
      </c>
      <c r="G859" s="2" t="s">
        <v>13</v>
      </c>
      <c r="H859" s="1">
        <v>1.1000000000000001</v>
      </c>
      <c r="I859" s="1">
        <v>9.375E-2</v>
      </c>
      <c r="J859" s="2" t="s">
        <v>8</v>
      </c>
    </row>
    <row r="860" spans="1:10" ht="24" customHeight="1" x14ac:dyDescent="0.3">
      <c r="A860" s="2" t="s">
        <v>12</v>
      </c>
      <c r="B860" s="1">
        <v>91206006</v>
      </c>
      <c r="C860" s="1" t="s">
        <v>11</v>
      </c>
      <c r="D860" s="1">
        <v>91206006</v>
      </c>
      <c r="E860" s="1" t="s">
        <v>911</v>
      </c>
      <c r="F860" s="2">
        <v>1</v>
      </c>
      <c r="G860" s="2" t="s">
        <v>13</v>
      </c>
      <c r="H860" s="1">
        <v>1.1000000000000001</v>
      </c>
      <c r="I860" s="1">
        <v>9.375E-2</v>
      </c>
      <c r="J860" s="2" t="s">
        <v>8</v>
      </c>
    </row>
    <row r="861" spans="1:10" ht="24" customHeight="1" x14ac:dyDescent="0.3">
      <c r="A861" s="2" t="s">
        <v>12</v>
      </c>
      <c r="B861" s="1">
        <v>91206001</v>
      </c>
      <c r="C861" s="1" t="s">
        <v>11</v>
      </c>
      <c r="D861" s="1">
        <v>91206001</v>
      </c>
      <c r="E861" s="1" t="s">
        <v>912</v>
      </c>
      <c r="F861" s="2">
        <v>1</v>
      </c>
      <c r="G861" s="2" t="s">
        <v>13</v>
      </c>
      <c r="H861" s="1">
        <v>1.1000000000000001</v>
      </c>
      <c r="I861" s="1">
        <v>9.375E-2</v>
      </c>
      <c r="J861" s="2" t="s">
        <v>8</v>
      </c>
    </row>
    <row r="862" spans="1:10" ht="24" customHeight="1" x14ac:dyDescent="0.3">
      <c r="A862" s="2" t="s">
        <v>12</v>
      </c>
      <c r="B862" s="1">
        <v>91206002</v>
      </c>
      <c r="C862" s="1" t="s">
        <v>11</v>
      </c>
      <c r="D862" s="1">
        <v>91206002</v>
      </c>
      <c r="E862" s="1" t="s">
        <v>913</v>
      </c>
      <c r="F862" s="2">
        <v>1</v>
      </c>
      <c r="G862" s="2" t="s">
        <v>13</v>
      </c>
      <c r="H862" s="1">
        <v>1.1000000000000001</v>
      </c>
      <c r="I862" s="1">
        <v>9.375E-2</v>
      </c>
      <c r="J862" s="2" t="s">
        <v>8</v>
      </c>
    </row>
    <row r="863" spans="1:10" ht="24" customHeight="1" x14ac:dyDescent="0.3">
      <c r="A863" s="2" t="s">
        <v>12</v>
      </c>
      <c r="B863" s="1">
        <v>20016101</v>
      </c>
      <c r="C863" s="1" t="s">
        <v>11</v>
      </c>
      <c r="D863" s="1">
        <v>20016101</v>
      </c>
      <c r="E863" s="1" t="s">
        <v>914</v>
      </c>
      <c r="F863" s="2">
        <v>1</v>
      </c>
      <c r="G863" s="2" t="s">
        <v>13</v>
      </c>
      <c r="H863" s="1">
        <v>1.1000000000000001</v>
      </c>
      <c r="I863" s="1">
        <v>9.375E-2</v>
      </c>
      <c r="J863" s="2" t="s">
        <v>8</v>
      </c>
    </row>
    <row r="864" spans="1:10" ht="24" customHeight="1" x14ac:dyDescent="0.3">
      <c r="A864" s="2" t="s">
        <v>12</v>
      </c>
      <c r="B864" s="1">
        <v>20016104</v>
      </c>
      <c r="C864" s="1" t="s">
        <v>11</v>
      </c>
      <c r="D864" s="1">
        <v>20016104</v>
      </c>
      <c r="E864" s="1" t="s">
        <v>915</v>
      </c>
      <c r="F864" s="2">
        <v>1</v>
      </c>
      <c r="G864" s="2" t="s">
        <v>13</v>
      </c>
      <c r="H864" s="1">
        <v>1.1000000000000001</v>
      </c>
      <c r="I864" s="1">
        <v>9.375E-2</v>
      </c>
      <c r="J864" s="2" t="s">
        <v>8</v>
      </c>
    </row>
    <row r="865" spans="1:10" ht="24" customHeight="1" x14ac:dyDescent="0.3">
      <c r="A865" s="2" t="s">
        <v>12</v>
      </c>
      <c r="B865" s="1">
        <v>20016106</v>
      </c>
      <c r="C865" s="1" t="s">
        <v>11</v>
      </c>
      <c r="D865" s="1">
        <v>20016106</v>
      </c>
      <c r="E865" s="1" t="s">
        <v>916</v>
      </c>
      <c r="F865" s="2">
        <v>1</v>
      </c>
      <c r="G865" s="2" t="s">
        <v>13</v>
      </c>
      <c r="H865" s="1">
        <v>1.1000000000000001</v>
      </c>
      <c r="I865" s="1">
        <v>9.375E-2</v>
      </c>
      <c r="J865" s="2" t="s">
        <v>8</v>
      </c>
    </row>
    <row r="866" spans="1:10" ht="24" customHeight="1" x14ac:dyDescent="0.3">
      <c r="A866" s="2" t="s">
        <v>12</v>
      </c>
      <c r="B866" s="1">
        <v>20031207</v>
      </c>
      <c r="C866" s="1" t="s">
        <v>11</v>
      </c>
      <c r="D866" s="1">
        <v>20031207</v>
      </c>
      <c r="E866" s="1" t="s">
        <v>596</v>
      </c>
      <c r="F866" s="2">
        <v>1</v>
      </c>
      <c r="G866" s="2" t="s">
        <v>13</v>
      </c>
      <c r="H866" s="1">
        <v>1.1000000000000001</v>
      </c>
      <c r="I866" s="1">
        <v>9.375E-2</v>
      </c>
      <c r="J866" s="2" t="s">
        <v>8</v>
      </c>
    </row>
    <row r="867" spans="1:10" ht="24" customHeight="1" x14ac:dyDescent="0.3">
      <c r="A867" s="2" t="s">
        <v>12</v>
      </c>
      <c r="B867" s="1">
        <v>20031307</v>
      </c>
      <c r="C867" s="1" t="s">
        <v>11</v>
      </c>
      <c r="D867" s="1">
        <v>20031307</v>
      </c>
      <c r="E867" s="1" t="s">
        <v>597</v>
      </c>
      <c r="F867" s="2">
        <v>1</v>
      </c>
      <c r="G867" s="2" t="s">
        <v>13</v>
      </c>
      <c r="H867" s="1">
        <v>1.1000000000000001</v>
      </c>
      <c r="I867" s="1">
        <v>9.375E-2</v>
      </c>
      <c r="J867" s="2" t="s">
        <v>8</v>
      </c>
    </row>
    <row r="868" spans="1:10" ht="24" customHeight="1" x14ac:dyDescent="0.3">
      <c r="A868" s="2" t="s">
        <v>12</v>
      </c>
      <c r="B868" s="1">
        <v>20031607</v>
      </c>
      <c r="C868" s="1" t="s">
        <v>11</v>
      </c>
      <c r="D868" s="1">
        <v>20031607</v>
      </c>
      <c r="E868" s="1" t="s">
        <v>598</v>
      </c>
      <c r="F868" s="2">
        <v>1</v>
      </c>
      <c r="G868" s="2" t="s">
        <v>13</v>
      </c>
      <c r="H868" s="1">
        <v>1.1000000000000001</v>
      </c>
      <c r="I868" s="1">
        <v>9.375E-2</v>
      </c>
      <c r="J868" s="2" t="s">
        <v>8</v>
      </c>
    </row>
    <row r="869" spans="1:10" ht="24" customHeight="1" x14ac:dyDescent="0.3">
      <c r="A869" s="2" t="s">
        <v>12</v>
      </c>
      <c r="B869" s="1">
        <v>20013110</v>
      </c>
      <c r="C869" s="1" t="s">
        <v>11</v>
      </c>
      <c r="D869" s="1">
        <v>20013110</v>
      </c>
      <c r="E869" s="1" t="s">
        <v>917</v>
      </c>
      <c r="F869" s="2">
        <v>1</v>
      </c>
      <c r="G869" s="2" t="s">
        <v>13</v>
      </c>
      <c r="H869" s="1">
        <v>1.1000000000000001</v>
      </c>
      <c r="I869" s="1">
        <v>9.375E-2</v>
      </c>
      <c r="J869" s="2" t="s">
        <v>8</v>
      </c>
    </row>
    <row r="870" spans="1:10" ht="24" customHeight="1" x14ac:dyDescent="0.3">
      <c r="A870" s="2" t="s">
        <v>12</v>
      </c>
      <c r="B870" s="1">
        <v>20013111</v>
      </c>
      <c r="C870" s="1" t="s">
        <v>11</v>
      </c>
      <c r="D870" s="1">
        <v>20013111</v>
      </c>
      <c r="E870" s="1" t="s">
        <v>918</v>
      </c>
      <c r="F870" s="2">
        <v>1</v>
      </c>
      <c r="G870" s="2" t="s">
        <v>13</v>
      </c>
      <c r="H870" s="1">
        <v>1.1000000000000001</v>
      </c>
      <c r="I870" s="1">
        <v>9.375E-2</v>
      </c>
      <c r="J870" s="2" t="s">
        <v>8</v>
      </c>
    </row>
    <row r="871" spans="1:10" ht="24" customHeight="1" x14ac:dyDescent="0.3">
      <c r="A871" s="2" t="s">
        <v>12</v>
      </c>
      <c r="B871" s="1">
        <v>20031202</v>
      </c>
      <c r="C871" s="1" t="s">
        <v>11</v>
      </c>
      <c r="D871" s="1">
        <v>20031202</v>
      </c>
      <c r="E871" s="1" t="s">
        <v>919</v>
      </c>
      <c r="F871" s="2">
        <v>1</v>
      </c>
      <c r="G871" s="2" t="s">
        <v>13</v>
      </c>
      <c r="H871" s="1">
        <v>1.1000000000000001</v>
      </c>
      <c r="I871" s="1">
        <v>9.375E-2</v>
      </c>
      <c r="J871" s="2" t="s">
        <v>8</v>
      </c>
    </row>
    <row r="872" spans="1:10" ht="24" customHeight="1" x14ac:dyDescent="0.3">
      <c r="A872" s="2" t="s">
        <v>12</v>
      </c>
      <c r="B872" s="1">
        <v>20031203</v>
      </c>
      <c r="C872" s="1" t="s">
        <v>11</v>
      </c>
      <c r="D872" s="1">
        <v>20031203</v>
      </c>
      <c r="E872" s="1" t="s">
        <v>920</v>
      </c>
      <c r="F872" s="2">
        <v>1</v>
      </c>
      <c r="G872" s="2" t="s">
        <v>13</v>
      </c>
      <c r="H872" s="1">
        <v>1.1000000000000001</v>
      </c>
      <c r="I872" s="1">
        <v>9.375E-2</v>
      </c>
      <c r="J872" s="2" t="s">
        <v>8</v>
      </c>
    </row>
    <row r="873" spans="1:10" ht="24" customHeight="1" x14ac:dyDescent="0.3">
      <c r="A873" s="2" t="s">
        <v>12</v>
      </c>
      <c r="B873" s="1">
        <v>20031205</v>
      </c>
      <c r="C873" s="1" t="s">
        <v>11</v>
      </c>
      <c r="D873" s="1">
        <v>20031205</v>
      </c>
      <c r="E873" s="1" t="s">
        <v>921</v>
      </c>
      <c r="F873" s="2">
        <v>1</v>
      </c>
      <c r="G873" s="2" t="s">
        <v>13</v>
      </c>
      <c r="H873" s="1">
        <v>1.1000000000000001</v>
      </c>
      <c r="I873" s="1">
        <v>9.375E-2</v>
      </c>
      <c r="J873" s="2" t="s">
        <v>8</v>
      </c>
    </row>
    <row r="874" spans="1:10" ht="24" customHeight="1" x14ac:dyDescent="0.3">
      <c r="A874" s="2" t="s">
        <v>12</v>
      </c>
      <c r="B874" s="1">
        <v>20031605</v>
      </c>
      <c r="C874" s="1" t="s">
        <v>11</v>
      </c>
      <c r="D874" s="1">
        <v>20031605</v>
      </c>
      <c r="E874" s="1" t="s">
        <v>922</v>
      </c>
      <c r="F874" s="2">
        <v>1</v>
      </c>
      <c r="G874" s="2" t="s">
        <v>13</v>
      </c>
      <c r="H874" s="1">
        <v>1.1000000000000001</v>
      </c>
      <c r="I874" s="1">
        <v>9.375E-2</v>
      </c>
      <c r="J874" s="2" t="s">
        <v>8</v>
      </c>
    </row>
    <row r="875" spans="1:10" ht="24" customHeight="1" x14ac:dyDescent="0.3">
      <c r="A875" s="2" t="s">
        <v>12</v>
      </c>
      <c r="B875" s="1">
        <v>20031305</v>
      </c>
      <c r="C875" s="1" t="s">
        <v>11</v>
      </c>
      <c r="D875" s="1">
        <v>20031305</v>
      </c>
      <c r="E875" s="1" t="s">
        <v>923</v>
      </c>
      <c r="F875" s="2">
        <v>1</v>
      </c>
      <c r="G875" s="2" t="s">
        <v>13</v>
      </c>
      <c r="H875" s="1">
        <v>1.1000000000000001</v>
      </c>
      <c r="I875" s="1">
        <v>9.375E-2</v>
      </c>
      <c r="J875" s="2" t="s">
        <v>8</v>
      </c>
    </row>
    <row r="876" spans="1:10" ht="24" customHeight="1" x14ac:dyDescent="0.3">
      <c r="A876" s="2" t="s">
        <v>12</v>
      </c>
      <c r="B876" s="1">
        <v>20031206</v>
      </c>
      <c r="C876" s="1" t="s">
        <v>11</v>
      </c>
      <c r="D876" s="1">
        <v>20031206</v>
      </c>
      <c r="E876" s="1" t="s">
        <v>924</v>
      </c>
      <c r="F876" s="2">
        <v>1</v>
      </c>
      <c r="G876" s="2" t="s">
        <v>13</v>
      </c>
      <c r="H876" s="1">
        <v>1.1000000000000001</v>
      </c>
      <c r="I876" s="1">
        <v>9.375E-2</v>
      </c>
      <c r="J876" s="2" t="s">
        <v>8</v>
      </c>
    </row>
    <row r="877" spans="1:10" ht="24" customHeight="1" x14ac:dyDescent="0.3">
      <c r="A877" s="2" t="s">
        <v>12</v>
      </c>
      <c r="B877" s="1">
        <v>20065101</v>
      </c>
      <c r="C877" s="1" t="s">
        <v>11</v>
      </c>
      <c r="D877" s="1">
        <v>20065101</v>
      </c>
      <c r="E877" s="1" t="s">
        <v>925</v>
      </c>
      <c r="F877" s="2">
        <v>1</v>
      </c>
      <c r="G877" s="2" t="s">
        <v>13</v>
      </c>
      <c r="H877" s="1">
        <v>1.1000000000000001</v>
      </c>
      <c r="I877" s="1">
        <v>9.375E-2</v>
      </c>
      <c r="J877" s="2" t="s">
        <v>8</v>
      </c>
    </row>
    <row r="878" spans="1:10" ht="24" customHeight="1" x14ac:dyDescent="0.3">
      <c r="A878" s="2" t="s">
        <v>12</v>
      </c>
      <c r="B878" s="1">
        <v>20065001</v>
      </c>
      <c r="C878" s="1" t="s">
        <v>11</v>
      </c>
      <c r="D878" s="1">
        <v>20065001</v>
      </c>
      <c r="E878" s="1" t="s">
        <v>926</v>
      </c>
      <c r="F878" s="2">
        <v>1</v>
      </c>
      <c r="G878" s="2" t="s">
        <v>13</v>
      </c>
      <c r="H878" s="1">
        <v>1.1000000000000001</v>
      </c>
      <c r="I878" s="1">
        <v>9.375E-2</v>
      </c>
      <c r="J878" s="2" t="s">
        <v>8</v>
      </c>
    </row>
    <row r="879" spans="1:10" ht="24" customHeight="1" x14ac:dyDescent="0.3">
      <c r="A879" s="2" t="s">
        <v>12</v>
      </c>
      <c r="B879" s="1">
        <v>20014005</v>
      </c>
      <c r="C879" s="1" t="s">
        <v>11</v>
      </c>
      <c r="D879" s="1">
        <v>20014005</v>
      </c>
      <c r="E879" s="1" t="s">
        <v>927</v>
      </c>
      <c r="F879" s="2">
        <v>1</v>
      </c>
      <c r="G879" s="2" t="s">
        <v>13</v>
      </c>
      <c r="H879" s="1">
        <v>1.1000000000000001</v>
      </c>
      <c r="I879" s="1">
        <v>9.375E-2</v>
      </c>
      <c r="J879" s="2" t="s">
        <v>8</v>
      </c>
    </row>
    <row r="880" spans="1:10" ht="24" customHeight="1" x14ac:dyDescent="0.3">
      <c r="A880" s="2" t="s">
        <v>12</v>
      </c>
      <c r="B880" s="1">
        <v>20014105</v>
      </c>
      <c r="C880" s="1" t="s">
        <v>11</v>
      </c>
      <c r="D880" s="1">
        <v>20014105</v>
      </c>
      <c r="E880" s="1" t="s">
        <v>928</v>
      </c>
      <c r="F880" s="2">
        <v>1</v>
      </c>
      <c r="G880" s="2" t="s">
        <v>13</v>
      </c>
      <c r="H880" s="1">
        <v>1.1000000000000001</v>
      </c>
      <c r="I880" s="1">
        <v>9.375E-2</v>
      </c>
      <c r="J880" s="2" t="s">
        <v>8</v>
      </c>
    </row>
    <row r="881" spans="1:10" ht="24" customHeight="1" x14ac:dyDescent="0.3">
      <c r="A881" s="2" t="s">
        <v>12</v>
      </c>
      <c r="B881" s="1">
        <v>20014205</v>
      </c>
      <c r="C881" s="1" t="s">
        <v>11</v>
      </c>
      <c r="D881" s="1">
        <v>20014205</v>
      </c>
      <c r="E881" s="1" t="s">
        <v>929</v>
      </c>
      <c r="F881" s="2">
        <v>1</v>
      </c>
      <c r="G881" s="2" t="s">
        <v>13</v>
      </c>
      <c r="H881" s="1">
        <v>1.1000000000000001</v>
      </c>
      <c r="I881" s="1">
        <v>9.375E-2</v>
      </c>
      <c r="J881" s="2" t="s">
        <v>8</v>
      </c>
    </row>
    <row r="882" spans="1:10" ht="24" customHeight="1" x14ac:dyDescent="0.3">
      <c r="A882" s="2" t="s">
        <v>12</v>
      </c>
      <c r="B882" s="1">
        <v>30003602</v>
      </c>
      <c r="C882" s="1" t="s">
        <v>11</v>
      </c>
      <c r="D882" s="1">
        <v>30003602</v>
      </c>
      <c r="E882" s="1" t="s">
        <v>930</v>
      </c>
      <c r="F882" s="2">
        <v>1</v>
      </c>
      <c r="G882" s="2" t="s">
        <v>13</v>
      </c>
      <c r="H882" s="1">
        <v>1.1000000000000001</v>
      </c>
      <c r="I882" s="1">
        <v>9.375E-2</v>
      </c>
      <c r="J882" s="2" t="s">
        <v>8</v>
      </c>
    </row>
    <row r="883" spans="1:10" ht="24" customHeight="1" x14ac:dyDescent="0.3">
      <c r="A883" s="2" t="s">
        <v>12</v>
      </c>
      <c r="B883" s="1">
        <v>20014002</v>
      </c>
      <c r="C883" s="1" t="s">
        <v>11</v>
      </c>
      <c r="D883" s="1">
        <v>20014002</v>
      </c>
      <c r="E883" s="1" t="s">
        <v>931</v>
      </c>
      <c r="F883" s="2">
        <v>1</v>
      </c>
      <c r="G883" s="2" t="s">
        <v>13</v>
      </c>
      <c r="H883" s="1">
        <v>1.1000000000000001</v>
      </c>
      <c r="I883" s="1">
        <v>9.375E-2</v>
      </c>
      <c r="J883" s="2" t="s">
        <v>8</v>
      </c>
    </row>
    <row r="884" spans="1:10" ht="24" customHeight="1" x14ac:dyDescent="0.3">
      <c r="A884" s="2" t="s">
        <v>12</v>
      </c>
      <c r="B884" s="1">
        <v>20014003</v>
      </c>
      <c r="C884" s="1" t="s">
        <v>11</v>
      </c>
      <c r="D884" s="1">
        <v>20014003</v>
      </c>
      <c r="E884" s="1" t="s">
        <v>932</v>
      </c>
      <c r="F884" s="2">
        <v>1</v>
      </c>
      <c r="G884" s="2" t="s">
        <v>13</v>
      </c>
      <c r="H884" s="1">
        <v>1.1000000000000001</v>
      </c>
      <c r="I884" s="1">
        <v>9.375E-2</v>
      </c>
      <c r="J884" s="2" t="s">
        <v>8</v>
      </c>
    </row>
    <row r="885" spans="1:10" ht="24" customHeight="1" x14ac:dyDescent="0.3">
      <c r="A885" s="2" t="s">
        <v>12</v>
      </c>
      <c r="B885" s="1">
        <v>20014006</v>
      </c>
      <c r="C885" s="1" t="s">
        <v>11</v>
      </c>
      <c r="D885" s="1">
        <v>20014006</v>
      </c>
      <c r="E885" s="1" t="s">
        <v>933</v>
      </c>
      <c r="F885" s="2">
        <v>1</v>
      </c>
      <c r="G885" s="2" t="s">
        <v>13</v>
      </c>
      <c r="H885" s="1">
        <v>1.1000000000000001</v>
      </c>
      <c r="I885" s="1">
        <v>9.375E-2</v>
      </c>
      <c r="J885" s="2" t="s">
        <v>8</v>
      </c>
    </row>
    <row r="886" spans="1:10" ht="24" customHeight="1" x14ac:dyDescent="0.3">
      <c r="A886" s="2" t="s">
        <v>12</v>
      </c>
      <c r="B886" s="1">
        <v>20014007</v>
      </c>
      <c r="C886" s="1" t="s">
        <v>11</v>
      </c>
      <c r="D886" s="1">
        <v>20014007</v>
      </c>
      <c r="E886" s="1" t="s">
        <v>934</v>
      </c>
      <c r="F886" s="2">
        <v>1</v>
      </c>
      <c r="G886" s="2" t="s">
        <v>13</v>
      </c>
      <c r="H886" s="1">
        <v>1.1000000000000001</v>
      </c>
      <c r="I886" s="1">
        <v>9.375E-2</v>
      </c>
      <c r="J886" s="2" t="s">
        <v>8</v>
      </c>
    </row>
    <row r="887" spans="1:10" ht="24" customHeight="1" x14ac:dyDescent="0.3">
      <c r="A887" s="2" t="s">
        <v>12</v>
      </c>
      <c r="B887" s="1">
        <v>20014103</v>
      </c>
      <c r="C887" s="1" t="s">
        <v>11</v>
      </c>
      <c r="D887" s="1">
        <v>20014103</v>
      </c>
      <c r="E887" s="1" t="s">
        <v>935</v>
      </c>
      <c r="F887" s="2">
        <v>1</v>
      </c>
      <c r="G887" s="2" t="s">
        <v>13</v>
      </c>
      <c r="H887" s="1">
        <v>1.1000000000000001</v>
      </c>
      <c r="I887" s="1">
        <v>9.375E-2</v>
      </c>
      <c r="J887" s="2" t="s">
        <v>8</v>
      </c>
    </row>
    <row r="888" spans="1:10" ht="24" customHeight="1" x14ac:dyDescent="0.3">
      <c r="A888" s="2" t="s">
        <v>12</v>
      </c>
      <c r="B888" s="1">
        <v>20014102</v>
      </c>
      <c r="C888" s="1" t="s">
        <v>11</v>
      </c>
      <c r="D888" s="1">
        <v>20014102</v>
      </c>
      <c r="E888" s="1" t="s">
        <v>936</v>
      </c>
      <c r="F888" s="2">
        <v>1</v>
      </c>
      <c r="G888" s="2" t="s">
        <v>13</v>
      </c>
      <c r="H888" s="1">
        <v>1.1000000000000001</v>
      </c>
      <c r="I888" s="1">
        <v>9.375E-2</v>
      </c>
      <c r="J888" s="2" t="s">
        <v>8</v>
      </c>
    </row>
    <row r="889" spans="1:10" ht="24" customHeight="1" x14ac:dyDescent="0.3">
      <c r="A889" s="2" t="s">
        <v>12</v>
      </c>
      <c r="B889" s="1">
        <v>20014203</v>
      </c>
      <c r="C889" s="1" t="s">
        <v>11</v>
      </c>
      <c r="D889" s="1">
        <v>20014203</v>
      </c>
      <c r="E889" s="1" t="s">
        <v>937</v>
      </c>
      <c r="F889" s="2">
        <v>1</v>
      </c>
      <c r="G889" s="2" t="s">
        <v>13</v>
      </c>
      <c r="H889" s="1">
        <v>1.1000000000000001</v>
      </c>
      <c r="I889" s="1">
        <v>9.375E-2</v>
      </c>
      <c r="J889" s="2" t="s">
        <v>8</v>
      </c>
    </row>
    <row r="890" spans="1:10" ht="24" customHeight="1" x14ac:dyDescent="0.3">
      <c r="A890" s="2" t="s">
        <v>12</v>
      </c>
      <c r="B890" s="1">
        <v>20014202</v>
      </c>
      <c r="C890" s="1" t="s">
        <v>11</v>
      </c>
      <c r="D890" s="1">
        <v>20014202</v>
      </c>
      <c r="E890" s="1" t="s">
        <v>938</v>
      </c>
      <c r="F890" s="2">
        <v>1</v>
      </c>
      <c r="G890" s="2" t="s">
        <v>13</v>
      </c>
      <c r="H890" s="1">
        <v>1.1000000000000001</v>
      </c>
      <c r="I890" s="1">
        <v>9.375E-2</v>
      </c>
      <c r="J890" s="2" t="s">
        <v>8</v>
      </c>
    </row>
    <row r="891" spans="1:10" ht="24" customHeight="1" x14ac:dyDescent="0.3">
      <c r="A891" s="2" t="s">
        <v>12</v>
      </c>
      <c r="B891" s="1">
        <v>30003407</v>
      </c>
      <c r="C891" s="1" t="s">
        <v>11</v>
      </c>
      <c r="D891" s="1">
        <v>30003407</v>
      </c>
      <c r="E891" s="1" t="s">
        <v>939</v>
      </c>
      <c r="F891" s="2">
        <v>1</v>
      </c>
      <c r="G891" s="2" t="s">
        <v>13</v>
      </c>
      <c r="H891" s="1">
        <v>1.1000000000000001</v>
      </c>
      <c r="I891" s="1">
        <v>9.375E-2</v>
      </c>
      <c r="J891" s="2" t="s">
        <v>8</v>
      </c>
    </row>
    <row r="892" spans="1:10" ht="24" customHeight="1" x14ac:dyDescent="0.3">
      <c r="A892" s="2" t="s">
        <v>12</v>
      </c>
      <c r="B892" s="1">
        <v>20014206</v>
      </c>
      <c r="C892" s="1" t="s">
        <v>11</v>
      </c>
      <c r="D892" s="1">
        <v>20014206</v>
      </c>
      <c r="E892" s="1" t="s">
        <v>940</v>
      </c>
      <c r="F892" s="2">
        <v>1</v>
      </c>
      <c r="G892" s="2" t="s">
        <v>13</v>
      </c>
      <c r="H892" s="1">
        <v>1.1000000000000001</v>
      </c>
      <c r="I892" s="1">
        <v>9.375E-2</v>
      </c>
      <c r="J892" s="2" t="s">
        <v>8</v>
      </c>
    </row>
    <row r="893" spans="1:10" ht="24" customHeight="1" x14ac:dyDescent="0.3">
      <c r="A893" s="2" t="s">
        <v>12</v>
      </c>
      <c r="B893" s="1">
        <v>20014107</v>
      </c>
      <c r="C893" s="1" t="s">
        <v>11</v>
      </c>
      <c r="D893" s="1">
        <v>20014107</v>
      </c>
      <c r="E893" s="1" t="s">
        <v>941</v>
      </c>
      <c r="F893" s="2">
        <v>1</v>
      </c>
      <c r="G893" s="2" t="s">
        <v>13</v>
      </c>
      <c r="H893" s="1">
        <v>1.1000000000000001</v>
      </c>
      <c r="I893" s="1">
        <v>9.375E-2</v>
      </c>
      <c r="J893" s="2" t="s">
        <v>8</v>
      </c>
    </row>
    <row r="894" spans="1:10" ht="24" customHeight="1" x14ac:dyDescent="0.3">
      <c r="A894" s="2" t="s">
        <v>12</v>
      </c>
      <c r="B894" s="1">
        <v>20014106</v>
      </c>
      <c r="C894" s="1" t="s">
        <v>11</v>
      </c>
      <c r="D894" s="1">
        <v>20014106</v>
      </c>
      <c r="E894" s="1" t="s">
        <v>942</v>
      </c>
      <c r="F894" s="2">
        <v>1</v>
      </c>
      <c r="G894" s="2" t="s">
        <v>13</v>
      </c>
      <c r="H894" s="1">
        <v>1.1000000000000001</v>
      </c>
      <c r="I894" s="1">
        <v>9.375E-2</v>
      </c>
      <c r="J894" s="2" t="s">
        <v>8</v>
      </c>
    </row>
    <row r="895" spans="1:10" ht="24" customHeight="1" x14ac:dyDescent="0.3">
      <c r="A895" s="2" t="s">
        <v>12</v>
      </c>
      <c r="B895" s="1">
        <v>20014305</v>
      </c>
      <c r="C895" s="1" t="s">
        <v>11</v>
      </c>
      <c r="D895" s="1">
        <v>20014305</v>
      </c>
      <c r="E895" s="1" t="s">
        <v>943</v>
      </c>
      <c r="F895" s="2">
        <v>1</v>
      </c>
      <c r="G895" s="2" t="s">
        <v>13</v>
      </c>
      <c r="H895" s="1">
        <v>1.1000000000000001</v>
      </c>
      <c r="I895" s="1">
        <v>9.375E-2</v>
      </c>
      <c r="J895" s="2" t="s">
        <v>8</v>
      </c>
    </row>
    <row r="896" spans="1:10" ht="24" customHeight="1" x14ac:dyDescent="0.3">
      <c r="A896" s="2" t="s">
        <v>12</v>
      </c>
      <c r="B896" s="1">
        <v>20014306</v>
      </c>
      <c r="C896" s="1" t="s">
        <v>11</v>
      </c>
      <c r="D896" s="1">
        <v>20014306</v>
      </c>
      <c r="E896" s="1" t="s">
        <v>944</v>
      </c>
      <c r="F896" s="2">
        <v>1</v>
      </c>
      <c r="G896" s="2" t="s">
        <v>13</v>
      </c>
      <c r="H896" s="1">
        <v>1.1000000000000001</v>
      </c>
      <c r="I896" s="1">
        <v>9.375E-2</v>
      </c>
      <c r="J896" s="2" t="s">
        <v>8</v>
      </c>
    </row>
    <row r="897" spans="1:10" ht="24" customHeight="1" x14ac:dyDescent="0.3">
      <c r="A897" s="2" t="s">
        <v>12</v>
      </c>
      <c r="B897" s="1">
        <v>20014307</v>
      </c>
      <c r="C897" s="1" t="s">
        <v>11</v>
      </c>
      <c r="D897" s="1">
        <v>20014307</v>
      </c>
      <c r="E897" s="1" t="s">
        <v>945</v>
      </c>
      <c r="F897" s="2">
        <v>1</v>
      </c>
      <c r="G897" s="2" t="s">
        <v>13</v>
      </c>
      <c r="H897" s="1">
        <v>1.1000000000000001</v>
      </c>
      <c r="I897" s="1">
        <v>9.375E-2</v>
      </c>
      <c r="J897" s="2" t="s">
        <v>8</v>
      </c>
    </row>
    <row r="898" spans="1:10" ht="24" customHeight="1" x14ac:dyDescent="0.3">
      <c r="A898" s="2" t="s">
        <v>12</v>
      </c>
      <c r="B898" s="1">
        <v>20052602</v>
      </c>
      <c r="C898" s="1" t="s">
        <v>11</v>
      </c>
      <c r="D898" s="1">
        <v>20052602</v>
      </c>
      <c r="E898" s="1" t="s">
        <v>946</v>
      </c>
      <c r="F898" s="2">
        <v>1</v>
      </c>
      <c r="G898" s="2" t="s">
        <v>13</v>
      </c>
      <c r="H898" s="1">
        <v>1.1000000000000001</v>
      </c>
      <c r="I898" s="1">
        <v>9.375E-2</v>
      </c>
      <c r="J898" s="2" t="s">
        <v>8</v>
      </c>
    </row>
    <row r="899" spans="1:10" ht="24" customHeight="1" x14ac:dyDescent="0.3">
      <c r="A899" s="2" t="s">
        <v>12</v>
      </c>
      <c r="B899" s="1">
        <v>20015302</v>
      </c>
      <c r="C899" s="1" t="s">
        <v>11</v>
      </c>
      <c r="D899" s="1">
        <v>20015302</v>
      </c>
      <c r="E899" s="1" t="s">
        <v>947</v>
      </c>
      <c r="F899" s="2">
        <v>1</v>
      </c>
      <c r="G899" s="2" t="s">
        <v>13</v>
      </c>
      <c r="H899" s="1">
        <v>1.1000000000000001</v>
      </c>
      <c r="I899" s="1">
        <v>9.375E-2</v>
      </c>
      <c r="J899" s="2" t="s">
        <v>8</v>
      </c>
    </row>
    <row r="900" spans="1:10" ht="24" customHeight="1" x14ac:dyDescent="0.3">
      <c r="A900" s="2" t="s">
        <v>12</v>
      </c>
      <c r="B900" s="1">
        <v>20015303</v>
      </c>
      <c r="C900" s="1" t="s">
        <v>11</v>
      </c>
      <c r="D900" s="1">
        <v>20015303</v>
      </c>
      <c r="E900" s="1" t="s">
        <v>948</v>
      </c>
      <c r="F900" s="2">
        <v>1</v>
      </c>
      <c r="G900" s="2" t="s">
        <v>13</v>
      </c>
      <c r="H900" s="1">
        <v>1.1000000000000001</v>
      </c>
      <c r="I900" s="1">
        <v>9.375E-2</v>
      </c>
      <c r="J900" s="2" t="s">
        <v>8</v>
      </c>
    </row>
    <row r="901" spans="1:10" ht="24" customHeight="1" x14ac:dyDescent="0.3">
      <c r="A901" s="2" t="s">
        <v>12</v>
      </c>
      <c r="B901" s="1">
        <v>30003922</v>
      </c>
      <c r="C901" s="1" t="s">
        <v>11</v>
      </c>
      <c r="D901" s="1">
        <v>30003922</v>
      </c>
      <c r="E901" s="1" t="s">
        <v>949</v>
      </c>
      <c r="F901" s="2">
        <v>1</v>
      </c>
      <c r="G901" s="2" t="s">
        <v>13</v>
      </c>
      <c r="H901" s="1">
        <v>1.1000000000000001</v>
      </c>
      <c r="I901" s="1">
        <v>9.375E-2</v>
      </c>
      <c r="J901" s="2" t="s">
        <v>8</v>
      </c>
    </row>
    <row r="902" spans="1:10" ht="24" customHeight="1" x14ac:dyDescent="0.3">
      <c r="A902" s="2" t="s">
        <v>12</v>
      </c>
      <c r="B902" s="1">
        <v>20017101</v>
      </c>
      <c r="C902" s="1" t="s">
        <v>11</v>
      </c>
      <c r="D902" s="1">
        <v>20017101</v>
      </c>
      <c r="E902" s="1" t="s">
        <v>950</v>
      </c>
      <c r="F902" s="2">
        <v>1</v>
      </c>
      <c r="G902" s="2" t="s">
        <v>13</v>
      </c>
      <c r="H902" s="1">
        <v>1.1000000000000001</v>
      </c>
      <c r="I902" s="1">
        <v>9.375E-2</v>
      </c>
      <c r="J902" s="2" t="s">
        <v>8</v>
      </c>
    </row>
    <row r="903" spans="1:10" ht="24" customHeight="1" x14ac:dyDescent="0.3">
      <c r="A903" s="2" t="s">
        <v>12</v>
      </c>
      <c r="B903" s="1">
        <v>30003921</v>
      </c>
      <c r="C903" s="1" t="s">
        <v>11</v>
      </c>
      <c r="D903" s="1">
        <v>30003921</v>
      </c>
      <c r="E903" s="1" t="s">
        <v>951</v>
      </c>
      <c r="F903" s="2">
        <v>1</v>
      </c>
      <c r="G903" s="2" t="s">
        <v>13</v>
      </c>
      <c r="H903" s="1">
        <v>1.1000000000000001</v>
      </c>
      <c r="I903" s="1">
        <v>9.375E-2</v>
      </c>
      <c r="J903" s="2" t="s">
        <v>8</v>
      </c>
    </row>
    <row r="904" spans="1:10" ht="24" customHeight="1" x14ac:dyDescent="0.3">
      <c r="A904" s="2" t="s">
        <v>12</v>
      </c>
      <c r="B904" s="1">
        <v>200171201</v>
      </c>
      <c r="C904" s="1" t="s">
        <v>11</v>
      </c>
      <c r="D904" s="1">
        <v>200171201</v>
      </c>
      <c r="E904" s="1" t="s">
        <v>952</v>
      </c>
      <c r="F904" s="2">
        <v>1</v>
      </c>
      <c r="G904" s="2" t="s">
        <v>13</v>
      </c>
      <c r="H904" s="1">
        <v>1.1000000000000001</v>
      </c>
      <c r="I904" s="1">
        <v>9.375E-2</v>
      </c>
      <c r="J904" s="2" t="s">
        <v>8</v>
      </c>
    </row>
    <row r="905" spans="1:10" ht="24" customHeight="1" x14ac:dyDescent="0.3">
      <c r="A905" s="2" t="s">
        <v>12</v>
      </c>
      <c r="B905" s="1">
        <v>200171301</v>
      </c>
      <c r="C905" s="1" t="s">
        <v>11</v>
      </c>
      <c r="D905" s="1">
        <v>200171301</v>
      </c>
      <c r="E905" s="1" t="s">
        <v>953</v>
      </c>
      <c r="F905" s="2">
        <v>1</v>
      </c>
      <c r="G905" s="2" t="s">
        <v>13</v>
      </c>
      <c r="H905" s="1">
        <v>1.1000000000000001</v>
      </c>
      <c r="I905" s="1">
        <v>9.375E-2</v>
      </c>
      <c r="J905" s="2" t="s">
        <v>8</v>
      </c>
    </row>
    <row r="906" spans="1:10" ht="24" customHeight="1" x14ac:dyDescent="0.3">
      <c r="A906" s="2" t="s">
        <v>12</v>
      </c>
      <c r="B906" s="1">
        <v>10050006</v>
      </c>
      <c r="C906" s="1" t="s">
        <v>11</v>
      </c>
      <c r="D906" s="1">
        <v>10050006</v>
      </c>
      <c r="E906" s="1" t="s">
        <v>954</v>
      </c>
      <c r="F906" s="2">
        <v>1</v>
      </c>
      <c r="G906" s="2" t="s">
        <v>13</v>
      </c>
      <c r="H906" s="1">
        <v>1.1000000000000001</v>
      </c>
      <c r="I906" s="1">
        <v>9.375E-2</v>
      </c>
      <c r="J906" s="2" t="s">
        <v>8</v>
      </c>
    </row>
    <row r="907" spans="1:10" ht="24" customHeight="1" x14ac:dyDescent="0.3">
      <c r="A907" s="2" t="s">
        <v>12</v>
      </c>
      <c r="B907" s="1">
        <v>10050007</v>
      </c>
      <c r="C907" s="1" t="s">
        <v>11</v>
      </c>
      <c r="D907" s="1">
        <v>10050007</v>
      </c>
      <c r="E907" s="1" t="s">
        <v>955</v>
      </c>
      <c r="F907" s="2">
        <v>1</v>
      </c>
      <c r="G907" s="2" t="s">
        <v>13</v>
      </c>
      <c r="H907" s="1">
        <v>1.1000000000000001</v>
      </c>
      <c r="I907" s="1">
        <v>9.375E-2</v>
      </c>
      <c r="J907" s="2" t="s">
        <v>8</v>
      </c>
    </row>
    <row r="908" spans="1:10" ht="24" customHeight="1" x14ac:dyDescent="0.3">
      <c r="A908" s="2" t="s">
        <v>12</v>
      </c>
      <c r="B908" s="1">
        <v>10050001</v>
      </c>
      <c r="C908" s="1" t="s">
        <v>11</v>
      </c>
      <c r="D908" s="1">
        <v>10050001</v>
      </c>
      <c r="E908" s="1" t="s">
        <v>956</v>
      </c>
      <c r="F908" s="2">
        <v>1</v>
      </c>
      <c r="G908" s="2" t="s">
        <v>13</v>
      </c>
      <c r="H908" s="1">
        <v>1.1000000000000001</v>
      </c>
      <c r="I908" s="1">
        <v>9.375E-2</v>
      </c>
      <c r="J908" s="2" t="s">
        <v>8</v>
      </c>
    </row>
    <row r="909" spans="1:10" ht="24" customHeight="1" x14ac:dyDescent="0.3">
      <c r="A909" s="2" t="s">
        <v>12</v>
      </c>
      <c r="B909" s="1">
        <v>10050002</v>
      </c>
      <c r="C909" s="1" t="s">
        <v>11</v>
      </c>
      <c r="D909" s="1">
        <v>10050002</v>
      </c>
      <c r="E909" s="1" t="s">
        <v>957</v>
      </c>
      <c r="F909" s="2">
        <v>1</v>
      </c>
      <c r="G909" s="2" t="s">
        <v>13</v>
      </c>
      <c r="H909" s="1">
        <v>1.1000000000000001</v>
      </c>
      <c r="I909" s="1">
        <v>9.375E-2</v>
      </c>
      <c r="J909" s="2" t="s">
        <v>8</v>
      </c>
    </row>
    <row r="910" spans="1:10" ht="24" customHeight="1" x14ac:dyDescent="0.3">
      <c r="A910" s="2" t="s">
        <v>12</v>
      </c>
      <c r="B910" s="1">
        <v>10050030</v>
      </c>
      <c r="C910" s="1" t="s">
        <v>11</v>
      </c>
      <c r="D910" s="1">
        <v>10050030</v>
      </c>
      <c r="E910" s="1" t="s">
        <v>958</v>
      </c>
      <c r="F910" s="2">
        <v>1</v>
      </c>
      <c r="G910" s="2" t="s">
        <v>13</v>
      </c>
      <c r="H910" s="1">
        <v>1.1000000000000001</v>
      </c>
      <c r="I910" s="1">
        <v>9.375E-2</v>
      </c>
      <c r="J910" s="2" t="s">
        <v>8</v>
      </c>
    </row>
    <row r="911" spans="1:10" ht="24" customHeight="1" x14ac:dyDescent="0.3">
      <c r="A911" s="2" t="s">
        <v>12</v>
      </c>
      <c r="B911" s="1">
        <v>10050004</v>
      </c>
      <c r="C911" s="1" t="s">
        <v>11</v>
      </c>
      <c r="D911" s="1">
        <v>10050004</v>
      </c>
      <c r="E911" s="1" t="s">
        <v>959</v>
      </c>
      <c r="F911" s="2">
        <v>1</v>
      </c>
      <c r="G911" s="2" t="s">
        <v>13</v>
      </c>
      <c r="H911" s="1">
        <v>1.1000000000000001</v>
      </c>
      <c r="I911" s="1">
        <v>9.375E-2</v>
      </c>
      <c r="J911" s="2" t="s">
        <v>8</v>
      </c>
    </row>
    <row r="912" spans="1:10" ht="24" customHeight="1" x14ac:dyDescent="0.3">
      <c r="A912" s="2" t="s">
        <v>12</v>
      </c>
      <c r="B912" s="1">
        <v>10050005</v>
      </c>
      <c r="C912" s="1" t="s">
        <v>11</v>
      </c>
      <c r="D912" s="1">
        <v>10050005</v>
      </c>
      <c r="E912" s="1" t="s">
        <v>960</v>
      </c>
      <c r="F912" s="2">
        <v>1</v>
      </c>
      <c r="G912" s="2" t="s">
        <v>13</v>
      </c>
      <c r="H912" s="1">
        <v>1.1000000000000001</v>
      </c>
      <c r="I912" s="1">
        <v>9.375E-2</v>
      </c>
      <c r="J912" s="2" t="s">
        <v>8</v>
      </c>
    </row>
    <row r="913" spans="1:10" ht="24" customHeight="1" x14ac:dyDescent="0.3">
      <c r="A913" s="2" t="s">
        <v>12</v>
      </c>
      <c r="B913" s="1">
        <v>10050011</v>
      </c>
      <c r="C913" s="1" t="s">
        <v>11</v>
      </c>
      <c r="D913" s="1">
        <v>10050011</v>
      </c>
      <c r="E913" s="1" t="s">
        <v>961</v>
      </c>
      <c r="F913" s="2">
        <v>1</v>
      </c>
      <c r="G913" s="2" t="s">
        <v>13</v>
      </c>
      <c r="H913" s="1">
        <v>1.1000000000000001</v>
      </c>
      <c r="I913" s="1">
        <v>9.375E-2</v>
      </c>
      <c r="J913" s="2" t="s">
        <v>8</v>
      </c>
    </row>
    <row r="914" spans="1:10" ht="24" customHeight="1" x14ac:dyDescent="0.3">
      <c r="A914" s="2" t="s">
        <v>12</v>
      </c>
      <c r="B914" s="1">
        <v>10050014</v>
      </c>
      <c r="C914" s="1" t="s">
        <v>11</v>
      </c>
      <c r="D914" s="1">
        <v>10050014</v>
      </c>
      <c r="E914" s="1" t="s">
        <v>962</v>
      </c>
      <c r="F914" s="2">
        <v>1</v>
      </c>
      <c r="G914" s="2" t="s">
        <v>13</v>
      </c>
      <c r="H914" s="1">
        <v>1.1000000000000001</v>
      </c>
      <c r="I914" s="1">
        <v>9.375E-2</v>
      </c>
      <c r="J914" s="2" t="s">
        <v>8</v>
      </c>
    </row>
    <row r="915" spans="1:10" ht="24" customHeight="1" x14ac:dyDescent="0.3">
      <c r="A915" s="2" t="s">
        <v>12</v>
      </c>
      <c r="B915" s="1">
        <v>10050012</v>
      </c>
      <c r="C915" s="1" t="s">
        <v>11</v>
      </c>
      <c r="D915" s="1">
        <v>10050012</v>
      </c>
      <c r="E915" s="1" t="s">
        <v>963</v>
      </c>
      <c r="F915" s="2">
        <v>1</v>
      </c>
      <c r="G915" s="2" t="s">
        <v>13</v>
      </c>
      <c r="H915" s="1">
        <v>1.1000000000000001</v>
      </c>
      <c r="I915" s="1">
        <v>9.375E-2</v>
      </c>
      <c r="J915" s="2" t="s">
        <v>8</v>
      </c>
    </row>
    <row r="916" spans="1:10" ht="24" customHeight="1" x14ac:dyDescent="0.3">
      <c r="A916" s="2" t="s">
        <v>12</v>
      </c>
      <c r="B916" s="1">
        <v>10050013</v>
      </c>
      <c r="C916" s="1" t="s">
        <v>11</v>
      </c>
      <c r="D916" s="1">
        <v>10050013</v>
      </c>
      <c r="E916" s="1" t="s">
        <v>964</v>
      </c>
      <c r="F916" s="2">
        <v>1</v>
      </c>
      <c r="G916" s="2" t="s">
        <v>13</v>
      </c>
      <c r="H916" s="1">
        <v>1.1000000000000001</v>
      </c>
      <c r="I916" s="1">
        <v>9.375E-2</v>
      </c>
      <c r="J916" s="2" t="s">
        <v>8</v>
      </c>
    </row>
    <row r="917" spans="1:10" ht="24" customHeight="1" x14ac:dyDescent="0.3">
      <c r="A917" s="2" t="s">
        <v>12</v>
      </c>
      <c r="B917" s="1">
        <v>200250103</v>
      </c>
      <c r="C917" s="1" t="s">
        <v>11</v>
      </c>
      <c r="D917" s="1">
        <v>200250103</v>
      </c>
      <c r="E917" s="1" t="s">
        <v>965</v>
      </c>
      <c r="F917" s="2">
        <v>1</v>
      </c>
      <c r="G917" s="2" t="s">
        <v>13</v>
      </c>
      <c r="H917" s="1">
        <v>1.1000000000000001</v>
      </c>
      <c r="I917" s="1">
        <v>9.375E-2</v>
      </c>
      <c r="J917" s="2" t="s">
        <v>8</v>
      </c>
    </row>
    <row r="918" spans="1:10" ht="24" customHeight="1" x14ac:dyDescent="0.3">
      <c r="A918" s="2" t="s">
        <v>12</v>
      </c>
      <c r="B918" s="1">
        <v>200250101</v>
      </c>
      <c r="C918" s="1" t="s">
        <v>11</v>
      </c>
      <c r="D918" s="1">
        <v>200250101</v>
      </c>
      <c r="E918" s="1" t="s">
        <v>966</v>
      </c>
      <c r="F918" s="2">
        <v>1</v>
      </c>
      <c r="G918" s="2" t="s">
        <v>13</v>
      </c>
      <c r="H918" s="1">
        <v>1.1000000000000001</v>
      </c>
      <c r="I918" s="1">
        <v>9.375E-2</v>
      </c>
      <c r="J918" s="2" t="s">
        <v>8</v>
      </c>
    </row>
    <row r="919" spans="1:10" ht="24" customHeight="1" x14ac:dyDescent="0.3">
      <c r="A919" s="2" t="s">
        <v>12</v>
      </c>
      <c r="B919" s="1">
        <v>20019601</v>
      </c>
      <c r="C919" s="1" t="s">
        <v>11</v>
      </c>
      <c r="D919" s="1">
        <v>20019601</v>
      </c>
      <c r="E919" s="1" t="s">
        <v>967</v>
      </c>
      <c r="F919" s="2">
        <v>1</v>
      </c>
      <c r="G919" s="2" t="s">
        <v>13</v>
      </c>
      <c r="H919" s="1">
        <v>1.1000000000000001</v>
      </c>
      <c r="I919" s="1">
        <v>9.375E-2</v>
      </c>
      <c r="J919" s="2" t="s">
        <v>8</v>
      </c>
    </row>
    <row r="920" spans="1:10" ht="24" customHeight="1" x14ac:dyDescent="0.3">
      <c r="A920" s="2" t="s">
        <v>12</v>
      </c>
      <c r="B920" s="1">
        <v>20019603</v>
      </c>
      <c r="C920" s="1" t="s">
        <v>11</v>
      </c>
      <c r="D920" s="1">
        <v>20019603</v>
      </c>
      <c r="E920" s="1" t="s">
        <v>968</v>
      </c>
      <c r="F920" s="2">
        <v>1</v>
      </c>
      <c r="G920" s="2" t="s">
        <v>13</v>
      </c>
      <c r="H920" s="1">
        <v>1.1000000000000001</v>
      </c>
      <c r="I920" s="1">
        <v>9.375E-2</v>
      </c>
      <c r="J920" s="2" t="s">
        <v>8</v>
      </c>
    </row>
    <row r="921" spans="1:10" ht="24" customHeight="1" x14ac:dyDescent="0.3">
      <c r="A921" s="2" t="s">
        <v>12</v>
      </c>
      <c r="B921" s="1">
        <v>20019604</v>
      </c>
      <c r="C921" s="1" t="s">
        <v>11</v>
      </c>
      <c r="D921" s="1">
        <v>20019604</v>
      </c>
      <c r="E921" s="1" t="s">
        <v>969</v>
      </c>
      <c r="F921" s="2">
        <v>1</v>
      </c>
      <c r="G921" s="2" t="s">
        <v>13</v>
      </c>
      <c r="H921" s="1">
        <v>1.1000000000000001</v>
      </c>
      <c r="I921" s="1">
        <v>9.375E-2</v>
      </c>
      <c r="J921" s="2" t="s">
        <v>8</v>
      </c>
    </row>
    <row r="922" spans="1:10" ht="24" customHeight="1" x14ac:dyDescent="0.3">
      <c r="A922" s="2" t="s">
        <v>12</v>
      </c>
      <c r="B922" s="1">
        <v>20019602</v>
      </c>
      <c r="C922" s="1" t="s">
        <v>11</v>
      </c>
      <c r="D922" s="1">
        <v>20019602</v>
      </c>
      <c r="E922" s="1" t="s">
        <v>970</v>
      </c>
      <c r="F922" s="2">
        <v>1</v>
      </c>
      <c r="G922" s="2" t="s">
        <v>13</v>
      </c>
      <c r="H922" s="1">
        <v>1.1000000000000001</v>
      </c>
      <c r="I922" s="1">
        <v>9.375E-2</v>
      </c>
      <c r="J922" s="2" t="s">
        <v>8</v>
      </c>
    </row>
    <row r="923" spans="1:10" ht="24" customHeight="1" x14ac:dyDescent="0.3">
      <c r="A923" s="2" t="s">
        <v>12</v>
      </c>
      <c r="B923" s="1">
        <v>20019005</v>
      </c>
      <c r="C923" s="1" t="s">
        <v>11</v>
      </c>
      <c r="D923" s="1">
        <v>20019005</v>
      </c>
      <c r="E923" s="1" t="s">
        <v>971</v>
      </c>
      <c r="F923" s="2">
        <v>1</v>
      </c>
      <c r="G923" s="2" t="s">
        <v>13</v>
      </c>
      <c r="H923" s="1">
        <v>1.1000000000000001</v>
      </c>
      <c r="I923" s="1">
        <v>9.375E-2</v>
      </c>
      <c r="J923" s="2" t="s">
        <v>8</v>
      </c>
    </row>
    <row r="924" spans="1:10" ht="24" customHeight="1" x14ac:dyDescent="0.3">
      <c r="A924" s="2" t="s">
        <v>12</v>
      </c>
      <c r="B924" s="1">
        <v>20017010</v>
      </c>
      <c r="C924" s="1" t="s">
        <v>11</v>
      </c>
      <c r="D924" s="1">
        <v>20017010</v>
      </c>
      <c r="E924" s="1" t="s">
        <v>972</v>
      </c>
      <c r="F924" s="2">
        <v>1</v>
      </c>
      <c r="G924" s="2" t="s">
        <v>13</v>
      </c>
      <c r="H924" s="1">
        <v>1.1000000000000001</v>
      </c>
      <c r="I924" s="1">
        <v>9.375E-2</v>
      </c>
      <c r="J924" s="2" t="s">
        <v>8</v>
      </c>
    </row>
    <row r="925" spans="1:10" ht="24" customHeight="1" x14ac:dyDescent="0.3">
      <c r="A925" s="2" t="s">
        <v>12</v>
      </c>
      <c r="B925" s="1">
        <v>20017110</v>
      </c>
      <c r="C925" s="1" t="s">
        <v>11</v>
      </c>
      <c r="D925" s="1">
        <v>20017110</v>
      </c>
      <c r="E925" s="1" t="s">
        <v>973</v>
      </c>
      <c r="F925" s="2">
        <v>1</v>
      </c>
      <c r="G925" s="2" t="s">
        <v>13</v>
      </c>
      <c r="H925" s="1">
        <v>1.1000000000000001</v>
      </c>
      <c r="I925" s="1">
        <v>9.375E-2</v>
      </c>
      <c r="J925" s="2" t="s">
        <v>8</v>
      </c>
    </row>
    <row r="926" spans="1:10" ht="24" customHeight="1" x14ac:dyDescent="0.3">
      <c r="A926" s="2" t="s">
        <v>12</v>
      </c>
      <c r="B926" s="1">
        <v>20017210</v>
      </c>
      <c r="C926" s="1" t="s">
        <v>11</v>
      </c>
      <c r="D926" s="1">
        <v>20017210</v>
      </c>
      <c r="E926" s="1" t="s">
        <v>974</v>
      </c>
      <c r="F926" s="2">
        <v>1</v>
      </c>
      <c r="G926" s="2" t="s">
        <v>13</v>
      </c>
      <c r="H926" s="1">
        <v>1.1000000000000001</v>
      </c>
      <c r="I926" s="1">
        <v>9.375E-2</v>
      </c>
      <c r="J926" s="2" t="s">
        <v>8</v>
      </c>
    </row>
    <row r="927" spans="1:10" ht="24" customHeight="1" x14ac:dyDescent="0.3">
      <c r="A927" s="2" t="s">
        <v>12</v>
      </c>
      <c r="B927" s="1">
        <v>91414010</v>
      </c>
      <c r="C927" s="1" t="s">
        <v>11</v>
      </c>
      <c r="D927" s="1">
        <v>91414010</v>
      </c>
      <c r="E927" s="1" t="s">
        <v>975</v>
      </c>
      <c r="F927" s="2">
        <v>1</v>
      </c>
      <c r="G927" s="2" t="s">
        <v>13</v>
      </c>
      <c r="H927" s="1">
        <v>1.1000000000000001</v>
      </c>
      <c r="I927" s="1">
        <v>9.375E-2</v>
      </c>
      <c r="J927" s="2" t="s">
        <v>8</v>
      </c>
    </row>
    <row r="928" spans="1:10" ht="24" customHeight="1" x14ac:dyDescent="0.3">
      <c r="A928" s="2" t="s">
        <v>12</v>
      </c>
      <c r="B928" s="1">
        <v>10050510</v>
      </c>
      <c r="C928" s="1" t="s">
        <v>11</v>
      </c>
      <c r="D928" s="1">
        <v>10050510</v>
      </c>
      <c r="E928" s="1" t="s">
        <v>976</v>
      </c>
      <c r="F928" s="2">
        <v>1</v>
      </c>
      <c r="G928" s="2" t="s">
        <v>13</v>
      </c>
      <c r="H928" s="1">
        <v>1.1000000000000001</v>
      </c>
      <c r="I928" s="1">
        <v>9.375E-2</v>
      </c>
      <c r="J928" s="2" t="s">
        <v>8</v>
      </c>
    </row>
    <row r="929" spans="1:10" ht="24" customHeight="1" x14ac:dyDescent="0.3">
      <c r="A929" s="2" t="s">
        <v>12</v>
      </c>
      <c r="B929" s="1">
        <v>10050501</v>
      </c>
      <c r="C929" s="1" t="s">
        <v>11</v>
      </c>
      <c r="D929" s="1">
        <v>10050501</v>
      </c>
      <c r="E929" s="1" t="s">
        <v>977</v>
      </c>
      <c r="F929" s="2">
        <v>1</v>
      </c>
      <c r="G929" s="2" t="s">
        <v>13</v>
      </c>
      <c r="H929" s="1">
        <v>1.1000000000000001</v>
      </c>
      <c r="I929" s="1">
        <v>9.375E-2</v>
      </c>
      <c r="J929" s="2" t="s">
        <v>8</v>
      </c>
    </row>
    <row r="930" spans="1:10" ht="24" customHeight="1" x14ac:dyDescent="0.3">
      <c r="A930" s="2" t="s">
        <v>12</v>
      </c>
      <c r="B930" s="1">
        <v>10050503</v>
      </c>
      <c r="C930" s="1" t="s">
        <v>11</v>
      </c>
      <c r="D930" s="1">
        <v>10050503</v>
      </c>
      <c r="E930" s="1" t="s">
        <v>978</v>
      </c>
      <c r="F930" s="2">
        <v>1</v>
      </c>
      <c r="G930" s="2" t="s">
        <v>13</v>
      </c>
      <c r="H930" s="1">
        <v>1.1000000000000001</v>
      </c>
      <c r="I930" s="1">
        <v>9.375E-2</v>
      </c>
      <c r="J930" s="2" t="s">
        <v>8</v>
      </c>
    </row>
    <row r="931" spans="1:10" ht="24" customHeight="1" x14ac:dyDescent="0.3">
      <c r="A931" s="2" t="s">
        <v>12</v>
      </c>
      <c r="B931" s="1">
        <v>10050504</v>
      </c>
      <c r="C931" s="1" t="s">
        <v>11</v>
      </c>
      <c r="D931" s="1">
        <v>10050504</v>
      </c>
      <c r="E931" s="1" t="s">
        <v>979</v>
      </c>
      <c r="F931" s="2">
        <v>1</v>
      </c>
      <c r="G931" s="2" t="s">
        <v>13</v>
      </c>
      <c r="H931" s="1">
        <v>1.1000000000000001</v>
      </c>
      <c r="I931" s="1">
        <v>9.375E-2</v>
      </c>
      <c r="J931" s="2" t="s">
        <v>8</v>
      </c>
    </row>
    <row r="932" spans="1:10" ht="24" customHeight="1" x14ac:dyDescent="0.3">
      <c r="A932" s="2" t="s">
        <v>12</v>
      </c>
      <c r="B932" s="1">
        <v>10050507</v>
      </c>
      <c r="C932" s="1" t="s">
        <v>11</v>
      </c>
      <c r="D932" s="1">
        <v>10050507</v>
      </c>
      <c r="E932" s="1" t="s">
        <v>980</v>
      </c>
      <c r="F932" s="2">
        <v>1</v>
      </c>
      <c r="G932" s="2" t="s">
        <v>13</v>
      </c>
      <c r="H932" s="1">
        <v>1.1000000000000001</v>
      </c>
      <c r="I932" s="1">
        <v>9.375E-2</v>
      </c>
      <c r="J932" s="2" t="s">
        <v>8</v>
      </c>
    </row>
    <row r="933" spans="1:10" ht="24" customHeight="1" x14ac:dyDescent="0.3">
      <c r="A933" s="2" t="s">
        <v>12</v>
      </c>
      <c r="B933" s="1">
        <v>20019002</v>
      </c>
      <c r="C933" s="1" t="s">
        <v>11</v>
      </c>
      <c r="D933" s="1">
        <v>20019002</v>
      </c>
      <c r="E933" s="1" t="s">
        <v>981</v>
      </c>
      <c r="F933" s="2">
        <v>1</v>
      </c>
      <c r="G933" s="2" t="s">
        <v>13</v>
      </c>
      <c r="H933" s="1">
        <v>1.1000000000000001</v>
      </c>
      <c r="I933" s="1">
        <v>9.375E-2</v>
      </c>
      <c r="J933" s="2" t="s">
        <v>8</v>
      </c>
    </row>
    <row r="934" spans="1:10" ht="24" customHeight="1" x14ac:dyDescent="0.3">
      <c r="A934" s="2" t="s">
        <v>12</v>
      </c>
      <c r="B934" s="1">
        <v>20019001</v>
      </c>
      <c r="C934" s="1" t="s">
        <v>11</v>
      </c>
      <c r="D934" s="1">
        <v>20019001</v>
      </c>
      <c r="E934" s="1" t="s">
        <v>982</v>
      </c>
      <c r="F934" s="2">
        <v>1</v>
      </c>
      <c r="G934" s="2" t="s">
        <v>13</v>
      </c>
      <c r="H934" s="1">
        <v>1.1000000000000001</v>
      </c>
      <c r="I934" s="1">
        <v>9.375E-2</v>
      </c>
      <c r="J934" s="2" t="s">
        <v>8</v>
      </c>
    </row>
    <row r="935" spans="1:10" ht="24" customHeight="1" x14ac:dyDescent="0.3">
      <c r="A935" s="2" t="s">
        <v>12</v>
      </c>
      <c r="B935" s="1">
        <v>20019003</v>
      </c>
      <c r="C935" s="1" t="s">
        <v>11</v>
      </c>
      <c r="D935" s="1">
        <v>20019003</v>
      </c>
      <c r="E935" s="1" t="s">
        <v>983</v>
      </c>
      <c r="F935" s="2">
        <v>1</v>
      </c>
      <c r="G935" s="2" t="s">
        <v>13</v>
      </c>
      <c r="H935" s="1">
        <v>1.1000000000000001</v>
      </c>
      <c r="I935" s="1">
        <v>9.375E-2</v>
      </c>
      <c r="J935" s="2" t="s">
        <v>8</v>
      </c>
    </row>
    <row r="936" spans="1:10" ht="24" customHeight="1" x14ac:dyDescent="0.3">
      <c r="A936" s="2" t="s">
        <v>12</v>
      </c>
      <c r="B936" s="1">
        <v>20019004</v>
      </c>
      <c r="C936" s="1" t="s">
        <v>11</v>
      </c>
      <c r="D936" s="1">
        <v>20019004</v>
      </c>
      <c r="E936" s="1" t="s">
        <v>984</v>
      </c>
      <c r="F936" s="2">
        <v>1</v>
      </c>
      <c r="G936" s="2" t="s">
        <v>13</v>
      </c>
      <c r="H936" s="1">
        <v>1.1000000000000001</v>
      </c>
      <c r="I936" s="1">
        <v>9.375E-2</v>
      </c>
      <c r="J936" s="2" t="s">
        <v>8</v>
      </c>
    </row>
    <row r="937" spans="1:10" ht="24" customHeight="1" x14ac:dyDescent="0.3">
      <c r="A937" s="2" t="s">
        <v>12</v>
      </c>
      <c r="B937" s="1">
        <v>10050003</v>
      </c>
      <c r="C937" s="1" t="s">
        <v>11</v>
      </c>
      <c r="D937" s="1">
        <v>10050003</v>
      </c>
      <c r="E937" s="1" t="s">
        <v>985</v>
      </c>
      <c r="F937" s="2">
        <v>1</v>
      </c>
      <c r="G937" s="2" t="s">
        <v>13</v>
      </c>
      <c r="H937" s="1">
        <v>1.1000000000000001</v>
      </c>
      <c r="I937" s="1">
        <v>9.375E-2</v>
      </c>
      <c r="J937" s="2" t="s">
        <v>8</v>
      </c>
    </row>
    <row r="938" spans="1:10" ht="24" customHeight="1" x14ac:dyDescent="0.3">
      <c r="A938" s="2" t="s">
        <v>12</v>
      </c>
      <c r="B938" s="1">
        <v>914140910</v>
      </c>
      <c r="C938" s="1" t="s">
        <v>11</v>
      </c>
      <c r="D938" s="1">
        <v>914140910</v>
      </c>
      <c r="E938" s="1" t="s">
        <v>986</v>
      </c>
      <c r="F938" s="2">
        <v>1</v>
      </c>
      <c r="G938" s="2" t="s">
        <v>13</v>
      </c>
      <c r="H938" s="1">
        <v>1.1000000000000001</v>
      </c>
      <c r="I938" s="1">
        <v>9.375E-2</v>
      </c>
      <c r="J938" s="2" t="s">
        <v>8</v>
      </c>
    </row>
    <row r="939" spans="1:10" ht="24" customHeight="1" x14ac:dyDescent="0.3">
      <c r="A939" s="2" t="s">
        <v>12</v>
      </c>
      <c r="B939" s="1">
        <v>20057405</v>
      </c>
      <c r="C939" s="1" t="s">
        <v>11</v>
      </c>
      <c r="D939" s="1">
        <v>20057405</v>
      </c>
      <c r="E939" s="1" t="s">
        <v>987</v>
      </c>
      <c r="F939" s="2">
        <v>1</v>
      </c>
      <c r="G939" s="2" t="s">
        <v>13</v>
      </c>
      <c r="H939" s="1">
        <v>1.1000000000000001</v>
      </c>
      <c r="I939" s="1">
        <v>9.375E-2</v>
      </c>
      <c r="J939" s="2" t="s">
        <v>8</v>
      </c>
    </row>
    <row r="940" spans="1:10" ht="24" customHeight="1" x14ac:dyDescent="0.3">
      <c r="A940" s="2" t="s">
        <v>12</v>
      </c>
      <c r="B940" s="1">
        <v>20057607</v>
      </c>
      <c r="C940" s="1" t="s">
        <v>11</v>
      </c>
      <c r="D940" s="1">
        <v>20057607</v>
      </c>
      <c r="E940" s="1" t="s">
        <v>988</v>
      </c>
      <c r="F940" s="2">
        <v>1</v>
      </c>
      <c r="G940" s="2" t="s">
        <v>13</v>
      </c>
      <c r="H940" s="1">
        <v>1.1000000000000001</v>
      </c>
      <c r="I940" s="1">
        <v>9.375E-2</v>
      </c>
      <c r="J940" s="2" t="s">
        <v>8</v>
      </c>
    </row>
    <row r="941" spans="1:10" ht="24" customHeight="1" x14ac:dyDescent="0.3">
      <c r="A941" s="2" t="s">
        <v>12</v>
      </c>
      <c r="B941" s="1">
        <v>20052603</v>
      </c>
      <c r="C941" s="1" t="s">
        <v>11</v>
      </c>
      <c r="D941" s="1">
        <v>20052603</v>
      </c>
      <c r="E941" s="1" t="s">
        <v>989</v>
      </c>
      <c r="F941" s="2">
        <v>1</v>
      </c>
      <c r="G941" s="2" t="s">
        <v>13</v>
      </c>
      <c r="H941" s="1">
        <v>1.1000000000000001</v>
      </c>
      <c r="I941" s="1">
        <v>9.375E-2</v>
      </c>
      <c r="J941" s="2" t="s">
        <v>8</v>
      </c>
    </row>
    <row r="942" spans="1:10" ht="24" customHeight="1" x14ac:dyDescent="0.3">
      <c r="A942" s="2" t="s">
        <v>12</v>
      </c>
      <c r="B942" s="1">
        <v>30005104</v>
      </c>
      <c r="C942" s="1" t="s">
        <v>11</v>
      </c>
      <c r="D942" s="1">
        <v>30005104</v>
      </c>
      <c r="E942" s="1" t="s">
        <v>990</v>
      </c>
      <c r="F942" s="2">
        <v>1</v>
      </c>
      <c r="G942" s="2" t="s">
        <v>13</v>
      </c>
      <c r="H942" s="1">
        <v>1.1000000000000001</v>
      </c>
      <c r="I942" s="1">
        <v>9.375E-2</v>
      </c>
      <c r="J942" s="2" t="s">
        <v>8</v>
      </c>
    </row>
    <row r="943" spans="1:10" ht="24" customHeight="1" x14ac:dyDescent="0.3">
      <c r="A943" s="2" t="s">
        <v>12</v>
      </c>
      <c r="B943" s="1">
        <v>200250106</v>
      </c>
      <c r="C943" s="1" t="s">
        <v>11</v>
      </c>
      <c r="D943" s="1">
        <v>200250106</v>
      </c>
      <c r="E943" s="1" t="s">
        <v>991</v>
      </c>
      <c r="F943" s="2">
        <v>1</v>
      </c>
      <c r="G943" s="2" t="s">
        <v>13</v>
      </c>
      <c r="H943" s="1">
        <v>1.1000000000000001</v>
      </c>
      <c r="I943" s="1">
        <v>9.375E-2</v>
      </c>
      <c r="J943" s="2" t="s">
        <v>8</v>
      </c>
    </row>
    <row r="944" spans="1:10" ht="24" customHeight="1" x14ac:dyDescent="0.3">
      <c r="A944" s="2" t="s">
        <v>12</v>
      </c>
      <c r="B944" s="1">
        <v>30008505</v>
      </c>
      <c r="C944" s="1" t="s">
        <v>11</v>
      </c>
      <c r="D944" s="1">
        <v>30008505</v>
      </c>
      <c r="E944" s="1" t="s">
        <v>992</v>
      </c>
      <c r="F944" s="2">
        <v>1</v>
      </c>
      <c r="G944" s="2" t="s">
        <v>13</v>
      </c>
      <c r="H944" s="1">
        <v>1.1000000000000001</v>
      </c>
      <c r="I944" s="1">
        <v>9.375E-2</v>
      </c>
      <c r="J944" s="2" t="s">
        <v>8</v>
      </c>
    </row>
    <row r="945" spans="1:10" ht="24" customHeight="1" x14ac:dyDescent="0.3">
      <c r="A945" s="2" t="s">
        <v>12</v>
      </c>
      <c r="B945" s="1">
        <v>30008508</v>
      </c>
      <c r="C945" s="1" t="s">
        <v>11</v>
      </c>
      <c r="D945" s="1">
        <v>30008508</v>
      </c>
      <c r="E945" s="1" t="s">
        <v>993</v>
      </c>
      <c r="F945" s="2">
        <v>1</v>
      </c>
      <c r="G945" s="2" t="s">
        <v>13</v>
      </c>
      <c r="H945" s="1">
        <v>1.1000000000000001</v>
      </c>
      <c r="I945" s="1">
        <v>9.375E-2</v>
      </c>
      <c r="J945" s="2" t="s">
        <v>8</v>
      </c>
    </row>
    <row r="946" spans="1:10" ht="24" customHeight="1" x14ac:dyDescent="0.3">
      <c r="A946" s="2" t="s">
        <v>12</v>
      </c>
      <c r="B946" s="1">
        <v>30008509</v>
      </c>
      <c r="C946" s="1" t="s">
        <v>11</v>
      </c>
      <c r="D946" s="1">
        <v>30008509</v>
      </c>
      <c r="E946" s="1" t="s">
        <v>994</v>
      </c>
      <c r="F946" s="2">
        <v>1</v>
      </c>
      <c r="G946" s="2" t="s">
        <v>13</v>
      </c>
      <c r="H946" s="1">
        <v>1.1000000000000001</v>
      </c>
      <c r="I946" s="1">
        <v>9.375E-2</v>
      </c>
      <c r="J946" s="2" t="s">
        <v>8</v>
      </c>
    </row>
    <row r="947" spans="1:10" ht="24" customHeight="1" x14ac:dyDescent="0.3">
      <c r="A947" s="2" t="s">
        <v>12</v>
      </c>
      <c r="B947" s="1">
        <v>20024601</v>
      </c>
      <c r="C947" s="1" t="s">
        <v>11</v>
      </c>
      <c r="D947" s="1">
        <v>20024601</v>
      </c>
      <c r="E947" s="1" t="s">
        <v>995</v>
      </c>
      <c r="F947" s="2">
        <v>1</v>
      </c>
      <c r="G947" s="2" t="s">
        <v>13</v>
      </c>
      <c r="H947" s="1">
        <v>1.1000000000000001</v>
      </c>
      <c r="I947" s="1">
        <v>9.375E-2</v>
      </c>
      <c r="J947" s="2" t="s">
        <v>8</v>
      </c>
    </row>
    <row r="948" spans="1:10" ht="24" customHeight="1" x14ac:dyDescent="0.3">
      <c r="A948" s="2" t="s">
        <v>12</v>
      </c>
      <c r="B948" s="1">
        <v>20024603</v>
      </c>
      <c r="C948" s="1" t="s">
        <v>11</v>
      </c>
      <c r="D948" s="1">
        <v>20024603</v>
      </c>
      <c r="E948" s="1" t="s">
        <v>996</v>
      </c>
      <c r="F948" s="2">
        <v>1</v>
      </c>
      <c r="G948" s="2" t="s">
        <v>13</v>
      </c>
      <c r="H948" s="1">
        <v>1.1000000000000001</v>
      </c>
      <c r="I948" s="1">
        <v>9.375E-2</v>
      </c>
      <c r="J948" s="2" t="s">
        <v>8</v>
      </c>
    </row>
    <row r="949" spans="1:10" ht="24" customHeight="1" x14ac:dyDescent="0.3">
      <c r="A949" s="2" t="s">
        <v>12</v>
      </c>
      <c r="B949" s="1">
        <v>30146001</v>
      </c>
      <c r="C949" s="1" t="s">
        <v>11</v>
      </c>
      <c r="D949" s="1">
        <v>30146001</v>
      </c>
      <c r="E949" s="1" t="s">
        <v>997</v>
      </c>
      <c r="F949" s="2">
        <v>1</v>
      </c>
      <c r="G949" s="2" t="s">
        <v>13</v>
      </c>
      <c r="H949" s="1">
        <v>1.1000000000000001</v>
      </c>
      <c r="I949" s="1">
        <v>9.375E-2</v>
      </c>
      <c r="J949" s="2" t="s">
        <v>8</v>
      </c>
    </row>
    <row r="950" spans="1:10" ht="24" customHeight="1" x14ac:dyDescent="0.3">
      <c r="A950" s="2" t="s">
        <v>12</v>
      </c>
      <c r="B950" s="1">
        <v>30083502</v>
      </c>
      <c r="C950" s="1" t="s">
        <v>11</v>
      </c>
      <c r="D950" s="1">
        <v>30083502</v>
      </c>
      <c r="E950" s="1" t="s">
        <v>998</v>
      </c>
      <c r="F950" s="2">
        <v>1</v>
      </c>
      <c r="G950" s="2" t="s">
        <v>13</v>
      </c>
      <c r="H950" s="1">
        <v>1.1000000000000001</v>
      </c>
      <c r="I950" s="1">
        <v>9.375E-2</v>
      </c>
      <c r="J950" s="2" t="s">
        <v>8</v>
      </c>
    </row>
    <row r="951" spans="1:10" ht="24" customHeight="1" x14ac:dyDescent="0.3">
      <c r="A951" s="2" t="s">
        <v>12</v>
      </c>
      <c r="B951" s="1">
        <v>20014001</v>
      </c>
      <c r="C951" s="1" t="s">
        <v>11</v>
      </c>
      <c r="D951" s="1">
        <v>20014001</v>
      </c>
      <c r="E951" s="1" t="s">
        <v>999</v>
      </c>
      <c r="F951" s="2">
        <v>1</v>
      </c>
      <c r="G951" s="2" t="s">
        <v>13</v>
      </c>
      <c r="H951" s="1">
        <v>1.1000000000000001</v>
      </c>
      <c r="I951" s="1">
        <v>9.375E-2</v>
      </c>
      <c r="J951" s="2" t="s">
        <v>8</v>
      </c>
    </row>
    <row r="952" spans="1:10" ht="24" customHeight="1" x14ac:dyDescent="0.3">
      <c r="A952" s="2" t="s">
        <v>12</v>
      </c>
      <c r="B952" s="1">
        <v>20013102</v>
      </c>
      <c r="C952" s="1" t="s">
        <v>11</v>
      </c>
      <c r="D952" s="1">
        <v>20013102</v>
      </c>
      <c r="E952" s="1" t="s">
        <v>1000</v>
      </c>
      <c r="F952" s="2">
        <v>1</v>
      </c>
      <c r="G952" s="2" t="s">
        <v>13</v>
      </c>
      <c r="H952" s="1">
        <v>1.1000000000000001</v>
      </c>
      <c r="I952" s="1">
        <v>9.375E-2</v>
      </c>
      <c r="J952" s="2" t="s">
        <v>8</v>
      </c>
    </row>
    <row r="953" spans="1:10" ht="24" customHeight="1" x14ac:dyDescent="0.3">
      <c r="A953" s="2" t="s">
        <v>12</v>
      </c>
      <c r="B953" s="1">
        <v>20020001</v>
      </c>
      <c r="C953" s="1" t="s">
        <v>11</v>
      </c>
      <c r="D953" s="1">
        <v>20020001</v>
      </c>
      <c r="E953" s="1" t="s">
        <v>1001</v>
      </c>
      <c r="F953" s="2">
        <v>1</v>
      </c>
      <c r="G953" s="2" t="s">
        <v>13</v>
      </c>
      <c r="H953" s="1">
        <v>1.1000000000000001</v>
      </c>
      <c r="I953" s="1">
        <v>9.375E-2</v>
      </c>
      <c r="J953" s="2" t="s">
        <v>8</v>
      </c>
    </row>
    <row r="954" spans="1:10" ht="24" customHeight="1" x14ac:dyDescent="0.3">
      <c r="A954" s="2" t="s">
        <v>12</v>
      </c>
      <c r="B954" s="1">
        <v>20013103</v>
      </c>
      <c r="C954" s="1" t="s">
        <v>11</v>
      </c>
      <c r="D954" s="1">
        <v>20013103</v>
      </c>
      <c r="E954" s="1" t="s">
        <v>1002</v>
      </c>
      <c r="F954" s="2">
        <v>1</v>
      </c>
      <c r="G954" s="2" t="s">
        <v>13</v>
      </c>
      <c r="H954" s="1">
        <v>1.1000000000000001</v>
      </c>
      <c r="I954" s="1">
        <v>9.375E-2</v>
      </c>
      <c r="J954" s="2" t="s">
        <v>8</v>
      </c>
    </row>
    <row r="955" spans="1:10" ht="24" customHeight="1" x14ac:dyDescent="0.3">
      <c r="A955" s="2" t="s">
        <v>12</v>
      </c>
      <c r="B955" s="1">
        <v>30008101</v>
      </c>
      <c r="C955" s="1" t="s">
        <v>11</v>
      </c>
      <c r="D955" s="1">
        <v>30008101</v>
      </c>
      <c r="E955" s="1" t="s">
        <v>1003</v>
      </c>
      <c r="F955" s="2">
        <v>1</v>
      </c>
      <c r="G955" s="2" t="s">
        <v>13</v>
      </c>
      <c r="H955" s="1">
        <v>1.1000000000000001</v>
      </c>
      <c r="I955" s="1">
        <v>9.375E-2</v>
      </c>
      <c r="J955" s="2" t="s">
        <v>8</v>
      </c>
    </row>
    <row r="956" spans="1:10" ht="24" customHeight="1" x14ac:dyDescent="0.3">
      <c r="A956" s="2" t="s">
        <v>12</v>
      </c>
      <c r="B956" s="1">
        <v>20055212</v>
      </c>
      <c r="C956" s="1" t="s">
        <v>11</v>
      </c>
      <c r="D956" s="1">
        <v>20055212</v>
      </c>
      <c r="E956" s="1" t="s">
        <v>1004</v>
      </c>
      <c r="F956" s="2">
        <v>1</v>
      </c>
      <c r="G956" s="2" t="s">
        <v>13</v>
      </c>
      <c r="H956" s="1">
        <v>1.1000000000000001</v>
      </c>
      <c r="I956" s="1">
        <v>9.375E-2</v>
      </c>
      <c r="J956" s="2" t="s">
        <v>8</v>
      </c>
    </row>
    <row r="957" spans="1:10" ht="24" customHeight="1" x14ac:dyDescent="0.3">
      <c r="A957" s="2" t="s">
        <v>12</v>
      </c>
      <c r="B957" s="1">
        <v>20034601</v>
      </c>
      <c r="C957" s="1" t="s">
        <v>11</v>
      </c>
      <c r="D957" s="1">
        <v>20034601</v>
      </c>
      <c r="E957" s="1" t="s">
        <v>1005</v>
      </c>
      <c r="F957" s="2">
        <v>1</v>
      </c>
      <c r="G957" s="2" t="s">
        <v>13</v>
      </c>
      <c r="H957" s="1">
        <v>1.1000000000000001</v>
      </c>
      <c r="I957" s="1">
        <v>9.375E-2</v>
      </c>
      <c r="J957" s="2" t="s">
        <v>8</v>
      </c>
    </row>
    <row r="958" spans="1:10" ht="24" customHeight="1" x14ac:dyDescent="0.3">
      <c r="A958" s="2" t="s">
        <v>12</v>
      </c>
      <c r="B958" s="1">
        <v>20034602</v>
      </c>
      <c r="C958" s="1" t="s">
        <v>11</v>
      </c>
      <c r="D958" s="1">
        <v>20034602</v>
      </c>
      <c r="E958" s="1" t="s">
        <v>1006</v>
      </c>
      <c r="F958" s="2">
        <v>1</v>
      </c>
      <c r="G958" s="2" t="s">
        <v>13</v>
      </c>
      <c r="H958" s="1">
        <v>1.1000000000000001</v>
      </c>
      <c r="I958" s="1">
        <v>9.375E-2</v>
      </c>
      <c r="J958" s="2" t="s">
        <v>8</v>
      </c>
    </row>
    <row r="959" spans="1:10" ht="24" customHeight="1" x14ac:dyDescent="0.3">
      <c r="A959" s="2" t="s">
        <v>12</v>
      </c>
      <c r="B959" s="1">
        <v>20034603</v>
      </c>
      <c r="C959" s="1" t="s">
        <v>11</v>
      </c>
      <c r="D959" s="1">
        <v>20034603</v>
      </c>
      <c r="E959" s="1" t="s">
        <v>1007</v>
      </c>
      <c r="F959" s="2">
        <v>1</v>
      </c>
      <c r="G959" s="2" t="s">
        <v>13</v>
      </c>
      <c r="H959" s="1">
        <v>1.1000000000000001</v>
      </c>
      <c r="I959" s="1">
        <v>9.375E-2</v>
      </c>
      <c r="J959" s="2" t="s">
        <v>8</v>
      </c>
    </row>
    <row r="960" spans="1:10" ht="24" customHeight="1" x14ac:dyDescent="0.3">
      <c r="A960" s="2" t="s">
        <v>12</v>
      </c>
      <c r="B960" s="1">
        <v>20034301</v>
      </c>
      <c r="C960" s="1" t="s">
        <v>11</v>
      </c>
      <c r="D960" s="1">
        <v>20034301</v>
      </c>
      <c r="E960" s="1" t="s">
        <v>1008</v>
      </c>
      <c r="F960" s="2">
        <v>1</v>
      </c>
      <c r="G960" s="2" t="s">
        <v>13</v>
      </c>
      <c r="H960" s="1">
        <v>1.1000000000000001</v>
      </c>
      <c r="I960" s="1">
        <v>9.375E-2</v>
      </c>
      <c r="J960" s="2" t="s">
        <v>8</v>
      </c>
    </row>
    <row r="961" spans="1:10" ht="24" customHeight="1" x14ac:dyDescent="0.3">
      <c r="A961" s="2" t="s">
        <v>12</v>
      </c>
      <c r="B961" s="1">
        <v>20034302</v>
      </c>
      <c r="C961" s="1" t="s">
        <v>11</v>
      </c>
      <c r="D961" s="1">
        <v>20034302</v>
      </c>
      <c r="E961" s="1" t="s">
        <v>1009</v>
      </c>
      <c r="F961" s="2">
        <v>1</v>
      </c>
      <c r="G961" s="2" t="s">
        <v>13</v>
      </c>
      <c r="H961" s="1">
        <v>1.1000000000000001</v>
      </c>
      <c r="I961" s="1">
        <v>9.375E-2</v>
      </c>
      <c r="J961" s="2" t="s">
        <v>8</v>
      </c>
    </row>
    <row r="962" spans="1:10" ht="24" customHeight="1" x14ac:dyDescent="0.3">
      <c r="A962" s="2" t="s">
        <v>12</v>
      </c>
      <c r="B962" s="1">
        <v>20034303</v>
      </c>
      <c r="C962" s="1" t="s">
        <v>11</v>
      </c>
      <c r="D962" s="1">
        <v>20034303</v>
      </c>
      <c r="E962" s="1" t="s">
        <v>1010</v>
      </c>
      <c r="F962" s="2">
        <v>1</v>
      </c>
      <c r="G962" s="2" t="s">
        <v>13</v>
      </c>
      <c r="H962" s="1">
        <v>1.1000000000000001</v>
      </c>
      <c r="I962" s="1">
        <v>9.375E-2</v>
      </c>
      <c r="J962" s="2" t="s">
        <v>8</v>
      </c>
    </row>
    <row r="963" spans="1:10" ht="24" customHeight="1" x14ac:dyDescent="0.3">
      <c r="A963" s="2" t="s">
        <v>12</v>
      </c>
      <c r="B963" s="1">
        <v>20019606</v>
      </c>
      <c r="C963" s="1" t="s">
        <v>11</v>
      </c>
      <c r="D963" s="1">
        <v>20019606</v>
      </c>
      <c r="E963" s="1" t="s">
        <v>1011</v>
      </c>
      <c r="F963" s="2">
        <v>1</v>
      </c>
      <c r="G963" s="2" t="s">
        <v>13</v>
      </c>
      <c r="H963" s="1">
        <v>1.1000000000000001</v>
      </c>
      <c r="I963" s="1">
        <v>9.375E-2</v>
      </c>
      <c r="J963" s="2" t="s">
        <v>8</v>
      </c>
    </row>
    <row r="964" spans="1:10" ht="24" customHeight="1" x14ac:dyDescent="0.3">
      <c r="A964" s="2" t="s">
        <v>12</v>
      </c>
      <c r="B964" s="1">
        <v>20033301</v>
      </c>
      <c r="C964" s="1" t="s">
        <v>11</v>
      </c>
      <c r="D964" s="1">
        <v>20033301</v>
      </c>
      <c r="E964" s="1" t="s">
        <v>1012</v>
      </c>
      <c r="F964" s="2">
        <v>1</v>
      </c>
      <c r="G964" s="2" t="s">
        <v>13</v>
      </c>
      <c r="H964" s="1">
        <v>1.1000000000000001</v>
      </c>
      <c r="I964" s="1">
        <v>9.375E-2</v>
      </c>
      <c r="J964" s="2" t="s">
        <v>8</v>
      </c>
    </row>
    <row r="965" spans="1:10" ht="24" customHeight="1" x14ac:dyDescent="0.3">
      <c r="A965" s="2" t="s">
        <v>12</v>
      </c>
      <c r="B965" s="1">
        <v>20033302</v>
      </c>
      <c r="C965" s="1" t="s">
        <v>11</v>
      </c>
      <c r="D965" s="1">
        <v>20033302</v>
      </c>
      <c r="E965" s="1" t="s">
        <v>1013</v>
      </c>
      <c r="F965" s="2">
        <v>1</v>
      </c>
      <c r="G965" s="2" t="s">
        <v>13</v>
      </c>
      <c r="H965" s="1">
        <v>1.1000000000000001</v>
      </c>
      <c r="I965" s="1">
        <v>9.375E-2</v>
      </c>
      <c r="J965" s="2" t="s">
        <v>8</v>
      </c>
    </row>
    <row r="966" spans="1:10" ht="24" customHeight="1" x14ac:dyDescent="0.3">
      <c r="A966" s="2" t="s">
        <v>12</v>
      </c>
      <c r="B966" s="1">
        <v>200306201</v>
      </c>
      <c r="C966" s="1" t="s">
        <v>11</v>
      </c>
      <c r="D966" s="1">
        <v>200306201</v>
      </c>
      <c r="E966" s="1" t="s">
        <v>1014</v>
      </c>
      <c r="F966" s="2">
        <v>1</v>
      </c>
      <c r="G966" s="2" t="s">
        <v>13</v>
      </c>
      <c r="H966" s="1">
        <v>1.1000000000000001</v>
      </c>
      <c r="I966" s="1">
        <v>9.375E-2</v>
      </c>
      <c r="J966" s="2" t="s">
        <v>8</v>
      </c>
    </row>
    <row r="967" spans="1:10" ht="24" customHeight="1" x14ac:dyDescent="0.3">
      <c r="A967" s="2" t="s">
        <v>12</v>
      </c>
      <c r="B967" s="1">
        <v>30006804</v>
      </c>
      <c r="C967" s="1" t="s">
        <v>11</v>
      </c>
      <c r="D967" s="1">
        <v>30006804</v>
      </c>
      <c r="E967" s="1" t="s">
        <v>1015</v>
      </c>
      <c r="F967" s="2">
        <v>1</v>
      </c>
      <c r="G967" s="2" t="s">
        <v>13</v>
      </c>
      <c r="H967" s="1">
        <v>1.1000000000000001</v>
      </c>
      <c r="I967" s="1">
        <v>9.375E-2</v>
      </c>
      <c r="J967" s="2" t="s">
        <v>8</v>
      </c>
    </row>
    <row r="968" spans="1:10" ht="24" customHeight="1" x14ac:dyDescent="0.3">
      <c r="A968" s="2" t="s">
        <v>12</v>
      </c>
      <c r="B968" s="1">
        <v>200308201</v>
      </c>
      <c r="C968" s="1" t="s">
        <v>11</v>
      </c>
      <c r="D968" s="1">
        <v>200308201</v>
      </c>
      <c r="E968" s="1" t="s">
        <v>1016</v>
      </c>
      <c r="F968" s="2">
        <v>1</v>
      </c>
      <c r="G968" s="2" t="s">
        <v>13</v>
      </c>
      <c r="H968" s="1">
        <v>1.1000000000000001</v>
      </c>
      <c r="I968" s="1">
        <v>9.375E-2</v>
      </c>
      <c r="J968" s="2" t="s">
        <v>8</v>
      </c>
    </row>
    <row r="969" spans="1:10" ht="24" customHeight="1" x14ac:dyDescent="0.3">
      <c r="A969" s="2" t="s">
        <v>12</v>
      </c>
      <c r="B969" s="1">
        <v>200303201</v>
      </c>
      <c r="C969" s="1" t="s">
        <v>11</v>
      </c>
      <c r="D969" s="1">
        <v>200303201</v>
      </c>
      <c r="E969" s="1" t="s">
        <v>1017</v>
      </c>
      <c r="F969" s="2">
        <v>1</v>
      </c>
      <c r="G969" s="2" t="s">
        <v>13</v>
      </c>
      <c r="H969" s="1">
        <v>1.1000000000000001</v>
      </c>
      <c r="I969" s="1">
        <v>9.375E-2</v>
      </c>
      <c r="J969" s="2" t="s">
        <v>8</v>
      </c>
    </row>
    <row r="970" spans="1:10" ht="24" customHeight="1" x14ac:dyDescent="0.3">
      <c r="A970" s="2" t="s">
        <v>12</v>
      </c>
      <c r="B970" s="1">
        <v>20067601</v>
      </c>
      <c r="C970" s="1" t="s">
        <v>11</v>
      </c>
      <c r="D970" s="1">
        <v>20067601</v>
      </c>
      <c r="E970" s="1" t="s">
        <v>1018</v>
      </c>
      <c r="F970" s="2">
        <v>1</v>
      </c>
      <c r="G970" s="2" t="s">
        <v>13</v>
      </c>
      <c r="H970" s="1">
        <v>1.1000000000000001</v>
      </c>
      <c r="I970" s="1">
        <v>9.375E-2</v>
      </c>
      <c r="J970" s="2" t="s">
        <v>8</v>
      </c>
    </row>
    <row r="971" spans="1:10" ht="24" customHeight="1" x14ac:dyDescent="0.3">
      <c r="A971" s="2" t="s">
        <v>12</v>
      </c>
      <c r="B971" s="1">
        <v>20067001</v>
      </c>
      <c r="C971" s="1" t="s">
        <v>11</v>
      </c>
      <c r="D971" s="1">
        <v>20067001</v>
      </c>
      <c r="E971" s="1" t="s">
        <v>1019</v>
      </c>
      <c r="F971" s="2">
        <v>1</v>
      </c>
      <c r="G971" s="2" t="s">
        <v>13</v>
      </c>
      <c r="H971" s="1">
        <v>1.1000000000000001</v>
      </c>
      <c r="I971" s="1">
        <v>9.375E-2</v>
      </c>
      <c r="J971" s="2" t="s">
        <v>8</v>
      </c>
    </row>
    <row r="972" spans="1:10" ht="24" customHeight="1" x14ac:dyDescent="0.3">
      <c r="A972" s="2" t="s">
        <v>12</v>
      </c>
      <c r="B972" s="1">
        <v>20067202</v>
      </c>
      <c r="C972" s="1" t="s">
        <v>11</v>
      </c>
      <c r="D972" s="1">
        <v>20067202</v>
      </c>
      <c r="E972" s="1" t="s">
        <v>1020</v>
      </c>
      <c r="F972" s="2">
        <v>1</v>
      </c>
      <c r="G972" s="2" t="s">
        <v>13</v>
      </c>
      <c r="H972" s="1">
        <v>1.1000000000000001</v>
      </c>
      <c r="I972" s="1">
        <v>9.375E-2</v>
      </c>
      <c r="J972" s="2" t="s">
        <v>8</v>
      </c>
    </row>
    <row r="973" spans="1:10" ht="24" customHeight="1" x14ac:dyDescent="0.3">
      <c r="A973" s="2" t="s">
        <v>12</v>
      </c>
      <c r="B973" s="1">
        <v>20067003</v>
      </c>
      <c r="C973" s="1" t="s">
        <v>11</v>
      </c>
      <c r="D973" s="1">
        <v>20067003</v>
      </c>
      <c r="E973" s="1" t="s">
        <v>1021</v>
      </c>
      <c r="F973" s="2">
        <v>1</v>
      </c>
      <c r="G973" s="2" t="s">
        <v>13</v>
      </c>
      <c r="H973" s="1">
        <v>1.1000000000000001</v>
      </c>
      <c r="I973" s="1">
        <v>9.375E-2</v>
      </c>
      <c r="J973" s="2" t="s">
        <v>8</v>
      </c>
    </row>
    <row r="974" spans="1:10" ht="24" customHeight="1" x14ac:dyDescent="0.3">
      <c r="A974" s="2" t="s">
        <v>12</v>
      </c>
      <c r="B974" s="1">
        <v>20067002</v>
      </c>
      <c r="C974" s="1" t="s">
        <v>11</v>
      </c>
      <c r="D974" s="1">
        <v>20067002</v>
      </c>
      <c r="E974" s="1" t="s">
        <v>1022</v>
      </c>
      <c r="F974" s="2">
        <v>1</v>
      </c>
      <c r="G974" s="2" t="s">
        <v>13</v>
      </c>
      <c r="H974" s="1">
        <v>1.1000000000000001</v>
      </c>
      <c r="I974" s="1">
        <v>9.375E-2</v>
      </c>
      <c r="J974" s="2" t="s">
        <v>8</v>
      </c>
    </row>
    <row r="975" spans="1:10" ht="24" customHeight="1" x14ac:dyDescent="0.3">
      <c r="A975" s="2" t="s">
        <v>12</v>
      </c>
      <c r="B975" s="1">
        <v>20067201</v>
      </c>
      <c r="C975" s="1" t="s">
        <v>11</v>
      </c>
      <c r="D975" s="1">
        <v>20067201</v>
      </c>
      <c r="E975" s="1" t="s">
        <v>1023</v>
      </c>
      <c r="F975" s="2">
        <v>1</v>
      </c>
      <c r="G975" s="2" t="s">
        <v>13</v>
      </c>
      <c r="H975" s="1">
        <v>1.1000000000000001</v>
      </c>
      <c r="I975" s="1">
        <v>9.375E-2</v>
      </c>
      <c r="J975" s="2" t="s">
        <v>8</v>
      </c>
    </row>
    <row r="976" spans="1:10" ht="12" customHeight="1" x14ac:dyDescent="0.3">
      <c r="A976" s="3" t="s">
        <v>19</v>
      </c>
      <c r="B976" s="1">
        <v>30003503</v>
      </c>
      <c r="C976" s="1" t="s">
        <v>11</v>
      </c>
      <c r="D976" s="1">
        <v>30003503</v>
      </c>
      <c r="E976" s="1" t="s">
        <v>1024</v>
      </c>
      <c r="F976" s="2">
        <v>1</v>
      </c>
      <c r="G976" s="2" t="s">
        <v>13</v>
      </c>
      <c r="H976" s="1">
        <v>1.1000000000000001</v>
      </c>
      <c r="I976" s="1">
        <v>9.375E-2</v>
      </c>
      <c r="J976" s="2" t="s">
        <v>8</v>
      </c>
    </row>
    <row r="977" spans="1:10" ht="12" customHeight="1" x14ac:dyDescent="0.3">
      <c r="A977" s="3" t="s">
        <v>19</v>
      </c>
      <c r="B977" s="1">
        <v>30003501</v>
      </c>
      <c r="C977" s="1" t="s">
        <v>11</v>
      </c>
      <c r="D977" s="1">
        <v>30003501</v>
      </c>
      <c r="E977" s="1" t="s">
        <v>1025</v>
      </c>
      <c r="F977" s="2">
        <v>1</v>
      </c>
      <c r="G977" s="2" t="s">
        <v>13</v>
      </c>
      <c r="H977" s="1">
        <v>1.1000000000000001</v>
      </c>
      <c r="I977" s="1">
        <v>9.375E-2</v>
      </c>
      <c r="J977" s="2" t="s">
        <v>8</v>
      </c>
    </row>
    <row r="978" spans="1:10" ht="12" customHeight="1" x14ac:dyDescent="0.3">
      <c r="A978" s="3" t="s">
        <v>19</v>
      </c>
      <c r="B978" s="1">
        <v>30003509</v>
      </c>
      <c r="C978" s="1" t="s">
        <v>11</v>
      </c>
      <c r="D978" s="1">
        <v>30003509</v>
      </c>
      <c r="E978" s="1" t="s">
        <v>1026</v>
      </c>
      <c r="F978" s="2">
        <v>1</v>
      </c>
      <c r="G978" s="2" t="s">
        <v>13</v>
      </c>
      <c r="H978" s="1">
        <v>1.1000000000000001</v>
      </c>
      <c r="I978" s="1">
        <v>9.375E-2</v>
      </c>
      <c r="J978" s="2" t="s">
        <v>8</v>
      </c>
    </row>
    <row r="979" spans="1:10" ht="12" customHeight="1" x14ac:dyDescent="0.3">
      <c r="A979" s="3" t="s">
        <v>19</v>
      </c>
      <c r="B979" s="1">
        <v>30003504</v>
      </c>
      <c r="C979" s="1" t="s">
        <v>11</v>
      </c>
      <c r="D979" s="1">
        <v>30003504</v>
      </c>
      <c r="E979" s="1" t="s">
        <v>1027</v>
      </c>
      <c r="F979" s="2">
        <v>1</v>
      </c>
      <c r="G979" s="2" t="s">
        <v>13</v>
      </c>
      <c r="H979" s="1">
        <v>1.1000000000000001</v>
      </c>
      <c r="I979" s="1">
        <v>9.375E-2</v>
      </c>
      <c r="J979" s="2" t="s">
        <v>8</v>
      </c>
    </row>
    <row r="980" spans="1:10" ht="12" customHeight="1" x14ac:dyDescent="0.3">
      <c r="A980" s="3" t="s">
        <v>19</v>
      </c>
      <c r="B980" s="1">
        <v>30002203</v>
      </c>
      <c r="C980" s="1" t="s">
        <v>11</v>
      </c>
      <c r="D980" s="1">
        <v>30002203</v>
      </c>
      <c r="E980" s="1" t="s">
        <v>1028</v>
      </c>
      <c r="F980" s="2">
        <v>1</v>
      </c>
      <c r="G980" s="2" t="s">
        <v>13</v>
      </c>
      <c r="H980" s="1">
        <v>1.1000000000000001</v>
      </c>
      <c r="I980" s="1">
        <v>9.375E-2</v>
      </c>
      <c r="J980" s="2" t="s">
        <v>8</v>
      </c>
    </row>
    <row r="981" spans="1:10" ht="12" customHeight="1" x14ac:dyDescent="0.3">
      <c r="A981" s="3" t="s">
        <v>19</v>
      </c>
      <c r="B981" s="1">
        <v>30009002</v>
      </c>
      <c r="C981" s="1" t="s">
        <v>11</v>
      </c>
      <c r="D981" s="1">
        <v>30009002</v>
      </c>
      <c r="E981" s="1" t="s">
        <v>1029</v>
      </c>
      <c r="F981" s="2">
        <v>1</v>
      </c>
      <c r="G981" s="2" t="s">
        <v>13</v>
      </c>
      <c r="H981" s="1">
        <v>1.1000000000000001</v>
      </c>
      <c r="I981" s="1">
        <v>9.375E-2</v>
      </c>
      <c r="J981" s="2" t="s">
        <v>8</v>
      </c>
    </row>
    <row r="982" spans="1:10" ht="12" customHeight="1" x14ac:dyDescent="0.3">
      <c r="A982" s="3" t="s">
        <v>19</v>
      </c>
      <c r="B982" s="1">
        <v>30009003</v>
      </c>
      <c r="C982" s="1" t="s">
        <v>11</v>
      </c>
      <c r="D982" s="1">
        <v>30009003</v>
      </c>
      <c r="E982" s="1" t="s">
        <v>1030</v>
      </c>
      <c r="F982" s="2">
        <v>1</v>
      </c>
      <c r="G982" s="2" t="s">
        <v>13</v>
      </c>
      <c r="H982" s="1">
        <v>1.1000000000000001</v>
      </c>
      <c r="I982" s="1">
        <v>9.375E-2</v>
      </c>
      <c r="J982" s="2" t="s">
        <v>8</v>
      </c>
    </row>
    <row r="983" spans="1:10" ht="12" customHeight="1" x14ac:dyDescent="0.3">
      <c r="A983" s="3" t="s">
        <v>19</v>
      </c>
      <c r="B983" s="1">
        <v>30009004</v>
      </c>
      <c r="C983" s="1" t="s">
        <v>11</v>
      </c>
      <c r="D983" s="1">
        <v>30009004</v>
      </c>
      <c r="E983" s="1" t="s">
        <v>1031</v>
      </c>
      <c r="F983" s="2">
        <v>1</v>
      </c>
      <c r="G983" s="2" t="s">
        <v>13</v>
      </c>
      <c r="H983" s="1">
        <v>1.1000000000000001</v>
      </c>
      <c r="I983" s="1">
        <v>9.375E-2</v>
      </c>
      <c r="J983" s="2" t="s">
        <v>8</v>
      </c>
    </row>
    <row r="984" spans="1:10" ht="12" customHeight="1" x14ac:dyDescent="0.3">
      <c r="A984" s="3" t="s">
        <v>19</v>
      </c>
      <c r="B984" s="1">
        <v>30009005</v>
      </c>
      <c r="C984" s="1" t="s">
        <v>11</v>
      </c>
      <c r="D984" s="1">
        <v>30009005</v>
      </c>
      <c r="E984" s="1" t="s">
        <v>1032</v>
      </c>
      <c r="F984" s="2">
        <v>1</v>
      </c>
      <c r="G984" s="2" t="s">
        <v>13</v>
      </c>
      <c r="H984" s="1">
        <v>1.1000000000000001</v>
      </c>
      <c r="I984" s="1">
        <v>9.375E-2</v>
      </c>
      <c r="J984" s="2" t="s">
        <v>8</v>
      </c>
    </row>
    <row r="985" spans="1:10" ht="12" customHeight="1" x14ac:dyDescent="0.3">
      <c r="A985" s="3" t="s">
        <v>19</v>
      </c>
      <c r="B985" s="1">
        <v>30006004</v>
      </c>
      <c r="C985" s="1" t="s">
        <v>11</v>
      </c>
      <c r="D985" s="1">
        <v>30006004</v>
      </c>
      <c r="E985" s="1" t="s">
        <v>1033</v>
      </c>
      <c r="F985" s="2">
        <v>1</v>
      </c>
      <c r="G985" s="2" t="s">
        <v>13</v>
      </c>
      <c r="H985" s="1">
        <v>1.1000000000000001</v>
      </c>
      <c r="I985" s="1">
        <v>9.375E-2</v>
      </c>
      <c r="J985" s="2" t="s">
        <v>8</v>
      </c>
    </row>
    <row r="986" spans="1:10" ht="12" customHeight="1" x14ac:dyDescent="0.3">
      <c r="A986" s="3" t="s">
        <v>19</v>
      </c>
      <c r="B986" s="1">
        <v>30006003</v>
      </c>
      <c r="C986" s="1" t="s">
        <v>11</v>
      </c>
      <c r="D986" s="1">
        <v>30006003</v>
      </c>
      <c r="E986" s="1" t="s">
        <v>1031</v>
      </c>
      <c r="F986" s="2">
        <v>1</v>
      </c>
      <c r="G986" s="2" t="s">
        <v>13</v>
      </c>
      <c r="H986" s="1">
        <v>1.1000000000000001</v>
      </c>
      <c r="I986" s="1">
        <v>9.375E-2</v>
      </c>
      <c r="J986" s="2" t="s">
        <v>8</v>
      </c>
    </row>
    <row r="987" spans="1:10" ht="12" customHeight="1" x14ac:dyDescent="0.3">
      <c r="A987" s="3" t="s">
        <v>19</v>
      </c>
      <c r="B987" s="1">
        <v>30006006</v>
      </c>
      <c r="C987" s="1" t="s">
        <v>11</v>
      </c>
      <c r="D987" s="1">
        <v>30006006</v>
      </c>
      <c r="E987" s="1" t="s">
        <v>1034</v>
      </c>
      <c r="F987" s="2">
        <v>1</v>
      </c>
      <c r="G987" s="2" t="s">
        <v>13</v>
      </c>
      <c r="H987" s="1">
        <v>1.1000000000000001</v>
      </c>
      <c r="I987" s="1">
        <v>9.375E-2</v>
      </c>
      <c r="J987" s="2" t="s">
        <v>8</v>
      </c>
    </row>
    <row r="988" spans="1:10" ht="12" customHeight="1" x14ac:dyDescent="0.3">
      <c r="A988" s="3" t="s">
        <v>19</v>
      </c>
      <c r="B988" s="1">
        <v>30009013</v>
      </c>
      <c r="C988" s="1" t="s">
        <v>11</v>
      </c>
      <c r="D988" s="1">
        <v>30009013</v>
      </c>
      <c r="E988" s="1" t="s">
        <v>1035</v>
      </c>
      <c r="F988" s="2">
        <v>1</v>
      </c>
      <c r="G988" s="2" t="s">
        <v>13</v>
      </c>
      <c r="H988" s="1">
        <v>1.1000000000000001</v>
      </c>
      <c r="I988" s="1">
        <v>9.375E-2</v>
      </c>
      <c r="J988" s="2" t="s">
        <v>8</v>
      </c>
    </row>
    <row r="989" spans="1:10" ht="12" customHeight="1" x14ac:dyDescent="0.3">
      <c r="A989" s="3" t="s">
        <v>19</v>
      </c>
      <c r="B989" s="1">
        <v>30003505</v>
      </c>
      <c r="C989" s="1" t="s">
        <v>11</v>
      </c>
      <c r="D989" s="1">
        <v>30003505</v>
      </c>
      <c r="E989" s="1" t="s">
        <v>1036</v>
      </c>
      <c r="F989" s="2">
        <v>1</v>
      </c>
      <c r="G989" s="2" t="s">
        <v>13</v>
      </c>
      <c r="H989" s="1">
        <v>1.1000000000000001</v>
      </c>
      <c r="I989" s="1">
        <v>9.375E-2</v>
      </c>
      <c r="J989" s="2" t="s">
        <v>8</v>
      </c>
    </row>
    <row r="990" spans="1:10" ht="12" customHeight="1" x14ac:dyDescent="0.3">
      <c r="A990" s="3" t="s">
        <v>19</v>
      </c>
      <c r="B990" s="1">
        <v>30008003</v>
      </c>
      <c r="C990" s="1" t="s">
        <v>11</v>
      </c>
      <c r="D990" s="1">
        <v>30008003</v>
      </c>
      <c r="E990" s="1" t="s">
        <v>1037</v>
      </c>
      <c r="F990" s="2">
        <v>1</v>
      </c>
      <c r="G990" s="2" t="s">
        <v>13</v>
      </c>
      <c r="H990" s="1">
        <v>1.1000000000000001</v>
      </c>
      <c r="I990" s="1">
        <v>9.375E-2</v>
      </c>
      <c r="J990" s="2" t="s">
        <v>8</v>
      </c>
    </row>
    <row r="991" spans="1:10" ht="12" customHeight="1" x14ac:dyDescent="0.3">
      <c r="A991" s="3" t="s">
        <v>19</v>
      </c>
      <c r="B991" s="1">
        <v>30002202</v>
      </c>
      <c r="C991" s="1" t="s">
        <v>11</v>
      </c>
      <c r="D991" s="1">
        <v>30002202</v>
      </c>
      <c r="E991" s="1" t="s">
        <v>1038</v>
      </c>
      <c r="F991" s="2">
        <v>1</v>
      </c>
      <c r="G991" s="2" t="s">
        <v>13</v>
      </c>
      <c r="H991" s="1">
        <v>1.1000000000000001</v>
      </c>
      <c r="I991" s="1">
        <v>9.375E-2</v>
      </c>
      <c r="J991" s="2" t="s">
        <v>8</v>
      </c>
    </row>
    <row r="992" spans="1:10" ht="12" customHeight="1" x14ac:dyDescent="0.3">
      <c r="A992" s="3" t="s">
        <v>19</v>
      </c>
      <c r="B992" s="1">
        <v>30004007</v>
      </c>
      <c r="C992" s="1" t="s">
        <v>11</v>
      </c>
      <c r="D992" s="1">
        <v>30004007</v>
      </c>
      <c r="E992" s="1" t="s">
        <v>1039</v>
      </c>
      <c r="F992" s="2">
        <v>1</v>
      </c>
      <c r="G992" s="2" t="s">
        <v>13</v>
      </c>
      <c r="H992" s="1">
        <v>1.1000000000000001</v>
      </c>
      <c r="I992" s="1">
        <v>9.375E-2</v>
      </c>
      <c r="J992" s="2" t="s">
        <v>8</v>
      </c>
    </row>
    <row r="993" spans="1:10" ht="12" customHeight="1" x14ac:dyDescent="0.3">
      <c r="A993" s="3" t="s">
        <v>19</v>
      </c>
      <c r="B993" s="1">
        <v>30004006</v>
      </c>
      <c r="C993" s="1" t="s">
        <v>11</v>
      </c>
      <c r="D993" s="1">
        <v>30004006</v>
      </c>
      <c r="E993" s="1" t="s">
        <v>1040</v>
      </c>
      <c r="F993" s="2">
        <v>1</v>
      </c>
      <c r="G993" s="2" t="s">
        <v>13</v>
      </c>
      <c r="H993" s="1">
        <v>1.1000000000000001</v>
      </c>
      <c r="I993" s="1">
        <v>9.375E-2</v>
      </c>
      <c r="J993" s="2" t="s">
        <v>8</v>
      </c>
    </row>
    <row r="994" spans="1:10" ht="12" customHeight="1" x14ac:dyDescent="0.3">
      <c r="A994" s="3" t="s">
        <v>19</v>
      </c>
      <c r="B994" s="1">
        <v>30008002</v>
      </c>
      <c r="C994" s="1" t="s">
        <v>11</v>
      </c>
      <c r="D994" s="1">
        <v>30008002</v>
      </c>
      <c r="E994" s="1" t="s">
        <v>1041</v>
      </c>
      <c r="F994" s="2">
        <v>1</v>
      </c>
      <c r="G994" s="2" t="s">
        <v>13</v>
      </c>
      <c r="H994" s="1">
        <v>1.1000000000000001</v>
      </c>
      <c r="I994" s="1">
        <v>9.375E-2</v>
      </c>
      <c r="J994" s="2" t="s">
        <v>8</v>
      </c>
    </row>
    <row r="995" spans="1:10" ht="12" customHeight="1" x14ac:dyDescent="0.3">
      <c r="A995" s="3" t="s">
        <v>19</v>
      </c>
      <c r="B995" s="1">
        <v>30009007</v>
      </c>
      <c r="C995" s="1" t="s">
        <v>11</v>
      </c>
      <c r="D995" s="1">
        <v>30009007</v>
      </c>
      <c r="E995" s="1" t="s">
        <v>1042</v>
      </c>
      <c r="F995" s="2">
        <v>1</v>
      </c>
      <c r="G995" s="2" t="s">
        <v>13</v>
      </c>
      <c r="H995" s="1">
        <v>1.1000000000000001</v>
      </c>
      <c r="I995" s="1">
        <v>9.375E-2</v>
      </c>
      <c r="J995" s="2" t="s">
        <v>8</v>
      </c>
    </row>
    <row r="996" spans="1:10" ht="12" customHeight="1" x14ac:dyDescent="0.3">
      <c r="A996" s="3" t="s">
        <v>19</v>
      </c>
      <c r="B996" s="1">
        <v>300060010</v>
      </c>
      <c r="C996" s="1" t="s">
        <v>11</v>
      </c>
      <c r="D996" s="1">
        <v>300060010</v>
      </c>
      <c r="E996" s="1" t="s">
        <v>1043</v>
      </c>
      <c r="F996" s="2">
        <v>1</v>
      </c>
      <c r="G996" s="2" t="s">
        <v>13</v>
      </c>
      <c r="H996" s="1">
        <v>1.1000000000000001</v>
      </c>
      <c r="I996" s="1">
        <v>9.375E-2</v>
      </c>
      <c r="J996" s="2" t="s">
        <v>8</v>
      </c>
    </row>
    <row r="997" spans="1:10" ht="12" customHeight="1" x14ac:dyDescent="0.3">
      <c r="A997" s="3" t="s">
        <v>19</v>
      </c>
      <c r="B997" s="1">
        <v>30009610</v>
      </c>
      <c r="C997" s="1" t="s">
        <v>11</v>
      </c>
      <c r="D997" s="1">
        <v>30009610</v>
      </c>
      <c r="E997" s="1" t="s">
        <v>1044</v>
      </c>
      <c r="F997" s="2">
        <v>1</v>
      </c>
      <c r="G997" s="2" t="s">
        <v>13</v>
      </c>
      <c r="H997" s="1">
        <v>1.1000000000000001</v>
      </c>
      <c r="I997" s="1">
        <v>9.375E-2</v>
      </c>
      <c r="J997" s="2" t="s">
        <v>8</v>
      </c>
    </row>
    <row r="998" spans="1:10" ht="12" customHeight="1" x14ac:dyDescent="0.3">
      <c r="A998" s="3" t="s">
        <v>19</v>
      </c>
      <c r="B998" s="1">
        <v>30009006</v>
      </c>
      <c r="C998" s="1" t="s">
        <v>11</v>
      </c>
      <c r="D998" s="1">
        <v>30009006</v>
      </c>
      <c r="E998" s="1" t="s">
        <v>1045</v>
      </c>
      <c r="F998" s="2">
        <v>1</v>
      </c>
      <c r="G998" s="2" t="s">
        <v>13</v>
      </c>
      <c r="H998" s="1">
        <v>1.1000000000000001</v>
      </c>
      <c r="I998" s="1">
        <v>9.375E-2</v>
      </c>
      <c r="J998" s="2" t="s">
        <v>8</v>
      </c>
    </row>
    <row r="999" spans="1:10" ht="12" customHeight="1" x14ac:dyDescent="0.3">
      <c r="A999" s="3" t="s">
        <v>19</v>
      </c>
      <c r="B999" s="1">
        <v>30006008</v>
      </c>
      <c r="C999" s="1" t="s">
        <v>11</v>
      </c>
      <c r="D999" s="1">
        <v>30006008</v>
      </c>
      <c r="E999" s="1" t="s">
        <v>1046</v>
      </c>
      <c r="F999" s="2">
        <v>1</v>
      </c>
      <c r="G999" s="2" t="s">
        <v>13</v>
      </c>
      <c r="H999" s="1">
        <v>1.1000000000000001</v>
      </c>
      <c r="I999" s="1">
        <v>9.375E-2</v>
      </c>
      <c r="J999" s="2" t="s">
        <v>8</v>
      </c>
    </row>
    <row r="1000" spans="1:10" ht="12" customHeight="1" x14ac:dyDescent="0.3">
      <c r="A1000" s="3" t="s">
        <v>19</v>
      </c>
      <c r="B1000" s="1">
        <v>30008801</v>
      </c>
      <c r="C1000" s="1" t="s">
        <v>11</v>
      </c>
      <c r="D1000" s="1">
        <v>30008801</v>
      </c>
      <c r="E1000" s="1" t="s">
        <v>1047</v>
      </c>
      <c r="F1000" s="2">
        <v>1</v>
      </c>
      <c r="G1000" s="2" t="s">
        <v>13</v>
      </c>
      <c r="H1000" s="1">
        <v>1.1000000000000001</v>
      </c>
      <c r="I1000" s="1">
        <v>9.375E-2</v>
      </c>
      <c r="J1000" s="2" t="s">
        <v>8</v>
      </c>
    </row>
    <row r="1001" spans="1:10" ht="12" customHeight="1" x14ac:dyDescent="0.3">
      <c r="A1001" s="3" t="s">
        <v>19</v>
      </c>
      <c r="B1001" s="1">
        <v>30006016</v>
      </c>
      <c r="C1001" s="1" t="s">
        <v>11</v>
      </c>
      <c r="D1001" s="1">
        <v>30006016</v>
      </c>
      <c r="E1001" s="1" t="s">
        <v>1030</v>
      </c>
      <c r="F1001" s="2">
        <v>1</v>
      </c>
      <c r="G1001" s="2" t="s">
        <v>13</v>
      </c>
      <c r="H1001" s="1">
        <v>1.1000000000000001</v>
      </c>
      <c r="I1001" s="1">
        <v>9.375E-2</v>
      </c>
      <c r="J1001" s="2" t="s">
        <v>8</v>
      </c>
    </row>
    <row r="1002" spans="1:10" ht="12" customHeight="1" x14ac:dyDescent="0.3">
      <c r="A1002" s="3" t="s">
        <v>19</v>
      </c>
      <c r="B1002" s="1">
        <v>30004505</v>
      </c>
      <c r="C1002" s="1" t="s">
        <v>11</v>
      </c>
      <c r="D1002" s="1">
        <v>30004505</v>
      </c>
      <c r="E1002" s="1" t="s">
        <v>1048</v>
      </c>
      <c r="F1002" s="2">
        <v>1</v>
      </c>
      <c r="G1002" s="2" t="s">
        <v>13</v>
      </c>
      <c r="H1002" s="1">
        <v>1.1000000000000001</v>
      </c>
      <c r="I1002" s="1">
        <v>9.375E-2</v>
      </c>
      <c r="J1002" s="2" t="s">
        <v>8</v>
      </c>
    </row>
    <row r="1003" spans="1:10" ht="12" customHeight="1" x14ac:dyDescent="0.3">
      <c r="A1003" s="3" t="s">
        <v>19</v>
      </c>
      <c r="B1003" s="1">
        <v>30004506</v>
      </c>
      <c r="C1003" s="1" t="s">
        <v>11</v>
      </c>
      <c r="D1003" s="1">
        <v>30004506</v>
      </c>
      <c r="E1003" s="1" t="s">
        <v>1049</v>
      </c>
      <c r="F1003" s="2">
        <v>1</v>
      </c>
      <c r="G1003" s="2" t="s">
        <v>13</v>
      </c>
      <c r="H1003" s="1">
        <v>1.1000000000000001</v>
      </c>
      <c r="I1003" s="1">
        <v>9.375E-2</v>
      </c>
      <c r="J1003" s="2" t="s">
        <v>8</v>
      </c>
    </row>
    <row r="1004" spans="1:10" ht="12" customHeight="1" x14ac:dyDescent="0.3">
      <c r="A1004" s="3" t="s">
        <v>19</v>
      </c>
      <c r="B1004" s="1">
        <v>30004507</v>
      </c>
      <c r="C1004" s="1" t="s">
        <v>11</v>
      </c>
      <c r="D1004" s="1">
        <v>30004507</v>
      </c>
      <c r="E1004" s="1" t="s">
        <v>1050</v>
      </c>
      <c r="F1004" s="2">
        <v>1</v>
      </c>
      <c r="G1004" s="2" t="s">
        <v>13</v>
      </c>
      <c r="H1004" s="1">
        <v>1.1000000000000001</v>
      </c>
      <c r="I1004" s="1">
        <v>9.375E-2</v>
      </c>
      <c r="J1004" s="2" t="s">
        <v>8</v>
      </c>
    </row>
    <row r="1005" spans="1:10" ht="12" customHeight="1" x14ac:dyDescent="0.3">
      <c r="A1005" s="3" t="s">
        <v>19</v>
      </c>
      <c r="B1005" s="1">
        <v>30004501</v>
      </c>
      <c r="C1005" s="1" t="s">
        <v>11</v>
      </c>
      <c r="D1005" s="1">
        <v>30004501</v>
      </c>
      <c r="E1005" s="1" t="s">
        <v>1051</v>
      </c>
      <c r="F1005" s="2">
        <v>1</v>
      </c>
      <c r="G1005" s="2" t="s">
        <v>13</v>
      </c>
      <c r="H1005" s="1">
        <v>1.1000000000000001</v>
      </c>
      <c r="I1005" s="1">
        <v>9.375E-2</v>
      </c>
      <c r="J1005" s="2" t="s">
        <v>8</v>
      </c>
    </row>
    <row r="1006" spans="1:10" ht="12" customHeight="1" x14ac:dyDescent="0.3">
      <c r="A1006" s="3" t="s">
        <v>19</v>
      </c>
      <c r="B1006" s="1">
        <v>30004502</v>
      </c>
      <c r="C1006" s="1" t="s">
        <v>11</v>
      </c>
      <c r="D1006" s="1">
        <v>30004502</v>
      </c>
      <c r="E1006" s="1" t="s">
        <v>1052</v>
      </c>
      <c r="F1006" s="2">
        <v>1</v>
      </c>
      <c r="G1006" s="2" t="s">
        <v>13</v>
      </c>
      <c r="H1006" s="1">
        <v>1.1000000000000001</v>
      </c>
      <c r="I1006" s="1">
        <v>9.375E-2</v>
      </c>
      <c r="J1006" s="2" t="s">
        <v>8</v>
      </c>
    </row>
    <row r="1007" spans="1:10" ht="12" customHeight="1" x14ac:dyDescent="0.3">
      <c r="A1007" s="3" t="s">
        <v>19</v>
      </c>
      <c r="B1007" s="1">
        <v>30004503</v>
      </c>
      <c r="C1007" s="1" t="s">
        <v>11</v>
      </c>
      <c r="D1007" s="1">
        <v>30004503</v>
      </c>
      <c r="E1007" s="1" t="s">
        <v>1053</v>
      </c>
      <c r="F1007" s="2">
        <v>1</v>
      </c>
      <c r="G1007" s="2" t="s">
        <v>13</v>
      </c>
      <c r="H1007" s="1">
        <v>1.1000000000000001</v>
      </c>
      <c r="I1007" s="1">
        <v>9.375E-2</v>
      </c>
      <c r="J1007" s="2" t="s">
        <v>8</v>
      </c>
    </row>
    <row r="1008" spans="1:10" ht="12" customHeight="1" x14ac:dyDescent="0.3">
      <c r="A1008" s="3" t="s">
        <v>19</v>
      </c>
      <c r="B1008" s="1">
        <v>30002006</v>
      </c>
      <c r="C1008" s="1" t="s">
        <v>11</v>
      </c>
      <c r="D1008" s="1">
        <v>30002006</v>
      </c>
      <c r="E1008" s="1" t="s">
        <v>1054</v>
      </c>
      <c r="F1008" s="2">
        <v>1</v>
      </c>
      <c r="G1008" s="2" t="s">
        <v>13</v>
      </c>
      <c r="H1008" s="1">
        <v>1.1000000000000001</v>
      </c>
      <c r="I1008" s="1">
        <v>9.375E-2</v>
      </c>
      <c r="J1008" s="2" t="s">
        <v>8</v>
      </c>
    </row>
    <row r="1009" spans="1:10" ht="12" customHeight="1" x14ac:dyDescent="0.3">
      <c r="A1009" s="3" t="s">
        <v>19</v>
      </c>
      <c r="B1009" s="1">
        <v>30005007</v>
      </c>
      <c r="C1009" s="1" t="s">
        <v>11</v>
      </c>
      <c r="D1009" s="1">
        <v>30005007</v>
      </c>
      <c r="E1009" s="1" t="s">
        <v>1055</v>
      </c>
      <c r="F1009" s="2">
        <v>1</v>
      </c>
      <c r="G1009" s="2" t="s">
        <v>13</v>
      </c>
      <c r="H1009" s="1">
        <v>1.1000000000000001</v>
      </c>
      <c r="I1009" s="1">
        <v>9.375E-2</v>
      </c>
      <c r="J1009" s="2" t="s">
        <v>8</v>
      </c>
    </row>
    <row r="1010" spans="1:10" ht="12" customHeight="1" x14ac:dyDescent="0.3">
      <c r="A1010" s="3" t="s">
        <v>19</v>
      </c>
      <c r="B1010" s="1">
        <v>30005006</v>
      </c>
      <c r="C1010" s="1" t="s">
        <v>11</v>
      </c>
      <c r="D1010" s="1">
        <v>30005006</v>
      </c>
      <c r="E1010" s="1" t="s">
        <v>1056</v>
      </c>
      <c r="F1010" s="2">
        <v>1</v>
      </c>
      <c r="G1010" s="2" t="s">
        <v>13</v>
      </c>
      <c r="H1010" s="1">
        <v>1.1000000000000001</v>
      </c>
      <c r="I1010" s="1">
        <v>9.375E-2</v>
      </c>
      <c r="J1010" s="2" t="s">
        <v>8</v>
      </c>
    </row>
    <row r="1011" spans="1:10" ht="12" customHeight="1" x14ac:dyDescent="0.3">
      <c r="A1011" s="3" t="s">
        <v>19</v>
      </c>
      <c r="B1011" s="1">
        <v>30009810</v>
      </c>
      <c r="C1011" s="1" t="s">
        <v>11</v>
      </c>
      <c r="D1011" s="1">
        <v>30009810</v>
      </c>
      <c r="E1011" s="1" t="s">
        <v>1057</v>
      </c>
      <c r="F1011" s="2">
        <v>1</v>
      </c>
      <c r="G1011" s="2" t="s">
        <v>13</v>
      </c>
      <c r="H1011" s="1">
        <v>1.1000000000000001</v>
      </c>
      <c r="I1011" s="1">
        <v>9.375E-2</v>
      </c>
      <c r="J1011" s="2" t="s">
        <v>8</v>
      </c>
    </row>
    <row r="1012" spans="1:10" ht="12" customHeight="1" x14ac:dyDescent="0.3">
      <c r="A1012" s="3" t="s">
        <v>19</v>
      </c>
      <c r="B1012" s="1">
        <v>30009703</v>
      </c>
      <c r="C1012" s="1" t="s">
        <v>11</v>
      </c>
      <c r="D1012" s="1">
        <v>30009703</v>
      </c>
      <c r="E1012" s="1" t="s">
        <v>1058</v>
      </c>
      <c r="F1012" s="2">
        <v>1</v>
      </c>
      <c r="G1012" s="2" t="s">
        <v>13</v>
      </c>
      <c r="H1012" s="1">
        <v>1.1000000000000001</v>
      </c>
      <c r="I1012" s="1">
        <v>9.375E-2</v>
      </c>
      <c r="J1012" s="2" t="s">
        <v>8</v>
      </c>
    </row>
    <row r="1013" spans="1:10" ht="12" customHeight="1" x14ac:dyDescent="0.3">
      <c r="A1013" s="3" t="s">
        <v>19</v>
      </c>
      <c r="B1013" s="1">
        <v>30009704</v>
      </c>
      <c r="C1013" s="1" t="s">
        <v>11</v>
      </c>
      <c r="D1013" s="1">
        <v>30009704</v>
      </c>
      <c r="E1013" s="1" t="s">
        <v>1059</v>
      </c>
      <c r="F1013" s="2">
        <v>1</v>
      </c>
      <c r="G1013" s="2" t="s">
        <v>13</v>
      </c>
      <c r="H1013" s="1">
        <v>1.1000000000000001</v>
      </c>
      <c r="I1013" s="1">
        <v>9.375E-2</v>
      </c>
      <c r="J1013" s="2" t="s">
        <v>8</v>
      </c>
    </row>
    <row r="1014" spans="1:10" ht="12" customHeight="1" x14ac:dyDescent="0.3">
      <c r="A1014" s="3" t="s">
        <v>19</v>
      </c>
      <c r="B1014" s="1">
        <v>30009705</v>
      </c>
      <c r="C1014" s="1" t="s">
        <v>11</v>
      </c>
      <c r="D1014" s="1">
        <v>30009705</v>
      </c>
      <c r="E1014" s="1" t="s">
        <v>1060</v>
      </c>
      <c r="F1014" s="2">
        <v>1</v>
      </c>
      <c r="G1014" s="2" t="s">
        <v>13</v>
      </c>
      <c r="H1014" s="1">
        <v>1.1000000000000001</v>
      </c>
      <c r="I1014" s="1">
        <v>9.375E-2</v>
      </c>
      <c r="J1014" s="2" t="s">
        <v>8</v>
      </c>
    </row>
    <row r="1015" spans="1:10" ht="12" customHeight="1" x14ac:dyDescent="0.3">
      <c r="A1015" s="3" t="s">
        <v>19</v>
      </c>
      <c r="B1015" s="1">
        <v>91014008</v>
      </c>
      <c r="C1015" s="1" t="s">
        <v>11</v>
      </c>
      <c r="D1015" s="1">
        <v>91014008</v>
      </c>
      <c r="E1015" s="1" t="s">
        <v>1061</v>
      </c>
      <c r="F1015" s="2">
        <v>1</v>
      </c>
      <c r="G1015" s="2" t="s">
        <v>13</v>
      </c>
      <c r="H1015" s="1">
        <v>1.1000000000000001</v>
      </c>
      <c r="I1015" s="1">
        <v>9.375E-2</v>
      </c>
      <c r="J1015" s="2" t="s">
        <v>8</v>
      </c>
    </row>
    <row r="1016" spans="1:10" ht="12" customHeight="1" x14ac:dyDescent="0.3">
      <c r="A1016" s="3" t="s">
        <v>19</v>
      </c>
      <c r="B1016" s="1">
        <v>91010004</v>
      </c>
      <c r="C1016" s="1" t="s">
        <v>11</v>
      </c>
      <c r="D1016" s="1">
        <v>91010004</v>
      </c>
      <c r="E1016" s="1" t="s">
        <v>1062</v>
      </c>
      <c r="F1016" s="2">
        <v>1</v>
      </c>
      <c r="G1016" s="2" t="s">
        <v>13</v>
      </c>
      <c r="H1016" s="1">
        <v>1.1000000000000001</v>
      </c>
      <c r="I1016" s="1">
        <v>9.375E-2</v>
      </c>
      <c r="J1016" s="2" t="s">
        <v>8</v>
      </c>
    </row>
    <row r="1017" spans="1:10" ht="12" customHeight="1" x14ac:dyDescent="0.3">
      <c r="A1017" s="3" t="s">
        <v>19</v>
      </c>
      <c r="B1017" s="1">
        <v>91014001</v>
      </c>
      <c r="C1017" s="1" t="s">
        <v>11</v>
      </c>
      <c r="D1017" s="1">
        <v>91014001</v>
      </c>
      <c r="E1017" s="1" t="s">
        <v>1063</v>
      </c>
      <c r="F1017" s="2">
        <v>1</v>
      </c>
      <c r="G1017" s="2" t="s">
        <v>13</v>
      </c>
      <c r="H1017" s="1">
        <v>1.1000000000000001</v>
      </c>
      <c r="I1017" s="1">
        <v>9.375E-2</v>
      </c>
      <c r="J1017" s="2" t="s">
        <v>8</v>
      </c>
    </row>
    <row r="1018" spans="1:10" ht="12" customHeight="1" x14ac:dyDescent="0.3">
      <c r="A1018" s="3" t="s">
        <v>19</v>
      </c>
      <c r="B1018" s="1">
        <v>91014003</v>
      </c>
      <c r="C1018" s="1" t="s">
        <v>11</v>
      </c>
      <c r="D1018" s="1">
        <v>91014003</v>
      </c>
      <c r="E1018" s="1" t="s">
        <v>1064</v>
      </c>
      <c r="F1018" s="2">
        <v>1</v>
      </c>
      <c r="G1018" s="2" t="s">
        <v>13</v>
      </c>
      <c r="H1018" s="1">
        <v>1.1000000000000001</v>
      </c>
      <c r="I1018" s="1">
        <v>9.375E-2</v>
      </c>
      <c r="J1018" s="2" t="s">
        <v>8</v>
      </c>
    </row>
    <row r="1019" spans="1:10" ht="12" customHeight="1" x14ac:dyDescent="0.3">
      <c r="A1019" s="3" t="s">
        <v>19</v>
      </c>
      <c r="B1019" s="1">
        <v>91016003</v>
      </c>
      <c r="C1019" s="1" t="s">
        <v>11</v>
      </c>
      <c r="D1019" s="1">
        <v>91016003</v>
      </c>
      <c r="E1019" s="1" t="s">
        <v>1065</v>
      </c>
      <c r="F1019" s="2">
        <v>1</v>
      </c>
      <c r="G1019" s="2" t="s">
        <v>13</v>
      </c>
      <c r="H1019" s="1">
        <v>1.1000000000000001</v>
      </c>
      <c r="I1019" s="1">
        <v>9.375E-2</v>
      </c>
      <c r="J1019" s="2" t="s">
        <v>8</v>
      </c>
    </row>
    <row r="1020" spans="1:10" ht="12" customHeight="1" x14ac:dyDescent="0.3">
      <c r="A1020" s="3" t="s">
        <v>19</v>
      </c>
      <c r="B1020" s="1">
        <v>91019003</v>
      </c>
      <c r="C1020" s="1" t="s">
        <v>11</v>
      </c>
      <c r="D1020" s="1">
        <v>91019003</v>
      </c>
      <c r="E1020" s="1" t="s">
        <v>1066</v>
      </c>
      <c r="F1020" s="2">
        <v>1</v>
      </c>
      <c r="G1020" s="2" t="s">
        <v>13</v>
      </c>
      <c r="H1020" s="1">
        <v>1.1000000000000001</v>
      </c>
      <c r="I1020" s="1">
        <v>9.375E-2</v>
      </c>
      <c r="J1020" s="2" t="s">
        <v>8</v>
      </c>
    </row>
    <row r="1021" spans="1:10" ht="12" customHeight="1" x14ac:dyDescent="0.3">
      <c r="A1021" s="3" t="s">
        <v>19</v>
      </c>
      <c r="B1021" s="1">
        <v>91216001</v>
      </c>
      <c r="C1021" s="1" t="s">
        <v>11</v>
      </c>
      <c r="D1021" s="1">
        <v>91216001</v>
      </c>
      <c r="E1021" s="1" t="s">
        <v>1067</v>
      </c>
      <c r="F1021" s="2">
        <v>1</v>
      </c>
      <c r="G1021" s="2" t="s">
        <v>13</v>
      </c>
      <c r="H1021" s="1">
        <v>1.1000000000000001</v>
      </c>
      <c r="I1021" s="1">
        <v>9.375E-2</v>
      </c>
      <c r="J1021" s="2" t="s">
        <v>8</v>
      </c>
    </row>
    <row r="1022" spans="1:10" ht="12" customHeight="1" x14ac:dyDescent="0.3">
      <c r="A1022" s="3" t="s">
        <v>19</v>
      </c>
      <c r="B1022" s="1">
        <v>91119003</v>
      </c>
      <c r="C1022" s="1" t="s">
        <v>11</v>
      </c>
      <c r="D1022" s="1">
        <v>91119003</v>
      </c>
      <c r="E1022" s="1" t="s">
        <v>1068</v>
      </c>
      <c r="F1022" s="2">
        <v>1</v>
      </c>
      <c r="G1022" s="2" t="s">
        <v>13</v>
      </c>
      <c r="H1022" s="1">
        <v>1.1000000000000001</v>
      </c>
      <c r="I1022" s="1">
        <v>9.375E-2</v>
      </c>
      <c r="J1022" s="2" t="s">
        <v>8</v>
      </c>
    </row>
    <row r="1023" spans="1:10" ht="12" customHeight="1" x14ac:dyDescent="0.3">
      <c r="A1023" s="3" t="s">
        <v>19</v>
      </c>
      <c r="B1023" s="1">
        <v>94110001</v>
      </c>
      <c r="C1023" s="1" t="s">
        <v>11</v>
      </c>
      <c r="D1023" s="1">
        <v>94110001</v>
      </c>
      <c r="E1023" s="1" t="s">
        <v>1069</v>
      </c>
      <c r="F1023" s="2">
        <v>1</v>
      </c>
      <c r="G1023" s="2" t="s">
        <v>13</v>
      </c>
      <c r="H1023" s="1">
        <v>1.1000000000000001</v>
      </c>
      <c r="I1023" s="1">
        <v>9.375E-2</v>
      </c>
      <c r="J1023" s="2" t="s">
        <v>8</v>
      </c>
    </row>
    <row r="1024" spans="1:10" ht="12" customHeight="1" x14ac:dyDescent="0.3">
      <c r="A1024" s="3" t="s">
        <v>19</v>
      </c>
      <c r="B1024" s="1">
        <v>94114003</v>
      </c>
      <c r="C1024" s="1" t="s">
        <v>11</v>
      </c>
      <c r="D1024" s="1">
        <v>94114003</v>
      </c>
      <c r="E1024" s="1" t="s">
        <v>1070</v>
      </c>
      <c r="F1024" s="2">
        <v>1</v>
      </c>
      <c r="G1024" s="2" t="s">
        <v>13</v>
      </c>
      <c r="H1024" s="1">
        <v>1.1000000000000001</v>
      </c>
      <c r="I1024" s="1">
        <v>9.375E-2</v>
      </c>
      <c r="J1024" s="2" t="s">
        <v>8</v>
      </c>
    </row>
    <row r="1025" spans="1:10" ht="12" customHeight="1" x14ac:dyDescent="0.3">
      <c r="A1025" s="3" t="s">
        <v>19</v>
      </c>
      <c r="B1025" s="1">
        <v>93114002</v>
      </c>
      <c r="C1025" s="1" t="s">
        <v>11</v>
      </c>
      <c r="D1025" s="1">
        <v>93114002</v>
      </c>
      <c r="E1025" s="1" t="s">
        <v>1071</v>
      </c>
      <c r="F1025" s="2">
        <v>1</v>
      </c>
      <c r="G1025" s="2" t="s">
        <v>13</v>
      </c>
      <c r="H1025" s="1">
        <v>1.1000000000000001</v>
      </c>
      <c r="I1025" s="1">
        <v>9.375E-2</v>
      </c>
      <c r="J1025" s="2" t="s">
        <v>8</v>
      </c>
    </row>
    <row r="1026" spans="1:10" ht="12" customHeight="1" x14ac:dyDescent="0.3">
      <c r="A1026" s="3" t="s">
        <v>19</v>
      </c>
      <c r="B1026" s="1">
        <v>94110007</v>
      </c>
      <c r="C1026" s="1" t="s">
        <v>11</v>
      </c>
      <c r="D1026" s="1">
        <v>94110007</v>
      </c>
      <c r="E1026" s="1" t="s">
        <v>1072</v>
      </c>
      <c r="F1026" s="2">
        <v>1</v>
      </c>
      <c r="G1026" s="2" t="s">
        <v>13</v>
      </c>
      <c r="H1026" s="1">
        <v>1.1000000000000001</v>
      </c>
      <c r="I1026" s="1">
        <v>9.375E-2</v>
      </c>
      <c r="J1026" s="2" t="s">
        <v>8</v>
      </c>
    </row>
    <row r="1027" spans="1:10" ht="12" customHeight="1" x14ac:dyDescent="0.3">
      <c r="A1027" s="3" t="s">
        <v>19</v>
      </c>
      <c r="B1027" s="1">
        <v>94116003</v>
      </c>
      <c r="C1027" s="1" t="s">
        <v>11</v>
      </c>
      <c r="D1027" s="1">
        <v>94116003</v>
      </c>
      <c r="E1027" s="1" t="s">
        <v>1073</v>
      </c>
      <c r="F1027" s="2">
        <v>1</v>
      </c>
      <c r="G1027" s="2" t="s">
        <v>13</v>
      </c>
      <c r="H1027" s="1">
        <v>1.1000000000000001</v>
      </c>
      <c r="I1027" s="1">
        <v>9.375E-2</v>
      </c>
      <c r="J1027" s="2" t="s">
        <v>8</v>
      </c>
    </row>
    <row r="1028" spans="1:10" ht="12" customHeight="1" x14ac:dyDescent="0.3">
      <c r="A1028" s="3" t="s">
        <v>19</v>
      </c>
      <c r="B1028" s="1">
        <v>93116002</v>
      </c>
      <c r="C1028" s="1" t="s">
        <v>11</v>
      </c>
      <c r="D1028" s="1">
        <v>93116002</v>
      </c>
      <c r="E1028" s="1" t="s">
        <v>1074</v>
      </c>
      <c r="F1028" s="2">
        <v>1</v>
      </c>
      <c r="G1028" s="2" t="s">
        <v>13</v>
      </c>
      <c r="H1028" s="1">
        <v>1.1000000000000001</v>
      </c>
      <c r="I1028" s="1">
        <v>9.375E-2</v>
      </c>
      <c r="J1028" s="2" t="s">
        <v>8</v>
      </c>
    </row>
    <row r="1029" spans="1:10" ht="12" customHeight="1" x14ac:dyDescent="0.3">
      <c r="A1029" s="3" t="s">
        <v>19</v>
      </c>
      <c r="B1029" s="1">
        <v>94110002</v>
      </c>
      <c r="C1029" s="1" t="s">
        <v>11</v>
      </c>
      <c r="D1029" s="1">
        <v>94110002</v>
      </c>
      <c r="E1029" s="1" t="s">
        <v>1075</v>
      </c>
      <c r="F1029" s="2">
        <v>1</v>
      </c>
      <c r="G1029" s="2" t="s">
        <v>13</v>
      </c>
      <c r="H1029" s="1">
        <v>1.1000000000000001</v>
      </c>
      <c r="I1029" s="1">
        <v>9.375E-2</v>
      </c>
      <c r="J1029" s="2" t="s">
        <v>8</v>
      </c>
    </row>
    <row r="1030" spans="1:10" ht="12" customHeight="1" x14ac:dyDescent="0.3">
      <c r="A1030" s="3" t="s">
        <v>19</v>
      </c>
      <c r="B1030" s="1">
        <v>95510001</v>
      </c>
      <c r="C1030" s="1" t="s">
        <v>11</v>
      </c>
      <c r="D1030" s="1">
        <v>95510001</v>
      </c>
      <c r="E1030" s="1" t="s">
        <v>1076</v>
      </c>
      <c r="F1030" s="2">
        <v>1</v>
      </c>
      <c r="G1030" s="2" t="s">
        <v>13</v>
      </c>
      <c r="H1030" s="1">
        <v>1.1000000000000001</v>
      </c>
      <c r="I1030" s="1">
        <v>9.375E-2</v>
      </c>
      <c r="J1030" s="2" t="s">
        <v>8</v>
      </c>
    </row>
    <row r="1031" spans="1:10" ht="12" customHeight="1" x14ac:dyDescent="0.3">
      <c r="A1031" s="3" t="s">
        <v>19</v>
      </c>
      <c r="B1031" s="1">
        <v>94110003</v>
      </c>
      <c r="C1031" s="1" t="s">
        <v>11</v>
      </c>
      <c r="D1031" s="1">
        <v>94110003</v>
      </c>
      <c r="E1031" s="1" t="s">
        <v>1077</v>
      </c>
      <c r="F1031" s="2">
        <v>1</v>
      </c>
      <c r="G1031" s="2" t="s">
        <v>13</v>
      </c>
      <c r="H1031" s="1">
        <v>1.1000000000000001</v>
      </c>
      <c r="I1031" s="1">
        <v>9.375E-2</v>
      </c>
      <c r="J1031" s="2" t="s">
        <v>8</v>
      </c>
    </row>
    <row r="1032" spans="1:10" ht="12" customHeight="1" x14ac:dyDescent="0.3">
      <c r="A1032" s="3" t="s">
        <v>19</v>
      </c>
      <c r="B1032" s="1">
        <v>95510002</v>
      </c>
      <c r="C1032" s="1" t="s">
        <v>11</v>
      </c>
      <c r="D1032" s="1">
        <v>95510002</v>
      </c>
      <c r="E1032" s="1" t="s">
        <v>1078</v>
      </c>
      <c r="F1032" s="2">
        <v>1</v>
      </c>
      <c r="G1032" s="2" t="s">
        <v>13</v>
      </c>
      <c r="H1032" s="1">
        <v>1.1000000000000001</v>
      </c>
      <c r="I1032" s="1">
        <v>9.375E-2</v>
      </c>
      <c r="J1032" s="2" t="s">
        <v>8</v>
      </c>
    </row>
    <row r="1033" spans="1:10" ht="12" customHeight="1" x14ac:dyDescent="0.3">
      <c r="A1033" s="3" t="s">
        <v>19</v>
      </c>
      <c r="B1033" s="1">
        <v>95510003</v>
      </c>
      <c r="C1033" s="1" t="s">
        <v>11</v>
      </c>
      <c r="D1033" s="1">
        <v>95510003</v>
      </c>
      <c r="E1033" s="1" t="s">
        <v>1079</v>
      </c>
      <c r="F1033" s="2">
        <v>1</v>
      </c>
      <c r="G1033" s="2" t="s">
        <v>13</v>
      </c>
      <c r="H1033" s="1">
        <v>1.1000000000000001</v>
      </c>
      <c r="I1033" s="1">
        <v>9.375E-2</v>
      </c>
      <c r="J1033" s="2" t="s">
        <v>8</v>
      </c>
    </row>
    <row r="1034" spans="1:10" ht="12" customHeight="1" x14ac:dyDescent="0.3">
      <c r="A1034" s="3" t="s">
        <v>19</v>
      </c>
      <c r="B1034" s="1">
        <v>91514001</v>
      </c>
      <c r="C1034" s="1" t="s">
        <v>11</v>
      </c>
      <c r="D1034" s="1">
        <v>91514001</v>
      </c>
      <c r="E1034" s="1" t="s">
        <v>1080</v>
      </c>
      <c r="F1034" s="2">
        <v>1</v>
      </c>
      <c r="G1034" s="2" t="s">
        <v>13</v>
      </c>
      <c r="H1034" s="1">
        <v>1.1000000000000001</v>
      </c>
      <c r="I1034" s="1">
        <v>9.375E-2</v>
      </c>
      <c r="J1034" s="2" t="s">
        <v>8</v>
      </c>
    </row>
    <row r="1035" spans="1:10" ht="12" customHeight="1" x14ac:dyDescent="0.3">
      <c r="A1035" s="3" t="s">
        <v>19</v>
      </c>
      <c r="B1035" s="1">
        <v>94114002</v>
      </c>
      <c r="C1035" s="1" t="s">
        <v>11</v>
      </c>
      <c r="D1035" s="1">
        <v>94114002</v>
      </c>
      <c r="E1035" s="1" t="s">
        <v>1081</v>
      </c>
      <c r="F1035" s="2">
        <v>1</v>
      </c>
      <c r="G1035" s="2" t="s">
        <v>13</v>
      </c>
      <c r="H1035" s="1">
        <v>1.1000000000000001</v>
      </c>
      <c r="I1035" s="1">
        <v>9.375E-2</v>
      </c>
      <c r="J1035" s="2" t="s">
        <v>8</v>
      </c>
    </row>
    <row r="1036" spans="1:10" ht="12" customHeight="1" x14ac:dyDescent="0.3">
      <c r="A1036" s="3" t="s">
        <v>19</v>
      </c>
      <c r="B1036" s="1">
        <v>91514002</v>
      </c>
      <c r="C1036" s="1" t="s">
        <v>11</v>
      </c>
      <c r="D1036" s="1">
        <v>91514002</v>
      </c>
      <c r="E1036" s="1" t="s">
        <v>1082</v>
      </c>
      <c r="F1036" s="2">
        <v>1</v>
      </c>
      <c r="G1036" s="2" t="s">
        <v>13</v>
      </c>
      <c r="H1036" s="1">
        <v>1.1000000000000001</v>
      </c>
      <c r="I1036" s="1">
        <v>9.375E-2</v>
      </c>
      <c r="J1036" s="2" t="s">
        <v>8</v>
      </c>
    </row>
    <row r="1037" spans="1:10" ht="12" customHeight="1" x14ac:dyDescent="0.3">
      <c r="A1037" s="3" t="s">
        <v>19</v>
      </c>
      <c r="B1037" s="1">
        <v>94116002</v>
      </c>
      <c r="C1037" s="1" t="s">
        <v>11</v>
      </c>
      <c r="D1037" s="1">
        <v>94116002</v>
      </c>
      <c r="E1037" s="1" t="s">
        <v>1083</v>
      </c>
      <c r="F1037" s="2">
        <v>1</v>
      </c>
      <c r="G1037" s="2" t="s">
        <v>13</v>
      </c>
      <c r="H1037" s="1">
        <v>1.1000000000000001</v>
      </c>
      <c r="I1037" s="1">
        <v>9.375E-2</v>
      </c>
      <c r="J1037" s="2" t="s">
        <v>8</v>
      </c>
    </row>
    <row r="1038" spans="1:10" ht="12" customHeight="1" x14ac:dyDescent="0.3">
      <c r="A1038" s="3" t="s">
        <v>19</v>
      </c>
      <c r="B1038" s="1">
        <v>91516002</v>
      </c>
      <c r="C1038" s="1" t="s">
        <v>11</v>
      </c>
      <c r="D1038" s="1">
        <v>91516002</v>
      </c>
      <c r="E1038" s="1" t="s">
        <v>1084</v>
      </c>
      <c r="F1038" s="2">
        <v>1</v>
      </c>
      <c r="G1038" s="2" t="s">
        <v>13</v>
      </c>
      <c r="H1038" s="1">
        <v>1.1000000000000001</v>
      </c>
      <c r="I1038" s="1">
        <v>9.375E-2</v>
      </c>
      <c r="J1038" s="2" t="s">
        <v>8</v>
      </c>
    </row>
    <row r="1039" spans="1:10" ht="12" customHeight="1" x14ac:dyDescent="0.3">
      <c r="A1039" s="3" t="s">
        <v>19</v>
      </c>
      <c r="B1039" s="1">
        <v>95519001</v>
      </c>
      <c r="C1039" s="1" t="s">
        <v>11</v>
      </c>
      <c r="D1039" s="1">
        <v>95519001</v>
      </c>
      <c r="E1039" s="1" t="s">
        <v>1085</v>
      </c>
      <c r="F1039" s="2">
        <v>1</v>
      </c>
      <c r="G1039" s="2" t="s">
        <v>13</v>
      </c>
      <c r="H1039" s="1">
        <v>1.1000000000000001</v>
      </c>
      <c r="I1039" s="1">
        <v>9.375E-2</v>
      </c>
      <c r="J1039" s="2" t="s">
        <v>8</v>
      </c>
    </row>
    <row r="1040" spans="1:10" ht="12" customHeight="1" x14ac:dyDescent="0.3">
      <c r="A1040" s="3" t="s">
        <v>19</v>
      </c>
      <c r="B1040" s="1">
        <v>95519005</v>
      </c>
      <c r="C1040" s="1" t="s">
        <v>11</v>
      </c>
      <c r="D1040" s="1">
        <v>95519005</v>
      </c>
      <c r="E1040" s="1" t="s">
        <v>1086</v>
      </c>
      <c r="F1040" s="2">
        <v>1</v>
      </c>
      <c r="G1040" s="2" t="s">
        <v>13</v>
      </c>
      <c r="H1040" s="1">
        <v>1.1000000000000001</v>
      </c>
      <c r="I1040" s="1">
        <v>9.375E-2</v>
      </c>
      <c r="J1040" s="2" t="s">
        <v>8</v>
      </c>
    </row>
    <row r="1041" spans="1:10" ht="12" customHeight="1" x14ac:dyDescent="0.3">
      <c r="A1041" s="3" t="s">
        <v>19</v>
      </c>
      <c r="B1041" s="1">
        <v>95519002</v>
      </c>
      <c r="C1041" s="1" t="s">
        <v>11</v>
      </c>
      <c r="D1041" s="1">
        <v>95519002</v>
      </c>
      <c r="E1041" s="1" t="s">
        <v>1087</v>
      </c>
      <c r="F1041" s="2">
        <v>1</v>
      </c>
      <c r="G1041" s="2" t="s">
        <v>13</v>
      </c>
      <c r="H1041" s="1">
        <v>1.1000000000000001</v>
      </c>
      <c r="I1041" s="1">
        <v>9.375E-2</v>
      </c>
      <c r="J1041" s="2" t="s">
        <v>8</v>
      </c>
    </row>
    <row r="1042" spans="1:10" ht="12" customHeight="1" x14ac:dyDescent="0.3">
      <c r="A1042" s="3" t="s">
        <v>19</v>
      </c>
      <c r="B1042" s="1">
        <v>98014006</v>
      </c>
      <c r="C1042" s="1" t="s">
        <v>11</v>
      </c>
      <c r="D1042" s="1">
        <v>98014006</v>
      </c>
      <c r="E1042" s="1" t="s">
        <v>1088</v>
      </c>
      <c r="F1042" s="2">
        <v>1</v>
      </c>
      <c r="G1042" s="2" t="s">
        <v>13</v>
      </c>
      <c r="H1042" s="1">
        <v>1.1000000000000001</v>
      </c>
      <c r="I1042" s="1">
        <v>9.375E-2</v>
      </c>
      <c r="J1042" s="2" t="s">
        <v>8</v>
      </c>
    </row>
    <row r="1043" spans="1:10" ht="12" customHeight="1" x14ac:dyDescent="0.3">
      <c r="A1043" s="3" t="s">
        <v>19</v>
      </c>
      <c r="B1043" s="1">
        <v>98014003</v>
      </c>
      <c r="C1043" s="1" t="s">
        <v>11</v>
      </c>
      <c r="D1043" s="1">
        <v>98014003</v>
      </c>
      <c r="E1043" s="1" t="s">
        <v>1089</v>
      </c>
      <c r="F1043" s="2">
        <v>1</v>
      </c>
      <c r="G1043" s="2" t="s">
        <v>13</v>
      </c>
      <c r="H1043" s="1">
        <v>1.1000000000000001</v>
      </c>
      <c r="I1043" s="1">
        <v>9.375E-2</v>
      </c>
      <c r="J1043" s="2" t="s">
        <v>8</v>
      </c>
    </row>
    <row r="1044" spans="1:10" ht="12" customHeight="1" x14ac:dyDescent="0.3">
      <c r="A1044" s="3" t="s">
        <v>19</v>
      </c>
      <c r="B1044" s="1">
        <v>98014005</v>
      </c>
      <c r="C1044" s="1" t="s">
        <v>11</v>
      </c>
      <c r="D1044" s="1">
        <v>98014005</v>
      </c>
      <c r="E1044" s="1" t="s">
        <v>1090</v>
      </c>
      <c r="F1044" s="2">
        <v>1</v>
      </c>
      <c r="G1044" s="2" t="s">
        <v>13</v>
      </c>
      <c r="H1044" s="1">
        <v>1.1000000000000001</v>
      </c>
      <c r="I1044" s="1">
        <v>9.375E-2</v>
      </c>
      <c r="J1044" s="2" t="s">
        <v>8</v>
      </c>
    </row>
    <row r="1045" spans="1:10" ht="12" customHeight="1" x14ac:dyDescent="0.3">
      <c r="A1045" s="3" t="s">
        <v>19</v>
      </c>
      <c r="B1045" s="1">
        <v>98014001</v>
      </c>
      <c r="C1045" s="1" t="s">
        <v>11</v>
      </c>
      <c r="D1045" s="1">
        <v>98014001</v>
      </c>
      <c r="E1045" s="1" t="s">
        <v>1091</v>
      </c>
      <c r="F1045" s="2">
        <v>1</v>
      </c>
      <c r="G1045" s="2" t="s">
        <v>13</v>
      </c>
      <c r="H1045" s="1">
        <v>1.1000000000000001</v>
      </c>
      <c r="I1045" s="1">
        <v>9.375E-2</v>
      </c>
      <c r="J1045" s="2" t="s">
        <v>8</v>
      </c>
    </row>
    <row r="1046" spans="1:10" ht="12" customHeight="1" x14ac:dyDescent="0.3">
      <c r="A1046" s="3" t="s">
        <v>19</v>
      </c>
      <c r="B1046" s="1">
        <v>98014004</v>
      </c>
      <c r="C1046" s="1" t="s">
        <v>11</v>
      </c>
      <c r="D1046" s="1">
        <v>98014004</v>
      </c>
      <c r="E1046" s="1" t="s">
        <v>1092</v>
      </c>
      <c r="F1046" s="2">
        <v>1</v>
      </c>
      <c r="G1046" s="2" t="s">
        <v>13</v>
      </c>
      <c r="H1046" s="1">
        <v>1.1000000000000001</v>
      </c>
      <c r="I1046" s="1">
        <v>9.375E-2</v>
      </c>
      <c r="J1046" s="2" t="s">
        <v>8</v>
      </c>
    </row>
    <row r="1047" spans="1:10" ht="12" customHeight="1" x14ac:dyDescent="0.3">
      <c r="A1047" s="3" t="s">
        <v>19</v>
      </c>
      <c r="B1047" s="1">
        <v>98014007</v>
      </c>
      <c r="C1047" s="1" t="s">
        <v>11</v>
      </c>
      <c r="D1047" s="1">
        <v>98014007</v>
      </c>
      <c r="E1047" s="1" t="s">
        <v>1093</v>
      </c>
      <c r="F1047" s="2">
        <v>1</v>
      </c>
      <c r="G1047" s="2" t="s">
        <v>13</v>
      </c>
      <c r="H1047" s="1">
        <v>1.1000000000000001</v>
      </c>
      <c r="I1047" s="1">
        <v>9.375E-2</v>
      </c>
      <c r="J1047" s="2" t="s">
        <v>8</v>
      </c>
    </row>
    <row r="1048" spans="1:10" ht="12" customHeight="1" x14ac:dyDescent="0.3">
      <c r="A1048" s="3" t="s">
        <v>19</v>
      </c>
      <c r="B1048" s="1">
        <v>98016006</v>
      </c>
      <c r="C1048" s="1" t="s">
        <v>11</v>
      </c>
      <c r="D1048" s="1">
        <v>98016006</v>
      </c>
      <c r="E1048" s="1" t="s">
        <v>1094</v>
      </c>
      <c r="F1048" s="2">
        <v>1</v>
      </c>
      <c r="G1048" s="2" t="s">
        <v>13</v>
      </c>
      <c r="H1048" s="1">
        <v>1.1000000000000001</v>
      </c>
      <c r="I1048" s="1">
        <v>9.375E-2</v>
      </c>
      <c r="J1048" s="2" t="s">
        <v>8</v>
      </c>
    </row>
    <row r="1049" spans="1:10" ht="12" customHeight="1" x14ac:dyDescent="0.3">
      <c r="A1049" s="3" t="s">
        <v>19</v>
      </c>
      <c r="B1049" s="1">
        <v>98016001</v>
      </c>
      <c r="C1049" s="1" t="s">
        <v>11</v>
      </c>
      <c r="D1049" s="1">
        <v>98016001</v>
      </c>
      <c r="E1049" s="1" t="s">
        <v>1095</v>
      </c>
      <c r="F1049" s="2">
        <v>1</v>
      </c>
      <c r="G1049" s="2" t="s">
        <v>13</v>
      </c>
      <c r="H1049" s="1">
        <v>1.1000000000000001</v>
      </c>
      <c r="I1049" s="1">
        <v>9.375E-2</v>
      </c>
      <c r="J1049" s="2" t="s">
        <v>8</v>
      </c>
    </row>
    <row r="1050" spans="1:10" ht="12" customHeight="1" x14ac:dyDescent="0.3">
      <c r="A1050" s="3" t="s">
        <v>19</v>
      </c>
      <c r="B1050" s="1">
        <v>98016004</v>
      </c>
      <c r="C1050" s="1" t="s">
        <v>11</v>
      </c>
      <c r="D1050" s="1">
        <v>98016004</v>
      </c>
      <c r="E1050" s="1" t="s">
        <v>1096</v>
      </c>
      <c r="F1050" s="2">
        <v>1</v>
      </c>
      <c r="G1050" s="2" t="s">
        <v>13</v>
      </c>
      <c r="H1050" s="1">
        <v>1.1000000000000001</v>
      </c>
      <c r="I1050" s="1">
        <v>9.375E-2</v>
      </c>
      <c r="J1050" s="2" t="s">
        <v>8</v>
      </c>
    </row>
    <row r="1051" spans="1:10" ht="12" customHeight="1" x14ac:dyDescent="0.3">
      <c r="A1051" s="3" t="s">
        <v>19</v>
      </c>
      <c r="B1051" s="1">
        <v>98016007</v>
      </c>
      <c r="C1051" s="1" t="s">
        <v>11</v>
      </c>
      <c r="D1051" s="1">
        <v>98016007</v>
      </c>
      <c r="E1051" s="1" t="s">
        <v>1097</v>
      </c>
      <c r="F1051" s="2">
        <v>1</v>
      </c>
      <c r="G1051" s="2" t="s">
        <v>13</v>
      </c>
      <c r="H1051" s="1">
        <v>1.1000000000000001</v>
      </c>
      <c r="I1051" s="1">
        <v>9.375E-2</v>
      </c>
      <c r="J1051" s="2" t="s">
        <v>8</v>
      </c>
    </row>
    <row r="1052" spans="1:10" ht="12" customHeight="1" x14ac:dyDescent="0.3">
      <c r="A1052" s="3" t="s">
        <v>19</v>
      </c>
      <c r="B1052" s="1">
        <v>98019006</v>
      </c>
      <c r="C1052" s="1" t="s">
        <v>11</v>
      </c>
      <c r="D1052" s="1">
        <v>98019006</v>
      </c>
      <c r="E1052" s="1" t="s">
        <v>1098</v>
      </c>
      <c r="F1052" s="2">
        <v>1</v>
      </c>
      <c r="G1052" s="2" t="s">
        <v>13</v>
      </c>
      <c r="H1052" s="1">
        <v>1.1000000000000001</v>
      </c>
      <c r="I1052" s="1">
        <v>9.375E-2</v>
      </c>
      <c r="J1052" s="2" t="s">
        <v>8</v>
      </c>
    </row>
    <row r="1053" spans="1:10" ht="12" customHeight="1" x14ac:dyDescent="0.3">
      <c r="A1053" s="3" t="s">
        <v>19</v>
      </c>
      <c r="B1053" s="1">
        <v>98019001</v>
      </c>
      <c r="C1053" s="1" t="s">
        <v>11</v>
      </c>
      <c r="D1053" s="1">
        <v>98019001</v>
      </c>
      <c r="E1053" s="1" t="s">
        <v>1099</v>
      </c>
      <c r="F1053" s="2">
        <v>1</v>
      </c>
      <c r="G1053" s="2" t="s">
        <v>13</v>
      </c>
      <c r="H1053" s="1">
        <v>1.1000000000000001</v>
      </c>
      <c r="I1053" s="1">
        <v>9.375E-2</v>
      </c>
      <c r="J1053" s="2" t="s">
        <v>8</v>
      </c>
    </row>
    <row r="1054" spans="1:10" ht="12" customHeight="1" x14ac:dyDescent="0.3">
      <c r="A1054" s="3" t="s">
        <v>19</v>
      </c>
      <c r="B1054" s="1">
        <v>98019004</v>
      </c>
      <c r="C1054" s="1" t="s">
        <v>11</v>
      </c>
      <c r="D1054" s="1">
        <v>98019004</v>
      </c>
      <c r="E1054" s="1" t="s">
        <v>1100</v>
      </c>
      <c r="F1054" s="2">
        <v>1</v>
      </c>
      <c r="G1054" s="2" t="s">
        <v>13</v>
      </c>
      <c r="H1054" s="1">
        <v>1.1000000000000001</v>
      </c>
      <c r="I1054" s="1">
        <v>9.375E-2</v>
      </c>
      <c r="J1054" s="2" t="s">
        <v>8</v>
      </c>
    </row>
    <row r="1055" spans="1:10" ht="12" customHeight="1" x14ac:dyDescent="0.3">
      <c r="A1055" s="3" t="s">
        <v>19</v>
      </c>
      <c r="B1055" s="1">
        <v>98019007</v>
      </c>
      <c r="C1055" s="1" t="s">
        <v>11</v>
      </c>
      <c r="D1055" s="1">
        <v>98019007</v>
      </c>
      <c r="E1055" s="1" t="s">
        <v>1101</v>
      </c>
      <c r="F1055" s="2">
        <v>1</v>
      </c>
      <c r="G1055" s="2" t="s">
        <v>13</v>
      </c>
      <c r="H1055" s="1">
        <v>1.1000000000000001</v>
      </c>
      <c r="I1055" s="1">
        <v>9.375E-2</v>
      </c>
      <c r="J1055" s="2" t="s">
        <v>8</v>
      </c>
    </row>
    <row r="1056" spans="1:10" ht="12" customHeight="1" x14ac:dyDescent="0.3">
      <c r="A1056" s="3" t="s">
        <v>19</v>
      </c>
      <c r="B1056" s="1">
        <v>94110004</v>
      </c>
      <c r="C1056" s="1" t="s">
        <v>11</v>
      </c>
      <c r="D1056" s="1">
        <v>94110004</v>
      </c>
      <c r="E1056" s="1" t="s">
        <v>1102</v>
      </c>
      <c r="F1056" s="2">
        <v>1</v>
      </c>
      <c r="G1056" s="2" t="s">
        <v>13</v>
      </c>
      <c r="H1056" s="1">
        <v>1.1000000000000001</v>
      </c>
      <c r="I1056" s="1">
        <v>9.375E-2</v>
      </c>
      <c r="J1056" s="2" t="s">
        <v>8</v>
      </c>
    </row>
    <row r="1057" spans="1:10" ht="12" customHeight="1" x14ac:dyDescent="0.3">
      <c r="A1057" s="3" t="s">
        <v>19</v>
      </c>
      <c r="B1057" s="1">
        <v>94110005</v>
      </c>
      <c r="C1057" s="1" t="s">
        <v>11</v>
      </c>
      <c r="D1057" s="1">
        <v>94110005</v>
      </c>
      <c r="E1057" s="1" t="s">
        <v>1103</v>
      </c>
      <c r="F1057" s="2">
        <v>1</v>
      </c>
      <c r="G1057" s="2" t="s">
        <v>13</v>
      </c>
      <c r="H1057" s="1">
        <v>1.1000000000000001</v>
      </c>
      <c r="I1057" s="1">
        <v>9.375E-2</v>
      </c>
      <c r="J1057" s="2" t="s">
        <v>8</v>
      </c>
    </row>
    <row r="1058" spans="1:10" ht="12" customHeight="1" x14ac:dyDescent="0.3">
      <c r="A1058" s="3" t="s">
        <v>19</v>
      </c>
      <c r="B1058" s="1">
        <v>94110006</v>
      </c>
      <c r="C1058" s="1" t="s">
        <v>11</v>
      </c>
      <c r="D1058" s="1">
        <v>94110006</v>
      </c>
      <c r="E1058" s="1" t="s">
        <v>1104</v>
      </c>
      <c r="F1058" s="2">
        <v>1</v>
      </c>
      <c r="G1058" s="2" t="s">
        <v>13</v>
      </c>
      <c r="H1058" s="1">
        <v>1.1000000000000001</v>
      </c>
      <c r="I1058" s="1">
        <v>9.375E-2</v>
      </c>
      <c r="J1058" s="2" t="s">
        <v>8</v>
      </c>
    </row>
    <row r="1059" spans="1:10" ht="12" customHeight="1" x14ac:dyDescent="0.3">
      <c r="A1059" s="3" t="s">
        <v>19</v>
      </c>
      <c r="B1059" s="1">
        <v>94114005</v>
      </c>
      <c r="C1059" s="1" t="s">
        <v>11</v>
      </c>
      <c r="D1059" s="1">
        <v>94114005</v>
      </c>
      <c r="E1059" s="1" t="s">
        <v>1105</v>
      </c>
      <c r="F1059" s="2">
        <v>1</v>
      </c>
      <c r="G1059" s="2" t="s">
        <v>13</v>
      </c>
      <c r="H1059" s="1">
        <v>1.1000000000000001</v>
      </c>
      <c r="I1059" s="1">
        <v>9.375E-2</v>
      </c>
      <c r="J1059" s="2" t="s">
        <v>8</v>
      </c>
    </row>
    <row r="1060" spans="1:10" ht="12" customHeight="1" x14ac:dyDescent="0.3">
      <c r="A1060" s="3" t="s">
        <v>19</v>
      </c>
      <c r="B1060" s="1">
        <v>94116005</v>
      </c>
      <c r="C1060" s="1" t="s">
        <v>11</v>
      </c>
      <c r="D1060" s="1">
        <v>94116005</v>
      </c>
      <c r="E1060" s="1" t="s">
        <v>1106</v>
      </c>
      <c r="F1060" s="2">
        <v>1</v>
      </c>
      <c r="G1060" s="2" t="s">
        <v>13</v>
      </c>
      <c r="H1060" s="1">
        <v>1.1000000000000001</v>
      </c>
      <c r="I1060" s="1">
        <v>9.375E-2</v>
      </c>
      <c r="J1060" s="2" t="s">
        <v>8</v>
      </c>
    </row>
    <row r="1061" spans="1:10" ht="12" customHeight="1" x14ac:dyDescent="0.3">
      <c r="A1061" s="3" t="s">
        <v>19</v>
      </c>
      <c r="B1061" s="1">
        <v>91154001</v>
      </c>
      <c r="C1061" s="1" t="s">
        <v>11</v>
      </c>
      <c r="D1061" s="1">
        <v>91154001</v>
      </c>
      <c r="E1061" s="1" t="s">
        <v>1107</v>
      </c>
      <c r="F1061" s="2">
        <v>1</v>
      </c>
      <c r="G1061" s="2" t="s">
        <v>13</v>
      </c>
      <c r="H1061" s="1">
        <v>1.1000000000000001</v>
      </c>
      <c r="I1061" s="1">
        <v>9.375E-2</v>
      </c>
      <c r="J1061" s="2" t="s">
        <v>8</v>
      </c>
    </row>
    <row r="1062" spans="1:10" ht="12" customHeight="1" x14ac:dyDescent="0.3">
      <c r="A1062" s="3" t="s">
        <v>19</v>
      </c>
      <c r="B1062" s="1">
        <v>91154002</v>
      </c>
      <c r="C1062" s="1" t="s">
        <v>11</v>
      </c>
      <c r="D1062" s="1">
        <v>91154002</v>
      </c>
      <c r="E1062" s="1" t="s">
        <v>1108</v>
      </c>
      <c r="F1062" s="2">
        <v>1</v>
      </c>
      <c r="G1062" s="2" t="s">
        <v>13</v>
      </c>
      <c r="H1062" s="1">
        <v>1.1000000000000001</v>
      </c>
      <c r="I1062" s="1">
        <v>9.375E-2</v>
      </c>
      <c r="J1062" s="2" t="s">
        <v>8</v>
      </c>
    </row>
    <row r="1063" spans="1:10" ht="12" customHeight="1" x14ac:dyDescent="0.3">
      <c r="A1063" s="3" t="s">
        <v>19</v>
      </c>
      <c r="B1063" s="1">
        <v>91154004</v>
      </c>
      <c r="C1063" s="1" t="s">
        <v>11</v>
      </c>
      <c r="D1063" s="1">
        <v>91154004</v>
      </c>
      <c r="E1063" s="1" t="s">
        <v>1109</v>
      </c>
      <c r="F1063" s="2">
        <v>1</v>
      </c>
      <c r="G1063" s="2" t="s">
        <v>13</v>
      </c>
      <c r="H1063" s="1">
        <v>1.1000000000000001</v>
      </c>
      <c r="I1063" s="1">
        <v>9.375E-2</v>
      </c>
      <c r="J1063" s="2" t="s">
        <v>8</v>
      </c>
    </row>
    <row r="1064" spans="1:10" ht="12" customHeight="1" x14ac:dyDescent="0.3">
      <c r="A1064" s="3" t="s">
        <v>19</v>
      </c>
      <c r="B1064" s="1">
        <v>91156002</v>
      </c>
      <c r="C1064" s="1" t="s">
        <v>11</v>
      </c>
      <c r="D1064" s="1">
        <v>91156002</v>
      </c>
      <c r="E1064" s="1" t="s">
        <v>1110</v>
      </c>
      <c r="F1064" s="2">
        <v>1</v>
      </c>
      <c r="G1064" s="2" t="s">
        <v>13</v>
      </c>
      <c r="H1064" s="1">
        <v>1.1000000000000001</v>
      </c>
      <c r="I1064" s="1">
        <v>9.375E-2</v>
      </c>
      <c r="J1064" s="2" t="s">
        <v>8</v>
      </c>
    </row>
    <row r="1065" spans="1:10" ht="12" customHeight="1" x14ac:dyDescent="0.3">
      <c r="A1065" s="3" t="s">
        <v>19</v>
      </c>
      <c r="B1065" s="1">
        <v>91156004</v>
      </c>
      <c r="C1065" s="1" t="s">
        <v>11</v>
      </c>
      <c r="D1065" s="1">
        <v>91156004</v>
      </c>
      <c r="E1065" s="1" t="s">
        <v>1111</v>
      </c>
      <c r="F1065" s="2">
        <v>1</v>
      </c>
      <c r="G1065" s="2" t="s">
        <v>13</v>
      </c>
      <c r="H1065" s="1">
        <v>1.1000000000000001</v>
      </c>
      <c r="I1065" s="1">
        <v>9.375E-2</v>
      </c>
      <c r="J1065" s="2" t="s">
        <v>8</v>
      </c>
    </row>
    <row r="1066" spans="1:10" ht="12" customHeight="1" x14ac:dyDescent="0.3">
      <c r="A1066" s="3" t="s">
        <v>19</v>
      </c>
      <c r="B1066" s="1">
        <v>91516001</v>
      </c>
      <c r="C1066" s="1" t="s">
        <v>11</v>
      </c>
      <c r="D1066" s="1">
        <v>91516001</v>
      </c>
      <c r="E1066" s="1" t="s">
        <v>1112</v>
      </c>
      <c r="F1066" s="2">
        <v>1</v>
      </c>
      <c r="G1066" s="2" t="s">
        <v>13</v>
      </c>
      <c r="H1066" s="1">
        <v>1.1000000000000001</v>
      </c>
      <c r="I1066" s="1">
        <v>9.375E-2</v>
      </c>
      <c r="J1066" s="2" t="s">
        <v>8</v>
      </c>
    </row>
    <row r="1067" spans="1:10" ht="12" customHeight="1" x14ac:dyDescent="0.3">
      <c r="A1067" s="3" t="s">
        <v>19</v>
      </c>
      <c r="B1067" s="1">
        <v>91019004</v>
      </c>
      <c r="C1067" s="1" t="s">
        <v>11</v>
      </c>
      <c r="D1067" s="1">
        <v>91019004</v>
      </c>
      <c r="E1067" s="1" t="s">
        <v>1113</v>
      </c>
      <c r="F1067" s="2">
        <v>1</v>
      </c>
      <c r="G1067" s="2" t="s">
        <v>13</v>
      </c>
      <c r="H1067" s="1">
        <v>1.1000000000000001</v>
      </c>
      <c r="I1067" s="1">
        <v>9.375E-2</v>
      </c>
      <c r="J1067" s="2" t="s">
        <v>8</v>
      </c>
    </row>
    <row r="1068" spans="1:10" ht="12" customHeight="1" x14ac:dyDescent="0.3">
      <c r="A1068" s="3" t="s">
        <v>19</v>
      </c>
      <c r="B1068" s="1">
        <v>91114502</v>
      </c>
      <c r="C1068" s="1" t="s">
        <v>11</v>
      </c>
      <c r="D1068" s="1">
        <v>91114502</v>
      </c>
      <c r="E1068" s="1" t="s">
        <v>1114</v>
      </c>
      <c r="F1068" s="2">
        <v>1</v>
      </c>
      <c r="G1068" s="2" t="s">
        <v>13</v>
      </c>
      <c r="H1068" s="1">
        <v>1.1000000000000001</v>
      </c>
      <c r="I1068" s="1">
        <v>9.375E-2</v>
      </c>
      <c r="J1068" s="2" t="s">
        <v>8</v>
      </c>
    </row>
    <row r="1069" spans="1:10" ht="12" customHeight="1" x14ac:dyDescent="0.3">
      <c r="A1069" s="3" t="s">
        <v>19</v>
      </c>
      <c r="B1069" s="1">
        <v>91116502</v>
      </c>
      <c r="C1069" s="1" t="s">
        <v>11</v>
      </c>
      <c r="D1069" s="1">
        <v>91116502</v>
      </c>
      <c r="E1069" s="1" t="s">
        <v>1115</v>
      </c>
      <c r="F1069" s="2">
        <v>1</v>
      </c>
      <c r="G1069" s="2" t="s">
        <v>13</v>
      </c>
      <c r="H1069" s="1">
        <v>1.1000000000000001</v>
      </c>
      <c r="I1069" s="1">
        <v>9.375E-2</v>
      </c>
      <c r="J1069" s="2" t="s">
        <v>8</v>
      </c>
    </row>
    <row r="1070" spans="1:10" ht="12" customHeight="1" x14ac:dyDescent="0.3">
      <c r="A1070" s="3" t="s">
        <v>19</v>
      </c>
      <c r="B1070" s="1">
        <v>91214001</v>
      </c>
      <c r="C1070" s="1" t="s">
        <v>11</v>
      </c>
      <c r="D1070" s="1">
        <v>91214001</v>
      </c>
      <c r="E1070" s="1" t="s">
        <v>1116</v>
      </c>
      <c r="F1070" s="2">
        <v>1</v>
      </c>
      <c r="G1070" s="2" t="s">
        <v>13</v>
      </c>
      <c r="H1070" s="1">
        <v>1.1000000000000001</v>
      </c>
      <c r="I1070" s="1">
        <v>9.375E-2</v>
      </c>
      <c r="J1070" s="2" t="s">
        <v>8</v>
      </c>
    </row>
    <row r="1071" spans="1:10" ht="12" customHeight="1" x14ac:dyDescent="0.3">
      <c r="A1071" s="3" t="s">
        <v>19</v>
      </c>
      <c r="B1071" s="1">
        <v>91214001</v>
      </c>
      <c r="C1071" s="1" t="s">
        <v>11</v>
      </c>
      <c r="D1071" s="1">
        <v>91214001</v>
      </c>
      <c r="E1071" s="1" t="s">
        <v>1116</v>
      </c>
      <c r="F1071" s="2">
        <v>1</v>
      </c>
      <c r="G1071" s="2" t="s">
        <v>13</v>
      </c>
      <c r="H1071" s="1">
        <v>1.1000000000000001</v>
      </c>
      <c r="I1071" s="1">
        <v>9.375E-2</v>
      </c>
      <c r="J1071" s="2" t="s">
        <v>8</v>
      </c>
    </row>
    <row r="1072" spans="1:10" ht="12" customHeight="1" x14ac:dyDescent="0.3">
      <c r="A1072" s="3" t="s">
        <v>19</v>
      </c>
      <c r="B1072" s="1">
        <v>91214002</v>
      </c>
      <c r="C1072" s="1" t="s">
        <v>11</v>
      </c>
      <c r="D1072" s="1">
        <v>91214002</v>
      </c>
      <c r="E1072" s="1" t="s">
        <v>1117</v>
      </c>
      <c r="F1072" s="2">
        <v>1</v>
      </c>
      <c r="G1072" s="2" t="s">
        <v>13</v>
      </c>
      <c r="H1072" s="1">
        <v>1.1000000000000001</v>
      </c>
      <c r="I1072" s="1">
        <v>9.375E-2</v>
      </c>
      <c r="J1072" s="2" t="s">
        <v>8</v>
      </c>
    </row>
    <row r="1073" spans="1:10" ht="12" customHeight="1" x14ac:dyDescent="0.3">
      <c r="A1073" s="3" t="s">
        <v>19</v>
      </c>
      <c r="B1073" s="1">
        <v>30106005</v>
      </c>
      <c r="C1073" s="1" t="s">
        <v>11</v>
      </c>
      <c r="D1073" s="1">
        <v>30106005</v>
      </c>
      <c r="E1073" s="1" t="s">
        <v>1118</v>
      </c>
      <c r="F1073" s="2">
        <v>1</v>
      </c>
      <c r="G1073" s="2" t="s">
        <v>13</v>
      </c>
      <c r="H1073" s="1">
        <v>1.1000000000000001</v>
      </c>
      <c r="I1073" s="1">
        <v>9.375E-2</v>
      </c>
      <c r="J1073" s="2" t="s">
        <v>8</v>
      </c>
    </row>
    <row r="1074" spans="1:10" ht="12" customHeight="1" x14ac:dyDescent="0.3">
      <c r="A1074" s="3" t="s">
        <v>19</v>
      </c>
      <c r="B1074" s="1">
        <v>91156001</v>
      </c>
      <c r="C1074" s="1" t="s">
        <v>11</v>
      </c>
      <c r="D1074" s="1">
        <v>91156001</v>
      </c>
      <c r="E1074" s="1" t="s">
        <v>1119</v>
      </c>
      <c r="F1074" s="2">
        <v>1</v>
      </c>
      <c r="G1074" s="2" t="s">
        <v>13</v>
      </c>
      <c r="H1074" s="1">
        <v>1.1000000000000001</v>
      </c>
      <c r="I1074" s="1">
        <v>9.375E-2</v>
      </c>
      <c r="J1074" s="2" t="s">
        <v>8</v>
      </c>
    </row>
    <row r="1075" spans="1:10" ht="12" customHeight="1" x14ac:dyDescent="0.3">
      <c r="A1075" s="3" t="s">
        <v>19</v>
      </c>
      <c r="B1075" s="1">
        <v>91154003</v>
      </c>
      <c r="C1075" s="1" t="s">
        <v>11</v>
      </c>
      <c r="D1075" s="1">
        <v>91154003</v>
      </c>
      <c r="E1075" s="1" t="s">
        <v>1120</v>
      </c>
      <c r="F1075" s="2">
        <v>1</v>
      </c>
      <c r="G1075" s="2" t="s">
        <v>13</v>
      </c>
      <c r="H1075" s="1">
        <v>1.1000000000000001</v>
      </c>
      <c r="I1075" s="1">
        <v>9.375E-2</v>
      </c>
      <c r="J1075" s="2" t="s">
        <v>8</v>
      </c>
    </row>
    <row r="1076" spans="1:10" ht="12" customHeight="1" x14ac:dyDescent="0.3">
      <c r="A1076" s="3" t="s">
        <v>19</v>
      </c>
      <c r="B1076" s="1">
        <v>91114001</v>
      </c>
      <c r="C1076" s="1" t="s">
        <v>11</v>
      </c>
      <c r="D1076" s="1">
        <v>91114001</v>
      </c>
      <c r="E1076" s="1" t="s">
        <v>1121</v>
      </c>
      <c r="F1076" s="2">
        <v>1</v>
      </c>
      <c r="G1076" s="2" t="s">
        <v>13</v>
      </c>
      <c r="H1076" s="1">
        <v>1.1000000000000001</v>
      </c>
      <c r="I1076" s="1">
        <v>9.375E-2</v>
      </c>
      <c r="J1076" s="2" t="s">
        <v>8</v>
      </c>
    </row>
    <row r="1077" spans="1:10" ht="12" customHeight="1" x14ac:dyDescent="0.3">
      <c r="A1077" s="3" t="s">
        <v>19</v>
      </c>
      <c r="B1077" s="1">
        <v>92110001</v>
      </c>
      <c r="C1077" s="1" t="s">
        <v>11</v>
      </c>
      <c r="D1077" s="1">
        <v>92110001</v>
      </c>
      <c r="E1077" s="1" t="s">
        <v>1122</v>
      </c>
      <c r="F1077" s="2">
        <v>1</v>
      </c>
      <c r="G1077" s="2" t="s">
        <v>13</v>
      </c>
      <c r="H1077" s="1">
        <v>1.1000000000000001</v>
      </c>
      <c r="I1077" s="1">
        <v>9.375E-2</v>
      </c>
      <c r="J1077" s="2" t="s">
        <v>8</v>
      </c>
    </row>
    <row r="1078" spans="1:10" ht="12" customHeight="1" x14ac:dyDescent="0.3">
      <c r="A1078" s="3" t="s">
        <v>19</v>
      </c>
      <c r="B1078" s="1">
        <v>30009706</v>
      </c>
      <c r="C1078" s="1" t="s">
        <v>11</v>
      </c>
      <c r="D1078" s="1">
        <v>30009706</v>
      </c>
      <c r="E1078" s="1" t="s">
        <v>1123</v>
      </c>
      <c r="F1078" s="2">
        <v>1</v>
      </c>
      <c r="G1078" s="2" t="s">
        <v>13</v>
      </c>
      <c r="H1078" s="1">
        <v>1.1000000000000001</v>
      </c>
      <c r="I1078" s="1">
        <v>9.375E-2</v>
      </c>
      <c r="J1078" s="2" t="s">
        <v>8</v>
      </c>
    </row>
    <row r="1079" spans="1:10" ht="12" customHeight="1" x14ac:dyDescent="0.3">
      <c r="A1079" s="3" t="s">
        <v>19</v>
      </c>
      <c r="B1079" s="1">
        <v>93120003</v>
      </c>
      <c r="C1079" s="1" t="s">
        <v>11</v>
      </c>
      <c r="D1079" s="1">
        <v>93120003</v>
      </c>
      <c r="E1079" s="1" t="s">
        <v>1124</v>
      </c>
      <c r="F1079" s="2">
        <v>1</v>
      </c>
      <c r="G1079" s="2" t="s">
        <v>13</v>
      </c>
      <c r="H1079" s="1">
        <v>1.1000000000000001</v>
      </c>
      <c r="I1079" s="1">
        <v>9.375E-2</v>
      </c>
      <c r="J1079" s="2" t="s">
        <v>8</v>
      </c>
    </row>
    <row r="1080" spans="1:10" ht="12" customHeight="1" x14ac:dyDescent="0.3">
      <c r="A1080" s="3" t="s">
        <v>19</v>
      </c>
      <c r="B1080" s="1">
        <v>93120002</v>
      </c>
      <c r="C1080" s="1" t="s">
        <v>11</v>
      </c>
      <c r="D1080" s="1">
        <v>93120002</v>
      </c>
      <c r="E1080" s="1" t="s">
        <v>1125</v>
      </c>
      <c r="F1080" s="2">
        <v>1</v>
      </c>
      <c r="G1080" s="2" t="s">
        <v>13</v>
      </c>
      <c r="H1080" s="1">
        <v>1.1000000000000001</v>
      </c>
      <c r="I1080" s="1">
        <v>9.375E-2</v>
      </c>
      <c r="J1080" s="2" t="s">
        <v>8</v>
      </c>
    </row>
    <row r="1081" spans="1:10" ht="12" customHeight="1" x14ac:dyDescent="0.3">
      <c r="A1081" s="3" t="s">
        <v>19</v>
      </c>
      <c r="B1081" s="1">
        <v>93129001</v>
      </c>
      <c r="C1081" s="1" t="s">
        <v>11</v>
      </c>
      <c r="D1081" s="1">
        <v>93129001</v>
      </c>
      <c r="E1081" s="1" t="s">
        <v>1126</v>
      </c>
      <c r="F1081" s="2">
        <v>1</v>
      </c>
      <c r="G1081" s="2" t="s">
        <v>13</v>
      </c>
      <c r="H1081" s="1">
        <v>1.1000000000000001</v>
      </c>
      <c r="I1081" s="1">
        <v>9.375E-2</v>
      </c>
      <c r="J1081" s="2" t="s">
        <v>8</v>
      </c>
    </row>
    <row r="1082" spans="1:10" ht="12" customHeight="1" x14ac:dyDescent="0.3">
      <c r="A1082" s="3" t="s">
        <v>19</v>
      </c>
      <c r="B1082" s="1">
        <v>93219001</v>
      </c>
      <c r="C1082" s="1" t="s">
        <v>11</v>
      </c>
      <c r="D1082" s="1">
        <v>93219001</v>
      </c>
      <c r="E1082" s="1" t="s">
        <v>1127</v>
      </c>
      <c r="F1082" s="2">
        <v>1</v>
      </c>
      <c r="G1082" s="2" t="s">
        <v>13</v>
      </c>
      <c r="H1082" s="1">
        <v>1.1000000000000001</v>
      </c>
      <c r="I1082" s="1">
        <v>9.375E-2</v>
      </c>
      <c r="J1082" s="2" t="s">
        <v>8</v>
      </c>
    </row>
    <row r="1083" spans="1:10" ht="12" customHeight="1" x14ac:dyDescent="0.3">
      <c r="A1083" s="3" t="s">
        <v>19</v>
      </c>
      <c r="B1083" s="1">
        <v>91010002</v>
      </c>
      <c r="C1083" s="1" t="s">
        <v>11</v>
      </c>
      <c r="D1083" s="1">
        <v>91010002</v>
      </c>
      <c r="E1083" s="1" t="s">
        <v>1128</v>
      </c>
      <c r="F1083" s="2">
        <v>1</v>
      </c>
      <c r="G1083" s="2" t="s">
        <v>13</v>
      </c>
      <c r="H1083" s="1">
        <v>1.1000000000000001</v>
      </c>
      <c r="I1083" s="1">
        <v>9.375E-2</v>
      </c>
      <c r="J1083" s="2" t="s">
        <v>8</v>
      </c>
    </row>
    <row r="1084" spans="1:10" ht="12" customHeight="1" x14ac:dyDescent="0.3">
      <c r="A1084" s="3" t="s">
        <v>19</v>
      </c>
      <c r="B1084" s="1">
        <v>98616003</v>
      </c>
      <c r="C1084" s="1" t="s">
        <v>11</v>
      </c>
      <c r="D1084" s="1">
        <v>98616003</v>
      </c>
      <c r="E1084" s="1" t="s">
        <v>1128</v>
      </c>
      <c r="F1084" s="2">
        <v>1</v>
      </c>
      <c r="G1084" s="2" t="s">
        <v>13</v>
      </c>
      <c r="H1084" s="1">
        <v>1.1000000000000001</v>
      </c>
      <c r="I1084" s="1">
        <v>9.375E-2</v>
      </c>
      <c r="J1084" s="2" t="s">
        <v>8</v>
      </c>
    </row>
    <row r="1085" spans="1:10" ht="12" customHeight="1" x14ac:dyDescent="0.3">
      <c r="A1085" s="3" t="s">
        <v>19</v>
      </c>
      <c r="B1085" s="1">
        <v>91010001</v>
      </c>
      <c r="C1085" s="1" t="s">
        <v>11</v>
      </c>
      <c r="D1085" s="1">
        <v>91010001</v>
      </c>
      <c r="E1085" s="1" t="s">
        <v>1129</v>
      </c>
      <c r="F1085" s="2">
        <v>1</v>
      </c>
      <c r="G1085" s="2" t="s">
        <v>13</v>
      </c>
      <c r="H1085" s="1">
        <v>1.1000000000000001</v>
      </c>
      <c r="I1085" s="1">
        <v>9.375E-2</v>
      </c>
      <c r="J1085" s="2" t="s">
        <v>8</v>
      </c>
    </row>
    <row r="1086" spans="1:10" ht="12" customHeight="1" x14ac:dyDescent="0.3">
      <c r="A1086" s="3" t="s">
        <v>19</v>
      </c>
      <c r="B1086" s="1">
        <v>91150005</v>
      </c>
      <c r="C1086" s="1" t="s">
        <v>11</v>
      </c>
      <c r="D1086" s="1">
        <v>91150005</v>
      </c>
      <c r="E1086" s="1" t="s">
        <v>1130</v>
      </c>
      <c r="F1086" s="2">
        <v>1</v>
      </c>
      <c r="G1086" s="2" t="s">
        <v>13</v>
      </c>
      <c r="H1086" s="1">
        <v>1.1000000000000001</v>
      </c>
      <c r="I1086" s="1">
        <v>9.375E-2</v>
      </c>
      <c r="J1086" s="2" t="s">
        <v>8</v>
      </c>
    </row>
    <row r="1087" spans="1:10" ht="12" customHeight="1" x14ac:dyDescent="0.3">
      <c r="A1087" s="3" t="s">
        <v>19</v>
      </c>
      <c r="B1087" s="1">
        <v>91150004</v>
      </c>
      <c r="C1087" s="1" t="s">
        <v>11</v>
      </c>
      <c r="D1087" s="1">
        <v>91150004</v>
      </c>
      <c r="E1087" s="1" t="s">
        <v>1131</v>
      </c>
      <c r="F1087" s="2">
        <v>1</v>
      </c>
      <c r="G1087" s="2" t="s">
        <v>13</v>
      </c>
      <c r="H1087" s="1">
        <v>1.1000000000000001</v>
      </c>
      <c r="I1087" s="1">
        <v>9.375E-2</v>
      </c>
      <c r="J1087" s="2" t="s">
        <v>8</v>
      </c>
    </row>
    <row r="1088" spans="1:10" ht="12" customHeight="1" x14ac:dyDescent="0.3">
      <c r="A1088" s="3" t="s">
        <v>19</v>
      </c>
      <c r="B1088" s="1">
        <v>91150002</v>
      </c>
      <c r="C1088" s="1" t="s">
        <v>11</v>
      </c>
      <c r="D1088" s="1">
        <v>91150002</v>
      </c>
      <c r="E1088" s="1" t="s">
        <v>1132</v>
      </c>
      <c r="F1088" s="2">
        <v>1</v>
      </c>
      <c r="G1088" s="2" t="s">
        <v>13</v>
      </c>
      <c r="H1088" s="1">
        <v>1.1000000000000001</v>
      </c>
      <c r="I1088" s="1">
        <v>9.375E-2</v>
      </c>
      <c r="J1088" s="2" t="s">
        <v>8</v>
      </c>
    </row>
    <row r="1089" spans="1:10" ht="12" customHeight="1" x14ac:dyDescent="0.3">
      <c r="A1089" s="3" t="s">
        <v>19</v>
      </c>
      <c r="B1089" s="1">
        <v>91716001</v>
      </c>
      <c r="C1089" s="1" t="s">
        <v>11</v>
      </c>
      <c r="D1089" s="1">
        <v>91716001</v>
      </c>
      <c r="E1089" s="1" t="s">
        <v>1133</v>
      </c>
      <c r="F1089" s="2">
        <v>1</v>
      </c>
      <c r="G1089" s="2" t="s">
        <v>13</v>
      </c>
      <c r="H1089" s="1">
        <v>1.1000000000000001</v>
      </c>
      <c r="I1089" s="1">
        <v>9.375E-2</v>
      </c>
      <c r="J1089" s="2" t="s">
        <v>8</v>
      </c>
    </row>
    <row r="1090" spans="1:10" ht="12" customHeight="1" x14ac:dyDescent="0.3">
      <c r="A1090" s="3" t="s">
        <v>19</v>
      </c>
      <c r="B1090" s="1">
        <v>91714001</v>
      </c>
      <c r="C1090" s="1" t="s">
        <v>11</v>
      </c>
      <c r="D1090" s="1">
        <v>91714001</v>
      </c>
      <c r="E1090" s="1" t="s">
        <v>1134</v>
      </c>
      <c r="F1090" s="2">
        <v>1</v>
      </c>
      <c r="G1090" s="2" t="s">
        <v>13</v>
      </c>
      <c r="H1090" s="1">
        <v>1.1000000000000001</v>
      </c>
      <c r="I1090" s="1">
        <v>9.375E-2</v>
      </c>
      <c r="J1090" s="2" t="s">
        <v>8</v>
      </c>
    </row>
    <row r="1091" spans="1:10" ht="12" customHeight="1" x14ac:dyDescent="0.3">
      <c r="A1091" s="3" t="s">
        <v>19</v>
      </c>
      <c r="B1091" s="1">
        <v>93110003</v>
      </c>
      <c r="C1091" s="1" t="s">
        <v>11</v>
      </c>
      <c r="D1091" s="1">
        <v>93110003</v>
      </c>
      <c r="E1091" s="1" t="s">
        <v>1135</v>
      </c>
      <c r="F1091" s="2">
        <v>1</v>
      </c>
      <c r="G1091" s="2" t="s">
        <v>13</v>
      </c>
      <c r="H1091" s="1">
        <v>1.1000000000000001</v>
      </c>
      <c r="I1091" s="1">
        <v>9.375E-2</v>
      </c>
      <c r="J1091" s="2" t="s">
        <v>8</v>
      </c>
    </row>
    <row r="1092" spans="1:10" ht="12" customHeight="1" x14ac:dyDescent="0.3">
      <c r="A1092" s="3" t="s">
        <v>19</v>
      </c>
      <c r="B1092" s="1">
        <v>93110002</v>
      </c>
      <c r="C1092" s="1" t="s">
        <v>11</v>
      </c>
      <c r="D1092" s="1">
        <v>93110002</v>
      </c>
      <c r="E1092" s="1" t="s">
        <v>1136</v>
      </c>
      <c r="F1092" s="2">
        <v>1</v>
      </c>
      <c r="G1092" s="2" t="s">
        <v>13</v>
      </c>
      <c r="H1092" s="1">
        <v>1.1000000000000001</v>
      </c>
      <c r="I1092" s="1">
        <v>9.375E-2</v>
      </c>
      <c r="J1092" s="2" t="s">
        <v>8</v>
      </c>
    </row>
    <row r="1093" spans="1:10" ht="12" customHeight="1" x14ac:dyDescent="0.3">
      <c r="A1093" s="3" t="s">
        <v>19</v>
      </c>
      <c r="B1093" s="1">
        <v>93110001</v>
      </c>
      <c r="C1093" s="1" t="s">
        <v>11</v>
      </c>
      <c r="D1093" s="1">
        <v>93110001</v>
      </c>
      <c r="E1093" s="1" t="s">
        <v>1137</v>
      </c>
      <c r="F1093" s="2">
        <v>1</v>
      </c>
      <c r="G1093" s="2" t="s">
        <v>13</v>
      </c>
      <c r="H1093" s="1">
        <v>1.1000000000000001</v>
      </c>
      <c r="I1093" s="1">
        <v>9.375E-2</v>
      </c>
      <c r="J1093" s="2" t="s">
        <v>8</v>
      </c>
    </row>
    <row r="1094" spans="1:10" ht="12" customHeight="1" x14ac:dyDescent="0.3">
      <c r="A1094" s="3" t="s">
        <v>19</v>
      </c>
      <c r="B1094" s="1">
        <v>99010001</v>
      </c>
      <c r="C1094" s="1" t="s">
        <v>11</v>
      </c>
      <c r="D1094" s="1">
        <v>99010001</v>
      </c>
      <c r="E1094" s="1" t="s">
        <v>1138</v>
      </c>
      <c r="F1094" s="2">
        <v>1</v>
      </c>
      <c r="G1094" s="2" t="s">
        <v>13</v>
      </c>
      <c r="H1094" s="1">
        <v>1.1000000000000001</v>
      </c>
      <c r="I1094" s="1">
        <v>9.375E-2</v>
      </c>
      <c r="J1094" s="2" t="s">
        <v>8</v>
      </c>
    </row>
    <row r="1095" spans="1:10" ht="12" customHeight="1" x14ac:dyDescent="0.3">
      <c r="A1095" s="3" t="s">
        <v>19</v>
      </c>
      <c r="B1095" s="1">
        <v>99010002</v>
      </c>
      <c r="C1095" s="1" t="s">
        <v>11</v>
      </c>
      <c r="D1095" s="1">
        <v>99010002</v>
      </c>
      <c r="E1095" s="1" t="s">
        <v>1139</v>
      </c>
      <c r="F1095" s="2">
        <v>1</v>
      </c>
      <c r="G1095" s="2" t="s">
        <v>13</v>
      </c>
      <c r="H1095" s="1">
        <v>1.1000000000000001</v>
      </c>
      <c r="I1095" s="1">
        <v>9.375E-2</v>
      </c>
      <c r="J1095" s="2" t="s">
        <v>8</v>
      </c>
    </row>
    <row r="1096" spans="1:10" ht="12" customHeight="1" x14ac:dyDescent="0.3">
      <c r="A1096" s="3" t="s">
        <v>19</v>
      </c>
      <c r="B1096" s="1">
        <v>99010004</v>
      </c>
      <c r="C1096" s="1" t="s">
        <v>11</v>
      </c>
      <c r="D1096" s="1">
        <v>99010004</v>
      </c>
      <c r="E1096" s="1" t="s">
        <v>1140</v>
      </c>
      <c r="F1096" s="2">
        <v>1</v>
      </c>
      <c r="G1096" s="2" t="s">
        <v>13</v>
      </c>
      <c r="H1096" s="1">
        <v>1.1000000000000001</v>
      </c>
      <c r="I1096" s="1">
        <v>9.375E-2</v>
      </c>
      <c r="J1096" s="2" t="s">
        <v>8</v>
      </c>
    </row>
    <row r="1097" spans="1:10" ht="12" customHeight="1" x14ac:dyDescent="0.3">
      <c r="A1097" s="3" t="s">
        <v>19</v>
      </c>
      <c r="B1097" s="1">
        <v>30036020</v>
      </c>
      <c r="C1097" s="1" t="s">
        <v>11</v>
      </c>
      <c r="D1097" s="1">
        <v>30036020</v>
      </c>
      <c r="E1097" s="1" t="s">
        <v>1141</v>
      </c>
      <c r="F1097" s="2">
        <v>1</v>
      </c>
      <c r="G1097" s="2" t="s">
        <v>13</v>
      </c>
      <c r="H1097" s="1">
        <v>1.1000000000000001</v>
      </c>
      <c r="I1097" s="1">
        <v>9.375E-2</v>
      </c>
      <c r="J1097" s="2" t="s">
        <v>8</v>
      </c>
    </row>
    <row r="1098" spans="1:10" ht="12" customHeight="1" x14ac:dyDescent="0.3">
      <c r="A1098" s="3" t="s">
        <v>19</v>
      </c>
      <c r="B1098" s="1">
        <v>30036022</v>
      </c>
      <c r="C1098" s="1" t="s">
        <v>11</v>
      </c>
      <c r="D1098" s="1">
        <v>30036022</v>
      </c>
      <c r="E1098" s="1" t="s">
        <v>1142</v>
      </c>
      <c r="F1098" s="2">
        <v>1</v>
      </c>
      <c r="G1098" s="2" t="s">
        <v>13</v>
      </c>
      <c r="H1098" s="1">
        <v>1.1000000000000001</v>
      </c>
      <c r="I1098" s="1">
        <v>9.375E-2</v>
      </c>
      <c r="J1098" s="2" t="s">
        <v>8</v>
      </c>
    </row>
    <row r="1099" spans="1:10" ht="12" customHeight="1" x14ac:dyDescent="0.3">
      <c r="A1099" s="3" t="s">
        <v>19</v>
      </c>
      <c r="B1099" s="1">
        <v>30036021</v>
      </c>
      <c r="C1099" s="1" t="s">
        <v>11</v>
      </c>
      <c r="D1099" s="1">
        <v>30036021</v>
      </c>
      <c r="E1099" s="1" t="s">
        <v>1143</v>
      </c>
      <c r="F1099" s="2">
        <v>1</v>
      </c>
      <c r="G1099" s="2" t="s">
        <v>13</v>
      </c>
      <c r="H1099" s="1">
        <v>1.1000000000000001</v>
      </c>
      <c r="I1099" s="1">
        <v>9.375E-2</v>
      </c>
      <c r="J1099" s="2" t="s">
        <v>8</v>
      </c>
    </row>
    <row r="1100" spans="1:10" ht="12" customHeight="1" x14ac:dyDescent="0.3">
      <c r="A1100" s="3" t="s">
        <v>19</v>
      </c>
      <c r="B1100" s="1">
        <v>30034007</v>
      </c>
      <c r="C1100" s="1" t="s">
        <v>11</v>
      </c>
      <c r="D1100" s="1">
        <v>30034007</v>
      </c>
      <c r="E1100" s="1" t="s">
        <v>565</v>
      </c>
      <c r="F1100" s="2">
        <v>1</v>
      </c>
      <c r="G1100" s="2" t="s">
        <v>13</v>
      </c>
      <c r="H1100" s="1">
        <v>1.1000000000000001</v>
      </c>
      <c r="I1100" s="1">
        <v>9.375E-2</v>
      </c>
      <c r="J1100" s="2" t="s">
        <v>8</v>
      </c>
    </row>
    <row r="1101" spans="1:10" ht="12" customHeight="1" x14ac:dyDescent="0.3">
      <c r="A1101" s="3" t="s">
        <v>19</v>
      </c>
      <c r="B1101" s="1">
        <v>30036007</v>
      </c>
      <c r="C1101" s="1" t="s">
        <v>11</v>
      </c>
      <c r="D1101" s="1">
        <v>30036007</v>
      </c>
      <c r="E1101" s="1" t="s">
        <v>566</v>
      </c>
      <c r="F1101" s="2">
        <v>1</v>
      </c>
      <c r="G1101" s="2" t="s">
        <v>13</v>
      </c>
      <c r="H1101" s="1">
        <v>1.1000000000000001</v>
      </c>
      <c r="I1101" s="1">
        <v>9.375E-2</v>
      </c>
      <c r="J1101" s="2" t="s">
        <v>8</v>
      </c>
    </row>
    <row r="1102" spans="1:10" ht="12" customHeight="1" x14ac:dyDescent="0.3">
      <c r="A1102" s="3" t="s">
        <v>19</v>
      </c>
      <c r="B1102" s="1">
        <v>30104007</v>
      </c>
      <c r="C1102" s="1" t="s">
        <v>11</v>
      </c>
      <c r="D1102" s="1">
        <v>30104007</v>
      </c>
      <c r="E1102" s="1" t="s">
        <v>1144</v>
      </c>
      <c r="F1102" s="2">
        <v>1</v>
      </c>
      <c r="G1102" s="2" t="s">
        <v>13</v>
      </c>
      <c r="H1102" s="1">
        <v>1.1000000000000001</v>
      </c>
      <c r="I1102" s="1">
        <v>9.375E-2</v>
      </c>
      <c r="J1102" s="2" t="s">
        <v>8</v>
      </c>
    </row>
    <row r="1103" spans="1:10" ht="12" customHeight="1" x14ac:dyDescent="0.3">
      <c r="A1103" s="3" t="s">
        <v>19</v>
      </c>
      <c r="B1103" s="1">
        <v>30106007</v>
      </c>
      <c r="C1103" s="1" t="s">
        <v>11</v>
      </c>
      <c r="D1103" s="1">
        <v>30106007</v>
      </c>
      <c r="E1103" s="1" t="s">
        <v>1145</v>
      </c>
      <c r="F1103" s="2">
        <v>1</v>
      </c>
      <c r="G1103" s="2" t="s">
        <v>13</v>
      </c>
      <c r="H1103" s="1">
        <v>1.1000000000000001</v>
      </c>
      <c r="I1103" s="1">
        <v>9.375E-2</v>
      </c>
      <c r="J1103" s="2" t="s">
        <v>8</v>
      </c>
    </row>
    <row r="1104" spans="1:10" ht="12" customHeight="1" x14ac:dyDescent="0.3">
      <c r="A1104" s="3" t="s">
        <v>19</v>
      </c>
      <c r="B1104" s="1">
        <v>30030007</v>
      </c>
      <c r="C1104" s="1" t="s">
        <v>11</v>
      </c>
      <c r="D1104" s="1">
        <v>30030007</v>
      </c>
      <c r="E1104" s="1" t="s">
        <v>1146</v>
      </c>
      <c r="F1104" s="2">
        <v>1</v>
      </c>
      <c r="G1104" s="2" t="s">
        <v>13</v>
      </c>
      <c r="H1104" s="1">
        <v>1.1000000000000001</v>
      </c>
      <c r="I1104" s="1">
        <v>9.375E-2</v>
      </c>
      <c r="J1104" s="2" t="s">
        <v>8</v>
      </c>
    </row>
    <row r="1105" spans="1:10" ht="12" customHeight="1" x14ac:dyDescent="0.3">
      <c r="A1105" s="3" t="s">
        <v>19</v>
      </c>
      <c r="B1105" s="1">
        <v>91010502</v>
      </c>
      <c r="C1105" s="1" t="s">
        <v>11</v>
      </c>
      <c r="D1105" s="1">
        <v>91010502</v>
      </c>
      <c r="E1105" s="1" t="s">
        <v>1147</v>
      </c>
      <c r="F1105" s="2">
        <v>1</v>
      </c>
      <c r="G1105" s="2" t="s">
        <v>13</v>
      </c>
      <c r="H1105" s="1">
        <v>1.1000000000000001</v>
      </c>
      <c r="I1105" s="1">
        <v>9.375E-2</v>
      </c>
      <c r="J1105" s="2" t="s">
        <v>8</v>
      </c>
    </row>
    <row r="1106" spans="1:10" ht="12" customHeight="1" x14ac:dyDescent="0.3">
      <c r="A1106" s="3" t="s">
        <v>19</v>
      </c>
      <c r="B1106" s="1">
        <v>30081504</v>
      </c>
      <c r="C1106" s="1" t="s">
        <v>11</v>
      </c>
      <c r="D1106" s="1">
        <v>30081504</v>
      </c>
      <c r="E1106" s="1" t="s">
        <v>1148</v>
      </c>
      <c r="F1106" s="2">
        <v>1</v>
      </c>
      <c r="G1106" s="2" t="s">
        <v>13</v>
      </c>
      <c r="H1106" s="1">
        <v>1.1000000000000001</v>
      </c>
      <c r="I1106" s="1">
        <v>9.375E-2</v>
      </c>
      <c r="J1106" s="2" t="s">
        <v>8</v>
      </c>
    </row>
    <row r="1107" spans="1:10" ht="12" customHeight="1" x14ac:dyDescent="0.3">
      <c r="A1107" s="3" t="s">
        <v>19</v>
      </c>
      <c r="B1107" s="1">
        <v>30081506</v>
      </c>
      <c r="C1107" s="1" t="s">
        <v>11</v>
      </c>
      <c r="D1107" s="1">
        <v>30081506</v>
      </c>
      <c r="E1107" s="1" t="s">
        <v>1149</v>
      </c>
      <c r="F1107" s="2">
        <v>1</v>
      </c>
      <c r="G1107" s="2" t="s">
        <v>13</v>
      </c>
      <c r="H1107" s="1">
        <v>1.1000000000000001</v>
      </c>
      <c r="I1107" s="1">
        <v>9.375E-2</v>
      </c>
      <c r="J1107" s="2" t="s">
        <v>8</v>
      </c>
    </row>
    <row r="1108" spans="1:10" ht="12" customHeight="1" x14ac:dyDescent="0.3">
      <c r="A1108" s="3" t="s">
        <v>19</v>
      </c>
      <c r="B1108" s="1">
        <v>30081505</v>
      </c>
      <c r="C1108" s="1" t="s">
        <v>11</v>
      </c>
      <c r="D1108" s="1">
        <v>30081505</v>
      </c>
      <c r="E1108" s="1" t="s">
        <v>1150</v>
      </c>
      <c r="F1108" s="2">
        <v>1</v>
      </c>
      <c r="G1108" s="2" t="s">
        <v>13</v>
      </c>
      <c r="H1108" s="1">
        <v>1.1000000000000001</v>
      </c>
      <c r="I1108" s="1">
        <v>9.375E-2</v>
      </c>
      <c r="J1108" s="2" t="s">
        <v>8</v>
      </c>
    </row>
    <row r="1109" spans="1:10" ht="12" customHeight="1" x14ac:dyDescent="0.3">
      <c r="A1109" s="3" t="s">
        <v>19</v>
      </c>
      <c r="B1109" s="1">
        <v>20051001</v>
      </c>
      <c r="C1109" s="1" t="s">
        <v>11</v>
      </c>
      <c r="D1109" s="1">
        <v>20051001</v>
      </c>
      <c r="E1109" s="1" t="s">
        <v>571</v>
      </c>
      <c r="F1109" s="2">
        <v>1</v>
      </c>
      <c r="G1109" s="2" t="s">
        <v>13</v>
      </c>
      <c r="H1109" s="1">
        <v>1.1000000000000001</v>
      </c>
      <c r="I1109" s="1">
        <v>9.375E-2</v>
      </c>
      <c r="J1109" s="2" t="s">
        <v>8</v>
      </c>
    </row>
    <row r="1110" spans="1:10" ht="12" customHeight="1" x14ac:dyDescent="0.3">
      <c r="A1110" s="3" t="s">
        <v>19</v>
      </c>
      <c r="B1110" s="1">
        <v>20050006</v>
      </c>
      <c r="C1110" s="1" t="s">
        <v>11</v>
      </c>
      <c r="D1110" s="1">
        <v>20050006</v>
      </c>
      <c r="E1110" s="1" t="s">
        <v>572</v>
      </c>
      <c r="F1110" s="2">
        <v>1</v>
      </c>
      <c r="G1110" s="2" t="s">
        <v>13</v>
      </c>
      <c r="H1110" s="1">
        <v>1.1000000000000001</v>
      </c>
      <c r="I1110" s="1">
        <v>9.375E-2</v>
      </c>
      <c r="J1110" s="2" t="s">
        <v>8</v>
      </c>
    </row>
    <row r="1111" spans="1:10" ht="12" customHeight="1" x14ac:dyDescent="0.3">
      <c r="A1111" s="3" t="s">
        <v>19</v>
      </c>
      <c r="B1111" s="1">
        <v>20020007</v>
      </c>
      <c r="C1111" s="1" t="s">
        <v>11</v>
      </c>
      <c r="D1111" s="1">
        <v>20020007</v>
      </c>
      <c r="E1111" s="1" t="s">
        <v>573</v>
      </c>
      <c r="F1111" s="2">
        <v>1</v>
      </c>
      <c r="G1111" s="2" t="s">
        <v>13</v>
      </c>
      <c r="H1111" s="1">
        <v>1.1000000000000001</v>
      </c>
      <c r="I1111" s="1">
        <v>9.375E-2</v>
      </c>
      <c r="J1111" s="2" t="s">
        <v>8</v>
      </c>
    </row>
    <row r="1112" spans="1:10" ht="12" customHeight="1" x14ac:dyDescent="0.3">
      <c r="A1112" s="3" t="s">
        <v>19</v>
      </c>
      <c r="B1112" s="1">
        <v>20020507</v>
      </c>
      <c r="C1112" s="1" t="s">
        <v>11</v>
      </c>
      <c r="D1112" s="1">
        <v>20020507</v>
      </c>
      <c r="E1112" s="1" t="s">
        <v>574</v>
      </c>
      <c r="F1112" s="2">
        <v>1</v>
      </c>
      <c r="G1112" s="2" t="s">
        <v>13</v>
      </c>
      <c r="H1112" s="1">
        <v>1.1000000000000001</v>
      </c>
      <c r="I1112" s="1">
        <v>9.375E-2</v>
      </c>
      <c r="J1112" s="2" t="s">
        <v>8</v>
      </c>
    </row>
    <row r="1113" spans="1:10" ht="12" customHeight="1" x14ac:dyDescent="0.3">
      <c r="A1113" s="3" t="s">
        <v>19</v>
      </c>
      <c r="B1113" s="1">
        <v>93110004</v>
      </c>
      <c r="C1113" s="1" t="s">
        <v>11</v>
      </c>
      <c r="D1113" s="1">
        <v>93110004</v>
      </c>
      <c r="E1113" s="1" t="s">
        <v>1151</v>
      </c>
      <c r="F1113" s="2">
        <v>1</v>
      </c>
      <c r="G1113" s="2" t="s">
        <v>13</v>
      </c>
      <c r="H1113" s="1">
        <v>1.1000000000000001</v>
      </c>
      <c r="I1113" s="1">
        <v>9.375E-2</v>
      </c>
      <c r="J1113" s="2" t="s">
        <v>8</v>
      </c>
    </row>
    <row r="1114" spans="1:10" ht="12" customHeight="1" x14ac:dyDescent="0.3">
      <c r="A1114" s="3" t="s">
        <v>19</v>
      </c>
      <c r="B1114" s="1">
        <v>30145006</v>
      </c>
      <c r="C1114" s="1" t="s">
        <v>11</v>
      </c>
      <c r="D1114" s="1">
        <v>30145006</v>
      </c>
      <c r="E1114" s="1" t="s">
        <v>1152</v>
      </c>
      <c r="F1114" s="2">
        <v>1</v>
      </c>
      <c r="G1114" s="2" t="s">
        <v>13</v>
      </c>
      <c r="H1114" s="1">
        <v>1.1000000000000001</v>
      </c>
      <c r="I1114" s="1">
        <v>9.375E-2</v>
      </c>
      <c r="J1114" s="2" t="s">
        <v>8</v>
      </c>
    </row>
    <row r="1115" spans="1:10" ht="12" customHeight="1" x14ac:dyDescent="0.3">
      <c r="A1115" s="3" t="s">
        <v>19</v>
      </c>
      <c r="B1115" s="1">
        <v>20052401</v>
      </c>
      <c r="C1115" s="1" t="s">
        <v>11</v>
      </c>
      <c r="D1115" s="1">
        <v>20052401</v>
      </c>
      <c r="E1115" s="1" t="s">
        <v>575</v>
      </c>
      <c r="F1115" s="2">
        <v>1</v>
      </c>
      <c r="G1115" s="2" t="s">
        <v>13</v>
      </c>
      <c r="H1115" s="1">
        <v>1.1000000000000001</v>
      </c>
      <c r="I1115" s="1">
        <v>9.375E-2</v>
      </c>
      <c r="J1115" s="2" t="s">
        <v>8</v>
      </c>
    </row>
    <row r="1116" spans="1:10" ht="12" customHeight="1" x14ac:dyDescent="0.3">
      <c r="A1116" s="3" t="s">
        <v>19</v>
      </c>
      <c r="B1116" s="1">
        <v>30124207</v>
      </c>
      <c r="C1116" s="1" t="s">
        <v>11</v>
      </c>
      <c r="D1116" s="1">
        <v>30124207</v>
      </c>
      <c r="E1116" s="1" t="s">
        <v>576</v>
      </c>
      <c r="F1116" s="2">
        <v>1</v>
      </c>
      <c r="G1116" s="2" t="s">
        <v>13</v>
      </c>
      <c r="H1116" s="1">
        <v>1.1000000000000001</v>
      </c>
      <c r="I1116" s="1">
        <v>9.375E-2</v>
      </c>
      <c r="J1116" s="2" t="s">
        <v>8</v>
      </c>
    </row>
    <row r="1117" spans="1:10" ht="12" customHeight="1" x14ac:dyDescent="0.3">
      <c r="A1117" s="3" t="s">
        <v>19</v>
      </c>
      <c r="B1117" s="1">
        <v>30032007</v>
      </c>
      <c r="C1117" s="1" t="s">
        <v>11</v>
      </c>
      <c r="D1117" s="1">
        <v>30032007</v>
      </c>
      <c r="E1117" s="1" t="s">
        <v>577</v>
      </c>
      <c r="F1117" s="2">
        <v>1</v>
      </c>
      <c r="G1117" s="2" t="s">
        <v>13</v>
      </c>
      <c r="H1117" s="1">
        <v>1.1000000000000001</v>
      </c>
      <c r="I1117" s="1">
        <v>9.375E-2</v>
      </c>
      <c r="J1117" s="2" t="s">
        <v>8</v>
      </c>
    </row>
    <row r="1118" spans="1:10" ht="12" customHeight="1" x14ac:dyDescent="0.3">
      <c r="A1118" s="3" t="s">
        <v>19</v>
      </c>
      <c r="B1118" s="1">
        <v>20052201</v>
      </c>
      <c r="C1118" s="1" t="s">
        <v>11</v>
      </c>
      <c r="D1118" s="1">
        <v>20052201</v>
      </c>
      <c r="E1118" s="1" t="s">
        <v>578</v>
      </c>
      <c r="F1118" s="2">
        <v>1</v>
      </c>
      <c r="G1118" s="2" t="s">
        <v>13</v>
      </c>
      <c r="H1118" s="1">
        <v>1.1000000000000001</v>
      </c>
      <c r="I1118" s="1">
        <v>9.375E-2</v>
      </c>
      <c r="J1118" s="2" t="s">
        <v>8</v>
      </c>
    </row>
    <row r="1119" spans="1:10" ht="12" customHeight="1" x14ac:dyDescent="0.3">
      <c r="A1119" s="3" t="s">
        <v>19</v>
      </c>
      <c r="B1119" s="1">
        <v>30001202</v>
      </c>
      <c r="C1119" s="1" t="s">
        <v>11</v>
      </c>
      <c r="D1119" s="1">
        <v>30001202</v>
      </c>
      <c r="E1119" s="1" t="s">
        <v>1153</v>
      </c>
      <c r="F1119" s="2">
        <v>1</v>
      </c>
      <c r="G1119" s="2" t="s">
        <v>13</v>
      </c>
      <c r="H1119" s="1">
        <v>1.1000000000000001</v>
      </c>
      <c r="I1119" s="1">
        <v>9.375E-2</v>
      </c>
      <c r="J1119" s="2" t="s">
        <v>8</v>
      </c>
    </row>
    <row r="1120" spans="1:10" ht="12" customHeight="1" x14ac:dyDescent="0.3">
      <c r="A1120" s="3" t="s">
        <v>19</v>
      </c>
      <c r="B1120" s="1">
        <v>30001301</v>
      </c>
      <c r="C1120" s="1" t="s">
        <v>11</v>
      </c>
      <c r="D1120" s="1">
        <v>30001301</v>
      </c>
      <c r="E1120" s="1" t="s">
        <v>1154</v>
      </c>
      <c r="F1120" s="2">
        <v>1</v>
      </c>
      <c r="G1120" s="2" t="s">
        <v>13</v>
      </c>
      <c r="H1120" s="1">
        <v>1.1000000000000001</v>
      </c>
      <c r="I1120" s="1">
        <v>9.375E-2</v>
      </c>
      <c r="J1120" s="2" t="s">
        <v>8</v>
      </c>
    </row>
    <row r="1121" spans="1:10" ht="12" customHeight="1" x14ac:dyDescent="0.3">
      <c r="A1121" s="3" t="s">
        <v>19</v>
      </c>
      <c r="B1121" s="1">
        <v>30001203</v>
      </c>
      <c r="C1121" s="1" t="s">
        <v>11</v>
      </c>
      <c r="D1121" s="1">
        <v>30001203</v>
      </c>
      <c r="E1121" s="1" t="s">
        <v>1155</v>
      </c>
      <c r="F1121" s="2">
        <v>1</v>
      </c>
      <c r="G1121" s="2" t="s">
        <v>13</v>
      </c>
      <c r="H1121" s="1">
        <v>1.1000000000000001</v>
      </c>
      <c r="I1121" s="1">
        <v>9.375E-2</v>
      </c>
      <c r="J1121" s="2" t="s">
        <v>8</v>
      </c>
    </row>
    <row r="1122" spans="1:10" ht="12" customHeight="1" x14ac:dyDescent="0.3">
      <c r="A1122" s="3" t="s">
        <v>19</v>
      </c>
      <c r="B1122" s="1">
        <v>30001204</v>
      </c>
      <c r="C1122" s="1" t="s">
        <v>11</v>
      </c>
      <c r="D1122" s="1">
        <v>30001204</v>
      </c>
      <c r="E1122" s="1" t="s">
        <v>1156</v>
      </c>
      <c r="F1122" s="2">
        <v>1</v>
      </c>
      <c r="G1122" s="2" t="s">
        <v>13</v>
      </c>
      <c r="H1122" s="1">
        <v>1.1000000000000001</v>
      </c>
      <c r="I1122" s="1">
        <v>9.375E-2</v>
      </c>
      <c r="J1122" s="2" t="s">
        <v>8</v>
      </c>
    </row>
    <row r="1123" spans="1:10" ht="12" customHeight="1" x14ac:dyDescent="0.3">
      <c r="A1123" s="3" t="s">
        <v>19</v>
      </c>
      <c r="B1123" s="1">
        <v>30001308</v>
      </c>
      <c r="C1123" s="1" t="s">
        <v>11</v>
      </c>
      <c r="D1123" s="1">
        <v>30001308</v>
      </c>
      <c r="E1123" s="1" t="s">
        <v>1157</v>
      </c>
      <c r="F1123" s="2">
        <v>1</v>
      </c>
      <c r="G1123" s="2" t="s">
        <v>13</v>
      </c>
      <c r="H1123" s="1">
        <v>1.1000000000000001</v>
      </c>
      <c r="I1123" s="1">
        <v>9.375E-2</v>
      </c>
      <c r="J1123" s="2" t="s">
        <v>8</v>
      </c>
    </row>
    <row r="1124" spans="1:10" ht="12" customHeight="1" x14ac:dyDescent="0.3">
      <c r="A1124" s="3" t="s">
        <v>19</v>
      </c>
      <c r="B1124" s="1">
        <v>30001309</v>
      </c>
      <c r="C1124" s="1" t="s">
        <v>11</v>
      </c>
      <c r="D1124" s="1">
        <v>30001309</v>
      </c>
      <c r="E1124" s="1" t="s">
        <v>1158</v>
      </c>
      <c r="F1124" s="2">
        <v>1</v>
      </c>
      <c r="G1124" s="2" t="s">
        <v>13</v>
      </c>
      <c r="H1124" s="1">
        <v>1.1000000000000001</v>
      </c>
      <c r="I1124" s="1">
        <v>9.375E-2</v>
      </c>
      <c r="J1124" s="2" t="s">
        <v>8</v>
      </c>
    </row>
    <row r="1125" spans="1:10" ht="12" customHeight="1" x14ac:dyDescent="0.3">
      <c r="A1125" s="3" t="s">
        <v>19</v>
      </c>
      <c r="B1125" s="1">
        <v>30001201</v>
      </c>
      <c r="C1125" s="1" t="s">
        <v>11</v>
      </c>
      <c r="D1125" s="1">
        <v>30001201</v>
      </c>
      <c r="E1125" s="1" t="s">
        <v>1159</v>
      </c>
      <c r="F1125" s="2">
        <v>1</v>
      </c>
      <c r="G1125" s="2" t="s">
        <v>13</v>
      </c>
      <c r="H1125" s="1">
        <v>1.1000000000000001</v>
      </c>
      <c r="I1125" s="1">
        <v>9.375E-2</v>
      </c>
      <c r="J1125" s="2" t="s">
        <v>8</v>
      </c>
    </row>
    <row r="1126" spans="1:10" ht="12" customHeight="1" x14ac:dyDescent="0.3">
      <c r="A1126" s="3" t="s">
        <v>19</v>
      </c>
      <c r="B1126" s="1">
        <v>30001215</v>
      </c>
      <c r="C1126" s="1" t="s">
        <v>11</v>
      </c>
      <c r="D1126" s="1">
        <v>30001215</v>
      </c>
      <c r="E1126" s="1" t="s">
        <v>1160</v>
      </c>
      <c r="F1126" s="2">
        <v>1</v>
      </c>
      <c r="G1126" s="2" t="s">
        <v>13</v>
      </c>
      <c r="H1126" s="1">
        <v>1.1000000000000001</v>
      </c>
      <c r="I1126" s="1">
        <v>9.375E-2</v>
      </c>
      <c r="J1126" s="2" t="s">
        <v>8</v>
      </c>
    </row>
    <row r="1127" spans="1:10" ht="12" customHeight="1" x14ac:dyDescent="0.3">
      <c r="A1127" s="3" t="s">
        <v>19</v>
      </c>
      <c r="B1127" s="1">
        <v>30001322</v>
      </c>
      <c r="C1127" s="1" t="s">
        <v>11</v>
      </c>
      <c r="D1127" s="1">
        <v>30001322</v>
      </c>
      <c r="E1127" s="1" t="s">
        <v>1161</v>
      </c>
      <c r="F1127" s="2">
        <v>1</v>
      </c>
      <c r="G1127" s="2" t="s">
        <v>13</v>
      </c>
      <c r="H1127" s="1">
        <v>1.1000000000000001</v>
      </c>
      <c r="I1127" s="1">
        <v>9.375E-2</v>
      </c>
      <c r="J1127" s="2" t="s">
        <v>8</v>
      </c>
    </row>
    <row r="1128" spans="1:10" ht="12" customHeight="1" x14ac:dyDescent="0.3">
      <c r="A1128" s="3" t="s">
        <v>19</v>
      </c>
      <c r="B1128" s="1">
        <v>30001321</v>
      </c>
      <c r="C1128" s="1" t="s">
        <v>11</v>
      </c>
      <c r="D1128" s="1">
        <v>30001321</v>
      </c>
      <c r="E1128" s="1" t="s">
        <v>1162</v>
      </c>
      <c r="F1128" s="2">
        <v>1</v>
      </c>
      <c r="G1128" s="2" t="s">
        <v>13</v>
      </c>
      <c r="H1128" s="1">
        <v>1.1000000000000001</v>
      </c>
      <c r="I1128" s="1">
        <v>9.375E-2</v>
      </c>
      <c r="J1128" s="2" t="s">
        <v>8</v>
      </c>
    </row>
    <row r="1129" spans="1:10" ht="12" customHeight="1" x14ac:dyDescent="0.3">
      <c r="A1129" s="3" t="s">
        <v>19</v>
      </c>
      <c r="B1129" s="1">
        <v>30001208</v>
      </c>
      <c r="C1129" s="1" t="s">
        <v>11</v>
      </c>
      <c r="D1129" s="1">
        <v>30001208</v>
      </c>
      <c r="E1129" s="1" t="s">
        <v>1163</v>
      </c>
      <c r="F1129" s="2">
        <v>1</v>
      </c>
      <c r="G1129" s="2" t="s">
        <v>13</v>
      </c>
      <c r="H1129" s="1">
        <v>1.1000000000000001</v>
      </c>
      <c r="I1129" s="1">
        <v>9.375E-2</v>
      </c>
      <c r="J1129" s="2" t="s">
        <v>8</v>
      </c>
    </row>
    <row r="1130" spans="1:10" ht="12" customHeight="1" x14ac:dyDescent="0.3">
      <c r="A1130" s="3" t="s">
        <v>19</v>
      </c>
      <c r="B1130" s="1">
        <v>91136002</v>
      </c>
      <c r="C1130" s="1" t="s">
        <v>11</v>
      </c>
      <c r="D1130" s="1">
        <v>91136002</v>
      </c>
      <c r="E1130" s="1" t="s">
        <v>1164</v>
      </c>
      <c r="F1130" s="2">
        <v>1</v>
      </c>
      <c r="G1130" s="2" t="s">
        <v>13</v>
      </c>
      <c r="H1130" s="1">
        <v>1.1000000000000001</v>
      </c>
      <c r="I1130" s="1">
        <v>9.375E-2</v>
      </c>
      <c r="J1130" s="2" t="s">
        <v>8</v>
      </c>
    </row>
    <row r="1131" spans="1:10" ht="12" customHeight="1" x14ac:dyDescent="0.3">
      <c r="A1131" s="3" t="s">
        <v>19</v>
      </c>
      <c r="B1131" s="1">
        <v>91013502</v>
      </c>
      <c r="C1131" s="1" t="s">
        <v>11</v>
      </c>
      <c r="D1131" s="1">
        <v>91013502</v>
      </c>
      <c r="E1131" s="1" t="s">
        <v>1165</v>
      </c>
      <c r="F1131" s="2">
        <v>1</v>
      </c>
      <c r="G1131" s="2" t="s">
        <v>13</v>
      </c>
      <c r="H1131" s="1">
        <v>1.1000000000000001</v>
      </c>
      <c r="I1131" s="1">
        <v>9.375E-2</v>
      </c>
      <c r="J1131" s="2" t="s">
        <v>8</v>
      </c>
    </row>
    <row r="1132" spans="1:10" ht="12" customHeight="1" x14ac:dyDescent="0.3">
      <c r="A1132" s="3" t="s">
        <v>19</v>
      </c>
      <c r="B1132" s="1">
        <v>91009502</v>
      </c>
      <c r="C1132" s="1" t="s">
        <v>11</v>
      </c>
      <c r="D1132" s="1">
        <v>91009502</v>
      </c>
      <c r="E1132" s="1" t="s">
        <v>1166</v>
      </c>
      <c r="F1132" s="2">
        <v>1</v>
      </c>
      <c r="G1132" s="2" t="s">
        <v>13</v>
      </c>
      <c r="H1132" s="1">
        <v>1.1000000000000001</v>
      </c>
      <c r="I1132" s="1">
        <v>9.375E-2</v>
      </c>
      <c r="J1132" s="2" t="s">
        <v>8</v>
      </c>
    </row>
    <row r="1133" spans="1:10" ht="12" customHeight="1" x14ac:dyDescent="0.3">
      <c r="A1133" s="3" t="s">
        <v>19</v>
      </c>
      <c r="B1133" s="1">
        <v>30002304</v>
      </c>
      <c r="C1133" s="1" t="s">
        <v>11</v>
      </c>
      <c r="D1133" s="1">
        <v>30002304</v>
      </c>
      <c r="E1133" s="1" t="s">
        <v>1167</v>
      </c>
      <c r="F1133" s="2">
        <v>1</v>
      </c>
      <c r="G1133" s="2" t="s">
        <v>13</v>
      </c>
      <c r="H1133" s="1">
        <v>1.1000000000000001</v>
      </c>
      <c r="I1133" s="1">
        <v>9.375E-2</v>
      </c>
      <c r="J1133" s="2" t="s">
        <v>8</v>
      </c>
    </row>
    <row r="1134" spans="1:10" ht="12" customHeight="1" x14ac:dyDescent="0.3">
      <c r="A1134" s="3" t="s">
        <v>19</v>
      </c>
      <c r="B1134" s="1">
        <v>30002305</v>
      </c>
      <c r="C1134" s="1" t="s">
        <v>11</v>
      </c>
      <c r="D1134" s="1">
        <v>30002305</v>
      </c>
      <c r="E1134" s="1" t="s">
        <v>1168</v>
      </c>
      <c r="F1134" s="2">
        <v>1</v>
      </c>
      <c r="G1134" s="2" t="s">
        <v>13</v>
      </c>
      <c r="H1134" s="1">
        <v>1.1000000000000001</v>
      </c>
      <c r="I1134" s="1">
        <v>9.375E-2</v>
      </c>
      <c r="J1134" s="2" t="s">
        <v>8</v>
      </c>
    </row>
    <row r="1135" spans="1:10" ht="12" customHeight="1" x14ac:dyDescent="0.3">
      <c r="A1135" s="3" t="s">
        <v>19</v>
      </c>
      <c r="B1135" s="1">
        <v>30002322</v>
      </c>
      <c r="C1135" s="1" t="s">
        <v>11</v>
      </c>
      <c r="D1135" s="1">
        <v>30002322</v>
      </c>
      <c r="E1135" s="1" t="s">
        <v>1169</v>
      </c>
      <c r="F1135" s="2">
        <v>1</v>
      </c>
      <c r="G1135" s="2" t="s">
        <v>13</v>
      </c>
      <c r="H1135" s="1">
        <v>1.1000000000000001</v>
      </c>
      <c r="I1135" s="1">
        <v>9.375E-2</v>
      </c>
      <c r="J1135" s="2" t="s">
        <v>8</v>
      </c>
    </row>
    <row r="1136" spans="1:10" ht="12" customHeight="1" x14ac:dyDescent="0.3">
      <c r="A1136" s="3" t="s">
        <v>19</v>
      </c>
      <c r="B1136" s="1">
        <v>30002301</v>
      </c>
      <c r="C1136" s="1" t="s">
        <v>11</v>
      </c>
      <c r="D1136" s="1">
        <v>30002301</v>
      </c>
      <c r="E1136" s="1" t="s">
        <v>1170</v>
      </c>
      <c r="F1136" s="2">
        <v>1</v>
      </c>
      <c r="G1136" s="2" t="s">
        <v>13</v>
      </c>
      <c r="H1136" s="1">
        <v>1.1000000000000001</v>
      </c>
      <c r="I1136" s="1">
        <v>9.375E-2</v>
      </c>
      <c r="J1136" s="2" t="s">
        <v>8</v>
      </c>
    </row>
    <row r="1137" spans="1:10" ht="12" customHeight="1" x14ac:dyDescent="0.3">
      <c r="A1137" s="3" t="s">
        <v>19</v>
      </c>
      <c r="B1137" s="1">
        <v>20057001</v>
      </c>
      <c r="C1137" s="1" t="s">
        <v>11</v>
      </c>
      <c r="D1137" s="1">
        <v>20057001</v>
      </c>
      <c r="E1137" s="1" t="s">
        <v>1171</v>
      </c>
      <c r="F1137" s="2">
        <v>1</v>
      </c>
      <c r="G1137" s="2" t="s">
        <v>13</v>
      </c>
      <c r="H1137" s="1">
        <v>1.1000000000000001</v>
      </c>
      <c r="I1137" s="1">
        <v>9.375E-2</v>
      </c>
      <c r="J1137" s="2" t="s">
        <v>8</v>
      </c>
    </row>
    <row r="1138" spans="1:10" ht="12" customHeight="1" x14ac:dyDescent="0.3">
      <c r="A1138" s="3" t="s">
        <v>19</v>
      </c>
      <c r="B1138" s="1">
        <v>30002321</v>
      </c>
      <c r="C1138" s="1" t="s">
        <v>11</v>
      </c>
      <c r="D1138" s="1">
        <v>30002321</v>
      </c>
      <c r="E1138" s="1" t="s">
        <v>1172</v>
      </c>
      <c r="F1138" s="2">
        <v>1</v>
      </c>
      <c r="G1138" s="2" t="s">
        <v>13</v>
      </c>
      <c r="H1138" s="1">
        <v>1.1000000000000001</v>
      </c>
      <c r="I1138" s="1">
        <v>9.375E-2</v>
      </c>
      <c r="J1138" s="2" t="s">
        <v>8</v>
      </c>
    </row>
    <row r="1139" spans="1:10" ht="12" customHeight="1" x14ac:dyDescent="0.3">
      <c r="A1139" s="3" t="s">
        <v>19</v>
      </c>
      <c r="B1139" s="1">
        <v>30002314</v>
      </c>
      <c r="C1139" s="1" t="s">
        <v>11</v>
      </c>
      <c r="D1139" s="1">
        <v>30002314</v>
      </c>
      <c r="E1139" s="1" t="s">
        <v>1173</v>
      </c>
      <c r="F1139" s="2">
        <v>1</v>
      </c>
      <c r="G1139" s="2" t="s">
        <v>13</v>
      </c>
      <c r="H1139" s="1">
        <v>1.1000000000000001</v>
      </c>
      <c r="I1139" s="1">
        <v>9.375E-2</v>
      </c>
      <c r="J1139" s="2" t="s">
        <v>8</v>
      </c>
    </row>
    <row r="1140" spans="1:10" ht="12" customHeight="1" x14ac:dyDescent="0.3">
      <c r="A1140" s="3" t="s">
        <v>19</v>
      </c>
      <c r="B1140" s="1">
        <v>30002306</v>
      </c>
      <c r="C1140" s="1" t="s">
        <v>11</v>
      </c>
      <c r="D1140" s="1">
        <v>30002306</v>
      </c>
      <c r="E1140" s="1" t="s">
        <v>1174</v>
      </c>
      <c r="F1140" s="2">
        <v>1</v>
      </c>
      <c r="G1140" s="2" t="s">
        <v>13</v>
      </c>
      <c r="H1140" s="1">
        <v>1.1000000000000001</v>
      </c>
      <c r="I1140" s="1">
        <v>9.375E-2</v>
      </c>
      <c r="J1140" s="2" t="s">
        <v>8</v>
      </c>
    </row>
    <row r="1141" spans="1:10" ht="12" customHeight="1" x14ac:dyDescent="0.3">
      <c r="A1141" s="3" t="s">
        <v>19</v>
      </c>
      <c r="B1141" s="1">
        <v>91233003</v>
      </c>
      <c r="C1141" s="1" t="s">
        <v>11</v>
      </c>
      <c r="D1141" s="1">
        <v>91233003</v>
      </c>
      <c r="E1141" s="1" t="s">
        <v>1175</v>
      </c>
      <c r="F1141" s="2">
        <v>1</v>
      </c>
      <c r="G1141" s="2" t="s">
        <v>13</v>
      </c>
      <c r="H1141" s="1">
        <v>1.1000000000000001</v>
      </c>
      <c r="I1141" s="1">
        <v>9.375E-2</v>
      </c>
      <c r="J1141" s="2" t="s">
        <v>8</v>
      </c>
    </row>
    <row r="1142" spans="1:10" ht="12" customHeight="1" x14ac:dyDescent="0.3">
      <c r="A1142" s="3" t="s">
        <v>19</v>
      </c>
      <c r="B1142" s="1">
        <v>20086001</v>
      </c>
      <c r="C1142" s="1" t="s">
        <v>11</v>
      </c>
      <c r="D1142" s="1">
        <v>20086001</v>
      </c>
      <c r="E1142" s="1" t="s">
        <v>579</v>
      </c>
      <c r="F1142" s="2">
        <v>1</v>
      </c>
      <c r="G1142" s="2" t="s">
        <v>13</v>
      </c>
      <c r="H1142" s="1">
        <v>1.1000000000000001</v>
      </c>
      <c r="I1142" s="1">
        <v>9.375E-2</v>
      </c>
      <c r="J1142" s="2" t="s">
        <v>8</v>
      </c>
    </row>
    <row r="1143" spans="1:10" ht="12" customHeight="1" x14ac:dyDescent="0.3">
      <c r="A1143" s="3" t="s">
        <v>19</v>
      </c>
      <c r="B1143" s="1">
        <v>20073001</v>
      </c>
      <c r="C1143" s="1" t="s">
        <v>11</v>
      </c>
      <c r="D1143" s="1">
        <v>20073001</v>
      </c>
      <c r="E1143" s="1" t="s">
        <v>1176</v>
      </c>
      <c r="F1143" s="2">
        <v>1</v>
      </c>
      <c r="G1143" s="2" t="s">
        <v>13</v>
      </c>
      <c r="H1143" s="1">
        <v>1.1000000000000001</v>
      </c>
      <c r="I1143" s="1">
        <v>9.375E-2</v>
      </c>
      <c r="J1143" s="2" t="s">
        <v>8</v>
      </c>
    </row>
    <row r="1144" spans="1:10" ht="12" customHeight="1" x14ac:dyDescent="0.3">
      <c r="A1144" s="3" t="s">
        <v>19</v>
      </c>
      <c r="B1144" s="1">
        <v>20073006</v>
      </c>
      <c r="C1144" s="1" t="s">
        <v>11</v>
      </c>
      <c r="D1144" s="1">
        <v>20073006</v>
      </c>
      <c r="E1144" s="1" t="s">
        <v>1177</v>
      </c>
      <c r="F1144" s="2">
        <v>1</v>
      </c>
      <c r="G1144" s="2" t="s">
        <v>13</v>
      </c>
      <c r="H1144" s="1">
        <v>1.1000000000000001</v>
      </c>
      <c r="I1144" s="1">
        <v>9.375E-2</v>
      </c>
      <c r="J1144" s="2" t="s">
        <v>8</v>
      </c>
    </row>
    <row r="1145" spans="1:10" ht="12" customHeight="1" x14ac:dyDescent="0.3">
      <c r="A1145" s="3" t="s">
        <v>19</v>
      </c>
      <c r="B1145" s="1">
        <v>20073003</v>
      </c>
      <c r="C1145" s="1" t="s">
        <v>11</v>
      </c>
      <c r="D1145" s="1">
        <v>20073003</v>
      </c>
      <c r="E1145" s="1" t="s">
        <v>1178</v>
      </c>
      <c r="F1145" s="2">
        <v>1</v>
      </c>
      <c r="G1145" s="2" t="s">
        <v>13</v>
      </c>
      <c r="H1145" s="1">
        <v>1.1000000000000001</v>
      </c>
      <c r="I1145" s="1">
        <v>9.375E-2</v>
      </c>
      <c r="J1145" s="2" t="s">
        <v>8</v>
      </c>
    </row>
    <row r="1146" spans="1:10" ht="12" customHeight="1" x14ac:dyDescent="0.3">
      <c r="A1146" s="3" t="s">
        <v>19</v>
      </c>
      <c r="B1146" s="1">
        <v>20078002</v>
      </c>
      <c r="C1146" s="1" t="s">
        <v>11</v>
      </c>
      <c r="D1146" s="1">
        <v>20078002</v>
      </c>
      <c r="E1146" s="1" t="s">
        <v>1179</v>
      </c>
      <c r="F1146" s="2">
        <v>1</v>
      </c>
      <c r="G1146" s="2" t="s">
        <v>13</v>
      </c>
      <c r="H1146" s="1">
        <v>1.1000000000000001</v>
      </c>
      <c r="I1146" s="1">
        <v>9.375E-2</v>
      </c>
      <c r="J1146" s="2" t="s">
        <v>8</v>
      </c>
    </row>
    <row r="1147" spans="1:10" ht="12" customHeight="1" x14ac:dyDescent="0.3">
      <c r="A1147" s="3" t="s">
        <v>19</v>
      </c>
      <c r="B1147" s="1">
        <v>20083005</v>
      </c>
      <c r="C1147" s="1" t="s">
        <v>11</v>
      </c>
      <c r="D1147" s="1">
        <v>20083005</v>
      </c>
      <c r="E1147" s="1" t="s">
        <v>580</v>
      </c>
      <c r="F1147" s="2">
        <v>1</v>
      </c>
      <c r="G1147" s="2" t="s">
        <v>13</v>
      </c>
      <c r="H1147" s="1">
        <v>1.1000000000000001</v>
      </c>
      <c r="I1147" s="1">
        <v>9.375E-2</v>
      </c>
      <c r="J1147" s="2" t="s">
        <v>8</v>
      </c>
    </row>
    <row r="1148" spans="1:10" ht="12" customHeight="1" x14ac:dyDescent="0.3">
      <c r="A1148" s="3" t="s">
        <v>19</v>
      </c>
      <c r="B1148" s="1">
        <v>20073002</v>
      </c>
      <c r="C1148" s="1" t="s">
        <v>11</v>
      </c>
      <c r="D1148" s="1">
        <v>20073002</v>
      </c>
      <c r="E1148" s="1" t="s">
        <v>1180</v>
      </c>
      <c r="F1148" s="2">
        <v>1</v>
      </c>
      <c r="G1148" s="2" t="s">
        <v>13</v>
      </c>
      <c r="H1148" s="1">
        <v>1.1000000000000001</v>
      </c>
      <c r="I1148" s="1">
        <v>9.375E-2</v>
      </c>
      <c r="J1148" s="2" t="s">
        <v>8</v>
      </c>
    </row>
    <row r="1149" spans="1:10" ht="12" customHeight="1" x14ac:dyDescent="0.3">
      <c r="A1149" s="3" t="s">
        <v>19</v>
      </c>
      <c r="B1149" s="1">
        <v>20076002</v>
      </c>
      <c r="C1149" s="1" t="s">
        <v>11</v>
      </c>
      <c r="D1149" s="1">
        <v>20076002</v>
      </c>
      <c r="E1149" s="1" t="s">
        <v>1181</v>
      </c>
      <c r="F1149" s="2">
        <v>1</v>
      </c>
      <c r="G1149" s="2" t="s">
        <v>13</v>
      </c>
      <c r="H1149" s="1">
        <v>1.1000000000000001</v>
      </c>
      <c r="I1149" s="1">
        <v>9.375E-2</v>
      </c>
      <c r="J1149" s="2" t="s">
        <v>8</v>
      </c>
    </row>
    <row r="1150" spans="1:10" ht="12" customHeight="1" x14ac:dyDescent="0.3">
      <c r="A1150" s="3" t="s">
        <v>19</v>
      </c>
      <c r="B1150" s="1">
        <v>30002103</v>
      </c>
      <c r="C1150" s="1" t="s">
        <v>11</v>
      </c>
      <c r="D1150" s="1">
        <v>30002103</v>
      </c>
      <c r="E1150" s="1" t="s">
        <v>1182</v>
      </c>
      <c r="F1150" s="2">
        <v>1</v>
      </c>
      <c r="G1150" s="2" t="s">
        <v>13</v>
      </c>
      <c r="H1150" s="1">
        <v>1.1000000000000001</v>
      </c>
      <c r="I1150" s="1">
        <v>9.375E-2</v>
      </c>
      <c r="J1150" s="2" t="s">
        <v>8</v>
      </c>
    </row>
    <row r="1151" spans="1:10" ht="12" customHeight="1" x14ac:dyDescent="0.3">
      <c r="A1151" s="3" t="s">
        <v>19</v>
      </c>
      <c r="B1151" s="1">
        <v>30002104</v>
      </c>
      <c r="C1151" s="1" t="s">
        <v>11</v>
      </c>
      <c r="D1151" s="1">
        <v>30002104</v>
      </c>
      <c r="E1151" s="1" t="s">
        <v>1183</v>
      </c>
      <c r="F1151" s="2">
        <v>1</v>
      </c>
      <c r="G1151" s="2" t="s">
        <v>13</v>
      </c>
      <c r="H1151" s="1">
        <v>1.1000000000000001</v>
      </c>
      <c r="I1151" s="1">
        <v>9.375E-2</v>
      </c>
      <c r="J1151" s="2" t="s">
        <v>8</v>
      </c>
    </row>
    <row r="1152" spans="1:10" ht="12" customHeight="1" x14ac:dyDescent="0.3">
      <c r="A1152" s="3" t="s">
        <v>19</v>
      </c>
      <c r="B1152" s="1">
        <v>30002107</v>
      </c>
      <c r="C1152" s="1" t="s">
        <v>11</v>
      </c>
      <c r="D1152" s="1">
        <v>30002107</v>
      </c>
      <c r="E1152" s="1" t="s">
        <v>1184</v>
      </c>
      <c r="F1152" s="2">
        <v>1</v>
      </c>
      <c r="G1152" s="2" t="s">
        <v>13</v>
      </c>
      <c r="H1152" s="1">
        <v>1.1000000000000001</v>
      </c>
      <c r="I1152" s="1">
        <v>9.375E-2</v>
      </c>
      <c r="J1152" s="2" t="s">
        <v>8</v>
      </c>
    </row>
    <row r="1153" spans="1:10" ht="12" customHeight="1" x14ac:dyDescent="0.3">
      <c r="A1153" s="3" t="s">
        <v>19</v>
      </c>
      <c r="B1153" s="1">
        <v>30002101</v>
      </c>
      <c r="C1153" s="1" t="s">
        <v>11</v>
      </c>
      <c r="D1153" s="1">
        <v>30002101</v>
      </c>
      <c r="E1153" s="1" t="s">
        <v>1185</v>
      </c>
      <c r="F1153" s="2">
        <v>1</v>
      </c>
      <c r="G1153" s="2" t="s">
        <v>13</v>
      </c>
      <c r="H1153" s="1">
        <v>1.1000000000000001</v>
      </c>
      <c r="I1153" s="1">
        <v>9.375E-2</v>
      </c>
      <c r="J1153" s="2" t="s">
        <v>8</v>
      </c>
    </row>
    <row r="1154" spans="1:10" ht="12" customHeight="1" x14ac:dyDescent="0.3">
      <c r="A1154" s="3" t="s">
        <v>19</v>
      </c>
      <c r="B1154" s="1">
        <v>91196102</v>
      </c>
      <c r="C1154" s="1" t="s">
        <v>11</v>
      </c>
      <c r="D1154" s="1">
        <v>91196102</v>
      </c>
      <c r="E1154" s="1" t="s">
        <v>1186</v>
      </c>
      <c r="F1154" s="2">
        <v>1</v>
      </c>
      <c r="G1154" s="2" t="s">
        <v>13</v>
      </c>
      <c r="H1154" s="1">
        <v>1.1000000000000001</v>
      </c>
      <c r="I1154" s="1">
        <v>9.375E-2</v>
      </c>
      <c r="J1154" s="2" t="s">
        <v>8</v>
      </c>
    </row>
    <row r="1155" spans="1:10" ht="12" customHeight="1" x14ac:dyDescent="0.3">
      <c r="A1155" s="3" t="s">
        <v>19</v>
      </c>
      <c r="B1155" s="1">
        <v>91196103</v>
      </c>
      <c r="C1155" s="1" t="s">
        <v>11</v>
      </c>
      <c r="D1155" s="1">
        <v>91196103</v>
      </c>
      <c r="E1155" s="1" t="s">
        <v>1187</v>
      </c>
      <c r="F1155" s="2">
        <v>1</v>
      </c>
      <c r="G1155" s="2" t="s">
        <v>13</v>
      </c>
      <c r="H1155" s="1">
        <v>1.1000000000000001</v>
      </c>
      <c r="I1155" s="1">
        <v>9.375E-2</v>
      </c>
      <c r="J1155" s="2" t="s">
        <v>8</v>
      </c>
    </row>
    <row r="1156" spans="1:10" ht="12" customHeight="1" x14ac:dyDescent="0.3">
      <c r="A1156" s="3" t="s">
        <v>19</v>
      </c>
      <c r="B1156" s="1">
        <v>91206806</v>
      </c>
      <c r="C1156" s="1" t="s">
        <v>11</v>
      </c>
      <c r="D1156" s="1">
        <v>91206806</v>
      </c>
      <c r="E1156" s="1" t="s">
        <v>1188</v>
      </c>
      <c r="F1156" s="2">
        <v>1</v>
      </c>
      <c r="G1156" s="2" t="s">
        <v>13</v>
      </c>
      <c r="H1156" s="1">
        <v>1.1000000000000001</v>
      </c>
      <c r="I1156" s="1">
        <v>9.375E-2</v>
      </c>
      <c r="J1156" s="2" t="s">
        <v>8</v>
      </c>
    </row>
    <row r="1157" spans="1:10" ht="12" customHeight="1" x14ac:dyDescent="0.3">
      <c r="A1157" s="3" t="s">
        <v>19</v>
      </c>
      <c r="B1157" s="1">
        <v>91206807</v>
      </c>
      <c r="C1157" s="1" t="s">
        <v>11</v>
      </c>
      <c r="D1157" s="1">
        <v>91206807</v>
      </c>
      <c r="E1157" s="1" t="s">
        <v>1189</v>
      </c>
      <c r="F1157" s="2">
        <v>1</v>
      </c>
      <c r="G1157" s="2" t="s">
        <v>13</v>
      </c>
      <c r="H1157" s="1">
        <v>1.1000000000000001</v>
      </c>
      <c r="I1157" s="1">
        <v>9.375E-2</v>
      </c>
      <c r="J1157" s="2" t="s">
        <v>8</v>
      </c>
    </row>
    <row r="1158" spans="1:10" ht="12" customHeight="1" x14ac:dyDescent="0.3">
      <c r="A1158" s="3" t="s">
        <v>19</v>
      </c>
      <c r="B1158" s="1">
        <v>91206801</v>
      </c>
      <c r="C1158" s="1" t="s">
        <v>11</v>
      </c>
      <c r="D1158" s="1">
        <v>91206801</v>
      </c>
      <c r="E1158" s="1" t="s">
        <v>1190</v>
      </c>
      <c r="F1158" s="2">
        <v>1</v>
      </c>
      <c r="G1158" s="2" t="s">
        <v>13</v>
      </c>
      <c r="H1158" s="1">
        <v>1.1000000000000001</v>
      </c>
      <c r="I1158" s="1">
        <v>9.375E-2</v>
      </c>
      <c r="J1158" s="2" t="s">
        <v>8</v>
      </c>
    </row>
    <row r="1159" spans="1:10" ht="12" customHeight="1" x14ac:dyDescent="0.3">
      <c r="A1159" s="3" t="s">
        <v>19</v>
      </c>
      <c r="B1159" s="1">
        <v>91206802</v>
      </c>
      <c r="C1159" s="1" t="s">
        <v>11</v>
      </c>
      <c r="D1159" s="1">
        <v>91206802</v>
      </c>
      <c r="E1159" s="1" t="s">
        <v>1191</v>
      </c>
      <c r="F1159" s="2">
        <v>1</v>
      </c>
      <c r="G1159" s="2" t="s">
        <v>13</v>
      </c>
      <c r="H1159" s="1">
        <v>1.1000000000000001</v>
      </c>
      <c r="I1159" s="1">
        <v>9.375E-2</v>
      </c>
      <c r="J1159" s="2" t="s">
        <v>8</v>
      </c>
    </row>
    <row r="1160" spans="1:10" ht="12" customHeight="1" x14ac:dyDescent="0.3">
      <c r="A1160" s="3" t="s">
        <v>19</v>
      </c>
      <c r="B1160" s="1">
        <v>91206803</v>
      </c>
      <c r="C1160" s="1" t="s">
        <v>11</v>
      </c>
      <c r="D1160" s="1">
        <v>91206803</v>
      </c>
      <c r="E1160" s="1" t="s">
        <v>1192</v>
      </c>
      <c r="F1160" s="2">
        <v>1</v>
      </c>
      <c r="G1160" s="2" t="s">
        <v>13</v>
      </c>
      <c r="H1160" s="1">
        <v>1.1000000000000001</v>
      </c>
      <c r="I1160" s="1">
        <v>9.375E-2</v>
      </c>
      <c r="J1160" s="2" t="s">
        <v>8</v>
      </c>
    </row>
    <row r="1161" spans="1:10" ht="12" customHeight="1" x14ac:dyDescent="0.3">
      <c r="A1161" s="3" t="s">
        <v>19</v>
      </c>
      <c r="B1161" s="1">
        <v>91206804</v>
      </c>
      <c r="C1161" s="1" t="s">
        <v>11</v>
      </c>
      <c r="D1161" s="1">
        <v>91206804</v>
      </c>
      <c r="E1161" s="1" t="s">
        <v>1193</v>
      </c>
      <c r="F1161" s="2">
        <v>1</v>
      </c>
      <c r="G1161" s="2" t="s">
        <v>13</v>
      </c>
      <c r="H1161" s="1">
        <v>1.1000000000000001</v>
      </c>
      <c r="I1161" s="1">
        <v>9.375E-2</v>
      </c>
      <c r="J1161" s="2" t="s">
        <v>8</v>
      </c>
    </row>
    <row r="1162" spans="1:10" ht="12" customHeight="1" x14ac:dyDescent="0.3">
      <c r="A1162" s="3" t="s">
        <v>19</v>
      </c>
      <c r="B1162" s="1">
        <v>20021101</v>
      </c>
      <c r="C1162" s="1" t="s">
        <v>11</v>
      </c>
      <c r="D1162" s="1">
        <v>20021101</v>
      </c>
      <c r="E1162" s="1" t="s">
        <v>581</v>
      </c>
      <c r="F1162" s="2">
        <v>1</v>
      </c>
      <c r="G1162" s="2" t="s">
        <v>13</v>
      </c>
      <c r="H1162" s="1">
        <v>1.1000000000000001</v>
      </c>
      <c r="I1162" s="1">
        <v>9.375E-2</v>
      </c>
      <c r="J1162" s="2" t="s">
        <v>8</v>
      </c>
    </row>
    <row r="1163" spans="1:10" ht="12" customHeight="1" x14ac:dyDescent="0.3">
      <c r="A1163" s="3" t="s">
        <v>19</v>
      </c>
      <c r="B1163" s="1">
        <v>91204801</v>
      </c>
      <c r="C1163" s="1" t="s">
        <v>11</v>
      </c>
      <c r="D1163" s="1">
        <v>91204801</v>
      </c>
      <c r="E1163" s="1" t="s">
        <v>1194</v>
      </c>
      <c r="F1163" s="2">
        <v>1</v>
      </c>
      <c r="G1163" s="2" t="s">
        <v>13</v>
      </c>
      <c r="H1163" s="1">
        <v>1.1000000000000001</v>
      </c>
      <c r="I1163" s="1">
        <v>9.375E-2</v>
      </c>
      <c r="J1163" s="2" t="s">
        <v>8</v>
      </c>
    </row>
    <row r="1164" spans="1:10" ht="12" customHeight="1" x14ac:dyDescent="0.3">
      <c r="A1164" s="3" t="s">
        <v>19</v>
      </c>
      <c r="B1164" s="1">
        <v>91204802</v>
      </c>
      <c r="C1164" s="1" t="s">
        <v>11</v>
      </c>
      <c r="D1164" s="1">
        <v>91204802</v>
      </c>
      <c r="E1164" s="1" t="s">
        <v>1195</v>
      </c>
      <c r="F1164" s="2">
        <v>1</v>
      </c>
      <c r="G1164" s="2" t="s">
        <v>13</v>
      </c>
      <c r="H1164" s="1">
        <v>1.1000000000000001</v>
      </c>
      <c r="I1164" s="1">
        <v>9.375E-2</v>
      </c>
      <c r="J1164" s="2" t="s">
        <v>8</v>
      </c>
    </row>
    <row r="1165" spans="1:10" ht="12" customHeight="1" x14ac:dyDescent="0.3">
      <c r="A1165" s="3" t="s">
        <v>19</v>
      </c>
      <c r="B1165" s="1">
        <v>91204803</v>
      </c>
      <c r="C1165" s="1" t="s">
        <v>11</v>
      </c>
      <c r="D1165" s="1">
        <v>91204803</v>
      </c>
      <c r="E1165" s="1" t="s">
        <v>1196</v>
      </c>
      <c r="F1165" s="2">
        <v>1</v>
      </c>
      <c r="G1165" s="2" t="s">
        <v>13</v>
      </c>
      <c r="H1165" s="1">
        <v>1.1000000000000001</v>
      </c>
      <c r="I1165" s="1">
        <v>9.375E-2</v>
      </c>
      <c r="J1165" s="2" t="s">
        <v>8</v>
      </c>
    </row>
    <row r="1166" spans="1:10" ht="12" customHeight="1" x14ac:dyDescent="0.3">
      <c r="A1166" s="3" t="s">
        <v>19</v>
      </c>
      <c r="B1166" s="1">
        <v>91204804</v>
      </c>
      <c r="C1166" s="1" t="s">
        <v>11</v>
      </c>
      <c r="D1166" s="1">
        <v>91204804</v>
      </c>
      <c r="E1166" s="1" t="s">
        <v>1197</v>
      </c>
      <c r="F1166" s="2">
        <v>1</v>
      </c>
      <c r="G1166" s="2" t="s">
        <v>13</v>
      </c>
      <c r="H1166" s="1">
        <v>1.1000000000000001</v>
      </c>
      <c r="I1166" s="1">
        <v>9.375E-2</v>
      </c>
      <c r="J1166" s="2" t="s">
        <v>8</v>
      </c>
    </row>
    <row r="1167" spans="1:10" ht="12" customHeight="1" x14ac:dyDescent="0.3">
      <c r="A1167" s="3" t="s">
        <v>19</v>
      </c>
      <c r="B1167" s="1">
        <v>91204806</v>
      </c>
      <c r="C1167" s="1" t="s">
        <v>11</v>
      </c>
      <c r="D1167" s="1">
        <v>91204806</v>
      </c>
      <c r="E1167" s="1" t="s">
        <v>1198</v>
      </c>
      <c r="F1167" s="2">
        <v>1</v>
      </c>
      <c r="G1167" s="2" t="s">
        <v>13</v>
      </c>
      <c r="H1167" s="1">
        <v>1.1000000000000001</v>
      </c>
      <c r="I1167" s="1">
        <v>9.375E-2</v>
      </c>
      <c r="J1167" s="2" t="s">
        <v>8</v>
      </c>
    </row>
    <row r="1168" spans="1:10" ht="12" customHeight="1" x14ac:dyDescent="0.3">
      <c r="A1168" s="3" t="s">
        <v>19</v>
      </c>
      <c r="B1168" s="1">
        <v>91204807</v>
      </c>
      <c r="C1168" s="1" t="s">
        <v>11</v>
      </c>
      <c r="D1168" s="1">
        <v>91204807</v>
      </c>
      <c r="E1168" s="1" t="s">
        <v>1199</v>
      </c>
      <c r="F1168" s="2">
        <v>1</v>
      </c>
      <c r="G1168" s="2" t="s">
        <v>13</v>
      </c>
      <c r="H1168" s="1">
        <v>1.1000000000000001</v>
      </c>
      <c r="I1168" s="1">
        <v>9.375E-2</v>
      </c>
      <c r="J1168" s="2" t="s">
        <v>8</v>
      </c>
    </row>
    <row r="1169" spans="1:10" ht="12" customHeight="1" x14ac:dyDescent="0.3">
      <c r="A1169" s="3" t="s">
        <v>19</v>
      </c>
      <c r="B1169" s="1">
        <v>91194102</v>
      </c>
      <c r="C1169" s="1" t="s">
        <v>11</v>
      </c>
      <c r="D1169" s="1">
        <v>91194102</v>
      </c>
      <c r="E1169" s="1" t="s">
        <v>1200</v>
      </c>
      <c r="F1169" s="2">
        <v>1</v>
      </c>
      <c r="G1169" s="2" t="s">
        <v>13</v>
      </c>
      <c r="H1169" s="1">
        <v>1.1000000000000001</v>
      </c>
      <c r="I1169" s="1">
        <v>9.375E-2</v>
      </c>
      <c r="J1169" s="2" t="s">
        <v>8</v>
      </c>
    </row>
    <row r="1170" spans="1:10" ht="12" customHeight="1" x14ac:dyDescent="0.3">
      <c r="A1170" s="3" t="s">
        <v>19</v>
      </c>
      <c r="B1170" s="1">
        <v>91194103</v>
      </c>
      <c r="C1170" s="1" t="s">
        <v>11</v>
      </c>
      <c r="D1170" s="1">
        <v>91194103</v>
      </c>
      <c r="E1170" s="1" t="s">
        <v>1201</v>
      </c>
      <c r="F1170" s="2">
        <v>1</v>
      </c>
      <c r="G1170" s="2" t="s">
        <v>13</v>
      </c>
      <c r="H1170" s="1">
        <v>1.1000000000000001</v>
      </c>
      <c r="I1170" s="1">
        <v>9.375E-2</v>
      </c>
      <c r="J1170" s="2" t="s">
        <v>8</v>
      </c>
    </row>
    <row r="1171" spans="1:10" ht="12" customHeight="1" x14ac:dyDescent="0.3">
      <c r="A1171" s="3" t="s">
        <v>19</v>
      </c>
      <c r="B1171" s="1">
        <v>91206808</v>
      </c>
      <c r="C1171" s="1" t="s">
        <v>11</v>
      </c>
      <c r="D1171" s="1">
        <v>91206808</v>
      </c>
      <c r="E1171" s="1" t="s">
        <v>1202</v>
      </c>
      <c r="F1171" s="2">
        <v>1</v>
      </c>
      <c r="G1171" s="2" t="s">
        <v>13</v>
      </c>
      <c r="H1171" s="1">
        <v>1.1000000000000001</v>
      </c>
      <c r="I1171" s="1">
        <v>9.375E-2</v>
      </c>
      <c r="J1171" s="2" t="s">
        <v>8</v>
      </c>
    </row>
    <row r="1172" spans="1:10" ht="12" customHeight="1" x14ac:dyDescent="0.3">
      <c r="A1172" s="3" t="s">
        <v>19</v>
      </c>
      <c r="B1172" s="1">
        <v>91206809</v>
      </c>
      <c r="C1172" s="1" t="s">
        <v>11</v>
      </c>
      <c r="D1172" s="1">
        <v>91206809</v>
      </c>
      <c r="E1172" s="1" t="s">
        <v>1203</v>
      </c>
      <c r="F1172" s="2">
        <v>1</v>
      </c>
      <c r="G1172" s="2" t="s">
        <v>13</v>
      </c>
      <c r="H1172" s="1">
        <v>1.1000000000000001</v>
      </c>
      <c r="I1172" s="1">
        <v>9.375E-2</v>
      </c>
      <c r="J1172" s="2" t="s">
        <v>8</v>
      </c>
    </row>
    <row r="1173" spans="1:10" ht="12" customHeight="1" x14ac:dyDescent="0.3">
      <c r="A1173" s="3" t="s">
        <v>19</v>
      </c>
      <c r="B1173" s="1">
        <v>91204808</v>
      </c>
      <c r="C1173" s="1" t="s">
        <v>11</v>
      </c>
      <c r="D1173" s="1">
        <v>91204808</v>
      </c>
      <c r="E1173" s="1" t="s">
        <v>1204</v>
      </c>
      <c r="F1173" s="2">
        <v>1</v>
      </c>
      <c r="G1173" s="2" t="s">
        <v>13</v>
      </c>
      <c r="H1173" s="1">
        <v>1.1000000000000001</v>
      </c>
      <c r="I1173" s="1">
        <v>9.375E-2</v>
      </c>
      <c r="J1173" s="2" t="s">
        <v>8</v>
      </c>
    </row>
    <row r="1174" spans="1:10" ht="12" customHeight="1" x14ac:dyDescent="0.3">
      <c r="A1174" s="3" t="s">
        <v>19</v>
      </c>
      <c r="B1174" s="1">
        <v>91204809</v>
      </c>
      <c r="C1174" s="1" t="s">
        <v>11</v>
      </c>
      <c r="D1174" s="1">
        <v>91204809</v>
      </c>
      <c r="E1174" s="1" t="s">
        <v>1205</v>
      </c>
      <c r="F1174" s="2">
        <v>1</v>
      </c>
      <c r="G1174" s="2" t="s">
        <v>13</v>
      </c>
      <c r="H1174" s="1">
        <v>1.1000000000000001</v>
      </c>
      <c r="I1174" s="1">
        <v>9.375E-2</v>
      </c>
      <c r="J1174" s="2" t="s">
        <v>8</v>
      </c>
    </row>
    <row r="1175" spans="1:10" ht="12" customHeight="1" x14ac:dyDescent="0.3">
      <c r="A1175" s="3" t="s">
        <v>19</v>
      </c>
      <c r="B1175" s="1">
        <v>20072002</v>
      </c>
      <c r="C1175" s="1" t="s">
        <v>11</v>
      </c>
      <c r="D1175" s="1">
        <v>20072002</v>
      </c>
      <c r="E1175" s="1" t="s">
        <v>1206</v>
      </c>
      <c r="F1175" s="2">
        <v>1</v>
      </c>
      <c r="G1175" s="2" t="s">
        <v>13</v>
      </c>
      <c r="H1175" s="1">
        <v>1.1000000000000001</v>
      </c>
      <c r="I1175" s="1">
        <v>9.375E-2</v>
      </c>
      <c r="J1175" s="2" t="s">
        <v>8</v>
      </c>
    </row>
    <row r="1176" spans="1:10" ht="12" customHeight="1" x14ac:dyDescent="0.3">
      <c r="A1176" s="3" t="s">
        <v>19</v>
      </c>
      <c r="B1176" s="1">
        <v>20058407</v>
      </c>
      <c r="C1176" s="1" t="s">
        <v>11</v>
      </c>
      <c r="D1176" s="1">
        <v>20058407</v>
      </c>
      <c r="E1176" s="1" t="s">
        <v>582</v>
      </c>
      <c r="F1176" s="2">
        <v>1</v>
      </c>
      <c r="G1176" s="2" t="s">
        <v>13</v>
      </c>
      <c r="H1176" s="1">
        <v>1.1000000000000001</v>
      </c>
      <c r="I1176" s="1">
        <v>9.375E-2</v>
      </c>
      <c r="J1176" s="2" t="s">
        <v>8</v>
      </c>
    </row>
    <row r="1177" spans="1:10" ht="12" customHeight="1" x14ac:dyDescent="0.3">
      <c r="A1177" s="3" t="s">
        <v>19</v>
      </c>
      <c r="B1177" s="1">
        <v>20058607</v>
      </c>
      <c r="C1177" s="1" t="s">
        <v>11</v>
      </c>
      <c r="D1177" s="1">
        <v>20058607</v>
      </c>
      <c r="E1177" s="1" t="s">
        <v>583</v>
      </c>
      <c r="F1177" s="2">
        <v>1</v>
      </c>
      <c r="G1177" s="2" t="s">
        <v>13</v>
      </c>
      <c r="H1177" s="1">
        <v>1.1000000000000001</v>
      </c>
      <c r="I1177" s="1">
        <v>9.375E-2</v>
      </c>
      <c r="J1177" s="2" t="s">
        <v>8</v>
      </c>
    </row>
    <row r="1178" spans="1:10" ht="12" customHeight="1" x14ac:dyDescent="0.3">
      <c r="A1178" s="3" t="s">
        <v>19</v>
      </c>
      <c r="B1178" s="1">
        <v>20058807</v>
      </c>
      <c r="C1178" s="1" t="s">
        <v>11</v>
      </c>
      <c r="D1178" s="1">
        <v>20058807</v>
      </c>
      <c r="E1178" s="1" t="s">
        <v>584</v>
      </c>
      <c r="F1178" s="2">
        <v>1</v>
      </c>
      <c r="G1178" s="2" t="s">
        <v>13</v>
      </c>
      <c r="H1178" s="1">
        <v>1.1000000000000001</v>
      </c>
      <c r="I1178" s="1">
        <v>9.375E-2</v>
      </c>
      <c r="J1178" s="2" t="s">
        <v>8</v>
      </c>
    </row>
    <row r="1179" spans="1:10" ht="12" customHeight="1" x14ac:dyDescent="0.3">
      <c r="A1179" s="3" t="s">
        <v>19</v>
      </c>
      <c r="B1179" s="1">
        <v>20053207</v>
      </c>
      <c r="C1179" s="1" t="s">
        <v>11</v>
      </c>
      <c r="D1179" s="1">
        <v>20053207</v>
      </c>
      <c r="E1179" s="1" t="s">
        <v>585</v>
      </c>
      <c r="F1179" s="2">
        <v>1</v>
      </c>
      <c r="G1179" s="2" t="s">
        <v>13</v>
      </c>
      <c r="H1179" s="1">
        <v>1.1000000000000001</v>
      </c>
      <c r="I1179" s="1">
        <v>9.375E-2</v>
      </c>
      <c r="J1179" s="2" t="s">
        <v>8</v>
      </c>
    </row>
    <row r="1180" spans="1:10" ht="12" customHeight="1" x14ac:dyDescent="0.3">
      <c r="A1180" s="3" t="s">
        <v>19</v>
      </c>
      <c r="B1180" s="1">
        <v>20053407</v>
      </c>
      <c r="C1180" s="1" t="s">
        <v>11</v>
      </c>
      <c r="D1180" s="1">
        <v>20053407</v>
      </c>
      <c r="E1180" s="1" t="s">
        <v>586</v>
      </c>
      <c r="F1180" s="2">
        <v>1</v>
      </c>
      <c r="G1180" s="2" t="s">
        <v>13</v>
      </c>
      <c r="H1180" s="1">
        <v>1.1000000000000001</v>
      </c>
      <c r="I1180" s="1">
        <v>9.375E-2</v>
      </c>
      <c r="J1180" s="2" t="s">
        <v>8</v>
      </c>
    </row>
    <row r="1181" spans="1:10" ht="12" customHeight="1" x14ac:dyDescent="0.3">
      <c r="A1181" s="3" t="s">
        <v>19</v>
      </c>
      <c r="B1181" s="1">
        <v>20021607</v>
      </c>
      <c r="C1181" s="1" t="s">
        <v>11</v>
      </c>
      <c r="D1181" s="1">
        <v>20021607</v>
      </c>
      <c r="E1181" s="1" t="s">
        <v>587</v>
      </c>
      <c r="F1181" s="2">
        <v>1</v>
      </c>
      <c r="G1181" s="2" t="s">
        <v>13</v>
      </c>
      <c r="H1181" s="1">
        <v>1.1000000000000001</v>
      </c>
      <c r="I1181" s="1">
        <v>9.375E-2</v>
      </c>
      <c r="J1181" s="2" t="s">
        <v>8</v>
      </c>
    </row>
    <row r="1182" spans="1:10" ht="12" customHeight="1" x14ac:dyDescent="0.3">
      <c r="A1182" s="3" t="s">
        <v>19</v>
      </c>
      <c r="B1182" s="1">
        <v>20021807</v>
      </c>
      <c r="C1182" s="1" t="s">
        <v>11</v>
      </c>
      <c r="D1182" s="1">
        <v>20021807</v>
      </c>
      <c r="E1182" s="1" t="s">
        <v>588</v>
      </c>
      <c r="F1182" s="2">
        <v>1</v>
      </c>
      <c r="G1182" s="2" t="s">
        <v>13</v>
      </c>
      <c r="H1182" s="1">
        <v>1.1000000000000001</v>
      </c>
      <c r="I1182" s="1">
        <v>9.375E-2</v>
      </c>
      <c r="J1182" s="2" t="s">
        <v>8</v>
      </c>
    </row>
    <row r="1183" spans="1:10" ht="12" customHeight="1" x14ac:dyDescent="0.3">
      <c r="A1183" s="3" t="s">
        <v>19</v>
      </c>
      <c r="B1183" s="1">
        <v>20053007</v>
      </c>
      <c r="C1183" s="1" t="s">
        <v>11</v>
      </c>
      <c r="D1183" s="1">
        <v>20053007</v>
      </c>
      <c r="E1183" s="1" t="s">
        <v>589</v>
      </c>
      <c r="F1183" s="2">
        <v>1</v>
      </c>
      <c r="G1183" s="2" t="s">
        <v>13</v>
      </c>
      <c r="H1183" s="1">
        <v>1.1000000000000001</v>
      </c>
      <c r="I1183" s="1">
        <v>9.375E-2</v>
      </c>
      <c r="J1183" s="2" t="s">
        <v>8</v>
      </c>
    </row>
    <row r="1184" spans="1:10" ht="12" customHeight="1" x14ac:dyDescent="0.3">
      <c r="A1184" s="3" t="s">
        <v>19</v>
      </c>
      <c r="B1184" s="1">
        <v>20058007</v>
      </c>
      <c r="C1184" s="1" t="s">
        <v>11</v>
      </c>
      <c r="D1184" s="1">
        <v>20058007</v>
      </c>
      <c r="E1184" s="1" t="s">
        <v>590</v>
      </c>
      <c r="F1184" s="2">
        <v>1</v>
      </c>
      <c r="G1184" s="2" t="s">
        <v>13</v>
      </c>
      <c r="H1184" s="1">
        <v>1.1000000000000001</v>
      </c>
      <c r="I1184" s="1">
        <v>9.375E-2</v>
      </c>
      <c r="J1184" s="2" t="s">
        <v>8</v>
      </c>
    </row>
    <row r="1185" spans="1:10" ht="12" customHeight="1" x14ac:dyDescent="0.3">
      <c r="A1185" s="3" t="s">
        <v>19</v>
      </c>
      <c r="B1185" s="1">
        <v>20058207</v>
      </c>
      <c r="C1185" s="1" t="s">
        <v>11</v>
      </c>
      <c r="D1185" s="1">
        <v>20058207</v>
      </c>
      <c r="E1185" s="1" t="s">
        <v>591</v>
      </c>
      <c r="F1185" s="2">
        <v>1</v>
      </c>
      <c r="G1185" s="2" t="s">
        <v>13</v>
      </c>
      <c r="H1185" s="1">
        <v>1.1000000000000001</v>
      </c>
      <c r="I1185" s="1">
        <v>9.375E-2</v>
      </c>
      <c r="J1185" s="2" t="s">
        <v>8</v>
      </c>
    </row>
    <row r="1186" spans="1:10" ht="12" customHeight="1" x14ac:dyDescent="0.3">
      <c r="A1186" s="3" t="s">
        <v>19</v>
      </c>
      <c r="B1186" s="1">
        <v>20083212</v>
      </c>
      <c r="C1186" s="1" t="s">
        <v>11</v>
      </c>
      <c r="D1186" s="1">
        <v>20083212</v>
      </c>
      <c r="E1186" s="1" t="s">
        <v>592</v>
      </c>
      <c r="F1186" s="2">
        <v>1</v>
      </c>
      <c r="G1186" s="2" t="s">
        <v>13</v>
      </c>
      <c r="H1186" s="1">
        <v>1.1000000000000001</v>
      </c>
      <c r="I1186" s="1">
        <v>9.375E-2</v>
      </c>
      <c r="J1186" s="2" t="s">
        <v>8</v>
      </c>
    </row>
    <row r="1187" spans="1:10" ht="12" customHeight="1" x14ac:dyDescent="0.3">
      <c r="A1187" s="3" t="s">
        <v>19</v>
      </c>
      <c r="B1187" s="1">
        <v>30104012</v>
      </c>
      <c r="C1187" s="1" t="s">
        <v>11</v>
      </c>
      <c r="D1187" s="1">
        <v>30104012</v>
      </c>
      <c r="E1187" s="1" t="s">
        <v>593</v>
      </c>
      <c r="F1187" s="2">
        <v>1</v>
      </c>
      <c r="G1187" s="2" t="s">
        <v>13</v>
      </c>
      <c r="H1187" s="1">
        <v>1.1000000000000001</v>
      </c>
      <c r="I1187" s="1">
        <v>9.375E-2</v>
      </c>
      <c r="J1187" s="2" t="s">
        <v>8</v>
      </c>
    </row>
    <row r="1188" spans="1:10" ht="12" customHeight="1" x14ac:dyDescent="0.3">
      <c r="A1188" s="3" t="s">
        <v>19</v>
      </c>
      <c r="B1188" s="1">
        <v>30106012</v>
      </c>
      <c r="C1188" s="1" t="s">
        <v>11</v>
      </c>
      <c r="D1188" s="1">
        <v>30106012</v>
      </c>
      <c r="E1188" s="1" t="s">
        <v>594</v>
      </c>
      <c r="F1188" s="2">
        <v>1</v>
      </c>
      <c r="G1188" s="2" t="s">
        <v>13</v>
      </c>
      <c r="H1188" s="1">
        <v>1.1000000000000001</v>
      </c>
      <c r="I1188" s="1">
        <v>9.375E-2</v>
      </c>
      <c r="J1188" s="2" t="s">
        <v>8</v>
      </c>
    </row>
    <row r="1189" spans="1:10" ht="12" customHeight="1" x14ac:dyDescent="0.3">
      <c r="A1189" s="3" t="s">
        <v>19</v>
      </c>
      <c r="B1189" s="1">
        <v>20086212</v>
      </c>
      <c r="C1189" s="1" t="s">
        <v>11</v>
      </c>
      <c r="D1189" s="1">
        <v>20086212</v>
      </c>
      <c r="E1189" s="1" t="s">
        <v>595</v>
      </c>
      <c r="F1189" s="2">
        <v>1</v>
      </c>
      <c r="G1189" s="2" t="s">
        <v>13</v>
      </c>
      <c r="H1189" s="1">
        <v>1.1000000000000001</v>
      </c>
      <c r="I1189" s="1">
        <v>9.375E-2</v>
      </c>
      <c r="J1189" s="2" t="s">
        <v>8</v>
      </c>
    </row>
    <row r="1190" spans="1:10" ht="12" customHeight="1" x14ac:dyDescent="0.3">
      <c r="A1190" s="3" t="s">
        <v>19</v>
      </c>
      <c r="B1190" s="1">
        <v>20054601</v>
      </c>
      <c r="C1190" s="1" t="s">
        <v>11</v>
      </c>
      <c r="D1190" s="1">
        <v>20054601</v>
      </c>
      <c r="E1190" s="1" t="s">
        <v>1207</v>
      </c>
      <c r="F1190" s="2">
        <v>1</v>
      </c>
      <c r="G1190" s="2" t="s">
        <v>13</v>
      </c>
      <c r="H1190" s="1">
        <v>1.1000000000000001</v>
      </c>
      <c r="I1190" s="1">
        <v>9.375E-2</v>
      </c>
      <c r="J1190" s="2" t="s">
        <v>8</v>
      </c>
    </row>
    <row r="1191" spans="1:10" ht="12" customHeight="1" x14ac:dyDescent="0.3">
      <c r="A1191" s="3" t="s">
        <v>19</v>
      </c>
      <c r="B1191" s="1">
        <v>30002821</v>
      </c>
      <c r="C1191" s="1" t="s">
        <v>11</v>
      </c>
      <c r="D1191" s="1">
        <v>30002821</v>
      </c>
      <c r="E1191" s="1" t="s">
        <v>1208</v>
      </c>
      <c r="F1191" s="2">
        <v>1</v>
      </c>
      <c r="G1191" s="2" t="s">
        <v>13</v>
      </c>
      <c r="H1191" s="1">
        <v>1.1000000000000001</v>
      </c>
      <c r="I1191" s="1">
        <v>9.375E-2</v>
      </c>
      <c r="J1191" s="2" t="s">
        <v>8</v>
      </c>
    </row>
    <row r="1192" spans="1:10" ht="12" customHeight="1" x14ac:dyDescent="0.3">
      <c r="A1192" s="3" t="s">
        <v>19</v>
      </c>
      <c r="B1192" s="1">
        <v>30002822</v>
      </c>
      <c r="C1192" s="1" t="s">
        <v>11</v>
      </c>
      <c r="D1192" s="1">
        <v>30002822</v>
      </c>
      <c r="E1192" s="1" t="s">
        <v>1209</v>
      </c>
      <c r="F1192" s="2">
        <v>1</v>
      </c>
      <c r="G1192" s="2" t="s">
        <v>13</v>
      </c>
      <c r="H1192" s="1">
        <v>1.1000000000000001</v>
      </c>
      <c r="I1192" s="1">
        <v>9.375E-2</v>
      </c>
      <c r="J1192" s="2" t="s">
        <v>8</v>
      </c>
    </row>
    <row r="1193" spans="1:10" ht="12" customHeight="1" x14ac:dyDescent="0.3">
      <c r="A1193" s="3" t="s">
        <v>19</v>
      </c>
      <c r="B1193" s="1">
        <v>91032401</v>
      </c>
      <c r="C1193" s="1" t="s">
        <v>11</v>
      </c>
      <c r="D1193" s="1">
        <v>91032401</v>
      </c>
      <c r="E1193" s="1" t="s">
        <v>1210</v>
      </c>
      <c r="F1193" s="2">
        <v>1</v>
      </c>
      <c r="G1193" s="2" t="s">
        <v>13</v>
      </c>
      <c r="H1193" s="1">
        <v>1.1000000000000001</v>
      </c>
      <c r="I1193" s="1">
        <v>9.375E-2</v>
      </c>
      <c r="J1193" s="2" t="s">
        <v>8</v>
      </c>
    </row>
    <row r="1194" spans="1:10" ht="12" customHeight="1" x14ac:dyDescent="0.3">
      <c r="A1194" s="3" t="s">
        <v>19</v>
      </c>
      <c r="B1194" s="1">
        <v>91032402</v>
      </c>
      <c r="C1194" s="1" t="s">
        <v>11</v>
      </c>
      <c r="D1194" s="1">
        <v>91032402</v>
      </c>
      <c r="E1194" s="1" t="s">
        <v>1211</v>
      </c>
      <c r="F1194" s="2">
        <v>1</v>
      </c>
      <c r="G1194" s="2" t="s">
        <v>13</v>
      </c>
      <c r="H1194" s="1">
        <v>1.1000000000000001</v>
      </c>
      <c r="I1194" s="1">
        <v>9.375E-2</v>
      </c>
      <c r="J1194" s="2" t="s">
        <v>8</v>
      </c>
    </row>
    <row r="1195" spans="1:10" ht="12" customHeight="1" x14ac:dyDescent="0.3">
      <c r="A1195" s="3" t="s">
        <v>19</v>
      </c>
      <c r="B1195" s="1">
        <v>91032403</v>
      </c>
      <c r="C1195" s="1" t="s">
        <v>11</v>
      </c>
      <c r="D1195" s="1">
        <v>91032403</v>
      </c>
      <c r="E1195" s="1" t="s">
        <v>1212</v>
      </c>
      <c r="F1195" s="2">
        <v>1</v>
      </c>
      <c r="G1195" s="2" t="s">
        <v>13</v>
      </c>
      <c r="H1195" s="1">
        <v>1.1000000000000001</v>
      </c>
      <c r="I1195" s="1">
        <v>9.375E-2</v>
      </c>
      <c r="J1195" s="2" t="s">
        <v>8</v>
      </c>
    </row>
    <row r="1196" spans="1:10" ht="12" customHeight="1" x14ac:dyDescent="0.3">
      <c r="A1196" s="3" t="s">
        <v>19</v>
      </c>
      <c r="B1196" s="1">
        <v>91032404</v>
      </c>
      <c r="C1196" s="1" t="s">
        <v>11</v>
      </c>
      <c r="D1196" s="1">
        <v>91032404</v>
      </c>
      <c r="E1196" s="1" t="s">
        <v>1213</v>
      </c>
      <c r="F1196" s="2">
        <v>1</v>
      </c>
      <c r="G1196" s="2" t="s">
        <v>13</v>
      </c>
      <c r="H1196" s="1">
        <v>1.1000000000000001</v>
      </c>
      <c r="I1196" s="1">
        <v>9.375E-2</v>
      </c>
      <c r="J1196" s="2" t="s">
        <v>8</v>
      </c>
    </row>
    <row r="1197" spans="1:10" ht="12" customHeight="1" x14ac:dyDescent="0.3">
      <c r="A1197" s="3" t="s">
        <v>19</v>
      </c>
      <c r="B1197" s="1">
        <v>91032405</v>
      </c>
      <c r="C1197" s="1" t="s">
        <v>11</v>
      </c>
      <c r="D1197" s="1">
        <v>91032405</v>
      </c>
      <c r="E1197" s="1" t="s">
        <v>1214</v>
      </c>
      <c r="F1197" s="2">
        <v>1</v>
      </c>
      <c r="G1197" s="2" t="s">
        <v>13</v>
      </c>
      <c r="H1197" s="1">
        <v>1.1000000000000001</v>
      </c>
      <c r="I1197" s="1">
        <v>9.375E-2</v>
      </c>
      <c r="J1197" s="2" t="s">
        <v>8</v>
      </c>
    </row>
    <row r="1198" spans="1:10" ht="12" customHeight="1" x14ac:dyDescent="0.3">
      <c r="A1198" s="3" t="s">
        <v>19</v>
      </c>
      <c r="B1198" s="1">
        <v>91032601</v>
      </c>
      <c r="C1198" s="1" t="s">
        <v>11</v>
      </c>
      <c r="D1198" s="1">
        <v>91032601</v>
      </c>
      <c r="E1198" s="1" t="s">
        <v>1215</v>
      </c>
      <c r="F1198" s="2">
        <v>1</v>
      </c>
      <c r="G1198" s="2" t="s">
        <v>13</v>
      </c>
      <c r="H1198" s="1">
        <v>1.1000000000000001</v>
      </c>
      <c r="I1198" s="1">
        <v>9.375E-2</v>
      </c>
      <c r="J1198" s="2" t="s">
        <v>8</v>
      </c>
    </row>
    <row r="1199" spans="1:10" ht="12" customHeight="1" x14ac:dyDescent="0.3">
      <c r="A1199" s="3" t="s">
        <v>19</v>
      </c>
      <c r="B1199" s="1">
        <v>91032602</v>
      </c>
      <c r="C1199" s="1" t="s">
        <v>11</v>
      </c>
      <c r="D1199" s="1">
        <v>91032602</v>
      </c>
      <c r="E1199" s="1" t="s">
        <v>1216</v>
      </c>
      <c r="F1199" s="2">
        <v>1</v>
      </c>
      <c r="G1199" s="2" t="s">
        <v>13</v>
      </c>
      <c r="H1199" s="1">
        <v>1.1000000000000001</v>
      </c>
      <c r="I1199" s="1">
        <v>9.375E-2</v>
      </c>
      <c r="J1199" s="2" t="s">
        <v>8</v>
      </c>
    </row>
    <row r="1200" spans="1:10" ht="12" customHeight="1" x14ac:dyDescent="0.3">
      <c r="A1200" s="3" t="s">
        <v>19</v>
      </c>
      <c r="B1200" s="1">
        <v>91032603</v>
      </c>
      <c r="C1200" s="1" t="s">
        <v>11</v>
      </c>
      <c r="D1200" s="1">
        <v>91032603</v>
      </c>
      <c r="E1200" s="1" t="s">
        <v>1217</v>
      </c>
      <c r="F1200" s="2">
        <v>1</v>
      </c>
      <c r="G1200" s="2" t="s">
        <v>13</v>
      </c>
      <c r="H1200" s="1">
        <v>1.1000000000000001</v>
      </c>
      <c r="I1200" s="1">
        <v>9.375E-2</v>
      </c>
      <c r="J1200" s="2" t="s">
        <v>8</v>
      </c>
    </row>
    <row r="1201" spans="1:10" ht="12" customHeight="1" x14ac:dyDescent="0.3">
      <c r="A1201" s="3" t="s">
        <v>19</v>
      </c>
      <c r="B1201" s="1">
        <v>91032605</v>
      </c>
      <c r="C1201" s="1" t="s">
        <v>11</v>
      </c>
      <c r="D1201" s="1">
        <v>91032605</v>
      </c>
      <c r="E1201" s="1" t="s">
        <v>1218</v>
      </c>
      <c r="F1201" s="2">
        <v>1</v>
      </c>
      <c r="G1201" s="2" t="s">
        <v>13</v>
      </c>
      <c r="H1201" s="1">
        <v>1.1000000000000001</v>
      </c>
      <c r="I1201" s="1">
        <v>9.375E-2</v>
      </c>
      <c r="J1201" s="2" t="s">
        <v>8</v>
      </c>
    </row>
    <row r="1202" spans="1:10" ht="12" customHeight="1" x14ac:dyDescent="0.3">
      <c r="A1202" s="3" t="s">
        <v>19</v>
      </c>
      <c r="B1202" s="1">
        <v>91033001</v>
      </c>
      <c r="C1202" s="1" t="s">
        <v>11</v>
      </c>
      <c r="D1202" s="1">
        <v>91033001</v>
      </c>
      <c r="E1202" s="1" t="s">
        <v>1219</v>
      </c>
      <c r="F1202" s="2">
        <v>1</v>
      </c>
      <c r="G1202" s="2" t="s">
        <v>13</v>
      </c>
      <c r="H1202" s="1">
        <v>1.1000000000000001</v>
      </c>
      <c r="I1202" s="1">
        <v>9.375E-2</v>
      </c>
      <c r="J1202" s="2" t="s">
        <v>8</v>
      </c>
    </row>
    <row r="1203" spans="1:10" ht="12" customHeight="1" x14ac:dyDescent="0.3">
      <c r="A1203" s="3" t="s">
        <v>19</v>
      </c>
      <c r="B1203" s="1">
        <v>91033002</v>
      </c>
      <c r="C1203" s="1" t="s">
        <v>11</v>
      </c>
      <c r="D1203" s="1">
        <v>91033002</v>
      </c>
      <c r="E1203" s="1" t="s">
        <v>1220</v>
      </c>
      <c r="F1203" s="2">
        <v>1</v>
      </c>
      <c r="G1203" s="2" t="s">
        <v>13</v>
      </c>
      <c r="H1203" s="1">
        <v>1.1000000000000001</v>
      </c>
      <c r="I1203" s="1">
        <v>9.375E-2</v>
      </c>
      <c r="J1203" s="2" t="s">
        <v>8</v>
      </c>
    </row>
    <row r="1204" spans="1:10" ht="12" customHeight="1" x14ac:dyDescent="0.3">
      <c r="A1204" s="3" t="s">
        <v>19</v>
      </c>
      <c r="B1204" s="1">
        <v>91033003</v>
      </c>
      <c r="C1204" s="1" t="s">
        <v>11</v>
      </c>
      <c r="D1204" s="1">
        <v>91033003</v>
      </c>
      <c r="E1204" s="1" t="s">
        <v>1221</v>
      </c>
      <c r="F1204" s="2">
        <v>1</v>
      </c>
      <c r="G1204" s="2" t="s">
        <v>13</v>
      </c>
      <c r="H1204" s="1">
        <v>1.1000000000000001</v>
      </c>
      <c r="I1204" s="1">
        <v>9.375E-2</v>
      </c>
      <c r="J1204" s="2" t="s">
        <v>8</v>
      </c>
    </row>
    <row r="1205" spans="1:10" ht="12" customHeight="1" x14ac:dyDescent="0.3">
      <c r="A1205" s="3" t="s">
        <v>19</v>
      </c>
      <c r="B1205" s="1">
        <v>91206824</v>
      </c>
      <c r="C1205" s="1" t="s">
        <v>11</v>
      </c>
      <c r="D1205" s="1">
        <v>91206824</v>
      </c>
      <c r="E1205" s="1" t="s">
        <v>1222</v>
      </c>
      <c r="F1205" s="2">
        <v>1</v>
      </c>
      <c r="G1205" s="2" t="s">
        <v>13</v>
      </c>
      <c r="H1205" s="1">
        <v>1.1000000000000001</v>
      </c>
      <c r="I1205" s="1">
        <v>9.375E-2</v>
      </c>
      <c r="J1205" s="2" t="s">
        <v>8</v>
      </c>
    </row>
    <row r="1206" spans="1:10" ht="12" customHeight="1" x14ac:dyDescent="0.3">
      <c r="A1206" s="3" t="s">
        <v>19</v>
      </c>
      <c r="B1206" s="1">
        <v>91030401</v>
      </c>
      <c r="C1206" s="1" t="s">
        <v>11</v>
      </c>
      <c r="D1206" s="1">
        <v>91030401</v>
      </c>
      <c r="E1206" s="1" t="s">
        <v>1223</v>
      </c>
      <c r="F1206" s="2">
        <v>1</v>
      </c>
      <c r="G1206" s="2" t="s">
        <v>13</v>
      </c>
      <c r="H1206" s="1">
        <v>1.1000000000000001</v>
      </c>
      <c r="I1206" s="1">
        <v>9.375E-2</v>
      </c>
      <c r="J1206" s="2" t="s">
        <v>8</v>
      </c>
    </row>
    <row r="1207" spans="1:10" ht="12" customHeight="1" x14ac:dyDescent="0.3">
      <c r="A1207" s="3" t="s">
        <v>19</v>
      </c>
      <c r="B1207" s="1">
        <v>91030001</v>
      </c>
      <c r="C1207" s="1" t="s">
        <v>11</v>
      </c>
      <c r="D1207" s="1">
        <v>91030001</v>
      </c>
      <c r="E1207" s="1" t="s">
        <v>1224</v>
      </c>
      <c r="F1207" s="2">
        <v>1</v>
      </c>
      <c r="G1207" s="2" t="s">
        <v>13</v>
      </c>
      <c r="H1207" s="1">
        <v>1.1000000000000001</v>
      </c>
      <c r="I1207" s="1">
        <v>9.375E-2</v>
      </c>
      <c r="J1207" s="2" t="s">
        <v>8</v>
      </c>
    </row>
    <row r="1208" spans="1:10" ht="12" customHeight="1" x14ac:dyDescent="0.3">
      <c r="A1208" s="3" t="s">
        <v>19</v>
      </c>
      <c r="B1208" s="1">
        <v>91204821</v>
      </c>
      <c r="C1208" s="1" t="s">
        <v>11</v>
      </c>
      <c r="D1208" s="1">
        <v>91204821</v>
      </c>
      <c r="E1208" s="1" t="s">
        <v>1225</v>
      </c>
      <c r="F1208" s="2">
        <v>1</v>
      </c>
      <c r="G1208" s="2" t="s">
        <v>13</v>
      </c>
      <c r="H1208" s="1">
        <v>1.1000000000000001</v>
      </c>
      <c r="I1208" s="1">
        <v>9.375E-2</v>
      </c>
      <c r="J1208" s="2" t="s">
        <v>8</v>
      </c>
    </row>
    <row r="1209" spans="1:10" ht="12" customHeight="1" x14ac:dyDescent="0.3">
      <c r="A1209" s="3" t="s">
        <v>19</v>
      </c>
      <c r="B1209" s="1">
        <v>91204822</v>
      </c>
      <c r="C1209" s="1" t="s">
        <v>11</v>
      </c>
      <c r="D1209" s="1">
        <v>91204822</v>
      </c>
      <c r="E1209" s="1" t="s">
        <v>1226</v>
      </c>
      <c r="F1209" s="2">
        <v>1</v>
      </c>
      <c r="G1209" s="2" t="s">
        <v>13</v>
      </c>
      <c r="H1209" s="1">
        <v>1.1000000000000001</v>
      </c>
      <c r="I1209" s="1">
        <v>9.375E-2</v>
      </c>
      <c r="J1209" s="2" t="s">
        <v>8</v>
      </c>
    </row>
    <row r="1210" spans="1:10" ht="12" customHeight="1" x14ac:dyDescent="0.3">
      <c r="A1210" s="3" t="s">
        <v>19</v>
      </c>
      <c r="B1210" s="1">
        <v>91206821</v>
      </c>
      <c r="C1210" s="1" t="s">
        <v>11</v>
      </c>
      <c r="D1210" s="1">
        <v>91206821</v>
      </c>
      <c r="E1210" s="1" t="s">
        <v>1227</v>
      </c>
      <c r="F1210" s="2">
        <v>1</v>
      </c>
      <c r="G1210" s="2" t="s">
        <v>13</v>
      </c>
      <c r="H1210" s="1">
        <v>1.1000000000000001</v>
      </c>
      <c r="I1210" s="1">
        <v>9.375E-2</v>
      </c>
      <c r="J1210" s="2" t="s">
        <v>8</v>
      </c>
    </row>
    <row r="1211" spans="1:10" ht="12" customHeight="1" x14ac:dyDescent="0.3">
      <c r="A1211" s="3" t="s">
        <v>19</v>
      </c>
      <c r="B1211" s="1">
        <v>91206822</v>
      </c>
      <c r="C1211" s="1" t="s">
        <v>11</v>
      </c>
      <c r="D1211" s="1">
        <v>91206822</v>
      </c>
      <c r="E1211" s="1" t="s">
        <v>1228</v>
      </c>
      <c r="F1211" s="2">
        <v>1</v>
      </c>
      <c r="G1211" s="2" t="s">
        <v>13</v>
      </c>
      <c r="H1211" s="1">
        <v>1.1000000000000001</v>
      </c>
      <c r="I1211" s="1">
        <v>9.375E-2</v>
      </c>
      <c r="J1211" s="2" t="s">
        <v>8</v>
      </c>
    </row>
    <row r="1212" spans="1:10" ht="12" customHeight="1" x14ac:dyDescent="0.3">
      <c r="A1212" s="3" t="s">
        <v>19</v>
      </c>
      <c r="B1212" s="1">
        <v>91030601</v>
      </c>
      <c r="C1212" s="1" t="s">
        <v>11</v>
      </c>
      <c r="D1212" s="1">
        <v>91030601</v>
      </c>
      <c r="E1212" s="1" t="s">
        <v>1229</v>
      </c>
      <c r="F1212" s="2">
        <v>1</v>
      </c>
      <c r="G1212" s="2" t="s">
        <v>13</v>
      </c>
      <c r="H1212" s="1">
        <v>1.1000000000000001</v>
      </c>
      <c r="I1212" s="1">
        <v>9.375E-2</v>
      </c>
      <c r="J1212" s="2" t="s">
        <v>8</v>
      </c>
    </row>
    <row r="1213" spans="1:10" ht="12" customHeight="1" x14ac:dyDescent="0.3">
      <c r="A1213" s="3" t="s">
        <v>19</v>
      </c>
      <c r="B1213" s="1">
        <v>91204824</v>
      </c>
      <c r="C1213" s="1" t="s">
        <v>11</v>
      </c>
      <c r="D1213" s="1">
        <v>91204824</v>
      </c>
      <c r="E1213" s="1" t="s">
        <v>1230</v>
      </c>
      <c r="F1213" s="2">
        <v>1</v>
      </c>
      <c r="G1213" s="2" t="s">
        <v>13</v>
      </c>
      <c r="H1213" s="1">
        <v>1.1000000000000001</v>
      </c>
      <c r="I1213" s="1">
        <v>9.375E-2</v>
      </c>
      <c r="J1213" s="2" t="s">
        <v>8</v>
      </c>
    </row>
    <row r="1214" spans="1:10" ht="12" customHeight="1" x14ac:dyDescent="0.3">
      <c r="A1214" s="3" t="s">
        <v>19</v>
      </c>
      <c r="B1214" s="1">
        <v>91031102</v>
      </c>
      <c r="C1214" s="1" t="s">
        <v>11</v>
      </c>
      <c r="D1214" s="1">
        <v>91031102</v>
      </c>
      <c r="E1214" s="1" t="s">
        <v>1231</v>
      </c>
      <c r="F1214" s="2">
        <v>1</v>
      </c>
      <c r="G1214" s="2" t="s">
        <v>13</v>
      </c>
      <c r="H1214" s="1">
        <v>1.1000000000000001</v>
      </c>
      <c r="I1214" s="1">
        <v>9.375E-2</v>
      </c>
      <c r="J1214" s="2" t="s">
        <v>8</v>
      </c>
    </row>
    <row r="1215" spans="1:10" ht="12" customHeight="1" x14ac:dyDescent="0.3">
      <c r="A1215" s="3" t="s">
        <v>19</v>
      </c>
      <c r="B1215" s="1">
        <v>91031101</v>
      </c>
      <c r="C1215" s="1" t="s">
        <v>11</v>
      </c>
      <c r="D1215" s="1">
        <v>91031101</v>
      </c>
      <c r="E1215" s="1" t="s">
        <v>1232</v>
      </c>
      <c r="F1215" s="2">
        <v>1</v>
      </c>
      <c r="G1215" s="2" t="s">
        <v>13</v>
      </c>
      <c r="H1215" s="1">
        <v>1.1000000000000001</v>
      </c>
      <c r="I1215" s="1">
        <v>9.375E-2</v>
      </c>
      <c r="J1215" s="2" t="s">
        <v>8</v>
      </c>
    </row>
    <row r="1216" spans="1:10" ht="12" customHeight="1" x14ac:dyDescent="0.3">
      <c r="A1216" s="3" t="s">
        <v>19</v>
      </c>
      <c r="B1216" s="1">
        <v>91031501</v>
      </c>
      <c r="C1216" s="1" t="s">
        <v>11</v>
      </c>
      <c r="D1216" s="1">
        <v>91031501</v>
      </c>
      <c r="E1216" s="1" t="s">
        <v>1233</v>
      </c>
      <c r="F1216" s="2">
        <v>1</v>
      </c>
      <c r="G1216" s="2" t="s">
        <v>13</v>
      </c>
      <c r="H1216" s="1">
        <v>1.1000000000000001</v>
      </c>
      <c r="I1216" s="1">
        <v>9.375E-2</v>
      </c>
      <c r="J1216" s="2" t="s">
        <v>8</v>
      </c>
    </row>
    <row r="1217" spans="1:10" ht="12" customHeight="1" x14ac:dyDescent="0.3">
      <c r="A1217" s="3" t="s">
        <v>19</v>
      </c>
      <c r="B1217" s="1">
        <v>91031701</v>
      </c>
      <c r="C1217" s="1" t="s">
        <v>11</v>
      </c>
      <c r="D1217" s="1">
        <v>91031701</v>
      </c>
      <c r="E1217" s="1" t="s">
        <v>1234</v>
      </c>
      <c r="F1217" s="2">
        <v>1</v>
      </c>
      <c r="G1217" s="2" t="s">
        <v>13</v>
      </c>
      <c r="H1217" s="1">
        <v>1.1000000000000001</v>
      </c>
      <c r="I1217" s="1">
        <v>9.375E-2</v>
      </c>
      <c r="J1217" s="2" t="s">
        <v>8</v>
      </c>
    </row>
    <row r="1218" spans="1:10" ht="12" customHeight="1" x14ac:dyDescent="0.3">
      <c r="A1218" s="3" t="s">
        <v>19</v>
      </c>
      <c r="B1218" s="1">
        <v>30003303</v>
      </c>
      <c r="C1218" s="1" t="s">
        <v>11</v>
      </c>
      <c r="D1218" s="1">
        <v>30003303</v>
      </c>
      <c r="E1218" s="1" t="s">
        <v>1235</v>
      </c>
      <c r="F1218" s="2">
        <v>1</v>
      </c>
      <c r="G1218" s="2" t="s">
        <v>13</v>
      </c>
      <c r="H1218" s="1">
        <v>1.1000000000000001</v>
      </c>
      <c r="I1218" s="1">
        <v>9.375E-2</v>
      </c>
      <c r="J1218" s="2" t="s">
        <v>8</v>
      </c>
    </row>
    <row r="1219" spans="1:10" ht="12" customHeight="1" x14ac:dyDescent="0.3">
      <c r="A1219" s="3" t="s">
        <v>19</v>
      </c>
      <c r="B1219" s="1">
        <v>20014004</v>
      </c>
      <c r="C1219" s="1" t="s">
        <v>11</v>
      </c>
      <c r="D1219" s="1">
        <v>20014004</v>
      </c>
      <c r="E1219" s="1" t="s">
        <v>1236</v>
      </c>
      <c r="F1219" s="2">
        <v>1</v>
      </c>
      <c r="G1219" s="2" t="s">
        <v>13</v>
      </c>
      <c r="H1219" s="1">
        <v>1.1000000000000001</v>
      </c>
      <c r="I1219" s="1">
        <v>9.375E-2</v>
      </c>
      <c r="J1219" s="2" t="s">
        <v>8</v>
      </c>
    </row>
    <row r="1220" spans="1:10" ht="12" customHeight="1" x14ac:dyDescent="0.3">
      <c r="A1220" s="3" t="s">
        <v>19</v>
      </c>
      <c r="B1220" s="1">
        <v>20014104</v>
      </c>
      <c r="C1220" s="1" t="s">
        <v>11</v>
      </c>
      <c r="D1220" s="1">
        <v>20014104</v>
      </c>
      <c r="E1220" s="1" t="s">
        <v>1237</v>
      </c>
      <c r="F1220" s="2">
        <v>1</v>
      </c>
      <c r="G1220" s="2" t="s">
        <v>13</v>
      </c>
      <c r="H1220" s="1">
        <v>1.1000000000000001</v>
      </c>
      <c r="I1220" s="1">
        <v>9.375E-2</v>
      </c>
      <c r="J1220" s="2" t="s">
        <v>8</v>
      </c>
    </row>
    <row r="1221" spans="1:10" ht="12" customHeight="1" x14ac:dyDescent="0.3">
      <c r="A1221" s="3" t="s">
        <v>19</v>
      </c>
      <c r="B1221" s="1">
        <v>20014204</v>
      </c>
      <c r="C1221" s="1" t="s">
        <v>11</v>
      </c>
      <c r="D1221" s="1">
        <v>20014204</v>
      </c>
      <c r="E1221" s="1" t="s">
        <v>1238</v>
      </c>
      <c r="F1221" s="2">
        <v>1</v>
      </c>
      <c r="G1221" s="2" t="s">
        <v>13</v>
      </c>
      <c r="H1221" s="1">
        <v>1.1000000000000001</v>
      </c>
      <c r="I1221" s="1">
        <v>9.375E-2</v>
      </c>
      <c r="J1221" s="2" t="s">
        <v>8</v>
      </c>
    </row>
    <row r="1222" spans="1:10" ht="12" customHeight="1" x14ac:dyDescent="0.3">
      <c r="A1222" s="3" t="s">
        <v>19</v>
      </c>
      <c r="B1222" s="1">
        <v>30003405</v>
      </c>
      <c r="C1222" s="1" t="s">
        <v>11</v>
      </c>
      <c r="D1222" s="1">
        <v>30003405</v>
      </c>
      <c r="E1222" s="1" t="s">
        <v>1239</v>
      </c>
      <c r="F1222" s="2">
        <v>1</v>
      </c>
      <c r="G1222" s="2" t="s">
        <v>13</v>
      </c>
      <c r="H1222" s="1">
        <v>1.1000000000000001</v>
      </c>
      <c r="I1222" s="1">
        <v>9.375E-2</v>
      </c>
      <c r="J1222" s="2" t="s">
        <v>8</v>
      </c>
    </row>
    <row r="1223" spans="1:10" ht="12" customHeight="1" x14ac:dyDescent="0.3">
      <c r="A1223" s="3" t="s">
        <v>19</v>
      </c>
      <c r="B1223" s="1">
        <v>30003403</v>
      </c>
      <c r="C1223" s="1" t="s">
        <v>11</v>
      </c>
      <c r="D1223" s="1">
        <v>30003403</v>
      </c>
      <c r="E1223" s="1" t="s">
        <v>1240</v>
      </c>
      <c r="F1223" s="2">
        <v>1</v>
      </c>
      <c r="G1223" s="2" t="s">
        <v>13</v>
      </c>
      <c r="H1223" s="1">
        <v>1.1000000000000001</v>
      </c>
      <c r="I1223" s="1">
        <v>9.375E-2</v>
      </c>
      <c r="J1223" s="2" t="s">
        <v>8</v>
      </c>
    </row>
    <row r="1224" spans="1:10" ht="12" customHeight="1" x14ac:dyDescent="0.3">
      <c r="A1224" s="3" t="s">
        <v>19</v>
      </c>
      <c r="B1224" s="1">
        <v>30003402</v>
      </c>
      <c r="C1224" s="1" t="s">
        <v>11</v>
      </c>
      <c r="D1224" s="1">
        <v>30003402</v>
      </c>
      <c r="E1224" s="1" t="s">
        <v>1241</v>
      </c>
      <c r="F1224" s="2">
        <v>1</v>
      </c>
      <c r="G1224" s="2" t="s">
        <v>13</v>
      </c>
      <c r="H1224" s="1">
        <v>1.1000000000000001</v>
      </c>
      <c r="I1224" s="1">
        <v>9.375E-2</v>
      </c>
      <c r="J1224" s="2" t="s">
        <v>8</v>
      </c>
    </row>
    <row r="1225" spans="1:10" ht="12" customHeight="1" x14ac:dyDescent="0.3">
      <c r="A1225" s="3" t="s">
        <v>19</v>
      </c>
      <c r="B1225" s="1">
        <v>30003401</v>
      </c>
      <c r="C1225" s="1" t="s">
        <v>11</v>
      </c>
      <c r="D1225" s="1">
        <v>30003401</v>
      </c>
      <c r="E1225" s="1" t="s">
        <v>1242</v>
      </c>
      <c r="F1225" s="2">
        <v>1</v>
      </c>
      <c r="G1225" s="2" t="s">
        <v>13</v>
      </c>
      <c r="H1225" s="1">
        <v>1.1000000000000001</v>
      </c>
      <c r="I1225" s="1">
        <v>9.375E-2</v>
      </c>
      <c r="J1225" s="2" t="s">
        <v>8</v>
      </c>
    </row>
    <row r="1226" spans="1:10" ht="12" customHeight="1" x14ac:dyDescent="0.3">
      <c r="A1226" s="3" t="s">
        <v>19</v>
      </c>
      <c r="B1226" s="1">
        <v>30003404</v>
      </c>
      <c r="C1226" s="1" t="s">
        <v>11</v>
      </c>
      <c r="D1226" s="1">
        <v>30003404</v>
      </c>
      <c r="E1226" s="1" t="s">
        <v>1243</v>
      </c>
      <c r="F1226" s="2">
        <v>1</v>
      </c>
      <c r="G1226" s="2" t="s">
        <v>13</v>
      </c>
      <c r="H1226" s="1">
        <v>1.1000000000000001</v>
      </c>
      <c r="I1226" s="1">
        <v>9.375E-2</v>
      </c>
      <c r="J1226" s="2" t="s">
        <v>8</v>
      </c>
    </row>
    <row r="1227" spans="1:10" ht="12" customHeight="1" x14ac:dyDescent="0.3">
      <c r="A1227" s="3" t="s">
        <v>19</v>
      </c>
      <c r="B1227" s="1">
        <v>91208701</v>
      </c>
      <c r="C1227" s="1" t="s">
        <v>11</v>
      </c>
      <c r="D1227" s="1">
        <v>91208701</v>
      </c>
      <c r="E1227" s="1" t="s">
        <v>1244</v>
      </c>
      <c r="F1227" s="2">
        <v>1</v>
      </c>
      <c r="G1227" s="2" t="s">
        <v>13</v>
      </c>
      <c r="H1227" s="1">
        <v>1.1000000000000001</v>
      </c>
      <c r="I1227" s="1">
        <v>9.375E-2</v>
      </c>
      <c r="J1227" s="2" t="s">
        <v>8</v>
      </c>
    </row>
    <row r="1228" spans="1:10" ht="12" customHeight="1" x14ac:dyDescent="0.3">
      <c r="A1228" s="3" t="s">
        <v>19</v>
      </c>
      <c r="B1228" s="1">
        <v>91191102</v>
      </c>
      <c r="C1228" s="1" t="s">
        <v>11</v>
      </c>
      <c r="D1228" s="1">
        <v>91191102</v>
      </c>
      <c r="E1228" s="1" t="s">
        <v>1245</v>
      </c>
      <c r="F1228" s="2">
        <v>1</v>
      </c>
      <c r="G1228" s="2" t="s">
        <v>13</v>
      </c>
      <c r="H1228" s="1">
        <v>1.1000000000000001</v>
      </c>
      <c r="I1228" s="1">
        <v>9.375E-2</v>
      </c>
      <c r="J1228" s="2" t="s">
        <v>8</v>
      </c>
    </row>
    <row r="1229" spans="1:10" ht="12" customHeight="1" x14ac:dyDescent="0.3">
      <c r="A1229" s="3" t="s">
        <v>19</v>
      </c>
      <c r="B1229" s="1">
        <v>91191101</v>
      </c>
      <c r="C1229" s="1" t="s">
        <v>11</v>
      </c>
      <c r="D1229" s="1">
        <v>91191101</v>
      </c>
      <c r="E1229" s="1" t="s">
        <v>1246</v>
      </c>
      <c r="F1229" s="2">
        <v>1</v>
      </c>
      <c r="G1229" s="2" t="s">
        <v>13</v>
      </c>
      <c r="H1229" s="1">
        <v>1.1000000000000001</v>
      </c>
      <c r="I1229" s="1">
        <v>9.375E-2</v>
      </c>
      <c r="J1229" s="2" t="s">
        <v>8</v>
      </c>
    </row>
    <row r="1230" spans="1:10" ht="12" customHeight="1" x14ac:dyDescent="0.3">
      <c r="A1230" s="3" t="s">
        <v>19</v>
      </c>
      <c r="B1230" s="1">
        <v>91199101</v>
      </c>
      <c r="C1230" s="1" t="s">
        <v>11</v>
      </c>
      <c r="D1230" s="1">
        <v>91199101</v>
      </c>
      <c r="E1230" s="1" t="s">
        <v>1247</v>
      </c>
      <c r="F1230" s="2">
        <v>1</v>
      </c>
      <c r="G1230" s="2" t="s">
        <v>13</v>
      </c>
      <c r="H1230" s="1">
        <v>1.1000000000000001</v>
      </c>
      <c r="I1230" s="1">
        <v>9.375E-2</v>
      </c>
      <c r="J1230" s="2" t="s">
        <v>8</v>
      </c>
    </row>
    <row r="1231" spans="1:10" ht="12" customHeight="1" x14ac:dyDescent="0.3">
      <c r="A1231" s="3" t="s">
        <v>19</v>
      </c>
      <c r="B1231" s="1">
        <v>91199102</v>
      </c>
      <c r="C1231" s="1" t="s">
        <v>11</v>
      </c>
      <c r="D1231" s="1">
        <v>91199102</v>
      </c>
      <c r="E1231" s="1" t="s">
        <v>1248</v>
      </c>
      <c r="F1231" s="2">
        <v>1</v>
      </c>
      <c r="G1231" s="2" t="s">
        <v>13</v>
      </c>
      <c r="H1231" s="1">
        <v>1.1000000000000001</v>
      </c>
      <c r="I1231" s="1">
        <v>9.375E-2</v>
      </c>
      <c r="J1231" s="2" t="s">
        <v>8</v>
      </c>
    </row>
    <row r="1232" spans="1:10" ht="12" customHeight="1" x14ac:dyDescent="0.3">
      <c r="A1232" s="3" t="s">
        <v>19</v>
      </c>
      <c r="B1232" s="1">
        <v>91205302</v>
      </c>
      <c r="C1232" s="1" t="s">
        <v>11</v>
      </c>
      <c r="D1232" s="1">
        <v>91205302</v>
      </c>
      <c r="E1232" s="1" t="s">
        <v>1249</v>
      </c>
      <c r="F1232" s="2">
        <v>1</v>
      </c>
      <c r="G1232" s="2" t="s">
        <v>13</v>
      </c>
      <c r="H1232" s="1">
        <v>1.1000000000000001</v>
      </c>
      <c r="I1232" s="1">
        <v>9.375E-2</v>
      </c>
      <c r="J1232" s="2" t="s">
        <v>8</v>
      </c>
    </row>
    <row r="1233" spans="1:10" ht="12" customHeight="1" x14ac:dyDescent="0.3">
      <c r="A1233" s="3" t="s">
        <v>19</v>
      </c>
      <c r="B1233" s="1">
        <v>91208702</v>
      </c>
      <c r="C1233" s="1" t="s">
        <v>11</v>
      </c>
      <c r="D1233" s="1">
        <v>91208702</v>
      </c>
      <c r="E1233" s="1" t="s">
        <v>1250</v>
      </c>
      <c r="F1233" s="2">
        <v>1</v>
      </c>
      <c r="G1233" s="2" t="s">
        <v>13</v>
      </c>
      <c r="H1233" s="1">
        <v>1.1000000000000001</v>
      </c>
      <c r="I1233" s="1">
        <v>9.375E-2</v>
      </c>
      <c r="J1233" s="2" t="s">
        <v>8</v>
      </c>
    </row>
    <row r="1234" spans="1:10" ht="12" customHeight="1" x14ac:dyDescent="0.3">
      <c r="A1234" s="3" t="s">
        <v>19</v>
      </c>
      <c r="B1234" s="1">
        <v>20031308</v>
      </c>
      <c r="C1234" s="1" t="s">
        <v>11</v>
      </c>
      <c r="D1234" s="1">
        <v>20031308</v>
      </c>
      <c r="E1234" s="1" t="s">
        <v>599</v>
      </c>
      <c r="F1234" s="2">
        <v>1</v>
      </c>
      <c r="G1234" s="2" t="s">
        <v>13</v>
      </c>
      <c r="H1234" s="1">
        <v>1.1000000000000001</v>
      </c>
      <c r="I1234" s="1">
        <v>9.375E-2</v>
      </c>
      <c r="J1234" s="2" t="s">
        <v>8</v>
      </c>
    </row>
    <row r="1235" spans="1:10" ht="12" customHeight="1" x14ac:dyDescent="0.3">
      <c r="A1235" s="3" t="s">
        <v>19</v>
      </c>
      <c r="B1235" s="1">
        <v>20031609</v>
      </c>
      <c r="C1235" s="1" t="s">
        <v>11</v>
      </c>
      <c r="D1235" s="1">
        <v>20031609</v>
      </c>
      <c r="E1235" s="1" t="s">
        <v>600</v>
      </c>
      <c r="F1235" s="2">
        <v>1</v>
      </c>
      <c r="G1235" s="2" t="s">
        <v>13</v>
      </c>
      <c r="H1235" s="1">
        <v>1.1000000000000001</v>
      </c>
      <c r="I1235" s="1">
        <v>9.375E-2</v>
      </c>
      <c r="J1235" s="2" t="s">
        <v>8</v>
      </c>
    </row>
    <row r="1236" spans="1:10" ht="12" customHeight="1" x14ac:dyDescent="0.3">
      <c r="A1236" s="3" t="s">
        <v>19</v>
      </c>
      <c r="B1236" s="1">
        <v>91291101</v>
      </c>
      <c r="C1236" s="1" t="s">
        <v>11</v>
      </c>
      <c r="D1236" s="1">
        <v>91291101</v>
      </c>
      <c r="E1236" s="1" t="s">
        <v>1246</v>
      </c>
      <c r="F1236" s="2">
        <v>1</v>
      </c>
      <c r="G1236" s="2" t="s">
        <v>13</v>
      </c>
      <c r="H1236" s="1">
        <v>1.1000000000000001</v>
      </c>
      <c r="I1236" s="1">
        <v>9.375E-2</v>
      </c>
      <c r="J1236" s="2" t="s">
        <v>8</v>
      </c>
    </row>
    <row r="1237" spans="1:10" ht="12" customHeight="1" x14ac:dyDescent="0.3">
      <c r="A1237" s="3" t="s">
        <v>19</v>
      </c>
      <c r="B1237" s="1">
        <v>91294103</v>
      </c>
      <c r="C1237" s="1" t="s">
        <v>11</v>
      </c>
      <c r="D1237" s="1">
        <v>91294103</v>
      </c>
      <c r="E1237" s="1" t="s">
        <v>1201</v>
      </c>
      <c r="F1237" s="2">
        <v>1</v>
      </c>
      <c r="G1237" s="2" t="s">
        <v>13</v>
      </c>
      <c r="H1237" s="1">
        <v>1.1000000000000001</v>
      </c>
      <c r="I1237" s="1">
        <v>9.375E-2</v>
      </c>
      <c r="J1237" s="2" t="s">
        <v>8</v>
      </c>
    </row>
    <row r="1238" spans="1:10" ht="12" customHeight="1" x14ac:dyDescent="0.3">
      <c r="A1238" s="3" t="s">
        <v>19</v>
      </c>
      <c r="B1238" s="1">
        <v>91294102</v>
      </c>
      <c r="C1238" s="1" t="s">
        <v>11</v>
      </c>
      <c r="D1238" s="1">
        <v>91294102</v>
      </c>
      <c r="E1238" s="1" t="s">
        <v>1200</v>
      </c>
      <c r="F1238" s="2">
        <v>1</v>
      </c>
      <c r="G1238" s="2" t="s">
        <v>13</v>
      </c>
      <c r="H1238" s="1">
        <v>1.1000000000000001</v>
      </c>
      <c r="I1238" s="1">
        <v>9.375E-2</v>
      </c>
      <c r="J1238" s="2" t="s">
        <v>8</v>
      </c>
    </row>
    <row r="1239" spans="1:10" ht="12" customHeight="1" x14ac:dyDescent="0.3">
      <c r="A1239" s="3" t="s">
        <v>19</v>
      </c>
      <c r="B1239" s="1">
        <v>91296103</v>
      </c>
      <c r="C1239" s="1" t="s">
        <v>11</v>
      </c>
      <c r="D1239" s="1">
        <v>91296103</v>
      </c>
      <c r="E1239" s="1" t="s">
        <v>1187</v>
      </c>
      <c r="F1239" s="2">
        <v>1</v>
      </c>
      <c r="G1239" s="2" t="s">
        <v>13</v>
      </c>
      <c r="H1239" s="1">
        <v>1.1000000000000001</v>
      </c>
      <c r="I1239" s="1">
        <v>9.375E-2</v>
      </c>
      <c r="J1239" s="2" t="s">
        <v>8</v>
      </c>
    </row>
    <row r="1240" spans="1:10" ht="12" customHeight="1" x14ac:dyDescent="0.3">
      <c r="A1240" s="3" t="s">
        <v>19</v>
      </c>
      <c r="B1240" s="1">
        <v>91296102</v>
      </c>
      <c r="C1240" s="1" t="s">
        <v>11</v>
      </c>
      <c r="D1240" s="1">
        <v>91296102</v>
      </c>
      <c r="E1240" s="1" t="s">
        <v>1186</v>
      </c>
      <c r="F1240" s="2">
        <v>1</v>
      </c>
      <c r="G1240" s="2" t="s">
        <v>13</v>
      </c>
      <c r="H1240" s="1">
        <v>1.1000000000000001</v>
      </c>
      <c r="I1240" s="1">
        <v>9.375E-2</v>
      </c>
      <c r="J1240" s="2" t="s">
        <v>8</v>
      </c>
    </row>
    <row r="1241" spans="1:10" ht="12" customHeight="1" x14ac:dyDescent="0.3">
      <c r="A1241" s="3" t="s">
        <v>19</v>
      </c>
      <c r="B1241" s="1">
        <v>91299102</v>
      </c>
      <c r="C1241" s="1" t="s">
        <v>11</v>
      </c>
      <c r="D1241" s="1">
        <v>91299102</v>
      </c>
      <c r="E1241" s="1" t="s">
        <v>1251</v>
      </c>
      <c r="F1241" s="2">
        <v>1</v>
      </c>
      <c r="G1241" s="2" t="s">
        <v>13</v>
      </c>
      <c r="H1241" s="1">
        <v>1.1000000000000001</v>
      </c>
      <c r="I1241" s="1">
        <v>9.375E-2</v>
      </c>
      <c r="J1241" s="2" t="s">
        <v>8</v>
      </c>
    </row>
    <row r="1242" spans="1:10" ht="12" customHeight="1" x14ac:dyDescent="0.3">
      <c r="A1242" s="3" t="s">
        <v>19</v>
      </c>
      <c r="B1242" s="1">
        <v>91299101</v>
      </c>
      <c r="C1242" s="1" t="s">
        <v>11</v>
      </c>
      <c r="D1242" s="1">
        <v>91299101</v>
      </c>
      <c r="E1242" s="1" t="s">
        <v>1247</v>
      </c>
      <c r="F1242" s="2">
        <v>1</v>
      </c>
      <c r="G1242" s="2" t="s">
        <v>13</v>
      </c>
      <c r="H1242" s="1">
        <v>1.1000000000000001</v>
      </c>
      <c r="I1242" s="1">
        <v>9.375E-2</v>
      </c>
      <c r="J1242" s="2" t="s">
        <v>8</v>
      </c>
    </row>
    <row r="1243" spans="1:10" ht="12" customHeight="1" x14ac:dyDescent="0.3">
      <c r="A1243" s="3" t="s">
        <v>19</v>
      </c>
      <c r="B1243" s="1">
        <v>91291102</v>
      </c>
      <c r="C1243" s="1" t="s">
        <v>11</v>
      </c>
      <c r="D1243" s="1">
        <v>91291102</v>
      </c>
      <c r="E1243" s="1" t="s">
        <v>1245</v>
      </c>
      <c r="F1243" s="2">
        <v>1</v>
      </c>
      <c r="G1243" s="2" t="s">
        <v>13</v>
      </c>
      <c r="H1243" s="1">
        <v>1.1000000000000001</v>
      </c>
      <c r="I1243" s="1">
        <v>9.375E-2</v>
      </c>
      <c r="J1243" s="2" t="s">
        <v>8</v>
      </c>
    </row>
    <row r="1244" spans="1:10" ht="12" customHeight="1" x14ac:dyDescent="0.3">
      <c r="A1244" s="3" t="s">
        <v>19</v>
      </c>
      <c r="B1244" s="1">
        <v>91294101</v>
      </c>
      <c r="C1244" s="1" t="s">
        <v>11</v>
      </c>
      <c r="D1244" s="1">
        <v>91294101</v>
      </c>
      <c r="E1244" s="1" t="s">
        <v>1252</v>
      </c>
      <c r="F1244" s="2">
        <v>1</v>
      </c>
      <c r="G1244" s="2" t="s">
        <v>13</v>
      </c>
      <c r="H1244" s="1">
        <v>1.1000000000000001</v>
      </c>
      <c r="I1244" s="1">
        <v>9.375E-2</v>
      </c>
      <c r="J1244" s="2" t="s">
        <v>8</v>
      </c>
    </row>
    <row r="1245" spans="1:10" ht="12" customHeight="1" x14ac:dyDescent="0.3">
      <c r="A1245" s="3" t="s">
        <v>19</v>
      </c>
      <c r="B1245" s="1">
        <v>91199103</v>
      </c>
      <c r="C1245" s="1" t="s">
        <v>11</v>
      </c>
      <c r="D1245" s="1">
        <v>91199103</v>
      </c>
      <c r="E1245" s="1" t="s">
        <v>1253</v>
      </c>
      <c r="F1245" s="2">
        <v>1</v>
      </c>
      <c r="G1245" s="2" t="s">
        <v>13</v>
      </c>
      <c r="H1245" s="1">
        <v>1.1000000000000001</v>
      </c>
      <c r="I1245" s="1">
        <v>9.375E-2</v>
      </c>
      <c r="J1245" s="2" t="s">
        <v>8</v>
      </c>
    </row>
    <row r="1246" spans="1:10" ht="12" customHeight="1" x14ac:dyDescent="0.3">
      <c r="A1246" s="3" t="s">
        <v>19</v>
      </c>
      <c r="B1246" s="1">
        <v>91194101</v>
      </c>
      <c r="C1246" s="1" t="s">
        <v>11</v>
      </c>
      <c r="D1246" s="1">
        <v>91194101</v>
      </c>
      <c r="E1246" s="1" t="s">
        <v>1252</v>
      </c>
      <c r="F1246" s="2">
        <v>1</v>
      </c>
      <c r="G1246" s="2" t="s">
        <v>13</v>
      </c>
      <c r="H1246" s="1">
        <v>1.1000000000000001</v>
      </c>
      <c r="I1246" s="1">
        <v>9.375E-2</v>
      </c>
      <c r="J1246" s="2" t="s">
        <v>8</v>
      </c>
    </row>
    <row r="1247" spans="1:10" ht="12" customHeight="1" x14ac:dyDescent="0.3">
      <c r="A1247" s="3" t="s">
        <v>19</v>
      </c>
      <c r="B1247" s="1">
        <v>91205702</v>
      </c>
      <c r="C1247" s="1" t="s">
        <v>11</v>
      </c>
      <c r="D1247" s="1">
        <v>91205702</v>
      </c>
      <c r="E1247" s="1" t="s">
        <v>1249</v>
      </c>
      <c r="F1247" s="2">
        <v>1</v>
      </c>
      <c r="G1247" s="2" t="s">
        <v>13</v>
      </c>
      <c r="H1247" s="1">
        <v>1.1000000000000001</v>
      </c>
      <c r="I1247" s="1">
        <v>9.375E-2</v>
      </c>
      <c r="J1247" s="2" t="s">
        <v>8</v>
      </c>
    </row>
    <row r="1248" spans="1:10" ht="12" customHeight="1" x14ac:dyDescent="0.3">
      <c r="A1248" s="3" t="s">
        <v>19</v>
      </c>
      <c r="B1248" s="1">
        <v>20015304</v>
      </c>
      <c r="C1248" s="1" t="s">
        <v>11</v>
      </c>
      <c r="D1248" s="1">
        <v>20015304</v>
      </c>
      <c r="E1248" s="1" t="s">
        <v>1254</v>
      </c>
      <c r="F1248" s="2">
        <v>1</v>
      </c>
      <c r="G1248" s="2" t="s">
        <v>13</v>
      </c>
      <c r="H1248" s="1">
        <v>1.1000000000000001</v>
      </c>
      <c r="I1248" s="1">
        <v>9.375E-2</v>
      </c>
      <c r="J1248" s="2" t="s">
        <v>8</v>
      </c>
    </row>
    <row r="1249" spans="1:10" ht="12" customHeight="1" x14ac:dyDescent="0.3">
      <c r="A1249" s="3" t="s">
        <v>19</v>
      </c>
      <c r="B1249" s="1">
        <v>30004202</v>
      </c>
      <c r="C1249" s="1" t="s">
        <v>11</v>
      </c>
      <c r="D1249" s="1">
        <v>30004202</v>
      </c>
      <c r="E1249" s="1" t="s">
        <v>1255</v>
      </c>
      <c r="F1249" s="2">
        <v>1</v>
      </c>
      <c r="G1249" s="2" t="s">
        <v>13</v>
      </c>
      <c r="H1249" s="1">
        <v>1.1000000000000001</v>
      </c>
      <c r="I1249" s="1">
        <v>9.375E-2</v>
      </c>
      <c r="J1249" s="2" t="s">
        <v>8</v>
      </c>
    </row>
    <row r="1250" spans="1:10" ht="12" customHeight="1" x14ac:dyDescent="0.3">
      <c r="A1250" s="3" t="s">
        <v>19</v>
      </c>
      <c r="B1250" s="1">
        <v>30003902</v>
      </c>
      <c r="C1250" s="1" t="s">
        <v>11</v>
      </c>
      <c r="D1250" s="1">
        <v>30003902</v>
      </c>
      <c r="E1250" s="1" t="s">
        <v>1256</v>
      </c>
      <c r="F1250" s="2">
        <v>1</v>
      </c>
      <c r="G1250" s="2" t="s">
        <v>13</v>
      </c>
      <c r="H1250" s="1">
        <v>1.1000000000000001</v>
      </c>
      <c r="I1250" s="1">
        <v>9.375E-2</v>
      </c>
      <c r="J1250" s="2" t="s">
        <v>8</v>
      </c>
    </row>
    <row r="1251" spans="1:10" ht="12" customHeight="1" x14ac:dyDescent="0.3">
      <c r="A1251" s="3" t="s">
        <v>19</v>
      </c>
      <c r="B1251" s="1">
        <v>30003901</v>
      </c>
      <c r="C1251" s="1" t="s">
        <v>11</v>
      </c>
      <c r="D1251" s="1">
        <v>30003901</v>
      </c>
      <c r="E1251" s="1" t="s">
        <v>1257</v>
      </c>
      <c r="F1251" s="2">
        <v>1</v>
      </c>
      <c r="G1251" s="2" t="s">
        <v>13</v>
      </c>
      <c r="H1251" s="1">
        <v>1.1000000000000001</v>
      </c>
      <c r="I1251" s="1">
        <v>9.375E-2</v>
      </c>
      <c r="J1251" s="2" t="s">
        <v>8</v>
      </c>
    </row>
    <row r="1252" spans="1:10" ht="12" customHeight="1" x14ac:dyDescent="0.3">
      <c r="A1252" s="3" t="s">
        <v>19</v>
      </c>
      <c r="B1252" s="1">
        <v>20020008</v>
      </c>
      <c r="C1252" s="1" t="s">
        <v>11</v>
      </c>
      <c r="D1252" s="1">
        <v>20020008</v>
      </c>
      <c r="E1252" s="1" t="s">
        <v>1258</v>
      </c>
      <c r="F1252" s="2">
        <v>1</v>
      </c>
      <c r="G1252" s="2" t="s">
        <v>13</v>
      </c>
      <c r="H1252" s="1">
        <v>1.1000000000000001</v>
      </c>
      <c r="I1252" s="1">
        <v>9.375E-2</v>
      </c>
      <c r="J1252" s="2" t="s">
        <v>8</v>
      </c>
    </row>
    <row r="1253" spans="1:10" ht="12" customHeight="1" x14ac:dyDescent="0.3">
      <c r="A1253" s="3" t="s">
        <v>19</v>
      </c>
      <c r="B1253" s="1">
        <v>30004801</v>
      </c>
      <c r="C1253" s="1" t="s">
        <v>11</v>
      </c>
      <c r="D1253" s="1">
        <v>30004801</v>
      </c>
      <c r="E1253" s="1" t="s">
        <v>1259</v>
      </c>
      <c r="F1253" s="2">
        <v>1</v>
      </c>
      <c r="G1253" s="2" t="s">
        <v>13</v>
      </c>
      <c r="H1253" s="1">
        <v>1.1000000000000001</v>
      </c>
      <c r="I1253" s="1">
        <v>9.375E-2</v>
      </c>
      <c r="J1253" s="2" t="s">
        <v>8</v>
      </c>
    </row>
    <row r="1254" spans="1:10" ht="12" customHeight="1" x14ac:dyDescent="0.3">
      <c r="A1254" s="3" t="s">
        <v>19</v>
      </c>
      <c r="B1254" s="1">
        <v>30004802</v>
      </c>
      <c r="C1254" s="1" t="s">
        <v>11</v>
      </c>
      <c r="D1254" s="1">
        <v>30004802</v>
      </c>
      <c r="E1254" s="1" t="s">
        <v>1260</v>
      </c>
      <c r="F1254" s="2">
        <v>1</v>
      </c>
      <c r="G1254" s="2" t="s">
        <v>13</v>
      </c>
      <c r="H1254" s="1">
        <v>1.1000000000000001</v>
      </c>
      <c r="I1254" s="1">
        <v>9.375E-2</v>
      </c>
      <c r="J1254" s="2" t="s">
        <v>8</v>
      </c>
    </row>
    <row r="1255" spans="1:10" ht="12" customHeight="1" x14ac:dyDescent="0.3">
      <c r="A1255" s="3" t="s">
        <v>19</v>
      </c>
      <c r="B1255" s="1">
        <v>30004805</v>
      </c>
      <c r="C1255" s="1" t="s">
        <v>11</v>
      </c>
      <c r="D1255" s="1">
        <v>30004805</v>
      </c>
      <c r="E1255" s="1" t="s">
        <v>1261</v>
      </c>
      <c r="F1255" s="2">
        <v>1</v>
      </c>
      <c r="G1255" s="2" t="s">
        <v>13</v>
      </c>
      <c r="H1255" s="1">
        <v>1.1000000000000001</v>
      </c>
      <c r="I1255" s="1">
        <v>9.375E-2</v>
      </c>
      <c r="J1255" s="2" t="s">
        <v>8</v>
      </c>
    </row>
    <row r="1256" spans="1:10" ht="12" customHeight="1" x14ac:dyDescent="0.3">
      <c r="A1256" s="3" t="s">
        <v>19</v>
      </c>
      <c r="B1256" s="1">
        <v>10050008</v>
      </c>
      <c r="C1256" s="1" t="s">
        <v>11</v>
      </c>
      <c r="D1256" s="1">
        <v>10050008</v>
      </c>
      <c r="E1256" s="1" t="s">
        <v>1262</v>
      </c>
      <c r="F1256" s="2">
        <v>1</v>
      </c>
      <c r="G1256" s="2" t="s">
        <v>13</v>
      </c>
      <c r="H1256" s="1">
        <v>1.1000000000000001</v>
      </c>
      <c r="I1256" s="1">
        <v>9.375E-2</v>
      </c>
      <c r="J1256" s="2" t="s">
        <v>8</v>
      </c>
    </row>
    <row r="1257" spans="1:10" ht="12" customHeight="1" x14ac:dyDescent="0.3">
      <c r="A1257" s="3" t="s">
        <v>19</v>
      </c>
      <c r="B1257" s="1">
        <v>10050015</v>
      </c>
      <c r="C1257" s="1" t="s">
        <v>11</v>
      </c>
      <c r="D1257" s="1">
        <v>10050015</v>
      </c>
      <c r="E1257" s="1" t="s">
        <v>1263</v>
      </c>
      <c r="F1257" s="2">
        <v>1</v>
      </c>
      <c r="G1257" s="2" t="s">
        <v>13</v>
      </c>
      <c r="H1257" s="1">
        <v>1.1000000000000001</v>
      </c>
      <c r="I1257" s="1">
        <v>9.375E-2</v>
      </c>
      <c r="J1257" s="2" t="s">
        <v>8</v>
      </c>
    </row>
    <row r="1258" spans="1:10" ht="12" customHeight="1" x14ac:dyDescent="0.3">
      <c r="A1258" s="3" t="s">
        <v>19</v>
      </c>
      <c r="B1258" s="1">
        <v>30004803</v>
      </c>
      <c r="C1258" s="1" t="s">
        <v>11</v>
      </c>
      <c r="D1258" s="1">
        <v>30004803</v>
      </c>
      <c r="E1258" s="1" t="s">
        <v>1264</v>
      </c>
      <c r="F1258" s="2">
        <v>1</v>
      </c>
      <c r="G1258" s="2" t="s">
        <v>13</v>
      </c>
      <c r="H1258" s="1">
        <v>1.1000000000000001</v>
      </c>
      <c r="I1258" s="1">
        <v>9.375E-2</v>
      </c>
      <c r="J1258" s="2" t="s">
        <v>8</v>
      </c>
    </row>
    <row r="1259" spans="1:10" ht="12" customHeight="1" x14ac:dyDescent="0.3">
      <c r="A1259" s="3" t="s">
        <v>19</v>
      </c>
      <c r="B1259" s="1">
        <v>91414014</v>
      </c>
      <c r="C1259" s="1" t="s">
        <v>11</v>
      </c>
      <c r="D1259" s="1">
        <v>91414014</v>
      </c>
      <c r="E1259" s="1" t="s">
        <v>1265</v>
      </c>
      <c r="F1259" s="2">
        <v>1</v>
      </c>
      <c r="G1259" s="2" t="s">
        <v>13</v>
      </c>
      <c r="H1259" s="1">
        <v>1.1000000000000001</v>
      </c>
      <c r="I1259" s="1">
        <v>9.375E-2</v>
      </c>
      <c r="J1259" s="2" t="s">
        <v>8</v>
      </c>
    </row>
    <row r="1260" spans="1:10" ht="12" customHeight="1" x14ac:dyDescent="0.3">
      <c r="A1260" s="3" t="s">
        <v>19</v>
      </c>
      <c r="B1260" s="1">
        <v>10050502</v>
      </c>
      <c r="C1260" s="1" t="s">
        <v>11</v>
      </c>
      <c r="D1260" s="1">
        <v>10050502</v>
      </c>
      <c r="E1260" s="1" t="s">
        <v>1266</v>
      </c>
      <c r="F1260" s="2">
        <v>1</v>
      </c>
      <c r="G1260" s="2" t="s">
        <v>13</v>
      </c>
      <c r="H1260" s="1">
        <v>1.1000000000000001</v>
      </c>
      <c r="I1260" s="1">
        <v>9.375E-2</v>
      </c>
      <c r="J1260" s="2" t="s">
        <v>8</v>
      </c>
    </row>
    <row r="1261" spans="1:10" ht="12" customHeight="1" x14ac:dyDescent="0.3">
      <c r="A1261" s="3" t="s">
        <v>19</v>
      </c>
      <c r="B1261" s="1">
        <v>10050506</v>
      </c>
      <c r="C1261" s="1" t="s">
        <v>11</v>
      </c>
      <c r="D1261" s="1">
        <v>10050506</v>
      </c>
      <c r="E1261" s="1" t="s">
        <v>1267</v>
      </c>
      <c r="F1261" s="2">
        <v>1</v>
      </c>
      <c r="G1261" s="2" t="s">
        <v>13</v>
      </c>
      <c r="H1261" s="1">
        <v>1.1000000000000001</v>
      </c>
      <c r="I1261" s="1">
        <v>9.375E-2</v>
      </c>
      <c r="J1261" s="2" t="s">
        <v>8</v>
      </c>
    </row>
    <row r="1262" spans="1:10" ht="12" customHeight="1" x14ac:dyDescent="0.3">
      <c r="A1262" s="3" t="s">
        <v>19</v>
      </c>
      <c r="B1262" s="1">
        <v>10050505</v>
      </c>
      <c r="C1262" s="1" t="s">
        <v>11</v>
      </c>
      <c r="D1262" s="1">
        <v>10050505</v>
      </c>
      <c r="E1262" s="1" t="s">
        <v>1268</v>
      </c>
      <c r="F1262" s="2">
        <v>1</v>
      </c>
      <c r="G1262" s="2" t="s">
        <v>13</v>
      </c>
      <c r="H1262" s="1">
        <v>1.1000000000000001</v>
      </c>
      <c r="I1262" s="1">
        <v>9.375E-2</v>
      </c>
      <c r="J1262" s="2" t="s">
        <v>8</v>
      </c>
    </row>
    <row r="1263" spans="1:10" ht="12" customHeight="1" x14ac:dyDescent="0.3">
      <c r="A1263" s="3" t="s">
        <v>19</v>
      </c>
      <c r="B1263" s="1">
        <v>10050508</v>
      </c>
      <c r="C1263" s="1" t="s">
        <v>11</v>
      </c>
      <c r="D1263" s="1">
        <v>10050508</v>
      </c>
      <c r="E1263" s="1" t="s">
        <v>1269</v>
      </c>
      <c r="F1263" s="2">
        <v>1</v>
      </c>
      <c r="G1263" s="2" t="s">
        <v>13</v>
      </c>
      <c r="H1263" s="1">
        <v>1.1000000000000001</v>
      </c>
      <c r="I1263" s="1">
        <v>9.375E-2</v>
      </c>
      <c r="J1263" s="2" t="s">
        <v>8</v>
      </c>
    </row>
    <row r="1264" spans="1:10" ht="12" customHeight="1" x14ac:dyDescent="0.3">
      <c r="A1264" s="3" t="s">
        <v>19</v>
      </c>
      <c r="B1264" s="1">
        <v>30003410</v>
      </c>
      <c r="C1264" s="1" t="s">
        <v>11</v>
      </c>
      <c r="D1264" s="1">
        <v>30003410</v>
      </c>
      <c r="E1264" s="1" t="s">
        <v>1270</v>
      </c>
      <c r="F1264" s="2">
        <v>1</v>
      </c>
      <c r="G1264" s="2" t="s">
        <v>13</v>
      </c>
      <c r="H1264" s="1">
        <v>1.1000000000000001</v>
      </c>
      <c r="I1264" s="1">
        <v>9.375E-2</v>
      </c>
      <c r="J1264" s="2" t="s">
        <v>8</v>
      </c>
    </row>
    <row r="1265" spans="1:10" ht="12" customHeight="1" x14ac:dyDescent="0.3">
      <c r="A1265" s="3" t="s">
        <v>19</v>
      </c>
      <c r="B1265" s="1">
        <v>30003411</v>
      </c>
      <c r="C1265" s="1" t="s">
        <v>11</v>
      </c>
      <c r="D1265" s="1">
        <v>30003411</v>
      </c>
      <c r="E1265" s="1" t="s">
        <v>1271</v>
      </c>
      <c r="F1265" s="2">
        <v>1</v>
      </c>
      <c r="G1265" s="2" t="s">
        <v>13</v>
      </c>
      <c r="H1265" s="1">
        <v>1.1000000000000001</v>
      </c>
      <c r="I1265" s="1">
        <v>9.375E-2</v>
      </c>
      <c r="J1265" s="2" t="s">
        <v>8</v>
      </c>
    </row>
    <row r="1266" spans="1:10" ht="12" customHeight="1" x14ac:dyDescent="0.3">
      <c r="A1266" s="3" t="s">
        <v>19</v>
      </c>
      <c r="B1266" s="1">
        <v>91032406</v>
      </c>
      <c r="C1266" s="1" t="s">
        <v>11</v>
      </c>
      <c r="D1266" s="1">
        <v>91032406</v>
      </c>
      <c r="E1266" s="1" t="s">
        <v>1272</v>
      </c>
      <c r="F1266" s="2">
        <v>1</v>
      </c>
      <c r="G1266" s="2" t="s">
        <v>13</v>
      </c>
      <c r="H1266" s="1">
        <v>1.1000000000000001</v>
      </c>
      <c r="I1266" s="1">
        <v>9.375E-2</v>
      </c>
      <c r="J1266" s="2" t="s">
        <v>8</v>
      </c>
    </row>
    <row r="1267" spans="1:10" ht="12" customHeight="1" x14ac:dyDescent="0.3">
      <c r="A1267" s="3" t="s">
        <v>19</v>
      </c>
      <c r="B1267" s="1">
        <v>91032606</v>
      </c>
      <c r="C1267" s="1" t="s">
        <v>11</v>
      </c>
      <c r="D1267" s="1">
        <v>91032606</v>
      </c>
      <c r="E1267" s="1" t="s">
        <v>1273</v>
      </c>
      <c r="F1267" s="2">
        <v>1</v>
      </c>
      <c r="G1267" s="2" t="s">
        <v>13</v>
      </c>
      <c r="H1267" s="1">
        <v>1.1000000000000001</v>
      </c>
      <c r="I1267" s="1">
        <v>9.375E-2</v>
      </c>
      <c r="J1267" s="2" t="s">
        <v>8</v>
      </c>
    </row>
    <row r="1268" spans="1:10" ht="12" customHeight="1" x14ac:dyDescent="0.3">
      <c r="A1268" s="3" t="s">
        <v>19</v>
      </c>
      <c r="B1268" s="1">
        <v>91033006</v>
      </c>
      <c r="C1268" s="1" t="s">
        <v>11</v>
      </c>
      <c r="D1268" s="1">
        <v>91033006</v>
      </c>
      <c r="E1268" s="1" t="s">
        <v>1274</v>
      </c>
      <c r="F1268" s="2">
        <v>1</v>
      </c>
      <c r="G1268" s="2" t="s">
        <v>13</v>
      </c>
      <c r="H1268" s="1">
        <v>1.1000000000000001</v>
      </c>
      <c r="I1268" s="1">
        <v>9.375E-2</v>
      </c>
      <c r="J1268" s="2" t="s">
        <v>8</v>
      </c>
    </row>
    <row r="1269" spans="1:10" ht="12" customHeight="1" x14ac:dyDescent="0.3">
      <c r="A1269" s="3" t="s">
        <v>19</v>
      </c>
      <c r="B1269" s="1">
        <v>92414001</v>
      </c>
      <c r="C1269" s="1" t="s">
        <v>11</v>
      </c>
      <c r="D1269" s="1">
        <v>92414001</v>
      </c>
      <c r="E1269" s="1" t="s">
        <v>1275</v>
      </c>
      <c r="F1269" s="2">
        <v>1</v>
      </c>
      <c r="G1269" s="2" t="s">
        <v>13</v>
      </c>
      <c r="H1269" s="1">
        <v>1.1000000000000001</v>
      </c>
      <c r="I1269" s="1">
        <v>9.375E-2</v>
      </c>
      <c r="J1269" s="2" t="s">
        <v>8</v>
      </c>
    </row>
    <row r="1270" spans="1:10" ht="12" customHeight="1" x14ac:dyDescent="0.3">
      <c r="A1270" s="3" t="s">
        <v>19</v>
      </c>
      <c r="B1270" s="1">
        <v>92514001</v>
      </c>
      <c r="C1270" s="1" t="s">
        <v>11</v>
      </c>
      <c r="D1270" s="1">
        <v>92514001</v>
      </c>
      <c r="E1270" s="1" t="s">
        <v>1276</v>
      </c>
      <c r="F1270" s="2">
        <v>1</v>
      </c>
      <c r="G1270" s="2" t="s">
        <v>13</v>
      </c>
      <c r="H1270" s="1">
        <v>1.1000000000000001</v>
      </c>
      <c r="I1270" s="1">
        <v>9.375E-2</v>
      </c>
      <c r="J1270" s="2" t="s">
        <v>8</v>
      </c>
    </row>
    <row r="1271" spans="1:10" ht="12" customHeight="1" x14ac:dyDescent="0.3">
      <c r="A1271" s="3" t="s">
        <v>19</v>
      </c>
      <c r="B1271" s="1">
        <v>92514002</v>
      </c>
      <c r="C1271" s="1" t="s">
        <v>11</v>
      </c>
      <c r="D1271" s="1">
        <v>92514002</v>
      </c>
      <c r="E1271" s="1" t="s">
        <v>1277</v>
      </c>
      <c r="F1271" s="2">
        <v>1</v>
      </c>
      <c r="G1271" s="2" t="s">
        <v>13</v>
      </c>
      <c r="H1271" s="1">
        <v>1.1000000000000001</v>
      </c>
      <c r="I1271" s="1">
        <v>9.375E-2</v>
      </c>
      <c r="J1271" s="2" t="s">
        <v>8</v>
      </c>
    </row>
    <row r="1272" spans="1:10" ht="12" customHeight="1" x14ac:dyDescent="0.3">
      <c r="A1272" s="3" t="s">
        <v>19</v>
      </c>
      <c r="B1272" s="1">
        <v>91159002</v>
      </c>
      <c r="C1272" s="1" t="s">
        <v>11</v>
      </c>
      <c r="D1272" s="1">
        <v>91159002</v>
      </c>
      <c r="E1272" s="1" t="s">
        <v>1278</v>
      </c>
      <c r="F1272" s="2">
        <v>1</v>
      </c>
      <c r="G1272" s="2" t="s">
        <v>13</v>
      </c>
      <c r="H1272" s="1">
        <v>1.1000000000000001</v>
      </c>
      <c r="I1272" s="1">
        <v>9.375E-2</v>
      </c>
      <c r="J1272" s="2" t="s">
        <v>8</v>
      </c>
    </row>
    <row r="1273" spans="1:10" ht="12" customHeight="1" x14ac:dyDescent="0.3">
      <c r="A1273" s="3" t="s">
        <v>19</v>
      </c>
      <c r="B1273" s="1">
        <v>92014001</v>
      </c>
      <c r="C1273" s="1" t="s">
        <v>11</v>
      </c>
      <c r="D1273" s="1">
        <v>92014001</v>
      </c>
      <c r="E1273" s="1" t="s">
        <v>1279</v>
      </c>
      <c r="F1273" s="2">
        <v>1</v>
      </c>
      <c r="G1273" s="2" t="s">
        <v>13</v>
      </c>
      <c r="H1273" s="1">
        <v>1.1000000000000001</v>
      </c>
      <c r="I1273" s="1">
        <v>9.375E-2</v>
      </c>
      <c r="J1273" s="2" t="s">
        <v>8</v>
      </c>
    </row>
    <row r="1274" spans="1:10" ht="12" customHeight="1" x14ac:dyDescent="0.3">
      <c r="A1274" s="3" t="s">
        <v>19</v>
      </c>
      <c r="B1274" s="1">
        <v>30008506</v>
      </c>
      <c r="C1274" s="1" t="s">
        <v>11</v>
      </c>
      <c r="D1274" s="1">
        <v>30008506</v>
      </c>
      <c r="E1274" s="1" t="s">
        <v>1280</v>
      </c>
      <c r="F1274" s="2">
        <v>1</v>
      </c>
      <c r="G1274" s="2" t="s">
        <v>13</v>
      </c>
      <c r="H1274" s="1">
        <v>1.1000000000000001</v>
      </c>
      <c r="I1274" s="1">
        <v>9.375E-2</v>
      </c>
      <c r="J1274" s="2" t="s">
        <v>8</v>
      </c>
    </row>
    <row r="1275" spans="1:10" ht="12" customHeight="1" x14ac:dyDescent="0.3">
      <c r="A1275" s="3" t="s">
        <v>19</v>
      </c>
      <c r="B1275" s="1">
        <v>30008507</v>
      </c>
      <c r="C1275" s="1" t="s">
        <v>11</v>
      </c>
      <c r="D1275" s="1">
        <v>30008507</v>
      </c>
      <c r="E1275" s="1" t="s">
        <v>1281</v>
      </c>
      <c r="F1275" s="2">
        <v>1</v>
      </c>
      <c r="G1275" s="2" t="s">
        <v>13</v>
      </c>
      <c r="H1275" s="1">
        <v>1.1000000000000001</v>
      </c>
      <c r="I1275" s="1">
        <v>9.375E-2</v>
      </c>
      <c r="J1275" s="2" t="s">
        <v>8</v>
      </c>
    </row>
    <row r="1276" spans="1:10" ht="12" customHeight="1" x14ac:dyDescent="0.3">
      <c r="A1276" s="3" t="s">
        <v>19</v>
      </c>
      <c r="B1276" s="1">
        <v>30008510</v>
      </c>
      <c r="C1276" s="1" t="s">
        <v>11</v>
      </c>
      <c r="D1276" s="1">
        <v>30008510</v>
      </c>
      <c r="E1276" s="1" t="s">
        <v>1282</v>
      </c>
      <c r="F1276" s="2">
        <v>1</v>
      </c>
      <c r="G1276" s="2" t="s">
        <v>13</v>
      </c>
      <c r="H1276" s="1">
        <v>1.1000000000000001</v>
      </c>
      <c r="I1276" s="1">
        <v>9.375E-2</v>
      </c>
      <c r="J1276" s="2" t="s">
        <v>8</v>
      </c>
    </row>
    <row r="1277" spans="1:10" ht="12" customHeight="1" x14ac:dyDescent="0.3">
      <c r="A1277" s="3" t="s">
        <v>19</v>
      </c>
      <c r="B1277" s="1">
        <v>91014005</v>
      </c>
      <c r="C1277" s="1" t="s">
        <v>11</v>
      </c>
      <c r="D1277" s="1">
        <v>91014005</v>
      </c>
      <c r="E1277" s="1" t="s">
        <v>1283</v>
      </c>
      <c r="F1277" s="2">
        <v>1</v>
      </c>
      <c r="G1277" s="2" t="s">
        <v>13</v>
      </c>
      <c r="H1277" s="1">
        <v>1.1000000000000001</v>
      </c>
      <c r="I1277" s="1">
        <v>9.375E-2</v>
      </c>
      <c r="J1277" s="2" t="s">
        <v>8</v>
      </c>
    </row>
    <row r="1278" spans="1:10" ht="12" customHeight="1" x14ac:dyDescent="0.3">
      <c r="A1278" s="3" t="s">
        <v>19</v>
      </c>
      <c r="B1278" s="1">
        <v>91014006</v>
      </c>
      <c r="C1278" s="1" t="s">
        <v>11</v>
      </c>
      <c r="D1278" s="1">
        <v>91014006</v>
      </c>
      <c r="E1278" s="1" t="s">
        <v>1284</v>
      </c>
      <c r="F1278" s="2">
        <v>1</v>
      </c>
      <c r="G1278" s="2" t="s">
        <v>13</v>
      </c>
      <c r="H1278" s="1">
        <v>1.1000000000000001</v>
      </c>
      <c r="I1278" s="1">
        <v>9.375E-2</v>
      </c>
      <c r="J1278" s="2" t="s">
        <v>8</v>
      </c>
    </row>
    <row r="1279" spans="1:10" ht="12" customHeight="1" x14ac:dyDescent="0.3">
      <c r="A1279" s="3" t="s">
        <v>19</v>
      </c>
      <c r="B1279" s="1">
        <v>91014007</v>
      </c>
      <c r="C1279" s="1" t="s">
        <v>11</v>
      </c>
      <c r="D1279" s="1">
        <v>91014007</v>
      </c>
      <c r="E1279" s="1" t="s">
        <v>1285</v>
      </c>
      <c r="F1279" s="2">
        <v>1</v>
      </c>
      <c r="G1279" s="2" t="s">
        <v>13</v>
      </c>
      <c r="H1279" s="1">
        <v>1.1000000000000001</v>
      </c>
      <c r="I1279" s="1">
        <v>9.375E-2</v>
      </c>
      <c r="J1279" s="2" t="s">
        <v>8</v>
      </c>
    </row>
    <row r="1280" spans="1:10" ht="12" customHeight="1" x14ac:dyDescent="0.3">
      <c r="A1280" s="3" t="s">
        <v>19</v>
      </c>
      <c r="B1280" s="1">
        <v>95510004</v>
      </c>
      <c r="C1280" s="1" t="s">
        <v>11</v>
      </c>
      <c r="D1280" s="1">
        <v>95510004</v>
      </c>
      <c r="E1280" s="1" t="s">
        <v>1286</v>
      </c>
      <c r="F1280" s="2">
        <v>1</v>
      </c>
      <c r="G1280" s="2" t="s">
        <v>13</v>
      </c>
      <c r="H1280" s="1">
        <v>1.1000000000000001</v>
      </c>
      <c r="I1280" s="1">
        <v>9.375E-2</v>
      </c>
      <c r="J1280" s="2" t="s">
        <v>8</v>
      </c>
    </row>
    <row r="1281" spans="1:10" ht="12" customHeight="1" x14ac:dyDescent="0.3">
      <c r="A1281" s="3" t="s">
        <v>19</v>
      </c>
      <c r="B1281" s="1">
        <v>93100901</v>
      </c>
      <c r="C1281" s="1" t="s">
        <v>11</v>
      </c>
      <c r="D1281" s="1">
        <v>93100901</v>
      </c>
      <c r="E1281" s="1" t="s">
        <v>1287</v>
      </c>
      <c r="F1281" s="2">
        <v>1</v>
      </c>
      <c r="G1281" s="2" t="s">
        <v>13</v>
      </c>
      <c r="H1281" s="1">
        <v>1.1000000000000001</v>
      </c>
      <c r="I1281" s="1">
        <v>9.375E-2</v>
      </c>
      <c r="J1281" s="2" t="s">
        <v>8</v>
      </c>
    </row>
    <row r="1282" spans="1:10" ht="12" customHeight="1" x14ac:dyDescent="0.3">
      <c r="A1282" s="3" t="s">
        <v>19</v>
      </c>
      <c r="B1282" s="1">
        <v>93100902</v>
      </c>
      <c r="C1282" s="1" t="s">
        <v>11</v>
      </c>
      <c r="D1282" s="1">
        <v>93100902</v>
      </c>
      <c r="E1282" s="1" t="s">
        <v>1288</v>
      </c>
      <c r="F1282" s="2">
        <v>1</v>
      </c>
      <c r="G1282" s="2" t="s">
        <v>13</v>
      </c>
      <c r="H1282" s="1">
        <v>1.1000000000000001</v>
      </c>
      <c r="I1282" s="1">
        <v>9.375E-2</v>
      </c>
      <c r="J1282" s="2" t="s">
        <v>8</v>
      </c>
    </row>
    <row r="1283" spans="1:10" ht="12" customHeight="1" x14ac:dyDescent="0.3">
      <c r="A1283" s="3" t="s">
        <v>19</v>
      </c>
      <c r="B1283" s="1">
        <v>91130901</v>
      </c>
      <c r="C1283" s="1" t="s">
        <v>11</v>
      </c>
      <c r="D1283" s="1">
        <v>91130901</v>
      </c>
      <c r="E1283" s="1" t="s">
        <v>1289</v>
      </c>
      <c r="F1283" s="2">
        <v>1</v>
      </c>
      <c r="G1283" s="2" t="s">
        <v>13</v>
      </c>
      <c r="H1283" s="1">
        <v>1.1000000000000001</v>
      </c>
      <c r="I1283" s="1">
        <v>9.375E-2</v>
      </c>
      <c r="J1283" s="2" t="s">
        <v>8</v>
      </c>
    </row>
    <row r="1284" spans="1:10" ht="12" customHeight="1" x14ac:dyDescent="0.3">
      <c r="A1284" s="3" t="s">
        <v>19</v>
      </c>
      <c r="B1284" s="1">
        <v>91130901</v>
      </c>
      <c r="C1284" s="1" t="s">
        <v>11</v>
      </c>
      <c r="D1284" s="1">
        <v>91130901</v>
      </c>
      <c r="E1284" s="1" t="s">
        <v>1289</v>
      </c>
      <c r="F1284" s="2">
        <v>1</v>
      </c>
      <c r="G1284" s="2" t="s">
        <v>13</v>
      </c>
      <c r="H1284" s="1">
        <v>1.1000000000000001</v>
      </c>
      <c r="I1284" s="1">
        <v>9.375E-2</v>
      </c>
      <c r="J1284" s="2" t="s">
        <v>8</v>
      </c>
    </row>
    <row r="1285" spans="1:10" ht="12" customHeight="1" x14ac:dyDescent="0.3">
      <c r="A1285" s="3" t="s">
        <v>19</v>
      </c>
      <c r="B1285" s="1">
        <v>91130902</v>
      </c>
      <c r="C1285" s="1" t="s">
        <v>11</v>
      </c>
      <c r="D1285" s="1">
        <v>91130902</v>
      </c>
      <c r="E1285" s="1" t="s">
        <v>1290</v>
      </c>
      <c r="F1285" s="2">
        <v>1</v>
      </c>
      <c r="G1285" s="2" t="s">
        <v>13</v>
      </c>
      <c r="H1285" s="1">
        <v>1.1000000000000001</v>
      </c>
      <c r="I1285" s="1">
        <v>9.375E-2</v>
      </c>
      <c r="J1285" s="2" t="s">
        <v>8</v>
      </c>
    </row>
    <row r="1286" spans="1:10" ht="12" customHeight="1" x14ac:dyDescent="0.3">
      <c r="A1286" s="3" t="s">
        <v>19</v>
      </c>
      <c r="B1286" s="1">
        <v>91130902</v>
      </c>
      <c r="C1286" s="1" t="s">
        <v>11</v>
      </c>
      <c r="D1286" s="1">
        <v>91130902</v>
      </c>
      <c r="E1286" s="1" t="s">
        <v>1290</v>
      </c>
      <c r="F1286" s="2">
        <v>1</v>
      </c>
      <c r="G1286" s="2" t="s">
        <v>13</v>
      </c>
      <c r="H1286" s="1">
        <v>1.1000000000000001</v>
      </c>
      <c r="I1286" s="1">
        <v>9.375E-2</v>
      </c>
      <c r="J1286" s="2" t="s">
        <v>8</v>
      </c>
    </row>
    <row r="1287" spans="1:10" ht="12" customHeight="1" x14ac:dyDescent="0.3">
      <c r="A1287" s="3" t="s">
        <v>19</v>
      </c>
      <c r="B1287" s="1">
        <v>91130903</v>
      </c>
      <c r="C1287" s="1" t="s">
        <v>11</v>
      </c>
      <c r="D1287" s="1">
        <v>91130903</v>
      </c>
      <c r="E1287" s="1" t="s">
        <v>1291</v>
      </c>
      <c r="F1287" s="2">
        <v>1</v>
      </c>
      <c r="G1287" s="2" t="s">
        <v>13</v>
      </c>
      <c r="H1287" s="1">
        <v>1.1000000000000001</v>
      </c>
      <c r="I1287" s="1">
        <v>9.375E-2</v>
      </c>
      <c r="J1287" s="2" t="s">
        <v>8</v>
      </c>
    </row>
    <row r="1288" spans="1:10" ht="12" customHeight="1" x14ac:dyDescent="0.3">
      <c r="A1288" s="3" t="s">
        <v>19</v>
      </c>
      <c r="B1288" s="1">
        <v>91130903</v>
      </c>
      <c r="C1288" s="1" t="s">
        <v>11</v>
      </c>
      <c r="D1288" s="1">
        <v>91130903</v>
      </c>
      <c r="E1288" s="1" t="s">
        <v>1291</v>
      </c>
      <c r="F1288" s="2">
        <v>1</v>
      </c>
      <c r="G1288" s="2" t="s">
        <v>13</v>
      </c>
      <c r="H1288" s="1">
        <v>1.1000000000000001</v>
      </c>
      <c r="I1288" s="1">
        <v>9.375E-2</v>
      </c>
      <c r="J1288" s="2" t="s">
        <v>8</v>
      </c>
    </row>
    <row r="1289" spans="1:10" ht="12" customHeight="1" x14ac:dyDescent="0.3">
      <c r="A1289" s="3" t="s">
        <v>19</v>
      </c>
      <c r="B1289" s="1">
        <v>91130904</v>
      </c>
      <c r="C1289" s="1" t="s">
        <v>11</v>
      </c>
      <c r="D1289" s="1">
        <v>91130904</v>
      </c>
      <c r="E1289" s="1" t="s">
        <v>1292</v>
      </c>
      <c r="F1289" s="2">
        <v>1</v>
      </c>
      <c r="G1289" s="2" t="s">
        <v>13</v>
      </c>
      <c r="H1289" s="1">
        <v>1.1000000000000001</v>
      </c>
      <c r="I1289" s="1">
        <v>9.375E-2</v>
      </c>
      <c r="J1289" s="2" t="s">
        <v>8</v>
      </c>
    </row>
    <row r="1290" spans="1:10" ht="12" customHeight="1" x14ac:dyDescent="0.3">
      <c r="A1290" s="3" t="s">
        <v>19</v>
      </c>
      <c r="B1290" s="1">
        <v>91130904</v>
      </c>
      <c r="C1290" s="1" t="s">
        <v>11</v>
      </c>
      <c r="D1290" s="1">
        <v>91130904</v>
      </c>
      <c r="E1290" s="1" t="s">
        <v>1292</v>
      </c>
      <c r="F1290" s="2">
        <v>1</v>
      </c>
      <c r="G1290" s="2" t="s">
        <v>13</v>
      </c>
      <c r="H1290" s="1">
        <v>1.1000000000000001</v>
      </c>
      <c r="I1290" s="1">
        <v>9.375E-2</v>
      </c>
      <c r="J1290" s="2" t="s">
        <v>8</v>
      </c>
    </row>
    <row r="1291" spans="1:10" ht="12" customHeight="1" x14ac:dyDescent="0.3">
      <c r="A1291" s="3" t="s">
        <v>19</v>
      </c>
      <c r="B1291" s="1">
        <v>91130905</v>
      </c>
      <c r="C1291" s="1" t="s">
        <v>11</v>
      </c>
      <c r="D1291" s="1">
        <v>91130905</v>
      </c>
      <c r="E1291" s="1" t="s">
        <v>1293</v>
      </c>
      <c r="F1291" s="2">
        <v>1</v>
      </c>
      <c r="G1291" s="2" t="s">
        <v>13</v>
      </c>
      <c r="H1291" s="1">
        <v>1.1000000000000001</v>
      </c>
      <c r="I1291" s="1">
        <v>9.375E-2</v>
      </c>
      <c r="J1291" s="2" t="s">
        <v>8</v>
      </c>
    </row>
    <row r="1292" spans="1:10" ht="12" customHeight="1" x14ac:dyDescent="0.3">
      <c r="A1292" s="3" t="s">
        <v>19</v>
      </c>
      <c r="B1292" s="1">
        <v>91130905</v>
      </c>
      <c r="C1292" s="1" t="s">
        <v>11</v>
      </c>
      <c r="D1292" s="1">
        <v>91130905</v>
      </c>
      <c r="E1292" s="1" t="s">
        <v>1293</v>
      </c>
      <c r="F1292" s="2">
        <v>1</v>
      </c>
      <c r="G1292" s="2" t="s">
        <v>13</v>
      </c>
      <c r="H1292" s="1">
        <v>1.1000000000000001</v>
      </c>
      <c r="I1292" s="1">
        <v>9.375E-2</v>
      </c>
      <c r="J1292" s="2" t="s">
        <v>8</v>
      </c>
    </row>
    <row r="1293" spans="1:10" ht="12" customHeight="1" x14ac:dyDescent="0.3">
      <c r="A1293" s="3" t="s">
        <v>19</v>
      </c>
      <c r="B1293" s="1">
        <v>91814002</v>
      </c>
      <c r="C1293" s="1" t="s">
        <v>11</v>
      </c>
      <c r="D1293" s="1">
        <v>91814002</v>
      </c>
      <c r="E1293" s="1" t="s">
        <v>1294</v>
      </c>
      <c r="F1293" s="2">
        <v>1</v>
      </c>
      <c r="G1293" s="2" t="s">
        <v>13</v>
      </c>
      <c r="H1293" s="1">
        <v>1.1000000000000001</v>
      </c>
      <c r="I1293" s="1">
        <v>9.375E-2</v>
      </c>
      <c r="J1293" s="2" t="s">
        <v>8</v>
      </c>
    </row>
    <row r="1294" spans="1:10" ht="12" customHeight="1" x14ac:dyDescent="0.3">
      <c r="A1294" s="3" t="s">
        <v>19</v>
      </c>
      <c r="B1294" s="1">
        <v>91816002</v>
      </c>
      <c r="C1294" s="1" t="s">
        <v>11</v>
      </c>
      <c r="D1294" s="1">
        <v>91816002</v>
      </c>
      <c r="E1294" s="1" t="s">
        <v>1295</v>
      </c>
      <c r="F1294" s="2">
        <v>1</v>
      </c>
      <c r="G1294" s="2" t="s">
        <v>13</v>
      </c>
      <c r="H1294" s="1">
        <v>1.1000000000000001</v>
      </c>
      <c r="I1294" s="1">
        <v>9.375E-2</v>
      </c>
      <c r="J1294" s="2" t="s">
        <v>8</v>
      </c>
    </row>
    <row r="1295" spans="1:10" ht="12" customHeight="1" x14ac:dyDescent="0.3">
      <c r="A1295" s="3" t="s">
        <v>19</v>
      </c>
      <c r="B1295" s="1">
        <v>91816002</v>
      </c>
      <c r="C1295" s="1" t="s">
        <v>11</v>
      </c>
      <c r="D1295" s="1">
        <v>91816002</v>
      </c>
      <c r="E1295" s="1" t="s">
        <v>1295</v>
      </c>
      <c r="F1295" s="2">
        <v>1</v>
      </c>
      <c r="G1295" s="2" t="s">
        <v>13</v>
      </c>
      <c r="H1295" s="1">
        <v>1.1000000000000001</v>
      </c>
      <c r="I1295" s="1">
        <v>9.375E-2</v>
      </c>
      <c r="J1295" s="2" t="s">
        <v>8</v>
      </c>
    </row>
    <row r="1296" spans="1:10" ht="12" customHeight="1" x14ac:dyDescent="0.3">
      <c r="A1296" s="3" t="s">
        <v>19</v>
      </c>
      <c r="B1296" s="1">
        <v>91819002</v>
      </c>
      <c r="C1296" s="1" t="s">
        <v>11</v>
      </c>
      <c r="D1296" s="1">
        <v>91819002</v>
      </c>
      <c r="E1296" s="1" t="s">
        <v>1296</v>
      </c>
      <c r="F1296" s="2">
        <v>1</v>
      </c>
      <c r="G1296" s="2" t="s">
        <v>13</v>
      </c>
      <c r="H1296" s="1">
        <v>1.1000000000000001</v>
      </c>
      <c r="I1296" s="1">
        <v>9.375E-2</v>
      </c>
      <c r="J1296" s="2" t="s">
        <v>8</v>
      </c>
    </row>
    <row r="1297" spans="1:10" ht="12" customHeight="1" x14ac:dyDescent="0.3">
      <c r="A1297" s="3" t="s">
        <v>19</v>
      </c>
      <c r="B1297" s="1">
        <v>91819002</v>
      </c>
      <c r="C1297" s="1" t="s">
        <v>11</v>
      </c>
      <c r="D1297" s="1">
        <v>91819002</v>
      </c>
      <c r="E1297" s="1" t="s">
        <v>1296</v>
      </c>
      <c r="F1297" s="2">
        <v>1</v>
      </c>
      <c r="G1297" s="2" t="s">
        <v>13</v>
      </c>
      <c r="H1297" s="1">
        <v>1.1000000000000001</v>
      </c>
      <c r="I1297" s="1">
        <v>9.375E-2</v>
      </c>
      <c r="J1297" s="2" t="s">
        <v>8</v>
      </c>
    </row>
    <row r="1298" spans="1:10" ht="12" customHeight="1" x14ac:dyDescent="0.3">
      <c r="A1298" s="3" t="s">
        <v>19</v>
      </c>
      <c r="B1298" s="1">
        <v>92016001</v>
      </c>
      <c r="C1298" s="1" t="s">
        <v>11</v>
      </c>
      <c r="D1298" s="1">
        <v>92016001</v>
      </c>
      <c r="E1298" s="1" t="s">
        <v>1297</v>
      </c>
      <c r="F1298" s="2">
        <v>1</v>
      </c>
      <c r="G1298" s="2" t="s">
        <v>13</v>
      </c>
      <c r="H1298" s="1">
        <v>1.1000000000000001</v>
      </c>
      <c r="I1298" s="1">
        <v>9.375E-2</v>
      </c>
      <c r="J1298" s="2" t="s">
        <v>8</v>
      </c>
    </row>
    <row r="1299" spans="1:10" ht="12" customHeight="1" x14ac:dyDescent="0.3">
      <c r="A1299" s="3" t="s">
        <v>19</v>
      </c>
      <c r="B1299" s="1">
        <v>30006101</v>
      </c>
      <c r="C1299" s="1" t="s">
        <v>11</v>
      </c>
      <c r="D1299" s="1">
        <v>30006101</v>
      </c>
      <c r="E1299" s="1" t="s">
        <v>1298</v>
      </c>
      <c r="F1299" s="2">
        <v>1</v>
      </c>
      <c r="G1299" s="2" t="s">
        <v>13</v>
      </c>
      <c r="H1299" s="1">
        <v>1.1000000000000001</v>
      </c>
      <c r="I1299" s="1">
        <v>9.375E-2</v>
      </c>
      <c r="J1299" s="2" t="s">
        <v>8</v>
      </c>
    </row>
    <row r="1300" spans="1:10" ht="12" customHeight="1" x14ac:dyDescent="0.3">
      <c r="A1300" s="3" t="s">
        <v>19</v>
      </c>
      <c r="B1300" s="1">
        <v>30006103</v>
      </c>
      <c r="C1300" s="1" t="s">
        <v>11</v>
      </c>
      <c r="D1300" s="1">
        <v>30006103</v>
      </c>
      <c r="E1300" s="1" t="s">
        <v>1264</v>
      </c>
      <c r="F1300" s="2">
        <v>1</v>
      </c>
      <c r="G1300" s="2" t="s">
        <v>13</v>
      </c>
      <c r="H1300" s="1">
        <v>1.1000000000000001</v>
      </c>
      <c r="I1300" s="1">
        <v>9.375E-2</v>
      </c>
      <c r="J1300" s="2" t="s">
        <v>8</v>
      </c>
    </row>
    <row r="1301" spans="1:10" ht="12" customHeight="1" x14ac:dyDescent="0.3">
      <c r="A1301" s="3" t="s">
        <v>19</v>
      </c>
      <c r="B1301" s="1">
        <v>30006110</v>
      </c>
      <c r="C1301" s="1" t="s">
        <v>11</v>
      </c>
      <c r="D1301" s="1">
        <v>30006110</v>
      </c>
      <c r="E1301" s="1" t="s">
        <v>1299</v>
      </c>
      <c r="F1301" s="2">
        <v>1</v>
      </c>
      <c r="G1301" s="2" t="s">
        <v>13</v>
      </c>
      <c r="H1301" s="1">
        <v>1.1000000000000001</v>
      </c>
      <c r="I1301" s="1">
        <v>9.375E-2</v>
      </c>
      <c r="J1301" s="2" t="s">
        <v>8</v>
      </c>
    </row>
    <row r="1302" spans="1:10" ht="12" customHeight="1" x14ac:dyDescent="0.3">
      <c r="A1302" s="3" t="s">
        <v>19</v>
      </c>
      <c r="B1302" s="1">
        <v>30006111</v>
      </c>
      <c r="C1302" s="1" t="s">
        <v>11</v>
      </c>
      <c r="D1302" s="1">
        <v>30006111</v>
      </c>
      <c r="E1302" s="1" t="s">
        <v>1300</v>
      </c>
      <c r="F1302" s="2">
        <v>1</v>
      </c>
      <c r="G1302" s="2" t="s">
        <v>13</v>
      </c>
      <c r="H1302" s="1">
        <v>1.1000000000000001</v>
      </c>
      <c r="I1302" s="1">
        <v>9.375E-2</v>
      </c>
      <c r="J1302" s="2" t="s">
        <v>8</v>
      </c>
    </row>
    <row r="1303" spans="1:10" ht="12" customHeight="1" x14ac:dyDescent="0.3">
      <c r="A1303" s="3" t="s">
        <v>19</v>
      </c>
      <c r="B1303" s="1">
        <v>30006105</v>
      </c>
      <c r="C1303" s="1" t="s">
        <v>11</v>
      </c>
      <c r="D1303" s="1">
        <v>30006105</v>
      </c>
      <c r="E1303" s="1" t="s">
        <v>1301</v>
      </c>
      <c r="F1303" s="2">
        <v>1</v>
      </c>
      <c r="G1303" s="2" t="s">
        <v>13</v>
      </c>
      <c r="H1303" s="1">
        <v>1.1000000000000001</v>
      </c>
      <c r="I1303" s="1">
        <v>9.375E-2</v>
      </c>
      <c r="J1303" s="2" t="s">
        <v>8</v>
      </c>
    </row>
    <row r="1304" spans="1:10" ht="12" customHeight="1" x14ac:dyDescent="0.3">
      <c r="A1304" s="3" t="s">
        <v>19</v>
      </c>
      <c r="B1304" s="1">
        <v>92214001</v>
      </c>
      <c r="C1304" s="1" t="s">
        <v>11</v>
      </c>
      <c r="D1304" s="1">
        <v>92214001</v>
      </c>
      <c r="E1304" s="1" t="s">
        <v>1302</v>
      </c>
      <c r="F1304" s="2">
        <v>1</v>
      </c>
      <c r="G1304" s="2" t="s">
        <v>13</v>
      </c>
      <c r="H1304" s="1">
        <v>1.1000000000000001</v>
      </c>
      <c r="I1304" s="1">
        <v>9.375E-2</v>
      </c>
      <c r="J1304" s="2" t="s">
        <v>8</v>
      </c>
    </row>
    <row r="1305" spans="1:10" ht="12" customHeight="1" x14ac:dyDescent="0.3">
      <c r="A1305" s="3" t="s">
        <v>19</v>
      </c>
      <c r="B1305" s="1">
        <v>92214002</v>
      </c>
      <c r="C1305" s="1" t="s">
        <v>11</v>
      </c>
      <c r="D1305" s="1">
        <v>92214002</v>
      </c>
      <c r="E1305" s="1" t="s">
        <v>1303</v>
      </c>
      <c r="F1305" s="2">
        <v>1</v>
      </c>
      <c r="G1305" s="2" t="s">
        <v>13</v>
      </c>
      <c r="H1305" s="1">
        <v>1.1000000000000001</v>
      </c>
      <c r="I1305" s="1">
        <v>9.375E-2</v>
      </c>
      <c r="J1305" s="2" t="s">
        <v>8</v>
      </c>
    </row>
    <row r="1306" spans="1:10" ht="12" customHeight="1" x14ac:dyDescent="0.3">
      <c r="A1306" s="3" t="s">
        <v>19</v>
      </c>
      <c r="B1306" s="1">
        <v>92214003</v>
      </c>
      <c r="C1306" s="1" t="s">
        <v>11</v>
      </c>
      <c r="D1306" s="1">
        <v>92214003</v>
      </c>
      <c r="E1306" s="1" t="s">
        <v>1304</v>
      </c>
      <c r="F1306" s="2">
        <v>1</v>
      </c>
      <c r="G1306" s="2" t="s">
        <v>13</v>
      </c>
      <c r="H1306" s="1">
        <v>1.1000000000000001</v>
      </c>
      <c r="I1306" s="1">
        <v>9.375E-2</v>
      </c>
      <c r="J1306" s="2" t="s">
        <v>8</v>
      </c>
    </row>
    <row r="1307" spans="1:10" ht="12" customHeight="1" x14ac:dyDescent="0.3">
      <c r="A1307" s="3" t="s">
        <v>19</v>
      </c>
      <c r="B1307" s="1">
        <v>92214004</v>
      </c>
      <c r="C1307" s="1" t="s">
        <v>11</v>
      </c>
      <c r="D1307" s="1">
        <v>92214004</v>
      </c>
      <c r="E1307" s="1" t="s">
        <v>1305</v>
      </c>
      <c r="F1307" s="2">
        <v>1</v>
      </c>
      <c r="G1307" s="2" t="s">
        <v>13</v>
      </c>
      <c r="H1307" s="1">
        <v>1.1000000000000001</v>
      </c>
      <c r="I1307" s="1">
        <v>9.375E-2</v>
      </c>
      <c r="J1307" s="2" t="s">
        <v>8</v>
      </c>
    </row>
    <row r="1308" spans="1:10" ht="12" customHeight="1" x14ac:dyDescent="0.3">
      <c r="A1308" s="3" t="s">
        <v>19</v>
      </c>
      <c r="B1308" s="1">
        <v>92214005</v>
      </c>
      <c r="C1308" s="1" t="s">
        <v>11</v>
      </c>
      <c r="D1308" s="1">
        <v>92214005</v>
      </c>
      <c r="E1308" s="1" t="s">
        <v>1306</v>
      </c>
      <c r="F1308" s="2">
        <v>1</v>
      </c>
      <c r="G1308" s="2" t="s">
        <v>13</v>
      </c>
      <c r="H1308" s="1">
        <v>1.1000000000000001</v>
      </c>
      <c r="I1308" s="1">
        <v>9.375E-2</v>
      </c>
      <c r="J1308" s="2" t="s">
        <v>8</v>
      </c>
    </row>
    <row r="1309" spans="1:10" ht="12" customHeight="1" x14ac:dyDescent="0.3">
      <c r="A1309" s="3" t="s">
        <v>19</v>
      </c>
      <c r="B1309" s="1">
        <v>30006102</v>
      </c>
      <c r="C1309" s="1" t="s">
        <v>11</v>
      </c>
      <c r="D1309" s="1">
        <v>30006102</v>
      </c>
      <c r="E1309" s="1" t="s">
        <v>1307</v>
      </c>
      <c r="F1309" s="2">
        <v>1</v>
      </c>
      <c r="G1309" s="2" t="s">
        <v>13</v>
      </c>
      <c r="H1309" s="1">
        <v>1.1000000000000001</v>
      </c>
      <c r="I1309" s="1">
        <v>9.375E-2</v>
      </c>
      <c r="J1309" s="2" t="s">
        <v>8</v>
      </c>
    </row>
    <row r="1310" spans="1:10" ht="12" customHeight="1" x14ac:dyDescent="0.3">
      <c r="A1310" s="3" t="s">
        <v>19</v>
      </c>
      <c r="B1310" s="1">
        <v>92216001</v>
      </c>
      <c r="C1310" s="1" t="s">
        <v>11</v>
      </c>
      <c r="D1310" s="1">
        <v>92216001</v>
      </c>
      <c r="E1310" s="1" t="s">
        <v>1308</v>
      </c>
      <c r="F1310" s="2">
        <v>1</v>
      </c>
      <c r="G1310" s="2" t="s">
        <v>13</v>
      </c>
      <c r="H1310" s="1">
        <v>1.1000000000000001</v>
      </c>
      <c r="I1310" s="1">
        <v>9.375E-2</v>
      </c>
      <c r="J1310" s="2" t="s">
        <v>8</v>
      </c>
    </row>
    <row r="1311" spans="1:10" ht="12" customHeight="1" x14ac:dyDescent="0.3">
      <c r="A1311" s="3" t="s">
        <v>19</v>
      </c>
      <c r="B1311" s="1">
        <v>92614003</v>
      </c>
      <c r="C1311" s="1" t="s">
        <v>11</v>
      </c>
      <c r="D1311" s="1">
        <v>92614003</v>
      </c>
      <c r="E1311" s="1" t="s">
        <v>1309</v>
      </c>
      <c r="F1311" s="2">
        <v>1</v>
      </c>
      <c r="G1311" s="2" t="s">
        <v>13</v>
      </c>
      <c r="H1311" s="1">
        <v>1.1000000000000001</v>
      </c>
      <c r="I1311" s="1">
        <v>9.375E-2</v>
      </c>
      <c r="J1311" s="2" t="s">
        <v>8</v>
      </c>
    </row>
    <row r="1312" spans="1:10" ht="12" customHeight="1" x14ac:dyDescent="0.3">
      <c r="A1312" s="3" t="s">
        <v>19</v>
      </c>
      <c r="B1312" s="1">
        <v>92614001</v>
      </c>
      <c r="C1312" s="1" t="s">
        <v>11</v>
      </c>
      <c r="D1312" s="1">
        <v>92614001</v>
      </c>
      <c r="E1312" s="1" t="s">
        <v>1310</v>
      </c>
      <c r="F1312" s="2">
        <v>1</v>
      </c>
      <c r="G1312" s="2" t="s">
        <v>13</v>
      </c>
      <c r="H1312" s="1">
        <v>1.1000000000000001</v>
      </c>
      <c r="I1312" s="1">
        <v>9.375E-2</v>
      </c>
      <c r="J1312" s="2" t="s">
        <v>8</v>
      </c>
    </row>
    <row r="1313" spans="1:10" ht="12" customHeight="1" x14ac:dyDescent="0.3">
      <c r="A1313" s="3" t="s">
        <v>19</v>
      </c>
      <c r="B1313" s="1">
        <v>92614008</v>
      </c>
      <c r="C1313" s="1" t="s">
        <v>11</v>
      </c>
      <c r="D1313" s="1">
        <v>92614008</v>
      </c>
      <c r="E1313" s="1" t="s">
        <v>1311</v>
      </c>
      <c r="F1313" s="2">
        <v>1</v>
      </c>
      <c r="G1313" s="2" t="s">
        <v>13</v>
      </c>
      <c r="H1313" s="1">
        <v>1.1000000000000001</v>
      </c>
      <c r="I1313" s="1">
        <v>9.375E-2</v>
      </c>
      <c r="J1313" s="2" t="s">
        <v>8</v>
      </c>
    </row>
    <row r="1314" spans="1:10" ht="12" customHeight="1" x14ac:dyDescent="0.3">
      <c r="A1314" s="3" t="s">
        <v>19</v>
      </c>
      <c r="B1314" s="1">
        <v>200276101</v>
      </c>
      <c r="C1314" s="1" t="s">
        <v>11</v>
      </c>
      <c r="D1314" s="1">
        <v>200276101</v>
      </c>
      <c r="E1314" s="1" t="s">
        <v>1312</v>
      </c>
      <c r="F1314" s="2">
        <v>1</v>
      </c>
      <c r="G1314" s="2" t="s">
        <v>13</v>
      </c>
      <c r="H1314" s="1">
        <v>1.1000000000000001</v>
      </c>
      <c r="I1314" s="1">
        <v>9.375E-2</v>
      </c>
      <c r="J1314" s="2" t="s">
        <v>8</v>
      </c>
    </row>
    <row r="1315" spans="1:10" ht="12" customHeight="1" x14ac:dyDescent="0.3">
      <c r="A1315" s="3" t="s">
        <v>19</v>
      </c>
      <c r="B1315" s="1">
        <v>200277101</v>
      </c>
      <c r="C1315" s="1" t="s">
        <v>11</v>
      </c>
      <c r="D1315" s="1">
        <v>200277101</v>
      </c>
      <c r="E1315" s="1" t="s">
        <v>1313</v>
      </c>
      <c r="F1315" s="2">
        <v>1</v>
      </c>
      <c r="G1315" s="2" t="s">
        <v>13</v>
      </c>
      <c r="H1315" s="1">
        <v>1.1000000000000001</v>
      </c>
      <c r="I1315" s="1">
        <v>9.375E-2</v>
      </c>
      <c r="J1315" s="2" t="s">
        <v>8</v>
      </c>
    </row>
    <row r="1316" spans="1:10" ht="12" customHeight="1" x14ac:dyDescent="0.3">
      <c r="A1316" s="3" t="s">
        <v>19</v>
      </c>
      <c r="B1316" s="1">
        <v>30006801</v>
      </c>
      <c r="C1316" s="1" t="s">
        <v>11</v>
      </c>
      <c r="D1316" s="1">
        <v>30006801</v>
      </c>
      <c r="E1316" s="1" t="s">
        <v>1314</v>
      </c>
      <c r="F1316" s="2">
        <v>1</v>
      </c>
      <c r="G1316" s="2" t="s">
        <v>13</v>
      </c>
      <c r="H1316" s="1">
        <v>1.1000000000000001</v>
      </c>
      <c r="I1316" s="1">
        <v>9.375E-2</v>
      </c>
      <c r="J1316" s="2" t="s">
        <v>8</v>
      </c>
    </row>
    <row r="1317" spans="1:10" ht="12" customHeight="1" x14ac:dyDescent="0.3">
      <c r="A1317" s="3" t="s">
        <v>19</v>
      </c>
      <c r="B1317" s="1">
        <v>92616005</v>
      </c>
      <c r="C1317" s="1" t="s">
        <v>11</v>
      </c>
      <c r="D1317" s="1">
        <v>92616005</v>
      </c>
      <c r="E1317" s="1" t="s">
        <v>1315</v>
      </c>
      <c r="F1317" s="2">
        <v>1</v>
      </c>
      <c r="G1317" s="2" t="s">
        <v>13</v>
      </c>
      <c r="H1317" s="1">
        <v>1.1000000000000001</v>
      </c>
      <c r="I1317" s="1">
        <v>9.375E-2</v>
      </c>
      <c r="J1317" s="2" t="s">
        <v>8</v>
      </c>
    </row>
    <row r="1318" spans="1:10" ht="12" customHeight="1" x14ac:dyDescent="0.3">
      <c r="A1318" s="3" t="s">
        <v>19</v>
      </c>
      <c r="B1318" s="1">
        <v>200306101</v>
      </c>
      <c r="C1318" s="1" t="s">
        <v>11</v>
      </c>
      <c r="D1318" s="1">
        <v>200306101</v>
      </c>
      <c r="E1318" s="1" t="s">
        <v>1316</v>
      </c>
      <c r="F1318" s="2">
        <v>1</v>
      </c>
      <c r="G1318" s="2" t="s">
        <v>13</v>
      </c>
      <c r="H1318" s="1">
        <v>1.1000000000000001</v>
      </c>
      <c r="I1318" s="1">
        <v>9.375E-2</v>
      </c>
      <c r="J1318" s="2" t="s">
        <v>8</v>
      </c>
    </row>
    <row r="1319" spans="1:10" ht="12" customHeight="1" x14ac:dyDescent="0.3">
      <c r="A1319" s="3" t="s">
        <v>19</v>
      </c>
      <c r="B1319" s="1">
        <v>200306103</v>
      </c>
      <c r="C1319" s="1" t="s">
        <v>11</v>
      </c>
      <c r="D1319" s="1">
        <v>200306103</v>
      </c>
      <c r="E1319" s="1" t="s">
        <v>1317</v>
      </c>
      <c r="F1319" s="2">
        <v>1</v>
      </c>
      <c r="G1319" s="2" t="s">
        <v>13</v>
      </c>
      <c r="H1319" s="1">
        <v>1.1000000000000001</v>
      </c>
      <c r="I1319" s="1">
        <v>9.375E-2</v>
      </c>
      <c r="J1319" s="2" t="s">
        <v>8</v>
      </c>
    </row>
    <row r="1320" spans="1:10" ht="12" customHeight="1" x14ac:dyDescent="0.3">
      <c r="A1320" s="3" t="s">
        <v>19</v>
      </c>
      <c r="B1320" s="1">
        <v>200306104</v>
      </c>
      <c r="C1320" s="1" t="s">
        <v>11</v>
      </c>
      <c r="D1320" s="1">
        <v>200306104</v>
      </c>
      <c r="E1320" s="1" t="s">
        <v>1318</v>
      </c>
      <c r="F1320" s="2">
        <v>1</v>
      </c>
      <c r="G1320" s="2" t="s">
        <v>13</v>
      </c>
      <c r="H1320" s="1">
        <v>1.1000000000000001</v>
      </c>
      <c r="I1320" s="1">
        <v>9.375E-2</v>
      </c>
      <c r="J1320" s="2" t="s">
        <v>8</v>
      </c>
    </row>
    <row r="1321" spans="1:10" ht="12" customHeight="1" x14ac:dyDescent="0.3">
      <c r="A1321" s="3" t="s">
        <v>19</v>
      </c>
      <c r="B1321" s="1">
        <v>200306102</v>
      </c>
      <c r="C1321" s="1" t="s">
        <v>11</v>
      </c>
      <c r="D1321" s="1">
        <v>200306102</v>
      </c>
      <c r="E1321" s="1" t="s">
        <v>1319</v>
      </c>
      <c r="F1321" s="2">
        <v>1</v>
      </c>
      <c r="G1321" s="2" t="s">
        <v>13</v>
      </c>
      <c r="H1321" s="1">
        <v>1.1000000000000001</v>
      </c>
      <c r="I1321" s="1">
        <v>9.375E-2</v>
      </c>
      <c r="J1321" s="2" t="s">
        <v>8</v>
      </c>
    </row>
    <row r="1322" spans="1:10" ht="12" customHeight="1" x14ac:dyDescent="0.3">
      <c r="A1322" s="3" t="s">
        <v>19</v>
      </c>
      <c r="B1322" s="1">
        <v>200306202</v>
      </c>
      <c r="C1322" s="1" t="s">
        <v>11</v>
      </c>
      <c r="D1322" s="1">
        <v>200306202</v>
      </c>
      <c r="E1322" s="1" t="s">
        <v>1320</v>
      </c>
      <c r="F1322" s="2">
        <v>1</v>
      </c>
      <c r="G1322" s="2" t="s">
        <v>13</v>
      </c>
      <c r="H1322" s="1">
        <v>1.1000000000000001</v>
      </c>
      <c r="I1322" s="1">
        <v>9.375E-2</v>
      </c>
      <c r="J1322" s="2" t="s">
        <v>8</v>
      </c>
    </row>
    <row r="1323" spans="1:10" ht="12" customHeight="1" x14ac:dyDescent="0.3">
      <c r="A1323" s="3" t="s">
        <v>19</v>
      </c>
      <c r="B1323" s="1">
        <v>200306203</v>
      </c>
      <c r="C1323" s="1" t="s">
        <v>11</v>
      </c>
      <c r="D1323" s="1">
        <v>200306203</v>
      </c>
      <c r="E1323" s="1" t="s">
        <v>1321</v>
      </c>
      <c r="F1323" s="2">
        <v>1</v>
      </c>
      <c r="G1323" s="2" t="s">
        <v>13</v>
      </c>
      <c r="H1323" s="1">
        <v>1.1000000000000001</v>
      </c>
      <c r="I1323" s="1">
        <v>9.375E-2</v>
      </c>
      <c r="J1323" s="2" t="s">
        <v>8</v>
      </c>
    </row>
    <row r="1324" spans="1:10" ht="12" customHeight="1" x14ac:dyDescent="0.3">
      <c r="A1324" s="3" t="s">
        <v>19</v>
      </c>
      <c r="B1324" s="1">
        <v>30006802</v>
      </c>
      <c r="C1324" s="1" t="s">
        <v>11</v>
      </c>
      <c r="D1324" s="1">
        <v>30006802</v>
      </c>
      <c r="E1324" s="1" t="s">
        <v>1322</v>
      </c>
      <c r="F1324" s="2">
        <v>1</v>
      </c>
      <c r="G1324" s="2" t="s">
        <v>13</v>
      </c>
      <c r="H1324" s="1">
        <v>1.1000000000000001</v>
      </c>
      <c r="I1324" s="1">
        <v>9.375E-2</v>
      </c>
      <c r="J1324" s="2" t="s">
        <v>8</v>
      </c>
    </row>
    <row r="1325" spans="1:10" ht="12" customHeight="1" x14ac:dyDescent="0.3">
      <c r="A1325" s="3" t="s">
        <v>19</v>
      </c>
      <c r="B1325" s="1">
        <v>30006803</v>
      </c>
      <c r="C1325" s="1" t="s">
        <v>11</v>
      </c>
      <c r="D1325" s="1">
        <v>30006803</v>
      </c>
      <c r="E1325" s="1" t="s">
        <v>1323</v>
      </c>
      <c r="F1325" s="2">
        <v>1</v>
      </c>
      <c r="G1325" s="2" t="s">
        <v>13</v>
      </c>
      <c r="H1325" s="1">
        <v>1.1000000000000001</v>
      </c>
      <c r="I1325" s="1">
        <v>9.375E-2</v>
      </c>
      <c r="J1325" s="2" t="s">
        <v>8</v>
      </c>
    </row>
    <row r="1326" spans="1:10" ht="12" customHeight="1" x14ac:dyDescent="0.3">
      <c r="A1326" s="3" t="s">
        <v>19</v>
      </c>
      <c r="B1326" s="1">
        <v>200308101</v>
      </c>
      <c r="C1326" s="1" t="s">
        <v>11</v>
      </c>
      <c r="D1326" s="1">
        <v>200308101</v>
      </c>
      <c r="E1326" s="1" t="s">
        <v>1324</v>
      </c>
      <c r="F1326" s="2">
        <v>1</v>
      </c>
      <c r="G1326" s="2" t="s">
        <v>13</v>
      </c>
      <c r="H1326" s="1">
        <v>1.1000000000000001</v>
      </c>
      <c r="I1326" s="1">
        <v>9.375E-2</v>
      </c>
      <c r="J1326" s="2" t="s">
        <v>8</v>
      </c>
    </row>
    <row r="1327" spans="1:10" ht="12" customHeight="1" x14ac:dyDescent="0.3">
      <c r="A1327" s="3" t="s">
        <v>19</v>
      </c>
      <c r="B1327" s="1">
        <v>200308202</v>
      </c>
      <c r="C1327" s="1" t="s">
        <v>11</v>
      </c>
      <c r="D1327" s="1">
        <v>200308202</v>
      </c>
      <c r="E1327" s="1" t="s">
        <v>1325</v>
      </c>
      <c r="F1327" s="2">
        <v>1</v>
      </c>
      <c r="G1327" s="2" t="s">
        <v>13</v>
      </c>
      <c r="H1327" s="1">
        <v>1.1000000000000001</v>
      </c>
      <c r="I1327" s="1">
        <v>9.375E-2</v>
      </c>
      <c r="J1327" s="2" t="s">
        <v>8</v>
      </c>
    </row>
    <row r="1328" spans="1:10" ht="12" customHeight="1" x14ac:dyDescent="0.3">
      <c r="A1328" s="3" t="s">
        <v>19</v>
      </c>
      <c r="B1328" s="1">
        <v>200303202</v>
      </c>
      <c r="C1328" s="1" t="s">
        <v>11</v>
      </c>
      <c r="D1328" s="1">
        <v>200303202</v>
      </c>
      <c r="E1328" s="1" t="s">
        <v>1326</v>
      </c>
      <c r="F1328" s="2">
        <v>1</v>
      </c>
      <c r="G1328" s="2" t="s">
        <v>13</v>
      </c>
      <c r="H1328" s="1">
        <v>1.1000000000000001</v>
      </c>
      <c r="I1328" s="1">
        <v>9.375E-2</v>
      </c>
      <c r="J1328" s="2" t="s">
        <v>8</v>
      </c>
    </row>
    <row r="1329" spans="1:10" ht="12" customHeight="1" x14ac:dyDescent="0.3">
      <c r="A1329" s="3" t="s">
        <v>19</v>
      </c>
      <c r="B1329" s="1">
        <v>20060011</v>
      </c>
      <c r="C1329" s="1" t="s">
        <v>11</v>
      </c>
      <c r="D1329" s="1">
        <v>20060011</v>
      </c>
      <c r="E1329" s="1" t="s">
        <v>1327</v>
      </c>
      <c r="F1329" s="2">
        <v>1</v>
      </c>
      <c r="G1329" s="2" t="s">
        <v>13</v>
      </c>
      <c r="H1329" s="1">
        <v>1.1000000000000001</v>
      </c>
      <c r="I1329" s="1">
        <v>9.375E-2</v>
      </c>
      <c r="J1329" s="2" t="s">
        <v>8</v>
      </c>
    </row>
    <row r="1330" spans="1:10" ht="12" customHeight="1" x14ac:dyDescent="0.3">
      <c r="A1330" s="3" t="s">
        <v>19</v>
      </c>
      <c r="B1330" s="1">
        <v>30006112</v>
      </c>
      <c r="C1330" s="1" t="s">
        <v>11</v>
      </c>
      <c r="D1330" s="1">
        <v>30006112</v>
      </c>
      <c r="E1330" s="1" t="s">
        <v>1328</v>
      </c>
      <c r="F1330" s="2">
        <v>1</v>
      </c>
      <c r="G1330" s="2" t="s">
        <v>13</v>
      </c>
      <c r="H1330" s="1">
        <v>1.1000000000000001</v>
      </c>
      <c r="I1330" s="1">
        <v>9.375E-2</v>
      </c>
      <c r="J1330" s="2" t="s">
        <v>8</v>
      </c>
    </row>
    <row r="1331" spans="1:10" ht="12" customHeight="1" x14ac:dyDescent="0.3">
      <c r="A1331" s="3" t="s">
        <v>19</v>
      </c>
      <c r="B1331" s="1">
        <v>30006113</v>
      </c>
      <c r="C1331" s="1" t="s">
        <v>11</v>
      </c>
      <c r="D1331" s="1">
        <v>30006113</v>
      </c>
      <c r="E1331" s="1" t="s">
        <v>1329</v>
      </c>
      <c r="F1331" s="2">
        <v>1</v>
      </c>
      <c r="G1331" s="2" t="s">
        <v>13</v>
      </c>
      <c r="H1331" s="1">
        <v>1.1000000000000001</v>
      </c>
      <c r="I1331" s="1">
        <v>9.375E-2</v>
      </c>
      <c r="J1331" s="2" t="s">
        <v>8</v>
      </c>
    </row>
    <row r="1332" spans="1:10" ht="12" customHeight="1" x14ac:dyDescent="0.3">
      <c r="A1332" s="3" t="s">
        <v>19</v>
      </c>
      <c r="B1332" s="1">
        <v>30006114</v>
      </c>
      <c r="C1332" s="1" t="s">
        <v>11</v>
      </c>
      <c r="D1332" s="1">
        <v>30006114</v>
      </c>
      <c r="E1332" s="1" t="s">
        <v>1330</v>
      </c>
      <c r="F1332" s="2">
        <v>1</v>
      </c>
      <c r="G1332" s="2" t="s">
        <v>13</v>
      </c>
      <c r="H1332" s="1">
        <v>1.1000000000000001</v>
      </c>
      <c r="I1332" s="1">
        <v>9.375E-2</v>
      </c>
      <c r="J1332" s="2" t="s">
        <v>8</v>
      </c>
    </row>
    <row r="1333" spans="1:10" ht="12" customHeight="1" x14ac:dyDescent="0.3">
      <c r="A1333" s="3" t="s">
        <v>19</v>
      </c>
      <c r="B1333" s="1">
        <v>30006115</v>
      </c>
      <c r="C1333" s="1" t="s">
        <v>11</v>
      </c>
      <c r="D1333" s="1">
        <v>30006115</v>
      </c>
      <c r="E1333" s="1" t="s">
        <v>1331</v>
      </c>
      <c r="F1333" s="2">
        <v>1</v>
      </c>
      <c r="G1333" s="2" t="s">
        <v>13</v>
      </c>
      <c r="H1333" s="1">
        <v>1.1000000000000001</v>
      </c>
      <c r="I1333" s="1">
        <v>9.375E-2</v>
      </c>
      <c r="J1333" s="2" t="s">
        <v>8</v>
      </c>
    </row>
    <row r="1334" spans="1:10" ht="12" customHeight="1" x14ac:dyDescent="0.3">
      <c r="A1334" s="3" t="s">
        <v>19</v>
      </c>
      <c r="B1334" s="1">
        <v>92219001</v>
      </c>
      <c r="C1334" s="1" t="s">
        <v>11</v>
      </c>
      <c r="D1334" s="1">
        <v>92219001</v>
      </c>
      <c r="E1334" s="1" t="s">
        <v>1332</v>
      </c>
      <c r="F1334" s="2">
        <v>1</v>
      </c>
      <c r="G1334" s="2" t="s">
        <v>13</v>
      </c>
      <c r="H1334" s="1">
        <v>1.1000000000000001</v>
      </c>
      <c r="I1334" s="1">
        <v>9.375E-2</v>
      </c>
      <c r="J1334" s="2" t="s">
        <v>8</v>
      </c>
    </row>
    <row r="1335" spans="1:10" ht="12" customHeight="1" x14ac:dyDescent="0.3">
      <c r="A1335" s="3" t="s">
        <v>1333</v>
      </c>
      <c r="B1335" s="1">
        <v>803000339</v>
      </c>
      <c r="C1335" s="1" t="s">
        <v>50</v>
      </c>
      <c r="D1335" s="1">
        <v>803000339</v>
      </c>
      <c r="E1335" s="1" t="s">
        <v>1334</v>
      </c>
      <c r="F1335" s="2">
        <v>1</v>
      </c>
      <c r="G1335" s="2" t="s">
        <v>13</v>
      </c>
      <c r="H1335" s="1">
        <v>0</v>
      </c>
      <c r="I1335" s="1">
        <v>0.32519999999999999</v>
      </c>
      <c r="J1335" s="2" t="s">
        <v>8</v>
      </c>
    </row>
    <row r="1336" spans="1:10" ht="12" customHeight="1" x14ac:dyDescent="0.3">
      <c r="A1336" s="3" t="s">
        <v>1333</v>
      </c>
      <c r="B1336" s="1">
        <v>300023</v>
      </c>
      <c r="C1336" s="1" t="s">
        <v>50</v>
      </c>
      <c r="D1336" s="1">
        <v>300023</v>
      </c>
      <c r="E1336" s="1" t="s">
        <v>1335</v>
      </c>
      <c r="F1336" s="2">
        <v>1</v>
      </c>
      <c r="G1336" s="2" t="s">
        <v>13</v>
      </c>
      <c r="H1336" s="1">
        <v>0</v>
      </c>
      <c r="I1336" s="1">
        <v>0.32519999999999999</v>
      </c>
      <c r="J1336" s="2" t="s">
        <v>8</v>
      </c>
    </row>
    <row r="1337" spans="1:10" ht="12" customHeight="1" x14ac:dyDescent="0.3">
      <c r="A1337" s="3" t="s">
        <v>1333</v>
      </c>
      <c r="B1337" s="1">
        <v>300012</v>
      </c>
      <c r="C1337" s="1" t="s">
        <v>50</v>
      </c>
      <c r="D1337" s="1">
        <v>300012</v>
      </c>
      <c r="E1337" s="1" t="s">
        <v>1336</v>
      </c>
      <c r="F1337" s="2">
        <v>1</v>
      </c>
      <c r="G1337" s="2" t="s">
        <v>13</v>
      </c>
      <c r="H1337" s="1">
        <v>0</v>
      </c>
      <c r="I1337" s="1">
        <v>0.32519999999999999</v>
      </c>
      <c r="J1337" s="2" t="s">
        <v>8</v>
      </c>
    </row>
    <row r="1338" spans="1:10" ht="12" customHeight="1" x14ac:dyDescent="0.3">
      <c r="A1338" s="3" t="s">
        <v>1333</v>
      </c>
      <c r="B1338" s="1">
        <v>2002052</v>
      </c>
      <c r="C1338" s="1" t="s">
        <v>50</v>
      </c>
      <c r="D1338" s="1">
        <v>2002052</v>
      </c>
      <c r="E1338" s="1" t="s">
        <v>1337</v>
      </c>
      <c r="F1338" s="2">
        <v>1</v>
      </c>
      <c r="G1338" s="2" t="s">
        <v>13</v>
      </c>
      <c r="H1338" s="1">
        <v>0</v>
      </c>
      <c r="I1338" s="1">
        <v>0.32519999999999999</v>
      </c>
      <c r="J1338" s="2" t="s">
        <v>8</v>
      </c>
    </row>
    <row r="1339" spans="1:10" ht="12" customHeight="1" x14ac:dyDescent="0.3">
      <c r="A1339" s="3" t="s">
        <v>1333</v>
      </c>
      <c r="B1339" s="1">
        <v>2002001</v>
      </c>
      <c r="C1339" s="1" t="s">
        <v>50</v>
      </c>
      <c r="D1339" s="1">
        <v>2002001</v>
      </c>
      <c r="E1339" s="1" t="s">
        <v>1338</v>
      </c>
      <c r="F1339" s="2">
        <v>1</v>
      </c>
      <c r="G1339" s="2" t="s">
        <v>13</v>
      </c>
      <c r="H1339" s="1">
        <v>0</v>
      </c>
      <c r="I1339" s="1">
        <v>0.32519999999999999</v>
      </c>
      <c r="J1339" s="2" t="s">
        <v>8</v>
      </c>
    </row>
    <row r="1340" spans="1:10" ht="12" customHeight="1" x14ac:dyDescent="0.3">
      <c r="A1340" s="3" t="s">
        <v>1333</v>
      </c>
      <c r="B1340" s="1">
        <v>2005561</v>
      </c>
      <c r="C1340" s="1" t="s">
        <v>50</v>
      </c>
      <c r="D1340" s="1">
        <v>2005561</v>
      </c>
      <c r="E1340" s="1" t="s">
        <v>1339</v>
      </c>
      <c r="F1340" s="2">
        <v>1</v>
      </c>
      <c r="G1340" s="2" t="s">
        <v>13</v>
      </c>
      <c r="H1340" s="1">
        <v>0</v>
      </c>
      <c r="I1340" s="1">
        <v>0.32519999999999999</v>
      </c>
      <c r="J1340" s="2" t="s">
        <v>8</v>
      </c>
    </row>
    <row r="1341" spans="1:10" ht="12" customHeight="1" x14ac:dyDescent="0.3">
      <c r="A1341" s="3" t="s">
        <v>1333</v>
      </c>
      <c r="B1341" s="1">
        <v>1005009</v>
      </c>
      <c r="C1341" s="1" t="s">
        <v>50</v>
      </c>
      <c r="D1341" s="1">
        <v>1005009</v>
      </c>
      <c r="E1341" s="1" t="s">
        <v>1340</v>
      </c>
      <c r="F1341" s="2">
        <v>1</v>
      </c>
      <c r="G1341" s="2" t="s">
        <v>13</v>
      </c>
      <c r="H1341" s="1">
        <v>0</v>
      </c>
      <c r="I1341" s="1">
        <v>0.32519999999999999</v>
      </c>
      <c r="J1341" s="2" t="s">
        <v>8</v>
      </c>
    </row>
    <row r="1342" spans="1:10" ht="12" customHeight="1" x14ac:dyDescent="0.3">
      <c r="A1342" s="3" t="s">
        <v>1333</v>
      </c>
      <c r="B1342" s="1">
        <v>1005059</v>
      </c>
      <c r="C1342" s="1" t="s">
        <v>50</v>
      </c>
      <c r="D1342" s="1">
        <v>1005059</v>
      </c>
      <c r="E1342" s="1" t="s">
        <v>1341</v>
      </c>
      <c r="F1342" s="2">
        <v>1</v>
      </c>
      <c r="G1342" s="2" t="s">
        <v>13</v>
      </c>
      <c r="H1342" s="1">
        <v>0</v>
      </c>
      <c r="I1342" s="1">
        <v>0.32519999999999999</v>
      </c>
      <c r="J1342" s="2" t="s">
        <v>8</v>
      </c>
    </row>
    <row r="1343" spans="1:10" ht="12" customHeight="1" x14ac:dyDescent="0.3">
      <c r="A1343" s="3" t="s">
        <v>1333</v>
      </c>
      <c r="B1343" s="1">
        <v>2001101</v>
      </c>
      <c r="C1343" s="1" t="s">
        <v>50</v>
      </c>
      <c r="D1343" s="1">
        <v>2001101</v>
      </c>
      <c r="E1343" s="1" t="s">
        <v>1342</v>
      </c>
      <c r="F1343" s="2">
        <v>1</v>
      </c>
      <c r="G1343" s="2" t="s">
        <v>13</v>
      </c>
      <c r="H1343" s="1">
        <v>0</v>
      </c>
      <c r="I1343" s="1">
        <v>0.32519999999999999</v>
      </c>
      <c r="J1343" s="2" t="s">
        <v>8</v>
      </c>
    </row>
    <row r="1344" spans="1:10" ht="12" customHeight="1" x14ac:dyDescent="0.3">
      <c r="A1344" s="3" t="s">
        <v>1333</v>
      </c>
      <c r="B1344" s="1">
        <v>2001241</v>
      </c>
      <c r="C1344" s="1" t="s">
        <v>50</v>
      </c>
      <c r="D1344" s="1">
        <v>2001241</v>
      </c>
      <c r="E1344" s="1" t="s">
        <v>1343</v>
      </c>
      <c r="F1344" s="2">
        <v>1</v>
      </c>
      <c r="G1344" s="2" t="s">
        <v>13</v>
      </c>
      <c r="H1344" s="1">
        <v>0</v>
      </c>
      <c r="I1344" s="1">
        <v>0.32519999999999999</v>
      </c>
      <c r="J1344" s="2" t="s">
        <v>8</v>
      </c>
    </row>
    <row r="1345" spans="1:10" ht="12" customHeight="1" x14ac:dyDescent="0.3">
      <c r="A1345" s="3" t="s">
        <v>1333</v>
      </c>
      <c r="B1345" s="1">
        <v>2001281</v>
      </c>
      <c r="C1345" s="1" t="s">
        <v>50</v>
      </c>
      <c r="D1345" s="1">
        <v>2001281</v>
      </c>
      <c r="E1345" s="1" t="s">
        <v>1344</v>
      </c>
      <c r="F1345" s="2">
        <v>1</v>
      </c>
      <c r="G1345" s="2" t="s">
        <v>13</v>
      </c>
      <c r="H1345" s="1">
        <v>0</v>
      </c>
      <c r="I1345" s="1">
        <v>0.32519999999999999</v>
      </c>
      <c r="J1345" s="2" t="s">
        <v>8</v>
      </c>
    </row>
    <row r="1346" spans="1:10" ht="12" customHeight="1" x14ac:dyDescent="0.3">
      <c r="A1346" s="3" t="s">
        <v>1333</v>
      </c>
      <c r="B1346" s="1">
        <v>2001311</v>
      </c>
      <c r="C1346" s="1" t="s">
        <v>50</v>
      </c>
      <c r="D1346" s="1">
        <v>2001311</v>
      </c>
      <c r="E1346" s="1" t="s">
        <v>1345</v>
      </c>
      <c r="F1346" s="2">
        <v>1</v>
      </c>
      <c r="G1346" s="2" t="s">
        <v>13</v>
      </c>
      <c r="H1346" s="1">
        <v>0</v>
      </c>
      <c r="I1346" s="1">
        <v>0.32519999999999999</v>
      </c>
      <c r="J1346" s="2" t="s">
        <v>8</v>
      </c>
    </row>
    <row r="1347" spans="1:10" ht="12" customHeight="1" x14ac:dyDescent="0.3">
      <c r="A1347" s="3" t="s">
        <v>1333</v>
      </c>
      <c r="B1347" s="1">
        <v>2001401</v>
      </c>
      <c r="C1347" s="1" t="s">
        <v>50</v>
      </c>
      <c r="D1347" s="1">
        <v>2001401</v>
      </c>
      <c r="E1347" s="1" t="s">
        <v>1346</v>
      </c>
      <c r="F1347" s="2">
        <v>1</v>
      </c>
      <c r="G1347" s="2" t="s">
        <v>13</v>
      </c>
      <c r="H1347" s="1">
        <v>0</v>
      </c>
      <c r="I1347" s="1">
        <v>0.32519999999999999</v>
      </c>
      <c r="J1347" s="2" t="s">
        <v>8</v>
      </c>
    </row>
    <row r="1348" spans="1:10" ht="12" customHeight="1" x14ac:dyDescent="0.3">
      <c r="A1348" s="3" t="s">
        <v>1333</v>
      </c>
      <c r="B1348" s="1">
        <v>2001421</v>
      </c>
      <c r="C1348" s="1" t="s">
        <v>50</v>
      </c>
      <c r="D1348" s="1">
        <v>2001421</v>
      </c>
      <c r="E1348" s="1" t="s">
        <v>1347</v>
      </c>
      <c r="F1348" s="2">
        <v>1</v>
      </c>
      <c r="G1348" s="2" t="s">
        <v>13</v>
      </c>
      <c r="H1348" s="1">
        <v>0</v>
      </c>
      <c r="I1348" s="1">
        <v>0.32519999999999999</v>
      </c>
      <c r="J1348" s="2" t="s">
        <v>8</v>
      </c>
    </row>
    <row r="1349" spans="1:10" ht="12" customHeight="1" x14ac:dyDescent="0.3">
      <c r="A1349" s="3" t="s">
        <v>1333</v>
      </c>
      <c r="B1349" s="1">
        <v>2001611</v>
      </c>
      <c r="C1349" s="1" t="s">
        <v>50</v>
      </c>
      <c r="D1349" s="1">
        <v>2001611</v>
      </c>
      <c r="E1349" s="1" t="s">
        <v>1348</v>
      </c>
      <c r="F1349" s="2">
        <v>1</v>
      </c>
      <c r="G1349" s="2" t="s">
        <v>13</v>
      </c>
      <c r="H1349" s="1">
        <v>0</v>
      </c>
      <c r="I1349" s="1">
        <v>0.32519999999999999</v>
      </c>
      <c r="J1349" s="2" t="s">
        <v>8</v>
      </c>
    </row>
    <row r="1350" spans="1:10" ht="12" customHeight="1" x14ac:dyDescent="0.3">
      <c r="A1350" s="3" t="s">
        <v>1333</v>
      </c>
      <c r="B1350" s="1">
        <v>2001701</v>
      </c>
      <c r="C1350" s="1" t="s">
        <v>50</v>
      </c>
      <c r="D1350" s="1">
        <v>2001701</v>
      </c>
      <c r="E1350" s="1" t="s">
        <v>1349</v>
      </c>
      <c r="F1350" s="2">
        <v>1</v>
      </c>
      <c r="G1350" s="2" t="s">
        <v>13</v>
      </c>
      <c r="H1350" s="1">
        <v>0</v>
      </c>
      <c r="I1350" s="1">
        <v>0.32519999999999999</v>
      </c>
      <c r="J1350" s="2" t="s">
        <v>8</v>
      </c>
    </row>
    <row r="1351" spans="1:10" ht="12" customHeight="1" x14ac:dyDescent="0.3">
      <c r="A1351" s="3" t="s">
        <v>1333</v>
      </c>
      <c r="B1351" s="1">
        <v>2001702</v>
      </c>
      <c r="C1351" s="1" t="s">
        <v>50</v>
      </c>
      <c r="D1351" s="1">
        <v>2001702</v>
      </c>
      <c r="E1351" s="1" t="s">
        <v>1350</v>
      </c>
      <c r="F1351" s="2">
        <v>1</v>
      </c>
      <c r="G1351" s="2" t="s">
        <v>13</v>
      </c>
      <c r="H1351" s="1">
        <v>0</v>
      </c>
      <c r="I1351" s="1">
        <v>0.32519999999999999</v>
      </c>
      <c r="J1351" s="2" t="s">
        <v>8</v>
      </c>
    </row>
    <row r="1352" spans="1:10" ht="12" customHeight="1" x14ac:dyDescent="0.3">
      <c r="A1352" s="3" t="s">
        <v>1333</v>
      </c>
      <c r="B1352" s="1">
        <v>2001703</v>
      </c>
      <c r="C1352" s="1" t="s">
        <v>50</v>
      </c>
      <c r="D1352" s="1">
        <v>2001703</v>
      </c>
      <c r="E1352" s="1" t="s">
        <v>1351</v>
      </c>
      <c r="F1352" s="2">
        <v>1</v>
      </c>
      <c r="G1352" s="2" t="s">
        <v>13</v>
      </c>
      <c r="H1352" s="1">
        <v>0</v>
      </c>
      <c r="I1352" s="1">
        <v>0.32519999999999999</v>
      </c>
      <c r="J1352" s="2" t="s">
        <v>8</v>
      </c>
    </row>
    <row r="1353" spans="1:10" ht="12" customHeight="1" x14ac:dyDescent="0.3">
      <c r="A1353" s="3" t="s">
        <v>1333</v>
      </c>
      <c r="B1353" s="1">
        <v>2001704</v>
      </c>
      <c r="C1353" s="1" t="s">
        <v>50</v>
      </c>
      <c r="D1353" s="1">
        <v>2001704</v>
      </c>
      <c r="E1353" s="1" t="s">
        <v>1352</v>
      </c>
      <c r="F1353" s="2">
        <v>1</v>
      </c>
      <c r="G1353" s="2" t="s">
        <v>13</v>
      </c>
      <c r="H1353" s="1">
        <v>0</v>
      </c>
      <c r="I1353" s="1">
        <v>0.32519999999999999</v>
      </c>
      <c r="J1353" s="2" t="s">
        <v>8</v>
      </c>
    </row>
    <row r="1354" spans="1:10" ht="12" customHeight="1" x14ac:dyDescent="0.3">
      <c r="A1354" s="3" t="s">
        <v>1333</v>
      </c>
      <c r="B1354" s="1">
        <v>2001711</v>
      </c>
      <c r="C1354" s="1" t="s">
        <v>50</v>
      </c>
      <c r="D1354" s="1">
        <v>2001711</v>
      </c>
      <c r="E1354" s="1" t="s">
        <v>1353</v>
      </c>
      <c r="F1354" s="2">
        <v>1</v>
      </c>
      <c r="G1354" s="2" t="s">
        <v>13</v>
      </c>
      <c r="H1354" s="1">
        <v>0</v>
      </c>
      <c r="I1354" s="1">
        <v>0.32519999999999999</v>
      </c>
      <c r="J1354" s="2" t="s">
        <v>8</v>
      </c>
    </row>
    <row r="1355" spans="1:10" ht="12" customHeight="1" x14ac:dyDescent="0.3">
      <c r="A1355" s="3" t="s">
        <v>1333</v>
      </c>
      <c r="B1355" s="1">
        <v>2001712</v>
      </c>
      <c r="C1355" s="1" t="s">
        <v>50</v>
      </c>
      <c r="D1355" s="1">
        <v>2001712</v>
      </c>
      <c r="E1355" s="1" t="s">
        <v>1354</v>
      </c>
      <c r="F1355" s="2">
        <v>1</v>
      </c>
      <c r="G1355" s="2" t="s">
        <v>13</v>
      </c>
      <c r="H1355" s="1">
        <v>0</v>
      </c>
      <c r="I1355" s="1">
        <v>0.32519999999999999</v>
      </c>
      <c r="J1355" s="2" t="s">
        <v>8</v>
      </c>
    </row>
    <row r="1356" spans="1:10" ht="12" customHeight="1" x14ac:dyDescent="0.3">
      <c r="A1356" s="3" t="s">
        <v>1333</v>
      </c>
      <c r="B1356" s="1">
        <v>2001901</v>
      </c>
      <c r="C1356" s="1" t="s">
        <v>50</v>
      </c>
      <c r="D1356" s="1">
        <v>2001901</v>
      </c>
      <c r="E1356" s="1" t="s">
        <v>1355</v>
      </c>
      <c r="F1356" s="2">
        <v>1</v>
      </c>
      <c r="G1356" s="2" t="s">
        <v>13</v>
      </c>
      <c r="H1356" s="1">
        <v>0</v>
      </c>
      <c r="I1356" s="1">
        <v>0.32519999999999999</v>
      </c>
      <c r="J1356" s="2" t="s">
        <v>8</v>
      </c>
    </row>
    <row r="1357" spans="1:10" ht="12" customHeight="1" x14ac:dyDescent="0.3">
      <c r="A1357" s="3" t="s">
        <v>1333</v>
      </c>
      <c r="B1357" s="1">
        <v>2001961</v>
      </c>
      <c r="C1357" s="1" t="s">
        <v>50</v>
      </c>
      <c r="D1357" s="1">
        <v>2001961</v>
      </c>
      <c r="E1357" s="1" t="s">
        <v>1356</v>
      </c>
      <c r="F1357" s="2">
        <v>1</v>
      </c>
      <c r="G1357" s="2" t="s">
        <v>13</v>
      </c>
      <c r="H1357" s="1">
        <v>0</v>
      </c>
      <c r="I1357" s="1">
        <v>0.32519999999999999</v>
      </c>
      <c r="J1357" s="2" t="s">
        <v>8</v>
      </c>
    </row>
    <row r="1358" spans="1:10" ht="12" customHeight="1" x14ac:dyDescent="0.3">
      <c r="A1358" s="3" t="s">
        <v>1333</v>
      </c>
      <c r="B1358" s="1">
        <v>2002002</v>
      </c>
      <c r="C1358" s="1" t="s">
        <v>50</v>
      </c>
      <c r="D1358" s="1">
        <v>2002002</v>
      </c>
      <c r="E1358" s="1" t="s">
        <v>1357</v>
      </c>
      <c r="F1358" s="2">
        <v>1</v>
      </c>
      <c r="G1358" s="2" t="s">
        <v>13</v>
      </c>
      <c r="H1358" s="1">
        <v>0</v>
      </c>
      <c r="I1358" s="1">
        <v>0.32519999999999999</v>
      </c>
      <c r="J1358" s="2" t="s">
        <v>8</v>
      </c>
    </row>
    <row r="1359" spans="1:10" ht="12" customHeight="1" x14ac:dyDescent="0.3">
      <c r="A1359" s="3" t="s">
        <v>1333</v>
      </c>
      <c r="B1359" s="1">
        <v>2002101</v>
      </c>
      <c r="C1359" s="1" t="s">
        <v>50</v>
      </c>
      <c r="D1359" s="1">
        <v>2002101</v>
      </c>
      <c r="E1359" s="1" t="s">
        <v>1358</v>
      </c>
      <c r="F1359" s="2">
        <v>1</v>
      </c>
      <c r="G1359" s="2" t="s">
        <v>13</v>
      </c>
      <c r="H1359" s="1">
        <v>0</v>
      </c>
      <c r="I1359" s="1">
        <v>0.32519999999999999</v>
      </c>
      <c r="J1359" s="2" t="s">
        <v>8</v>
      </c>
    </row>
    <row r="1360" spans="1:10" ht="12" customHeight="1" x14ac:dyDescent="0.3">
      <c r="A1360" s="3" t="s">
        <v>1333</v>
      </c>
      <c r="B1360" s="1">
        <v>2002112</v>
      </c>
      <c r="C1360" s="1" t="s">
        <v>50</v>
      </c>
      <c r="D1360" s="1">
        <v>2002112</v>
      </c>
      <c r="E1360" s="1" t="s">
        <v>1359</v>
      </c>
      <c r="F1360" s="2">
        <v>1</v>
      </c>
      <c r="G1360" s="2" t="s">
        <v>13</v>
      </c>
      <c r="H1360" s="1">
        <v>0</v>
      </c>
      <c r="I1360" s="1">
        <v>0.32519999999999999</v>
      </c>
      <c r="J1360" s="2" t="s">
        <v>8</v>
      </c>
    </row>
    <row r="1361" spans="1:10" ht="12" customHeight="1" x14ac:dyDescent="0.3">
      <c r="A1361" s="3" t="s">
        <v>1333</v>
      </c>
      <c r="B1361" s="1">
        <v>2002162</v>
      </c>
      <c r="C1361" s="1" t="s">
        <v>50</v>
      </c>
      <c r="D1361" s="1">
        <v>2002162</v>
      </c>
      <c r="E1361" s="1" t="s">
        <v>1360</v>
      </c>
      <c r="F1361" s="2">
        <v>1</v>
      </c>
      <c r="G1361" s="2" t="s">
        <v>13</v>
      </c>
      <c r="H1361" s="1">
        <v>0</v>
      </c>
      <c r="I1361" s="1">
        <v>0.32519999999999999</v>
      </c>
      <c r="J1361" s="2" t="s">
        <v>8</v>
      </c>
    </row>
    <row r="1362" spans="1:10" ht="12" customHeight="1" x14ac:dyDescent="0.3">
      <c r="A1362" s="3" t="s">
        <v>1333</v>
      </c>
      <c r="B1362" s="1">
        <v>2002182</v>
      </c>
      <c r="C1362" s="1" t="s">
        <v>50</v>
      </c>
      <c r="D1362" s="1">
        <v>2002182</v>
      </c>
      <c r="E1362" s="1" t="s">
        <v>1361</v>
      </c>
      <c r="F1362" s="2">
        <v>1</v>
      </c>
      <c r="G1362" s="2" t="s">
        <v>13</v>
      </c>
      <c r="H1362" s="1">
        <v>0</v>
      </c>
      <c r="I1362" s="1">
        <v>0.32519999999999999</v>
      </c>
      <c r="J1362" s="2" t="s">
        <v>8</v>
      </c>
    </row>
    <row r="1363" spans="1:10" ht="12" customHeight="1" x14ac:dyDescent="0.3">
      <c r="A1363" s="3" t="s">
        <v>1333</v>
      </c>
      <c r="B1363" s="1">
        <v>2002461</v>
      </c>
      <c r="C1363" s="1" t="s">
        <v>50</v>
      </c>
      <c r="D1363" s="1">
        <v>2002461</v>
      </c>
      <c r="E1363" s="1" t="s">
        <v>1362</v>
      </c>
      <c r="F1363" s="2">
        <v>1</v>
      </c>
      <c r="G1363" s="2" t="s">
        <v>13</v>
      </c>
      <c r="H1363" s="1">
        <v>0</v>
      </c>
      <c r="I1363" s="1">
        <v>0.32519999999999999</v>
      </c>
      <c r="J1363" s="2" t="s">
        <v>8</v>
      </c>
    </row>
    <row r="1364" spans="1:10" ht="12" customHeight="1" x14ac:dyDescent="0.3">
      <c r="A1364" s="3" t="s">
        <v>1333</v>
      </c>
      <c r="B1364" s="1">
        <v>2002501</v>
      </c>
      <c r="C1364" s="1" t="s">
        <v>50</v>
      </c>
      <c r="D1364" s="1">
        <v>2002501</v>
      </c>
      <c r="E1364" s="1" t="s">
        <v>1363</v>
      </c>
      <c r="F1364" s="2">
        <v>1</v>
      </c>
      <c r="G1364" s="2" t="s">
        <v>13</v>
      </c>
      <c r="H1364" s="1">
        <v>0</v>
      </c>
      <c r="I1364" s="1">
        <v>0.32519999999999999</v>
      </c>
      <c r="J1364" s="2" t="s">
        <v>8</v>
      </c>
    </row>
    <row r="1365" spans="1:10" ht="12" customHeight="1" x14ac:dyDescent="0.3">
      <c r="A1365" s="3" t="s">
        <v>1333</v>
      </c>
      <c r="B1365" s="1">
        <v>2003121</v>
      </c>
      <c r="C1365" s="1" t="s">
        <v>50</v>
      </c>
      <c r="D1365" s="1">
        <v>2003121</v>
      </c>
      <c r="E1365" s="1" t="s">
        <v>1364</v>
      </c>
      <c r="F1365" s="2">
        <v>1</v>
      </c>
      <c r="G1365" s="2" t="s">
        <v>13</v>
      </c>
      <c r="H1365" s="1">
        <v>0</v>
      </c>
      <c r="I1365" s="1">
        <v>0.32519999999999999</v>
      </c>
      <c r="J1365" s="2" t="s">
        <v>8</v>
      </c>
    </row>
    <row r="1366" spans="1:10" ht="12" customHeight="1" x14ac:dyDescent="0.3">
      <c r="A1366" s="3" t="s">
        <v>1333</v>
      </c>
      <c r="B1366" s="1">
        <v>2003122</v>
      </c>
      <c r="C1366" s="1" t="s">
        <v>50</v>
      </c>
      <c r="D1366" s="1">
        <v>2003122</v>
      </c>
      <c r="E1366" s="1" t="s">
        <v>1365</v>
      </c>
      <c r="F1366" s="2">
        <v>1</v>
      </c>
      <c r="G1366" s="2" t="s">
        <v>13</v>
      </c>
      <c r="H1366" s="1">
        <v>0</v>
      </c>
      <c r="I1366" s="1">
        <v>0.32519999999999999</v>
      </c>
      <c r="J1366" s="2" t="s">
        <v>8</v>
      </c>
    </row>
    <row r="1367" spans="1:10" ht="12" customHeight="1" x14ac:dyDescent="0.3">
      <c r="A1367" s="3" t="s">
        <v>1333</v>
      </c>
      <c r="B1367" s="1">
        <v>2003131</v>
      </c>
      <c r="C1367" s="1" t="s">
        <v>50</v>
      </c>
      <c r="D1367" s="1">
        <v>2003131</v>
      </c>
      <c r="E1367" s="1" t="s">
        <v>1366</v>
      </c>
      <c r="F1367" s="2">
        <v>1</v>
      </c>
      <c r="G1367" s="2" t="s">
        <v>13</v>
      </c>
      <c r="H1367" s="1">
        <v>0</v>
      </c>
      <c r="I1367" s="1">
        <v>0.32519999999999999</v>
      </c>
      <c r="J1367" s="2" t="s">
        <v>8</v>
      </c>
    </row>
    <row r="1368" spans="1:10" ht="12" customHeight="1" x14ac:dyDescent="0.3">
      <c r="A1368" s="3" t="s">
        <v>1333</v>
      </c>
      <c r="B1368" s="1">
        <v>2003132</v>
      </c>
      <c r="C1368" s="1" t="s">
        <v>50</v>
      </c>
      <c r="D1368" s="1">
        <v>2003132</v>
      </c>
      <c r="E1368" s="1" t="s">
        <v>1367</v>
      </c>
      <c r="F1368" s="2">
        <v>1</v>
      </c>
      <c r="G1368" s="2" t="s">
        <v>13</v>
      </c>
      <c r="H1368" s="1">
        <v>0</v>
      </c>
      <c r="I1368" s="1">
        <v>0.32519999999999999</v>
      </c>
      <c r="J1368" s="2" t="s">
        <v>8</v>
      </c>
    </row>
    <row r="1369" spans="1:10" ht="12" customHeight="1" x14ac:dyDescent="0.3">
      <c r="A1369" s="3" t="s">
        <v>1333</v>
      </c>
      <c r="B1369" s="1">
        <v>2003161</v>
      </c>
      <c r="C1369" s="1" t="s">
        <v>50</v>
      </c>
      <c r="D1369" s="1">
        <v>2003161</v>
      </c>
      <c r="E1369" s="1" t="s">
        <v>1368</v>
      </c>
      <c r="F1369" s="2">
        <v>1</v>
      </c>
      <c r="G1369" s="2" t="s">
        <v>13</v>
      </c>
      <c r="H1369" s="1">
        <v>0</v>
      </c>
      <c r="I1369" s="1">
        <v>0.32519999999999999</v>
      </c>
      <c r="J1369" s="2" t="s">
        <v>8</v>
      </c>
    </row>
    <row r="1370" spans="1:10" ht="12" customHeight="1" x14ac:dyDescent="0.3">
      <c r="A1370" s="3" t="s">
        <v>1333</v>
      </c>
      <c r="B1370" s="1">
        <v>2003162</v>
      </c>
      <c r="C1370" s="1" t="s">
        <v>50</v>
      </c>
      <c r="D1370" s="1">
        <v>2003162</v>
      </c>
      <c r="E1370" s="1" t="s">
        <v>1369</v>
      </c>
      <c r="F1370" s="2">
        <v>1</v>
      </c>
      <c r="G1370" s="2" t="s">
        <v>13</v>
      </c>
      <c r="H1370" s="1">
        <v>0</v>
      </c>
      <c r="I1370" s="1">
        <v>0.32519999999999999</v>
      </c>
      <c r="J1370" s="2" t="s">
        <v>8</v>
      </c>
    </row>
    <row r="1371" spans="1:10" ht="12" customHeight="1" x14ac:dyDescent="0.3">
      <c r="A1371" s="3" t="s">
        <v>1333</v>
      </c>
      <c r="B1371" s="1">
        <v>2005001</v>
      </c>
      <c r="C1371" s="1" t="s">
        <v>50</v>
      </c>
      <c r="D1371" s="1">
        <v>2005001</v>
      </c>
      <c r="E1371" s="1" t="s">
        <v>1370</v>
      </c>
      <c r="F1371" s="2">
        <v>1</v>
      </c>
      <c r="G1371" s="2" t="s">
        <v>13</v>
      </c>
      <c r="H1371" s="1">
        <v>0</v>
      </c>
      <c r="I1371" s="1">
        <v>0.32519999999999999</v>
      </c>
      <c r="J1371" s="2" t="s">
        <v>8</v>
      </c>
    </row>
    <row r="1372" spans="1:10" ht="12" customHeight="1" x14ac:dyDescent="0.3">
      <c r="A1372" s="3" t="s">
        <v>1333</v>
      </c>
      <c r="B1372" s="1">
        <v>2005102</v>
      </c>
      <c r="C1372" s="1" t="s">
        <v>50</v>
      </c>
      <c r="D1372" s="1">
        <v>2005102</v>
      </c>
      <c r="E1372" s="1" t="s">
        <v>1371</v>
      </c>
      <c r="F1372" s="2">
        <v>1</v>
      </c>
      <c r="G1372" s="2" t="s">
        <v>13</v>
      </c>
      <c r="H1372" s="1">
        <v>0</v>
      </c>
      <c r="I1372" s="1">
        <v>0.32519999999999999</v>
      </c>
      <c r="J1372" s="2" t="s">
        <v>8</v>
      </c>
    </row>
    <row r="1373" spans="1:10" ht="12" customHeight="1" x14ac:dyDescent="0.3">
      <c r="A1373" s="3" t="s">
        <v>1333</v>
      </c>
      <c r="B1373" s="1">
        <v>2005201</v>
      </c>
      <c r="C1373" s="1" t="s">
        <v>50</v>
      </c>
      <c r="D1373" s="1">
        <v>2005201</v>
      </c>
      <c r="E1373" s="1" t="s">
        <v>1372</v>
      </c>
      <c r="F1373" s="2">
        <v>1</v>
      </c>
      <c r="G1373" s="2" t="s">
        <v>13</v>
      </c>
      <c r="H1373" s="1">
        <v>0</v>
      </c>
      <c r="I1373" s="1">
        <v>0.32519999999999999</v>
      </c>
      <c r="J1373" s="2" t="s">
        <v>8</v>
      </c>
    </row>
    <row r="1374" spans="1:10" ht="12" customHeight="1" x14ac:dyDescent="0.3">
      <c r="A1374" s="3" t="s">
        <v>1333</v>
      </c>
      <c r="B1374" s="1">
        <v>2005211</v>
      </c>
      <c r="C1374" s="1" t="s">
        <v>50</v>
      </c>
      <c r="D1374" s="1">
        <v>2005211</v>
      </c>
      <c r="E1374" s="1" t="s">
        <v>1373</v>
      </c>
      <c r="F1374" s="2">
        <v>1</v>
      </c>
      <c r="G1374" s="2" t="s">
        <v>13</v>
      </c>
      <c r="H1374" s="1">
        <v>0</v>
      </c>
      <c r="I1374" s="1">
        <v>0.32519999999999999</v>
      </c>
      <c r="J1374" s="2" t="s">
        <v>8</v>
      </c>
    </row>
    <row r="1375" spans="1:10" ht="12" customHeight="1" x14ac:dyDescent="0.3">
      <c r="A1375" s="3" t="s">
        <v>1333</v>
      </c>
      <c r="B1375" s="1">
        <v>2005212</v>
      </c>
      <c r="C1375" s="1" t="s">
        <v>50</v>
      </c>
      <c r="D1375" s="1">
        <v>2005212</v>
      </c>
      <c r="E1375" s="1" t="s">
        <v>1374</v>
      </c>
      <c r="F1375" s="2">
        <v>1</v>
      </c>
      <c r="G1375" s="2" t="s">
        <v>13</v>
      </c>
      <c r="H1375" s="1">
        <v>0</v>
      </c>
      <c r="I1375" s="1">
        <v>0.32519999999999999</v>
      </c>
      <c r="J1375" s="2" t="s">
        <v>8</v>
      </c>
    </row>
    <row r="1376" spans="1:10" ht="12" customHeight="1" x14ac:dyDescent="0.3">
      <c r="A1376" s="3" t="s">
        <v>1333</v>
      </c>
      <c r="B1376" s="1">
        <v>2005221</v>
      </c>
      <c r="C1376" s="1" t="s">
        <v>50</v>
      </c>
      <c r="D1376" s="1">
        <v>2005221</v>
      </c>
      <c r="E1376" s="1" t="s">
        <v>1375</v>
      </c>
      <c r="F1376" s="2">
        <v>1</v>
      </c>
      <c r="G1376" s="2" t="s">
        <v>13</v>
      </c>
      <c r="H1376" s="1">
        <v>0</v>
      </c>
      <c r="I1376" s="1">
        <v>0.32519999999999999</v>
      </c>
      <c r="J1376" s="2" t="s">
        <v>8</v>
      </c>
    </row>
    <row r="1377" spans="1:10" ht="12" customHeight="1" x14ac:dyDescent="0.3">
      <c r="A1377" s="3" t="s">
        <v>1333</v>
      </c>
      <c r="B1377" s="1">
        <v>2005222</v>
      </c>
      <c r="C1377" s="1" t="s">
        <v>50</v>
      </c>
      <c r="D1377" s="1">
        <v>2005222</v>
      </c>
      <c r="E1377" s="1" t="s">
        <v>1376</v>
      </c>
      <c r="F1377" s="2">
        <v>1</v>
      </c>
      <c r="G1377" s="2" t="s">
        <v>13</v>
      </c>
      <c r="H1377" s="1">
        <v>0</v>
      </c>
      <c r="I1377" s="1">
        <v>0.32519999999999999</v>
      </c>
      <c r="J1377" s="2" t="s">
        <v>8</v>
      </c>
    </row>
    <row r="1378" spans="1:10" ht="12" customHeight="1" x14ac:dyDescent="0.3">
      <c r="A1378" s="3" t="s">
        <v>1333</v>
      </c>
      <c r="B1378" s="1">
        <v>2005302</v>
      </c>
      <c r="C1378" s="1" t="s">
        <v>50</v>
      </c>
      <c r="D1378" s="1">
        <v>2005302</v>
      </c>
      <c r="E1378" s="1" t="s">
        <v>1377</v>
      </c>
      <c r="F1378" s="2">
        <v>1</v>
      </c>
      <c r="G1378" s="2" t="s">
        <v>13</v>
      </c>
      <c r="H1378" s="1">
        <v>0</v>
      </c>
      <c r="I1378" s="1">
        <v>0.32519999999999999</v>
      </c>
      <c r="J1378" s="2" t="s">
        <v>8</v>
      </c>
    </row>
    <row r="1379" spans="1:10" ht="12" customHeight="1" x14ac:dyDescent="0.3">
      <c r="A1379" s="3" t="s">
        <v>1333</v>
      </c>
      <c r="B1379" s="1">
        <v>2005312</v>
      </c>
      <c r="C1379" s="1" t="s">
        <v>50</v>
      </c>
      <c r="D1379" s="1">
        <v>2005312</v>
      </c>
      <c r="E1379" s="1" t="s">
        <v>1378</v>
      </c>
      <c r="F1379" s="2">
        <v>1</v>
      </c>
      <c r="G1379" s="2" t="s">
        <v>13</v>
      </c>
      <c r="H1379" s="1">
        <v>0</v>
      </c>
      <c r="I1379" s="1">
        <v>0.32519999999999999</v>
      </c>
      <c r="J1379" s="2" t="s">
        <v>8</v>
      </c>
    </row>
    <row r="1380" spans="1:10" ht="12" customHeight="1" x14ac:dyDescent="0.3">
      <c r="A1380" s="3" t="s">
        <v>1333</v>
      </c>
      <c r="B1380" s="1">
        <v>2005322</v>
      </c>
      <c r="C1380" s="1" t="s">
        <v>50</v>
      </c>
      <c r="D1380" s="1">
        <v>2005322</v>
      </c>
      <c r="E1380" s="1" t="s">
        <v>1379</v>
      </c>
      <c r="F1380" s="2">
        <v>1</v>
      </c>
      <c r="G1380" s="2" t="s">
        <v>13</v>
      </c>
      <c r="H1380" s="1">
        <v>0</v>
      </c>
      <c r="I1380" s="1">
        <v>0.32519999999999999</v>
      </c>
      <c r="J1380" s="2" t="s">
        <v>8</v>
      </c>
    </row>
    <row r="1381" spans="1:10" ht="12" customHeight="1" x14ac:dyDescent="0.3">
      <c r="A1381" s="3" t="s">
        <v>1333</v>
      </c>
      <c r="B1381" s="1">
        <v>2005342</v>
      </c>
      <c r="C1381" s="1" t="s">
        <v>50</v>
      </c>
      <c r="D1381" s="1">
        <v>2005342</v>
      </c>
      <c r="E1381" s="1" t="s">
        <v>1380</v>
      </c>
      <c r="F1381" s="2">
        <v>1</v>
      </c>
      <c r="G1381" s="2" t="s">
        <v>13</v>
      </c>
      <c r="H1381" s="1">
        <v>0</v>
      </c>
      <c r="I1381" s="1">
        <v>0.32519999999999999</v>
      </c>
      <c r="J1381" s="2" t="s">
        <v>8</v>
      </c>
    </row>
    <row r="1382" spans="1:10" ht="12" customHeight="1" x14ac:dyDescent="0.3">
      <c r="A1382" s="3" t="s">
        <v>1333</v>
      </c>
      <c r="B1382" s="1">
        <v>2005401</v>
      </c>
      <c r="C1382" s="1" t="s">
        <v>50</v>
      </c>
      <c r="D1382" s="1">
        <v>2005401</v>
      </c>
      <c r="E1382" s="1" t="s">
        <v>1381</v>
      </c>
      <c r="F1382" s="2">
        <v>1</v>
      </c>
      <c r="G1382" s="2" t="s">
        <v>13</v>
      </c>
      <c r="H1382" s="1">
        <v>0</v>
      </c>
      <c r="I1382" s="1">
        <v>0.32519999999999999</v>
      </c>
      <c r="J1382" s="2" t="s">
        <v>8</v>
      </c>
    </row>
    <row r="1383" spans="1:10" ht="12" customHeight="1" x14ac:dyDescent="0.3">
      <c r="A1383" s="3" t="s">
        <v>1333</v>
      </c>
      <c r="B1383" s="1">
        <v>2005431</v>
      </c>
      <c r="C1383" s="1" t="s">
        <v>50</v>
      </c>
      <c r="D1383" s="1">
        <v>2005431</v>
      </c>
      <c r="E1383" s="1" t="s">
        <v>1382</v>
      </c>
      <c r="F1383" s="2">
        <v>1</v>
      </c>
      <c r="G1383" s="2" t="s">
        <v>13</v>
      </c>
      <c r="H1383" s="1">
        <v>0</v>
      </c>
      <c r="I1383" s="1">
        <v>0.32519999999999999</v>
      </c>
      <c r="J1383" s="2" t="s">
        <v>8</v>
      </c>
    </row>
    <row r="1384" spans="1:10" ht="12" customHeight="1" x14ac:dyDescent="0.3">
      <c r="A1384" s="3" t="s">
        <v>1333</v>
      </c>
      <c r="B1384" s="1">
        <v>2005461</v>
      </c>
      <c r="C1384" s="1" t="s">
        <v>50</v>
      </c>
      <c r="D1384" s="1">
        <v>2005461</v>
      </c>
      <c r="E1384" s="1" t="s">
        <v>1383</v>
      </c>
      <c r="F1384" s="2">
        <v>1</v>
      </c>
      <c r="G1384" s="2" t="s">
        <v>13</v>
      </c>
      <c r="H1384" s="1">
        <v>0</v>
      </c>
      <c r="I1384" s="1">
        <v>0.32519999999999999</v>
      </c>
      <c r="J1384" s="2" t="s">
        <v>8</v>
      </c>
    </row>
    <row r="1385" spans="1:10" ht="12" customHeight="1" x14ac:dyDescent="0.3">
      <c r="A1385" s="3" t="s">
        <v>1333</v>
      </c>
      <c r="B1385" s="1">
        <v>2005802</v>
      </c>
      <c r="C1385" s="1" t="s">
        <v>50</v>
      </c>
      <c r="D1385" s="1">
        <v>2005802</v>
      </c>
      <c r="E1385" s="1" t="s">
        <v>1384</v>
      </c>
      <c r="F1385" s="2">
        <v>1</v>
      </c>
      <c r="G1385" s="2" t="s">
        <v>13</v>
      </c>
      <c r="H1385" s="1">
        <v>0</v>
      </c>
      <c r="I1385" s="1">
        <v>0.32519999999999999</v>
      </c>
      <c r="J1385" s="2" t="s">
        <v>8</v>
      </c>
    </row>
    <row r="1386" spans="1:10" ht="12" customHeight="1" x14ac:dyDescent="0.3">
      <c r="A1386" s="3" t="s">
        <v>1333</v>
      </c>
      <c r="B1386" s="1">
        <v>2005882</v>
      </c>
      <c r="C1386" s="1" t="s">
        <v>50</v>
      </c>
      <c r="D1386" s="1">
        <v>2005882</v>
      </c>
      <c r="E1386" s="1" t="s">
        <v>1385</v>
      </c>
      <c r="F1386" s="2">
        <v>1</v>
      </c>
      <c r="G1386" s="2" t="s">
        <v>13</v>
      </c>
      <c r="H1386" s="1">
        <v>0</v>
      </c>
      <c r="I1386" s="1">
        <v>0.32519999999999999</v>
      </c>
      <c r="J1386" s="2" t="s">
        <v>8</v>
      </c>
    </row>
    <row r="1387" spans="1:10" ht="12" customHeight="1" x14ac:dyDescent="0.3">
      <c r="A1387" s="3" t="s">
        <v>1333</v>
      </c>
      <c r="B1387" s="1">
        <v>2005892</v>
      </c>
      <c r="C1387" s="1" t="s">
        <v>50</v>
      </c>
      <c r="D1387" s="1">
        <v>2005892</v>
      </c>
      <c r="E1387" s="1" t="s">
        <v>1386</v>
      </c>
      <c r="F1387" s="2">
        <v>1</v>
      </c>
      <c r="G1387" s="2" t="s">
        <v>13</v>
      </c>
      <c r="H1387" s="1">
        <v>0</v>
      </c>
      <c r="I1387" s="1">
        <v>0.32519999999999999</v>
      </c>
      <c r="J1387" s="2" t="s">
        <v>8</v>
      </c>
    </row>
    <row r="1388" spans="1:10" ht="12" customHeight="1" x14ac:dyDescent="0.3">
      <c r="A1388" s="3" t="s">
        <v>1333</v>
      </c>
      <c r="B1388" s="1">
        <v>2006101</v>
      </c>
      <c r="C1388" s="1" t="s">
        <v>50</v>
      </c>
      <c r="D1388" s="1">
        <v>2006101</v>
      </c>
      <c r="E1388" s="1" t="s">
        <v>1387</v>
      </c>
      <c r="F1388" s="2">
        <v>1</v>
      </c>
      <c r="G1388" s="2" t="s">
        <v>13</v>
      </c>
      <c r="H1388" s="1">
        <v>0</v>
      </c>
      <c r="I1388" s="1">
        <v>0.32519999999999999</v>
      </c>
      <c r="J1388" s="2" t="s">
        <v>8</v>
      </c>
    </row>
    <row r="1389" spans="1:10" ht="12" customHeight="1" x14ac:dyDescent="0.3">
      <c r="A1389" s="3" t="s">
        <v>1333</v>
      </c>
      <c r="B1389" s="1">
        <v>2006102</v>
      </c>
      <c r="C1389" s="1" t="s">
        <v>50</v>
      </c>
      <c r="D1389" s="1">
        <v>2006102</v>
      </c>
      <c r="E1389" s="1" t="s">
        <v>1388</v>
      </c>
      <c r="F1389" s="2">
        <v>1</v>
      </c>
      <c r="G1389" s="2" t="s">
        <v>13</v>
      </c>
      <c r="H1389" s="1">
        <v>0</v>
      </c>
      <c r="I1389" s="1">
        <v>0.32519999999999999</v>
      </c>
      <c r="J1389" s="2" t="s">
        <v>8</v>
      </c>
    </row>
    <row r="1390" spans="1:10" ht="12" customHeight="1" x14ac:dyDescent="0.3">
      <c r="A1390" s="3" t="s">
        <v>1333</v>
      </c>
      <c r="B1390" s="1">
        <v>2006112</v>
      </c>
      <c r="C1390" s="1" t="s">
        <v>50</v>
      </c>
      <c r="D1390" s="1">
        <v>2006112</v>
      </c>
      <c r="E1390" s="1" t="s">
        <v>1389</v>
      </c>
      <c r="F1390" s="2">
        <v>1</v>
      </c>
      <c r="G1390" s="2" t="s">
        <v>13</v>
      </c>
      <c r="H1390" s="1">
        <v>0</v>
      </c>
      <c r="I1390" s="1">
        <v>0.32519999999999999</v>
      </c>
      <c r="J1390" s="2" t="s">
        <v>8</v>
      </c>
    </row>
    <row r="1391" spans="1:10" ht="12" customHeight="1" x14ac:dyDescent="0.3">
      <c r="A1391" s="3" t="s">
        <v>1333</v>
      </c>
      <c r="B1391" s="1">
        <v>2006122</v>
      </c>
      <c r="C1391" s="1" t="s">
        <v>50</v>
      </c>
      <c r="D1391" s="1">
        <v>2006122</v>
      </c>
      <c r="E1391" s="1" t="s">
        <v>1390</v>
      </c>
      <c r="F1391" s="2">
        <v>1</v>
      </c>
      <c r="G1391" s="2" t="s">
        <v>13</v>
      </c>
      <c r="H1391" s="1">
        <v>0</v>
      </c>
      <c r="I1391" s="1">
        <v>0.32519999999999999</v>
      </c>
      <c r="J1391" s="2" t="s">
        <v>8</v>
      </c>
    </row>
    <row r="1392" spans="1:10" ht="12" customHeight="1" x14ac:dyDescent="0.3">
      <c r="A1392" s="3" t="s">
        <v>1333</v>
      </c>
      <c r="B1392" s="1">
        <v>2006132</v>
      </c>
      <c r="C1392" s="1" t="s">
        <v>50</v>
      </c>
      <c r="D1392" s="1">
        <v>2006132</v>
      </c>
      <c r="E1392" s="1" t="s">
        <v>1391</v>
      </c>
      <c r="F1392" s="2">
        <v>1</v>
      </c>
      <c r="G1392" s="2" t="s">
        <v>13</v>
      </c>
      <c r="H1392" s="1">
        <v>0</v>
      </c>
      <c r="I1392" s="1">
        <v>0.32519999999999999</v>
      </c>
      <c r="J1392" s="2" t="s">
        <v>8</v>
      </c>
    </row>
    <row r="1393" spans="1:10" ht="12" customHeight="1" x14ac:dyDescent="0.3">
      <c r="A1393" s="3" t="s">
        <v>1333</v>
      </c>
      <c r="B1393" s="1">
        <v>2006133</v>
      </c>
      <c r="C1393" s="1" t="s">
        <v>50</v>
      </c>
      <c r="D1393" s="1">
        <v>2006133</v>
      </c>
      <c r="E1393" s="1" t="s">
        <v>1392</v>
      </c>
      <c r="F1393" s="2">
        <v>1</v>
      </c>
      <c r="G1393" s="2" t="s">
        <v>13</v>
      </c>
      <c r="H1393" s="1">
        <v>0</v>
      </c>
      <c r="I1393" s="1">
        <v>0.32519999999999999</v>
      </c>
      <c r="J1393" s="2" t="s">
        <v>8</v>
      </c>
    </row>
    <row r="1394" spans="1:10" ht="12" customHeight="1" x14ac:dyDescent="0.3">
      <c r="A1394" s="3" t="s">
        <v>1333</v>
      </c>
      <c r="B1394" s="1">
        <v>2006201</v>
      </c>
      <c r="C1394" s="1" t="s">
        <v>50</v>
      </c>
      <c r="D1394" s="1">
        <v>2006201</v>
      </c>
      <c r="E1394" s="1" t="s">
        <v>1393</v>
      </c>
      <c r="F1394" s="2">
        <v>1</v>
      </c>
      <c r="G1394" s="2" t="s">
        <v>13</v>
      </c>
      <c r="H1394" s="1">
        <v>0</v>
      </c>
      <c r="I1394" s="1">
        <v>0.32519999999999999</v>
      </c>
      <c r="J1394" s="2" t="s">
        <v>8</v>
      </c>
    </row>
    <row r="1395" spans="1:10" ht="12" customHeight="1" x14ac:dyDescent="0.3">
      <c r="A1395" s="3" t="s">
        <v>1333</v>
      </c>
      <c r="B1395" s="1">
        <v>2006202</v>
      </c>
      <c r="C1395" s="1" t="s">
        <v>50</v>
      </c>
      <c r="D1395" s="1">
        <v>2006202</v>
      </c>
      <c r="E1395" s="1" t="s">
        <v>1394</v>
      </c>
      <c r="F1395" s="2">
        <v>1</v>
      </c>
      <c r="G1395" s="2" t="s">
        <v>13</v>
      </c>
      <c r="H1395" s="1">
        <v>0</v>
      </c>
      <c r="I1395" s="1">
        <v>0.32519999999999999</v>
      </c>
      <c r="J1395" s="2" t="s">
        <v>8</v>
      </c>
    </row>
    <row r="1396" spans="1:10" ht="12" customHeight="1" x14ac:dyDescent="0.3">
      <c r="A1396" s="3" t="s">
        <v>1333</v>
      </c>
      <c r="B1396" s="1">
        <v>2006212</v>
      </c>
      <c r="C1396" s="1" t="s">
        <v>50</v>
      </c>
      <c r="D1396" s="1">
        <v>2006212</v>
      </c>
      <c r="E1396" s="1" t="s">
        <v>1395</v>
      </c>
      <c r="F1396" s="2">
        <v>1</v>
      </c>
      <c r="G1396" s="2" t="s">
        <v>13</v>
      </c>
      <c r="H1396" s="1">
        <v>0</v>
      </c>
      <c r="I1396" s="1">
        <v>0.32519999999999999</v>
      </c>
      <c r="J1396" s="2" t="s">
        <v>8</v>
      </c>
    </row>
    <row r="1397" spans="1:10" ht="12" customHeight="1" x14ac:dyDescent="0.3">
      <c r="A1397" s="3" t="s">
        <v>1333</v>
      </c>
      <c r="B1397" s="1">
        <v>2006222</v>
      </c>
      <c r="C1397" s="1" t="s">
        <v>50</v>
      </c>
      <c r="D1397" s="1">
        <v>2006222</v>
      </c>
      <c r="E1397" s="1" t="s">
        <v>1396</v>
      </c>
      <c r="F1397" s="2">
        <v>1</v>
      </c>
      <c r="G1397" s="2" t="s">
        <v>13</v>
      </c>
      <c r="H1397" s="1">
        <v>0</v>
      </c>
      <c r="I1397" s="1">
        <v>0.32519999999999999</v>
      </c>
      <c r="J1397" s="2" t="s">
        <v>8</v>
      </c>
    </row>
    <row r="1398" spans="1:10" ht="12" customHeight="1" x14ac:dyDescent="0.3">
      <c r="A1398" s="3" t="s">
        <v>1333</v>
      </c>
      <c r="B1398" s="1">
        <v>2006321</v>
      </c>
      <c r="C1398" s="1" t="s">
        <v>50</v>
      </c>
      <c r="D1398" s="1">
        <v>2006321</v>
      </c>
      <c r="E1398" s="1" t="s">
        <v>1397</v>
      </c>
      <c r="F1398" s="2">
        <v>1</v>
      </c>
      <c r="G1398" s="2" t="s">
        <v>13</v>
      </c>
      <c r="H1398" s="1">
        <v>0</v>
      </c>
      <c r="I1398" s="1">
        <v>0.32519999999999999</v>
      </c>
      <c r="J1398" s="2" t="s">
        <v>8</v>
      </c>
    </row>
    <row r="1399" spans="1:10" ht="12" customHeight="1" x14ac:dyDescent="0.3">
      <c r="A1399" s="3" t="s">
        <v>1333</v>
      </c>
      <c r="B1399" s="1">
        <v>2006401</v>
      </c>
      <c r="C1399" s="1" t="s">
        <v>50</v>
      </c>
      <c r="D1399" s="1">
        <v>2006401</v>
      </c>
      <c r="E1399" s="1" t="s">
        <v>1398</v>
      </c>
      <c r="F1399" s="2">
        <v>1</v>
      </c>
      <c r="G1399" s="2" t="s">
        <v>13</v>
      </c>
      <c r="H1399" s="1">
        <v>0</v>
      </c>
      <c r="I1399" s="1">
        <v>0.32519999999999999</v>
      </c>
      <c r="J1399" s="2" t="s">
        <v>8</v>
      </c>
    </row>
    <row r="1400" spans="1:10" ht="12" customHeight="1" x14ac:dyDescent="0.3">
      <c r="A1400" s="3" t="s">
        <v>1333</v>
      </c>
      <c r="B1400" s="1">
        <v>2006402</v>
      </c>
      <c r="C1400" s="1" t="s">
        <v>50</v>
      </c>
      <c r="D1400" s="1">
        <v>2006402</v>
      </c>
      <c r="E1400" s="1" t="s">
        <v>1399</v>
      </c>
      <c r="F1400" s="2">
        <v>1</v>
      </c>
      <c r="G1400" s="2" t="s">
        <v>13</v>
      </c>
      <c r="H1400" s="1">
        <v>0</v>
      </c>
      <c r="I1400" s="1">
        <v>0.32519999999999999</v>
      </c>
      <c r="J1400" s="2" t="s">
        <v>8</v>
      </c>
    </row>
    <row r="1401" spans="1:10" ht="12" customHeight="1" x14ac:dyDescent="0.3">
      <c r="A1401" s="3" t="s">
        <v>1333</v>
      </c>
      <c r="B1401" s="1">
        <v>2006404</v>
      </c>
      <c r="C1401" s="1" t="s">
        <v>50</v>
      </c>
      <c r="D1401" s="1">
        <v>2006404</v>
      </c>
      <c r="E1401" s="1" t="s">
        <v>1400</v>
      </c>
      <c r="F1401" s="2">
        <v>1</v>
      </c>
      <c r="G1401" s="2" t="s">
        <v>13</v>
      </c>
      <c r="H1401" s="1">
        <v>0</v>
      </c>
      <c r="I1401" s="1">
        <v>0.32519999999999999</v>
      </c>
      <c r="J1401" s="2" t="s">
        <v>8</v>
      </c>
    </row>
    <row r="1402" spans="1:10" ht="12" customHeight="1" x14ac:dyDescent="0.3">
      <c r="A1402" s="3" t="s">
        <v>1333</v>
      </c>
      <c r="B1402" s="1">
        <v>2006412</v>
      </c>
      <c r="C1402" s="1" t="s">
        <v>50</v>
      </c>
      <c r="D1402" s="1">
        <v>2006412</v>
      </c>
      <c r="E1402" s="1" t="s">
        <v>1401</v>
      </c>
      <c r="F1402" s="2">
        <v>1</v>
      </c>
      <c r="G1402" s="2" t="s">
        <v>13</v>
      </c>
      <c r="H1402" s="1">
        <v>0</v>
      </c>
      <c r="I1402" s="1">
        <v>0.32519999999999999</v>
      </c>
      <c r="J1402" s="2" t="s">
        <v>8</v>
      </c>
    </row>
    <row r="1403" spans="1:10" ht="12" customHeight="1" x14ac:dyDescent="0.3">
      <c r="A1403" s="3" t="s">
        <v>1333</v>
      </c>
      <c r="B1403" s="1">
        <v>2006414</v>
      </c>
      <c r="C1403" s="1" t="s">
        <v>50</v>
      </c>
      <c r="D1403" s="1">
        <v>2006414</v>
      </c>
      <c r="E1403" s="1" t="s">
        <v>1402</v>
      </c>
      <c r="F1403" s="2">
        <v>1</v>
      </c>
      <c r="G1403" s="2" t="s">
        <v>13</v>
      </c>
      <c r="H1403" s="1">
        <v>0</v>
      </c>
      <c r="I1403" s="1">
        <v>0.32519999999999999</v>
      </c>
      <c r="J1403" s="2" t="s">
        <v>8</v>
      </c>
    </row>
    <row r="1404" spans="1:10" ht="12" customHeight="1" x14ac:dyDescent="0.3">
      <c r="A1404" s="3" t="s">
        <v>1333</v>
      </c>
      <c r="B1404" s="1">
        <v>2006423</v>
      </c>
      <c r="C1404" s="1" t="s">
        <v>50</v>
      </c>
      <c r="D1404" s="1">
        <v>2006423</v>
      </c>
      <c r="E1404" s="1" t="s">
        <v>1403</v>
      </c>
      <c r="F1404" s="2">
        <v>1</v>
      </c>
      <c r="G1404" s="2" t="s">
        <v>13</v>
      </c>
      <c r="H1404" s="1">
        <v>0</v>
      </c>
      <c r="I1404" s="1">
        <v>0.32519999999999999</v>
      </c>
      <c r="J1404" s="2" t="s">
        <v>8</v>
      </c>
    </row>
    <row r="1405" spans="1:10" ht="12" customHeight="1" x14ac:dyDescent="0.3">
      <c r="A1405" s="3" t="s">
        <v>1333</v>
      </c>
      <c r="B1405" s="1">
        <v>2006511</v>
      </c>
      <c r="C1405" s="1" t="s">
        <v>50</v>
      </c>
      <c r="D1405" s="1">
        <v>2006511</v>
      </c>
      <c r="E1405" s="1" t="s">
        <v>1404</v>
      </c>
      <c r="F1405" s="2">
        <v>1</v>
      </c>
      <c r="G1405" s="2" t="s">
        <v>13</v>
      </c>
      <c r="H1405" s="1">
        <v>0</v>
      </c>
      <c r="I1405" s="1">
        <v>0.32519999999999999</v>
      </c>
      <c r="J1405" s="2" t="s">
        <v>8</v>
      </c>
    </row>
    <row r="1406" spans="1:10" ht="12" customHeight="1" x14ac:dyDescent="0.3">
      <c r="A1406" s="3" t="s">
        <v>1333</v>
      </c>
      <c r="B1406" s="1">
        <v>2008322</v>
      </c>
      <c r="C1406" s="1" t="s">
        <v>50</v>
      </c>
      <c r="D1406" s="1">
        <v>2008322</v>
      </c>
      <c r="E1406" s="1" t="s">
        <v>1405</v>
      </c>
      <c r="F1406" s="2">
        <v>1</v>
      </c>
      <c r="G1406" s="2" t="s">
        <v>13</v>
      </c>
      <c r="H1406" s="1">
        <v>0</v>
      </c>
      <c r="I1406" s="1">
        <v>0.32519999999999999</v>
      </c>
      <c r="J1406" s="2" t="s">
        <v>8</v>
      </c>
    </row>
    <row r="1407" spans="1:10" ht="12" customHeight="1" x14ac:dyDescent="0.3">
      <c r="A1407" s="3" t="s">
        <v>1333</v>
      </c>
      <c r="B1407" s="1">
        <v>2008602</v>
      </c>
      <c r="C1407" s="1" t="s">
        <v>50</v>
      </c>
      <c r="D1407" s="1">
        <v>2008602</v>
      </c>
      <c r="E1407" s="1" t="s">
        <v>1406</v>
      </c>
      <c r="F1407" s="2">
        <v>1</v>
      </c>
      <c r="G1407" s="2" t="s">
        <v>13</v>
      </c>
      <c r="H1407" s="1">
        <v>0</v>
      </c>
      <c r="I1407" s="1">
        <v>0.32519999999999999</v>
      </c>
      <c r="J1407" s="2" t="s">
        <v>8</v>
      </c>
    </row>
    <row r="1408" spans="1:10" ht="12" customHeight="1" x14ac:dyDescent="0.3">
      <c r="A1408" s="3" t="s">
        <v>1333</v>
      </c>
      <c r="B1408" s="1">
        <v>2008622</v>
      </c>
      <c r="C1408" s="1" t="s">
        <v>50</v>
      </c>
      <c r="D1408" s="1">
        <v>2008622</v>
      </c>
      <c r="E1408" s="1" t="s">
        <v>1407</v>
      </c>
      <c r="F1408" s="2">
        <v>1</v>
      </c>
      <c r="G1408" s="2" t="s">
        <v>13</v>
      </c>
      <c r="H1408" s="1">
        <v>0</v>
      </c>
      <c r="I1408" s="1">
        <v>0.32519999999999999</v>
      </c>
      <c r="J1408" s="2" t="s">
        <v>8</v>
      </c>
    </row>
    <row r="1409" spans="1:10" ht="12" customHeight="1" x14ac:dyDescent="0.3">
      <c r="A1409" s="3" t="s">
        <v>1333</v>
      </c>
      <c r="B1409" s="1">
        <v>2008802</v>
      </c>
      <c r="C1409" s="1" t="s">
        <v>50</v>
      </c>
      <c r="D1409" s="1">
        <v>2008802</v>
      </c>
      <c r="E1409" s="1" t="s">
        <v>1408</v>
      </c>
      <c r="F1409" s="2">
        <v>1</v>
      </c>
      <c r="G1409" s="2" t="s">
        <v>13</v>
      </c>
      <c r="H1409" s="1">
        <v>0</v>
      </c>
      <c r="I1409" s="1">
        <v>0.32519999999999999</v>
      </c>
      <c r="J1409" s="2" t="s">
        <v>8</v>
      </c>
    </row>
    <row r="1410" spans="1:10" ht="12" customHeight="1" x14ac:dyDescent="0.3">
      <c r="A1410" s="3" t="s">
        <v>1333</v>
      </c>
      <c r="B1410" s="1">
        <v>2008822</v>
      </c>
      <c r="C1410" s="1" t="s">
        <v>50</v>
      </c>
      <c r="D1410" s="1">
        <v>2008822</v>
      </c>
      <c r="E1410" s="1" t="s">
        <v>1409</v>
      </c>
      <c r="F1410" s="2">
        <v>1</v>
      </c>
      <c r="G1410" s="2" t="s">
        <v>13</v>
      </c>
      <c r="H1410" s="1">
        <v>0</v>
      </c>
      <c r="I1410" s="1">
        <v>0.32519999999999999</v>
      </c>
      <c r="J1410" s="2" t="s">
        <v>8</v>
      </c>
    </row>
    <row r="1411" spans="1:10" ht="12" customHeight="1" x14ac:dyDescent="0.3">
      <c r="A1411" s="3" t="s">
        <v>1333</v>
      </c>
      <c r="B1411" s="1">
        <v>300011</v>
      </c>
      <c r="C1411" s="1" t="s">
        <v>50</v>
      </c>
      <c r="D1411" s="1">
        <v>300011</v>
      </c>
      <c r="E1411" s="1" t="s">
        <v>1410</v>
      </c>
      <c r="F1411" s="2">
        <v>1</v>
      </c>
      <c r="G1411" s="2" t="s">
        <v>13</v>
      </c>
      <c r="H1411" s="1">
        <v>0</v>
      </c>
      <c r="I1411" s="1">
        <v>0.32519999999999999</v>
      </c>
      <c r="J1411" s="2" t="s">
        <v>8</v>
      </c>
    </row>
    <row r="1412" spans="1:10" ht="12" customHeight="1" x14ac:dyDescent="0.3">
      <c r="A1412" s="3" t="s">
        <v>1333</v>
      </c>
      <c r="B1412" s="1">
        <v>300014</v>
      </c>
      <c r="C1412" s="1" t="s">
        <v>50</v>
      </c>
      <c r="D1412" s="1">
        <v>300014</v>
      </c>
      <c r="E1412" s="1" t="s">
        <v>1411</v>
      </c>
      <c r="F1412" s="2">
        <v>1</v>
      </c>
      <c r="G1412" s="2" t="s">
        <v>13</v>
      </c>
      <c r="H1412" s="1">
        <v>0</v>
      </c>
      <c r="I1412" s="1">
        <v>0.32519999999999999</v>
      </c>
      <c r="J1412" s="2" t="s">
        <v>8</v>
      </c>
    </row>
    <row r="1413" spans="1:10" ht="12" customHeight="1" x14ac:dyDescent="0.3">
      <c r="A1413" s="3" t="s">
        <v>1333</v>
      </c>
      <c r="B1413" s="1">
        <v>300016</v>
      </c>
      <c r="C1413" s="1" t="s">
        <v>50</v>
      </c>
      <c r="D1413" s="1">
        <v>300016</v>
      </c>
      <c r="E1413" s="1" t="s">
        <v>1412</v>
      </c>
      <c r="F1413" s="2">
        <v>1</v>
      </c>
      <c r="G1413" s="2" t="s">
        <v>13</v>
      </c>
      <c r="H1413" s="1">
        <v>0</v>
      </c>
      <c r="I1413" s="1">
        <v>0.32519999999999999</v>
      </c>
      <c r="J1413" s="2" t="s">
        <v>8</v>
      </c>
    </row>
    <row r="1414" spans="1:10" ht="12" customHeight="1" x14ac:dyDescent="0.3">
      <c r="A1414" s="3" t="s">
        <v>1333</v>
      </c>
      <c r="B1414" s="1">
        <v>300018</v>
      </c>
      <c r="C1414" s="1" t="s">
        <v>50</v>
      </c>
      <c r="D1414" s="1">
        <v>300018</v>
      </c>
      <c r="E1414" s="1" t="s">
        <v>1413</v>
      </c>
      <c r="F1414" s="2">
        <v>1</v>
      </c>
      <c r="G1414" s="2" t="s">
        <v>13</v>
      </c>
      <c r="H1414" s="1">
        <v>0</v>
      </c>
      <c r="I1414" s="1">
        <v>0.32519999999999999</v>
      </c>
      <c r="J1414" s="2" t="s">
        <v>8</v>
      </c>
    </row>
    <row r="1415" spans="1:10" ht="12" customHeight="1" x14ac:dyDescent="0.3">
      <c r="A1415" s="3" t="s">
        <v>1333</v>
      </c>
      <c r="B1415" s="1">
        <v>300021</v>
      </c>
      <c r="C1415" s="1" t="s">
        <v>50</v>
      </c>
      <c r="D1415" s="1">
        <v>300021</v>
      </c>
      <c r="E1415" s="1" t="s">
        <v>1414</v>
      </c>
      <c r="F1415" s="2">
        <v>1</v>
      </c>
      <c r="G1415" s="2" t="s">
        <v>13</v>
      </c>
      <c r="H1415" s="1">
        <v>0</v>
      </c>
      <c r="I1415" s="1">
        <v>0.32519999999999999</v>
      </c>
      <c r="J1415" s="2" t="s">
        <v>8</v>
      </c>
    </row>
    <row r="1416" spans="1:10" ht="12" customHeight="1" x14ac:dyDescent="0.3">
      <c r="A1416" s="3" t="s">
        <v>1333</v>
      </c>
      <c r="B1416" s="1">
        <v>300024</v>
      </c>
      <c r="C1416" s="1" t="s">
        <v>50</v>
      </c>
      <c r="D1416" s="1">
        <v>300024</v>
      </c>
      <c r="E1416" s="1" t="s">
        <v>1415</v>
      </c>
      <c r="F1416" s="2">
        <v>1</v>
      </c>
      <c r="G1416" s="2" t="s">
        <v>13</v>
      </c>
      <c r="H1416" s="1">
        <v>0</v>
      </c>
      <c r="I1416" s="1">
        <v>0.32519999999999999</v>
      </c>
      <c r="J1416" s="2" t="s">
        <v>8</v>
      </c>
    </row>
    <row r="1417" spans="1:10" ht="12" customHeight="1" x14ac:dyDescent="0.3">
      <c r="A1417" s="3" t="s">
        <v>1333</v>
      </c>
      <c r="B1417" s="1">
        <v>300026</v>
      </c>
      <c r="C1417" s="1" t="s">
        <v>50</v>
      </c>
      <c r="D1417" s="1">
        <v>300026</v>
      </c>
      <c r="E1417" s="1" t="s">
        <v>1416</v>
      </c>
      <c r="F1417" s="2">
        <v>1</v>
      </c>
      <c r="G1417" s="2" t="s">
        <v>13</v>
      </c>
      <c r="H1417" s="1">
        <v>0</v>
      </c>
      <c r="I1417" s="1">
        <v>0.32519999999999999</v>
      </c>
      <c r="J1417" s="2" t="s">
        <v>8</v>
      </c>
    </row>
    <row r="1418" spans="1:10" ht="12" customHeight="1" x14ac:dyDescent="0.3">
      <c r="A1418" s="3" t="s">
        <v>1333</v>
      </c>
      <c r="B1418" s="1">
        <v>300027</v>
      </c>
      <c r="C1418" s="1" t="s">
        <v>50</v>
      </c>
      <c r="D1418" s="1">
        <v>300027</v>
      </c>
      <c r="E1418" s="1" t="s">
        <v>1417</v>
      </c>
      <c r="F1418" s="2">
        <v>1</v>
      </c>
      <c r="G1418" s="2" t="s">
        <v>13</v>
      </c>
      <c r="H1418" s="1">
        <v>0</v>
      </c>
      <c r="I1418" s="1">
        <v>0.32519999999999999</v>
      </c>
      <c r="J1418" s="2" t="s">
        <v>8</v>
      </c>
    </row>
    <row r="1419" spans="1:10" ht="12" customHeight="1" x14ac:dyDescent="0.3">
      <c r="A1419" s="3" t="s">
        <v>1333</v>
      </c>
      <c r="B1419" s="1">
        <v>300031</v>
      </c>
      <c r="C1419" s="1" t="s">
        <v>50</v>
      </c>
      <c r="D1419" s="1">
        <v>300031</v>
      </c>
      <c r="E1419" s="1" t="s">
        <v>1418</v>
      </c>
      <c r="F1419" s="2">
        <v>1</v>
      </c>
      <c r="G1419" s="2" t="s">
        <v>13</v>
      </c>
      <c r="H1419" s="1">
        <v>0</v>
      </c>
      <c r="I1419" s="1">
        <v>0.32519999999999999</v>
      </c>
      <c r="J1419" s="2" t="s">
        <v>8</v>
      </c>
    </row>
    <row r="1420" spans="1:10" ht="12" customHeight="1" x14ac:dyDescent="0.3">
      <c r="A1420" s="3" t="s">
        <v>1333</v>
      </c>
      <c r="B1420" s="1">
        <v>300032</v>
      </c>
      <c r="C1420" s="1" t="s">
        <v>50</v>
      </c>
      <c r="D1420" s="1">
        <v>300032</v>
      </c>
      <c r="E1420" s="1" t="s">
        <v>1419</v>
      </c>
      <c r="F1420" s="2">
        <v>1</v>
      </c>
      <c r="G1420" s="2" t="s">
        <v>13</v>
      </c>
      <c r="H1420" s="1">
        <v>0</v>
      </c>
      <c r="I1420" s="1">
        <v>0.32519999999999999</v>
      </c>
      <c r="J1420" s="2" t="s">
        <v>8</v>
      </c>
    </row>
    <row r="1421" spans="1:10" ht="12" customHeight="1" x14ac:dyDescent="0.3">
      <c r="A1421" s="3" t="s">
        <v>1333</v>
      </c>
      <c r="B1421" s="1">
        <v>300033</v>
      </c>
      <c r="C1421" s="1" t="s">
        <v>50</v>
      </c>
      <c r="D1421" s="1">
        <v>300033</v>
      </c>
      <c r="E1421" s="1" t="s">
        <v>1420</v>
      </c>
      <c r="F1421" s="2">
        <v>1</v>
      </c>
      <c r="G1421" s="2" t="s">
        <v>13</v>
      </c>
      <c r="H1421" s="1">
        <v>0</v>
      </c>
      <c r="I1421" s="1">
        <v>0.32519999999999999</v>
      </c>
      <c r="J1421" s="2" t="s">
        <v>8</v>
      </c>
    </row>
    <row r="1422" spans="1:10" ht="12" customHeight="1" x14ac:dyDescent="0.3">
      <c r="A1422" s="3" t="s">
        <v>1333</v>
      </c>
      <c r="B1422" s="1">
        <v>300034</v>
      </c>
      <c r="C1422" s="1" t="s">
        <v>50</v>
      </c>
      <c r="D1422" s="1">
        <v>300034</v>
      </c>
      <c r="E1422" s="1" t="s">
        <v>1421</v>
      </c>
      <c r="F1422" s="2">
        <v>1</v>
      </c>
      <c r="G1422" s="2" t="s">
        <v>13</v>
      </c>
      <c r="H1422" s="1">
        <v>0</v>
      </c>
      <c r="I1422" s="1">
        <v>0.32519999999999999</v>
      </c>
      <c r="J1422" s="2" t="s">
        <v>8</v>
      </c>
    </row>
    <row r="1423" spans="1:10" ht="12" customHeight="1" x14ac:dyDescent="0.3">
      <c r="A1423" s="3" t="s">
        <v>1333</v>
      </c>
      <c r="B1423" s="1">
        <v>300035</v>
      </c>
      <c r="C1423" s="1" t="s">
        <v>50</v>
      </c>
      <c r="D1423" s="1">
        <v>300035</v>
      </c>
      <c r="E1423" s="1" t="s">
        <v>1422</v>
      </c>
      <c r="F1423" s="2">
        <v>1</v>
      </c>
      <c r="G1423" s="2" t="s">
        <v>13</v>
      </c>
      <c r="H1423" s="1">
        <v>0</v>
      </c>
      <c r="I1423" s="1">
        <v>0.32519999999999999</v>
      </c>
      <c r="J1423" s="2" t="s">
        <v>8</v>
      </c>
    </row>
    <row r="1424" spans="1:10" ht="12" customHeight="1" x14ac:dyDescent="0.3">
      <c r="A1424" s="3" t="s">
        <v>1333</v>
      </c>
      <c r="B1424" s="1">
        <v>300036</v>
      </c>
      <c r="C1424" s="1" t="s">
        <v>50</v>
      </c>
      <c r="D1424" s="1">
        <v>300036</v>
      </c>
      <c r="E1424" s="1" t="s">
        <v>1423</v>
      </c>
      <c r="F1424" s="2">
        <v>1</v>
      </c>
      <c r="G1424" s="2" t="s">
        <v>13</v>
      </c>
      <c r="H1424" s="1">
        <v>0</v>
      </c>
      <c r="I1424" s="1">
        <v>0.32519999999999999</v>
      </c>
      <c r="J1424" s="2" t="s">
        <v>8</v>
      </c>
    </row>
    <row r="1425" spans="1:10" ht="12" customHeight="1" x14ac:dyDescent="0.3">
      <c r="A1425" s="3" t="s">
        <v>1333</v>
      </c>
      <c r="B1425" s="1">
        <v>300037</v>
      </c>
      <c r="C1425" s="1" t="s">
        <v>50</v>
      </c>
      <c r="D1425" s="1">
        <v>300037</v>
      </c>
      <c r="E1425" s="1" t="s">
        <v>1424</v>
      </c>
      <c r="F1425" s="2">
        <v>1</v>
      </c>
      <c r="G1425" s="2" t="s">
        <v>13</v>
      </c>
      <c r="H1425" s="1">
        <v>0</v>
      </c>
      <c r="I1425" s="1">
        <v>0.32519999999999999</v>
      </c>
      <c r="J1425" s="2" t="s">
        <v>8</v>
      </c>
    </row>
    <row r="1426" spans="1:10" ht="12" customHeight="1" x14ac:dyDescent="0.3">
      <c r="A1426" s="3" t="s">
        <v>1333</v>
      </c>
      <c r="B1426" s="1">
        <v>300038</v>
      </c>
      <c r="C1426" s="1" t="s">
        <v>50</v>
      </c>
      <c r="D1426" s="1">
        <v>300038</v>
      </c>
      <c r="E1426" s="1" t="s">
        <v>1425</v>
      </c>
      <c r="F1426" s="2">
        <v>1</v>
      </c>
      <c r="G1426" s="2" t="s">
        <v>13</v>
      </c>
      <c r="H1426" s="1">
        <v>0</v>
      </c>
      <c r="I1426" s="1">
        <v>0.32519999999999999</v>
      </c>
      <c r="J1426" s="2" t="s">
        <v>8</v>
      </c>
    </row>
    <row r="1427" spans="1:10" ht="12" customHeight="1" x14ac:dyDescent="0.3">
      <c r="A1427" s="3" t="s">
        <v>1333</v>
      </c>
      <c r="B1427" s="1">
        <v>300039</v>
      </c>
      <c r="C1427" s="1" t="s">
        <v>50</v>
      </c>
      <c r="D1427" s="1">
        <v>300039</v>
      </c>
      <c r="E1427" s="1" t="s">
        <v>1426</v>
      </c>
      <c r="F1427" s="2">
        <v>1</v>
      </c>
      <c r="G1427" s="2" t="s">
        <v>13</v>
      </c>
      <c r="H1427" s="1">
        <v>0</v>
      </c>
      <c r="I1427" s="1">
        <v>0.32519999999999999</v>
      </c>
      <c r="J1427" s="2" t="s">
        <v>8</v>
      </c>
    </row>
    <row r="1428" spans="1:10" ht="12" customHeight="1" x14ac:dyDescent="0.3">
      <c r="A1428" s="3" t="s">
        <v>1333</v>
      </c>
      <c r="B1428" s="1">
        <v>300042</v>
      </c>
      <c r="C1428" s="1" t="s">
        <v>50</v>
      </c>
      <c r="D1428" s="1">
        <v>300042</v>
      </c>
      <c r="E1428" s="1" t="s">
        <v>1427</v>
      </c>
      <c r="F1428" s="2">
        <v>1</v>
      </c>
      <c r="G1428" s="2" t="s">
        <v>13</v>
      </c>
      <c r="H1428" s="1">
        <v>0</v>
      </c>
      <c r="I1428" s="1">
        <v>0.32519999999999999</v>
      </c>
      <c r="J1428" s="2" t="s">
        <v>8</v>
      </c>
    </row>
    <row r="1429" spans="1:10" ht="12" customHeight="1" x14ac:dyDescent="0.3">
      <c r="A1429" s="3" t="s">
        <v>1333</v>
      </c>
      <c r="B1429" s="1">
        <v>300048</v>
      </c>
      <c r="C1429" s="1" t="s">
        <v>50</v>
      </c>
      <c r="D1429" s="1">
        <v>300048</v>
      </c>
      <c r="E1429" s="1" t="s">
        <v>1428</v>
      </c>
      <c r="F1429" s="2">
        <v>1</v>
      </c>
      <c r="G1429" s="2" t="s">
        <v>13</v>
      </c>
      <c r="H1429" s="1">
        <v>0</v>
      </c>
      <c r="I1429" s="1">
        <v>0.32519999999999999</v>
      </c>
      <c r="J1429" s="2" t="s">
        <v>8</v>
      </c>
    </row>
    <row r="1430" spans="1:10" ht="12" customHeight="1" x14ac:dyDescent="0.3">
      <c r="A1430" s="3" t="s">
        <v>1333</v>
      </c>
      <c r="B1430" s="1">
        <v>300051</v>
      </c>
      <c r="C1430" s="1" t="s">
        <v>50</v>
      </c>
      <c r="D1430" s="1">
        <v>300051</v>
      </c>
      <c r="E1430" s="1" t="s">
        <v>1429</v>
      </c>
      <c r="F1430" s="2">
        <v>1</v>
      </c>
      <c r="G1430" s="2" t="s">
        <v>13</v>
      </c>
      <c r="H1430" s="1">
        <v>0</v>
      </c>
      <c r="I1430" s="1">
        <v>0.32519999999999999</v>
      </c>
      <c r="J1430" s="2" t="s">
        <v>8</v>
      </c>
    </row>
    <row r="1431" spans="1:10" ht="12" customHeight="1" x14ac:dyDescent="0.3">
      <c r="A1431" s="3" t="s">
        <v>1333</v>
      </c>
      <c r="B1431" s="1">
        <v>300054</v>
      </c>
      <c r="C1431" s="1" t="s">
        <v>50</v>
      </c>
      <c r="D1431" s="1">
        <v>300054</v>
      </c>
      <c r="E1431" s="1" t="s">
        <v>1430</v>
      </c>
      <c r="F1431" s="2">
        <v>1</v>
      </c>
      <c r="G1431" s="2" t="s">
        <v>13</v>
      </c>
      <c r="H1431" s="1">
        <v>0</v>
      </c>
      <c r="I1431" s="1">
        <v>0.32519999999999999</v>
      </c>
      <c r="J1431" s="2" t="s">
        <v>8</v>
      </c>
    </row>
    <row r="1432" spans="1:10" ht="12" customHeight="1" x14ac:dyDescent="0.3">
      <c r="A1432" s="3" t="s">
        <v>1333</v>
      </c>
      <c r="B1432" s="1">
        <v>300061</v>
      </c>
      <c r="C1432" s="1" t="s">
        <v>50</v>
      </c>
      <c r="D1432" s="1">
        <v>300061</v>
      </c>
      <c r="E1432" s="1" t="s">
        <v>1431</v>
      </c>
      <c r="F1432" s="2">
        <v>1</v>
      </c>
      <c r="G1432" s="2" t="s">
        <v>13</v>
      </c>
      <c r="H1432" s="1">
        <v>0</v>
      </c>
      <c r="I1432" s="1">
        <v>0.32519999999999999</v>
      </c>
      <c r="J1432" s="2" t="s">
        <v>8</v>
      </c>
    </row>
    <row r="1433" spans="1:10" ht="12" customHeight="1" x14ac:dyDescent="0.3">
      <c r="A1433" s="3" t="s">
        <v>1333</v>
      </c>
      <c r="B1433" s="1">
        <v>300063</v>
      </c>
      <c r="C1433" s="1" t="s">
        <v>50</v>
      </c>
      <c r="D1433" s="1">
        <v>300063</v>
      </c>
      <c r="E1433" s="1" t="s">
        <v>1432</v>
      </c>
      <c r="F1433" s="2">
        <v>1</v>
      </c>
      <c r="G1433" s="2" t="s">
        <v>13</v>
      </c>
      <c r="H1433" s="1">
        <v>0</v>
      </c>
      <c r="I1433" s="1">
        <v>0.32519999999999999</v>
      </c>
      <c r="J1433" s="2" t="s">
        <v>8</v>
      </c>
    </row>
    <row r="1434" spans="1:10" ht="12" customHeight="1" x14ac:dyDescent="0.3">
      <c r="A1434" s="3" t="s">
        <v>1333</v>
      </c>
      <c r="B1434" s="1">
        <v>300063</v>
      </c>
      <c r="C1434" s="1" t="s">
        <v>50</v>
      </c>
      <c r="D1434" s="1">
        <v>300063</v>
      </c>
      <c r="E1434" s="1" t="s">
        <v>1432</v>
      </c>
      <c r="F1434" s="2">
        <v>1</v>
      </c>
      <c r="G1434" s="2" t="s">
        <v>13</v>
      </c>
      <c r="H1434" s="1">
        <v>0</v>
      </c>
      <c r="I1434" s="1">
        <v>0.32519999999999999</v>
      </c>
      <c r="J1434" s="2" t="s">
        <v>8</v>
      </c>
    </row>
    <row r="1435" spans="1:10" ht="12" customHeight="1" x14ac:dyDescent="0.3">
      <c r="A1435" s="3" t="s">
        <v>1333</v>
      </c>
      <c r="B1435" s="1">
        <v>300081</v>
      </c>
      <c r="C1435" s="1" t="s">
        <v>50</v>
      </c>
      <c r="D1435" s="1">
        <v>300081</v>
      </c>
      <c r="E1435" s="1" t="s">
        <v>1433</v>
      </c>
      <c r="F1435" s="2">
        <v>1</v>
      </c>
      <c r="G1435" s="2" t="s">
        <v>13</v>
      </c>
      <c r="H1435" s="1">
        <v>0</v>
      </c>
      <c r="I1435" s="1">
        <v>0.32519999999999999</v>
      </c>
      <c r="J1435" s="2" t="s">
        <v>8</v>
      </c>
    </row>
    <row r="1436" spans="1:10" ht="12" customHeight="1" x14ac:dyDescent="0.3">
      <c r="A1436" s="3" t="s">
        <v>1333</v>
      </c>
      <c r="B1436" s="1">
        <v>300083</v>
      </c>
      <c r="C1436" s="1" t="s">
        <v>50</v>
      </c>
      <c r="D1436" s="1">
        <v>300083</v>
      </c>
      <c r="E1436" s="1" t="s">
        <v>1434</v>
      </c>
      <c r="F1436" s="2">
        <v>1</v>
      </c>
      <c r="G1436" s="2" t="s">
        <v>13</v>
      </c>
      <c r="H1436" s="1">
        <v>0</v>
      </c>
      <c r="I1436" s="1">
        <v>0.32519999999999999</v>
      </c>
      <c r="J1436" s="2" t="s">
        <v>8</v>
      </c>
    </row>
    <row r="1437" spans="1:10" ht="12" customHeight="1" x14ac:dyDescent="0.3">
      <c r="A1437" s="3" t="s">
        <v>1333</v>
      </c>
      <c r="B1437" s="1">
        <v>300084</v>
      </c>
      <c r="C1437" s="1" t="s">
        <v>50</v>
      </c>
      <c r="D1437" s="1">
        <v>300084</v>
      </c>
      <c r="E1437" s="1" t="s">
        <v>1435</v>
      </c>
      <c r="F1437" s="2">
        <v>1</v>
      </c>
      <c r="G1437" s="2" t="s">
        <v>13</v>
      </c>
      <c r="H1437" s="1">
        <v>0</v>
      </c>
      <c r="I1437" s="1">
        <v>0.32519999999999999</v>
      </c>
      <c r="J1437" s="2" t="s">
        <v>8</v>
      </c>
    </row>
    <row r="1438" spans="1:10" ht="12" customHeight="1" x14ac:dyDescent="0.3">
      <c r="A1438" s="3" t="s">
        <v>1333</v>
      </c>
      <c r="B1438" s="1">
        <v>300086</v>
      </c>
      <c r="C1438" s="1" t="s">
        <v>50</v>
      </c>
      <c r="D1438" s="1">
        <v>300086</v>
      </c>
      <c r="E1438" s="1" t="s">
        <v>1436</v>
      </c>
      <c r="F1438" s="2">
        <v>1</v>
      </c>
      <c r="G1438" s="2" t="s">
        <v>13</v>
      </c>
      <c r="H1438" s="1">
        <v>0</v>
      </c>
      <c r="I1438" s="1">
        <v>0.32519999999999999</v>
      </c>
      <c r="J1438" s="2" t="s">
        <v>8</v>
      </c>
    </row>
    <row r="1439" spans="1:10" ht="12" customHeight="1" x14ac:dyDescent="0.3">
      <c r="A1439" s="3" t="s">
        <v>1333</v>
      </c>
      <c r="B1439" s="1">
        <v>300087</v>
      </c>
      <c r="C1439" s="1" t="s">
        <v>50</v>
      </c>
      <c r="D1439" s="1">
        <v>300087</v>
      </c>
      <c r="E1439" s="1" t="s">
        <v>1437</v>
      </c>
      <c r="F1439" s="2">
        <v>1</v>
      </c>
      <c r="G1439" s="2" t="s">
        <v>13</v>
      </c>
      <c r="H1439" s="1">
        <v>0</v>
      </c>
      <c r="I1439" s="1">
        <v>0.32519999999999999</v>
      </c>
      <c r="J1439" s="2" t="s">
        <v>8</v>
      </c>
    </row>
    <row r="1440" spans="1:10" ht="12" customHeight="1" x14ac:dyDescent="0.3">
      <c r="A1440" s="3" t="s">
        <v>1333</v>
      </c>
      <c r="B1440" s="1">
        <v>300089</v>
      </c>
      <c r="C1440" s="1" t="s">
        <v>50</v>
      </c>
      <c r="D1440" s="1">
        <v>300089</v>
      </c>
      <c r="E1440" s="1" t="s">
        <v>1438</v>
      </c>
      <c r="F1440" s="2">
        <v>1</v>
      </c>
      <c r="G1440" s="2" t="s">
        <v>13</v>
      </c>
      <c r="H1440" s="1">
        <v>0</v>
      </c>
      <c r="I1440" s="1">
        <v>0.32519999999999999</v>
      </c>
      <c r="J1440" s="2" t="s">
        <v>8</v>
      </c>
    </row>
    <row r="1441" spans="1:10" ht="12" customHeight="1" x14ac:dyDescent="0.3">
      <c r="A1441" s="3" t="s">
        <v>1333</v>
      </c>
      <c r="B1441" s="1">
        <v>300093</v>
      </c>
      <c r="C1441" s="1" t="s">
        <v>50</v>
      </c>
      <c r="D1441" s="1">
        <v>300093</v>
      </c>
      <c r="E1441" s="1" t="s">
        <v>1439</v>
      </c>
      <c r="F1441" s="2">
        <v>1</v>
      </c>
      <c r="G1441" s="2" t="s">
        <v>13</v>
      </c>
      <c r="H1441" s="1">
        <v>0</v>
      </c>
      <c r="I1441" s="1">
        <v>0.32519999999999999</v>
      </c>
      <c r="J1441" s="2" t="s">
        <v>8</v>
      </c>
    </row>
    <row r="1442" spans="1:10" ht="12" customHeight="1" x14ac:dyDescent="0.3">
      <c r="A1442" s="3" t="s">
        <v>1333</v>
      </c>
      <c r="B1442" s="1">
        <v>3008001</v>
      </c>
      <c r="C1442" s="1" t="s">
        <v>50</v>
      </c>
      <c r="D1442" s="1">
        <v>3008001</v>
      </c>
      <c r="E1442" s="1" t="s">
        <v>1440</v>
      </c>
      <c r="F1442" s="2">
        <v>1</v>
      </c>
      <c r="G1442" s="2" t="s">
        <v>13</v>
      </c>
      <c r="H1442" s="1">
        <v>0</v>
      </c>
      <c r="I1442" s="1">
        <v>0.32519999999999999</v>
      </c>
      <c r="J1442" s="2" t="s">
        <v>8</v>
      </c>
    </row>
    <row r="1443" spans="1:10" ht="12" customHeight="1" x14ac:dyDescent="0.3">
      <c r="A1443" s="3" t="s">
        <v>1333</v>
      </c>
      <c r="B1443" s="1">
        <v>3008002</v>
      </c>
      <c r="C1443" s="1" t="s">
        <v>50</v>
      </c>
      <c r="D1443" s="1">
        <v>3008002</v>
      </c>
      <c r="E1443" s="1" t="s">
        <v>1441</v>
      </c>
      <c r="F1443" s="2">
        <v>1</v>
      </c>
      <c r="G1443" s="2" t="s">
        <v>13</v>
      </c>
      <c r="H1443" s="1">
        <v>0</v>
      </c>
      <c r="I1443" s="1">
        <v>0.32519999999999999</v>
      </c>
      <c r="J1443" s="2" t="s">
        <v>8</v>
      </c>
    </row>
    <row r="1444" spans="1:10" ht="12" customHeight="1" x14ac:dyDescent="0.3">
      <c r="A1444" s="3" t="s">
        <v>1333</v>
      </c>
      <c r="B1444" s="1">
        <v>3010401</v>
      </c>
      <c r="C1444" s="1" t="s">
        <v>50</v>
      </c>
      <c r="D1444" s="1">
        <v>3010401</v>
      </c>
      <c r="E1444" s="1" t="s">
        <v>1442</v>
      </c>
      <c r="F1444" s="2">
        <v>1</v>
      </c>
      <c r="G1444" s="2" t="s">
        <v>13</v>
      </c>
      <c r="H1444" s="1">
        <v>0</v>
      </c>
      <c r="I1444" s="1">
        <v>0.32519999999999999</v>
      </c>
      <c r="J1444" s="2" t="s">
        <v>8</v>
      </c>
    </row>
    <row r="1445" spans="1:10" ht="12" customHeight="1" x14ac:dyDescent="0.3">
      <c r="A1445" s="3" t="s">
        <v>1333</v>
      </c>
      <c r="B1445" s="1">
        <v>3010442</v>
      </c>
      <c r="C1445" s="1" t="s">
        <v>50</v>
      </c>
      <c r="D1445" s="1">
        <v>3010442</v>
      </c>
      <c r="E1445" s="1" t="s">
        <v>1443</v>
      </c>
      <c r="F1445" s="2">
        <v>1</v>
      </c>
      <c r="G1445" s="2" t="s">
        <v>13</v>
      </c>
      <c r="H1445" s="1">
        <v>0</v>
      </c>
      <c r="I1445" s="1">
        <v>0.32519999999999999</v>
      </c>
      <c r="J1445" s="2" t="s">
        <v>8</v>
      </c>
    </row>
    <row r="1446" spans="1:10" ht="12" customHeight="1" x14ac:dyDescent="0.3">
      <c r="A1446" s="3" t="s">
        <v>1333</v>
      </c>
      <c r="B1446" s="1">
        <v>3010601</v>
      </c>
      <c r="C1446" s="1" t="s">
        <v>50</v>
      </c>
      <c r="D1446" s="1">
        <v>3010601</v>
      </c>
      <c r="E1446" s="1" t="s">
        <v>1444</v>
      </c>
      <c r="F1446" s="2">
        <v>1</v>
      </c>
      <c r="G1446" s="2" t="s">
        <v>13</v>
      </c>
      <c r="H1446" s="1">
        <v>0</v>
      </c>
      <c r="I1446" s="1">
        <v>0.32519999999999999</v>
      </c>
      <c r="J1446" s="2" t="s">
        <v>8</v>
      </c>
    </row>
    <row r="1447" spans="1:10" ht="12" customHeight="1" x14ac:dyDescent="0.3">
      <c r="A1447" s="3" t="s">
        <v>1333</v>
      </c>
      <c r="B1447" s="1">
        <v>3010642</v>
      </c>
      <c r="C1447" s="1" t="s">
        <v>50</v>
      </c>
      <c r="D1447" s="1">
        <v>3010642</v>
      </c>
      <c r="E1447" s="1" t="s">
        <v>1445</v>
      </c>
      <c r="F1447" s="2">
        <v>1</v>
      </c>
      <c r="G1447" s="2" t="s">
        <v>13</v>
      </c>
      <c r="H1447" s="1">
        <v>0</v>
      </c>
      <c r="I1447" s="1">
        <v>0.32519999999999999</v>
      </c>
      <c r="J1447" s="2" t="s">
        <v>8</v>
      </c>
    </row>
    <row r="1448" spans="1:10" ht="12" customHeight="1" x14ac:dyDescent="0.3">
      <c r="A1448" s="3" t="s">
        <v>1333</v>
      </c>
      <c r="B1448" s="1">
        <v>3010842</v>
      </c>
      <c r="C1448" s="1" t="s">
        <v>50</v>
      </c>
      <c r="D1448" s="1">
        <v>3010842</v>
      </c>
      <c r="E1448" s="1" t="s">
        <v>1446</v>
      </c>
      <c r="F1448" s="2">
        <v>1</v>
      </c>
      <c r="G1448" s="2" t="s">
        <v>13</v>
      </c>
      <c r="H1448" s="1">
        <v>0</v>
      </c>
      <c r="I1448" s="1">
        <v>0.32519999999999999</v>
      </c>
      <c r="J1448" s="2" t="s">
        <v>8</v>
      </c>
    </row>
    <row r="1449" spans="1:10" ht="12" customHeight="1" x14ac:dyDescent="0.3">
      <c r="A1449" s="3" t="s">
        <v>1333</v>
      </c>
      <c r="B1449" s="1">
        <v>3012401</v>
      </c>
      <c r="C1449" s="1" t="s">
        <v>50</v>
      </c>
      <c r="D1449" s="1">
        <v>3012401</v>
      </c>
      <c r="E1449" s="1" t="s">
        <v>1447</v>
      </c>
      <c r="F1449" s="2">
        <v>1</v>
      </c>
      <c r="G1449" s="2" t="s">
        <v>13</v>
      </c>
      <c r="H1449" s="1">
        <v>0</v>
      </c>
      <c r="I1449" s="1">
        <v>0.32519999999999999</v>
      </c>
      <c r="J1449" s="2" t="s">
        <v>8</v>
      </c>
    </row>
    <row r="1450" spans="1:10" ht="12" customHeight="1" x14ac:dyDescent="0.3">
      <c r="A1450" s="3" t="s">
        <v>1333</v>
      </c>
      <c r="B1450" s="1">
        <v>3012441</v>
      </c>
      <c r="C1450" s="1" t="s">
        <v>50</v>
      </c>
      <c r="D1450" s="1">
        <v>3012441</v>
      </c>
      <c r="E1450" s="1" t="s">
        <v>1448</v>
      </c>
      <c r="F1450" s="2">
        <v>1</v>
      </c>
      <c r="G1450" s="2" t="s">
        <v>13</v>
      </c>
      <c r="H1450" s="1">
        <v>0</v>
      </c>
      <c r="I1450" s="1">
        <v>0.32519999999999999</v>
      </c>
      <c r="J1450" s="2" t="s">
        <v>8</v>
      </c>
    </row>
    <row r="1451" spans="1:10" ht="12" customHeight="1" x14ac:dyDescent="0.3">
      <c r="A1451" s="3" t="s">
        <v>1333</v>
      </c>
      <c r="B1451" s="1">
        <v>3012461</v>
      </c>
      <c r="C1451" s="1" t="s">
        <v>50</v>
      </c>
      <c r="D1451" s="1">
        <v>3012461</v>
      </c>
      <c r="E1451" s="1" t="s">
        <v>1449</v>
      </c>
      <c r="F1451" s="2">
        <v>1</v>
      </c>
      <c r="G1451" s="2" t="s">
        <v>13</v>
      </c>
      <c r="H1451" s="1">
        <v>0</v>
      </c>
      <c r="I1451" s="1">
        <v>0.32519999999999999</v>
      </c>
      <c r="J1451" s="2" t="s">
        <v>8</v>
      </c>
    </row>
    <row r="1452" spans="1:10" ht="12" customHeight="1" x14ac:dyDescent="0.3">
      <c r="A1452" s="3" t="s">
        <v>1333</v>
      </c>
      <c r="B1452" s="1">
        <v>3012481</v>
      </c>
      <c r="C1452" s="1" t="s">
        <v>50</v>
      </c>
      <c r="D1452" s="1">
        <v>3012481</v>
      </c>
      <c r="E1452" s="1" t="s">
        <v>1450</v>
      </c>
      <c r="F1452" s="2">
        <v>1</v>
      </c>
      <c r="G1452" s="2" t="s">
        <v>13</v>
      </c>
      <c r="H1452" s="1">
        <v>0</v>
      </c>
      <c r="I1452" s="1">
        <v>0.32519999999999999</v>
      </c>
      <c r="J1452" s="2" t="s">
        <v>8</v>
      </c>
    </row>
    <row r="1453" spans="1:10" ht="12" customHeight="1" x14ac:dyDescent="0.3">
      <c r="A1453" s="3" t="s">
        <v>1333</v>
      </c>
      <c r="B1453" s="1">
        <v>3012601</v>
      </c>
      <c r="C1453" s="1" t="s">
        <v>50</v>
      </c>
      <c r="D1453" s="1">
        <v>3012601</v>
      </c>
      <c r="E1453" s="1" t="s">
        <v>1451</v>
      </c>
      <c r="F1453" s="2">
        <v>1</v>
      </c>
      <c r="G1453" s="2" t="s">
        <v>13</v>
      </c>
      <c r="H1453" s="1">
        <v>0</v>
      </c>
      <c r="I1453" s="1">
        <v>0.32519999999999999</v>
      </c>
      <c r="J1453" s="2" t="s">
        <v>8</v>
      </c>
    </row>
    <row r="1454" spans="1:10" ht="12" customHeight="1" x14ac:dyDescent="0.3">
      <c r="A1454" s="3" t="s">
        <v>1333</v>
      </c>
      <c r="B1454" s="1">
        <v>20034304</v>
      </c>
      <c r="C1454" s="1" t="s">
        <v>50</v>
      </c>
      <c r="D1454" s="1">
        <v>20034304</v>
      </c>
      <c r="E1454" s="1" t="s">
        <v>1452</v>
      </c>
      <c r="F1454" s="2">
        <v>1</v>
      </c>
      <c r="G1454" s="2" t="s">
        <v>13</v>
      </c>
      <c r="H1454" s="1">
        <v>0</v>
      </c>
      <c r="I1454" s="1">
        <v>0.32519999999999999</v>
      </c>
      <c r="J1454" s="2" t="s">
        <v>8</v>
      </c>
    </row>
    <row r="1455" spans="1:10" ht="12" customHeight="1" x14ac:dyDescent="0.3">
      <c r="A1455" s="3" t="s">
        <v>1333</v>
      </c>
      <c r="B1455" s="1">
        <v>20033304</v>
      </c>
      <c r="C1455" s="1" t="s">
        <v>50</v>
      </c>
      <c r="D1455" s="1">
        <v>20033304</v>
      </c>
      <c r="E1455" s="1" t="s">
        <v>1453</v>
      </c>
      <c r="F1455" s="2">
        <v>1</v>
      </c>
      <c r="G1455" s="2" t="s">
        <v>13</v>
      </c>
      <c r="H1455" s="1">
        <v>0</v>
      </c>
      <c r="I1455" s="1">
        <v>0.32519999999999999</v>
      </c>
      <c r="J1455" s="2" t="s">
        <v>8</v>
      </c>
    </row>
    <row r="1456" spans="1:10" ht="12" customHeight="1" x14ac:dyDescent="0.3">
      <c r="A1456" s="3" t="s">
        <v>1333</v>
      </c>
      <c r="B1456" s="1">
        <v>20033303</v>
      </c>
      <c r="C1456" s="1" t="s">
        <v>50</v>
      </c>
      <c r="D1456" s="1">
        <v>20033303</v>
      </c>
      <c r="E1456" s="1" t="s">
        <v>1454</v>
      </c>
      <c r="F1456" s="2">
        <v>1</v>
      </c>
      <c r="G1456" s="2" t="s">
        <v>13</v>
      </c>
      <c r="H1456" s="1">
        <v>0</v>
      </c>
      <c r="I1456" s="1">
        <v>0.32519999999999999</v>
      </c>
      <c r="J1456" s="2" t="s">
        <v>8</v>
      </c>
    </row>
    <row r="1457" spans="1:10" ht="12" customHeight="1" x14ac:dyDescent="0.3">
      <c r="A1457" s="3" t="s">
        <v>1333</v>
      </c>
      <c r="B1457" s="1">
        <v>20033301</v>
      </c>
      <c r="C1457" s="1" t="s">
        <v>50</v>
      </c>
      <c r="D1457" s="1">
        <v>20033301</v>
      </c>
      <c r="E1457" s="1" t="s">
        <v>1455</v>
      </c>
      <c r="F1457" s="2">
        <v>1</v>
      </c>
      <c r="G1457" s="2" t="s">
        <v>13</v>
      </c>
      <c r="H1457" s="1">
        <v>0</v>
      </c>
      <c r="I1457" s="1">
        <v>0.32519999999999999</v>
      </c>
      <c r="J1457" s="2" t="s">
        <v>8</v>
      </c>
    </row>
    <row r="1458" spans="1:10" ht="12" customHeight="1" x14ac:dyDescent="0.3">
      <c r="A1458" s="3" t="s">
        <v>1333</v>
      </c>
      <c r="B1458" s="1">
        <v>20033302</v>
      </c>
      <c r="C1458" s="1" t="s">
        <v>50</v>
      </c>
      <c r="D1458" s="1">
        <v>20033302</v>
      </c>
      <c r="E1458" s="1" t="s">
        <v>1456</v>
      </c>
      <c r="F1458" s="2">
        <v>1</v>
      </c>
      <c r="G1458" s="2" t="s">
        <v>13</v>
      </c>
      <c r="H1458" s="1">
        <v>0</v>
      </c>
      <c r="I1458" s="1">
        <v>0.32519999999999999</v>
      </c>
      <c r="J1458" s="2" t="s">
        <v>8</v>
      </c>
    </row>
    <row r="1459" spans="1:10" ht="12" customHeight="1" x14ac:dyDescent="0.3">
      <c r="A1459" s="3" t="s">
        <v>1333</v>
      </c>
      <c r="B1459" s="1">
        <v>200306101</v>
      </c>
      <c r="C1459" s="1" t="s">
        <v>50</v>
      </c>
      <c r="D1459" s="1">
        <v>200306101</v>
      </c>
      <c r="E1459" s="1" t="s">
        <v>1457</v>
      </c>
      <c r="F1459" s="2">
        <v>1</v>
      </c>
      <c r="G1459" s="2" t="s">
        <v>13</v>
      </c>
      <c r="H1459" s="1">
        <v>0</v>
      </c>
      <c r="I1459" s="1">
        <v>0.32519999999999999</v>
      </c>
      <c r="J1459" s="2" t="s">
        <v>8</v>
      </c>
    </row>
    <row r="1460" spans="1:10" ht="12" customHeight="1" x14ac:dyDescent="0.3">
      <c r="A1460" s="3" t="s">
        <v>1333</v>
      </c>
      <c r="B1460" s="1">
        <v>200306103</v>
      </c>
      <c r="C1460" s="1" t="s">
        <v>50</v>
      </c>
      <c r="D1460" s="1">
        <v>200306103</v>
      </c>
      <c r="E1460" s="1" t="s">
        <v>1458</v>
      </c>
      <c r="F1460" s="2">
        <v>1</v>
      </c>
      <c r="G1460" s="2" t="s">
        <v>13</v>
      </c>
      <c r="H1460" s="1">
        <v>0</v>
      </c>
      <c r="I1460" s="1">
        <v>0.32519999999999999</v>
      </c>
      <c r="J1460" s="2" t="s">
        <v>8</v>
      </c>
    </row>
    <row r="1461" spans="1:10" ht="12" customHeight="1" x14ac:dyDescent="0.3">
      <c r="A1461" s="3" t="s">
        <v>1333</v>
      </c>
      <c r="B1461" s="1">
        <v>200306104</v>
      </c>
      <c r="C1461" s="1" t="s">
        <v>50</v>
      </c>
      <c r="D1461" s="1">
        <v>200306104</v>
      </c>
      <c r="E1461" s="1" t="s">
        <v>1459</v>
      </c>
      <c r="F1461" s="2">
        <v>1</v>
      </c>
      <c r="G1461" s="2" t="s">
        <v>13</v>
      </c>
      <c r="H1461" s="1">
        <v>0</v>
      </c>
      <c r="I1461" s="1">
        <v>0.32519999999999999</v>
      </c>
      <c r="J1461" s="2" t="s">
        <v>8</v>
      </c>
    </row>
    <row r="1462" spans="1:10" ht="12" customHeight="1" x14ac:dyDescent="0.3">
      <c r="A1462" s="3" t="s">
        <v>1333</v>
      </c>
      <c r="B1462" s="1">
        <v>200306102</v>
      </c>
      <c r="C1462" s="1" t="s">
        <v>50</v>
      </c>
      <c r="D1462" s="1">
        <v>200306102</v>
      </c>
      <c r="E1462" s="1" t="s">
        <v>1460</v>
      </c>
      <c r="F1462" s="2">
        <v>1</v>
      </c>
      <c r="G1462" s="2" t="s">
        <v>13</v>
      </c>
      <c r="H1462" s="1">
        <v>0</v>
      </c>
      <c r="I1462" s="1">
        <v>0.32519999999999999</v>
      </c>
      <c r="J1462" s="2" t="s">
        <v>8</v>
      </c>
    </row>
    <row r="1463" spans="1:10" ht="12" customHeight="1" x14ac:dyDescent="0.3">
      <c r="A1463" s="3" t="s">
        <v>1333</v>
      </c>
      <c r="B1463" s="1">
        <v>200306204</v>
      </c>
      <c r="C1463" s="1" t="s">
        <v>50</v>
      </c>
      <c r="D1463" s="1">
        <v>200306204</v>
      </c>
      <c r="E1463" s="1" t="s">
        <v>1461</v>
      </c>
      <c r="F1463" s="2">
        <v>1</v>
      </c>
      <c r="G1463" s="2" t="s">
        <v>13</v>
      </c>
      <c r="H1463" s="1">
        <v>0</v>
      </c>
      <c r="I1463" s="1">
        <v>0.32519999999999999</v>
      </c>
      <c r="J1463" s="2" t="s">
        <v>8</v>
      </c>
    </row>
    <row r="1464" spans="1:10" ht="12" customHeight="1" x14ac:dyDescent="0.3">
      <c r="A1464" s="3" t="s">
        <v>1333</v>
      </c>
      <c r="B1464" s="1">
        <v>2003431</v>
      </c>
      <c r="C1464" s="1" t="s">
        <v>50</v>
      </c>
      <c r="D1464" s="1">
        <v>2003431</v>
      </c>
      <c r="E1464" s="1" t="s">
        <v>1462</v>
      </c>
      <c r="F1464" s="2">
        <v>1</v>
      </c>
      <c r="G1464" s="2" t="s">
        <v>13</v>
      </c>
      <c r="H1464" s="1">
        <v>0</v>
      </c>
      <c r="I1464" s="1">
        <v>0.32519999999999999</v>
      </c>
      <c r="J1464" s="2" t="s">
        <v>8</v>
      </c>
    </row>
    <row r="1465" spans="1:10" ht="12" customHeight="1" x14ac:dyDescent="0.3">
      <c r="A1465" s="3" t="s">
        <v>1333</v>
      </c>
      <c r="B1465" s="1">
        <v>2003461</v>
      </c>
      <c r="C1465" s="1" t="s">
        <v>50</v>
      </c>
      <c r="D1465" s="1">
        <v>2003461</v>
      </c>
      <c r="E1465" s="1" t="s">
        <v>1463</v>
      </c>
      <c r="F1465" s="2">
        <v>1</v>
      </c>
      <c r="G1465" s="2" t="s">
        <v>13</v>
      </c>
      <c r="H1465" s="1">
        <v>0</v>
      </c>
      <c r="I1465" s="1">
        <v>0.32519999999999999</v>
      </c>
      <c r="J1465" s="2" t="s">
        <v>8</v>
      </c>
    </row>
    <row r="1466" spans="1:10" ht="12" customHeight="1" x14ac:dyDescent="0.3">
      <c r="A1466" s="3" t="s">
        <v>1333</v>
      </c>
      <c r="B1466" s="1">
        <v>2003031</v>
      </c>
      <c r="C1466" s="1" t="s">
        <v>50</v>
      </c>
      <c r="D1466" s="1">
        <v>2003031</v>
      </c>
      <c r="E1466" s="1" t="s">
        <v>1464</v>
      </c>
      <c r="F1466" s="2">
        <v>1</v>
      </c>
      <c r="G1466" s="2" t="s">
        <v>13</v>
      </c>
      <c r="H1466" s="1">
        <v>0</v>
      </c>
      <c r="I1466" s="1">
        <v>0.32519999999999999</v>
      </c>
      <c r="J1466" s="2" t="s">
        <v>8</v>
      </c>
    </row>
    <row r="1467" spans="1:10" ht="12" customHeight="1" x14ac:dyDescent="0.3">
      <c r="A1467" s="3" t="s">
        <v>1333</v>
      </c>
      <c r="B1467" s="1">
        <v>2003032</v>
      </c>
      <c r="C1467" s="1" t="s">
        <v>50</v>
      </c>
      <c r="D1467" s="1">
        <v>2003032</v>
      </c>
      <c r="E1467" s="1" t="s">
        <v>1465</v>
      </c>
      <c r="F1467" s="2">
        <v>1</v>
      </c>
      <c r="G1467" s="2" t="s">
        <v>13</v>
      </c>
      <c r="H1467" s="1">
        <v>0</v>
      </c>
      <c r="I1467" s="1">
        <v>0.32519999999999999</v>
      </c>
      <c r="J1467" s="2" t="s">
        <v>8</v>
      </c>
    </row>
    <row r="1468" spans="1:10" ht="12" customHeight="1" x14ac:dyDescent="0.3">
      <c r="A1468" s="3" t="s">
        <v>1333</v>
      </c>
      <c r="B1468" s="1">
        <v>2003033</v>
      </c>
      <c r="C1468" s="1" t="s">
        <v>50</v>
      </c>
      <c r="D1468" s="1">
        <v>2003033</v>
      </c>
      <c r="E1468" s="1" t="s">
        <v>1466</v>
      </c>
      <c r="F1468" s="2">
        <v>1</v>
      </c>
      <c r="G1468" s="2" t="s">
        <v>13</v>
      </c>
      <c r="H1468" s="1">
        <v>0</v>
      </c>
      <c r="I1468" s="1">
        <v>0.32519999999999999</v>
      </c>
      <c r="J1468" s="2" t="s">
        <v>8</v>
      </c>
    </row>
    <row r="1469" spans="1:10" ht="12" customHeight="1" x14ac:dyDescent="0.3">
      <c r="A1469" s="3" t="s">
        <v>1333</v>
      </c>
      <c r="B1469" s="1">
        <v>2003061</v>
      </c>
      <c r="C1469" s="1" t="s">
        <v>50</v>
      </c>
      <c r="D1469" s="1">
        <v>2003061</v>
      </c>
      <c r="E1469" s="1" t="s">
        <v>1467</v>
      </c>
      <c r="F1469" s="2">
        <v>1</v>
      </c>
      <c r="G1469" s="2" t="s">
        <v>13</v>
      </c>
      <c r="H1469" s="1">
        <v>0</v>
      </c>
      <c r="I1469" s="1">
        <v>0.32519999999999999</v>
      </c>
      <c r="J1469" s="2" t="s">
        <v>8</v>
      </c>
    </row>
    <row r="1470" spans="1:10" ht="12" customHeight="1" x14ac:dyDescent="0.3">
      <c r="A1470" s="3" t="s">
        <v>1333</v>
      </c>
      <c r="B1470" s="1">
        <v>2003062</v>
      </c>
      <c r="C1470" s="1" t="s">
        <v>50</v>
      </c>
      <c r="D1470" s="1">
        <v>2003062</v>
      </c>
      <c r="E1470" s="1" t="s">
        <v>1468</v>
      </c>
      <c r="F1470" s="2">
        <v>1</v>
      </c>
      <c r="G1470" s="2" t="s">
        <v>13</v>
      </c>
      <c r="H1470" s="1">
        <v>0</v>
      </c>
      <c r="I1470" s="1">
        <v>0.32519999999999999</v>
      </c>
      <c r="J1470" s="2" t="s">
        <v>8</v>
      </c>
    </row>
    <row r="1471" spans="1:10" ht="12" customHeight="1" x14ac:dyDescent="0.3">
      <c r="A1471" s="3" t="s">
        <v>1333</v>
      </c>
      <c r="B1471" s="1">
        <v>2003063</v>
      </c>
      <c r="C1471" s="1" t="s">
        <v>50</v>
      </c>
      <c r="D1471" s="1">
        <v>2003063</v>
      </c>
      <c r="E1471" s="1" t="s">
        <v>1469</v>
      </c>
      <c r="F1471" s="2">
        <v>1</v>
      </c>
      <c r="G1471" s="2" t="s">
        <v>52</v>
      </c>
      <c r="H1471" s="1">
        <v>0</v>
      </c>
      <c r="I1471" s="1">
        <v>0.32519999999999999</v>
      </c>
      <c r="J1471" s="2" t="s">
        <v>8</v>
      </c>
    </row>
    <row r="1472" spans="1:10" ht="12" customHeight="1" x14ac:dyDescent="0.3">
      <c r="A1472" s="3" t="s">
        <v>1333</v>
      </c>
      <c r="B1472" s="1">
        <v>2003081</v>
      </c>
      <c r="C1472" s="1" t="s">
        <v>50</v>
      </c>
      <c r="D1472" s="1">
        <v>2003081</v>
      </c>
      <c r="E1472" s="1" t="s">
        <v>1470</v>
      </c>
      <c r="F1472" s="2">
        <v>1</v>
      </c>
      <c r="G1472" s="2" t="s">
        <v>52</v>
      </c>
      <c r="H1472" s="1">
        <v>0</v>
      </c>
      <c r="I1472" s="1">
        <v>0.32519999999999999</v>
      </c>
      <c r="J1472" s="2" t="s">
        <v>8</v>
      </c>
    </row>
    <row r="1473" spans="1:10" ht="12" customHeight="1" x14ac:dyDescent="0.3">
      <c r="A1473" s="3" t="s">
        <v>1333</v>
      </c>
      <c r="B1473" s="1">
        <v>2003082</v>
      </c>
      <c r="C1473" s="1" t="s">
        <v>50</v>
      </c>
      <c r="D1473" s="1">
        <v>2003082</v>
      </c>
      <c r="E1473" s="1" t="s">
        <v>1471</v>
      </c>
      <c r="F1473" s="2">
        <v>1</v>
      </c>
      <c r="G1473" s="2" t="s">
        <v>52</v>
      </c>
      <c r="H1473" s="1">
        <v>0</v>
      </c>
      <c r="I1473" s="1">
        <v>0.32519999999999999</v>
      </c>
      <c r="J1473" s="2" t="s">
        <v>8</v>
      </c>
    </row>
    <row r="1474" spans="1:10" ht="12" customHeight="1" x14ac:dyDescent="0.3">
      <c r="A1474" s="3" t="s">
        <v>1333</v>
      </c>
      <c r="B1474" s="1">
        <v>2003083</v>
      </c>
      <c r="C1474" s="1" t="s">
        <v>50</v>
      </c>
      <c r="D1474" s="1">
        <v>2003083</v>
      </c>
      <c r="E1474" s="1" t="s">
        <v>1472</v>
      </c>
      <c r="F1474" s="2">
        <v>1</v>
      </c>
      <c r="G1474" s="2" t="s">
        <v>52</v>
      </c>
      <c r="H1474" s="1">
        <v>0</v>
      </c>
      <c r="I1474" s="1">
        <v>0.32519999999999999</v>
      </c>
      <c r="J1474" s="2" t="s">
        <v>8</v>
      </c>
    </row>
    <row r="1475" spans="1:10" ht="12" customHeight="1" x14ac:dyDescent="0.3">
      <c r="A1475" s="3" t="s">
        <v>1333</v>
      </c>
      <c r="B1475" s="1">
        <v>2005501</v>
      </c>
      <c r="C1475" s="1" t="s">
        <v>50</v>
      </c>
      <c r="D1475" s="1">
        <v>2005501</v>
      </c>
      <c r="E1475" s="1" t="s">
        <v>1473</v>
      </c>
      <c r="F1475" s="2">
        <v>1</v>
      </c>
      <c r="G1475" s="2" t="s">
        <v>52</v>
      </c>
      <c r="H1475" s="1">
        <v>0</v>
      </c>
      <c r="I1475" s="1">
        <v>0.32519999999999999</v>
      </c>
      <c r="J1475" s="2" t="s">
        <v>8</v>
      </c>
    </row>
    <row r="1476" spans="1:10" ht="12" customHeight="1" x14ac:dyDescent="0.3">
      <c r="A1476" s="3" t="s">
        <v>1333</v>
      </c>
      <c r="B1476" s="1">
        <v>2005521</v>
      </c>
      <c r="C1476" s="1" t="s">
        <v>50</v>
      </c>
      <c r="D1476" s="1">
        <v>2005521</v>
      </c>
      <c r="E1476" s="1" t="s">
        <v>1474</v>
      </c>
      <c r="F1476" s="2">
        <v>1</v>
      </c>
      <c r="G1476" s="2" t="s">
        <v>52</v>
      </c>
      <c r="H1476" s="1">
        <v>0</v>
      </c>
      <c r="I1476" s="1">
        <v>0.32519999999999999</v>
      </c>
      <c r="J1476" s="2" t="s">
        <v>8</v>
      </c>
    </row>
    <row r="1477" spans="1:10" ht="12" customHeight="1" x14ac:dyDescent="0.3">
      <c r="A1477" s="3" t="s">
        <v>1333</v>
      </c>
      <c r="B1477" s="1">
        <v>2005531</v>
      </c>
      <c r="C1477" s="1" t="s">
        <v>50</v>
      </c>
      <c r="D1477" s="1">
        <v>2005531</v>
      </c>
      <c r="E1477" s="1" t="s">
        <v>1475</v>
      </c>
      <c r="F1477" s="2">
        <v>1</v>
      </c>
      <c r="G1477" s="2" t="s">
        <v>52</v>
      </c>
      <c r="H1477" s="1">
        <v>0</v>
      </c>
      <c r="I1477" s="1">
        <v>0.32519999999999999</v>
      </c>
      <c r="J1477" s="2" t="s">
        <v>8</v>
      </c>
    </row>
    <row r="1478" spans="1:10" ht="12" customHeight="1" x14ac:dyDescent="0.3">
      <c r="A1478" s="3" t="s">
        <v>1333</v>
      </c>
      <c r="B1478" s="1">
        <v>2005581</v>
      </c>
      <c r="C1478" s="1" t="s">
        <v>50</v>
      </c>
      <c r="D1478" s="1">
        <v>2005581</v>
      </c>
      <c r="E1478" s="1" t="s">
        <v>1476</v>
      </c>
      <c r="F1478" s="2">
        <v>1</v>
      </c>
      <c r="G1478" s="2" t="s">
        <v>52</v>
      </c>
      <c r="H1478" s="1">
        <v>0</v>
      </c>
      <c r="I1478" s="1">
        <v>0.32519999999999999</v>
      </c>
      <c r="J1478" s="2" t="s">
        <v>8</v>
      </c>
    </row>
    <row r="1479" spans="1:10" ht="12" customHeight="1" x14ac:dyDescent="0.3">
      <c r="A1479" s="3" t="s">
        <v>1333</v>
      </c>
      <c r="B1479" s="1">
        <v>2002731</v>
      </c>
      <c r="C1479" s="1" t="s">
        <v>50</v>
      </c>
      <c r="D1479" s="1">
        <v>2002731</v>
      </c>
      <c r="E1479" s="1" t="s">
        <v>1477</v>
      </c>
      <c r="F1479" s="2">
        <v>1</v>
      </c>
      <c r="G1479" s="2" t="s">
        <v>52</v>
      </c>
      <c r="H1479" s="1">
        <v>0</v>
      </c>
      <c r="I1479" s="1">
        <v>0.32519999999999999</v>
      </c>
      <c r="J1479" s="2" t="s">
        <v>8</v>
      </c>
    </row>
    <row r="1480" spans="1:10" ht="12" customHeight="1" x14ac:dyDescent="0.3">
      <c r="A1480" s="3" t="s">
        <v>1333</v>
      </c>
      <c r="B1480" s="1">
        <v>2002761</v>
      </c>
      <c r="C1480" s="1" t="s">
        <v>50</v>
      </c>
      <c r="D1480" s="1">
        <v>2002761</v>
      </c>
      <c r="E1480" s="1" t="s">
        <v>1478</v>
      </c>
      <c r="F1480" s="2">
        <v>1</v>
      </c>
      <c r="G1480" s="2" t="s">
        <v>52</v>
      </c>
      <c r="H1480" s="1">
        <v>0</v>
      </c>
      <c r="I1480" s="1">
        <v>0.32519999999999999</v>
      </c>
      <c r="J1480" s="2" t="s">
        <v>8</v>
      </c>
    </row>
    <row r="1481" spans="1:10" ht="12" customHeight="1" x14ac:dyDescent="0.3">
      <c r="A1481" s="3" t="s">
        <v>1333</v>
      </c>
      <c r="B1481" s="1">
        <v>2002771</v>
      </c>
      <c r="C1481" s="1" t="s">
        <v>50</v>
      </c>
      <c r="D1481" s="1">
        <v>2002771</v>
      </c>
      <c r="E1481" s="1" t="s">
        <v>1479</v>
      </c>
      <c r="F1481" s="2">
        <v>1</v>
      </c>
      <c r="G1481" s="2" t="s">
        <v>52</v>
      </c>
      <c r="H1481" s="1">
        <v>0</v>
      </c>
      <c r="I1481" s="1">
        <v>0.32519999999999999</v>
      </c>
      <c r="J1481" s="2" t="s">
        <v>8</v>
      </c>
    </row>
    <row r="1482" spans="1:10" ht="12" customHeight="1" x14ac:dyDescent="0.3">
      <c r="A1482" s="3" t="s">
        <v>1333</v>
      </c>
      <c r="B1482" s="1">
        <v>200277130</v>
      </c>
      <c r="C1482" s="1" t="s">
        <v>50</v>
      </c>
      <c r="D1482" s="1">
        <v>200277130</v>
      </c>
      <c r="E1482" s="1" t="s">
        <v>1480</v>
      </c>
      <c r="F1482" s="2">
        <v>1</v>
      </c>
      <c r="G1482" s="2" t="s">
        <v>52</v>
      </c>
      <c r="H1482" s="1">
        <v>0</v>
      </c>
      <c r="I1482" s="1">
        <v>0.32519999999999999</v>
      </c>
      <c r="J1482" s="2" t="s">
        <v>8</v>
      </c>
    </row>
    <row r="1483" spans="1:10" ht="12" customHeight="1" x14ac:dyDescent="0.3">
      <c r="A1483" s="3" t="s">
        <v>1333</v>
      </c>
      <c r="B1483" s="1">
        <v>200308101</v>
      </c>
      <c r="C1483" s="1" t="s">
        <v>50</v>
      </c>
      <c r="D1483" s="1">
        <v>200308101</v>
      </c>
      <c r="E1483" s="1" t="s">
        <v>1481</v>
      </c>
      <c r="F1483" s="2">
        <v>1</v>
      </c>
      <c r="G1483" s="2" t="s">
        <v>52</v>
      </c>
      <c r="H1483" s="1">
        <v>0</v>
      </c>
      <c r="I1483" s="1">
        <v>0.32519999999999999</v>
      </c>
      <c r="J1483" s="2" t="s">
        <v>8</v>
      </c>
    </row>
    <row r="1484" spans="1:10" ht="12" customHeight="1" x14ac:dyDescent="0.3">
      <c r="A1484" s="3" t="s">
        <v>1333</v>
      </c>
      <c r="B1484" s="1">
        <v>200308204</v>
      </c>
      <c r="C1484" s="1" t="s">
        <v>50</v>
      </c>
      <c r="D1484" s="1">
        <v>200308204</v>
      </c>
      <c r="E1484" s="1" t="s">
        <v>1482</v>
      </c>
      <c r="F1484" s="2">
        <v>1</v>
      </c>
      <c r="G1484" s="2" t="s">
        <v>52</v>
      </c>
      <c r="H1484" s="1">
        <v>0</v>
      </c>
      <c r="I1484" s="1">
        <v>0.32519999999999999</v>
      </c>
      <c r="J1484" s="2" t="s">
        <v>8</v>
      </c>
    </row>
    <row r="1485" spans="1:10" ht="12" customHeight="1" x14ac:dyDescent="0.3">
      <c r="A1485" s="3" t="s">
        <v>1333</v>
      </c>
      <c r="B1485" s="1">
        <v>2003331</v>
      </c>
      <c r="C1485" s="1" t="s">
        <v>50</v>
      </c>
      <c r="D1485" s="1">
        <v>2003331</v>
      </c>
      <c r="E1485" s="1" t="s">
        <v>1483</v>
      </c>
      <c r="F1485" s="2">
        <v>1</v>
      </c>
      <c r="G1485" s="2" t="s">
        <v>52</v>
      </c>
      <c r="H1485" s="1">
        <v>0</v>
      </c>
      <c r="I1485" s="1">
        <v>0.32519999999999999</v>
      </c>
      <c r="J1485" s="2" t="s">
        <v>8</v>
      </c>
    </row>
    <row r="1486" spans="1:10" ht="12" customHeight="1" x14ac:dyDescent="0.3">
      <c r="A1486" s="3" t="s">
        <v>1333</v>
      </c>
      <c r="B1486" s="1">
        <v>200303204</v>
      </c>
      <c r="C1486" s="1" t="s">
        <v>50</v>
      </c>
      <c r="D1486" s="1">
        <v>200303204</v>
      </c>
      <c r="E1486" s="1" t="s">
        <v>1484</v>
      </c>
      <c r="F1486" s="2">
        <v>1</v>
      </c>
      <c r="G1486" s="2" t="s">
        <v>52</v>
      </c>
      <c r="H1486" s="1">
        <v>0</v>
      </c>
      <c r="I1486" s="1">
        <v>0.32519999999999999</v>
      </c>
      <c r="J1486" s="2" t="s">
        <v>8</v>
      </c>
    </row>
    <row r="1487" spans="1:10" ht="12" customHeight="1" x14ac:dyDescent="0.3">
      <c r="A1487" s="3" t="s">
        <v>1333</v>
      </c>
      <c r="B1487" s="1">
        <v>200306205</v>
      </c>
      <c r="C1487" s="1" t="s">
        <v>50</v>
      </c>
      <c r="D1487" s="1">
        <v>200306205</v>
      </c>
      <c r="E1487" s="1" t="s">
        <v>1485</v>
      </c>
      <c r="F1487" s="2">
        <v>1</v>
      </c>
      <c r="G1487" s="2" t="s">
        <v>52</v>
      </c>
      <c r="H1487" s="1">
        <v>0</v>
      </c>
      <c r="I1487" s="1">
        <v>0.32519999999999999</v>
      </c>
      <c r="J1487" s="2" t="s">
        <v>8</v>
      </c>
    </row>
    <row r="1488" spans="1:10" ht="12" customHeight="1" x14ac:dyDescent="0.3">
      <c r="A1488" s="3" t="s">
        <v>1333</v>
      </c>
      <c r="B1488" s="1">
        <v>200308205</v>
      </c>
      <c r="C1488" s="1" t="s">
        <v>50</v>
      </c>
      <c r="D1488" s="1">
        <v>200308205</v>
      </c>
      <c r="E1488" s="1" t="s">
        <v>1486</v>
      </c>
      <c r="F1488" s="2">
        <v>1</v>
      </c>
      <c r="G1488" s="2" t="s">
        <v>52</v>
      </c>
      <c r="H1488" s="1">
        <v>0</v>
      </c>
      <c r="I1488" s="1">
        <v>0.32519999999999999</v>
      </c>
      <c r="J1488" s="2" t="s">
        <v>8</v>
      </c>
    </row>
    <row r="1489" spans="1:10" ht="12" customHeight="1" x14ac:dyDescent="0.3">
      <c r="A1489" s="3" t="s">
        <v>1333</v>
      </c>
      <c r="B1489" s="1">
        <v>300073</v>
      </c>
      <c r="C1489" s="1" t="s">
        <v>50</v>
      </c>
      <c r="D1489" s="1">
        <v>300073</v>
      </c>
      <c r="E1489" s="1" t="s">
        <v>1487</v>
      </c>
      <c r="F1489" s="2">
        <v>1</v>
      </c>
      <c r="G1489" s="2" t="s">
        <v>52</v>
      </c>
      <c r="H1489" s="1">
        <v>0</v>
      </c>
      <c r="I1489" s="1">
        <v>0.32519999999999999</v>
      </c>
      <c r="J1489" s="2" t="s">
        <v>8</v>
      </c>
    </row>
    <row r="1490" spans="1:10" ht="12" customHeight="1" x14ac:dyDescent="0.3">
      <c r="A1490" s="3" t="s">
        <v>1333</v>
      </c>
      <c r="B1490" s="1">
        <v>300074</v>
      </c>
      <c r="C1490" s="1" t="s">
        <v>50</v>
      </c>
      <c r="D1490" s="1">
        <v>300074</v>
      </c>
      <c r="E1490" s="1" t="s">
        <v>1488</v>
      </c>
      <c r="F1490" s="2">
        <v>1</v>
      </c>
      <c r="G1490" s="2" t="s">
        <v>52</v>
      </c>
      <c r="H1490" s="1">
        <v>0</v>
      </c>
      <c r="I1490" s="1">
        <v>0.32519999999999999</v>
      </c>
      <c r="J1490" s="2" t="s">
        <v>8</v>
      </c>
    </row>
    <row r="1491" spans="1:10" ht="12" customHeight="1" x14ac:dyDescent="0.3">
      <c r="A1491" s="3" t="s">
        <v>1333</v>
      </c>
      <c r="B1491" s="1">
        <v>300074</v>
      </c>
      <c r="C1491" s="1" t="s">
        <v>50</v>
      </c>
      <c r="D1491" s="1">
        <v>300074</v>
      </c>
      <c r="E1491" s="1" t="s">
        <v>1488</v>
      </c>
      <c r="F1491" s="2">
        <v>1</v>
      </c>
      <c r="G1491" s="2" t="s">
        <v>52</v>
      </c>
      <c r="H1491" s="1">
        <v>0</v>
      </c>
      <c r="I1491" s="1">
        <v>0.32519999999999999</v>
      </c>
      <c r="J1491" s="2" t="s">
        <v>8</v>
      </c>
    </row>
    <row r="1492" spans="1:10" ht="12" customHeight="1" x14ac:dyDescent="0.3">
      <c r="A1492" s="3" t="s">
        <v>1333</v>
      </c>
      <c r="B1492" s="1">
        <v>2001631</v>
      </c>
      <c r="C1492" s="1" t="s">
        <v>50</v>
      </c>
      <c r="D1492" s="1">
        <v>2001631</v>
      </c>
      <c r="E1492" s="1" t="s">
        <v>1489</v>
      </c>
      <c r="F1492" s="2">
        <v>1</v>
      </c>
      <c r="G1492" s="2" t="s">
        <v>52</v>
      </c>
      <c r="H1492" s="1">
        <v>0</v>
      </c>
      <c r="I1492" s="1">
        <v>0.32519999999999999</v>
      </c>
      <c r="J1492" s="2" t="s">
        <v>8</v>
      </c>
    </row>
    <row r="1493" spans="1:10" ht="12" customHeight="1" x14ac:dyDescent="0.3">
      <c r="A1493" s="3" t="s">
        <v>1333</v>
      </c>
      <c r="B1493" s="1">
        <v>300068</v>
      </c>
      <c r="C1493" s="1" t="s">
        <v>50</v>
      </c>
      <c r="D1493" s="1">
        <v>300068</v>
      </c>
      <c r="E1493" s="1" t="s">
        <v>1490</v>
      </c>
      <c r="F1493" s="2">
        <v>1</v>
      </c>
      <c r="G1493" s="2" t="s">
        <v>52</v>
      </c>
      <c r="H1493" s="1">
        <v>0</v>
      </c>
      <c r="I1493" s="1">
        <v>0.32519999999999999</v>
      </c>
      <c r="J1493" s="2" t="s">
        <v>8</v>
      </c>
    </row>
    <row r="1494" spans="1:10" ht="12" customHeight="1" x14ac:dyDescent="0.3">
      <c r="A1494" s="3" t="s">
        <v>1333</v>
      </c>
      <c r="B1494" s="1">
        <v>2002721</v>
      </c>
      <c r="C1494" s="1" t="s">
        <v>50</v>
      </c>
      <c r="D1494" s="1">
        <v>2002721</v>
      </c>
      <c r="E1494" s="1" t="s">
        <v>1491</v>
      </c>
      <c r="F1494" s="2">
        <v>1</v>
      </c>
      <c r="G1494" s="2" t="s">
        <v>52</v>
      </c>
      <c r="H1494" s="1">
        <v>0</v>
      </c>
      <c r="I1494" s="1">
        <v>0.32519999999999999</v>
      </c>
      <c r="J1494" s="2" t="s">
        <v>8</v>
      </c>
    </row>
    <row r="1495" spans="1:10" ht="12" customHeight="1" x14ac:dyDescent="0.3">
      <c r="A1495" s="3" t="s">
        <v>1333</v>
      </c>
      <c r="B1495" s="1">
        <v>2003001</v>
      </c>
      <c r="C1495" s="1" t="s">
        <v>50</v>
      </c>
      <c r="D1495" s="1">
        <v>2003001</v>
      </c>
      <c r="E1495" s="1" t="s">
        <v>1492</v>
      </c>
      <c r="F1495" s="2">
        <v>1</v>
      </c>
      <c r="G1495" s="2" t="s">
        <v>52</v>
      </c>
      <c r="H1495" s="1">
        <v>0</v>
      </c>
      <c r="I1495" s="1">
        <v>0.32519999999999999</v>
      </c>
      <c r="J1495" s="2" t="s">
        <v>8</v>
      </c>
    </row>
    <row r="1496" spans="1:10" ht="12" customHeight="1" x14ac:dyDescent="0.3">
      <c r="A1496" s="3" t="s">
        <v>1333</v>
      </c>
      <c r="B1496" s="1">
        <v>2006701</v>
      </c>
      <c r="C1496" s="1" t="s">
        <v>50</v>
      </c>
      <c r="D1496" s="1">
        <v>2006701</v>
      </c>
      <c r="E1496" s="1" t="s">
        <v>1493</v>
      </c>
      <c r="F1496" s="2">
        <v>1</v>
      </c>
      <c r="G1496" s="2" t="s">
        <v>52</v>
      </c>
      <c r="H1496" s="1">
        <v>0</v>
      </c>
      <c r="I1496" s="1">
        <v>0.32519999999999999</v>
      </c>
      <c r="J1496" s="2" t="s">
        <v>8</v>
      </c>
    </row>
    <row r="1497" spans="1:10" ht="12" customHeight="1" x14ac:dyDescent="0.3">
      <c r="A1497" s="3" t="s">
        <v>1333</v>
      </c>
      <c r="B1497" s="1">
        <v>2006721</v>
      </c>
      <c r="C1497" s="1" t="s">
        <v>50</v>
      </c>
      <c r="D1497" s="1">
        <v>2006721</v>
      </c>
      <c r="E1497" s="1" t="s">
        <v>1494</v>
      </c>
      <c r="F1497" s="2">
        <v>1</v>
      </c>
      <c r="G1497" s="2" t="s">
        <v>52</v>
      </c>
      <c r="H1497" s="1">
        <v>0</v>
      </c>
      <c r="I1497" s="1">
        <v>0.32519999999999999</v>
      </c>
      <c r="J1497" s="2" t="s">
        <v>8</v>
      </c>
    </row>
    <row r="1498" spans="1:10" ht="12" customHeight="1" x14ac:dyDescent="0.3">
      <c r="A1498" s="3" t="s">
        <v>1333</v>
      </c>
      <c r="B1498" s="1">
        <v>399999</v>
      </c>
      <c r="C1498" s="1" t="s">
        <v>50</v>
      </c>
      <c r="D1498" s="1">
        <v>399999</v>
      </c>
      <c r="E1498" s="1" t="s">
        <v>1495</v>
      </c>
      <c r="F1498" s="2">
        <v>1</v>
      </c>
      <c r="G1498" s="2" t="s">
        <v>52</v>
      </c>
      <c r="H1498" s="1">
        <v>0</v>
      </c>
      <c r="I1498" s="1">
        <v>0.32519999999999999</v>
      </c>
      <c r="J1498" s="2" t="s">
        <v>8</v>
      </c>
    </row>
    <row r="1499" spans="1:10" ht="12" customHeight="1" x14ac:dyDescent="0.3">
      <c r="A1499" s="3" t="s">
        <v>54</v>
      </c>
      <c r="B1499" s="1">
        <v>30083002</v>
      </c>
      <c r="C1499" s="1" t="s">
        <v>11</v>
      </c>
      <c r="D1499" s="1">
        <v>30083002</v>
      </c>
      <c r="E1499" s="1" t="s">
        <v>1496</v>
      </c>
      <c r="F1499" s="2">
        <v>1</v>
      </c>
      <c r="G1499" s="2" t="s">
        <v>13</v>
      </c>
      <c r="H1499" s="1">
        <v>7</v>
      </c>
      <c r="I1499" s="1">
        <v>0.2</v>
      </c>
      <c r="J1499" s="2" t="s">
        <v>8</v>
      </c>
    </row>
    <row r="1500" spans="1:10" ht="12" customHeight="1" x14ac:dyDescent="0.3">
      <c r="A1500" s="3" t="s">
        <v>54</v>
      </c>
      <c r="B1500" s="1">
        <v>30080003</v>
      </c>
      <c r="C1500" s="1" t="s">
        <v>11</v>
      </c>
      <c r="D1500" s="1">
        <v>30080003</v>
      </c>
      <c r="E1500" s="1" t="s">
        <v>1497</v>
      </c>
      <c r="F1500" s="2">
        <v>1</v>
      </c>
      <c r="G1500" s="2" t="s">
        <v>13</v>
      </c>
      <c r="H1500" s="1">
        <v>7</v>
      </c>
      <c r="I1500" s="1">
        <v>0.2</v>
      </c>
      <c r="J1500" s="2" t="s">
        <v>8</v>
      </c>
    </row>
    <row r="1501" spans="1:10" ht="12" customHeight="1" x14ac:dyDescent="0.3">
      <c r="A1501" s="3" t="s">
        <v>54</v>
      </c>
      <c r="B1501" s="1">
        <v>30080001</v>
      </c>
      <c r="C1501" s="1" t="s">
        <v>11</v>
      </c>
      <c r="D1501" s="1">
        <v>30080001</v>
      </c>
      <c r="E1501" s="1" t="s">
        <v>1498</v>
      </c>
      <c r="F1501" s="2">
        <v>1</v>
      </c>
      <c r="G1501" s="2" t="s">
        <v>13</v>
      </c>
      <c r="H1501" s="1">
        <v>7</v>
      </c>
      <c r="I1501" s="1">
        <v>0.2</v>
      </c>
      <c r="J1501" s="2" t="s">
        <v>8</v>
      </c>
    </row>
    <row r="1502" spans="1:10" ht="12" customHeight="1" x14ac:dyDescent="0.3">
      <c r="A1502" s="3" t="s">
        <v>54</v>
      </c>
      <c r="B1502" s="1">
        <v>30080002</v>
      </c>
      <c r="C1502" s="1" t="s">
        <v>11</v>
      </c>
      <c r="D1502" s="1">
        <v>30080002</v>
      </c>
      <c r="E1502" s="1" t="s">
        <v>1499</v>
      </c>
      <c r="F1502" s="2">
        <v>1</v>
      </c>
      <c r="G1502" s="2" t="s">
        <v>13</v>
      </c>
      <c r="H1502" s="1">
        <v>7</v>
      </c>
      <c r="I1502" s="1">
        <v>0.2</v>
      </c>
      <c r="J1502" s="2" t="s">
        <v>8</v>
      </c>
    </row>
    <row r="1503" spans="1:10" ht="12" customHeight="1" x14ac:dyDescent="0.3">
      <c r="A1503" s="3" t="s">
        <v>54</v>
      </c>
      <c r="B1503" s="1">
        <v>30080006</v>
      </c>
      <c r="C1503" s="1" t="s">
        <v>11</v>
      </c>
      <c r="D1503" s="1">
        <v>30080006</v>
      </c>
      <c r="E1503" s="1" t="s">
        <v>1500</v>
      </c>
      <c r="F1503" s="2">
        <v>1</v>
      </c>
      <c r="G1503" s="2" t="s">
        <v>13</v>
      </c>
      <c r="H1503" s="1">
        <v>7</v>
      </c>
      <c r="I1503" s="1">
        <v>0.2</v>
      </c>
      <c r="J1503" s="2" t="s">
        <v>8</v>
      </c>
    </row>
    <row r="1504" spans="1:10" ht="12" customHeight="1" x14ac:dyDescent="0.3">
      <c r="A1504" s="3" t="s">
        <v>54</v>
      </c>
      <c r="B1504" s="1">
        <v>30080004</v>
      </c>
      <c r="C1504" s="1" t="s">
        <v>11</v>
      </c>
      <c r="D1504" s="1">
        <v>30080004</v>
      </c>
      <c r="E1504" s="1" t="s">
        <v>1501</v>
      </c>
      <c r="F1504" s="2">
        <v>1</v>
      </c>
      <c r="G1504" s="2" t="s">
        <v>13</v>
      </c>
      <c r="H1504" s="1">
        <v>7</v>
      </c>
      <c r="I1504" s="1">
        <v>0.2</v>
      </c>
      <c r="J1504" s="2" t="s">
        <v>8</v>
      </c>
    </row>
    <row r="1505" spans="1:10" ht="12" customHeight="1" x14ac:dyDescent="0.3">
      <c r="A1505" s="3" t="s">
        <v>54</v>
      </c>
      <c r="B1505" s="1">
        <v>30080005</v>
      </c>
      <c r="C1505" s="1" t="s">
        <v>11</v>
      </c>
      <c r="D1505" s="1">
        <v>30080005</v>
      </c>
      <c r="E1505" s="1" t="s">
        <v>1502</v>
      </c>
      <c r="F1505" s="2">
        <v>1</v>
      </c>
      <c r="G1505" s="2" t="s">
        <v>13</v>
      </c>
      <c r="H1505" s="1">
        <v>7</v>
      </c>
      <c r="I1505" s="1">
        <v>0.2</v>
      </c>
      <c r="J1505" s="2" t="s">
        <v>8</v>
      </c>
    </row>
    <row r="1506" spans="1:10" ht="12" customHeight="1" x14ac:dyDescent="0.3">
      <c r="A1506" s="3" t="s">
        <v>54</v>
      </c>
      <c r="B1506" s="1">
        <v>20012405</v>
      </c>
      <c r="C1506" s="1" t="s">
        <v>11</v>
      </c>
      <c r="D1506" s="1">
        <v>20012405</v>
      </c>
      <c r="E1506" s="1" t="s">
        <v>1503</v>
      </c>
      <c r="F1506" s="2">
        <v>1</v>
      </c>
      <c r="G1506" s="2" t="s">
        <v>13</v>
      </c>
      <c r="H1506" s="1">
        <v>7</v>
      </c>
      <c r="I1506" s="1">
        <v>0.2</v>
      </c>
      <c r="J1506" s="2" t="s">
        <v>8</v>
      </c>
    </row>
    <row r="1507" spans="1:10" ht="12" customHeight="1" x14ac:dyDescent="0.3">
      <c r="A1507" s="3" t="s">
        <v>54</v>
      </c>
      <c r="B1507" s="1">
        <v>20013106</v>
      </c>
      <c r="C1507" s="1" t="s">
        <v>11</v>
      </c>
      <c r="D1507" s="1">
        <v>20013106</v>
      </c>
      <c r="E1507" s="1" t="s">
        <v>1504</v>
      </c>
      <c r="F1507" s="2">
        <v>1</v>
      </c>
      <c r="G1507" s="2" t="s">
        <v>13</v>
      </c>
      <c r="H1507" s="1">
        <v>7</v>
      </c>
      <c r="I1507" s="1">
        <v>0.2</v>
      </c>
      <c r="J1507" s="2" t="s">
        <v>8</v>
      </c>
    </row>
    <row r="1508" spans="1:10" ht="12" customHeight="1" x14ac:dyDescent="0.3">
      <c r="A1508" s="3" t="s">
        <v>54</v>
      </c>
      <c r="B1508" s="1">
        <v>20013107</v>
      </c>
      <c r="C1508" s="1" t="s">
        <v>11</v>
      </c>
      <c r="D1508" s="1">
        <v>20013107</v>
      </c>
      <c r="E1508" s="1" t="s">
        <v>1505</v>
      </c>
      <c r="F1508" s="2">
        <v>1</v>
      </c>
      <c r="G1508" s="2" t="s">
        <v>13</v>
      </c>
      <c r="H1508" s="1">
        <v>7</v>
      </c>
      <c r="I1508" s="1">
        <v>0.2</v>
      </c>
      <c r="J1508" s="2" t="s">
        <v>8</v>
      </c>
    </row>
    <row r="1509" spans="1:10" ht="12" customHeight="1" x14ac:dyDescent="0.3">
      <c r="A1509" s="3" t="s">
        <v>54</v>
      </c>
      <c r="B1509" s="1">
        <v>30009006</v>
      </c>
      <c r="C1509" s="1" t="s">
        <v>11</v>
      </c>
      <c r="D1509" s="1">
        <v>30009006</v>
      </c>
      <c r="E1509" s="1" t="s">
        <v>1506</v>
      </c>
      <c r="F1509" s="2">
        <v>1</v>
      </c>
      <c r="G1509" s="2" t="s">
        <v>13</v>
      </c>
      <c r="H1509" s="1">
        <v>7</v>
      </c>
      <c r="I1509" s="1">
        <v>0.2</v>
      </c>
      <c r="J1509" s="2" t="s">
        <v>8</v>
      </c>
    </row>
    <row r="1510" spans="1:10" ht="12" customHeight="1" x14ac:dyDescent="0.3">
      <c r="A1510" s="3" t="s">
        <v>54</v>
      </c>
      <c r="B1510" s="1">
        <v>30009703</v>
      </c>
      <c r="C1510" s="1" t="s">
        <v>11</v>
      </c>
      <c r="D1510" s="1">
        <v>30009703</v>
      </c>
      <c r="E1510" s="1" t="s">
        <v>1507</v>
      </c>
      <c r="F1510" s="2">
        <v>1</v>
      </c>
      <c r="G1510" s="2" t="s">
        <v>13</v>
      </c>
      <c r="H1510" s="1">
        <v>7</v>
      </c>
      <c r="I1510" s="1">
        <v>0.2</v>
      </c>
      <c r="J1510" s="2" t="s">
        <v>8</v>
      </c>
    </row>
    <row r="1511" spans="1:10" ht="12" customHeight="1" x14ac:dyDescent="0.3">
      <c r="A1511" s="3" t="s">
        <v>54</v>
      </c>
      <c r="B1511" s="1">
        <v>20020002</v>
      </c>
      <c r="C1511" s="1" t="s">
        <v>11</v>
      </c>
      <c r="D1511" s="1">
        <v>20020002</v>
      </c>
      <c r="E1511" s="1" t="s">
        <v>1508</v>
      </c>
      <c r="F1511" s="2">
        <v>1</v>
      </c>
      <c r="G1511" s="2" t="s">
        <v>13</v>
      </c>
      <c r="H1511" s="1">
        <v>7</v>
      </c>
      <c r="I1511" s="1">
        <v>0.2</v>
      </c>
      <c r="J1511" s="2" t="s">
        <v>8</v>
      </c>
    </row>
    <row r="1512" spans="1:10" ht="12" customHeight="1" x14ac:dyDescent="0.3">
      <c r="A1512" s="3" t="s">
        <v>54</v>
      </c>
      <c r="B1512" s="1">
        <v>20020003</v>
      </c>
      <c r="C1512" s="1" t="s">
        <v>11</v>
      </c>
      <c r="D1512" s="1">
        <v>20020003</v>
      </c>
      <c r="E1512" s="1" t="s">
        <v>1509</v>
      </c>
      <c r="F1512" s="2">
        <v>1</v>
      </c>
      <c r="G1512" s="2" t="s">
        <v>13</v>
      </c>
      <c r="H1512" s="1">
        <v>7</v>
      </c>
      <c r="I1512" s="1">
        <v>0.2</v>
      </c>
      <c r="J1512" s="2" t="s">
        <v>8</v>
      </c>
    </row>
    <row r="1513" spans="1:10" ht="12" customHeight="1" x14ac:dyDescent="0.3">
      <c r="A1513" s="3" t="s">
        <v>54</v>
      </c>
      <c r="B1513" s="1">
        <v>20020004</v>
      </c>
      <c r="C1513" s="1" t="s">
        <v>11</v>
      </c>
      <c r="D1513" s="1">
        <v>20020004</v>
      </c>
      <c r="E1513" s="1" t="s">
        <v>1510</v>
      </c>
      <c r="F1513" s="2">
        <v>1</v>
      </c>
      <c r="G1513" s="2" t="s">
        <v>13</v>
      </c>
      <c r="H1513" s="1">
        <v>7</v>
      </c>
      <c r="I1513" s="1">
        <v>0.2</v>
      </c>
      <c r="J1513" s="2" t="s">
        <v>8</v>
      </c>
    </row>
    <row r="1514" spans="1:10" ht="12" customHeight="1" x14ac:dyDescent="0.3">
      <c r="A1514" s="3" t="s">
        <v>54</v>
      </c>
      <c r="B1514" s="1">
        <v>20020005</v>
      </c>
      <c r="C1514" s="1" t="s">
        <v>11</v>
      </c>
      <c r="D1514" s="1">
        <v>20020005</v>
      </c>
      <c r="E1514" s="1" t="s">
        <v>1511</v>
      </c>
      <c r="F1514" s="2">
        <v>1</v>
      </c>
      <c r="G1514" s="2" t="s">
        <v>13</v>
      </c>
      <c r="H1514" s="1">
        <v>7</v>
      </c>
      <c r="I1514" s="1">
        <v>0.2</v>
      </c>
      <c r="J1514" s="2" t="s">
        <v>8</v>
      </c>
    </row>
    <row r="1515" spans="1:10" ht="12" customHeight="1" x14ac:dyDescent="0.3">
      <c r="A1515" s="3" t="s">
        <v>54</v>
      </c>
      <c r="B1515" s="1">
        <v>20011004</v>
      </c>
      <c r="C1515" s="1" t="s">
        <v>11</v>
      </c>
      <c r="D1515" s="1">
        <v>20011004</v>
      </c>
      <c r="E1515" s="1" t="s">
        <v>1512</v>
      </c>
      <c r="F1515" s="2">
        <v>1</v>
      </c>
      <c r="G1515" s="2" t="s">
        <v>13</v>
      </c>
      <c r="H1515" s="1">
        <v>7</v>
      </c>
      <c r="I1515" s="1">
        <v>0.2</v>
      </c>
      <c r="J1515" s="2" t="s">
        <v>8</v>
      </c>
    </row>
    <row r="1516" spans="1:10" ht="12" customHeight="1" x14ac:dyDescent="0.3">
      <c r="A1516" s="3" t="s">
        <v>54</v>
      </c>
      <c r="B1516" s="1">
        <v>20011005</v>
      </c>
      <c r="C1516" s="1" t="s">
        <v>11</v>
      </c>
      <c r="D1516" s="1">
        <v>20011005</v>
      </c>
      <c r="E1516" s="1" t="s">
        <v>1513</v>
      </c>
      <c r="F1516" s="2">
        <v>1</v>
      </c>
      <c r="G1516" s="2" t="s">
        <v>13</v>
      </c>
      <c r="H1516" s="1">
        <v>7</v>
      </c>
      <c r="I1516" s="1">
        <v>0.2</v>
      </c>
      <c r="J1516" s="2" t="s">
        <v>8</v>
      </c>
    </row>
    <row r="1517" spans="1:10" ht="12" customHeight="1" x14ac:dyDescent="0.3">
      <c r="A1517" s="3" t="s">
        <v>54</v>
      </c>
      <c r="B1517" s="1">
        <v>20050001</v>
      </c>
      <c r="C1517" s="1" t="s">
        <v>11</v>
      </c>
      <c r="D1517" s="1">
        <v>20050001</v>
      </c>
      <c r="E1517" s="1" t="s">
        <v>1514</v>
      </c>
      <c r="F1517" s="2">
        <v>1</v>
      </c>
      <c r="G1517" s="2" t="s">
        <v>13</v>
      </c>
      <c r="H1517" s="1">
        <v>7</v>
      </c>
      <c r="I1517" s="1">
        <v>0.2</v>
      </c>
      <c r="J1517" s="2" t="s">
        <v>8</v>
      </c>
    </row>
    <row r="1518" spans="1:10" ht="12" customHeight="1" x14ac:dyDescent="0.3">
      <c r="A1518" s="3" t="s">
        <v>54</v>
      </c>
      <c r="B1518" s="1">
        <v>20050008</v>
      </c>
      <c r="C1518" s="1" t="s">
        <v>11</v>
      </c>
      <c r="D1518" s="1">
        <v>20050008</v>
      </c>
      <c r="E1518" s="1" t="s">
        <v>1515</v>
      </c>
      <c r="F1518" s="2">
        <v>1</v>
      </c>
      <c r="G1518" s="2" t="s">
        <v>13</v>
      </c>
      <c r="H1518" s="1">
        <v>7</v>
      </c>
      <c r="I1518" s="1">
        <v>0.2</v>
      </c>
      <c r="J1518" s="2" t="s">
        <v>8</v>
      </c>
    </row>
    <row r="1519" spans="1:10" ht="12" customHeight="1" x14ac:dyDescent="0.3">
      <c r="A1519" s="3" t="s">
        <v>54</v>
      </c>
      <c r="B1519" s="1">
        <v>30124003</v>
      </c>
      <c r="C1519" s="1" t="s">
        <v>11</v>
      </c>
      <c r="D1519" s="1">
        <v>30124003</v>
      </c>
      <c r="E1519" s="1" t="s">
        <v>1516</v>
      </c>
      <c r="F1519" s="2">
        <v>1</v>
      </c>
      <c r="G1519" s="2" t="s">
        <v>13</v>
      </c>
      <c r="H1519" s="1">
        <v>7</v>
      </c>
      <c r="I1519" s="1">
        <v>0.2</v>
      </c>
      <c r="J1519" s="2" t="s">
        <v>8</v>
      </c>
    </row>
    <row r="1520" spans="1:10" ht="12" customHeight="1" x14ac:dyDescent="0.3">
      <c r="A1520" s="3" t="s">
        <v>54</v>
      </c>
      <c r="B1520" s="1">
        <v>30124001</v>
      </c>
      <c r="C1520" s="1" t="s">
        <v>11</v>
      </c>
      <c r="D1520" s="1">
        <v>30124001</v>
      </c>
      <c r="E1520" s="1" t="s">
        <v>1517</v>
      </c>
      <c r="F1520" s="2">
        <v>1</v>
      </c>
      <c r="G1520" s="2" t="s">
        <v>13</v>
      </c>
      <c r="H1520" s="1">
        <v>7</v>
      </c>
      <c r="I1520" s="1">
        <v>0.2</v>
      </c>
      <c r="J1520" s="2" t="s">
        <v>8</v>
      </c>
    </row>
    <row r="1521" spans="1:10" ht="12" customHeight="1" x14ac:dyDescent="0.3">
      <c r="A1521" s="3" t="s">
        <v>54</v>
      </c>
      <c r="B1521" s="1">
        <v>30124002</v>
      </c>
      <c r="C1521" s="1" t="s">
        <v>11</v>
      </c>
      <c r="D1521" s="1">
        <v>30124002</v>
      </c>
      <c r="E1521" s="1" t="s">
        <v>1518</v>
      </c>
      <c r="F1521" s="2">
        <v>1</v>
      </c>
      <c r="G1521" s="2" t="s">
        <v>13</v>
      </c>
      <c r="H1521" s="1">
        <v>7</v>
      </c>
      <c r="I1521" s="1">
        <v>0.2</v>
      </c>
      <c r="J1521" s="2" t="s">
        <v>8</v>
      </c>
    </row>
    <row r="1522" spans="1:10" ht="12" customHeight="1" x14ac:dyDescent="0.3">
      <c r="A1522" s="3" t="s">
        <v>54</v>
      </c>
      <c r="B1522" s="1">
        <v>30106002</v>
      </c>
      <c r="C1522" s="1" t="s">
        <v>11</v>
      </c>
      <c r="D1522" s="1">
        <v>30106002</v>
      </c>
      <c r="E1522" s="1" t="s">
        <v>1519</v>
      </c>
      <c r="F1522" s="2">
        <v>1</v>
      </c>
      <c r="G1522" s="2" t="s">
        <v>13</v>
      </c>
      <c r="H1522" s="1">
        <v>7</v>
      </c>
      <c r="I1522" s="1">
        <v>0.2</v>
      </c>
      <c r="J1522" s="2" t="s">
        <v>8</v>
      </c>
    </row>
    <row r="1523" spans="1:10" ht="12" customHeight="1" x14ac:dyDescent="0.3">
      <c r="A1523" s="3" t="s">
        <v>54</v>
      </c>
      <c r="B1523" s="1">
        <v>30106004</v>
      </c>
      <c r="C1523" s="1" t="s">
        <v>11</v>
      </c>
      <c r="D1523" s="1">
        <v>30106004</v>
      </c>
      <c r="E1523" s="1" t="s">
        <v>1520</v>
      </c>
      <c r="F1523" s="2">
        <v>1</v>
      </c>
      <c r="G1523" s="2" t="s">
        <v>13</v>
      </c>
      <c r="H1523" s="1">
        <v>7</v>
      </c>
      <c r="I1523" s="1">
        <v>0.2</v>
      </c>
      <c r="J1523" s="2" t="s">
        <v>8</v>
      </c>
    </row>
    <row r="1524" spans="1:10" ht="12" customHeight="1" x14ac:dyDescent="0.3">
      <c r="A1524" s="3" t="s">
        <v>54</v>
      </c>
      <c r="B1524" s="1">
        <v>30104003</v>
      </c>
      <c r="C1524" s="1" t="s">
        <v>11</v>
      </c>
      <c r="D1524" s="1">
        <v>30104003</v>
      </c>
      <c r="E1524" s="1" t="s">
        <v>1521</v>
      </c>
      <c r="F1524" s="2">
        <v>1</v>
      </c>
      <c r="G1524" s="2" t="s">
        <v>13</v>
      </c>
      <c r="H1524" s="1">
        <v>7</v>
      </c>
      <c r="I1524" s="1">
        <v>0.2</v>
      </c>
      <c r="J1524" s="2" t="s">
        <v>8</v>
      </c>
    </row>
    <row r="1525" spans="1:10" ht="12" customHeight="1" x14ac:dyDescent="0.3">
      <c r="A1525" s="3" t="s">
        <v>54</v>
      </c>
      <c r="B1525" s="1">
        <v>30106003</v>
      </c>
      <c r="C1525" s="1" t="s">
        <v>11</v>
      </c>
      <c r="D1525" s="1">
        <v>30106003</v>
      </c>
      <c r="E1525" s="1" t="s">
        <v>1522</v>
      </c>
      <c r="F1525" s="2">
        <v>1</v>
      </c>
      <c r="G1525" s="2" t="s">
        <v>13</v>
      </c>
      <c r="H1525" s="1">
        <v>7</v>
      </c>
      <c r="I1525" s="1">
        <v>0.2</v>
      </c>
      <c r="J1525" s="2" t="s">
        <v>8</v>
      </c>
    </row>
    <row r="1526" spans="1:10" ht="12" customHeight="1" x14ac:dyDescent="0.3">
      <c r="A1526" s="3" t="s">
        <v>54</v>
      </c>
      <c r="B1526" s="1">
        <v>30146002</v>
      </c>
      <c r="C1526" s="1" t="s">
        <v>11</v>
      </c>
      <c r="D1526" s="1">
        <v>30146002</v>
      </c>
      <c r="E1526" s="1" t="s">
        <v>1523</v>
      </c>
      <c r="F1526" s="2">
        <v>1</v>
      </c>
      <c r="G1526" s="2" t="s">
        <v>13</v>
      </c>
      <c r="H1526" s="1">
        <v>7</v>
      </c>
      <c r="I1526" s="1">
        <v>0.2</v>
      </c>
      <c r="J1526" s="2" t="s">
        <v>8</v>
      </c>
    </row>
    <row r="1527" spans="1:10" ht="12" customHeight="1" x14ac:dyDescent="0.3">
      <c r="A1527" s="3" t="s">
        <v>54</v>
      </c>
      <c r="B1527" s="1">
        <v>30146003</v>
      </c>
      <c r="C1527" s="1" t="s">
        <v>11</v>
      </c>
      <c r="D1527" s="1">
        <v>30146003</v>
      </c>
      <c r="E1527" s="1" t="s">
        <v>1524</v>
      </c>
      <c r="F1527" s="2">
        <v>1</v>
      </c>
      <c r="G1527" s="2" t="s">
        <v>13</v>
      </c>
      <c r="H1527" s="1">
        <v>7</v>
      </c>
      <c r="I1527" s="1">
        <v>0.2</v>
      </c>
      <c r="J1527" s="2" t="s">
        <v>8</v>
      </c>
    </row>
    <row r="1528" spans="1:10" ht="12" customHeight="1" x14ac:dyDescent="0.3">
      <c r="A1528" s="3" t="s">
        <v>54</v>
      </c>
      <c r="B1528" s="1">
        <v>30146004</v>
      </c>
      <c r="C1528" s="1" t="s">
        <v>11</v>
      </c>
      <c r="D1528" s="1">
        <v>30146004</v>
      </c>
      <c r="E1528" s="1" t="s">
        <v>1525</v>
      </c>
      <c r="F1528" s="2">
        <v>1</v>
      </c>
      <c r="G1528" s="2" t="s">
        <v>13</v>
      </c>
      <c r="H1528" s="1">
        <v>7</v>
      </c>
      <c r="I1528" s="1">
        <v>0.2</v>
      </c>
      <c r="J1528" s="2" t="s">
        <v>8</v>
      </c>
    </row>
    <row r="1529" spans="1:10" ht="12" customHeight="1" x14ac:dyDescent="0.3">
      <c r="A1529" s="3" t="s">
        <v>54</v>
      </c>
      <c r="B1529" s="1">
        <v>30146005</v>
      </c>
      <c r="C1529" s="1" t="s">
        <v>11</v>
      </c>
      <c r="D1529" s="1">
        <v>30146005</v>
      </c>
      <c r="E1529" s="1" t="s">
        <v>1526</v>
      </c>
      <c r="F1529" s="2">
        <v>1</v>
      </c>
      <c r="G1529" s="2" t="s">
        <v>13</v>
      </c>
      <c r="H1529" s="1">
        <v>7</v>
      </c>
      <c r="I1529" s="1">
        <v>0.2</v>
      </c>
      <c r="J1529" s="2" t="s">
        <v>8</v>
      </c>
    </row>
    <row r="1530" spans="1:10" ht="12" customHeight="1" x14ac:dyDescent="0.3">
      <c r="A1530" s="3" t="s">
        <v>54</v>
      </c>
      <c r="B1530" s="1">
        <v>20052004</v>
      </c>
      <c r="C1530" s="1" t="s">
        <v>11</v>
      </c>
      <c r="D1530" s="1">
        <v>20052004</v>
      </c>
      <c r="E1530" s="1" t="s">
        <v>1527</v>
      </c>
      <c r="F1530" s="2">
        <v>1</v>
      </c>
      <c r="G1530" s="2" t="s">
        <v>13</v>
      </c>
      <c r="H1530" s="1">
        <v>7</v>
      </c>
      <c r="I1530" s="1">
        <v>0.2</v>
      </c>
      <c r="J1530" s="2" t="s">
        <v>8</v>
      </c>
    </row>
    <row r="1531" spans="1:10" ht="12" customHeight="1" x14ac:dyDescent="0.3">
      <c r="A1531" s="3" t="s">
        <v>54</v>
      </c>
      <c r="B1531" s="1">
        <v>20052001</v>
      </c>
      <c r="C1531" s="1" t="s">
        <v>11</v>
      </c>
      <c r="D1531" s="1">
        <v>20052001</v>
      </c>
      <c r="E1531" s="1" t="s">
        <v>1528</v>
      </c>
      <c r="F1531" s="2">
        <v>1</v>
      </c>
      <c r="G1531" s="2" t="s">
        <v>13</v>
      </c>
      <c r="H1531" s="1">
        <v>7</v>
      </c>
      <c r="I1531" s="1">
        <v>0.2</v>
      </c>
      <c r="J1531" s="2" t="s">
        <v>8</v>
      </c>
    </row>
    <row r="1532" spans="1:10" ht="12" customHeight="1" x14ac:dyDescent="0.3">
      <c r="A1532" s="3" t="s">
        <v>54</v>
      </c>
      <c r="B1532" s="1">
        <v>20052002</v>
      </c>
      <c r="C1532" s="1" t="s">
        <v>11</v>
      </c>
      <c r="D1532" s="1">
        <v>20052002</v>
      </c>
      <c r="E1532" s="1" t="s">
        <v>1529</v>
      </c>
      <c r="F1532" s="2">
        <v>1</v>
      </c>
      <c r="G1532" s="2" t="s">
        <v>13</v>
      </c>
      <c r="H1532" s="1">
        <v>7</v>
      </c>
      <c r="I1532" s="1">
        <v>0.2</v>
      </c>
      <c r="J1532" s="2" t="s">
        <v>8</v>
      </c>
    </row>
    <row r="1533" spans="1:10" ht="12" customHeight="1" x14ac:dyDescent="0.3">
      <c r="A1533" s="3" t="s">
        <v>54</v>
      </c>
      <c r="B1533" s="1">
        <v>20052003</v>
      </c>
      <c r="C1533" s="1" t="s">
        <v>11</v>
      </c>
      <c r="D1533" s="1">
        <v>20052003</v>
      </c>
      <c r="E1533" s="1" t="s">
        <v>1530</v>
      </c>
      <c r="F1533" s="2">
        <v>1</v>
      </c>
      <c r="G1533" s="2" t="s">
        <v>13</v>
      </c>
      <c r="H1533" s="1">
        <v>7</v>
      </c>
      <c r="I1533" s="1">
        <v>0.2</v>
      </c>
      <c r="J1533" s="2" t="s">
        <v>8</v>
      </c>
    </row>
    <row r="1534" spans="1:10" ht="12" customHeight="1" x14ac:dyDescent="0.3">
      <c r="A1534" s="3" t="s">
        <v>54</v>
      </c>
      <c r="B1534" s="1">
        <v>20052204</v>
      </c>
      <c r="C1534" s="1" t="s">
        <v>11</v>
      </c>
      <c r="D1534" s="1">
        <v>20052204</v>
      </c>
      <c r="E1534" s="1" t="s">
        <v>1531</v>
      </c>
      <c r="F1534" s="2">
        <v>1</v>
      </c>
      <c r="G1534" s="2" t="s">
        <v>13</v>
      </c>
      <c r="H1534" s="1">
        <v>7</v>
      </c>
      <c r="I1534" s="1">
        <v>0.2</v>
      </c>
      <c r="J1534" s="2" t="s">
        <v>8</v>
      </c>
    </row>
    <row r="1535" spans="1:10" ht="12" customHeight="1" x14ac:dyDescent="0.3">
      <c r="A1535" s="3" t="s">
        <v>54</v>
      </c>
      <c r="B1535" s="1">
        <v>20052202</v>
      </c>
      <c r="C1535" s="1" t="s">
        <v>11</v>
      </c>
      <c r="D1535" s="1">
        <v>20052202</v>
      </c>
      <c r="E1535" s="1" t="s">
        <v>1532</v>
      </c>
      <c r="F1535" s="2">
        <v>1</v>
      </c>
      <c r="G1535" s="2" t="s">
        <v>13</v>
      </c>
      <c r="H1535" s="1">
        <v>7</v>
      </c>
      <c r="I1535" s="1">
        <v>0.2</v>
      </c>
      <c r="J1535" s="2" t="s">
        <v>8</v>
      </c>
    </row>
    <row r="1536" spans="1:10" ht="12" customHeight="1" x14ac:dyDescent="0.3">
      <c r="A1536" s="3" t="s">
        <v>54</v>
      </c>
      <c r="B1536" s="1">
        <v>20052203</v>
      </c>
      <c r="C1536" s="1" t="s">
        <v>11</v>
      </c>
      <c r="D1536" s="1">
        <v>20052203</v>
      </c>
      <c r="E1536" s="1" t="s">
        <v>1533</v>
      </c>
      <c r="F1536" s="2">
        <v>1</v>
      </c>
      <c r="G1536" s="2" t="s">
        <v>13</v>
      </c>
      <c r="H1536" s="1">
        <v>7</v>
      </c>
      <c r="I1536" s="1">
        <v>0.2</v>
      </c>
      <c r="J1536" s="2" t="s">
        <v>8</v>
      </c>
    </row>
    <row r="1537" spans="1:10" ht="12" customHeight="1" x14ac:dyDescent="0.3">
      <c r="A1537" s="3" t="s">
        <v>54</v>
      </c>
      <c r="B1537" s="1">
        <v>30126003</v>
      </c>
      <c r="C1537" s="1" t="s">
        <v>11</v>
      </c>
      <c r="D1537" s="1">
        <v>30126003</v>
      </c>
      <c r="E1537" s="1" t="s">
        <v>1534</v>
      </c>
      <c r="F1537" s="2">
        <v>1</v>
      </c>
      <c r="G1537" s="2" t="s">
        <v>13</v>
      </c>
      <c r="H1537" s="1">
        <v>7</v>
      </c>
      <c r="I1537" s="1">
        <v>0.2</v>
      </c>
      <c r="J1537" s="2" t="s">
        <v>8</v>
      </c>
    </row>
    <row r="1538" spans="1:10" ht="12" customHeight="1" x14ac:dyDescent="0.3">
      <c r="A1538" s="3" t="s">
        <v>54</v>
      </c>
      <c r="B1538" s="1">
        <v>30126001</v>
      </c>
      <c r="C1538" s="1" t="s">
        <v>11</v>
      </c>
      <c r="D1538" s="1">
        <v>30126001</v>
      </c>
      <c r="E1538" s="1" t="s">
        <v>1535</v>
      </c>
      <c r="F1538" s="2">
        <v>1</v>
      </c>
      <c r="G1538" s="2" t="s">
        <v>13</v>
      </c>
      <c r="H1538" s="1">
        <v>7</v>
      </c>
      <c r="I1538" s="1">
        <v>0.2</v>
      </c>
      <c r="J1538" s="2" t="s">
        <v>8</v>
      </c>
    </row>
    <row r="1539" spans="1:10" ht="12" customHeight="1" x14ac:dyDescent="0.3">
      <c r="A1539" s="3" t="s">
        <v>54</v>
      </c>
      <c r="B1539" s="1">
        <v>30002322</v>
      </c>
      <c r="C1539" s="1" t="s">
        <v>11</v>
      </c>
      <c r="D1539" s="1">
        <v>30002322</v>
      </c>
      <c r="E1539" s="1" t="s">
        <v>1536</v>
      </c>
      <c r="F1539" s="2">
        <v>1</v>
      </c>
      <c r="G1539" s="2" t="s">
        <v>13</v>
      </c>
      <c r="H1539" s="1">
        <v>7</v>
      </c>
      <c r="I1539" s="1">
        <v>0.2</v>
      </c>
      <c r="J1539" s="2" t="s">
        <v>8</v>
      </c>
    </row>
    <row r="1540" spans="1:10" ht="12" customHeight="1" x14ac:dyDescent="0.3">
      <c r="A1540" s="3" t="s">
        <v>54</v>
      </c>
      <c r="B1540" s="1">
        <v>20057402</v>
      </c>
      <c r="C1540" s="1" t="s">
        <v>11</v>
      </c>
      <c r="D1540" s="1">
        <v>20057402</v>
      </c>
      <c r="E1540" s="1" t="s">
        <v>1537</v>
      </c>
      <c r="F1540" s="2">
        <v>1</v>
      </c>
      <c r="G1540" s="2" t="s">
        <v>13</v>
      </c>
      <c r="H1540" s="1">
        <v>7</v>
      </c>
      <c r="I1540" s="1">
        <v>0.2</v>
      </c>
      <c r="J1540" s="2" t="s">
        <v>8</v>
      </c>
    </row>
    <row r="1541" spans="1:10" ht="12" customHeight="1" x14ac:dyDescent="0.3">
      <c r="A1541" s="3" t="s">
        <v>54</v>
      </c>
      <c r="B1541" s="1">
        <v>20057403</v>
      </c>
      <c r="C1541" s="1" t="s">
        <v>11</v>
      </c>
      <c r="D1541" s="1">
        <v>20057403</v>
      </c>
      <c r="E1541" s="1" t="s">
        <v>1538</v>
      </c>
      <c r="F1541" s="2">
        <v>1</v>
      </c>
      <c r="G1541" s="2" t="s">
        <v>13</v>
      </c>
      <c r="H1541" s="1">
        <v>7</v>
      </c>
      <c r="I1541" s="1">
        <v>0.2</v>
      </c>
      <c r="J1541" s="2" t="s">
        <v>8</v>
      </c>
    </row>
    <row r="1542" spans="1:10" ht="12" customHeight="1" x14ac:dyDescent="0.3">
      <c r="A1542" s="3" t="s">
        <v>54</v>
      </c>
      <c r="B1542" s="1">
        <v>20057404</v>
      </c>
      <c r="C1542" s="1" t="s">
        <v>11</v>
      </c>
      <c r="D1542" s="1">
        <v>20057404</v>
      </c>
      <c r="E1542" s="1" t="s">
        <v>1539</v>
      </c>
      <c r="F1542" s="2">
        <v>1</v>
      </c>
      <c r="G1542" s="2" t="s">
        <v>13</v>
      </c>
      <c r="H1542" s="1">
        <v>7</v>
      </c>
      <c r="I1542" s="1">
        <v>0.2</v>
      </c>
      <c r="J1542" s="2" t="s">
        <v>8</v>
      </c>
    </row>
    <row r="1543" spans="1:10" ht="12" customHeight="1" x14ac:dyDescent="0.3">
      <c r="A1543" s="3" t="s">
        <v>54</v>
      </c>
      <c r="B1543" s="1">
        <v>20057002</v>
      </c>
      <c r="C1543" s="1" t="s">
        <v>11</v>
      </c>
      <c r="D1543" s="1">
        <v>20057002</v>
      </c>
      <c r="E1543" s="1" t="s">
        <v>1540</v>
      </c>
      <c r="F1543" s="2">
        <v>1</v>
      </c>
      <c r="G1543" s="2" t="s">
        <v>13</v>
      </c>
      <c r="H1543" s="1">
        <v>7</v>
      </c>
      <c r="I1543" s="1">
        <v>0.2</v>
      </c>
      <c r="J1543" s="2" t="s">
        <v>8</v>
      </c>
    </row>
    <row r="1544" spans="1:10" ht="12" customHeight="1" x14ac:dyDescent="0.3">
      <c r="A1544" s="3" t="s">
        <v>54</v>
      </c>
      <c r="B1544" s="1">
        <v>20057003</v>
      </c>
      <c r="C1544" s="1" t="s">
        <v>11</v>
      </c>
      <c r="D1544" s="1">
        <v>20057003</v>
      </c>
      <c r="E1544" s="1" t="s">
        <v>1541</v>
      </c>
      <c r="F1544" s="2">
        <v>1</v>
      </c>
      <c r="G1544" s="2" t="s">
        <v>13</v>
      </c>
      <c r="H1544" s="1">
        <v>7</v>
      </c>
      <c r="I1544" s="1">
        <v>0.2</v>
      </c>
      <c r="J1544" s="2" t="s">
        <v>8</v>
      </c>
    </row>
    <row r="1545" spans="1:10" ht="12" customHeight="1" x14ac:dyDescent="0.3">
      <c r="A1545" s="3" t="s">
        <v>54</v>
      </c>
      <c r="B1545" s="1">
        <v>30002321</v>
      </c>
      <c r="C1545" s="1" t="s">
        <v>11</v>
      </c>
      <c r="D1545" s="1">
        <v>30002321</v>
      </c>
      <c r="E1545" s="1" t="s">
        <v>1542</v>
      </c>
      <c r="F1545" s="2">
        <v>1</v>
      </c>
      <c r="G1545" s="2" t="s">
        <v>13</v>
      </c>
      <c r="H1545" s="1">
        <v>7</v>
      </c>
      <c r="I1545" s="1">
        <v>0.2</v>
      </c>
      <c r="J1545" s="2" t="s">
        <v>8</v>
      </c>
    </row>
    <row r="1546" spans="1:10" ht="12" customHeight="1" x14ac:dyDescent="0.3">
      <c r="A1546" s="3" t="s">
        <v>54</v>
      </c>
      <c r="B1546" s="1">
        <v>30009905</v>
      </c>
      <c r="C1546" s="1" t="s">
        <v>11</v>
      </c>
      <c r="D1546" s="1">
        <v>30009905</v>
      </c>
      <c r="E1546" s="1" t="s">
        <v>1543</v>
      </c>
      <c r="F1546" s="2">
        <v>1</v>
      </c>
      <c r="G1546" s="2" t="s">
        <v>13</v>
      </c>
      <c r="H1546" s="1">
        <v>7</v>
      </c>
      <c r="I1546" s="1">
        <v>0.2</v>
      </c>
      <c r="J1546" s="2" t="s">
        <v>8</v>
      </c>
    </row>
    <row r="1547" spans="1:10" ht="12" customHeight="1" x14ac:dyDescent="0.3">
      <c r="A1547" s="3" t="s">
        <v>54</v>
      </c>
      <c r="B1547" s="1">
        <v>20057602</v>
      </c>
      <c r="C1547" s="1" t="s">
        <v>11</v>
      </c>
      <c r="D1547" s="1">
        <v>20057602</v>
      </c>
      <c r="E1547" s="1" t="s">
        <v>1544</v>
      </c>
      <c r="F1547" s="2">
        <v>1</v>
      </c>
      <c r="G1547" s="2" t="s">
        <v>13</v>
      </c>
      <c r="H1547" s="1">
        <v>7</v>
      </c>
      <c r="I1547" s="1">
        <v>0.2</v>
      </c>
      <c r="J1547" s="2" t="s">
        <v>8</v>
      </c>
    </row>
    <row r="1548" spans="1:10" ht="12" customHeight="1" x14ac:dyDescent="0.3">
      <c r="A1548" s="3" t="s">
        <v>54</v>
      </c>
      <c r="B1548" s="1">
        <v>20057606</v>
      </c>
      <c r="C1548" s="1" t="s">
        <v>11</v>
      </c>
      <c r="D1548" s="1">
        <v>20057606</v>
      </c>
      <c r="E1548" s="1" t="s">
        <v>1545</v>
      </c>
      <c r="F1548" s="2">
        <v>1</v>
      </c>
      <c r="G1548" s="2" t="s">
        <v>13</v>
      </c>
      <c r="H1548" s="1">
        <v>7</v>
      </c>
      <c r="I1548" s="1">
        <v>0.2</v>
      </c>
      <c r="J1548" s="2" t="s">
        <v>8</v>
      </c>
    </row>
    <row r="1549" spans="1:10" ht="12" customHeight="1" x14ac:dyDescent="0.3">
      <c r="A1549" s="3" t="s">
        <v>54</v>
      </c>
      <c r="B1549" s="1">
        <v>30124602</v>
      </c>
      <c r="C1549" s="1" t="s">
        <v>11</v>
      </c>
      <c r="D1549" s="1">
        <v>30124602</v>
      </c>
      <c r="E1549" s="1" t="s">
        <v>1546</v>
      </c>
      <c r="F1549" s="2">
        <v>1</v>
      </c>
      <c r="G1549" s="2" t="s">
        <v>13</v>
      </c>
      <c r="H1549" s="1">
        <v>7</v>
      </c>
      <c r="I1549" s="1">
        <v>0.2</v>
      </c>
      <c r="J1549" s="2" t="s">
        <v>8</v>
      </c>
    </row>
    <row r="1550" spans="1:10" ht="12" customHeight="1" x14ac:dyDescent="0.3">
      <c r="A1550" s="3" t="s">
        <v>54</v>
      </c>
      <c r="B1550" s="1">
        <v>30002102</v>
      </c>
      <c r="C1550" s="1" t="s">
        <v>11</v>
      </c>
      <c r="D1550" s="1">
        <v>30002102</v>
      </c>
      <c r="E1550" s="1" t="s">
        <v>1547</v>
      </c>
      <c r="F1550" s="2">
        <v>1</v>
      </c>
      <c r="G1550" s="2" t="s">
        <v>13</v>
      </c>
      <c r="H1550" s="1">
        <v>7</v>
      </c>
      <c r="I1550" s="1">
        <v>0.2</v>
      </c>
      <c r="J1550" s="2" t="s">
        <v>8</v>
      </c>
    </row>
    <row r="1551" spans="1:10" ht="12" customHeight="1" x14ac:dyDescent="0.3">
      <c r="A1551" s="3" t="s">
        <v>54</v>
      </c>
      <c r="B1551" s="1">
        <v>30124801</v>
      </c>
      <c r="C1551" s="1" t="s">
        <v>11</v>
      </c>
      <c r="D1551" s="1">
        <v>30124801</v>
      </c>
      <c r="E1551" s="1" t="s">
        <v>1548</v>
      </c>
      <c r="F1551" s="2">
        <v>1</v>
      </c>
      <c r="G1551" s="2" t="s">
        <v>13</v>
      </c>
      <c r="H1551" s="1">
        <v>7</v>
      </c>
      <c r="I1551" s="1">
        <v>0.2</v>
      </c>
      <c r="J1551" s="2" t="s">
        <v>8</v>
      </c>
    </row>
    <row r="1552" spans="1:10" ht="12" customHeight="1" x14ac:dyDescent="0.3">
      <c r="A1552" s="3" t="s">
        <v>54</v>
      </c>
      <c r="B1552" s="1">
        <v>30124802</v>
      </c>
      <c r="C1552" s="1" t="s">
        <v>11</v>
      </c>
      <c r="D1552" s="1">
        <v>30124802</v>
      </c>
      <c r="E1552" s="1" t="s">
        <v>1549</v>
      </c>
      <c r="F1552" s="2">
        <v>1</v>
      </c>
      <c r="G1552" s="2" t="s">
        <v>13</v>
      </c>
      <c r="H1552" s="1">
        <v>7</v>
      </c>
      <c r="I1552" s="1">
        <v>0.2</v>
      </c>
      <c r="J1552" s="2" t="s">
        <v>8</v>
      </c>
    </row>
    <row r="1553" spans="1:10" ht="12" customHeight="1" x14ac:dyDescent="0.3">
      <c r="A1553" s="3" t="s">
        <v>54</v>
      </c>
      <c r="B1553" s="1">
        <v>91200003</v>
      </c>
      <c r="C1553" s="1" t="s">
        <v>11</v>
      </c>
      <c r="D1553" s="1">
        <v>91200003</v>
      </c>
      <c r="E1553" s="1" t="s">
        <v>1550</v>
      </c>
      <c r="F1553" s="2">
        <v>1</v>
      </c>
      <c r="G1553" s="2" t="s">
        <v>13</v>
      </c>
      <c r="H1553" s="1">
        <v>7</v>
      </c>
      <c r="I1553" s="1">
        <v>0.2</v>
      </c>
      <c r="J1553" s="2" t="s">
        <v>8</v>
      </c>
    </row>
    <row r="1554" spans="1:10" ht="12" customHeight="1" x14ac:dyDescent="0.3">
      <c r="A1554" s="3" t="s">
        <v>54</v>
      </c>
      <c r="B1554" s="1">
        <v>91200004</v>
      </c>
      <c r="C1554" s="1" t="s">
        <v>11</v>
      </c>
      <c r="D1554" s="1">
        <v>91200004</v>
      </c>
      <c r="E1554" s="1" t="s">
        <v>1551</v>
      </c>
      <c r="F1554" s="2">
        <v>1</v>
      </c>
      <c r="G1554" s="2" t="s">
        <v>13</v>
      </c>
      <c r="H1554" s="1">
        <v>7</v>
      </c>
      <c r="I1554" s="1">
        <v>0.2</v>
      </c>
      <c r="J1554" s="2" t="s">
        <v>8</v>
      </c>
    </row>
    <row r="1555" spans="1:10" ht="12" customHeight="1" x14ac:dyDescent="0.3">
      <c r="A1555" s="3" t="s">
        <v>54</v>
      </c>
      <c r="B1555" s="1">
        <v>91200005</v>
      </c>
      <c r="C1555" s="1" t="s">
        <v>11</v>
      </c>
      <c r="D1555" s="1">
        <v>91200005</v>
      </c>
      <c r="E1555" s="1" t="s">
        <v>1552</v>
      </c>
      <c r="F1555" s="2">
        <v>1</v>
      </c>
      <c r="G1555" s="2" t="s">
        <v>13</v>
      </c>
      <c r="H1555" s="1">
        <v>7</v>
      </c>
      <c r="I1555" s="1">
        <v>0.2</v>
      </c>
      <c r="J1555" s="2" t="s">
        <v>8</v>
      </c>
    </row>
    <row r="1556" spans="1:10" ht="12" customHeight="1" x14ac:dyDescent="0.3">
      <c r="A1556" s="3" t="s">
        <v>54</v>
      </c>
      <c r="B1556" s="1">
        <v>91204006</v>
      </c>
      <c r="C1556" s="1" t="s">
        <v>11</v>
      </c>
      <c r="D1556" s="1">
        <v>91204006</v>
      </c>
      <c r="E1556" s="1" t="s">
        <v>1553</v>
      </c>
      <c r="F1556" s="2">
        <v>1</v>
      </c>
      <c r="G1556" s="2" t="s">
        <v>13</v>
      </c>
      <c r="H1556" s="1">
        <v>7</v>
      </c>
      <c r="I1556" s="1">
        <v>0.2</v>
      </c>
      <c r="J1556" s="2" t="s">
        <v>8</v>
      </c>
    </row>
    <row r="1557" spans="1:10" ht="12" customHeight="1" x14ac:dyDescent="0.3">
      <c r="A1557" s="3" t="s">
        <v>54</v>
      </c>
      <c r="B1557" s="1">
        <v>91200002</v>
      </c>
      <c r="C1557" s="1" t="s">
        <v>11</v>
      </c>
      <c r="D1557" s="1">
        <v>91200002</v>
      </c>
      <c r="E1557" s="1" t="s">
        <v>1554</v>
      </c>
      <c r="F1557" s="2">
        <v>1</v>
      </c>
      <c r="G1557" s="2" t="s">
        <v>13</v>
      </c>
      <c r="H1557" s="1">
        <v>7</v>
      </c>
      <c r="I1557" s="1">
        <v>0.2</v>
      </c>
      <c r="J1557" s="2" t="s">
        <v>8</v>
      </c>
    </row>
    <row r="1558" spans="1:10" ht="12" customHeight="1" x14ac:dyDescent="0.3">
      <c r="A1558" s="3" t="s">
        <v>54</v>
      </c>
      <c r="B1558" s="1">
        <v>91204001</v>
      </c>
      <c r="C1558" s="1" t="s">
        <v>11</v>
      </c>
      <c r="D1558" s="1">
        <v>91204001</v>
      </c>
      <c r="E1558" s="1" t="s">
        <v>1555</v>
      </c>
      <c r="F1558" s="2">
        <v>1</v>
      </c>
      <c r="G1558" s="2" t="s">
        <v>13</v>
      </c>
      <c r="H1558" s="1">
        <v>7</v>
      </c>
      <c r="I1558" s="1">
        <v>0.2</v>
      </c>
      <c r="J1558" s="2" t="s">
        <v>8</v>
      </c>
    </row>
    <row r="1559" spans="1:10" ht="12" customHeight="1" x14ac:dyDescent="0.3">
      <c r="A1559" s="3" t="s">
        <v>54</v>
      </c>
      <c r="B1559" s="1">
        <v>91204003</v>
      </c>
      <c r="C1559" s="1" t="s">
        <v>11</v>
      </c>
      <c r="D1559" s="1">
        <v>91204003</v>
      </c>
      <c r="E1559" s="1" t="s">
        <v>1556</v>
      </c>
      <c r="F1559" s="2">
        <v>1</v>
      </c>
      <c r="G1559" s="2" t="s">
        <v>13</v>
      </c>
      <c r="H1559" s="1">
        <v>7</v>
      </c>
      <c r="I1559" s="1">
        <v>0.2</v>
      </c>
      <c r="J1559" s="2" t="s">
        <v>8</v>
      </c>
    </row>
    <row r="1560" spans="1:10" ht="12" customHeight="1" x14ac:dyDescent="0.3">
      <c r="A1560" s="3" t="s">
        <v>54</v>
      </c>
      <c r="B1560" s="1">
        <v>91204004</v>
      </c>
      <c r="C1560" s="1" t="s">
        <v>11</v>
      </c>
      <c r="D1560" s="1">
        <v>91204004</v>
      </c>
      <c r="E1560" s="1" t="s">
        <v>1557</v>
      </c>
      <c r="F1560" s="2">
        <v>1</v>
      </c>
      <c r="G1560" s="2" t="s">
        <v>13</v>
      </c>
      <c r="H1560" s="1">
        <v>7</v>
      </c>
      <c r="I1560" s="1">
        <v>0.2</v>
      </c>
      <c r="J1560" s="2" t="s">
        <v>8</v>
      </c>
    </row>
    <row r="1561" spans="1:10" ht="12" customHeight="1" x14ac:dyDescent="0.3">
      <c r="A1561" s="3" t="s">
        <v>54</v>
      </c>
      <c r="B1561" s="1">
        <v>91204005</v>
      </c>
      <c r="C1561" s="1" t="s">
        <v>11</v>
      </c>
      <c r="D1561" s="1">
        <v>91204005</v>
      </c>
      <c r="E1561" s="1" t="s">
        <v>1558</v>
      </c>
      <c r="F1561" s="2">
        <v>1</v>
      </c>
      <c r="G1561" s="2" t="s">
        <v>13</v>
      </c>
      <c r="H1561" s="1">
        <v>7</v>
      </c>
      <c r="I1561" s="1">
        <v>0.2</v>
      </c>
      <c r="J1561" s="2" t="s">
        <v>8</v>
      </c>
    </row>
    <row r="1562" spans="1:10" ht="12" customHeight="1" x14ac:dyDescent="0.3">
      <c r="A1562" s="3" t="s">
        <v>54</v>
      </c>
      <c r="B1562" s="1">
        <v>91204002</v>
      </c>
      <c r="C1562" s="1" t="s">
        <v>11</v>
      </c>
      <c r="D1562" s="1">
        <v>91204002</v>
      </c>
      <c r="E1562" s="1" t="s">
        <v>1559</v>
      </c>
      <c r="F1562" s="2">
        <v>1</v>
      </c>
      <c r="G1562" s="2" t="s">
        <v>13</v>
      </c>
      <c r="H1562" s="1">
        <v>7</v>
      </c>
      <c r="I1562" s="1">
        <v>0.2</v>
      </c>
      <c r="J1562" s="2" t="s">
        <v>8</v>
      </c>
    </row>
    <row r="1563" spans="1:10" ht="12" customHeight="1" x14ac:dyDescent="0.3">
      <c r="A1563" s="3" t="s">
        <v>54</v>
      </c>
      <c r="B1563" s="1">
        <v>91206003</v>
      </c>
      <c r="C1563" s="1" t="s">
        <v>11</v>
      </c>
      <c r="D1563" s="1">
        <v>91206003</v>
      </c>
      <c r="E1563" s="1" t="s">
        <v>1560</v>
      </c>
      <c r="F1563" s="2">
        <v>1</v>
      </c>
      <c r="G1563" s="2" t="s">
        <v>13</v>
      </c>
      <c r="H1563" s="1">
        <v>7</v>
      </c>
      <c r="I1563" s="1">
        <v>0.2</v>
      </c>
      <c r="J1563" s="2" t="s">
        <v>8</v>
      </c>
    </row>
    <row r="1564" spans="1:10" ht="12" customHeight="1" x14ac:dyDescent="0.3">
      <c r="A1564" s="3" t="s">
        <v>54</v>
      </c>
      <c r="B1564" s="1">
        <v>91206004</v>
      </c>
      <c r="C1564" s="1" t="s">
        <v>11</v>
      </c>
      <c r="D1564" s="1">
        <v>91206004</v>
      </c>
      <c r="E1564" s="1" t="s">
        <v>1561</v>
      </c>
      <c r="F1564" s="2">
        <v>1</v>
      </c>
      <c r="G1564" s="2" t="s">
        <v>13</v>
      </c>
      <c r="H1564" s="1">
        <v>7</v>
      </c>
      <c r="I1564" s="1">
        <v>0.2</v>
      </c>
      <c r="J1564" s="2" t="s">
        <v>8</v>
      </c>
    </row>
    <row r="1565" spans="1:10" ht="12" customHeight="1" x14ac:dyDescent="0.3">
      <c r="A1565" s="3" t="s">
        <v>54</v>
      </c>
      <c r="B1565" s="1">
        <v>91206005</v>
      </c>
      <c r="C1565" s="1" t="s">
        <v>11</v>
      </c>
      <c r="D1565" s="1">
        <v>91206005</v>
      </c>
      <c r="E1565" s="1" t="s">
        <v>1562</v>
      </c>
      <c r="F1565" s="2">
        <v>1</v>
      </c>
      <c r="G1565" s="2" t="s">
        <v>13</v>
      </c>
      <c r="H1565" s="1">
        <v>7</v>
      </c>
      <c r="I1565" s="1">
        <v>0.2</v>
      </c>
      <c r="J1565" s="2" t="s">
        <v>8</v>
      </c>
    </row>
    <row r="1566" spans="1:10" ht="12" customHeight="1" x14ac:dyDescent="0.3">
      <c r="A1566" s="3" t="s">
        <v>54</v>
      </c>
      <c r="B1566" s="1">
        <v>91206006</v>
      </c>
      <c r="C1566" s="1" t="s">
        <v>11</v>
      </c>
      <c r="D1566" s="1">
        <v>91206006</v>
      </c>
      <c r="E1566" s="1" t="s">
        <v>1563</v>
      </c>
      <c r="F1566" s="2">
        <v>1</v>
      </c>
      <c r="G1566" s="2" t="s">
        <v>13</v>
      </c>
      <c r="H1566" s="1">
        <v>7</v>
      </c>
      <c r="I1566" s="1">
        <v>0.2</v>
      </c>
      <c r="J1566" s="2" t="s">
        <v>8</v>
      </c>
    </row>
    <row r="1567" spans="1:10" ht="12" customHeight="1" x14ac:dyDescent="0.3">
      <c r="A1567" s="3" t="s">
        <v>54</v>
      </c>
      <c r="B1567" s="1">
        <v>91206001</v>
      </c>
      <c r="C1567" s="1" t="s">
        <v>11</v>
      </c>
      <c r="D1567" s="1">
        <v>91206001</v>
      </c>
      <c r="E1567" s="1" t="s">
        <v>1564</v>
      </c>
      <c r="F1567" s="2">
        <v>1</v>
      </c>
      <c r="G1567" s="2" t="s">
        <v>13</v>
      </c>
      <c r="H1567" s="1">
        <v>7</v>
      </c>
      <c r="I1567" s="1">
        <v>0.2</v>
      </c>
      <c r="J1567" s="2" t="s">
        <v>8</v>
      </c>
    </row>
    <row r="1568" spans="1:10" ht="12" customHeight="1" x14ac:dyDescent="0.3">
      <c r="A1568" s="3" t="s">
        <v>54</v>
      </c>
      <c r="B1568" s="1">
        <v>91206002</v>
      </c>
      <c r="C1568" s="1" t="s">
        <v>11</v>
      </c>
      <c r="D1568" s="1">
        <v>91206002</v>
      </c>
      <c r="E1568" s="1" t="s">
        <v>1565</v>
      </c>
      <c r="F1568" s="2">
        <v>1</v>
      </c>
      <c r="G1568" s="2" t="s">
        <v>13</v>
      </c>
      <c r="H1568" s="1">
        <v>7</v>
      </c>
      <c r="I1568" s="1">
        <v>0.2</v>
      </c>
      <c r="J1568" s="2" t="s">
        <v>8</v>
      </c>
    </row>
    <row r="1569" spans="1:10" ht="12" customHeight="1" x14ac:dyDescent="0.3">
      <c r="A1569" s="3" t="s">
        <v>54</v>
      </c>
      <c r="B1569" s="1">
        <v>20016106</v>
      </c>
      <c r="C1569" s="1" t="s">
        <v>11</v>
      </c>
      <c r="D1569" s="1">
        <v>20016106</v>
      </c>
      <c r="E1569" s="1" t="s">
        <v>1566</v>
      </c>
      <c r="F1569" s="2">
        <v>1</v>
      </c>
      <c r="G1569" s="2" t="s">
        <v>13</v>
      </c>
      <c r="H1569" s="1">
        <v>7</v>
      </c>
      <c r="I1569" s="1">
        <v>0.2</v>
      </c>
      <c r="J1569" s="2" t="s">
        <v>8</v>
      </c>
    </row>
    <row r="1570" spans="1:10" ht="12" customHeight="1" x14ac:dyDescent="0.3">
      <c r="A1570" s="3" t="s">
        <v>54</v>
      </c>
      <c r="B1570" s="1">
        <v>20031202</v>
      </c>
      <c r="C1570" s="1" t="s">
        <v>11</v>
      </c>
      <c r="D1570" s="1">
        <v>20031202</v>
      </c>
      <c r="E1570" s="1" t="s">
        <v>1567</v>
      </c>
      <c r="F1570" s="2">
        <v>1</v>
      </c>
      <c r="G1570" s="2" t="s">
        <v>13</v>
      </c>
      <c r="H1570" s="1">
        <v>7</v>
      </c>
      <c r="I1570" s="1">
        <v>0.2</v>
      </c>
      <c r="J1570" s="2" t="s">
        <v>8</v>
      </c>
    </row>
    <row r="1571" spans="1:10" ht="12" customHeight="1" x14ac:dyDescent="0.3">
      <c r="A1571" s="3" t="s">
        <v>54</v>
      </c>
      <c r="B1571" s="1">
        <v>20031203</v>
      </c>
      <c r="C1571" s="1" t="s">
        <v>11</v>
      </c>
      <c r="D1571" s="1">
        <v>20031203</v>
      </c>
      <c r="E1571" s="1" t="s">
        <v>1568</v>
      </c>
      <c r="F1571" s="2">
        <v>1</v>
      </c>
      <c r="G1571" s="2" t="s">
        <v>13</v>
      </c>
      <c r="H1571" s="1">
        <v>7</v>
      </c>
      <c r="I1571" s="1">
        <v>0.2</v>
      </c>
      <c r="J1571" s="2" t="s">
        <v>8</v>
      </c>
    </row>
    <row r="1572" spans="1:10" ht="12" customHeight="1" x14ac:dyDescent="0.3">
      <c r="A1572" s="3" t="s">
        <v>54</v>
      </c>
      <c r="B1572" s="1">
        <v>20031205</v>
      </c>
      <c r="C1572" s="1" t="s">
        <v>11</v>
      </c>
      <c r="D1572" s="1">
        <v>20031205</v>
      </c>
      <c r="E1572" s="1" t="s">
        <v>1569</v>
      </c>
      <c r="F1572" s="2">
        <v>1</v>
      </c>
      <c r="G1572" s="2" t="s">
        <v>13</v>
      </c>
      <c r="H1572" s="1">
        <v>7</v>
      </c>
      <c r="I1572" s="1">
        <v>0.2</v>
      </c>
      <c r="J1572" s="2" t="s">
        <v>8</v>
      </c>
    </row>
    <row r="1573" spans="1:10" ht="12" customHeight="1" x14ac:dyDescent="0.3">
      <c r="A1573" s="3" t="s">
        <v>54</v>
      </c>
      <c r="B1573" s="1">
        <v>20031605</v>
      </c>
      <c r="C1573" s="1" t="s">
        <v>11</v>
      </c>
      <c r="D1573" s="1">
        <v>20031605</v>
      </c>
      <c r="E1573" s="1" t="s">
        <v>1570</v>
      </c>
      <c r="F1573" s="2">
        <v>1</v>
      </c>
      <c r="G1573" s="2" t="s">
        <v>13</v>
      </c>
      <c r="H1573" s="1">
        <v>7</v>
      </c>
      <c r="I1573" s="1">
        <v>0.2</v>
      </c>
      <c r="J1573" s="2" t="s">
        <v>8</v>
      </c>
    </row>
    <row r="1574" spans="1:10" ht="12" customHeight="1" x14ac:dyDescent="0.3">
      <c r="A1574" s="3" t="s">
        <v>54</v>
      </c>
      <c r="B1574" s="1">
        <v>20031305</v>
      </c>
      <c r="C1574" s="1" t="s">
        <v>11</v>
      </c>
      <c r="D1574" s="1">
        <v>20031305</v>
      </c>
      <c r="E1574" s="1" t="s">
        <v>1571</v>
      </c>
      <c r="F1574" s="2">
        <v>1</v>
      </c>
      <c r="G1574" s="2" t="s">
        <v>13</v>
      </c>
      <c r="H1574" s="1">
        <v>7</v>
      </c>
      <c r="I1574" s="1">
        <v>0.2</v>
      </c>
      <c r="J1574" s="2" t="s">
        <v>8</v>
      </c>
    </row>
    <row r="1575" spans="1:10" ht="12" customHeight="1" x14ac:dyDescent="0.3">
      <c r="A1575" s="3" t="s">
        <v>54</v>
      </c>
      <c r="B1575" s="1">
        <v>20031206</v>
      </c>
      <c r="C1575" s="1" t="s">
        <v>11</v>
      </c>
      <c r="D1575" s="1">
        <v>20031206</v>
      </c>
      <c r="E1575" s="1" t="s">
        <v>1572</v>
      </c>
      <c r="F1575" s="2">
        <v>1</v>
      </c>
      <c r="G1575" s="2" t="s">
        <v>13</v>
      </c>
      <c r="H1575" s="1">
        <v>7</v>
      </c>
      <c r="I1575" s="1">
        <v>0.2</v>
      </c>
      <c r="J1575" s="2" t="s">
        <v>8</v>
      </c>
    </row>
    <row r="1576" spans="1:10" ht="12" customHeight="1" x14ac:dyDescent="0.3">
      <c r="A1576" s="3" t="s">
        <v>54</v>
      </c>
      <c r="B1576" s="1">
        <v>30003303</v>
      </c>
      <c r="C1576" s="1" t="s">
        <v>11</v>
      </c>
      <c r="D1576" s="1">
        <v>30003303</v>
      </c>
      <c r="E1576" s="1" t="s">
        <v>1573</v>
      </c>
      <c r="F1576" s="2">
        <v>1</v>
      </c>
      <c r="G1576" s="2" t="s">
        <v>13</v>
      </c>
      <c r="H1576" s="1">
        <v>7</v>
      </c>
      <c r="I1576" s="1">
        <v>0.2</v>
      </c>
      <c r="J1576" s="2" t="s">
        <v>8</v>
      </c>
    </row>
    <row r="1577" spans="1:10" ht="12" customHeight="1" x14ac:dyDescent="0.3">
      <c r="A1577" s="3" t="s">
        <v>54</v>
      </c>
      <c r="B1577" s="1">
        <v>20065101</v>
      </c>
      <c r="C1577" s="1" t="s">
        <v>11</v>
      </c>
      <c r="D1577" s="1">
        <v>20065101</v>
      </c>
      <c r="E1577" s="1" t="s">
        <v>1574</v>
      </c>
      <c r="F1577" s="2">
        <v>1</v>
      </c>
      <c r="G1577" s="2" t="s">
        <v>13</v>
      </c>
      <c r="H1577" s="1">
        <v>7</v>
      </c>
      <c r="I1577" s="1">
        <v>0.2</v>
      </c>
      <c r="J1577" s="2" t="s">
        <v>8</v>
      </c>
    </row>
    <row r="1578" spans="1:10" ht="12" customHeight="1" x14ac:dyDescent="0.3">
      <c r="A1578" s="3" t="s">
        <v>54</v>
      </c>
      <c r="B1578" s="1">
        <v>20065001</v>
      </c>
      <c r="C1578" s="1" t="s">
        <v>11</v>
      </c>
      <c r="D1578" s="1">
        <v>20065001</v>
      </c>
      <c r="E1578" s="1" t="s">
        <v>1575</v>
      </c>
      <c r="F1578" s="2">
        <v>1</v>
      </c>
      <c r="G1578" s="2" t="s">
        <v>13</v>
      </c>
      <c r="H1578" s="1">
        <v>7</v>
      </c>
      <c r="I1578" s="1">
        <v>0.2</v>
      </c>
      <c r="J1578" s="2" t="s">
        <v>8</v>
      </c>
    </row>
    <row r="1579" spans="1:10" ht="12" customHeight="1" x14ac:dyDescent="0.3">
      <c r="A1579" s="3" t="s">
        <v>54</v>
      </c>
      <c r="B1579" s="1">
        <v>91033004</v>
      </c>
      <c r="C1579" s="1" t="s">
        <v>11</v>
      </c>
      <c r="D1579" s="1">
        <v>91033004</v>
      </c>
      <c r="E1579" s="1" t="s">
        <v>1576</v>
      </c>
      <c r="F1579" s="2">
        <v>1</v>
      </c>
      <c r="G1579" s="2" t="s">
        <v>13</v>
      </c>
      <c r="H1579" s="1">
        <v>7</v>
      </c>
      <c r="I1579" s="1">
        <v>0.2</v>
      </c>
      <c r="J1579" s="2" t="s">
        <v>8</v>
      </c>
    </row>
    <row r="1580" spans="1:10" ht="12" customHeight="1" x14ac:dyDescent="0.3">
      <c r="A1580" s="3" t="s">
        <v>54</v>
      </c>
      <c r="B1580" s="1">
        <v>91033404</v>
      </c>
      <c r="C1580" s="1" t="s">
        <v>11</v>
      </c>
      <c r="D1580" s="1">
        <v>91033404</v>
      </c>
      <c r="E1580" s="1" t="s">
        <v>1577</v>
      </c>
      <c r="F1580" s="2">
        <v>1</v>
      </c>
      <c r="G1580" s="2" t="s">
        <v>13</v>
      </c>
      <c r="H1580" s="1">
        <v>7</v>
      </c>
      <c r="I1580" s="1">
        <v>0.2</v>
      </c>
      <c r="J1580" s="2" t="s">
        <v>8</v>
      </c>
    </row>
    <row r="1581" spans="1:10" ht="12" customHeight="1" x14ac:dyDescent="0.3">
      <c r="A1581" s="3" t="s">
        <v>54</v>
      </c>
      <c r="B1581" s="1">
        <v>91033604</v>
      </c>
      <c r="C1581" s="1" t="s">
        <v>11</v>
      </c>
      <c r="D1581" s="1">
        <v>91033604</v>
      </c>
      <c r="E1581" s="1" t="s">
        <v>1578</v>
      </c>
      <c r="F1581" s="2">
        <v>1</v>
      </c>
      <c r="G1581" s="2" t="s">
        <v>13</v>
      </c>
      <c r="H1581" s="1">
        <v>7</v>
      </c>
      <c r="I1581" s="1">
        <v>0.2</v>
      </c>
      <c r="J1581" s="2" t="s">
        <v>8</v>
      </c>
    </row>
    <row r="1582" spans="1:10" ht="12" customHeight="1" x14ac:dyDescent="0.3">
      <c r="A1582" s="3" t="s">
        <v>54</v>
      </c>
      <c r="B1582" s="1">
        <v>20014002</v>
      </c>
      <c r="C1582" s="1" t="s">
        <v>11</v>
      </c>
      <c r="D1582" s="1">
        <v>20014002</v>
      </c>
      <c r="E1582" s="1" t="s">
        <v>1579</v>
      </c>
      <c r="F1582" s="2">
        <v>1</v>
      </c>
      <c r="G1582" s="2" t="s">
        <v>13</v>
      </c>
      <c r="H1582" s="1">
        <v>7</v>
      </c>
      <c r="I1582" s="1">
        <v>0.2</v>
      </c>
      <c r="J1582" s="2" t="s">
        <v>8</v>
      </c>
    </row>
    <row r="1583" spans="1:10" ht="12" customHeight="1" x14ac:dyDescent="0.3">
      <c r="A1583" s="3" t="s">
        <v>54</v>
      </c>
      <c r="B1583" s="1">
        <v>20014003</v>
      </c>
      <c r="C1583" s="1" t="s">
        <v>11</v>
      </c>
      <c r="D1583" s="1">
        <v>20014003</v>
      </c>
      <c r="E1583" s="1" t="s">
        <v>1580</v>
      </c>
      <c r="F1583" s="2">
        <v>1</v>
      </c>
      <c r="G1583" s="2" t="s">
        <v>13</v>
      </c>
      <c r="H1583" s="1">
        <v>7</v>
      </c>
      <c r="I1583" s="1">
        <v>0.2</v>
      </c>
      <c r="J1583" s="2" t="s">
        <v>8</v>
      </c>
    </row>
    <row r="1584" spans="1:10" ht="12" customHeight="1" x14ac:dyDescent="0.3">
      <c r="A1584" s="3" t="s">
        <v>54</v>
      </c>
      <c r="B1584" s="1">
        <v>20014103</v>
      </c>
      <c r="C1584" s="1" t="s">
        <v>11</v>
      </c>
      <c r="D1584" s="1">
        <v>20014103</v>
      </c>
      <c r="E1584" s="1" t="s">
        <v>1581</v>
      </c>
      <c r="F1584" s="2">
        <v>1</v>
      </c>
      <c r="G1584" s="2" t="s">
        <v>13</v>
      </c>
      <c r="H1584" s="1">
        <v>7</v>
      </c>
      <c r="I1584" s="1">
        <v>0.2</v>
      </c>
      <c r="J1584" s="2" t="s">
        <v>8</v>
      </c>
    </row>
    <row r="1585" spans="1:10" ht="12" customHeight="1" x14ac:dyDescent="0.3">
      <c r="A1585" s="3" t="s">
        <v>54</v>
      </c>
      <c r="B1585" s="1">
        <v>20014102</v>
      </c>
      <c r="C1585" s="1" t="s">
        <v>11</v>
      </c>
      <c r="D1585" s="1">
        <v>20014102</v>
      </c>
      <c r="E1585" s="1" t="s">
        <v>1582</v>
      </c>
      <c r="F1585" s="2">
        <v>1</v>
      </c>
      <c r="G1585" s="2" t="s">
        <v>13</v>
      </c>
      <c r="H1585" s="1">
        <v>7</v>
      </c>
      <c r="I1585" s="1">
        <v>0.2</v>
      </c>
      <c r="J1585" s="2" t="s">
        <v>8</v>
      </c>
    </row>
    <row r="1586" spans="1:10" ht="12" customHeight="1" x14ac:dyDescent="0.3">
      <c r="A1586" s="3" t="s">
        <v>54</v>
      </c>
      <c r="B1586" s="1">
        <v>20014203</v>
      </c>
      <c r="C1586" s="1" t="s">
        <v>11</v>
      </c>
      <c r="D1586" s="1">
        <v>20014203</v>
      </c>
      <c r="E1586" s="1" t="s">
        <v>1583</v>
      </c>
      <c r="F1586" s="2">
        <v>1</v>
      </c>
      <c r="G1586" s="2" t="s">
        <v>13</v>
      </c>
      <c r="H1586" s="1">
        <v>7</v>
      </c>
      <c r="I1586" s="1">
        <v>0.2</v>
      </c>
      <c r="J1586" s="2" t="s">
        <v>8</v>
      </c>
    </row>
    <row r="1587" spans="1:10" ht="12" customHeight="1" x14ac:dyDescent="0.3">
      <c r="A1587" s="3" t="s">
        <v>54</v>
      </c>
      <c r="B1587" s="1">
        <v>20015302</v>
      </c>
      <c r="C1587" s="1" t="s">
        <v>11</v>
      </c>
      <c r="D1587" s="1">
        <v>20015302</v>
      </c>
      <c r="E1587" s="1" t="s">
        <v>1584</v>
      </c>
      <c r="F1587" s="2">
        <v>1</v>
      </c>
      <c r="G1587" s="2" t="s">
        <v>13</v>
      </c>
      <c r="H1587" s="1">
        <v>7</v>
      </c>
      <c r="I1587" s="1">
        <v>0.2</v>
      </c>
      <c r="J1587" s="2" t="s">
        <v>8</v>
      </c>
    </row>
    <row r="1588" spans="1:10" ht="12" customHeight="1" x14ac:dyDescent="0.3">
      <c r="A1588" s="3" t="s">
        <v>54</v>
      </c>
      <c r="B1588" s="1">
        <v>20015303</v>
      </c>
      <c r="C1588" s="1" t="s">
        <v>11</v>
      </c>
      <c r="D1588" s="1">
        <v>20015303</v>
      </c>
      <c r="E1588" s="1" t="s">
        <v>1585</v>
      </c>
      <c r="F1588" s="2">
        <v>1</v>
      </c>
      <c r="G1588" s="2" t="s">
        <v>13</v>
      </c>
      <c r="H1588" s="1">
        <v>7</v>
      </c>
      <c r="I1588" s="1">
        <v>0.2</v>
      </c>
      <c r="J1588" s="2" t="s">
        <v>8</v>
      </c>
    </row>
    <row r="1589" spans="1:10" ht="12" customHeight="1" x14ac:dyDescent="0.3">
      <c r="A1589" s="3" t="s">
        <v>54</v>
      </c>
      <c r="B1589" s="1">
        <v>30004202</v>
      </c>
      <c r="C1589" s="1" t="s">
        <v>11</v>
      </c>
      <c r="D1589" s="1">
        <v>30004202</v>
      </c>
      <c r="E1589" s="1" t="s">
        <v>1586</v>
      </c>
      <c r="F1589" s="2">
        <v>1</v>
      </c>
      <c r="G1589" s="2" t="s">
        <v>13</v>
      </c>
      <c r="H1589" s="1">
        <v>7</v>
      </c>
      <c r="I1589" s="1">
        <v>0.2</v>
      </c>
      <c r="J1589" s="2" t="s">
        <v>8</v>
      </c>
    </row>
    <row r="1590" spans="1:10" ht="12" customHeight="1" x14ac:dyDescent="0.3">
      <c r="A1590" s="3" t="s">
        <v>54</v>
      </c>
      <c r="B1590" s="1">
        <v>20017101</v>
      </c>
      <c r="C1590" s="1" t="s">
        <v>11</v>
      </c>
      <c r="D1590" s="1">
        <v>20017101</v>
      </c>
      <c r="E1590" s="1" t="s">
        <v>1587</v>
      </c>
      <c r="F1590" s="2">
        <v>1</v>
      </c>
      <c r="G1590" s="2" t="s">
        <v>13</v>
      </c>
      <c r="H1590" s="1">
        <v>7</v>
      </c>
      <c r="I1590" s="1">
        <v>0.2</v>
      </c>
      <c r="J1590" s="2" t="s">
        <v>8</v>
      </c>
    </row>
    <row r="1591" spans="1:10" ht="12" customHeight="1" x14ac:dyDescent="0.3">
      <c r="A1591" s="3" t="s">
        <v>54</v>
      </c>
      <c r="B1591" s="1">
        <v>20014202</v>
      </c>
      <c r="C1591" s="1" t="s">
        <v>11</v>
      </c>
      <c r="D1591" s="1">
        <v>20014202</v>
      </c>
      <c r="E1591" s="1" t="s">
        <v>1588</v>
      </c>
      <c r="F1591" s="2">
        <v>1</v>
      </c>
      <c r="G1591" s="2" t="s">
        <v>13</v>
      </c>
      <c r="H1591" s="1">
        <v>7</v>
      </c>
      <c r="I1591" s="1">
        <v>0.2</v>
      </c>
      <c r="J1591" s="2" t="s">
        <v>8</v>
      </c>
    </row>
    <row r="1592" spans="1:10" ht="12" customHeight="1" x14ac:dyDescent="0.3">
      <c r="A1592" s="3" t="s">
        <v>54</v>
      </c>
      <c r="B1592" s="1">
        <v>20015302</v>
      </c>
      <c r="C1592" s="1" t="s">
        <v>11</v>
      </c>
      <c r="D1592" s="1">
        <v>20015302</v>
      </c>
      <c r="E1592" s="1" t="s">
        <v>1584</v>
      </c>
      <c r="F1592" s="2">
        <v>1</v>
      </c>
      <c r="G1592" s="2" t="s">
        <v>13</v>
      </c>
      <c r="H1592" s="1">
        <v>7</v>
      </c>
      <c r="I1592" s="1">
        <v>0.2</v>
      </c>
      <c r="J1592" s="2" t="s">
        <v>8</v>
      </c>
    </row>
    <row r="1593" spans="1:10" ht="12" customHeight="1" x14ac:dyDescent="0.3">
      <c r="A1593" s="3" t="s">
        <v>54</v>
      </c>
      <c r="B1593" s="1">
        <v>200171201</v>
      </c>
      <c r="C1593" s="1" t="s">
        <v>11</v>
      </c>
      <c r="D1593" s="1">
        <v>200171201</v>
      </c>
      <c r="E1593" s="1" t="s">
        <v>1589</v>
      </c>
      <c r="F1593" s="2">
        <v>1</v>
      </c>
      <c r="G1593" s="2" t="s">
        <v>13</v>
      </c>
      <c r="H1593" s="1">
        <v>7</v>
      </c>
      <c r="I1593" s="1">
        <v>0.2</v>
      </c>
      <c r="J1593" s="2" t="s">
        <v>8</v>
      </c>
    </row>
    <row r="1594" spans="1:10" ht="12" customHeight="1" x14ac:dyDescent="0.3">
      <c r="A1594" s="3" t="s">
        <v>54</v>
      </c>
      <c r="B1594" s="1">
        <v>200171301</v>
      </c>
      <c r="C1594" s="1" t="s">
        <v>11</v>
      </c>
      <c r="D1594" s="1">
        <v>200171301</v>
      </c>
      <c r="E1594" s="1" t="s">
        <v>1590</v>
      </c>
      <c r="F1594" s="2">
        <v>1</v>
      </c>
      <c r="G1594" s="2" t="s">
        <v>13</v>
      </c>
      <c r="H1594" s="1">
        <v>7</v>
      </c>
      <c r="I1594" s="1">
        <v>0.2</v>
      </c>
      <c r="J1594" s="2" t="s">
        <v>8</v>
      </c>
    </row>
    <row r="1595" spans="1:10" ht="12" customHeight="1" x14ac:dyDescent="0.3">
      <c r="A1595" s="3" t="s">
        <v>54</v>
      </c>
      <c r="B1595" s="1">
        <v>10050006</v>
      </c>
      <c r="C1595" s="1" t="s">
        <v>11</v>
      </c>
      <c r="D1595" s="1">
        <v>10050006</v>
      </c>
      <c r="E1595" s="1" t="s">
        <v>1591</v>
      </c>
      <c r="F1595" s="2">
        <v>1</v>
      </c>
      <c r="G1595" s="2" t="s">
        <v>13</v>
      </c>
      <c r="H1595" s="1">
        <v>7</v>
      </c>
      <c r="I1595" s="1">
        <v>0.2</v>
      </c>
      <c r="J1595" s="2" t="s">
        <v>8</v>
      </c>
    </row>
    <row r="1596" spans="1:10" ht="12" customHeight="1" x14ac:dyDescent="0.3">
      <c r="A1596" s="3" t="s">
        <v>54</v>
      </c>
      <c r="B1596" s="1">
        <v>10050007</v>
      </c>
      <c r="C1596" s="1" t="s">
        <v>11</v>
      </c>
      <c r="D1596" s="1">
        <v>10050007</v>
      </c>
      <c r="E1596" s="1" t="s">
        <v>1592</v>
      </c>
      <c r="F1596" s="2">
        <v>1</v>
      </c>
      <c r="G1596" s="2" t="s">
        <v>13</v>
      </c>
      <c r="H1596" s="1">
        <v>7</v>
      </c>
      <c r="I1596" s="1">
        <v>0.2</v>
      </c>
      <c r="J1596" s="2" t="s">
        <v>8</v>
      </c>
    </row>
    <row r="1597" spans="1:10" ht="12" customHeight="1" x14ac:dyDescent="0.3">
      <c r="A1597" s="3" t="s">
        <v>54</v>
      </c>
      <c r="B1597" s="1">
        <v>10050001</v>
      </c>
      <c r="C1597" s="1" t="s">
        <v>11</v>
      </c>
      <c r="D1597" s="1">
        <v>10050001</v>
      </c>
      <c r="E1597" s="1" t="s">
        <v>1593</v>
      </c>
      <c r="F1597" s="2">
        <v>1</v>
      </c>
      <c r="G1597" s="2" t="s">
        <v>13</v>
      </c>
      <c r="H1597" s="1">
        <v>7</v>
      </c>
      <c r="I1597" s="1">
        <v>0.2</v>
      </c>
      <c r="J1597" s="2" t="s">
        <v>8</v>
      </c>
    </row>
    <row r="1598" spans="1:10" ht="12" customHeight="1" x14ac:dyDescent="0.3">
      <c r="A1598" s="3" t="s">
        <v>54</v>
      </c>
      <c r="B1598" s="1">
        <v>10050002</v>
      </c>
      <c r="C1598" s="1" t="s">
        <v>11</v>
      </c>
      <c r="D1598" s="1">
        <v>10050002</v>
      </c>
      <c r="E1598" s="1" t="s">
        <v>1594</v>
      </c>
      <c r="F1598" s="2">
        <v>1</v>
      </c>
      <c r="G1598" s="2" t="s">
        <v>13</v>
      </c>
      <c r="H1598" s="1">
        <v>7</v>
      </c>
      <c r="I1598" s="1">
        <v>0.2</v>
      </c>
      <c r="J1598" s="2" t="s">
        <v>8</v>
      </c>
    </row>
    <row r="1599" spans="1:10" ht="12" customHeight="1" x14ac:dyDescent="0.3">
      <c r="A1599" s="3" t="s">
        <v>54</v>
      </c>
      <c r="B1599" s="1">
        <v>10050030</v>
      </c>
      <c r="C1599" s="1" t="s">
        <v>11</v>
      </c>
      <c r="D1599" s="1">
        <v>10050030</v>
      </c>
      <c r="E1599" s="1" t="s">
        <v>1595</v>
      </c>
      <c r="F1599" s="2">
        <v>1</v>
      </c>
      <c r="G1599" s="2" t="s">
        <v>13</v>
      </c>
      <c r="H1599" s="1">
        <v>7</v>
      </c>
      <c r="I1599" s="1">
        <v>0.2</v>
      </c>
      <c r="J1599" s="2" t="s">
        <v>8</v>
      </c>
    </row>
    <row r="1600" spans="1:10" ht="12" customHeight="1" x14ac:dyDescent="0.3">
      <c r="A1600" s="3" t="s">
        <v>54</v>
      </c>
      <c r="B1600" s="1">
        <v>10050004</v>
      </c>
      <c r="C1600" s="1" t="s">
        <v>11</v>
      </c>
      <c r="D1600" s="1">
        <v>10050004</v>
      </c>
      <c r="E1600" s="1" t="s">
        <v>1596</v>
      </c>
      <c r="F1600" s="2">
        <v>1</v>
      </c>
      <c r="G1600" s="2" t="s">
        <v>13</v>
      </c>
      <c r="H1600" s="1">
        <v>7</v>
      </c>
      <c r="I1600" s="1">
        <v>0.2</v>
      </c>
      <c r="J1600" s="2" t="s">
        <v>8</v>
      </c>
    </row>
    <row r="1601" spans="1:10" ht="12" customHeight="1" x14ac:dyDescent="0.3">
      <c r="A1601" s="3" t="s">
        <v>54</v>
      </c>
      <c r="B1601" s="1">
        <v>10050005</v>
      </c>
      <c r="C1601" s="1" t="s">
        <v>11</v>
      </c>
      <c r="D1601" s="1">
        <v>10050005</v>
      </c>
      <c r="E1601" s="1" t="s">
        <v>1597</v>
      </c>
      <c r="F1601" s="2">
        <v>1</v>
      </c>
      <c r="G1601" s="2" t="s">
        <v>13</v>
      </c>
      <c r="H1601" s="1">
        <v>7</v>
      </c>
      <c r="I1601" s="1">
        <v>0.2</v>
      </c>
      <c r="J1601" s="2" t="s">
        <v>8</v>
      </c>
    </row>
    <row r="1602" spans="1:10" ht="12" customHeight="1" x14ac:dyDescent="0.3">
      <c r="A1602" s="3" t="s">
        <v>54</v>
      </c>
      <c r="B1602" s="1">
        <v>10050011</v>
      </c>
      <c r="C1602" s="1" t="s">
        <v>11</v>
      </c>
      <c r="D1602" s="1">
        <v>10050011</v>
      </c>
      <c r="E1602" s="1" t="s">
        <v>1598</v>
      </c>
      <c r="F1602" s="2">
        <v>1</v>
      </c>
      <c r="G1602" s="2" t="s">
        <v>13</v>
      </c>
      <c r="H1602" s="1">
        <v>7</v>
      </c>
      <c r="I1602" s="1">
        <v>0.2</v>
      </c>
      <c r="J1602" s="2" t="s">
        <v>8</v>
      </c>
    </row>
    <row r="1603" spans="1:10" ht="12" customHeight="1" x14ac:dyDescent="0.3">
      <c r="A1603" s="3" t="s">
        <v>54</v>
      </c>
      <c r="B1603" s="1">
        <v>200250103</v>
      </c>
      <c r="C1603" s="1" t="s">
        <v>11</v>
      </c>
      <c r="D1603" s="1">
        <v>200250103</v>
      </c>
      <c r="E1603" s="1" t="s">
        <v>1599</v>
      </c>
      <c r="F1603" s="2">
        <v>1</v>
      </c>
      <c r="G1603" s="2" t="s">
        <v>13</v>
      </c>
      <c r="H1603" s="1">
        <v>7</v>
      </c>
      <c r="I1603" s="1">
        <v>0.2</v>
      </c>
      <c r="J1603" s="2" t="s">
        <v>8</v>
      </c>
    </row>
    <row r="1604" spans="1:10" ht="12" customHeight="1" x14ac:dyDescent="0.3">
      <c r="A1604" s="3" t="s">
        <v>54</v>
      </c>
      <c r="B1604" s="1">
        <v>200250101</v>
      </c>
      <c r="C1604" s="1" t="s">
        <v>11</v>
      </c>
      <c r="D1604" s="1">
        <v>200250101</v>
      </c>
      <c r="E1604" s="1" t="s">
        <v>1600</v>
      </c>
      <c r="F1604" s="2">
        <v>1</v>
      </c>
      <c r="G1604" s="2" t="s">
        <v>13</v>
      </c>
      <c r="H1604" s="1">
        <v>7</v>
      </c>
      <c r="I1604" s="1">
        <v>0.2</v>
      </c>
      <c r="J1604" s="2" t="s">
        <v>8</v>
      </c>
    </row>
    <row r="1605" spans="1:10" ht="12" customHeight="1" x14ac:dyDescent="0.3">
      <c r="A1605" s="3" t="s">
        <v>54</v>
      </c>
      <c r="B1605" s="1">
        <v>20019601</v>
      </c>
      <c r="C1605" s="1" t="s">
        <v>11</v>
      </c>
      <c r="D1605" s="1">
        <v>20019601</v>
      </c>
      <c r="E1605" s="1" t="s">
        <v>1601</v>
      </c>
      <c r="F1605" s="2">
        <v>1</v>
      </c>
      <c r="G1605" s="2" t="s">
        <v>13</v>
      </c>
      <c r="H1605" s="1">
        <v>7</v>
      </c>
      <c r="I1605" s="1">
        <v>0.2</v>
      </c>
      <c r="J1605" s="2" t="s">
        <v>8</v>
      </c>
    </row>
    <row r="1606" spans="1:10" ht="12" customHeight="1" x14ac:dyDescent="0.3">
      <c r="A1606" s="3" t="s">
        <v>54</v>
      </c>
      <c r="B1606" s="1">
        <v>20019603</v>
      </c>
      <c r="C1606" s="1" t="s">
        <v>11</v>
      </c>
      <c r="D1606" s="1">
        <v>20019603</v>
      </c>
      <c r="E1606" s="1" t="s">
        <v>1602</v>
      </c>
      <c r="F1606" s="2">
        <v>1</v>
      </c>
      <c r="G1606" s="2" t="s">
        <v>13</v>
      </c>
      <c r="H1606" s="1">
        <v>7</v>
      </c>
      <c r="I1606" s="1">
        <v>0.2</v>
      </c>
      <c r="J1606" s="2" t="s">
        <v>8</v>
      </c>
    </row>
    <row r="1607" spans="1:10" ht="12" customHeight="1" x14ac:dyDescent="0.3">
      <c r="A1607" s="3" t="s">
        <v>54</v>
      </c>
      <c r="B1607" s="1">
        <v>20019604</v>
      </c>
      <c r="C1607" s="1" t="s">
        <v>11</v>
      </c>
      <c r="D1607" s="1">
        <v>20019604</v>
      </c>
      <c r="E1607" s="1" t="s">
        <v>1603</v>
      </c>
      <c r="F1607" s="2">
        <v>1</v>
      </c>
      <c r="G1607" s="2" t="s">
        <v>13</v>
      </c>
      <c r="H1607" s="1">
        <v>7</v>
      </c>
      <c r="I1607" s="1">
        <v>0.2</v>
      </c>
      <c r="J1607" s="2" t="s">
        <v>8</v>
      </c>
    </row>
    <row r="1608" spans="1:10" ht="12" customHeight="1" x14ac:dyDescent="0.3">
      <c r="A1608" s="3" t="s">
        <v>54</v>
      </c>
      <c r="B1608" s="1">
        <v>20019602</v>
      </c>
      <c r="C1608" s="1" t="s">
        <v>11</v>
      </c>
      <c r="D1608" s="1">
        <v>20019602</v>
      </c>
      <c r="E1608" s="1" t="s">
        <v>1604</v>
      </c>
      <c r="F1608" s="2">
        <v>1</v>
      </c>
      <c r="G1608" s="2" t="s">
        <v>13</v>
      </c>
      <c r="H1608" s="1">
        <v>7</v>
      </c>
      <c r="I1608" s="1">
        <v>0.2</v>
      </c>
      <c r="J1608" s="2" t="s">
        <v>8</v>
      </c>
    </row>
    <row r="1609" spans="1:10" ht="12" customHeight="1" x14ac:dyDescent="0.3">
      <c r="A1609" s="3" t="s">
        <v>54</v>
      </c>
      <c r="B1609" s="1">
        <v>91414010</v>
      </c>
      <c r="C1609" s="1" t="s">
        <v>11</v>
      </c>
      <c r="D1609" s="1">
        <v>91414010</v>
      </c>
      <c r="E1609" s="1" t="s">
        <v>1605</v>
      </c>
      <c r="F1609" s="2">
        <v>1</v>
      </c>
      <c r="G1609" s="2" t="s">
        <v>13</v>
      </c>
      <c r="H1609" s="1">
        <v>7</v>
      </c>
      <c r="I1609" s="1">
        <v>0.2</v>
      </c>
      <c r="J1609" s="2" t="s">
        <v>8</v>
      </c>
    </row>
    <row r="1610" spans="1:10" ht="12" customHeight="1" x14ac:dyDescent="0.3">
      <c r="A1610" s="3" t="s">
        <v>54</v>
      </c>
      <c r="B1610" s="1">
        <v>91414014</v>
      </c>
      <c r="C1610" s="1" t="s">
        <v>11</v>
      </c>
      <c r="D1610" s="1">
        <v>91414014</v>
      </c>
      <c r="E1610" s="1" t="s">
        <v>1606</v>
      </c>
      <c r="F1610" s="2">
        <v>1</v>
      </c>
      <c r="G1610" s="2" t="s">
        <v>13</v>
      </c>
      <c r="H1610" s="1">
        <v>7</v>
      </c>
      <c r="I1610" s="1">
        <v>0.2</v>
      </c>
      <c r="J1610" s="2" t="s">
        <v>8</v>
      </c>
    </row>
    <row r="1611" spans="1:10" ht="12" customHeight="1" x14ac:dyDescent="0.3">
      <c r="A1611" s="3" t="s">
        <v>54</v>
      </c>
      <c r="B1611" s="1">
        <v>10050501</v>
      </c>
      <c r="C1611" s="1" t="s">
        <v>11</v>
      </c>
      <c r="D1611" s="1">
        <v>10050501</v>
      </c>
      <c r="E1611" s="1" t="s">
        <v>1607</v>
      </c>
      <c r="F1611" s="2">
        <v>1</v>
      </c>
      <c r="G1611" s="2" t="s">
        <v>13</v>
      </c>
      <c r="H1611" s="1">
        <v>7</v>
      </c>
      <c r="I1611" s="1">
        <v>0.2</v>
      </c>
      <c r="J1611" s="2" t="s">
        <v>8</v>
      </c>
    </row>
    <row r="1612" spans="1:10" ht="12" customHeight="1" x14ac:dyDescent="0.3">
      <c r="A1612" s="3" t="s">
        <v>54</v>
      </c>
      <c r="B1612" s="1">
        <v>10050503</v>
      </c>
      <c r="C1612" s="1" t="s">
        <v>11</v>
      </c>
      <c r="D1612" s="1">
        <v>10050503</v>
      </c>
      <c r="E1612" s="1" t="s">
        <v>1608</v>
      </c>
      <c r="F1612" s="2">
        <v>1</v>
      </c>
      <c r="G1612" s="2" t="s">
        <v>13</v>
      </c>
      <c r="H1612" s="1">
        <v>7</v>
      </c>
      <c r="I1612" s="1">
        <v>0.2</v>
      </c>
      <c r="J1612" s="2" t="s">
        <v>8</v>
      </c>
    </row>
    <row r="1613" spans="1:10" ht="12" customHeight="1" x14ac:dyDescent="0.3">
      <c r="A1613" s="3" t="s">
        <v>54</v>
      </c>
      <c r="B1613" s="1">
        <v>10050502</v>
      </c>
      <c r="C1613" s="1" t="s">
        <v>11</v>
      </c>
      <c r="D1613" s="1">
        <v>10050502</v>
      </c>
      <c r="E1613" s="1" t="s">
        <v>1609</v>
      </c>
      <c r="F1613" s="2">
        <v>1</v>
      </c>
      <c r="G1613" s="2" t="s">
        <v>13</v>
      </c>
      <c r="H1613" s="1">
        <v>7</v>
      </c>
      <c r="I1613" s="1">
        <v>0.2</v>
      </c>
      <c r="J1613" s="2" t="s">
        <v>8</v>
      </c>
    </row>
    <row r="1614" spans="1:10" ht="12" customHeight="1" x14ac:dyDescent="0.3">
      <c r="A1614" s="3" t="s">
        <v>54</v>
      </c>
      <c r="B1614" s="1">
        <v>10050506</v>
      </c>
      <c r="C1614" s="1" t="s">
        <v>11</v>
      </c>
      <c r="D1614" s="1">
        <v>10050506</v>
      </c>
      <c r="E1614" s="1" t="s">
        <v>1610</v>
      </c>
      <c r="F1614" s="2">
        <v>1</v>
      </c>
      <c r="G1614" s="2" t="s">
        <v>13</v>
      </c>
      <c r="H1614" s="1">
        <v>7</v>
      </c>
      <c r="I1614" s="1">
        <v>0.2</v>
      </c>
      <c r="J1614" s="2" t="s">
        <v>8</v>
      </c>
    </row>
    <row r="1615" spans="1:10" ht="12" customHeight="1" x14ac:dyDescent="0.3">
      <c r="A1615" s="3" t="s">
        <v>54</v>
      </c>
      <c r="B1615" s="1">
        <v>10050504</v>
      </c>
      <c r="C1615" s="1" t="s">
        <v>11</v>
      </c>
      <c r="D1615" s="1">
        <v>10050504</v>
      </c>
      <c r="E1615" s="1" t="s">
        <v>1611</v>
      </c>
      <c r="F1615" s="2">
        <v>1</v>
      </c>
      <c r="G1615" s="2" t="s">
        <v>13</v>
      </c>
      <c r="H1615" s="1">
        <v>7</v>
      </c>
      <c r="I1615" s="1">
        <v>0.2</v>
      </c>
      <c r="J1615" s="2" t="s">
        <v>8</v>
      </c>
    </row>
    <row r="1616" spans="1:10" ht="12" customHeight="1" x14ac:dyDescent="0.3">
      <c r="A1616" s="3" t="s">
        <v>54</v>
      </c>
      <c r="B1616" s="1">
        <v>10050505</v>
      </c>
      <c r="C1616" s="1" t="s">
        <v>11</v>
      </c>
      <c r="D1616" s="1">
        <v>10050505</v>
      </c>
      <c r="E1616" s="1" t="s">
        <v>1612</v>
      </c>
      <c r="F1616" s="2">
        <v>1</v>
      </c>
      <c r="G1616" s="2" t="s">
        <v>13</v>
      </c>
      <c r="H1616" s="1">
        <v>7</v>
      </c>
      <c r="I1616" s="1">
        <v>0.2</v>
      </c>
      <c r="J1616" s="2" t="s">
        <v>8</v>
      </c>
    </row>
    <row r="1617" spans="1:10" ht="12" customHeight="1" x14ac:dyDescent="0.3">
      <c r="A1617" s="3" t="s">
        <v>54</v>
      </c>
      <c r="B1617" s="1">
        <v>10050507</v>
      </c>
      <c r="C1617" s="1" t="s">
        <v>11</v>
      </c>
      <c r="D1617" s="1">
        <v>10050507</v>
      </c>
      <c r="E1617" s="1" t="s">
        <v>1613</v>
      </c>
      <c r="F1617" s="2">
        <v>1</v>
      </c>
      <c r="G1617" s="2" t="s">
        <v>13</v>
      </c>
      <c r="H1617" s="1">
        <v>7</v>
      </c>
      <c r="I1617" s="1">
        <v>0.2</v>
      </c>
      <c r="J1617" s="2" t="s">
        <v>8</v>
      </c>
    </row>
    <row r="1618" spans="1:10" ht="12" customHeight="1" x14ac:dyDescent="0.3">
      <c r="A1618" s="3" t="s">
        <v>54</v>
      </c>
      <c r="B1618" s="1">
        <v>10050508</v>
      </c>
      <c r="C1618" s="1" t="s">
        <v>11</v>
      </c>
      <c r="D1618" s="1">
        <v>10050508</v>
      </c>
      <c r="E1618" s="1" t="s">
        <v>1614</v>
      </c>
      <c r="F1618" s="2">
        <v>1</v>
      </c>
      <c r="G1618" s="2" t="s">
        <v>13</v>
      </c>
      <c r="H1618" s="1">
        <v>7</v>
      </c>
      <c r="I1618" s="1">
        <v>0.2</v>
      </c>
      <c r="J1618" s="2" t="s">
        <v>8</v>
      </c>
    </row>
    <row r="1619" spans="1:10" ht="12" customHeight="1" x14ac:dyDescent="0.3">
      <c r="A1619" s="3" t="s">
        <v>54</v>
      </c>
      <c r="B1619" s="1">
        <v>20019002</v>
      </c>
      <c r="C1619" s="1" t="s">
        <v>11</v>
      </c>
      <c r="D1619" s="1">
        <v>20019002</v>
      </c>
      <c r="E1619" s="1" t="s">
        <v>1615</v>
      </c>
      <c r="F1619" s="2">
        <v>1</v>
      </c>
      <c r="G1619" s="2" t="s">
        <v>13</v>
      </c>
      <c r="H1619" s="1">
        <v>7</v>
      </c>
      <c r="I1619" s="1">
        <v>0.2</v>
      </c>
      <c r="J1619" s="2" t="s">
        <v>8</v>
      </c>
    </row>
    <row r="1620" spans="1:10" ht="12" customHeight="1" x14ac:dyDescent="0.3">
      <c r="A1620" s="3" t="s">
        <v>54</v>
      </c>
      <c r="B1620" s="1">
        <v>20019001</v>
      </c>
      <c r="C1620" s="1" t="s">
        <v>11</v>
      </c>
      <c r="D1620" s="1">
        <v>20019001</v>
      </c>
      <c r="E1620" s="1" t="s">
        <v>1616</v>
      </c>
      <c r="F1620" s="2">
        <v>1</v>
      </c>
      <c r="G1620" s="2" t="s">
        <v>13</v>
      </c>
      <c r="H1620" s="1">
        <v>7</v>
      </c>
      <c r="I1620" s="1">
        <v>0.2</v>
      </c>
      <c r="J1620" s="2" t="s">
        <v>8</v>
      </c>
    </row>
    <row r="1621" spans="1:10" ht="12" customHeight="1" x14ac:dyDescent="0.3">
      <c r="A1621" s="3" t="s">
        <v>54</v>
      </c>
      <c r="B1621" s="1">
        <v>20019003</v>
      </c>
      <c r="C1621" s="1" t="s">
        <v>11</v>
      </c>
      <c r="D1621" s="1">
        <v>20019003</v>
      </c>
      <c r="E1621" s="1" t="s">
        <v>1617</v>
      </c>
      <c r="F1621" s="2">
        <v>1</v>
      </c>
      <c r="G1621" s="2" t="s">
        <v>13</v>
      </c>
      <c r="H1621" s="1">
        <v>7</v>
      </c>
      <c r="I1621" s="1">
        <v>0.2</v>
      </c>
      <c r="J1621" s="2" t="s">
        <v>8</v>
      </c>
    </row>
    <row r="1622" spans="1:10" ht="12" customHeight="1" x14ac:dyDescent="0.3">
      <c r="A1622" s="3" t="s">
        <v>54</v>
      </c>
      <c r="B1622" s="1">
        <v>20019004</v>
      </c>
      <c r="C1622" s="1" t="s">
        <v>11</v>
      </c>
      <c r="D1622" s="1">
        <v>20019004</v>
      </c>
      <c r="E1622" s="1" t="s">
        <v>1618</v>
      </c>
      <c r="F1622" s="2">
        <v>1</v>
      </c>
      <c r="G1622" s="2" t="s">
        <v>13</v>
      </c>
      <c r="H1622" s="1">
        <v>7</v>
      </c>
      <c r="I1622" s="1">
        <v>0.2</v>
      </c>
      <c r="J1622" s="2" t="s">
        <v>8</v>
      </c>
    </row>
    <row r="1623" spans="1:10" ht="12" customHeight="1" x14ac:dyDescent="0.3">
      <c r="A1623" s="3" t="s">
        <v>54</v>
      </c>
      <c r="B1623" s="1">
        <v>10050003</v>
      </c>
      <c r="C1623" s="1" t="s">
        <v>11</v>
      </c>
      <c r="D1623" s="1">
        <v>10050003</v>
      </c>
      <c r="E1623" s="1" t="s">
        <v>1619</v>
      </c>
      <c r="F1623" s="2">
        <v>1</v>
      </c>
      <c r="G1623" s="2" t="s">
        <v>13</v>
      </c>
      <c r="H1623" s="1">
        <v>7</v>
      </c>
      <c r="I1623" s="1">
        <v>0.2</v>
      </c>
      <c r="J1623" s="2" t="s">
        <v>8</v>
      </c>
    </row>
    <row r="1624" spans="1:10" ht="12" customHeight="1" x14ac:dyDescent="0.3">
      <c r="A1624" s="3" t="s">
        <v>54</v>
      </c>
      <c r="B1624" s="1">
        <v>914140910</v>
      </c>
      <c r="C1624" s="1" t="s">
        <v>11</v>
      </c>
      <c r="D1624" s="1">
        <v>914140910</v>
      </c>
      <c r="E1624" s="1" t="s">
        <v>1620</v>
      </c>
      <c r="F1624" s="2">
        <v>1</v>
      </c>
      <c r="G1624" s="2" t="s">
        <v>13</v>
      </c>
      <c r="H1624" s="1">
        <v>7</v>
      </c>
      <c r="I1624" s="1">
        <v>0.2</v>
      </c>
      <c r="J1624" s="2" t="s">
        <v>8</v>
      </c>
    </row>
    <row r="1625" spans="1:10" ht="12" customHeight="1" x14ac:dyDescent="0.3">
      <c r="A1625" s="3" t="s">
        <v>54</v>
      </c>
      <c r="B1625" s="1">
        <v>20057405</v>
      </c>
      <c r="C1625" s="1" t="s">
        <v>11</v>
      </c>
      <c r="D1625" s="1">
        <v>20057405</v>
      </c>
      <c r="E1625" s="1" t="s">
        <v>1621</v>
      </c>
      <c r="F1625" s="2">
        <v>1</v>
      </c>
      <c r="G1625" s="2" t="s">
        <v>13</v>
      </c>
      <c r="H1625" s="1">
        <v>7</v>
      </c>
      <c r="I1625" s="1">
        <v>0.2</v>
      </c>
      <c r="J1625" s="2" t="s">
        <v>8</v>
      </c>
    </row>
    <row r="1626" spans="1:10" ht="12" customHeight="1" x14ac:dyDescent="0.3">
      <c r="A1626" s="3" t="s">
        <v>54</v>
      </c>
      <c r="B1626" s="1">
        <v>20057607</v>
      </c>
      <c r="C1626" s="1" t="s">
        <v>11</v>
      </c>
      <c r="D1626" s="1">
        <v>20057607</v>
      </c>
      <c r="E1626" s="1" t="s">
        <v>1622</v>
      </c>
      <c r="F1626" s="2">
        <v>1</v>
      </c>
      <c r="G1626" s="2" t="s">
        <v>13</v>
      </c>
      <c r="H1626" s="1">
        <v>7</v>
      </c>
      <c r="I1626" s="1">
        <v>0.2</v>
      </c>
      <c r="J1626" s="2" t="s">
        <v>8</v>
      </c>
    </row>
    <row r="1627" spans="1:10" ht="12" customHeight="1" x14ac:dyDescent="0.3">
      <c r="A1627" s="3" t="s">
        <v>54</v>
      </c>
      <c r="B1627" s="1">
        <v>20052603</v>
      </c>
      <c r="C1627" s="1" t="s">
        <v>11</v>
      </c>
      <c r="D1627" s="1">
        <v>20052603</v>
      </c>
      <c r="E1627" s="1" t="s">
        <v>1623</v>
      </c>
      <c r="F1627" s="2">
        <v>1</v>
      </c>
      <c r="G1627" s="2" t="s">
        <v>13</v>
      </c>
      <c r="H1627" s="1">
        <v>7</v>
      </c>
      <c r="I1627" s="1">
        <v>0.2</v>
      </c>
      <c r="J1627" s="2" t="s">
        <v>8</v>
      </c>
    </row>
    <row r="1628" spans="1:10" ht="12" customHeight="1" x14ac:dyDescent="0.3">
      <c r="A1628" s="3" t="s">
        <v>54</v>
      </c>
      <c r="B1628" s="1">
        <v>30005104</v>
      </c>
      <c r="C1628" s="1" t="s">
        <v>11</v>
      </c>
      <c r="D1628" s="1">
        <v>30005104</v>
      </c>
      <c r="E1628" s="1" t="s">
        <v>1624</v>
      </c>
      <c r="F1628" s="2">
        <v>1</v>
      </c>
      <c r="G1628" s="2" t="s">
        <v>13</v>
      </c>
      <c r="H1628" s="1">
        <v>7</v>
      </c>
      <c r="I1628" s="1">
        <v>0.2</v>
      </c>
      <c r="J1628" s="2" t="s">
        <v>8</v>
      </c>
    </row>
    <row r="1629" spans="1:10" ht="12" customHeight="1" x14ac:dyDescent="0.3">
      <c r="A1629" s="3" t="s">
        <v>54</v>
      </c>
      <c r="B1629" s="1">
        <v>200250106</v>
      </c>
      <c r="C1629" s="1" t="s">
        <v>11</v>
      </c>
      <c r="D1629" s="1">
        <v>200250106</v>
      </c>
      <c r="E1629" s="1" t="s">
        <v>1625</v>
      </c>
      <c r="F1629" s="2">
        <v>1</v>
      </c>
      <c r="G1629" s="2" t="s">
        <v>13</v>
      </c>
      <c r="H1629" s="1">
        <v>7</v>
      </c>
      <c r="I1629" s="1">
        <v>0.2</v>
      </c>
      <c r="J1629" s="2" t="s">
        <v>8</v>
      </c>
    </row>
    <row r="1630" spans="1:10" ht="12" customHeight="1" x14ac:dyDescent="0.3">
      <c r="A1630" s="3" t="s">
        <v>54</v>
      </c>
      <c r="B1630" s="1">
        <v>20024601</v>
      </c>
      <c r="C1630" s="1" t="s">
        <v>11</v>
      </c>
      <c r="D1630" s="1">
        <v>20024601</v>
      </c>
      <c r="E1630" s="1" t="s">
        <v>1626</v>
      </c>
      <c r="F1630" s="2">
        <v>1</v>
      </c>
      <c r="G1630" s="2" t="s">
        <v>13</v>
      </c>
      <c r="H1630" s="1">
        <v>7</v>
      </c>
      <c r="I1630" s="1">
        <v>0.2</v>
      </c>
      <c r="J1630" s="2" t="s">
        <v>8</v>
      </c>
    </row>
    <row r="1631" spans="1:10" ht="12" customHeight="1" x14ac:dyDescent="0.3">
      <c r="A1631" s="3" t="s">
        <v>54</v>
      </c>
      <c r="B1631" s="1">
        <v>20024603</v>
      </c>
      <c r="C1631" s="1" t="s">
        <v>11</v>
      </c>
      <c r="D1631" s="1">
        <v>20024603</v>
      </c>
      <c r="E1631" s="1" t="s">
        <v>1627</v>
      </c>
      <c r="F1631" s="2">
        <v>1</v>
      </c>
      <c r="G1631" s="2" t="s">
        <v>13</v>
      </c>
      <c r="H1631" s="1">
        <v>7</v>
      </c>
      <c r="I1631" s="1">
        <v>0.2</v>
      </c>
      <c r="J1631" s="2" t="s">
        <v>8</v>
      </c>
    </row>
    <row r="1632" spans="1:10" ht="12" customHeight="1" x14ac:dyDescent="0.3">
      <c r="A1632" s="3" t="s">
        <v>54</v>
      </c>
      <c r="B1632" s="1">
        <v>20024602</v>
      </c>
      <c r="C1632" s="1" t="s">
        <v>11</v>
      </c>
      <c r="D1632" s="1">
        <v>20024602</v>
      </c>
      <c r="E1632" s="1" t="s">
        <v>1628</v>
      </c>
      <c r="F1632" s="2">
        <v>1</v>
      </c>
      <c r="G1632" s="2" t="s">
        <v>13</v>
      </c>
      <c r="H1632" s="1">
        <v>7</v>
      </c>
      <c r="I1632" s="1">
        <v>0.2</v>
      </c>
      <c r="J1632" s="2" t="s">
        <v>8</v>
      </c>
    </row>
    <row r="1633" spans="1:10" ht="12" customHeight="1" x14ac:dyDescent="0.3">
      <c r="A1633" s="3" t="s">
        <v>54</v>
      </c>
      <c r="B1633" s="1">
        <v>30006104</v>
      </c>
      <c r="C1633" s="1" t="s">
        <v>11</v>
      </c>
      <c r="D1633" s="1">
        <v>30006104</v>
      </c>
      <c r="E1633" s="1" t="s">
        <v>1629</v>
      </c>
      <c r="F1633" s="2">
        <v>1</v>
      </c>
      <c r="G1633" s="2" t="s">
        <v>13</v>
      </c>
      <c r="H1633" s="1">
        <v>7</v>
      </c>
      <c r="I1633" s="1">
        <v>0.2</v>
      </c>
      <c r="J1633" s="2" t="s">
        <v>8</v>
      </c>
    </row>
    <row r="1634" spans="1:10" ht="12" customHeight="1" x14ac:dyDescent="0.3">
      <c r="A1634" s="3" t="s">
        <v>54</v>
      </c>
      <c r="B1634" s="1">
        <v>30146001</v>
      </c>
      <c r="C1634" s="1" t="s">
        <v>11</v>
      </c>
      <c r="D1634" s="1">
        <v>30146001</v>
      </c>
      <c r="E1634" s="1" t="s">
        <v>1630</v>
      </c>
      <c r="F1634" s="2">
        <v>1</v>
      </c>
      <c r="G1634" s="2" t="s">
        <v>13</v>
      </c>
      <c r="H1634" s="1">
        <v>7</v>
      </c>
      <c r="I1634" s="1">
        <v>0.2</v>
      </c>
      <c r="J1634" s="2" t="s">
        <v>8</v>
      </c>
    </row>
    <row r="1635" spans="1:10" ht="12" customHeight="1" x14ac:dyDescent="0.3">
      <c r="A1635" s="3" t="s">
        <v>54</v>
      </c>
      <c r="B1635" s="1">
        <v>30083502</v>
      </c>
      <c r="C1635" s="1" t="s">
        <v>11</v>
      </c>
      <c r="D1635" s="1">
        <v>30083502</v>
      </c>
      <c r="E1635" s="1" t="s">
        <v>1631</v>
      </c>
      <c r="F1635" s="2">
        <v>1</v>
      </c>
      <c r="G1635" s="2" t="s">
        <v>13</v>
      </c>
      <c r="H1635" s="1">
        <v>7</v>
      </c>
      <c r="I1635" s="1">
        <v>0.2</v>
      </c>
      <c r="J1635" s="2" t="s">
        <v>8</v>
      </c>
    </row>
    <row r="1636" spans="1:10" ht="12" customHeight="1" x14ac:dyDescent="0.3">
      <c r="A1636" s="3" t="s">
        <v>54</v>
      </c>
      <c r="B1636" s="1">
        <v>20014001</v>
      </c>
      <c r="C1636" s="1" t="s">
        <v>11</v>
      </c>
      <c r="D1636" s="1">
        <v>20014001</v>
      </c>
      <c r="E1636" s="1" t="s">
        <v>1632</v>
      </c>
      <c r="F1636" s="2">
        <v>1</v>
      </c>
      <c r="G1636" s="2" t="s">
        <v>13</v>
      </c>
      <c r="H1636" s="1">
        <v>7</v>
      </c>
      <c r="I1636" s="1">
        <v>0.2</v>
      </c>
      <c r="J1636" s="2" t="s">
        <v>8</v>
      </c>
    </row>
    <row r="1637" spans="1:10" ht="12" customHeight="1" x14ac:dyDescent="0.3">
      <c r="A1637" s="3" t="s">
        <v>54</v>
      </c>
      <c r="B1637" s="1">
        <v>20013102</v>
      </c>
      <c r="C1637" s="1" t="s">
        <v>11</v>
      </c>
      <c r="D1637" s="1">
        <v>20013102</v>
      </c>
      <c r="E1637" s="1" t="s">
        <v>1633</v>
      </c>
      <c r="F1637" s="2">
        <v>1</v>
      </c>
      <c r="G1637" s="2" t="s">
        <v>13</v>
      </c>
      <c r="H1637" s="1">
        <v>7</v>
      </c>
      <c r="I1637" s="1">
        <v>0.2</v>
      </c>
      <c r="J1637" s="2" t="s">
        <v>8</v>
      </c>
    </row>
    <row r="1638" spans="1:10" ht="12" customHeight="1" x14ac:dyDescent="0.3">
      <c r="A1638" s="3" t="s">
        <v>54</v>
      </c>
      <c r="B1638" s="1">
        <v>20020001</v>
      </c>
      <c r="C1638" s="1" t="s">
        <v>11</v>
      </c>
      <c r="D1638" s="1">
        <v>20020001</v>
      </c>
      <c r="E1638" s="1" t="s">
        <v>1634</v>
      </c>
      <c r="F1638" s="2">
        <v>1</v>
      </c>
      <c r="G1638" s="2" t="s">
        <v>13</v>
      </c>
      <c r="H1638" s="1">
        <v>7</v>
      </c>
      <c r="I1638" s="1">
        <v>0.2</v>
      </c>
      <c r="J1638" s="2" t="s">
        <v>8</v>
      </c>
    </row>
    <row r="1639" spans="1:10" ht="12" customHeight="1" x14ac:dyDescent="0.3">
      <c r="A1639" s="3" t="s">
        <v>54</v>
      </c>
      <c r="B1639" s="1">
        <v>20013103</v>
      </c>
      <c r="C1639" s="1" t="s">
        <v>11</v>
      </c>
      <c r="D1639" s="1">
        <v>20013103</v>
      </c>
      <c r="E1639" s="1" t="s">
        <v>1635</v>
      </c>
      <c r="F1639" s="2">
        <v>1</v>
      </c>
      <c r="G1639" s="2" t="s">
        <v>13</v>
      </c>
      <c r="H1639" s="1">
        <v>7</v>
      </c>
      <c r="I1639" s="1">
        <v>0.2</v>
      </c>
      <c r="J1639" s="2" t="s">
        <v>8</v>
      </c>
    </row>
    <row r="1640" spans="1:10" ht="12" customHeight="1" x14ac:dyDescent="0.3">
      <c r="A1640" s="3" t="s">
        <v>54</v>
      </c>
      <c r="B1640" s="1">
        <v>30008101</v>
      </c>
      <c r="C1640" s="1" t="s">
        <v>11</v>
      </c>
      <c r="D1640" s="1">
        <v>30008101</v>
      </c>
      <c r="E1640" s="1" t="s">
        <v>1636</v>
      </c>
      <c r="F1640" s="2">
        <v>1</v>
      </c>
      <c r="G1640" s="2" t="s">
        <v>13</v>
      </c>
      <c r="H1640" s="1">
        <v>7</v>
      </c>
      <c r="I1640" s="1">
        <v>0.2</v>
      </c>
      <c r="J1640" s="2" t="s">
        <v>8</v>
      </c>
    </row>
    <row r="1641" spans="1:10" ht="12" customHeight="1" x14ac:dyDescent="0.3">
      <c r="A1641" s="3" t="s">
        <v>54</v>
      </c>
      <c r="B1641" s="1">
        <v>20055212</v>
      </c>
      <c r="C1641" s="1" t="s">
        <v>11</v>
      </c>
      <c r="D1641" s="1">
        <v>20055212</v>
      </c>
      <c r="E1641" s="1" t="s">
        <v>1637</v>
      </c>
      <c r="F1641" s="2">
        <v>1</v>
      </c>
      <c r="G1641" s="2" t="s">
        <v>13</v>
      </c>
      <c r="H1641" s="1">
        <v>7</v>
      </c>
      <c r="I1641" s="1">
        <v>0.2</v>
      </c>
      <c r="J1641" s="2" t="s">
        <v>8</v>
      </c>
    </row>
    <row r="1642" spans="1:10" ht="12" customHeight="1" x14ac:dyDescent="0.3">
      <c r="A1642" s="3" t="s">
        <v>54</v>
      </c>
      <c r="B1642" s="1">
        <v>20034601</v>
      </c>
      <c r="C1642" s="1" t="s">
        <v>11</v>
      </c>
      <c r="D1642" s="1">
        <v>20034601</v>
      </c>
      <c r="E1642" s="1" t="s">
        <v>1638</v>
      </c>
      <c r="F1642" s="2">
        <v>1</v>
      </c>
      <c r="G1642" s="2" t="s">
        <v>13</v>
      </c>
      <c r="H1642" s="1">
        <v>7</v>
      </c>
      <c r="I1642" s="1">
        <v>0.2</v>
      </c>
      <c r="J1642" s="2" t="s">
        <v>8</v>
      </c>
    </row>
    <row r="1643" spans="1:10" ht="12" customHeight="1" x14ac:dyDescent="0.3">
      <c r="A1643" s="3" t="s">
        <v>54</v>
      </c>
      <c r="B1643" s="1">
        <v>20034602</v>
      </c>
      <c r="C1643" s="1" t="s">
        <v>11</v>
      </c>
      <c r="D1643" s="1">
        <v>20034602</v>
      </c>
      <c r="E1643" s="1" t="s">
        <v>1639</v>
      </c>
      <c r="F1643" s="2">
        <v>1</v>
      </c>
      <c r="G1643" s="2" t="s">
        <v>13</v>
      </c>
      <c r="H1643" s="1">
        <v>7</v>
      </c>
      <c r="I1643" s="1">
        <v>0.2</v>
      </c>
      <c r="J1643" s="2" t="s">
        <v>8</v>
      </c>
    </row>
    <row r="1644" spans="1:10" ht="12" customHeight="1" x14ac:dyDescent="0.3">
      <c r="A1644" s="3" t="s">
        <v>54</v>
      </c>
      <c r="B1644" s="1">
        <v>20034603</v>
      </c>
      <c r="C1644" s="1" t="s">
        <v>11</v>
      </c>
      <c r="D1644" s="1">
        <v>20034603</v>
      </c>
      <c r="E1644" s="1" t="s">
        <v>1640</v>
      </c>
      <c r="F1644" s="2">
        <v>1</v>
      </c>
      <c r="G1644" s="2" t="s">
        <v>13</v>
      </c>
      <c r="H1644" s="1">
        <v>7</v>
      </c>
      <c r="I1644" s="1">
        <v>0.2</v>
      </c>
      <c r="J1644" s="2" t="s">
        <v>8</v>
      </c>
    </row>
    <row r="1645" spans="1:10" ht="12" customHeight="1" x14ac:dyDescent="0.3">
      <c r="A1645" s="3" t="s">
        <v>54</v>
      </c>
      <c r="B1645" s="1">
        <v>20034301</v>
      </c>
      <c r="C1645" s="1" t="s">
        <v>11</v>
      </c>
      <c r="D1645" s="1">
        <v>20034301</v>
      </c>
      <c r="E1645" s="1" t="s">
        <v>1641</v>
      </c>
      <c r="F1645" s="2">
        <v>1</v>
      </c>
      <c r="G1645" s="2" t="s">
        <v>13</v>
      </c>
      <c r="H1645" s="1">
        <v>7</v>
      </c>
      <c r="I1645" s="1">
        <v>0.2</v>
      </c>
      <c r="J1645" s="2" t="s">
        <v>8</v>
      </c>
    </row>
    <row r="1646" spans="1:10" ht="12" customHeight="1" x14ac:dyDescent="0.3">
      <c r="A1646" s="3" t="s">
        <v>54</v>
      </c>
      <c r="B1646" s="1">
        <v>20034302</v>
      </c>
      <c r="C1646" s="1" t="s">
        <v>11</v>
      </c>
      <c r="D1646" s="1">
        <v>20034302</v>
      </c>
      <c r="E1646" s="1" t="s">
        <v>1642</v>
      </c>
      <c r="F1646" s="2">
        <v>1</v>
      </c>
      <c r="G1646" s="2" t="s">
        <v>13</v>
      </c>
      <c r="H1646" s="1">
        <v>7</v>
      </c>
      <c r="I1646" s="1">
        <v>0.2</v>
      </c>
      <c r="J1646" s="2" t="s">
        <v>8</v>
      </c>
    </row>
    <row r="1647" spans="1:10" ht="12" customHeight="1" x14ac:dyDescent="0.3">
      <c r="A1647" s="3" t="s">
        <v>54</v>
      </c>
      <c r="B1647" s="1">
        <v>20034303</v>
      </c>
      <c r="C1647" s="1" t="s">
        <v>11</v>
      </c>
      <c r="D1647" s="1">
        <v>20034303</v>
      </c>
      <c r="E1647" s="1" t="s">
        <v>1643</v>
      </c>
      <c r="F1647" s="2">
        <v>1</v>
      </c>
      <c r="G1647" s="2" t="s">
        <v>13</v>
      </c>
      <c r="H1647" s="1">
        <v>7</v>
      </c>
      <c r="I1647" s="1">
        <v>0.2</v>
      </c>
      <c r="J1647" s="2" t="s">
        <v>8</v>
      </c>
    </row>
    <row r="1648" spans="1:10" ht="12" customHeight="1" x14ac:dyDescent="0.3">
      <c r="A1648" s="3" t="s">
        <v>54</v>
      </c>
      <c r="B1648" s="1">
        <v>200276101</v>
      </c>
      <c r="C1648" s="1" t="s">
        <v>11</v>
      </c>
      <c r="D1648" s="1">
        <v>200276101</v>
      </c>
      <c r="E1648" s="1" t="s">
        <v>1644</v>
      </c>
      <c r="F1648" s="2">
        <v>1</v>
      </c>
      <c r="G1648" s="2" t="s">
        <v>13</v>
      </c>
      <c r="H1648" s="1">
        <v>7</v>
      </c>
      <c r="I1648" s="1">
        <v>0.2</v>
      </c>
      <c r="J1648" s="2" t="s">
        <v>8</v>
      </c>
    </row>
    <row r="1649" spans="1:10" ht="12" customHeight="1" x14ac:dyDescent="0.3">
      <c r="A1649" s="3" t="s">
        <v>54</v>
      </c>
      <c r="B1649" s="1">
        <v>200277101</v>
      </c>
      <c r="C1649" s="1" t="s">
        <v>11</v>
      </c>
      <c r="D1649" s="1">
        <v>200277101</v>
      </c>
      <c r="E1649" s="1" t="s">
        <v>1645</v>
      </c>
      <c r="F1649" s="2">
        <v>1</v>
      </c>
      <c r="G1649" s="2" t="s">
        <v>13</v>
      </c>
      <c r="H1649" s="1">
        <v>7</v>
      </c>
      <c r="I1649" s="1">
        <v>0.2</v>
      </c>
      <c r="J1649" s="2" t="s">
        <v>8</v>
      </c>
    </row>
    <row r="1650" spans="1:10" ht="12" customHeight="1" x14ac:dyDescent="0.3">
      <c r="A1650" s="3" t="s">
        <v>54</v>
      </c>
      <c r="B1650" s="1">
        <v>20033301</v>
      </c>
      <c r="C1650" s="1" t="s">
        <v>11</v>
      </c>
      <c r="D1650" s="1">
        <v>20033301</v>
      </c>
      <c r="E1650" s="1" t="s">
        <v>1646</v>
      </c>
      <c r="F1650" s="2">
        <v>1</v>
      </c>
      <c r="G1650" s="2" t="s">
        <v>13</v>
      </c>
      <c r="H1650" s="1">
        <v>7</v>
      </c>
      <c r="I1650" s="1">
        <v>0.2</v>
      </c>
      <c r="J1650" s="2" t="s">
        <v>8</v>
      </c>
    </row>
    <row r="1651" spans="1:10" ht="12" customHeight="1" x14ac:dyDescent="0.3">
      <c r="A1651" s="3" t="s">
        <v>54</v>
      </c>
      <c r="B1651" s="1">
        <v>20033301</v>
      </c>
      <c r="C1651" s="1" t="s">
        <v>11</v>
      </c>
      <c r="D1651" s="1">
        <v>20033301</v>
      </c>
      <c r="E1651" s="1" t="s">
        <v>1646</v>
      </c>
      <c r="F1651" s="2">
        <v>1</v>
      </c>
      <c r="G1651" s="2" t="s">
        <v>13</v>
      </c>
      <c r="H1651" s="1">
        <v>7</v>
      </c>
      <c r="I1651" s="1">
        <v>0.2</v>
      </c>
      <c r="J1651" s="2" t="s">
        <v>8</v>
      </c>
    </row>
    <row r="1652" spans="1:10" ht="12" customHeight="1" x14ac:dyDescent="0.3">
      <c r="A1652" s="3" t="s">
        <v>54</v>
      </c>
      <c r="B1652" s="1">
        <v>20033302</v>
      </c>
      <c r="C1652" s="1" t="s">
        <v>11</v>
      </c>
      <c r="D1652" s="1">
        <v>20033302</v>
      </c>
      <c r="E1652" s="1" t="s">
        <v>1647</v>
      </c>
      <c r="F1652" s="2">
        <v>1</v>
      </c>
      <c r="G1652" s="2" t="s">
        <v>13</v>
      </c>
      <c r="H1652" s="1">
        <v>7</v>
      </c>
      <c r="I1652" s="1">
        <v>0.2</v>
      </c>
      <c r="J1652" s="2" t="s">
        <v>8</v>
      </c>
    </row>
    <row r="1653" spans="1:10" ht="12" customHeight="1" x14ac:dyDescent="0.3">
      <c r="A1653" s="3" t="s">
        <v>54</v>
      </c>
      <c r="B1653" s="1">
        <v>200306104</v>
      </c>
      <c r="C1653" s="1" t="s">
        <v>11</v>
      </c>
      <c r="D1653" s="1">
        <v>200306104</v>
      </c>
      <c r="E1653" s="1" t="s">
        <v>1648</v>
      </c>
      <c r="F1653" s="2">
        <v>1</v>
      </c>
      <c r="G1653" s="2" t="s">
        <v>13</v>
      </c>
      <c r="H1653" s="1">
        <v>7</v>
      </c>
      <c r="I1653" s="1">
        <v>0.2</v>
      </c>
      <c r="J1653" s="2" t="s">
        <v>8</v>
      </c>
    </row>
    <row r="1654" spans="1:10" ht="12" customHeight="1" x14ac:dyDescent="0.3">
      <c r="A1654" s="3" t="s">
        <v>54</v>
      </c>
      <c r="B1654" s="1">
        <v>200306104</v>
      </c>
      <c r="C1654" s="1" t="s">
        <v>11</v>
      </c>
      <c r="D1654" s="1">
        <v>200306104</v>
      </c>
      <c r="E1654" s="1" t="s">
        <v>1648</v>
      </c>
      <c r="F1654" s="2">
        <v>1</v>
      </c>
      <c r="G1654" s="2" t="s">
        <v>13</v>
      </c>
      <c r="H1654" s="1">
        <v>7</v>
      </c>
      <c r="I1654" s="1">
        <v>0.2</v>
      </c>
      <c r="J1654" s="2" t="s">
        <v>8</v>
      </c>
    </row>
    <row r="1655" spans="1:10" ht="12" customHeight="1" x14ac:dyDescent="0.3">
      <c r="A1655" s="3" t="s">
        <v>54</v>
      </c>
      <c r="B1655" s="1">
        <v>30006110</v>
      </c>
      <c r="C1655" s="1" t="s">
        <v>11</v>
      </c>
      <c r="D1655" s="1">
        <v>30006110</v>
      </c>
      <c r="E1655" s="1" t="s">
        <v>1649</v>
      </c>
      <c r="F1655" s="2">
        <v>1</v>
      </c>
      <c r="G1655" s="2" t="s">
        <v>13</v>
      </c>
      <c r="H1655" s="1">
        <v>7</v>
      </c>
      <c r="I1655" s="1">
        <v>0.2</v>
      </c>
      <c r="J1655" s="2" t="s">
        <v>8</v>
      </c>
    </row>
    <row r="1656" spans="1:10" ht="12" customHeight="1" x14ac:dyDescent="0.3">
      <c r="A1656" s="3" t="s">
        <v>54</v>
      </c>
      <c r="B1656" s="1">
        <v>30006111</v>
      </c>
      <c r="C1656" s="1" t="s">
        <v>11</v>
      </c>
      <c r="D1656" s="1">
        <v>30006111</v>
      </c>
      <c r="E1656" s="1" t="s">
        <v>1650</v>
      </c>
      <c r="F1656" s="2">
        <v>1</v>
      </c>
      <c r="G1656" s="2" t="s">
        <v>13</v>
      </c>
      <c r="H1656" s="1">
        <v>7</v>
      </c>
      <c r="I1656" s="1">
        <v>0.2</v>
      </c>
      <c r="J1656" s="2" t="s">
        <v>8</v>
      </c>
    </row>
    <row r="1657" spans="1:10" ht="12" customHeight="1" x14ac:dyDescent="0.3">
      <c r="A1657" s="3" t="s">
        <v>54</v>
      </c>
      <c r="B1657" s="1">
        <v>20067601</v>
      </c>
      <c r="C1657" s="1" t="s">
        <v>11</v>
      </c>
      <c r="D1657" s="1">
        <v>20067601</v>
      </c>
      <c r="E1657" s="1" t="s">
        <v>1651</v>
      </c>
      <c r="F1657" s="2">
        <v>1</v>
      </c>
      <c r="G1657" s="2" t="s">
        <v>13</v>
      </c>
      <c r="H1657" s="1">
        <v>7</v>
      </c>
      <c r="I1657" s="1">
        <v>0.2</v>
      </c>
      <c r="J1657" s="2" t="s">
        <v>8</v>
      </c>
    </row>
    <row r="1658" spans="1:10" ht="12" customHeight="1" x14ac:dyDescent="0.3">
      <c r="A1658" s="3" t="s">
        <v>54</v>
      </c>
      <c r="B1658" s="1">
        <v>20067001</v>
      </c>
      <c r="C1658" s="1" t="s">
        <v>11</v>
      </c>
      <c r="D1658" s="1">
        <v>20067001</v>
      </c>
      <c r="E1658" s="1" t="s">
        <v>1652</v>
      </c>
      <c r="F1658" s="2">
        <v>1</v>
      </c>
      <c r="G1658" s="2" t="s">
        <v>13</v>
      </c>
      <c r="H1658" s="1">
        <v>7</v>
      </c>
      <c r="I1658" s="1">
        <v>0.2</v>
      </c>
      <c r="J1658" s="2" t="s">
        <v>8</v>
      </c>
    </row>
    <row r="1659" spans="1:10" ht="12" customHeight="1" x14ac:dyDescent="0.3">
      <c r="A1659" s="3" t="s">
        <v>54</v>
      </c>
      <c r="B1659" s="1">
        <v>20067202</v>
      </c>
      <c r="C1659" s="1" t="s">
        <v>11</v>
      </c>
      <c r="D1659" s="1">
        <v>20067202</v>
      </c>
      <c r="E1659" s="1" t="s">
        <v>1653</v>
      </c>
      <c r="F1659" s="2">
        <v>1</v>
      </c>
      <c r="G1659" s="2" t="s">
        <v>13</v>
      </c>
      <c r="H1659" s="1">
        <v>7</v>
      </c>
      <c r="I1659" s="1">
        <v>0.2</v>
      </c>
      <c r="J1659" s="2" t="s">
        <v>8</v>
      </c>
    </row>
    <row r="1660" spans="1:10" ht="12" customHeight="1" x14ac:dyDescent="0.3">
      <c r="A1660" s="3" t="s">
        <v>54</v>
      </c>
      <c r="B1660" s="1">
        <v>20067003</v>
      </c>
      <c r="C1660" s="1" t="s">
        <v>11</v>
      </c>
      <c r="D1660" s="1">
        <v>20067003</v>
      </c>
      <c r="E1660" s="1" t="s">
        <v>1654</v>
      </c>
      <c r="F1660" s="2">
        <v>1</v>
      </c>
      <c r="G1660" s="2" t="s">
        <v>13</v>
      </c>
      <c r="H1660" s="1">
        <v>7</v>
      </c>
      <c r="I1660" s="1">
        <v>0.2</v>
      </c>
      <c r="J1660" s="2" t="s">
        <v>8</v>
      </c>
    </row>
    <row r="1661" spans="1:10" ht="12" customHeight="1" x14ac:dyDescent="0.3">
      <c r="A1661" s="3" t="s">
        <v>54</v>
      </c>
      <c r="B1661" s="1">
        <v>20067002</v>
      </c>
      <c r="C1661" s="1" t="s">
        <v>11</v>
      </c>
      <c r="D1661" s="1">
        <v>20067002</v>
      </c>
      <c r="E1661" s="1" t="s">
        <v>1655</v>
      </c>
      <c r="F1661" s="2">
        <v>1</v>
      </c>
      <c r="G1661" s="2" t="s">
        <v>13</v>
      </c>
      <c r="H1661" s="1">
        <v>7</v>
      </c>
      <c r="I1661" s="1">
        <v>0.2</v>
      </c>
      <c r="J1661" s="2" t="s">
        <v>8</v>
      </c>
    </row>
    <row r="1662" spans="1:10" ht="12" customHeight="1" x14ac:dyDescent="0.3">
      <c r="A1662" s="3" t="s">
        <v>54</v>
      </c>
      <c r="B1662" s="1">
        <v>20067201</v>
      </c>
      <c r="C1662" s="1" t="s">
        <v>11</v>
      </c>
      <c r="D1662" s="1">
        <v>20067201</v>
      </c>
      <c r="E1662" s="1" t="s">
        <v>1656</v>
      </c>
      <c r="F1662" s="2">
        <v>1</v>
      </c>
      <c r="G1662" s="2" t="s">
        <v>13</v>
      </c>
      <c r="H1662" s="1">
        <v>7</v>
      </c>
      <c r="I1662" s="1">
        <v>0.2</v>
      </c>
      <c r="J1662" s="2" t="s">
        <v>8</v>
      </c>
    </row>
    <row r="1663" spans="1:10" ht="12" customHeight="1" x14ac:dyDescent="0.3">
      <c r="A1663" s="3" t="s">
        <v>54</v>
      </c>
      <c r="B1663" s="1">
        <v>30006112</v>
      </c>
      <c r="C1663" s="1" t="s">
        <v>11</v>
      </c>
      <c r="D1663" s="1">
        <v>30006112</v>
      </c>
      <c r="E1663" s="1" t="s">
        <v>1657</v>
      </c>
      <c r="F1663" s="2">
        <v>1</v>
      </c>
      <c r="G1663" s="2" t="s">
        <v>13</v>
      </c>
      <c r="H1663" s="1">
        <v>7</v>
      </c>
      <c r="I1663" s="1">
        <v>0.2</v>
      </c>
      <c r="J1663" s="2" t="s">
        <v>8</v>
      </c>
    </row>
    <row r="1664" spans="1:10" ht="12" customHeight="1" x14ac:dyDescent="0.3">
      <c r="A1664" s="3" t="s">
        <v>54</v>
      </c>
      <c r="B1664" s="1">
        <v>30006113</v>
      </c>
      <c r="C1664" s="1" t="s">
        <v>11</v>
      </c>
      <c r="D1664" s="1">
        <v>30006113</v>
      </c>
      <c r="E1664" s="1" t="s">
        <v>1658</v>
      </c>
      <c r="F1664" s="2">
        <v>1</v>
      </c>
      <c r="G1664" s="2" t="s">
        <v>13</v>
      </c>
      <c r="H1664" s="1">
        <v>7</v>
      </c>
      <c r="I1664" s="1">
        <v>0.2</v>
      </c>
      <c r="J1664" s="2" t="s">
        <v>8</v>
      </c>
    </row>
    <row r="1665" spans="1:10" ht="12" customHeight="1" x14ac:dyDescent="0.3">
      <c r="A1665" s="3" t="s">
        <v>55</v>
      </c>
      <c r="B1665" s="1">
        <v>30001203</v>
      </c>
      <c r="C1665" s="1" t="s">
        <v>11</v>
      </c>
      <c r="D1665" s="1">
        <v>30001203</v>
      </c>
      <c r="E1665" s="1" t="s">
        <v>1659</v>
      </c>
      <c r="F1665" s="2">
        <v>1</v>
      </c>
      <c r="G1665" s="2" t="s">
        <v>13</v>
      </c>
      <c r="H1665" s="1">
        <v>7</v>
      </c>
      <c r="I1665" s="1">
        <v>0.2</v>
      </c>
      <c r="J1665" s="2" t="s">
        <v>8</v>
      </c>
    </row>
    <row r="1666" spans="1:10" ht="12" customHeight="1" x14ac:dyDescent="0.3">
      <c r="A1666" s="3" t="s">
        <v>55</v>
      </c>
      <c r="B1666" s="1">
        <v>30001206</v>
      </c>
      <c r="C1666" s="1" t="s">
        <v>11</v>
      </c>
      <c r="D1666" s="1">
        <v>30001206</v>
      </c>
      <c r="E1666" s="1" t="s">
        <v>1660</v>
      </c>
      <c r="F1666" s="2">
        <v>1</v>
      </c>
      <c r="G1666" s="2" t="s">
        <v>13</v>
      </c>
      <c r="H1666" s="1">
        <v>7</v>
      </c>
      <c r="I1666" s="1">
        <v>0.2</v>
      </c>
      <c r="J1666" s="2" t="s">
        <v>8</v>
      </c>
    </row>
    <row r="1667" spans="1:10" ht="12" customHeight="1" x14ac:dyDescent="0.3">
      <c r="A1667" s="3" t="s">
        <v>55</v>
      </c>
      <c r="B1667" s="1">
        <v>30001207</v>
      </c>
      <c r="C1667" s="1" t="s">
        <v>11</v>
      </c>
      <c r="D1667" s="1">
        <v>30001207</v>
      </c>
      <c r="E1667" s="1" t="s">
        <v>1661</v>
      </c>
      <c r="F1667" s="2">
        <v>1</v>
      </c>
      <c r="G1667" s="2" t="s">
        <v>13</v>
      </c>
      <c r="H1667" s="1">
        <v>7</v>
      </c>
      <c r="I1667" s="1">
        <v>0.2</v>
      </c>
      <c r="J1667" s="2" t="s">
        <v>8</v>
      </c>
    </row>
    <row r="1668" spans="1:10" ht="12" customHeight="1" x14ac:dyDescent="0.3">
      <c r="A1668" s="3" t="s">
        <v>55</v>
      </c>
      <c r="B1668" s="1">
        <v>30002307</v>
      </c>
      <c r="C1668" s="1" t="s">
        <v>11</v>
      </c>
      <c r="D1668" s="1">
        <v>30002307</v>
      </c>
      <c r="E1668" s="1" t="s">
        <v>1662</v>
      </c>
      <c r="F1668" s="2">
        <v>1</v>
      </c>
      <c r="G1668" s="2" t="s">
        <v>13</v>
      </c>
      <c r="H1668" s="1">
        <v>7</v>
      </c>
      <c r="I1668" s="1">
        <v>0.2</v>
      </c>
      <c r="J1668" s="2" t="s">
        <v>8</v>
      </c>
    </row>
    <row r="1669" spans="1:10" ht="12" customHeight="1" x14ac:dyDescent="0.3">
      <c r="A1669" s="3" t="s">
        <v>55</v>
      </c>
      <c r="B1669" s="1">
        <v>30002103</v>
      </c>
      <c r="C1669" s="1" t="s">
        <v>11</v>
      </c>
      <c r="D1669" s="1">
        <v>30002103</v>
      </c>
      <c r="E1669" s="1" t="s">
        <v>1663</v>
      </c>
      <c r="F1669" s="2">
        <v>1</v>
      </c>
      <c r="G1669" s="2" t="s">
        <v>13</v>
      </c>
      <c r="H1669" s="1">
        <v>7</v>
      </c>
      <c r="I1669" s="1">
        <v>0.2</v>
      </c>
      <c r="J1669" s="2" t="s">
        <v>8</v>
      </c>
    </row>
    <row r="1670" spans="1:10" ht="12" customHeight="1" x14ac:dyDescent="0.3">
      <c r="A1670" s="3" t="s">
        <v>55</v>
      </c>
      <c r="B1670" s="1">
        <v>30002105</v>
      </c>
      <c r="C1670" s="1" t="s">
        <v>11</v>
      </c>
      <c r="D1670" s="1">
        <v>30002105</v>
      </c>
      <c r="E1670" s="1" t="s">
        <v>1664</v>
      </c>
      <c r="F1670" s="2">
        <v>1</v>
      </c>
      <c r="G1670" s="2" t="s">
        <v>13</v>
      </c>
      <c r="H1670" s="1">
        <v>7</v>
      </c>
      <c r="I1670" s="1">
        <v>0.2</v>
      </c>
      <c r="J1670" s="2" t="s">
        <v>8</v>
      </c>
    </row>
    <row r="1671" spans="1:10" ht="12" customHeight="1" x14ac:dyDescent="0.3">
      <c r="A1671" s="3" t="s">
        <v>55</v>
      </c>
      <c r="B1671" s="1">
        <v>30002106</v>
      </c>
      <c r="C1671" s="1" t="s">
        <v>11</v>
      </c>
      <c r="D1671" s="1">
        <v>30002106</v>
      </c>
      <c r="E1671" s="1" t="s">
        <v>1665</v>
      </c>
      <c r="F1671" s="2">
        <v>1</v>
      </c>
      <c r="G1671" s="2" t="s">
        <v>13</v>
      </c>
      <c r="H1671" s="1">
        <v>7</v>
      </c>
      <c r="I1671" s="1">
        <v>0.2</v>
      </c>
      <c r="J1671" s="2" t="s">
        <v>8</v>
      </c>
    </row>
    <row r="1672" spans="1:10" ht="12" customHeight="1" x14ac:dyDescent="0.3">
      <c r="A1672" s="3" t="s">
        <v>55</v>
      </c>
      <c r="B1672" s="1">
        <v>30003405</v>
      </c>
      <c r="C1672" s="1" t="s">
        <v>11</v>
      </c>
      <c r="D1672" s="1">
        <v>30003405</v>
      </c>
      <c r="E1672" s="1" t="s">
        <v>1666</v>
      </c>
      <c r="F1672" s="2">
        <v>1</v>
      </c>
      <c r="G1672" s="2" t="s">
        <v>13</v>
      </c>
      <c r="H1672" s="1">
        <v>7</v>
      </c>
      <c r="I1672" s="1">
        <v>0.2</v>
      </c>
      <c r="J1672" s="2" t="s">
        <v>8</v>
      </c>
    </row>
    <row r="1673" spans="1:10" ht="12" customHeight="1" x14ac:dyDescent="0.3">
      <c r="A1673" s="3" t="s">
        <v>55</v>
      </c>
      <c r="B1673" s="1">
        <v>30003403</v>
      </c>
      <c r="C1673" s="1" t="s">
        <v>11</v>
      </c>
      <c r="D1673" s="1">
        <v>30003403</v>
      </c>
      <c r="E1673" s="1" t="s">
        <v>1667</v>
      </c>
      <c r="F1673" s="2">
        <v>1</v>
      </c>
      <c r="G1673" s="2" t="s">
        <v>13</v>
      </c>
      <c r="H1673" s="1">
        <v>7</v>
      </c>
      <c r="I1673" s="1">
        <v>0.2</v>
      </c>
      <c r="J1673" s="2" t="s">
        <v>8</v>
      </c>
    </row>
    <row r="1674" spans="1:10" ht="12" customHeight="1" x14ac:dyDescent="0.3">
      <c r="A1674" s="3" t="s">
        <v>55</v>
      </c>
      <c r="B1674" s="1">
        <v>30003407</v>
      </c>
      <c r="C1674" s="1" t="s">
        <v>11</v>
      </c>
      <c r="D1674" s="1">
        <v>30003407</v>
      </c>
      <c r="E1674" s="1" t="s">
        <v>1668</v>
      </c>
      <c r="F1674" s="2">
        <v>1</v>
      </c>
      <c r="G1674" s="2" t="s">
        <v>13</v>
      </c>
      <c r="H1674" s="1">
        <v>7</v>
      </c>
      <c r="I1674" s="1">
        <v>0.2</v>
      </c>
      <c r="J1674" s="2" t="s">
        <v>8</v>
      </c>
    </row>
    <row r="1675" spans="1:10" ht="12" customHeight="1" x14ac:dyDescent="0.3">
      <c r="A1675" s="3" t="s">
        <v>55</v>
      </c>
      <c r="B1675" s="1">
        <v>30003922</v>
      </c>
      <c r="C1675" s="1" t="s">
        <v>11</v>
      </c>
      <c r="D1675" s="1">
        <v>30003922</v>
      </c>
      <c r="E1675" s="1" t="s">
        <v>1669</v>
      </c>
      <c r="F1675" s="2">
        <v>1</v>
      </c>
      <c r="G1675" s="2" t="s">
        <v>13</v>
      </c>
      <c r="H1675" s="1">
        <v>7</v>
      </c>
      <c r="I1675" s="1">
        <v>0.2</v>
      </c>
      <c r="J1675" s="2" t="s">
        <v>8</v>
      </c>
    </row>
    <row r="1676" spans="1:10" ht="12" customHeight="1" x14ac:dyDescent="0.3">
      <c r="A1676" s="3" t="s">
        <v>55</v>
      </c>
      <c r="B1676" s="1">
        <v>10050014</v>
      </c>
      <c r="C1676" s="1" t="s">
        <v>11</v>
      </c>
      <c r="D1676" s="1">
        <v>10050014</v>
      </c>
      <c r="E1676" s="1" t="s">
        <v>1670</v>
      </c>
      <c r="F1676" s="2">
        <v>1</v>
      </c>
      <c r="G1676" s="2" t="s">
        <v>13</v>
      </c>
      <c r="H1676" s="1">
        <v>7</v>
      </c>
      <c r="I1676" s="1">
        <v>0.2</v>
      </c>
      <c r="J1676" s="2" t="s">
        <v>8</v>
      </c>
    </row>
    <row r="1677" spans="1:10" ht="12" customHeight="1" x14ac:dyDescent="0.3">
      <c r="A1677" s="3" t="s">
        <v>55</v>
      </c>
      <c r="B1677" s="1">
        <v>10050012</v>
      </c>
      <c r="C1677" s="1" t="s">
        <v>11</v>
      </c>
      <c r="D1677" s="1">
        <v>10050012</v>
      </c>
      <c r="E1677" s="1" t="s">
        <v>1671</v>
      </c>
      <c r="F1677" s="2">
        <v>1</v>
      </c>
      <c r="G1677" s="2" t="s">
        <v>13</v>
      </c>
      <c r="H1677" s="1">
        <v>7</v>
      </c>
      <c r="I1677" s="1">
        <v>0.2</v>
      </c>
      <c r="J1677" s="2" t="s">
        <v>8</v>
      </c>
    </row>
    <row r="1678" spans="1:10" ht="12" customHeight="1" x14ac:dyDescent="0.3">
      <c r="A1678" s="3" t="s">
        <v>55</v>
      </c>
      <c r="B1678" s="1">
        <v>10050013</v>
      </c>
      <c r="C1678" s="1" t="s">
        <v>11</v>
      </c>
      <c r="D1678" s="1">
        <v>10050013</v>
      </c>
      <c r="E1678" s="1" t="s">
        <v>1672</v>
      </c>
      <c r="F1678" s="2">
        <v>1</v>
      </c>
      <c r="G1678" s="2" t="s">
        <v>13</v>
      </c>
      <c r="H1678" s="1">
        <v>7</v>
      </c>
      <c r="I1678" s="1">
        <v>0.2</v>
      </c>
      <c r="J1678" s="2" t="s">
        <v>8</v>
      </c>
    </row>
    <row r="1679" spans="1:10" ht="12" customHeight="1" x14ac:dyDescent="0.3">
      <c r="A1679" s="3" t="s">
        <v>55</v>
      </c>
      <c r="B1679" s="1">
        <v>30004803</v>
      </c>
      <c r="C1679" s="1" t="s">
        <v>11</v>
      </c>
      <c r="D1679" s="1">
        <v>30004803</v>
      </c>
      <c r="E1679" s="1" t="s">
        <v>1673</v>
      </c>
      <c r="F1679" s="2">
        <v>1</v>
      </c>
      <c r="G1679" s="2" t="s">
        <v>13</v>
      </c>
      <c r="H1679" s="1">
        <v>7</v>
      </c>
      <c r="I1679" s="1">
        <v>0.2</v>
      </c>
      <c r="J1679" s="2" t="s">
        <v>8</v>
      </c>
    </row>
    <row r="1680" spans="1:10" ht="12" customHeight="1" x14ac:dyDescent="0.3">
      <c r="A1680" s="3" t="s">
        <v>55</v>
      </c>
      <c r="B1680" s="1">
        <v>30006103</v>
      </c>
      <c r="C1680" s="1" t="s">
        <v>11</v>
      </c>
      <c r="D1680" s="1">
        <v>30006103</v>
      </c>
      <c r="E1680" s="1" t="s">
        <v>1673</v>
      </c>
      <c r="F1680" s="2">
        <v>1</v>
      </c>
      <c r="G1680" s="2" t="s">
        <v>13</v>
      </c>
      <c r="H1680" s="1">
        <v>7</v>
      </c>
      <c r="I1680" s="1">
        <v>0.2</v>
      </c>
      <c r="J1680" s="2" t="s">
        <v>8</v>
      </c>
    </row>
    <row r="1681" spans="1:10" ht="12" customHeight="1" x14ac:dyDescent="0.3">
      <c r="A1681" s="3" t="s">
        <v>55</v>
      </c>
      <c r="B1681" s="1">
        <v>30006105</v>
      </c>
      <c r="C1681" s="1" t="s">
        <v>11</v>
      </c>
      <c r="D1681" s="1">
        <v>30006105</v>
      </c>
      <c r="E1681" s="1" t="s">
        <v>1674</v>
      </c>
      <c r="F1681" s="2">
        <v>1</v>
      </c>
      <c r="G1681" s="2" t="s">
        <v>13</v>
      </c>
      <c r="H1681" s="1">
        <v>7</v>
      </c>
      <c r="I1681" s="1">
        <v>0.2</v>
      </c>
      <c r="J1681" s="2" t="s">
        <v>8</v>
      </c>
    </row>
    <row r="1682" spans="1:10" ht="12" customHeight="1" x14ac:dyDescent="0.3">
      <c r="A1682" s="3" t="s">
        <v>55</v>
      </c>
      <c r="B1682" s="1">
        <v>30006802</v>
      </c>
      <c r="C1682" s="1" t="s">
        <v>11</v>
      </c>
      <c r="D1682" s="1">
        <v>30006802</v>
      </c>
      <c r="E1682" s="1" t="s">
        <v>1675</v>
      </c>
      <c r="F1682" s="2">
        <v>1</v>
      </c>
      <c r="G1682" s="2" t="s">
        <v>13</v>
      </c>
      <c r="H1682" s="1">
        <v>7</v>
      </c>
      <c r="I1682" s="1">
        <v>0.2</v>
      </c>
      <c r="J1682" s="2" t="s">
        <v>8</v>
      </c>
    </row>
    <row r="1683" spans="1:10" ht="12" customHeight="1" x14ac:dyDescent="0.3">
      <c r="A1683" s="3" t="s">
        <v>55</v>
      </c>
      <c r="B1683" s="1">
        <v>30006804</v>
      </c>
      <c r="C1683" s="1" t="s">
        <v>11</v>
      </c>
      <c r="D1683" s="1">
        <v>30006804</v>
      </c>
      <c r="E1683" s="1" t="s">
        <v>1676</v>
      </c>
      <c r="F1683" s="2">
        <v>1</v>
      </c>
      <c r="G1683" s="2" t="s">
        <v>13</v>
      </c>
      <c r="H1683" s="1">
        <v>7</v>
      </c>
      <c r="I1683" s="1">
        <v>0.2</v>
      </c>
      <c r="J1683" s="2" t="s">
        <v>8</v>
      </c>
    </row>
    <row r="1684" spans="1:10" ht="12" customHeight="1" x14ac:dyDescent="0.3">
      <c r="A1684" s="3" t="s">
        <v>55</v>
      </c>
      <c r="B1684" s="1">
        <v>30006803</v>
      </c>
      <c r="C1684" s="1" t="s">
        <v>11</v>
      </c>
      <c r="D1684" s="1">
        <v>30006803</v>
      </c>
      <c r="E1684" s="1" t="s">
        <v>1677</v>
      </c>
      <c r="F1684" s="2">
        <v>1</v>
      </c>
      <c r="G1684" s="2" t="s">
        <v>13</v>
      </c>
      <c r="H1684" s="1">
        <v>7</v>
      </c>
      <c r="I1684" s="1">
        <v>0.2</v>
      </c>
      <c r="J1684" s="2" t="s">
        <v>8</v>
      </c>
    </row>
    <row r="1685" spans="1:10" ht="12" customHeight="1" x14ac:dyDescent="0.3">
      <c r="A1685" s="3" t="s">
        <v>55</v>
      </c>
      <c r="B1685" s="1">
        <v>200308101</v>
      </c>
      <c r="C1685" s="1" t="s">
        <v>11</v>
      </c>
      <c r="D1685" s="1">
        <v>200308101</v>
      </c>
      <c r="E1685" s="1" t="s">
        <v>1678</v>
      </c>
      <c r="F1685" s="2">
        <v>1</v>
      </c>
      <c r="G1685" s="2" t="s">
        <v>13</v>
      </c>
      <c r="H1685" s="1">
        <v>7</v>
      </c>
      <c r="I1685" s="1">
        <v>0.2</v>
      </c>
      <c r="J1685" s="2" t="s">
        <v>8</v>
      </c>
    </row>
    <row r="1686" spans="1:10" ht="12" customHeight="1" x14ac:dyDescent="0.3">
      <c r="A1686" s="3" t="s">
        <v>55</v>
      </c>
      <c r="B1686" s="1">
        <v>30006114</v>
      </c>
      <c r="C1686" s="1" t="s">
        <v>11</v>
      </c>
      <c r="D1686" s="1">
        <v>30006114</v>
      </c>
      <c r="E1686" s="1" t="s">
        <v>1679</v>
      </c>
      <c r="F1686" s="2">
        <v>1</v>
      </c>
      <c r="G1686" s="2" t="s">
        <v>13</v>
      </c>
      <c r="H1686" s="1">
        <v>7</v>
      </c>
      <c r="I1686" s="1">
        <v>0.2</v>
      </c>
      <c r="J1686" s="2" t="s">
        <v>8</v>
      </c>
    </row>
    <row r="1687" spans="1:10" ht="12" customHeight="1" x14ac:dyDescent="0.3">
      <c r="A1687" s="3" t="s">
        <v>55</v>
      </c>
      <c r="B1687" s="1">
        <v>30006115</v>
      </c>
      <c r="C1687" s="1" t="s">
        <v>11</v>
      </c>
      <c r="D1687" s="1">
        <v>30006115</v>
      </c>
      <c r="E1687" s="1" t="s">
        <v>1680</v>
      </c>
      <c r="F1687" s="2">
        <v>1</v>
      </c>
      <c r="G1687" s="2" t="s">
        <v>13</v>
      </c>
      <c r="H1687" s="1">
        <v>7</v>
      </c>
      <c r="I1687" s="1">
        <v>0.2</v>
      </c>
      <c r="J1687" s="2" t="s">
        <v>8</v>
      </c>
    </row>
    <row r="1688" spans="1:10" ht="12" customHeight="1" x14ac:dyDescent="0.3">
      <c r="A1688" s="3" t="s">
        <v>57</v>
      </c>
      <c r="B1688" s="1">
        <v>30003411</v>
      </c>
      <c r="C1688" s="1" t="s">
        <v>11</v>
      </c>
      <c r="D1688" s="1">
        <v>30003411</v>
      </c>
      <c r="E1688" s="1" t="s">
        <v>555</v>
      </c>
      <c r="F1688" s="2">
        <v>1</v>
      </c>
      <c r="G1688" s="2" t="s">
        <v>13</v>
      </c>
      <c r="H1688" s="1">
        <v>7</v>
      </c>
      <c r="I1688" s="1">
        <v>0.6</v>
      </c>
      <c r="J1688" s="2" t="s">
        <v>8</v>
      </c>
    </row>
    <row r="1689" spans="1:10" ht="12" customHeight="1" x14ac:dyDescent="0.3">
      <c r="A1689" s="3" t="s">
        <v>57</v>
      </c>
      <c r="B1689" s="1">
        <v>30003411</v>
      </c>
      <c r="C1689" s="1" t="s">
        <v>11</v>
      </c>
      <c r="D1689" s="1">
        <v>30003411</v>
      </c>
      <c r="E1689" s="1" t="s">
        <v>555</v>
      </c>
      <c r="F1689" s="2">
        <v>1</v>
      </c>
      <c r="G1689" s="2" t="s">
        <v>13</v>
      </c>
      <c r="H1689" s="1">
        <v>7</v>
      </c>
      <c r="I1689" s="1">
        <v>0.6</v>
      </c>
      <c r="J1689" s="2" t="s">
        <v>8</v>
      </c>
    </row>
    <row r="1690" spans="1:10" ht="12" customHeight="1" x14ac:dyDescent="0.3">
      <c r="A1690" s="3" t="s">
        <v>57</v>
      </c>
      <c r="B1690" s="1">
        <v>30003410</v>
      </c>
      <c r="C1690" s="1" t="s">
        <v>11</v>
      </c>
      <c r="D1690" s="1">
        <v>30003410</v>
      </c>
      <c r="E1690" s="1" t="s">
        <v>556</v>
      </c>
      <c r="F1690" s="2">
        <v>1</v>
      </c>
      <c r="G1690" s="2" t="s">
        <v>13</v>
      </c>
      <c r="H1690" s="1">
        <v>7</v>
      </c>
      <c r="I1690" s="1">
        <v>0.6</v>
      </c>
      <c r="J1690" s="2" t="s">
        <v>8</v>
      </c>
    </row>
    <row r="1691" spans="1:10" ht="12" customHeight="1" x14ac:dyDescent="0.3">
      <c r="A1691" s="3" t="s">
        <v>57</v>
      </c>
      <c r="B1691" s="1">
        <v>30003410</v>
      </c>
      <c r="C1691" s="1" t="s">
        <v>11</v>
      </c>
      <c r="D1691" s="1">
        <v>30003410</v>
      </c>
      <c r="E1691" s="1" t="s">
        <v>556</v>
      </c>
      <c r="F1691" s="2">
        <v>1</v>
      </c>
      <c r="G1691" s="2" t="s">
        <v>13</v>
      </c>
      <c r="H1691" s="1">
        <v>7</v>
      </c>
      <c r="I1691" s="1">
        <v>0.6</v>
      </c>
      <c r="J1691" s="2" t="s">
        <v>8</v>
      </c>
    </row>
    <row r="1692" spans="1:10" ht="12" customHeight="1" x14ac:dyDescent="0.3">
      <c r="A1692" s="3" t="s">
        <v>57</v>
      </c>
      <c r="B1692" s="1">
        <v>30006110</v>
      </c>
      <c r="C1692" s="1" t="s">
        <v>11</v>
      </c>
      <c r="D1692" s="1">
        <v>30006110</v>
      </c>
      <c r="E1692" s="1" t="s">
        <v>1649</v>
      </c>
      <c r="F1692" s="2">
        <v>1</v>
      </c>
      <c r="G1692" s="2" t="s">
        <v>13</v>
      </c>
      <c r="H1692" s="1">
        <v>7</v>
      </c>
      <c r="I1692" s="1">
        <v>0.6</v>
      </c>
      <c r="J1692" s="2" t="s">
        <v>8</v>
      </c>
    </row>
    <row r="1693" spans="1:10" ht="12" customHeight="1" x14ac:dyDescent="0.3">
      <c r="A1693" s="3" t="s">
        <v>57</v>
      </c>
      <c r="B1693" s="1">
        <v>30006111</v>
      </c>
      <c r="C1693" s="1" t="s">
        <v>11</v>
      </c>
      <c r="D1693" s="1">
        <v>30006111</v>
      </c>
      <c r="E1693" s="1" t="s">
        <v>1650</v>
      </c>
      <c r="F1693" s="2">
        <v>1</v>
      </c>
      <c r="G1693" s="2" t="s">
        <v>13</v>
      </c>
      <c r="H1693" s="1">
        <v>7</v>
      </c>
      <c r="I1693" s="1">
        <v>0.6</v>
      </c>
      <c r="J1693" s="2" t="s">
        <v>8</v>
      </c>
    </row>
    <row r="1694" spans="1:10" ht="12" customHeight="1" x14ac:dyDescent="0.3">
      <c r="A1694" s="3" t="s">
        <v>57</v>
      </c>
      <c r="B1694" s="1">
        <v>30009602</v>
      </c>
      <c r="C1694" s="1" t="s">
        <v>11</v>
      </c>
      <c r="D1694" s="1">
        <v>30009602</v>
      </c>
      <c r="E1694" s="1" t="s">
        <v>1681</v>
      </c>
      <c r="F1694" s="2">
        <v>1</v>
      </c>
      <c r="G1694" s="2" t="s">
        <v>13</v>
      </c>
      <c r="H1694" s="1">
        <v>7</v>
      </c>
      <c r="I1694" s="1">
        <v>0.6</v>
      </c>
      <c r="J1694" s="2" t="s">
        <v>8</v>
      </c>
    </row>
    <row r="1695" spans="1:10" ht="12" customHeight="1" x14ac:dyDescent="0.3">
      <c r="A1695" s="3" t="s">
        <v>57</v>
      </c>
      <c r="B1695" s="1">
        <v>30006112</v>
      </c>
      <c r="C1695" s="1" t="s">
        <v>11</v>
      </c>
      <c r="D1695" s="1">
        <v>30006112</v>
      </c>
      <c r="E1695" s="1" t="s">
        <v>1657</v>
      </c>
      <c r="F1695" s="2">
        <v>1</v>
      </c>
      <c r="G1695" s="2" t="s">
        <v>13</v>
      </c>
      <c r="H1695" s="1">
        <v>7</v>
      </c>
      <c r="I1695" s="1">
        <v>0.6</v>
      </c>
      <c r="J1695" s="2" t="s">
        <v>8</v>
      </c>
    </row>
    <row r="1696" spans="1:10" ht="12" customHeight="1" x14ac:dyDescent="0.3">
      <c r="A1696" s="3" t="s">
        <v>57</v>
      </c>
      <c r="B1696" s="1">
        <v>30006113</v>
      </c>
      <c r="C1696" s="1" t="s">
        <v>11</v>
      </c>
      <c r="D1696" s="1">
        <v>30006113</v>
      </c>
      <c r="E1696" s="1" t="s">
        <v>1658</v>
      </c>
      <c r="F1696" s="2">
        <v>1</v>
      </c>
      <c r="G1696" s="2" t="s">
        <v>13</v>
      </c>
      <c r="H1696" s="1">
        <v>7</v>
      </c>
      <c r="I1696" s="1">
        <v>0.6</v>
      </c>
      <c r="J1696" s="2" t="s">
        <v>8</v>
      </c>
    </row>
    <row r="1697" spans="1:10" ht="12" customHeight="1" x14ac:dyDescent="0.3">
      <c r="A1697" s="3" t="s">
        <v>59</v>
      </c>
      <c r="B1697" s="1">
        <v>30082501</v>
      </c>
      <c r="C1697" s="1" t="s">
        <v>11</v>
      </c>
      <c r="D1697" s="1">
        <v>30082501</v>
      </c>
      <c r="E1697" s="1" t="s">
        <v>605</v>
      </c>
      <c r="F1697" s="2">
        <v>1</v>
      </c>
      <c r="G1697" s="2" t="s">
        <v>13</v>
      </c>
      <c r="H1697" s="1">
        <v>7</v>
      </c>
      <c r="I1697" s="1">
        <v>0.2</v>
      </c>
      <c r="J1697" s="2" t="s">
        <v>8</v>
      </c>
    </row>
    <row r="1698" spans="1:10" ht="12" customHeight="1" x14ac:dyDescent="0.3">
      <c r="A1698" s="3" t="s">
        <v>59</v>
      </c>
      <c r="B1698" s="1">
        <v>30082502</v>
      </c>
      <c r="C1698" s="1" t="s">
        <v>11</v>
      </c>
      <c r="D1698" s="1">
        <v>30082502</v>
      </c>
      <c r="E1698" s="1" t="s">
        <v>606</v>
      </c>
      <c r="F1698" s="2">
        <v>1</v>
      </c>
      <c r="G1698" s="2" t="s">
        <v>13</v>
      </c>
      <c r="H1698" s="1">
        <v>7</v>
      </c>
      <c r="I1698" s="1">
        <v>0.2</v>
      </c>
      <c r="J1698" s="2" t="s">
        <v>8</v>
      </c>
    </row>
    <row r="1699" spans="1:10" ht="12" customHeight="1" x14ac:dyDescent="0.3">
      <c r="A1699" s="3" t="s">
        <v>59</v>
      </c>
      <c r="B1699" s="1">
        <v>30082504</v>
      </c>
      <c r="C1699" s="1" t="s">
        <v>11</v>
      </c>
      <c r="D1699" s="1">
        <v>30082504</v>
      </c>
      <c r="E1699" s="1" t="s">
        <v>607</v>
      </c>
      <c r="F1699" s="2">
        <v>1</v>
      </c>
      <c r="G1699" s="2" t="s">
        <v>13</v>
      </c>
      <c r="H1699" s="1">
        <v>7</v>
      </c>
      <c r="I1699" s="1">
        <v>0.2</v>
      </c>
      <c r="J1699" s="2" t="s">
        <v>8</v>
      </c>
    </row>
    <row r="1700" spans="1:10" ht="12" customHeight="1" x14ac:dyDescent="0.3">
      <c r="A1700" s="3" t="s">
        <v>59</v>
      </c>
      <c r="B1700" s="1">
        <v>30082003</v>
      </c>
      <c r="C1700" s="1" t="s">
        <v>11</v>
      </c>
      <c r="D1700" s="1">
        <v>30082003</v>
      </c>
      <c r="E1700" s="1" t="s">
        <v>1682</v>
      </c>
      <c r="F1700" s="2">
        <v>1</v>
      </c>
      <c r="G1700" s="2" t="s">
        <v>13</v>
      </c>
      <c r="H1700" s="1">
        <v>7</v>
      </c>
      <c r="I1700" s="1">
        <v>0.2</v>
      </c>
      <c r="J1700" s="2" t="s">
        <v>8</v>
      </c>
    </row>
    <row r="1701" spans="1:10" ht="12" customHeight="1" x14ac:dyDescent="0.3">
      <c r="A1701" s="3" t="s">
        <v>59</v>
      </c>
      <c r="B1701" s="1">
        <v>30082203</v>
      </c>
      <c r="C1701" s="1" t="s">
        <v>11</v>
      </c>
      <c r="D1701" s="1">
        <v>30082203</v>
      </c>
      <c r="E1701" s="1" t="s">
        <v>1683</v>
      </c>
      <c r="F1701" s="2">
        <v>1</v>
      </c>
      <c r="G1701" s="2" t="s">
        <v>13</v>
      </c>
      <c r="H1701" s="1">
        <v>7</v>
      </c>
      <c r="I1701" s="1">
        <v>0.2</v>
      </c>
      <c r="J1701" s="2" t="s">
        <v>8</v>
      </c>
    </row>
    <row r="1702" spans="1:10" ht="12" customHeight="1" x14ac:dyDescent="0.3">
      <c r="A1702" s="3" t="s">
        <v>59</v>
      </c>
      <c r="B1702" s="1">
        <v>30082503</v>
      </c>
      <c r="C1702" s="1" t="s">
        <v>11</v>
      </c>
      <c r="D1702" s="1">
        <v>30082503</v>
      </c>
      <c r="E1702" s="1" t="s">
        <v>1684</v>
      </c>
      <c r="F1702" s="2">
        <v>1</v>
      </c>
      <c r="G1702" s="2" t="s">
        <v>13</v>
      </c>
      <c r="H1702" s="1">
        <v>7</v>
      </c>
      <c r="I1702" s="1">
        <v>0.2</v>
      </c>
      <c r="J1702" s="2" t="s">
        <v>8</v>
      </c>
    </row>
    <row r="1703" spans="1:10" ht="12" customHeight="1" x14ac:dyDescent="0.3">
      <c r="A1703" s="3" t="s">
        <v>59</v>
      </c>
      <c r="B1703" s="1">
        <v>30083501</v>
      </c>
      <c r="C1703" s="1" t="s">
        <v>11</v>
      </c>
      <c r="D1703" s="1">
        <v>30083501</v>
      </c>
      <c r="E1703" s="1" t="s">
        <v>1685</v>
      </c>
      <c r="F1703" s="2">
        <v>1</v>
      </c>
      <c r="G1703" s="2" t="s">
        <v>13</v>
      </c>
      <c r="H1703" s="1">
        <v>7</v>
      </c>
      <c r="I1703" s="1">
        <v>0.2</v>
      </c>
      <c r="J1703" s="2" t="s">
        <v>8</v>
      </c>
    </row>
    <row r="1704" spans="1:10" ht="12" customHeight="1" x14ac:dyDescent="0.3">
      <c r="A1704" s="3" t="s">
        <v>59</v>
      </c>
      <c r="B1704" s="1">
        <v>30065002</v>
      </c>
      <c r="C1704" s="1" t="s">
        <v>11</v>
      </c>
      <c r="D1704" s="1">
        <v>30065002</v>
      </c>
      <c r="E1704" s="1" t="s">
        <v>1686</v>
      </c>
      <c r="F1704" s="2">
        <v>1</v>
      </c>
      <c r="G1704" s="2" t="s">
        <v>13</v>
      </c>
      <c r="H1704" s="1">
        <v>7</v>
      </c>
      <c r="I1704" s="1">
        <v>0.2</v>
      </c>
      <c r="J1704" s="2" t="s">
        <v>8</v>
      </c>
    </row>
    <row r="1705" spans="1:10" ht="12" customHeight="1" x14ac:dyDescent="0.3">
      <c r="A1705" s="3" t="s">
        <v>59</v>
      </c>
      <c r="B1705" s="1">
        <v>30067002</v>
      </c>
      <c r="C1705" s="1" t="s">
        <v>11</v>
      </c>
      <c r="D1705" s="1">
        <v>30067002</v>
      </c>
      <c r="E1705" s="1" t="s">
        <v>1687</v>
      </c>
      <c r="F1705" s="2">
        <v>1</v>
      </c>
      <c r="G1705" s="2" t="s">
        <v>13</v>
      </c>
      <c r="H1705" s="1">
        <v>7</v>
      </c>
      <c r="I1705" s="1">
        <v>0.2</v>
      </c>
      <c r="J1705" s="2" t="s">
        <v>8</v>
      </c>
    </row>
    <row r="1706" spans="1:10" ht="12" customHeight="1" x14ac:dyDescent="0.3">
      <c r="A1706" s="3" t="s">
        <v>59</v>
      </c>
      <c r="B1706" s="1">
        <v>30065003</v>
      </c>
      <c r="C1706" s="1" t="s">
        <v>11</v>
      </c>
      <c r="D1706" s="1">
        <v>30065003</v>
      </c>
      <c r="E1706" s="1" t="s">
        <v>1688</v>
      </c>
      <c r="F1706" s="2">
        <v>1</v>
      </c>
      <c r="G1706" s="2" t="s">
        <v>13</v>
      </c>
      <c r="H1706" s="1">
        <v>7</v>
      </c>
      <c r="I1706" s="1">
        <v>0.2</v>
      </c>
      <c r="J1706" s="2" t="s">
        <v>8</v>
      </c>
    </row>
    <row r="1707" spans="1:10" ht="12" customHeight="1" x14ac:dyDescent="0.3">
      <c r="A1707" s="3" t="s">
        <v>59</v>
      </c>
      <c r="B1707" s="1">
        <v>30066003</v>
      </c>
      <c r="C1707" s="1" t="s">
        <v>11</v>
      </c>
      <c r="D1707" s="1">
        <v>30066003</v>
      </c>
      <c r="E1707" s="1" t="s">
        <v>1689</v>
      </c>
      <c r="F1707" s="2">
        <v>1</v>
      </c>
      <c r="G1707" s="2" t="s">
        <v>13</v>
      </c>
      <c r="H1707" s="1">
        <v>7</v>
      </c>
      <c r="I1707" s="1">
        <v>0.2</v>
      </c>
      <c r="J1707" s="2" t="s">
        <v>8</v>
      </c>
    </row>
    <row r="1708" spans="1:10" ht="12" customHeight="1" x14ac:dyDescent="0.3">
      <c r="A1708" s="3" t="s">
        <v>59</v>
      </c>
      <c r="B1708" s="1">
        <v>30065001</v>
      </c>
      <c r="C1708" s="1" t="s">
        <v>11</v>
      </c>
      <c r="D1708" s="1">
        <v>30065001</v>
      </c>
      <c r="E1708" s="1" t="s">
        <v>1690</v>
      </c>
      <c r="F1708" s="2">
        <v>1</v>
      </c>
      <c r="G1708" s="2" t="s">
        <v>13</v>
      </c>
      <c r="H1708" s="1">
        <v>7</v>
      </c>
      <c r="I1708" s="1">
        <v>0.2</v>
      </c>
      <c r="J1708" s="2" t="s">
        <v>8</v>
      </c>
    </row>
    <row r="1709" spans="1:10" ht="12" customHeight="1" x14ac:dyDescent="0.3">
      <c r="A1709" s="3" t="s">
        <v>59</v>
      </c>
      <c r="B1709" s="1">
        <v>30066001</v>
      </c>
      <c r="C1709" s="1" t="s">
        <v>11</v>
      </c>
      <c r="D1709" s="1">
        <v>30066001</v>
      </c>
      <c r="E1709" s="1" t="s">
        <v>1691</v>
      </c>
      <c r="F1709" s="2">
        <v>1</v>
      </c>
      <c r="G1709" s="2" t="s">
        <v>13</v>
      </c>
      <c r="H1709" s="1">
        <v>7</v>
      </c>
      <c r="I1709" s="1">
        <v>0.2</v>
      </c>
      <c r="J1709" s="2" t="s">
        <v>8</v>
      </c>
    </row>
    <row r="1710" spans="1:10" ht="12" customHeight="1" x14ac:dyDescent="0.3">
      <c r="A1710" s="3" t="s">
        <v>59</v>
      </c>
      <c r="B1710" s="1">
        <v>30076001</v>
      </c>
      <c r="C1710" s="1" t="s">
        <v>11</v>
      </c>
      <c r="D1710" s="1">
        <v>30076001</v>
      </c>
      <c r="E1710" s="1" t="s">
        <v>1692</v>
      </c>
      <c r="F1710" s="2">
        <v>1</v>
      </c>
      <c r="G1710" s="2" t="s">
        <v>13</v>
      </c>
      <c r="H1710" s="1">
        <v>7</v>
      </c>
      <c r="I1710" s="1">
        <v>0.2</v>
      </c>
      <c r="J1710" s="2" t="s">
        <v>8</v>
      </c>
    </row>
    <row r="1711" spans="1:10" ht="12" customHeight="1" x14ac:dyDescent="0.3">
      <c r="A1711" s="3" t="s">
        <v>59</v>
      </c>
      <c r="B1711" s="1">
        <v>30076002</v>
      </c>
      <c r="C1711" s="1" t="s">
        <v>11</v>
      </c>
      <c r="D1711" s="1">
        <v>30076002</v>
      </c>
      <c r="E1711" s="1" t="s">
        <v>1693</v>
      </c>
      <c r="F1711" s="2">
        <v>1</v>
      </c>
      <c r="G1711" s="2" t="s">
        <v>13</v>
      </c>
      <c r="H1711" s="1">
        <v>7</v>
      </c>
      <c r="I1711" s="1">
        <v>0.2</v>
      </c>
      <c r="J1711" s="2" t="s">
        <v>8</v>
      </c>
    </row>
    <row r="1712" spans="1:10" ht="12" customHeight="1" x14ac:dyDescent="0.3">
      <c r="A1712" s="3" t="s">
        <v>59</v>
      </c>
      <c r="B1712" s="1">
        <v>30074004</v>
      </c>
      <c r="C1712" s="1" t="s">
        <v>11</v>
      </c>
      <c r="D1712" s="1">
        <v>30074004</v>
      </c>
      <c r="E1712" s="1" t="s">
        <v>1694</v>
      </c>
      <c r="F1712" s="2">
        <v>1</v>
      </c>
      <c r="G1712" s="2" t="s">
        <v>13</v>
      </c>
      <c r="H1712" s="1">
        <v>7</v>
      </c>
      <c r="I1712" s="1">
        <v>0.2</v>
      </c>
      <c r="J1712" s="2" t="s">
        <v>8</v>
      </c>
    </row>
    <row r="1713" spans="1:10" ht="12" customHeight="1" x14ac:dyDescent="0.3">
      <c r="A1713" s="3" t="s">
        <v>59</v>
      </c>
      <c r="B1713" s="1">
        <v>30074003</v>
      </c>
      <c r="C1713" s="1" t="s">
        <v>11</v>
      </c>
      <c r="D1713" s="1">
        <v>30074003</v>
      </c>
      <c r="E1713" s="1" t="s">
        <v>1695</v>
      </c>
      <c r="F1713" s="2">
        <v>1</v>
      </c>
      <c r="G1713" s="2" t="s">
        <v>13</v>
      </c>
      <c r="H1713" s="1">
        <v>7</v>
      </c>
      <c r="I1713" s="1">
        <v>0.2</v>
      </c>
      <c r="J1713" s="2" t="s">
        <v>8</v>
      </c>
    </row>
    <row r="1714" spans="1:10" ht="12" customHeight="1" x14ac:dyDescent="0.3">
      <c r="A1714" s="3" t="s">
        <v>59</v>
      </c>
      <c r="B1714" s="1">
        <v>30074005</v>
      </c>
      <c r="C1714" s="1" t="s">
        <v>11</v>
      </c>
      <c r="D1714" s="1">
        <v>30074005</v>
      </c>
      <c r="E1714" s="1" t="s">
        <v>1696</v>
      </c>
      <c r="F1714" s="2">
        <v>1</v>
      </c>
      <c r="G1714" s="2" t="s">
        <v>13</v>
      </c>
      <c r="H1714" s="1">
        <v>7</v>
      </c>
      <c r="I1714" s="1">
        <v>0.2</v>
      </c>
      <c r="J1714" s="2" t="s">
        <v>8</v>
      </c>
    </row>
    <row r="1715" spans="1:10" ht="12" customHeight="1" x14ac:dyDescent="0.3">
      <c r="A1715" s="3" t="s">
        <v>59</v>
      </c>
      <c r="B1715" s="1">
        <v>30074002</v>
      </c>
      <c r="C1715" s="1" t="s">
        <v>11</v>
      </c>
      <c r="D1715" s="1">
        <v>30074002</v>
      </c>
      <c r="E1715" s="1" t="s">
        <v>1697</v>
      </c>
      <c r="F1715" s="2">
        <v>1</v>
      </c>
      <c r="G1715" s="2" t="s">
        <v>13</v>
      </c>
      <c r="H1715" s="1">
        <v>7</v>
      </c>
      <c r="I1715" s="1">
        <v>0.2</v>
      </c>
      <c r="J1715" s="2" t="s">
        <v>8</v>
      </c>
    </row>
    <row r="1716" spans="1:10" ht="12" customHeight="1" x14ac:dyDescent="0.3">
      <c r="A1716" s="3" t="s">
        <v>59</v>
      </c>
      <c r="B1716" s="1">
        <v>30074001</v>
      </c>
      <c r="C1716" s="1" t="s">
        <v>11</v>
      </c>
      <c r="D1716" s="1">
        <v>30074001</v>
      </c>
      <c r="E1716" s="1" t="s">
        <v>1698</v>
      </c>
      <c r="F1716" s="2">
        <v>1</v>
      </c>
      <c r="G1716" s="2" t="s">
        <v>13</v>
      </c>
      <c r="H1716" s="1">
        <v>7</v>
      </c>
      <c r="I1716" s="1">
        <v>0.2</v>
      </c>
      <c r="J1716" s="2" t="s">
        <v>8</v>
      </c>
    </row>
    <row r="1717" spans="1:10" ht="12" customHeight="1" x14ac:dyDescent="0.3">
      <c r="A1717" s="3" t="s">
        <v>59</v>
      </c>
      <c r="B1717" s="1">
        <v>30074001</v>
      </c>
      <c r="C1717" s="1" t="s">
        <v>11</v>
      </c>
      <c r="D1717" s="1">
        <v>30074001</v>
      </c>
      <c r="E1717" s="1" t="s">
        <v>1698</v>
      </c>
      <c r="F1717" s="2">
        <v>1</v>
      </c>
      <c r="G1717" s="2" t="s">
        <v>13</v>
      </c>
      <c r="H1717" s="1">
        <v>7</v>
      </c>
      <c r="I1717" s="1">
        <v>0.2</v>
      </c>
      <c r="J1717" s="2" t="s">
        <v>8</v>
      </c>
    </row>
    <row r="1718" spans="1:10" ht="12" customHeight="1" x14ac:dyDescent="0.3">
      <c r="A1718" s="3" t="s">
        <v>59</v>
      </c>
      <c r="B1718" s="1">
        <v>30086001</v>
      </c>
      <c r="C1718" s="1" t="s">
        <v>11</v>
      </c>
      <c r="D1718" s="1">
        <v>30086001</v>
      </c>
      <c r="E1718" s="1" t="s">
        <v>1699</v>
      </c>
      <c r="F1718" s="2">
        <v>1</v>
      </c>
      <c r="G1718" s="2" t="s">
        <v>13</v>
      </c>
      <c r="H1718" s="1">
        <v>7</v>
      </c>
      <c r="I1718" s="1">
        <v>0.2</v>
      </c>
      <c r="J1718" s="2" t="s">
        <v>8</v>
      </c>
    </row>
    <row r="1719" spans="1:10" ht="12" customHeight="1" x14ac:dyDescent="0.3">
      <c r="A1719" s="3" t="s">
        <v>59</v>
      </c>
      <c r="B1719" s="1">
        <v>20024007</v>
      </c>
      <c r="C1719" s="1" t="s">
        <v>11</v>
      </c>
      <c r="D1719" s="1">
        <v>20024007</v>
      </c>
      <c r="E1719" s="1" t="s">
        <v>1700</v>
      </c>
      <c r="F1719" s="2">
        <v>1</v>
      </c>
      <c r="G1719" s="2" t="s">
        <v>13</v>
      </c>
      <c r="H1719" s="1">
        <v>7</v>
      </c>
      <c r="I1719" s="1">
        <v>0.2</v>
      </c>
      <c r="J1719" s="2" t="s">
        <v>8</v>
      </c>
    </row>
    <row r="1720" spans="1:10" ht="12" customHeight="1" x14ac:dyDescent="0.3">
      <c r="A1720" s="3" t="s">
        <v>59</v>
      </c>
      <c r="B1720" s="1">
        <v>20024003</v>
      </c>
      <c r="C1720" s="1" t="s">
        <v>11</v>
      </c>
      <c r="D1720" s="1">
        <v>20024003</v>
      </c>
      <c r="E1720" s="1" t="s">
        <v>1701</v>
      </c>
      <c r="F1720" s="2">
        <v>1</v>
      </c>
      <c r="G1720" s="2" t="s">
        <v>13</v>
      </c>
      <c r="H1720" s="1">
        <v>7</v>
      </c>
      <c r="I1720" s="1">
        <v>0.2</v>
      </c>
      <c r="J1720" s="2" t="s">
        <v>8</v>
      </c>
    </row>
    <row r="1721" spans="1:10" ht="12" customHeight="1" x14ac:dyDescent="0.3">
      <c r="A1721" s="3" t="s">
        <v>59</v>
      </c>
      <c r="B1721" s="1">
        <v>20024006</v>
      </c>
      <c r="C1721" s="1" t="s">
        <v>11</v>
      </c>
      <c r="D1721" s="1">
        <v>20024006</v>
      </c>
      <c r="E1721" s="1" t="s">
        <v>1702</v>
      </c>
      <c r="F1721" s="2">
        <v>1</v>
      </c>
      <c r="G1721" s="2" t="s">
        <v>13</v>
      </c>
      <c r="H1721" s="1">
        <v>7</v>
      </c>
      <c r="I1721" s="1">
        <v>0.2</v>
      </c>
      <c r="J1721" s="2" t="s">
        <v>8</v>
      </c>
    </row>
    <row r="1722" spans="1:10" ht="12" customHeight="1" x14ac:dyDescent="0.3">
      <c r="A1722" s="3" t="s">
        <v>59</v>
      </c>
      <c r="B1722" s="1">
        <v>20024008</v>
      </c>
      <c r="C1722" s="1" t="s">
        <v>11</v>
      </c>
      <c r="D1722" s="1">
        <v>20024008</v>
      </c>
      <c r="E1722" s="1" t="s">
        <v>1703</v>
      </c>
      <c r="F1722" s="2">
        <v>1</v>
      </c>
      <c r="G1722" s="2" t="s">
        <v>13</v>
      </c>
      <c r="H1722" s="1">
        <v>7</v>
      </c>
      <c r="I1722" s="1">
        <v>0.2</v>
      </c>
      <c r="J1722" s="2" t="s">
        <v>8</v>
      </c>
    </row>
    <row r="1723" spans="1:10" ht="12" customHeight="1" x14ac:dyDescent="0.3">
      <c r="A1723" s="3" t="s">
        <v>59</v>
      </c>
      <c r="B1723" s="1">
        <v>20024008</v>
      </c>
      <c r="C1723" s="1" t="s">
        <v>11</v>
      </c>
      <c r="D1723" s="1">
        <v>20024008</v>
      </c>
      <c r="E1723" s="1" t="s">
        <v>1703</v>
      </c>
      <c r="F1723" s="2">
        <v>1</v>
      </c>
      <c r="G1723" s="2" t="s">
        <v>13</v>
      </c>
      <c r="H1723" s="1">
        <v>7</v>
      </c>
      <c r="I1723" s="1">
        <v>0.2</v>
      </c>
      <c r="J1723" s="2" t="s">
        <v>8</v>
      </c>
    </row>
    <row r="1724" spans="1:10" ht="12" customHeight="1" x14ac:dyDescent="0.3">
      <c r="A1724" s="3" t="s">
        <v>59</v>
      </c>
      <c r="B1724" s="1">
        <v>20026008</v>
      </c>
      <c r="C1724" s="1" t="s">
        <v>11</v>
      </c>
      <c r="D1724" s="1">
        <v>20026008</v>
      </c>
      <c r="E1724" s="1" t="s">
        <v>1704</v>
      </c>
      <c r="F1724" s="2">
        <v>1</v>
      </c>
      <c r="G1724" s="2" t="s">
        <v>13</v>
      </c>
      <c r="H1724" s="1">
        <v>7</v>
      </c>
      <c r="I1724" s="1">
        <v>0.2</v>
      </c>
      <c r="J1724" s="2" t="s">
        <v>8</v>
      </c>
    </row>
    <row r="1725" spans="1:10" ht="12" customHeight="1" x14ac:dyDescent="0.3">
      <c r="A1725" s="3" t="s">
        <v>59</v>
      </c>
      <c r="B1725" s="1">
        <v>20024005</v>
      </c>
      <c r="C1725" s="1" t="s">
        <v>11</v>
      </c>
      <c r="D1725" s="1">
        <v>20024005</v>
      </c>
      <c r="E1725" s="1" t="s">
        <v>1705</v>
      </c>
      <c r="F1725" s="2">
        <v>1</v>
      </c>
      <c r="G1725" s="2" t="s">
        <v>13</v>
      </c>
      <c r="H1725" s="1">
        <v>7</v>
      </c>
      <c r="I1725" s="1">
        <v>0.2</v>
      </c>
      <c r="J1725" s="2" t="s">
        <v>8</v>
      </c>
    </row>
    <row r="1726" spans="1:10" ht="12" customHeight="1" x14ac:dyDescent="0.3">
      <c r="A1726" s="3" t="s">
        <v>59</v>
      </c>
      <c r="B1726" s="1">
        <v>30096002</v>
      </c>
      <c r="C1726" s="1" t="s">
        <v>11</v>
      </c>
      <c r="D1726" s="1">
        <v>30096002</v>
      </c>
      <c r="E1726" s="1" t="s">
        <v>1706</v>
      </c>
      <c r="F1726" s="2">
        <v>1</v>
      </c>
      <c r="G1726" s="2" t="s">
        <v>13</v>
      </c>
      <c r="H1726" s="1">
        <v>7</v>
      </c>
      <c r="I1726" s="1">
        <v>0.2</v>
      </c>
      <c r="J1726" s="2" t="s">
        <v>8</v>
      </c>
    </row>
    <row r="1727" spans="1:10" ht="12" customHeight="1" x14ac:dyDescent="0.3">
      <c r="A1727" s="3" t="s">
        <v>59</v>
      </c>
      <c r="B1727" s="1">
        <v>30096003</v>
      </c>
      <c r="C1727" s="1" t="s">
        <v>11</v>
      </c>
      <c r="D1727" s="1">
        <v>30096003</v>
      </c>
      <c r="E1727" s="1" t="s">
        <v>1707</v>
      </c>
      <c r="F1727" s="2">
        <v>1</v>
      </c>
      <c r="G1727" s="2" t="s">
        <v>13</v>
      </c>
      <c r="H1727" s="1">
        <v>7</v>
      </c>
      <c r="I1727" s="1">
        <v>0.2</v>
      </c>
      <c r="J1727" s="2" t="s">
        <v>8</v>
      </c>
    </row>
    <row r="1728" spans="1:10" ht="12" customHeight="1" x14ac:dyDescent="0.3">
      <c r="A1728" s="3" t="s">
        <v>59</v>
      </c>
      <c r="B1728" s="1">
        <v>30090003</v>
      </c>
      <c r="C1728" s="1" t="s">
        <v>11</v>
      </c>
      <c r="D1728" s="1">
        <v>30090003</v>
      </c>
      <c r="E1728" s="1" t="s">
        <v>1708</v>
      </c>
      <c r="F1728" s="2">
        <v>1</v>
      </c>
      <c r="G1728" s="2" t="s">
        <v>13</v>
      </c>
      <c r="H1728" s="1">
        <v>7</v>
      </c>
      <c r="I1728" s="1">
        <v>0.2</v>
      </c>
      <c r="J1728" s="2" t="s">
        <v>8</v>
      </c>
    </row>
    <row r="1729" spans="1:10" ht="12" customHeight="1" x14ac:dyDescent="0.3">
      <c r="A1729" s="3" t="s">
        <v>59</v>
      </c>
      <c r="B1729" s="1">
        <v>30090003</v>
      </c>
      <c r="C1729" s="1" t="s">
        <v>11</v>
      </c>
      <c r="D1729" s="1">
        <v>30090003</v>
      </c>
      <c r="E1729" s="1" t="s">
        <v>1708</v>
      </c>
      <c r="F1729" s="2">
        <v>1</v>
      </c>
      <c r="G1729" s="2" t="s">
        <v>13</v>
      </c>
      <c r="H1729" s="1">
        <v>7</v>
      </c>
      <c r="I1729" s="1">
        <v>0.2</v>
      </c>
      <c r="J1729" s="2" t="s">
        <v>8</v>
      </c>
    </row>
    <row r="1730" spans="1:10" ht="12" customHeight="1" x14ac:dyDescent="0.3">
      <c r="A1730" s="3" t="s">
        <v>59</v>
      </c>
      <c r="B1730" s="1">
        <v>30090002</v>
      </c>
      <c r="C1730" s="1" t="s">
        <v>11</v>
      </c>
      <c r="D1730" s="1">
        <v>30090002</v>
      </c>
      <c r="E1730" s="1" t="s">
        <v>1709</v>
      </c>
      <c r="F1730" s="2">
        <v>1</v>
      </c>
      <c r="G1730" s="2" t="s">
        <v>13</v>
      </c>
      <c r="H1730" s="1">
        <v>7</v>
      </c>
      <c r="I1730" s="1">
        <v>0.2</v>
      </c>
      <c r="J1730" s="2" t="s">
        <v>8</v>
      </c>
    </row>
    <row r="1731" spans="1:10" ht="12" customHeight="1" x14ac:dyDescent="0.3">
      <c r="A1731" s="3" t="s">
        <v>59</v>
      </c>
      <c r="B1731" s="1">
        <v>30090004</v>
      </c>
      <c r="C1731" s="1" t="s">
        <v>11</v>
      </c>
      <c r="D1731" s="1">
        <v>30090004</v>
      </c>
      <c r="E1731" s="1" t="s">
        <v>1710</v>
      </c>
      <c r="F1731" s="2">
        <v>1</v>
      </c>
      <c r="G1731" s="2" t="s">
        <v>13</v>
      </c>
      <c r="H1731" s="1">
        <v>7</v>
      </c>
      <c r="I1731" s="1">
        <v>0.2</v>
      </c>
      <c r="J1731" s="2" t="s">
        <v>8</v>
      </c>
    </row>
    <row r="1732" spans="1:10" ht="12" customHeight="1" x14ac:dyDescent="0.3">
      <c r="A1732" s="3" t="s">
        <v>59</v>
      </c>
      <c r="B1732" s="1">
        <v>30009001</v>
      </c>
      <c r="C1732" s="1" t="s">
        <v>11</v>
      </c>
      <c r="D1732" s="1">
        <v>30009001</v>
      </c>
      <c r="E1732" s="1" t="s">
        <v>1711</v>
      </c>
      <c r="F1732" s="2">
        <v>1</v>
      </c>
      <c r="G1732" s="2" t="s">
        <v>13</v>
      </c>
      <c r="H1732" s="1">
        <v>7</v>
      </c>
      <c r="I1732" s="1">
        <v>0.2</v>
      </c>
      <c r="J1732" s="2" t="s">
        <v>8</v>
      </c>
    </row>
    <row r="1733" spans="1:10" ht="12" customHeight="1" x14ac:dyDescent="0.3">
      <c r="A1733" s="3" t="s">
        <v>59</v>
      </c>
      <c r="B1733" s="1">
        <v>30009601</v>
      </c>
      <c r="C1733" s="1" t="s">
        <v>11</v>
      </c>
      <c r="D1733" s="1">
        <v>30009601</v>
      </c>
      <c r="E1733" s="1" t="s">
        <v>1712</v>
      </c>
      <c r="F1733" s="2">
        <v>1</v>
      </c>
      <c r="G1733" s="2" t="s">
        <v>13</v>
      </c>
      <c r="H1733" s="1">
        <v>7</v>
      </c>
      <c r="I1733" s="1">
        <v>0.2</v>
      </c>
      <c r="J1733" s="2" t="s">
        <v>8</v>
      </c>
    </row>
    <row r="1734" spans="1:10" ht="12" customHeight="1" x14ac:dyDescent="0.3">
      <c r="A1734" s="3" t="s">
        <v>59</v>
      </c>
      <c r="B1734" s="1">
        <v>30006001</v>
      </c>
      <c r="C1734" s="1" t="s">
        <v>11</v>
      </c>
      <c r="D1734" s="1">
        <v>30006001</v>
      </c>
      <c r="E1734" s="1" t="s">
        <v>1713</v>
      </c>
      <c r="F1734" s="2">
        <v>1</v>
      </c>
      <c r="G1734" s="2" t="s">
        <v>13</v>
      </c>
      <c r="H1734" s="1">
        <v>7</v>
      </c>
      <c r="I1734" s="1">
        <v>0.2</v>
      </c>
      <c r="J1734" s="2" t="s">
        <v>8</v>
      </c>
    </row>
    <row r="1735" spans="1:10" ht="12" customHeight="1" x14ac:dyDescent="0.3">
      <c r="A1735" s="3" t="s">
        <v>59</v>
      </c>
      <c r="B1735" s="1">
        <v>30009607</v>
      </c>
      <c r="C1735" s="1" t="s">
        <v>11</v>
      </c>
      <c r="D1735" s="1">
        <v>30009607</v>
      </c>
      <c r="E1735" s="1" t="s">
        <v>1714</v>
      </c>
      <c r="F1735" s="2">
        <v>1</v>
      </c>
      <c r="G1735" s="2" t="s">
        <v>13</v>
      </c>
      <c r="H1735" s="1">
        <v>7</v>
      </c>
      <c r="I1735" s="1">
        <v>0.2</v>
      </c>
      <c r="J1735" s="2" t="s">
        <v>8</v>
      </c>
    </row>
    <row r="1736" spans="1:10" ht="12" customHeight="1" x14ac:dyDescent="0.3">
      <c r="A1736" s="3" t="s">
        <v>59</v>
      </c>
      <c r="B1736" s="1">
        <v>30002002</v>
      </c>
      <c r="C1736" s="1" t="s">
        <v>11</v>
      </c>
      <c r="D1736" s="1">
        <v>30002002</v>
      </c>
      <c r="E1736" s="1" t="s">
        <v>1715</v>
      </c>
      <c r="F1736" s="2">
        <v>1</v>
      </c>
      <c r="G1736" s="2" t="s">
        <v>13</v>
      </c>
      <c r="H1736" s="1">
        <v>7</v>
      </c>
      <c r="I1736" s="1">
        <v>0.2</v>
      </c>
      <c r="J1736" s="2" t="s">
        <v>8</v>
      </c>
    </row>
    <row r="1737" spans="1:10" ht="12" customHeight="1" x14ac:dyDescent="0.3">
      <c r="A1737" s="3" t="s">
        <v>59</v>
      </c>
      <c r="B1737" s="1">
        <v>30003502</v>
      </c>
      <c r="C1737" s="1" t="s">
        <v>11</v>
      </c>
      <c r="D1737" s="1">
        <v>30003502</v>
      </c>
      <c r="E1737" s="1" t="s">
        <v>1716</v>
      </c>
      <c r="F1737" s="2">
        <v>1</v>
      </c>
      <c r="G1737" s="2" t="s">
        <v>13</v>
      </c>
      <c r="H1737" s="1">
        <v>7</v>
      </c>
      <c r="I1737" s="1">
        <v>0.2</v>
      </c>
      <c r="J1737" s="2" t="s">
        <v>8</v>
      </c>
    </row>
    <row r="1738" spans="1:10" ht="12" customHeight="1" x14ac:dyDescent="0.3">
      <c r="A1738" s="3" t="s">
        <v>59</v>
      </c>
      <c r="B1738" s="1">
        <v>30008001</v>
      </c>
      <c r="C1738" s="1" t="s">
        <v>11</v>
      </c>
      <c r="D1738" s="1">
        <v>30008001</v>
      </c>
      <c r="E1738" s="1" t="s">
        <v>1717</v>
      </c>
      <c r="F1738" s="2">
        <v>1</v>
      </c>
      <c r="G1738" s="2" t="s">
        <v>13</v>
      </c>
      <c r="H1738" s="1">
        <v>7</v>
      </c>
      <c r="I1738" s="1">
        <v>0.2</v>
      </c>
      <c r="J1738" s="2" t="s">
        <v>8</v>
      </c>
    </row>
    <row r="1739" spans="1:10" ht="12" customHeight="1" x14ac:dyDescent="0.3">
      <c r="A1739" s="3" t="s">
        <v>59</v>
      </c>
      <c r="B1739" s="1">
        <v>30004005</v>
      </c>
      <c r="C1739" s="1" t="s">
        <v>11</v>
      </c>
      <c r="D1739" s="1">
        <v>30004005</v>
      </c>
      <c r="E1739" s="1" t="s">
        <v>1718</v>
      </c>
      <c r="F1739" s="2">
        <v>1</v>
      </c>
      <c r="G1739" s="2" t="s">
        <v>13</v>
      </c>
      <c r="H1739" s="1">
        <v>7</v>
      </c>
      <c r="I1739" s="1">
        <v>0.2</v>
      </c>
      <c r="J1739" s="2" t="s">
        <v>8</v>
      </c>
    </row>
    <row r="1740" spans="1:10" ht="12" customHeight="1" x14ac:dyDescent="0.3">
      <c r="A1740" s="3" t="s">
        <v>59</v>
      </c>
      <c r="B1740" s="1">
        <v>30004003</v>
      </c>
      <c r="C1740" s="1" t="s">
        <v>11</v>
      </c>
      <c r="D1740" s="1">
        <v>30004003</v>
      </c>
      <c r="E1740" s="1" t="s">
        <v>1719</v>
      </c>
      <c r="F1740" s="2">
        <v>1</v>
      </c>
      <c r="G1740" s="2" t="s">
        <v>13</v>
      </c>
      <c r="H1740" s="1">
        <v>7</v>
      </c>
      <c r="I1740" s="1">
        <v>0.2</v>
      </c>
      <c r="J1740" s="2" t="s">
        <v>8</v>
      </c>
    </row>
    <row r="1741" spans="1:10" ht="12" customHeight="1" x14ac:dyDescent="0.3">
      <c r="A1741" s="3" t="s">
        <v>59</v>
      </c>
      <c r="B1741" s="1">
        <v>30004004</v>
      </c>
      <c r="C1741" s="1" t="s">
        <v>11</v>
      </c>
      <c r="D1741" s="1">
        <v>30004004</v>
      </c>
      <c r="E1741" s="1" t="s">
        <v>1720</v>
      </c>
      <c r="F1741" s="2">
        <v>1</v>
      </c>
      <c r="G1741" s="2" t="s">
        <v>13</v>
      </c>
      <c r="H1741" s="1">
        <v>7</v>
      </c>
      <c r="I1741" s="1">
        <v>0.2</v>
      </c>
      <c r="J1741" s="2" t="s">
        <v>8</v>
      </c>
    </row>
    <row r="1742" spans="1:10" ht="12" customHeight="1" x14ac:dyDescent="0.3">
      <c r="A1742" s="3" t="s">
        <v>59</v>
      </c>
      <c r="B1742" s="1">
        <v>30004002</v>
      </c>
      <c r="C1742" s="1" t="s">
        <v>11</v>
      </c>
      <c r="D1742" s="1">
        <v>30004002</v>
      </c>
      <c r="E1742" s="1" t="s">
        <v>1721</v>
      </c>
      <c r="F1742" s="2">
        <v>1</v>
      </c>
      <c r="G1742" s="2" t="s">
        <v>13</v>
      </c>
      <c r="H1742" s="1">
        <v>7</v>
      </c>
      <c r="I1742" s="1">
        <v>0.2</v>
      </c>
      <c r="J1742" s="2" t="s">
        <v>8</v>
      </c>
    </row>
    <row r="1743" spans="1:10" ht="12" customHeight="1" x14ac:dyDescent="0.3">
      <c r="A1743" s="3" t="s">
        <v>59</v>
      </c>
      <c r="B1743" s="1">
        <v>30006008</v>
      </c>
      <c r="C1743" s="1" t="s">
        <v>11</v>
      </c>
      <c r="D1743" s="1">
        <v>30006008</v>
      </c>
      <c r="E1743" s="1" t="s">
        <v>1722</v>
      </c>
      <c r="F1743" s="2">
        <v>1</v>
      </c>
      <c r="G1743" s="2" t="s">
        <v>13</v>
      </c>
      <c r="H1743" s="1">
        <v>7</v>
      </c>
      <c r="I1743" s="1">
        <v>0.2</v>
      </c>
      <c r="J1743" s="2" t="s">
        <v>8</v>
      </c>
    </row>
    <row r="1744" spans="1:10" ht="12" customHeight="1" x14ac:dyDescent="0.3">
      <c r="A1744" s="3" t="s">
        <v>59</v>
      </c>
      <c r="B1744" s="1">
        <v>30006007</v>
      </c>
      <c r="C1744" s="1" t="s">
        <v>11</v>
      </c>
      <c r="D1744" s="1">
        <v>30006007</v>
      </c>
      <c r="E1744" s="1" t="s">
        <v>1723</v>
      </c>
      <c r="F1744" s="2">
        <v>1</v>
      </c>
      <c r="G1744" s="2" t="s">
        <v>13</v>
      </c>
      <c r="H1744" s="1">
        <v>7</v>
      </c>
      <c r="I1744" s="1">
        <v>0.2</v>
      </c>
      <c r="J1744" s="2" t="s">
        <v>8</v>
      </c>
    </row>
    <row r="1745" spans="1:10" ht="12" customHeight="1" x14ac:dyDescent="0.3">
      <c r="A1745" s="3" t="s">
        <v>59</v>
      </c>
      <c r="B1745" s="1">
        <v>30004513</v>
      </c>
      <c r="C1745" s="1" t="s">
        <v>11</v>
      </c>
      <c r="D1745" s="1">
        <v>30004513</v>
      </c>
      <c r="E1745" s="1" t="s">
        <v>1724</v>
      </c>
      <c r="F1745" s="2">
        <v>1</v>
      </c>
      <c r="G1745" s="2" t="s">
        <v>13</v>
      </c>
      <c r="H1745" s="1">
        <v>7</v>
      </c>
      <c r="I1745" s="1">
        <v>0.2</v>
      </c>
      <c r="J1745" s="2" t="s">
        <v>8</v>
      </c>
    </row>
    <row r="1746" spans="1:10" ht="12" customHeight="1" x14ac:dyDescent="0.3">
      <c r="A1746" s="3" t="s">
        <v>59</v>
      </c>
      <c r="B1746" s="1">
        <v>30004516</v>
      </c>
      <c r="C1746" s="1" t="s">
        <v>11</v>
      </c>
      <c r="D1746" s="1">
        <v>30004516</v>
      </c>
      <c r="E1746" s="1" t="s">
        <v>1725</v>
      </c>
      <c r="F1746" s="2">
        <v>1</v>
      </c>
      <c r="G1746" s="2" t="s">
        <v>13</v>
      </c>
      <c r="H1746" s="1">
        <v>7</v>
      </c>
      <c r="I1746" s="1">
        <v>0.2</v>
      </c>
      <c r="J1746" s="2" t="s">
        <v>8</v>
      </c>
    </row>
    <row r="1747" spans="1:10" ht="12" customHeight="1" x14ac:dyDescent="0.3">
      <c r="A1747" s="3" t="s">
        <v>59</v>
      </c>
      <c r="B1747" s="1">
        <v>30004514</v>
      </c>
      <c r="C1747" s="1" t="s">
        <v>11</v>
      </c>
      <c r="D1747" s="1">
        <v>30004514</v>
      </c>
      <c r="E1747" s="1" t="s">
        <v>1726</v>
      </c>
      <c r="F1747" s="2">
        <v>1</v>
      </c>
      <c r="G1747" s="2" t="s">
        <v>13</v>
      </c>
      <c r="H1747" s="1">
        <v>7</v>
      </c>
      <c r="I1747" s="1">
        <v>0.2</v>
      </c>
      <c r="J1747" s="2" t="s">
        <v>8</v>
      </c>
    </row>
    <row r="1748" spans="1:10" ht="12" customHeight="1" x14ac:dyDescent="0.3">
      <c r="A1748" s="3" t="s">
        <v>59</v>
      </c>
      <c r="B1748" s="1">
        <v>30004515</v>
      </c>
      <c r="C1748" s="1" t="s">
        <v>11</v>
      </c>
      <c r="D1748" s="1">
        <v>30004515</v>
      </c>
      <c r="E1748" s="1" t="s">
        <v>1727</v>
      </c>
      <c r="F1748" s="2">
        <v>1</v>
      </c>
      <c r="G1748" s="2" t="s">
        <v>13</v>
      </c>
      <c r="H1748" s="1">
        <v>7</v>
      </c>
      <c r="I1748" s="1">
        <v>0.2</v>
      </c>
      <c r="J1748" s="2" t="s">
        <v>8</v>
      </c>
    </row>
    <row r="1749" spans="1:10" ht="12" customHeight="1" x14ac:dyDescent="0.3">
      <c r="A1749" s="3" t="s">
        <v>59</v>
      </c>
      <c r="B1749" s="1">
        <v>30004507</v>
      </c>
      <c r="C1749" s="1" t="s">
        <v>11</v>
      </c>
      <c r="D1749" s="1">
        <v>30004507</v>
      </c>
      <c r="E1749" s="1" t="s">
        <v>1728</v>
      </c>
      <c r="F1749" s="2">
        <v>1</v>
      </c>
      <c r="G1749" s="2" t="s">
        <v>13</v>
      </c>
      <c r="H1749" s="1">
        <v>7</v>
      </c>
      <c r="I1749" s="1">
        <v>0.2</v>
      </c>
      <c r="J1749" s="2" t="s">
        <v>8</v>
      </c>
    </row>
    <row r="1750" spans="1:10" ht="12" customHeight="1" x14ac:dyDescent="0.3">
      <c r="A1750" s="3" t="s">
        <v>59</v>
      </c>
      <c r="B1750" s="1">
        <v>30002009</v>
      </c>
      <c r="C1750" s="1" t="s">
        <v>11</v>
      </c>
      <c r="D1750" s="1">
        <v>30002009</v>
      </c>
      <c r="E1750" s="1" t="s">
        <v>1729</v>
      </c>
      <c r="F1750" s="2">
        <v>1</v>
      </c>
      <c r="G1750" s="2" t="s">
        <v>13</v>
      </c>
      <c r="H1750" s="1">
        <v>7</v>
      </c>
      <c r="I1750" s="1">
        <v>0.2</v>
      </c>
      <c r="J1750" s="2" t="s">
        <v>8</v>
      </c>
    </row>
    <row r="1751" spans="1:10" ht="12" customHeight="1" x14ac:dyDescent="0.3">
      <c r="A1751" s="3" t="s">
        <v>59</v>
      </c>
      <c r="B1751" s="1">
        <v>30002009</v>
      </c>
      <c r="C1751" s="1" t="s">
        <v>11</v>
      </c>
      <c r="D1751" s="1">
        <v>30002009</v>
      </c>
      <c r="E1751" s="1" t="s">
        <v>1729</v>
      </c>
      <c r="F1751" s="2">
        <v>1</v>
      </c>
      <c r="G1751" s="2" t="s">
        <v>13</v>
      </c>
      <c r="H1751" s="1">
        <v>7</v>
      </c>
      <c r="I1751" s="1">
        <v>0.2</v>
      </c>
      <c r="J1751" s="2" t="s">
        <v>8</v>
      </c>
    </row>
    <row r="1752" spans="1:10" ht="12" customHeight="1" x14ac:dyDescent="0.3">
      <c r="A1752" s="3" t="s">
        <v>59</v>
      </c>
      <c r="B1752" s="1">
        <v>30002007</v>
      </c>
      <c r="C1752" s="1" t="s">
        <v>11</v>
      </c>
      <c r="D1752" s="1">
        <v>30002007</v>
      </c>
      <c r="E1752" s="1" t="s">
        <v>1730</v>
      </c>
      <c r="F1752" s="2">
        <v>1</v>
      </c>
      <c r="G1752" s="2" t="s">
        <v>13</v>
      </c>
      <c r="H1752" s="1">
        <v>7</v>
      </c>
      <c r="I1752" s="1">
        <v>0.2</v>
      </c>
      <c r="J1752" s="2" t="s">
        <v>8</v>
      </c>
    </row>
    <row r="1753" spans="1:10" ht="12" customHeight="1" x14ac:dyDescent="0.3">
      <c r="A1753" s="3" t="s">
        <v>59</v>
      </c>
      <c r="B1753" s="1">
        <v>30002005</v>
      </c>
      <c r="C1753" s="1" t="s">
        <v>11</v>
      </c>
      <c r="D1753" s="1">
        <v>30002005</v>
      </c>
      <c r="E1753" s="1" t="s">
        <v>1731</v>
      </c>
      <c r="F1753" s="2">
        <v>1</v>
      </c>
      <c r="G1753" s="2" t="s">
        <v>13</v>
      </c>
      <c r="H1753" s="1">
        <v>7</v>
      </c>
      <c r="I1753" s="1">
        <v>0.2</v>
      </c>
      <c r="J1753" s="2" t="s">
        <v>8</v>
      </c>
    </row>
    <row r="1754" spans="1:10" ht="12" customHeight="1" x14ac:dyDescent="0.3">
      <c r="A1754" s="3" t="s">
        <v>59</v>
      </c>
      <c r="B1754" s="1">
        <v>30002005</v>
      </c>
      <c r="C1754" s="1" t="s">
        <v>11</v>
      </c>
      <c r="D1754" s="1">
        <v>30002005</v>
      </c>
      <c r="E1754" s="1" t="s">
        <v>1731</v>
      </c>
      <c r="F1754" s="2">
        <v>1</v>
      </c>
      <c r="G1754" s="2" t="s">
        <v>13</v>
      </c>
      <c r="H1754" s="1">
        <v>7</v>
      </c>
      <c r="I1754" s="1">
        <v>0.2</v>
      </c>
      <c r="J1754" s="2" t="s">
        <v>8</v>
      </c>
    </row>
    <row r="1755" spans="1:10" ht="12" customHeight="1" x14ac:dyDescent="0.3">
      <c r="A1755" s="3" t="s">
        <v>59</v>
      </c>
      <c r="B1755" s="1">
        <v>30002006</v>
      </c>
      <c r="C1755" s="1" t="s">
        <v>11</v>
      </c>
      <c r="D1755" s="1">
        <v>30002006</v>
      </c>
      <c r="E1755" s="1" t="s">
        <v>1732</v>
      </c>
      <c r="F1755" s="2">
        <v>1</v>
      </c>
      <c r="G1755" s="2" t="s">
        <v>13</v>
      </c>
      <c r="H1755" s="1">
        <v>7</v>
      </c>
      <c r="I1755" s="1">
        <v>0.2</v>
      </c>
      <c r="J1755" s="2" t="s">
        <v>8</v>
      </c>
    </row>
    <row r="1756" spans="1:10" ht="12" customHeight="1" x14ac:dyDescent="0.3">
      <c r="A1756" s="3" t="s">
        <v>59</v>
      </c>
      <c r="B1756" s="1">
        <v>30076001</v>
      </c>
      <c r="C1756" s="1" t="s">
        <v>11</v>
      </c>
      <c r="D1756" s="1">
        <v>30076001</v>
      </c>
      <c r="E1756" s="1" t="s">
        <v>1733</v>
      </c>
      <c r="F1756" s="2">
        <v>1</v>
      </c>
      <c r="G1756" s="2" t="s">
        <v>13</v>
      </c>
      <c r="H1756" s="1">
        <v>7</v>
      </c>
      <c r="I1756" s="1">
        <v>0.2</v>
      </c>
      <c r="J1756" s="2" t="s">
        <v>8</v>
      </c>
    </row>
    <row r="1757" spans="1:10" ht="12" customHeight="1" x14ac:dyDescent="0.3">
      <c r="A1757" s="3" t="s">
        <v>59</v>
      </c>
      <c r="B1757" s="1">
        <v>30072003</v>
      </c>
      <c r="C1757" s="1" t="s">
        <v>11</v>
      </c>
      <c r="D1757" s="1">
        <v>30072003</v>
      </c>
      <c r="E1757" s="1" t="s">
        <v>1734</v>
      </c>
      <c r="F1757" s="2">
        <v>1</v>
      </c>
      <c r="G1757" s="2" t="s">
        <v>13</v>
      </c>
      <c r="H1757" s="1">
        <v>7</v>
      </c>
      <c r="I1757" s="1">
        <v>0.2</v>
      </c>
      <c r="J1757" s="2" t="s">
        <v>8</v>
      </c>
    </row>
    <row r="1758" spans="1:10" ht="12" customHeight="1" x14ac:dyDescent="0.3">
      <c r="A1758" s="3" t="s">
        <v>59</v>
      </c>
      <c r="B1758" s="1">
        <v>30072001</v>
      </c>
      <c r="C1758" s="1" t="s">
        <v>11</v>
      </c>
      <c r="D1758" s="1">
        <v>30072001</v>
      </c>
      <c r="E1758" s="1" t="s">
        <v>1735</v>
      </c>
      <c r="F1758" s="2">
        <v>1</v>
      </c>
      <c r="G1758" s="2" t="s">
        <v>13</v>
      </c>
      <c r="H1758" s="1">
        <v>7</v>
      </c>
      <c r="I1758" s="1">
        <v>0.2</v>
      </c>
      <c r="J1758" s="2" t="s">
        <v>8</v>
      </c>
    </row>
    <row r="1759" spans="1:10" ht="12" customHeight="1" x14ac:dyDescent="0.3">
      <c r="A1759" s="3" t="s">
        <v>59</v>
      </c>
      <c r="B1759" s="1">
        <v>30072002</v>
      </c>
      <c r="C1759" s="1" t="s">
        <v>11</v>
      </c>
      <c r="D1759" s="1">
        <v>30072002</v>
      </c>
      <c r="E1759" s="1" t="s">
        <v>1736</v>
      </c>
      <c r="F1759" s="2">
        <v>1</v>
      </c>
      <c r="G1759" s="2" t="s">
        <v>13</v>
      </c>
      <c r="H1759" s="1">
        <v>7</v>
      </c>
      <c r="I1759" s="1">
        <v>0.2</v>
      </c>
      <c r="J1759" s="2" t="s">
        <v>8</v>
      </c>
    </row>
    <row r="1760" spans="1:10" ht="12" customHeight="1" x14ac:dyDescent="0.3">
      <c r="A1760" s="3" t="s">
        <v>59</v>
      </c>
      <c r="B1760" s="1">
        <v>30072004</v>
      </c>
      <c r="C1760" s="1" t="s">
        <v>11</v>
      </c>
      <c r="D1760" s="1">
        <v>30072004</v>
      </c>
      <c r="E1760" s="1" t="s">
        <v>1737</v>
      </c>
      <c r="F1760" s="2">
        <v>1</v>
      </c>
      <c r="G1760" s="2" t="s">
        <v>13</v>
      </c>
      <c r="H1760" s="1">
        <v>7</v>
      </c>
      <c r="I1760" s="1">
        <v>0.2</v>
      </c>
      <c r="J1760" s="2" t="s">
        <v>8</v>
      </c>
    </row>
    <row r="1761" spans="1:10" ht="12" customHeight="1" x14ac:dyDescent="0.3">
      <c r="A1761" s="3" t="s">
        <v>59</v>
      </c>
      <c r="B1761" s="1">
        <v>30072004</v>
      </c>
      <c r="C1761" s="1" t="s">
        <v>11</v>
      </c>
      <c r="D1761" s="1">
        <v>30072004</v>
      </c>
      <c r="E1761" s="1" t="s">
        <v>1737</v>
      </c>
      <c r="F1761" s="2">
        <v>1</v>
      </c>
      <c r="G1761" s="2" t="s">
        <v>13</v>
      </c>
      <c r="H1761" s="1">
        <v>7</v>
      </c>
      <c r="I1761" s="1">
        <v>0.2</v>
      </c>
      <c r="J1761" s="2" t="s">
        <v>8</v>
      </c>
    </row>
    <row r="1762" spans="1:10" ht="12" customHeight="1" x14ac:dyDescent="0.3">
      <c r="A1762" s="3" t="s">
        <v>59</v>
      </c>
      <c r="B1762" s="1">
        <v>30072005</v>
      </c>
      <c r="C1762" s="1" t="s">
        <v>11</v>
      </c>
      <c r="D1762" s="1">
        <v>30072005</v>
      </c>
      <c r="E1762" s="1" t="s">
        <v>1738</v>
      </c>
      <c r="F1762" s="2">
        <v>1</v>
      </c>
      <c r="G1762" s="2" t="s">
        <v>13</v>
      </c>
      <c r="H1762" s="1">
        <v>7</v>
      </c>
      <c r="I1762" s="1">
        <v>0.2</v>
      </c>
      <c r="J1762" s="2" t="s">
        <v>8</v>
      </c>
    </row>
    <row r="1763" spans="1:10" ht="12" customHeight="1" x14ac:dyDescent="0.3">
      <c r="A1763" s="3" t="s">
        <v>59</v>
      </c>
      <c r="B1763" s="1">
        <v>30072006</v>
      </c>
      <c r="C1763" s="1" t="s">
        <v>11</v>
      </c>
      <c r="D1763" s="1">
        <v>30072006</v>
      </c>
      <c r="E1763" s="1" t="s">
        <v>1739</v>
      </c>
      <c r="F1763" s="2">
        <v>1</v>
      </c>
      <c r="G1763" s="2" t="s">
        <v>13</v>
      </c>
      <c r="H1763" s="1">
        <v>7</v>
      </c>
      <c r="I1763" s="1">
        <v>0.2</v>
      </c>
      <c r="J1763" s="2" t="s">
        <v>8</v>
      </c>
    </row>
    <row r="1764" spans="1:10" ht="12" customHeight="1" x14ac:dyDescent="0.3">
      <c r="A1764" s="3" t="s">
        <v>59</v>
      </c>
      <c r="B1764" s="1">
        <v>30050002</v>
      </c>
      <c r="C1764" s="1" t="s">
        <v>11</v>
      </c>
      <c r="D1764" s="1">
        <v>30050002</v>
      </c>
      <c r="E1764" s="1" t="s">
        <v>1740</v>
      </c>
      <c r="F1764" s="2">
        <v>1</v>
      </c>
      <c r="G1764" s="2" t="s">
        <v>13</v>
      </c>
      <c r="H1764" s="1">
        <v>7</v>
      </c>
      <c r="I1764" s="1">
        <v>0.2</v>
      </c>
      <c r="J1764" s="2" t="s">
        <v>8</v>
      </c>
    </row>
    <row r="1765" spans="1:10" ht="12" customHeight="1" x14ac:dyDescent="0.3">
      <c r="A1765" s="3" t="s">
        <v>59</v>
      </c>
      <c r="B1765" s="1">
        <v>30050003</v>
      </c>
      <c r="C1765" s="1" t="s">
        <v>11</v>
      </c>
      <c r="D1765" s="1">
        <v>30050003</v>
      </c>
      <c r="E1765" s="1" t="s">
        <v>1741</v>
      </c>
      <c r="F1765" s="2">
        <v>1</v>
      </c>
      <c r="G1765" s="2" t="s">
        <v>13</v>
      </c>
      <c r="H1765" s="1">
        <v>7</v>
      </c>
      <c r="I1765" s="1">
        <v>0.2</v>
      </c>
      <c r="J1765" s="2" t="s">
        <v>8</v>
      </c>
    </row>
    <row r="1766" spans="1:10" ht="12" customHeight="1" x14ac:dyDescent="0.3">
      <c r="A1766" s="3" t="s">
        <v>59</v>
      </c>
      <c r="B1766" s="1">
        <v>30050004</v>
      </c>
      <c r="C1766" s="1" t="s">
        <v>11</v>
      </c>
      <c r="D1766" s="1">
        <v>30050004</v>
      </c>
      <c r="E1766" s="1" t="s">
        <v>1742</v>
      </c>
      <c r="F1766" s="2">
        <v>1</v>
      </c>
      <c r="G1766" s="2" t="s">
        <v>13</v>
      </c>
      <c r="H1766" s="1">
        <v>7</v>
      </c>
      <c r="I1766" s="1">
        <v>0.2</v>
      </c>
      <c r="J1766" s="2" t="s">
        <v>8</v>
      </c>
    </row>
    <row r="1767" spans="1:10" ht="12" customHeight="1" x14ac:dyDescent="0.3">
      <c r="A1767" s="3" t="s">
        <v>59</v>
      </c>
      <c r="B1767" s="1">
        <v>30052002</v>
      </c>
      <c r="C1767" s="1" t="s">
        <v>11</v>
      </c>
      <c r="D1767" s="1">
        <v>30052002</v>
      </c>
      <c r="E1767" s="1" t="s">
        <v>1743</v>
      </c>
      <c r="F1767" s="2">
        <v>1</v>
      </c>
      <c r="G1767" s="2" t="s">
        <v>13</v>
      </c>
      <c r="H1767" s="1">
        <v>7</v>
      </c>
      <c r="I1767" s="1">
        <v>0.2</v>
      </c>
      <c r="J1767" s="2" t="s">
        <v>8</v>
      </c>
    </row>
    <row r="1768" spans="1:10" ht="12" customHeight="1" x14ac:dyDescent="0.3">
      <c r="A1768" s="3" t="s">
        <v>59</v>
      </c>
      <c r="B1768" s="1">
        <v>30052003</v>
      </c>
      <c r="C1768" s="1" t="s">
        <v>11</v>
      </c>
      <c r="D1768" s="1">
        <v>30052003</v>
      </c>
      <c r="E1768" s="1" t="s">
        <v>1744</v>
      </c>
      <c r="F1768" s="2">
        <v>1</v>
      </c>
      <c r="G1768" s="2" t="s">
        <v>13</v>
      </c>
      <c r="H1768" s="1">
        <v>7</v>
      </c>
      <c r="I1768" s="1">
        <v>0.2</v>
      </c>
      <c r="J1768" s="2" t="s">
        <v>8</v>
      </c>
    </row>
    <row r="1769" spans="1:10" ht="12" customHeight="1" x14ac:dyDescent="0.3">
      <c r="A1769" s="3" t="s">
        <v>59</v>
      </c>
      <c r="B1769" s="1">
        <v>30050001</v>
      </c>
      <c r="C1769" s="1" t="s">
        <v>11</v>
      </c>
      <c r="D1769" s="1">
        <v>30050001</v>
      </c>
      <c r="E1769" s="1" t="s">
        <v>1745</v>
      </c>
      <c r="F1769" s="2">
        <v>1</v>
      </c>
      <c r="G1769" s="2" t="s">
        <v>13</v>
      </c>
      <c r="H1769" s="1">
        <v>7</v>
      </c>
      <c r="I1769" s="1">
        <v>0.2</v>
      </c>
      <c r="J1769" s="2" t="s">
        <v>8</v>
      </c>
    </row>
    <row r="1770" spans="1:10" ht="12" customHeight="1" x14ac:dyDescent="0.3">
      <c r="A1770" s="3" t="s">
        <v>59</v>
      </c>
      <c r="B1770" s="1">
        <v>30050005</v>
      </c>
      <c r="C1770" s="1" t="s">
        <v>11</v>
      </c>
      <c r="D1770" s="1">
        <v>30050005</v>
      </c>
      <c r="E1770" s="1" t="s">
        <v>1746</v>
      </c>
      <c r="F1770" s="2">
        <v>1</v>
      </c>
      <c r="G1770" s="2" t="s">
        <v>13</v>
      </c>
      <c r="H1770" s="1">
        <v>7</v>
      </c>
      <c r="I1770" s="1">
        <v>0.2</v>
      </c>
      <c r="J1770" s="2" t="s">
        <v>8</v>
      </c>
    </row>
    <row r="1771" spans="1:10" ht="12" customHeight="1" x14ac:dyDescent="0.3">
      <c r="A1771" s="3" t="s">
        <v>59</v>
      </c>
      <c r="B1771" s="1">
        <v>30026001</v>
      </c>
      <c r="C1771" s="1" t="s">
        <v>11</v>
      </c>
      <c r="D1771" s="1">
        <v>30026001</v>
      </c>
      <c r="E1771" s="1" t="s">
        <v>1747</v>
      </c>
      <c r="F1771" s="2">
        <v>1</v>
      </c>
      <c r="G1771" s="2" t="s">
        <v>13</v>
      </c>
      <c r="H1771" s="1">
        <v>7</v>
      </c>
      <c r="I1771" s="1">
        <v>0.2</v>
      </c>
      <c r="J1771" s="2" t="s">
        <v>8</v>
      </c>
    </row>
    <row r="1772" spans="1:10" ht="12" customHeight="1" x14ac:dyDescent="0.3">
      <c r="A1772" s="3" t="s">
        <v>59</v>
      </c>
      <c r="B1772" s="1">
        <v>30026002</v>
      </c>
      <c r="C1772" s="1" t="s">
        <v>11</v>
      </c>
      <c r="D1772" s="1">
        <v>30026002</v>
      </c>
      <c r="E1772" s="1" t="s">
        <v>1748</v>
      </c>
      <c r="F1772" s="2">
        <v>1</v>
      </c>
      <c r="G1772" s="2" t="s">
        <v>13</v>
      </c>
      <c r="H1772" s="1">
        <v>7</v>
      </c>
      <c r="I1772" s="1">
        <v>0.2</v>
      </c>
      <c r="J1772" s="2" t="s">
        <v>8</v>
      </c>
    </row>
    <row r="1773" spans="1:10" ht="12" customHeight="1" x14ac:dyDescent="0.3">
      <c r="A1773" s="3" t="s">
        <v>59</v>
      </c>
      <c r="B1773" s="1">
        <v>30026005</v>
      </c>
      <c r="C1773" s="1" t="s">
        <v>11</v>
      </c>
      <c r="D1773" s="1">
        <v>30026005</v>
      </c>
      <c r="E1773" s="1" t="s">
        <v>1749</v>
      </c>
      <c r="F1773" s="2">
        <v>1</v>
      </c>
      <c r="G1773" s="2" t="s">
        <v>13</v>
      </c>
      <c r="H1773" s="1">
        <v>7</v>
      </c>
      <c r="I1773" s="1">
        <v>0.2</v>
      </c>
      <c r="J1773" s="2" t="s">
        <v>8</v>
      </c>
    </row>
    <row r="1774" spans="1:10" ht="12" customHeight="1" x14ac:dyDescent="0.3">
      <c r="A1774" s="3" t="s">
        <v>59</v>
      </c>
      <c r="B1774" s="1">
        <v>30026011</v>
      </c>
      <c r="C1774" s="1" t="s">
        <v>11</v>
      </c>
      <c r="D1774" s="1">
        <v>30026011</v>
      </c>
      <c r="E1774" s="1" t="s">
        <v>1692</v>
      </c>
      <c r="F1774" s="2">
        <v>1</v>
      </c>
      <c r="G1774" s="2" t="s">
        <v>13</v>
      </c>
      <c r="H1774" s="1">
        <v>7</v>
      </c>
      <c r="I1774" s="1">
        <v>0.2</v>
      </c>
      <c r="J1774" s="2" t="s">
        <v>8</v>
      </c>
    </row>
    <row r="1775" spans="1:10" ht="12" customHeight="1" x14ac:dyDescent="0.3">
      <c r="A1775" s="3" t="s">
        <v>59</v>
      </c>
      <c r="B1775" s="1">
        <v>30026012</v>
      </c>
      <c r="C1775" s="1" t="s">
        <v>11</v>
      </c>
      <c r="D1775" s="1">
        <v>30026012</v>
      </c>
      <c r="E1775" s="1" t="s">
        <v>1750</v>
      </c>
      <c r="F1775" s="2">
        <v>1</v>
      </c>
      <c r="G1775" s="2" t="s">
        <v>13</v>
      </c>
      <c r="H1775" s="1">
        <v>7</v>
      </c>
      <c r="I1775" s="1">
        <v>0.2</v>
      </c>
      <c r="J1775" s="2" t="s">
        <v>8</v>
      </c>
    </row>
    <row r="1776" spans="1:10" ht="12" customHeight="1" x14ac:dyDescent="0.3">
      <c r="A1776" s="3" t="s">
        <v>59</v>
      </c>
      <c r="B1776" s="1">
        <v>30026012</v>
      </c>
      <c r="C1776" s="1" t="s">
        <v>11</v>
      </c>
      <c r="D1776" s="1">
        <v>30026012</v>
      </c>
      <c r="E1776" s="1" t="s">
        <v>1750</v>
      </c>
      <c r="F1776" s="2">
        <v>1</v>
      </c>
      <c r="G1776" s="2" t="s">
        <v>13</v>
      </c>
      <c r="H1776" s="1">
        <v>7</v>
      </c>
      <c r="I1776" s="1">
        <v>0.2</v>
      </c>
      <c r="J1776" s="2" t="s">
        <v>8</v>
      </c>
    </row>
    <row r="1777" spans="1:10" ht="12" customHeight="1" x14ac:dyDescent="0.3">
      <c r="A1777" s="3" t="s">
        <v>59</v>
      </c>
      <c r="B1777" s="1">
        <v>30020003</v>
      </c>
      <c r="C1777" s="1" t="s">
        <v>11</v>
      </c>
      <c r="D1777" s="1">
        <v>30020003</v>
      </c>
      <c r="E1777" s="1" t="s">
        <v>1751</v>
      </c>
      <c r="F1777" s="2">
        <v>1</v>
      </c>
      <c r="G1777" s="2" t="s">
        <v>13</v>
      </c>
      <c r="H1777" s="1">
        <v>7</v>
      </c>
      <c r="I1777" s="1">
        <v>0.2</v>
      </c>
      <c r="J1777" s="2" t="s">
        <v>8</v>
      </c>
    </row>
    <row r="1778" spans="1:10" ht="12" customHeight="1" x14ac:dyDescent="0.3">
      <c r="A1778" s="3" t="s">
        <v>59</v>
      </c>
      <c r="B1778" s="1">
        <v>30020001</v>
      </c>
      <c r="C1778" s="1" t="s">
        <v>11</v>
      </c>
      <c r="D1778" s="1">
        <v>30020001</v>
      </c>
      <c r="E1778" s="1" t="s">
        <v>1752</v>
      </c>
      <c r="F1778" s="2">
        <v>1</v>
      </c>
      <c r="G1778" s="2" t="s">
        <v>13</v>
      </c>
      <c r="H1778" s="1">
        <v>7</v>
      </c>
      <c r="I1778" s="1">
        <v>0.2</v>
      </c>
      <c r="J1778" s="2" t="s">
        <v>8</v>
      </c>
    </row>
    <row r="1779" spans="1:10" ht="12" customHeight="1" x14ac:dyDescent="0.3">
      <c r="A1779" s="3" t="s">
        <v>59</v>
      </c>
      <c r="B1779" s="1">
        <v>30020004</v>
      </c>
      <c r="C1779" s="1" t="s">
        <v>11</v>
      </c>
      <c r="D1779" s="1">
        <v>30020004</v>
      </c>
      <c r="E1779" s="1" t="s">
        <v>1753</v>
      </c>
      <c r="F1779" s="2">
        <v>1</v>
      </c>
      <c r="G1779" s="2" t="s">
        <v>13</v>
      </c>
      <c r="H1779" s="1">
        <v>7</v>
      </c>
      <c r="I1779" s="1">
        <v>0.2</v>
      </c>
      <c r="J1779" s="2" t="s">
        <v>8</v>
      </c>
    </row>
    <row r="1780" spans="1:10" ht="12" customHeight="1" x14ac:dyDescent="0.3">
      <c r="A1780" s="3" t="s">
        <v>59</v>
      </c>
      <c r="B1780" s="1">
        <v>30020021</v>
      </c>
      <c r="C1780" s="1" t="s">
        <v>11</v>
      </c>
      <c r="D1780" s="1">
        <v>30020021</v>
      </c>
      <c r="E1780" s="1" t="s">
        <v>1754</v>
      </c>
      <c r="F1780" s="2">
        <v>1</v>
      </c>
      <c r="G1780" s="2" t="s">
        <v>13</v>
      </c>
      <c r="H1780" s="1">
        <v>7</v>
      </c>
      <c r="I1780" s="1">
        <v>0.2</v>
      </c>
      <c r="J1780" s="2" t="s">
        <v>8</v>
      </c>
    </row>
    <row r="1781" spans="1:10" ht="12" customHeight="1" x14ac:dyDescent="0.3">
      <c r="A1781" s="3" t="s">
        <v>59</v>
      </c>
      <c r="B1781" s="1">
        <v>30020021</v>
      </c>
      <c r="C1781" s="1" t="s">
        <v>11</v>
      </c>
      <c r="D1781" s="1">
        <v>30020021</v>
      </c>
      <c r="E1781" s="1" t="s">
        <v>1754</v>
      </c>
      <c r="F1781" s="2">
        <v>1</v>
      </c>
      <c r="G1781" s="2" t="s">
        <v>13</v>
      </c>
      <c r="H1781" s="1">
        <v>7</v>
      </c>
      <c r="I1781" s="1">
        <v>0.2</v>
      </c>
      <c r="J1781" s="2" t="s">
        <v>8</v>
      </c>
    </row>
    <row r="1782" spans="1:10" ht="12" customHeight="1" x14ac:dyDescent="0.3">
      <c r="A1782" s="3" t="s">
        <v>59</v>
      </c>
      <c r="B1782" s="1">
        <v>30020022</v>
      </c>
      <c r="C1782" s="1" t="s">
        <v>11</v>
      </c>
      <c r="D1782" s="1">
        <v>30020022</v>
      </c>
      <c r="E1782" s="1" t="s">
        <v>1755</v>
      </c>
      <c r="F1782" s="2">
        <v>1</v>
      </c>
      <c r="G1782" s="2" t="s">
        <v>13</v>
      </c>
      <c r="H1782" s="1">
        <v>7</v>
      </c>
      <c r="I1782" s="1">
        <v>0.2</v>
      </c>
      <c r="J1782" s="2" t="s">
        <v>8</v>
      </c>
    </row>
    <row r="1783" spans="1:10" ht="12" customHeight="1" x14ac:dyDescent="0.3">
      <c r="A1783" s="3" t="s">
        <v>59</v>
      </c>
      <c r="B1783" s="1">
        <v>30022001</v>
      </c>
      <c r="C1783" s="1" t="s">
        <v>11</v>
      </c>
      <c r="D1783" s="1">
        <v>30022001</v>
      </c>
      <c r="E1783" s="1" t="s">
        <v>1756</v>
      </c>
      <c r="F1783" s="2">
        <v>1</v>
      </c>
      <c r="G1783" s="2" t="s">
        <v>13</v>
      </c>
      <c r="H1783" s="1">
        <v>7</v>
      </c>
      <c r="I1783" s="1">
        <v>0.2</v>
      </c>
      <c r="J1783" s="2" t="s">
        <v>8</v>
      </c>
    </row>
    <row r="1784" spans="1:10" ht="12" customHeight="1" x14ac:dyDescent="0.3">
      <c r="A1784" s="3" t="s">
        <v>59</v>
      </c>
      <c r="B1784" s="1">
        <v>30024001</v>
      </c>
      <c r="C1784" s="1" t="s">
        <v>11</v>
      </c>
      <c r="D1784" s="1">
        <v>30024001</v>
      </c>
      <c r="E1784" s="1" t="s">
        <v>1757</v>
      </c>
      <c r="F1784" s="2">
        <v>1</v>
      </c>
      <c r="G1784" s="2" t="s">
        <v>13</v>
      </c>
      <c r="H1784" s="1">
        <v>7</v>
      </c>
      <c r="I1784" s="1">
        <v>0.2</v>
      </c>
      <c r="J1784" s="2" t="s">
        <v>8</v>
      </c>
    </row>
    <row r="1785" spans="1:10" ht="12" customHeight="1" x14ac:dyDescent="0.3">
      <c r="A1785" s="3" t="s">
        <v>59</v>
      </c>
      <c r="B1785" s="1">
        <v>30024011</v>
      </c>
      <c r="C1785" s="1" t="s">
        <v>11</v>
      </c>
      <c r="D1785" s="1">
        <v>30024011</v>
      </c>
      <c r="E1785" s="1" t="s">
        <v>1698</v>
      </c>
      <c r="F1785" s="2">
        <v>1</v>
      </c>
      <c r="G1785" s="2" t="s">
        <v>13</v>
      </c>
      <c r="H1785" s="1">
        <v>7</v>
      </c>
      <c r="I1785" s="1">
        <v>0.2</v>
      </c>
      <c r="J1785" s="2" t="s">
        <v>8</v>
      </c>
    </row>
    <row r="1786" spans="1:10" ht="12" customHeight="1" x14ac:dyDescent="0.3">
      <c r="A1786" s="3" t="s">
        <v>59</v>
      </c>
      <c r="B1786" s="1">
        <v>30024011</v>
      </c>
      <c r="C1786" s="1" t="s">
        <v>11</v>
      </c>
      <c r="D1786" s="1">
        <v>30024011</v>
      </c>
      <c r="E1786" s="1" t="s">
        <v>1698</v>
      </c>
      <c r="F1786" s="2">
        <v>1</v>
      </c>
      <c r="G1786" s="2" t="s">
        <v>13</v>
      </c>
      <c r="H1786" s="1">
        <v>7</v>
      </c>
      <c r="I1786" s="1">
        <v>0.2</v>
      </c>
      <c r="J1786" s="2" t="s">
        <v>8</v>
      </c>
    </row>
    <row r="1787" spans="1:10" ht="12" customHeight="1" x14ac:dyDescent="0.3">
      <c r="A1787" s="3" t="s">
        <v>59</v>
      </c>
      <c r="B1787" s="1">
        <v>30024012</v>
      </c>
      <c r="C1787" s="1" t="s">
        <v>11</v>
      </c>
      <c r="D1787" s="1">
        <v>30024012</v>
      </c>
      <c r="E1787" s="1" t="s">
        <v>1697</v>
      </c>
      <c r="F1787" s="2">
        <v>1</v>
      </c>
      <c r="G1787" s="2" t="s">
        <v>13</v>
      </c>
      <c r="H1787" s="1">
        <v>7</v>
      </c>
      <c r="I1787" s="1">
        <v>0.2</v>
      </c>
      <c r="J1787" s="2" t="s">
        <v>8</v>
      </c>
    </row>
    <row r="1788" spans="1:10" ht="12" customHeight="1" x14ac:dyDescent="0.3">
      <c r="A1788" s="3" t="s">
        <v>59</v>
      </c>
      <c r="B1788" s="1">
        <v>30083202</v>
      </c>
      <c r="C1788" s="1" t="s">
        <v>11</v>
      </c>
      <c r="D1788" s="1">
        <v>30083202</v>
      </c>
      <c r="E1788" s="1" t="s">
        <v>1758</v>
      </c>
      <c r="F1788" s="2">
        <v>1</v>
      </c>
      <c r="G1788" s="2" t="s">
        <v>13</v>
      </c>
      <c r="H1788" s="1">
        <v>7</v>
      </c>
      <c r="I1788" s="1">
        <v>0.2</v>
      </c>
      <c r="J1788" s="2" t="s">
        <v>8</v>
      </c>
    </row>
    <row r="1789" spans="1:10" ht="12" customHeight="1" x14ac:dyDescent="0.3">
      <c r="A1789" s="3" t="s">
        <v>59</v>
      </c>
      <c r="B1789" s="1">
        <v>30030005</v>
      </c>
      <c r="C1789" s="1" t="s">
        <v>11</v>
      </c>
      <c r="D1789" s="1">
        <v>30030005</v>
      </c>
      <c r="E1789" s="1" t="s">
        <v>1759</v>
      </c>
      <c r="F1789" s="2">
        <v>1</v>
      </c>
      <c r="G1789" s="2" t="s">
        <v>13</v>
      </c>
      <c r="H1789" s="1">
        <v>7</v>
      </c>
      <c r="I1789" s="1">
        <v>0.2</v>
      </c>
      <c r="J1789" s="2" t="s">
        <v>8</v>
      </c>
    </row>
    <row r="1790" spans="1:10" ht="12" customHeight="1" x14ac:dyDescent="0.3">
      <c r="A1790" s="3" t="s">
        <v>59</v>
      </c>
      <c r="B1790" s="1">
        <v>30030011</v>
      </c>
      <c r="C1790" s="1" t="s">
        <v>11</v>
      </c>
      <c r="D1790" s="1">
        <v>30030011</v>
      </c>
      <c r="E1790" s="1" t="s">
        <v>1760</v>
      </c>
      <c r="F1790" s="2">
        <v>1</v>
      </c>
      <c r="G1790" s="2" t="s">
        <v>13</v>
      </c>
      <c r="H1790" s="1">
        <v>7</v>
      </c>
      <c r="I1790" s="1">
        <v>0.2</v>
      </c>
      <c r="J1790" s="2" t="s">
        <v>8</v>
      </c>
    </row>
    <row r="1791" spans="1:10" ht="12" customHeight="1" x14ac:dyDescent="0.3">
      <c r="A1791" s="3" t="s">
        <v>59</v>
      </c>
      <c r="B1791" s="1">
        <v>30030012</v>
      </c>
      <c r="C1791" s="1" t="s">
        <v>11</v>
      </c>
      <c r="D1791" s="1">
        <v>30030012</v>
      </c>
      <c r="E1791" s="1" t="s">
        <v>1761</v>
      </c>
      <c r="F1791" s="2">
        <v>1</v>
      </c>
      <c r="G1791" s="2" t="s">
        <v>13</v>
      </c>
      <c r="H1791" s="1">
        <v>7</v>
      </c>
      <c r="I1791" s="1">
        <v>0.2</v>
      </c>
      <c r="J1791" s="2" t="s">
        <v>8</v>
      </c>
    </row>
    <row r="1792" spans="1:10" ht="12" customHeight="1" x14ac:dyDescent="0.3">
      <c r="A1792" s="3" t="s">
        <v>59</v>
      </c>
      <c r="B1792" s="1">
        <v>30090001</v>
      </c>
      <c r="C1792" s="1" t="s">
        <v>11</v>
      </c>
      <c r="D1792" s="1">
        <v>30090001</v>
      </c>
      <c r="E1792" s="1" t="s">
        <v>1762</v>
      </c>
      <c r="F1792" s="2">
        <v>1</v>
      </c>
      <c r="G1792" s="2" t="s">
        <v>13</v>
      </c>
      <c r="H1792" s="1">
        <v>7</v>
      </c>
      <c r="I1792" s="1">
        <v>0.2</v>
      </c>
      <c r="J1792" s="2" t="s">
        <v>8</v>
      </c>
    </row>
    <row r="1793" spans="1:10" ht="12" customHeight="1" x14ac:dyDescent="0.3">
      <c r="A1793" s="3" t="s">
        <v>59</v>
      </c>
      <c r="B1793" s="1">
        <v>30090001</v>
      </c>
      <c r="C1793" s="1" t="s">
        <v>11</v>
      </c>
      <c r="D1793" s="1">
        <v>30090001</v>
      </c>
      <c r="E1793" s="1" t="s">
        <v>1762</v>
      </c>
      <c r="F1793" s="2">
        <v>1</v>
      </c>
      <c r="G1793" s="2" t="s">
        <v>13</v>
      </c>
      <c r="H1793" s="1">
        <v>7</v>
      </c>
      <c r="I1793" s="1">
        <v>0.2</v>
      </c>
      <c r="J1793" s="2" t="s">
        <v>8</v>
      </c>
    </row>
    <row r="1794" spans="1:10" ht="12" customHeight="1" x14ac:dyDescent="0.3">
      <c r="A1794" s="3" t="s">
        <v>59</v>
      </c>
      <c r="B1794" s="1">
        <v>30032005</v>
      </c>
      <c r="C1794" s="1" t="s">
        <v>11</v>
      </c>
      <c r="D1794" s="1">
        <v>30032005</v>
      </c>
      <c r="E1794" s="1" t="s">
        <v>1763</v>
      </c>
      <c r="F1794" s="2">
        <v>1</v>
      </c>
      <c r="G1794" s="2" t="s">
        <v>13</v>
      </c>
      <c r="H1794" s="1">
        <v>7</v>
      </c>
      <c r="I1794" s="1">
        <v>0.2</v>
      </c>
      <c r="J1794" s="2" t="s">
        <v>8</v>
      </c>
    </row>
    <row r="1795" spans="1:10" ht="12" customHeight="1" x14ac:dyDescent="0.3">
      <c r="A1795" s="3" t="s">
        <v>59</v>
      </c>
      <c r="B1795" s="1">
        <v>30032011</v>
      </c>
      <c r="C1795" s="1" t="s">
        <v>11</v>
      </c>
      <c r="D1795" s="1">
        <v>30032011</v>
      </c>
      <c r="E1795" s="1" t="s">
        <v>1764</v>
      </c>
      <c r="F1795" s="2">
        <v>1</v>
      </c>
      <c r="G1795" s="2" t="s">
        <v>13</v>
      </c>
      <c r="H1795" s="1">
        <v>7</v>
      </c>
      <c r="I1795" s="1">
        <v>0.2</v>
      </c>
      <c r="J1795" s="2" t="s">
        <v>8</v>
      </c>
    </row>
    <row r="1796" spans="1:10" ht="12" customHeight="1" x14ac:dyDescent="0.3">
      <c r="A1796" s="3" t="s">
        <v>59</v>
      </c>
      <c r="B1796" s="1">
        <v>30032012</v>
      </c>
      <c r="C1796" s="1" t="s">
        <v>11</v>
      </c>
      <c r="D1796" s="1">
        <v>30032012</v>
      </c>
      <c r="E1796" s="1" t="s">
        <v>1765</v>
      </c>
      <c r="F1796" s="2">
        <v>1</v>
      </c>
      <c r="G1796" s="2" t="s">
        <v>13</v>
      </c>
      <c r="H1796" s="1">
        <v>7</v>
      </c>
      <c r="I1796" s="1">
        <v>0.2</v>
      </c>
      <c r="J1796" s="2" t="s">
        <v>8</v>
      </c>
    </row>
    <row r="1797" spans="1:10" ht="12" customHeight="1" x14ac:dyDescent="0.3">
      <c r="A1797" s="3" t="s">
        <v>59</v>
      </c>
      <c r="B1797" s="1">
        <v>30016002</v>
      </c>
      <c r="C1797" s="1" t="s">
        <v>11</v>
      </c>
      <c r="D1797" s="1">
        <v>30016002</v>
      </c>
      <c r="E1797" s="1" t="s">
        <v>1766</v>
      </c>
      <c r="F1797" s="2">
        <v>1</v>
      </c>
      <c r="G1797" s="2" t="s">
        <v>13</v>
      </c>
      <c r="H1797" s="1">
        <v>7</v>
      </c>
      <c r="I1797" s="1">
        <v>0.2</v>
      </c>
      <c r="J1797" s="2" t="s">
        <v>8</v>
      </c>
    </row>
    <row r="1798" spans="1:10" ht="12" customHeight="1" x14ac:dyDescent="0.3">
      <c r="A1798" s="3" t="s">
        <v>59</v>
      </c>
      <c r="B1798" s="1">
        <v>30016003</v>
      </c>
      <c r="C1798" s="1" t="s">
        <v>11</v>
      </c>
      <c r="D1798" s="1">
        <v>30016003</v>
      </c>
      <c r="E1798" s="1" t="s">
        <v>1767</v>
      </c>
      <c r="F1798" s="2">
        <v>1</v>
      </c>
      <c r="G1798" s="2" t="s">
        <v>13</v>
      </c>
      <c r="H1798" s="1">
        <v>7</v>
      </c>
      <c r="I1798" s="1">
        <v>0.2</v>
      </c>
      <c r="J1798" s="2" t="s">
        <v>8</v>
      </c>
    </row>
    <row r="1799" spans="1:10" ht="12" customHeight="1" x14ac:dyDescent="0.3">
      <c r="A1799" s="3" t="s">
        <v>59</v>
      </c>
      <c r="B1799" s="1">
        <v>30012004</v>
      </c>
      <c r="C1799" s="1" t="s">
        <v>11</v>
      </c>
      <c r="D1799" s="1">
        <v>30012004</v>
      </c>
      <c r="E1799" s="1" t="s">
        <v>1768</v>
      </c>
      <c r="F1799" s="2">
        <v>1</v>
      </c>
      <c r="G1799" s="2" t="s">
        <v>13</v>
      </c>
      <c r="H1799" s="1">
        <v>7</v>
      </c>
      <c r="I1799" s="1">
        <v>0.2</v>
      </c>
      <c r="J1799" s="2" t="s">
        <v>8</v>
      </c>
    </row>
    <row r="1800" spans="1:10" ht="12" customHeight="1" x14ac:dyDescent="0.3">
      <c r="A1800" s="3" t="s">
        <v>59</v>
      </c>
      <c r="B1800" s="1">
        <v>30016005</v>
      </c>
      <c r="C1800" s="1" t="s">
        <v>11</v>
      </c>
      <c r="D1800" s="1">
        <v>30016005</v>
      </c>
      <c r="E1800" s="1" t="s">
        <v>1769</v>
      </c>
      <c r="F1800" s="2">
        <v>1</v>
      </c>
      <c r="G1800" s="2" t="s">
        <v>13</v>
      </c>
      <c r="H1800" s="1">
        <v>7</v>
      </c>
      <c r="I1800" s="1">
        <v>0.2</v>
      </c>
      <c r="J1800" s="2" t="s">
        <v>8</v>
      </c>
    </row>
    <row r="1801" spans="1:10" ht="12" customHeight="1" x14ac:dyDescent="0.3">
      <c r="A1801" s="3" t="s">
        <v>59</v>
      </c>
      <c r="B1801" s="1">
        <v>30016001</v>
      </c>
      <c r="C1801" s="1" t="s">
        <v>11</v>
      </c>
      <c r="D1801" s="1">
        <v>30016001</v>
      </c>
      <c r="E1801" s="1" t="s">
        <v>1770</v>
      </c>
      <c r="F1801" s="2">
        <v>1</v>
      </c>
      <c r="G1801" s="2" t="s">
        <v>13</v>
      </c>
      <c r="H1801" s="1">
        <v>7</v>
      </c>
      <c r="I1801" s="1">
        <v>0.2</v>
      </c>
      <c r="J1801" s="2" t="s">
        <v>8</v>
      </c>
    </row>
    <row r="1802" spans="1:10" ht="12" customHeight="1" x14ac:dyDescent="0.3">
      <c r="A1802" s="3" t="s">
        <v>59</v>
      </c>
      <c r="B1802" s="1">
        <v>30016004</v>
      </c>
      <c r="C1802" s="1" t="s">
        <v>11</v>
      </c>
      <c r="D1802" s="1">
        <v>30016004</v>
      </c>
      <c r="E1802" s="1" t="s">
        <v>1771</v>
      </c>
      <c r="F1802" s="2">
        <v>1</v>
      </c>
      <c r="G1802" s="2" t="s">
        <v>13</v>
      </c>
      <c r="H1802" s="1">
        <v>7</v>
      </c>
      <c r="I1802" s="1">
        <v>0.2</v>
      </c>
      <c r="J1802" s="2" t="s">
        <v>8</v>
      </c>
    </row>
    <row r="1803" spans="1:10" ht="12" customHeight="1" x14ac:dyDescent="0.3">
      <c r="A1803" s="3" t="s">
        <v>59</v>
      </c>
      <c r="B1803" s="1">
        <v>30065004</v>
      </c>
      <c r="C1803" s="1" t="s">
        <v>11</v>
      </c>
      <c r="D1803" s="1">
        <v>30065004</v>
      </c>
      <c r="E1803" s="1" t="s">
        <v>1772</v>
      </c>
      <c r="F1803" s="2">
        <v>1</v>
      </c>
      <c r="G1803" s="2" t="s">
        <v>13</v>
      </c>
      <c r="H1803" s="1">
        <v>7</v>
      </c>
      <c r="I1803" s="1">
        <v>0.2</v>
      </c>
      <c r="J1803" s="2" t="s">
        <v>8</v>
      </c>
    </row>
    <row r="1804" spans="1:10" ht="12" customHeight="1" x14ac:dyDescent="0.3">
      <c r="A1804" s="3" t="s">
        <v>59</v>
      </c>
      <c r="B1804" s="1">
        <v>30066004</v>
      </c>
      <c r="C1804" s="1" t="s">
        <v>11</v>
      </c>
      <c r="D1804" s="1">
        <v>30066004</v>
      </c>
      <c r="E1804" s="1" t="s">
        <v>1773</v>
      </c>
      <c r="F1804" s="2">
        <v>1</v>
      </c>
      <c r="G1804" s="2" t="s">
        <v>13</v>
      </c>
      <c r="H1804" s="1">
        <v>7</v>
      </c>
      <c r="I1804" s="1">
        <v>0.2</v>
      </c>
      <c r="J1804" s="2" t="s">
        <v>8</v>
      </c>
    </row>
    <row r="1805" spans="1:10" ht="12" customHeight="1" x14ac:dyDescent="0.3">
      <c r="A1805" s="3" t="s">
        <v>59</v>
      </c>
      <c r="B1805" s="1">
        <v>30074009</v>
      </c>
      <c r="C1805" s="1" t="s">
        <v>11</v>
      </c>
      <c r="D1805" s="1">
        <v>30074009</v>
      </c>
      <c r="E1805" s="1" t="s">
        <v>1774</v>
      </c>
      <c r="F1805" s="2">
        <v>1</v>
      </c>
      <c r="G1805" s="2" t="s">
        <v>13</v>
      </c>
      <c r="H1805" s="1">
        <v>7</v>
      </c>
      <c r="I1805" s="1">
        <v>0.2</v>
      </c>
      <c r="J1805" s="2" t="s">
        <v>8</v>
      </c>
    </row>
    <row r="1806" spans="1:10" ht="12" customHeight="1" x14ac:dyDescent="0.3">
      <c r="A1806" s="3" t="s">
        <v>59</v>
      </c>
      <c r="B1806" s="1">
        <v>30030013</v>
      </c>
      <c r="C1806" s="1" t="s">
        <v>11</v>
      </c>
      <c r="D1806" s="1">
        <v>30030013</v>
      </c>
      <c r="E1806" s="1" t="s">
        <v>1775</v>
      </c>
      <c r="F1806" s="2">
        <v>1</v>
      </c>
      <c r="G1806" s="2" t="s">
        <v>13</v>
      </c>
      <c r="H1806" s="1">
        <v>7</v>
      </c>
      <c r="I1806" s="1">
        <v>0.2</v>
      </c>
      <c r="J1806" s="2" t="s">
        <v>8</v>
      </c>
    </row>
    <row r="1807" spans="1:10" ht="12" customHeight="1" x14ac:dyDescent="0.3">
      <c r="A1807" s="3" t="s">
        <v>59</v>
      </c>
      <c r="B1807" s="1">
        <v>30024009</v>
      </c>
      <c r="C1807" s="1" t="s">
        <v>11</v>
      </c>
      <c r="D1807" s="1">
        <v>30024009</v>
      </c>
      <c r="E1807" s="1" t="s">
        <v>1776</v>
      </c>
      <c r="F1807" s="2">
        <v>1</v>
      </c>
      <c r="G1807" s="2" t="s">
        <v>13</v>
      </c>
      <c r="H1807" s="1">
        <v>7</v>
      </c>
      <c r="I1807" s="1">
        <v>0.2</v>
      </c>
      <c r="J1807" s="2" t="s">
        <v>8</v>
      </c>
    </row>
    <row r="1808" spans="1:10" ht="12" customHeight="1" x14ac:dyDescent="0.3">
      <c r="A1808" s="3" t="s">
        <v>59</v>
      </c>
      <c r="B1808" s="1">
        <v>30026009</v>
      </c>
      <c r="C1808" s="1" t="s">
        <v>11</v>
      </c>
      <c r="D1808" s="1">
        <v>30026009</v>
      </c>
      <c r="E1808" s="1" t="s">
        <v>1777</v>
      </c>
      <c r="F1808" s="2">
        <v>1</v>
      </c>
      <c r="G1808" s="2" t="s">
        <v>13</v>
      </c>
      <c r="H1808" s="1">
        <v>7</v>
      </c>
      <c r="I1808" s="1">
        <v>0.2</v>
      </c>
      <c r="J1808" s="2" t="s">
        <v>8</v>
      </c>
    </row>
    <row r="1809" spans="1:10" ht="12" customHeight="1" x14ac:dyDescent="0.3">
      <c r="A1809" s="3" t="s">
        <v>59</v>
      </c>
      <c r="B1809" s="1">
        <v>30032008</v>
      </c>
      <c r="C1809" s="1" t="s">
        <v>11</v>
      </c>
      <c r="D1809" s="1">
        <v>30032008</v>
      </c>
      <c r="E1809" s="1" t="s">
        <v>1778</v>
      </c>
      <c r="F1809" s="2">
        <v>1</v>
      </c>
      <c r="G1809" s="2" t="s">
        <v>13</v>
      </c>
      <c r="H1809" s="1">
        <v>7</v>
      </c>
      <c r="I1809" s="1">
        <v>0.2</v>
      </c>
      <c r="J1809" s="2" t="s">
        <v>8</v>
      </c>
    </row>
    <row r="1810" spans="1:10" ht="12" customHeight="1" x14ac:dyDescent="0.3">
      <c r="A1810" s="3" t="s">
        <v>59</v>
      </c>
      <c r="B1810" s="1">
        <v>30030009</v>
      </c>
      <c r="C1810" s="1" t="s">
        <v>11</v>
      </c>
      <c r="D1810" s="1">
        <v>30030009</v>
      </c>
      <c r="E1810" s="1" t="s">
        <v>1779</v>
      </c>
      <c r="F1810" s="2">
        <v>1</v>
      </c>
      <c r="G1810" s="2" t="s">
        <v>13</v>
      </c>
      <c r="H1810" s="1">
        <v>7</v>
      </c>
      <c r="I1810" s="1">
        <v>0.2</v>
      </c>
      <c r="J1810" s="2" t="s">
        <v>8</v>
      </c>
    </row>
    <row r="1811" spans="1:10" ht="12" customHeight="1" x14ac:dyDescent="0.3">
      <c r="A1811" s="3" t="s">
        <v>59</v>
      </c>
      <c r="B1811" s="1">
        <v>30009602</v>
      </c>
      <c r="C1811" s="1" t="s">
        <v>11</v>
      </c>
      <c r="D1811" s="1">
        <v>30009602</v>
      </c>
      <c r="E1811" s="1" t="s">
        <v>1780</v>
      </c>
      <c r="F1811" s="2">
        <v>1</v>
      </c>
      <c r="G1811" s="2" t="s">
        <v>13</v>
      </c>
      <c r="H1811" s="1">
        <v>7</v>
      </c>
      <c r="I1811" s="1">
        <v>0.2</v>
      </c>
      <c r="J1811" s="2" t="s">
        <v>8</v>
      </c>
    </row>
    <row r="1812" spans="1:10" ht="12" customHeight="1" x14ac:dyDescent="0.3">
      <c r="A1812" s="3" t="s">
        <v>59</v>
      </c>
      <c r="B1812" s="1">
        <v>30003001</v>
      </c>
      <c r="C1812" s="1" t="s">
        <v>11</v>
      </c>
      <c r="D1812" s="1">
        <v>30003001</v>
      </c>
      <c r="E1812" s="1" t="s">
        <v>1781</v>
      </c>
      <c r="F1812" s="2">
        <v>1</v>
      </c>
      <c r="G1812" s="2" t="s">
        <v>13</v>
      </c>
      <c r="H1812" s="1">
        <v>7</v>
      </c>
      <c r="I1812" s="1">
        <v>0.2</v>
      </c>
      <c r="J1812" s="2" t="s">
        <v>8</v>
      </c>
    </row>
    <row r="1813" spans="1:10" ht="12" customHeight="1" x14ac:dyDescent="0.3">
      <c r="A1813" s="3" t="s">
        <v>59</v>
      </c>
      <c r="B1813" s="1">
        <v>30003002</v>
      </c>
      <c r="C1813" s="1" t="s">
        <v>11</v>
      </c>
      <c r="D1813" s="1">
        <v>30003002</v>
      </c>
      <c r="E1813" s="1" t="s">
        <v>1782</v>
      </c>
      <c r="F1813" s="2">
        <v>1</v>
      </c>
      <c r="G1813" s="2" t="s">
        <v>13</v>
      </c>
      <c r="H1813" s="1">
        <v>7</v>
      </c>
      <c r="I1813" s="1">
        <v>0.2</v>
      </c>
      <c r="J1813" s="2" t="s">
        <v>8</v>
      </c>
    </row>
    <row r="1814" spans="1:10" ht="12" customHeight="1" x14ac:dyDescent="0.3">
      <c r="A1814" s="3" t="s">
        <v>59</v>
      </c>
      <c r="B1814" s="1">
        <v>30082701</v>
      </c>
      <c r="C1814" s="1" t="s">
        <v>11</v>
      </c>
      <c r="D1814" s="1">
        <v>30082701</v>
      </c>
      <c r="E1814" s="1" t="s">
        <v>1783</v>
      </c>
      <c r="F1814" s="2">
        <v>1</v>
      </c>
      <c r="G1814" s="2" t="s">
        <v>13</v>
      </c>
      <c r="H1814" s="1">
        <v>7</v>
      </c>
      <c r="I1814" s="1">
        <v>0.2</v>
      </c>
      <c r="J1814" s="2" t="s">
        <v>8</v>
      </c>
    </row>
    <row r="1815" spans="1:10" ht="12" customHeight="1" x14ac:dyDescent="0.3">
      <c r="A1815" s="3" t="s">
        <v>59</v>
      </c>
      <c r="B1815" s="1">
        <v>10014001</v>
      </c>
      <c r="C1815" s="1" t="s">
        <v>11</v>
      </c>
      <c r="D1815" s="1">
        <v>10014001</v>
      </c>
      <c r="E1815" s="1" t="s">
        <v>1784</v>
      </c>
      <c r="F1815" s="2">
        <v>1</v>
      </c>
      <c r="G1815" s="2" t="s">
        <v>13</v>
      </c>
      <c r="H1815" s="1">
        <v>7</v>
      </c>
      <c r="I1815" s="1">
        <v>0.2</v>
      </c>
      <c r="J1815" s="2" t="s">
        <v>8</v>
      </c>
    </row>
    <row r="1816" spans="1:10" ht="12" customHeight="1" x14ac:dyDescent="0.3">
      <c r="A1816" s="3" t="s">
        <v>59</v>
      </c>
      <c r="B1816" s="1">
        <v>10014002</v>
      </c>
      <c r="C1816" s="1" t="s">
        <v>11</v>
      </c>
      <c r="D1816" s="1">
        <v>10014002</v>
      </c>
      <c r="E1816" s="1" t="s">
        <v>1785</v>
      </c>
      <c r="F1816" s="2">
        <v>1</v>
      </c>
      <c r="G1816" s="2" t="s">
        <v>13</v>
      </c>
      <c r="H1816" s="1">
        <v>7</v>
      </c>
      <c r="I1816" s="1">
        <v>0.2</v>
      </c>
      <c r="J1816" s="2" t="s">
        <v>8</v>
      </c>
    </row>
    <row r="1817" spans="1:10" ht="12" customHeight="1" x14ac:dyDescent="0.3">
      <c r="A1817" s="3" t="s">
        <v>59</v>
      </c>
      <c r="B1817" s="1">
        <v>10014003</v>
      </c>
      <c r="C1817" s="1" t="s">
        <v>11</v>
      </c>
      <c r="D1817" s="1">
        <v>10014003</v>
      </c>
      <c r="E1817" s="1" t="s">
        <v>1786</v>
      </c>
      <c r="F1817" s="2">
        <v>1</v>
      </c>
      <c r="G1817" s="2" t="s">
        <v>13</v>
      </c>
      <c r="H1817" s="1">
        <v>7</v>
      </c>
      <c r="I1817" s="1">
        <v>0.2</v>
      </c>
      <c r="J1817" s="2" t="s">
        <v>8</v>
      </c>
    </row>
    <row r="1818" spans="1:10" ht="12" customHeight="1" x14ac:dyDescent="0.3">
      <c r="A1818" s="3" t="s">
        <v>59</v>
      </c>
      <c r="B1818" s="1">
        <v>10014012</v>
      </c>
      <c r="C1818" s="1" t="s">
        <v>11</v>
      </c>
      <c r="D1818" s="1">
        <v>10014012</v>
      </c>
      <c r="E1818" s="1" t="s">
        <v>1787</v>
      </c>
      <c r="F1818" s="2">
        <v>1</v>
      </c>
      <c r="G1818" s="2" t="s">
        <v>13</v>
      </c>
      <c r="H1818" s="1">
        <v>7</v>
      </c>
      <c r="I1818" s="1">
        <v>0.2</v>
      </c>
      <c r="J1818" s="2" t="s">
        <v>8</v>
      </c>
    </row>
    <row r="1819" spans="1:10" ht="12" customHeight="1" x14ac:dyDescent="0.3">
      <c r="A1819" s="3" t="s">
        <v>59</v>
      </c>
      <c r="B1819" s="1">
        <v>10014004</v>
      </c>
      <c r="C1819" s="1" t="s">
        <v>11</v>
      </c>
      <c r="D1819" s="1">
        <v>10014004</v>
      </c>
      <c r="E1819" s="1" t="s">
        <v>1788</v>
      </c>
      <c r="F1819" s="2">
        <v>1</v>
      </c>
      <c r="G1819" s="2" t="s">
        <v>13</v>
      </c>
      <c r="H1819" s="1">
        <v>7</v>
      </c>
      <c r="I1819" s="1">
        <v>0.2</v>
      </c>
      <c r="J1819" s="2" t="s">
        <v>8</v>
      </c>
    </row>
    <row r="1820" spans="1:10" ht="12" customHeight="1" x14ac:dyDescent="0.3">
      <c r="A1820" s="3" t="s">
        <v>59</v>
      </c>
      <c r="B1820" s="1">
        <v>10014005</v>
      </c>
      <c r="C1820" s="1" t="s">
        <v>11</v>
      </c>
      <c r="D1820" s="1">
        <v>10014005</v>
      </c>
      <c r="E1820" s="1" t="s">
        <v>1789</v>
      </c>
      <c r="F1820" s="2">
        <v>1</v>
      </c>
      <c r="G1820" s="2" t="s">
        <v>13</v>
      </c>
      <c r="H1820" s="1">
        <v>7</v>
      </c>
      <c r="I1820" s="1">
        <v>0.2</v>
      </c>
      <c r="J1820" s="2" t="s">
        <v>8</v>
      </c>
    </row>
    <row r="1821" spans="1:10" ht="12" customHeight="1" x14ac:dyDescent="0.3">
      <c r="A1821" s="3" t="s">
        <v>59</v>
      </c>
      <c r="B1821" s="1">
        <v>10014007</v>
      </c>
      <c r="C1821" s="1" t="s">
        <v>11</v>
      </c>
      <c r="D1821" s="1">
        <v>10014007</v>
      </c>
      <c r="E1821" s="1" t="s">
        <v>1790</v>
      </c>
      <c r="F1821" s="2">
        <v>1</v>
      </c>
      <c r="G1821" s="2" t="s">
        <v>13</v>
      </c>
      <c r="H1821" s="1">
        <v>7</v>
      </c>
      <c r="I1821" s="1">
        <v>0.2</v>
      </c>
      <c r="J1821" s="2" t="s">
        <v>8</v>
      </c>
    </row>
    <row r="1822" spans="1:10" ht="12" customHeight="1" x14ac:dyDescent="0.3">
      <c r="A1822" s="3" t="s">
        <v>59</v>
      </c>
      <c r="B1822" s="1">
        <v>10014101</v>
      </c>
      <c r="C1822" s="1" t="s">
        <v>11</v>
      </c>
      <c r="D1822" s="1">
        <v>10014101</v>
      </c>
      <c r="E1822" s="1" t="s">
        <v>1791</v>
      </c>
      <c r="F1822" s="2">
        <v>1</v>
      </c>
      <c r="G1822" s="2" t="s">
        <v>13</v>
      </c>
      <c r="H1822" s="1">
        <v>7</v>
      </c>
      <c r="I1822" s="1">
        <v>0.2</v>
      </c>
      <c r="J1822" s="2" t="s">
        <v>8</v>
      </c>
    </row>
    <row r="1823" spans="1:10" ht="12" customHeight="1" x14ac:dyDescent="0.3">
      <c r="A1823" s="3" t="s">
        <v>59</v>
      </c>
      <c r="B1823" s="1">
        <v>2000</v>
      </c>
      <c r="C1823" s="1" t="s">
        <v>11</v>
      </c>
      <c r="D1823" s="1">
        <v>2000</v>
      </c>
      <c r="E1823" s="1" t="s">
        <v>1792</v>
      </c>
      <c r="F1823" s="2">
        <v>1</v>
      </c>
      <c r="G1823" s="2" t="s">
        <v>13</v>
      </c>
      <c r="H1823" s="1">
        <v>7</v>
      </c>
      <c r="I1823" s="1">
        <v>0.2</v>
      </c>
      <c r="J1823" s="2" t="s">
        <v>8</v>
      </c>
    </row>
    <row r="1824" spans="1:10" ht="12" customHeight="1" x14ac:dyDescent="0.3">
      <c r="A1824" s="3" t="s">
        <v>59</v>
      </c>
      <c r="B1824" s="1">
        <v>30087006</v>
      </c>
      <c r="C1824" s="1" t="s">
        <v>11</v>
      </c>
      <c r="D1824" s="1">
        <v>30087006</v>
      </c>
      <c r="E1824" s="1" t="s">
        <v>1793</v>
      </c>
      <c r="F1824" s="2">
        <v>1</v>
      </c>
      <c r="G1824" s="2" t="s">
        <v>13</v>
      </c>
      <c r="H1824" s="1">
        <v>7</v>
      </c>
      <c r="I1824" s="1">
        <v>0.2</v>
      </c>
      <c r="J1824" s="2" t="s">
        <v>8</v>
      </c>
    </row>
    <row r="1825" spans="1:10" ht="12" customHeight="1" x14ac:dyDescent="0.3">
      <c r="A1825" s="3" t="s">
        <v>59</v>
      </c>
      <c r="B1825" s="1">
        <v>10014501</v>
      </c>
      <c r="C1825" s="1" t="s">
        <v>11</v>
      </c>
      <c r="D1825" s="1">
        <v>10014501</v>
      </c>
      <c r="E1825" s="1" t="s">
        <v>1794</v>
      </c>
      <c r="F1825" s="2">
        <v>1</v>
      </c>
      <c r="G1825" s="2" t="s">
        <v>13</v>
      </c>
      <c r="H1825" s="1">
        <v>7</v>
      </c>
      <c r="I1825" s="1">
        <v>0.2</v>
      </c>
      <c r="J1825" s="2" t="s">
        <v>8</v>
      </c>
    </row>
    <row r="1826" spans="1:10" ht="12" customHeight="1" x14ac:dyDescent="0.3">
      <c r="A1826" s="3" t="s">
        <v>59</v>
      </c>
      <c r="B1826" s="1">
        <v>10014502</v>
      </c>
      <c r="C1826" s="1" t="s">
        <v>11</v>
      </c>
      <c r="D1826" s="1">
        <v>10014502</v>
      </c>
      <c r="E1826" s="1" t="s">
        <v>1795</v>
      </c>
      <c r="F1826" s="2">
        <v>1</v>
      </c>
      <c r="G1826" s="2" t="s">
        <v>13</v>
      </c>
      <c r="H1826" s="1">
        <v>7</v>
      </c>
      <c r="I1826" s="1">
        <v>0.2</v>
      </c>
      <c r="J1826" s="2" t="s">
        <v>8</v>
      </c>
    </row>
    <row r="1827" spans="1:10" ht="12" customHeight="1" x14ac:dyDescent="0.3">
      <c r="A1827" s="3" t="s">
        <v>59</v>
      </c>
      <c r="B1827" s="1">
        <v>10014503</v>
      </c>
      <c r="C1827" s="1" t="s">
        <v>11</v>
      </c>
      <c r="D1827" s="1">
        <v>10014503</v>
      </c>
      <c r="E1827" s="1" t="s">
        <v>1796</v>
      </c>
      <c r="F1827" s="2">
        <v>1</v>
      </c>
      <c r="G1827" s="2" t="s">
        <v>13</v>
      </c>
      <c r="H1827" s="1">
        <v>7</v>
      </c>
      <c r="I1827" s="1">
        <v>0.2</v>
      </c>
      <c r="J1827" s="2" t="s">
        <v>8</v>
      </c>
    </row>
    <row r="1828" spans="1:10" ht="12" customHeight="1" x14ac:dyDescent="0.3">
      <c r="A1828" s="3" t="s">
        <v>59</v>
      </c>
      <c r="B1828" s="1">
        <v>10014511</v>
      </c>
      <c r="C1828" s="1" t="s">
        <v>11</v>
      </c>
      <c r="D1828" s="1">
        <v>10014511</v>
      </c>
      <c r="E1828" s="1" t="s">
        <v>1797</v>
      </c>
      <c r="F1828" s="2">
        <v>1</v>
      </c>
      <c r="G1828" s="2" t="s">
        <v>13</v>
      </c>
      <c r="H1828" s="1">
        <v>7</v>
      </c>
      <c r="I1828" s="1">
        <v>0.2</v>
      </c>
      <c r="J1828" s="2" t="s">
        <v>8</v>
      </c>
    </row>
    <row r="1829" spans="1:10" ht="12" customHeight="1" x14ac:dyDescent="0.3">
      <c r="A1829" s="3" t="s">
        <v>59</v>
      </c>
      <c r="B1829" s="1">
        <v>10014504</v>
      </c>
      <c r="C1829" s="1" t="s">
        <v>11</v>
      </c>
      <c r="D1829" s="1">
        <v>10014504</v>
      </c>
      <c r="E1829" s="1" t="s">
        <v>1798</v>
      </c>
      <c r="F1829" s="2">
        <v>1</v>
      </c>
      <c r="G1829" s="2" t="s">
        <v>13</v>
      </c>
      <c r="H1829" s="1">
        <v>7</v>
      </c>
      <c r="I1829" s="1">
        <v>0.2</v>
      </c>
      <c r="J1829" s="2" t="s">
        <v>8</v>
      </c>
    </row>
    <row r="1830" spans="1:10" ht="12" customHeight="1" x14ac:dyDescent="0.3">
      <c r="A1830" s="3" t="s">
        <v>59</v>
      </c>
      <c r="B1830" s="1">
        <v>10014506</v>
      </c>
      <c r="C1830" s="1" t="s">
        <v>11</v>
      </c>
      <c r="D1830" s="1">
        <v>10014506</v>
      </c>
      <c r="E1830" s="1" t="s">
        <v>1799</v>
      </c>
      <c r="F1830" s="2">
        <v>1</v>
      </c>
      <c r="G1830" s="2" t="s">
        <v>13</v>
      </c>
      <c r="H1830" s="1">
        <v>7</v>
      </c>
      <c r="I1830" s="1">
        <v>0.2</v>
      </c>
      <c r="J1830" s="2" t="s">
        <v>8</v>
      </c>
    </row>
    <row r="1831" spans="1:10" ht="12" customHeight="1" x14ac:dyDescent="0.3">
      <c r="A1831" s="3" t="s">
        <v>59</v>
      </c>
      <c r="B1831" s="1">
        <v>10014507</v>
      </c>
      <c r="C1831" s="1" t="s">
        <v>11</v>
      </c>
      <c r="D1831" s="1">
        <v>10014507</v>
      </c>
      <c r="E1831" s="1" t="s">
        <v>1800</v>
      </c>
      <c r="F1831" s="2">
        <v>1</v>
      </c>
      <c r="G1831" s="2" t="s">
        <v>13</v>
      </c>
      <c r="H1831" s="1">
        <v>7</v>
      </c>
      <c r="I1831" s="1">
        <v>0.2</v>
      </c>
      <c r="J1831" s="2" t="s">
        <v>8</v>
      </c>
    </row>
    <row r="1832" spans="1:10" ht="12" customHeight="1" x14ac:dyDescent="0.3">
      <c r="A1832" s="3" t="s">
        <v>59</v>
      </c>
      <c r="B1832" s="1">
        <v>10014505</v>
      </c>
      <c r="C1832" s="1" t="s">
        <v>11</v>
      </c>
      <c r="D1832" s="1">
        <v>10014505</v>
      </c>
      <c r="E1832" s="1" t="s">
        <v>770</v>
      </c>
      <c r="F1832" s="2">
        <v>1</v>
      </c>
      <c r="G1832" s="2" t="s">
        <v>13</v>
      </c>
      <c r="H1832" s="1">
        <v>7</v>
      </c>
      <c r="I1832" s="1">
        <v>0.2</v>
      </c>
      <c r="J1832" s="2" t="s">
        <v>8</v>
      </c>
    </row>
    <row r="1833" spans="1:10" ht="12" customHeight="1" x14ac:dyDescent="0.3">
      <c r="A1833" s="3" t="s">
        <v>59</v>
      </c>
      <c r="B1833" s="1">
        <v>10014508</v>
      </c>
      <c r="C1833" s="1" t="s">
        <v>11</v>
      </c>
      <c r="D1833" s="1">
        <v>10014508</v>
      </c>
      <c r="E1833" s="1" t="s">
        <v>771</v>
      </c>
      <c r="F1833" s="2">
        <v>1</v>
      </c>
      <c r="G1833" s="2" t="s">
        <v>13</v>
      </c>
      <c r="H1833" s="1">
        <v>7</v>
      </c>
      <c r="I1833" s="1">
        <v>0.2</v>
      </c>
      <c r="J1833" s="2" t="s">
        <v>8</v>
      </c>
    </row>
    <row r="1834" spans="1:10" ht="12" customHeight="1" x14ac:dyDescent="0.3">
      <c r="A1834" s="3" t="s">
        <v>59</v>
      </c>
      <c r="B1834" s="1">
        <v>10014512</v>
      </c>
      <c r="C1834" s="1" t="s">
        <v>11</v>
      </c>
      <c r="D1834" s="1">
        <v>10014512</v>
      </c>
      <c r="E1834" s="1" t="s">
        <v>772</v>
      </c>
      <c r="F1834" s="2">
        <v>1</v>
      </c>
      <c r="G1834" s="2" t="s">
        <v>13</v>
      </c>
      <c r="H1834" s="1">
        <v>7</v>
      </c>
      <c r="I1834" s="1">
        <v>0.2</v>
      </c>
      <c r="J1834" s="2" t="s">
        <v>8</v>
      </c>
    </row>
    <row r="1835" spans="1:10" ht="12" customHeight="1" x14ac:dyDescent="0.3">
      <c r="A1835" s="3" t="s">
        <v>59</v>
      </c>
      <c r="B1835" s="1">
        <v>30022004</v>
      </c>
      <c r="C1835" s="1" t="s">
        <v>11</v>
      </c>
      <c r="D1835" s="1">
        <v>30022004</v>
      </c>
      <c r="E1835" s="1" t="s">
        <v>774</v>
      </c>
      <c r="F1835" s="2">
        <v>1</v>
      </c>
      <c r="G1835" s="2" t="s">
        <v>13</v>
      </c>
      <c r="H1835" s="1">
        <v>7</v>
      </c>
      <c r="I1835" s="1">
        <v>0.2</v>
      </c>
      <c r="J1835" s="2" t="s">
        <v>8</v>
      </c>
    </row>
    <row r="1836" spans="1:10" ht="12" customHeight="1" x14ac:dyDescent="0.3">
      <c r="A1836" s="3" t="s">
        <v>59</v>
      </c>
      <c r="B1836" s="1">
        <v>30016008</v>
      </c>
      <c r="C1836" s="1" t="s">
        <v>11</v>
      </c>
      <c r="D1836" s="1">
        <v>30016008</v>
      </c>
      <c r="E1836" s="1" t="s">
        <v>775</v>
      </c>
      <c r="F1836" s="2">
        <v>1</v>
      </c>
      <c r="G1836" s="2" t="s">
        <v>13</v>
      </c>
      <c r="H1836" s="1">
        <v>7</v>
      </c>
      <c r="I1836" s="1">
        <v>0.2</v>
      </c>
      <c r="J1836" s="2" t="s">
        <v>8</v>
      </c>
    </row>
    <row r="1837" spans="1:10" ht="12" customHeight="1" x14ac:dyDescent="0.3">
      <c r="A1837" s="3" t="s">
        <v>59</v>
      </c>
      <c r="B1837" s="1">
        <v>30116003</v>
      </c>
      <c r="C1837" s="1" t="s">
        <v>11</v>
      </c>
      <c r="D1837" s="1">
        <v>30116003</v>
      </c>
      <c r="E1837" s="1" t="s">
        <v>781</v>
      </c>
      <c r="F1837" s="2">
        <v>1</v>
      </c>
      <c r="G1837" s="2" t="s">
        <v>13</v>
      </c>
      <c r="H1837" s="1">
        <v>7</v>
      </c>
      <c r="I1837" s="1">
        <v>0.2</v>
      </c>
      <c r="J1837" s="2" t="s">
        <v>8</v>
      </c>
    </row>
    <row r="1838" spans="1:10" ht="12" customHeight="1" x14ac:dyDescent="0.3">
      <c r="A1838" s="3" t="s">
        <v>59</v>
      </c>
      <c r="B1838" s="1">
        <v>30116001</v>
      </c>
      <c r="C1838" s="1" t="s">
        <v>11</v>
      </c>
      <c r="D1838" s="1">
        <v>30116001</v>
      </c>
      <c r="E1838" s="1" t="s">
        <v>782</v>
      </c>
      <c r="F1838" s="2">
        <v>1</v>
      </c>
      <c r="G1838" s="2" t="s">
        <v>13</v>
      </c>
      <c r="H1838" s="1">
        <v>7</v>
      </c>
      <c r="I1838" s="1">
        <v>0.2</v>
      </c>
      <c r="J1838" s="2" t="s">
        <v>8</v>
      </c>
    </row>
    <row r="1839" spans="1:10" ht="12" customHeight="1" x14ac:dyDescent="0.3">
      <c r="A1839" s="3" t="s">
        <v>59</v>
      </c>
      <c r="B1839" s="1">
        <v>30116002</v>
      </c>
      <c r="C1839" s="1" t="s">
        <v>11</v>
      </c>
      <c r="D1839" s="1">
        <v>30116002</v>
      </c>
      <c r="E1839" s="1" t="s">
        <v>783</v>
      </c>
      <c r="F1839" s="2">
        <v>1</v>
      </c>
      <c r="G1839" s="2" t="s">
        <v>13</v>
      </c>
      <c r="H1839" s="1">
        <v>7</v>
      </c>
      <c r="I1839" s="1">
        <v>0.2</v>
      </c>
      <c r="J1839" s="2" t="s">
        <v>8</v>
      </c>
    </row>
    <row r="1840" spans="1:10" ht="12" customHeight="1" x14ac:dyDescent="0.3">
      <c r="A1840" s="3" t="s">
        <v>59</v>
      </c>
      <c r="B1840" s="1">
        <v>30116004</v>
      </c>
      <c r="C1840" s="1" t="s">
        <v>11</v>
      </c>
      <c r="D1840" s="1">
        <v>30116004</v>
      </c>
      <c r="E1840" s="1" t="s">
        <v>784</v>
      </c>
      <c r="F1840" s="2">
        <v>1</v>
      </c>
      <c r="G1840" s="2" t="s">
        <v>13</v>
      </c>
      <c r="H1840" s="1">
        <v>7</v>
      </c>
      <c r="I1840" s="1">
        <v>0.2</v>
      </c>
      <c r="J1840" s="2" t="s">
        <v>8</v>
      </c>
    </row>
    <row r="1841" spans="1:10" ht="12" customHeight="1" x14ac:dyDescent="0.3">
      <c r="A1841" s="3" t="s">
        <v>59</v>
      </c>
      <c r="B1841" s="1">
        <v>30116005</v>
      </c>
      <c r="C1841" s="1" t="s">
        <v>11</v>
      </c>
      <c r="D1841" s="1">
        <v>30116005</v>
      </c>
      <c r="E1841" s="1" t="s">
        <v>785</v>
      </c>
      <c r="F1841" s="2">
        <v>1</v>
      </c>
      <c r="G1841" s="2" t="s">
        <v>13</v>
      </c>
      <c r="H1841" s="1">
        <v>7</v>
      </c>
      <c r="I1841" s="1">
        <v>0.2</v>
      </c>
      <c r="J1841" s="2" t="s">
        <v>8</v>
      </c>
    </row>
    <row r="1842" spans="1:10" ht="12" customHeight="1" x14ac:dyDescent="0.3">
      <c r="A1842" s="3" t="s">
        <v>59</v>
      </c>
      <c r="B1842" s="1">
        <v>30114003</v>
      </c>
      <c r="C1842" s="1" t="s">
        <v>11</v>
      </c>
      <c r="D1842" s="1">
        <v>30114003</v>
      </c>
      <c r="E1842" s="1" t="s">
        <v>787</v>
      </c>
      <c r="F1842" s="2">
        <v>1</v>
      </c>
      <c r="G1842" s="2" t="s">
        <v>13</v>
      </c>
      <c r="H1842" s="1">
        <v>7</v>
      </c>
      <c r="I1842" s="1">
        <v>0.2</v>
      </c>
      <c r="J1842" s="2" t="s">
        <v>8</v>
      </c>
    </row>
    <row r="1843" spans="1:10" ht="12" customHeight="1" x14ac:dyDescent="0.3">
      <c r="A1843" s="3" t="s">
        <v>59</v>
      </c>
      <c r="B1843" s="1">
        <v>30114001</v>
      </c>
      <c r="C1843" s="1" t="s">
        <v>11</v>
      </c>
      <c r="D1843" s="1">
        <v>30114001</v>
      </c>
      <c r="E1843" s="1" t="s">
        <v>788</v>
      </c>
      <c r="F1843" s="2">
        <v>1</v>
      </c>
      <c r="G1843" s="2" t="s">
        <v>13</v>
      </c>
      <c r="H1843" s="1">
        <v>7</v>
      </c>
      <c r="I1843" s="1">
        <v>0.2</v>
      </c>
      <c r="J1843" s="2" t="s">
        <v>8</v>
      </c>
    </row>
    <row r="1844" spans="1:10" ht="12" customHeight="1" x14ac:dyDescent="0.3">
      <c r="A1844" s="3" t="s">
        <v>59</v>
      </c>
      <c r="B1844" s="1">
        <v>30114004</v>
      </c>
      <c r="C1844" s="1" t="s">
        <v>11</v>
      </c>
      <c r="D1844" s="1">
        <v>30114004</v>
      </c>
      <c r="E1844" s="1" t="s">
        <v>789</v>
      </c>
      <c r="F1844" s="2">
        <v>1</v>
      </c>
      <c r="G1844" s="2" t="s">
        <v>13</v>
      </c>
      <c r="H1844" s="1">
        <v>7</v>
      </c>
      <c r="I1844" s="1">
        <v>0.2</v>
      </c>
      <c r="J1844" s="2" t="s">
        <v>8</v>
      </c>
    </row>
    <row r="1845" spans="1:10" ht="12" customHeight="1" x14ac:dyDescent="0.3">
      <c r="A1845" s="3" t="s">
        <v>59</v>
      </c>
      <c r="B1845" s="1">
        <v>10014105</v>
      </c>
      <c r="C1845" s="1" t="s">
        <v>11</v>
      </c>
      <c r="D1845" s="1">
        <v>10014105</v>
      </c>
      <c r="E1845" s="1" t="s">
        <v>791</v>
      </c>
      <c r="F1845" s="2">
        <v>1</v>
      </c>
      <c r="G1845" s="2" t="s">
        <v>13</v>
      </c>
      <c r="H1845" s="1">
        <v>7</v>
      </c>
      <c r="I1845" s="1">
        <v>0.2</v>
      </c>
      <c r="J1845" s="2" t="s">
        <v>8</v>
      </c>
    </row>
    <row r="1846" spans="1:10" ht="12" customHeight="1" x14ac:dyDescent="0.3">
      <c r="A1846" s="3" t="s">
        <v>59</v>
      </c>
      <c r="B1846" s="1">
        <v>10014104</v>
      </c>
      <c r="C1846" s="1" t="s">
        <v>11</v>
      </c>
      <c r="D1846" s="1">
        <v>10014104</v>
      </c>
      <c r="E1846" s="1" t="s">
        <v>792</v>
      </c>
      <c r="F1846" s="2">
        <v>1</v>
      </c>
      <c r="G1846" s="2" t="s">
        <v>13</v>
      </c>
      <c r="H1846" s="1">
        <v>7</v>
      </c>
      <c r="I1846" s="1">
        <v>0.2</v>
      </c>
      <c r="J1846" s="2" t="s">
        <v>8</v>
      </c>
    </row>
    <row r="1847" spans="1:10" ht="12" customHeight="1" x14ac:dyDescent="0.3">
      <c r="A1847" s="3" t="s">
        <v>59</v>
      </c>
      <c r="B1847" s="1">
        <v>10014106</v>
      </c>
      <c r="C1847" s="1" t="s">
        <v>11</v>
      </c>
      <c r="D1847" s="1">
        <v>10014106</v>
      </c>
      <c r="E1847" s="1" t="s">
        <v>793</v>
      </c>
      <c r="F1847" s="2">
        <v>1</v>
      </c>
      <c r="G1847" s="2" t="s">
        <v>13</v>
      </c>
      <c r="H1847" s="1">
        <v>7</v>
      </c>
      <c r="I1847" s="1">
        <v>0.2</v>
      </c>
      <c r="J1847" s="2" t="s">
        <v>8</v>
      </c>
    </row>
    <row r="1848" spans="1:10" ht="12" customHeight="1" x14ac:dyDescent="0.3">
      <c r="A1848" s="3" t="s">
        <v>59</v>
      </c>
      <c r="B1848" s="1">
        <v>10014107</v>
      </c>
      <c r="C1848" s="1" t="s">
        <v>11</v>
      </c>
      <c r="D1848" s="1">
        <v>10014107</v>
      </c>
      <c r="E1848" s="1" t="s">
        <v>794</v>
      </c>
      <c r="F1848" s="2">
        <v>1</v>
      </c>
      <c r="G1848" s="2" t="s">
        <v>13</v>
      </c>
      <c r="H1848" s="1">
        <v>7</v>
      </c>
      <c r="I1848" s="1">
        <v>0.2</v>
      </c>
      <c r="J1848" s="2" t="s">
        <v>8</v>
      </c>
    </row>
    <row r="1849" spans="1:10" ht="12" customHeight="1" x14ac:dyDescent="0.3">
      <c r="A1849" s="3" t="s">
        <v>59</v>
      </c>
      <c r="B1849" s="1">
        <v>10014108</v>
      </c>
      <c r="C1849" s="1" t="s">
        <v>11</v>
      </c>
      <c r="D1849" s="1">
        <v>10014108</v>
      </c>
      <c r="E1849" s="1" t="s">
        <v>1801</v>
      </c>
      <c r="F1849" s="2">
        <v>1</v>
      </c>
      <c r="G1849" s="2" t="s">
        <v>13</v>
      </c>
      <c r="H1849" s="1">
        <v>7</v>
      </c>
      <c r="I1849" s="1">
        <v>0.2</v>
      </c>
      <c r="J1849" s="2" t="s">
        <v>8</v>
      </c>
    </row>
    <row r="1850" spans="1:10" ht="12" customHeight="1" x14ac:dyDescent="0.3">
      <c r="A1850" s="3" t="s">
        <v>59</v>
      </c>
      <c r="B1850" s="1">
        <v>10014112</v>
      </c>
      <c r="C1850" s="1" t="s">
        <v>11</v>
      </c>
      <c r="D1850" s="1">
        <v>10014112</v>
      </c>
      <c r="E1850" s="1" t="s">
        <v>1802</v>
      </c>
      <c r="F1850" s="2">
        <v>1</v>
      </c>
      <c r="G1850" s="2" t="s">
        <v>13</v>
      </c>
      <c r="H1850" s="1">
        <v>7</v>
      </c>
      <c r="I1850" s="1">
        <v>0.2</v>
      </c>
      <c r="J1850" s="2" t="s">
        <v>8</v>
      </c>
    </row>
    <row r="1851" spans="1:10" ht="12" customHeight="1" x14ac:dyDescent="0.3">
      <c r="A1851" s="3" t="s">
        <v>59</v>
      </c>
      <c r="B1851" s="1">
        <v>10014513</v>
      </c>
      <c r="C1851" s="1" t="s">
        <v>11</v>
      </c>
      <c r="D1851" s="1">
        <v>10014513</v>
      </c>
      <c r="E1851" s="1" t="s">
        <v>1803</v>
      </c>
      <c r="F1851" s="2">
        <v>1</v>
      </c>
      <c r="G1851" s="2" t="s">
        <v>13</v>
      </c>
      <c r="H1851" s="1">
        <v>7</v>
      </c>
      <c r="I1851" s="1">
        <v>0.2</v>
      </c>
      <c r="J1851" s="2" t="s">
        <v>8</v>
      </c>
    </row>
    <row r="1852" spans="1:10" ht="12" customHeight="1" x14ac:dyDescent="0.3">
      <c r="A1852" s="3" t="s">
        <v>59</v>
      </c>
      <c r="B1852" s="1">
        <v>30088001</v>
      </c>
      <c r="C1852" s="1" t="s">
        <v>11</v>
      </c>
      <c r="D1852" s="1">
        <v>30088001</v>
      </c>
      <c r="E1852" s="1" t="s">
        <v>1804</v>
      </c>
      <c r="F1852" s="2">
        <v>1</v>
      </c>
      <c r="G1852" s="2" t="s">
        <v>13</v>
      </c>
      <c r="H1852" s="1">
        <v>7</v>
      </c>
      <c r="I1852" s="1">
        <v>0.2</v>
      </c>
      <c r="J1852" s="2" t="s">
        <v>8</v>
      </c>
    </row>
    <row r="1853" spans="1:10" ht="12" customHeight="1" x14ac:dyDescent="0.3">
      <c r="A1853" s="3" t="s">
        <v>59</v>
      </c>
      <c r="B1853" s="1">
        <v>30088202</v>
      </c>
      <c r="C1853" s="1" t="s">
        <v>11</v>
      </c>
      <c r="D1853" s="1">
        <v>30088202</v>
      </c>
      <c r="E1853" s="1" t="s">
        <v>1805</v>
      </c>
      <c r="F1853" s="2">
        <v>1</v>
      </c>
      <c r="G1853" s="2" t="s">
        <v>13</v>
      </c>
      <c r="H1853" s="1">
        <v>7</v>
      </c>
      <c r="I1853" s="1">
        <v>0.2</v>
      </c>
      <c r="J1853" s="2" t="s">
        <v>8</v>
      </c>
    </row>
    <row r="1854" spans="1:10" ht="12" customHeight="1" x14ac:dyDescent="0.3">
      <c r="A1854" s="3" t="s">
        <v>59</v>
      </c>
      <c r="B1854" s="1">
        <v>30088201</v>
      </c>
      <c r="C1854" s="1" t="s">
        <v>11</v>
      </c>
      <c r="D1854" s="1">
        <v>30088201</v>
      </c>
      <c r="E1854" s="1" t="s">
        <v>1806</v>
      </c>
      <c r="F1854" s="2">
        <v>1</v>
      </c>
      <c r="G1854" s="2" t="s">
        <v>13</v>
      </c>
      <c r="H1854" s="1">
        <v>7</v>
      </c>
      <c r="I1854" s="1">
        <v>0.2</v>
      </c>
      <c r="J1854" s="2" t="s">
        <v>8</v>
      </c>
    </row>
    <row r="1855" spans="1:10" ht="12" customHeight="1" x14ac:dyDescent="0.3">
      <c r="A1855" s="3" t="s">
        <v>59</v>
      </c>
      <c r="B1855" s="1">
        <v>30084001</v>
      </c>
      <c r="C1855" s="1" t="s">
        <v>11</v>
      </c>
      <c r="D1855" s="1">
        <v>30084001</v>
      </c>
      <c r="E1855" s="1" t="s">
        <v>1807</v>
      </c>
      <c r="F1855" s="2">
        <v>1</v>
      </c>
      <c r="G1855" s="2" t="s">
        <v>13</v>
      </c>
      <c r="H1855" s="1">
        <v>7</v>
      </c>
      <c r="I1855" s="1">
        <v>0.2</v>
      </c>
      <c r="J1855" s="2" t="s">
        <v>8</v>
      </c>
    </row>
    <row r="1856" spans="1:10" ht="12" customHeight="1" x14ac:dyDescent="0.3">
      <c r="A1856" s="3" t="s">
        <v>59</v>
      </c>
      <c r="B1856" s="1">
        <v>30084002</v>
      </c>
      <c r="C1856" s="1" t="s">
        <v>11</v>
      </c>
      <c r="D1856" s="1">
        <v>30084002</v>
      </c>
      <c r="E1856" s="1" t="s">
        <v>1808</v>
      </c>
      <c r="F1856" s="2">
        <v>1</v>
      </c>
      <c r="G1856" s="2" t="s">
        <v>13</v>
      </c>
      <c r="H1856" s="1">
        <v>7</v>
      </c>
      <c r="I1856" s="1">
        <v>0.2</v>
      </c>
      <c r="J1856" s="2" t="s">
        <v>8</v>
      </c>
    </row>
    <row r="1857" spans="1:10" ht="12" customHeight="1" x14ac:dyDescent="0.3">
      <c r="A1857" s="3" t="s">
        <v>59</v>
      </c>
      <c r="B1857" s="1">
        <v>30084303</v>
      </c>
      <c r="C1857" s="1" t="s">
        <v>11</v>
      </c>
      <c r="D1857" s="1">
        <v>30084303</v>
      </c>
      <c r="E1857" s="1" t="s">
        <v>1809</v>
      </c>
      <c r="F1857" s="2">
        <v>1</v>
      </c>
      <c r="G1857" s="2" t="s">
        <v>13</v>
      </c>
      <c r="H1857" s="1">
        <v>7</v>
      </c>
      <c r="I1857" s="1">
        <v>0.2</v>
      </c>
      <c r="J1857" s="2" t="s">
        <v>8</v>
      </c>
    </row>
    <row r="1858" spans="1:10" ht="12" customHeight="1" x14ac:dyDescent="0.3">
      <c r="A1858" s="3" t="s">
        <v>59</v>
      </c>
      <c r="B1858" s="1">
        <v>30084004</v>
      </c>
      <c r="C1858" s="1" t="s">
        <v>11</v>
      </c>
      <c r="D1858" s="1">
        <v>30084004</v>
      </c>
      <c r="E1858" s="1" t="s">
        <v>1810</v>
      </c>
      <c r="F1858" s="2">
        <v>1</v>
      </c>
      <c r="G1858" s="2" t="s">
        <v>13</v>
      </c>
      <c r="H1858" s="1">
        <v>7</v>
      </c>
      <c r="I1858" s="1">
        <v>0.2</v>
      </c>
      <c r="J1858" s="2" t="s">
        <v>8</v>
      </c>
    </row>
    <row r="1859" spans="1:10" ht="12" customHeight="1" x14ac:dyDescent="0.3">
      <c r="A1859" s="3" t="s">
        <v>59</v>
      </c>
      <c r="B1859" s="1">
        <v>30084203</v>
      </c>
      <c r="C1859" s="1" t="s">
        <v>11</v>
      </c>
      <c r="D1859" s="1">
        <v>30084203</v>
      </c>
      <c r="E1859" s="1" t="s">
        <v>1811</v>
      </c>
      <c r="F1859" s="2">
        <v>1</v>
      </c>
      <c r="G1859" s="2" t="s">
        <v>13</v>
      </c>
      <c r="H1859" s="1">
        <v>7</v>
      </c>
      <c r="I1859" s="1">
        <v>0.2</v>
      </c>
      <c r="J1859" s="2" t="s">
        <v>8</v>
      </c>
    </row>
    <row r="1860" spans="1:10" ht="12" customHeight="1" x14ac:dyDescent="0.3">
      <c r="A1860" s="3" t="s">
        <v>59</v>
      </c>
      <c r="B1860" s="1">
        <v>30084003</v>
      </c>
      <c r="C1860" s="1" t="s">
        <v>11</v>
      </c>
      <c r="D1860" s="1">
        <v>30084003</v>
      </c>
      <c r="E1860" s="1" t="s">
        <v>1812</v>
      </c>
      <c r="F1860" s="2">
        <v>1</v>
      </c>
      <c r="G1860" s="2" t="s">
        <v>13</v>
      </c>
      <c r="H1860" s="1">
        <v>7</v>
      </c>
      <c r="I1860" s="1">
        <v>0.2</v>
      </c>
      <c r="J1860" s="2" t="s">
        <v>8</v>
      </c>
    </row>
    <row r="1861" spans="1:10" ht="12" customHeight="1" x14ac:dyDescent="0.3">
      <c r="A1861" s="3" t="s">
        <v>59</v>
      </c>
      <c r="B1861" s="1">
        <v>30009611</v>
      </c>
      <c r="C1861" s="1" t="s">
        <v>11</v>
      </c>
      <c r="D1861" s="1">
        <v>30009611</v>
      </c>
      <c r="E1861" s="1" t="s">
        <v>1813</v>
      </c>
      <c r="F1861" s="2">
        <v>1</v>
      </c>
      <c r="G1861" s="2" t="s">
        <v>13</v>
      </c>
      <c r="H1861" s="1">
        <v>7</v>
      </c>
      <c r="I1861" s="1">
        <v>0.2</v>
      </c>
      <c r="J1861" s="2" t="s">
        <v>8</v>
      </c>
    </row>
    <row r="1862" spans="1:10" ht="12" customHeight="1" x14ac:dyDescent="0.3">
      <c r="A1862" s="3" t="s">
        <v>59</v>
      </c>
      <c r="B1862" s="1">
        <v>30089001</v>
      </c>
      <c r="C1862" s="1" t="s">
        <v>11</v>
      </c>
      <c r="D1862" s="1">
        <v>30089001</v>
      </c>
      <c r="E1862" s="1" t="s">
        <v>1814</v>
      </c>
      <c r="F1862" s="2">
        <v>1</v>
      </c>
      <c r="G1862" s="2" t="s">
        <v>13</v>
      </c>
      <c r="H1862" s="1">
        <v>7</v>
      </c>
      <c r="I1862" s="1">
        <v>0.2</v>
      </c>
      <c r="J1862" s="2" t="s">
        <v>8</v>
      </c>
    </row>
    <row r="1863" spans="1:10" ht="12" customHeight="1" x14ac:dyDescent="0.3">
      <c r="A1863" s="3" t="s">
        <v>59</v>
      </c>
      <c r="B1863" s="1">
        <v>30089002</v>
      </c>
      <c r="C1863" s="1" t="s">
        <v>11</v>
      </c>
      <c r="D1863" s="1">
        <v>30089002</v>
      </c>
      <c r="E1863" s="1" t="s">
        <v>1815</v>
      </c>
      <c r="F1863" s="2">
        <v>1</v>
      </c>
      <c r="G1863" s="2" t="s">
        <v>13</v>
      </c>
      <c r="H1863" s="1">
        <v>7</v>
      </c>
      <c r="I1863" s="1">
        <v>0.2</v>
      </c>
      <c r="J1863" s="2" t="s">
        <v>8</v>
      </c>
    </row>
    <row r="1864" spans="1:10" ht="12" customHeight="1" x14ac:dyDescent="0.3">
      <c r="A1864" s="3" t="s">
        <v>59</v>
      </c>
      <c r="B1864" s="1">
        <v>30089003</v>
      </c>
      <c r="C1864" s="1" t="s">
        <v>11</v>
      </c>
      <c r="D1864" s="1">
        <v>30089003</v>
      </c>
      <c r="E1864" s="1" t="s">
        <v>1816</v>
      </c>
      <c r="F1864" s="2">
        <v>1</v>
      </c>
      <c r="G1864" s="2" t="s">
        <v>13</v>
      </c>
      <c r="H1864" s="1">
        <v>7</v>
      </c>
      <c r="I1864" s="1">
        <v>0.2</v>
      </c>
      <c r="J1864" s="2" t="s">
        <v>8</v>
      </c>
    </row>
    <row r="1865" spans="1:10" ht="12" customHeight="1" x14ac:dyDescent="0.3">
      <c r="A1865" s="3" t="s">
        <v>59</v>
      </c>
      <c r="B1865" s="1">
        <v>30089004</v>
      </c>
      <c r="C1865" s="1" t="s">
        <v>11</v>
      </c>
      <c r="D1865" s="1">
        <v>30089004</v>
      </c>
      <c r="E1865" s="1" t="s">
        <v>1817</v>
      </c>
      <c r="F1865" s="2">
        <v>1</v>
      </c>
      <c r="G1865" s="2" t="s">
        <v>13</v>
      </c>
      <c r="H1865" s="1">
        <v>7</v>
      </c>
      <c r="I1865" s="1">
        <v>0.2</v>
      </c>
      <c r="J1865" s="2" t="s">
        <v>8</v>
      </c>
    </row>
    <row r="1866" spans="1:10" ht="12" customHeight="1" x14ac:dyDescent="0.3">
      <c r="A1866" s="3" t="s">
        <v>59</v>
      </c>
      <c r="B1866" s="1">
        <v>30089005</v>
      </c>
      <c r="C1866" s="1" t="s">
        <v>11</v>
      </c>
      <c r="D1866" s="1">
        <v>30089005</v>
      </c>
      <c r="E1866" s="1" t="s">
        <v>1818</v>
      </c>
      <c r="F1866" s="2">
        <v>1</v>
      </c>
      <c r="G1866" s="2" t="s">
        <v>13</v>
      </c>
      <c r="H1866" s="1">
        <v>7</v>
      </c>
      <c r="I1866" s="1">
        <v>0.2</v>
      </c>
      <c r="J1866" s="2" t="s">
        <v>8</v>
      </c>
    </row>
    <row r="1867" spans="1:10" ht="12" customHeight="1" x14ac:dyDescent="0.3">
      <c r="A1867" s="3" t="s">
        <v>59</v>
      </c>
      <c r="B1867" s="1">
        <v>30089006</v>
      </c>
      <c r="C1867" s="1" t="s">
        <v>11</v>
      </c>
      <c r="D1867" s="1">
        <v>30089006</v>
      </c>
      <c r="E1867" s="1" t="s">
        <v>1819</v>
      </c>
      <c r="F1867" s="2">
        <v>1</v>
      </c>
      <c r="G1867" s="2" t="s">
        <v>13</v>
      </c>
      <c r="H1867" s="1">
        <v>7</v>
      </c>
      <c r="I1867" s="1">
        <v>0.2</v>
      </c>
      <c r="J1867" s="2" t="s">
        <v>8</v>
      </c>
    </row>
    <row r="1868" spans="1:10" ht="12" customHeight="1" x14ac:dyDescent="0.3">
      <c r="A1868" s="3" t="s">
        <v>59</v>
      </c>
      <c r="B1868" s="1">
        <v>30089103</v>
      </c>
      <c r="C1868" s="1" t="s">
        <v>11</v>
      </c>
      <c r="D1868" s="1">
        <v>30089103</v>
      </c>
      <c r="E1868" s="1" t="s">
        <v>1820</v>
      </c>
      <c r="F1868" s="2">
        <v>1</v>
      </c>
      <c r="G1868" s="2" t="s">
        <v>13</v>
      </c>
      <c r="H1868" s="1">
        <v>7</v>
      </c>
      <c r="I1868" s="1">
        <v>0.2</v>
      </c>
      <c r="J1868" s="2" t="s">
        <v>8</v>
      </c>
    </row>
    <row r="1869" spans="1:10" ht="12" customHeight="1" x14ac:dyDescent="0.3">
      <c r="A1869" s="3" t="s">
        <v>59</v>
      </c>
      <c r="B1869" s="1">
        <v>30089105</v>
      </c>
      <c r="C1869" s="1" t="s">
        <v>11</v>
      </c>
      <c r="D1869" s="1">
        <v>30089105</v>
      </c>
      <c r="E1869" s="1" t="s">
        <v>1821</v>
      </c>
      <c r="F1869" s="2">
        <v>1</v>
      </c>
      <c r="G1869" s="2" t="s">
        <v>13</v>
      </c>
      <c r="H1869" s="1">
        <v>7</v>
      </c>
      <c r="I1869" s="1">
        <v>0.2</v>
      </c>
      <c r="J1869" s="2" t="s">
        <v>8</v>
      </c>
    </row>
    <row r="1870" spans="1:10" ht="12" customHeight="1" x14ac:dyDescent="0.3">
      <c r="A1870" s="3" t="s">
        <v>59</v>
      </c>
      <c r="B1870" s="1">
        <v>10014202</v>
      </c>
      <c r="C1870" s="1" t="s">
        <v>11</v>
      </c>
      <c r="D1870" s="1">
        <v>10014202</v>
      </c>
      <c r="E1870" s="1" t="s">
        <v>1822</v>
      </c>
      <c r="F1870" s="2">
        <v>1</v>
      </c>
      <c r="G1870" s="2" t="s">
        <v>13</v>
      </c>
      <c r="H1870" s="1">
        <v>7</v>
      </c>
      <c r="I1870" s="1">
        <v>0.2</v>
      </c>
      <c r="J1870" s="2" t="s">
        <v>8</v>
      </c>
    </row>
    <row r="1871" spans="1:10" ht="12" customHeight="1" x14ac:dyDescent="0.3">
      <c r="A1871" s="3" t="s">
        <v>59</v>
      </c>
      <c r="B1871" s="1">
        <v>10014203</v>
      </c>
      <c r="C1871" s="1" t="s">
        <v>11</v>
      </c>
      <c r="D1871" s="1">
        <v>10014203</v>
      </c>
      <c r="E1871" s="1" t="s">
        <v>1823</v>
      </c>
      <c r="F1871" s="2">
        <v>1</v>
      </c>
      <c r="G1871" s="2" t="s">
        <v>13</v>
      </c>
      <c r="H1871" s="1">
        <v>7</v>
      </c>
      <c r="I1871" s="1">
        <v>0.2</v>
      </c>
      <c r="J1871" s="2" t="s">
        <v>8</v>
      </c>
    </row>
    <row r="1872" spans="1:10" ht="12" customHeight="1" x14ac:dyDescent="0.3">
      <c r="A1872" s="3" t="s">
        <v>59</v>
      </c>
      <c r="B1872" s="1">
        <v>10014204</v>
      </c>
      <c r="C1872" s="1" t="s">
        <v>11</v>
      </c>
      <c r="D1872" s="1">
        <v>10014204</v>
      </c>
      <c r="E1872" s="1" t="s">
        <v>1824</v>
      </c>
      <c r="F1872" s="2">
        <v>1</v>
      </c>
      <c r="G1872" s="2" t="s">
        <v>13</v>
      </c>
      <c r="H1872" s="1">
        <v>7</v>
      </c>
      <c r="I1872" s="1">
        <v>0.2</v>
      </c>
      <c r="J1872" s="2" t="s">
        <v>8</v>
      </c>
    </row>
    <row r="1873" spans="1:10" ht="12" customHeight="1" x14ac:dyDescent="0.3">
      <c r="A1873" s="3" t="s">
        <v>59</v>
      </c>
      <c r="B1873" s="1">
        <v>10014205</v>
      </c>
      <c r="C1873" s="1" t="s">
        <v>11</v>
      </c>
      <c r="D1873" s="1">
        <v>10014205</v>
      </c>
      <c r="E1873" s="1" t="s">
        <v>1825</v>
      </c>
      <c r="F1873" s="2">
        <v>1</v>
      </c>
      <c r="G1873" s="2" t="s">
        <v>13</v>
      </c>
      <c r="H1873" s="1">
        <v>7</v>
      </c>
      <c r="I1873" s="1">
        <v>0.2</v>
      </c>
      <c r="J1873" s="2" t="s">
        <v>8</v>
      </c>
    </row>
    <row r="1874" spans="1:10" ht="12" customHeight="1" x14ac:dyDescent="0.3">
      <c r="A1874" s="3" t="s">
        <v>59</v>
      </c>
      <c r="B1874" s="1">
        <v>10014201</v>
      </c>
      <c r="C1874" s="1" t="s">
        <v>11</v>
      </c>
      <c r="D1874" s="1">
        <v>10014201</v>
      </c>
      <c r="E1874" s="1" t="s">
        <v>1826</v>
      </c>
      <c r="F1874" s="2">
        <v>1</v>
      </c>
      <c r="G1874" s="2" t="s">
        <v>13</v>
      </c>
      <c r="H1874" s="1">
        <v>7</v>
      </c>
      <c r="I1874" s="1">
        <v>0.2</v>
      </c>
      <c r="J1874" s="2" t="s">
        <v>8</v>
      </c>
    </row>
    <row r="1875" spans="1:10" ht="12" customHeight="1" x14ac:dyDescent="0.3">
      <c r="A1875" s="3" t="s">
        <v>59</v>
      </c>
      <c r="B1875" s="1">
        <v>30081504</v>
      </c>
      <c r="C1875" s="1" t="s">
        <v>11</v>
      </c>
      <c r="D1875" s="1">
        <v>30081504</v>
      </c>
      <c r="E1875" s="1" t="s">
        <v>1827</v>
      </c>
      <c r="F1875" s="2">
        <v>1</v>
      </c>
      <c r="G1875" s="2" t="s">
        <v>13</v>
      </c>
      <c r="H1875" s="1">
        <v>7</v>
      </c>
      <c r="I1875" s="1">
        <v>0.2</v>
      </c>
      <c r="J1875" s="2" t="s">
        <v>8</v>
      </c>
    </row>
    <row r="1876" spans="1:10" ht="12" customHeight="1" x14ac:dyDescent="0.3">
      <c r="A1876" s="3" t="s">
        <v>59</v>
      </c>
      <c r="B1876" s="1">
        <v>30081501</v>
      </c>
      <c r="C1876" s="1" t="s">
        <v>11</v>
      </c>
      <c r="D1876" s="1">
        <v>30081501</v>
      </c>
      <c r="E1876" s="1" t="s">
        <v>1828</v>
      </c>
      <c r="F1876" s="2">
        <v>1</v>
      </c>
      <c r="G1876" s="2" t="s">
        <v>13</v>
      </c>
      <c r="H1876" s="1">
        <v>7</v>
      </c>
      <c r="I1876" s="1">
        <v>0.2</v>
      </c>
      <c r="J1876" s="2" t="s">
        <v>8</v>
      </c>
    </row>
    <row r="1877" spans="1:10" ht="12" customHeight="1" x14ac:dyDescent="0.3">
      <c r="A1877" s="3" t="s">
        <v>59</v>
      </c>
      <c r="B1877" s="1">
        <v>30081502</v>
      </c>
      <c r="C1877" s="1" t="s">
        <v>11</v>
      </c>
      <c r="D1877" s="1">
        <v>30081502</v>
      </c>
      <c r="E1877" s="1" t="s">
        <v>1829</v>
      </c>
      <c r="F1877" s="2">
        <v>1</v>
      </c>
      <c r="G1877" s="2" t="s">
        <v>13</v>
      </c>
      <c r="H1877" s="1">
        <v>7</v>
      </c>
      <c r="I1877" s="1">
        <v>0.2</v>
      </c>
      <c r="J1877" s="2" t="s">
        <v>8</v>
      </c>
    </row>
    <row r="1878" spans="1:10" ht="12" customHeight="1" x14ac:dyDescent="0.3">
      <c r="A1878" s="3" t="s">
        <v>59</v>
      </c>
      <c r="B1878" s="1">
        <v>30081503</v>
      </c>
      <c r="C1878" s="1" t="s">
        <v>11</v>
      </c>
      <c r="D1878" s="1">
        <v>30081503</v>
      </c>
      <c r="E1878" s="1" t="s">
        <v>1830</v>
      </c>
      <c r="F1878" s="2">
        <v>1</v>
      </c>
      <c r="G1878" s="2" t="s">
        <v>13</v>
      </c>
      <c r="H1878" s="1">
        <v>7</v>
      </c>
      <c r="I1878" s="1">
        <v>0.2</v>
      </c>
      <c r="J1878" s="2" t="s">
        <v>8</v>
      </c>
    </row>
    <row r="1879" spans="1:10" ht="12" customHeight="1" x14ac:dyDescent="0.3">
      <c r="A1879" s="3" t="s">
        <v>59</v>
      </c>
      <c r="B1879" s="1">
        <v>30145003</v>
      </c>
      <c r="C1879" s="1" t="s">
        <v>11</v>
      </c>
      <c r="D1879" s="1">
        <v>30145003</v>
      </c>
      <c r="E1879" s="1" t="s">
        <v>1831</v>
      </c>
      <c r="F1879" s="2">
        <v>1</v>
      </c>
      <c r="G1879" s="2" t="s">
        <v>13</v>
      </c>
      <c r="H1879" s="1">
        <v>7</v>
      </c>
      <c r="I1879" s="1">
        <v>0.2</v>
      </c>
      <c r="J1879" s="2" t="s">
        <v>8</v>
      </c>
    </row>
    <row r="1880" spans="1:10" ht="12" customHeight="1" x14ac:dyDescent="0.3">
      <c r="A1880" s="3" t="s">
        <v>59</v>
      </c>
      <c r="B1880" s="1">
        <v>30145001</v>
      </c>
      <c r="C1880" s="1" t="s">
        <v>11</v>
      </c>
      <c r="D1880" s="1">
        <v>30145001</v>
      </c>
      <c r="E1880" s="1" t="s">
        <v>1832</v>
      </c>
      <c r="F1880" s="2">
        <v>1</v>
      </c>
      <c r="G1880" s="2" t="s">
        <v>13</v>
      </c>
      <c r="H1880" s="1">
        <v>7</v>
      </c>
      <c r="I1880" s="1">
        <v>0.2</v>
      </c>
      <c r="J1880" s="2" t="s">
        <v>8</v>
      </c>
    </row>
    <row r="1881" spans="1:10" ht="12" customHeight="1" x14ac:dyDescent="0.3">
      <c r="A1881" s="3" t="s">
        <v>59</v>
      </c>
      <c r="B1881" s="1">
        <v>30145002</v>
      </c>
      <c r="C1881" s="1" t="s">
        <v>11</v>
      </c>
      <c r="D1881" s="1">
        <v>30145002</v>
      </c>
      <c r="E1881" s="1" t="s">
        <v>1833</v>
      </c>
      <c r="F1881" s="2">
        <v>1</v>
      </c>
      <c r="G1881" s="2" t="s">
        <v>13</v>
      </c>
      <c r="H1881" s="1">
        <v>7</v>
      </c>
      <c r="I1881" s="1">
        <v>0.2</v>
      </c>
      <c r="J1881" s="2" t="s">
        <v>8</v>
      </c>
    </row>
    <row r="1882" spans="1:10" ht="12" customHeight="1" x14ac:dyDescent="0.3">
      <c r="A1882" s="3" t="s">
        <v>59</v>
      </c>
      <c r="B1882" s="1">
        <v>30145005</v>
      </c>
      <c r="C1882" s="1" t="s">
        <v>11</v>
      </c>
      <c r="D1882" s="1">
        <v>30145005</v>
      </c>
      <c r="E1882" s="1" t="s">
        <v>1834</v>
      </c>
      <c r="F1882" s="2">
        <v>1</v>
      </c>
      <c r="G1882" s="2" t="s">
        <v>13</v>
      </c>
      <c r="H1882" s="1">
        <v>7</v>
      </c>
      <c r="I1882" s="1">
        <v>0.2</v>
      </c>
      <c r="J1882" s="2" t="s">
        <v>8</v>
      </c>
    </row>
    <row r="1883" spans="1:10" ht="12" customHeight="1" x14ac:dyDescent="0.3">
      <c r="A1883" s="3" t="s">
        <v>59</v>
      </c>
      <c r="B1883" s="1">
        <v>30145004</v>
      </c>
      <c r="C1883" s="1" t="s">
        <v>11</v>
      </c>
      <c r="D1883" s="1">
        <v>30145004</v>
      </c>
      <c r="E1883" s="1" t="s">
        <v>1835</v>
      </c>
      <c r="F1883" s="2">
        <v>1</v>
      </c>
      <c r="G1883" s="2" t="s">
        <v>13</v>
      </c>
      <c r="H1883" s="1">
        <v>7</v>
      </c>
      <c r="I1883" s="1">
        <v>0.2</v>
      </c>
      <c r="J1883" s="2" t="s">
        <v>8</v>
      </c>
    </row>
    <row r="1884" spans="1:10" ht="12" customHeight="1" x14ac:dyDescent="0.3">
      <c r="A1884" s="3" t="s">
        <v>59</v>
      </c>
      <c r="B1884" s="1">
        <v>30145006</v>
      </c>
      <c r="C1884" s="1" t="s">
        <v>11</v>
      </c>
      <c r="D1884" s="1">
        <v>30145006</v>
      </c>
      <c r="E1884" s="1" t="s">
        <v>1836</v>
      </c>
      <c r="F1884" s="2">
        <v>1</v>
      </c>
      <c r="G1884" s="2" t="s">
        <v>13</v>
      </c>
      <c r="H1884" s="1">
        <v>7</v>
      </c>
      <c r="I1884" s="1">
        <v>0.2</v>
      </c>
      <c r="J1884" s="2" t="s">
        <v>8</v>
      </c>
    </row>
    <row r="1885" spans="1:10" ht="12" customHeight="1" x14ac:dyDescent="0.3">
      <c r="A1885" s="3" t="s">
        <v>59</v>
      </c>
      <c r="B1885" s="1">
        <v>10012004</v>
      </c>
      <c r="C1885" s="1" t="s">
        <v>11</v>
      </c>
      <c r="D1885" s="1">
        <v>10012004</v>
      </c>
      <c r="E1885" s="1" t="s">
        <v>1837</v>
      </c>
      <c r="F1885" s="2">
        <v>1</v>
      </c>
      <c r="G1885" s="2" t="s">
        <v>13</v>
      </c>
      <c r="H1885" s="1">
        <v>7</v>
      </c>
      <c r="I1885" s="1">
        <v>0.2</v>
      </c>
      <c r="J1885" s="2" t="s">
        <v>8</v>
      </c>
    </row>
    <row r="1886" spans="1:10" ht="12" customHeight="1" x14ac:dyDescent="0.3">
      <c r="A1886" s="3" t="s">
        <v>59</v>
      </c>
      <c r="B1886" s="1">
        <v>10012005</v>
      </c>
      <c r="C1886" s="1" t="s">
        <v>11</v>
      </c>
      <c r="D1886" s="1">
        <v>10012005</v>
      </c>
      <c r="E1886" s="1" t="s">
        <v>1838</v>
      </c>
      <c r="F1886" s="2">
        <v>1</v>
      </c>
      <c r="G1886" s="2" t="s">
        <v>13</v>
      </c>
      <c r="H1886" s="1">
        <v>7</v>
      </c>
      <c r="I1886" s="1">
        <v>0.2</v>
      </c>
      <c r="J1886" s="2" t="s">
        <v>8</v>
      </c>
    </row>
    <row r="1887" spans="1:10" ht="12" customHeight="1" x14ac:dyDescent="0.3">
      <c r="A1887" s="3" t="s">
        <v>59</v>
      </c>
      <c r="B1887" s="1">
        <v>10012007</v>
      </c>
      <c r="C1887" s="1" t="s">
        <v>11</v>
      </c>
      <c r="D1887" s="1">
        <v>10012007</v>
      </c>
      <c r="E1887" s="1" t="s">
        <v>1839</v>
      </c>
      <c r="F1887" s="2">
        <v>1</v>
      </c>
      <c r="G1887" s="2" t="s">
        <v>13</v>
      </c>
      <c r="H1887" s="1">
        <v>7</v>
      </c>
      <c r="I1887" s="1">
        <v>0.2</v>
      </c>
      <c r="J1887" s="2" t="s">
        <v>8</v>
      </c>
    </row>
    <row r="1888" spans="1:10" ht="12" customHeight="1" x14ac:dyDescent="0.3">
      <c r="A1888" s="3" t="s">
        <v>59</v>
      </c>
      <c r="B1888" s="1">
        <v>10012002</v>
      </c>
      <c r="C1888" s="1" t="s">
        <v>11</v>
      </c>
      <c r="D1888" s="1">
        <v>10012002</v>
      </c>
      <c r="E1888" s="1" t="s">
        <v>1840</v>
      </c>
      <c r="F1888" s="2">
        <v>1</v>
      </c>
      <c r="G1888" s="2" t="s">
        <v>13</v>
      </c>
      <c r="H1888" s="1">
        <v>7</v>
      </c>
      <c r="I1888" s="1">
        <v>0.2</v>
      </c>
      <c r="J1888" s="2" t="s">
        <v>8</v>
      </c>
    </row>
    <row r="1889" spans="1:10" ht="12" customHeight="1" x14ac:dyDescent="0.3">
      <c r="A1889" s="3" t="s">
        <v>59</v>
      </c>
      <c r="B1889" s="1">
        <v>10012003</v>
      </c>
      <c r="C1889" s="1" t="s">
        <v>11</v>
      </c>
      <c r="D1889" s="1">
        <v>10012003</v>
      </c>
      <c r="E1889" s="1" t="s">
        <v>1841</v>
      </c>
      <c r="F1889" s="2">
        <v>1</v>
      </c>
      <c r="G1889" s="2" t="s">
        <v>13</v>
      </c>
      <c r="H1889" s="1">
        <v>7</v>
      </c>
      <c r="I1889" s="1">
        <v>0.2</v>
      </c>
      <c r="J1889" s="2" t="s">
        <v>8</v>
      </c>
    </row>
    <row r="1890" spans="1:10" ht="12" customHeight="1" x14ac:dyDescent="0.3">
      <c r="A1890" s="3" t="s">
        <v>59</v>
      </c>
      <c r="B1890" s="1">
        <v>30006015</v>
      </c>
      <c r="C1890" s="1" t="s">
        <v>11</v>
      </c>
      <c r="D1890" s="1">
        <v>30006015</v>
      </c>
      <c r="E1890" s="1" t="s">
        <v>1842</v>
      </c>
      <c r="F1890" s="2">
        <v>1</v>
      </c>
      <c r="G1890" s="2" t="s">
        <v>13</v>
      </c>
      <c r="H1890" s="1">
        <v>7</v>
      </c>
      <c r="I1890" s="1">
        <v>0.2</v>
      </c>
      <c r="J1890" s="2" t="s">
        <v>8</v>
      </c>
    </row>
    <row r="1891" spans="1:10" ht="12" customHeight="1" x14ac:dyDescent="0.3">
      <c r="A1891" s="3" t="s">
        <v>59</v>
      </c>
      <c r="B1891" s="1">
        <v>30001301</v>
      </c>
      <c r="C1891" s="1" t="s">
        <v>11</v>
      </c>
      <c r="D1891" s="1">
        <v>30001301</v>
      </c>
      <c r="E1891" s="1" t="s">
        <v>1843</v>
      </c>
      <c r="F1891" s="2">
        <v>1</v>
      </c>
      <c r="G1891" s="2" t="s">
        <v>13</v>
      </c>
      <c r="H1891" s="1">
        <v>7</v>
      </c>
      <c r="I1891" s="1">
        <v>0.2</v>
      </c>
      <c r="J1891" s="2" t="s">
        <v>8</v>
      </c>
    </row>
    <row r="1892" spans="1:10" ht="12" customHeight="1" x14ac:dyDescent="0.3">
      <c r="A1892" s="3" t="s">
        <v>59</v>
      </c>
      <c r="B1892" s="1">
        <v>30001309</v>
      </c>
      <c r="C1892" s="1" t="s">
        <v>11</v>
      </c>
      <c r="D1892" s="1">
        <v>30001309</v>
      </c>
      <c r="E1892" s="1" t="s">
        <v>1844</v>
      </c>
      <c r="F1892" s="2">
        <v>1</v>
      </c>
      <c r="G1892" s="2" t="s">
        <v>13</v>
      </c>
      <c r="H1892" s="1">
        <v>7</v>
      </c>
      <c r="I1892" s="1">
        <v>0.2</v>
      </c>
      <c r="J1892" s="2" t="s">
        <v>8</v>
      </c>
    </row>
    <row r="1893" spans="1:10" ht="12" customHeight="1" x14ac:dyDescent="0.3">
      <c r="A1893" s="3" t="s">
        <v>59</v>
      </c>
      <c r="B1893" s="1">
        <v>30001201</v>
      </c>
      <c r="C1893" s="1" t="s">
        <v>11</v>
      </c>
      <c r="D1893" s="1">
        <v>30001201</v>
      </c>
      <c r="E1893" s="1" t="s">
        <v>1845</v>
      </c>
      <c r="F1893" s="2">
        <v>1</v>
      </c>
      <c r="G1893" s="2" t="s">
        <v>13</v>
      </c>
      <c r="H1893" s="1">
        <v>7</v>
      </c>
      <c r="I1893" s="1">
        <v>0.2</v>
      </c>
      <c r="J1893" s="2" t="s">
        <v>8</v>
      </c>
    </row>
    <row r="1894" spans="1:10" ht="12" customHeight="1" x14ac:dyDescent="0.3">
      <c r="A1894" s="3" t="s">
        <v>59</v>
      </c>
      <c r="B1894" s="1">
        <v>30001322</v>
      </c>
      <c r="C1894" s="1" t="s">
        <v>11</v>
      </c>
      <c r="D1894" s="1">
        <v>30001322</v>
      </c>
      <c r="E1894" s="1" t="s">
        <v>1846</v>
      </c>
      <c r="F1894" s="2">
        <v>1</v>
      </c>
      <c r="G1894" s="2" t="s">
        <v>13</v>
      </c>
      <c r="H1894" s="1">
        <v>7</v>
      </c>
      <c r="I1894" s="1">
        <v>0.2</v>
      </c>
      <c r="J1894" s="2" t="s">
        <v>8</v>
      </c>
    </row>
    <row r="1895" spans="1:10" ht="12" customHeight="1" x14ac:dyDescent="0.3">
      <c r="A1895" s="3" t="s">
        <v>59</v>
      </c>
      <c r="B1895" s="1">
        <v>30002304</v>
      </c>
      <c r="C1895" s="1" t="s">
        <v>11</v>
      </c>
      <c r="D1895" s="1">
        <v>30002304</v>
      </c>
      <c r="E1895" s="1" t="s">
        <v>1847</v>
      </c>
      <c r="F1895" s="2">
        <v>1</v>
      </c>
      <c r="G1895" s="2" t="s">
        <v>13</v>
      </c>
      <c r="H1895" s="1">
        <v>7</v>
      </c>
      <c r="I1895" s="1">
        <v>0.2</v>
      </c>
      <c r="J1895" s="2" t="s">
        <v>8</v>
      </c>
    </row>
    <row r="1896" spans="1:10" ht="12" customHeight="1" x14ac:dyDescent="0.3">
      <c r="A1896" s="3" t="s">
        <v>59</v>
      </c>
      <c r="B1896" s="1">
        <v>30002301</v>
      </c>
      <c r="C1896" s="1" t="s">
        <v>11</v>
      </c>
      <c r="D1896" s="1">
        <v>30002301</v>
      </c>
      <c r="E1896" s="1" t="s">
        <v>1848</v>
      </c>
      <c r="F1896" s="2">
        <v>1</v>
      </c>
      <c r="G1896" s="2" t="s">
        <v>13</v>
      </c>
      <c r="H1896" s="1">
        <v>7</v>
      </c>
      <c r="I1896" s="1">
        <v>0.2</v>
      </c>
      <c r="J1896" s="2" t="s">
        <v>8</v>
      </c>
    </row>
    <row r="1897" spans="1:10" ht="12" customHeight="1" x14ac:dyDescent="0.3">
      <c r="A1897" s="3" t="s">
        <v>59</v>
      </c>
      <c r="B1897" s="1">
        <v>20057001</v>
      </c>
      <c r="C1897" s="1" t="s">
        <v>11</v>
      </c>
      <c r="D1897" s="1">
        <v>20057001</v>
      </c>
      <c r="E1897" s="1" t="s">
        <v>1849</v>
      </c>
      <c r="F1897" s="2">
        <v>1</v>
      </c>
      <c r="G1897" s="2" t="s">
        <v>13</v>
      </c>
      <c r="H1897" s="1">
        <v>7</v>
      </c>
      <c r="I1897" s="1">
        <v>0.2</v>
      </c>
      <c r="J1897" s="2" t="s">
        <v>8</v>
      </c>
    </row>
    <row r="1898" spans="1:10" ht="12" customHeight="1" x14ac:dyDescent="0.3">
      <c r="A1898" s="3" t="s">
        <v>59</v>
      </c>
      <c r="B1898" s="1">
        <v>30002314</v>
      </c>
      <c r="C1898" s="1" t="s">
        <v>11</v>
      </c>
      <c r="D1898" s="1">
        <v>30002314</v>
      </c>
      <c r="E1898" s="1" t="s">
        <v>1850</v>
      </c>
      <c r="F1898" s="2">
        <v>1</v>
      </c>
      <c r="G1898" s="2" t="s">
        <v>13</v>
      </c>
      <c r="H1898" s="1">
        <v>7</v>
      </c>
      <c r="I1898" s="1">
        <v>0.2</v>
      </c>
      <c r="J1898" s="2" t="s">
        <v>8</v>
      </c>
    </row>
    <row r="1899" spans="1:10" ht="12" customHeight="1" x14ac:dyDescent="0.3">
      <c r="A1899" s="3" t="s">
        <v>59</v>
      </c>
      <c r="B1899" s="1">
        <v>20073005</v>
      </c>
      <c r="C1899" s="1" t="s">
        <v>11</v>
      </c>
      <c r="D1899" s="1">
        <v>20073005</v>
      </c>
      <c r="E1899" s="1" t="s">
        <v>1851</v>
      </c>
      <c r="F1899" s="2">
        <v>1</v>
      </c>
      <c r="G1899" s="2" t="s">
        <v>13</v>
      </c>
      <c r="H1899" s="1">
        <v>7</v>
      </c>
      <c r="I1899" s="1">
        <v>0.2</v>
      </c>
      <c r="J1899" s="2" t="s">
        <v>8</v>
      </c>
    </row>
    <row r="1900" spans="1:10" ht="12" customHeight="1" x14ac:dyDescent="0.3">
      <c r="A1900" s="3" t="s">
        <v>59</v>
      </c>
      <c r="B1900" s="1">
        <v>20073001</v>
      </c>
      <c r="C1900" s="1" t="s">
        <v>11</v>
      </c>
      <c r="D1900" s="1">
        <v>20073001</v>
      </c>
      <c r="E1900" s="1" t="s">
        <v>1852</v>
      </c>
      <c r="F1900" s="2">
        <v>1</v>
      </c>
      <c r="G1900" s="2" t="s">
        <v>13</v>
      </c>
      <c r="H1900" s="1">
        <v>7</v>
      </c>
      <c r="I1900" s="1">
        <v>0.2</v>
      </c>
      <c r="J1900" s="2" t="s">
        <v>8</v>
      </c>
    </row>
    <row r="1901" spans="1:10" ht="12" customHeight="1" x14ac:dyDescent="0.3">
      <c r="A1901" s="3" t="s">
        <v>59</v>
      </c>
      <c r="B1901" s="1">
        <v>20073006</v>
      </c>
      <c r="C1901" s="1" t="s">
        <v>11</v>
      </c>
      <c r="D1901" s="1">
        <v>20073006</v>
      </c>
      <c r="E1901" s="1" t="s">
        <v>1853</v>
      </c>
      <c r="F1901" s="2">
        <v>1</v>
      </c>
      <c r="G1901" s="2" t="s">
        <v>13</v>
      </c>
      <c r="H1901" s="1">
        <v>7</v>
      </c>
      <c r="I1901" s="1">
        <v>0.2</v>
      </c>
      <c r="J1901" s="2" t="s">
        <v>8</v>
      </c>
    </row>
    <row r="1902" spans="1:10" ht="12" customHeight="1" x14ac:dyDescent="0.3">
      <c r="A1902" s="3" t="s">
        <v>59</v>
      </c>
      <c r="B1902" s="1">
        <v>20073003</v>
      </c>
      <c r="C1902" s="1" t="s">
        <v>11</v>
      </c>
      <c r="D1902" s="1">
        <v>20073003</v>
      </c>
      <c r="E1902" s="1" t="s">
        <v>1854</v>
      </c>
      <c r="F1902" s="2">
        <v>1</v>
      </c>
      <c r="G1902" s="2" t="s">
        <v>13</v>
      </c>
      <c r="H1902" s="1">
        <v>7</v>
      </c>
      <c r="I1902" s="1">
        <v>0.2</v>
      </c>
      <c r="J1902" s="2" t="s">
        <v>8</v>
      </c>
    </row>
    <row r="1903" spans="1:10" ht="12" customHeight="1" x14ac:dyDescent="0.3">
      <c r="A1903" s="3" t="s">
        <v>59</v>
      </c>
      <c r="B1903" s="1">
        <v>20078002</v>
      </c>
      <c r="C1903" s="1" t="s">
        <v>11</v>
      </c>
      <c r="D1903" s="1">
        <v>20078002</v>
      </c>
      <c r="E1903" s="1" t="s">
        <v>1855</v>
      </c>
      <c r="F1903" s="2">
        <v>1</v>
      </c>
      <c r="G1903" s="2" t="s">
        <v>13</v>
      </c>
      <c r="H1903" s="1">
        <v>7</v>
      </c>
      <c r="I1903" s="1">
        <v>0.2</v>
      </c>
      <c r="J1903" s="2" t="s">
        <v>8</v>
      </c>
    </row>
    <row r="1904" spans="1:10" ht="12" customHeight="1" x14ac:dyDescent="0.3">
      <c r="A1904" s="3" t="s">
        <v>59</v>
      </c>
      <c r="B1904" s="1">
        <v>20083002</v>
      </c>
      <c r="C1904" s="1" t="s">
        <v>11</v>
      </c>
      <c r="D1904" s="1">
        <v>20083002</v>
      </c>
      <c r="E1904" s="1" t="s">
        <v>1856</v>
      </c>
      <c r="F1904" s="2">
        <v>1</v>
      </c>
      <c r="G1904" s="2" t="s">
        <v>13</v>
      </c>
      <c r="H1904" s="1">
        <v>7</v>
      </c>
      <c r="I1904" s="1">
        <v>0.2</v>
      </c>
      <c r="J1904" s="2" t="s">
        <v>8</v>
      </c>
    </row>
    <row r="1905" spans="1:10" ht="12" customHeight="1" x14ac:dyDescent="0.3">
      <c r="A1905" s="3" t="s">
        <v>59</v>
      </c>
      <c r="B1905" s="1">
        <v>20073002</v>
      </c>
      <c r="C1905" s="1" t="s">
        <v>11</v>
      </c>
      <c r="D1905" s="1">
        <v>20073002</v>
      </c>
      <c r="E1905" s="1" t="s">
        <v>1857</v>
      </c>
      <c r="F1905" s="2">
        <v>1</v>
      </c>
      <c r="G1905" s="2" t="s">
        <v>13</v>
      </c>
      <c r="H1905" s="1">
        <v>7</v>
      </c>
      <c r="I1905" s="1">
        <v>0.2</v>
      </c>
      <c r="J1905" s="2" t="s">
        <v>8</v>
      </c>
    </row>
    <row r="1906" spans="1:10" ht="12" customHeight="1" x14ac:dyDescent="0.3">
      <c r="A1906" s="3" t="s">
        <v>59</v>
      </c>
      <c r="B1906" s="1">
        <v>20076002</v>
      </c>
      <c r="C1906" s="1" t="s">
        <v>11</v>
      </c>
      <c r="D1906" s="1">
        <v>20076002</v>
      </c>
      <c r="E1906" s="1" t="s">
        <v>1858</v>
      </c>
      <c r="F1906" s="2">
        <v>1</v>
      </c>
      <c r="G1906" s="2" t="s">
        <v>13</v>
      </c>
      <c r="H1906" s="1">
        <v>7</v>
      </c>
      <c r="I1906" s="1">
        <v>0.2</v>
      </c>
      <c r="J1906" s="2" t="s">
        <v>8</v>
      </c>
    </row>
    <row r="1907" spans="1:10" ht="12" customHeight="1" x14ac:dyDescent="0.3">
      <c r="A1907" s="3" t="s">
        <v>59</v>
      </c>
      <c r="B1907" s="1">
        <v>30002101</v>
      </c>
      <c r="C1907" s="1" t="s">
        <v>11</v>
      </c>
      <c r="D1907" s="1">
        <v>30002101</v>
      </c>
      <c r="E1907" s="1" t="s">
        <v>1859</v>
      </c>
      <c r="F1907" s="2">
        <v>1</v>
      </c>
      <c r="G1907" s="2" t="s">
        <v>13</v>
      </c>
      <c r="H1907" s="1">
        <v>7</v>
      </c>
      <c r="I1907" s="1">
        <v>0.2</v>
      </c>
      <c r="J1907" s="2" t="s">
        <v>8</v>
      </c>
    </row>
    <row r="1908" spans="1:10" ht="12" customHeight="1" x14ac:dyDescent="0.3">
      <c r="A1908" s="3" t="s">
        <v>59</v>
      </c>
      <c r="B1908" s="1">
        <v>91206801</v>
      </c>
      <c r="C1908" s="1" t="s">
        <v>11</v>
      </c>
      <c r="D1908" s="1">
        <v>91206801</v>
      </c>
      <c r="E1908" s="1" t="s">
        <v>1860</v>
      </c>
      <c r="F1908" s="2">
        <v>1</v>
      </c>
      <c r="G1908" s="2" t="s">
        <v>13</v>
      </c>
      <c r="H1908" s="1">
        <v>7</v>
      </c>
      <c r="I1908" s="1">
        <v>0.2</v>
      </c>
      <c r="J1908" s="2" t="s">
        <v>8</v>
      </c>
    </row>
    <row r="1909" spans="1:10" ht="12" customHeight="1" x14ac:dyDescent="0.3">
      <c r="A1909" s="3" t="s">
        <v>59</v>
      </c>
      <c r="B1909" s="1">
        <v>91206802</v>
      </c>
      <c r="C1909" s="1" t="s">
        <v>11</v>
      </c>
      <c r="D1909" s="1">
        <v>91206802</v>
      </c>
      <c r="E1909" s="1" t="s">
        <v>1861</v>
      </c>
      <c r="F1909" s="2">
        <v>1</v>
      </c>
      <c r="G1909" s="2" t="s">
        <v>13</v>
      </c>
      <c r="H1909" s="1">
        <v>7</v>
      </c>
      <c r="I1909" s="1">
        <v>0.2</v>
      </c>
      <c r="J1909" s="2" t="s">
        <v>8</v>
      </c>
    </row>
    <row r="1910" spans="1:10" ht="12" customHeight="1" x14ac:dyDescent="0.3">
      <c r="A1910" s="3" t="s">
        <v>59</v>
      </c>
      <c r="B1910" s="1">
        <v>91206803</v>
      </c>
      <c r="C1910" s="1" t="s">
        <v>11</v>
      </c>
      <c r="D1910" s="1">
        <v>91206803</v>
      </c>
      <c r="E1910" s="1" t="s">
        <v>1862</v>
      </c>
      <c r="F1910" s="2">
        <v>1</v>
      </c>
      <c r="G1910" s="2" t="s">
        <v>13</v>
      </c>
      <c r="H1910" s="1">
        <v>7</v>
      </c>
      <c r="I1910" s="1">
        <v>0.2</v>
      </c>
      <c r="J1910" s="2" t="s">
        <v>8</v>
      </c>
    </row>
    <row r="1911" spans="1:10" ht="12" customHeight="1" x14ac:dyDescent="0.3">
      <c r="A1911" s="3" t="s">
        <v>59</v>
      </c>
      <c r="B1911" s="1">
        <v>91206804</v>
      </c>
      <c r="C1911" s="1" t="s">
        <v>11</v>
      </c>
      <c r="D1911" s="1">
        <v>91206804</v>
      </c>
      <c r="E1911" s="1" t="s">
        <v>1863</v>
      </c>
      <c r="F1911" s="2">
        <v>1</v>
      </c>
      <c r="G1911" s="2" t="s">
        <v>13</v>
      </c>
      <c r="H1911" s="1">
        <v>7</v>
      </c>
      <c r="I1911" s="1">
        <v>0.2</v>
      </c>
      <c r="J1911" s="2" t="s">
        <v>8</v>
      </c>
    </row>
    <row r="1912" spans="1:10" ht="12" customHeight="1" x14ac:dyDescent="0.3">
      <c r="A1912" s="3" t="s">
        <v>59</v>
      </c>
      <c r="B1912" s="1">
        <v>91204801</v>
      </c>
      <c r="C1912" s="1" t="s">
        <v>11</v>
      </c>
      <c r="D1912" s="1">
        <v>91204801</v>
      </c>
      <c r="E1912" s="1" t="s">
        <v>1864</v>
      </c>
      <c r="F1912" s="2">
        <v>1</v>
      </c>
      <c r="G1912" s="2" t="s">
        <v>13</v>
      </c>
      <c r="H1912" s="1">
        <v>7</v>
      </c>
      <c r="I1912" s="1">
        <v>0.2</v>
      </c>
      <c r="J1912" s="2" t="s">
        <v>8</v>
      </c>
    </row>
    <row r="1913" spans="1:10" ht="12" customHeight="1" x14ac:dyDescent="0.3">
      <c r="A1913" s="3" t="s">
        <v>59</v>
      </c>
      <c r="B1913" s="1">
        <v>91204802</v>
      </c>
      <c r="C1913" s="1" t="s">
        <v>11</v>
      </c>
      <c r="D1913" s="1">
        <v>91204802</v>
      </c>
      <c r="E1913" s="1" t="s">
        <v>1865</v>
      </c>
      <c r="F1913" s="2">
        <v>1</v>
      </c>
      <c r="G1913" s="2" t="s">
        <v>13</v>
      </c>
      <c r="H1913" s="1">
        <v>7</v>
      </c>
      <c r="I1913" s="1">
        <v>0.2</v>
      </c>
      <c r="J1913" s="2" t="s">
        <v>8</v>
      </c>
    </row>
    <row r="1914" spans="1:10" ht="12" customHeight="1" x14ac:dyDescent="0.3">
      <c r="A1914" s="3" t="s">
        <v>59</v>
      </c>
      <c r="B1914" s="1">
        <v>91204803</v>
      </c>
      <c r="C1914" s="1" t="s">
        <v>11</v>
      </c>
      <c r="D1914" s="1">
        <v>91204803</v>
      </c>
      <c r="E1914" s="1" t="s">
        <v>1866</v>
      </c>
      <c r="F1914" s="2">
        <v>1</v>
      </c>
      <c r="G1914" s="2" t="s">
        <v>13</v>
      </c>
      <c r="H1914" s="1">
        <v>7</v>
      </c>
      <c r="I1914" s="1">
        <v>0.2</v>
      </c>
      <c r="J1914" s="2" t="s">
        <v>8</v>
      </c>
    </row>
    <row r="1915" spans="1:10" ht="12" customHeight="1" x14ac:dyDescent="0.3">
      <c r="A1915" s="3" t="s">
        <v>59</v>
      </c>
      <c r="B1915" s="1">
        <v>91204804</v>
      </c>
      <c r="C1915" s="1" t="s">
        <v>11</v>
      </c>
      <c r="D1915" s="1">
        <v>91204804</v>
      </c>
      <c r="E1915" s="1" t="s">
        <v>1867</v>
      </c>
      <c r="F1915" s="2">
        <v>1</v>
      </c>
      <c r="G1915" s="2" t="s">
        <v>13</v>
      </c>
      <c r="H1915" s="1">
        <v>7</v>
      </c>
      <c r="I1915" s="1">
        <v>0.2</v>
      </c>
      <c r="J1915" s="2" t="s">
        <v>8</v>
      </c>
    </row>
    <row r="1916" spans="1:10" ht="12" customHeight="1" x14ac:dyDescent="0.3">
      <c r="A1916" s="3" t="s">
        <v>59</v>
      </c>
      <c r="B1916" s="1">
        <v>20072002</v>
      </c>
      <c r="C1916" s="1" t="s">
        <v>11</v>
      </c>
      <c r="D1916" s="1">
        <v>20072002</v>
      </c>
      <c r="E1916" s="1" t="s">
        <v>1868</v>
      </c>
      <c r="F1916" s="2">
        <v>1</v>
      </c>
      <c r="G1916" s="2" t="s">
        <v>13</v>
      </c>
      <c r="H1916" s="1">
        <v>7</v>
      </c>
      <c r="I1916" s="1">
        <v>0.2</v>
      </c>
      <c r="J1916" s="2" t="s">
        <v>8</v>
      </c>
    </row>
    <row r="1917" spans="1:10" ht="12" customHeight="1" x14ac:dyDescent="0.3">
      <c r="A1917" s="3" t="s">
        <v>59</v>
      </c>
      <c r="B1917" s="1">
        <v>20054601</v>
      </c>
      <c r="C1917" s="1" t="s">
        <v>11</v>
      </c>
      <c r="D1917" s="1">
        <v>20054601</v>
      </c>
      <c r="E1917" s="1" t="s">
        <v>1869</v>
      </c>
      <c r="F1917" s="2">
        <v>1</v>
      </c>
      <c r="G1917" s="2" t="s">
        <v>13</v>
      </c>
      <c r="H1917" s="1">
        <v>7</v>
      </c>
      <c r="I1917" s="1">
        <v>0.2</v>
      </c>
      <c r="J1917" s="2" t="s">
        <v>8</v>
      </c>
    </row>
    <row r="1918" spans="1:10" ht="12" customHeight="1" x14ac:dyDescent="0.3">
      <c r="A1918" s="3" t="s">
        <v>59</v>
      </c>
      <c r="B1918" s="1">
        <v>30002822</v>
      </c>
      <c r="C1918" s="1" t="s">
        <v>11</v>
      </c>
      <c r="D1918" s="1">
        <v>30002822</v>
      </c>
      <c r="E1918" s="1" t="s">
        <v>1870</v>
      </c>
      <c r="F1918" s="2">
        <v>1</v>
      </c>
      <c r="G1918" s="2" t="s">
        <v>13</v>
      </c>
      <c r="H1918" s="1">
        <v>7</v>
      </c>
      <c r="I1918" s="1">
        <v>0.2</v>
      </c>
      <c r="J1918" s="2" t="s">
        <v>8</v>
      </c>
    </row>
    <row r="1919" spans="1:10" ht="12" customHeight="1" x14ac:dyDescent="0.3">
      <c r="A1919" s="3" t="s">
        <v>59</v>
      </c>
      <c r="B1919" s="1">
        <v>20013110</v>
      </c>
      <c r="C1919" s="1" t="s">
        <v>11</v>
      </c>
      <c r="D1919" s="1">
        <v>20013110</v>
      </c>
      <c r="E1919" s="1" t="s">
        <v>1871</v>
      </c>
      <c r="F1919" s="2">
        <v>1</v>
      </c>
      <c r="G1919" s="2" t="s">
        <v>13</v>
      </c>
      <c r="H1919" s="1">
        <v>7</v>
      </c>
      <c r="I1919" s="1">
        <v>0.2</v>
      </c>
      <c r="J1919" s="2" t="s">
        <v>8</v>
      </c>
    </row>
    <row r="1920" spans="1:10" ht="12" customHeight="1" x14ac:dyDescent="0.3">
      <c r="A1920" s="3" t="s">
        <v>59</v>
      </c>
      <c r="B1920" s="1">
        <v>20013111</v>
      </c>
      <c r="C1920" s="1" t="s">
        <v>11</v>
      </c>
      <c r="D1920" s="1">
        <v>20013111</v>
      </c>
      <c r="E1920" s="1" t="s">
        <v>1872</v>
      </c>
      <c r="F1920" s="2">
        <v>1</v>
      </c>
      <c r="G1920" s="2" t="s">
        <v>13</v>
      </c>
      <c r="H1920" s="1">
        <v>7</v>
      </c>
      <c r="I1920" s="1">
        <v>0.2</v>
      </c>
      <c r="J1920" s="2" t="s">
        <v>8</v>
      </c>
    </row>
    <row r="1921" spans="1:10" ht="12" customHeight="1" x14ac:dyDescent="0.3">
      <c r="A1921" s="3" t="s">
        <v>59</v>
      </c>
      <c r="B1921" s="1">
        <v>30124901</v>
      </c>
      <c r="C1921" s="1" t="s">
        <v>11</v>
      </c>
      <c r="D1921" s="1">
        <v>30124901</v>
      </c>
      <c r="E1921" s="1" t="s">
        <v>1873</v>
      </c>
      <c r="F1921" s="2">
        <v>1</v>
      </c>
      <c r="G1921" s="2" t="s">
        <v>13</v>
      </c>
      <c r="H1921" s="1">
        <v>7</v>
      </c>
      <c r="I1921" s="1">
        <v>0.2</v>
      </c>
      <c r="J1921" s="2" t="s">
        <v>8</v>
      </c>
    </row>
    <row r="1922" spans="1:10" ht="12" customHeight="1" x14ac:dyDescent="0.3">
      <c r="A1922" s="3" t="s">
        <v>59</v>
      </c>
      <c r="B1922" s="1">
        <v>30124902</v>
      </c>
      <c r="C1922" s="1" t="s">
        <v>11</v>
      </c>
      <c r="D1922" s="1">
        <v>30124902</v>
      </c>
      <c r="E1922" s="1" t="s">
        <v>1874</v>
      </c>
      <c r="F1922" s="2">
        <v>1</v>
      </c>
      <c r="G1922" s="2" t="s">
        <v>13</v>
      </c>
      <c r="H1922" s="1">
        <v>7</v>
      </c>
      <c r="I1922" s="1">
        <v>0.2</v>
      </c>
      <c r="J1922" s="2" t="s">
        <v>8</v>
      </c>
    </row>
    <row r="1923" spans="1:10" ht="12" customHeight="1" x14ac:dyDescent="0.3">
      <c r="A1923" s="3" t="s">
        <v>59</v>
      </c>
      <c r="B1923" s="1">
        <v>20052602</v>
      </c>
      <c r="C1923" s="1" t="s">
        <v>11</v>
      </c>
      <c r="D1923" s="1">
        <v>20052602</v>
      </c>
      <c r="E1923" s="1" t="s">
        <v>1875</v>
      </c>
      <c r="F1923" s="2">
        <v>1</v>
      </c>
      <c r="G1923" s="2" t="s">
        <v>13</v>
      </c>
      <c r="H1923" s="1">
        <v>7</v>
      </c>
      <c r="I1923" s="1">
        <v>0.2</v>
      </c>
      <c r="J1923" s="2" t="s">
        <v>8</v>
      </c>
    </row>
    <row r="1924" spans="1:10" ht="12" customHeight="1" x14ac:dyDescent="0.3">
      <c r="A1924" s="3" t="s">
        <v>59</v>
      </c>
      <c r="B1924" s="1">
        <v>30004804</v>
      </c>
      <c r="C1924" s="1" t="s">
        <v>11</v>
      </c>
      <c r="D1924" s="1">
        <v>30004804</v>
      </c>
      <c r="E1924" s="1" t="s">
        <v>1876</v>
      </c>
      <c r="F1924" s="2">
        <v>1</v>
      </c>
      <c r="G1924" s="2" t="s">
        <v>13</v>
      </c>
      <c r="H1924" s="1">
        <v>7</v>
      </c>
      <c r="I1924" s="1">
        <v>0.2</v>
      </c>
      <c r="J1924" s="2" t="s">
        <v>8</v>
      </c>
    </row>
    <row r="1925" spans="1:10" ht="12" customHeight="1" x14ac:dyDescent="0.3">
      <c r="A1925" s="3" t="s">
        <v>59</v>
      </c>
      <c r="B1925" s="1">
        <v>30004205</v>
      </c>
      <c r="C1925" s="1" t="s">
        <v>11</v>
      </c>
      <c r="D1925" s="1">
        <v>30004205</v>
      </c>
      <c r="E1925" s="1" t="s">
        <v>1877</v>
      </c>
      <c r="F1925" s="2">
        <v>1</v>
      </c>
      <c r="G1925" s="2" t="s">
        <v>13</v>
      </c>
      <c r="H1925" s="1">
        <v>7</v>
      </c>
      <c r="I1925" s="1">
        <v>0.2</v>
      </c>
      <c r="J1925" s="2" t="s">
        <v>8</v>
      </c>
    </row>
    <row r="1926" spans="1:10" ht="12" customHeight="1" x14ac:dyDescent="0.3">
      <c r="A1926" s="3" t="s">
        <v>59</v>
      </c>
      <c r="B1926" s="1">
        <v>30006801</v>
      </c>
      <c r="C1926" s="1" t="s">
        <v>11</v>
      </c>
      <c r="D1926" s="1">
        <v>30006801</v>
      </c>
      <c r="E1926" s="1" t="s">
        <v>1878</v>
      </c>
      <c r="F1926" s="2">
        <v>1</v>
      </c>
      <c r="G1926" s="2" t="s">
        <v>13</v>
      </c>
      <c r="H1926" s="1">
        <v>7</v>
      </c>
      <c r="I1926" s="1">
        <v>0.2</v>
      </c>
      <c r="J1926" s="2" t="s">
        <v>8</v>
      </c>
    </row>
    <row r="1927" spans="1:10" ht="12" customHeight="1" x14ac:dyDescent="0.3">
      <c r="A1927" s="3" t="s">
        <v>59</v>
      </c>
      <c r="B1927" s="1">
        <v>30001202</v>
      </c>
      <c r="C1927" s="1" t="s">
        <v>11</v>
      </c>
      <c r="D1927" s="1">
        <v>30001202</v>
      </c>
      <c r="E1927" s="1" t="s">
        <v>1879</v>
      </c>
      <c r="F1927" s="2">
        <v>1</v>
      </c>
      <c r="G1927" s="2" t="s">
        <v>13</v>
      </c>
      <c r="H1927" s="1">
        <v>7</v>
      </c>
      <c r="I1927" s="1">
        <v>0.2</v>
      </c>
      <c r="J1927" s="2" t="s">
        <v>8</v>
      </c>
    </row>
    <row r="1928" spans="1:10" ht="12" customHeight="1" x14ac:dyDescent="0.3">
      <c r="A1928" s="3" t="s">
        <v>58</v>
      </c>
      <c r="B1928" s="1">
        <v>30008006</v>
      </c>
      <c r="C1928" s="1" t="s">
        <v>31</v>
      </c>
      <c r="D1928" s="1">
        <v>30008006</v>
      </c>
      <c r="E1928" s="1" t="s">
        <v>1880</v>
      </c>
      <c r="F1928" s="2">
        <v>1</v>
      </c>
      <c r="G1928" s="2" t="s">
        <v>13</v>
      </c>
      <c r="H1928" s="1">
        <v>0</v>
      </c>
      <c r="I1928" s="1">
        <v>1.1499999999999999</v>
      </c>
      <c r="J1928" s="2" t="s">
        <v>8</v>
      </c>
    </row>
    <row r="1929" spans="1:10" ht="12" customHeight="1" x14ac:dyDescent="0.3">
      <c r="A1929" s="3" t="s">
        <v>58</v>
      </c>
      <c r="B1929" s="1">
        <v>30007001</v>
      </c>
      <c r="C1929" s="1" t="s">
        <v>31</v>
      </c>
      <c r="D1929" s="1">
        <v>30007001</v>
      </c>
      <c r="E1929" s="1" t="s">
        <v>1881</v>
      </c>
      <c r="F1929" s="2">
        <v>1</v>
      </c>
      <c r="G1929" s="2" t="s">
        <v>13</v>
      </c>
      <c r="H1929" s="1">
        <v>0</v>
      </c>
      <c r="I1929" s="1">
        <v>1.1499999999999999</v>
      </c>
      <c r="J1929" s="2" t="s">
        <v>8</v>
      </c>
    </row>
    <row r="1930" spans="1:10" ht="12" customHeight="1" x14ac:dyDescent="0.3">
      <c r="A1930" s="3" t="s">
        <v>58</v>
      </c>
      <c r="B1930" s="1">
        <v>30003507</v>
      </c>
      <c r="C1930" s="1" t="s">
        <v>31</v>
      </c>
      <c r="D1930" s="1">
        <v>30003507</v>
      </c>
      <c r="E1930" s="1" t="s">
        <v>1882</v>
      </c>
      <c r="F1930" s="2">
        <v>1</v>
      </c>
      <c r="G1930" s="2" t="s">
        <v>13</v>
      </c>
      <c r="H1930" s="1">
        <v>0</v>
      </c>
      <c r="I1930" s="1">
        <v>1.1499999999999999</v>
      </c>
      <c r="J1930" s="2" t="s">
        <v>8</v>
      </c>
    </row>
    <row r="1931" spans="1:10" ht="12" customHeight="1" x14ac:dyDescent="0.3">
      <c r="A1931" s="3" t="s">
        <v>58</v>
      </c>
      <c r="B1931" s="1">
        <v>30009605</v>
      </c>
      <c r="C1931" s="1" t="s">
        <v>31</v>
      </c>
      <c r="D1931" s="1">
        <v>30009605</v>
      </c>
      <c r="E1931" s="1" t="s">
        <v>1883</v>
      </c>
      <c r="F1931" s="2">
        <v>1</v>
      </c>
      <c r="G1931" s="2" t="s">
        <v>13</v>
      </c>
      <c r="H1931" s="1">
        <v>0</v>
      </c>
      <c r="I1931" s="1">
        <v>1.1499999999999999</v>
      </c>
      <c r="J1931" s="2" t="s">
        <v>8</v>
      </c>
    </row>
    <row r="1932" spans="1:10" ht="12" customHeight="1" x14ac:dyDescent="0.3">
      <c r="A1932" s="3" t="s">
        <v>58</v>
      </c>
      <c r="B1932" s="1">
        <v>30006011</v>
      </c>
      <c r="C1932" s="1" t="s">
        <v>31</v>
      </c>
      <c r="D1932" s="1">
        <v>30006011</v>
      </c>
      <c r="E1932" s="1" t="s">
        <v>1884</v>
      </c>
      <c r="F1932" s="2">
        <v>1</v>
      </c>
      <c r="G1932" s="2" t="s">
        <v>13</v>
      </c>
      <c r="H1932" s="1">
        <v>0</v>
      </c>
      <c r="I1932" s="1">
        <v>1.1499999999999999</v>
      </c>
      <c r="J1932" s="2" t="s">
        <v>8</v>
      </c>
    </row>
    <row r="1933" spans="1:10" ht="12" customHeight="1" x14ac:dyDescent="0.3">
      <c r="A1933" s="3" t="s">
        <v>58</v>
      </c>
      <c r="B1933" s="1">
        <v>30003506</v>
      </c>
      <c r="C1933" s="1" t="s">
        <v>31</v>
      </c>
      <c r="D1933" s="1">
        <v>30003506</v>
      </c>
      <c r="E1933" s="1" t="s">
        <v>1885</v>
      </c>
      <c r="F1933" s="2">
        <v>1</v>
      </c>
      <c r="G1933" s="2" t="s">
        <v>13</v>
      </c>
      <c r="H1933" s="1">
        <v>0</v>
      </c>
      <c r="I1933" s="1">
        <v>1.1499999999999999</v>
      </c>
      <c r="J1933" s="2" t="s">
        <v>8</v>
      </c>
    </row>
    <row r="1934" spans="1:10" ht="12" customHeight="1" x14ac:dyDescent="0.3">
      <c r="A1934" s="3" t="s">
        <v>58</v>
      </c>
      <c r="B1934" s="1">
        <v>30009606</v>
      </c>
      <c r="C1934" s="1" t="s">
        <v>31</v>
      </c>
      <c r="D1934" s="1">
        <v>30009606</v>
      </c>
      <c r="E1934" s="1" t="s">
        <v>479</v>
      </c>
      <c r="F1934" s="2">
        <v>1</v>
      </c>
      <c r="G1934" s="2" t="s">
        <v>13</v>
      </c>
      <c r="H1934" s="1">
        <v>0</v>
      </c>
      <c r="I1934" s="1">
        <v>1.1499999999999999</v>
      </c>
      <c r="J1934" s="2" t="s">
        <v>8</v>
      </c>
    </row>
    <row r="1935" spans="1:10" ht="12" customHeight="1" x14ac:dyDescent="0.3">
      <c r="A1935" s="3" t="s">
        <v>58</v>
      </c>
      <c r="B1935" s="1">
        <v>30002208</v>
      </c>
      <c r="C1935" s="1" t="s">
        <v>31</v>
      </c>
      <c r="D1935" s="1">
        <v>30002208</v>
      </c>
      <c r="E1935" s="1" t="s">
        <v>1886</v>
      </c>
      <c r="F1935" s="2">
        <v>1</v>
      </c>
      <c r="G1935" s="2" t="s">
        <v>13</v>
      </c>
      <c r="H1935" s="1">
        <v>0</v>
      </c>
      <c r="I1935" s="1">
        <v>1.1499999999999999</v>
      </c>
      <c r="J1935" s="2" t="s">
        <v>8</v>
      </c>
    </row>
    <row r="1936" spans="1:10" ht="12" customHeight="1" x14ac:dyDescent="0.3">
      <c r="A1936" s="3" t="s">
        <v>58</v>
      </c>
      <c r="B1936" s="1">
        <v>30003503</v>
      </c>
      <c r="C1936" s="1" t="s">
        <v>31</v>
      </c>
      <c r="D1936" s="1">
        <v>30003503</v>
      </c>
      <c r="E1936" s="1" t="s">
        <v>1887</v>
      </c>
      <c r="F1936" s="2">
        <v>1</v>
      </c>
      <c r="G1936" s="2" t="s">
        <v>13</v>
      </c>
      <c r="H1936" s="1">
        <v>0</v>
      </c>
      <c r="I1936" s="1">
        <v>1.1499999999999999</v>
      </c>
      <c r="J1936" s="2" t="s">
        <v>8</v>
      </c>
    </row>
    <row r="1937" spans="1:10" ht="12" customHeight="1" x14ac:dyDescent="0.3">
      <c r="A1937" s="3" t="s">
        <v>58</v>
      </c>
      <c r="B1937" s="1">
        <v>30003508</v>
      </c>
      <c r="C1937" s="1" t="s">
        <v>31</v>
      </c>
      <c r="D1937" s="1">
        <v>30003508</v>
      </c>
      <c r="E1937" s="1" t="s">
        <v>1888</v>
      </c>
      <c r="F1937" s="2">
        <v>1</v>
      </c>
      <c r="G1937" s="2" t="s">
        <v>13</v>
      </c>
      <c r="H1937" s="1">
        <v>0</v>
      </c>
      <c r="I1937" s="1">
        <v>1.1499999999999999</v>
      </c>
      <c r="J1937" s="2" t="s">
        <v>8</v>
      </c>
    </row>
    <row r="1938" spans="1:10" ht="12" customHeight="1" x14ac:dyDescent="0.3">
      <c r="A1938" s="3" t="s">
        <v>58</v>
      </c>
      <c r="B1938" s="1">
        <v>30003501</v>
      </c>
      <c r="C1938" s="1" t="s">
        <v>31</v>
      </c>
      <c r="D1938" s="1">
        <v>30003501</v>
      </c>
      <c r="E1938" s="1" t="s">
        <v>1889</v>
      </c>
      <c r="F1938" s="2">
        <v>1</v>
      </c>
      <c r="G1938" s="2" t="s">
        <v>13</v>
      </c>
      <c r="H1938" s="1">
        <v>0</v>
      </c>
      <c r="I1938" s="1">
        <v>1.1499999999999999</v>
      </c>
      <c r="J1938" s="2" t="s">
        <v>8</v>
      </c>
    </row>
    <row r="1939" spans="1:10" ht="12" customHeight="1" x14ac:dyDescent="0.3">
      <c r="A1939" s="3" t="s">
        <v>58</v>
      </c>
      <c r="B1939" s="1">
        <v>30003509</v>
      </c>
      <c r="C1939" s="1" t="s">
        <v>31</v>
      </c>
      <c r="D1939" s="1">
        <v>30003509</v>
      </c>
      <c r="E1939" s="1" t="s">
        <v>1890</v>
      </c>
      <c r="F1939" s="2">
        <v>1</v>
      </c>
      <c r="G1939" s="2" t="s">
        <v>13</v>
      </c>
      <c r="H1939" s="1">
        <v>0</v>
      </c>
      <c r="I1939" s="1">
        <v>1.1499999999999999</v>
      </c>
      <c r="J1939" s="2" t="s">
        <v>8</v>
      </c>
    </row>
    <row r="1940" spans="1:10" ht="12" customHeight="1" x14ac:dyDescent="0.3">
      <c r="A1940" s="3" t="s">
        <v>58</v>
      </c>
      <c r="B1940" s="1">
        <v>30002205</v>
      </c>
      <c r="C1940" s="1" t="s">
        <v>31</v>
      </c>
      <c r="D1940" s="1">
        <v>30002205</v>
      </c>
      <c r="E1940" s="1" t="s">
        <v>1891</v>
      </c>
      <c r="F1940" s="2">
        <v>1</v>
      </c>
      <c r="G1940" s="2" t="s">
        <v>13</v>
      </c>
      <c r="H1940" s="1">
        <v>0</v>
      </c>
      <c r="I1940" s="1">
        <v>1.1499999999999999</v>
      </c>
      <c r="J1940" s="2" t="s">
        <v>8</v>
      </c>
    </row>
    <row r="1941" spans="1:10" ht="12" customHeight="1" x14ac:dyDescent="0.3">
      <c r="A1941" s="3" t="s">
        <v>58</v>
      </c>
      <c r="B1941" s="1">
        <v>30006009</v>
      </c>
      <c r="C1941" s="1" t="s">
        <v>31</v>
      </c>
      <c r="D1941" s="1">
        <v>30006009</v>
      </c>
      <c r="E1941" s="1" t="s">
        <v>1892</v>
      </c>
      <c r="F1941" s="2">
        <v>1</v>
      </c>
      <c r="G1941" s="2" t="s">
        <v>13</v>
      </c>
      <c r="H1941" s="1">
        <v>0</v>
      </c>
      <c r="I1941" s="1">
        <v>1.1499999999999999</v>
      </c>
      <c r="J1941" s="2" t="s">
        <v>8</v>
      </c>
    </row>
    <row r="1942" spans="1:10" ht="12" customHeight="1" x14ac:dyDescent="0.3">
      <c r="A1942" s="3" t="s">
        <v>58</v>
      </c>
      <c r="B1942" s="1">
        <v>30006002</v>
      </c>
      <c r="C1942" s="1" t="s">
        <v>31</v>
      </c>
      <c r="D1942" s="1">
        <v>30006002</v>
      </c>
      <c r="E1942" s="1" t="s">
        <v>1893</v>
      </c>
      <c r="F1942" s="2">
        <v>1</v>
      </c>
      <c r="G1942" s="2" t="s">
        <v>13</v>
      </c>
      <c r="H1942" s="1">
        <v>0</v>
      </c>
      <c r="I1942" s="1">
        <v>1.1499999999999999</v>
      </c>
      <c r="J1942" s="2" t="s">
        <v>8</v>
      </c>
    </row>
    <row r="1943" spans="1:10" ht="12" customHeight="1" x14ac:dyDescent="0.3">
      <c r="A1943" s="3" t="s">
        <v>58</v>
      </c>
      <c r="B1943" s="1">
        <v>30001001</v>
      </c>
      <c r="C1943" s="1" t="s">
        <v>31</v>
      </c>
      <c r="D1943" s="1">
        <v>30001001</v>
      </c>
      <c r="E1943" s="1" t="s">
        <v>1894</v>
      </c>
      <c r="F1943" s="2">
        <v>1</v>
      </c>
      <c r="G1943" s="2" t="s">
        <v>13</v>
      </c>
      <c r="H1943" s="1">
        <v>0</v>
      </c>
      <c r="I1943" s="1">
        <v>1.1499999999999999</v>
      </c>
      <c r="J1943" s="2" t="s">
        <v>8</v>
      </c>
    </row>
    <row r="1944" spans="1:10" ht="12" customHeight="1" x14ac:dyDescent="0.3">
      <c r="A1944" s="3" t="s">
        <v>58</v>
      </c>
      <c r="B1944" s="1">
        <v>30003517</v>
      </c>
      <c r="C1944" s="1" t="s">
        <v>31</v>
      </c>
      <c r="D1944" s="1">
        <v>30003517</v>
      </c>
      <c r="E1944" s="1" t="s">
        <v>1895</v>
      </c>
      <c r="F1944" s="2">
        <v>1</v>
      </c>
      <c r="G1944" s="2" t="s">
        <v>13</v>
      </c>
      <c r="H1944" s="1">
        <v>0</v>
      </c>
      <c r="I1944" s="1">
        <v>1.1499999999999999</v>
      </c>
      <c r="J1944" s="2" t="s">
        <v>8</v>
      </c>
    </row>
    <row r="1945" spans="1:10" ht="12" customHeight="1" x14ac:dyDescent="0.3">
      <c r="A1945" s="3" t="s">
        <v>58</v>
      </c>
      <c r="B1945" s="1">
        <v>30009615</v>
      </c>
      <c r="C1945" s="1" t="s">
        <v>31</v>
      </c>
      <c r="D1945" s="1">
        <v>30009615</v>
      </c>
      <c r="E1945" s="1" t="s">
        <v>1896</v>
      </c>
      <c r="F1945" s="2">
        <v>1</v>
      </c>
      <c r="G1945" s="2" t="s">
        <v>13</v>
      </c>
      <c r="H1945" s="1">
        <v>0</v>
      </c>
      <c r="I1945" s="1">
        <v>1.1499999999999999</v>
      </c>
      <c r="J1945" s="2" t="s">
        <v>8</v>
      </c>
    </row>
    <row r="1946" spans="1:10" ht="12" customHeight="1" x14ac:dyDescent="0.3">
      <c r="A1946" s="3" t="s">
        <v>58</v>
      </c>
      <c r="B1946" s="1">
        <v>30002215</v>
      </c>
      <c r="C1946" s="1" t="s">
        <v>31</v>
      </c>
      <c r="D1946" s="1">
        <v>30002215</v>
      </c>
      <c r="E1946" s="1" t="s">
        <v>1897</v>
      </c>
      <c r="F1946" s="2">
        <v>1</v>
      </c>
      <c r="G1946" s="2" t="s">
        <v>13</v>
      </c>
      <c r="H1946" s="1">
        <v>0</v>
      </c>
      <c r="I1946" s="1">
        <v>1.1499999999999999</v>
      </c>
      <c r="J1946" s="2" t="s">
        <v>8</v>
      </c>
    </row>
    <row r="1947" spans="1:10" ht="12" customHeight="1" x14ac:dyDescent="0.3">
      <c r="A1947" s="3" t="s">
        <v>58</v>
      </c>
      <c r="B1947" s="1">
        <v>30003515</v>
      </c>
      <c r="C1947" s="1" t="s">
        <v>31</v>
      </c>
      <c r="D1947" s="1">
        <v>30003515</v>
      </c>
      <c r="E1947" s="1" t="s">
        <v>1898</v>
      </c>
      <c r="F1947" s="2">
        <v>1</v>
      </c>
      <c r="G1947" s="2" t="s">
        <v>13</v>
      </c>
      <c r="H1947" s="1">
        <v>0</v>
      </c>
      <c r="I1947" s="1">
        <v>1.1499999999999999</v>
      </c>
      <c r="J1947" s="2" t="s">
        <v>8</v>
      </c>
    </row>
    <row r="1948" spans="1:10" ht="12" customHeight="1" x14ac:dyDescent="0.3">
      <c r="A1948" s="3" t="s">
        <v>58</v>
      </c>
      <c r="B1948" s="1">
        <v>30006019</v>
      </c>
      <c r="C1948" s="1" t="s">
        <v>31</v>
      </c>
      <c r="D1948" s="1">
        <v>30006019</v>
      </c>
      <c r="E1948" s="1" t="s">
        <v>1899</v>
      </c>
      <c r="F1948" s="2">
        <v>1</v>
      </c>
      <c r="G1948" s="2" t="s">
        <v>13</v>
      </c>
      <c r="H1948" s="1">
        <v>0</v>
      </c>
      <c r="I1948" s="1">
        <v>1.1499999999999999</v>
      </c>
      <c r="J1948" s="2" t="s">
        <v>8</v>
      </c>
    </row>
    <row r="1949" spans="1:10" ht="12" customHeight="1" x14ac:dyDescent="0.3">
      <c r="A1949" s="3" t="s">
        <v>58</v>
      </c>
      <c r="B1949" s="1">
        <v>30004517</v>
      </c>
      <c r="C1949" s="1" t="s">
        <v>31</v>
      </c>
      <c r="D1949" s="1">
        <v>30004517</v>
      </c>
      <c r="E1949" s="1" t="s">
        <v>1900</v>
      </c>
      <c r="F1949" s="2">
        <v>1</v>
      </c>
      <c r="G1949" s="2" t="s">
        <v>13</v>
      </c>
      <c r="H1949" s="1">
        <v>0</v>
      </c>
      <c r="I1949" s="1">
        <v>1.1499999999999999</v>
      </c>
      <c r="J1949" s="2" t="s">
        <v>8</v>
      </c>
    </row>
    <row r="1950" spans="1:10" ht="12" customHeight="1" x14ac:dyDescent="0.3">
      <c r="A1950" s="3" t="s">
        <v>58</v>
      </c>
      <c r="B1950" s="1">
        <v>30005009</v>
      </c>
      <c r="C1950" s="1" t="s">
        <v>31</v>
      </c>
      <c r="D1950" s="1">
        <v>30005009</v>
      </c>
      <c r="E1950" s="1" t="s">
        <v>1901</v>
      </c>
      <c r="F1950" s="2">
        <v>1</v>
      </c>
      <c r="G1950" s="2" t="s">
        <v>13</v>
      </c>
      <c r="H1950" s="1">
        <v>0</v>
      </c>
      <c r="I1950" s="1">
        <v>1.1499999999999999</v>
      </c>
      <c r="J1950" s="2" t="s">
        <v>8</v>
      </c>
    </row>
    <row r="1951" spans="1:10" ht="12" customHeight="1" x14ac:dyDescent="0.3">
      <c r="A1951" s="3" t="s">
        <v>58</v>
      </c>
      <c r="B1951" s="1">
        <v>30005008</v>
      </c>
      <c r="C1951" s="1" t="s">
        <v>31</v>
      </c>
      <c r="D1951" s="1">
        <v>30005008</v>
      </c>
      <c r="E1951" s="1" t="s">
        <v>1902</v>
      </c>
      <c r="F1951" s="2">
        <v>1</v>
      </c>
      <c r="G1951" s="2" t="s">
        <v>13</v>
      </c>
      <c r="H1951" s="1">
        <v>0</v>
      </c>
      <c r="I1951" s="1">
        <v>1.1499999999999999</v>
      </c>
      <c r="J1951" s="2" t="s">
        <v>8</v>
      </c>
    </row>
    <row r="1952" spans="1:10" ht="12" customHeight="1" x14ac:dyDescent="0.3">
      <c r="A1952" s="3" t="s">
        <v>58</v>
      </c>
      <c r="B1952" s="1">
        <v>30005006</v>
      </c>
      <c r="C1952" s="1" t="s">
        <v>31</v>
      </c>
      <c r="D1952" s="1">
        <v>30005006</v>
      </c>
      <c r="E1952" s="1" t="s">
        <v>1903</v>
      </c>
      <c r="F1952" s="2">
        <v>1</v>
      </c>
      <c r="G1952" s="2" t="s">
        <v>13</v>
      </c>
      <c r="H1952" s="1">
        <v>0</v>
      </c>
      <c r="I1952" s="1">
        <v>1.1499999999999999</v>
      </c>
      <c r="J1952" s="2" t="s">
        <v>8</v>
      </c>
    </row>
    <row r="1953" spans="1:10" ht="12" customHeight="1" x14ac:dyDescent="0.3">
      <c r="A1953" s="3" t="s">
        <v>58</v>
      </c>
      <c r="B1953" s="1">
        <v>30005616</v>
      </c>
      <c r="C1953" s="1" t="s">
        <v>31</v>
      </c>
      <c r="D1953" s="1">
        <v>30005616</v>
      </c>
      <c r="E1953" s="1" t="s">
        <v>1904</v>
      </c>
      <c r="F1953" s="2">
        <v>1</v>
      </c>
      <c r="G1953" s="2" t="s">
        <v>13</v>
      </c>
      <c r="H1953" s="1">
        <v>0</v>
      </c>
      <c r="I1953" s="1">
        <v>1.1499999999999999</v>
      </c>
      <c r="J1953" s="2" t="s">
        <v>8</v>
      </c>
    </row>
    <row r="1954" spans="1:10" ht="12" customHeight="1" x14ac:dyDescent="0.3">
      <c r="A1954" s="3" t="s">
        <v>58</v>
      </c>
      <c r="B1954" s="1">
        <v>30002202</v>
      </c>
      <c r="C1954" s="1" t="s">
        <v>31</v>
      </c>
      <c r="D1954" s="1">
        <v>30002202</v>
      </c>
      <c r="E1954" s="1" t="s">
        <v>1905</v>
      </c>
      <c r="F1954" s="2">
        <v>1</v>
      </c>
      <c r="G1954" s="2" t="s">
        <v>13</v>
      </c>
      <c r="H1954" s="1">
        <v>0</v>
      </c>
      <c r="I1954" s="1">
        <v>1.1499999999999999</v>
      </c>
      <c r="J1954" s="2" t="s">
        <v>8</v>
      </c>
    </row>
    <row r="1955" spans="1:10" ht="12" customHeight="1" x14ac:dyDescent="0.3">
      <c r="A1955" s="3" t="s">
        <v>58</v>
      </c>
      <c r="B1955" s="1">
        <v>30003504</v>
      </c>
      <c r="C1955" s="1" t="s">
        <v>31</v>
      </c>
      <c r="D1955" s="1">
        <v>30003504</v>
      </c>
      <c r="E1955" s="1" t="s">
        <v>1906</v>
      </c>
      <c r="F1955" s="2">
        <v>1</v>
      </c>
      <c r="G1955" s="2" t="s">
        <v>13</v>
      </c>
      <c r="H1955" s="1">
        <v>0</v>
      </c>
      <c r="I1955" s="1">
        <v>1.1499999999999999</v>
      </c>
      <c r="J1955" s="2" t="s">
        <v>8</v>
      </c>
    </row>
    <row r="1956" spans="1:10" ht="12" customHeight="1" x14ac:dyDescent="0.3">
      <c r="A1956" s="3" t="s">
        <v>58</v>
      </c>
      <c r="B1956" s="1">
        <v>30002203</v>
      </c>
      <c r="C1956" s="1" t="s">
        <v>31</v>
      </c>
      <c r="D1956" s="1">
        <v>30002203</v>
      </c>
      <c r="E1956" s="1" t="s">
        <v>1907</v>
      </c>
      <c r="F1956" s="2">
        <v>1</v>
      </c>
      <c r="G1956" s="2" t="s">
        <v>13</v>
      </c>
      <c r="H1956" s="1">
        <v>0</v>
      </c>
      <c r="I1956" s="1">
        <v>1.1499999999999999</v>
      </c>
      <c r="J1956" s="2" t="s">
        <v>8</v>
      </c>
    </row>
    <row r="1957" spans="1:10" ht="12" customHeight="1" x14ac:dyDescent="0.3">
      <c r="A1957" s="3" t="s">
        <v>58</v>
      </c>
      <c r="B1957" s="1">
        <v>30008002</v>
      </c>
      <c r="C1957" s="1" t="s">
        <v>31</v>
      </c>
      <c r="D1957" s="1">
        <v>30008002</v>
      </c>
      <c r="E1957" s="1" t="s">
        <v>1908</v>
      </c>
      <c r="F1957" s="2">
        <v>1</v>
      </c>
      <c r="G1957" s="2" t="s">
        <v>13</v>
      </c>
      <c r="H1957" s="1">
        <v>0</v>
      </c>
      <c r="I1957" s="1">
        <v>1.1499999999999999</v>
      </c>
      <c r="J1957" s="2" t="s">
        <v>8</v>
      </c>
    </row>
    <row r="1958" spans="1:10" ht="12" customHeight="1" x14ac:dyDescent="0.3">
      <c r="A1958" s="3" t="s">
        <v>58</v>
      </c>
      <c r="B1958" s="1">
        <v>30003505</v>
      </c>
      <c r="C1958" s="1" t="s">
        <v>31</v>
      </c>
      <c r="D1958" s="1">
        <v>30003505</v>
      </c>
      <c r="E1958" s="1" t="s">
        <v>1909</v>
      </c>
      <c r="F1958" s="2">
        <v>1</v>
      </c>
      <c r="G1958" s="2" t="s">
        <v>13</v>
      </c>
      <c r="H1958" s="1">
        <v>0</v>
      </c>
      <c r="I1958" s="1">
        <v>1.1499999999999999</v>
      </c>
      <c r="J1958" s="2" t="s">
        <v>8</v>
      </c>
    </row>
    <row r="1959" spans="1:10" ht="12" customHeight="1" x14ac:dyDescent="0.3">
      <c r="A1959" s="3" t="s">
        <v>58</v>
      </c>
      <c r="B1959" s="1">
        <v>30008003</v>
      </c>
      <c r="C1959" s="1" t="s">
        <v>31</v>
      </c>
      <c r="D1959" s="1">
        <v>30008003</v>
      </c>
      <c r="E1959" s="1" t="s">
        <v>1910</v>
      </c>
      <c r="F1959" s="2">
        <v>1</v>
      </c>
      <c r="G1959" s="2" t="s">
        <v>13</v>
      </c>
      <c r="H1959" s="1">
        <v>0</v>
      </c>
      <c r="I1959" s="1">
        <v>1.1499999999999999</v>
      </c>
      <c r="J1959" s="2" t="s">
        <v>8</v>
      </c>
    </row>
    <row r="1960" spans="1:10" ht="12" customHeight="1" x14ac:dyDescent="0.3">
      <c r="A1960" s="3" t="s">
        <v>58</v>
      </c>
      <c r="B1960" s="1">
        <v>30009706</v>
      </c>
      <c r="C1960" s="1" t="s">
        <v>31</v>
      </c>
      <c r="D1960" s="1">
        <v>30009706</v>
      </c>
      <c r="E1960" s="1" t="s">
        <v>1911</v>
      </c>
      <c r="F1960" s="2">
        <v>1</v>
      </c>
      <c r="G1960" s="2" t="s">
        <v>13</v>
      </c>
      <c r="H1960" s="1">
        <v>0</v>
      </c>
      <c r="I1960" s="1">
        <v>1.1499999999999999</v>
      </c>
      <c r="J1960" s="2" t="s">
        <v>8</v>
      </c>
    </row>
    <row r="1961" spans="1:10" ht="12" customHeight="1" x14ac:dyDescent="0.3">
      <c r="A1961" s="3" t="s">
        <v>58</v>
      </c>
      <c r="B1961" s="1">
        <v>30009610</v>
      </c>
      <c r="C1961" s="1" t="s">
        <v>31</v>
      </c>
      <c r="D1961" s="1">
        <v>30009610</v>
      </c>
      <c r="E1961" s="1" t="s">
        <v>1912</v>
      </c>
      <c r="F1961" s="2">
        <v>1</v>
      </c>
      <c r="G1961" s="2" t="s">
        <v>13</v>
      </c>
      <c r="H1961" s="1">
        <v>0</v>
      </c>
      <c r="I1961" s="1">
        <v>1.1499999999999999</v>
      </c>
      <c r="J1961" s="2" t="s">
        <v>8</v>
      </c>
    </row>
    <row r="1962" spans="1:10" ht="12" customHeight="1" x14ac:dyDescent="0.3">
      <c r="A1962" s="3" t="s">
        <v>58</v>
      </c>
      <c r="B1962" s="1">
        <v>30004501</v>
      </c>
      <c r="C1962" s="1" t="s">
        <v>31</v>
      </c>
      <c r="D1962" s="1">
        <v>30004501</v>
      </c>
      <c r="E1962" s="1" t="s">
        <v>1913</v>
      </c>
      <c r="F1962" s="2">
        <v>1</v>
      </c>
      <c r="G1962" s="2" t="s">
        <v>13</v>
      </c>
      <c r="H1962" s="1">
        <v>0</v>
      </c>
      <c r="I1962" s="1">
        <v>1.1499999999999999</v>
      </c>
      <c r="J1962" s="2" t="s">
        <v>8</v>
      </c>
    </row>
    <row r="1963" spans="1:10" ht="12" customHeight="1" x14ac:dyDescent="0.3">
      <c r="A1963" s="3" t="s">
        <v>58</v>
      </c>
      <c r="B1963" s="1">
        <v>30004502</v>
      </c>
      <c r="C1963" s="1" t="s">
        <v>31</v>
      </c>
      <c r="D1963" s="1">
        <v>30004502</v>
      </c>
      <c r="E1963" s="1" t="s">
        <v>1914</v>
      </c>
      <c r="F1963" s="2">
        <v>1</v>
      </c>
      <c r="G1963" s="2" t="s">
        <v>13</v>
      </c>
      <c r="H1963" s="1">
        <v>0</v>
      </c>
      <c r="I1963" s="1">
        <v>1.1499999999999999</v>
      </c>
      <c r="J1963" s="2" t="s">
        <v>8</v>
      </c>
    </row>
    <row r="1964" spans="1:10" ht="12" customHeight="1" x14ac:dyDescent="0.3">
      <c r="A1964" s="3" t="s">
        <v>58</v>
      </c>
      <c r="B1964" s="1">
        <v>30004006</v>
      </c>
      <c r="C1964" s="1" t="s">
        <v>31</v>
      </c>
      <c r="D1964" s="1">
        <v>30004006</v>
      </c>
      <c r="E1964" s="1" t="s">
        <v>1915</v>
      </c>
      <c r="F1964" s="2">
        <v>1</v>
      </c>
      <c r="G1964" s="2" t="s">
        <v>13</v>
      </c>
      <c r="H1964" s="1">
        <v>0</v>
      </c>
      <c r="I1964" s="1">
        <v>1.1499999999999999</v>
      </c>
      <c r="J1964" s="2" t="s">
        <v>8</v>
      </c>
    </row>
    <row r="1965" spans="1:10" ht="12" customHeight="1" x14ac:dyDescent="0.3">
      <c r="A1965" s="3" t="s">
        <v>58</v>
      </c>
      <c r="B1965" s="1">
        <v>30001412</v>
      </c>
      <c r="C1965" s="1" t="s">
        <v>31</v>
      </c>
      <c r="D1965" s="1">
        <v>30001412</v>
      </c>
      <c r="E1965" s="1" t="s">
        <v>1916</v>
      </c>
      <c r="F1965" s="2">
        <v>1</v>
      </c>
      <c r="G1965" s="2" t="s">
        <v>13</v>
      </c>
      <c r="H1965" s="1">
        <v>0</v>
      </c>
      <c r="I1965" s="1">
        <v>1.1499999999999999</v>
      </c>
      <c r="J1965" s="2" t="s">
        <v>8</v>
      </c>
    </row>
    <row r="1966" spans="1:10" ht="12" customHeight="1" x14ac:dyDescent="0.3">
      <c r="A1966" s="3" t="s">
        <v>58</v>
      </c>
      <c r="B1966" s="1">
        <v>30001201</v>
      </c>
      <c r="C1966" s="1" t="s">
        <v>31</v>
      </c>
      <c r="D1966" s="1">
        <v>30001201</v>
      </c>
      <c r="E1966" s="1" t="s">
        <v>1917</v>
      </c>
      <c r="F1966" s="2">
        <v>1</v>
      </c>
      <c r="G1966" s="2" t="s">
        <v>13</v>
      </c>
      <c r="H1966" s="1">
        <v>0</v>
      </c>
      <c r="I1966" s="1">
        <v>1.1499999999999999</v>
      </c>
      <c r="J1966" s="2" t="s">
        <v>8</v>
      </c>
    </row>
    <row r="1967" spans="1:10" ht="12" customHeight="1" x14ac:dyDescent="0.3">
      <c r="A1967" s="3" t="s">
        <v>58</v>
      </c>
      <c r="B1967" s="1">
        <v>30001322</v>
      </c>
      <c r="C1967" s="1" t="s">
        <v>31</v>
      </c>
      <c r="D1967" s="1">
        <v>30001322</v>
      </c>
      <c r="E1967" s="1" t="s">
        <v>1918</v>
      </c>
      <c r="F1967" s="2">
        <v>1</v>
      </c>
      <c r="G1967" s="2" t="s">
        <v>13</v>
      </c>
      <c r="H1967" s="1">
        <v>0</v>
      </c>
      <c r="I1967" s="1">
        <v>1.1499999999999999</v>
      </c>
      <c r="J1967" s="2" t="s">
        <v>8</v>
      </c>
    </row>
    <row r="1968" spans="1:10" ht="12" customHeight="1" x14ac:dyDescent="0.3">
      <c r="A1968" s="3" t="s">
        <v>58</v>
      </c>
      <c r="B1968" s="1">
        <v>30001208</v>
      </c>
      <c r="C1968" s="1" t="s">
        <v>31</v>
      </c>
      <c r="D1968" s="1">
        <v>30001208</v>
      </c>
      <c r="E1968" s="1" t="s">
        <v>1919</v>
      </c>
      <c r="F1968" s="2">
        <v>1</v>
      </c>
      <c r="G1968" s="2" t="s">
        <v>13</v>
      </c>
      <c r="H1968" s="1">
        <v>0</v>
      </c>
      <c r="I1968" s="1">
        <v>1.1499999999999999</v>
      </c>
      <c r="J1968" s="2" t="s">
        <v>8</v>
      </c>
    </row>
    <row r="1969" spans="1:10" ht="12" customHeight="1" x14ac:dyDescent="0.3">
      <c r="A1969" s="3" t="s">
        <v>58</v>
      </c>
      <c r="B1969" s="1">
        <v>30002304</v>
      </c>
      <c r="C1969" s="1" t="s">
        <v>31</v>
      </c>
      <c r="D1969" s="1">
        <v>30002304</v>
      </c>
      <c r="E1969" s="1" t="s">
        <v>1920</v>
      </c>
      <c r="F1969" s="2">
        <v>1</v>
      </c>
      <c r="G1969" s="2" t="s">
        <v>13</v>
      </c>
      <c r="H1969" s="1">
        <v>0</v>
      </c>
      <c r="I1969" s="1">
        <v>1.1499999999999999</v>
      </c>
      <c r="J1969" s="2" t="s">
        <v>8</v>
      </c>
    </row>
    <row r="1970" spans="1:10" ht="12" customHeight="1" x14ac:dyDescent="0.3">
      <c r="A1970" s="3" t="s">
        <v>58</v>
      </c>
      <c r="B1970" s="1">
        <v>30002305</v>
      </c>
      <c r="C1970" s="1" t="s">
        <v>31</v>
      </c>
      <c r="D1970" s="1">
        <v>30002305</v>
      </c>
      <c r="E1970" s="1" t="s">
        <v>1921</v>
      </c>
      <c r="F1970" s="2">
        <v>1</v>
      </c>
      <c r="G1970" s="2" t="s">
        <v>13</v>
      </c>
      <c r="H1970" s="1">
        <v>0</v>
      </c>
      <c r="I1970" s="1">
        <v>1.1499999999999999</v>
      </c>
      <c r="J1970" s="2" t="s">
        <v>8</v>
      </c>
    </row>
    <row r="1971" spans="1:10" ht="12" customHeight="1" x14ac:dyDescent="0.3">
      <c r="A1971" s="3" t="s">
        <v>58</v>
      </c>
      <c r="B1971" s="1">
        <v>30002307</v>
      </c>
      <c r="C1971" s="1" t="s">
        <v>31</v>
      </c>
      <c r="D1971" s="1">
        <v>30002307</v>
      </c>
      <c r="E1971" s="1" t="s">
        <v>1922</v>
      </c>
      <c r="F1971" s="2">
        <v>1</v>
      </c>
      <c r="G1971" s="2" t="s">
        <v>13</v>
      </c>
      <c r="H1971" s="1">
        <v>0</v>
      </c>
      <c r="I1971" s="1">
        <v>1.1499999999999999</v>
      </c>
      <c r="J1971" s="2" t="s">
        <v>8</v>
      </c>
    </row>
    <row r="1972" spans="1:10" ht="12" customHeight="1" x14ac:dyDescent="0.3">
      <c r="A1972" s="3" t="s">
        <v>58</v>
      </c>
      <c r="B1972" s="1">
        <v>30002322</v>
      </c>
      <c r="C1972" s="1" t="s">
        <v>31</v>
      </c>
      <c r="D1972" s="1">
        <v>30002322</v>
      </c>
      <c r="E1972" s="1" t="s">
        <v>1923</v>
      </c>
      <c r="F1972" s="2">
        <v>1</v>
      </c>
      <c r="G1972" s="2" t="s">
        <v>13</v>
      </c>
      <c r="H1972" s="1">
        <v>0</v>
      </c>
      <c r="I1972" s="1">
        <v>1.1499999999999999</v>
      </c>
      <c r="J1972" s="2" t="s">
        <v>8</v>
      </c>
    </row>
    <row r="1973" spans="1:10" ht="12" customHeight="1" x14ac:dyDescent="0.3">
      <c r="A1973" s="3" t="s">
        <v>58</v>
      </c>
      <c r="B1973" s="1">
        <v>30002321</v>
      </c>
      <c r="C1973" s="1" t="s">
        <v>31</v>
      </c>
      <c r="D1973" s="1">
        <v>30002321</v>
      </c>
      <c r="E1973" s="1" t="s">
        <v>1924</v>
      </c>
      <c r="F1973" s="2">
        <v>1</v>
      </c>
      <c r="G1973" s="2" t="s">
        <v>13</v>
      </c>
      <c r="H1973" s="1">
        <v>0</v>
      </c>
      <c r="I1973" s="1">
        <v>1.1499999999999999</v>
      </c>
      <c r="J1973" s="2" t="s">
        <v>8</v>
      </c>
    </row>
    <row r="1974" spans="1:10" ht="12" customHeight="1" x14ac:dyDescent="0.3">
      <c r="A1974" s="3" t="s">
        <v>58</v>
      </c>
      <c r="B1974" s="1">
        <v>30002314</v>
      </c>
      <c r="C1974" s="1" t="s">
        <v>31</v>
      </c>
      <c r="D1974" s="1">
        <v>30002314</v>
      </c>
      <c r="E1974" s="1" t="s">
        <v>1925</v>
      </c>
      <c r="F1974" s="2">
        <v>1</v>
      </c>
      <c r="G1974" s="2" t="s">
        <v>13</v>
      </c>
      <c r="H1974" s="1">
        <v>0</v>
      </c>
      <c r="I1974" s="1">
        <v>1.1499999999999999</v>
      </c>
      <c r="J1974" s="2" t="s">
        <v>8</v>
      </c>
    </row>
    <row r="1975" spans="1:10" ht="12" customHeight="1" x14ac:dyDescent="0.3">
      <c r="A1975" s="3" t="s">
        <v>58</v>
      </c>
      <c r="B1975" s="1">
        <v>30009905</v>
      </c>
      <c r="C1975" s="1" t="s">
        <v>31</v>
      </c>
      <c r="D1975" s="1">
        <v>30009905</v>
      </c>
      <c r="E1975" s="1" t="s">
        <v>1926</v>
      </c>
      <c r="F1975" s="2">
        <v>1</v>
      </c>
      <c r="G1975" s="2" t="s">
        <v>13</v>
      </c>
      <c r="H1975" s="1">
        <v>0</v>
      </c>
      <c r="I1975" s="1">
        <v>1.1499999999999999</v>
      </c>
      <c r="J1975" s="2" t="s">
        <v>8</v>
      </c>
    </row>
    <row r="1976" spans="1:10" ht="12" customHeight="1" x14ac:dyDescent="0.3">
      <c r="A1976" s="3" t="s">
        <v>58</v>
      </c>
      <c r="B1976" s="1">
        <v>30009101</v>
      </c>
      <c r="C1976" s="1" t="s">
        <v>31</v>
      </c>
      <c r="D1976" s="1">
        <v>30009101</v>
      </c>
      <c r="E1976" s="1" t="s">
        <v>1927</v>
      </c>
      <c r="F1976" s="2">
        <v>1</v>
      </c>
      <c r="G1976" s="2" t="s">
        <v>13</v>
      </c>
      <c r="H1976" s="1">
        <v>0</v>
      </c>
      <c r="I1976" s="1">
        <v>1.1499999999999999</v>
      </c>
      <c r="J1976" s="2" t="s">
        <v>8</v>
      </c>
    </row>
    <row r="1977" spans="1:10" ht="12" customHeight="1" x14ac:dyDescent="0.3">
      <c r="A1977" s="3" t="s">
        <v>58</v>
      </c>
      <c r="B1977" s="1">
        <v>30002306</v>
      </c>
      <c r="C1977" s="1" t="s">
        <v>31</v>
      </c>
      <c r="D1977" s="1">
        <v>30002306</v>
      </c>
      <c r="E1977" s="1" t="s">
        <v>1928</v>
      </c>
      <c r="F1977" s="2">
        <v>1</v>
      </c>
      <c r="G1977" s="2" t="s">
        <v>13</v>
      </c>
      <c r="H1977" s="1">
        <v>0</v>
      </c>
      <c r="I1977" s="1">
        <v>1.1499999999999999</v>
      </c>
      <c r="J1977" s="2" t="s">
        <v>8</v>
      </c>
    </row>
    <row r="1978" spans="1:10" ht="12" customHeight="1" x14ac:dyDescent="0.3">
      <c r="A1978" s="3" t="s">
        <v>58</v>
      </c>
      <c r="B1978" s="1">
        <v>30002106</v>
      </c>
      <c r="C1978" s="1" t="s">
        <v>31</v>
      </c>
      <c r="D1978" s="1">
        <v>30002106</v>
      </c>
      <c r="E1978" s="1" t="s">
        <v>1929</v>
      </c>
      <c r="F1978" s="2">
        <v>1</v>
      </c>
      <c r="G1978" s="2" t="s">
        <v>13</v>
      </c>
      <c r="H1978" s="1">
        <v>0</v>
      </c>
      <c r="I1978" s="1">
        <v>1.1499999999999999</v>
      </c>
      <c r="J1978" s="2" t="s">
        <v>8</v>
      </c>
    </row>
    <row r="1979" spans="1:10" ht="12" customHeight="1" x14ac:dyDescent="0.3">
      <c r="A1979" s="3" t="s">
        <v>58</v>
      </c>
      <c r="B1979" s="1">
        <v>30002107</v>
      </c>
      <c r="C1979" s="1" t="s">
        <v>31</v>
      </c>
      <c r="D1979" s="1">
        <v>30002107</v>
      </c>
      <c r="E1979" s="1" t="s">
        <v>1930</v>
      </c>
      <c r="F1979" s="2">
        <v>1</v>
      </c>
      <c r="G1979" s="2" t="s">
        <v>13</v>
      </c>
      <c r="H1979" s="1">
        <v>0</v>
      </c>
      <c r="I1979" s="1">
        <v>1.1499999999999999</v>
      </c>
      <c r="J1979" s="2" t="s">
        <v>8</v>
      </c>
    </row>
    <row r="1980" spans="1:10" ht="12" customHeight="1" x14ac:dyDescent="0.3">
      <c r="A1980" s="3" t="s">
        <v>58</v>
      </c>
      <c r="B1980" s="1">
        <v>30002101</v>
      </c>
      <c r="C1980" s="1" t="s">
        <v>31</v>
      </c>
      <c r="D1980" s="1">
        <v>30002101</v>
      </c>
      <c r="E1980" s="1" t="s">
        <v>1931</v>
      </c>
      <c r="F1980" s="2">
        <v>1</v>
      </c>
      <c r="G1980" s="2" t="s">
        <v>13</v>
      </c>
      <c r="H1980" s="1">
        <v>0</v>
      </c>
      <c r="I1980" s="1">
        <v>1.1499999999999999</v>
      </c>
      <c r="J1980" s="2" t="s">
        <v>8</v>
      </c>
    </row>
    <row r="1981" spans="1:10" ht="12" customHeight="1" x14ac:dyDescent="0.3">
      <c r="A1981" s="3" t="s">
        <v>58</v>
      </c>
      <c r="B1981" s="1">
        <v>30009820</v>
      </c>
      <c r="C1981" s="1" t="s">
        <v>31</v>
      </c>
      <c r="D1981" s="1">
        <v>30009820</v>
      </c>
      <c r="E1981" s="1" t="s">
        <v>1932</v>
      </c>
      <c r="F1981" s="2">
        <v>1</v>
      </c>
      <c r="G1981" s="2" t="s">
        <v>13</v>
      </c>
      <c r="H1981" s="1">
        <v>0</v>
      </c>
      <c r="I1981" s="1">
        <v>1.1499999999999999</v>
      </c>
      <c r="J1981" s="2" t="s">
        <v>8</v>
      </c>
    </row>
    <row r="1982" spans="1:10" ht="12" customHeight="1" x14ac:dyDescent="0.3">
      <c r="A1982" s="3" t="s">
        <v>58</v>
      </c>
      <c r="B1982" s="1">
        <v>30002821</v>
      </c>
      <c r="C1982" s="1" t="s">
        <v>31</v>
      </c>
      <c r="D1982" s="1">
        <v>30002821</v>
      </c>
      <c r="E1982" s="1" t="s">
        <v>1933</v>
      </c>
      <c r="F1982" s="2">
        <v>1</v>
      </c>
      <c r="G1982" s="2" t="s">
        <v>13</v>
      </c>
      <c r="H1982" s="1">
        <v>0</v>
      </c>
      <c r="I1982" s="1">
        <v>1.1499999999999999</v>
      </c>
      <c r="J1982" s="2" t="s">
        <v>8</v>
      </c>
    </row>
    <row r="1983" spans="1:10" ht="12" customHeight="1" x14ac:dyDescent="0.3">
      <c r="A1983" s="3" t="s">
        <v>58</v>
      </c>
      <c r="B1983" s="1">
        <v>30002822</v>
      </c>
      <c r="C1983" s="1" t="s">
        <v>31</v>
      </c>
      <c r="D1983" s="1">
        <v>30002822</v>
      </c>
      <c r="E1983" s="1" t="s">
        <v>1934</v>
      </c>
      <c r="F1983" s="2">
        <v>1</v>
      </c>
      <c r="G1983" s="2" t="s">
        <v>13</v>
      </c>
      <c r="H1983" s="1">
        <v>0</v>
      </c>
      <c r="I1983" s="1">
        <v>1.1499999999999999</v>
      </c>
      <c r="J1983" s="2" t="s">
        <v>8</v>
      </c>
    </row>
    <row r="1984" spans="1:10" ht="12" customHeight="1" x14ac:dyDescent="0.3">
      <c r="A1984" s="3" t="s">
        <v>58</v>
      </c>
      <c r="B1984" s="1">
        <v>30003212</v>
      </c>
      <c r="C1984" s="1" t="s">
        <v>31</v>
      </c>
      <c r="D1984" s="1">
        <v>30003212</v>
      </c>
      <c r="E1984" s="1" t="s">
        <v>1935</v>
      </c>
      <c r="F1984" s="2">
        <v>1</v>
      </c>
      <c r="G1984" s="2" t="s">
        <v>13</v>
      </c>
      <c r="H1984" s="1">
        <v>0</v>
      </c>
      <c r="I1984" s="1">
        <v>1.1499999999999999</v>
      </c>
      <c r="J1984" s="2" t="s">
        <v>8</v>
      </c>
    </row>
    <row r="1985" spans="1:10" ht="12" customHeight="1" x14ac:dyDescent="0.3">
      <c r="A1985" s="3" t="s">
        <v>58</v>
      </c>
      <c r="B1985" s="1">
        <v>30003303</v>
      </c>
      <c r="C1985" s="1" t="s">
        <v>31</v>
      </c>
      <c r="D1985" s="1">
        <v>30003303</v>
      </c>
      <c r="E1985" s="1" t="s">
        <v>1936</v>
      </c>
      <c r="F1985" s="2">
        <v>1</v>
      </c>
      <c r="G1985" s="2" t="s">
        <v>13</v>
      </c>
      <c r="H1985" s="1">
        <v>0</v>
      </c>
      <c r="I1985" s="1">
        <v>1.1499999999999999</v>
      </c>
      <c r="J1985" s="2" t="s">
        <v>8</v>
      </c>
    </row>
    <row r="1986" spans="1:10" ht="12" customHeight="1" x14ac:dyDescent="0.3">
      <c r="A1986" s="3" t="s">
        <v>58</v>
      </c>
      <c r="B1986" s="1">
        <v>30003602</v>
      </c>
      <c r="C1986" s="1" t="s">
        <v>31</v>
      </c>
      <c r="D1986" s="1">
        <v>30003602</v>
      </c>
      <c r="E1986" s="1" t="s">
        <v>1937</v>
      </c>
      <c r="F1986" s="2">
        <v>1</v>
      </c>
      <c r="G1986" s="2" t="s">
        <v>13</v>
      </c>
      <c r="H1986" s="1">
        <v>0</v>
      </c>
      <c r="I1986" s="1">
        <v>1.1499999999999999</v>
      </c>
      <c r="J1986" s="2" t="s">
        <v>8</v>
      </c>
    </row>
    <row r="1987" spans="1:10" ht="12" customHeight="1" x14ac:dyDescent="0.3">
      <c r="A1987" s="3" t="s">
        <v>58</v>
      </c>
      <c r="B1987" s="1">
        <v>30002313</v>
      </c>
      <c r="C1987" s="1" t="s">
        <v>31</v>
      </c>
      <c r="D1987" s="1">
        <v>30002313</v>
      </c>
      <c r="E1987" s="1" t="s">
        <v>1938</v>
      </c>
      <c r="F1987" s="2">
        <v>1</v>
      </c>
      <c r="G1987" s="2" t="s">
        <v>13</v>
      </c>
      <c r="H1987" s="1">
        <v>0</v>
      </c>
      <c r="I1987" s="1">
        <v>1.1499999999999999</v>
      </c>
      <c r="J1987" s="2" t="s">
        <v>8</v>
      </c>
    </row>
    <row r="1988" spans="1:10" ht="12" customHeight="1" x14ac:dyDescent="0.3">
      <c r="A1988" s="3" t="s">
        <v>58</v>
      </c>
      <c r="B1988" s="1">
        <v>30003809</v>
      </c>
      <c r="C1988" s="1" t="s">
        <v>31</v>
      </c>
      <c r="D1988" s="1">
        <v>30003809</v>
      </c>
      <c r="E1988" s="1" t="s">
        <v>1939</v>
      </c>
      <c r="F1988" s="2">
        <v>1</v>
      </c>
      <c r="G1988" s="2" t="s">
        <v>13</v>
      </c>
      <c r="H1988" s="1">
        <v>0</v>
      </c>
      <c r="I1988" s="1">
        <v>1.1499999999999999</v>
      </c>
      <c r="J1988" s="2" t="s">
        <v>8</v>
      </c>
    </row>
    <row r="1989" spans="1:10" ht="12" customHeight="1" x14ac:dyDescent="0.3">
      <c r="A1989" s="3" t="s">
        <v>58</v>
      </c>
      <c r="B1989" s="1">
        <v>30001212</v>
      </c>
      <c r="C1989" s="1" t="s">
        <v>31</v>
      </c>
      <c r="D1989" s="1">
        <v>30001212</v>
      </c>
      <c r="E1989" s="1" t="s">
        <v>1940</v>
      </c>
      <c r="F1989" s="2">
        <v>1</v>
      </c>
      <c r="G1989" s="2" t="s">
        <v>13</v>
      </c>
      <c r="H1989" s="1">
        <v>0</v>
      </c>
      <c r="I1989" s="1">
        <v>1.1499999999999999</v>
      </c>
      <c r="J1989" s="2" t="s">
        <v>8</v>
      </c>
    </row>
    <row r="1990" spans="1:10" ht="12" customHeight="1" x14ac:dyDescent="0.3">
      <c r="A1990" s="3" t="s">
        <v>58</v>
      </c>
      <c r="B1990" s="1">
        <v>30009108</v>
      </c>
      <c r="C1990" s="1" t="s">
        <v>31</v>
      </c>
      <c r="D1990" s="1">
        <v>30009108</v>
      </c>
      <c r="E1990" s="1" t="s">
        <v>1941</v>
      </c>
      <c r="F1990" s="2">
        <v>1</v>
      </c>
      <c r="G1990" s="2" t="s">
        <v>13</v>
      </c>
      <c r="H1990" s="1">
        <v>0</v>
      </c>
      <c r="I1990" s="1">
        <v>1.1499999999999999</v>
      </c>
      <c r="J1990" s="2" t="s">
        <v>8</v>
      </c>
    </row>
    <row r="1991" spans="1:10" ht="12" customHeight="1" x14ac:dyDescent="0.3">
      <c r="A1991" s="3" t="s">
        <v>58</v>
      </c>
      <c r="B1991" s="1">
        <v>30003320</v>
      </c>
      <c r="C1991" s="1" t="s">
        <v>31</v>
      </c>
      <c r="D1991" s="1">
        <v>30003320</v>
      </c>
      <c r="E1991" s="1" t="s">
        <v>1942</v>
      </c>
      <c r="F1991" s="2">
        <v>1</v>
      </c>
      <c r="G1991" s="2" t="s">
        <v>13</v>
      </c>
      <c r="H1991" s="1">
        <v>0</v>
      </c>
      <c r="I1991" s="1">
        <v>1.1499999999999999</v>
      </c>
      <c r="J1991" s="2" t="s">
        <v>8</v>
      </c>
    </row>
    <row r="1992" spans="1:10" ht="12" customHeight="1" x14ac:dyDescent="0.3">
      <c r="A1992" s="3" t="s">
        <v>58</v>
      </c>
      <c r="B1992" s="1">
        <v>30001320</v>
      </c>
      <c r="C1992" s="1" t="s">
        <v>31</v>
      </c>
      <c r="D1992" s="1">
        <v>30001320</v>
      </c>
      <c r="E1992" s="1" t="s">
        <v>1943</v>
      </c>
      <c r="F1992" s="2">
        <v>1</v>
      </c>
      <c r="G1992" s="2" t="s">
        <v>13</v>
      </c>
      <c r="H1992" s="1">
        <v>0</v>
      </c>
      <c r="I1992" s="1">
        <v>1.1499999999999999</v>
      </c>
      <c r="J1992" s="2" t="s">
        <v>8</v>
      </c>
    </row>
    <row r="1993" spans="1:10" ht="12" customHeight="1" x14ac:dyDescent="0.3">
      <c r="A1993" s="3" t="s">
        <v>58</v>
      </c>
      <c r="B1993" s="1">
        <v>30001312</v>
      </c>
      <c r="C1993" s="1" t="s">
        <v>31</v>
      </c>
      <c r="D1993" s="1">
        <v>30001312</v>
      </c>
      <c r="E1993" s="1" t="s">
        <v>1916</v>
      </c>
      <c r="F1993" s="2">
        <v>1</v>
      </c>
      <c r="G1993" s="2" t="s">
        <v>13</v>
      </c>
      <c r="H1993" s="1">
        <v>0</v>
      </c>
      <c r="I1993" s="1">
        <v>1.1499999999999999</v>
      </c>
      <c r="J1993" s="2" t="s">
        <v>8</v>
      </c>
    </row>
    <row r="1994" spans="1:10" ht="12" customHeight="1" x14ac:dyDescent="0.3">
      <c r="A1994" s="3" t="s">
        <v>58</v>
      </c>
      <c r="B1994" s="1">
        <v>30004202</v>
      </c>
      <c r="C1994" s="1" t="s">
        <v>31</v>
      </c>
      <c r="D1994" s="1">
        <v>30004202</v>
      </c>
      <c r="E1994" s="1" t="s">
        <v>1944</v>
      </c>
      <c r="F1994" s="2">
        <v>1</v>
      </c>
      <c r="G1994" s="2" t="s">
        <v>13</v>
      </c>
      <c r="H1994" s="1">
        <v>0</v>
      </c>
      <c r="I1994" s="1">
        <v>1.1499999999999999</v>
      </c>
      <c r="J1994" s="2" t="s">
        <v>8</v>
      </c>
    </row>
    <row r="1995" spans="1:10" ht="12" customHeight="1" x14ac:dyDescent="0.3">
      <c r="A1995" s="3" t="s">
        <v>58</v>
      </c>
      <c r="B1995" s="1">
        <v>30004201</v>
      </c>
      <c r="C1995" s="1" t="s">
        <v>31</v>
      </c>
      <c r="D1995" s="1">
        <v>30004201</v>
      </c>
      <c r="E1995" s="1" t="s">
        <v>1945</v>
      </c>
      <c r="F1995" s="2">
        <v>1</v>
      </c>
      <c r="G1995" s="2" t="s">
        <v>13</v>
      </c>
      <c r="H1995" s="1">
        <v>0</v>
      </c>
      <c r="I1995" s="1">
        <v>1.1499999999999999</v>
      </c>
      <c r="J1995" s="2" t="s">
        <v>8</v>
      </c>
    </row>
    <row r="1996" spans="1:10" ht="12" customHeight="1" x14ac:dyDescent="0.3">
      <c r="A1996" s="3" t="s">
        <v>58</v>
      </c>
      <c r="B1996" s="1">
        <v>30005104</v>
      </c>
      <c r="C1996" s="1" t="s">
        <v>31</v>
      </c>
      <c r="D1996" s="1">
        <v>30005104</v>
      </c>
      <c r="E1996" s="1" t="s">
        <v>1946</v>
      </c>
      <c r="F1996" s="2">
        <v>1</v>
      </c>
      <c r="G1996" s="2" t="s">
        <v>13</v>
      </c>
      <c r="H1996" s="1">
        <v>0</v>
      </c>
      <c r="I1996" s="1">
        <v>1.1499999999999999</v>
      </c>
      <c r="J1996" s="2" t="s">
        <v>8</v>
      </c>
    </row>
    <row r="1997" spans="1:10" ht="12" customHeight="1" x14ac:dyDescent="0.3">
      <c r="A1997" s="3" t="s">
        <v>58</v>
      </c>
      <c r="B1997" s="1">
        <v>30008511</v>
      </c>
      <c r="C1997" s="1" t="s">
        <v>31</v>
      </c>
      <c r="D1997" s="1">
        <v>30008511</v>
      </c>
      <c r="E1997" s="1" t="s">
        <v>1947</v>
      </c>
      <c r="F1997" s="2">
        <v>1</v>
      </c>
      <c r="G1997" s="2" t="s">
        <v>13</v>
      </c>
      <c r="H1997" s="1">
        <v>0</v>
      </c>
      <c r="I1997" s="1">
        <v>1.1499999999999999</v>
      </c>
      <c r="J1997" s="2" t="s">
        <v>8</v>
      </c>
    </row>
    <row r="1998" spans="1:10" ht="12" customHeight="1" x14ac:dyDescent="0.3">
      <c r="A1998" s="3" t="s">
        <v>58</v>
      </c>
      <c r="B1998" s="1">
        <v>30008512</v>
      </c>
      <c r="C1998" s="1" t="s">
        <v>31</v>
      </c>
      <c r="D1998" s="1">
        <v>30008512</v>
      </c>
      <c r="E1998" s="1" t="s">
        <v>1948</v>
      </c>
      <c r="F1998" s="2">
        <v>1</v>
      </c>
      <c r="G1998" s="2" t="s">
        <v>13</v>
      </c>
      <c r="H1998" s="1">
        <v>0</v>
      </c>
      <c r="I1998" s="1">
        <v>1.1499999999999999</v>
      </c>
      <c r="J1998" s="2" t="s">
        <v>8</v>
      </c>
    </row>
    <row r="1999" spans="1:10" ht="12" customHeight="1" x14ac:dyDescent="0.3">
      <c r="A1999" s="3" t="s">
        <v>58</v>
      </c>
      <c r="B1999" s="1">
        <v>30008306</v>
      </c>
      <c r="C1999" s="1" t="s">
        <v>31</v>
      </c>
      <c r="D1999" s="1">
        <v>30008306</v>
      </c>
      <c r="E1999" s="1" t="s">
        <v>1949</v>
      </c>
      <c r="F1999" s="2">
        <v>1</v>
      </c>
      <c r="G1999" s="2" t="s">
        <v>13</v>
      </c>
      <c r="H1999" s="1">
        <v>0</v>
      </c>
      <c r="I1999" s="1">
        <v>1.1499999999999999</v>
      </c>
      <c r="J1999" s="2" t="s">
        <v>8</v>
      </c>
    </row>
    <row r="2000" spans="1:10" ht="12" customHeight="1" x14ac:dyDescent="0.3">
      <c r="A2000" s="3" t="s">
        <v>58</v>
      </c>
      <c r="B2000" s="1">
        <v>30006801</v>
      </c>
      <c r="C2000" s="1" t="s">
        <v>31</v>
      </c>
      <c r="D2000" s="1">
        <v>30006801</v>
      </c>
      <c r="E2000" s="1" t="s">
        <v>1950</v>
      </c>
      <c r="F2000" s="2">
        <v>1</v>
      </c>
      <c r="G2000" s="2" t="s">
        <v>13</v>
      </c>
      <c r="H2000" s="1">
        <v>0</v>
      </c>
      <c r="I2000" s="1">
        <v>1.1499999999999999</v>
      </c>
      <c r="J2000" s="2" t="s">
        <v>8</v>
      </c>
    </row>
    <row r="2001" spans="1:10" ht="12" customHeight="1" x14ac:dyDescent="0.3">
      <c r="A2001" s="3" t="s">
        <v>58</v>
      </c>
      <c r="B2001" s="1">
        <v>30006806</v>
      </c>
      <c r="C2001" s="1" t="s">
        <v>31</v>
      </c>
      <c r="D2001" s="1">
        <v>30006806</v>
      </c>
      <c r="E2001" s="1" t="s">
        <v>1951</v>
      </c>
      <c r="F2001" s="2">
        <v>1</v>
      </c>
      <c r="G2001" s="2" t="s">
        <v>13</v>
      </c>
      <c r="H2001" s="1">
        <v>0</v>
      </c>
      <c r="I2001" s="1">
        <v>1.1499999999999999</v>
      </c>
      <c r="J2001" s="2" t="s">
        <v>8</v>
      </c>
    </row>
    <row r="2002" spans="1:10" ht="12" customHeight="1" x14ac:dyDescent="0.3">
      <c r="A2002" s="3" t="s">
        <v>58</v>
      </c>
      <c r="B2002" s="1">
        <v>30001213</v>
      </c>
      <c r="C2002" s="1" t="s">
        <v>31</v>
      </c>
      <c r="D2002" s="1">
        <v>30001213</v>
      </c>
      <c r="E2002" s="1" t="s">
        <v>1952</v>
      </c>
      <c r="F2002" s="2">
        <v>1</v>
      </c>
      <c r="G2002" s="2" t="s">
        <v>13</v>
      </c>
      <c r="H2002" s="1">
        <v>0</v>
      </c>
      <c r="I2002" s="1">
        <v>1.1499999999999999</v>
      </c>
      <c r="J2002" s="2" t="s">
        <v>8</v>
      </c>
    </row>
    <row r="2003" spans="1:10" ht="12" customHeight="1" x14ac:dyDescent="0.3">
      <c r="A2003" s="3" t="s">
        <v>58</v>
      </c>
      <c r="B2003" s="1">
        <v>30009806</v>
      </c>
      <c r="C2003" s="1" t="s">
        <v>31</v>
      </c>
      <c r="D2003" s="1">
        <v>30009806</v>
      </c>
      <c r="E2003" s="1" t="s">
        <v>1901</v>
      </c>
      <c r="F2003" s="2">
        <v>1</v>
      </c>
      <c r="G2003" s="2" t="s">
        <v>13</v>
      </c>
      <c r="H2003" s="1">
        <v>0</v>
      </c>
      <c r="I2003" s="1">
        <v>1.1499999999999999</v>
      </c>
      <c r="J2003" s="2" t="s">
        <v>8</v>
      </c>
    </row>
    <row r="2004" spans="1:10" ht="12" customHeight="1" x14ac:dyDescent="0.3">
      <c r="A2004" s="3" t="s">
        <v>58</v>
      </c>
      <c r="B2004" s="1">
        <v>30005615</v>
      </c>
      <c r="C2004" s="1" t="s">
        <v>31</v>
      </c>
      <c r="D2004" s="1">
        <v>30005615</v>
      </c>
      <c r="E2004" s="1" t="s">
        <v>1953</v>
      </c>
      <c r="F2004" s="2">
        <v>1</v>
      </c>
      <c r="G2004" s="2" t="s">
        <v>13</v>
      </c>
      <c r="H2004" s="1">
        <v>0</v>
      </c>
      <c r="I2004" s="1">
        <v>1.1499999999999999</v>
      </c>
      <c r="J2004" s="2" t="s">
        <v>8</v>
      </c>
    </row>
    <row r="2005" spans="1:10" ht="12" customHeight="1" x14ac:dyDescent="0.3">
      <c r="A2005" s="3" t="s">
        <v>58</v>
      </c>
      <c r="B2005" s="1">
        <v>30008803</v>
      </c>
      <c r="C2005" s="1" t="s">
        <v>31</v>
      </c>
      <c r="D2005" s="1">
        <v>30008803</v>
      </c>
      <c r="E2005" s="1" t="s">
        <v>1901</v>
      </c>
      <c r="F2005" s="2">
        <v>1</v>
      </c>
      <c r="G2005" s="2" t="s">
        <v>13</v>
      </c>
      <c r="H2005" s="1">
        <v>0</v>
      </c>
      <c r="I2005" s="1">
        <v>1.1499999999999999</v>
      </c>
      <c r="J2005" s="2" t="s">
        <v>8</v>
      </c>
    </row>
    <row r="2006" spans="1:10" ht="12" customHeight="1" x14ac:dyDescent="0.3">
      <c r="A2006" s="3" t="s">
        <v>58</v>
      </c>
      <c r="B2006" s="1">
        <v>30008802</v>
      </c>
      <c r="C2006" s="1" t="s">
        <v>31</v>
      </c>
      <c r="D2006" s="1">
        <v>30008802</v>
      </c>
      <c r="E2006" s="1" t="s">
        <v>1902</v>
      </c>
      <c r="F2006" s="2">
        <v>1</v>
      </c>
      <c r="G2006" s="2" t="s">
        <v>13</v>
      </c>
      <c r="H2006" s="1">
        <v>0</v>
      </c>
      <c r="I2006" s="1">
        <v>1.1499999999999999</v>
      </c>
      <c r="J2006" s="2" t="s">
        <v>8</v>
      </c>
    </row>
    <row r="2007" spans="1:10" ht="12" customHeight="1" x14ac:dyDescent="0.3">
      <c r="A2007" s="3" t="s">
        <v>58</v>
      </c>
      <c r="B2007" s="1">
        <v>30009909</v>
      </c>
      <c r="C2007" s="1" t="s">
        <v>31</v>
      </c>
      <c r="D2007" s="1">
        <v>30009909</v>
      </c>
      <c r="E2007" s="1" t="s">
        <v>1954</v>
      </c>
      <c r="F2007" s="2">
        <v>1</v>
      </c>
      <c r="G2007" s="2" t="s">
        <v>13</v>
      </c>
      <c r="H2007" s="1">
        <v>0</v>
      </c>
      <c r="I2007" s="1">
        <v>1.1499999999999999</v>
      </c>
      <c r="J2007" s="2" t="s">
        <v>8</v>
      </c>
    </row>
    <row r="2008" spans="1:10" ht="12" customHeight="1" x14ac:dyDescent="0.3">
      <c r="A2008" s="3" t="s">
        <v>58</v>
      </c>
      <c r="B2008" s="1">
        <v>30009815</v>
      </c>
      <c r="C2008" s="1" t="s">
        <v>31</v>
      </c>
      <c r="D2008" s="1">
        <v>30009815</v>
      </c>
      <c r="E2008" s="1" t="s">
        <v>1896</v>
      </c>
      <c r="F2008" s="2">
        <v>1</v>
      </c>
      <c r="G2008" s="2" t="s">
        <v>13</v>
      </c>
      <c r="H2008" s="1">
        <v>0</v>
      </c>
      <c r="I2008" s="1">
        <v>1.1499999999999999</v>
      </c>
      <c r="J2008" s="2" t="s">
        <v>8</v>
      </c>
    </row>
    <row r="2009" spans="1:10" ht="12" customHeight="1" x14ac:dyDescent="0.3">
      <c r="A2009" s="3" t="s">
        <v>58</v>
      </c>
      <c r="B2009" s="1">
        <v>30003920</v>
      </c>
      <c r="C2009" s="1" t="s">
        <v>31</v>
      </c>
      <c r="D2009" s="1">
        <v>30003920</v>
      </c>
      <c r="E2009" s="1" t="s">
        <v>1955</v>
      </c>
      <c r="F2009" s="2">
        <v>1</v>
      </c>
      <c r="G2009" s="2" t="s">
        <v>13</v>
      </c>
      <c r="H2009" s="1">
        <v>0</v>
      </c>
      <c r="I2009" s="1">
        <v>1.1499999999999999</v>
      </c>
      <c r="J2009" s="2" t="s">
        <v>8</v>
      </c>
    </row>
    <row r="2010" spans="1:10" ht="12" customHeight="1" x14ac:dyDescent="0.3">
      <c r="A2010" s="3" t="s">
        <v>32</v>
      </c>
      <c r="B2010" s="1">
        <v>30003402</v>
      </c>
      <c r="C2010" s="1" t="s">
        <v>25</v>
      </c>
      <c r="D2010" s="1">
        <v>30003402</v>
      </c>
      <c r="E2010" s="1" t="s">
        <v>1956</v>
      </c>
      <c r="F2010" s="2">
        <v>1</v>
      </c>
      <c r="G2010" s="2" t="s">
        <v>13</v>
      </c>
      <c r="H2010" s="1">
        <v>20</v>
      </c>
      <c r="I2010" s="1">
        <v>0.41649999999999998</v>
      </c>
      <c r="J2010" s="2" t="s">
        <v>8</v>
      </c>
    </row>
    <row r="2011" spans="1:10" ht="12" customHeight="1" x14ac:dyDescent="0.3">
      <c r="A2011" s="3" t="s">
        <v>32</v>
      </c>
      <c r="B2011" s="1">
        <v>30003401</v>
      </c>
      <c r="C2011" s="1" t="s">
        <v>25</v>
      </c>
      <c r="D2011" s="1">
        <v>30003401</v>
      </c>
      <c r="E2011" s="1" t="s">
        <v>1957</v>
      </c>
      <c r="F2011" s="2">
        <v>1</v>
      </c>
      <c r="G2011" s="2" t="s">
        <v>13</v>
      </c>
      <c r="H2011" s="1">
        <v>20</v>
      </c>
      <c r="I2011" s="1">
        <v>0.41649999999999998</v>
      </c>
      <c r="J2011" s="2" t="s">
        <v>8</v>
      </c>
    </row>
    <row r="2012" spans="1:10" ht="12" customHeight="1" x14ac:dyDescent="0.3">
      <c r="A2012" s="3" t="s">
        <v>32</v>
      </c>
      <c r="B2012" s="1">
        <v>30003902</v>
      </c>
      <c r="C2012" s="1" t="s">
        <v>25</v>
      </c>
      <c r="D2012" s="1">
        <v>30003902</v>
      </c>
      <c r="E2012" s="1" t="s">
        <v>1958</v>
      </c>
      <c r="F2012" s="2">
        <v>1</v>
      </c>
      <c r="G2012" s="2" t="s">
        <v>13</v>
      </c>
      <c r="H2012" s="1">
        <v>20</v>
      </c>
      <c r="I2012" s="1">
        <v>0.41649999999999998</v>
      </c>
      <c r="J2012" s="2" t="s">
        <v>8</v>
      </c>
    </row>
    <row r="2013" spans="1:10" ht="12" customHeight="1" x14ac:dyDescent="0.3">
      <c r="A2013" s="3" t="s">
        <v>32</v>
      </c>
      <c r="B2013" s="1">
        <v>30003901</v>
      </c>
      <c r="C2013" s="1" t="s">
        <v>25</v>
      </c>
      <c r="D2013" s="1">
        <v>30003901</v>
      </c>
      <c r="E2013" s="1" t="s">
        <v>1959</v>
      </c>
      <c r="F2013" s="2">
        <v>1</v>
      </c>
      <c r="G2013" s="2" t="s">
        <v>13</v>
      </c>
      <c r="H2013" s="1">
        <v>20</v>
      </c>
      <c r="I2013" s="1">
        <v>0.41649999999999998</v>
      </c>
      <c r="J2013" s="2" t="s">
        <v>8</v>
      </c>
    </row>
    <row r="2014" spans="1:10" ht="12" customHeight="1" x14ac:dyDescent="0.3">
      <c r="A2014" s="3" t="s">
        <v>32</v>
      </c>
      <c r="B2014" s="1">
        <v>30004801</v>
      </c>
      <c r="C2014" s="1" t="s">
        <v>25</v>
      </c>
      <c r="D2014" s="1">
        <v>30004801</v>
      </c>
      <c r="E2014" s="1" t="s">
        <v>1960</v>
      </c>
      <c r="F2014" s="2">
        <v>1</v>
      </c>
      <c r="G2014" s="2" t="s">
        <v>13</v>
      </c>
      <c r="H2014" s="1">
        <v>20</v>
      </c>
      <c r="I2014" s="1">
        <v>0.41649999999999998</v>
      </c>
      <c r="J2014" s="2" t="s">
        <v>8</v>
      </c>
    </row>
    <row r="2015" spans="1:10" ht="12" customHeight="1" x14ac:dyDescent="0.3">
      <c r="A2015" s="3" t="s">
        <v>32</v>
      </c>
      <c r="B2015" s="1">
        <v>30004802</v>
      </c>
      <c r="C2015" s="1" t="s">
        <v>25</v>
      </c>
      <c r="D2015" s="1">
        <v>30004802</v>
      </c>
      <c r="E2015" s="1" t="s">
        <v>1961</v>
      </c>
      <c r="F2015" s="2">
        <v>1</v>
      </c>
      <c r="G2015" s="2" t="s">
        <v>13</v>
      </c>
      <c r="H2015" s="1">
        <v>20</v>
      </c>
      <c r="I2015" s="1">
        <v>0.41649999999999998</v>
      </c>
      <c r="J2015" s="2" t="s">
        <v>8</v>
      </c>
    </row>
    <row r="2016" spans="1:10" ht="12" customHeight="1" x14ac:dyDescent="0.3">
      <c r="A2016" s="3" t="s">
        <v>32</v>
      </c>
      <c r="B2016" s="1">
        <v>30003607</v>
      </c>
      <c r="C2016" s="1" t="s">
        <v>25</v>
      </c>
      <c r="D2016" s="1">
        <v>30003607</v>
      </c>
      <c r="E2016" s="1" t="s">
        <v>1962</v>
      </c>
      <c r="F2016" s="2">
        <v>1</v>
      </c>
      <c r="G2016" s="2" t="s">
        <v>13</v>
      </c>
      <c r="H2016" s="1">
        <v>30</v>
      </c>
      <c r="I2016" s="1">
        <v>0.41649999999999998</v>
      </c>
      <c r="J2016" s="2" t="s">
        <v>8</v>
      </c>
    </row>
    <row r="2017" spans="1:10" ht="12" customHeight="1" x14ac:dyDescent="0.3">
      <c r="A2017" s="3" t="s">
        <v>32</v>
      </c>
      <c r="B2017" s="1">
        <v>30003622</v>
      </c>
      <c r="C2017" s="1" t="s">
        <v>25</v>
      </c>
      <c r="D2017" s="1">
        <v>30003622</v>
      </c>
      <c r="E2017" s="1" t="s">
        <v>1963</v>
      </c>
      <c r="F2017" s="2">
        <v>1</v>
      </c>
      <c r="G2017" s="2" t="s">
        <v>13</v>
      </c>
      <c r="H2017" s="1">
        <v>30</v>
      </c>
      <c r="I2017" s="1">
        <v>0.41649999999999998</v>
      </c>
      <c r="J2017" s="2" t="s">
        <v>8</v>
      </c>
    </row>
    <row r="2018" spans="1:10" ht="12" customHeight="1" x14ac:dyDescent="0.3">
      <c r="A2018" s="3" t="s">
        <v>32</v>
      </c>
      <c r="B2018" s="1">
        <v>30003623</v>
      </c>
      <c r="C2018" s="1" t="s">
        <v>25</v>
      </c>
      <c r="D2018" s="1">
        <v>30003623</v>
      </c>
      <c r="E2018" s="1" t="s">
        <v>1964</v>
      </c>
      <c r="F2018" s="2">
        <v>1</v>
      </c>
      <c r="G2018" s="2" t="s">
        <v>13</v>
      </c>
      <c r="H2018" s="1">
        <v>30</v>
      </c>
      <c r="I2018" s="1">
        <v>0.41649999999999998</v>
      </c>
      <c r="J2018" s="2" t="s">
        <v>8</v>
      </c>
    </row>
    <row r="2019" spans="1:10" ht="12" customHeight="1" x14ac:dyDescent="0.3">
      <c r="A2019" s="3" t="s">
        <v>32</v>
      </c>
      <c r="B2019" s="1">
        <v>30003621</v>
      </c>
      <c r="C2019" s="1" t="s">
        <v>25</v>
      </c>
      <c r="D2019" s="1">
        <v>30003621</v>
      </c>
      <c r="E2019" s="1" t="s">
        <v>1965</v>
      </c>
      <c r="F2019" s="2">
        <v>1</v>
      </c>
      <c r="G2019" s="2" t="s">
        <v>13</v>
      </c>
      <c r="H2019" s="1">
        <v>30</v>
      </c>
      <c r="I2019" s="1">
        <v>0.41649999999999998</v>
      </c>
      <c r="J2019" s="2" t="s">
        <v>8</v>
      </c>
    </row>
    <row r="2020" spans="1:10" ht="12" customHeight="1" x14ac:dyDescent="0.3">
      <c r="A2020" s="3" t="s">
        <v>32</v>
      </c>
      <c r="B2020" s="1">
        <v>30003616</v>
      </c>
      <c r="C2020" s="1" t="s">
        <v>25</v>
      </c>
      <c r="D2020" s="1">
        <v>30003616</v>
      </c>
      <c r="E2020" s="1" t="s">
        <v>1966</v>
      </c>
      <c r="F2020" s="2">
        <v>1</v>
      </c>
      <c r="G2020" s="2" t="s">
        <v>13</v>
      </c>
      <c r="H2020" s="1">
        <v>30</v>
      </c>
      <c r="I2020" s="1">
        <v>0.41649999999999998</v>
      </c>
      <c r="J2020" s="2" t="s">
        <v>8</v>
      </c>
    </row>
    <row r="2021" spans="1:10" ht="12" customHeight="1" x14ac:dyDescent="0.3">
      <c r="A2021" s="3" t="s">
        <v>32</v>
      </c>
      <c r="B2021" s="1">
        <v>30003619</v>
      </c>
      <c r="C2021" s="1" t="s">
        <v>25</v>
      </c>
      <c r="D2021" s="1">
        <v>30003619</v>
      </c>
      <c r="E2021" s="1" t="s">
        <v>1967</v>
      </c>
      <c r="F2021" s="2">
        <v>1</v>
      </c>
      <c r="G2021" s="2" t="s">
        <v>13</v>
      </c>
      <c r="H2021" s="1">
        <v>30</v>
      </c>
      <c r="I2021" s="1">
        <v>0.41649999999999998</v>
      </c>
      <c r="J2021" s="2" t="s">
        <v>8</v>
      </c>
    </row>
    <row r="2022" spans="1:10" ht="12" customHeight="1" x14ac:dyDescent="0.3">
      <c r="A2022" s="3" t="s">
        <v>32</v>
      </c>
      <c r="B2022" s="1">
        <v>30003606</v>
      </c>
      <c r="C2022" s="1" t="s">
        <v>25</v>
      </c>
      <c r="D2022" s="1">
        <v>30003606</v>
      </c>
      <c r="E2022" s="1" t="s">
        <v>1968</v>
      </c>
      <c r="F2022" s="2">
        <v>1</v>
      </c>
      <c r="G2022" s="2" t="s">
        <v>13</v>
      </c>
      <c r="H2022" s="1">
        <v>30</v>
      </c>
      <c r="I2022" s="1">
        <v>0.41649999999999998</v>
      </c>
      <c r="J2022" s="2" t="s">
        <v>8</v>
      </c>
    </row>
    <row r="2023" spans="1:10" ht="12" customHeight="1" x14ac:dyDescent="0.3">
      <c r="A2023" s="3" t="s">
        <v>32</v>
      </c>
      <c r="B2023" s="1">
        <v>30005193</v>
      </c>
      <c r="C2023" s="1" t="s">
        <v>25</v>
      </c>
      <c r="D2023" s="1">
        <v>30005193</v>
      </c>
      <c r="E2023" s="1" t="s">
        <v>1969</v>
      </c>
      <c r="F2023" s="2">
        <v>1</v>
      </c>
      <c r="G2023" s="2" t="s">
        <v>13</v>
      </c>
      <c r="H2023" s="1">
        <v>30</v>
      </c>
      <c r="I2023" s="1">
        <v>0.41649999999999998</v>
      </c>
      <c r="J2023" s="2" t="s">
        <v>8</v>
      </c>
    </row>
    <row r="2024" spans="1:10" ht="12" customHeight="1" x14ac:dyDescent="0.3">
      <c r="A2024" s="3" t="s">
        <v>32</v>
      </c>
      <c r="B2024" s="1">
        <v>30005192</v>
      </c>
      <c r="C2024" s="1" t="s">
        <v>25</v>
      </c>
      <c r="D2024" s="1">
        <v>30005192</v>
      </c>
      <c r="E2024" s="1" t="s">
        <v>1970</v>
      </c>
      <c r="F2024" s="2">
        <v>1</v>
      </c>
      <c r="G2024" s="2" t="s">
        <v>13</v>
      </c>
      <c r="H2024" s="1">
        <v>30</v>
      </c>
      <c r="I2024" s="1">
        <v>0.41649999999999998</v>
      </c>
      <c r="J2024" s="2" t="s">
        <v>8</v>
      </c>
    </row>
    <row r="2025" spans="1:10" ht="12" customHeight="1" x14ac:dyDescent="0.3">
      <c r="A2025" s="3" t="s">
        <v>32</v>
      </c>
      <c r="B2025" s="1">
        <v>30008401</v>
      </c>
      <c r="C2025" s="1" t="s">
        <v>25</v>
      </c>
      <c r="D2025" s="1">
        <v>30008401</v>
      </c>
      <c r="E2025" s="1" t="s">
        <v>1971</v>
      </c>
      <c r="F2025" s="2">
        <v>1</v>
      </c>
      <c r="G2025" s="2" t="s">
        <v>13</v>
      </c>
      <c r="H2025" s="1">
        <v>30</v>
      </c>
      <c r="I2025" s="1">
        <v>0.41649999999999998</v>
      </c>
      <c r="J2025" s="2" t="s">
        <v>8</v>
      </c>
    </row>
    <row r="2026" spans="1:10" ht="12" customHeight="1" x14ac:dyDescent="0.3">
      <c r="A2026" s="3" t="s">
        <v>32</v>
      </c>
      <c r="B2026" s="1">
        <v>30008501</v>
      </c>
      <c r="C2026" s="1" t="s">
        <v>25</v>
      </c>
      <c r="D2026" s="1">
        <v>30008501</v>
      </c>
      <c r="E2026" s="1" t="s">
        <v>1972</v>
      </c>
      <c r="F2026" s="2">
        <v>1</v>
      </c>
      <c r="G2026" s="2" t="s">
        <v>13</v>
      </c>
      <c r="H2026" s="1">
        <v>30</v>
      </c>
      <c r="I2026" s="1">
        <v>0.41649999999999998</v>
      </c>
      <c r="J2026" s="2" t="s">
        <v>8</v>
      </c>
    </row>
    <row r="2027" spans="1:10" ht="12" customHeight="1" x14ac:dyDescent="0.3">
      <c r="A2027" s="3" t="s">
        <v>32</v>
      </c>
      <c r="B2027" s="1">
        <v>30008509</v>
      </c>
      <c r="C2027" s="1" t="s">
        <v>25</v>
      </c>
      <c r="D2027" s="1">
        <v>30008509</v>
      </c>
      <c r="E2027" s="1" t="s">
        <v>1973</v>
      </c>
      <c r="F2027" s="2">
        <v>1</v>
      </c>
      <c r="G2027" s="2" t="s">
        <v>13</v>
      </c>
      <c r="H2027" s="1">
        <v>30</v>
      </c>
      <c r="I2027" s="1">
        <v>0.41649999999999998</v>
      </c>
      <c r="J2027" s="2" t="s">
        <v>8</v>
      </c>
    </row>
    <row r="2028" spans="1:10" ht="12" customHeight="1" x14ac:dyDescent="0.3">
      <c r="A2028" s="3" t="s">
        <v>32</v>
      </c>
      <c r="B2028" s="1">
        <v>30008305</v>
      </c>
      <c r="C2028" s="1" t="s">
        <v>25</v>
      </c>
      <c r="D2028" s="1">
        <v>30008305</v>
      </c>
      <c r="E2028" s="1" t="s">
        <v>1974</v>
      </c>
      <c r="F2028" s="2">
        <v>1</v>
      </c>
      <c r="G2028" s="2" t="s">
        <v>13</v>
      </c>
      <c r="H2028" s="1">
        <v>30</v>
      </c>
      <c r="I2028" s="1">
        <v>0.41649999999999998</v>
      </c>
      <c r="J2028" s="2" t="s">
        <v>8</v>
      </c>
    </row>
    <row r="2029" spans="1:10" ht="12" customHeight="1" x14ac:dyDescent="0.3">
      <c r="A2029" s="3" t="s">
        <v>32</v>
      </c>
      <c r="B2029" s="1">
        <v>30006101</v>
      </c>
      <c r="C2029" s="1" t="s">
        <v>25</v>
      </c>
      <c r="D2029" s="1">
        <v>30006101</v>
      </c>
      <c r="E2029" s="1" t="s">
        <v>1975</v>
      </c>
      <c r="F2029" s="2">
        <v>1</v>
      </c>
      <c r="G2029" s="2" t="s">
        <v>13</v>
      </c>
      <c r="H2029" s="1">
        <v>20</v>
      </c>
      <c r="I2029" s="1">
        <v>0.41649999999999998</v>
      </c>
      <c r="J2029" s="2" t="s">
        <v>8</v>
      </c>
    </row>
    <row r="2030" spans="1:10" ht="12" customHeight="1" x14ac:dyDescent="0.3">
      <c r="A2030" s="3" t="s">
        <v>32</v>
      </c>
      <c r="B2030" s="1">
        <v>30006102</v>
      </c>
      <c r="C2030" s="1" t="s">
        <v>25</v>
      </c>
      <c r="D2030" s="1">
        <v>30006102</v>
      </c>
      <c r="E2030" s="1" t="s">
        <v>1976</v>
      </c>
      <c r="F2030" s="2">
        <v>1</v>
      </c>
      <c r="G2030" s="2" t="s">
        <v>13</v>
      </c>
      <c r="H2030" s="1">
        <v>20</v>
      </c>
      <c r="I2030" s="1">
        <v>0.41649999999999998</v>
      </c>
      <c r="J2030" s="2" t="s">
        <v>8</v>
      </c>
    </row>
    <row r="2031" spans="1:10" ht="12" customHeight="1" x14ac:dyDescent="0.3">
      <c r="A2031" s="3" t="s">
        <v>32</v>
      </c>
      <c r="B2031" s="1">
        <v>30008502</v>
      </c>
      <c r="C2031" s="1" t="s">
        <v>25</v>
      </c>
      <c r="D2031" s="1">
        <v>30008502</v>
      </c>
      <c r="E2031" s="1" t="s">
        <v>1977</v>
      </c>
      <c r="F2031" s="2">
        <v>1</v>
      </c>
      <c r="G2031" s="2" t="s">
        <v>13</v>
      </c>
      <c r="H2031" s="1">
        <v>30</v>
      </c>
      <c r="I2031" s="1">
        <v>0.41649999999999998</v>
      </c>
      <c r="J2031" s="2" t="s">
        <v>8</v>
      </c>
    </row>
    <row r="2032" spans="1:10" ht="12" customHeight="1" x14ac:dyDescent="0.3">
      <c r="A2032" s="3" t="s">
        <v>32</v>
      </c>
      <c r="B2032" s="1">
        <v>30008301</v>
      </c>
      <c r="C2032" s="1" t="s">
        <v>25</v>
      </c>
      <c r="D2032" s="1">
        <v>30008301</v>
      </c>
      <c r="E2032" s="1" t="s">
        <v>1978</v>
      </c>
      <c r="F2032" s="2">
        <v>1</v>
      </c>
      <c r="G2032" s="2" t="s">
        <v>13</v>
      </c>
      <c r="H2032" s="1">
        <v>30</v>
      </c>
      <c r="I2032" s="1">
        <v>0.41649999999999998</v>
      </c>
      <c r="J2032" s="2" t="s">
        <v>8</v>
      </c>
    </row>
    <row r="2033" spans="1:10" ht="12" customHeight="1" x14ac:dyDescent="0.3">
      <c r="A2033" s="3" t="s">
        <v>32</v>
      </c>
      <c r="B2033" s="1">
        <v>30008403</v>
      </c>
      <c r="C2033" s="1" t="s">
        <v>25</v>
      </c>
      <c r="D2033" s="1">
        <v>30008403</v>
      </c>
      <c r="E2033" s="1" t="s">
        <v>1979</v>
      </c>
      <c r="F2033" s="2">
        <v>1</v>
      </c>
      <c r="G2033" s="2" t="s">
        <v>13</v>
      </c>
      <c r="H2033" s="1">
        <v>30</v>
      </c>
      <c r="I2033" s="1">
        <v>0.41649999999999998</v>
      </c>
      <c r="J2033" s="2" t="s">
        <v>8</v>
      </c>
    </row>
    <row r="2034" spans="1:10" ht="12" customHeight="1" x14ac:dyDescent="0.3">
      <c r="A2034" s="3" t="s">
        <v>32</v>
      </c>
      <c r="B2034" s="1">
        <v>200306101</v>
      </c>
      <c r="C2034" s="1" t="s">
        <v>25</v>
      </c>
      <c r="D2034" s="1">
        <v>200306101</v>
      </c>
      <c r="E2034" s="1" t="s">
        <v>1980</v>
      </c>
      <c r="F2034" s="2">
        <v>1</v>
      </c>
      <c r="G2034" s="2" t="s">
        <v>13</v>
      </c>
      <c r="H2034" s="1">
        <v>30</v>
      </c>
      <c r="I2034" s="1">
        <v>0.41649999999999998</v>
      </c>
      <c r="J2034" s="2" t="s">
        <v>8</v>
      </c>
    </row>
    <row r="2035" spans="1:10" ht="12" customHeight="1" x14ac:dyDescent="0.3">
      <c r="A2035" s="3" t="s">
        <v>32</v>
      </c>
      <c r="B2035" s="1">
        <v>200306103</v>
      </c>
      <c r="C2035" s="1" t="s">
        <v>25</v>
      </c>
      <c r="D2035" s="1">
        <v>200306103</v>
      </c>
      <c r="E2035" s="1" t="s">
        <v>1981</v>
      </c>
      <c r="F2035" s="2">
        <v>1</v>
      </c>
      <c r="G2035" s="2" t="s">
        <v>13</v>
      </c>
      <c r="H2035" s="1">
        <v>30</v>
      </c>
      <c r="I2035" s="1">
        <v>0.41649999999999998</v>
      </c>
      <c r="J2035" s="2" t="s">
        <v>8</v>
      </c>
    </row>
    <row r="2036" spans="1:10" ht="12" customHeight="1" x14ac:dyDescent="0.3">
      <c r="A2036" s="3" t="s">
        <v>32</v>
      </c>
      <c r="B2036" s="1">
        <v>200306102</v>
      </c>
      <c r="C2036" s="1" t="s">
        <v>25</v>
      </c>
      <c r="D2036" s="1">
        <v>200306102</v>
      </c>
      <c r="E2036" s="1" t="s">
        <v>1982</v>
      </c>
      <c r="F2036" s="2">
        <v>1</v>
      </c>
      <c r="G2036" s="2" t="s">
        <v>13</v>
      </c>
      <c r="H2036" s="1">
        <v>30</v>
      </c>
      <c r="I2036" s="1">
        <v>0.41649999999999998</v>
      </c>
      <c r="J2036" s="2" t="s">
        <v>8</v>
      </c>
    </row>
    <row r="2037" spans="1:10" ht="12" customHeight="1" x14ac:dyDescent="0.3">
      <c r="A2037" s="3" t="s">
        <v>32</v>
      </c>
      <c r="B2037" s="1">
        <v>200308204</v>
      </c>
      <c r="C2037" s="1" t="s">
        <v>25</v>
      </c>
      <c r="D2037" s="1">
        <v>200308204</v>
      </c>
      <c r="E2037" s="1" t="s">
        <v>1983</v>
      </c>
      <c r="F2037" s="2">
        <v>1</v>
      </c>
      <c r="G2037" s="2" t="s">
        <v>13</v>
      </c>
      <c r="H2037" s="1">
        <v>30</v>
      </c>
      <c r="I2037" s="1">
        <v>0.41649999999999998</v>
      </c>
      <c r="J2037" s="2" t="s">
        <v>8</v>
      </c>
    </row>
    <row r="2038" spans="1:10" ht="12" customHeight="1" x14ac:dyDescent="0.3">
      <c r="A2038" s="3" t="s">
        <v>32</v>
      </c>
      <c r="B2038" s="1">
        <v>200308205</v>
      </c>
      <c r="C2038" s="1" t="s">
        <v>25</v>
      </c>
      <c r="D2038" s="1">
        <v>200308205</v>
      </c>
      <c r="E2038" s="1" t="s">
        <v>1984</v>
      </c>
      <c r="F2038" s="2">
        <v>1</v>
      </c>
      <c r="G2038" s="2" t="s">
        <v>13</v>
      </c>
      <c r="H2038" s="1">
        <v>30</v>
      </c>
      <c r="I2038" s="1">
        <v>0.41649999999999998</v>
      </c>
      <c r="J2038" s="2" t="s">
        <v>8</v>
      </c>
    </row>
    <row r="2039" spans="1:10" ht="12" customHeight="1" x14ac:dyDescent="0.3">
      <c r="A2039" s="3" t="s">
        <v>32</v>
      </c>
      <c r="B2039" s="1">
        <v>30008402</v>
      </c>
      <c r="C2039" s="1" t="s">
        <v>25</v>
      </c>
      <c r="D2039" s="1">
        <v>30008402</v>
      </c>
      <c r="E2039" s="1" t="s">
        <v>1985</v>
      </c>
      <c r="F2039" s="2">
        <v>1</v>
      </c>
      <c r="G2039" s="2" t="s">
        <v>13</v>
      </c>
      <c r="H2039" s="1">
        <v>30</v>
      </c>
      <c r="I2039" s="1">
        <v>0.41649999999999998</v>
      </c>
      <c r="J2039" s="2" t="s">
        <v>8</v>
      </c>
    </row>
    <row r="2040" spans="1:10" ht="12" customHeight="1" x14ac:dyDescent="0.3">
      <c r="A2040" s="3" t="s">
        <v>32</v>
      </c>
      <c r="B2040" s="1">
        <v>30008404</v>
      </c>
      <c r="C2040" s="1" t="s">
        <v>25</v>
      </c>
      <c r="D2040" s="1">
        <v>30008404</v>
      </c>
      <c r="E2040" s="1" t="s">
        <v>1986</v>
      </c>
      <c r="F2040" s="2">
        <v>1</v>
      </c>
      <c r="G2040" s="2" t="s">
        <v>13</v>
      </c>
      <c r="H2040" s="1">
        <v>30</v>
      </c>
      <c r="I2040" s="1">
        <v>0.41649999999999998</v>
      </c>
      <c r="J2040" s="2" t="s">
        <v>8</v>
      </c>
    </row>
    <row r="2041" spans="1:10" ht="12" customHeight="1" x14ac:dyDescent="0.3">
      <c r="A2041" s="3" t="s">
        <v>32</v>
      </c>
      <c r="B2041" s="1">
        <v>30008302</v>
      </c>
      <c r="C2041" s="1" t="s">
        <v>25</v>
      </c>
      <c r="D2041" s="1">
        <v>30008302</v>
      </c>
      <c r="E2041" s="1" t="s">
        <v>1987</v>
      </c>
      <c r="F2041" s="2">
        <v>1</v>
      </c>
      <c r="G2041" s="2" t="s">
        <v>13</v>
      </c>
      <c r="H2041" s="1">
        <v>30</v>
      </c>
      <c r="I2041" s="1">
        <v>0.41649999999999998</v>
      </c>
      <c r="J2041" s="2" t="s">
        <v>8</v>
      </c>
    </row>
    <row r="2042" spans="1:10" ht="12" customHeight="1" x14ac:dyDescent="0.3">
      <c r="A2042" s="3" t="s">
        <v>40</v>
      </c>
      <c r="B2042" s="1">
        <v>200276101</v>
      </c>
      <c r="C2042" s="1" t="s">
        <v>18</v>
      </c>
      <c r="D2042" s="1">
        <v>200276101</v>
      </c>
      <c r="E2042" s="1" t="s">
        <v>1988</v>
      </c>
      <c r="F2042" s="2">
        <v>1</v>
      </c>
      <c r="G2042" s="2" t="s">
        <v>13</v>
      </c>
      <c r="H2042" s="1">
        <v>0</v>
      </c>
      <c r="I2042" s="1">
        <v>0.1963</v>
      </c>
      <c r="J2042" s="2" t="s">
        <v>8</v>
      </c>
    </row>
    <row r="2043" spans="1:10" ht="12" customHeight="1" x14ac:dyDescent="0.3">
      <c r="A2043" s="3" t="s">
        <v>40</v>
      </c>
      <c r="B2043" s="1">
        <v>200277102</v>
      </c>
      <c r="C2043" s="1" t="s">
        <v>18</v>
      </c>
      <c r="D2043" s="1">
        <v>200277102</v>
      </c>
      <c r="E2043" s="1" t="s">
        <v>1989</v>
      </c>
      <c r="F2043" s="2">
        <v>1</v>
      </c>
      <c r="G2043" s="2" t="s">
        <v>13</v>
      </c>
      <c r="H2043" s="1">
        <v>0</v>
      </c>
      <c r="I2043" s="1">
        <v>0.1963</v>
      </c>
      <c r="J2043" s="2" t="s">
        <v>8</v>
      </c>
    </row>
    <row r="2044" spans="1:10" ht="12" customHeight="1" x14ac:dyDescent="0.3">
      <c r="A2044" s="3" t="s">
        <v>40</v>
      </c>
      <c r="B2044" s="1">
        <v>200277101</v>
      </c>
      <c r="C2044" s="1" t="s">
        <v>18</v>
      </c>
      <c r="D2044" s="1">
        <v>200277101</v>
      </c>
      <c r="E2044" s="1" t="s">
        <v>1990</v>
      </c>
      <c r="F2044" s="2">
        <v>1</v>
      </c>
      <c r="G2044" s="2" t="s">
        <v>13</v>
      </c>
      <c r="H2044" s="1">
        <v>0</v>
      </c>
      <c r="I2044" s="1">
        <v>0.1963</v>
      </c>
      <c r="J2044" s="2" t="s">
        <v>8</v>
      </c>
    </row>
    <row r="2045" spans="1:10" ht="12" customHeight="1" x14ac:dyDescent="0.3">
      <c r="A2045" s="3" t="s">
        <v>40</v>
      </c>
      <c r="B2045" s="1">
        <v>200273101</v>
      </c>
      <c r="C2045" s="1" t="s">
        <v>18</v>
      </c>
      <c r="D2045" s="1">
        <v>200273101</v>
      </c>
      <c r="E2045" s="1" t="s">
        <v>1991</v>
      </c>
      <c r="F2045" s="2">
        <v>1</v>
      </c>
      <c r="G2045" s="2" t="s">
        <v>13</v>
      </c>
      <c r="H2045" s="1">
        <v>0</v>
      </c>
      <c r="I2045" s="1">
        <v>0.1963</v>
      </c>
      <c r="J2045" s="2" t="s">
        <v>8</v>
      </c>
    </row>
    <row r="2046" spans="1:10" ht="12" customHeight="1" x14ac:dyDescent="0.3">
      <c r="A2046" s="3" t="s">
        <v>40</v>
      </c>
      <c r="B2046" s="1">
        <v>30006601</v>
      </c>
      <c r="C2046" s="1" t="s">
        <v>18</v>
      </c>
      <c r="D2046" s="1">
        <v>30006601</v>
      </c>
      <c r="E2046" s="1" t="s">
        <v>1992</v>
      </c>
      <c r="F2046" s="2">
        <v>1</v>
      </c>
      <c r="G2046" s="2" t="s">
        <v>13</v>
      </c>
      <c r="H2046" s="1">
        <v>0</v>
      </c>
      <c r="I2046" s="1">
        <v>0.1963</v>
      </c>
      <c r="J2046" s="2" t="s">
        <v>8</v>
      </c>
    </row>
    <row r="2047" spans="1:10" ht="12" customHeight="1" x14ac:dyDescent="0.3">
      <c r="A2047" s="3" t="s">
        <v>40</v>
      </c>
      <c r="B2047" s="1">
        <v>30082007</v>
      </c>
      <c r="C2047" s="1" t="s">
        <v>18</v>
      </c>
      <c r="D2047" s="1">
        <v>30082007</v>
      </c>
      <c r="E2047" s="1" t="s">
        <v>1993</v>
      </c>
      <c r="F2047" s="2">
        <v>1</v>
      </c>
      <c r="G2047" s="2" t="s">
        <v>13</v>
      </c>
      <c r="H2047" s="1">
        <v>0</v>
      </c>
      <c r="I2047" s="1">
        <v>0.1963</v>
      </c>
      <c r="J2047" s="2" t="s">
        <v>8</v>
      </c>
    </row>
    <row r="2048" spans="1:10" ht="12" customHeight="1" x14ac:dyDescent="0.3">
      <c r="A2048" s="3" t="s">
        <v>40</v>
      </c>
      <c r="B2048" s="1">
        <v>30082209</v>
      </c>
      <c r="C2048" s="1" t="s">
        <v>18</v>
      </c>
      <c r="D2048" s="1">
        <v>30082209</v>
      </c>
      <c r="E2048" s="1" t="s">
        <v>1994</v>
      </c>
      <c r="F2048" s="2">
        <v>1</v>
      </c>
      <c r="G2048" s="2" t="s">
        <v>13</v>
      </c>
      <c r="H2048" s="1">
        <v>0</v>
      </c>
      <c r="I2048" s="1">
        <v>0.1963</v>
      </c>
      <c r="J2048" s="2" t="s">
        <v>8</v>
      </c>
    </row>
    <row r="2049" spans="1:10" ht="12" customHeight="1" x14ac:dyDescent="0.3">
      <c r="A2049" s="3" t="s">
        <v>40</v>
      </c>
      <c r="B2049" s="1">
        <v>30082006</v>
      </c>
      <c r="C2049" s="1" t="s">
        <v>18</v>
      </c>
      <c r="D2049" s="1">
        <v>30082006</v>
      </c>
      <c r="E2049" s="1" t="s">
        <v>332</v>
      </c>
      <c r="F2049" s="2">
        <v>1</v>
      </c>
      <c r="G2049" s="2" t="s">
        <v>13</v>
      </c>
      <c r="H2049" s="1">
        <v>0</v>
      </c>
      <c r="I2049" s="1">
        <v>0.1963</v>
      </c>
      <c r="J2049" s="2" t="s">
        <v>8</v>
      </c>
    </row>
    <row r="2050" spans="1:10" ht="12" customHeight="1" x14ac:dyDescent="0.3">
      <c r="A2050" s="3" t="s">
        <v>40</v>
      </c>
      <c r="B2050" s="1">
        <v>30082208</v>
      </c>
      <c r="C2050" s="1" t="s">
        <v>18</v>
      </c>
      <c r="D2050" s="1">
        <v>30082208</v>
      </c>
      <c r="E2050" s="1" t="s">
        <v>333</v>
      </c>
      <c r="F2050" s="2">
        <v>1</v>
      </c>
      <c r="G2050" s="2" t="s">
        <v>13</v>
      </c>
      <c r="H2050" s="1">
        <v>0</v>
      </c>
      <c r="I2050" s="1">
        <v>0.1963</v>
      </c>
      <c r="J2050" s="2" t="s">
        <v>8</v>
      </c>
    </row>
    <row r="2051" spans="1:10" ht="12" customHeight="1" x14ac:dyDescent="0.3">
      <c r="A2051" s="3" t="s">
        <v>40</v>
      </c>
      <c r="B2051" s="1">
        <v>30082508</v>
      </c>
      <c r="C2051" s="1" t="s">
        <v>18</v>
      </c>
      <c r="D2051" s="1">
        <v>30082508</v>
      </c>
      <c r="E2051" s="1" t="s">
        <v>334</v>
      </c>
      <c r="F2051" s="2">
        <v>1</v>
      </c>
      <c r="G2051" s="2" t="s">
        <v>13</v>
      </c>
      <c r="H2051" s="1">
        <v>0</v>
      </c>
      <c r="I2051" s="1">
        <v>0.1963</v>
      </c>
      <c r="J2051" s="2" t="s">
        <v>8</v>
      </c>
    </row>
    <row r="2052" spans="1:10" ht="12" customHeight="1" x14ac:dyDescent="0.3">
      <c r="A2052" s="3" t="s">
        <v>40</v>
      </c>
      <c r="B2052" s="1">
        <v>30080008</v>
      </c>
      <c r="C2052" s="1" t="s">
        <v>18</v>
      </c>
      <c r="D2052" s="1">
        <v>30080008</v>
      </c>
      <c r="E2052" s="1" t="s">
        <v>335</v>
      </c>
      <c r="F2052" s="2">
        <v>1</v>
      </c>
      <c r="G2052" s="2" t="s">
        <v>13</v>
      </c>
      <c r="H2052" s="1">
        <v>0</v>
      </c>
      <c r="I2052" s="1">
        <v>0.1963</v>
      </c>
      <c r="J2052" s="2" t="s">
        <v>8</v>
      </c>
    </row>
    <row r="2053" spans="1:10" ht="12" customHeight="1" x14ac:dyDescent="0.3">
      <c r="A2053" s="3" t="s">
        <v>40</v>
      </c>
      <c r="B2053" s="1">
        <v>30080010</v>
      </c>
      <c r="C2053" s="1" t="s">
        <v>18</v>
      </c>
      <c r="D2053" s="1">
        <v>30080010</v>
      </c>
      <c r="E2053" s="1" t="s">
        <v>336</v>
      </c>
      <c r="F2053" s="2">
        <v>1</v>
      </c>
      <c r="G2053" s="2" t="s">
        <v>13</v>
      </c>
      <c r="H2053" s="1">
        <v>0</v>
      </c>
      <c r="I2053" s="1">
        <v>0.1963</v>
      </c>
      <c r="J2053" s="2" t="s">
        <v>8</v>
      </c>
    </row>
    <row r="2054" spans="1:10" ht="12" customHeight="1" x14ac:dyDescent="0.3">
      <c r="A2054" s="3" t="s">
        <v>40</v>
      </c>
      <c r="B2054" s="1">
        <v>30080011</v>
      </c>
      <c r="C2054" s="1" t="s">
        <v>18</v>
      </c>
      <c r="D2054" s="1">
        <v>30080011</v>
      </c>
      <c r="E2054" s="1" t="s">
        <v>337</v>
      </c>
      <c r="F2054" s="2">
        <v>1</v>
      </c>
      <c r="G2054" s="2" t="s">
        <v>13</v>
      </c>
      <c r="H2054" s="1">
        <v>0</v>
      </c>
      <c r="I2054" s="1">
        <v>0.1963</v>
      </c>
      <c r="J2054" s="2" t="s">
        <v>8</v>
      </c>
    </row>
    <row r="2055" spans="1:10" ht="12" customHeight="1" x14ac:dyDescent="0.3">
      <c r="A2055" s="3" t="s">
        <v>40</v>
      </c>
      <c r="B2055" s="1">
        <v>30080009</v>
      </c>
      <c r="C2055" s="1" t="s">
        <v>18</v>
      </c>
      <c r="D2055" s="1">
        <v>30080009</v>
      </c>
      <c r="E2055" s="1" t="s">
        <v>338</v>
      </c>
      <c r="F2055" s="2">
        <v>1</v>
      </c>
      <c r="G2055" s="2" t="s">
        <v>13</v>
      </c>
      <c r="H2055" s="1">
        <v>0</v>
      </c>
      <c r="I2055" s="1">
        <v>0.1963</v>
      </c>
      <c r="J2055" s="2" t="s">
        <v>8</v>
      </c>
    </row>
    <row r="2056" spans="1:10" ht="12" customHeight="1" x14ac:dyDescent="0.3">
      <c r="A2056" s="3" t="s">
        <v>40</v>
      </c>
      <c r="B2056" s="1">
        <v>30076007</v>
      </c>
      <c r="C2056" s="1" t="s">
        <v>18</v>
      </c>
      <c r="D2056" s="1">
        <v>30076007</v>
      </c>
      <c r="E2056" s="1" t="s">
        <v>339</v>
      </c>
      <c r="F2056" s="2">
        <v>1</v>
      </c>
      <c r="G2056" s="2" t="s">
        <v>13</v>
      </c>
      <c r="H2056" s="1">
        <v>0</v>
      </c>
      <c r="I2056" s="1">
        <v>0.1963</v>
      </c>
      <c r="J2056" s="2" t="s">
        <v>8</v>
      </c>
    </row>
    <row r="2057" spans="1:10" ht="12" customHeight="1" x14ac:dyDescent="0.3">
      <c r="A2057" s="3" t="s">
        <v>40</v>
      </c>
      <c r="B2057" s="1">
        <v>30076008</v>
      </c>
      <c r="C2057" s="1" t="s">
        <v>18</v>
      </c>
      <c r="D2057" s="1">
        <v>30076008</v>
      </c>
      <c r="E2057" s="1" t="s">
        <v>340</v>
      </c>
      <c r="F2057" s="2">
        <v>1</v>
      </c>
      <c r="G2057" s="2" t="s">
        <v>13</v>
      </c>
      <c r="H2057" s="1">
        <v>0</v>
      </c>
      <c r="I2057" s="1">
        <v>0.1963</v>
      </c>
      <c r="J2057" s="2" t="s">
        <v>8</v>
      </c>
    </row>
    <row r="2058" spans="1:10" ht="12" customHeight="1" x14ac:dyDescent="0.3">
      <c r="A2058" s="3" t="s">
        <v>40</v>
      </c>
      <c r="B2058" s="1">
        <v>30074006</v>
      </c>
      <c r="C2058" s="1" t="s">
        <v>18</v>
      </c>
      <c r="D2058" s="1">
        <v>30074006</v>
      </c>
      <c r="E2058" s="1" t="s">
        <v>341</v>
      </c>
      <c r="F2058" s="2">
        <v>1</v>
      </c>
      <c r="G2058" s="2" t="s">
        <v>13</v>
      </c>
      <c r="H2058" s="1">
        <v>0</v>
      </c>
      <c r="I2058" s="1">
        <v>0.1963</v>
      </c>
      <c r="J2058" s="2" t="s">
        <v>8</v>
      </c>
    </row>
    <row r="2059" spans="1:10" ht="12" customHeight="1" x14ac:dyDescent="0.3">
      <c r="A2059" s="3" t="s">
        <v>40</v>
      </c>
      <c r="B2059" s="1">
        <v>30074008</v>
      </c>
      <c r="C2059" s="1" t="s">
        <v>18</v>
      </c>
      <c r="D2059" s="1">
        <v>30074008</v>
      </c>
      <c r="E2059" s="1" t="s">
        <v>342</v>
      </c>
      <c r="F2059" s="2">
        <v>1</v>
      </c>
      <c r="G2059" s="2" t="s">
        <v>13</v>
      </c>
      <c r="H2059" s="1">
        <v>0</v>
      </c>
      <c r="I2059" s="1">
        <v>0.1963</v>
      </c>
      <c r="J2059" s="2" t="s">
        <v>8</v>
      </c>
    </row>
    <row r="2060" spans="1:10" ht="12" customHeight="1" x14ac:dyDescent="0.3">
      <c r="A2060" s="3" t="s">
        <v>40</v>
      </c>
      <c r="B2060" s="1">
        <v>30008004</v>
      </c>
      <c r="C2060" s="1" t="s">
        <v>18</v>
      </c>
      <c r="D2060" s="1">
        <v>30008004</v>
      </c>
      <c r="E2060" s="1" t="s">
        <v>343</v>
      </c>
      <c r="F2060" s="2">
        <v>1</v>
      </c>
      <c r="G2060" s="2" t="s">
        <v>13</v>
      </c>
      <c r="H2060" s="1">
        <v>0</v>
      </c>
      <c r="I2060" s="1">
        <v>0.1963</v>
      </c>
      <c r="J2060" s="2" t="s">
        <v>8</v>
      </c>
    </row>
    <row r="2061" spans="1:10" ht="12" customHeight="1" x14ac:dyDescent="0.3">
      <c r="A2061" s="3" t="s">
        <v>40</v>
      </c>
      <c r="B2061" s="1">
        <v>30002201</v>
      </c>
      <c r="C2061" s="1" t="s">
        <v>18</v>
      </c>
      <c r="D2061" s="1">
        <v>30002201</v>
      </c>
      <c r="E2061" s="1" t="s">
        <v>344</v>
      </c>
      <c r="F2061" s="2">
        <v>1</v>
      </c>
      <c r="G2061" s="2" t="s">
        <v>13</v>
      </c>
      <c r="H2061" s="1">
        <v>0</v>
      </c>
      <c r="I2061" s="1">
        <v>0.1963</v>
      </c>
      <c r="J2061" s="2" t="s">
        <v>8</v>
      </c>
    </row>
    <row r="2062" spans="1:10" ht="12" customHeight="1" x14ac:dyDescent="0.3">
      <c r="A2062" s="3" t="s">
        <v>40</v>
      </c>
      <c r="B2062" s="1">
        <v>30004001</v>
      </c>
      <c r="C2062" s="1" t="s">
        <v>18</v>
      </c>
      <c r="D2062" s="1">
        <v>30004001</v>
      </c>
      <c r="E2062" s="1" t="s">
        <v>345</v>
      </c>
      <c r="F2062" s="2">
        <v>1</v>
      </c>
      <c r="G2062" s="2" t="s">
        <v>13</v>
      </c>
      <c r="H2062" s="1">
        <v>0</v>
      </c>
      <c r="I2062" s="1">
        <v>0.1963</v>
      </c>
      <c r="J2062" s="2" t="s">
        <v>8</v>
      </c>
    </row>
    <row r="2063" spans="1:10" ht="12" customHeight="1" x14ac:dyDescent="0.3">
      <c r="A2063" s="3" t="s">
        <v>40</v>
      </c>
      <c r="B2063" s="1">
        <v>30020020</v>
      </c>
      <c r="C2063" s="1" t="s">
        <v>18</v>
      </c>
      <c r="D2063" s="1">
        <v>30020020</v>
      </c>
      <c r="E2063" s="1" t="s">
        <v>1995</v>
      </c>
      <c r="F2063" s="2">
        <v>1</v>
      </c>
      <c r="G2063" s="2" t="s">
        <v>13</v>
      </c>
      <c r="H2063" s="1">
        <v>0</v>
      </c>
      <c r="I2063" s="1">
        <v>0.1963</v>
      </c>
      <c r="J2063" s="2" t="s">
        <v>8</v>
      </c>
    </row>
    <row r="2064" spans="1:10" ht="12" customHeight="1" x14ac:dyDescent="0.3">
      <c r="A2064" s="3" t="s">
        <v>40</v>
      </c>
      <c r="B2064" s="1">
        <v>30020023</v>
      </c>
      <c r="C2064" s="1" t="s">
        <v>18</v>
      </c>
      <c r="D2064" s="1">
        <v>30020023</v>
      </c>
      <c r="E2064" s="1" t="s">
        <v>1996</v>
      </c>
      <c r="F2064" s="2">
        <v>1</v>
      </c>
      <c r="G2064" s="2" t="s">
        <v>13</v>
      </c>
      <c r="H2064" s="1">
        <v>0</v>
      </c>
      <c r="I2064" s="1">
        <v>0.1963</v>
      </c>
      <c r="J2064" s="2" t="s">
        <v>8</v>
      </c>
    </row>
    <row r="2065" spans="1:10" ht="12" customHeight="1" x14ac:dyDescent="0.3">
      <c r="A2065" s="3" t="s">
        <v>40</v>
      </c>
      <c r="B2065" s="1">
        <v>30020025</v>
      </c>
      <c r="C2065" s="1" t="s">
        <v>18</v>
      </c>
      <c r="D2065" s="1">
        <v>30020025</v>
      </c>
      <c r="E2065" s="1" t="s">
        <v>1997</v>
      </c>
      <c r="F2065" s="2">
        <v>1</v>
      </c>
      <c r="G2065" s="2" t="s">
        <v>13</v>
      </c>
      <c r="H2065" s="1">
        <v>0</v>
      </c>
      <c r="I2065" s="1">
        <v>0.1963</v>
      </c>
      <c r="J2065" s="2" t="s">
        <v>8</v>
      </c>
    </row>
    <row r="2066" spans="1:10" ht="12" customHeight="1" x14ac:dyDescent="0.3">
      <c r="A2066" s="3" t="s">
        <v>40</v>
      </c>
      <c r="B2066" s="1">
        <v>30008004</v>
      </c>
      <c r="C2066" s="1" t="s">
        <v>18</v>
      </c>
      <c r="D2066" s="1">
        <v>30008004</v>
      </c>
      <c r="E2066" s="1" t="s">
        <v>1998</v>
      </c>
      <c r="F2066" s="2">
        <v>1</v>
      </c>
      <c r="G2066" s="2" t="s">
        <v>13</v>
      </c>
      <c r="H2066" s="1">
        <v>0</v>
      </c>
      <c r="I2066" s="1">
        <v>0.1963</v>
      </c>
      <c r="J2066" s="2" t="s">
        <v>8</v>
      </c>
    </row>
    <row r="2067" spans="1:10" ht="12" customHeight="1" x14ac:dyDescent="0.3">
      <c r="A2067" s="3" t="s">
        <v>40</v>
      </c>
      <c r="B2067" s="1">
        <v>30006201</v>
      </c>
      <c r="C2067" s="1" t="s">
        <v>18</v>
      </c>
      <c r="D2067" s="1">
        <v>30006201</v>
      </c>
      <c r="E2067" s="1" t="s">
        <v>1999</v>
      </c>
      <c r="F2067" s="2">
        <v>1</v>
      </c>
      <c r="G2067" s="2" t="s">
        <v>13</v>
      </c>
      <c r="H2067" s="1">
        <v>0</v>
      </c>
      <c r="I2067" s="1">
        <v>0.1963</v>
      </c>
      <c r="J2067" s="2" t="s">
        <v>8</v>
      </c>
    </row>
    <row r="2068" spans="1:10" ht="12" customHeight="1" x14ac:dyDescent="0.3">
      <c r="A2068" s="3" t="s">
        <v>40</v>
      </c>
      <c r="B2068" s="1">
        <v>30009604</v>
      </c>
      <c r="C2068" s="1" t="s">
        <v>18</v>
      </c>
      <c r="D2068" s="1">
        <v>30009604</v>
      </c>
      <c r="E2068" s="1" t="s">
        <v>2000</v>
      </c>
      <c r="F2068" s="2">
        <v>1</v>
      </c>
      <c r="G2068" s="2" t="s">
        <v>13</v>
      </c>
      <c r="H2068" s="1">
        <v>0</v>
      </c>
      <c r="I2068" s="1">
        <v>0.1963</v>
      </c>
      <c r="J2068" s="2" t="s">
        <v>8</v>
      </c>
    </row>
    <row r="2069" spans="1:10" ht="12" customHeight="1" x14ac:dyDescent="0.3">
      <c r="A2069" s="3" t="s">
        <v>40</v>
      </c>
      <c r="B2069" s="1">
        <v>30004510</v>
      </c>
      <c r="C2069" s="1" t="s">
        <v>18</v>
      </c>
      <c r="D2069" s="1">
        <v>30004510</v>
      </c>
      <c r="E2069" s="1" t="s">
        <v>2001</v>
      </c>
      <c r="F2069" s="2">
        <v>1</v>
      </c>
      <c r="G2069" s="2" t="s">
        <v>13</v>
      </c>
      <c r="H2069" s="1">
        <v>0</v>
      </c>
      <c r="I2069" s="1">
        <v>0.1963</v>
      </c>
      <c r="J2069" s="2" t="s">
        <v>8</v>
      </c>
    </row>
    <row r="2070" spans="1:10" ht="12" customHeight="1" x14ac:dyDescent="0.3">
      <c r="A2070" s="3" t="s">
        <v>40</v>
      </c>
      <c r="B2070" s="1">
        <v>30002010</v>
      </c>
      <c r="C2070" s="1" t="s">
        <v>18</v>
      </c>
      <c r="D2070" s="1">
        <v>30002010</v>
      </c>
      <c r="E2070" s="1" t="s">
        <v>2002</v>
      </c>
      <c r="F2070" s="2">
        <v>1</v>
      </c>
      <c r="G2070" s="2" t="s">
        <v>13</v>
      </c>
      <c r="H2070" s="1">
        <v>0</v>
      </c>
      <c r="I2070" s="1">
        <v>0.1963</v>
      </c>
      <c r="J2070" s="2" t="s">
        <v>8</v>
      </c>
    </row>
    <row r="2071" spans="1:10" ht="12" customHeight="1" x14ac:dyDescent="0.3">
      <c r="A2071" s="3" t="s">
        <v>40</v>
      </c>
      <c r="B2071" s="1">
        <v>30082008</v>
      </c>
      <c r="C2071" s="1" t="s">
        <v>18</v>
      </c>
      <c r="D2071" s="1">
        <v>30082008</v>
      </c>
      <c r="E2071" s="1" t="s">
        <v>2003</v>
      </c>
      <c r="F2071" s="2">
        <v>1</v>
      </c>
      <c r="G2071" s="2" t="s">
        <v>13</v>
      </c>
      <c r="H2071" s="1">
        <v>0</v>
      </c>
      <c r="I2071" s="1">
        <v>0.1963</v>
      </c>
      <c r="J2071" s="2" t="s">
        <v>8</v>
      </c>
    </row>
    <row r="2072" spans="1:10" ht="12" customHeight="1" x14ac:dyDescent="0.3">
      <c r="A2072" s="3" t="s">
        <v>40</v>
      </c>
      <c r="B2072" s="1">
        <v>30082009</v>
      </c>
      <c r="C2072" s="1" t="s">
        <v>18</v>
      </c>
      <c r="D2072" s="1">
        <v>30082009</v>
      </c>
      <c r="E2072" s="1" t="s">
        <v>2004</v>
      </c>
      <c r="F2072" s="2">
        <v>1</v>
      </c>
      <c r="G2072" s="2" t="s">
        <v>13</v>
      </c>
      <c r="H2072" s="1">
        <v>0</v>
      </c>
      <c r="I2072" s="1">
        <v>0.1963</v>
      </c>
      <c r="J2072" s="2" t="s">
        <v>8</v>
      </c>
    </row>
    <row r="2073" spans="1:10" ht="12" customHeight="1" x14ac:dyDescent="0.3">
      <c r="A2073" s="3" t="s">
        <v>40</v>
      </c>
      <c r="B2073" s="1">
        <v>30052001</v>
      </c>
      <c r="C2073" s="1" t="s">
        <v>18</v>
      </c>
      <c r="D2073" s="1">
        <v>30052001</v>
      </c>
      <c r="E2073" s="1" t="s">
        <v>2005</v>
      </c>
      <c r="F2073" s="2">
        <v>1</v>
      </c>
      <c r="G2073" s="2" t="s">
        <v>13</v>
      </c>
      <c r="H2073" s="1">
        <v>0</v>
      </c>
      <c r="I2073" s="1">
        <v>0.1963</v>
      </c>
      <c r="J2073" s="2" t="s">
        <v>8</v>
      </c>
    </row>
    <row r="2074" spans="1:10" ht="12" customHeight="1" x14ac:dyDescent="0.3">
      <c r="A2074" s="3" t="s">
        <v>40</v>
      </c>
      <c r="B2074" s="1">
        <v>30083208</v>
      </c>
      <c r="C2074" s="1" t="s">
        <v>18</v>
      </c>
      <c r="D2074" s="1">
        <v>30083208</v>
      </c>
      <c r="E2074" s="1" t="s">
        <v>2006</v>
      </c>
      <c r="F2074" s="2">
        <v>1</v>
      </c>
      <c r="G2074" s="2" t="s">
        <v>13</v>
      </c>
      <c r="H2074" s="1">
        <v>0</v>
      </c>
      <c r="I2074" s="1">
        <v>0.1963</v>
      </c>
      <c r="J2074" s="2" t="s">
        <v>8</v>
      </c>
    </row>
    <row r="2075" spans="1:10" ht="12" customHeight="1" x14ac:dyDescent="0.3">
      <c r="A2075" s="3" t="s">
        <v>40</v>
      </c>
      <c r="B2075" s="1">
        <v>30032107</v>
      </c>
      <c r="C2075" s="1" t="s">
        <v>18</v>
      </c>
      <c r="D2075" s="1">
        <v>30032107</v>
      </c>
      <c r="E2075" s="1" t="s">
        <v>2007</v>
      </c>
      <c r="F2075" s="2">
        <v>1</v>
      </c>
      <c r="G2075" s="2" t="s">
        <v>13</v>
      </c>
      <c r="H2075" s="1">
        <v>0</v>
      </c>
      <c r="I2075" s="1">
        <v>0.1963</v>
      </c>
      <c r="J2075" s="2" t="s">
        <v>8</v>
      </c>
    </row>
    <row r="2076" spans="1:10" ht="12" customHeight="1" x14ac:dyDescent="0.3">
      <c r="A2076" s="3" t="s">
        <v>40</v>
      </c>
      <c r="B2076" s="1">
        <v>30034107</v>
      </c>
      <c r="C2076" s="1" t="s">
        <v>18</v>
      </c>
      <c r="D2076" s="1">
        <v>30034107</v>
      </c>
      <c r="E2076" s="1" t="s">
        <v>2008</v>
      </c>
      <c r="F2076" s="2">
        <v>1</v>
      </c>
      <c r="G2076" s="2" t="s">
        <v>13</v>
      </c>
      <c r="H2076" s="1">
        <v>0</v>
      </c>
      <c r="I2076" s="1">
        <v>0.1963</v>
      </c>
      <c r="J2076" s="2" t="s">
        <v>8</v>
      </c>
    </row>
    <row r="2077" spans="1:10" ht="12" customHeight="1" x14ac:dyDescent="0.3">
      <c r="A2077" s="3" t="s">
        <v>40</v>
      </c>
      <c r="B2077" s="1">
        <v>30036107</v>
      </c>
      <c r="C2077" s="1" t="s">
        <v>18</v>
      </c>
      <c r="D2077" s="1">
        <v>30036107</v>
      </c>
      <c r="E2077" s="1" t="s">
        <v>2009</v>
      </c>
      <c r="F2077" s="2">
        <v>1</v>
      </c>
      <c r="G2077" s="2" t="s">
        <v>13</v>
      </c>
      <c r="H2077" s="1">
        <v>0</v>
      </c>
      <c r="I2077" s="1">
        <v>0.1963</v>
      </c>
      <c r="J2077" s="2" t="s">
        <v>8</v>
      </c>
    </row>
    <row r="2078" spans="1:10" ht="12" customHeight="1" x14ac:dyDescent="0.3">
      <c r="A2078" s="3" t="s">
        <v>40</v>
      </c>
      <c r="B2078" s="1">
        <v>30030107</v>
      </c>
      <c r="C2078" s="1" t="s">
        <v>18</v>
      </c>
      <c r="D2078" s="1">
        <v>30030107</v>
      </c>
      <c r="E2078" s="1" t="s">
        <v>2010</v>
      </c>
      <c r="F2078" s="2">
        <v>1</v>
      </c>
      <c r="G2078" s="2" t="s">
        <v>13</v>
      </c>
      <c r="H2078" s="1">
        <v>0</v>
      </c>
      <c r="I2078" s="1">
        <v>0.1963</v>
      </c>
      <c r="J2078" s="2" t="s">
        <v>8</v>
      </c>
    </row>
    <row r="2079" spans="1:10" ht="12" customHeight="1" x14ac:dyDescent="0.3">
      <c r="A2079" s="3" t="s">
        <v>40</v>
      </c>
      <c r="B2079" s="1">
        <v>30083101</v>
      </c>
      <c r="C2079" s="1" t="s">
        <v>18</v>
      </c>
      <c r="D2079" s="1">
        <v>30083101</v>
      </c>
      <c r="E2079" s="1" t="s">
        <v>2011</v>
      </c>
      <c r="F2079" s="2">
        <v>1</v>
      </c>
      <c r="G2079" s="2" t="s">
        <v>13</v>
      </c>
      <c r="H2079" s="1">
        <v>0</v>
      </c>
      <c r="I2079" s="1">
        <v>0.1963</v>
      </c>
      <c r="J2079" s="2" t="s">
        <v>8</v>
      </c>
    </row>
    <row r="2080" spans="1:10" ht="12" customHeight="1" x14ac:dyDescent="0.3">
      <c r="A2080" s="3" t="s">
        <v>40</v>
      </c>
      <c r="B2080" s="1">
        <v>30083301</v>
      </c>
      <c r="C2080" s="1" t="s">
        <v>18</v>
      </c>
      <c r="D2080" s="1">
        <v>30083301</v>
      </c>
      <c r="E2080" s="1" t="s">
        <v>2012</v>
      </c>
      <c r="F2080" s="2">
        <v>1</v>
      </c>
      <c r="G2080" s="2" t="s">
        <v>13</v>
      </c>
      <c r="H2080" s="1">
        <v>0</v>
      </c>
      <c r="I2080" s="1">
        <v>0.1963</v>
      </c>
      <c r="J2080" s="2" t="s">
        <v>8</v>
      </c>
    </row>
    <row r="2081" spans="1:10" ht="12" customHeight="1" x14ac:dyDescent="0.3">
      <c r="A2081" s="3" t="s">
        <v>40</v>
      </c>
      <c r="B2081" s="1">
        <v>30082401</v>
      </c>
      <c r="C2081" s="1" t="s">
        <v>18</v>
      </c>
      <c r="D2081" s="1">
        <v>30082401</v>
      </c>
      <c r="E2081" s="1" t="s">
        <v>2013</v>
      </c>
      <c r="F2081" s="2">
        <v>1</v>
      </c>
      <c r="G2081" s="2" t="s">
        <v>13</v>
      </c>
      <c r="H2081" s="1">
        <v>0</v>
      </c>
      <c r="I2081" s="1">
        <v>0.1963</v>
      </c>
      <c r="J2081" s="2" t="s">
        <v>8</v>
      </c>
    </row>
    <row r="2082" spans="1:10" ht="12" customHeight="1" x14ac:dyDescent="0.3">
      <c r="A2082" s="3" t="s">
        <v>40</v>
      </c>
      <c r="B2082" s="1">
        <v>30002010</v>
      </c>
      <c r="C2082" s="1" t="s">
        <v>18</v>
      </c>
      <c r="D2082" s="1">
        <v>30002010</v>
      </c>
      <c r="E2082" s="1" t="s">
        <v>2002</v>
      </c>
      <c r="F2082" s="2">
        <v>1</v>
      </c>
      <c r="G2082" s="2" t="s">
        <v>13</v>
      </c>
      <c r="H2082" s="1">
        <v>0</v>
      </c>
      <c r="I2082" s="1">
        <v>0.1963</v>
      </c>
      <c r="J2082" s="2" t="s">
        <v>8</v>
      </c>
    </row>
    <row r="2083" spans="1:10" ht="12" customHeight="1" x14ac:dyDescent="0.3">
      <c r="A2083" s="3" t="s">
        <v>40</v>
      </c>
      <c r="B2083" s="1">
        <v>30009703</v>
      </c>
      <c r="C2083" s="1" t="s">
        <v>18</v>
      </c>
      <c r="D2083" s="1">
        <v>30009703</v>
      </c>
      <c r="E2083" s="1" t="s">
        <v>2014</v>
      </c>
      <c r="F2083" s="2">
        <v>1</v>
      </c>
      <c r="G2083" s="2" t="s">
        <v>13</v>
      </c>
      <c r="H2083" s="1">
        <v>0</v>
      </c>
      <c r="I2083" s="1">
        <v>0.1963</v>
      </c>
      <c r="J2083" s="2" t="s">
        <v>8</v>
      </c>
    </row>
    <row r="2084" spans="1:10" ht="12" customHeight="1" x14ac:dyDescent="0.3">
      <c r="A2084" s="3" t="s">
        <v>40</v>
      </c>
      <c r="B2084" s="1">
        <v>30083601</v>
      </c>
      <c r="C2084" s="1" t="s">
        <v>18</v>
      </c>
      <c r="D2084" s="1">
        <v>30083601</v>
      </c>
      <c r="E2084" s="1" t="s">
        <v>2015</v>
      </c>
      <c r="F2084" s="2">
        <v>1</v>
      </c>
      <c r="G2084" s="2" t="s">
        <v>13</v>
      </c>
      <c r="H2084" s="1">
        <v>0</v>
      </c>
      <c r="I2084" s="1">
        <v>0.1963</v>
      </c>
      <c r="J2084" s="2" t="s">
        <v>8</v>
      </c>
    </row>
    <row r="2085" spans="1:10" ht="12" customHeight="1" x14ac:dyDescent="0.3">
      <c r="A2085" s="3" t="s">
        <v>40</v>
      </c>
      <c r="B2085" s="1">
        <v>30003003</v>
      </c>
      <c r="C2085" s="1" t="s">
        <v>18</v>
      </c>
      <c r="D2085" s="1">
        <v>30003003</v>
      </c>
      <c r="E2085" s="1" t="s">
        <v>2016</v>
      </c>
      <c r="F2085" s="2">
        <v>1</v>
      </c>
      <c r="G2085" s="2" t="s">
        <v>13</v>
      </c>
      <c r="H2085" s="1">
        <v>0</v>
      </c>
      <c r="I2085" s="1">
        <v>0.1963</v>
      </c>
      <c r="J2085" s="2" t="s">
        <v>8</v>
      </c>
    </row>
    <row r="2086" spans="1:10" ht="12" customHeight="1" x14ac:dyDescent="0.3">
      <c r="A2086" s="3" t="s">
        <v>40</v>
      </c>
      <c r="B2086" s="1">
        <v>30033601</v>
      </c>
      <c r="C2086" s="1" t="s">
        <v>18</v>
      </c>
      <c r="D2086" s="1">
        <v>30033601</v>
      </c>
      <c r="E2086" s="1" t="s">
        <v>2017</v>
      </c>
      <c r="F2086" s="2">
        <v>1</v>
      </c>
      <c r="G2086" s="2" t="s">
        <v>13</v>
      </c>
      <c r="H2086" s="1">
        <v>0</v>
      </c>
      <c r="I2086" s="1">
        <v>0.1963</v>
      </c>
      <c r="J2086" s="2" t="s">
        <v>8</v>
      </c>
    </row>
    <row r="2087" spans="1:10" ht="12" customHeight="1" x14ac:dyDescent="0.3">
      <c r="A2087" s="3" t="s">
        <v>40</v>
      </c>
      <c r="B2087" s="1">
        <v>20050002</v>
      </c>
      <c r="C2087" s="1" t="s">
        <v>18</v>
      </c>
      <c r="D2087" s="1">
        <v>20050002</v>
      </c>
      <c r="E2087" s="1" t="s">
        <v>2018</v>
      </c>
      <c r="F2087" s="2">
        <v>1</v>
      </c>
      <c r="G2087" s="2" t="s">
        <v>13</v>
      </c>
      <c r="H2087" s="1">
        <v>0</v>
      </c>
      <c r="I2087" s="1">
        <v>0.1963</v>
      </c>
      <c r="J2087" s="2" t="s">
        <v>8</v>
      </c>
    </row>
    <row r="2088" spans="1:10" ht="12" customHeight="1" x14ac:dyDescent="0.3">
      <c r="A2088" s="3" t="s">
        <v>40</v>
      </c>
      <c r="B2088" s="1">
        <v>30106001</v>
      </c>
      <c r="C2088" s="1" t="s">
        <v>18</v>
      </c>
      <c r="D2088" s="1">
        <v>30106001</v>
      </c>
      <c r="E2088" s="1" t="s">
        <v>2019</v>
      </c>
      <c r="F2088" s="2">
        <v>1</v>
      </c>
      <c r="G2088" s="2" t="s">
        <v>13</v>
      </c>
      <c r="H2088" s="1">
        <v>0</v>
      </c>
      <c r="I2088" s="1">
        <v>0.1963</v>
      </c>
      <c r="J2088" s="2" t="s">
        <v>8</v>
      </c>
    </row>
    <row r="2089" spans="1:10" ht="12" customHeight="1" x14ac:dyDescent="0.3">
      <c r="A2089" s="3" t="s">
        <v>40</v>
      </c>
      <c r="B2089" s="1">
        <v>30104001</v>
      </c>
      <c r="C2089" s="1" t="s">
        <v>18</v>
      </c>
      <c r="D2089" s="1">
        <v>30104001</v>
      </c>
      <c r="E2089" s="1" t="s">
        <v>2020</v>
      </c>
      <c r="F2089" s="2">
        <v>1</v>
      </c>
      <c r="G2089" s="2" t="s">
        <v>13</v>
      </c>
      <c r="H2089" s="1">
        <v>0</v>
      </c>
      <c r="I2089" s="1">
        <v>0.1963</v>
      </c>
      <c r="J2089" s="2" t="s">
        <v>8</v>
      </c>
    </row>
    <row r="2090" spans="1:10" ht="12" customHeight="1" x14ac:dyDescent="0.3">
      <c r="A2090" s="3" t="s">
        <v>40</v>
      </c>
      <c r="B2090" s="1">
        <v>30054001</v>
      </c>
      <c r="C2090" s="1" t="s">
        <v>18</v>
      </c>
      <c r="D2090" s="1">
        <v>30054001</v>
      </c>
      <c r="E2090" s="1" t="s">
        <v>2021</v>
      </c>
      <c r="F2090" s="2">
        <v>1</v>
      </c>
      <c r="G2090" s="2" t="s">
        <v>13</v>
      </c>
      <c r="H2090" s="1">
        <v>0</v>
      </c>
      <c r="I2090" s="1">
        <v>0.1963</v>
      </c>
      <c r="J2090" s="2" t="s">
        <v>8</v>
      </c>
    </row>
    <row r="2091" spans="1:10" ht="12" customHeight="1" x14ac:dyDescent="0.3">
      <c r="A2091" s="3" t="s">
        <v>40</v>
      </c>
      <c r="B2091" s="1">
        <v>30056001</v>
      </c>
      <c r="C2091" s="1" t="s">
        <v>18</v>
      </c>
      <c r="D2091" s="1">
        <v>30056001</v>
      </c>
      <c r="E2091" s="1" t="s">
        <v>2022</v>
      </c>
      <c r="F2091" s="2">
        <v>1</v>
      </c>
      <c r="G2091" s="2" t="s">
        <v>13</v>
      </c>
      <c r="H2091" s="1">
        <v>0</v>
      </c>
      <c r="I2091" s="1">
        <v>0.1963</v>
      </c>
      <c r="J2091" s="2" t="s">
        <v>8</v>
      </c>
    </row>
    <row r="2092" spans="1:10" ht="12" customHeight="1" x14ac:dyDescent="0.3">
      <c r="A2092" s="3" t="s">
        <v>40</v>
      </c>
      <c r="B2092" s="1">
        <v>30050007</v>
      </c>
      <c r="C2092" s="1" t="s">
        <v>18</v>
      </c>
      <c r="D2092" s="1">
        <v>30050007</v>
      </c>
      <c r="E2092" s="1" t="s">
        <v>2023</v>
      </c>
      <c r="F2092" s="2">
        <v>1</v>
      </c>
      <c r="G2092" s="2" t="s">
        <v>13</v>
      </c>
      <c r="H2092" s="1">
        <v>0</v>
      </c>
      <c r="I2092" s="1">
        <v>0.1963</v>
      </c>
      <c r="J2092" s="2" t="s">
        <v>8</v>
      </c>
    </row>
    <row r="2093" spans="1:10" ht="12" customHeight="1" x14ac:dyDescent="0.3">
      <c r="A2093" s="3" t="s">
        <v>40</v>
      </c>
      <c r="B2093" s="1">
        <v>10014206</v>
      </c>
      <c r="C2093" s="1" t="s">
        <v>18</v>
      </c>
      <c r="D2093" s="1">
        <v>10014206</v>
      </c>
      <c r="E2093" s="1" t="s">
        <v>2024</v>
      </c>
      <c r="F2093" s="2">
        <v>1</v>
      </c>
      <c r="G2093" s="2" t="s">
        <v>13</v>
      </c>
      <c r="H2093" s="1">
        <v>0</v>
      </c>
      <c r="I2093" s="1">
        <v>0.1963</v>
      </c>
      <c r="J2093" s="2" t="s">
        <v>8</v>
      </c>
    </row>
    <row r="2094" spans="1:10" ht="12" customHeight="1" x14ac:dyDescent="0.3">
      <c r="A2094" s="3" t="s">
        <v>40</v>
      </c>
      <c r="B2094" s="1">
        <v>30034007</v>
      </c>
      <c r="C2094" s="1" t="s">
        <v>18</v>
      </c>
      <c r="D2094" s="1">
        <v>30034007</v>
      </c>
      <c r="E2094" s="1" t="s">
        <v>2025</v>
      </c>
      <c r="F2094" s="2">
        <v>1</v>
      </c>
      <c r="G2094" s="2" t="s">
        <v>13</v>
      </c>
      <c r="H2094" s="1">
        <v>0</v>
      </c>
      <c r="I2094" s="1">
        <v>0.1963</v>
      </c>
      <c r="J2094" s="2" t="s">
        <v>8</v>
      </c>
    </row>
    <row r="2095" spans="1:10" ht="12" customHeight="1" x14ac:dyDescent="0.3">
      <c r="A2095" s="3" t="s">
        <v>40</v>
      </c>
      <c r="B2095" s="1">
        <v>30036007</v>
      </c>
      <c r="C2095" s="1" t="s">
        <v>18</v>
      </c>
      <c r="D2095" s="1">
        <v>30036007</v>
      </c>
      <c r="E2095" s="1" t="s">
        <v>2026</v>
      </c>
      <c r="F2095" s="2">
        <v>1</v>
      </c>
      <c r="G2095" s="2" t="s">
        <v>13</v>
      </c>
      <c r="H2095" s="1">
        <v>0</v>
      </c>
      <c r="I2095" s="1">
        <v>0.1963</v>
      </c>
      <c r="J2095" s="2" t="s">
        <v>8</v>
      </c>
    </row>
    <row r="2096" spans="1:10" ht="12" customHeight="1" x14ac:dyDescent="0.3">
      <c r="A2096" s="3" t="s">
        <v>40</v>
      </c>
      <c r="B2096" s="1">
        <v>30104007</v>
      </c>
      <c r="C2096" s="1" t="s">
        <v>18</v>
      </c>
      <c r="D2096" s="1">
        <v>30104007</v>
      </c>
      <c r="E2096" s="1" t="s">
        <v>2027</v>
      </c>
      <c r="F2096" s="2">
        <v>1</v>
      </c>
      <c r="G2096" s="2" t="s">
        <v>13</v>
      </c>
      <c r="H2096" s="1">
        <v>0</v>
      </c>
      <c r="I2096" s="1">
        <v>0.1963</v>
      </c>
      <c r="J2096" s="2" t="s">
        <v>8</v>
      </c>
    </row>
    <row r="2097" spans="1:10" ht="12" customHeight="1" x14ac:dyDescent="0.3">
      <c r="A2097" s="3" t="s">
        <v>40</v>
      </c>
      <c r="B2097" s="1">
        <v>30106007</v>
      </c>
      <c r="C2097" s="1" t="s">
        <v>18</v>
      </c>
      <c r="D2097" s="1">
        <v>30106007</v>
      </c>
      <c r="E2097" s="1" t="s">
        <v>2028</v>
      </c>
      <c r="F2097" s="2">
        <v>1</v>
      </c>
      <c r="G2097" s="2" t="s">
        <v>13</v>
      </c>
      <c r="H2097" s="1">
        <v>0</v>
      </c>
      <c r="I2097" s="1">
        <v>0.1963</v>
      </c>
      <c r="J2097" s="2" t="s">
        <v>8</v>
      </c>
    </row>
    <row r="2098" spans="1:10" ht="12" customHeight="1" x14ac:dyDescent="0.3">
      <c r="A2098" s="3" t="s">
        <v>40</v>
      </c>
      <c r="B2098" s="1">
        <v>30030007</v>
      </c>
      <c r="C2098" s="1" t="s">
        <v>18</v>
      </c>
      <c r="D2098" s="1">
        <v>30030007</v>
      </c>
      <c r="E2098" s="1" t="s">
        <v>2029</v>
      </c>
      <c r="F2098" s="2">
        <v>1</v>
      </c>
      <c r="G2098" s="2" t="s">
        <v>13</v>
      </c>
      <c r="H2098" s="1">
        <v>0</v>
      </c>
      <c r="I2098" s="1">
        <v>0.1963</v>
      </c>
      <c r="J2098" s="2" t="s">
        <v>8</v>
      </c>
    </row>
    <row r="2099" spans="1:10" ht="12" customHeight="1" x14ac:dyDescent="0.3">
      <c r="A2099" s="3" t="s">
        <v>40</v>
      </c>
      <c r="B2099" s="1">
        <v>30081501</v>
      </c>
      <c r="C2099" s="1" t="s">
        <v>18</v>
      </c>
      <c r="D2099" s="1">
        <v>30081501</v>
      </c>
      <c r="E2099" s="1" t="s">
        <v>2030</v>
      </c>
      <c r="F2099" s="2">
        <v>1</v>
      </c>
      <c r="G2099" s="2" t="s">
        <v>13</v>
      </c>
      <c r="H2099" s="1">
        <v>0</v>
      </c>
      <c r="I2099" s="1">
        <v>0.1963</v>
      </c>
      <c r="J2099" s="2" t="s">
        <v>8</v>
      </c>
    </row>
    <row r="2100" spans="1:10" ht="12" customHeight="1" x14ac:dyDescent="0.3">
      <c r="A2100" s="3" t="s">
        <v>40</v>
      </c>
      <c r="B2100" s="1">
        <v>30081505</v>
      </c>
      <c r="C2100" s="1" t="s">
        <v>18</v>
      </c>
      <c r="D2100" s="1">
        <v>30081505</v>
      </c>
      <c r="E2100" s="1" t="s">
        <v>2031</v>
      </c>
      <c r="F2100" s="2">
        <v>1</v>
      </c>
      <c r="G2100" s="2" t="s">
        <v>13</v>
      </c>
      <c r="H2100" s="1">
        <v>0</v>
      </c>
      <c r="I2100" s="1">
        <v>0.1963</v>
      </c>
      <c r="J2100" s="2" t="s">
        <v>8</v>
      </c>
    </row>
    <row r="2101" spans="1:10" ht="12" customHeight="1" x14ac:dyDescent="0.3">
      <c r="A2101" s="3" t="s">
        <v>40</v>
      </c>
      <c r="B2101" s="1">
        <v>30081507</v>
      </c>
      <c r="C2101" s="1" t="s">
        <v>18</v>
      </c>
      <c r="D2101" s="1">
        <v>30081507</v>
      </c>
      <c r="E2101" s="1" t="s">
        <v>2032</v>
      </c>
      <c r="F2101" s="2">
        <v>1</v>
      </c>
      <c r="G2101" s="2" t="s">
        <v>13</v>
      </c>
      <c r="H2101" s="1">
        <v>0</v>
      </c>
      <c r="I2101" s="1">
        <v>0.1963</v>
      </c>
      <c r="J2101" s="2" t="s">
        <v>8</v>
      </c>
    </row>
    <row r="2102" spans="1:10" ht="12" customHeight="1" x14ac:dyDescent="0.3">
      <c r="A2102" s="3" t="s">
        <v>40</v>
      </c>
      <c r="B2102" s="1">
        <v>30081508</v>
      </c>
      <c r="C2102" s="1" t="s">
        <v>18</v>
      </c>
      <c r="D2102" s="1">
        <v>30081508</v>
      </c>
      <c r="E2102" s="1" t="s">
        <v>2033</v>
      </c>
      <c r="F2102" s="2">
        <v>1</v>
      </c>
      <c r="G2102" s="2" t="s">
        <v>13</v>
      </c>
      <c r="H2102" s="1">
        <v>0</v>
      </c>
      <c r="I2102" s="1">
        <v>0.1963</v>
      </c>
      <c r="J2102" s="2" t="s">
        <v>8</v>
      </c>
    </row>
    <row r="2103" spans="1:10" ht="12" customHeight="1" x14ac:dyDescent="0.3">
      <c r="A2103" s="3" t="s">
        <v>40</v>
      </c>
      <c r="B2103" s="1">
        <v>20051001</v>
      </c>
      <c r="C2103" s="1" t="s">
        <v>18</v>
      </c>
      <c r="D2103" s="1">
        <v>20051001</v>
      </c>
      <c r="E2103" s="1" t="s">
        <v>2034</v>
      </c>
      <c r="F2103" s="2">
        <v>1</v>
      </c>
      <c r="G2103" s="2" t="s">
        <v>13</v>
      </c>
      <c r="H2103" s="1">
        <v>0</v>
      </c>
      <c r="I2103" s="1">
        <v>0.1963</v>
      </c>
      <c r="J2103" s="2" t="s">
        <v>8</v>
      </c>
    </row>
    <row r="2104" spans="1:10" ht="12" customHeight="1" x14ac:dyDescent="0.3">
      <c r="A2104" s="3" t="s">
        <v>40</v>
      </c>
      <c r="B2104" s="1">
        <v>20050006</v>
      </c>
      <c r="C2104" s="1" t="s">
        <v>18</v>
      </c>
      <c r="D2104" s="1">
        <v>20050006</v>
      </c>
      <c r="E2104" s="1" t="s">
        <v>2035</v>
      </c>
      <c r="F2104" s="2">
        <v>1</v>
      </c>
      <c r="G2104" s="2" t="s">
        <v>13</v>
      </c>
      <c r="H2104" s="1">
        <v>0</v>
      </c>
      <c r="I2104" s="1">
        <v>0.1963</v>
      </c>
      <c r="J2104" s="2" t="s">
        <v>8</v>
      </c>
    </row>
    <row r="2105" spans="1:10" ht="12" customHeight="1" x14ac:dyDescent="0.3">
      <c r="A2105" s="3" t="s">
        <v>40</v>
      </c>
      <c r="B2105" s="1">
        <v>20020007</v>
      </c>
      <c r="C2105" s="1" t="s">
        <v>18</v>
      </c>
      <c r="D2105" s="1">
        <v>20020007</v>
      </c>
      <c r="E2105" s="1" t="s">
        <v>2036</v>
      </c>
      <c r="F2105" s="2">
        <v>1</v>
      </c>
      <c r="G2105" s="2" t="s">
        <v>13</v>
      </c>
      <c r="H2105" s="1">
        <v>0</v>
      </c>
      <c r="I2105" s="1">
        <v>0.1963</v>
      </c>
      <c r="J2105" s="2" t="s">
        <v>8</v>
      </c>
    </row>
    <row r="2106" spans="1:10" ht="12" customHeight="1" x14ac:dyDescent="0.3">
      <c r="A2106" s="3" t="s">
        <v>40</v>
      </c>
      <c r="B2106" s="1">
        <v>20020507</v>
      </c>
      <c r="C2106" s="1" t="s">
        <v>18</v>
      </c>
      <c r="D2106" s="1">
        <v>20020507</v>
      </c>
      <c r="E2106" s="1" t="s">
        <v>2037</v>
      </c>
      <c r="F2106" s="2">
        <v>1</v>
      </c>
      <c r="G2106" s="2" t="s">
        <v>13</v>
      </c>
      <c r="H2106" s="1">
        <v>0</v>
      </c>
      <c r="I2106" s="1">
        <v>0.1963</v>
      </c>
      <c r="J2106" s="2" t="s">
        <v>8</v>
      </c>
    </row>
    <row r="2107" spans="1:10" ht="12" customHeight="1" x14ac:dyDescent="0.3">
      <c r="A2107" s="3" t="s">
        <v>40</v>
      </c>
      <c r="B2107" s="1">
        <v>30082301</v>
      </c>
      <c r="C2107" s="1" t="s">
        <v>18</v>
      </c>
      <c r="D2107" s="1">
        <v>30082301</v>
      </c>
      <c r="E2107" s="1" t="s">
        <v>2038</v>
      </c>
      <c r="F2107" s="2">
        <v>1</v>
      </c>
      <c r="G2107" s="2" t="s">
        <v>13</v>
      </c>
      <c r="H2107" s="1">
        <v>0</v>
      </c>
      <c r="I2107" s="1">
        <v>0.1963</v>
      </c>
      <c r="J2107" s="2" t="s">
        <v>8</v>
      </c>
    </row>
    <row r="2108" spans="1:10" ht="12" customHeight="1" x14ac:dyDescent="0.3">
      <c r="A2108" s="3" t="s">
        <v>40</v>
      </c>
      <c r="B2108" s="1">
        <v>20052401</v>
      </c>
      <c r="C2108" s="1" t="s">
        <v>18</v>
      </c>
      <c r="D2108" s="1">
        <v>20052401</v>
      </c>
      <c r="E2108" s="1" t="s">
        <v>2039</v>
      </c>
      <c r="F2108" s="2">
        <v>1</v>
      </c>
      <c r="G2108" s="2" t="s">
        <v>13</v>
      </c>
      <c r="H2108" s="1">
        <v>0</v>
      </c>
      <c r="I2108" s="1">
        <v>0.1963</v>
      </c>
      <c r="J2108" s="2" t="s">
        <v>8</v>
      </c>
    </row>
    <row r="2109" spans="1:10" ht="12" customHeight="1" x14ac:dyDescent="0.3">
      <c r="A2109" s="3" t="s">
        <v>40</v>
      </c>
      <c r="B2109" s="1">
        <v>20052101</v>
      </c>
      <c r="C2109" s="1" t="s">
        <v>18</v>
      </c>
      <c r="D2109" s="1">
        <v>20052101</v>
      </c>
      <c r="E2109" s="1" t="s">
        <v>2040</v>
      </c>
      <c r="F2109" s="2">
        <v>1</v>
      </c>
      <c r="G2109" s="2" t="s">
        <v>13</v>
      </c>
      <c r="H2109" s="1">
        <v>0</v>
      </c>
      <c r="I2109" s="1">
        <v>0.1963</v>
      </c>
      <c r="J2109" s="2" t="s">
        <v>8</v>
      </c>
    </row>
    <row r="2110" spans="1:10" ht="12" customHeight="1" x14ac:dyDescent="0.3">
      <c r="A2110" s="3" t="s">
        <v>40</v>
      </c>
      <c r="B2110" s="1">
        <v>30124207</v>
      </c>
      <c r="C2110" s="1" t="s">
        <v>18</v>
      </c>
      <c r="D2110" s="1">
        <v>30124207</v>
      </c>
      <c r="E2110" s="1" t="s">
        <v>2041</v>
      </c>
      <c r="F2110" s="2">
        <v>1</v>
      </c>
      <c r="G2110" s="2" t="s">
        <v>13</v>
      </c>
      <c r="H2110" s="1">
        <v>0</v>
      </c>
      <c r="I2110" s="1">
        <v>0.1963</v>
      </c>
      <c r="J2110" s="2" t="s">
        <v>8</v>
      </c>
    </row>
    <row r="2111" spans="1:10" ht="12" customHeight="1" x14ac:dyDescent="0.3">
      <c r="A2111" s="3" t="s">
        <v>40</v>
      </c>
      <c r="B2111" s="1">
        <v>30032007</v>
      </c>
      <c r="C2111" s="1" t="s">
        <v>18</v>
      </c>
      <c r="D2111" s="1">
        <v>30032007</v>
      </c>
      <c r="E2111" s="1" t="s">
        <v>2042</v>
      </c>
      <c r="F2111" s="2">
        <v>1</v>
      </c>
      <c r="G2111" s="2" t="s">
        <v>13</v>
      </c>
      <c r="H2111" s="1">
        <v>0</v>
      </c>
      <c r="I2111" s="1">
        <v>0.1963</v>
      </c>
      <c r="J2111" s="2" t="s">
        <v>8</v>
      </c>
    </row>
    <row r="2112" spans="1:10" ht="12" customHeight="1" x14ac:dyDescent="0.3">
      <c r="A2112" s="3" t="s">
        <v>40</v>
      </c>
      <c r="B2112" s="1">
        <v>20052201</v>
      </c>
      <c r="C2112" s="1" t="s">
        <v>18</v>
      </c>
      <c r="D2112" s="1">
        <v>20052201</v>
      </c>
      <c r="E2112" s="1" t="s">
        <v>2043</v>
      </c>
      <c r="F2112" s="2">
        <v>1</v>
      </c>
      <c r="G2112" s="2" t="s">
        <v>13</v>
      </c>
      <c r="H2112" s="1">
        <v>0</v>
      </c>
      <c r="I2112" s="1">
        <v>0.1963</v>
      </c>
      <c r="J2112" s="2" t="s">
        <v>8</v>
      </c>
    </row>
    <row r="2113" spans="1:10" ht="12" customHeight="1" x14ac:dyDescent="0.3">
      <c r="A2113" s="3" t="s">
        <v>40</v>
      </c>
      <c r="B2113" s="1">
        <v>30001301</v>
      </c>
      <c r="C2113" s="1" t="s">
        <v>18</v>
      </c>
      <c r="D2113" s="1">
        <v>30001301</v>
      </c>
      <c r="E2113" s="1" t="s">
        <v>2044</v>
      </c>
      <c r="F2113" s="2">
        <v>1</v>
      </c>
      <c r="G2113" s="2" t="s">
        <v>13</v>
      </c>
      <c r="H2113" s="1">
        <v>0</v>
      </c>
      <c r="I2113" s="1">
        <v>0.1963</v>
      </c>
      <c r="J2113" s="2" t="s">
        <v>8</v>
      </c>
    </row>
    <row r="2114" spans="1:10" ht="12" customHeight="1" x14ac:dyDescent="0.3">
      <c r="A2114" s="3" t="s">
        <v>40</v>
      </c>
      <c r="B2114" s="1">
        <v>30001201</v>
      </c>
      <c r="C2114" s="1" t="s">
        <v>18</v>
      </c>
      <c r="D2114" s="1">
        <v>30001201</v>
      </c>
      <c r="E2114" s="1" t="s">
        <v>2045</v>
      </c>
      <c r="F2114" s="2">
        <v>1</v>
      </c>
      <c r="G2114" s="2" t="s">
        <v>13</v>
      </c>
      <c r="H2114" s="1">
        <v>0</v>
      </c>
      <c r="I2114" s="1">
        <v>0.1963</v>
      </c>
      <c r="J2114" s="2" t="s">
        <v>8</v>
      </c>
    </row>
    <row r="2115" spans="1:10" ht="12" customHeight="1" x14ac:dyDescent="0.3">
      <c r="A2115" s="3" t="s">
        <v>40</v>
      </c>
      <c r="B2115" s="1">
        <v>30205001</v>
      </c>
      <c r="C2115" s="1" t="s">
        <v>18</v>
      </c>
      <c r="D2115" s="1">
        <v>30205001</v>
      </c>
      <c r="E2115" s="1" t="s">
        <v>2046</v>
      </c>
      <c r="F2115" s="2">
        <v>1</v>
      </c>
      <c r="G2115" s="2" t="s">
        <v>13</v>
      </c>
      <c r="H2115" s="1">
        <v>0</v>
      </c>
      <c r="I2115" s="1">
        <v>0.1963</v>
      </c>
      <c r="J2115" s="2" t="s">
        <v>8</v>
      </c>
    </row>
    <row r="2116" spans="1:10" ht="12" customHeight="1" x14ac:dyDescent="0.3">
      <c r="A2116" s="3" t="s">
        <v>40</v>
      </c>
      <c r="B2116" s="1">
        <v>30108007</v>
      </c>
      <c r="C2116" s="1" t="s">
        <v>18</v>
      </c>
      <c r="D2116" s="1">
        <v>30108007</v>
      </c>
      <c r="E2116" s="1" t="s">
        <v>2047</v>
      </c>
      <c r="F2116" s="2">
        <v>1</v>
      </c>
      <c r="G2116" s="2" t="s">
        <v>13</v>
      </c>
      <c r="H2116" s="1">
        <v>0</v>
      </c>
      <c r="I2116" s="1">
        <v>0.1963</v>
      </c>
      <c r="J2116" s="2" t="s">
        <v>8</v>
      </c>
    </row>
    <row r="2117" spans="1:10" ht="12" customHeight="1" x14ac:dyDescent="0.3">
      <c r="A2117" s="3" t="s">
        <v>40</v>
      </c>
      <c r="B2117" s="1">
        <v>30002301</v>
      </c>
      <c r="C2117" s="1" t="s">
        <v>18</v>
      </c>
      <c r="D2117" s="1">
        <v>30002301</v>
      </c>
      <c r="E2117" s="1" t="s">
        <v>2048</v>
      </c>
      <c r="F2117" s="2">
        <v>1</v>
      </c>
      <c r="G2117" s="2" t="s">
        <v>13</v>
      </c>
      <c r="H2117" s="1">
        <v>0</v>
      </c>
      <c r="I2117" s="1">
        <v>0.1963</v>
      </c>
      <c r="J2117" s="2" t="s">
        <v>8</v>
      </c>
    </row>
    <row r="2118" spans="1:10" ht="12" customHeight="1" x14ac:dyDescent="0.3">
      <c r="A2118" s="3" t="s">
        <v>40</v>
      </c>
      <c r="B2118" s="1">
        <v>20057001</v>
      </c>
      <c r="C2118" s="1" t="s">
        <v>18</v>
      </c>
      <c r="D2118" s="1">
        <v>20057001</v>
      </c>
      <c r="E2118" s="1" t="s">
        <v>2049</v>
      </c>
      <c r="F2118" s="2">
        <v>1</v>
      </c>
      <c r="G2118" s="2" t="s">
        <v>13</v>
      </c>
      <c r="H2118" s="1">
        <v>0</v>
      </c>
      <c r="I2118" s="1">
        <v>0.1963</v>
      </c>
      <c r="J2118" s="2" t="s">
        <v>8</v>
      </c>
    </row>
    <row r="2119" spans="1:10" ht="12" customHeight="1" x14ac:dyDescent="0.3">
      <c r="A2119" s="3" t="s">
        <v>40</v>
      </c>
      <c r="B2119" s="1">
        <v>20086001</v>
      </c>
      <c r="C2119" s="1" t="s">
        <v>18</v>
      </c>
      <c r="D2119" s="1">
        <v>20086001</v>
      </c>
      <c r="E2119" s="1" t="s">
        <v>2050</v>
      </c>
      <c r="F2119" s="2">
        <v>1</v>
      </c>
      <c r="G2119" s="2" t="s">
        <v>13</v>
      </c>
      <c r="H2119" s="1">
        <v>0</v>
      </c>
      <c r="I2119" s="1">
        <v>0.1963</v>
      </c>
      <c r="J2119" s="2" t="s">
        <v>8</v>
      </c>
    </row>
    <row r="2120" spans="1:10" ht="12" customHeight="1" x14ac:dyDescent="0.3">
      <c r="A2120" s="3" t="s">
        <v>40</v>
      </c>
      <c r="B2120" s="1">
        <v>20073001</v>
      </c>
      <c r="C2120" s="1" t="s">
        <v>18</v>
      </c>
      <c r="D2120" s="1">
        <v>20073001</v>
      </c>
      <c r="E2120" s="1" t="s">
        <v>2051</v>
      </c>
      <c r="F2120" s="2">
        <v>1</v>
      </c>
      <c r="G2120" s="2" t="s">
        <v>13</v>
      </c>
      <c r="H2120" s="1">
        <v>0</v>
      </c>
      <c r="I2120" s="1">
        <v>0.1963</v>
      </c>
      <c r="J2120" s="2" t="s">
        <v>8</v>
      </c>
    </row>
    <row r="2121" spans="1:10" ht="12" customHeight="1" x14ac:dyDescent="0.3">
      <c r="A2121" s="3" t="s">
        <v>40</v>
      </c>
      <c r="B2121" s="1">
        <v>20073006</v>
      </c>
      <c r="C2121" s="1" t="s">
        <v>18</v>
      </c>
      <c r="D2121" s="1">
        <v>20073006</v>
      </c>
      <c r="E2121" s="1" t="s">
        <v>2052</v>
      </c>
      <c r="F2121" s="2">
        <v>1</v>
      </c>
      <c r="G2121" s="2" t="s">
        <v>13</v>
      </c>
      <c r="H2121" s="1">
        <v>0</v>
      </c>
      <c r="I2121" s="1">
        <v>0.1963</v>
      </c>
      <c r="J2121" s="2" t="s">
        <v>8</v>
      </c>
    </row>
    <row r="2122" spans="1:10" ht="12" customHeight="1" x14ac:dyDescent="0.3">
      <c r="A2122" s="3" t="s">
        <v>40</v>
      </c>
      <c r="B2122" s="1">
        <v>20073003</v>
      </c>
      <c r="C2122" s="1" t="s">
        <v>18</v>
      </c>
      <c r="D2122" s="1">
        <v>20073003</v>
      </c>
      <c r="E2122" s="1" t="s">
        <v>2053</v>
      </c>
      <c r="F2122" s="2">
        <v>1</v>
      </c>
      <c r="G2122" s="2" t="s">
        <v>13</v>
      </c>
      <c r="H2122" s="1">
        <v>0</v>
      </c>
      <c r="I2122" s="1">
        <v>0.1963</v>
      </c>
      <c r="J2122" s="2" t="s">
        <v>8</v>
      </c>
    </row>
    <row r="2123" spans="1:10" ht="12" customHeight="1" x14ac:dyDescent="0.3">
      <c r="A2123" s="3" t="s">
        <v>40</v>
      </c>
      <c r="B2123" s="1">
        <v>20078002</v>
      </c>
      <c r="C2123" s="1" t="s">
        <v>18</v>
      </c>
      <c r="D2123" s="1">
        <v>20078002</v>
      </c>
      <c r="E2123" s="1" t="s">
        <v>2054</v>
      </c>
      <c r="F2123" s="2">
        <v>1</v>
      </c>
      <c r="G2123" s="2" t="s">
        <v>13</v>
      </c>
      <c r="H2123" s="1">
        <v>0</v>
      </c>
      <c r="I2123" s="1">
        <v>0.1963</v>
      </c>
      <c r="J2123" s="2" t="s">
        <v>8</v>
      </c>
    </row>
    <row r="2124" spans="1:10" ht="12" customHeight="1" x14ac:dyDescent="0.3">
      <c r="A2124" s="3" t="s">
        <v>40</v>
      </c>
      <c r="B2124" s="1">
        <v>20083002</v>
      </c>
      <c r="C2124" s="1" t="s">
        <v>18</v>
      </c>
      <c r="D2124" s="1">
        <v>20083002</v>
      </c>
      <c r="E2124" s="1" t="s">
        <v>2055</v>
      </c>
      <c r="F2124" s="2">
        <v>1</v>
      </c>
      <c r="G2124" s="2" t="s">
        <v>13</v>
      </c>
      <c r="H2124" s="1">
        <v>0</v>
      </c>
      <c r="I2124" s="1">
        <v>0.1963</v>
      </c>
      <c r="J2124" s="2" t="s">
        <v>8</v>
      </c>
    </row>
    <row r="2125" spans="1:10" ht="12" customHeight="1" x14ac:dyDescent="0.3">
      <c r="A2125" s="3" t="s">
        <v>40</v>
      </c>
      <c r="B2125" s="1">
        <v>20083005</v>
      </c>
      <c r="C2125" s="1" t="s">
        <v>18</v>
      </c>
      <c r="D2125" s="1">
        <v>20083005</v>
      </c>
      <c r="E2125" s="1" t="s">
        <v>2056</v>
      </c>
      <c r="F2125" s="2">
        <v>1</v>
      </c>
      <c r="G2125" s="2" t="s">
        <v>13</v>
      </c>
      <c r="H2125" s="1">
        <v>0</v>
      </c>
      <c r="I2125" s="1">
        <v>0.1963</v>
      </c>
      <c r="J2125" s="2" t="s">
        <v>8</v>
      </c>
    </row>
    <row r="2126" spans="1:10" ht="12" customHeight="1" x14ac:dyDescent="0.3">
      <c r="A2126" s="3" t="s">
        <v>40</v>
      </c>
      <c r="B2126" s="1">
        <v>20083001</v>
      </c>
      <c r="C2126" s="1" t="s">
        <v>18</v>
      </c>
      <c r="D2126" s="1">
        <v>20083001</v>
      </c>
      <c r="E2126" s="1" t="s">
        <v>2057</v>
      </c>
      <c r="F2126" s="2">
        <v>1</v>
      </c>
      <c r="G2126" s="2" t="s">
        <v>13</v>
      </c>
      <c r="H2126" s="1">
        <v>0</v>
      </c>
      <c r="I2126" s="1">
        <v>0.1963</v>
      </c>
      <c r="J2126" s="2" t="s">
        <v>8</v>
      </c>
    </row>
    <row r="2127" spans="1:10" ht="12" customHeight="1" x14ac:dyDescent="0.3">
      <c r="A2127" s="3" t="s">
        <v>40</v>
      </c>
      <c r="B2127" s="1">
        <v>20073002</v>
      </c>
      <c r="C2127" s="1" t="s">
        <v>18</v>
      </c>
      <c r="D2127" s="1">
        <v>20073002</v>
      </c>
      <c r="E2127" s="1" t="s">
        <v>2058</v>
      </c>
      <c r="F2127" s="2">
        <v>1</v>
      </c>
      <c r="G2127" s="2" t="s">
        <v>13</v>
      </c>
      <c r="H2127" s="1">
        <v>0</v>
      </c>
      <c r="I2127" s="1">
        <v>0.1963</v>
      </c>
      <c r="J2127" s="2" t="s">
        <v>8</v>
      </c>
    </row>
    <row r="2128" spans="1:10" ht="12" customHeight="1" x14ac:dyDescent="0.3">
      <c r="A2128" s="3" t="s">
        <v>40</v>
      </c>
      <c r="B2128" s="1">
        <v>20076002</v>
      </c>
      <c r="C2128" s="1" t="s">
        <v>18</v>
      </c>
      <c r="D2128" s="1">
        <v>20076002</v>
      </c>
      <c r="E2128" s="1" t="s">
        <v>2059</v>
      </c>
      <c r="F2128" s="2">
        <v>1</v>
      </c>
      <c r="G2128" s="2" t="s">
        <v>13</v>
      </c>
      <c r="H2128" s="1">
        <v>0</v>
      </c>
      <c r="I2128" s="1">
        <v>0.1963</v>
      </c>
      <c r="J2128" s="2" t="s">
        <v>8</v>
      </c>
    </row>
    <row r="2129" spans="1:10" ht="12" customHeight="1" x14ac:dyDescent="0.3">
      <c r="A2129" s="3" t="s">
        <v>40</v>
      </c>
      <c r="B2129" s="1">
        <v>30002101</v>
      </c>
      <c r="C2129" s="1" t="s">
        <v>18</v>
      </c>
      <c r="D2129" s="1">
        <v>30002101</v>
      </c>
      <c r="E2129" s="1" t="s">
        <v>2060</v>
      </c>
      <c r="F2129" s="2">
        <v>1</v>
      </c>
      <c r="G2129" s="2" t="s">
        <v>13</v>
      </c>
      <c r="H2129" s="1">
        <v>0</v>
      </c>
      <c r="I2129" s="1">
        <v>0.1963</v>
      </c>
      <c r="J2129" s="2" t="s">
        <v>8</v>
      </c>
    </row>
    <row r="2130" spans="1:10" ht="12" customHeight="1" x14ac:dyDescent="0.3">
      <c r="A2130" s="3" t="s">
        <v>40</v>
      </c>
      <c r="B2130" s="1">
        <v>20088001</v>
      </c>
      <c r="C2130" s="1" t="s">
        <v>18</v>
      </c>
      <c r="D2130" s="1">
        <v>20088001</v>
      </c>
      <c r="E2130" s="1" t="s">
        <v>2061</v>
      </c>
      <c r="F2130" s="2">
        <v>1</v>
      </c>
      <c r="G2130" s="2" t="s">
        <v>13</v>
      </c>
      <c r="H2130" s="1">
        <v>0</v>
      </c>
      <c r="I2130" s="1">
        <v>0.1963</v>
      </c>
      <c r="J2130" s="2" t="s">
        <v>8</v>
      </c>
    </row>
    <row r="2131" spans="1:10" ht="12" customHeight="1" x14ac:dyDescent="0.3">
      <c r="A2131" s="3" t="s">
        <v>40</v>
      </c>
      <c r="B2131" s="1">
        <v>20021101</v>
      </c>
      <c r="C2131" s="1" t="s">
        <v>18</v>
      </c>
      <c r="D2131" s="1">
        <v>20021101</v>
      </c>
      <c r="E2131" s="1" t="s">
        <v>2062</v>
      </c>
      <c r="F2131" s="2">
        <v>1</v>
      </c>
      <c r="G2131" s="2" t="s">
        <v>13</v>
      </c>
      <c r="H2131" s="1">
        <v>0</v>
      </c>
      <c r="I2131" s="1">
        <v>0.1963</v>
      </c>
      <c r="J2131" s="2" t="s">
        <v>8</v>
      </c>
    </row>
    <row r="2132" spans="1:10" ht="12" customHeight="1" x14ac:dyDescent="0.3">
      <c r="A2132" s="3" t="s">
        <v>40</v>
      </c>
      <c r="B2132" s="1">
        <v>20072002</v>
      </c>
      <c r="C2132" s="1" t="s">
        <v>18</v>
      </c>
      <c r="D2132" s="1">
        <v>20072002</v>
      </c>
      <c r="E2132" s="1" t="s">
        <v>2063</v>
      </c>
      <c r="F2132" s="2">
        <v>1</v>
      </c>
      <c r="G2132" s="2" t="s">
        <v>13</v>
      </c>
      <c r="H2132" s="1">
        <v>0</v>
      </c>
      <c r="I2132" s="1">
        <v>0.1963</v>
      </c>
      <c r="J2132" s="2" t="s">
        <v>8</v>
      </c>
    </row>
    <row r="2133" spans="1:10" ht="12" customHeight="1" x14ac:dyDescent="0.3">
      <c r="A2133" s="3" t="s">
        <v>40</v>
      </c>
      <c r="B2133" s="1">
        <v>20058407</v>
      </c>
      <c r="C2133" s="1" t="s">
        <v>18</v>
      </c>
      <c r="D2133" s="1">
        <v>20058407</v>
      </c>
      <c r="E2133" s="1" t="s">
        <v>2064</v>
      </c>
      <c r="F2133" s="2">
        <v>1</v>
      </c>
      <c r="G2133" s="2" t="s">
        <v>13</v>
      </c>
      <c r="H2133" s="1">
        <v>0</v>
      </c>
      <c r="I2133" s="1">
        <v>0.1963</v>
      </c>
      <c r="J2133" s="2" t="s">
        <v>8</v>
      </c>
    </row>
    <row r="2134" spans="1:10" ht="12" customHeight="1" x14ac:dyDescent="0.3">
      <c r="A2134" s="3" t="s">
        <v>40</v>
      </c>
      <c r="B2134" s="1">
        <v>20058607</v>
      </c>
      <c r="C2134" s="1" t="s">
        <v>18</v>
      </c>
      <c r="D2134" s="1">
        <v>20058607</v>
      </c>
      <c r="E2134" s="1" t="s">
        <v>2065</v>
      </c>
      <c r="F2134" s="2">
        <v>1</v>
      </c>
      <c r="G2134" s="2" t="s">
        <v>13</v>
      </c>
      <c r="H2134" s="1">
        <v>0</v>
      </c>
      <c r="I2134" s="1">
        <v>0.1963</v>
      </c>
      <c r="J2134" s="2" t="s">
        <v>8</v>
      </c>
    </row>
    <row r="2135" spans="1:10" ht="12" customHeight="1" x14ac:dyDescent="0.3">
      <c r="A2135" s="3" t="s">
        <v>40</v>
      </c>
      <c r="B2135" s="1">
        <v>20058807</v>
      </c>
      <c r="C2135" s="1" t="s">
        <v>18</v>
      </c>
      <c r="D2135" s="1">
        <v>20058807</v>
      </c>
      <c r="E2135" s="1" t="s">
        <v>2066</v>
      </c>
      <c r="F2135" s="2">
        <v>1</v>
      </c>
      <c r="G2135" s="2" t="s">
        <v>13</v>
      </c>
      <c r="H2135" s="1">
        <v>0</v>
      </c>
      <c r="I2135" s="1">
        <v>0.1963</v>
      </c>
      <c r="J2135" s="2" t="s">
        <v>8</v>
      </c>
    </row>
    <row r="2136" spans="1:10" ht="12" customHeight="1" x14ac:dyDescent="0.3">
      <c r="A2136" s="3" t="s">
        <v>40</v>
      </c>
      <c r="B2136" s="1">
        <v>20053207</v>
      </c>
      <c r="C2136" s="1" t="s">
        <v>18</v>
      </c>
      <c r="D2136" s="1">
        <v>20053207</v>
      </c>
      <c r="E2136" s="1" t="s">
        <v>2067</v>
      </c>
      <c r="F2136" s="2">
        <v>1</v>
      </c>
      <c r="G2136" s="2" t="s">
        <v>13</v>
      </c>
      <c r="H2136" s="1">
        <v>0</v>
      </c>
      <c r="I2136" s="1">
        <v>0.1963</v>
      </c>
      <c r="J2136" s="2" t="s">
        <v>8</v>
      </c>
    </row>
    <row r="2137" spans="1:10" ht="12" customHeight="1" x14ac:dyDescent="0.3">
      <c r="A2137" s="3" t="s">
        <v>40</v>
      </c>
      <c r="B2137" s="1">
        <v>20053407</v>
      </c>
      <c r="C2137" s="1" t="s">
        <v>18</v>
      </c>
      <c r="D2137" s="1">
        <v>20053407</v>
      </c>
      <c r="E2137" s="1" t="s">
        <v>2068</v>
      </c>
      <c r="F2137" s="2">
        <v>1</v>
      </c>
      <c r="G2137" s="2" t="s">
        <v>13</v>
      </c>
      <c r="H2137" s="1">
        <v>0</v>
      </c>
      <c r="I2137" s="1">
        <v>0.1963</v>
      </c>
      <c r="J2137" s="2" t="s">
        <v>8</v>
      </c>
    </row>
    <row r="2138" spans="1:10" ht="12" customHeight="1" x14ac:dyDescent="0.3">
      <c r="A2138" s="3" t="s">
        <v>40</v>
      </c>
      <c r="B2138" s="1">
        <v>20021607</v>
      </c>
      <c r="C2138" s="1" t="s">
        <v>18</v>
      </c>
      <c r="D2138" s="1">
        <v>20021607</v>
      </c>
      <c r="E2138" s="1" t="s">
        <v>2069</v>
      </c>
      <c r="F2138" s="2">
        <v>1</v>
      </c>
      <c r="G2138" s="2" t="s">
        <v>13</v>
      </c>
      <c r="H2138" s="1">
        <v>0</v>
      </c>
      <c r="I2138" s="1">
        <v>0.1963</v>
      </c>
      <c r="J2138" s="2" t="s">
        <v>8</v>
      </c>
    </row>
    <row r="2139" spans="1:10" ht="12" customHeight="1" x14ac:dyDescent="0.3">
      <c r="A2139" s="3" t="s">
        <v>40</v>
      </c>
      <c r="B2139" s="1">
        <v>20021807</v>
      </c>
      <c r="C2139" s="1" t="s">
        <v>18</v>
      </c>
      <c r="D2139" s="1">
        <v>20021807</v>
      </c>
      <c r="E2139" s="1" t="s">
        <v>2070</v>
      </c>
      <c r="F2139" s="2">
        <v>1</v>
      </c>
      <c r="G2139" s="2" t="s">
        <v>13</v>
      </c>
      <c r="H2139" s="1">
        <v>0</v>
      </c>
      <c r="I2139" s="1">
        <v>0.1963</v>
      </c>
      <c r="J2139" s="2" t="s">
        <v>8</v>
      </c>
    </row>
    <row r="2140" spans="1:10" ht="12" customHeight="1" x14ac:dyDescent="0.3">
      <c r="A2140" s="3" t="s">
        <v>40</v>
      </c>
      <c r="B2140" s="1">
        <v>20053007</v>
      </c>
      <c r="C2140" s="1" t="s">
        <v>18</v>
      </c>
      <c r="D2140" s="1">
        <v>20053007</v>
      </c>
      <c r="E2140" s="1" t="s">
        <v>2071</v>
      </c>
      <c r="F2140" s="2">
        <v>1</v>
      </c>
      <c r="G2140" s="2" t="s">
        <v>13</v>
      </c>
      <c r="H2140" s="1">
        <v>0</v>
      </c>
      <c r="I2140" s="1">
        <v>0.1963</v>
      </c>
      <c r="J2140" s="2" t="s">
        <v>8</v>
      </c>
    </row>
    <row r="2141" spans="1:10" ht="12" customHeight="1" x14ac:dyDescent="0.3">
      <c r="A2141" s="3" t="s">
        <v>40</v>
      </c>
      <c r="B2141" s="1">
        <v>20058007</v>
      </c>
      <c r="C2141" s="1" t="s">
        <v>18</v>
      </c>
      <c r="D2141" s="1">
        <v>20058007</v>
      </c>
      <c r="E2141" s="1" t="s">
        <v>2072</v>
      </c>
      <c r="F2141" s="2">
        <v>1</v>
      </c>
      <c r="G2141" s="2" t="s">
        <v>13</v>
      </c>
      <c r="H2141" s="1">
        <v>0</v>
      </c>
      <c r="I2141" s="1">
        <v>0.1963</v>
      </c>
      <c r="J2141" s="2" t="s">
        <v>8</v>
      </c>
    </row>
    <row r="2142" spans="1:10" ht="12" customHeight="1" x14ac:dyDescent="0.3">
      <c r="A2142" s="3" t="s">
        <v>40</v>
      </c>
      <c r="B2142" s="1">
        <v>20058207</v>
      </c>
      <c r="C2142" s="1" t="s">
        <v>18</v>
      </c>
      <c r="D2142" s="1">
        <v>20058207</v>
      </c>
      <c r="E2142" s="1" t="s">
        <v>2073</v>
      </c>
      <c r="F2142" s="2">
        <v>1</v>
      </c>
      <c r="G2142" s="2" t="s">
        <v>13</v>
      </c>
      <c r="H2142" s="1">
        <v>0</v>
      </c>
      <c r="I2142" s="1">
        <v>0.1963</v>
      </c>
      <c r="J2142" s="2" t="s">
        <v>8</v>
      </c>
    </row>
    <row r="2143" spans="1:10" ht="12" customHeight="1" x14ac:dyDescent="0.3">
      <c r="A2143" s="3" t="s">
        <v>40</v>
      </c>
      <c r="B2143" s="1">
        <v>20083212</v>
      </c>
      <c r="C2143" s="1" t="s">
        <v>18</v>
      </c>
      <c r="D2143" s="1">
        <v>20083212</v>
      </c>
      <c r="E2143" s="1" t="s">
        <v>2074</v>
      </c>
      <c r="F2143" s="2">
        <v>1</v>
      </c>
      <c r="G2143" s="2" t="s">
        <v>13</v>
      </c>
      <c r="H2143" s="1">
        <v>0</v>
      </c>
      <c r="I2143" s="1">
        <v>0.1963</v>
      </c>
      <c r="J2143" s="2" t="s">
        <v>8</v>
      </c>
    </row>
    <row r="2144" spans="1:10" ht="12" customHeight="1" x14ac:dyDescent="0.3">
      <c r="A2144" s="3" t="s">
        <v>40</v>
      </c>
      <c r="B2144" s="1">
        <v>30104012</v>
      </c>
      <c r="C2144" s="1" t="s">
        <v>18</v>
      </c>
      <c r="D2144" s="1">
        <v>30104012</v>
      </c>
      <c r="E2144" s="1" t="s">
        <v>2075</v>
      </c>
      <c r="F2144" s="2">
        <v>1</v>
      </c>
      <c r="G2144" s="2" t="s">
        <v>13</v>
      </c>
      <c r="H2144" s="1">
        <v>0</v>
      </c>
      <c r="I2144" s="1">
        <v>0.1963</v>
      </c>
      <c r="J2144" s="2" t="s">
        <v>8</v>
      </c>
    </row>
    <row r="2145" spans="1:10" ht="12" customHeight="1" x14ac:dyDescent="0.3">
      <c r="A2145" s="3" t="s">
        <v>40</v>
      </c>
      <c r="B2145" s="1">
        <v>30106012</v>
      </c>
      <c r="C2145" s="1" t="s">
        <v>18</v>
      </c>
      <c r="D2145" s="1">
        <v>30106012</v>
      </c>
      <c r="E2145" s="1" t="s">
        <v>2076</v>
      </c>
      <c r="F2145" s="2">
        <v>1</v>
      </c>
      <c r="G2145" s="2" t="s">
        <v>13</v>
      </c>
      <c r="H2145" s="1">
        <v>0</v>
      </c>
      <c r="I2145" s="1">
        <v>0.1963</v>
      </c>
      <c r="J2145" s="2" t="s">
        <v>8</v>
      </c>
    </row>
    <row r="2146" spans="1:10" ht="12" customHeight="1" x14ac:dyDescent="0.3">
      <c r="A2146" s="3" t="s">
        <v>40</v>
      </c>
      <c r="B2146" s="1">
        <v>20086212</v>
      </c>
      <c r="C2146" s="1" t="s">
        <v>18</v>
      </c>
      <c r="D2146" s="1">
        <v>20086212</v>
      </c>
      <c r="E2146" s="1" t="s">
        <v>2077</v>
      </c>
      <c r="F2146" s="2">
        <v>1</v>
      </c>
      <c r="G2146" s="2" t="s">
        <v>13</v>
      </c>
      <c r="H2146" s="1">
        <v>0</v>
      </c>
      <c r="I2146" s="1">
        <v>0.1963</v>
      </c>
      <c r="J2146" s="2" t="s">
        <v>8</v>
      </c>
    </row>
    <row r="2147" spans="1:10" ht="12" customHeight="1" x14ac:dyDescent="0.3">
      <c r="A2147" s="3" t="s">
        <v>40</v>
      </c>
      <c r="B2147" s="1">
        <v>20088212</v>
      </c>
      <c r="C2147" s="1" t="s">
        <v>18</v>
      </c>
      <c r="D2147" s="1">
        <v>20088212</v>
      </c>
      <c r="E2147" s="1" t="s">
        <v>2078</v>
      </c>
      <c r="F2147" s="2">
        <v>1</v>
      </c>
      <c r="G2147" s="2" t="s">
        <v>13</v>
      </c>
      <c r="H2147" s="1">
        <v>0</v>
      </c>
      <c r="I2147" s="1">
        <v>0.1963</v>
      </c>
      <c r="J2147" s="2" t="s">
        <v>8</v>
      </c>
    </row>
    <row r="2148" spans="1:10" ht="12" customHeight="1" x14ac:dyDescent="0.3">
      <c r="A2148" s="3" t="s">
        <v>40</v>
      </c>
      <c r="B2148" s="1">
        <v>30108012</v>
      </c>
      <c r="C2148" s="1" t="s">
        <v>18</v>
      </c>
      <c r="D2148" s="1">
        <v>30108012</v>
      </c>
      <c r="E2148" s="1" t="s">
        <v>2079</v>
      </c>
      <c r="F2148" s="2">
        <v>1</v>
      </c>
      <c r="G2148" s="2" t="s">
        <v>13</v>
      </c>
      <c r="H2148" s="1">
        <v>0</v>
      </c>
      <c r="I2148" s="1">
        <v>0.1963</v>
      </c>
      <c r="J2148" s="2" t="s">
        <v>8</v>
      </c>
    </row>
    <row r="2149" spans="1:10" ht="12" customHeight="1" x14ac:dyDescent="0.3">
      <c r="A2149" s="3" t="s">
        <v>40</v>
      </c>
      <c r="B2149" s="1">
        <v>20054601</v>
      </c>
      <c r="C2149" s="1" t="s">
        <v>18</v>
      </c>
      <c r="D2149" s="1">
        <v>20054601</v>
      </c>
      <c r="E2149" s="1" t="s">
        <v>2080</v>
      </c>
      <c r="F2149" s="2">
        <v>1</v>
      </c>
      <c r="G2149" s="2" t="s">
        <v>13</v>
      </c>
      <c r="H2149" s="1">
        <v>0</v>
      </c>
      <c r="I2149" s="1">
        <v>0.1963</v>
      </c>
      <c r="J2149" s="2" t="s">
        <v>8</v>
      </c>
    </row>
    <row r="2150" spans="1:10" ht="12" customHeight="1" x14ac:dyDescent="0.3">
      <c r="A2150" s="3" t="s">
        <v>40</v>
      </c>
      <c r="B2150" s="1">
        <v>20031207</v>
      </c>
      <c r="C2150" s="1" t="s">
        <v>18</v>
      </c>
      <c r="D2150" s="1">
        <v>20031207</v>
      </c>
      <c r="E2150" s="1" t="s">
        <v>2081</v>
      </c>
      <c r="F2150" s="2">
        <v>1</v>
      </c>
      <c r="G2150" s="2" t="s">
        <v>13</v>
      </c>
      <c r="H2150" s="1">
        <v>0</v>
      </c>
      <c r="I2150" s="1">
        <v>0.1963</v>
      </c>
      <c r="J2150" s="2" t="s">
        <v>8</v>
      </c>
    </row>
    <row r="2151" spans="1:10" ht="12" customHeight="1" x14ac:dyDescent="0.3">
      <c r="A2151" s="3" t="s">
        <v>40</v>
      </c>
      <c r="B2151" s="1">
        <v>20031307</v>
      </c>
      <c r="C2151" s="1" t="s">
        <v>18</v>
      </c>
      <c r="D2151" s="1">
        <v>20031307</v>
      </c>
      <c r="E2151" s="1" t="s">
        <v>2082</v>
      </c>
      <c r="F2151" s="2">
        <v>1</v>
      </c>
      <c r="G2151" s="2" t="s">
        <v>13</v>
      </c>
      <c r="H2151" s="1">
        <v>0</v>
      </c>
      <c r="I2151" s="1">
        <v>0.1963</v>
      </c>
      <c r="J2151" s="2" t="s">
        <v>8</v>
      </c>
    </row>
    <row r="2152" spans="1:10" ht="12" customHeight="1" x14ac:dyDescent="0.3">
      <c r="A2152" s="3" t="s">
        <v>40</v>
      </c>
      <c r="B2152" s="1">
        <v>20031607</v>
      </c>
      <c r="C2152" s="1" t="s">
        <v>18</v>
      </c>
      <c r="D2152" s="1">
        <v>20031607</v>
      </c>
      <c r="E2152" s="1" t="s">
        <v>2083</v>
      </c>
      <c r="F2152" s="2">
        <v>1</v>
      </c>
      <c r="G2152" s="2" t="s">
        <v>13</v>
      </c>
      <c r="H2152" s="1">
        <v>0</v>
      </c>
      <c r="I2152" s="1">
        <v>0.1963</v>
      </c>
      <c r="J2152" s="2" t="s">
        <v>8</v>
      </c>
    </row>
    <row r="2153" spans="1:10" ht="12" customHeight="1" x14ac:dyDescent="0.3">
      <c r="A2153" s="3" t="s">
        <v>40</v>
      </c>
      <c r="B2153" s="1">
        <v>20053101</v>
      </c>
      <c r="C2153" s="1" t="s">
        <v>18</v>
      </c>
      <c r="D2153" s="1">
        <v>20053101</v>
      </c>
      <c r="E2153" s="1" t="s">
        <v>2084</v>
      </c>
      <c r="F2153" s="2">
        <v>1</v>
      </c>
      <c r="G2153" s="2" t="s">
        <v>13</v>
      </c>
      <c r="H2153" s="1">
        <v>0</v>
      </c>
      <c r="I2153" s="1">
        <v>0.1963</v>
      </c>
      <c r="J2153" s="2" t="s">
        <v>8</v>
      </c>
    </row>
    <row r="2154" spans="1:10" ht="12" customHeight="1" x14ac:dyDescent="0.3">
      <c r="A2154" s="3" t="s">
        <v>40</v>
      </c>
      <c r="B2154" s="1">
        <v>30003402</v>
      </c>
      <c r="C2154" s="1" t="s">
        <v>18</v>
      </c>
      <c r="D2154" s="1">
        <v>30003402</v>
      </c>
      <c r="E2154" s="1" t="s">
        <v>2085</v>
      </c>
      <c r="F2154" s="2">
        <v>1</v>
      </c>
      <c r="G2154" s="2" t="s">
        <v>13</v>
      </c>
      <c r="H2154" s="1">
        <v>0</v>
      </c>
      <c r="I2154" s="1">
        <v>0.1963</v>
      </c>
      <c r="J2154" s="2" t="s">
        <v>8</v>
      </c>
    </row>
    <row r="2155" spans="1:10" ht="12" customHeight="1" x14ac:dyDescent="0.3">
      <c r="A2155" s="3" t="s">
        <v>40</v>
      </c>
      <c r="B2155" s="1">
        <v>30003401</v>
      </c>
      <c r="C2155" s="1" t="s">
        <v>18</v>
      </c>
      <c r="D2155" s="1">
        <v>30003401</v>
      </c>
      <c r="E2155" s="1" t="s">
        <v>2086</v>
      </c>
      <c r="F2155" s="2">
        <v>1</v>
      </c>
      <c r="G2155" s="2" t="s">
        <v>13</v>
      </c>
      <c r="H2155" s="1">
        <v>0</v>
      </c>
      <c r="I2155" s="1">
        <v>0.1963</v>
      </c>
      <c r="J2155" s="2" t="s">
        <v>8</v>
      </c>
    </row>
    <row r="2156" spans="1:10" ht="12" customHeight="1" x14ac:dyDescent="0.3">
      <c r="A2156" s="3" t="s">
        <v>40</v>
      </c>
      <c r="B2156" s="1">
        <v>20061312</v>
      </c>
      <c r="C2156" s="1" t="s">
        <v>18</v>
      </c>
      <c r="D2156" s="1">
        <v>20061312</v>
      </c>
      <c r="E2156" s="1" t="s">
        <v>2087</v>
      </c>
      <c r="F2156" s="2">
        <v>1</v>
      </c>
      <c r="G2156" s="2" t="s">
        <v>13</v>
      </c>
      <c r="H2156" s="1">
        <v>0</v>
      </c>
      <c r="I2156" s="1">
        <v>0.1963</v>
      </c>
      <c r="J2156" s="2" t="s">
        <v>8</v>
      </c>
    </row>
    <row r="2157" spans="1:10" ht="12" customHeight="1" x14ac:dyDescent="0.3">
      <c r="A2157" s="3" t="s">
        <v>40</v>
      </c>
      <c r="B2157" s="1">
        <v>20031308</v>
      </c>
      <c r="C2157" s="1" t="s">
        <v>18</v>
      </c>
      <c r="D2157" s="1">
        <v>20031308</v>
      </c>
      <c r="E2157" s="1" t="s">
        <v>2088</v>
      </c>
      <c r="F2157" s="2">
        <v>1</v>
      </c>
      <c r="G2157" s="2" t="s">
        <v>13</v>
      </c>
      <c r="H2157" s="1">
        <v>0</v>
      </c>
      <c r="I2157" s="1">
        <v>0.1963</v>
      </c>
      <c r="J2157" s="2" t="s">
        <v>8</v>
      </c>
    </row>
    <row r="2158" spans="1:10" ht="12" customHeight="1" x14ac:dyDescent="0.3">
      <c r="A2158" s="3" t="s">
        <v>40</v>
      </c>
      <c r="B2158" s="1">
        <v>20031609</v>
      </c>
      <c r="C2158" s="1" t="s">
        <v>18</v>
      </c>
      <c r="D2158" s="1">
        <v>20031609</v>
      </c>
      <c r="E2158" s="1" t="s">
        <v>2089</v>
      </c>
      <c r="F2158" s="2">
        <v>1</v>
      </c>
      <c r="G2158" s="2" t="s">
        <v>13</v>
      </c>
      <c r="H2158" s="1">
        <v>0</v>
      </c>
      <c r="I2158" s="1">
        <v>0.1963</v>
      </c>
      <c r="J2158" s="2" t="s">
        <v>8</v>
      </c>
    </row>
    <row r="2159" spans="1:10" ht="12" customHeight="1" x14ac:dyDescent="0.3">
      <c r="A2159" s="3" t="s">
        <v>40</v>
      </c>
      <c r="B2159" s="1">
        <v>30003902</v>
      </c>
      <c r="C2159" s="1" t="s">
        <v>18</v>
      </c>
      <c r="D2159" s="1">
        <v>30003902</v>
      </c>
      <c r="E2159" s="1" t="s">
        <v>2090</v>
      </c>
      <c r="F2159" s="2">
        <v>1</v>
      </c>
      <c r="G2159" s="2" t="s">
        <v>13</v>
      </c>
      <c r="H2159" s="1">
        <v>0</v>
      </c>
      <c r="I2159" s="1">
        <v>0.1963</v>
      </c>
      <c r="J2159" s="2" t="s">
        <v>8</v>
      </c>
    </row>
    <row r="2160" spans="1:10" ht="12" customHeight="1" x14ac:dyDescent="0.3">
      <c r="A2160" s="3" t="s">
        <v>40</v>
      </c>
      <c r="B2160" s="1">
        <v>30003901</v>
      </c>
      <c r="C2160" s="1" t="s">
        <v>18</v>
      </c>
      <c r="D2160" s="1">
        <v>30003901</v>
      </c>
      <c r="E2160" s="1" t="s">
        <v>2091</v>
      </c>
      <c r="F2160" s="2">
        <v>1</v>
      </c>
      <c r="G2160" s="2" t="s">
        <v>13</v>
      </c>
      <c r="H2160" s="1">
        <v>0</v>
      </c>
      <c r="I2160" s="1">
        <v>0.1963</v>
      </c>
      <c r="J2160" s="2" t="s">
        <v>8</v>
      </c>
    </row>
    <row r="2161" spans="1:10" ht="12" customHeight="1" x14ac:dyDescent="0.3">
      <c r="A2161" s="3" t="s">
        <v>40</v>
      </c>
      <c r="B2161" s="1">
        <v>30004801</v>
      </c>
      <c r="C2161" s="1" t="s">
        <v>18</v>
      </c>
      <c r="D2161" s="1">
        <v>30004801</v>
      </c>
      <c r="E2161" s="1" t="s">
        <v>2092</v>
      </c>
      <c r="F2161" s="2">
        <v>1</v>
      </c>
      <c r="G2161" s="2" t="s">
        <v>13</v>
      </c>
      <c r="H2161" s="1">
        <v>0</v>
      </c>
      <c r="I2161" s="1">
        <v>0.1963</v>
      </c>
      <c r="J2161" s="2" t="s">
        <v>8</v>
      </c>
    </row>
    <row r="2162" spans="1:10" ht="12" customHeight="1" x14ac:dyDescent="0.3">
      <c r="A2162" s="3" t="s">
        <v>40</v>
      </c>
      <c r="B2162" s="1">
        <v>30004802</v>
      </c>
      <c r="C2162" s="1" t="s">
        <v>18</v>
      </c>
      <c r="D2162" s="1">
        <v>30004802</v>
      </c>
      <c r="E2162" s="1" t="s">
        <v>2093</v>
      </c>
      <c r="F2162" s="2">
        <v>1</v>
      </c>
      <c r="G2162" s="2" t="s">
        <v>13</v>
      </c>
      <c r="H2162" s="1">
        <v>0</v>
      </c>
      <c r="I2162" s="1">
        <v>0.1963</v>
      </c>
      <c r="J2162" s="2" t="s">
        <v>8</v>
      </c>
    </row>
    <row r="2163" spans="1:10" ht="12" customHeight="1" x14ac:dyDescent="0.3">
      <c r="A2163" s="3" t="s">
        <v>40</v>
      </c>
      <c r="B2163" s="1">
        <v>200250104</v>
      </c>
      <c r="C2163" s="1" t="s">
        <v>18</v>
      </c>
      <c r="D2163" s="1">
        <v>200250104</v>
      </c>
      <c r="E2163" s="1" t="s">
        <v>2094</v>
      </c>
      <c r="F2163" s="2">
        <v>1</v>
      </c>
      <c r="G2163" s="2" t="s">
        <v>13</v>
      </c>
      <c r="H2163" s="1">
        <v>0</v>
      </c>
      <c r="I2163" s="1">
        <v>0.1963</v>
      </c>
      <c r="J2163" s="2" t="s">
        <v>8</v>
      </c>
    </row>
    <row r="2164" spans="1:10" ht="12" customHeight="1" x14ac:dyDescent="0.3">
      <c r="A2164" s="3" t="s">
        <v>40</v>
      </c>
      <c r="B2164" s="1">
        <v>30004804</v>
      </c>
      <c r="C2164" s="1" t="s">
        <v>18</v>
      </c>
      <c r="D2164" s="1">
        <v>30004804</v>
      </c>
      <c r="E2164" s="1" t="s">
        <v>2095</v>
      </c>
      <c r="F2164" s="2">
        <v>1</v>
      </c>
      <c r="G2164" s="2" t="s">
        <v>13</v>
      </c>
      <c r="H2164" s="1">
        <v>0</v>
      </c>
      <c r="I2164" s="1">
        <v>0.1963</v>
      </c>
      <c r="J2164" s="2" t="s">
        <v>8</v>
      </c>
    </row>
    <row r="2165" spans="1:10" ht="12" customHeight="1" x14ac:dyDescent="0.3">
      <c r="A2165" s="3" t="s">
        <v>40</v>
      </c>
      <c r="B2165" s="1">
        <v>20059001</v>
      </c>
      <c r="C2165" s="1" t="s">
        <v>18</v>
      </c>
      <c r="D2165" s="1">
        <v>20059001</v>
      </c>
      <c r="E2165" s="1" t="s">
        <v>2096</v>
      </c>
      <c r="F2165" s="2">
        <v>1</v>
      </c>
      <c r="G2165" s="2" t="s">
        <v>13</v>
      </c>
      <c r="H2165" s="1">
        <v>0</v>
      </c>
      <c r="I2165" s="1">
        <v>0.1963</v>
      </c>
      <c r="J2165" s="2" t="s">
        <v>8</v>
      </c>
    </row>
    <row r="2166" spans="1:10" ht="12" customHeight="1" x14ac:dyDescent="0.3">
      <c r="A2166" s="3" t="s">
        <v>40</v>
      </c>
      <c r="B2166" s="1">
        <v>30006101</v>
      </c>
      <c r="C2166" s="1" t="s">
        <v>18</v>
      </c>
      <c r="D2166" s="1">
        <v>30006101</v>
      </c>
      <c r="E2166" s="1" t="s">
        <v>2097</v>
      </c>
      <c r="F2166" s="2">
        <v>1</v>
      </c>
      <c r="G2166" s="2" t="s">
        <v>13</v>
      </c>
      <c r="H2166" s="1">
        <v>0</v>
      </c>
      <c r="I2166" s="1">
        <v>0.1963</v>
      </c>
      <c r="J2166" s="2" t="s">
        <v>8</v>
      </c>
    </row>
    <row r="2167" spans="1:10" ht="12" customHeight="1" x14ac:dyDescent="0.3">
      <c r="A2167" s="3" t="s">
        <v>40</v>
      </c>
      <c r="B2167" s="1">
        <v>30006102</v>
      </c>
      <c r="C2167" s="1" t="s">
        <v>18</v>
      </c>
      <c r="D2167" s="1">
        <v>30006102</v>
      </c>
      <c r="E2167" s="1" t="s">
        <v>2098</v>
      </c>
      <c r="F2167" s="2">
        <v>1</v>
      </c>
      <c r="G2167" s="2" t="s">
        <v>13</v>
      </c>
      <c r="H2167" s="1">
        <v>0</v>
      </c>
      <c r="I2167" s="1">
        <v>0.1963</v>
      </c>
      <c r="J2167" s="2" t="s">
        <v>8</v>
      </c>
    </row>
    <row r="2168" spans="1:10" ht="12" customHeight="1" x14ac:dyDescent="0.3">
      <c r="A2168" s="3" t="s">
        <v>40</v>
      </c>
      <c r="B2168" s="1">
        <v>30006104</v>
      </c>
      <c r="C2168" s="1" t="s">
        <v>18</v>
      </c>
      <c r="D2168" s="1">
        <v>30006104</v>
      </c>
      <c r="E2168" s="1" t="s">
        <v>2099</v>
      </c>
      <c r="F2168" s="2">
        <v>1</v>
      </c>
      <c r="G2168" s="2" t="s">
        <v>13</v>
      </c>
      <c r="H2168" s="1">
        <v>0</v>
      </c>
      <c r="I2168" s="1">
        <v>0.1963</v>
      </c>
      <c r="J2168" s="2" t="s">
        <v>8</v>
      </c>
    </row>
    <row r="2169" spans="1:10" ht="12" customHeight="1" x14ac:dyDescent="0.3">
      <c r="A2169" s="3" t="s">
        <v>40</v>
      </c>
      <c r="B2169" s="1">
        <v>30006401</v>
      </c>
      <c r="C2169" s="1" t="s">
        <v>18</v>
      </c>
      <c r="D2169" s="1">
        <v>30006401</v>
      </c>
      <c r="E2169" s="1" t="s">
        <v>2100</v>
      </c>
      <c r="F2169" s="2">
        <v>1</v>
      </c>
      <c r="G2169" s="2" t="s">
        <v>13</v>
      </c>
      <c r="H2169" s="1">
        <v>0</v>
      </c>
      <c r="I2169" s="1">
        <v>0.1963</v>
      </c>
      <c r="J2169" s="2" t="s">
        <v>8</v>
      </c>
    </row>
    <row r="2170" spans="1:10" ht="12" customHeight="1" x14ac:dyDescent="0.3">
      <c r="A2170" s="3" t="s">
        <v>40</v>
      </c>
      <c r="B2170" s="1">
        <v>30006402</v>
      </c>
      <c r="C2170" s="1" t="s">
        <v>18</v>
      </c>
      <c r="D2170" s="1">
        <v>30006402</v>
      </c>
      <c r="E2170" s="1" t="s">
        <v>2101</v>
      </c>
      <c r="F2170" s="2">
        <v>1</v>
      </c>
      <c r="G2170" s="2" t="s">
        <v>13</v>
      </c>
      <c r="H2170" s="1">
        <v>0</v>
      </c>
      <c r="I2170" s="1">
        <v>0.1963</v>
      </c>
      <c r="J2170" s="2" t="s">
        <v>8</v>
      </c>
    </row>
    <row r="2171" spans="1:10" ht="12" customHeight="1" x14ac:dyDescent="0.3">
      <c r="A2171" s="3" t="s">
        <v>40</v>
      </c>
      <c r="B2171" s="1">
        <v>200276101</v>
      </c>
      <c r="C2171" s="1" t="s">
        <v>18</v>
      </c>
      <c r="D2171" s="1">
        <v>200276101</v>
      </c>
      <c r="E2171" s="1" t="s">
        <v>2102</v>
      </c>
      <c r="F2171" s="2">
        <v>1</v>
      </c>
      <c r="G2171" s="2" t="s">
        <v>13</v>
      </c>
      <c r="H2171" s="1">
        <v>0</v>
      </c>
      <c r="I2171" s="1">
        <v>0.1963</v>
      </c>
      <c r="J2171" s="2" t="s">
        <v>8</v>
      </c>
    </row>
    <row r="2172" spans="1:10" ht="12" customHeight="1" x14ac:dyDescent="0.3">
      <c r="A2172" s="3" t="s">
        <v>40</v>
      </c>
      <c r="B2172" s="1">
        <v>200277102</v>
      </c>
      <c r="C2172" s="1" t="s">
        <v>18</v>
      </c>
      <c r="D2172" s="1">
        <v>200277102</v>
      </c>
      <c r="E2172" s="1" t="s">
        <v>2103</v>
      </c>
      <c r="F2172" s="2">
        <v>1</v>
      </c>
      <c r="G2172" s="2" t="s">
        <v>13</v>
      </c>
      <c r="H2172" s="1">
        <v>0</v>
      </c>
      <c r="I2172" s="1">
        <v>0.1963</v>
      </c>
      <c r="J2172" s="2" t="s">
        <v>8</v>
      </c>
    </row>
    <row r="2173" spans="1:10" ht="12" customHeight="1" x14ac:dyDescent="0.3">
      <c r="A2173" s="3" t="s">
        <v>40</v>
      </c>
      <c r="B2173" s="1">
        <v>200277101</v>
      </c>
      <c r="C2173" s="1" t="s">
        <v>18</v>
      </c>
      <c r="D2173" s="1">
        <v>200277101</v>
      </c>
      <c r="E2173" s="1" t="s">
        <v>2104</v>
      </c>
      <c r="F2173" s="2">
        <v>1</v>
      </c>
      <c r="G2173" s="2" t="s">
        <v>13</v>
      </c>
      <c r="H2173" s="1">
        <v>0</v>
      </c>
      <c r="I2173" s="1">
        <v>0.1963</v>
      </c>
      <c r="J2173" s="2" t="s">
        <v>8</v>
      </c>
    </row>
    <row r="2174" spans="1:10" ht="12" customHeight="1" x14ac:dyDescent="0.3">
      <c r="A2174" s="3" t="s">
        <v>40</v>
      </c>
      <c r="B2174" s="1">
        <v>2002861</v>
      </c>
      <c r="C2174" s="1" t="s">
        <v>18</v>
      </c>
      <c r="D2174" s="1">
        <v>2002861</v>
      </c>
      <c r="E2174" s="1" t="s">
        <v>2105</v>
      </c>
      <c r="F2174" s="2">
        <v>1</v>
      </c>
      <c r="G2174" s="2" t="s">
        <v>13</v>
      </c>
      <c r="H2174" s="1">
        <v>0</v>
      </c>
      <c r="I2174" s="1">
        <v>0.1963</v>
      </c>
      <c r="J2174" s="2" t="s">
        <v>8</v>
      </c>
    </row>
    <row r="2175" spans="1:10" ht="12" customHeight="1" x14ac:dyDescent="0.3">
      <c r="A2175" s="3" t="s">
        <v>40</v>
      </c>
      <c r="B2175" s="1">
        <v>2002961</v>
      </c>
      <c r="C2175" s="1" t="s">
        <v>18</v>
      </c>
      <c r="D2175" s="1">
        <v>2002961</v>
      </c>
      <c r="E2175" s="1" t="s">
        <v>2106</v>
      </c>
      <c r="F2175" s="2">
        <v>1</v>
      </c>
      <c r="G2175" s="2" t="s">
        <v>13</v>
      </c>
      <c r="H2175" s="1">
        <v>0</v>
      </c>
      <c r="I2175" s="1">
        <v>0.1963</v>
      </c>
      <c r="J2175" s="2" t="s">
        <v>8</v>
      </c>
    </row>
    <row r="2176" spans="1:10" ht="12" customHeight="1" x14ac:dyDescent="0.3">
      <c r="A2176" s="3" t="s">
        <v>40</v>
      </c>
      <c r="B2176" s="1">
        <v>200273101</v>
      </c>
      <c r="C2176" s="1" t="s">
        <v>18</v>
      </c>
      <c r="D2176" s="1">
        <v>200273101</v>
      </c>
      <c r="E2176" s="1" t="s">
        <v>2107</v>
      </c>
      <c r="F2176" s="2">
        <v>1</v>
      </c>
      <c r="G2176" s="2" t="s">
        <v>13</v>
      </c>
      <c r="H2176" s="1">
        <v>0</v>
      </c>
      <c r="I2176" s="1">
        <v>0.1963</v>
      </c>
      <c r="J2176" s="2" t="s">
        <v>8</v>
      </c>
    </row>
    <row r="2177" spans="1:10" ht="12" customHeight="1" x14ac:dyDescent="0.3">
      <c r="A2177" s="3" t="s">
        <v>40</v>
      </c>
      <c r="B2177" s="1">
        <v>30006801</v>
      </c>
      <c r="C2177" s="1" t="s">
        <v>18</v>
      </c>
      <c r="D2177" s="1">
        <v>30006801</v>
      </c>
      <c r="E2177" s="1" t="s">
        <v>2108</v>
      </c>
      <c r="F2177" s="2">
        <v>1</v>
      </c>
      <c r="G2177" s="2" t="s">
        <v>13</v>
      </c>
      <c r="H2177" s="1">
        <v>0</v>
      </c>
      <c r="I2177" s="1">
        <v>0.1963</v>
      </c>
      <c r="J2177" s="2" t="s">
        <v>8</v>
      </c>
    </row>
    <row r="2178" spans="1:10" ht="12" customHeight="1" x14ac:dyDescent="0.3">
      <c r="A2178" s="3" t="s">
        <v>40</v>
      </c>
      <c r="B2178" s="1">
        <v>2002881</v>
      </c>
      <c r="C2178" s="1" t="s">
        <v>18</v>
      </c>
      <c r="D2178" s="1">
        <v>2002881</v>
      </c>
      <c r="E2178" s="1" t="s">
        <v>2109</v>
      </c>
      <c r="F2178" s="2">
        <v>1</v>
      </c>
      <c r="G2178" s="2" t="s">
        <v>13</v>
      </c>
      <c r="H2178" s="1">
        <v>0</v>
      </c>
      <c r="I2178" s="1">
        <v>0.1963</v>
      </c>
      <c r="J2178" s="2" t="s">
        <v>8</v>
      </c>
    </row>
    <row r="2179" spans="1:10" ht="12" customHeight="1" x14ac:dyDescent="0.3">
      <c r="A2179" s="3" t="s">
        <v>40</v>
      </c>
      <c r="B2179" s="1">
        <v>20033304</v>
      </c>
      <c r="C2179" s="1" t="s">
        <v>18</v>
      </c>
      <c r="D2179" s="1">
        <v>20033304</v>
      </c>
      <c r="E2179" s="1" t="s">
        <v>2110</v>
      </c>
      <c r="F2179" s="2">
        <v>1</v>
      </c>
      <c r="G2179" s="2" t="s">
        <v>13</v>
      </c>
      <c r="H2179" s="1">
        <v>0</v>
      </c>
      <c r="I2179" s="1">
        <v>0.1963</v>
      </c>
      <c r="J2179" s="2" t="s">
        <v>8</v>
      </c>
    </row>
    <row r="2180" spans="1:10" ht="12" customHeight="1" x14ac:dyDescent="0.3">
      <c r="A2180" s="3" t="s">
        <v>40</v>
      </c>
      <c r="B2180" s="1">
        <v>20033303</v>
      </c>
      <c r="C2180" s="1" t="s">
        <v>18</v>
      </c>
      <c r="D2180" s="1">
        <v>20033303</v>
      </c>
      <c r="E2180" s="1" t="s">
        <v>2111</v>
      </c>
      <c r="F2180" s="2">
        <v>1</v>
      </c>
      <c r="G2180" s="2" t="s">
        <v>13</v>
      </c>
      <c r="H2180" s="1">
        <v>0</v>
      </c>
      <c r="I2180" s="1">
        <v>0.1963</v>
      </c>
      <c r="J2180" s="2" t="s">
        <v>8</v>
      </c>
    </row>
    <row r="2181" spans="1:10" ht="12" customHeight="1" x14ac:dyDescent="0.3">
      <c r="A2181" s="3" t="s">
        <v>40</v>
      </c>
      <c r="B2181" s="1">
        <v>20060011</v>
      </c>
      <c r="C2181" s="1" t="s">
        <v>18</v>
      </c>
      <c r="D2181" s="1">
        <v>20060011</v>
      </c>
      <c r="E2181" s="1" t="s">
        <v>2112</v>
      </c>
      <c r="F2181" s="2">
        <v>1</v>
      </c>
      <c r="G2181" s="2" t="s">
        <v>13</v>
      </c>
      <c r="H2181" s="1">
        <v>0</v>
      </c>
      <c r="I2181" s="1">
        <v>0.1963</v>
      </c>
      <c r="J2181" s="2" t="s">
        <v>8</v>
      </c>
    </row>
    <row r="2182" spans="1:10" ht="12" customHeight="1" x14ac:dyDescent="0.3">
      <c r="A2182" s="3" t="s">
        <v>40</v>
      </c>
      <c r="B2182" s="1">
        <v>30082006</v>
      </c>
      <c r="C2182" s="1" t="s">
        <v>18</v>
      </c>
      <c r="D2182" s="1">
        <v>30082006</v>
      </c>
      <c r="E2182" s="1" t="s">
        <v>332</v>
      </c>
      <c r="F2182" s="2">
        <v>1</v>
      </c>
      <c r="G2182" s="2" t="s">
        <v>13</v>
      </c>
      <c r="H2182" s="1">
        <v>0</v>
      </c>
      <c r="I2182" s="1">
        <v>0.1963</v>
      </c>
      <c r="J2182" s="2" t="s">
        <v>8</v>
      </c>
    </row>
    <row r="2183" spans="1:10" ht="12" customHeight="1" x14ac:dyDescent="0.3">
      <c r="A2183" s="3" t="s">
        <v>40</v>
      </c>
      <c r="B2183" s="1">
        <v>30082006</v>
      </c>
      <c r="C2183" s="1" t="s">
        <v>18</v>
      </c>
      <c r="D2183" s="1">
        <v>30082006</v>
      </c>
      <c r="E2183" s="1" t="s">
        <v>332</v>
      </c>
      <c r="F2183" s="2">
        <v>1</v>
      </c>
      <c r="G2183" s="2" t="s">
        <v>13</v>
      </c>
      <c r="H2183" s="1">
        <v>0</v>
      </c>
      <c r="I2183" s="1">
        <v>0.1963</v>
      </c>
      <c r="J2183" s="2" t="s">
        <v>8</v>
      </c>
    </row>
    <row r="2184" spans="1:10" ht="12" customHeight="1" x14ac:dyDescent="0.3">
      <c r="A2184" s="3" t="s">
        <v>40</v>
      </c>
      <c r="B2184" s="1">
        <v>30082208</v>
      </c>
      <c r="C2184" s="1" t="s">
        <v>18</v>
      </c>
      <c r="D2184" s="1">
        <v>30082208</v>
      </c>
      <c r="E2184" s="1" t="s">
        <v>333</v>
      </c>
      <c r="F2184" s="2">
        <v>1</v>
      </c>
      <c r="G2184" s="2" t="s">
        <v>13</v>
      </c>
      <c r="H2184" s="1">
        <v>0</v>
      </c>
      <c r="I2184" s="1">
        <v>0.1963</v>
      </c>
      <c r="J2184" s="2" t="s">
        <v>8</v>
      </c>
    </row>
    <row r="2185" spans="1:10" ht="12" customHeight="1" x14ac:dyDescent="0.3">
      <c r="A2185" s="3" t="s">
        <v>40</v>
      </c>
      <c r="B2185" s="1">
        <v>30082208</v>
      </c>
      <c r="C2185" s="1" t="s">
        <v>18</v>
      </c>
      <c r="D2185" s="1">
        <v>30082208</v>
      </c>
      <c r="E2185" s="1" t="s">
        <v>333</v>
      </c>
      <c r="F2185" s="2">
        <v>1</v>
      </c>
      <c r="G2185" s="2" t="s">
        <v>13</v>
      </c>
      <c r="H2185" s="1">
        <v>0</v>
      </c>
      <c r="I2185" s="1">
        <v>0.1963</v>
      </c>
      <c r="J2185" s="2" t="s">
        <v>8</v>
      </c>
    </row>
    <row r="2186" spans="1:10" ht="12" customHeight="1" x14ac:dyDescent="0.3">
      <c r="A2186" s="3" t="s">
        <v>40</v>
      </c>
      <c r="B2186" s="1">
        <v>30082508</v>
      </c>
      <c r="C2186" s="1" t="s">
        <v>18</v>
      </c>
      <c r="D2186" s="1">
        <v>30082508</v>
      </c>
      <c r="E2186" s="1" t="s">
        <v>334</v>
      </c>
      <c r="F2186" s="2">
        <v>1</v>
      </c>
      <c r="G2186" s="2" t="s">
        <v>13</v>
      </c>
      <c r="H2186" s="1">
        <v>0</v>
      </c>
      <c r="I2186" s="1">
        <v>0.1963</v>
      </c>
      <c r="J2186" s="2" t="s">
        <v>8</v>
      </c>
    </row>
    <row r="2187" spans="1:10" ht="12" customHeight="1" x14ac:dyDescent="0.3">
      <c r="A2187" s="3" t="s">
        <v>40</v>
      </c>
      <c r="B2187" s="1">
        <v>30082508</v>
      </c>
      <c r="C2187" s="1" t="s">
        <v>18</v>
      </c>
      <c r="D2187" s="1">
        <v>30082508</v>
      </c>
      <c r="E2187" s="1" t="s">
        <v>334</v>
      </c>
      <c r="F2187" s="2">
        <v>1</v>
      </c>
      <c r="G2187" s="2" t="s">
        <v>13</v>
      </c>
      <c r="H2187" s="1">
        <v>0</v>
      </c>
      <c r="I2187" s="1">
        <v>0.1963</v>
      </c>
      <c r="J2187" s="2" t="s">
        <v>8</v>
      </c>
    </row>
    <row r="2188" spans="1:10" ht="12" customHeight="1" x14ac:dyDescent="0.3">
      <c r="A2188" s="3" t="s">
        <v>40</v>
      </c>
      <c r="B2188" s="1">
        <v>30080008</v>
      </c>
      <c r="C2188" s="1" t="s">
        <v>18</v>
      </c>
      <c r="D2188" s="1">
        <v>30080008</v>
      </c>
      <c r="E2188" s="1" t="s">
        <v>335</v>
      </c>
      <c r="F2188" s="2">
        <v>1</v>
      </c>
      <c r="G2188" s="2" t="s">
        <v>13</v>
      </c>
      <c r="H2188" s="1">
        <v>0</v>
      </c>
      <c r="I2188" s="1">
        <v>0.1963</v>
      </c>
      <c r="J2188" s="2" t="s">
        <v>8</v>
      </c>
    </row>
    <row r="2189" spans="1:10" ht="12" customHeight="1" x14ac:dyDescent="0.3">
      <c r="A2189" s="3" t="s">
        <v>40</v>
      </c>
      <c r="B2189" s="1">
        <v>30080008</v>
      </c>
      <c r="C2189" s="1" t="s">
        <v>18</v>
      </c>
      <c r="D2189" s="1">
        <v>30080008</v>
      </c>
      <c r="E2189" s="1" t="s">
        <v>335</v>
      </c>
      <c r="F2189" s="2">
        <v>1</v>
      </c>
      <c r="G2189" s="2" t="s">
        <v>13</v>
      </c>
      <c r="H2189" s="1">
        <v>0</v>
      </c>
      <c r="I2189" s="1">
        <v>0.1963</v>
      </c>
      <c r="J2189" s="2" t="s">
        <v>8</v>
      </c>
    </row>
    <row r="2190" spans="1:10" ht="12" customHeight="1" x14ac:dyDescent="0.3">
      <c r="A2190" s="3" t="s">
        <v>40</v>
      </c>
      <c r="B2190" s="1">
        <v>30080010</v>
      </c>
      <c r="C2190" s="1" t="s">
        <v>18</v>
      </c>
      <c r="D2190" s="1">
        <v>30080010</v>
      </c>
      <c r="E2190" s="1" t="s">
        <v>336</v>
      </c>
      <c r="F2190" s="2">
        <v>1</v>
      </c>
      <c r="G2190" s="2" t="s">
        <v>13</v>
      </c>
      <c r="H2190" s="1">
        <v>0</v>
      </c>
      <c r="I2190" s="1">
        <v>0.1963</v>
      </c>
      <c r="J2190" s="2" t="s">
        <v>8</v>
      </c>
    </row>
    <row r="2191" spans="1:10" ht="12" customHeight="1" x14ac:dyDescent="0.3">
      <c r="A2191" s="3" t="s">
        <v>40</v>
      </c>
      <c r="B2191" s="1">
        <v>30080010</v>
      </c>
      <c r="C2191" s="1" t="s">
        <v>18</v>
      </c>
      <c r="D2191" s="1">
        <v>30080010</v>
      </c>
      <c r="E2191" s="1" t="s">
        <v>336</v>
      </c>
      <c r="F2191" s="2">
        <v>1</v>
      </c>
      <c r="G2191" s="2" t="s">
        <v>13</v>
      </c>
      <c r="H2191" s="1">
        <v>0</v>
      </c>
      <c r="I2191" s="1">
        <v>0.1963</v>
      </c>
      <c r="J2191" s="2" t="s">
        <v>8</v>
      </c>
    </row>
    <row r="2192" spans="1:10" ht="12" customHeight="1" x14ac:dyDescent="0.3">
      <c r="A2192" s="3" t="s">
        <v>40</v>
      </c>
      <c r="B2192" s="1">
        <v>30080011</v>
      </c>
      <c r="C2192" s="1" t="s">
        <v>18</v>
      </c>
      <c r="D2192" s="1">
        <v>30080011</v>
      </c>
      <c r="E2192" s="1" t="s">
        <v>337</v>
      </c>
      <c r="F2192" s="2">
        <v>1</v>
      </c>
      <c r="G2192" s="2" t="s">
        <v>13</v>
      </c>
      <c r="H2192" s="1">
        <v>0</v>
      </c>
      <c r="I2192" s="1">
        <v>0.1963</v>
      </c>
      <c r="J2192" s="2" t="s">
        <v>8</v>
      </c>
    </row>
    <row r="2193" spans="1:10" ht="12" customHeight="1" x14ac:dyDescent="0.3">
      <c r="A2193" s="3" t="s">
        <v>40</v>
      </c>
      <c r="B2193" s="1">
        <v>30080011</v>
      </c>
      <c r="C2193" s="1" t="s">
        <v>18</v>
      </c>
      <c r="D2193" s="1">
        <v>30080011</v>
      </c>
      <c r="E2193" s="1" t="s">
        <v>337</v>
      </c>
      <c r="F2193" s="2">
        <v>1</v>
      </c>
      <c r="G2193" s="2" t="s">
        <v>13</v>
      </c>
      <c r="H2193" s="1">
        <v>0</v>
      </c>
      <c r="I2193" s="1">
        <v>0.1963</v>
      </c>
      <c r="J2193" s="2" t="s">
        <v>8</v>
      </c>
    </row>
    <row r="2194" spans="1:10" ht="12" customHeight="1" x14ac:dyDescent="0.3">
      <c r="A2194" s="3" t="s">
        <v>40</v>
      </c>
      <c r="B2194" s="1">
        <v>30080009</v>
      </c>
      <c r="C2194" s="1" t="s">
        <v>18</v>
      </c>
      <c r="D2194" s="1">
        <v>30080009</v>
      </c>
      <c r="E2194" s="1" t="s">
        <v>338</v>
      </c>
      <c r="F2194" s="2">
        <v>1</v>
      </c>
      <c r="G2194" s="2" t="s">
        <v>13</v>
      </c>
      <c r="H2194" s="1">
        <v>0</v>
      </c>
      <c r="I2194" s="1">
        <v>0.1963</v>
      </c>
      <c r="J2194" s="2" t="s">
        <v>8</v>
      </c>
    </row>
    <row r="2195" spans="1:10" ht="12" customHeight="1" x14ac:dyDescent="0.3">
      <c r="A2195" s="3" t="s">
        <v>40</v>
      </c>
      <c r="B2195" s="1">
        <v>30080009</v>
      </c>
      <c r="C2195" s="1" t="s">
        <v>18</v>
      </c>
      <c r="D2195" s="1">
        <v>30080009</v>
      </c>
      <c r="E2195" s="1" t="s">
        <v>338</v>
      </c>
      <c r="F2195" s="2">
        <v>1</v>
      </c>
      <c r="G2195" s="2" t="s">
        <v>13</v>
      </c>
      <c r="H2195" s="1">
        <v>0</v>
      </c>
      <c r="I2195" s="1">
        <v>0.1963</v>
      </c>
      <c r="J2195" s="2" t="s">
        <v>8</v>
      </c>
    </row>
    <row r="2196" spans="1:10" ht="12" customHeight="1" x14ac:dyDescent="0.3">
      <c r="A2196" s="3" t="s">
        <v>40</v>
      </c>
      <c r="B2196" s="1">
        <v>30076007</v>
      </c>
      <c r="C2196" s="1" t="s">
        <v>18</v>
      </c>
      <c r="D2196" s="1">
        <v>30076007</v>
      </c>
      <c r="E2196" s="1" t="s">
        <v>339</v>
      </c>
      <c r="F2196" s="2">
        <v>1</v>
      </c>
      <c r="G2196" s="2" t="s">
        <v>13</v>
      </c>
      <c r="H2196" s="1">
        <v>0</v>
      </c>
      <c r="I2196" s="1">
        <v>0.1963</v>
      </c>
      <c r="J2196" s="2" t="s">
        <v>8</v>
      </c>
    </row>
    <row r="2197" spans="1:10" ht="12" customHeight="1" x14ac:dyDescent="0.3">
      <c r="A2197" s="3" t="s">
        <v>40</v>
      </c>
      <c r="B2197" s="1">
        <v>30076007</v>
      </c>
      <c r="C2197" s="1" t="s">
        <v>18</v>
      </c>
      <c r="D2197" s="1">
        <v>30076007</v>
      </c>
      <c r="E2197" s="1" t="s">
        <v>339</v>
      </c>
      <c r="F2197" s="2">
        <v>1</v>
      </c>
      <c r="G2197" s="2" t="s">
        <v>13</v>
      </c>
      <c r="H2197" s="1">
        <v>0</v>
      </c>
      <c r="I2197" s="1">
        <v>0.1963</v>
      </c>
      <c r="J2197" s="2" t="s">
        <v>8</v>
      </c>
    </row>
    <row r="2198" spans="1:10" ht="12" customHeight="1" x14ac:dyDescent="0.3">
      <c r="A2198" s="3" t="s">
        <v>40</v>
      </c>
      <c r="B2198" s="1">
        <v>30076008</v>
      </c>
      <c r="C2198" s="1" t="s">
        <v>18</v>
      </c>
      <c r="D2198" s="1">
        <v>30076008</v>
      </c>
      <c r="E2198" s="1" t="s">
        <v>340</v>
      </c>
      <c r="F2198" s="2">
        <v>1</v>
      </c>
      <c r="G2198" s="2" t="s">
        <v>13</v>
      </c>
      <c r="H2198" s="1">
        <v>0</v>
      </c>
      <c r="I2198" s="1">
        <v>0.1963</v>
      </c>
      <c r="J2198" s="2" t="s">
        <v>8</v>
      </c>
    </row>
    <row r="2199" spans="1:10" ht="12" customHeight="1" x14ac:dyDescent="0.3">
      <c r="A2199" s="3" t="s">
        <v>40</v>
      </c>
      <c r="B2199" s="1">
        <v>30076008</v>
      </c>
      <c r="C2199" s="1" t="s">
        <v>18</v>
      </c>
      <c r="D2199" s="1">
        <v>30076008</v>
      </c>
      <c r="E2199" s="1" t="s">
        <v>340</v>
      </c>
      <c r="F2199" s="2">
        <v>1</v>
      </c>
      <c r="G2199" s="2" t="s">
        <v>13</v>
      </c>
      <c r="H2199" s="1">
        <v>0</v>
      </c>
      <c r="I2199" s="1">
        <v>0.1963</v>
      </c>
      <c r="J2199" s="2" t="s">
        <v>8</v>
      </c>
    </row>
    <row r="2200" spans="1:10" ht="12" customHeight="1" x14ac:dyDescent="0.3">
      <c r="A2200" s="3" t="s">
        <v>40</v>
      </c>
      <c r="B2200" s="1">
        <v>30074006</v>
      </c>
      <c r="C2200" s="1" t="s">
        <v>18</v>
      </c>
      <c r="D2200" s="1">
        <v>30074006</v>
      </c>
      <c r="E2200" s="1" t="s">
        <v>341</v>
      </c>
      <c r="F2200" s="2">
        <v>1</v>
      </c>
      <c r="G2200" s="2" t="s">
        <v>13</v>
      </c>
      <c r="H2200" s="1">
        <v>0</v>
      </c>
      <c r="I2200" s="1">
        <v>0.1963</v>
      </c>
      <c r="J2200" s="2" t="s">
        <v>8</v>
      </c>
    </row>
    <row r="2201" spans="1:10" ht="12" customHeight="1" x14ac:dyDescent="0.3">
      <c r="A2201" s="3" t="s">
        <v>40</v>
      </c>
      <c r="B2201" s="1">
        <v>30074006</v>
      </c>
      <c r="C2201" s="1" t="s">
        <v>18</v>
      </c>
      <c r="D2201" s="1">
        <v>30074006</v>
      </c>
      <c r="E2201" s="1" t="s">
        <v>341</v>
      </c>
      <c r="F2201" s="2">
        <v>1</v>
      </c>
      <c r="G2201" s="2" t="s">
        <v>13</v>
      </c>
      <c r="H2201" s="1">
        <v>0</v>
      </c>
      <c r="I2201" s="1">
        <v>0.1963</v>
      </c>
      <c r="J2201" s="2" t="s">
        <v>8</v>
      </c>
    </row>
    <row r="2202" spans="1:10" ht="12" customHeight="1" x14ac:dyDescent="0.3">
      <c r="A2202" s="3" t="s">
        <v>40</v>
      </c>
      <c r="B2202" s="1">
        <v>30074008</v>
      </c>
      <c r="C2202" s="1" t="s">
        <v>18</v>
      </c>
      <c r="D2202" s="1">
        <v>30074008</v>
      </c>
      <c r="E2202" s="1" t="s">
        <v>342</v>
      </c>
      <c r="F2202" s="2">
        <v>1</v>
      </c>
      <c r="G2202" s="2" t="s">
        <v>13</v>
      </c>
      <c r="H2202" s="1">
        <v>0</v>
      </c>
      <c r="I2202" s="1">
        <v>0.1963</v>
      </c>
      <c r="J2202" s="2" t="s">
        <v>8</v>
      </c>
    </row>
    <row r="2203" spans="1:10" ht="12" customHeight="1" x14ac:dyDescent="0.3">
      <c r="A2203" s="3" t="s">
        <v>40</v>
      </c>
      <c r="B2203" s="1">
        <v>30074008</v>
      </c>
      <c r="C2203" s="1" t="s">
        <v>18</v>
      </c>
      <c r="D2203" s="1">
        <v>30074008</v>
      </c>
      <c r="E2203" s="1" t="s">
        <v>342</v>
      </c>
      <c r="F2203" s="2">
        <v>1</v>
      </c>
      <c r="G2203" s="2" t="s">
        <v>13</v>
      </c>
      <c r="H2203" s="1">
        <v>0</v>
      </c>
      <c r="I2203" s="1">
        <v>0.1963</v>
      </c>
      <c r="J2203" s="2" t="s">
        <v>8</v>
      </c>
    </row>
    <row r="2204" spans="1:10" ht="12" customHeight="1" x14ac:dyDescent="0.3">
      <c r="A2204" s="3" t="s">
        <v>40</v>
      </c>
      <c r="B2204" s="1">
        <v>30008004</v>
      </c>
      <c r="C2204" s="1" t="s">
        <v>18</v>
      </c>
      <c r="D2204" s="1">
        <v>30008004</v>
      </c>
      <c r="E2204" s="1" t="s">
        <v>343</v>
      </c>
      <c r="F2204" s="2">
        <v>1</v>
      </c>
      <c r="G2204" s="2" t="s">
        <v>13</v>
      </c>
      <c r="H2204" s="1">
        <v>0</v>
      </c>
      <c r="I2204" s="1">
        <v>0.1963</v>
      </c>
      <c r="J2204" s="2" t="s">
        <v>8</v>
      </c>
    </row>
    <row r="2205" spans="1:10" ht="12" customHeight="1" x14ac:dyDescent="0.3">
      <c r="A2205" s="3" t="s">
        <v>40</v>
      </c>
      <c r="B2205" s="1">
        <v>30008004</v>
      </c>
      <c r="C2205" s="1" t="s">
        <v>18</v>
      </c>
      <c r="D2205" s="1">
        <v>30008004</v>
      </c>
      <c r="E2205" s="1" t="s">
        <v>343</v>
      </c>
      <c r="F2205" s="2">
        <v>1</v>
      </c>
      <c r="G2205" s="2" t="s">
        <v>13</v>
      </c>
      <c r="H2205" s="1">
        <v>0</v>
      </c>
      <c r="I2205" s="1">
        <v>0.1963</v>
      </c>
      <c r="J2205" s="2" t="s">
        <v>8</v>
      </c>
    </row>
    <row r="2206" spans="1:10" ht="12" customHeight="1" x14ac:dyDescent="0.3">
      <c r="A2206" s="3" t="s">
        <v>40</v>
      </c>
      <c r="B2206" s="1">
        <v>30002201</v>
      </c>
      <c r="C2206" s="1" t="s">
        <v>18</v>
      </c>
      <c r="D2206" s="1">
        <v>30002201</v>
      </c>
      <c r="E2206" s="1" t="s">
        <v>344</v>
      </c>
      <c r="F2206" s="2">
        <v>1</v>
      </c>
      <c r="G2206" s="2" t="s">
        <v>13</v>
      </c>
      <c r="H2206" s="1">
        <v>0</v>
      </c>
      <c r="I2206" s="1">
        <v>0.1963</v>
      </c>
      <c r="J2206" s="2" t="s">
        <v>8</v>
      </c>
    </row>
    <row r="2207" spans="1:10" ht="12" customHeight="1" x14ac:dyDescent="0.3">
      <c r="A2207" s="3" t="s">
        <v>40</v>
      </c>
      <c r="B2207" s="1">
        <v>30002201</v>
      </c>
      <c r="C2207" s="1" t="s">
        <v>18</v>
      </c>
      <c r="D2207" s="1">
        <v>30002201</v>
      </c>
      <c r="E2207" s="1" t="s">
        <v>344</v>
      </c>
      <c r="F2207" s="2">
        <v>1</v>
      </c>
      <c r="G2207" s="2" t="s">
        <v>13</v>
      </c>
      <c r="H2207" s="1">
        <v>0</v>
      </c>
      <c r="I2207" s="1">
        <v>0.1963</v>
      </c>
      <c r="J2207" s="2" t="s">
        <v>8</v>
      </c>
    </row>
    <row r="2208" spans="1:10" ht="12" customHeight="1" x14ac:dyDescent="0.3">
      <c r="A2208" s="3" t="s">
        <v>40</v>
      </c>
      <c r="B2208" s="1">
        <v>30004001</v>
      </c>
      <c r="C2208" s="1" t="s">
        <v>18</v>
      </c>
      <c r="D2208" s="1">
        <v>30004001</v>
      </c>
      <c r="E2208" s="1" t="s">
        <v>345</v>
      </c>
      <c r="F2208" s="2">
        <v>1</v>
      </c>
      <c r="G2208" s="2" t="s">
        <v>13</v>
      </c>
      <c r="H2208" s="1">
        <v>0</v>
      </c>
      <c r="I2208" s="1">
        <v>0.1963</v>
      </c>
      <c r="J2208" s="2" t="s">
        <v>8</v>
      </c>
    </row>
    <row r="2209" spans="1:10" ht="12" customHeight="1" x14ac:dyDescent="0.3">
      <c r="A2209" s="3" t="s">
        <v>40</v>
      </c>
      <c r="B2209" s="1">
        <v>30004001</v>
      </c>
      <c r="C2209" s="1" t="s">
        <v>18</v>
      </c>
      <c r="D2209" s="1">
        <v>30004001</v>
      </c>
      <c r="E2209" s="1" t="s">
        <v>345</v>
      </c>
      <c r="F2209" s="2">
        <v>1</v>
      </c>
      <c r="G2209" s="2" t="s">
        <v>13</v>
      </c>
      <c r="H2209" s="1">
        <v>0</v>
      </c>
      <c r="I2209" s="1">
        <v>0.1963</v>
      </c>
      <c r="J2209" s="2" t="s">
        <v>8</v>
      </c>
    </row>
    <row r="2210" spans="1:10" ht="12" customHeight="1" x14ac:dyDescent="0.3">
      <c r="A2210" s="3" t="s">
        <v>40</v>
      </c>
      <c r="B2210" s="1">
        <v>30020020</v>
      </c>
      <c r="C2210" s="1" t="s">
        <v>18</v>
      </c>
      <c r="D2210" s="1">
        <v>30020020</v>
      </c>
      <c r="E2210" s="1" t="s">
        <v>2113</v>
      </c>
      <c r="F2210" s="2">
        <v>1</v>
      </c>
      <c r="G2210" s="2" t="s">
        <v>13</v>
      </c>
      <c r="H2210" s="1">
        <v>0</v>
      </c>
      <c r="I2210" s="1">
        <v>0.1963</v>
      </c>
      <c r="J2210" s="2" t="s">
        <v>8</v>
      </c>
    </row>
    <row r="2211" spans="1:10" ht="12" customHeight="1" x14ac:dyDescent="0.3">
      <c r="A2211" s="3" t="s">
        <v>40</v>
      </c>
      <c r="B2211" s="1">
        <v>30020020</v>
      </c>
      <c r="C2211" s="1" t="s">
        <v>18</v>
      </c>
      <c r="D2211" s="1">
        <v>30020020</v>
      </c>
      <c r="E2211" s="1" t="s">
        <v>2113</v>
      </c>
      <c r="F2211" s="2">
        <v>1</v>
      </c>
      <c r="G2211" s="2" t="s">
        <v>13</v>
      </c>
      <c r="H2211" s="1">
        <v>0</v>
      </c>
      <c r="I2211" s="1">
        <v>0.1963</v>
      </c>
      <c r="J2211" s="2" t="s">
        <v>8</v>
      </c>
    </row>
    <row r="2212" spans="1:10" ht="12" customHeight="1" x14ac:dyDescent="0.3">
      <c r="A2212" s="3" t="s">
        <v>40</v>
      </c>
      <c r="B2212" s="1">
        <v>30020023</v>
      </c>
      <c r="C2212" s="1" t="s">
        <v>18</v>
      </c>
      <c r="D2212" s="1">
        <v>30020023</v>
      </c>
      <c r="E2212" s="1" t="s">
        <v>2114</v>
      </c>
      <c r="F2212" s="2">
        <v>1</v>
      </c>
      <c r="G2212" s="2" t="s">
        <v>13</v>
      </c>
      <c r="H2212" s="1">
        <v>0</v>
      </c>
      <c r="I2212" s="1">
        <v>0.1963</v>
      </c>
      <c r="J2212" s="2" t="s">
        <v>8</v>
      </c>
    </row>
    <row r="2213" spans="1:10" ht="12" customHeight="1" x14ac:dyDescent="0.3">
      <c r="A2213" s="3" t="s">
        <v>40</v>
      </c>
      <c r="B2213" s="1">
        <v>30020023</v>
      </c>
      <c r="C2213" s="1" t="s">
        <v>18</v>
      </c>
      <c r="D2213" s="1">
        <v>30020023</v>
      </c>
      <c r="E2213" s="1" t="s">
        <v>2114</v>
      </c>
      <c r="F2213" s="2">
        <v>1</v>
      </c>
      <c r="G2213" s="2" t="s">
        <v>13</v>
      </c>
      <c r="H2213" s="1">
        <v>0</v>
      </c>
      <c r="I2213" s="1">
        <v>0.1963</v>
      </c>
      <c r="J2213" s="2" t="s">
        <v>8</v>
      </c>
    </row>
    <row r="2214" spans="1:10" ht="12" customHeight="1" x14ac:dyDescent="0.3">
      <c r="A2214" s="3" t="s">
        <v>40</v>
      </c>
      <c r="B2214" s="1">
        <v>30020025</v>
      </c>
      <c r="C2214" s="1" t="s">
        <v>18</v>
      </c>
      <c r="D2214" s="1">
        <v>30020025</v>
      </c>
      <c r="E2214" s="1" t="s">
        <v>2115</v>
      </c>
      <c r="F2214" s="2">
        <v>1</v>
      </c>
      <c r="G2214" s="2" t="s">
        <v>13</v>
      </c>
      <c r="H2214" s="1">
        <v>0</v>
      </c>
      <c r="I2214" s="1">
        <v>0.1963</v>
      </c>
      <c r="J2214" s="2" t="s">
        <v>8</v>
      </c>
    </row>
    <row r="2215" spans="1:10" ht="12" customHeight="1" x14ac:dyDescent="0.3">
      <c r="A2215" s="3" t="s">
        <v>40</v>
      </c>
      <c r="B2215" s="1">
        <v>30020025</v>
      </c>
      <c r="C2215" s="1" t="s">
        <v>18</v>
      </c>
      <c r="D2215" s="1">
        <v>30020025</v>
      </c>
      <c r="E2215" s="1" t="s">
        <v>2115</v>
      </c>
      <c r="F2215" s="2">
        <v>1</v>
      </c>
      <c r="G2215" s="2" t="s">
        <v>13</v>
      </c>
      <c r="H2215" s="1">
        <v>0</v>
      </c>
      <c r="I2215" s="1">
        <v>0.1963</v>
      </c>
      <c r="J2215" s="2" t="s">
        <v>8</v>
      </c>
    </row>
    <row r="2216" spans="1:10" ht="12" customHeight="1" x14ac:dyDescent="0.3">
      <c r="A2216" s="3" t="s">
        <v>40</v>
      </c>
      <c r="B2216" s="1">
        <v>30008004</v>
      </c>
      <c r="C2216" s="1" t="s">
        <v>18</v>
      </c>
      <c r="D2216" s="1">
        <v>30008004</v>
      </c>
      <c r="E2216" s="1" t="s">
        <v>2116</v>
      </c>
      <c r="F2216" s="2">
        <v>1</v>
      </c>
      <c r="G2216" s="2" t="s">
        <v>13</v>
      </c>
      <c r="H2216" s="1">
        <v>0</v>
      </c>
      <c r="I2216" s="1">
        <v>0.1963</v>
      </c>
      <c r="J2216" s="2" t="s">
        <v>8</v>
      </c>
    </row>
    <row r="2217" spans="1:10" ht="12" customHeight="1" x14ac:dyDescent="0.3">
      <c r="A2217" s="3" t="s">
        <v>40</v>
      </c>
      <c r="B2217" s="1">
        <v>30008004</v>
      </c>
      <c r="C2217" s="1" t="s">
        <v>18</v>
      </c>
      <c r="D2217" s="1">
        <v>30008004</v>
      </c>
      <c r="E2217" s="1" t="s">
        <v>2116</v>
      </c>
      <c r="F2217" s="2">
        <v>1</v>
      </c>
      <c r="G2217" s="2" t="s">
        <v>13</v>
      </c>
      <c r="H2217" s="1">
        <v>0</v>
      </c>
      <c r="I2217" s="1">
        <v>0.1963</v>
      </c>
      <c r="J2217" s="2" t="s">
        <v>8</v>
      </c>
    </row>
    <row r="2218" spans="1:10" ht="12" customHeight="1" x14ac:dyDescent="0.3">
      <c r="A2218" s="3" t="s">
        <v>40</v>
      </c>
      <c r="B2218" s="1">
        <v>30006201</v>
      </c>
      <c r="C2218" s="1" t="s">
        <v>18</v>
      </c>
      <c r="D2218" s="1">
        <v>30006201</v>
      </c>
      <c r="E2218" s="1" t="s">
        <v>2117</v>
      </c>
      <c r="F2218" s="2">
        <v>1</v>
      </c>
      <c r="G2218" s="2" t="s">
        <v>13</v>
      </c>
      <c r="H2218" s="1">
        <v>0</v>
      </c>
      <c r="I2218" s="1">
        <v>0.1963</v>
      </c>
      <c r="J2218" s="2" t="s">
        <v>8</v>
      </c>
    </row>
    <row r="2219" spans="1:10" ht="12" customHeight="1" x14ac:dyDescent="0.3">
      <c r="A2219" s="3" t="s">
        <v>40</v>
      </c>
      <c r="B2219" s="1">
        <v>30006201</v>
      </c>
      <c r="C2219" s="1" t="s">
        <v>18</v>
      </c>
      <c r="D2219" s="1">
        <v>30006201</v>
      </c>
      <c r="E2219" s="1" t="s">
        <v>2117</v>
      </c>
      <c r="F2219" s="2">
        <v>1</v>
      </c>
      <c r="G2219" s="2" t="s">
        <v>13</v>
      </c>
      <c r="H2219" s="1">
        <v>0</v>
      </c>
      <c r="I2219" s="1">
        <v>0.1963</v>
      </c>
      <c r="J2219" s="2" t="s">
        <v>8</v>
      </c>
    </row>
    <row r="2220" spans="1:10" ht="12" customHeight="1" x14ac:dyDescent="0.3">
      <c r="A2220" s="3" t="s">
        <v>40</v>
      </c>
      <c r="B2220" s="1">
        <v>30009604</v>
      </c>
      <c r="C2220" s="1" t="s">
        <v>18</v>
      </c>
      <c r="D2220" s="1">
        <v>30009604</v>
      </c>
      <c r="E2220" s="1" t="s">
        <v>2118</v>
      </c>
      <c r="F2220" s="2">
        <v>1</v>
      </c>
      <c r="G2220" s="2" t="s">
        <v>13</v>
      </c>
      <c r="H2220" s="1">
        <v>0</v>
      </c>
      <c r="I2220" s="1">
        <v>0.1963</v>
      </c>
      <c r="J2220" s="2" t="s">
        <v>8</v>
      </c>
    </row>
    <row r="2221" spans="1:10" ht="12" customHeight="1" x14ac:dyDescent="0.3">
      <c r="A2221" s="3" t="s">
        <v>40</v>
      </c>
      <c r="B2221" s="1">
        <v>30009604</v>
      </c>
      <c r="C2221" s="1" t="s">
        <v>18</v>
      </c>
      <c r="D2221" s="1">
        <v>30009604</v>
      </c>
      <c r="E2221" s="1" t="s">
        <v>2118</v>
      </c>
      <c r="F2221" s="2">
        <v>1</v>
      </c>
      <c r="G2221" s="2" t="s">
        <v>13</v>
      </c>
      <c r="H2221" s="1">
        <v>0</v>
      </c>
      <c r="I2221" s="1">
        <v>0.1963</v>
      </c>
      <c r="J2221" s="2" t="s">
        <v>8</v>
      </c>
    </row>
    <row r="2222" spans="1:10" ht="12" customHeight="1" x14ac:dyDescent="0.3">
      <c r="A2222" s="3" t="s">
        <v>40</v>
      </c>
      <c r="B2222" s="1">
        <v>30004510</v>
      </c>
      <c r="C2222" s="1" t="s">
        <v>18</v>
      </c>
      <c r="D2222" s="1">
        <v>30004510</v>
      </c>
      <c r="E2222" s="1" t="s">
        <v>2119</v>
      </c>
      <c r="F2222" s="2">
        <v>1</v>
      </c>
      <c r="G2222" s="2" t="s">
        <v>13</v>
      </c>
      <c r="H2222" s="1">
        <v>0</v>
      </c>
      <c r="I2222" s="1">
        <v>0.1963</v>
      </c>
      <c r="J2222" s="2" t="s">
        <v>8</v>
      </c>
    </row>
    <row r="2223" spans="1:10" ht="12" customHeight="1" x14ac:dyDescent="0.3">
      <c r="A2223" s="3" t="s">
        <v>40</v>
      </c>
      <c r="B2223" s="1">
        <v>30004510</v>
      </c>
      <c r="C2223" s="1" t="s">
        <v>18</v>
      </c>
      <c r="D2223" s="1">
        <v>30004510</v>
      </c>
      <c r="E2223" s="1" t="s">
        <v>2119</v>
      </c>
      <c r="F2223" s="2">
        <v>1</v>
      </c>
      <c r="G2223" s="2" t="s">
        <v>13</v>
      </c>
      <c r="H2223" s="1">
        <v>0</v>
      </c>
      <c r="I2223" s="1">
        <v>0.1963</v>
      </c>
      <c r="J2223" s="2" t="s">
        <v>8</v>
      </c>
    </row>
    <row r="2224" spans="1:10" ht="12" customHeight="1" x14ac:dyDescent="0.3">
      <c r="A2224" s="3" t="s">
        <v>40</v>
      </c>
      <c r="B2224" s="1">
        <v>30002010</v>
      </c>
      <c r="C2224" s="1" t="s">
        <v>18</v>
      </c>
      <c r="D2224" s="1">
        <v>30002010</v>
      </c>
      <c r="E2224" s="1" t="s">
        <v>2120</v>
      </c>
      <c r="F2224" s="2">
        <v>1</v>
      </c>
      <c r="G2224" s="2" t="s">
        <v>13</v>
      </c>
      <c r="H2224" s="1">
        <v>0</v>
      </c>
      <c r="I2224" s="1">
        <v>0.1963</v>
      </c>
      <c r="J2224" s="2" t="s">
        <v>8</v>
      </c>
    </row>
    <row r="2225" spans="1:10" ht="12" customHeight="1" x14ac:dyDescent="0.3">
      <c r="A2225" s="3" t="s">
        <v>40</v>
      </c>
      <c r="B2225" s="1">
        <v>30002010</v>
      </c>
      <c r="C2225" s="1" t="s">
        <v>18</v>
      </c>
      <c r="D2225" s="1">
        <v>30002010</v>
      </c>
      <c r="E2225" s="1" t="s">
        <v>2120</v>
      </c>
      <c r="F2225" s="2">
        <v>1</v>
      </c>
      <c r="G2225" s="2" t="s">
        <v>13</v>
      </c>
      <c r="H2225" s="1">
        <v>0</v>
      </c>
      <c r="I2225" s="1">
        <v>0.1963</v>
      </c>
      <c r="J2225" s="2" t="s">
        <v>8</v>
      </c>
    </row>
    <row r="2226" spans="1:10" ht="12" customHeight="1" x14ac:dyDescent="0.3">
      <c r="A2226" s="3" t="s">
        <v>40</v>
      </c>
      <c r="B2226" s="1">
        <v>30082008</v>
      </c>
      <c r="C2226" s="1" t="s">
        <v>18</v>
      </c>
      <c r="D2226" s="1">
        <v>30082008</v>
      </c>
      <c r="E2226" s="1" t="s">
        <v>2121</v>
      </c>
      <c r="F2226" s="2">
        <v>1</v>
      </c>
      <c r="G2226" s="2" t="s">
        <v>13</v>
      </c>
      <c r="H2226" s="1">
        <v>0</v>
      </c>
      <c r="I2226" s="1">
        <v>0.1963</v>
      </c>
      <c r="J2226" s="2" t="s">
        <v>8</v>
      </c>
    </row>
    <row r="2227" spans="1:10" ht="12" customHeight="1" x14ac:dyDescent="0.3">
      <c r="A2227" s="3" t="s">
        <v>40</v>
      </c>
      <c r="B2227" s="1">
        <v>30082008</v>
      </c>
      <c r="C2227" s="1" t="s">
        <v>18</v>
      </c>
      <c r="D2227" s="1">
        <v>30082008</v>
      </c>
      <c r="E2227" s="1" t="s">
        <v>2121</v>
      </c>
      <c r="F2227" s="2">
        <v>1</v>
      </c>
      <c r="G2227" s="2" t="s">
        <v>13</v>
      </c>
      <c r="H2227" s="1">
        <v>0</v>
      </c>
      <c r="I2227" s="1">
        <v>0.1963</v>
      </c>
      <c r="J2227" s="2" t="s">
        <v>8</v>
      </c>
    </row>
    <row r="2228" spans="1:10" ht="12" customHeight="1" x14ac:dyDescent="0.3">
      <c r="A2228" s="3" t="s">
        <v>40</v>
      </c>
      <c r="B2228" s="1">
        <v>30082009</v>
      </c>
      <c r="C2228" s="1" t="s">
        <v>18</v>
      </c>
      <c r="D2228" s="1">
        <v>30082009</v>
      </c>
      <c r="E2228" s="1" t="s">
        <v>2122</v>
      </c>
      <c r="F2228" s="2">
        <v>1</v>
      </c>
      <c r="G2228" s="2" t="s">
        <v>13</v>
      </c>
      <c r="H2228" s="1">
        <v>0</v>
      </c>
      <c r="I2228" s="1">
        <v>0.1963</v>
      </c>
      <c r="J2228" s="2" t="s">
        <v>8</v>
      </c>
    </row>
    <row r="2229" spans="1:10" ht="12" customHeight="1" x14ac:dyDescent="0.3">
      <c r="A2229" s="3" t="s">
        <v>40</v>
      </c>
      <c r="B2229" s="1">
        <v>30082009</v>
      </c>
      <c r="C2229" s="1" t="s">
        <v>18</v>
      </c>
      <c r="D2229" s="1">
        <v>30082009</v>
      </c>
      <c r="E2229" s="1" t="s">
        <v>2122</v>
      </c>
      <c r="F2229" s="2">
        <v>1</v>
      </c>
      <c r="G2229" s="2" t="s">
        <v>13</v>
      </c>
      <c r="H2229" s="1">
        <v>0</v>
      </c>
      <c r="I2229" s="1">
        <v>0.1963</v>
      </c>
      <c r="J2229" s="2" t="s">
        <v>8</v>
      </c>
    </row>
    <row r="2230" spans="1:10" ht="12" customHeight="1" x14ac:dyDescent="0.3">
      <c r="A2230" s="3" t="s">
        <v>40</v>
      </c>
      <c r="B2230" s="1">
        <v>30052001</v>
      </c>
      <c r="C2230" s="1" t="s">
        <v>18</v>
      </c>
      <c r="D2230" s="1">
        <v>30052001</v>
      </c>
      <c r="E2230" s="1" t="s">
        <v>2123</v>
      </c>
      <c r="F2230" s="2">
        <v>1</v>
      </c>
      <c r="G2230" s="2" t="s">
        <v>13</v>
      </c>
      <c r="H2230" s="1">
        <v>0</v>
      </c>
      <c r="I2230" s="1">
        <v>0.1963</v>
      </c>
      <c r="J2230" s="2" t="s">
        <v>8</v>
      </c>
    </row>
    <row r="2231" spans="1:10" ht="12" customHeight="1" x14ac:dyDescent="0.3">
      <c r="A2231" s="3" t="s">
        <v>40</v>
      </c>
      <c r="B2231" s="1">
        <v>30052001</v>
      </c>
      <c r="C2231" s="1" t="s">
        <v>18</v>
      </c>
      <c r="D2231" s="1">
        <v>30052001</v>
      </c>
      <c r="E2231" s="1" t="s">
        <v>2123</v>
      </c>
      <c r="F2231" s="2">
        <v>1</v>
      </c>
      <c r="G2231" s="2" t="s">
        <v>13</v>
      </c>
      <c r="H2231" s="1">
        <v>0</v>
      </c>
      <c r="I2231" s="1">
        <v>0.1963</v>
      </c>
      <c r="J2231" s="2" t="s">
        <v>8</v>
      </c>
    </row>
    <row r="2232" spans="1:10" ht="12" customHeight="1" x14ac:dyDescent="0.3">
      <c r="A2232" s="3" t="s">
        <v>40</v>
      </c>
      <c r="B2232" s="1">
        <v>30083208</v>
      </c>
      <c r="C2232" s="1" t="s">
        <v>18</v>
      </c>
      <c r="D2232" s="1">
        <v>30083208</v>
      </c>
      <c r="E2232" s="1" t="s">
        <v>2124</v>
      </c>
      <c r="F2232" s="2">
        <v>1</v>
      </c>
      <c r="G2232" s="2" t="s">
        <v>13</v>
      </c>
      <c r="H2232" s="1">
        <v>0</v>
      </c>
      <c r="I2232" s="1">
        <v>0.1963</v>
      </c>
      <c r="J2232" s="2" t="s">
        <v>8</v>
      </c>
    </row>
    <row r="2233" spans="1:10" ht="12" customHeight="1" x14ac:dyDescent="0.3">
      <c r="A2233" s="3" t="s">
        <v>40</v>
      </c>
      <c r="B2233" s="1">
        <v>30083208</v>
      </c>
      <c r="C2233" s="1" t="s">
        <v>18</v>
      </c>
      <c r="D2233" s="1">
        <v>30083208</v>
      </c>
      <c r="E2233" s="1" t="s">
        <v>2124</v>
      </c>
      <c r="F2233" s="2">
        <v>1</v>
      </c>
      <c r="G2233" s="2" t="s">
        <v>13</v>
      </c>
      <c r="H2233" s="1">
        <v>0</v>
      </c>
      <c r="I2233" s="1">
        <v>0.1963</v>
      </c>
      <c r="J2233" s="2" t="s">
        <v>8</v>
      </c>
    </row>
    <row r="2234" spans="1:10" ht="12" customHeight="1" x14ac:dyDescent="0.3">
      <c r="A2234" s="3" t="s">
        <v>40</v>
      </c>
      <c r="B2234" s="1">
        <v>30032107</v>
      </c>
      <c r="C2234" s="1" t="s">
        <v>18</v>
      </c>
      <c r="D2234" s="1">
        <v>30032107</v>
      </c>
      <c r="E2234" s="1" t="s">
        <v>2125</v>
      </c>
      <c r="F2234" s="2">
        <v>1</v>
      </c>
      <c r="G2234" s="2" t="s">
        <v>13</v>
      </c>
      <c r="H2234" s="1">
        <v>0</v>
      </c>
      <c r="I2234" s="1">
        <v>0.1963</v>
      </c>
      <c r="J2234" s="2" t="s">
        <v>8</v>
      </c>
    </row>
    <row r="2235" spans="1:10" ht="12" customHeight="1" x14ac:dyDescent="0.3">
      <c r="A2235" s="3" t="s">
        <v>40</v>
      </c>
      <c r="B2235" s="1">
        <v>30032107</v>
      </c>
      <c r="C2235" s="1" t="s">
        <v>18</v>
      </c>
      <c r="D2235" s="1">
        <v>30032107</v>
      </c>
      <c r="E2235" s="1" t="s">
        <v>2125</v>
      </c>
      <c r="F2235" s="2">
        <v>1</v>
      </c>
      <c r="G2235" s="2" t="s">
        <v>13</v>
      </c>
      <c r="H2235" s="1">
        <v>0</v>
      </c>
      <c r="I2235" s="1">
        <v>0.1963</v>
      </c>
      <c r="J2235" s="2" t="s">
        <v>8</v>
      </c>
    </row>
    <row r="2236" spans="1:10" ht="12" customHeight="1" x14ac:dyDescent="0.3">
      <c r="A2236" s="3" t="s">
        <v>40</v>
      </c>
      <c r="B2236" s="1">
        <v>30034107</v>
      </c>
      <c r="C2236" s="1" t="s">
        <v>18</v>
      </c>
      <c r="D2236" s="1">
        <v>30034107</v>
      </c>
      <c r="E2236" s="1" t="s">
        <v>2126</v>
      </c>
      <c r="F2236" s="2">
        <v>1</v>
      </c>
      <c r="G2236" s="2" t="s">
        <v>13</v>
      </c>
      <c r="H2236" s="1">
        <v>0</v>
      </c>
      <c r="I2236" s="1">
        <v>0.1963</v>
      </c>
      <c r="J2236" s="2" t="s">
        <v>8</v>
      </c>
    </row>
    <row r="2237" spans="1:10" ht="12" customHeight="1" x14ac:dyDescent="0.3">
      <c r="A2237" s="3" t="s">
        <v>40</v>
      </c>
      <c r="B2237" s="1">
        <v>30034107</v>
      </c>
      <c r="C2237" s="1" t="s">
        <v>18</v>
      </c>
      <c r="D2237" s="1">
        <v>30034107</v>
      </c>
      <c r="E2237" s="1" t="s">
        <v>2126</v>
      </c>
      <c r="F2237" s="2">
        <v>1</v>
      </c>
      <c r="G2237" s="2" t="s">
        <v>13</v>
      </c>
      <c r="H2237" s="1">
        <v>0</v>
      </c>
      <c r="I2237" s="1">
        <v>0.1963</v>
      </c>
      <c r="J2237" s="2" t="s">
        <v>8</v>
      </c>
    </row>
    <row r="2238" spans="1:10" ht="12" customHeight="1" x14ac:dyDescent="0.3">
      <c r="A2238" s="3" t="s">
        <v>40</v>
      </c>
      <c r="B2238" s="1">
        <v>30036107</v>
      </c>
      <c r="C2238" s="1" t="s">
        <v>18</v>
      </c>
      <c r="D2238" s="1">
        <v>30036107</v>
      </c>
      <c r="E2238" s="1" t="s">
        <v>2127</v>
      </c>
      <c r="F2238" s="2">
        <v>1</v>
      </c>
      <c r="G2238" s="2" t="s">
        <v>13</v>
      </c>
      <c r="H2238" s="1">
        <v>0</v>
      </c>
      <c r="I2238" s="1">
        <v>0.1963</v>
      </c>
      <c r="J2238" s="2" t="s">
        <v>8</v>
      </c>
    </row>
    <row r="2239" spans="1:10" ht="12" customHeight="1" x14ac:dyDescent="0.3">
      <c r="A2239" s="3" t="s">
        <v>40</v>
      </c>
      <c r="B2239" s="1">
        <v>30036107</v>
      </c>
      <c r="C2239" s="1" t="s">
        <v>18</v>
      </c>
      <c r="D2239" s="1">
        <v>30036107</v>
      </c>
      <c r="E2239" s="1" t="s">
        <v>2127</v>
      </c>
      <c r="F2239" s="2">
        <v>1</v>
      </c>
      <c r="G2239" s="2" t="s">
        <v>13</v>
      </c>
      <c r="H2239" s="1">
        <v>0</v>
      </c>
      <c r="I2239" s="1">
        <v>0.1963</v>
      </c>
      <c r="J2239" s="2" t="s">
        <v>8</v>
      </c>
    </row>
    <row r="2240" spans="1:10" ht="12" customHeight="1" x14ac:dyDescent="0.3">
      <c r="A2240" s="3" t="s">
        <v>40</v>
      </c>
      <c r="B2240" s="1">
        <v>30030107</v>
      </c>
      <c r="C2240" s="1" t="s">
        <v>18</v>
      </c>
      <c r="D2240" s="1">
        <v>30030107</v>
      </c>
      <c r="E2240" s="1" t="s">
        <v>2128</v>
      </c>
      <c r="F2240" s="2">
        <v>1</v>
      </c>
      <c r="G2240" s="2" t="s">
        <v>13</v>
      </c>
      <c r="H2240" s="1">
        <v>0</v>
      </c>
      <c r="I2240" s="1">
        <v>0.1963</v>
      </c>
      <c r="J2240" s="2" t="s">
        <v>8</v>
      </c>
    </row>
    <row r="2241" spans="1:10" ht="12" customHeight="1" x14ac:dyDescent="0.3">
      <c r="A2241" s="3" t="s">
        <v>40</v>
      </c>
      <c r="B2241" s="1">
        <v>30030107</v>
      </c>
      <c r="C2241" s="1" t="s">
        <v>18</v>
      </c>
      <c r="D2241" s="1">
        <v>30030107</v>
      </c>
      <c r="E2241" s="1" t="s">
        <v>2128</v>
      </c>
      <c r="F2241" s="2">
        <v>1</v>
      </c>
      <c r="G2241" s="2" t="s">
        <v>13</v>
      </c>
      <c r="H2241" s="1">
        <v>0</v>
      </c>
      <c r="I2241" s="1">
        <v>0.1963</v>
      </c>
      <c r="J2241" s="2" t="s">
        <v>8</v>
      </c>
    </row>
    <row r="2242" spans="1:10" ht="12" customHeight="1" x14ac:dyDescent="0.3">
      <c r="A2242" s="3" t="s">
        <v>40</v>
      </c>
      <c r="B2242" s="1">
        <v>30083101</v>
      </c>
      <c r="C2242" s="1" t="s">
        <v>18</v>
      </c>
      <c r="D2242" s="1">
        <v>30083101</v>
      </c>
      <c r="E2242" s="1" t="s">
        <v>2129</v>
      </c>
      <c r="F2242" s="2">
        <v>1</v>
      </c>
      <c r="G2242" s="2" t="s">
        <v>13</v>
      </c>
      <c r="H2242" s="1">
        <v>0</v>
      </c>
      <c r="I2242" s="1">
        <v>0.1963</v>
      </c>
      <c r="J2242" s="2" t="s">
        <v>8</v>
      </c>
    </row>
    <row r="2243" spans="1:10" ht="12" customHeight="1" x14ac:dyDescent="0.3">
      <c r="A2243" s="3" t="s">
        <v>40</v>
      </c>
      <c r="B2243" s="1">
        <v>30083101</v>
      </c>
      <c r="C2243" s="1" t="s">
        <v>18</v>
      </c>
      <c r="D2243" s="1">
        <v>30083101</v>
      </c>
      <c r="E2243" s="1" t="s">
        <v>2129</v>
      </c>
      <c r="F2243" s="2">
        <v>1</v>
      </c>
      <c r="G2243" s="2" t="s">
        <v>13</v>
      </c>
      <c r="H2243" s="1">
        <v>0</v>
      </c>
      <c r="I2243" s="1">
        <v>0.1963</v>
      </c>
      <c r="J2243" s="2" t="s">
        <v>8</v>
      </c>
    </row>
    <row r="2244" spans="1:10" ht="12" customHeight="1" x14ac:dyDescent="0.3">
      <c r="A2244" s="3" t="s">
        <v>40</v>
      </c>
      <c r="B2244" s="1">
        <v>30083301</v>
      </c>
      <c r="C2244" s="1" t="s">
        <v>18</v>
      </c>
      <c r="D2244" s="1">
        <v>30083301</v>
      </c>
      <c r="E2244" s="1" t="s">
        <v>2130</v>
      </c>
      <c r="F2244" s="2">
        <v>1</v>
      </c>
      <c r="G2244" s="2" t="s">
        <v>13</v>
      </c>
      <c r="H2244" s="1">
        <v>0</v>
      </c>
      <c r="I2244" s="1">
        <v>0.1963</v>
      </c>
      <c r="J2244" s="2" t="s">
        <v>8</v>
      </c>
    </row>
    <row r="2245" spans="1:10" ht="12" customHeight="1" x14ac:dyDescent="0.3">
      <c r="A2245" s="3" t="s">
        <v>40</v>
      </c>
      <c r="B2245" s="1">
        <v>30083301</v>
      </c>
      <c r="C2245" s="1" t="s">
        <v>18</v>
      </c>
      <c r="D2245" s="1">
        <v>30083301</v>
      </c>
      <c r="E2245" s="1" t="s">
        <v>2130</v>
      </c>
      <c r="F2245" s="2">
        <v>1</v>
      </c>
      <c r="G2245" s="2" t="s">
        <v>13</v>
      </c>
      <c r="H2245" s="1">
        <v>0</v>
      </c>
      <c r="I2245" s="1">
        <v>0.1963</v>
      </c>
      <c r="J2245" s="2" t="s">
        <v>8</v>
      </c>
    </row>
    <row r="2246" spans="1:10" ht="12" customHeight="1" x14ac:dyDescent="0.3">
      <c r="A2246" s="3" t="s">
        <v>40</v>
      </c>
      <c r="B2246" s="1">
        <v>30082401</v>
      </c>
      <c r="C2246" s="1" t="s">
        <v>18</v>
      </c>
      <c r="D2246" s="1">
        <v>30082401</v>
      </c>
      <c r="E2246" s="1" t="s">
        <v>2131</v>
      </c>
      <c r="F2246" s="2">
        <v>1</v>
      </c>
      <c r="G2246" s="2" t="s">
        <v>13</v>
      </c>
      <c r="H2246" s="1">
        <v>0</v>
      </c>
      <c r="I2246" s="1">
        <v>0.1963</v>
      </c>
      <c r="J2246" s="2" t="s">
        <v>8</v>
      </c>
    </row>
    <row r="2247" spans="1:10" ht="12" customHeight="1" x14ac:dyDescent="0.3">
      <c r="A2247" s="3" t="s">
        <v>40</v>
      </c>
      <c r="B2247" s="1">
        <v>30082401</v>
      </c>
      <c r="C2247" s="1" t="s">
        <v>18</v>
      </c>
      <c r="D2247" s="1">
        <v>30082401</v>
      </c>
      <c r="E2247" s="1" t="s">
        <v>2131</v>
      </c>
      <c r="F2247" s="2">
        <v>1</v>
      </c>
      <c r="G2247" s="2" t="s">
        <v>13</v>
      </c>
      <c r="H2247" s="1">
        <v>0</v>
      </c>
      <c r="I2247" s="1">
        <v>0.1963</v>
      </c>
      <c r="J2247" s="2" t="s">
        <v>8</v>
      </c>
    </row>
    <row r="2248" spans="1:10" ht="12" customHeight="1" x14ac:dyDescent="0.3">
      <c r="A2248" s="3" t="s">
        <v>40</v>
      </c>
      <c r="B2248" s="1">
        <v>30002010</v>
      </c>
      <c r="C2248" s="1" t="s">
        <v>18</v>
      </c>
      <c r="D2248" s="1">
        <v>30002010</v>
      </c>
      <c r="E2248" s="1" t="s">
        <v>2132</v>
      </c>
      <c r="F2248" s="2">
        <v>1</v>
      </c>
      <c r="G2248" s="2" t="s">
        <v>13</v>
      </c>
      <c r="H2248" s="1">
        <v>0</v>
      </c>
      <c r="I2248" s="1">
        <v>0.1963</v>
      </c>
      <c r="J2248" s="2" t="s">
        <v>8</v>
      </c>
    </row>
    <row r="2249" spans="1:10" ht="12" customHeight="1" x14ac:dyDescent="0.3">
      <c r="A2249" s="3" t="s">
        <v>40</v>
      </c>
      <c r="B2249" s="1">
        <v>30002010</v>
      </c>
      <c r="C2249" s="1" t="s">
        <v>18</v>
      </c>
      <c r="D2249" s="1">
        <v>30002010</v>
      </c>
      <c r="E2249" s="1" t="s">
        <v>2132</v>
      </c>
      <c r="F2249" s="2">
        <v>1</v>
      </c>
      <c r="G2249" s="2" t="s">
        <v>13</v>
      </c>
      <c r="H2249" s="1">
        <v>0</v>
      </c>
      <c r="I2249" s="1">
        <v>0.1963</v>
      </c>
      <c r="J2249" s="2" t="s">
        <v>8</v>
      </c>
    </row>
    <row r="2250" spans="1:10" ht="12" customHeight="1" x14ac:dyDescent="0.3">
      <c r="A2250" s="3" t="s">
        <v>40</v>
      </c>
      <c r="B2250" s="1">
        <v>30009703</v>
      </c>
      <c r="C2250" s="1" t="s">
        <v>18</v>
      </c>
      <c r="D2250" s="1">
        <v>30009703</v>
      </c>
      <c r="E2250" s="1" t="s">
        <v>2133</v>
      </c>
      <c r="F2250" s="2">
        <v>1</v>
      </c>
      <c r="G2250" s="2" t="s">
        <v>13</v>
      </c>
      <c r="H2250" s="1">
        <v>0</v>
      </c>
      <c r="I2250" s="1">
        <v>0.1963</v>
      </c>
      <c r="J2250" s="2" t="s">
        <v>8</v>
      </c>
    </row>
    <row r="2251" spans="1:10" ht="12" customHeight="1" x14ac:dyDescent="0.3">
      <c r="A2251" s="3" t="s">
        <v>40</v>
      </c>
      <c r="B2251" s="1">
        <v>30009703</v>
      </c>
      <c r="C2251" s="1" t="s">
        <v>18</v>
      </c>
      <c r="D2251" s="1">
        <v>30009703</v>
      </c>
      <c r="E2251" s="1" t="s">
        <v>2133</v>
      </c>
      <c r="F2251" s="2">
        <v>1</v>
      </c>
      <c r="G2251" s="2" t="s">
        <v>13</v>
      </c>
      <c r="H2251" s="1">
        <v>0</v>
      </c>
      <c r="I2251" s="1">
        <v>0.1963</v>
      </c>
      <c r="J2251" s="2" t="s">
        <v>8</v>
      </c>
    </row>
    <row r="2252" spans="1:10" ht="12" customHeight="1" x14ac:dyDescent="0.3">
      <c r="A2252" s="3" t="s">
        <v>40</v>
      </c>
      <c r="B2252" s="1">
        <v>30083601</v>
      </c>
      <c r="C2252" s="1" t="s">
        <v>18</v>
      </c>
      <c r="D2252" s="1">
        <v>30083601</v>
      </c>
      <c r="E2252" s="1" t="s">
        <v>2134</v>
      </c>
      <c r="F2252" s="2">
        <v>1</v>
      </c>
      <c r="G2252" s="2" t="s">
        <v>13</v>
      </c>
      <c r="H2252" s="1">
        <v>0</v>
      </c>
      <c r="I2252" s="1">
        <v>0.1963</v>
      </c>
      <c r="J2252" s="2" t="s">
        <v>8</v>
      </c>
    </row>
    <row r="2253" spans="1:10" ht="12" customHeight="1" x14ac:dyDescent="0.3">
      <c r="A2253" s="3" t="s">
        <v>40</v>
      </c>
      <c r="B2253" s="1">
        <v>30083601</v>
      </c>
      <c r="C2253" s="1" t="s">
        <v>18</v>
      </c>
      <c r="D2253" s="1">
        <v>30083601</v>
      </c>
      <c r="E2253" s="1" t="s">
        <v>2134</v>
      </c>
      <c r="F2253" s="2">
        <v>1</v>
      </c>
      <c r="G2253" s="2" t="s">
        <v>13</v>
      </c>
      <c r="H2253" s="1">
        <v>0</v>
      </c>
      <c r="I2253" s="1">
        <v>0.1963</v>
      </c>
      <c r="J2253" s="2" t="s">
        <v>8</v>
      </c>
    </row>
    <row r="2254" spans="1:10" ht="12" customHeight="1" x14ac:dyDescent="0.3">
      <c r="A2254" s="3" t="s">
        <v>40</v>
      </c>
      <c r="B2254" s="1">
        <v>30003003</v>
      </c>
      <c r="C2254" s="1" t="s">
        <v>18</v>
      </c>
      <c r="D2254" s="1">
        <v>30003003</v>
      </c>
      <c r="E2254" s="1" t="s">
        <v>2135</v>
      </c>
      <c r="F2254" s="2">
        <v>1</v>
      </c>
      <c r="G2254" s="2" t="s">
        <v>13</v>
      </c>
      <c r="H2254" s="1">
        <v>0</v>
      </c>
      <c r="I2254" s="1">
        <v>0.1963</v>
      </c>
      <c r="J2254" s="2" t="s">
        <v>8</v>
      </c>
    </row>
    <row r="2255" spans="1:10" ht="12" customHeight="1" x14ac:dyDescent="0.3">
      <c r="A2255" s="3" t="s">
        <v>40</v>
      </c>
      <c r="B2255" s="1">
        <v>30003003</v>
      </c>
      <c r="C2255" s="1" t="s">
        <v>18</v>
      </c>
      <c r="D2255" s="1">
        <v>30003003</v>
      </c>
      <c r="E2255" s="1" t="s">
        <v>2135</v>
      </c>
      <c r="F2255" s="2">
        <v>1</v>
      </c>
      <c r="G2255" s="2" t="s">
        <v>13</v>
      </c>
      <c r="H2255" s="1">
        <v>0</v>
      </c>
      <c r="I2255" s="1">
        <v>0.1963</v>
      </c>
      <c r="J2255" s="2" t="s">
        <v>8</v>
      </c>
    </row>
    <row r="2256" spans="1:10" ht="12" customHeight="1" x14ac:dyDescent="0.3">
      <c r="A2256" s="3" t="s">
        <v>40</v>
      </c>
      <c r="B2256" s="1">
        <v>30033601</v>
      </c>
      <c r="C2256" s="1" t="s">
        <v>18</v>
      </c>
      <c r="D2256" s="1">
        <v>30033601</v>
      </c>
      <c r="E2256" s="1" t="s">
        <v>2136</v>
      </c>
      <c r="F2256" s="2">
        <v>1</v>
      </c>
      <c r="G2256" s="2" t="s">
        <v>13</v>
      </c>
      <c r="H2256" s="1">
        <v>0</v>
      </c>
      <c r="I2256" s="1">
        <v>0.1963</v>
      </c>
      <c r="J2256" s="2" t="s">
        <v>8</v>
      </c>
    </row>
    <row r="2257" spans="1:10" ht="12" customHeight="1" x14ac:dyDescent="0.3">
      <c r="A2257" s="3" t="s">
        <v>40</v>
      </c>
      <c r="B2257" s="1">
        <v>30033601</v>
      </c>
      <c r="C2257" s="1" t="s">
        <v>18</v>
      </c>
      <c r="D2257" s="1">
        <v>30033601</v>
      </c>
      <c r="E2257" s="1" t="s">
        <v>2136</v>
      </c>
      <c r="F2257" s="2">
        <v>1</v>
      </c>
      <c r="G2257" s="2" t="s">
        <v>13</v>
      </c>
      <c r="H2257" s="1">
        <v>0</v>
      </c>
      <c r="I2257" s="1">
        <v>0.1963</v>
      </c>
      <c r="J2257" s="2" t="s">
        <v>8</v>
      </c>
    </row>
    <row r="2258" spans="1:10" ht="12" customHeight="1" x14ac:dyDescent="0.3">
      <c r="A2258" s="3" t="s">
        <v>40</v>
      </c>
      <c r="B2258" s="1">
        <v>20050002</v>
      </c>
      <c r="C2258" s="1" t="s">
        <v>18</v>
      </c>
      <c r="D2258" s="1">
        <v>20050002</v>
      </c>
      <c r="E2258" s="1" t="s">
        <v>2137</v>
      </c>
      <c r="F2258" s="2">
        <v>1</v>
      </c>
      <c r="G2258" s="2" t="s">
        <v>13</v>
      </c>
      <c r="H2258" s="1">
        <v>0</v>
      </c>
      <c r="I2258" s="1">
        <v>0.1963</v>
      </c>
      <c r="J2258" s="2" t="s">
        <v>8</v>
      </c>
    </row>
    <row r="2259" spans="1:10" ht="12" customHeight="1" x14ac:dyDescent="0.3">
      <c r="A2259" s="3" t="s">
        <v>40</v>
      </c>
      <c r="B2259" s="1">
        <v>20050002</v>
      </c>
      <c r="C2259" s="1" t="s">
        <v>18</v>
      </c>
      <c r="D2259" s="1">
        <v>20050002</v>
      </c>
      <c r="E2259" s="1" t="s">
        <v>2137</v>
      </c>
      <c r="F2259" s="2">
        <v>1</v>
      </c>
      <c r="G2259" s="2" t="s">
        <v>13</v>
      </c>
      <c r="H2259" s="1">
        <v>0</v>
      </c>
      <c r="I2259" s="1">
        <v>0.1963</v>
      </c>
      <c r="J2259" s="2" t="s">
        <v>8</v>
      </c>
    </row>
    <row r="2260" spans="1:10" ht="12" customHeight="1" x14ac:dyDescent="0.3">
      <c r="A2260" s="3" t="s">
        <v>40</v>
      </c>
      <c r="B2260" s="1">
        <v>30106001</v>
      </c>
      <c r="C2260" s="1" t="s">
        <v>18</v>
      </c>
      <c r="D2260" s="1">
        <v>30106001</v>
      </c>
      <c r="E2260" s="1" t="s">
        <v>2138</v>
      </c>
      <c r="F2260" s="2">
        <v>1</v>
      </c>
      <c r="G2260" s="2" t="s">
        <v>13</v>
      </c>
      <c r="H2260" s="1">
        <v>0</v>
      </c>
      <c r="I2260" s="1">
        <v>0.1963</v>
      </c>
      <c r="J2260" s="2" t="s">
        <v>8</v>
      </c>
    </row>
    <row r="2261" spans="1:10" ht="12" customHeight="1" x14ac:dyDescent="0.3">
      <c r="A2261" s="3" t="s">
        <v>40</v>
      </c>
      <c r="B2261" s="1">
        <v>30106001</v>
      </c>
      <c r="C2261" s="1" t="s">
        <v>18</v>
      </c>
      <c r="D2261" s="1">
        <v>30106001</v>
      </c>
      <c r="E2261" s="1" t="s">
        <v>2138</v>
      </c>
      <c r="F2261" s="2">
        <v>1</v>
      </c>
      <c r="G2261" s="2" t="s">
        <v>13</v>
      </c>
      <c r="H2261" s="1">
        <v>0</v>
      </c>
      <c r="I2261" s="1">
        <v>0.1963</v>
      </c>
      <c r="J2261" s="2" t="s">
        <v>8</v>
      </c>
    </row>
    <row r="2262" spans="1:10" ht="12" customHeight="1" x14ac:dyDescent="0.3">
      <c r="A2262" s="3" t="s">
        <v>40</v>
      </c>
      <c r="B2262" s="1">
        <v>30104001</v>
      </c>
      <c r="C2262" s="1" t="s">
        <v>18</v>
      </c>
      <c r="D2262" s="1">
        <v>30104001</v>
      </c>
      <c r="E2262" s="1" t="s">
        <v>2139</v>
      </c>
      <c r="F2262" s="2">
        <v>1</v>
      </c>
      <c r="G2262" s="2" t="s">
        <v>13</v>
      </c>
      <c r="H2262" s="1">
        <v>0</v>
      </c>
      <c r="I2262" s="1">
        <v>0.1963</v>
      </c>
      <c r="J2262" s="2" t="s">
        <v>8</v>
      </c>
    </row>
    <row r="2263" spans="1:10" ht="12" customHeight="1" x14ac:dyDescent="0.3">
      <c r="A2263" s="3" t="s">
        <v>40</v>
      </c>
      <c r="B2263" s="1">
        <v>30104001</v>
      </c>
      <c r="C2263" s="1" t="s">
        <v>18</v>
      </c>
      <c r="D2263" s="1">
        <v>30104001</v>
      </c>
      <c r="E2263" s="1" t="s">
        <v>2139</v>
      </c>
      <c r="F2263" s="2">
        <v>1</v>
      </c>
      <c r="G2263" s="2" t="s">
        <v>13</v>
      </c>
      <c r="H2263" s="1">
        <v>0</v>
      </c>
      <c r="I2263" s="1">
        <v>0.1963</v>
      </c>
      <c r="J2263" s="2" t="s">
        <v>8</v>
      </c>
    </row>
    <row r="2264" spans="1:10" ht="12" customHeight="1" x14ac:dyDescent="0.3">
      <c r="A2264" s="3" t="s">
        <v>40</v>
      </c>
      <c r="B2264" s="1">
        <v>30054001</v>
      </c>
      <c r="C2264" s="1" t="s">
        <v>18</v>
      </c>
      <c r="D2264" s="1">
        <v>30054001</v>
      </c>
      <c r="E2264" s="1" t="s">
        <v>2140</v>
      </c>
      <c r="F2264" s="2">
        <v>1</v>
      </c>
      <c r="G2264" s="2" t="s">
        <v>13</v>
      </c>
      <c r="H2264" s="1">
        <v>0</v>
      </c>
      <c r="I2264" s="1">
        <v>0.1963</v>
      </c>
      <c r="J2264" s="2" t="s">
        <v>8</v>
      </c>
    </row>
    <row r="2265" spans="1:10" ht="12" customHeight="1" x14ac:dyDescent="0.3">
      <c r="A2265" s="3" t="s">
        <v>40</v>
      </c>
      <c r="B2265" s="1">
        <v>30054001</v>
      </c>
      <c r="C2265" s="1" t="s">
        <v>18</v>
      </c>
      <c r="D2265" s="1">
        <v>30054001</v>
      </c>
      <c r="E2265" s="1" t="s">
        <v>2140</v>
      </c>
      <c r="F2265" s="2">
        <v>1</v>
      </c>
      <c r="G2265" s="2" t="s">
        <v>13</v>
      </c>
      <c r="H2265" s="1">
        <v>0</v>
      </c>
      <c r="I2265" s="1">
        <v>0.1963</v>
      </c>
      <c r="J2265" s="2" t="s">
        <v>8</v>
      </c>
    </row>
    <row r="2266" spans="1:10" ht="12" customHeight="1" x14ac:dyDescent="0.3">
      <c r="A2266" s="3" t="s">
        <v>40</v>
      </c>
      <c r="B2266" s="1">
        <v>30056001</v>
      </c>
      <c r="C2266" s="1" t="s">
        <v>18</v>
      </c>
      <c r="D2266" s="1">
        <v>30056001</v>
      </c>
      <c r="E2266" s="1" t="s">
        <v>2141</v>
      </c>
      <c r="F2266" s="2">
        <v>1</v>
      </c>
      <c r="G2266" s="2" t="s">
        <v>13</v>
      </c>
      <c r="H2266" s="1">
        <v>0</v>
      </c>
      <c r="I2266" s="1">
        <v>0.1963</v>
      </c>
      <c r="J2266" s="2" t="s">
        <v>8</v>
      </c>
    </row>
    <row r="2267" spans="1:10" ht="12" customHeight="1" x14ac:dyDescent="0.3">
      <c r="A2267" s="3" t="s">
        <v>40</v>
      </c>
      <c r="B2267" s="1">
        <v>30056001</v>
      </c>
      <c r="C2267" s="1" t="s">
        <v>18</v>
      </c>
      <c r="D2267" s="1">
        <v>30056001</v>
      </c>
      <c r="E2267" s="1" t="s">
        <v>2141</v>
      </c>
      <c r="F2267" s="2">
        <v>1</v>
      </c>
      <c r="G2267" s="2" t="s">
        <v>13</v>
      </c>
      <c r="H2267" s="1">
        <v>0</v>
      </c>
      <c r="I2267" s="1">
        <v>0.1963</v>
      </c>
      <c r="J2267" s="2" t="s">
        <v>8</v>
      </c>
    </row>
    <row r="2268" spans="1:10" ht="12" customHeight="1" x14ac:dyDescent="0.3">
      <c r="A2268" s="3" t="s">
        <v>40</v>
      </c>
      <c r="B2268" s="1">
        <v>30050007</v>
      </c>
      <c r="C2268" s="1" t="s">
        <v>18</v>
      </c>
      <c r="D2268" s="1">
        <v>30050007</v>
      </c>
      <c r="E2268" s="1" t="s">
        <v>2142</v>
      </c>
      <c r="F2268" s="2">
        <v>1</v>
      </c>
      <c r="G2268" s="2" t="s">
        <v>13</v>
      </c>
      <c r="H2268" s="1">
        <v>0</v>
      </c>
      <c r="I2268" s="1">
        <v>0.1963</v>
      </c>
      <c r="J2268" s="2" t="s">
        <v>8</v>
      </c>
    </row>
    <row r="2269" spans="1:10" ht="12" customHeight="1" x14ac:dyDescent="0.3">
      <c r="A2269" s="3" t="s">
        <v>40</v>
      </c>
      <c r="B2269" s="1">
        <v>30050007</v>
      </c>
      <c r="C2269" s="1" t="s">
        <v>18</v>
      </c>
      <c r="D2269" s="1">
        <v>30050007</v>
      </c>
      <c r="E2269" s="1" t="s">
        <v>2142</v>
      </c>
      <c r="F2269" s="2">
        <v>1</v>
      </c>
      <c r="G2269" s="2" t="s">
        <v>13</v>
      </c>
      <c r="H2269" s="1">
        <v>0</v>
      </c>
      <c r="I2269" s="1">
        <v>0.1963</v>
      </c>
      <c r="J2269" s="2" t="s">
        <v>8</v>
      </c>
    </row>
    <row r="2270" spans="1:10" ht="12" customHeight="1" x14ac:dyDescent="0.3">
      <c r="A2270" s="3" t="s">
        <v>40</v>
      </c>
      <c r="B2270" s="1">
        <v>10014206</v>
      </c>
      <c r="C2270" s="1" t="s">
        <v>18</v>
      </c>
      <c r="D2270" s="1">
        <v>10014206</v>
      </c>
      <c r="E2270" s="1" t="s">
        <v>2143</v>
      </c>
      <c r="F2270" s="2">
        <v>1</v>
      </c>
      <c r="G2270" s="2" t="s">
        <v>13</v>
      </c>
      <c r="H2270" s="1">
        <v>0</v>
      </c>
      <c r="I2270" s="1">
        <v>0.1963</v>
      </c>
      <c r="J2270" s="2" t="s">
        <v>8</v>
      </c>
    </row>
    <row r="2271" spans="1:10" ht="12" customHeight="1" x14ac:dyDescent="0.3">
      <c r="A2271" s="3" t="s">
        <v>40</v>
      </c>
      <c r="B2271" s="1">
        <v>10014206</v>
      </c>
      <c r="C2271" s="1" t="s">
        <v>18</v>
      </c>
      <c r="D2271" s="1">
        <v>10014206</v>
      </c>
      <c r="E2271" s="1" t="s">
        <v>2143</v>
      </c>
      <c r="F2271" s="2">
        <v>1</v>
      </c>
      <c r="G2271" s="2" t="s">
        <v>13</v>
      </c>
      <c r="H2271" s="1">
        <v>0</v>
      </c>
      <c r="I2271" s="1">
        <v>0.1963</v>
      </c>
      <c r="J2271" s="2" t="s">
        <v>8</v>
      </c>
    </row>
    <row r="2272" spans="1:10" ht="12" customHeight="1" x14ac:dyDescent="0.3">
      <c r="A2272" s="3" t="s">
        <v>40</v>
      </c>
      <c r="B2272" s="1">
        <v>30034007</v>
      </c>
      <c r="C2272" s="1" t="s">
        <v>18</v>
      </c>
      <c r="D2272" s="1">
        <v>30034007</v>
      </c>
      <c r="E2272" s="1" t="s">
        <v>565</v>
      </c>
      <c r="F2272" s="2">
        <v>1</v>
      </c>
      <c r="G2272" s="2" t="s">
        <v>13</v>
      </c>
      <c r="H2272" s="1">
        <v>0</v>
      </c>
      <c r="I2272" s="1">
        <v>0.1963</v>
      </c>
      <c r="J2272" s="2" t="s">
        <v>8</v>
      </c>
    </row>
    <row r="2273" spans="1:10" ht="12" customHeight="1" x14ac:dyDescent="0.3">
      <c r="A2273" s="3" t="s">
        <v>40</v>
      </c>
      <c r="B2273" s="1">
        <v>30034007</v>
      </c>
      <c r="C2273" s="1" t="s">
        <v>18</v>
      </c>
      <c r="D2273" s="1">
        <v>30034007</v>
      </c>
      <c r="E2273" s="1" t="s">
        <v>565</v>
      </c>
      <c r="F2273" s="2">
        <v>1</v>
      </c>
      <c r="G2273" s="2" t="s">
        <v>13</v>
      </c>
      <c r="H2273" s="1">
        <v>0</v>
      </c>
      <c r="I2273" s="1">
        <v>0.1963</v>
      </c>
      <c r="J2273" s="2" t="s">
        <v>8</v>
      </c>
    </row>
    <row r="2274" spans="1:10" ht="12" customHeight="1" x14ac:dyDescent="0.3">
      <c r="A2274" s="3" t="s">
        <v>40</v>
      </c>
      <c r="B2274" s="1">
        <v>30036007</v>
      </c>
      <c r="C2274" s="1" t="s">
        <v>18</v>
      </c>
      <c r="D2274" s="1">
        <v>30036007</v>
      </c>
      <c r="E2274" s="1" t="s">
        <v>566</v>
      </c>
      <c r="F2274" s="2">
        <v>1</v>
      </c>
      <c r="G2274" s="2" t="s">
        <v>13</v>
      </c>
      <c r="H2274" s="1">
        <v>0</v>
      </c>
      <c r="I2274" s="1">
        <v>0.1963</v>
      </c>
      <c r="J2274" s="2" t="s">
        <v>8</v>
      </c>
    </row>
    <row r="2275" spans="1:10" ht="12" customHeight="1" x14ac:dyDescent="0.3">
      <c r="A2275" s="3" t="s">
        <v>40</v>
      </c>
      <c r="B2275" s="1">
        <v>30036007</v>
      </c>
      <c r="C2275" s="1" t="s">
        <v>18</v>
      </c>
      <c r="D2275" s="1">
        <v>30036007</v>
      </c>
      <c r="E2275" s="1" t="s">
        <v>566</v>
      </c>
      <c r="F2275" s="2">
        <v>1</v>
      </c>
      <c r="G2275" s="2" t="s">
        <v>13</v>
      </c>
      <c r="H2275" s="1">
        <v>0</v>
      </c>
      <c r="I2275" s="1">
        <v>0.1963</v>
      </c>
      <c r="J2275" s="2" t="s">
        <v>8</v>
      </c>
    </row>
    <row r="2276" spans="1:10" ht="12" customHeight="1" x14ac:dyDescent="0.3">
      <c r="A2276" s="3" t="s">
        <v>40</v>
      </c>
      <c r="B2276" s="1">
        <v>30104007</v>
      </c>
      <c r="C2276" s="1" t="s">
        <v>18</v>
      </c>
      <c r="D2276" s="1">
        <v>30104007</v>
      </c>
      <c r="E2276" s="1" t="s">
        <v>2144</v>
      </c>
      <c r="F2276" s="2">
        <v>1</v>
      </c>
      <c r="G2276" s="2" t="s">
        <v>13</v>
      </c>
      <c r="H2276" s="1">
        <v>0</v>
      </c>
      <c r="I2276" s="1">
        <v>0.1963</v>
      </c>
      <c r="J2276" s="2" t="s">
        <v>8</v>
      </c>
    </row>
    <row r="2277" spans="1:10" ht="12" customHeight="1" x14ac:dyDescent="0.3">
      <c r="A2277" s="3" t="s">
        <v>40</v>
      </c>
      <c r="B2277" s="1">
        <v>30104007</v>
      </c>
      <c r="C2277" s="1" t="s">
        <v>18</v>
      </c>
      <c r="D2277" s="1">
        <v>30104007</v>
      </c>
      <c r="E2277" s="1" t="s">
        <v>2144</v>
      </c>
      <c r="F2277" s="2">
        <v>1</v>
      </c>
      <c r="G2277" s="2" t="s">
        <v>13</v>
      </c>
      <c r="H2277" s="1">
        <v>0</v>
      </c>
      <c r="I2277" s="1">
        <v>0.1963</v>
      </c>
      <c r="J2277" s="2" t="s">
        <v>8</v>
      </c>
    </row>
    <row r="2278" spans="1:10" ht="12" customHeight="1" x14ac:dyDescent="0.3">
      <c r="A2278" s="3" t="s">
        <v>40</v>
      </c>
      <c r="B2278" s="1">
        <v>30106007</v>
      </c>
      <c r="C2278" s="1" t="s">
        <v>18</v>
      </c>
      <c r="D2278" s="1">
        <v>30106007</v>
      </c>
      <c r="E2278" s="1" t="s">
        <v>2145</v>
      </c>
      <c r="F2278" s="2">
        <v>1</v>
      </c>
      <c r="G2278" s="2" t="s">
        <v>13</v>
      </c>
      <c r="H2278" s="1">
        <v>0</v>
      </c>
      <c r="I2278" s="1">
        <v>0.1963</v>
      </c>
      <c r="J2278" s="2" t="s">
        <v>8</v>
      </c>
    </row>
    <row r="2279" spans="1:10" ht="12" customHeight="1" x14ac:dyDescent="0.3">
      <c r="A2279" s="3" t="s">
        <v>40</v>
      </c>
      <c r="B2279" s="1">
        <v>30106007</v>
      </c>
      <c r="C2279" s="1" t="s">
        <v>18</v>
      </c>
      <c r="D2279" s="1">
        <v>30106007</v>
      </c>
      <c r="E2279" s="1" t="s">
        <v>2145</v>
      </c>
      <c r="F2279" s="2">
        <v>1</v>
      </c>
      <c r="G2279" s="2" t="s">
        <v>13</v>
      </c>
      <c r="H2279" s="1">
        <v>0</v>
      </c>
      <c r="I2279" s="1">
        <v>0.1963</v>
      </c>
      <c r="J2279" s="2" t="s">
        <v>8</v>
      </c>
    </row>
    <row r="2280" spans="1:10" ht="12" customHeight="1" x14ac:dyDescent="0.3">
      <c r="A2280" s="3" t="s">
        <v>40</v>
      </c>
      <c r="B2280" s="1">
        <v>30030007</v>
      </c>
      <c r="C2280" s="1" t="s">
        <v>18</v>
      </c>
      <c r="D2280" s="1">
        <v>30030007</v>
      </c>
      <c r="E2280" s="1" t="s">
        <v>2146</v>
      </c>
      <c r="F2280" s="2">
        <v>1</v>
      </c>
      <c r="G2280" s="2" t="s">
        <v>13</v>
      </c>
      <c r="H2280" s="1">
        <v>0</v>
      </c>
      <c r="I2280" s="1">
        <v>0.1963</v>
      </c>
      <c r="J2280" s="2" t="s">
        <v>8</v>
      </c>
    </row>
    <row r="2281" spans="1:10" ht="12" customHeight="1" x14ac:dyDescent="0.3">
      <c r="A2281" s="3" t="s">
        <v>40</v>
      </c>
      <c r="B2281" s="1">
        <v>30030007</v>
      </c>
      <c r="C2281" s="1" t="s">
        <v>18</v>
      </c>
      <c r="D2281" s="1">
        <v>30030007</v>
      </c>
      <c r="E2281" s="1" t="s">
        <v>2146</v>
      </c>
      <c r="F2281" s="2">
        <v>1</v>
      </c>
      <c r="G2281" s="2" t="s">
        <v>13</v>
      </c>
      <c r="H2281" s="1">
        <v>0</v>
      </c>
      <c r="I2281" s="1">
        <v>0.1963</v>
      </c>
      <c r="J2281" s="2" t="s">
        <v>8</v>
      </c>
    </row>
    <row r="2282" spans="1:10" ht="12" customHeight="1" x14ac:dyDescent="0.3">
      <c r="A2282" s="3" t="s">
        <v>40</v>
      </c>
      <c r="B2282" s="1">
        <v>30081501</v>
      </c>
      <c r="C2282" s="1" t="s">
        <v>18</v>
      </c>
      <c r="D2282" s="1">
        <v>30081501</v>
      </c>
      <c r="E2282" s="1" t="s">
        <v>2147</v>
      </c>
      <c r="F2282" s="2">
        <v>1</v>
      </c>
      <c r="G2282" s="2" t="s">
        <v>13</v>
      </c>
      <c r="H2282" s="1">
        <v>0</v>
      </c>
      <c r="I2282" s="1">
        <v>0.1963</v>
      </c>
      <c r="J2282" s="2" t="s">
        <v>8</v>
      </c>
    </row>
    <row r="2283" spans="1:10" ht="12" customHeight="1" x14ac:dyDescent="0.3">
      <c r="A2283" s="3" t="s">
        <v>40</v>
      </c>
      <c r="B2283" s="1">
        <v>30081505</v>
      </c>
      <c r="C2283" s="1" t="s">
        <v>18</v>
      </c>
      <c r="D2283" s="1">
        <v>30081505</v>
      </c>
      <c r="E2283" s="1" t="s">
        <v>2148</v>
      </c>
      <c r="F2283" s="2">
        <v>1</v>
      </c>
      <c r="G2283" s="2" t="s">
        <v>13</v>
      </c>
      <c r="H2283" s="1">
        <v>0</v>
      </c>
      <c r="I2283" s="1">
        <v>0.1963</v>
      </c>
      <c r="J2283" s="2" t="s">
        <v>8</v>
      </c>
    </row>
    <row r="2284" spans="1:10" ht="12" customHeight="1" x14ac:dyDescent="0.3">
      <c r="A2284" s="3" t="s">
        <v>40</v>
      </c>
      <c r="B2284" s="1">
        <v>30081507</v>
      </c>
      <c r="C2284" s="1" t="s">
        <v>18</v>
      </c>
      <c r="D2284" s="1">
        <v>30081507</v>
      </c>
      <c r="E2284" s="1" t="s">
        <v>2149</v>
      </c>
      <c r="F2284" s="2">
        <v>1</v>
      </c>
      <c r="G2284" s="2" t="s">
        <v>13</v>
      </c>
      <c r="H2284" s="1">
        <v>0</v>
      </c>
      <c r="I2284" s="1">
        <v>0.1963</v>
      </c>
      <c r="J2284" s="2" t="s">
        <v>8</v>
      </c>
    </row>
    <row r="2285" spans="1:10" ht="12" customHeight="1" x14ac:dyDescent="0.3">
      <c r="A2285" s="3" t="s">
        <v>40</v>
      </c>
      <c r="B2285" s="1">
        <v>30081508</v>
      </c>
      <c r="C2285" s="1" t="s">
        <v>18</v>
      </c>
      <c r="D2285" s="1">
        <v>30081508</v>
      </c>
      <c r="E2285" s="1" t="s">
        <v>2150</v>
      </c>
      <c r="F2285" s="2">
        <v>1</v>
      </c>
      <c r="G2285" s="2" t="s">
        <v>13</v>
      </c>
      <c r="H2285" s="1">
        <v>0</v>
      </c>
      <c r="I2285" s="1">
        <v>0.1963</v>
      </c>
      <c r="J2285" s="2" t="s">
        <v>8</v>
      </c>
    </row>
    <row r="2286" spans="1:10" ht="12" customHeight="1" x14ac:dyDescent="0.3">
      <c r="A2286" s="3" t="s">
        <v>40</v>
      </c>
      <c r="B2286" s="1">
        <v>20051001</v>
      </c>
      <c r="C2286" s="1" t="s">
        <v>18</v>
      </c>
      <c r="D2286" s="1">
        <v>20051001</v>
      </c>
      <c r="E2286" s="1" t="s">
        <v>2151</v>
      </c>
      <c r="F2286" s="2">
        <v>1</v>
      </c>
      <c r="G2286" s="2" t="s">
        <v>13</v>
      </c>
      <c r="H2286" s="1">
        <v>0</v>
      </c>
      <c r="I2286" s="1">
        <v>0.1963</v>
      </c>
      <c r="J2286" s="2" t="s">
        <v>8</v>
      </c>
    </row>
    <row r="2287" spans="1:10" ht="12" customHeight="1" x14ac:dyDescent="0.3">
      <c r="A2287" s="3" t="s">
        <v>40</v>
      </c>
      <c r="B2287" s="1">
        <v>20050006</v>
      </c>
      <c r="C2287" s="1" t="s">
        <v>18</v>
      </c>
      <c r="D2287" s="1">
        <v>20050006</v>
      </c>
      <c r="E2287" s="1" t="s">
        <v>2152</v>
      </c>
      <c r="F2287" s="2">
        <v>1</v>
      </c>
      <c r="G2287" s="2" t="s">
        <v>13</v>
      </c>
      <c r="H2287" s="1">
        <v>0</v>
      </c>
      <c r="I2287" s="1">
        <v>0.1963</v>
      </c>
      <c r="J2287" s="2" t="s">
        <v>8</v>
      </c>
    </row>
    <row r="2288" spans="1:10" ht="12" customHeight="1" x14ac:dyDescent="0.3">
      <c r="A2288" s="3" t="s">
        <v>40</v>
      </c>
      <c r="B2288" s="1">
        <v>20020007</v>
      </c>
      <c r="C2288" s="1" t="s">
        <v>18</v>
      </c>
      <c r="D2288" s="1">
        <v>20020007</v>
      </c>
      <c r="E2288" s="1" t="s">
        <v>2153</v>
      </c>
      <c r="F2288" s="2">
        <v>1</v>
      </c>
      <c r="G2288" s="2" t="s">
        <v>13</v>
      </c>
      <c r="H2288" s="1">
        <v>0</v>
      </c>
      <c r="I2288" s="1">
        <v>0.1963</v>
      </c>
      <c r="J2288" s="2" t="s">
        <v>8</v>
      </c>
    </row>
    <row r="2289" spans="1:10" ht="12" customHeight="1" x14ac:dyDescent="0.3">
      <c r="A2289" s="3" t="s">
        <v>40</v>
      </c>
      <c r="B2289" s="1">
        <v>20020007</v>
      </c>
      <c r="C2289" s="1" t="s">
        <v>18</v>
      </c>
      <c r="D2289" s="1">
        <v>20020007</v>
      </c>
      <c r="E2289" s="1" t="s">
        <v>2153</v>
      </c>
      <c r="F2289" s="2">
        <v>1</v>
      </c>
      <c r="G2289" s="2" t="s">
        <v>13</v>
      </c>
      <c r="H2289" s="1">
        <v>0</v>
      </c>
      <c r="I2289" s="1">
        <v>0.1963</v>
      </c>
      <c r="J2289" s="2" t="s">
        <v>8</v>
      </c>
    </row>
    <row r="2290" spans="1:10" ht="12" customHeight="1" x14ac:dyDescent="0.3">
      <c r="A2290" s="3" t="s">
        <v>40</v>
      </c>
      <c r="B2290" s="1">
        <v>20020507</v>
      </c>
      <c r="C2290" s="1" t="s">
        <v>18</v>
      </c>
      <c r="D2290" s="1">
        <v>20020507</v>
      </c>
      <c r="E2290" s="1" t="s">
        <v>2154</v>
      </c>
      <c r="F2290" s="2">
        <v>1</v>
      </c>
      <c r="G2290" s="2" t="s">
        <v>13</v>
      </c>
      <c r="H2290" s="1">
        <v>0</v>
      </c>
      <c r="I2290" s="1">
        <v>0.1963</v>
      </c>
      <c r="J2290" s="2" t="s">
        <v>8</v>
      </c>
    </row>
    <row r="2291" spans="1:10" ht="12" customHeight="1" x14ac:dyDescent="0.3">
      <c r="A2291" s="3" t="s">
        <v>40</v>
      </c>
      <c r="B2291" s="1">
        <v>20020507</v>
      </c>
      <c r="C2291" s="1" t="s">
        <v>18</v>
      </c>
      <c r="D2291" s="1">
        <v>20020507</v>
      </c>
      <c r="E2291" s="1" t="s">
        <v>2154</v>
      </c>
      <c r="F2291" s="2">
        <v>1</v>
      </c>
      <c r="G2291" s="2" t="s">
        <v>13</v>
      </c>
      <c r="H2291" s="1">
        <v>0</v>
      </c>
      <c r="I2291" s="1">
        <v>0.1963</v>
      </c>
      <c r="J2291" s="2" t="s">
        <v>8</v>
      </c>
    </row>
    <row r="2292" spans="1:10" ht="12" customHeight="1" x14ac:dyDescent="0.3">
      <c r="A2292" s="3" t="s">
        <v>40</v>
      </c>
      <c r="B2292" s="1">
        <v>30082301</v>
      </c>
      <c r="C2292" s="1" t="s">
        <v>18</v>
      </c>
      <c r="D2292" s="1">
        <v>30082301</v>
      </c>
      <c r="E2292" s="1" t="s">
        <v>2155</v>
      </c>
      <c r="F2292" s="2">
        <v>1</v>
      </c>
      <c r="G2292" s="2" t="s">
        <v>13</v>
      </c>
      <c r="H2292" s="1">
        <v>0</v>
      </c>
      <c r="I2292" s="1">
        <v>0.1963</v>
      </c>
      <c r="J2292" s="2" t="s">
        <v>8</v>
      </c>
    </row>
    <row r="2293" spans="1:10" ht="12" customHeight="1" x14ac:dyDescent="0.3">
      <c r="A2293" s="3" t="s">
        <v>40</v>
      </c>
      <c r="B2293" s="1">
        <v>30082301</v>
      </c>
      <c r="C2293" s="1" t="s">
        <v>18</v>
      </c>
      <c r="D2293" s="1">
        <v>30082301</v>
      </c>
      <c r="E2293" s="1" t="s">
        <v>2155</v>
      </c>
      <c r="F2293" s="2">
        <v>1</v>
      </c>
      <c r="G2293" s="2" t="s">
        <v>13</v>
      </c>
      <c r="H2293" s="1">
        <v>0</v>
      </c>
      <c r="I2293" s="1">
        <v>0.1963</v>
      </c>
      <c r="J2293" s="2" t="s">
        <v>8</v>
      </c>
    </row>
    <row r="2294" spans="1:10" ht="12" customHeight="1" x14ac:dyDescent="0.3">
      <c r="A2294" s="3" t="s">
        <v>40</v>
      </c>
      <c r="B2294" s="1">
        <v>20052401</v>
      </c>
      <c r="C2294" s="1" t="s">
        <v>18</v>
      </c>
      <c r="D2294" s="1">
        <v>20052401</v>
      </c>
      <c r="E2294" s="1" t="s">
        <v>2156</v>
      </c>
      <c r="F2294" s="2">
        <v>1</v>
      </c>
      <c r="G2294" s="2" t="s">
        <v>13</v>
      </c>
      <c r="H2294" s="1">
        <v>0</v>
      </c>
      <c r="I2294" s="1">
        <v>0.1963</v>
      </c>
      <c r="J2294" s="2" t="s">
        <v>8</v>
      </c>
    </row>
    <row r="2295" spans="1:10" ht="12" customHeight="1" x14ac:dyDescent="0.3">
      <c r="A2295" s="3" t="s">
        <v>40</v>
      </c>
      <c r="B2295" s="1">
        <v>20052401</v>
      </c>
      <c r="C2295" s="1" t="s">
        <v>18</v>
      </c>
      <c r="D2295" s="1">
        <v>20052401</v>
      </c>
      <c r="E2295" s="1" t="s">
        <v>2156</v>
      </c>
      <c r="F2295" s="2">
        <v>1</v>
      </c>
      <c r="G2295" s="2" t="s">
        <v>13</v>
      </c>
      <c r="H2295" s="1">
        <v>0</v>
      </c>
      <c r="I2295" s="1">
        <v>0.1963</v>
      </c>
      <c r="J2295" s="2" t="s">
        <v>8</v>
      </c>
    </row>
    <row r="2296" spans="1:10" ht="12" customHeight="1" x14ac:dyDescent="0.3">
      <c r="A2296" s="3" t="s">
        <v>40</v>
      </c>
      <c r="B2296" s="1">
        <v>20052101</v>
      </c>
      <c r="C2296" s="1" t="s">
        <v>18</v>
      </c>
      <c r="D2296" s="1">
        <v>20052101</v>
      </c>
      <c r="E2296" s="1" t="s">
        <v>2157</v>
      </c>
      <c r="F2296" s="2">
        <v>1</v>
      </c>
      <c r="G2296" s="2" t="s">
        <v>13</v>
      </c>
      <c r="H2296" s="1">
        <v>0</v>
      </c>
      <c r="I2296" s="1">
        <v>0.1963</v>
      </c>
      <c r="J2296" s="2" t="s">
        <v>8</v>
      </c>
    </row>
    <row r="2297" spans="1:10" ht="12" customHeight="1" x14ac:dyDescent="0.3">
      <c r="A2297" s="3" t="s">
        <v>40</v>
      </c>
      <c r="B2297" s="1">
        <v>20052101</v>
      </c>
      <c r="C2297" s="1" t="s">
        <v>18</v>
      </c>
      <c r="D2297" s="1">
        <v>20052101</v>
      </c>
      <c r="E2297" s="1" t="s">
        <v>2157</v>
      </c>
      <c r="F2297" s="2">
        <v>1</v>
      </c>
      <c r="G2297" s="2" t="s">
        <v>13</v>
      </c>
      <c r="H2297" s="1">
        <v>0</v>
      </c>
      <c r="I2297" s="1">
        <v>0.1963</v>
      </c>
      <c r="J2297" s="2" t="s">
        <v>8</v>
      </c>
    </row>
    <row r="2298" spans="1:10" ht="12" customHeight="1" x14ac:dyDescent="0.3">
      <c r="A2298" s="3" t="s">
        <v>40</v>
      </c>
      <c r="B2298" s="1">
        <v>30124207</v>
      </c>
      <c r="C2298" s="1" t="s">
        <v>18</v>
      </c>
      <c r="D2298" s="1">
        <v>30124207</v>
      </c>
      <c r="E2298" s="1" t="s">
        <v>2158</v>
      </c>
      <c r="F2298" s="2">
        <v>1</v>
      </c>
      <c r="G2298" s="2" t="s">
        <v>13</v>
      </c>
      <c r="H2298" s="1">
        <v>0</v>
      </c>
      <c r="I2298" s="1">
        <v>0.1963</v>
      </c>
      <c r="J2298" s="2" t="s">
        <v>8</v>
      </c>
    </row>
    <row r="2299" spans="1:10" ht="12" customHeight="1" x14ac:dyDescent="0.3">
      <c r="A2299" s="3" t="s">
        <v>40</v>
      </c>
      <c r="B2299" s="1">
        <v>30124207</v>
      </c>
      <c r="C2299" s="1" t="s">
        <v>18</v>
      </c>
      <c r="D2299" s="1">
        <v>30124207</v>
      </c>
      <c r="E2299" s="1" t="s">
        <v>2158</v>
      </c>
      <c r="F2299" s="2">
        <v>1</v>
      </c>
      <c r="G2299" s="2" t="s">
        <v>13</v>
      </c>
      <c r="H2299" s="1">
        <v>0</v>
      </c>
      <c r="I2299" s="1">
        <v>0.1963</v>
      </c>
      <c r="J2299" s="2" t="s">
        <v>8</v>
      </c>
    </row>
    <row r="2300" spans="1:10" ht="12" customHeight="1" x14ac:dyDescent="0.3">
      <c r="A2300" s="3" t="s">
        <v>40</v>
      </c>
      <c r="B2300" s="1">
        <v>30032007</v>
      </c>
      <c r="C2300" s="1" t="s">
        <v>18</v>
      </c>
      <c r="D2300" s="1">
        <v>30032007</v>
      </c>
      <c r="E2300" s="1" t="s">
        <v>2159</v>
      </c>
      <c r="F2300" s="2">
        <v>1</v>
      </c>
      <c r="G2300" s="2" t="s">
        <v>13</v>
      </c>
      <c r="H2300" s="1">
        <v>0</v>
      </c>
      <c r="I2300" s="1">
        <v>0.1963</v>
      </c>
      <c r="J2300" s="2" t="s">
        <v>8</v>
      </c>
    </row>
    <row r="2301" spans="1:10" ht="12" customHeight="1" x14ac:dyDescent="0.3">
      <c r="A2301" s="3" t="s">
        <v>40</v>
      </c>
      <c r="B2301" s="1">
        <v>20052201</v>
      </c>
      <c r="C2301" s="1" t="s">
        <v>18</v>
      </c>
      <c r="D2301" s="1">
        <v>20052201</v>
      </c>
      <c r="E2301" s="1" t="s">
        <v>2160</v>
      </c>
      <c r="F2301" s="2">
        <v>1</v>
      </c>
      <c r="G2301" s="2" t="s">
        <v>13</v>
      </c>
      <c r="H2301" s="1">
        <v>0</v>
      </c>
      <c r="I2301" s="1">
        <v>0.1963</v>
      </c>
      <c r="J2301" s="2" t="s">
        <v>8</v>
      </c>
    </row>
    <row r="2302" spans="1:10" ht="12" customHeight="1" x14ac:dyDescent="0.3">
      <c r="A2302" s="3" t="s">
        <v>40</v>
      </c>
      <c r="B2302" s="1">
        <v>30001301</v>
      </c>
      <c r="C2302" s="1" t="s">
        <v>18</v>
      </c>
      <c r="D2302" s="1">
        <v>30001301</v>
      </c>
      <c r="E2302" s="1" t="s">
        <v>2161</v>
      </c>
      <c r="F2302" s="2">
        <v>1</v>
      </c>
      <c r="G2302" s="2" t="s">
        <v>13</v>
      </c>
      <c r="H2302" s="1">
        <v>0</v>
      </c>
      <c r="I2302" s="1">
        <v>0.1963</v>
      </c>
      <c r="J2302" s="2" t="s">
        <v>8</v>
      </c>
    </row>
    <row r="2303" spans="1:10" ht="12" customHeight="1" x14ac:dyDescent="0.3">
      <c r="A2303" s="3" t="s">
        <v>40</v>
      </c>
      <c r="B2303" s="1">
        <v>30001301</v>
      </c>
      <c r="C2303" s="1" t="s">
        <v>18</v>
      </c>
      <c r="D2303" s="1">
        <v>30001301</v>
      </c>
      <c r="E2303" s="1" t="s">
        <v>2161</v>
      </c>
      <c r="F2303" s="2">
        <v>1</v>
      </c>
      <c r="G2303" s="2" t="s">
        <v>13</v>
      </c>
      <c r="H2303" s="1">
        <v>0</v>
      </c>
      <c r="I2303" s="1">
        <v>0.1963</v>
      </c>
      <c r="J2303" s="2" t="s">
        <v>8</v>
      </c>
    </row>
    <row r="2304" spans="1:10" ht="12" customHeight="1" x14ac:dyDescent="0.3">
      <c r="A2304" s="3" t="s">
        <v>40</v>
      </c>
      <c r="B2304" s="1">
        <v>30001201</v>
      </c>
      <c r="C2304" s="1" t="s">
        <v>18</v>
      </c>
      <c r="D2304" s="1">
        <v>30001201</v>
      </c>
      <c r="E2304" s="1" t="s">
        <v>2162</v>
      </c>
      <c r="F2304" s="2">
        <v>1</v>
      </c>
      <c r="G2304" s="2" t="s">
        <v>13</v>
      </c>
      <c r="H2304" s="1">
        <v>0</v>
      </c>
      <c r="I2304" s="1">
        <v>0.1963</v>
      </c>
      <c r="J2304" s="2" t="s">
        <v>8</v>
      </c>
    </row>
    <row r="2305" spans="1:10" ht="12" customHeight="1" x14ac:dyDescent="0.3">
      <c r="A2305" s="3" t="s">
        <v>40</v>
      </c>
      <c r="B2305" s="1">
        <v>30001201</v>
      </c>
      <c r="C2305" s="1" t="s">
        <v>18</v>
      </c>
      <c r="D2305" s="1">
        <v>30001201</v>
      </c>
      <c r="E2305" s="1" t="s">
        <v>2162</v>
      </c>
      <c r="F2305" s="2">
        <v>1</v>
      </c>
      <c r="G2305" s="2" t="s">
        <v>13</v>
      </c>
      <c r="H2305" s="1">
        <v>0</v>
      </c>
      <c r="I2305" s="1">
        <v>0.1963</v>
      </c>
      <c r="J2305" s="2" t="s">
        <v>8</v>
      </c>
    </row>
    <row r="2306" spans="1:10" ht="12" customHeight="1" x14ac:dyDescent="0.3">
      <c r="A2306" s="3" t="s">
        <v>40</v>
      </c>
      <c r="B2306" s="1">
        <v>30205001</v>
      </c>
      <c r="C2306" s="1" t="s">
        <v>18</v>
      </c>
      <c r="D2306" s="1">
        <v>30205001</v>
      </c>
      <c r="E2306" s="1" t="s">
        <v>2163</v>
      </c>
      <c r="F2306" s="2">
        <v>1</v>
      </c>
      <c r="G2306" s="2" t="s">
        <v>13</v>
      </c>
      <c r="H2306" s="1">
        <v>0</v>
      </c>
      <c r="I2306" s="1">
        <v>0.1963</v>
      </c>
      <c r="J2306" s="2" t="s">
        <v>8</v>
      </c>
    </row>
    <row r="2307" spans="1:10" ht="12" customHeight="1" x14ac:dyDescent="0.3">
      <c r="A2307" s="3" t="s">
        <v>40</v>
      </c>
      <c r="B2307" s="1">
        <v>30205001</v>
      </c>
      <c r="C2307" s="1" t="s">
        <v>18</v>
      </c>
      <c r="D2307" s="1">
        <v>30205001</v>
      </c>
      <c r="E2307" s="1" t="s">
        <v>2163</v>
      </c>
      <c r="F2307" s="2">
        <v>1</v>
      </c>
      <c r="G2307" s="2" t="s">
        <v>13</v>
      </c>
      <c r="H2307" s="1">
        <v>0</v>
      </c>
      <c r="I2307" s="1">
        <v>0.1963</v>
      </c>
      <c r="J2307" s="2" t="s">
        <v>8</v>
      </c>
    </row>
    <row r="2308" spans="1:10" ht="12" customHeight="1" x14ac:dyDescent="0.3">
      <c r="A2308" s="3" t="s">
        <v>40</v>
      </c>
      <c r="B2308" s="1">
        <v>30108007</v>
      </c>
      <c r="C2308" s="1" t="s">
        <v>18</v>
      </c>
      <c r="D2308" s="1">
        <v>30108007</v>
      </c>
      <c r="E2308" s="1" t="s">
        <v>2164</v>
      </c>
      <c r="F2308" s="2">
        <v>1</v>
      </c>
      <c r="G2308" s="2" t="s">
        <v>13</v>
      </c>
      <c r="H2308" s="1">
        <v>0</v>
      </c>
      <c r="I2308" s="1">
        <v>0.1963</v>
      </c>
      <c r="J2308" s="2" t="s">
        <v>8</v>
      </c>
    </row>
    <row r="2309" spans="1:10" ht="12" customHeight="1" x14ac:dyDescent="0.3">
      <c r="A2309" s="3" t="s">
        <v>40</v>
      </c>
      <c r="B2309" s="1">
        <v>30108007</v>
      </c>
      <c r="C2309" s="1" t="s">
        <v>18</v>
      </c>
      <c r="D2309" s="1">
        <v>30108007</v>
      </c>
      <c r="E2309" s="1" t="s">
        <v>2164</v>
      </c>
      <c r="F2309" s="2">
        <v>1</v>
      </c>
      <c r="G2309" s="2" t="s">
        <v>13</v>
      </c>
      <c r="H2309" s="1">
        <v>0</v>
      </c>
      <c r="I2309" s="1">
        <v>0.1963</v>
      </c>
      <c r="J2309" s="2" t="s">
        <v>8</v>
      </c>
    </row>
    <row r="2310" spans="1:10" ht="12" customHeight="1" x14ac:dyDescent="0.3">
      <c r="A2310" s="3" t="s">
        <v>40</v>
      </c>
      <c r="B2310" s="1">
        <v>30002301</v>
      </c>
      <c r="C2310" s="1" t="s">
        <v>18</v>
      </c>
      <c r="D2310" s="1">
        <v>30002301</v>
      </c>
      <c r="E2310" s="1" t="s">
        <v>2165</v>
      </c>
      <c r="F2310" s="2">
        <v>1</v>
      </c>
      <c r="G2310" s="2" t="s">
        <v>13</v>
      </c>
      <c r="H2310" s="1">
        <v>0</v>
      </c>
      <c r="I2310" s="1">
        <v>0.1963</v>
      </c>
      <c r="J2310" s="2" t="s">
        <v>8</v>
      </c>
    </row>
    <row r="2311" spans="1:10" ht="12" customHeight="1" x14ac:dyDescent="0.3">
      <c r="A2311" s="3" t="s">
        <v>40</v>
      </c>
      <c r="B2311" s="1">
        <v>30002301</v>
      </c>
      <c r="C2311" s="1" t="s">
        <v>18</v>
      </c>
      <c r="D2311" s="1">
        <v>30002301</v>
      </c>
      <c r="E2311" s="1" t="s">
        <v>2165</v>
      </c>
      <c r="F2311" s="2">
        <v>1</v>
      </c>
      <c r="G2311" s="2" t="s">
        <v>13</v>
      </c>
      <c r="H2311" s="1">
        <v>0</v>
      </c>
      <c r="I2311" s="1">
        <v>0.1963</v>
      </c>
      <c r="J2311" s="2" t="s">
        <v>8</v>
      </c>
    </row>
    <row r="2312" spans="1:10" ht="12" customHeight="1" x14ac:dyDescent="0.3">
      <c r="A2312" s="3" t="s">
        <v>40</v>
      </c>
      <c r="B2312" s="1">
        <v>20057001</v>
      </c>
      <c r="C2312" s="1" t="s">
        <v>18</v>
      </c>
      <c r="D2312" s="1">
        <v>20057001</v>
      </c>
      <c r="E2312" s="1" t="s">
        <v>2166</v>
      </c>
      <c r="F2312" s="2">
        <v>1</v>
      </c>
      <c r="G2312" s="2" t="s">
        <v>13</v>
      </c>
      <c r="H2312" s="1">
        <v>0</v>
      </c>
      <c r="I2312" s="1">
        <v>0.1963</v>
      </c>
      <c r="J2312" s="2" t="s">
        <v>8</v>
      </c>
    </row>
    <row r="2313" spans="1:10" ht="12" customHeight="1" x14ac:dyDescent="0.3">
      <c r="A2313" s="3" t="s">
        <v>40</v>
      </c>
      <c r="B2313" s="1">
        <v>20086001</v>
      </c>
      <c r="C2313" s="1" t="s">
        <v>18</v>
      </c>
      <c r="D2313" s="1">
        <v>20086001</v>
      </c>
      <c r="E2313" s="1" t="s">
        <v>2167</v>
      </c>
      <c r="F2313" s="2">
        <v>1</v>
      </c>
      <c r="G2313" s="2" t="s">
        <v>13</v>
      </c>
      <c r="H2313" s="1">
        <v>0</v>
      </c>
      <c r="I2313" s="1">
        <v>0.1963</v>
      </c>
      <c r="J2313" s="2" t="s">
        <v>8</v>
      </c>
    </row>
    <row r="2314" spans="1:10" ht="12" customHeight="1" x14ac:dyDescent="0.3">
      <c r="A2314" s="3" t="s">
        <v>40</v>
      </c>
      <c r="B2314" s="1">
        <v>20086001</v>
      </c>
      <c r="C2314" s="1" t="s">
        <v>18</v>
      </c>
      <c r="D2314" s="1">
        <v>20086001</v>
      </c>
      <c r="E2314" s="1" t="s">
        <v>2167</v>
      </c>
      <c r="F2314" s="2">
        <v>1</v>
      </c>
      <c r="G2314" s="2" t="s">
        <v>13</v>
      </c>
      <c r="H2314" s="1">
        <v>0</v>
      </c>
      <c r="I2314" s="1">
        <v>0.1963</v>
      </c>
      <c r="J2314" s="2" t="s">
        <v>8</v>
      </c>
    </row>
    <row r="2315" spans="1:10" ht="12" customHeight="1" x14ac:dyDescent="0.3">
      <c r="A2315" s="3" t="s">
        <v>40</v>
      </c>
      <c r="B2315" s="1">
        <v>20073001</v>
      </c>
      <c r="C2315" s="1" t="s">
        <v>18</v>
      </c>
      <c r="D2315" s="1">
        <v>20073001</v>
      </c>
      <c r="E2315" s="1" t="s">
        <v>2168</v>
      </c>
      <c r="F2315" s="2">
        <v>1</v>
      </c>
      <c r="G2315" s="2" t="s">
        <v>13</v>
      </c>
      <c r="H2315" s="1">
        <v>0</v>
      </c>
      <c r="I2315" s="1">
        <v>0.1963</v>
      </c>
      <c r="J2315" s="2" t="s">
        <v>8</v>
      </c>
    </row>
    <row r="2316" spans="1:10" ht="12" customHeight="1" x14ac:dyDescent="0.3">
      <c r="A2316" s="3" t="s">
        <v>40</v>
      </c>
      <c r="B2316" s="1">
        <v>20073006</v>
      </c>
      <c r="C2316" s="1" t="s">
        <v>18</v>
      </c>
      <c r="D2316" s="1">
        <v>20073006</v>
      </c>
      <c r="E2316" s="1" t="s">
        <v>2169</v>
      </c>
      <c r="F2316" s="2">
        <v>1</v>
      </c>
      <c r="G2316" s="2" t="s">
        <v>13</v>
      </c>
      <c r="H2316" s="1">
        <v>0</v>
      </c>
      <c r="I2316" s="1">
        <v>0.1963</v>
      </c>
      <c r="J2316" s="2" t="s">
        <v>8</v>
      </c>
    </row>
    <row r="2317" spans="1:10" ht="12" customHeight="1" x14ac:dyDescent="0.3">
      <c r="A2317" s="3" t="s">
        <v>40</v>
      </c>
      <c r="B2317" s="1">
        <v>20073003</v>
      </c>
      <c r="C2317" s="1" t="s">
        <v>18</v>
      </c>
      <c r="D2317" s="1">
        <v>20073003</v>
      </c>
      <c r="E2317" s="1" t="s">
        <v>2170</v>
      </c>
      <c r="F2317" s="2">
        <v>1</v>
      </c>
      <c r="G2317" s="2" t="s">
        <v>13</v>
      </c>
      <c r="H2317" s="1">
        <v>0</v>
      </c>
      <c r="I2317" s="1">
        <v>0.1963</v>
      </c>
      <c r="J2317" s="2" t="s">
        <v>8</v>
      </c>
    </row>
    <row r="2318" spans="1:10" ht="12" customHeight="1" x14ac:dyDescent="0.3">
      <c r="A2318" s="3" t="s">
        <v>40</v>
      </c>
      <c r="B2318" s="1">
        <v>20073003</v>
      </c>
      <c r="C2318" s="1" t="s">
        <v>18</v>
      </c>
      <c r="D2318" s="1">
        <v>20073003</v>
      </c>
      <c r="E2318" s="1" t="s">
        <v>2170</v>
      </c>
      <c r="F2318" s="2">
        <v>1</v>
      </c>
      <c r="G2318" s="2" t="s">
        <v>13</v>
      </c>
      <c r="H2318" s="1">
        <v>0</v>
      </c>
      <c r="I2318" s="1">
        <v>0.1963</v>
      </c>
      <c r="J2318" s="2" t="s">
        <v>8</v>
      </c>
    </row>
    <row r="2319" spans="1:10" ht="12" customHeight="1" x14ac:dyDescent="0.3">
      <c r="A2319" s="3" t="s">
        <v>40</v>
      </c>
      <c r="B2319" s="1">
        <v>20078002</v>
      </c>
      <c r="C2319" s="1" t="s">
        <v>18</v>
      </c>
      <c r="D2319" s="1">
        <v>20078002</v>
      </c>
      <c r="E2319" s="1" t="s">
        <v>2171</v>
      </c>
      <c r="F2319" s="2">
        <v>1</v>
      </c>
      <c r="G2319" s="2" t="s">
        <v>13</v>
      </c>
      <c r="H2319" s="1">
        <v>0</v>
      </c>
      <c r="I2319" s="1">
        <v>0.1963</v>
      </c>
      <c r="J2319" s="2" t="s">
        <v>8</v>
      </c>
    </row>
    <row r="2320" spans="1:10" ht="12" customHeight="1" x14ac:dyDescent="0.3">
      <c r="A2320" s="3" t="s">
        <v>40</v>
      </c>
      <c r="B2320" s="1">
        <v>20078002</v>
      </c>
      <c r="C2320" s="1" t="s">
        <v>18</v>
      </c>
      <c r="D2320" s="1">
        <v>20078002</v>
      </c>
      <c r="E2320" s="1" t="s">
        <v>2171</v>
      </c>
      <c r="F2320" s="2">
        <v>1</v>
      </c>
      <c r="G2320" s="2" t="s">
        <v>13</v>
      </c>
      <c r="H2320" s="1">
        <v>0</v>
      </c>
      <c r="I2320" s="1">
        <v>0.1963</v>
      </c>
      <c r="J2320" s="2" t="s">
        <v>8</v>
      </c>
    </row>
    <row r="2321" spans="1:10" ht="12" customHeight="1" x14ac:dyDescent="0.3">
      <c r="A2321" s="3" t="s">
        <v>40</v>
      </c>
      <c r="B2321" s="1">
        <v>20083002</v>
      </c>
      <c r="C2321" s="1" t="s">
        <v>18</v>
      </c>
      <c r="D2321" s="1">
        <v>20083002</v>
      </c>
      <c r="E2321" s="1" t="s">
        <v>2172</v>
      </c>
      <c r="F2321" s="2">
        <v>1</v>
      </c>
      <c r="G2321" s="2" t="s">
        <v>13</v>
      </c>
      <c r="H2321" s="1">
        <v>0</v>
      </c>
      <c r="I2321" s="1">
        <v>0.1963</v>
      </c>
      <c r="J2321" s="2" t="s">
        <v>8</v>
      </c>
    </row>
    <row r="2322" spans="1:10" ht="12" customHeight="1" x14ac:dyDescent="0.3">
      <c r="A2322" s="3" t="s">
        <v>40</v>
      </c>
      <c r="B2322" s="1">
        <v>20083002</v>
      </c>
      <c r="C2322" s="1" t="s">
        <v>18</v>
      </c>
      <c r="D2322" s="1">
        <v>20083002</v>
      </c>
      <c r="E2322" s="1" t="s">
        <v>2172</v>
      </c>
      <c r="F2322" s="2">
        <v>1</v>
      </c>
      <c r="G2322" s="2" t="s">
        <v>13</v>
      </c>
      <c r="H2322" s="1">
        <v>0</v>
      </c>
      <c r="I2322" s="1">
        <v>0.1963</v>
      </c>
      <c r="J2322" s="2" t="s">
        <v>8</v>
      </c>
    </row>
    <row r="2323" spans="1:10" ht="12" customHeight="1" x14ac:dyDescent="0.3">
      <c r="A2323" s="3" t="s">
        <v>40</v>
      </c>
      <c r="B2323" s="1">
        <v>20083005</v>
      </c>
      <c r="C2323" s="1" t="s">
        <v>18</v>
      </c>
      <c r="D2323" s="1">
        <v>20083005</v>
      </c>
      <c r="E2323" s="1" t="s">
        <v>2173</v>
      </c>
      <c r="F2323" s="2">
        <v>1</v>
      </c>
      <c r="G2323" s="2" t="s">
        <v>13</v>
      </c>
      <c r="H2323" s="1">
        <v>0</v>
      </c>
      <c r="I2323" s="1">
        <v>0.1963</v>
      </c>
      <c r="J2323" s="2" t="s">
        <v>8</v>
      </c>
    </row>
    <row r="2324" spans="1:10" ht="12" customHeight="1" x14ac:dyDescent="0.3">
      <c r="A2324" s="3" t="s">
        <v>40</v>
      </c>
      <c r="B2324" s="1">
        <v>20083005</v>
      </c>
      <c r="C2324" s="1" t="s">
        <v>18</v>
      </c>
      <c r="D2324" s="1">
        <v>20083005</v>
      </c>
      <c r="E2324" s="1" t="s">
        <v>2173</v>
      </c>
      <c r="F2324" s="2">
        <v>1</v>
      </c>
      <c r="G2324" s="2" t="s">
        <v>13</v>
      </c>
      <c r="H2324" s="1">
        <v>0</v>
      </c>
      <c r="I2324" s="1">
        <v>0.1963</v>
      </c>
      <c r="J2324" s="2" t="s">
        <v>8</v>
      </c>
    </row>
    <row r="2325" spans="1:10" ht="12" customHeight="1" x14ac:dyDescent="0.3">
      <c r="A2325" s="3" t="s">
        <v>40</v>
      </c>
      <c r="B2325" s="1">
        <v>20083001</v>
      </c>
      <c r="C2325" s="1" t="s">
        <v>18</v>
      </c>
      <c r="D2325" s="1">
        <v>20083001</v>
      </c>
      <c r="E2325" s="1" t="s">
        <v>2174</v>
      </c>
      <c r="F2325" s="2">
        <v>1</v>
      </c>
      <c r="G2325" s="2" t="s">
        <v>13</v>
      </c>
      <c r="H2325" s="1">
        <v>0</v>
      </c>
      <c r="I2325" s="1">
        <v>0.1963</v>
      </c>
      <c r="J2325" s="2" t="s">
        <v>8</v>
      </c>
    </row>
    <row r="2326" spans="1:10" ht="12" customHeight="1" x14ac:dyDescent="0.3">
      <c r="A2326" s="3" t="s">
        <v>40</v>
      </c>
      <c r="B2326" s="1">
        <v>20083001</v>
      </c>
      <c r="C2326" s="1" t="s">
        <v>18</v>
      </c>
      <c r="D2326" s="1">
        <v>20083001</v>
      </c>
      <c r="E2326" s="1" t="s">
        <v>2174</v>
      </c>
      <c r="F2326" s="2">
        <v>1</v>
      </c>
      <c r="G2326" s="2" t="s">
        <v>13</v>
      </c>
      <c r="H2326" s="1">
        <v>0</v>
      </c>
      <c r="I2326" s="1">
        <v>0.1963</v>
      </c>
      <c r="J2326" s="2" t="s">
        <v>8</v>
      </c>
    </row>
    <row r="2327" spans="1:10" ht="12" customHeight="1" x14ac:dyDescent="0.3">
      <c r="A2327" s="3" t="s">
        <v>40</v>
      </c>
      <c r="B2327" s="1">
        <v>20073002</v>
      </c>
      <c r="C2327" s="1" t="s">
        <v>18</v>
      </c>
      <c r="D2327" s="1">
        <v>20073002</v>
      </c>
      <c r="E2327" s="1" t="s">
        <v>2175</v>
      </c>
      <c r="F2327" s="2">
        <v>1</v>
      </c>
      <c r="G2327" s="2" t="s">
        <v>13</v>
      </c>
      <c r="H2327" s="1">
        <v>0</v>
      </c>
      <c r="I2327" s="1">
        <v>0.1963</v>
      </c>
      <c r="J2327" s="2" t="s">
        <v>8</v>
      </c>
    </row>
    <row r="2328" spans="1:10" ht="12" customHeight="1" x14ac:dyDescent="0.3">
      <c r="A2328" s="3" t="s">
        <v>40</v>
      </c>
      <c r="B2328" s="1">
        <v>20073002</v>
      </c>
      <c r="C2328" s="1" t="s">
        <v>18</v>
      </c>
      <c r="D2328" s="1">
        <v>20073002</v>
      </c>
      <c r="E2328" s="1" t="s">
        <v>2175</v>
      </c>
      <c r="F2328" s="2">
        <v>1</v>
      </c>
      <c r="G2328" s="2" t="s">
        <v>13</v>
      </c>
      <c r="H2328" s="1">
        <v>0</v>
      </c>
      <c r="I2328" s="1">
        <v>0.1963</v>
      </c>
      <c r="J2328" s="2" t="s">
        <v>8</v>
      </c>
    </row>
    <row r="2329" spans="1:10" ht="12" customHeight="1" x14ac:dyDescent="0.3">
      <c r="A2329" s="3" t="s">
        <v>40</v>
      </c>
      <c r="B2329" s="1">
        <v>20076002</v>
      </c>
      <c r="C2329" s="1" t="s">
        <v>18</v>
      </c>
      <c r="D2329" s="1">
        <v>20076002</v>
      </c>
      <c r="E2329" s="1" t="s">
        <v>2176</v>
      </c>
      <c r="F2329" s="2">
        <v>1</v>
      </c>
      <c r="G2329" s="2" t="s">
        <v>13</v>
      </c>
      <c r="H2329" s="1">
        <v>0</v>
      </c>
      <c r="I2329" s="1">
        <v>0.1963</v>
      </c>
      <c r="J2329" s="2" t="s">
        <v>8</v>
      </c>
    </row>
    <row r="2330" spans="1:10" ht="12" customHeight="1" x14ac:dyDescent="0.3">
      <c r="A2330" s="3" t="s">
        <v>40</v>
      </c>
      <c r="B2330" s="1">
        <v>20076002</v>
      </c>
      <c r="C2330" s="1" t="s">
        <v>18</v>
      </c>
      <c r="D2330" s="1">
        <v>20076002</v>
      </c>
      <c r="E2330" s="1" t="s">
        <v>2176</v>
      </c>
      <c r="F2330" s="2">
        <v>1</v>
      </c>
      <c r="G2330" s="2" t="s">
        <v>13</v>
      </c>
      <c r="H2330" s="1">
        <v>0</v>
      </c>
      <c r="I2330" s="1">
        <v>0.1963</v>
      </c>
      <c r="J2330" s="2" t="s">
        <v>8</v>
      </c>
    </row>
    <row r="2331" spans="1:10" ht="12" customHeight="1" x14ac:dyDescent="0.3">
      <c r="A2331" s="3" t="s">
        <v>40</v>
      </c>
      <c r="B2331" s="1">
        <v>30002101</v>
      </c>
      <c r="C2331" s="1" t="s">
        <v>18</v>
      </c>
      <c r="D2331" s="1">
        <v>30002101</v>
      </c>
      <c r="E2331" s="1" t="s">
        <v>2177</v>
      </c>
      <c r="F2331" s="2">
        <v>1</v>
      </c>
      <c r="G2331" s="2" t="s">
        <v>13</v>
      </c>
      <c r="H2331" s="1">
        <v>0</v>
      </c>
      <c r="I2331" s="1">
        <v>0.1963</v>
      </c>
      <c r="J2331" s="2" t="s">
        <v>8</v>
      </c>
    </row>
    <row r="2332" spans="1:10" ht="12" customHeight="1" x14ac:dyDescent="0.3">
      <c r="A2332" s="3" t="s">
        <v>40</v>
      </c>
      <c r="B2332" s="1">
        <v>30002101</v>
      </c>
      <c r="C2332" s="1" t="s">
        <v>18</v>
      </c>
      <c r="D2332" s="1">
        <v>30002101</v>
      </c>
      <c r="E2332" s="1" t="s">
        <v>2177</v>
      </c>
      <c r="F2332" s="2">
        <v>1</v>
      </c>
      <c r="G2332" s="2" t="s">
        <v>13</v>
      </c>
      <c r="H2332" s="1">
        <v>0</v>
      </c>
      <c r="I2332" s="1">
        <v>0.1963</v>
      </c>
      <c r="J2332" s="2" t="s">
        <v>8</v>
      </c>
    </row>
    <row r="2333" spans="1:10" ht="12" customHeight="1" x14ac:dyDescent="0.3">
      <c r="A2333" s="3" t="s">
        <v>40</v>
      </c>
      <c r="B2333" s="1">
        <v>20088001</v>
      </c>
      <c r="C2333" s="1" t="s">
        <v>18</v>
      </c>
      <c r="D2333" s="1">
        <v>20088001</v>
      </c>
      <c r="E2333" s="1" t="s">
        <v>2178</v>
      </c>
      <c r="F2333" s="2">
        <v>1</v>
      </c>
      <c r="G2333" s="2" t="s">
        <v>13</v>
      </c>
      <c r="H2333" s="1">
        <v>0</v>
      </c>
      <c r="I2333" s="1">
        <v>0.1963</v>
      </c>
      <c r="J2333" s="2" t="s">
        <v>8</v>
      </c>
    </row>
    <row r="2334" spans="1:10" ht="12" customHeight="1" x14ac:dyDescent="0.3">
      <c r="A2334" s="3" t="s">
        <v>40</v>
      </c>
      <c r="B2334" s="1">
        <v>20088001</v>
      </c>
      <c r="C2334" s="1" t="s">
        <v>18</v>
      </c>
      <c r="D2334" s="1">
        <v>20088001</v>
      </c>
      <c r="E2334" s="1" t="s">
        <v>2178</v>
      </c>
      <c r="F2334" s="2">
        <v>1</v>
      </c>
      <c r="G2334" s="2" t="s">
        <v>13</v>
      </c>
      <c r="H2334" s="1">
        <v>0</v>
      </c>
      <c r="I2334" s="1">
        <v>0.1963</v>
      </c>
      <c r="J2334" s="2" t="s">
        <v>8</v>
      </c>
    </row>
    <row r="2335" spans="1:10" ht="12" customHeight="1" x14ac:dyDescent="0.3">
      <c r="A2335" s="3" t="s">
        <v>40</v>
      </c>
      <c r="B2335" s="1">
        <v>20021101</v>
      </c>
      <c r="C2335" s="1" t="s">
        <v>18</v>
      </c>
      <c r="D2335" s="1">
        <v>20021101</v>
      </c>
      <c r="E2335" s="1" t="s">
        <v>2179</v>
      </c>
      <c r="F2335" s="2">
        <v>1</v>
      </c>
      <c r="G2335" s="2" t="s">
        <v>13</v>
      </c>
      <c r="H2335" s="1">
        <v>0</v>
      </c>
      <c r="I2335" s="1">
        <v>0.1963</v>
      </c>
      <c r="J2335" s="2" t="s">
        <v>8</v>
      </c>
    </row>
    <row r="2336" spans="1:10" ht="12" customHeight="1" x14ac:dyDescent="0.3">
      <c r="A2336" s="3" t="s">
        <v>40</v>
      </c>
      <c r="B2336" s="1">
        <v>20021101</v>
      </c>
      <c r="C2336" s="1" t="s">
        <v>18</v>
      </c>
      <c r="D2336" s="1">
        <v>20021101</v>
      </c>
      <c r="E2336" s="1" t="s">
        <v>2179</v>
      </c>
      <c r="F2336" s="2">
        <v>1</v>
      </c>
      <c r="G2336" s="2" t="s">
        <v>13</v>
      </c>
      <c r="H2336" s="1">
        <v>0</v>
      </c>
      <c r="I2336" s="1">
        <v>0.1963</v>
      </c>
      <c r="J2336" s="2" t="s">
        <v>8</v>
      </c>
    </row>
    <row r="2337" spans="1:10" ht="12" customHeight="1" x14ac:dyDescent="0.3">
      <c r="A2337" s="3" t="s">
        <v>40</v>
      </c>
      <c r="B2337" s="1">
        <v>20072002</v>
      </c>
      <c r="C2337" s="1" t="s">
        <v>18</v>
      </c>
      <c r="D2337" s="1">
        <v>20072002</v>
      </c>
      <c r="E2337" s="1" t="s">
        <v>2180</v>
      </c>
      <c r="F2337" s="2">
        <v>1</v>
      </c>
      <c r="G2337" s="2" t="s">
        <v>13</v>
      </c>
      <c r="H2337" s="1">
        <v>0</v>
      </c>
      <c r="I2337" s="1">
        <v>0.1963</v>
      </c>
      <c r="J2337" s="2" t="s">
        <v>8</v>
      </c>
    </row>
    <row r="2338" spans="1:10" ht="12" customHeight="1" x14ac:dyDescent="0.3">
      <c r="A2338" s="3" t="s">
        <v>40</v>
      </c>
      <c r="B2338" s="1">
        <v>20072002</v>
      </c>
      <c r="C2338" s="1" t="s">
        <v>18</v>
      </c>
      <c r="D2338" s="1">
        <v>20072002</v>
      </c>
      <c r="E2338" s="1" t="s">
        <v>2180</v>
      </c>
      <c r="F2338" s="2">
        <v>1</v>
      </c>
      <c r="G2338" s="2" t="s">
        <v>13</v>
      </c>
      <c r="H2338" s="1">
        <v>0</v>
      </c>
      <c r="I2338" s="1">
        <v>0.1963</v>
      </c>
      <c r="J2338" s="2" t="s">
        <v>8</v>
      </c>
    </row>
    <row r="2339" spans="1:10" ht="12" customHeight="1" x14ac:dyDescent="0.3">
      <c r="A2339" s="3" t="s">
        <v>40</v>
      </c>
      <c r="B2339" s="1">
        <v>20058407</v>
      </c>
      <c r="C2339" s="1" t="s">
        <v>18</v>
      </c>
      <c r="D2339" s="1">
        <v>20058407</v>
      </c>
      <c r="E2339" s="1" t="s">
        <v>2181</v>
      </c>
      <c r="F2339" s="2">
        <v>1</v>
      </c>
      <c r="G2339" s="2" t="s">
        <v>13</v>
      </c>
      <c r="H2339" s="1">
        <v>0</v>
      </c>
      <c r="I2339" s="1">
        <v>0.1963</v>
      </c>
      <c r="J2339" s="2" t="s">
        <v>8</v>
      </c>
    </row>
    <row r="2340" spans="1:10" ht="12" customHeight="1" x14ac:dyDescent="0.3">
      <c r="A2340" s="3" t="s">
        <v>40</v>
      </c>
      <c r="B2340" s="1">
        <v>20058407</v>
      </c>
      <c r="C2340" s="1" t="s">
        <v>18</v>
      </c>
      <c r="D2340" s="1">
        <v>20058407</v>
      </c>
      <c r="E2340" s="1" t="s">
        <v>2181</v>
      </c>
      <c r="F2340" s="2">
        <v>1</v>
      </c>
      <c r="G2340" s="2" t="s">
        <v>13</v>
      </c>
      <c r="H2340" s="1">
        <v>0</v>
      </c>
      <c r="I2340" s="1">
        <v>0.1963</v>
      </c>
      <c r="J2340" s="2" t="s">
        <v>8</v>
      </c>
    </row>
    <row r="2341" spans="1:10" ht="12" customHeight="1" x14ac:dyDescent="0.3">
      <c r="A2341" s="3" t="s">
        <v>40</v>
      </c>
      <c r="B2341" s="1">
        <v>20058607</v>
      </c>
      <c r="C2341" s="1" t="s">
        <v>18</v>
      </c>
      <c r="D2341" s="1">
        <v>20058607</v>
      </c>
      <c r="E2341" s="1" t="s">
        <v>2182</v>
      </c>
      <c r="F2341" s="2">
        <v>1</v>
      </c>
      <c r="G2341" s="2" t="s">
        <v>13</v>
      </c>
      <c r="H2341" s="1">
        <v>0</v>
      </c>
      <c r="I2341" s="1">
        <v>0.1963</v>
      </c>
      <c r="J2341" s="2" t="s">
        <v>8</v>
      </c>
    </row>
    <row r="2342" spans="1:10" ht="12" customHeight="1" x14ac:dyDescent="0.3">
      <c r="A2342" s="3" t="s">
        <v>40</v>
      </c>
      <c r="B2342" s="1">
        <v>20058607</v>
      </c>
      <c r="C2342" s="1" t="s">
        <v>18</v>
      </c>
      <c r="D2342" s="1">
        <v>20058607</v>
      </c>
      <c r="E2342" s="1" t="s">
        <v>2182</v>
      </c>
      <c r="F2342" s="2">
        <v>1</v>
      </c>
      <c r="G2342" s="2" t="s">
        <v>13</v>
      </c>
      <c r="H2342" s="1">
        <v>0</v>
      </c>
      <c r="I2342" s="1">
        <v>0.1963</v>
      </c>
      <c r="J2342" s="2" t="s">
        <v>8</v>
      </c>
    </row>
    <row r="2343" spans="1:10" ht="12" customHeight="1" x14ac:dyDescent="0.3">
      <c r="A2343" s="3" t="s">
        <v>40</v>
      </c>
      <c r="B2343" s="1">
        <v>20058807</v>
      </c>
      <c r="C2343" s="1" t="s">
        <v>18</v>
      </c>
      <c r="D2343" s="1">
        <v>20058807</v>
      </c>
      <c r="E2343" s="1" t="s">
        <v>2183</v>
      </c>
      <c r="F2343" s="2">
        <v>1</v>
      </c>
      <c r="G2343" s="2" t="s">
        <v>13</v>
      </c>
      <c r="H2343" s="1">
        <v>0</v>
      </c>
      <c r="I2343" s="1">
        <v>0.1963</v>
      </c>
      <c r="J2343" s="2" t="s">
        <v>8</v>
      </c>
    </row>
    <row r="2344" spans="1:10" ht="12" customHeight="1" x14ac:dyDescent="0.3">
      <c r="A2344" s="3" t="s">
        <v>40</v>
      </c>
      <c r="B2344" s="1">
        <v>20058807</v>
      </c>
      <c r="C2344" s="1" t="s">
        <v>18</v>
      </c>
      <c r="D2344" s="1">
        <v>20058807</v>
      </c>
      <c r="E2344" s="1" t="s">
        <v>2183</v>
      </c>
      <c r="F2344" s="2">
        <v>1</v>
      </c>
      <c r="G2344" s="2" t="s">
        <v>13</v>
      </c>
      <c r="H2344" s="1">
        <v>0</v>
      </c>
      <c r="I2344" s="1">
        <v>0.1963</v>
      </c>
      <c r="J2344" s="2" t="s">
        <v>8</v>
      </c>
    </row>
    <row r="2345" spans="1:10" ht="12" customHeight="1" x14ac:dyDescent="0.3">
      <c r="A2345" s="3" t="s">
        <v>40</v>
      </c>
      <c r="B2345" s="1">
        <v>20053207</v>
      </c>
      <c r="C2345" s="1" t="s">
        <v>18</v>
      </c>
      <c r="D2345" s="1">
        <v>20053207</v>
      </c>
      <c r="E2345" s="1" t="s">
        <v>2184</v>
      </c>
      <c r="F2345" s="2">
        <v>1</v>
      </c>
      <c r="G2345" s="2" t="s">
        <v>13</v>
      </c>
      <c r="H2345" s="1">
        <v>0</v>
      </c>
      <c r="I2345" s="1">
        <v>0.1963</v>
      </c>
      <c r="J2345" s="2" t="s">
        <v>8</v>
      </c>
    </row>
    <row r="2346" spans="1:10" ht="12" customHeight="1" x14ac:dyDescent="0.3">
      <c r="A2346" s="3" t="s">
        <v>40</v>
      </c>
      <c r="B2346" s="1">
        <v>20053207</v>
      </c>
      <c r="C2346" s="1" t="s">
        <v>18</v>
      </c>
      <c r="D2346" s="1">
        <v>20053207</v>
      </c>
      <c r="E2346" s="1" t="s">
        <v>2184</v>
      </c>
      <c r="F2346" s="2">
        <v>1</v>
      </c>
      <c r="G2346" s="2" t="s">
        <v>13</v>
      </c>
      <c r="H2346" s="1">
        <v>0</v>
      </c>
      <c r="I2346" s="1">
        <v>0.1963</v>
      </c>
      <c r="J2346" s="2" t="s">
        <v>8</v>
      </c>
    </row>
    <row r="2347" spans="1:10" ht="12" customHeight="1" x14ac:dyDescent="0.3">
      <c r="A2347" s="3" t="s">
        <v>40</v>
      </c>
      <c r="B2347" s="1">
        <v>20053407</v>
      </c>
      <c r="C2347" s="1" t="s">
        <v>18</v>
      </c>
      <c r="D2347" s="1">
        <v>20053407</v>
      </c>
      <c r="E2347" s="1" t="s">
        <v>2185</v>
      </c>
      <c r="F2347" s="2">
        <v>1</v>
      </c>
      <c r="G2347" s="2" t="s">
        <v>13</v>
      </c>
      <c r="H2347" s="1">
        <v>0</v>
      </c>
      <c r="I2347" s="1">
        <v>0.1963</v>
      </c>
      <c r="J2347" s="2" t="s">
        <v>8</v>
      </c>
    </row>
    <row r="2348" spans="1:10" ht="12" customHeight="1" x14ac:dyDescent="0.3">
      <c r="A2348" s="3" t="s">
        <v>40</v>
      </c>
      <c r="B2348" s="1">
        <v>20053407</v>
      </c>
      <c r="C2348" s="1" t="s">
        <v>18</v>
      </c>
      <c r="D2348" s="1">
        <v>20053407</v>
      </c>
      <c r="E2348" s="1" t="s">
        <v>2185</v>
      </c>
      <c r="F2348" s="2">
        <v>1</v>
      </c>
      <c r="G2348" s="2" t="s">
        <v>13</v>
      </c>
      <c r="H2348" s="1">
        <v>0</v>
      </c>
      <c r="I2348" s="1">
        <v>0.1963</v>
      </c>
      <c r="J2348" s="2" t="s">
        <v>8</v>
      </c>
    </row>
    <row r="2349" spans="1:10" ht="12" customHeight="1" x14ac:dyDescent="0.3">
      <c r="A2349" s="3" t="s">
        <v>40</v>
      </c>
      <c r="B2349" s="1">
        <v>20021607</v>
      </c>
      <c r="C2349" s="1" t="s">
        <v>18</v>
      </c>
      <c r="D2349" s="1">
        <v>20021607</v>
      </c>
      <c r="E2349" s="1" t="s">
        <v>2186</v>
      </c>
      <c r="F2349" s="2">
        <v>1</v>
      </c>
      <c r="G2349" s="2" t="s">
        <v>13</v>
      </c>
      <c r="H2349" s="1">
        <v>0</v>
      </c>
      <c r="I2349" s="1">
        <v>0.1963</v>
      </c>
      <c r="J2349" s="2" t="s">
        <v>8</v>
      </c>
    </row>
    <row r="2350" spans="1:10" ht="12" customHeight="1" x14ac:dyDescent="0.3">
      <c r="A2350" s="3" t="s">
        <v>40</v>
      </c>
      <c r="B2350" s="1">
        <v>20021607</v>
      </c>
      <c r="C2350" s="1" t="s">
        <v>18</v>
      </c>
      <c r="D2350" s="1">
        <v>20021607</v>
      </c>
      <c r="E2350" s="1" t="s">
        <v>2187</v>
      </c>
      <c r="F2350" s="2">
        <v>1</v>
      </c>
      <c r="G2350" s="2" t="s">
        <v>13</v>
      </c>
      <c r="H2350" s="1">
        <v>0</v>
      </c>
      <c r="I2350" s="1">
        <v>0.1963</v>
      </c>
      <c r="J2350" s="2" t="s">
        <v>8</v>
      </c>
    </row>
    <row r="2351" spans="1:10" ht="12" customHeight="1" x14ac:dyDescent="0.3">
      <c r="A2351" s="3" t="s">
        <v>40</v>
      </c>
      <c r="B2351" s="1">
        <v>20021807</v>
      </c>
      <c r="C2351" s="1" t="s">
        <v>18</v>
      </c>
      <c r="D2351" s="1">
        <v>20021807</v>
      </c>
      <c r="E2351" s="1" t="s">
        <v>2188</v>
      </c>
      <c r="F2351" s="2">
        <v>1</v>
      </c>
      <c r="G2351" s="2" t="s">
        <v>13</v>
      </c>
      <c r="H2351" s="1">
        <v>0</v>
      </c>
      <c r="I2351" s="1">
        <v>0.1963</v>
      </c>
      <c r="J2351" s="2" t="s">
        <v>8</v>
      </c>
    </row>
    <row r="2352" spans="1:10" ht="12" customHeight="1" x14ac:dyDescent="0.3">
      <c r="A2352" s="3" t="s">
        <v>40</v>
      </c>
      <c r="B2352" s="1">
        <v>20021807</v>
      </c>
      <c r="C2352" s="1" t="s">
        <v>18</v>
      </c>
      <c r="D2352" s="1">
        <v>20021807</v>
      </c>
      <c r="E2352" s="1" t="s">
        <v>2188</v>
      </c>
      <c r="F2352" s="2">
        <v>1</v>
      </c>
      <c r="G2352" s="2" t="s">
        <v>13</v>
      </c>
      <c r="H2352" s="1">
        <v>0</v>
      </c>
      <c r="I2352" s="1">
        <v>0.1963</v>
      </c>
      <c r="J2352" s="2" t="s">
        <v>8</v>
      </c>
    </row>
    <row r="2353" spans="1:10" ht="12" customHeight="1" x14ac:dyDescent="0.3">
      <c r="A2353" s="3" t="s">
        <v>40</v>
      </c>
      <c r="B2353" s="1">
        <v>20053007</v>
      </c>
      <c r="C2353" s="1" t="s">
        <v>18</v>
      </c>
      <c r="D2353" s="1">
        <v>20053007</v>
      </c>
      <c r="E2353" s="1" t="s">
        <v>2189</v>
      </c>
      <c r="F2353" s="2">
        <v>1</v>
      </c>
      <c r="G2353" s="2" t="s">
        <v>13</v>
      </c>
      <c r="H2353" s="1">
        <v>0</v>
      </c>
      <c r="I2353" s="1">
        <v>0.1963</v>
      </c>
      <c r="J2353" s="2" t="s">
        <v>8</v>
      </c>
    </row>
    <row r="2354" spans="1:10" ht="12" customHeight="1" x14ac:dyDescent="0.3">
      <c r="A2354" s="3" t="s">
        <v>40</v>
      </c>
      <c r="B2354" s="1">
        <v>20053007</v>
      </c>
      <c r="C2354" s="1" t="s">
        <v>18</v>
      </c>
      <c r="D2354" s="1">
        <v>20053007</v>
      </c>
      <c r="E2354" s="1" t="s">
        <v>2189</v>
      </c>
      <c r="F2354" s="2">
        <v>1</v>
      </c>
      <c r="G2354" s="2" t="s">
        <v>13</v>
      </c>
      <c r="H2354" s="1">
        <v>0</v>
      </c>
      <c r="I2354" s="1">
        <v>0.1963</v>
      </c>
      <c r="J2354" s="2" t="s">
        <v>8</v>
      </c>
    </row>
    <row r="2355" spans="1:10" ht="12" customHeight="1" x14ac:dyDescent="0.3">
      <c r="A2355" s="3" t="s">
        <v>40</v>
      </c>
      <c r="B2355" s="1">
        <v>20058007</v>
      </c>
      <c r="C2355" s="1" t="s">
        <v>18</v>
      </c>
      <c r="D2355" s="1">
        <v>20058007</v>
      </c>
      <c r="E2355" s="1" t="s">
        <v>2190</v>
      </c>
      <c r="F2355" s="2">
        <v>1</v>
      </c>
      <c r="G2355" s="2" t="s">
        <v>13</v>
      </c>
      <c r="H2355" s="1">
        <v>0</v>
      </c>
      <c r="I2355" s="1">
        <v>0.1963</v>
      </c>
      <c r="J2355" s="2" t="s">
        <v>8</v>
      </c>
    </row>
    <row r="2356" spans="1:10" ht="12" customHeight="1" x14ac:dyDescent="0.3">
      <c r="A2356" s="3" t="s">
        <v>40</v>
      </c>
      <c r="B2356" s="1">
        <v>20058007</v>
      </c>
      <c r="C2356" s="1" t="s">
        <v>18</v>
      </c>
      <c r="D2356" s="1">
        <v>20058007</v>
      </c>
      <c r="E2356" s="1" t="s">
        <v>2190</v>
      </c>
      <c r="F2356" s="2">
        <v>1</v>
      </c>
      <c r="G2356" s="2" t="s">
        <v>13</v>
      </c>
      <c r="H2356" s="1">
        <v>0</v>
      </c>
      <c r="I2356" s="1">
        <v>0.1963</v>
      </c>
      <c r="J2356" s="2" t="s">
        <v>8</v>
      </c>
    </row>
    <row r="2357" spans="1:10" ht="12" customHeight="1" x14ac:dyDescent="0.3">
      <c r="A2357" s="3" t="s">
        <v>40</v>
      </c>
      <c r="B2357" s="1">
        <v>20058207</v>
      </c>
      <c r="C2357" s="1" t="s">
        <v>18</v>
      </c>
      <c r="D2357" s="1">
        <v>20058207</v>
      </c>
      <c r="E2357" s="1" t="s">
        <v>2191</v>
      </c>
      <c r="F2357" s="2">
        <v>1</v>
      </c>
      <c r="G2357" s="2" t="s">
        <v>13</v>
      </c>
      <c r="H2357" s="1">
        <v>0</v>
      </c>
      <c r="I2357" s="1">
        <v>0.1963</v>
      </c>
      <c r="J2357" s="2" t="s">
        <v>8</v>
      </c>
    </row>
    <row r="2358" spans="1:10" ht="12" customHeight="1" x14ac:dyDescent="0.3">
      <c r="A2358" s="3" t="s">
        <v>40</v>
      </c>
      <c r="B2358" s="1">
        <v>20058207</v>
      </c>
      <c r="C2358" s="1" t="s">
        <v>18</v>
      </c>
      <c r="D2358" s="1">
        <v>20058207</v>
      </c>
      <c r="E2358" s="1" t="s">
        <v>2191</v>
      </c>
      <c r="F2358" s="2">
        <v>1</v>
      </c>
      <c r="G2358" s="2" t="s">
        <v>13</v>
      </c>
      <c r="H2358" s="1">
        <v>0</v>
      </c>
      <c r="I2358" s="1">
        <v>0.1963</v>
      </c>
      <c r="J2358" s="2" t="s">
        <v>8</v>
      </c>
    </row>
    <row r="2359" spans="1:10" ht="12" customHeight="1" x14ac:dyDescent="0.3">
      <c r="A2359" s="3" t="s">
        <v>40</v>
      </c>
      <c r="B2359" s="1">
        <v>20083212</v>
      </c>
      <c r="C2359" s="1" t="s">
        <v>18</v>
      </c>
      <c r="D2359" s="1">
        <v>20083212</v>
      </c>
      <c r="E2359" s="1" t="s">
        <v>2192</v>
      </c>
      <c r="F2359" s="2">
        <v>1</v>
      </c>
      <c r="G2359" s="2" t="s">
        <v>13</v>
      </c>
      <c r="H2359" s="1">
        <v>0</v>
      </c>
      <c r="I2359" s="1">
        <v>0.1963</v>
      </c>
      <c r="J2359" s="2" t="s">
        <v>8</v>
      </c>
    </row>
    <row r="2360" spans="1:10" ht="12" customHeight="1" x14ac:dyDescent="0.3">
      <c r="A2360" s="3" t="s">
        <v>40</v>
      </c>
      <c r="B2360" s="1">
        <v>20083212</v>
      </c>
      <c r="C2360" s="1" t="s">
        <v>18</v>
      </c>
      <c r="D2360" s="1">
        <v>20083212</v>
      </c>
      <c r="E2360" s="1" t="s">
        <v>2192</v>
      </c>
      <c r="F2360" s="2">
        <v>1</v>
      </c>
      <c r="G2360" s="2" t="s">
        <v>13</v>
      </c>
      <c r="H2360" s="1">
        <v>0</v>
      </c>
      <c r="I2360" s="1">
        <v>0.1963</v>
      </c>
      <c r="J2360" s="2" t="s">
        <v>8</v>
      </c>
    </row>
    <row r="2361" spans="1:10" ht="12" customHeight="1" x14ac:dyDescent="0.3">
      <c r="A2361" s="3" t="s">
        <v>40</v>
      </c>
      <c r="B2361" s="1">
        <v>30104012</v>
      </c>
      <c r="C2361" s="1" t="s">
        <v>18</v>
      </c>
      <c r="D2361" s="1">
        <v>30104012</v>
      </c>
      <c r="E2361" s="1" t="s">
        <v>2193</v>
      </c>
      <c r="F2361" s="2">
        <v>1</v>
      </c>
      <c r="G2361" s="2" t="s">
        <v>13</v>
      </c>
      <c r="H2361" s="1">
        <v>0</v>
      </c>
      <c r="I2361" s="1">
        <v>0.1963</v>
      </c>
      <c r="J2361" s="2" t="s">
        <v>8</v>
      </c>
    </row>
    <row r="2362" spans="1:10" ht="12" customHeight="1" x14ac:dyDescent="0.3">
      <c r="A2362" s="3" t="s">
        <v>40</v>
      </c>
      <c r="B2362" s="1">
        <v>30104012</v>
      </c>
      <c r="C2362" s="1" t="s">
        <v>18</v>
      </c>
      <c r="D2362" s="1">
        <v>30104012</v>
      </c>
      <c r="E2362" s="1" t="s">
        <v>2193</v>
      </c>
      <c r="F2362" s="2">
        <v>1</v>
      </c>
      <c r="G2362" s="2" t="s">
        <v>13</v>
      </c>
      <c r="H2362" s="1">
        <v>0</v>
      </c>
      <c r="I2362" s="1">
        <v>0.1963</v>
      </c>
      <c r="J2362" s="2" t="s">
        <v>8</v>
      </c>
    </row>
    <row r="2363" spans="1:10" ht="12" customHeight="1" x14ac:dyDescent="0.3">
      <c r="A2363" s="3" t="s">
        <v>40</v>
      </c>
      <c r="B2363" s="1">
        <v>30106012</v>
      </c>
      <c r="C2363" s="1" t="s">
        <v>18</v>
      </c>
      <c r="D2363" s="1">
        <v>30106012</v>
      </c>
      <c r="E2363" s="1" t="s">
        <v>2194</v>
      </c>
      <c r="F2363" s="2">
        <v>1</v>
      </c>
      <c r="G2363" s="2" t="s">
        <v>13</v>
      </c>
      <c r="H2363" s="1">
        <v>0</v>
      </c>
      <c r="I2363" s="1">
        <v>0.1963</v>
      </c>
      <c r="J2363" s="2" t="s">
        <v>8</v>
      </c>
    </row>
    <row r="2364" spans="1:10" ht="12" customHeight="1" x14ac:dyDescent="0.3">
      <c r="A2364" s="3" t="s">
        <v>40</v>
      </c>
      <c r="B2364" s="1">
        <v>30106012</v>
      </c>
      <c r="C2364" s="1" t="s">
        <v>18</v>
      </c>
      <c r="D2364" s="1">
        <v>30106012</v>
      </c>
      <c r="E2364" s="1" t="s">
        <v>2194</v>
      </c>
      <c r="F2364" s="2">
        <v>1</v>
      </c>
      <c r="G2364" s="2" t="s">
        <v>13</v>
      </c>
      <c r="H2364" s="1">
        <v>0</v>
      </c>
      <c r="I2364" s="1">
        <v>0.1963</v>
      </c>
      <c r="J2364" s="2" t="s">
        <v>8</v>
      </c>
    </row>
    <row r="2365" spans="1:10" ht="12" customHeight="1" x14ac:dyDescent="0.3">
      <c r="A2365" s="3" t="s">
        <v>40</v>
      </c>
      <c r="B2365" s="1">
        <v>20086212</v>
      </c>
      <c r="C2365" s="1" t="s">
        <v>18</v>
      </c>
      <c r="D2365" s="1">
        <v>20086212</v>
      </c>
      <c r="E2365" s="1" t="s">
        <v>2195</v>
      </c>
      <c r="F2365" s="2">
        <v>1</v>
      </c>
      <c r="G2365" s="2" t="s">
        <v>13</v>
      </c>
      <c r="H2365" s="1">
        <v>0</v>
      </c>
      <c r="I2365" s="1">
        <v>0.1963</v>
      </c>
      <c r="J2365" s="2" t="s">
        <v>8</v>
      </c>
    </row>
    <row r="2366" spans="1:10" ht="12" customHeight="1" x14ac:dyDescent="0.3">
      <c r="A2366" s="3" t="s">
        <v>40</v>
      </c>
      <c r="B2366" s="1">
        <v>20086212</v>
      </c>
      <c r="C2366" s="1" t="s">
        <v>18</v>
      </c>
      <c r="D2366" s="1">
        <v>20086212</v>
      </c>
      <c r="E2366" s="1" t="s">
        <v>2195</v>
      </c>
      <c r="F2366" s="2">
        <v>1</v>
      </c>
      <c r="G2366" s="2" t="s">
        <v>13</v>
      </c>
      <c r="H2366" s="1">
        <v>0</v>
      </c>
      <c r="I2366" s="1">
        <v>0.1963</v>
      </c>
      <c r="J2366" s="2" t="s">
        <v>8</v>
      </c>
    </row>
    <row r="2367" spans="1:10" ht="12" customHeight="1" x14ac:dyDescent="0.3">
      <c r="A2367" s="3" t="s">
        <v>40</v>
      </c>
      <c r="B2367" s="1">
        <v>20088212</v>
      </c>
      <c r="C2367" s="1" t="s">
        <v>18</v>
      </c>
      <c r="D2367" s="1">
        <v>20088212</v>
      </c>
      <c r="E2367" s="1" t="s">
        <v>2196</v>
      </c>
      <c r="F2367" s="2">
        <v>1</v>
      </c>
      <c r="G2367" s="2" t="s">
        <v>13</v>
      </c>
      <c r="H2367" s="1">
        <v>0</v>
      </c>
      <c r="I2367" s="1">
        <v>0.1963</v>
      </c>
      <c r="J2367" s="2" t="s">
        <v>8</v>
      </c>
    </row>
    <row r="2368" spans="1:10" ht="12" customHeight="1" x14ac:dyDescent="0.3">
      <c r="A2368" s="3" t="s">
        <v>40</v>
      </c>
      <c r="B2368" s="1">
        <v>20088212</v>
      </c>
      <c r="C2368" s="1" t="s">
        <v>18</v>
      </c>
      <c r="D2368" s="1">
        <v>20088212</v>
      </c>
      <c r="E2368" s="1" t="s">
        <v>2196</v>
      </c>
      <c r="F2368" s="2">
        <v>1</v>
      </c>
      <c r="G2368" s="2" t="s">
        <v>13</v>
      </c>
      <c r="H2368" s="1">
        <v>0</v>
      </c>
      <c r="I2368" s="1">
        <v>0.1963</v>
      </c>
      <c r="J2368" s="2" t="s">
        <v>8</v>
      </c>
    </row>
    <row r="2369" spans="1:10" ht="12" customHeight="1" x14ac:dyDescent="0.3">
      <c r="A2369" s="3" t="s">
        <v>40</v>
      </c>
      <c r="B2369" s="1">
        <v>30108012</v>
      </c>
      <c r="C2369" s="1" t="s">
        <v>18</v>
      </c>
      <c r="D2369" s="1">
        <v>30108012</v>
      </c>
      <c r="E2369" s="1" t="s">
        <v>2197</v>
      </c>
      <c r="F2369" s="2">
        <v>1</v>
      </c>
      <c r="G2369" s="2" t="s">
        <v>13</v>
      </c>
      <c r="H2369" s="1">
        <v>0</v>
      </c>
      <c r="I2369" s="1">
        <v>0.1963</v>
      </c>
      <c r="J2369" s="2" t="s">
        <v>8</v>
      </c>
    </row>
    <row r="2370" spans="1:10" ht="12" customHeight="1" x14ac:dyDescent="0.3">
      <c r="A2370" s="3" t="s">
        <v>40</v>
      </c>
      <c r="B2370" s="1">
        <v>30108012</v>
      </c>
      <c r="C2370" s="1" t="s">
        <v>18</v>
      </c>
      <c r="D2370" s="1">
        <v>30108012</v>
      </c>
      <c r="E2370" s="1" t="s">
        <v>2197</v>
      </c>
      <c r="F2370" s="2">
        <v>1</v>
      </c>
      <c r="G2370" s="2" t="s">
        <v>13</v>
      </c>
      <c r="H2370" s="1">
        <v>0</v>
      </c>
      <c r="I2370" s="1">
        <v>0.1963</v>
      </c>
      <c r="J2370" s="2" t="s">
        <v>8</v>
      </c>
    </row>
    <row r="2371" spans="1:10" ht="12" customHeight="1" x14ac:dyDescent="0.3">
      <c r="A2371" s="3" t="s">
        <v>40</v>
      </c>
      <c r="B2371" s="1">
        <v>20088212</v>
      </c>
      <c r="C2371" s="1" t="s">
        <v>18</v>
      </c>
      <c r="D2371" s="1">
        <v>20088212</v>
      </c>
      <c r="E2371" s="1" t="s">
        <v>2196</v>
      </c>
      <c r="F2371" s="2">
        <v>1</v>
      </c>
      <c r="G2371" s="2" t="s">
        <v>13</v>
      </c>
      <c r="H2371" s="1">
        <v>0</v>
      </c>
      <c r="I2371" s="1">
        <v>0.1963</v>
      </c>
      <c r="J2371" s="2" t="s">
        <v>8</v>
      </c>
    </row>
    <row r="2372" spans="1:10" ht="12" customHeight="1" x14ac:dyDescent="0.3">
      <c r="A2372" s="3" t="s">
        <v>40</v>
      </c>
      <c r="B2372" s="1">
        <v>30108012</v>
      </c>
      <c r="C2372" s="1" t="s">
        <v>18</v>
      </c>
      <c r="D2372" s="1">
        <v>30108012</v>
      </c>
      <c r="E2372" s="1" t="s">
        <v>2197</v>
      </c>
      <c r="F2372" s="2">
        <v>1</v>
      </c>
      <c r="G2372" s="2" t="s">
        <v>13</v>
      </c>
      <c r="H2372" s="1">
        <v>0</v>
      </c>
      <c r="I2372" s="1">
        <v>0.1963</v>
      </c>
      <c r="J2372" s="2" t="s">
        <v>8</v>
      </c>
    </row>
    <row r="2373" spans="1:10" ht="12" customHeight="1" x14ac:dyDescent="0.3">
      <c r="A2373" s="3" t="s">
        <v>40</v>
      </c>
      <c r="B2373" s="1">
        <v>20054601</v>
      </c>
      <c r="C2373" s="1" t="s">
        <v>18</v>
      </c>
      <c r="D2373" s="1">
        <v>20054601</v>
      </c>
      <c r="E2373" s="1" t="s">
        <v>2198</v>
      </c>
      <c r="F2373" s="2">
        <v>1</v>
      </c>
      <c r="G2373" s="2" t="s">
        <v>13</v>
      </c>
      <c r="H2373" s="1">
        <v>0</v>
      </c>
      <c r="I2373" s="1">
        <v>0.1963</v>
      </c>
      <c r="J2373" s="2" t="s">
        <v>8</v>
      </c>
    </row>
    <row r="2374" spans="1:10" ht="12" customHeight="1" x14ac:dyDescent="0.3">
      <c r="A2374" s="3" t="s">
        <v>40</v>
      </c>
      <c r="B2374" s="1">
        <v>20031207</v>
      </c>
      <c r="C2374" s="1" t="s">
        <v>18</v>
      </c>
      <c r="D2374" s="1">
        <v>20031207</v>
      </c>
      <c r="E2374" s="1" t="s">
        <v>2199</v>
      </c>
      <c r="F2374" s="2">
        <v>1</v>
      </c>
      <c r="G2374" s="2" t="s">
        <v>13</v>
      </c>
      <c r="H2374" s="1">
        <v>0</v>
      </c>
      <c r="I2374" s="1">
        <v>0.1963</v>
      </c>
      <c r="J2374" s="2" t="s">
        <v>8</v>
      </c>
    </row>
    <row r="2375" spans="1:10" ht="12" customHeight="1" x14ac:dyDescent="0.3">
      <c r="A2375" s="3" t="s">
        <v>40</v>
      </c>
      <c r="B2375" s="1">
        <v>20031207</v>
      </c>
      <c r="C2375" s="1" t="s">
        <v>18</v>
      </c>
      <c r="D2375" s="1">
        <v>20031207</v>
      </c>
      <c r="E2375" s="1" t="s">
        <v>2199</v>
      </c>
      <c r="F2375" s="2">
        <v>1</v>
      </c>
      <c r="G2375" s="2" t="s">
        <v>13</v>
      </c>
      <c r="H2375" s="1">
        <v>0</v>
      </c>
      <c r="I2375" s="1">
        <v>0.1963</v>
      </c>
      <c r="J2375" s="2" t="s">
        <v>8</v>
      </c>
    </row>
    <row r="2376" spans="1:10" ht="12" customHeight="1" x14ac:dyDescent="0.3">
      <c r="A2376" s="3" t="s">
        <v>40</v>
      </c>
      <c r="B2376" s="1">
        <v>20031307</v>
      </c>
      <c r="C2376" s="1" t="s">
        <v>18</v>
      </c>
      <c r="D2376" s="1">
        <v>20031307</v>
      </c>
      <c r="E2376" s="1" t="s">
        <v>2200</v>
      </c>
      <c r="F2376" s="2">
        <v>1</v>
      </c>
      <c r="G2376" s="2" t="s">
        <v>13</v>
      </c>
      <c r="H2376" s="1">
        <v>0</v>
      </c>
      <c r="I2376" s="1">
        <v>0.1963</v>
      </c>
      <c r="J2376" s="2" t="s">
        <v>8</v>
      </c>
    </row>
    <row r="2377" spans="1:10" ht="12" customHeight="1" x14ac:dyDescent="0.3">
      <c r="A2377" s="3" t="s">
        <v>40</v>
      </c>
      <c r="B2377" s="1">
        <v>20031307</v>
      </c>
      <c r="C2377" s="1" t="s">
        <v>18</v>
      </c>
      <c r="D2377" s="1">
        <v>20031307</v>
      </c>
      <c r="E2377" s="1" t="s">
        <v>2200</v>
      </c>
      <c r="F2377" s="2">
        <v>1</v>
      </c>
      <c r="G2377" s="2" t="s">
        <v>13</v>
      </c>
      <c r="H2377" s="1">
        <v>0</v>
      </c>
      <c r="I2377" s="1">
        <v>0.1963</v>
      </c>
      <c r="J2377" s="2" t="s">
        <v>8</v>
      </c>
    </row>
    <row r="2378" spans="1:10" ht="12" customHeight="1" x14ac:dyDescent="0.3">
      <c r="A2378" s="3" t="s">
        <v>40</v>
      </c>
      <c r="B2378" s="1">
        <v>20031607</v>
      </c>
      <c r="C2378" s="1" t="s">
        <v>18</v>
      </c>
      <c r="D2378" s="1">
        <v>20031607</v>
      </c>
      <c r="E2378" s="1" t="s">
        <v>2201</v>
      </c>
      <c r="F2378" s="2">
        <v>1</v>
      </c>
      <c r="G2378" s="2" t="s">
        <v>13</v>
      </c>
      <c r="H2378" s="1">
        <v>0</v>
      </c>
      <c r="I2378" s="1">
        <v>0.1963</v>
      </c>
      <c r="J2378" s="2" t="s">
        <v>8</v>
      </c>
    </row>
    <row r="2379" spans="1:10" ht="12" customHeight="1" x14ac:dyDescent="0.3">
      <c r="A2379" s="3" t="s">
        <v>40</v>
      </c>
      <c r="B2379" s="1">
        <v>20031607</v>
      </c>
      <c r="C2379" s="1" t="s">
        <v>18</v>
      </c>
      <c r="D2379" s="1">
        <v>20031607</v>
      </c>
      <c r="E2379" s="1" t="s">
        <v>2201</v>
      </c>
      <c r="F2379" s="2">
        <v>1</v>
      </c>
      <c r="G2379" s="2" t="s">
        <v>13</v>
      </c>
      <c r="H2379" s="1">
        <v>0</v>
      </c>
      <c r="I2379" s="1">
        <v>0.1963</v>
      </c>
      <c r="J2379" s="2" t="s">
        <v>8</v>
      </c>
    </row>
    <row r="2380" spans="1:10" ht="12" customHeight="1" x14ac:dyDescent="0.3">
      <c r="A2380" s="3" t="s">
        <v>40</v>
      </c>
      <c r="B2380" s="1">
        <v>20053101</v>
      </c>
      <c r="C2380" s="1" t="s">
        <v>18</v>
      </c>
      <c r="D2380" s="1">
        <v>20053101</v>
      </c>
      <c r="E2380" s="1" t="s">
        <v>2202</v>
      </c>
      <c r="F2380" s="2">
        <v>1</v>
      </c>
      <c r="G2380" s="2" t="s">
        <v>13</v>
      </c>
      <c r="H2380" s="1">
        <v>0</v>
      </c>
      <c r="I2380" s="1">
        <v>0.1963</v>
      </c>
      <c r="J2380" s="2" t="s">
        <v>8</v>
      </c>
    </row>
    <row r="2381" spans="1:10" ht="12" customHeight="1" x14ac:dyDescent="0.3">
      <c r="A2381" s="3" t="s">
        <v>40</v>
      </c>
      <c r="B2381" s="1">
        <v>20053101</v>
      </c>
      <c r="C2381" s="1" t="s">
        <v>18</v>
      </c>
      <c r="D2381" s="1">
        <v>20053101</v>
      </c>
      <c r="E2381" s="1" t="s">
        <v>2202</v>
      </c>
      <c r="F2381" s="2">
        <v>1</v>
      </c>
      <c r="G2381" s="2" t="s">
        <v>13</v>
      </c>
      <c r="H2381" s="1">
        <v>0</v>
      </c>
      <c r="I2381" s="1">
        <v>0.1963</v>
      </c>
      <c r="J2381" s="2" t="s">
        <v>8</v>
      </c>
    </row>
    <row r="2382" spans="1:10" ht="12" customHeight="1" x14ac:dyDescent="0.3">
      <c r="A2382" s="3" t="s">
        <v>40</v>
      </c>
      <c r="B2382" s="1">
        <v>20061312</v>
      </c>
      <c r="C2382" s="1" t="s">
        <v>18</v>
      </c>
      <c r="D2382" s="1">
        <v>20061312</v>
      </c>
      <c r="E2382" s="1" t="s">
        <v>2203</v>
      </c>
      <c r="F2382" s="2">
        <v>1</v>
      </c>
      <c r="G2382" s="2" t="s">
        <v>13</v>
      </c>
      <c r="H2382" s="1">
        <v>0</v>
      </c>
      <c r="I2382" s="1">
        <v>0.1963</v>
      </c>
      <c r="J2382" s="2" t="s">
        <v>8</v>
      </c>
    </row>
    <row r="2383" spans="1:10" ht="12" customHeight="1" x14ac:dyDescent="0.3">
      <c r="A2383" s="3" t="s">
        <v>40</v>
      </c>
      <c r="B2383" s="1">
        <v>20061312</v>
      </c>
      <c r="C2383" s="1" t="s">
        <v>18</v>
      </c>
      <c r="D2383" s="1">
        <v>20061312</v>
      </c>
      <c r="E2383" s="1" t="s">
        <v>2203</v>
      </c>
      <c r="F2383" s="2">
        <v>1</v>
      </c>
      <c r="G2383" s="2" t="s">
        <v>13</v>
      </c>
      <c r="H2383" s="1">
        <v>0</v>
      </c>
      <c r="I2383" s="1">
        <v>0.1963</v>
      </c>
      <c r="J2383" s="2" t="s">
        <v>8</v>
      </c>
    </row>
    <row r="2384" spans="1:10" ht="12" customHeight="1" x14ac:dyDescent="0.3">
      <c r="A2384" s="3" t="s">
        <v>40</v>
      </c>
      <c r="B2384" s="1">
        <v>20061312</v>
      </c>
      <c r="C2384" s="1" t="s">
        <v>18</v>
      </c>
      <c r="D2384" s="1">
        <v>20061312</v>
      </c>
      <c r="E2384" s="1" t="s">
        <v>2203</v>
      </c>
      <c r="F2384" s="2">
        <v>1</v>
      </c>
      <c r="G2384" s="2" t="s">
        <v>13</v>
      </c>
      <c r="H2384" s="1">
        <v>0</v>
      </c>
      <c r="I2384" s="1">
        <v>0.1963</v>
      </c>
      <c r="J2384" s="2" t="s">
        <v>8</v>
      </c>
    </row>
    <row r="2385" spans="1:10" ht="12" customHeight="1" x14ac:dyDescent="0.3">
      <c r="A2385" s="3" t="s">
        <v>40</v>
      </c>
      <c r="B2385" s="1">
        <v>20031308</v>
      </c>
      <c r="C2385" s="1" t="s">
        <v>18</v>
      </c>
      <c r="D2385" s="1">
        <v>20031308</v>
      </c>
      <c r="E2385" s="1" t="s">
        <v>2204</v>
      </c>
      <c r="F2385" s="2">
        <v>1</v>
      </c>
      <c r="G2385" s="2" t="s">
        <v>13</v>
      </c>
      <c r="H2385" s="1">
        <v>0</v>
      </c>
      <c r="I2385" s="1">
        <v>0.1963</v>
      </c>
      <c r="J2385" s="2" t="s">
        <v>8</v>
      </c>
    </row>
    <row r="2386" spans="1:10" ht="12" customHeight="1" x14ac:dyDescent="0.3">
      <c r="A2386" s="3" t="s">
        <v>40</v>
      </c>
      <c r="B2386" s="1">
        <v>20031308</v>
      </c>
      <c r="C2386" s="1" t="s">
        <v>18</v>
      </c>
      <c r="D2386" s="1">
        <v>20031308</v>
      </c>
      <c r="E2386" s="1" t="s">
        <v>2204</v>
      </c>
      <c r="F2386" s="2">
        <v>1</v>
      </c>
      <c r="G2386" s="2" t="s">
        <v>13</v>
      </c>
      <c r="H2386" s="1">
        <v>0</v>
      </c>
      <c r="I2386" s="1">
        <v>0.1963</v>
      </c>
      <c r="J2386" s="2" t="s">
        <v>8</v>
      </c>
    </row>
    <row r="2387" spans="1:10" ht="12" customHeight="1" x14ac:dyDescent="0.3">
      <c r="A2387" s="3" t="s">
        <v>40</v>
      </c>
      <c r="B2387" s="1">
        <v>20031609</v>
      </c>
      <c r="C2387" s="1" t="s">
        <v>18</v>
      </c>
      <c r="D2387" s="1">
        <v>20031609</v>
      </c>
      <c r="E2387" s="1" t="s">
        <v>2205</v>
      </c>
      <c r="F2387" s="2">
        <v>1</v>
      </c>
      <c r="G2387" s="2" t="s">
        <v>13</v>
      </c>
      <c r="H2387" s="1">
        <v>0</v>
      </c>
      <c r="I2387" s="1">
        <v>0.1963</v>
      </c>
      <c r="J2387" s="2" t="s">
        <v>8</v>
      </c>
    </row>
    <row r="2388" spans="1:10" ht="12" customHeight="1" x14ac:dyDescent="0.3">
      <c r="A2388" s="3" t="s">
        <v>40</v>
      </c>
      <c r="B2388" s="1">
        <v>20031609</v>
      </c>
      <c r="C2388" s="1" t="s">
        <v>18</v>
      </c>
      <c r="D2388" s="1">
        <v>20031609</v>
      </c>
      <c r="E2388" s="1" t="s">
        <v>2205</v>
      </c>
      <c r="F2388" s="2">
        <v>1</v>
      </c>
      <c r="G2388" s="2" t="s">
        <v>13</v>
      </c>
      <c r="H2388" s="1">
        <v>0</v>
      </c>
      <c r="I2388" s="1">
        <v>0.1963</v>
      </c>
      <c r="J2388" s="2" t="s">
        <v>8</v>
      </c>
    </row>
    <row r="2389" spans="1:10" ht="12" customHeight="1" x14ac:dyDescent="0.3">
      <c r="A2389" s="3" t="s">
        <v>40</v>
      </c>
      <c r="B2389" s="1">
        <v>30006401</v>
      </c>
      <c r="C2389" s="1" t="s">
        <v>18</v>
      </c>
      <c r="D2389" s="1">
        <v>30006401</v>
      </c>
      <c r="E2389" s="1" t="s">
        <v>2206</v>
      </c>
      <c r="F2389" s="2">
        <v>1</v>
      </c>
      <c r="G2389" s="2" t="s">
        <v>13</v>
      </c>
      <c r="H2389" s="1">
        <v>0</v>
      </c>
      <c r="I2389" s="1">
        <v>0.1963</v>
      </c>
      <c r="J2389" s="2" t="s">
        <v>8</v>
      </c>
    </row>
    <row r="2390" spans="1:10" ht="12" customHeight="1" x14ac:dyDescent="0.3">
      <c r="A2390" s="3" t="s">
        <v>40</v>
      </c>
      <c r="B2390" s="1">
        <v>30006401</v>
      </c>
      <c r="C2390" s="1" t="s">
        <v>18</v>
      </c>
      <c r="D2390" s="1">
        <v>30006401</v>
      </c>
      <c r="E2390" s="1" t="s">
        <v>2206</v>
      </c>
      <c r="F2390" s="2">
        <v>1</v>
      </c>
      <c r="G2390" s="2" t="s">
        <v>13</v>
      </c>
      <c r="H2390" s="1">
        <v>0</v>
      </c>
      <c r="I2390" s="1">
        <v>0.1963</v>
      </c>
      <c r="J2390" s="2" t="s">
        <v>8</v>
      </c>
    </row>
    <row r="2391" spans="1:10" ht="12" customHeight="1" x14ac:dyDescent="0.3">
      <c r="A2391" s="3" t="s">
        <v>40</v>
      </c>
      <c r="B2391" s="1">
        <v>30006402</v>
      </c>
      <c r="C2391" s="1" t="s">
        <v>18</v>
      </c>
      <c r="D2391" s="1">
        <v>30006402</v>
      </c>
      <c r="E2391" s="1" t="s">
        <v>2207</v>
      </c>
      <c r="F2391" s="2">
        <v>1</v>
      </c>
      <c r="G2391" s="2" t="s">
        <v>13</v>
      </c>
      <c r="H2391" s="1">
        <v>0</v>
      </c>
      <c r="I2391" s="1">
        <v>0.1963</v>
      </c>
      <c r="J2391" s="2" t="s">
        <v>8</v>
      </c>
    </row>
    <row r="2392" spans="1:10" ht="12" customHeight="1" x14ac:dyDescent="0.3">
      <c r="A2392" s="3" t="s">
        <v>40</v>
      </c>
      <c r="B2392" s="1">
        <v>30006402</v>
      </c>
      <c r="C2392" s="1" t="s">
        <v>18</v>
      </c>
      <c r="D2392" s="1">
        <v>30006402</v>
      </c>
      <c r="E2392" s="1" t="s">
        <v>2207</v>
      </c>
      <c r="F2392" s="2">
        <v>1</v>
      </c>
      <c r="G2392" s="2" t="s">
        <v>13</v>
      </c>
      <c r="H2392" s="1">
        <v>0</v>
      </c>
      <c r="I2392" s="1">
        <v>0.1963</v>
      </c>
      <c r="J2392" s="2" t="s">
        <v>8</v>
      </c>
    </row>
    <row r="2393" spans="1:10" ht="12" customHeight="1" x14ac:dyDescent="0.3">
      <c r="A2393" s="3" t="s">
        <v>40</v>
      </c>
      <c r="B2393" s="1">
        <v>2002861</v>
      </c>
      <c r="C2393" s="1" t="s">
        <v>18</v>
      </c>
      <c r="D2393" s="1">
        <v>2002861</v>
      </c>
      <c r="E2393" s="1" t="s">
        <v>2208</v>
      </c>
      <c r="F2393" s="2">
        <v>1</v>
      </c>
      <c r="G2393" s="2" t="s">
        <v>13</v>
      </c>
      <c r="H2393" s="1">
        <v>0</v>
      </c>
      <c r="I2393" s="1">
        <v>0.1963</v>
      </c>
      <c r="J2393" s="2" t="s">
        <v>8</v>
      </c>
    </row>
    <row r="2394" spans="1:10" ht="12" customHeight="1" x14ac:dyDescent="0.3">
      <c r="A2394" s="3" t="s">
        <v>40</v>
      </c>
      <c r="B2394" s="1">
        <v>2002861</v>
      </c>
      <c r="C2394" s="1" t="s">
        <v>18</v>
      </c>
      <c r="D2394" s="1">
        <v>2002861</v>
      </c>
      <c r="E2394" s="1" t="s">
        <v>2208</v>
      </c>
      <c r="F2394" s="2">
        <v>1</v>
      </c>
      <c r="G2394" s="2" t="s">
        <v>13</v>
      </c>
      <c r="H2394" s="1">
        <v>0</v>
      </c>
      <c r="I2394" s="1">
        <v>0.1963</v>
      </c>
      <c r="J2394" s="2" t="s">
        <v>8</v>
      </c>
    </row>
    <row r="2395" spans="1:10" ht="12" customHeight="1" x14ac:dyDescent="0.3">
      <c r="A2395" s="3" t="s">
        <v>40</v>
      </c>
      <c r="B2395" s="1">
        <v>2002961</v>
      </c>
      <c r="C2395" s="1" t="s">
        <v>18</v>
      </c>
      <c r="D2395" s="1">
        <v>2002961</v>
      </c>
      <c r="E2395" s="1" t="s">
        <v>2209</v>
      </c>
      <c r="F2395" s="2">
        <v>1</v>
      </c>
      <c r="G2395" s="2" t="s">
        <v>13</v>
      </c>
      <c r="H2395" s="1">
        <v>0</v>
      </c>
      <c r="I2395" s="1">
        <v>0.1963</v>
      </c>
      <c r="J2395" s="2" t="s">
        <v>8</v>
      </c>
    </row>
    <row r="2396" spans="1:10" ht="12" customHeight="1" x14ac:dyDescent="0.3">
      <c r="A2396" s="3" t="s">
        <v>40</v>
      </c>
      <c r="B2396" s="1">
        <v>2002961</v>
      </c>
      <c r="C2396" s="1" t="s">
        <v>18</v>
      </c>
      <c r="D2396" s="1">
        <v>2002961</v>
      </c>
      <c r="E2396" s="1" t="s">
        <v>2209</v>
      </c>
      <c r="F2396" s="2">
        <v>1</v>
      </c>
      <c r="G2396" s="2" t="s">
        <v>13</v>
      </c>
      <c r="H2396" s="1">
        <v>0</v>
      </c>
      <c r="I2396" s="1">
        <v>0.1963</v>
      </c>
      <c r="J2396" s="2" t="s">
        <v>8</v>
      </c>
    </row>
    <row r="2397" spans="1:10" ht="12" customHeight="1" x14ac:dyDescent="0.3">
      <c r="A2397" s="3" t="s">
        <v>40</v>
      </c>
      <c r="B2397" s="1">
        <v>30006801</v>
      </c>
      <c r="C2397" s="1" t="s">
        <v>18</v>
      </c>
      <c r="D2397" s="1">
        <v>30006801</v>
      </c>
      <c r="E2397" s="1" t="s">
        <v>2210</v>
      </c>
      <c r="F2397" s="2">
        <v>1</v>
      </c>
      <c r="G2397" s="2" t="s">
        <v>13</v>
      </c>
      <c r="H2397" s="1">
        <v>0</v>
      </c>
      <c r="I2397" s="1">
        <v>0.1963</v>
      </c>
      <c r="J2397" s="2" t="s">
        <v>8</v>
      </c>
    </row>
    <row r="2398" spans="1:10" ht="12" customHeight="1" x14ac:dyDescent="0.3">
      <c r="A2398" s="3" t="s">
        <v>40</v>
      </c>
      <c r="B2398" s="1">
        <v>30006801</v>
      </c>
      <c r="C2398" s="1" t="s">
        <v>18</v>
      </c>
      <c r="D2398" s="1">
        <v>30006801</v>
      </c>
      <c r="E2398" s="1" t="s">
        <v>2210</v>
      </c>
      <c r="F2398" s="2">
        <v>1</v>
      </c>
      <c r="G2398" s="2" t="s">
        <v>13</v>
      </c>
      <c r="H2398" s="1">
        <v>0</v>
      </c>
      <c r="I2398" s="1">
        <v>0.1963</v>
      </c>
      <c r="J2398" s="2" t="s">
        <v>8</v>
      </c>
    </row>
    <row r="2399" spans="1:10" ht="12" customHeight="1" x14ac:dyDescent="0.3">
      <c r="A2399" s="3" t="s">
        <v>40</v>
      </c>
      <c r="B2399" s="1">
        <v>2002881</v>
      </c>
      <c r="C2399" s="1" t="s">
        <v>18</v>
      </c>
      <c r="D2399" s="1">
        <v>2002881</v>
      </c>
      <c r="E2399" s="1" t="s">
        <v>2211</v>
      </c>
      <c r="F2399" s="2">
        <v>1</v>
      </c>
      <c r="G2399" s="2" t="s">
        <v>13</v>
      </c>
      <c r="H2399" s="1">
        <v>0</v>
      </c>
      <c r="I2399" s="1">
        <v>0.1963</v>
      </c>
      <c r="J2399" s="2" t="s">
        <v>8</v>
      </c>
    </row>
    <row r="2400" spans="1:10" ht="12" customHeight="1" x14ac:dyDescent="0.3">
      <c r="A2400" s="3" t="s">
        <v>40</v>
      </c>
      <c r="B2400" s="1">
        <v>2002881</v>
      </c>
      <c r="C2400" s="1" t="s">
        <v>18</v>
      </c>
      <c r="D2400" s="1">
        <v>2002881</v>
      </c>
      <c r="E2400" s="1" t="s">
        <v>2211</v>
      </c>
      <c r="F2400" s="2">
        <v>1</v>
      </c>
      <c r="G2400" s="2" t="s">
        <v>13</v>
      </c>
      <c r="H2400" s="1">
        <v>0</v>
      </c>
      <c r="I2400" s="1">
        <v>0.1963</v>
      </c>
      <c r="J2400" s="2" t="s">
        <v>8</v>
      </c>
    </row>
    <row r="2401" spans="1:10" ht="12" customHeight="1" x14ac:dyDescent="0.3">
      <c r="A2401" s="3" t="s">
        <v>40</v>
      </c>
      <c r="B2401" s="1">
        <v>20033304</v>
      </c>
      <c r="C2401" s="1" t="s">
        <v>18</v>
      </c>
      <c r="D2401" s="1">
        <v>20033304</v>
      </c>
      <c r="E2401" s="1" t="s">
        <v>2212</v>
      </c>
      <c r="F2401" s="2">
        <v>1</v>
      </c>
      <c r="G2401" s="2" t="s">
        <v>13</v>
      </c>
      <c r="H2401" s="1">
        <v>0</v>
      </c>
      <c r="I2401" s="1">
        <v>0.1963</v>
      </c>
      <c r="J2401" s="2" t="s">
        <v>8</v>
      </c>
    </row>
    <row r="2402" spans="1:10" ht="12" customHeight="1" x14ac:dyDescent="0.3">
      <c r="A2402" s="3" t="s">
        <v>40</v>
      </c>
      <c r="B2402" s="1">
        <v>20033304</v>
      </c>
      <c r="C2402" s="1" t="s">
        <v>18</v>
      </c>
      <c r="D2402" s="1">
        <v>20033304</v>
      </c>
      <c r="E2402" s="1" t="s">
        <v>2212</v>
      </c>
      <c r="F2402" s="2">
        <v>1</v>
      </c>
      <c r="G2402" s="2" t="s">
        <v>13</v>
      </c>
      <c r="H2402" s="1">
        <v>0</v>
      </c>
      <c r="I2402" s="1">
        <v>0.1963</v>
      </c>
      <c r="J2402" s="2" t="s">
        <v>8</v>
      </c>
    </row>
    <row r="2403" spans="1:10" ht="12" customHeight="1" x14ac:dyDescent="0.3">
      <c r="A2403" s="3" t="s">
        <v>40</v>
      </c>
      <c r="B2403" s="1">
        <v>20033303</v>
      </c>
      <c r="C2403" s="1" t="s">
        <v>18</v>
      </c>
      <c r="D2403" s="1">
        <v>20033303</v>
      </c>
      <c r="E2403" s="1" t="s">
        <v>2213</v>
      </c>
      <c r="F2403" s="2">
        <v>1</v>
      </c>
      <c r="G2403" s="2" t="s">
        <v>13</v>
      </c>
      <c r="H2403" s="1">
        <v>0</v>
      </c>
      <c r="I2403" s="1">
        <v>0.1963</v>
      </c>
      <c r="J2403" s="2" t="s">
        <v>8</v>
      </c>
    </row>
    <row r="2404" spans="1:10" ht="12" customHeight="1" x14ac:dyDescent="0.3">
      <c r="A2404" s="3" t="s">
        <v>40</v>
      </c>
      <c r="B2404" s="1">
        <v>20033303</v>
      </c>
      <c r="C2404" s="1" t="s">
        <v>18</v>
      </c>
      <c r="D2404" s="1">
        <v>20033303</v>
      </c>
      <c r="E2404" s="1" t="s">
        <v>2213</v>
      </c>
      <c r="F2404" s="2">
        <v>1</v>
      </c>
      <c r="G2404" s="2" t="s">
        <v>13</v>
      </c>
      <c r="H2404" s="1">
        <v>0</v>
      </c>
      <c r="I2404" s="1">
        <v>0.1963</v>
      </c>
      <c r="J2404" s="2" t="s">
        <v>8</v>
      </c>
    </row>
    <row r="2405" spans="1:10" ht="12" customHeight="1" x14ac:dyDescent="0.3">
      <c r="A2405" s="3" t="s">
        <v>40</v>
      </c>
      <c r="B2405" s="1">
        <v>20060011</v>
      </c>
      <c r="C2405" s="1" t="s">
        <v>18</v>
      </c>
      <c r="D2405" s="1">
        <v>20060011</v>
      </c>
      <c r="E2405" s="1" t="s">
        <v>2214</v>
      </c>
      <c r="F2405" s="2">
        <v>1</v>
      </c>
      <c r="G2405" s="2" t="s">
        <v>13</v>
      </c>
      <c r="H2405" s="1">
        <v>0</v>
      </c>
      <c r="I2405" s="1">
        <v>0.1963</v>
      </c>
      <c r="J2405" s="2" t="s">
        <v>8</v>
      </c>
    </row>
    <row r="2406" spans="1:10" ht="12" customHeight="1" x14ac:dyDescent="0.3">
      <c r="A2406" s="3" t="s">
        <v>40</v>
      </c>
      <c r="B2406" s="1">
        <v>30082006</v>
      </c>
      <c r="C2406" s="1" t="s">
        <v>18</v>
      </c>
      <c r="D2406" s="1">
        <v>30082006</v>
      </c>
      <c r="E2406" s="1" t="s">
        <v>332</v>
      </c>
      <c r="F2406" s="2">
        <v>1</v>
      </c>
      <c r="G2406" s="2" t="s">
        <v>13</v>
      </c>
      <c r="H2406" s="1">
        <v>0</v>
      </c>
      <c r="I2406" s="1">
        <v>0.1963</v>
      </c>
      <c r="J2406" s="2" t="s">
        <v>8</v>
      </c>
    </row>
    <row r="2407" spans="1:10" ht="12" customHeight="1" x14ac:dyDescent="0.3">
      <c r="A2407" s="3" t="s">
        <v>40</v>
      </c>
      <c r="B2407" s="1">
        <v>30082208</v>
      </c>
      <c r="C2407" s="1" t="s">
        <v>18</v>
      </c>
      <c r="D2407" s="1">
        <v>30082208</v>
      </c>
      <c r="E2407" s="1" t="s">
        <v>333</v>
      </c>
      <c r="F2407" s="2">
        <v>1</v>
      </c>
      <c r="G2407" s="2" t="s">
        <v>13</v>
      </c>
      <c r="H2407" s="1">
        <v>0</v>
      </c>
      <c r="I2407" s="1">
        <v>0.1963</v>
      </c>
      <c r="J2407" s="2" t="s">
        <v>8</v>
      </c>
    </row>
    <row r="2408" spans="1:10" ht="12" customHeight="1" x14ac:dyDescent="0.3">
      <c r="A2408" s="3" t="s">
        <v>40</v>
      </c>
      <c r="B2408" s="1">
        <v>30082508</v>
      </c>
      <c r="C2408" s="1" t="s">
        <v>18</v>
      </c>
      <c r="D2408" s="1">
        <v>30082508</v>
      </c>
      <c r="E2408" s="1" t="s">
        <v>334</v>
      </c>
      <c r="F2408" s="2">
        <v>1</v>
      </c>
      <c r="G2408" s="2" t="s">
        <v>13</v>
      </c>
      <c r="H2408" s="1">
        <v>0</v>
      </c>
      <c r="I2408" s="1">
        <v>0.1963</v>
      </c>
      <c r="J2408" s="2" t="s">
        <v>8</v>
      </c>
    </row>
    <row r="2409" spans="1:10" ht="12" customHeight="1" x14ac:dyDescent="0.3">
      <c r="A2409" s="3" t="s">
        <v>40</v>
      </c>
      <c r="B2409" s="1">
        <v>30080008</v>
      </c>
      <c r="C2409" s="1" t="s">
        <v>18</v>
      </c>
      <c r="D2409" s="1">
        <v>30080008</v>
      </c>
      <c r="E2409" s="1" t="s">
        <v>335</v>
      </c>
      <c r="F2409" s="2">
        <v>1</v>
      </c>
      <c r="G2409" s="2" t="s">
        <v>13</v>
      </c>
      <c r="H2409" s="1">
        <v>0</v>
      </c>
      <c r="I2409" s="1">
        <v>0.1963</v>
      </c>
      <c r="J2409" s="2" t="s">
        <v>8</v>
      </c>
    </row>
    <row r="2410" spans="1:10" ht="12" customHeight="1" x14ac:dyDescent="0.3">
      <c r="A2410" s="3" t="s">
        <v>40</v>
      </c>
      <c r="B2410" s="1">
        <v>30080010</v>
      </c>
      <c r="C2410" s="1" t="s">
        <v>18</v>
      </c>
      <c r="D2410" s="1">
        <v>30080010</v>
      </c>
      <c r="E2410" s="1" t="s">
        <v>336</v>
      </c>
      <c r="F2410" s="2">
        <v>1</v>
      </c>
      <c r="G2410" s="2" t="s">
        <v>13</v>
      </c>
      <c r="H2410" s="1">
        <v>0</v>
      </c>
      <c r="I2410" s="1">
        <v>0.1963</v>
      </c>
      <c r="J2410" s="2" t="s">
        <v>8</v>
      </c>
    </row>
    <row r="2411" spans="1:10" ht="12" customHeight="1" x14ac:dyDescent="0.3">
      <c r="A2411" s="3" t="s">
        <v>40</v>
      </c>
      <c r="B2411" s="1">
        <v>30080011</v>
      </c>
      <c r="C2411" s="1" t="s">
        <v>18</v>
      </c>
      <c r="D2411" s="1">
        <v>30080011</v>
      </c>
      <c r="E2411" s="1" t="s">
        <v>337</v>
      </c>
      <c r="F2411" s="2">
        <v>1</v>
      </c>
      <c r="G2411" s="2" t="s">
        <v>13</v>
      </c>
      <c r="H2411" s="1">
        <v>0</v>
      </c>
      <c r="I2411" s="1">
        <v>0.1963</v>
      </c>
      <c r="J2411" s="2" t="s">
        <v>8</v>
      </c>
    </row>
    <row r="2412" spans="1:10" ht="12" customHeight="1" x14ac:dyDescent="0.3">
      <c r="A2412" s="3" t="s">
        <v>40</v>
      </c>
      <c r="B2412" s="1">
        <v>30080009</v>
      </c>
      <c r="C2412" s="1" t="s">
        <v>18</v>
      </c>
      <c r="D2412" s="1">
        <v>30080009</v>
      </c>
      <c r="E2412" s="1" t="s">
        <v>338</v>
      </c>
      <c r="F2412" s="2">
        <v>1</v>
      </c>
      <c r="G2412" s="2" t="s">
        <v>13</v>
      </c>
      <c r="H2412" s="1">
        <v>0</v>
      </c>
      <c r="I2412" s="1">
        <v>0.1963</v>
      </c>
      <c r="J2412" s="2" t="s">
        <v>8</v>
      </c>
    </row>
    <row r="2413" spans="1:10" ht="12" customHeight="1" x14ac:dyDescent="0.3">
      <c r="A2413" s="3" t="s">
        <v>40</v>
      </c>
      <c r="B2413" s="1">
        <v>30076007</v>
      </c>
      <c r="C2413" s="1" t="s">
        <v>18</v>
      </c>
      <c r="D2413" s="1">
        <v>30076007</v>
      </c>
      <c r="E2413" s="1" t="s">
        <v>339</v>
      </c>
      <c r="F2413" s="2">
        <v>1</v>
      </c>
      <c r="G2413" s="2" t="s">
        <v>13</v>
      </c>
      <c r="H2413" s="1">
        <v>0</v>
      </c>
      <c r="I2413" s="1">
        <v>0.1963</v>
      </c>
      <c r="J2413" s="2" t="s">
        <v>8</v>
      </c>
    </row>
    <row r="2414" spans="1:10" ht="12" customHeight="1" x14ac:dyDescent="0.3">
      <c r="A2414" s="3" t="s">
        <v>40</v>
      </c>
      <c r="B2414" s="1">
        <v>30076008</v>
      </c>
      <c r="C2414" s="1" t="s">
        <v>18</v>
      </c>
      <c r="D2414" s="1">
        <v>30076008</v>
      </c>
      <c r="E2414" s="1" t="s">
        <v>340</v>
      </c>
      <c r="F2414" s="2">
        <v>1</v>
      </c>
      <c r="G2414" s="2" t="s">
        <v>13</v>
      </c>
      <c r="H2414" s="1">
        <v>0</v>
      </c>
      <c r="I2414" s="1">
        <v>0.1963</v>
      </c>
      <c r="J2414" s="2" t="s">
        <v>8</v>
      </c>
    </row>
    <row r="2415" spans="1:10" ht="12" customHeight="1" x14ac:dyDescent="0.3">
      <c r="A2415" s="3" t="s">
        <v>40</v>
      </c>
      <c r="B2415" s="1">
        <v>30074006</v>
      </c>
      <c r="C2415" s="1" t="s">
        <v>18</v>
      </c>
      <c r="D2415" s="1">
        <v>30074006</v>
      </c>
      <c r="E2415" s="1" t="s">
        <v>341</v>
      </c>
      <c r="F2415" s="2">
        <v>1</v>
      </c>
      <c r="G2415" s="2" t="s">
        <v>13</v>
      </c>
      <c r="H2415" s="1">
        <v>0</v>
      </c>
      <c r="I2415" s="1">
        <v>0.1963</v>
      </c>
      <c r="J2415" s="2" t="s">
        <v>8</v>
      </c>
    </row>
    <row r="2416" spans="1:10" ht="12" customHeight="1" x14ac:dyDescent="0.3">
      <c r="A2416" s="3" t="s">
        <v>40</v>
      </c>
      <c r="B2416" s="1">
        <v>30074008</v>
      </c>
      <c r="C2416" s="1" t="s">
        <v>18</v>
      </c>
      <c r="D2416" s="1">
        <v>30074008</v>
      </c>
      <c r="E2416" s="1" t="s">
        <v>342</v>
      </c>
      <c r="F2416" s="2">
        <v>1</v>
      </c>
      <c r="G2416" s="2" t="s">
        <v>13</v>
      </c>
      <c r="H2416" s="1">
        <v>0</v>
      </c>
      <c r="I2416" s="1">
        <v>0.1963</v>
      </c>
      <c r="J2416" s="2" t="s">
        <v>8</v>
      </c>
    </row>
    <row r="2417" spans="1:10" ht="12" customHeight="1" x14ac:dyDescent="0.3">
      <c r="A2417" s="3" t="s">
        <v>40</v>
      </c>
      <c r="B2417" s="1">
        <v>30008004</v>
      </c>
      <c r="C2417" s="1" t="s">
        <v>18</v>
      </c>
      <c r="D2417" s="1">
        <v>30008004</v>
      </c>
      <c r="E2417" s="1" t="s">
        <v>343</v>
      </c>
      <c r="F2417" s="2">
        <v>1</v>
      </c>
      <c r="G2417" s="2" t="s">
        <v>13</v>
      </c>
      <c r="H2417" s="1">
        <v>0</v>
      </c>
      <c r="I2417" s="1">
        <v>0.1963</v>
      </c>
      <c r="J2417" s="2" t="s">
        <v>8</v>
      </c>
    </row>
    <row r="2418" spans="1:10" ht="12" customHeight="1" x14ac:dyDescent="0.3">
      <c r="A2418" s="3" t="s">
        <v>40</v>
      </c>
      <c r="B2418" s="1">
        <v>30002201</v>
      </c>
      <c r="C2418" s="1" t="s">
        <v>18</v>
      </c>
      <c r="D2418" s="1">
        <v>30002201</v>
      </c>
      <c r="E2418" s="1" t="s">
        <v>344</v>
      </c>
      <c r="F2418" s="2">
        <v>1</v>
      </c>
      <c r="G2418" s="2" t="s">
        <v>13</v>
      </c>
      <c r="H2418" s="1">
        <v>0</v>
      </c>
      <c r="I2418" s="1">
        <v>0.1963</v>
      </c>
      <c r="J2418" s="2" t="s">
        <v>8</v>
      </c>
    </row>
    <row r="2419" spans="1:10" ht="12" customHeight="1" x14ac:dyDescent="0.3">
      <c r="A2419" s="3" t="s">
        <v>40</v>
      </c>
      <c r="B2419" s="1">
        <v>30004001</v>
      </c>
      <c r="C2419" s="1" t="s">
        <v>18</v>
      </c>
      <c r="D2419" s="1">
        <v>30004001</v>
      </c>
      <c r="E2419" s="1" t="s">
        <v>345</v>
      </c>
      <c r="F2419" s="2">
        <v>1</v>
      </c>
      <c r="G2419" s="2" t="s">
        <v>13</v>
      </c>
      <c r="H2419" s="1">
        <v>0</v>
      </c>
      <c r="I2419" s="1">
        <v>0.1963</v>
      </c>
      <c r="J2419" s="2" t="s">
        <v>8</v>
      </c>
    </row>
    <row r="2420" spans="1:10" ht="12" customHeight="1" x14ac:dyDescent="0.3">
      <c r="A2420" s="3" t="s">
        <v>40</v>
      </c>
      <c r="B2420" s="1">
        <v>30020020</v>
      </c>
      <c r="C2420" s="1" t="s">
        <v>18</v>
      </c>
      <c r="D2420" s="1">
        <v>30020020</v>
      </c>
      <c r="E2420" s="1" t="s">
        <v>2215</v>
      </c>
      <c r="F2420" s="2">
        <v>1</v>
      </c>
      <c r="G2420" s="2" t="s">
        <v>13</v>
      </c>
      <c r="H2420" s="1">
        <v>0</v>
      </c>
      <c r="I2420" s="1">
        <v>0.1963</v>
      </c>
      <c r="J2420" s="2" t="s">
        <v>8</v>
      </c>
    </row>
    <row r="2421" spans="1:10" ht="12" customHeight="1" x14ac:dyDescent="0.3">
      <c r="A2421" s="3" t="s">
        <v>40</v>
      </c>
      <c r="B2421" s="1">
        <v>30020023</v>
      </c>
      <c r="C2421" s="1" t="s">
        <v>18</v>
      </c>
      <c r="D2421" s="1">
        <v>30020023</v>
      </c>
      <c r="E2421" s="1" t="s">
        <v>2216</v>
      </c>
      <c r="F2421" s="2">
        <v>1</v>
      </c>
      <c r="G2421" s="2" t="s">
        <v>13</v>
      </c>
      <c r="H2421" s="1">
        <v>0</v>
      </c>
      <c r="I2421" s="1">
        <v>0.1963</v>
      </c>
      <c r="J2421" s="2" t="s">
        <v>8</v>
      </c>
    </row>
    <row r="2422" spans="1:10" ht="12" customHeight="1" x14ac:dyDescent="0.3">
      <c r="A2422" s="3" t="s">
        <v>40</v>
      </c>
      <c r="B2422" s="1">
        <v>30020025</v>
      </c>
      <c r="C2422" s="1" t="s">
        <v>18</v>
      </c>
      <c r="D2422" s="1">
        <v>30020025</v>
      </c>
      <c r="E2422" s="1" t="s">
        <v>2217</v>
      </c>
      <c r="F2422" s="2">
        <v>1</v>
      </c>
      <c r="G2422" s="2" t="s">
        <v>13</v>
      </c>
      <c r="H2422" s="1">
        <v>0</v>
      </c>
      <c r="I2422" s="1">
        <v>0.1963</v>
      </c>
      <c r="J2422" s="2" t="s">
        <v>8</v>
      </c>
    </row>
    <row r="2423" spans="1:10" ht="12" customHeight="1" x14ac:dyDescent="0.3">
      <c r="A2423" s="3" t="s">
        <v>40</v>
      </c>
      <c r="B2423" s="1">
        <v>30008004</v>
      </c>
      <c r="C2423" s="1" t="s">
        <v>18</v>
      </c>
      <c r="D2423" s="1">
        <v>30008004</v>
      </c>
      <c r="E2423" s="1" t="s">
        <v>2218</v>
      </c>
      <c r="F2423" s="2">
        <v>1</v>
      </c>
      <c r="G2423" s="2" t="s">
        <v>13</v>
      </c>
      <c r="H2423" s="1">
        <v>0</v>
      </c>
      <c r="I2423" s="1">
        <v>0.1963</v>
      </c>
      <c r="J2423" s="2" t="s">
        <v>8</v>
      </c>
    </row>
    <row r="2424" spans="1:10" ht="12" customHeight="1" x14ac:dyDescent="0.3">
      <c r="A2424" s="3" t="s">
        <v>40</v>
      </c>
      <c r="B2424" s="1">
        <v>30006201</v>
      </c>
      <c r="C2424" s="1" t="s">
        <v>18</v>
      </c>
      <c r="D2424" s="1">
        <v>30006201</v>
      </c>
      <c r="E2424" s="1" t="s">
        <v>2219</v>
      </c>
      <c r="F2424" s="2">
        <v>1</v>
      </c>
      <c r="G2424" s="2" t="s">
        <v>13</v>
      </c>
      <c r="H2424" s="1">
        <v>0</v>
      </c>
      <c r="I2424" s="1">
        <v>0.1963</v>
      </c>
      <c r="J2424" s="2" t="s">
        <v>8</v>
      </c>
    </row>
    <row r="2425" spans="1:10" ht="12" customHeight="1" x14ac:dyDescent="0.3">
      <c r="A2425" s="3" t="s">
        <v>40</v>
      </c>
      <c r="B2425" s="1">
        <v>30009604</v>
      </c>
      <c r="C2425" s="1" t="s">
        <v>18</v>
      </c>
      <c r="D2425" s="1">
        <v>30009604</v>
      </c>
      <c r="E2425" s="1" t="s">
        <v>2220</v>
      </c>
      <c r="F2425" s="2">
        <v>1</v>
      </c>
      <c r="G2425" s="2" t="s">
        <v>13</v>
      </c>
      <c r="H2425" s="1">
        <v>0</v>
      </c>
      <c r="I2425" s="1">
        <v>0.1963</v>
      </c>
      <c r="J2425" s="2" t="s">
        <v>8</v>
      </c>
    </row>
    <row r="2426" spans="1:10" ht="12" customHeight="1" x14ac:dyDescent="0.3">
      <c r="A2426" s="3" t="s">
        <v>40</v>
      </c>
      <c r="B2426" s="1">
        <v>30004510</v>
      </c>
      <c r="C2426" s="1" t="s">
        <v>18</v>
      </c>
      <c r="D2426" s="1">
        <v>30004510</v>
      </c>
      <c r="E2426" s="1" t="s">
        <v>2221</v>
      </c>
      <c r="F2426" s="2">
        <v>1</v>
      </c>
      <c r="G2426" s="2" t="s">
        <v>13</v>
      </c>
      <c r="H2426" s="1">
        <v>0</v>
      </c>
      <c r="I2426" s="1">
        <v>0.1963</v>
      </c>
      <c r="J2426" s="2" t="s">
        <v>8</v>
      </c>
    </row>
    <row r="2427" spans="1:10" ht="12" customHeight="1" x14ac:dyDescent="0.3">
      <c r="A2427" s="3" t="s">
        <v>40</v>
      </c>
      <c r="B2427" s="1">
        <v>30002010</v>
      </c>
      <c r="C2427" s="1" t="s">
        <v>18</v>
      </c>
      <c r="D2427" s="1">
        <v>30002010</v>
      </c>
      <c r="E2427" s="1" t="s">
        <v>2222</v>
      </c>
      <c r="F2427" s="2">
        <v>1</v>
      </c>
      <c r="G2427" s="2" t="s">
        <v>13</v>
      </c>
      <c r="H2427" s="1">
        <v>0</v>
      </c>
      <c r="I2427" s="1">
        <v>0.1963</v>
      </c>
      <c r="J2427" s="2" t="s">
        <v>8</v>
      </c>
    </row>
    <row r="2428" spans="1:10" ht="12" customHeight="1" x14ac:dyDescent="0.3">
      <c r="A2428" s="3" t="s">
        <v>40</v>
      </c>
      <c r="B2428" s="1">
        <v>30082008</v>
      </c>
      <c r="C2428" s="1" t="s">
        <v>18</v>
      </c>
      <c r="D2428" s="1">
        <v>30082008</v>
      </c>
      <c r="E2428" s="1" t="s">
        <v>2223</v>
      </c>
      <c r="F2428" s="2">
        <v>1</v>
      </c>
      <c r="G2428" s="2" t="s">
        <v>13</v>
      </c>
      <c r="H2428" s="1">
        <v>0</v>
      </c>
      <c r="I2428" s="1">
        <v>0.1963</v>
      </c>
      <c r="J2428" s="2" t="s">
        <v>8</v>
      </c>
    </row>
    <row r="2429" spans="1:10" ht="12" customHeight="1" x14ac:dyDescent="0.3">
      <c r="A2429" s="3" t="s">
        <v>40</v>
      </c>
      <c r="B2429" s="1">
        <v>30082009</v>
      </c>
      <c r="C2429" s="1" t="s">
        <v>18</v>
      </c>
      <c r="D2429" s="1">
        <v>30082009</v>
      </c>
      <c r="E2429" s="1" t="s">
        <v>2224</v>
      </c>
      <c r="F2429" s="2">
        <v>1</v>
      </c>
      <c r="G2429" s="2" t="s">
        <v>13</v>
      </c>
      <c r="H2429" s="1">
        <v>0</v>
      </c>
      <c r="I2429" s="1">
        <v>0.1963</v>
      </c>
      <c r="J2429" s="2" t="s">
        <v>8</v>
      </c>
    </row>
    <row r="2430" spans="1:10" ht="12" customHeight="1" x14ac:dyDescent="0.3">
      <c r="A2430" s="3" t="s">
        <v>40</v>
      </c>
      <c r="B2430" s="1">
        <v>30052001</v>
      </c>
      <c r="C2430" s="1" t="s">
        <v>18</v>
      </c>
      <c r="D2430" s="1">
        <v>30052001</v>
      </c>
      <c r="E2430" s="1" t="s">
        <v>2225</v>
      </c>
      <c r="F2430" s="2">
        <v>1</v>
      </c>
      <c r="G2430" s="2" t="s">
        <v>13</v>
      </c>
      <c r="H2430" s="1">
        <v>0</v>
      </c>
      <c r="I2430" s="1">
        <v>0.1963</v>
      </c>
      <c r="J2430" s="2" t="s">
        <v>8</v>
      </c>
    </row>
    <row r="2431" spans="1:10" ht="12" customHeight="1" x14ac:dyDescent="0.3">
      <c r="A2431" s="3" t="s">
        <v>40</v>
      </c>
      <c r="B2431" s="1">
        <v>30083208</v>
      </c>
      <c r="C2431" s="1" t="s">
        <v>18</v>
      </c>
      <c r="D2431" s="1">
        <v>30083208</v>
      </c>
      <c r="E2431" s="1" t="s">
        <v>2226</v>
      </c>
      <c r="F2431" s="2">
        <v>1</v>
      </c>
      <c r="G2431" s="2" t="s">
        <v>13</v>
      </c>
      <c r="H2431" s="1">
        <v>0</v>
      </c>
      <c r="I2431" s="1">
        <v>0.1963</v>
      </c>
      <c r="J2431" s="2" t="s">
        <v>8</v>
      </c>
    </row>
    <row r="2432" spans="1:10" ht="12" customHeight="1" x14ac:dyDescent="0.3">
      <c r="A2432" s="3" t="s">
        <v>40</v>
      </c>
      <c r="B2432" s="1">
        <v>30032107</v>
      </c>
      <c r="C2432" s="1" t="s">
        <v>18</v>
      </c>
      <c r="D2432" s="1">
        <v>30032107</v>
      </c>
      <c r="E2432" s="1" t="s">
        <v>2227</v>
      </c>
      <c r="F2432" s="2">
        <v>1</v>
      </c>
      <c r="G2432" s="2" t="s">
        <v>13</v>
      </c>
      <c r="H2432" s="1">
        <v>0</v>
      </c>
      <c r="I2432" s="1">
        <v>0.1963</v>
      </c>
      <c r="J2432" s="2" t="s">
        <v>8</v>
      </c>
    </row>
    <row r="2433" spans="1:10" ht="12" customHeight="1" x14ac:dyDescent="0.3">
      <c r="A2433" s="3" t="s">
        <v>40</v>
      </c>
      <c r="B2433" s="1">
        <v>30034107</v>
      </c>
      <c r="C2433" s="1" t="s">
        <v>18</v>
      </c>
      <c r="D2433" s="1">
        <v>30034107</v>
      </c>
      <c r="E2433" s="1" t="s">
        <v>2228</v>
      </c>
      <c r="F2433" s="2">
        <v>1</v>
      </c>
      <c r="G2433" s="2" t="s">
        <v>13</v>
      </c>
      <c r="H2433" s="1">
        <v>0</v>
      </c>
      <c r="I2433" s="1">
        <v>0.1963</v>
      </c>
      <c r="J2433" s="2" t="s">
        <v>8</v>
      </c>
    </row>
    <row r="2434" spans="1:10" ht="12" customHeight="1" x14ac:dyDescent="0.3">
      <c r="A2434" s="3" t="s">
        <v>40</v>
      </c>
      <c r="B2434" s="1">
        <v>30036107</v>
      </c>
      <c r="C2434" s="1" t="s">
        <v>18</v>
      </c>
      <c r="D2434" s="1">
        <v>30036107</v>
      </c>
      <c r="E2434" s="1" t="s">
        <v>2229</v>
      </c>
      <c r="F2434" s="2">
        <v>1</v>
      </c>
      <c r="G2434" s="2" t="s">
        <v>13</v>
      </c>
      <c r="H2434" s="1">
        <v>0</v>
      </c>
      <c r="I2434" s="1">
        <v>0.1963</v>
      </c>
      <c r="J2434" s="2" t="s">
        <v>8</v>
      </c>
    </row>
    <row r="2435" spans="1:10" ht="12" customHeight="1" x14ac:dyDescent="0.3">
      <c r="A2435" s="3" t="s">
        <v>40</v>
      </c>
      <c r="B2435" s="1">
        <v>30030107</v>
      </c>
      <c r="C2435" s="1" t="s">
        <v>18</v>
      </c>
      <c r="D2435" s="1">
        <v>30030107</v>
      </c>
      <c r="E2435" s="1" t="s">
        <v>2230</v>
      </c>
      <c r="F2435" s="2">
        <v>1</v>
      </c>
      <c r="G2435" s="2" t="s">
        <v>13</v>
      </c>
      <c r="H2435" s="1">
        <v>0</v>
      </c>
      <c r="I2435" s="1">
        <v>0.1963</v>
      </c>
      <c r="J2435" s="2" t="s">
        <v>8</v>
      </c>
    </row>
    <row r="2436" spans="1:10" ht="12" customHeight="1" x14ac:dyDescent="0.3">
      <c r="A2436" s="3" t="s">
        <v>40</v>
      </c>
      <c r="B2436" s="1">
        <v>30083101</v>
      </c>
      <c r="C2436" s="1" t="s">
        <v>18</v>
      </c>
      <c r="D2436" s="1">
        <v>30083101</v>
      </c>
      <c r="E2436" s="1" t="s">
        <v>2231</v>
      </c>
      <c r="F2436" s="2">
        <v>1</v>
      </c>
      <c r="G2436" s="2" t="s">
        <v>13</v>
      </c>
      <c r="H2436" s="1">
        <v>0</v>
      </c>
      <c r="I2436" s="1">
        <v>0.1963</v>
      </c>
      <c r="J2436" s="2" t="s">
        <v>8</v>
      </c>
    </row>
    <row r="2437" spans="1:10" ht="12" customHeight="1" x14ac:dyDescent="0.3">
      <c r="A2437" s="3" t="s">
        <v>40</v>
      </c>
      <c r="B2437" s="1">
        <v>30083301</v>
      </c>
      <c r="C2437" s="1" t="s">
        <v>18</v>
      </c>
      <c r="D2437" s="1">
        <v>30083301</v>
      </c>
      <c r="E2437" s="1" t="s">
        <v>2232</v>
      </c>
      <c r="F2437" s="2">
        <v>1</v>
      </c>
      <c r="G2437" s="2" t="s">
        <v>13</v>
      </c>
      <c r="H2437" s="1">
        <v>0</v>
      </c>
      <c r="I2437" s="1">
        <v>0.1963</v>
      </c>
      <c r="J2437" s="2" t="s">
        <v>8</v>
      </c>
    </row>
    <row r="2438" spans="1:10" ht="12" customHeight="1" x14ac:dyDescent="0.3">
      <c r="A2438" s="3" t="s">
        <v>40</v>
      </c>
      <c r="B2438" s="1">
        <v>30082401</v>
      </c>
      <c r="C2438" s="1" t="s">
        <v>18</v>
      </c>
      <c r="D2438" s="1">
        <v>30082401</v>
      </c>
      <c r="E2438" s="1" t="s">
        <v>2233</v>
      </c>
      <c r="F2438" s="2">
        <v>1</v>
      </c>
      <c r="G2438" s="2" t="s">
        <v>13</v>
      </c>
      <c r="H2438" s="1">
        <v>0</v>
      </c>
      <c r="I2438" s="1">
        <v>0.1963</v>
      </c>
      <c r="J2438" s="2" t="s">
        <v>8</v>
      </c>
    </row>
    <row r="2439" spans="1:10" ht="12" customHeight="1" x14ac:dyDescent="0.3">
      <c r="A2439" s="3" t="s">
        <v>40</v>
      </c>
      <c r="B2439" s="1">
        <v>30002010</v>
      </c>
      <c r="C2439" s="1" t="s">
        <v>18</v>
      </c>
      <c r="D2439" s="1">
        <v>30002010</v>
      </c>
      <c r="E2439" s="1" t="s">
        <v>2222</v>
      </c>
      <c r="F2439" s="2">
        <v>1</v>
      </c>
      <c r="G2439" s="2" t="s">
        <v>13</v>
      </c>
      <c r="H2439" s="1">
        <v>0</v>
      </c>
      <c r="I2439" s="1">
        <v>0.1963</v>
      </c>
      <c r="J2439" s="2" t="s">
        <v>8</v>
      </c>
    </row>
    <row r="2440" spans="1:10" ht="12" customHeight="1" x14ac:dyDescent="0.3">
      <c r="A2440" s="3" t="s">
        <v>40</v>
      </c>
      <c r="B2440" s="1">
        <v>30009703</v>
      </c>
      <c r="C2440" s="1" t="s">
        <v>18</v>
      </c>
      <c r="D2440" s="1">
        <v>30009703</v>
      </c>
      <c r="E2440" s="1" t="s">
        <v>2234</v>
      </c>
      <c r="F2440" s="2">
        <v>1</v>
      </c>
      <c r="G2440" s="2" t="s">
        <v>13</v>
      </c>
      <c r="H2440" s="1">
        <v>0</v>
      </c>
      <c r="I2440" s="1">
        <v>0.1963</v>
      </c>
      <c r="J2440" s="2" t="s">
        <v>8</v>
      </c>
    </row>
    <row r="2441" spans="1:10" ht="12" customHeight="1" x14ac:dyDescent="0.3">
      <c r="A2441" s="3" t="s">
        <v>40</v>
      </c>
      <c r="B2441" s="1">
        <v>30083601</v>
      </c>
      <c r="C2441" s="1" t="s">
        <v>18</v>
      </c>
      <c r="D2441" s="1">
        <v>30083601</v>
      </c>
      <c r="E2441" s="1" t="s">
        <v>2235</v>
      </c>
      <c r="F2441" s="2">
        <v>1</v>
      </c>
      <c r="G2441" s="2" t="s">
        <v>13</v>
      </c>
      <c r="H2441" s="1">
        <v>0</v>
      </c>
      <c r="I2441" s="1">
        <v>0.1963</v>
      </c>
      <c r="J2441" s="2" t="s">
        <v>8</v>
      </c>
    </row>
    <row r="2442" spans="1:10" ht="12" customHeight="1" x14ac:dyDescent="0.3">
      <c r="A2442" s="3" t="s">
        <v>40</v>
      </c>
      <c r="B2442" s="1">
        <v>30003003</v>
      </c>
      <c r="C2442" s="1" t="s">
        <v>18</v>
      </c>
      <c r="D2442" s="1">
        <v>30003003</v>
      </c>
      <c r="E2442" s="1" t="s">
        <v>2236</v>
      </c>
      <c r="F2442" s="2">
        <v>1</v>
      </c>
      <c r="G2442" s="2" t="s">
        <v>13</v>
      </c>
      <c r="H2442" s="1">
        <v>0</v>
      </c>
      <c r="I2442" s="1">
        <v>0.1963</v>
      </c>
      <c r="J2442" s="2" t="s">
        <v>8</v>
      </c>
    </row>
    <row r="2443" spans="1:10" ht="12" customHeight="1" x14ac:dyDescent="0.3">
      <c r="A2443" s="3" t="s">
        <v>40</v>
      </c>
      <c r="B2443" s="1">
        <v>30033601</v>
      </c>
      <c r="C2443" s="1" t="s">
        <v>18</v>
      </c>
      <c r="D2443" s="1">
        <v>30033601</v>
      </c>
      <c r="E2443" s="1" t="s">
        <v>2237</v>
      </c>
      <c r="F2443" s="2">
        <v>1</v>
      </c>
      <c r="G2443" s="2" t="s">
        <v>13</v>
      </c>
      <c r="H2443" s="1">
        <v>0</v>
      </c>
      <c r="I2443" s="1">
        <v>0.1963</v>
      </c>
      <c r="J2443" s="2" t="s">
        <v>8</v>
      </c>
    </row>
    <row r="2444" spans="1:10" ht="12" customHeight="1" x14ac:dyDescent="0.3">
      <c r="A2444" s="3" t="s">
        <v>40</v>
      </c>
      <c r="B2444" s="1">
        <v>20050002</v>
      </c>
      <c r="C2444" s="1" t="s">
        <v>18</v>
      </c>
      <c r="D2444" s="1">
        <v>20050002</v>
      </c>
      <c r="E2444" s="1" t="s">
        <v>2238</v>
      </c>
      <c r="F2444" s="2">
        <v>1</v>
      </c>
      <c r="G2444" s="2" t="s">
        <v>13</v>
      </c>
      <c r="H2444" s="1">
        <v>0</v>
      </c>
      <c r="I2444" s="1">
        <v>0.1963</v>
      </c>
      <c r="J2444" s="2" t="s">
        <v>8</v>
      </c>
    </row>
    <row r="2445" spans="1:10" ht="12" customHeight="1" x14ac:dyDescent="0.3">
      <c r="A2445" s="3" t="s">
        <v>40</v>
      </c>
      <c r="B2445" s="1">
        <v>30106001</v>
      </c>
      <c r="C2445" s="1" t="s">
        <v>18</v>
      </c>
      <c r="D2445" s="1">
        <v>30106001</v>
      </c>
      <c r="E2445" s="1" t="s">
        <v>2239</v>
      </c>
      <c r="F2445" s="2">
        <v>1</v>
      </c>
      <c r="G2445" s="2" t="s">
        <v>13</v>
      </c>
      <c r="H2445" s="1">
        <v>0</v>
      </c>
      <c r="I2445" s="1">
        <v>0.1963</v>
      </c>
      <c r="J2445" s="2" t="s">
        <v>8</v>
      </c>
    </row>
    <row r="2446" spans="1:10" ht="12" customHeight="1" x14ac:dyDescent="0.3">
      <c r="A2446" s="3" t="s">
        <v>40</v>
      </c>
      <c r="B2446" s="1">
        <v>30104001</v>
      </c>
      <c r="C2446" s="1" t="s">
        <v>18</v>
      </c>
      <c r="D2446" s="1">
        <v>30104001</v>
      </c>
      <c r="E2446" s="1" t="s">
        <v>2240</v>
      </c>
      <c r="F2446" s="2">
        <v>1</v>
      </c>
      <c r="G2446" s="2" t="s">
        <v>13</v>
      </c>
      <c r="H2446" s="1">
        <v>0</v>
      </c>
      <c r="I2446" s="1">
        <v>0.1963</v>
      </c>
      <c r="J2446" s="2" t="s">
        <v>8</v>
      </c>
    </row>
    <row r="2447" spans="1:10" ht="12" customHeight="1" x14ac:dyDescent="0.3">
      <c r="A2447" s="3" t="s">
        <v>40</v>
      </c>
      <c r="B2447" s="1">
        <v>30054001</v>
      </c>
      <c r="C2447" s="1" t="s">
        <v>18</v>
      </c>
      <c r="D2447" s="1">
        <v>30054001</v>
      </c>
      <c r="E2447" s="1" t="s">
        <v>2241</v>
      </c>
      <c r="F2447" s="2">
        <v>1</v>
      </c>
      <c r="G2447" s="2" t="s">
        <v>13</v>
      </c>
      <c r="H2447" s="1">
        <v>0</v>
      </c>
      <c r="I2447" s="1">
        <v>0.1963</v>
      </c>
      <c r="J2447" s="2" t="s">
        <v>8</v>
      </c>
    </row>
    <row r="2448" spans="1:10" ht="12" customHeight="1" x14ac:dyDescent="0.3">
      <c r="A2448" s="3" t="s">
        <v>40</v>
      </c>
      <c r="B2448" s="1">
        <v>30056001</v>
      </c>
      <c r="C2448" s="1" t="s">
        <v>18</v>
      </c>
      <c r="D2448" s="1">
        <v>30056001</v>
      </c>
      <c r="E2448" s="1" t="s">
        <v>2242</v>
      </c>
      <c r="F2448" s="2">
        <v>1</v>
      </c>
      <c r="G2448" s="2" t="s">
        <v>13</v>
      </c>
      <c r="H2448" s="1">
        <v>0</v>
      </c>
      <c r="I2448" s="1">
        <v>0.1963</v>
      </c>
      <c r="J2448" s="2" t="s">
        <v>8</v>
      </c>
    </row>
    <row r="2449" spans="1:10" ht="12" customHeight="1" x14ac:dyDescent="0.3">
      <c r="A2449" s="3" t="s">
        <v>40</v>
      </c>
      <c r="B2449" s="1">
        <v>30050007</v>
      </c>
      <c r="C2449" s="1" t="s">
        <v>18</v>
      </c>
      <c r="D2449" s="1">
        <v>30050007</v>
      </c>
      <c r="E2449" s="1" t="s">
        <v>2243</v>
      </c>
      <c r="F2449" s="2">
        <v>1</v>
      </c>
      <c r="G2449" s="2" t="s">
        <v>13</v>
      </c>
      <c r="H2449" s="1">
        <v>0</v>
      </c>
      <c r="I2449" s="1">
        <v>0.1963</v>
      </c>
      <c r="J2449" s="2" t="s">
        <v>8</v>
      </c>
    </row>
    <row r="2450" spans="1:10" ht="12" customHeight="1" x14ac:dyDescent="0.3">
      <c r="A2450" s="3" t="s">
        <v>40</v>
      </c>
      <c r="B2450" s="1">
        <v>10014206</v>
      </c>
      <c r="C2450" s="1" t="s">
        <v>18</v>
      </c>
      <c r="D2450" s="1">
        <v>10014206</v>
      </c>
      <c r="E2450" s="1" t="s">
        <v>2244</v>
      </c>
      <c r="F2450" s="2">
        <v>1</v>
      </c>
      <c r="G2450" s="2" t="s">
        <v>13</v>
      </c>
      <c r="H2450" s="1">
        <v>0</v>
      </c>
      <c r="I2450" s="1">
        <v>0.1963</v>
      </c>
      <c r="J2450" s="2" t="s">
        <v>8</v>
      </c>
    </row>
    <row r="2451" spans="1:10" ht="12" customHeight="1" x14ac:dyDescent="0.3">
      <c r="A2451" s="3" t="s">
        <v>40</v>
      </c>
      <c r="B2451" s="1">
        <v>30034007</v>
      </c>
      <c r="C2451" s="1" t="s">
        <v>18</v>
      </c>
      <c r="D2451" s="1">
        <v>30034007</v>
      </c>
      <c r="E2451" s="1" t="s">
        <v>2245</v>
      </c>
      <c r="F2451" s="2">
        <v>1</v>
      </c>
      <c r="G2451" s="2" t="s">
        <v>13</v>
      </c>
      <c r="H2451" s="1">
        <v>0</v>
      </c>
      <c r="I2451" s="1">
        <v>0.1963</v>
      </c>
      <c r="J2451" s="2" t="s">
        <v>8</v>
      </c>
    </row>
    <row r="2452" spans="1:10" ht="12" customHeight="1" x14ac:dyDescent="0.3">
      <c r="A2452" s="3" t="s">
        <v>40</v>
      </c>
      <c r="B2452" s="1">
        <v>30034007</v>
      </c>
      <c r="C2452" s="1" t="s">
        <v>18</v>
      </c>
      <c r="D2452" s="1">
        <v>30034007</v>
      </c>
      <c r="E2452" s="1" t="s">
        <v>2245</v>
      </c>
      <c r="F2452" s="2">
        <v>1</v>
      </c>
      <c r="G2452" s="2" t="s">
        <v>13</v>
      </c>
      <c r="H2452" s="1">
        <v>0</v>
      </c>
      <c r="I2452" s="1">
        <v>0.1963</v>
      </c>
      <c r="J2452" s="2" t="s">
        <v>8</v>
      </c>
    </row>
    <row r="2453" spans="1:10" ht="12" customHeight="1" x14ac:dyDescent="0.3">
      <c r="A2453" s="3" t="s">
        <v>40</v>
      </c>
      <c r="B2453" s="1">
        <v>30036007</v>
      </c>
      <c r="C2453" s="1" t="s">
        <v>18</v>
      </c>
      <c r="D2453" s="1">
        <v>30036007</v>
      </c>
      <c r="E2453" s="1" t="s">
        <v>2246</v>
      </c>
      <c r="F2453" s="2">
        <v>1</v>
      </c>
      <c r="G2453" s="2" t="s">
        <v>13</v>
      </c>
      <c r="H2453" s="1">
        <v>0</v>
      </c>
      <c r="I2453" s="1">
        <v>0.1963</v>
      </c>
      <c r="J2453" s="2" t="s">
        <v>8</v>
      </c>
    </row>
    <row r="2454" spans="1:10" ht="12" customHeight="1" x14ac:dyDescent="0.3">
      <c r="A2454" s="3" t="s">
        <v>40</v>
      </c>
      <c r="B2454" s="1">
        <v>30036007</v>
      </c>
      <c r="C2454" s="1" t="s">
        <v>18</v>
      </c>
      <c r="D2454" s="1">
        <v>30036007</v>
      </c>
      <c r="E2454" s="1" t="s">
        <v>2246</v>
      </c>
      <c r="F2454" s="2">
        <v>1</v>
      </c>
      <c r="G2454" s="2" t="s">
        <v>13</v>
      </c>
      <c r="H2454" s="1">
        <v>0</v>
      </c>
      <c r="I2454" s="1">
        <v>0.1963</v>
      </c>
      <c r="J2454" s="2" t="s">
        <v>8</v>
      </c>
    </row>
    <row r="2455" spans="1:10" ht="12" customHeight="1" x14ac:dyDescent="0.3">
      <c r="A2455" s="3" t="s">
        <v>40</v>
      </c>
      <c r="B2455" s="1">
        <v>30104007</v>
      </c>
      <c r="C2455" s="1" t="s">
        <v>18</v>
      </c>
      <c r="D2455" s="1">
        <v>30104007</v>
      </c>
      <c r="E2455" s="1" t="s">
        <v>2247</v>
      </c>
      <c r="F2455" s="2">
        <v>1</v>
      </c>
      <c r="G2455" s="2" t="s">
        <v>13</v>
      </c>
      <c r="H2455" s="1">
        <v>0</v>
      </c>
      <c r="I2455" s="1">
        <v>0.1963</v>
      </c>
      <c r="J2455" s="2" t="s">
        <v>8</v>
      </c>
    </row>
    <row r="2456" spans="1:10" ht="12" customHeight="1" x14ac:dyDescent="0.3">
      <c r="A2456" s="3" t="s">
        <v>40</v>
      </c>
      <c r="B2456" s="1">
        <v>30104007</v>
      </c>
      <c r="C2456" s="1" t="s">
        <v>18</v>
      </c>
      <c r="D2456" s="1">
        <v>30104007</v>
      </c>
      <c r="E2456" s="1" t="s">
        <v>2247</v>
      </c>
      <c r="F2456" s="2">
        <v>1</v>
      </c>
      <c r="G2456" s="2" t="s">
        <v>13</v>
      </c>
      <c r="H2456" s="1">
        <v>0</v>
      </c>
      <c r="I2456" s="1">
        <v>0.1963</v>
      </c>
      <c r="J2456" s="2" t="s">
        <v>8</v>
      </c>
    </row>
    <row r="2457" spans="1:10" ht="12" customHeight="1" x14ac:dyDescent="0.3">
      <c r="A2457" s="3" t="s">
        <v>40</v>
      </c>
      <c r="B2457" s="1">
        <v>30106007</v>
      </c>
      <c r="C2457" s="1" t="s">
        <v>18</v>
      </c>
      <c r="D2457" s="1">
        <v>30106007</v>
      </c>
      <c r="E2457" s="1" t="s">
        <v>2248</v>
      </c>
      <c r="F2457" s="2">
        <v>1</v>
      </c>
      <c r="G2457" s="2" t="s">
        <v>13</v>
      </c>
      <c r="H2457" s="1">
        <v>0</v>
      </c>
      <c r="I2457" s="1">
        <v>0.1963</v>
      </c>
      <c r="J2457" s="2" t="s">
        <v>8</v>
      </c>
    </row>
    <row r="2458" spans="1:10" ht="12" customHeight="1" x14ac:dyDescent="0.3">
      <c r="A2458" s="3" t="s">
        <v>40</v>
      </c>
      <c r="B2458" s="1">
        <v>30106007</v>
      </c>
      <c r="C2458" s="1" t="s">
        <v>18</v>
      </c>
      <c r="D2458" s="1">
        <v>30106007</v>
      </c>
      <c r="E2458" s="1" t="s">
        <v>2248</v>
      </c>
      <c r="F2458" s="2">
        <v>1</v>
      </c>
      <c r="G2458" s="2" t="s">
        <v>13</v>
      </c>
      <c r="H2458" s="1">
        <v>0</v>
      </c>
      <c r="I2458" s="1">
        <v>0.1963</v>
      </c>
      <c r="J2458" s="2" t="s">
        <v>8</v>
      </c>
    </row>
    <row r="2459" spans="1:10" ht="12" customHeight="1" x14ac:dyDescent="0.3">
      <c r="A2459" s="3" t="s">
        <v>40</v>
      </c>
      <c r="B2459" s="1">
        <v>30030007</v>
      </c>
      <c r="C2459" s="1" t="s">
        <v>18</v>
      </c>
      <c r="D2459" s="1">
        <v>30030007</v>
      </c>
      <c r="E2459" s="1" t="s">
        <v>2249</v>
      </c>
      <c r="F2459" s="2">
        <v>1</v>
      </c>
      <c r="G2459" s="2" t="s">
        <v>13</v>
      </c>
      <c r="H2459" s="1">
        <v>0</v>
      </c>
      <c r="I2459" s="1">
        <v>0.1963</v>
      </c>
      <c r="J2459" s="2" t="s">
        <v>8</v>
      </c>
    </row>
    <row r="2460" spans="1:10" ht="12" customHeight="1" x14ac:dyDescent="0.3">
      <c r="A2460" s="3" t="s">
        <v>40</v>
      </c>
      <c r="B2460" s="1">
        <v>30030007</v>
      </c>
      <c r="C2460" s="1" t="s">
        <v>18</v>
      </c>
      <c r="D2460" s="1">
        <v>30030007</v>
      </c>
      <c r="E2460" s="1" t="s">
        <v>2249</v>
      </c>
      <c r="F2460" s="2">
        <v>1</v>
      </c>
      <c r="G2460" s="2" t="s">
        <v>13</v>
      </c>
      <c r="H2460" s="1">
        <v>0</v>
      </c>
      <c r="I2460" s="1">
        <v>0.1963</v>
      </c>
      <c r="J2460" s="2" t="s">
        <v>8</v>
      </c>
    </row>
    <row r="2461" spans="1:10" ht="12" customHeight="1" x14ac:dyDescent="0.3">
      <c r="A2461" s="3" t="s">
        <v>40</v>
      </c>
      <c r="B2461" s="1">
        <v>30081501</v>
      </c>
      <c r="C2461" s="1" t="s">
        <v>18</v>
      </c>
      <c r="D2461" s="1">
        <v>30081501</v>
      </c>
      <c r="E2461" s="1" t="s">
        <v>2250</v>
      </c>
      <c r="F2461" s="2">
        <v>1</v>
      </c>
      <c r="G2461" s="2" t="s">
        <v>13</v>
      </c>
      <c r="H2461" s="1">
        <v>0</v>
      </c>
      <c r="I2461" s="1">
        <v>0.1963</v>
      </c>
      <c r="J2461" s="2" t="s">
        <v>8</v>
      </c>
    </row>
    <row r="2462" spans="1:10" ht="12" customHeight="1" x14ac:dyDescent="0.3">
      <c r="A2462" s="3" t="s">
        <v>40</v>
      </c>
      <c r="B2462" s="1">
        <v>30081505</v>
      </c>
      <c r="C2462" s="1" t="s">
        <v>18</v>
      </c>
      <c r="D2462" s="1">
        <v>30081505</v>
      </c>
      <c r="E2462" s="1" t="s">
        <v>570</v>
      </c>
      <c r="F2462" s="2">
        <v>1</v>
      </c>
      <c r="G2462" s="2" t="s">
        <v>13</v>
      </c>
      <c r="H2462" s="1">
        <v>0</v>
      </c>
      <c r="I2462" s="1">
        <v>0.1963</v>
      </c>
      <c r="J2462" s="2" t="s">
        <v>8</v>
      </c>
    </row>
    <row r="2463" spans="1:10" ht="12" customHeight="1" x14ac:dyDescent="0.3">
      <c r="A2463" s="3" t="s">
        <v>40</v>
      </c>
      <c r="B2463" s="1">
        <v>30081507</v>
      </c>
      <c r="C2463" s="1" t="s">
        <v>18</v>
      </c>
      <c r="D2463" s="1">
        <v>30081507</v>
      </c>
      <c r="E2463" s="1" t="s">
        <v>2251</v>
      </c>
      <c r="F2463" s="2">
        <v>1</v>
      </c>
      <c r="G2463" s="2" t="s">
        <v>13</v>
      </c>
      <c r="H2463" s="1">
        <v>0</v>
      </c>
      <c r="I2463" s="1">
        <v>0.1963</v>
      </c>
      <c r="J2463" s="2" t="s">
        <v>8</v>
      </c>
    </row>
    <row r="2464" spans="1:10" ht="12" customHeight="1" x14ac:dyDescent="0.3">
      <c r="A2464" s="3" t="s">
        <v>40</v>
      </c>
      <c r="B2464" s="1">
        <v>30081508</v>
      </c>
      <c r="C2464" s="1" t="s">
        <v>18</v>
      </c>
      <c r="D2464" s="1">
        <v>30081508</v>
      </c>
      <c r="E2464" s="1" t="s">
        <v>2252</v>
      </c>
      <c r="F2464" s="2">
        <v>1</v>
      </c>
      <c r="G2464" s="2" t="s">
        <v>13</v>
      </c>
      <c r="H2464" s="1">
        <v>0</v>
      </c>
      <c r="I2464" s="1">
        <v>0.1963</v>
      </c>
      <c r="J2464" s="2" t="s">
        <v>8</v>
      </c>
    </row>
    <row r="2465" spans="1:10" ht="12" customHeight="1" x14ac:dyDescent="0.3">
      <c r="A2465" s="3" t="s">
        <v>40</v>
      </c>
      <c r="B2465" s="1">
        <v>20051001</v>
      </c>
      <c r="C2465" s="1" t="s">
        <v>18</v>
      </c>
      <c r="D2465" s="1">
        <v>20051001</v>
      </c>
      <c r="E2465" s="1" t="s">
        <v>2253</v>
      </c>
      <c r="F2465" s="2">
        <v>1</v>
      </c>
      <c r="G2465" s="2" t="s">
        <v>13</v>
      </c>
      <c r="H2465" s="1">
        <v>0</v>
      </c>
      <c r="I2465" s="1">
        <v>0.1963</v>
      </c>
      <c r="J2465" s="2" t="s">
        <v>8</v>
      </c>
    </row>
    <row r="2466" spans="1:10" ht="12" customHeight="1" x14ac:dyDescent="0.3">
      <c r="A2466" s="3" t="s">
        <v>40</v>
      </c>
      <c r="B2466" s="1">
        <v>20050006</v>
      </c>
      <c r="C2466" s="1" t="s">
        <v>18</v>
      </c>
      <c r="D2466" s="1">
        <v>20050006</v>
      </c>
      <c r="E2466" s="1" t="s">
        <v>2254</v>
      </c>
      <c r="F2466" s="2">
        <v>1</v>
      </c>
      <c r="G2466" s="2" t="s">
        <v>13</v>
      </c>
      <c r="H2466" s="1">
        <v>0</v>
      </c>
      <c r="I2466" s="1">
        <v>0.1963</v>
      </c>
      <c r="J2466" s="2" t="s">
        <v>8</v>
      </c>
    </row>
    <row r="2467" spans="1:10" ht="12" customHeight="1" x14ac:dyDescent="0.3">
      <c r="A2467" s="3" t="s">
        <v>40</v>
      </c>
      <c r="B2467" s="1">
        <v>20020007</v>
      </c>
      <c r="C2467" s="1" t="s">
        <v>18</v>
      </c>
      <c r="D2467" s="1">
        <v>20020007</v>
      </c>
      <c r="E2467" s="1" t="s">
        <v>2255</v>
      </c>
      <c r="F2467" s="2">
        <v>1</v>
      </c>
      <c r="G2467" s="2" t="s">
        <v>13</v>
      </c>
      <c r="H2467" s="1">
        <v>0</v>
      </c>
      <c r="I2467" s="1">
        <v>0.1963</v>
      </c>
      <c r="J2467" s="2" t="s">
        <v>8</v>
      </c>
    </row>
    <row r="2468" spans="1:10" ht="12" customHeight="1" x14ac:dyDescent="0.3">
      <c r="A2468" s="3" t="s">
        <v>40</v>
      </c>
      <c r="B2468" s="1">
        <v>20020007</v>
      </c>
      <c r="C2468" s="1" t="s">
        <v>18</v>
      </c>
      <c r="D2468" s="1">
        <v>20020007</v>
      </c>
      <c r="E2468" s="1" t="s">
        <v>2255</v>
      </c>
      <c r="F2468" s="2">
        <v>1</v>
      </c>
      <c r="G2468" s="2" t="s">
        <v>13</v>
      </c>
      <c r="H2468" s="1">
        <v>0</v>
      </c>
      <c r="I2468" s="1">
        <v>0.1963</v>
      </c>
      <c r="J2468" s="2" t="s">
        <v>8</v>
      </c>
    </row>
    <row r="2469" spans="1:10" ht="12" customHeight="1" x14ac:dyDescent="0.3">
      <c r="A2469" s="3" t="s">
        <v>40</v>
      </c>
      <c r="B2469" s="1">
        <v>20020507</v>
      </c>
      <c r="C2469" s="1" t="s">
        <v>18</v>
      </c>
      <c r="D2469" s="1">
        <v>20020507</v>
      </c>
      <c r="E2469" s="1" t="s">
        <v>2256</v>
      </c>
      <c r="F2469" s="2">
        <v>1</v>
      </c>
      <c r="G2469" s="2" t="s">
        <v>13</v>
      </c>
      <c r="H2469" s="1">
        <v>0</v>
      </c>
      <c r="I2469" s="1">
        <v>0.1963</v>
      </c>
      <c r="J2469" s="2" t="s">
        <v>8</v>
      </c>
    </row>
    <row r="2470" spans="1:10" ht="12" customHeight="1" x14ac:dyDescent="0.3">
      <c r="A2470" s="3" t="s">
        <v>40</v>
      </c>
      <c r="B2470" s="1">
        <v>20020507</v>
      </c>
      <c r="C2470" s="1" t="s">
        <v>18</v>
      </c>
      <c r="D2470" s="1">
        <v>20020507</v>
      </c>
      <c r="E2470" s="1" t="s">
        <v>2256</v>
      </c>
      <c r="F2470" s="2">
        <v>1</v>
      </c>
      <c r="G2470" s="2" t="s">
        <v>13</v>
      </c>
      <c r="H2470" s="1">
        <v>0</v>
      </c>
      <c r="I2470" s="1">
        <v>0.1963</v>
      </c>
      <c r="J2470" s="2" t="s">
        <v>8</v>
      </c>
    </row>
    <row r="2471" spans="1:10" ht="12" customHeight="1" x14ac:dyDescent="0.3">
      <c r="A2471" s="3" t="s">
        <v>40</v>
      </c>
      <c r="B2471" s="1">
        <v>30082301</v>
      </c>
      <c r="C2471" s="1" t="s">
        <v>18</v>
      </c>
      <c r="D2471" s="1">
        <v>30082301</v>
      </c>
      <c r="E2471" s="1" t="s">
        <v>2257</v>
      </c>
      <c r="F2471" s="2">
        <v>1</v>
      </c>
      <c r="G2471" s="2" t="s">
        <v>13</v>
      </c>
      <c r="H2471" s="1">
        <v>0</v>
      </c>
      <c r="I2471" s="1">
        <v>0.1963</v>
      </c>
      <c r="J2471" s="2" t="s">
        <v>8</v>
      </c>
    </row>
    <row r="2472" spans="1:10" ht="12" customHeight="1" x14ac:dyDescent="0.3">
      <c r="A2472" s="3" t="s">
        <v>40</v>
      </c>
      <c r="B2472" s="1">
        <v>20052401</v>
      </c>
      <c r="C2472" s="1" t="s">
        <v>18</v>
      </c>
      <c r="D2472" s="1">
        <v>20052401</v>
      </c>
      <c r="E2472" s="1" t="s">
        <v>2258</v>
      </c>
      <c r="F2472" s="2">
        <v>1</v>
      </c>
      <c r="G2472" s="2" t="s">
        <v>13</v>
      </c>
      <c r="H2472" s="1">
        <v>0</v>
      </c>
      <c r="I2472" s="1">
        <v>0.1963</v>
      </c>
      <c r="J2472" s="2" t="s">
        <v>8</v>
      </c>
    </row>
    <row r="2473" spans="1:10" ht="12" customHeight="1" x14ac:dyDescent="0.3">
      <c r="A2473" s="3" t="s">
        <v>40</v>
      </c>
      <c r="B2473" s="1">
        <v>20052401</v>
      </c>
      <c r="C2473" s="1" t="s">
        <v>18</v>
      </c>
      <c r="D2473" s="1">
        <v>20052401</v>
      </c>
      <c r="E2473" s="1" t="s">
        <v>2258</v>
      </c>
      <c r="F2473" s="2">
        <v>1</v>
      </c>
      <c r="G2473" s="2" t="s">
        <v>13</v>
      </c>
      <c r="H2473" s="1">
        <v>0</v>
      </c>
      <c r="I2473" s="1">
        <v>0.1963</v>
      </c>
      <c r="J2473" s="2" t="s">
        <v>8</v>
      </c>
    </row>
    <row r="2474" spans="1:10" ht="12" customHeight="1" x14ac:dyDescent="0.3">
      <c r="A2474" s="3" t="s">
        <v>40</v>
      </c>
      <c r="B2474" s="1">
        <v>20052101</v>
      </c>
      <c r="C2474" s="1" t="s">
        <v>18</v>
      </c>
      <c r="D2474" s="1">
        <v>20052101</v>
      </c>
      <c r="E2474" s="1" t="s">
        <v>2259</v>
      </c>
      <c r="F2474" s="2">
        <v>1</v>
      </c>
      <c r="G2474" s="2" t="s">
        <v>13</v>
      </c>
      <c r="H2474" s="1">
        <v>0</v>
      </c>
      <c r="I2474" s="1">
        <v>0.1963</v>
      </c>
      <c r="J2474" s="2" t="s">
        <v>8</v>
      </c>
    </row>
    <row r="2475" spans="1:10" ht="12" customHeight="1" x14ac:dyDescent="0.3">
      <c r="A2475" s="3" t="s">
        <v>40</v>
      </c>
      <c r="B2475" s="1">
        <v>30124207</v>
      </c>
      <c r="C2475" s="1" t="s">
        <v>18</v>
      </c>
      <c r="D2475" s="1">
        <v>30124207</v>
      </c>
      <c r="E2475" s="1" t="s">
        <v>2260</v>
      </c>
      <c r="F2475" s="2">
        <v>1</v>
      </c>
      <c r="G2475" s="2" t="s">
        <v>13</v>
      </c>
      <c r="H2475" s="1">
        <v>0</v>
      </c>
      <c r="I2475" s="1">
        <v>0.1963</v>
      </c>
      <c r="J2475" s="2" t="s">
        <v>8</v>
      </c>
    </row>
    <row r="2476" spans="1:10" ht="12" customHeight="1" x14ac:dyDescent="0.3">
      <c r="A2476" s="3" t="s">
        <v>40</v>
      </c>
      <c r="B2476" s="1">
        <v>30124207</v>
      </c>
      <c r="C2476" s="1" t="s">
        <v>18</v>
      </c>
      <c r="D2476" s="1">
        <v>30124207</v>
      </c>
      <c r="E2476" s="1" t="s">
        <v>2260</v>
      </c>
      <c r="F2476" s="2">
        <v>1</v>
      </c>
      <c r="G2476" s="2" t="s">
        <v>13</v>
      </c>
      <c r="H2476" s="1">
        <v>0</v>
      </c>
      <c r="I2476" s="1">
        <v>0.1963</v>
      </c>
      <c r="J2476" s="2" t="s">
        <v>8</v>
      </c>
    </row>
    <row r="2477" spans="1:10" ht="12" customHeight="1" x14ac:dyDescent="0.3">
      <c r="A2477" s="3" t="s">
        <v>40</v>
      </c>
      <c r="B2477" s="1">
        <v>30032007</v>
      </c>
      <c r="C2477" s="1" t="s">
        <v>18</v>
      </c>
      <c r="D2477" s="1">
        <v>30032007</v>
      </c>
      <c r="E2477" s="1" t="s">
        <v>2261</v>
      </c>
      <c r="F2477" s="2">
        <v>1</v>
      </c>
      <c r="G2477" s="2" t="s">
        <v>13</v>
      </c>
      <c r="H2477" s="1">
        <v>0</v>
      </c>
      <c r="I2477" s="1">
        <v>0.1963</v>
      </c>
      <c r="J2477" s="2" t="s">
        <v>8</v>
      </c>
    </row>
    <row r="2478" spans="1:10" ht="12" customHeight="1" x14ac:dyDescent="0.3">
      <c r="A2478" s="3" t="s">
        <v>40</v>
      </c>
      <c r="B2478" s="1">
        <v>20052201</v>
      </c>
      <c r="C2478" s="1" t="s">
        <v>18</v>
      </c>
      <c r="D2478" s="1">
        <v>20052201</v>
      </c>
      <c r="E2478" s="1" t="s">
        <v>2262</v>
      </c>
      <c r="F2478" s="2">
        <v>1</v>
      </c>
      <c r="G2478" s="2" t="s">
        <v>13</v>
      </c>
      <c r="H2478" s="1">
        <v>0</v>
      </c>
      <c r="I2478" s="1">
        <v>0.1963</v>
      </c>
      <c r="J2478" s="2" t="s">
        <v>8</v>
      </c>
    </row>
    <row r="2479" spans="1:10" ht="12" customHeight="1" x14ac:dyDescent="0.3">
      <c r="A2479" s="3" t="s">
        <v>40</v>
      </c>
      <c r="B2479" s="1">
        <v>30001301</v>
      </c>
      <c r="C2479" s="1" t="s">
        <v>18</v>
      </c>
      <c r="D2479" s="1">
        <v>30001301</v>
      </c>
      <c r="E2479" s="1" t="s">
        <v>2263</v>
      </c>
      <c r="F2479" s="2">
        <v>1</v>
      </c>
      <c r="G2479" s="2" t="s">
        <v>13</v>
      </c>
      <c r="H2479" s="1">
        <v>0</v>
      </c>
      <c r="I2479" s="1">
        <v>0.1963</v>
      </c>
      <c r="J2479" s="2" t="s">
        <v>8</v>
      </c>
    </row>
    <row r="2480" spans="1:10" ht="12" customHeight="1" x14ac:dyDescent="0.3">
      <c r="A2480" s="3" t="s">
        <v>40</v>
      </c>
      <c r="B2480" s="1">
        <v>30001201</v>
      </c>
      <c r="C2480" s="1" t="s">
        <v>18</v>
      </c>
      <c r="D2480" s="1">
        <v>30001201</v>
      </c>
      <c r="E2480" s="1" t="s">
        <v>2264</v>
      </c>
      <c r="F2480" s="2">
        <v>1</v>
      </c>
      <c r="G2480" s="2" t="s">
        <v>13</v>
      </c>
      <c r="H2480" s="1">
        <v>0</v>
      </c>
      <c r="I2480" s="1">
        <v>0.1963</v>
      </c>
      <c r="J2480" s="2" t="s">
        <v>8</v>
      </c>
    </row>
    <row r="2481" spans="1:10" ht="12" customHeight="1" x14ac:dyDescent="0.3">
      <c r="A2481" s="3" t="s">
        <v>40</v>
      </c>
      <c r="B2481" s="1">
        <v>30205001</v>
      </c>
      <c r="C2481" s="1" t="s">
        <v>18</v>
      </c>
      <c r="D2481" s="1">
        <v>30205001</v>
      </c>
      <c r="E2481" s="1" t="s">
        <v>2265</v>
      </c>
      <c r="F2481" s="2">
        <v>1</v>
      </c>
      <c r="G2481" s="2" t="s">
        <v>13</v>
      </c>
      <c r="H2481" s="1">
        <v>0</v>
      </c>
      <c r="I2481" s="1">
        <v>0.1963</v>
      </c>
      <c r="J2481" s="2" t="s">
        <v>8</v>
      </c>
    </row>
    <row r="2482" spans="1:10" ht="12" customHeight="1" x14ac:dyDescent="0.3">
      <c r="A2482" s="3" t="s">
        <v>40</v>
      </c>
      <c r="B2482" s="1">
        <v>30108007</v>
      </c>
      <c r="C2482" s="1" t="s">
        <v>18</v>
      </c>
      <c r="D2482" s="1">
        <v>30108007</v>
      </c>
      <c r="E2482" s="1" t="s">
        <v>2266</v>
      </c>
      <c r="F2482" s="2">
        <v>1</v>
      </c>
      <c r="G2482" s="2" t="s">
        <v>13</v>
      </c>
      <c r="H2482" s="1">
        <v>0</v>
      </c>
      <c r="I2482" s="1">
        <v>0.1963</v>
      </c>
      <c r="J2482" s="2" t="s">
        <v>8</v>
      </c>
    </row>
    <row r="2483" spans="1:10" ht="12" customHeight="1" x14ac:dyDescent="0.3">
      <c r="A2483" s="3" t="s">
        <v>40</v>
      </c>
      <c r="B2483" s="1">
        <v>30002301</v>
      </c>
      <c r="C2483" s="1" t="s">
        <v>18</v>
      </c>
      <c r="D2483" s="1">
        <v>30002301</v>
      </c>
      <c r="E2483" s="1" t="s">
        <v>2267</v>
      </c>
      <c r="F2483" s="2">
        <v>1</v>
      </c>
      <c r="G2483" s="2" t="s">
        <v>13</v>
      </c>
      <c r="H2483" s="1">
        <v>0</v>
      </c>
      <c r="I2483" s="1">
        <v>0.1963</v>
      </c>
      <c r="J2483" s="2" t="s">
        <v>8</v>
      </c>
    </row>
    <row r="2484" spans="1:10" ht="12" customHeight="1" x14ac:dyDescent="0.3">
      <c r="A2484" s="3" t="s">
        <v>40</v>
      </c>
      <c r="B2484" s="1">
        <v>20057001</v>
      </c>
      <c r="C2484" s="1" t="s">
        <v>18</v>
      </c>
      <c r="D2484" s="1">
        <v>20057001</v>
      </c>
      <c r="E2484" s="1" t="s">
        <v>2268</v>
      </c>
      <c r="F2484" s="2">
        <v>1</v>
      </c>
      <c r="G2484" s="2" t="s">
        <v>13</v>
      </c>
      <c r="H2484" s="1">
        <v>0</v>
      </c>
      <c r="I2484" s="1">
        <v>0.1963</v>
      </c>
      <c r="J2484" s="2" t="s">
        <v>8</v>
      </c>
    </row>
    <row r="2485" spans="1:10" ht="12" customHeight="1" x14ac:dyDescent="0.3">
      <c r="A2485" s="3" t="s">
        <v>40</v>
      </c>
      <c r="B2485" s="1">
        <v>20086001</v>
      </c>
      <c r="C2485" s="1" t="s">
        <v>18</v>
      </c>
      <c r="D2485" s="1">
        <v>20086001</v>
      </c>
      <c r="E2485" s="1" t="s">
        <v>2269</v>
      </c>
      <c r="F2485" s="2">
        <v>1</v>
      </c>
      <c r="G2485" s="2" t="s">
        <v>13</v>
      </c>
      <c r="H2485" s="1">
        <v>0</v>
      </c>
      <c r="I2485" s="1">
        <v>0.1963</v>
      </c>
      <c r="J2485" s="2" t="s">
        <v>8</v>
      </c>
    </row>
    <row r="2486" spans="1:10" ht="12" customHeight="1" x14ac:dyDescent="0.3">
      <c r="A2486" s="3" t="s">
        <v>40</v>
      </c>
      <c r="B2486" s="1">
        <v>20086001</v>
      </c>
      <c r="C2486" s="1" t="s">
        <v>18</v>
      </c>
      <c r="D2486" s="1">
        <v>20086001</v>
      </c>
      <c r="E2486" s="1" t="s">
        <v>2269</v>
      </c>
      <c r="F2486" s="2">
        <v>1</v>
      </c>
      <c r="G2486" s="2" t="s">
        <v>13</v>
      </c>
      <c r="H2486" s="1">
        <v>0</v>
      </c>
      <c r="I2486" s="1">
        <v>0.1963</v>
      </c>
      <c r="J2486" s="2" t="s">
        <v>8</v>
      </c>
    </row>
    <row r="2487" spans="1:10" ht="12" customHeight="1" x14ac:dyDescent="0.3">
      <c r="A2487" s="3" t="s">
        <v>40</v>
      </c>
      <c r="B2487" s="1">
        <v>20073001</v>
      </c>
      <c r="C2487" s="1" t="s">
        <v>18</v>
      </c>
      <c r="D2487" s="1">
        <v>20073001</v>
      </c>
      <c r="E2487" s="1" t="s">
        <v>2270</v>
      </c>
      <c r="F2487" s="2">
        <v>1</v>
      </c>
      <c r="G2487" s="2" t="s">
        <v>13</v>
      </c>
      <c r="H2487" s="1">
        <v>0</v>
      </c>
      <c r="I2487" s="1">
        <v>0.1963</v>
      </c>
      <c r="J2487" s="2" t="s">
        <v>8</v>
      </c>
    </row>
    <row r="2488" spans="1:10" ht="12" customHeight="1" x14ac:dyDescent="0.3">
      <c r="A2488" s="3" t="s">
        <v>40</v>
      </c>
      <c r="B2488" s="1">
        <v>20073006</v>
      </c>
      <c r="C2488" s="1" t="s">
        <v>18</v>
      </c>
      <c r="D2488" s="1">
        <v>20073006</v>
      </c>
      <c r="E2488" s="1" t="s">
        <v>2271</v>
      </c>
      <c r="F2488" s="2">
        <v>1</v>
      </c>
      <c r="G2488" s="2" t="s">
        <v>13</v>
      </c>
      <c r="H2488" s="1">
        <v>0</v>
      </c>
      <c r="I2488" s="1">
        <v>0.1963</v>
      </c>
      <c r="J2488" s="2" t="s">
        <v>8</v>
      </c>
    </row>
    <row r="2489" spans="1:10" ht="12" customHeight="1" x14ac:dyDescent="0.3">
      <c r="A2489" s="3" t="s">
        <v>40</v>
      </c>
      <c r="B2489" s="1">
        <v>20073003</v>
      </c>
      <c r="C2489" s="1" t="s">
        <v>18</v>
      </c>
      <c r="D2489" s="1">
        <v>20073003</v>
      </c>
      <c r="E2489" s="1" t="s">
        <v>2272</v>
      </c>
      <c r="F2489" s="2">
        <v>1</v>
      </c>
      <c r="G2489" s="2" t="s">
        <v>13</v>
      </c>
      <c r="H2489" s="1">
        <v>0</v>
      </c>
      <c r="I2489" s="1">
        <v>0.1963</v>
      </c>
      <c r="J2489" s="2" t="s">
        <v>8</v>
      </c>
    </row>
    <row r="2490" spans="1:10" ht="12" customHeight="1" x14ac:dyDescent="0.3">
      <c r="A2490" s="3" t="s">
        <v>40</v>
      </c>
      <c r="B2490" s="1">
        <v>20078002</v>
      </c>
      <c r="C2490" s="1" t="s">
        <v>18</v>
      </c>
      <c r="D2490" s="1">
        <v>20078002</v>
      </c>
      <c r="E2490" s="1" t="s">
        <v>2273</v>
      </c>
      <c r="F2490" s="2">
        <v>1</v>
      </c>
      <c r="G2490" s="2" t="s">
        <v>13</v>
      </c>
      <c r="H2490" s="1">
        <v>0</v>
      </c>
      <c r="I2490" s="1">
        <v>0.1963</v>
      </c>
      <c r="J2490" s="2" t="s">
        <v>8</v>
      </c>
    </row>
    <row r="2491" spans="1:10" ht="12" customHeight="1" x14ac:dyDescent="0.3">
      <c r="A2491" s="3" t="s">
        <v>40</v>
      </c>
      <c r="B2491" s="1">
        <v>20083002</v>
      </c>
      <c r="C2491" s="1" t="s">
        <v>18</v>
      </c>
      <c r="D2491" s="1">
        <v>20083002</v>
      </c>
      <c r="E2491" s="1" t="s">
        <v>2274</v>
      </c>
      <c r="F2491" s="2">
        <v>1</v>
      </c>
      <c r="G2491" s="2" t="s">
        <v>13</v>
      </c>
      <c r="H2491" s="1">
        <v>0</v>
      </c>
      <c r="I2491" s="1">
        <v>0.1963</v>
      </c>
      <c r="J2491" s="2" t="s">
        <v>8</v>
      </c>
    </row>
    <row r="2492" spans="1:10" ht="12" customHeight="1" x14ac:dyDescent="0.3">
      <c r="A2492" s="3" t="s">
        <v>40</v>
      </c>
      <c r="B2492" s="1">
        <v>20083005</v>
      </c>
      <c r="C2492" s="1" t="s">
        <v>18</v>
      </c>
      <c r="D2492" s="1">
        <v>20083005</v>
      </c>
      <c r="E2492" s="1" t="s">
        <v>2275</v>
      </c>
      <c r="F2492" s="2">
        <v>1</v>
      </c>
      <c r="G2492" s="2" t="s">
        <v>13</v>
      </c>
      <c r="H2492" s="1">
        <v>0</v>
      </c>
      <c r="I2492" s="1">
        <v>0.1963</v>
      </c>
      <c r="J2492" s="2" t="s">
        <v>8</v>
      </c>
    </row>
    <row r="2493" spans="1:10" ht="12" customHeight="1" x14ac:dyDescent="0.3">
      <c r="A2493" s="3" t="s">
        <v>40</v>
      </c>
      <c r="B2493" s="1">
        <v>20083005</v>
      </c>
      <c r="C2493" s="1" t="s">
        <v>18</v>
      </c>
      <c r="D2493" s="1">
        <v>20083005</v>
      </c>
      <c r="E2493" s="1" t="s">
        <v>2275</v>
      </c>
      <c r="F2493" s="2">
        <v>1</v>
      </c>
      <c r="G2493" s="2" t="s">
        <v>13</v>
      </c>
      <c r="H2493" s="1">
        <v>0</v>
      </c>
      <c r="I2493" s="1">
        <v>0.1963</v>
      </c>
      <c r="J2493" s="2" t="s">
        <v>8</v>
      </c>
    </row>
    <row r="2494" spans="1:10" ht="12" customHeight="1" x14ac:dyDescent="0.3">
      <c r="A2494" s="3" t="s">
        <v>40</v>
      </c>
      <c r="B2494" s="1">
        <v>20083001</v>
      </c>
      <c r="C2494" s="1" t="s">
        <v>18</v>
      </c>
      <c r="D2494" s="1">
        <v>20083001</v>
      </c>
      <c r="E2494" s="1" t="s">
        <v>2276</v>
      </c>
      <c r="F2494" s="2">
        <v>1</v>
      </c>
      <c r="G2494" s="2" t="s">
        <v>13</v>
      </c>
      <c r="H2494" s="1">
        <v>0</v>
      </c>
      <c r="I2494" s="1">
        <v>0.1963</v>
      </c>
      <c r="J2494" s="2" t="s">
        <v>8</v>
      </c>
    </row>
    <row r="2495" spans="1:10" ht="12" customHeight="1" x14ac:dyDescent="0.3">
      <c r="A2495" s="3" t="s">
        <v>40</v>
      </c>
      <c r="B2495" s="1">
        <v>20073002</v>
      </c>
      <c r="C2495" s="1" t="s">
        <v>18</v>
      </c>
      <c r="D2495" s="1">
        <v>20073002</v>
      </c>
      <c r="E2495" s="1" t="s">
        <v>2277</v>
      </c>
      <c r="F2495" s="2">
        <v>1</v>
      </c>
      <c r="G2495" s="2" t="s">
        <v>13</v>
      </c>
      <c r="H2495" s="1">
        <v>0</v>
      </c>
      <c r="I2495" s="1">
        <v>0.1963</v>
      </c>
      <c r="J2495" s="2" t="s">
        <v>8</v>
      </c>
    </row>
    <row r="2496" spans="1:10" ht="12" customHeight="1" x14ac:dyDescent="0.3">
      <c r="A2496" s="3" t="s">
        <v>40</v>
      </c>
      <c r="B2496" s="1">
        <v>20076002</v>
      </c>
      <c r="C2496" s="1" t="s">
        <v>18</v>
      </c>
      <c r="D2496" s="1">
        <v>20076002</v>
      </c>
      <c r="E2496" s="1" t="s">
        <v>2278</v>
      </c>
      <c r="F2496" s="2">
        <v>1</v>
      </c>
      <c r="G2496" s="2" t="s">
        <v>13</v>
      </c>
      <c r="H2496" s="1">
        <v>0</v>
      </c>
      <c r="I2496" s="1">
        <v>0.1963</v>
      </c>
      <c r="J2496" s="2" t="s">
        <v>8</v>
      </c>
    </row>
    <row r="2497" spans="1:10" ht="12" customHeight="1" x14ac:dyDescent="0.3">
      <c r="A2497" s="3" t="s">
        <v>40</v>
      </c>
      <c r="B2497" s="1">
        <v>30002101</v>
      </c>
      <c r="C2497" s="1" t="s">
        <v>18</v>
      </c>
      <c r="D2497" s="1">
        <v>30002101</v>
      </c>
      <c r="E2497" s="1" t="s">
        <v>2279</v>
      </c>
      <c r="F2497" s="2">
        <v>1</v>
      </c>
      <c r="G2497" s="2" t="s">
        <v>13</v>
      </c>
      <c r="H2497" s="1">
        <v>0</v>
      </c>
      <c r="I2497" s="1">
        <v>0.1963</v>
      </c>
      <c r="J2497" s="2" t="s">
        <v>8</v>
      </c>
    </row>
    <row r="2498" spans="1:10" ht="12" customHeight="1" x14ac:dyDescent="0.3">
      <c r="A2498" s="3" t="s">
        <v>40</v>
      </c>
      <c r="B2498" s="1">
        <v>20088001</v>
      </c>
      <c r="C2498" s="1" t="s">
        <v>18</v>
      </c>
      <c r="D2498" s="1">
        <v>20088001</v>
      </c>
      <c r="E2498" s="1" t="s">
        <v>2280</v>
      </c>
      <c r="F2498" s="2">
        <v>1</v>
      </c>
      <c r="G2498" s="2" t="s">
        <v>13</v>
      </c>
      <c r="H2498" s="1">
        <v>0</v>
      </c>
      <c r="I2498" s="1">
        <v>0.1963</v>
      </c>
      <c r="J2498" s="2" t="s">
        <v>8</v>
      </c>
    </row>
    <row r="2499" spans="1:10" ht="12" customHeight="1" x14ac:dyDescent="0.3">
      <c r="A2499" s="3" t="s">
        <v>40</v>
      </c>
      <c r="B2499" s="1">
        <v>20088001</v>
      </c>
      <c r="C2499" s="1" t="s">
        <v>18</v>
      </c>
      <c r="D2499" s="1">
        <v>20088001</v>
      </c>
      <c r="E2499" s="1" t="s">
        <v>2280</v>
      </c>
      <c r="F2499" s="2">
        <v>1</v>
      </c>
      <c r="G2499" s="2" t="s">
        <v>13</v>
      </c>
      <c r="H2499" s="1">
        <v>0</v>
      </c>
      <c r="I2499" s="1">
        <v>0.1963</v>
      </c>
      <c r="J2499" s="2" t="s">
        <v>8</v>
      </c>
    </row>
    <row r="2500" spans="1:10" ht="12" customHeight="1" x14ac:dyDescent="0.3">
      <c r="A2500" s="3" t="s">
        <v>40</v>
      </c>
      <c r="B2500" s="1">
        <v>20021101</v>
      </c>
      <c r="C2500" s="1" t="s">
        <v>18</v>
      </c>
      <c r="D2500" s="1">
        <v>20021101</v>
      </c>
      <c r="E2500" s="1" t="s">
        <v>2281</v>
      </c>
      <c r="F2500" s="2">
        <v>1</v>
      </c>
      <c r="G2500" s="2" t="s">
        <v>13</v>
      </c>
      <c r="H2500" s="1">
        <v>0</v>
      </c>
      <c r="I2500" s="1">
        <v>0.1963</v>
      </c>
      <c r="J2500" s="2" t="s">
        <v>8</v>
      </c>
    </row>
    <row r="2501" spans="1:10" ht="12" customHeight="1" x14ac:dyDescent="0.3">
      <c r="A2501" s="3" t="s">
        <v>40</v>
      </c>
      <c r="B2501" s="1">
        <v>20021101</v>
      </c>
      <c r="C2501" s="1" t="s">
        <v>18</v>
      </c>
      <c r="D2501" s="1">
        <v>20021101</v>
      </c>
      <c r="E2501" s="1" t="s">
        <v>2281</v>
      </c>
      <c r="F2501" s="2">
        <v>1</v>
      </c>
      <c r="G2501" s="2" t="s">
        <v>13</v>
      </c>
      <c r="H2501" s="1">
        <v>0</v>
      </c>
      <c r="I2501" s="1">
        <v>0.1963</v>
      </c>
      <c r="J2501" s="2" t="s">
        <v>8</v>
      </c>
    </row>
    <row r="2502" spans="1:10" ht="12" customHeight="1" x14ac:dyDescent="0.3">
      <c r="A2502" s="3" t="s">
        <v>40</v>
      </c>
      <c r="B2502" s="1">
        <v>20072002</v>
      </c>
      <c r="C2502" s="1" t="s">
        <v>18</v>
      </c>
      <c r="D2502" s="1">
        <v>20072002</v>
      </c>
      <c r="E2502" s="1" t="s">
        <v>2282</v>
      </c>
      <c r="F2502" s="2">
        <v>1</v>
      </c>
      <c r="G2502" s="2" t="s">
        <v>13</v>
      </c>
      <c r="H2502" s="1">
        <v>0</v>
      </c>
      <c r="I2502" s="1">
        <v>0.1963</v>
      </c>
      <c r="J2502" s="2" t="s">
        <v>8</v>
      </c>
    </row>
    <row r="2503" spans="1:10" ht="12" customHeight="1" x14ac:dyDescent="0.3">
      <c r="A2503" s="3" t="s">
        <v>40</v>
      </c>
      <c r="B2503" s="1">
        <v>20058407</v>
      </c>
      <c r="C2503" s="1" t="s">
        <v>18</v>
      </c>
      <c r="D2503" s="1">
        <v>20058407</v>
      </c>
      <c r="E2503" s="1" t="s">
        <v>2283</v>
      </c>
      <c r="F2503" s="2">
        <v>1</v>
      </c>
      <c r="G2503" s="2" t="s">
        <v>13</v>
      </c>
      <c r="H2503" s="1">
        <v>0</v>
      </c>
      <c r="I2503" s="1">
        <v>0.1963</v>
      </c>
      <c r="J2503" s="2" t="s">
        <v>8</v>
      </c>
    </row>
    <row r="2504" spans="1:10" ht="12" customHeight="1" x14ac:dyDescent="0.3">
      <c r="A2504" s="3" t="s">
        <v>40</v>
      </c>
      <c r="B2504" s="1">
        <v>20058407</v>
      </c>
      <c r="C2504" s="1" t="s">
        <v>18</v>
      </c>
      <c r="D2504" s="1">
        <v>20058407</v>
      </c>
      <c r="E2504" s="1" t="s">
        <v>2283</v>
      </c>
      <c r="F2504" s="2">
        <v>1</v>
      </c>
      <c r="G2504" s="2" t="s">
        <v>13</v>
      </c>
      <c r="H2504" s="1">
        <v>0</v>
      </c>
      <c r="I2504" s="1">
        <v>0.1963</v>
      </c>
      <c r="J2504" s="2" t="s">
        <v>8</v>
      </c>
    </row>
    <row r="2505" spans="1:10" ht="12" customHeight="1" x14ac:dyDescent="0.3">
      <c r="A2505" s="3" t="s">
        <v>40</v>
      </c>
      <c r="B2505" s="1">
        <v>20058607</v>
      </c>
      <c r="C2505" s="1" t="s">
        <v>18</v>
      </c>
      <c r="D2505" s="1">
        <v>20058607</v>
      </c>
      <c r="E2505" s="1" t="s">
        <v>2284</v>
      </c>
      <c r="F2505" s="2">
        <v>1</v>
      </c>
      <c r="G2505" s="2" t="s">
        <v>13</v>
      </c>
      <c r="H2505" s="1">
        <v>0</v>
      </c>
      <c r="I2505" s="1">
        <v>0.1963</v>
      </c>
      <c r="J2505" s="2" t="s">
        <v>8</v>
      </c>
    </row>
    <row r="2506" spans="1:10" ht="12" customHeight="1" x14ac:dyDescent="0.3">
      <c r="A2506" s="3" t="s">
        <v>40</v>
      </c>
      <c r="B2506" s="1">
        <v>20058607</v>
      </c>
      <c r="C2506" s="1" t="s">
        <v>18</v>
      </c>
      <c r="D2506" s="1">
        <v>20058607</v>
      </c>
      <c r="E2506" s="1" t="s">
        <v>2284</v>
      </c>
      <c r="F2506" s="2">
        <v>1</v>
      </c>
      <c r="G2506" s="2" t="s">
        <v>13</v>
      </c>
      <c r="H2506" s="1">
        <v>0</v>
      </c>
      <c r="I2506" s="1">
        <v>0.1963</v>
      </c>
      <c r="J2506" s="2" t="s">
        <v>8</v>
      </c>
    </row>
    <row r="2507" spans="1:10" ht="12" customHeight="1" x14ac:dyDescent="0.3">
      <c r="A2507" s="3" t="s">
        <v>40</v>
      </c>
      <c r="B2507" s="1">
        <v>20058807</v>
      </c>
      <c r="C2507" s="1" t="s">
        <v>18</v>
      </c>
      <c r="D2507" s="1">
        <v>20058807</v>
      </c>
      <c r="E2507" s="1" t="s">
        <v>2285</v>
      </c>
      <c r="F2507" s="2">
        <v>1</v>
      </c>
      <c r="G2507" s="2" t="s">
        <v>13</v>
      </c>
      <c r="H2507" s="1">
        <v>0</v>
      </c>
      <c r="I2507" s="1">
        <v>0.1963</v>
      </c>
      <c r="J2507" s="2" t="s">
        <v>8</v>
      </c>
    </row>
    <row r="2508" spans="1:10" ht="12" customHeight="1" x14ac:dyDescent="0.3">
      <c r="A2508" s="3" t="s">
        <v>40</v>
      </c>
      <c r="B2508" s="1">
        <v>20058807</v>
      </c>
      <c r="C2508" s="1" t="s">
        <v>18</v>
      </c>
      <c r="D2508" s="1">
        <v>20058807</v>
      </c>
      <c r="E2508" s="1" t="s">
        <v>2285</v>
      </c>
      <c r="F2508" s="2">
        <v>1</v>
      </c>
      <c r="G2508" s="2" t="s">
        <v>13</v>
      </c>
      <c r="H2508" s="1">
        <v>0</v>
      </c>
      <c r="I2508" s="1">
        <v>0.1963</v>
      </c>
      <c r="J2508" s="2" t="s">
        <v>8</v>
      </c>
    </row>
    <row r="2509" spans="1:10" ht="12" customHeight="1" x14ac:dyDescent="0.3">
      <c r="A2509" s="3" t="s">
        <v>40</v>
      </c>
      <c r="B2509" s="1">
        <v>20053207</v>
      </c>
      <c r="C2509" s="1" t="s">
        <v>18</v>
      </c>
      <c r="D2509" s="1">
        <v>20053207</v>
      </c>
      <c r="E2509" s="1" t="s">
        <v>2286</v>
      </c>
      <c r="F2509" s="2">
        <v>1</v>
      </c>
      <c r="G2509" s="2" t="s">
        <v>13</v>
      </c>
      <c r="H2509" s="1">
        <v>0</v>
      </c>
      <c r="I2509" s="1">
        <v>0.1963</v>
      </c>
      <c r="J2509" s="2" t="s">
        <v>8</v>
      </c>
    </row>
    <row r="2510" spans="1:10" ht="12" customHeight="1" x14ac:dyDescent="0.3">
      <c r="A2510" s="3" t="s">
        <v>40</v>
      </c>
      <c r="B2510" s="1">
        <v>20053207</v>
      </c>
      <c r="C2510" s="1" t="s">
        <v>18</v>
      </c>
      <c r="D2510" s="1">
        <v>20053207</v>
      </c>
      <c r="E2510" s="1" t="s">
        <v>2286</v>
      </c>
      <c r="F2510" s="2">
        <v>1</v>
      </c>
      <c r="G2510" s="2" t="s">
        <v>13</v>
      </c>
      <c r="H2510" s="1">
        <v>0</v>
      </c>
      <c r="I2510" s="1">
        <v>0.1963</v>
      </c>
      <c r="J2510" s="2" t="s">
        <v>8</v>
      </c>
    </row>
    <row r="2511" spans="1:10" ht="12" customHeight="1" x14ac:dyDescent="0.3">
      <c r="A2511" s="3" t="s">
        <v>40</v>
      </c>
      <c r="B2511" s="1">
        <v>20053407</v>
      </c>
      <c r="C2511" s="1" t="s">
        <v>18</v>
      </c>
      <c r="D2511" s="1">
        <v>20053407</v>
      </c>
      <c r="E2511" s="1" t="s">
        <v>2287</v>
      </c>
      <c r="F2511" s="2">
        <v>1</v>
      </c>
      <c r="G2511" s="2" t="s">
        <v>13</v>
      </c>
      <c r="H2511" s="1">
        <v>0</v>
      </c>
      <c r="I2511" s="1">
        <v>0.1963</v>
      </c>
      <c r="J2511" s="2" t="s">
        <v>8</v>
      </c>
    </row>
    <row r="2512" spans="1:10" ht="12" customHeight="1" x14ac:dyDescent="0.3">
      <c r="A2512" s="3" t="s">
        <v>40</v>
      </c>
      <c r="B2512" s="1">
        <v>20053407</v>
      </c>
      <c r="C2512" s="1" t="s">
        <v>18</v>
      </c>
      <c r="D2512" s="1">
        <v>20053407</v>
      </c>
      <c r="E2512" s="1" t="s">
        <v>2287</v>
      </c>
      <c r="F2512" s="2">
        <v>1</v>
      </c>
      <c r="G2512" s="2" t="s">
        <v>13</v>
      </c>
      <c r="H2512" s="1">
        <v>0</v>
      </c>
      <c r="I2512" s="1">
        <v>0.1963</v>
      </c>
      <c r="J2512" s="2" t="s">
        <v>8</v>
      </c>
    </row>
    <row r="2513" spans="1:10" ht="12" customHeight="1" x14ac:dyDescent="0.3">
      <c r="A2513" s="3" t="s">
        <v>40</v>
      </c>
      <c r="B2513" s="1">
        <v>20021607</v>
      </c>
      <c r="C2513" s="1" t="s">
        <v>18</v>
      </c>
      <c r="D2513" s="1">
        <v>20021607</v>
      </c>
      <c r="E2513" s="1" t="s">
        <v>2288</v>
      </c>
      <c r="F2513" s="2">
        <v>1</v>
      </c>
      <c r="G2513" s="2" t="s">
        <v>13</v>
      </c>
      <c r="H2513" s="1">
        <v>0</v>
      </c>
      <c r="I2513" s="1">
        <v>0.1963</v>
      </c>
      <c r="J2513" s="2" t="s">
        <v>8</v>
      </c>
    </row>
    <row r="2514" spans="1:10" ht="12" customHeight="1" x14ac:dyDescent="0.3">
      <c r="A2514" s="3" t="s">
        <v>40</v>
      </c>
      <c r="B2514" s="1">
        <v>20021607</v>
      </c>
      <c r="C2514" s="1" t="s">
        <v>18</v>
      </c>
      <c r="D2514" s="1">
        <v>20021607</v>
      </c>
      <c r="E2514" s="1" t="s">
        <v>2288</v>
      </c>
      <c r="F2514" s="2">
        <v>1</v>
      </c>
      <c r="G2514" s="2" t="s">
        <v>13</v>
      </c>
      <c r="H2514" s="1">
        <v>0</v>
      </c>
      <c r="I2514" s="1">
        <v>0.1963</v>
      </c>
      <c r="J2514" s="2" t="s">
        <v>8</v>
      </c>
    </row>
    <row r="2515" spans="1:10" ht="12" customHeight="1" x14ac:dyDescent="0.3">
      <c r="A2515" s="3" t="s">
        <v>40</v>
      </c>
      <c r="B2515" s="1">
        <v>20021807</v>
      </c>
      <c r="C2515" s="1" t="s">
        <v>18</v>
      </c>
      <c r="D2515" s="1">
        <v>20021807</v>
      </c>
      <c r="E2515" s="1" t="s">
        <v>2289</v>
      </c>
      <c r="F2515" s="2">
        <v>1</v>
      </c>
      <c r="G2515" s="2" t="s">
        <v>13</v>
      </c>
      <c r="H2515" s="1">
        <v>0</v>
      </c>
      <c r="I2515" s="1">
        <v>0.1963</v>
      </c>
      <c r="J2515" s="2" t="s">
        <v>8</v>
      </c>
    </row>
    <row r="2516" spans="1:10" ht="12" customHeight="1" x14ac:dyDescent="0.3">
      <c r="A2516" s="3" t="s">
        <v>40</v>
      </c>
      <c r="B2516" s="1">
        <v>20021807</v>
      </c>
      <c r="C2516" s="1" t="s">
        <v>18</v>
      </c>
      <c r="D2516" s="1">
        <v>20021807</v>
      </c>
      <c r="E2516" s="1" t="s">
        <v>2289</v>
      </c>
      <c r="F2516" s="2">
        <v>1</v>
      </c>
      <c r="G2516" s="2" t="s">
        <v>13</v>
      </c>
      <c r="H2516" s="1">
        <v>0</v>
      </c>
      <c r="I2516" s="1">
        <v>0.1963</v>
      </c>
      <c r="J2516" s="2" t="s">
        <v>8</v>
      </c>
    </row>
    <row r="2517" spans="1:10" ht="12" customHeight="1" x14ac:dyDescent="0.3">
      <c r="A2517" s="3" t="s">
        <v>40</v>
      </c>
      <c r="B2517" s="1">
        <v>20053007</v>
      </c>
      <c r="C2517" s="1" t="s">
        <v>18</v>
      </c>
      <c r="D2517" s="1">
        <v>20053007</v>
      </c>
      <c r="E2517" s="1" t="s">
        <v>2290</v>
      </c>
      <c r="F2517" s="2">
        <v>1</v>
      </c>
      <c r="G2517" s="2" t="s">
        <v>13</v>
      </c>
      <c r="H2517" s="1">
        <v>0</v>
      </c>
      <c r="I2517" s="1">
        <v>0.1963</v>
      </c>
      <c r="J2517" s="2" t="s">
        <v>8</v>
      </c>
    </row>
    <row r="2518" spans="1:10" ht="12" customHeight="1" x14ac:dyDescent="0.3">
      <c r="A2518" s="3" t="s">
        <v>40</v>
      </c>
      <c r="B2518" s="1">
        <v>20053007</v>
      </c>
      <c r="C2518" s="1" t="s">
        <v>18</v>
      </c>
      <c r="D2518" s="1">
        <v>20053007</v>
      </c>
      <c r="E2518" s="1" t="s">
        <v>2290</v>
      </c>
      <c r="F2518" s="2">
        <v>1</v>
      </c>
      <c r="G2518" s="2" t="s">
        <v>13</v>
      </c>
      <c r="H2518" s="1">
        <v>0</v>
      </c>
      <c r="I2518" s="1">
        <v>0.1963</v>
      </c>
      <c r="J2518" s="2" t="s">
        <v>8</v>
      </c>
    </row>
    <row r="2519" spans="1:10" ht="12" customHeight="1" x14ac:dyDescent="0.3">
      <c r="A2519" s="3" t="s">
        <v>40</v>
      </c>
      <c r="B2519" s="1">
        <v>20058007</v>
      </c>
      <c r="C2519" s="1" t="s">
        <v>18</v>
      </c>
      <c r="D2519" s="1">
        <v>20058007</v>
      </c>
      <c r="E2519" s="1" t="s">
        <v>2291</v>
      </c>
      <c r="F2519" s="2">
        <v>1</v>
      </c>
      <c r="G2519" s="2" t="s">
        <v>13</v>
      </c>
      <c r="H2519" s="1">
        <v>0</v>
      </c>
      <c r="I2519" s="1">
        <v>0.1963</v>
      </c>
      <c r="J2519" s="2" t="s">
        <v>8</v>
      </c>
    </row>
    <row r="2520" spans="1:10" ht="12" customHeight="1" x14ac:dyDescent="0.3">
      <c r="A2520" s="3" t="s">
        <v>40</v>
      </c>
      <c r="B2520" s="1">
        <v>20058007</v>
      </c>
      <c r="C2520" s="1" t="s">
        <v>18</v>
      </c>
      <c r="D2520" s="1">
        <v>20058007</v>
      </c>
      <c r="E2520" s="1" t="s">
        <v>2291</v>
      </c>
      <c r="F2520" s="2">
        <v>1</v>
      </c>
      <c r="G2520" s="2" t="s">
        <v>13</v>
      </c>
      <c r="H2520" s="1">
        <v>0</v>
      </c>
      <c r="I2520" s="1">
        <v>0.1963</v>
      </c>
      <c r="J2520" s="2" t="s">
        <v>8</v>
      </c>
    </row>
    <row r="2521" spans="1:10" ht="12" customHeight="1" x14ac:dyDescent="0.3">
      <c r="A2521" s="3" t="s">
        <v>40</v>
      </c>
      <c r="B2521" s="1">
        <v>20058207</v>
      </c>
      <c r="C2521" s="1" t="s">
        <v>18</v>
      </c>
      <c r="D2521" s="1">
        <v>20058207</v>
      </c>
      <c r="E2521" s="1" t="s">
        <v>2292</v>
      </c>
      <c r="F2521" s="2">
        <v>1</v>
      </c>
      <c r="G2521" s="2" t="s">
        <v>13</v>
      </c>
      <c r="H2521" s="1">
        <v>0</v>
      </c>
      <c r="I2521" s="1">
        <v>0.1963</v>
      </c>
      <c r="J2521" s="2" t="s">
        <v>8</v>
      </c>
    </row>
    <row r="2522" spans="1:10" ht="12" customHeight="1" x14ac:dyDescent="0.3">
      <c r="A2522" s="3" t="s">
        <v>40</v>
      </c>
      <c r="B2522" s="1">
        <v>20058207</v>
      </c>
      <c r="C2522" s="1" t="s">
        <v>18</v>
      </c>
      <c r="D2522" s="1">
        <v>20058207</v>
      </c>
      <c r="E2522" s="1" t="s">
        <v>2292</v>
      </c>
      <c r="F2522" s="2">
        <v>1</v>
      </c>
      <c r="G2522" s="2" t="s">
        <v>13</v>
      </c>
      <c r="H2522" s="1">
        <v>0</v>
      </c>
      <c r="I2522" s="1">
        <v>0.1963</v>
      </c>
      <c r="J2522" s="2" t="s">
        <v>8</v>
      </c>
    </row>
    <row r="2523" spans="1:10" ht="12" customHeight="1" x14ac:dyDescent="0.3">
      <c r="A2523" s="3" t="s">
        <v>40</v>
      </c>
      <c r="B2523" s="1">
        <v>20083212</v>
      </c>
      <c r="C2523" s="1" t="s">
        <v>18</v>
      </c>
      <c r="D2523" s="1">
        <v>20083212</v>
      </c>
      <c r="E2523" s="1" t="s">
        <v>2293</v>
      </c>
      <c r="F2523" s="2">
        <v>1</v>
      </c>
      <c r="G2523" s="2" t="s">
        <v>13</v>
      </c>
      <c r="H2523" s="1">
        <v>0</v>
      </c>
      <c r="I2523" s="1">
        <v>0.1963</v>
      </c>
      <c r="J2523" s="2" t="s">
        <v>8</v>
      </c>
    </row>
    <row r="2524" spans="1:10" ht="12" customHeight="1" x14ac:dyDescent="0.3">
      <c r="A2524" s="3" t="s">
        <v>40</v>
      </c>
      <c r="B2524" s="1">
        <v>20083212</v>
      </c>
      <c r="C2524" s="1" t="s">
        <v>18</v>
      </c>
      <c r="D2524" s="1">
        <v>20083212</v>
      </c>
      <c r="E2524" s="1" t="s">
        <v>2293</v>
      </c>
      <c r="F2524" s="2">
        <v>1</v>
      </c>
      <c r="G2524" s="2" t="s">
        <v>13</v>
      </c>
      <c r="H2524" s="1">
        <v>0</v>
      </c>
      <c r="I2524" s="1">
        <v>0.1963</v>
      </c>
      <c r="J2524" s="2" t="s">
        <v>8</v>
      </c>
    </row>
    <row r="2525" spans="1:10" ht="12" customHeight="1" x14ac:dyDescent="0.3">
      <c r="A2525" s="3" t="s">
        <v>40</v>
      </c>
      <c r="B2525" s="1">
        <v>30104012</v>
      </c>
      <c r="C2525" s="1" t="s">
        <v>18</v>
      </c>
      <c r="D2525" s="1">
        <v>30104012</v>
      </c>
      <c r="E2525" s="1" t="s">
        <v>2294</v>
      </c>
      <c r="F2525" s="2">
        <v>1</v>
      </c>
      <c r="G2525" s="2" t="s">
        <v>13</v>
      </c>
      <c r="H2525" s="1">
        <v>0</v>
      </c>
      <c r="I2525" s="1">
        <v>0.1963</v>
      </c>
      <c r="J2525" s="2" t="s">
        <v>8</v>
      </c>
    </row>
    <row r="2526" spans="1:10" ht="12" customHeight="1" x14ac:dyDescent="0.3">
      <c r="A2526" s="3" t="s">
        <v>40</v>
      </c>
      <c r="B2526" s="1">
        <v>30104012</v>
      </c>
      <c r="C2526" s="1" t="s">
        <v>18</v>
      </c>
      <c r="D2526" s="1">
        <v>30104012</v>
      </c>
      <c r="E2526" s="1" t="s">
        <v>2294</v>
      </c>
      <c r="F2526" s="2">
        <v>1</v>
      </c>
      <c r="G2526" s="2" t="s">
        <v>13</v>
      </c>
      <c r="H2526" s="1">
        <v>0</v>
      </c>
      <c r="I2526" s="1">
        <v>0.1963</v>
      </c>
      <c r="J2526" s="2" t="s">
        <v>8</v>
      </c>
    </row>
    <row r="2527" spans="1:10" ht="12" customHeight="1" x14ac:dyDescent="0.3">
      <c r="A2527" s="3" t="s">
        <v>40</v>
      </c>
      <c r="B2527" s="1">
        <v>30106012</v>
      </c>
      <c r="C2527" s="1" t="s">
        <v>18</v>
      </c>
      <c r="D2527" s="1">
        <v>30106012</v>
      </c>
      <c r="E2527" s="1" t="s">
        <v>2295</v>
      </c>
      <c r="F2527" s="2">
        <v>1</v>
      </c>
      <c r="G2527" s="2" t="s">
        <v>13</v>
      </c>
      <c r="H2527" s="1">
        <v>0</v>
      </c>
      <c r="I2527" s="1">
        <v>0.1963</v>
      </c>
      <c r="J2527" s="2" t="s">
        <v>8</v>
      </c>
    </row>
    <row r="2528" spans="1:10" ht="12" customHeight="1" x14ac:dyDescent="0.3">
      <c r="A2528" s="3" t="s">
        <v>40</v>
      </c>
      <c r="B2528" s="1">
        <v>30106012</v>
      </c>
      <c r="C2528" s="1" t="s">
        <v>18</v>
      </c>
      <c r="D2528" s="1">
        <v>30106012</v>
      </c>
      <c r="E2528" s="1" t="s">
        <v>2295</v>
      </c>
      <c r="F2528" s="2">
        <v>1</v>
      </c>
      <c r="G2528" s="2" t="s">
        <v>13</v>
      </c>
      <c r="H2528" s="1">
        <v>0</v>
      </c>
      <c r="I2528" s="1">
        <v>0.1963</v>
      </c>
      <c r="J2528" s="2" t="s">
        <v>8</v>
      </c>
    </row>
    <row r="2529" spans="1:10" ht="12" customHeight="1" x14ac:dyDescent="0.3">
      <c r="A2529" s="3" t="s">
        <v>40</v>
      </c>
      <c r="B2529" s="1">
        <v>20086212</v>
      </c>
      <c r="C2529" s="1" t="s">
        <v>18</v>
      </c>
      <c r="D2529" s="1">
        <v>20086212</v>
      </c>
      <c r="E2529" s="1" t="s">
        <v>2296</v>
      </c>
      <c r="F2529" s="2">
        <v>1</v>
      </c>
      <c r="G2529" s="2" t="s">
        <v>13</v>
      </c>
      <c r="H2529" s="1">
        <v>0</v>
      </c>
      <c r="I2529" s="1">
        <v>0.1963</v>
      </c>
      <c r="J2529" s="2" t="s">
        <v>8</v>
      </c>
    </row>
    <row r="2530" spans="1:10" ht="12" customHeight="1" x14ac:dyDescent="0.3">
      <c r="A2530" s="3" t="s">
        <v>40</v>
      </c>
      <c r="B2530" s="1">
        <v>20086212</v>
      </c>
      <c r="C2530" s="1" t="s">
        <v>18</v>
      </c>
      <c r="D2530" s="1">
        <v>20086212</v>
      </c>
      <c r="E2530" s="1" t="s">
        <v>2296</v>
      </c>
      <c r="F2530" s="2">
        <v>1</v>
      </c>
      <c r="G2530" s="2" t="s">
        <v>13</v>
      </c>
      <c r="H2530" s="1">
        <v>0</v>
      </c>
      <c r="I2530" s="1">
        <v>0.1963</v>
      </c>
      <c r="J2530" s="2" t="s">
        <v>8</v>
      </c>
    </row>
    <row r="2531" spans="1:10" ht="12" customHeight="1" x14ac:dyDescent="0.3">
      <c r="A2531" s="3" t="s">
        <v>40</v>
      </c>
      <c r="B2531" s="1">
        <v>20088212</v>
      </c>
      <c r="C2531" s="1" t="s">
        <v>18</v>
      </c>
      <c r="D2531" s="1">
        <v>20088212</v>
      </c>
      <c r="E2531" s="1" t="s">
        <v>2297</v>
      </c>
      <c r="F2531" s="2">
        <v>1</v>
      </c>
      <c r="G2531" s="2" t="s">
        <v>13</v>
      </c>
      <c r="H2531" s="1">
        <v>0</v>
      </c>
      <c r="I2531" s="1">
        <v>0.1963</v>
      </c>
      <c r="J2531" s="2" t="s">
        <v>8</v>
      </c>
    </row>
    <row r="2532" spans="1:10" ht="12" customHeight="1" x14ac:dyDescent="0.3">
      <c r="A2532" s="3" t="s">
        <v>40</v>
      </c>
      <c r="B2532" s="1">
        <v>20088212</v>
      </c>
      <c r="C2532" s="1" t="s">
        <v>18</v>
      </c>
      <c r="D2532" s="1">
        <v>20088212</v>
      </c>
      <c r="E2532" s="1" t="s">
        <v>2297</v>
      </c>
      <c r="F2532" s="2">
        <v>1</v>
      </c>
      <c r="G2532" s="2" t="s">
        <v>13</v>
      </c>
      <c r="H2532" s="1">
        <v>0</v>
      </c>
      <c r="I2532" s="1">
        <v>0.1963</v>
      </c>
      <c r="J2532" s="2" t="s">
        <v>8</v>
      </c>
    </row>
    <row r="2533" spans="1:10" ht="12" customHeight="1" x14ac:dyDescent="0.3">
      <c r="A2533" s="3" t="s">
        <v>40</v>
      </c>
      <c r="B2533" s="1">
        <v>30108012</v>
      </c>
      <c r="C2533" s="1" t="s">
        <v>18</v>
      </c>
      <c r="D2533" s="1">
        <v>30108012</v>
      </c>
      <c r="E2533" s="1" t="s">
        <v>2298</v>
      </c>
      <c r="F2533" s="2">
        <v>1</v>
      </c>
      <c r="G2533" s="2" t="s">
        <v>13</v>
      </c>
      <c r="H2533" s="1">
        <v>0</v>
      </c>
      <c r="I2533" s="1">
        <v>0.1963</v>
      </c>
      <c r="J2533" s="2" t="s">
        <v>8</v>
      </c>
    </row>
    <row r="2534" spans="1:10" ht="12" customHeight="1" x14ac:dyDescent="0.3">
      <c r="A2534" s="3" t="s">
        <v>40</v>
      </c>
      <c r="B2534" s="1">
        <v>30108012</v>
      </c>
      <c r="C2534" s="1" t="s">
        <v>18</v>
      </c>
      <c r="D2534" s="1">
        <v>30108012</v>
      </c>
      <c r="E2534" s="1" t="s">
        <v>2298</v>
      </c>
      <c r="F2534" s="2">
        <v>1</v>
      </c>
      <c r="G2534" s="2" t="s">
        <v>13</v>
      </c>
      <c r="H2534" s="1">
        <v>0</v>
      </c>
      <c r="I2534" s="1">
        <v>0.1963</v>
      </c>
      <c r="J2534" s="2" t="s">
        <v>8</v>
      </c>
    </row>
    <row r="2535" spans="1:10" ht="12" customHeight="1" x14ac:dyDescent="0.3">
      <c r="A2535" s="3" t="s">
        <v>40</v>
      </c>
      <c r="B2535" s="1">
        <v>20054601</v>
      </c>
      <c r="C2535" s="1" t="s">
        <v>18</v>
      </c>
      <c r="D2535" s="1">
        <v>20054601</v>
      </c>
      <c r="E2535" s="1" t="s">
        <v>2299</v>
      </c>
      <c r="F2535" s="2">
        <v>1</v>
      </c>
      <c r="G2535" s="2" t="s">
        <v>13</v>
      </c>
      <c r="H2535" s="1">
        <v>0</v>
      </c>
      <c r="I2535" s="1">
        <v>0.1963</v>
      </c>
      <c r="J2535" s="2" t="s">
        <v>8</v>
      </c>
    </row>
    <row r="2536" spans="1:10" ht="12" customHeight="1" x14ac:dyDescent="0.3">
      <c r="A2536" s="3" t="s">
        <v>40</v>
      </c>
      <c r="B2536" s="1">
        <v>20031207</v>
      </c>
      <c r="C2536" s="1" t="s">
        <v>18</v>
      </c>
      <c r="D2536" s="1">
        <v>20031207</v>
      </c>
      <c r="E2536" s="1" t="s">
        <v>2300</v>
      </c>
      <c r="F2536" s="2">
        <v>1</v>
      </c>
      <c r="G2536" s="2" t="s">
        <v>13</v>
      </c>
      <c r="H2536" s="1">
        <v>0</v>
      </c>
      <c r="I2536" s="1">
        <v>0.1963</v>
      </c>
      <c r="J2536" s="2" t="s">
        <v>8</v>
      </c>
    </row>
    <row r="2537" spans="1:10" ht="12" customHeight="1" x14ac:dyDescent="0.3">
      <c r="A2537" s="3" t="s">
        <v>40</v>
      </c>
      <c r="B2537" s="1">
        <v>20031207</v>
      </c>
      <c r="C2537" s="1" t="s">
        <v>18</v>
      </c>
      <c r="D2537" s="1">
        <v>20031207</v>
      </c>
      <c r="E2537" s="1" t="s">
        <v>2300</v>
      </c>
      <c r="F2537" s="2">
        <v>1</v>
      </c>
      <c r="G2537" s="2" t="s">
        <v>13</v>
      </c>
      <c r="H2537" s="1">
        <v>0</v>
      </c>
      <c r="I2537" s="1">
        <v>0.1963</v>
      </c>
      <c r="J2537" s="2" t="s">
        <v>8</v>
      </c>
    </row>
    <row r="2538" spans="1:10" ht="12" customHeight="1" x14ac:dyDescent="0.3">
      <c r="A2538" s="3" t="s">
        <v>40</v>
      </c>
      <c r="B2538" s="1">
        <v>20031307</v>
      </c>
      <c r="C2538" s="1" t="s">
        <v>18</v>
      </c>
      <c r="D2538" s="1">
        <v>20031307</v>
      </c>
      <c r="E2538" s="1" t="s">
        <v>2301</v>
      </c>
      <c r="F2538" s="2">
        <v>1</v>
      </c>
      <c r="G2538" s="2" t="s">
        <v>13</v>
      </c>
      <c r="H2538" s="1">
        <v>0</v>
      </c>
      <c r="I2538" s="1">
        <v>0.1963</v>
      </c>
      <c r="J2538" s="2" t="s">
        <v>8</v>
      </c>
    </row>
    <row r="2539" spans="1:10" ht="12" customHeight="1" x14ac:dyDescent="0.3">
      <c r="A2539" s="3" t="s">
        <v>40</v>
      </c>
      <c r="B2539" s="1">
        <v>20031307</v>
      </c>
      <c r="C2539" s="1" t="s">
        <v>18</v>
      </c>
      <c r="D2539" s="1">
        <v>20031307</v>
      </c>
      <c r="E2539" s="1" t="s">
        <v>2301</v>
      </c>
      <c r="F2539" s="2">
        <v>1</v>
      </c>
      <c r="G2539" s="2" t="s">
        <v>13</v>
      </c>
      <c r="H2539" s="1">
        <v>0</v>
      </c>
      <c r="I2539" s="1">
        <v>0.1963</v>
      </c>
      <c r="J2539" s="2" t="s">
        <v>8</v>
      </c>
    </row>
    <row r="2540" spans="1:10" ht="12" customHeight="1" x14ac:dyDescent="0.3">
      <c r="A2540" s="3" t="s">
        <v>40</v>
      </c>
      <c r="B2540" s="1">
        <v>20031607</v>
      </c>
      <c r="C2540" s="1" t="s">
        <v>18</v>
      </c>
      <c r="D2540" s="1">
        <v>20031607</v>
      </c>
      <c r="E2540" s="1" t="s">
        <v>2302</v>
      </c>
      <c r="F2540" s="2">
        <v>1</v>
      </c>
      <c r="G2540" s="2" t="s">
        <v>13</v>
      </c>
      <c r="H2540" s="1">
        <v>0</v>
      </c>
      <c r="I2540" s="1">
        <v>0.1963</v>
      </c>
      <c r="J2540" s="2" t="s">
        <v>8</v>
      </c>
    </row>
    <row r="2541" spans="1:10" ht="12" customHeight="1" x14ac:dyDescent="0.3">
      <c r="A2541" s="3" t="s">
        <v>40</v>
      </c>
      <c r="B2541" s="1">
        <v>20031607</v>
      </c>
      <c r="C2541" s="1" t="s">
        <v>18</v>
      </c>
      <c r="D2541" s="1">
        <v>20031607</v>
      </c>
      <c r="E2541" s="1" t="s">
        <v>2302</v>
      </c>
      <c r="F2541" s="2">
        <v>1</v>
      </c>
      <c r="G2541" s="2" t="s">
        <v>13</v>
      </c>
      <c r="H2541" s="1">
        <v>0</v>
      </c>
      <c r="I2541" s="1">
        <v>0.1963</v>
      </c>
      <c r="J2541" s="2" t="s">
        <v>8</v>
      </c>
    </row>
    <row r="2542" spans="1:10" ht="12" customHeight="1" x14ac:dyDescent="0.3">
      <c r="A2542" s="3" t="s">
        <v>40</v>
      </c>
      <c r="B2542" s="1">
        <v>20053101</v>
      </c>
      <c r="C2542" s="1" t="s">
        <v>18</v>
      </c>
      <c r="D2542" s="1">
        <v>20053101</v>
      </c>
      <c r="E2542" s="1" t="s">
        <v>2303</v>
      </c>
      <c r="F2542" s="2">
        <v>1</v>
      </c>
      <c r="G2542" s="2" t="s">
        <v>13</v>
      </c>
      <c r="H2542" s="1">
        <v>0</v>
      </c>
      <c r="I2542" s="1">
        <v>0.1963</v>
      </c>
      <c r="J2542" s="2" t="s">
        <v>8</v>
      </c>
    </row>
    <row r="2543" spans="1:10" ht="12" customHeight="1" x14ac:dyDescent="0.3">
      <c r="A2543" s="3" t="s">
        <v>40</v>
      </c>
      <c r="B2543" s="1">
        <v>20053101</v>
      </c>
      <c r="C2543" s="1" t="s">
        <v>18</v>
      </c>
      <c r="D2543" s="1">
        <v>20053101</v>
      </c>
      <c r="E2543" s="1" t="s">
        <v>2303</v>
      </c>
      <c r="F2543" s="2">
        <v>1</v>
      </c>
      <c r="G2543" s="2" t="s">
        <v>13</v>
      </c>
      <c r="H2543" s="1">
        <v>0</v>
      </c>
      <c r="I2543" s="1">
        <v>0.1963</v>
      </c>
      <c r="J2543" s="2" t="s">
        <v>8</v>
      </c>
    </row>
    <row r="2544" spans="1:10" ht="12" customHeight="1" x14ac:dyDescent="0.3">
      <c r="A2544" s="3" t="s">
        <v>40</v>
      </c>
      <c r="B2544" s="1">
        <v>20061312</v>
      </c>
      <c r="C2544" s="1" t="s">
        <v>18</v>
      </c>
      <c r="D2544" s="1">
        <v>20061312</v>
      </c>
      <c r="E2544" s="1" t="s">
        <v>2304</v>
      </c>
      <c r="F2544" s="2">
        <v>1</v>
      </c>
      <c r="G2544" s="2" t="s">
        <v>13</v>
      </c>
      <c r="H2544" s="1">
        <v>0</v>
      </c>
      <c r="I2544" s="1">
        <v>0.1963</v>
      </c>
      <c r="J2544" s="2" t="s">
        <v>8</v>
      </c>
    </row>
    <row r="2545" spans="1:10" ht="12" customHeight="1" x14ac:dyDescent="0.3">
      <c r="A2545" s="3" t="s">
        <v>40</v>
      </c>
      <c r="B2545" s="1">
        <v>20061312</v>
      </c>
      <c r="C2545" s="1" t="s">
        <v>18</v>
      </c>
      <c r="D2545" s="1">
        <v>20061312</v>
      </c>
      <c r="E2545" s="1" t="s">
        <v>2304</v>
      </c>
      <c r="F2545" s="2">
        <v>1</v>
      </c>
      <c r="G2545" s="2" t="s">
        <v>13</v>
      </c>
      <c r="H2545" s="1">
        <v>0</v>
      </c>
      <c r="I2545" s="1">
        <v>0.1963</v>
      </c>
      <c r="J2545" s="2" t="s">
        <v>8</v>
      </c>
    </row>
    <row r="2546" spans="1:10" ht="12" customHeight="1" x14ac:dyDescent="0.3">
      <c r="A2546" s="3" t="s">
        <v>40</v>
      </c>
      <c r="B2546" s="1">
        <v>20031308</v>
      </c>
      <c r="C2546" s="1" t="s">
        <v>18</v>
      </c>
      <c r="D2546" s="1">
        <v>20031308</v>
      </c>
      <c r="E2546" s="1" t="s">
        <v>2305</v>
      </c>
      <c r="F2546" s="2">
        <v>1</v>
      </c>
      <c r="G2546" s="2" t="s">
        <v>13</v>
      </c>
      <c r="H2546" s="1">
        <v>0</v>
      </c>
      <c r="I2546" s="1">
        <v>0.1963</v>
      </c>
      <c r="J2546" s="2" t="s">
        <v>8</v>
      </c>
    </row>
    <row r="2547" spans="1:10" ht="12" customHeight="1" x14ac:dyDescent="0.3">
      <c r="A2547" s="3" t="s">
        <v>40</v>
      </c>
      <c r="B2547" s="1">
        <v>20031308</v>
      </c>
      <c r="C2547" s="1" t="s">
        <v>18</v>
      </c>
      <c r="D2547" s="1">
        <v>20031308</v>
      </c>
      <c r="E2547" s="1" t="s">
        <v>2305</v>
      </c>
      <c r="F2547" s="2">
        <v>1</v>
      </c>
      <c r="G2547" s="2" t="s">
        <v>13</v>
      </c>
      <c r="H2547" s="1">
        <v>0</v>
      </c>
      <c r="I2547" s="1">
        <v>0.1963</v>
      </c>
      <c r="J2547" s="2" t="s">
        <v>8</v>
      </c>
    </row>
    <row r="2548" spans="1:10" ht="12" customHeight="1" x14ac:dyDescent="0.3">
      <c r="A2548" s="3" t="s">
        <v>40</v>
      </c>
      <c r="B2548" s="1">
        <v>20031609</v>
      </c>
      <c r="C2548" s="1" t="s">
        <v>18</v>
      </c>
      <c r="D2548" s="1">
        <v>20031609</v>
      </c>
      <c r="E2548" s="1" t="s">
        <v>2306</v>
      </c>
      <c r="F2548" s="2">
        <v>1</v>
      </c>
      <c r="G2548" s="2" t="s">
        <v>13</v>
      </c>
      <c r="H2548" s="1">
        <v>0</v>
      </c>
      <c r="I2548" s="1">
        <v>0.1963</v>
      </c>
      <c r="J2548" s="2" t="s">
        <v>8</v>
      </c>
    </row>
    <row r="2549" spans="1:10" ht="12" customHeight="1" x14ac:dyDescent="0.3">
      <c r="A2549" s="3" t="s">
        <v>40</v>
      </c>
      <c r="B2549" s="1">
        <v>20031609</v>
      </c>
      <c r="C2549" s="1" t="s">
        <v>18</v>
      </c>
      <c r="D2549" s="1">
        <v>20031609</v>
      </c>
      <c r="E2549" s="1" t="s">
        <v>2306</v>
      </c>
      <c r="F2549" s="2">
        <v>1</v>
      </c>
      <c r="G2549" s="2" t="s">
        <v>13</v>
      </c>
      <c r="H2549" s="1">
        <v>0</v>
      </c>
      <c r="I2549" s="1">
        <v>0.1963</v>
      </c>
      <c r="J2549" s="2" t="s">
        <v>8</v>
      </c>
    </row>
    <row r="2550" spans="1:10" ht="12" customHeight="1" x14ac:dyDescent="0.3">
      <c r="A2550" s="3" t="s">
        <v>40</v>
      </c>
      <c r="B2550" s="1">
        <v>30006401</v>
      </c>
      <c r="C2550" s="1" t="s">
        <v>18</v>
      </c>
      <c r="D2550" s="1">
        <v>30006401</v>
      </c>
      <c r="E2550" s="1" t="s">
        <v>2307</v>
      </c>
      <c r="F2550" s="2">
        <v>1</v>
      </c>
      <c r="G2550" s="2" t="s">
        <v>13</v>
      </c>
      <c r="H2550" s="1">
        <v>0</v>
      </c>
      <c r="I2550" s="1">
        <v>0.1963</v>
      </c>
      <c r="J2550" s="2" t="s">
        <v>8</v>
      </c>
    </row>
    <row r="2551" spans="1:10" ht="12" customHeight="1" x14ac:dyDescent="0.3">
      <c r="A2551" s="3" t="s">
        <v>40</v>
      </c>
      <c r="B2551" s="1">
        <v>30006402</v>
      </c>
      <c r="C2551" s="1" t="s">
        <v>18</v>
      </c>
      <c r="D2551" s="1">
        <v>30006402</v>
      </c>
      <c r="E2551" s="1" t="s">
        <v>2308</v>
      </c>
      <c r="F2551" s="2">
        <v>1</v>
      </c>
      <c r="G2551" s="2" t="s">
        <v>13</v>
      </c>
      <c r="H2551" s="1">
        <v>0</v>
      </c>
      <c r="I2551" s="1">
        <v>0.1963</v>
      </c>
      <c r="J2551" s="2" t="s">
        <v>8</v>
      </c>
    </row>
    <row r="2552" spans="1:10" ht="12" customHeight="1" x14ac:dyDescent="0.3">
      <c r="A2552" s="3" t="s">
        <v>40</v>
      </c>
      <c r="B2552" s="1">
        <v>2002861</v>
      </c>
      <c r="C2552" s="1" t="s">
        <v>18</v>
      </c>
      <c r="D2552" s="1">
        <v>2002861</v>
      </c>
      <c r="E2552" s="1" t="s">
        <v>2309</v>
      </c>
      <c r="F2552" s="2">
        <v>1</v>
      </c>
      <c r="G2552" s="2" t="s">
        <v>13</v>
      </c>
      <c r="H2552" s="1">
        <v>0</v>
      </c>
      <c r="I2552" s="1">
        <v>0.1963</v>
      </c>
      <c r="J2552" s="2" t="s">
        <v>8</v>
      </c>
    </row>
    <row r="2553" spans="1:10" ht="12" customHeight="1" x14ac:dyDescent="0.3">
      <c r="A2553" s="3" t="s">
        <v>40</v>
      </c>
      <c r="B2553" s="1">
        <v>2002961</v>
      </c>
      <c r="C2553" s="1" t="s">
        <v>18</v>
      </c>
      <c r="D2553" s="1">
        <v>2002961</v>
      </c>
      <c r="E2553" s="1" t="s">
        <v>2310</v>
      </c>
      <c r="F2553" s="2">
        <v>1</v>
      </c>
      <c r="G2553" s="2" t="s">
        <v>13</v>
      </c>
      <c r="H2553" s="1">
        <v>0</v>
      </c>
      <c r="I2553" s="1">
        <v>0.1963</v>
      </c>
      <c r="J2553" s="2" t="s">
        <v>8</v>
      </c>
    </row>
    <row r="2554" spans="1:10" ht="12" customHeight="1" x14ac:dyDescent="0.3">
      <c r="A2554" s="3" t="s">
        <v>40</v>
      </c>
      <c r="B2554" s="1">
        <v>30006801</v>
      </c>
      <c r="C2554" s="1" t="s">
        <v>18</v>
      </c>
      <c r="D2554" s="1">
        <v>30006801</v>
      </c>
      <c r="E2554" s="1" t="s">
        <v>2311</v>
      </c>
      <c r="F2554" s="2">
        <v>1</v>
      </c>
      <c r="G2554" s="2" t="s">
        <v>13</v>
      </c>
      <c r="H2554" s="1">
        <v>0</v>
      </c>
      <c r="I2554" s="1">
        <v>0.1963</v>
      </c>
      <c r="J2554" s="2" t="s">
        <v>8</v>
      </c>
    </row>
    <row r="2555" spans="1:10" ht="12" customHeight="1" x14ac:dyDescent="0.3">
      <c r="A2555" s="3" t="s">
        <v>40</v>
      </c>
      <c r="B2555" s="1">
        <v>2002881</v>
      </c>
      <c r="C2555" s="1" t="s">
        <v>18</v>
      </c>
      <c r="D2555" s="1">
        <v>2002881</v>
      </c>
      <c r="E2555" s="1" t="s">
        <v>2312</v>
      </c>
      <c r="F2555" s="2">
        <v>1</v>
      </c>
      <c r="G2555" s="2" t="s">
        <v>13</v>
      </c>
      <c r="H2555" s="1">
        <v>0</v>
      </c>
      <c r="I2555" s="1">
        <v>0.1963</v>
      </c>
      <c r="J2555" s="2" t="s">
        <v>8</v>
      </c>
    </row>
    <row r="2556" spans="1:10" ht="12" customHeight="1" x14ac:dyDescent="0.3">
      <c r="A2556" s="3" t="s">
        <v>40</v>
      </c>
      <c r="B2556" s="1">
        <v>20033304</v>
      </c>
      <c r="C2556" s="1" t="s">
        <v>18</v>
      </c>
      <c r="D2556" s="1">
        <v>20033304</v>
      </c>
      <c r="E2556" s="1" t="s">
        <v>2313</v>
      </c>
      <c r="F2556" s="2">
        <v>1</v>
      </c>
      <c r="G2556" s="2" t="s">
        <v>13</v>
      </c>
      <c r="H2556" s="1">
        <v>0</v>
      </c>
      <c r="I2556" s="1">
        <v>0.1963</v>
      </c>
      <c r="J2556" s="2" t="s">
        <v>8</v>
      </c>
    </row>
    <row r="2557" spans="1:10" ht="12" customHeight="1" x14ac:dyDescent="0.3">
      <c r="A2557" s="3" t="s">
        <v>40</v>
      </c>
      <c r="B2557" s="1">
        <v>20033303</v>
      </c>
      <c r="C2557" s="1" t="s">
        <v>18</v>
      </c>
      <c r="D2557" s="1">
        <v>20033303</v>
      </c>
      <c r="E2557" s="1" t="s">
        <v>2314</v>
      </c>
      <c r="F2557" s="2">
        <v>1</v>
      </c>
      <c r="G2557" s="2" t="s">
        <v>13</v>
      </c>
      <c r="H2557" s="1">
        <v>0</v>
      </c>
      <c r="I2557" s="1">
        <v>0.1963</v>
      </c>
      <c r="J2557" s="2" t="s">
        <v>8</v>
      </c>
    </row>
    <row r="2558" spans="1:10" ht="12" customHeight="1" x14ac:dyDescent="0.3">
      <c r="A2558" s="3" t="s">
        <v>40</v>
      </c>
      <c r="B2558" s="1">
        <v>30006601</v>
      </c>
      <c r="C2558" s="1" t="s">
        <v>18</v>
      </c>
      <c r="D2558" s="1">
        <v>30006601</v>
      </c>
      <c r="E2558" s="1" t="s">
        <v>2315</v>
      </c>
      <c r="F2558" s="2">
        <v>1</v>
      </c>
      <c r="G2558" s="2" t="s">
        <v>13</v>
      </c>
      <c r="H2558" s="1">
        <v>0</v>
      </c>
      <c r="I2558" s="1">
        <v>0.1963</v>
      </c>
      <c r="J2558" s="2" t="s">
        <v>8</v>
      </c>
    </row>
    <row r="2559" spans="1:10" ht="12" customHeight="1" x14ac:dyDescent="0.3">
      <c r="A2559" s="3" t="s">
        <v>40</v>
      </c>
      <c r="B2559" s="1">
        <v>30006601</v>
      </c>
      <c r="C2559" s="1" t="s">
        <v>18</v>
      </c>
      <c r="D2559" s="1">
        <v>30006601</v>
      </c>
      <c r="E2559" s="1" t="s">
        <v>2315</v>
      </c>
      <c r="F2559" s="2">
        <v>1</v>
      </c>
      <c r="G2559" s="2" t="s">
        <v>13</v>
      </c>
      <c r="H2559" s="1">
        <v>0</v>
      </c>
      <c r="I2559" s="1">
        <v>0.1963</v>
      </c>
      <c r="J2559" s="2" t="s">
        <v>8</v>
      </c>
    </row>
    <row r="2560" spans="1:10" ht="12" customHeight="1" x14ac:dyDescent="0.3">
      <c r="A2560" s="3" t="s">
        <v>40</v>
      </c>
      <c r="B2560" s="1">
        <v>200277101</v>
      </c>
      <c r="C2560" s="1" t="s">
        <v>18</v>
      </c>
      <c r="D2560" s="1">
        <v>200277101</v>
      </c>
      <c r="E2560" s="1" t="s">
        <v>2316</v>
      </c>
      <c r="F2560" s="2">
        <v>1</v>
      </c>
      <c r="G2560" s="2" t="s">
        <v>13</v>
      </c>
      <c r="H2560" s="1">
        <v>0</v>
      </c>
      <c r="I2560" s="1">
        <v>0.1963</v>
      </c>
      <c r="J2560" s="2" t="s">
        <v>8</v>
      </c>
    </row>
    <row r="2561" spans="1:10" ht="12" customHeight="1" x14ac:dyDescent="0.3">
      <c r="A2561" s="3" t="s">
        <v>40</v>
      </c>
      <c r="B2561" s="1">
        <v>200273101</v>
      </c>
      <c r="C2561" s="1" t="s">
        <v>18</v>
      </c>
      <c r="D2561" s="1">
        <v>200273101</v>
      </c>
      <c r="E2561" s="1" t="s">
        <v>2317</v>
      </c>
      <c r="F2561" s="2">
        <v>1</v>
      </c>
      <c r="G2561" s="2" t="s">
        <v>13</v>
      </c>
      <c r="H2561" s="1">
        <v>0</v>
      </c>
      <c r="I2561" s="1">
        <v>0.1963</v>
      </c>
      <c r="J2561" s="2" t="s">
        <v>8</v>
      </c>
    </row>
    <row r="2562" spans="1:10" ht="12" customHeight="1" x14ac:dyDescent="0.3">
      <c r="A2562" s="3" t="s">
        <v>40</v>
      </c>
      <c r="B2562" s="1">
        <v>20060011</v>
      </c>
      <c r="C2562" s="1" t="s">
        <v>18</v>
      </c>
      <c r="D2562" s="1">
        <v>20060011</v>
      </c>
      <c r="E2562" s="1" t="s">
        <v>2318</v>
      </c>
      <c r="F2562" s="2">
        <v>1</v>
      </c>
      <c r="G2562" s="2" t="s">
        <v>13</v>
      </c>
      <c r="H2562" s="1">
        <v>0</v>
      </c>
      <c r="I2562" s="1">
        <v>0.1963</v>
      </c>
      <c r="J2562" s="2" t="s">
        <v>8</v>
      </c>
    </row>
    <row r="2563" spans="1:10" ht="12" customHeight="1" x14ac:dyDescent="0.3">
      <c r="A2563" s="3" t="s">
        <v>40</v>
      </c>
      <c r="B2563" s="1">
        <v>20060011</v>
      </c>
      <c r="C2563" s="1" t="s">
        <v>18</v>
      </c>
      <c r="D2563" s="1">
        <v>20060011</v>
      </c>
      <c r="E2563" s="1" t="s">
        <v>2318</v>
      </c>
      <c r="F2563" s="2">
        <v>1</v>
      </c>
      <c r="G2563" s="2" t="s">
        <v>13</v>
      </c>
      <c r="H2563" s="1">
        <v>0</v>
      </c>
      <c r="I2563" s="1">
        <v>0.1963</v>
      </c>
      <c r="J2563" s="2" t="s">
        <v>8</v>
      </c>
    </row>
    <row r="2564" spans="1:10" ht="12" customHeight="1" x14ac:dyDescent="0.3">
      <c r="A2564" s="3" t="s">
        <v>40</v>
      </c>
      <c r="B2564" s="1">
        <v>30082007</v>
      </c>
      <c r="C2564" s="1" t="s">
        <v>18</v>
      </c>
      <c r="D2564" s="1">
        <v>30082007</v>
      </c>
      <c r="E2564" s="1" t="s">
        <v>1993</v>
      </c>
      <c r="F2564" s="2">
        <v>1</v>
      </c>
      <c r="G2564" s="2" t="s">
        <v>13</v>
      </c>
      <c r="H2564" s="1">
        <v>0</v>
      </c>
      <c r="I2564" s="1">
        <v>0.1963</v>
      </c>
      <c r="J2564" s="2" t="s">
        <v>8</v>
      </c>
    </row>
    <row r="2565" spans="1:10" ht="12" customHeight="1" x14ac:dyDescent="0.3">
      <c r="A2565" s="3" t="s">
        <v>40</v>
      </c>
      <c r="B2565" s="1">
        <v>30082209</v>
      </c>
      <c r="C2565" s="1" t="s">
        <v>18</v>
      </c>
      <c r="D2565" s="1">
        <v>30082209</v>
      </c>
      <c r="E2565" s="1" t="s">
        <v>1994</v>
      </c>
      <c r="F2565" s="2">
        <v>1</v>
      </c>
      <c r="G2565" s="2" t="s">
        <v>13</v>
      </c>
      <c r="H2565" s="1">
        <v>0</v>
      </c>
      <c r="I2565" s="1">
        <v>0.1963</v>
      </c>
      <c r="J2565" s="2" t="s">
        <v>8</v>
      </c>
    </row>
    <row r="2566" spans="1:10" ht="12" customHeight="1" x14ac:dyDescent="0.3">
      <c r="A2566" s="3" t="s">
        <v>40</v>
      </c>
      <c r="B2566" s="1">
        <v>30082006</v>
      </c>
      <c r="C2566" s="1" t="s">
        <v>18</v>
      </c>
      <c r="D2566" s="1">
        <v>30082006</v>
      </c>
      <c r="E2566" s="1" t="s">
        <v>332</v>
      </c>
      <c r="F2566" s="2">
        <v>1</v>
      </c>
      <c r="G2566" s="2" t="s">
        <v>13</v>
      </c>
      <c r="H2566" s="1">
        <v>0</v>
      </c>
      <c r="I2566" s="1">
        <v>0.1963</v>
      </c>
      <c r="J2566" s="2" t="s">
        <v>8</v>
      </c>
    </row>
    <row r="2567" spans="1:10" ht="12" customHeight="1" x14ac:dyDescent="0.3">
      <c r="A2567" s="3" t="s">
        <v>40</v>
      </c>
      <c r="B2567" s="1">
        <v>30082208</v>
      </c>
      <c r="C2567" s="1" t="s">
        <v>18</v>
      </c>
      <c r="D2567" s="1">
        <v>30082208</v>
      </c>
      <c r="E2567" s="1" t="s">
        <v>333</v>
      </c>
      <c r="F2567" s="2">
        <v>1</v>
      </c>
      <c r="G2567" s="2" t="s">
        <v>13</v>
      </c>
      <c r="H2567" s="1">
        <v>0</v>
      </c>
      <c r="I2567" s="1">
        <v>0.1963</v>
      </c>
      <c r="J2567" s="2" t="s">
        <v>8</v>
      </c>
    </row>
    <row r="2568" spans="1:10" ht="12" customHeight="1" x14ac:dyDescent="0.3">
      <c r="A2568" s="3" t="s">
        <v>40</v>
      </c>
      <c r="B2568" s="1">
        <v>30082508</v>
      </c>
      <c r="C2568" s="1" t="s">
        <v>18</v>
      </c>
      <c r="D2568" s="1">
        <v>30082508</v>
      </c>
      <c r="E2568" s="1" t="s">
        <v>334</v>
      </c>
      <c r="F2568" s="2">
        <v>1</v>
      </c>
      <c r="G2568" s="2" t="s">
        <v>13</v>
      </c>
      <c r="H2568" s="1">
        <v>0</v>
      </c>
      <c r="I2568" s="1">
        <v>0.1963</v>
      </c>
      <c r="J2568" s="2" t="s">
        <v>8</v>
      </c>
    </row>
    <row r="2569" spans="1:10" ht="12" customHeight="1" x14ac:dyDescent="0.3">
      <c r="A2569" s="3" t="s">
        <v>40</v>
      </c>
      <c r="B2569" s="1">
        <v>30080008</v>
      </c>
      <c r="C2569" s="1" t="s">
        <v>18</v>
      </c>
      <c r="D2569" s="1">
        <v>30080008</v>
      </c>
      <c r="E2569" s="1" t="s">
        <v>335</v>
      </c>
      <c r="F2569" s="2">
        <v>1</v>
      </c>
      <c r="G2569" s="2" t="s">
        <v>13</v>
      </c>
      <c r="H2569" s="1">
        <v>0</v>
      </c>
      <c r="I2569" s="1">
        <v>0.1963</v>
      </c>
      <c r="J2569" s="2" t="s">
        <v>8</v>
      </c>
    </row>
    <row r="2570" spans="1:10" ht="12" customHeight="1" x14ac:dyDescent="0.3">
      <c r="A2570" s="3" t="s">
        <v>40</v>
      </c>
      <c r="B2570" s="1">
        <v>30080010</v>
      </c>
      <c r="C2570" s="1" t="s">
        <v>18</v>
      </c>
      <c r="D2570" s="1">
        <v>30080010</v>
      </c>
      <c r="E2570" s="1" t="s">
        <v>336</v>
      </c>
      <c r="F2570" s="2">
        <v>1</v>
      </c>
      <c r="G2570" s="2" t="s">
        <v>13</v>
      </c>
      <c r="H2570" s="1">
        <v>0</v>
      </c>
      <c r="I2570" s="1">
        <v>0.1963</v>
      </c>
      <c r="J2570" s="2" t="s">
        <v>8</v>
      </c>
    </row>
    <row r="2571" spans="1:10" ht="12" customHeight="1" x14ac:dyDescent="0.3">
      <c r="A2571" s="3" t="s">
        <v>40</v>
      </c>
      <c r="B2571" s="1">
        <v>30080011</v>
      </c>
      <c r="C2571" s="1" t="s">
        <v>18</v>
      </c>
      <c r="D2571" s="1">
        <v>30080011</v>
      </c>
      <c r="E2571" s="1" t="s">
        <v>337</v>
      </c>
      <c r="F2571" s="2">
        <v>1</v>
      </c>
      <c r="G2571" s="2" t="s">
        <v>13</v>
      </c>
      <c r="H2571" s="1">
        <v>0</v>
      </c>
      <c r="I2571" s="1">
        <v>0.1963</v>
      </c>
      <c r="J2571" s="2" t="s">
        <v>8</v>
      </c>
    </row>
    <row r="2572" spans="1:10" ht="12" customHeight="1" x14ac:dyDescent="0.3">
      <c r="A2572" s="3" t="s">
        <v>40</v>
      </c>
      <c r="B2572" s="1">
        <v>30080009</v>
      </c>
      <c r="C2572" s="1" t="s">
        <v>18</v>
      </c>
      <c r="D2572" s="1">
        <v>30080009</v>
      </c>
      <c r="E2572" s="1" t="s">
        <v>338</v>
      </c>
      <c r="F2572" s="2">
        <v>1</v>
      </c>
      <c r="G2572" s="2" t="s">
        <v>13</v>
      </c>
      <c r="H2572" s="1">
        <v>0</v>
      </c>
      <c r="I2572" s="1">
        <v>0.1963</v>
      </c>
      <c r="J2572" s="2" t="s">
        <v>8</v>
      </c>
    </row>
    <row r="2573" spans="1:10" ht="12" customHeight="1" x14ac:dyDescent="0.3">
      <c r="A2573" s="3" t="s">
        <v>40</v>
      </c>
      <c r="B2573" s="1">
        <v>30076007</v>
      </c>
      <c r="C2573" s="1" t="s">
        <v>18</v>
      </c>
      <c r="D2573" s="1">
        <v>30076007</v>
      </c>
      <c r="E2573" s="1" t="s">
        <v>339</v>
      </c>
      <c r="F2573" s="2">
        <v>1</v>
      </c>
      <c r="G2573" s="2" t="s">
        <v>13</v>
      </c>
      <c r="H2573" s="1">
        <v>0</v>
      </c>
      <c r="I2573" s="1">
        <v>0.1963</v>
      </c>
      <c r="J2573" s="2" t="s">
        <v>8</v>
      </c>
    </row>
    <row r="2574" spans="1:10" ht="12" customHeight="1" x14ac:dyDescent="0.3">
      <c r="A2574" s="3" t="s">
        <v>40</v>
      </c>
      <c r="B2574" s="1">
        <v>30076008</v>
      </c>
      <c r="C2574" s="1" t="s">
        <v>18</v>
      </c>
      <c r="D2574" s="1">
        <v>30076008</v>
      </c>
      <c r="E2574" s="1" t="s">
        <v>340</v>
      </c>
      <c r="F2574" s="2">
        <v>1</v>
      </c>
      <c r="G2574" s="2" t="s">
        <v>13</v>
      </c>
      <c r="H2574" s="1">
        <v>0</v>
      </c>
      <c r="I2574" s="1">
        <v>0.1963</v>
      </c>
      <c r="J2574" s="2" t="s">
        <v>8</v>
      </c>
    </row>
    <row r="2575" spans="1:10" ht="12" customHeight="1" x14ac:dyDescent="0.3">
      <c r="A2575" s="3" t="s">
        <v>40</v>
      </c>
      <c r="B2575" s="1">
        <v>30074006</v>
      </c>
      <c r="C2575" s="1" t="s">
        <v>18</v>
      </c>
      <c r="D2575" s="1">
        <v>30074006</v>
      </c>
      <c r="E2575" s="1" t="s">
        <v>341</v>
      </c>
      <c r="F2575" s="2">
        <v>1</v>
      </c>
      <c r="G2575" s="2" t="s">
        <v>13</v>
      </c>
      <c r="H2575" s="1">
        <v>0</v>
      </c>
      <c r="I2575" s="1">
        <v>0.1963</v>
      </c>
      <c r="J2575" s="2" t="s">
        <v>8</v>
      </c>
    </row>
    <row r="2576" spans="1:10" ht="12" customHeight="1" x14ac:dyDescent="0.3">
      <c r="A2576" s="3" t="s">
        <v>40</v>
      </c>
      <c r="B2576" s="1">
        <v>30074008</v>
      </c>
      <c r="C2576" s="1" t="s">
        <v>18</v>
      </c>
      <c r="D2576" s="1">
        <v>30074008</v>
      </c>
      <c r="E2576" s="1" t="s">
        <v>342</v>
      </c>
      <c r="F2576" s="2">
        <v>1</v>
      </c>
      <c r="G2576" s="2" t="s">
        <v>13</v>
      </c>
      <c r="H2576" s="1">
        <v>0</v>
      </c>
      <c r="I2576" s="1">
        <v>0.1963</v>
      </c>
      <c r="J2576" s="2" t="s">
        <v>8</v>
      </c>
    </row>
    <row r="2577" spans="1:10" ht="12" customHeight="1" x14ac:dyDescent="0.3">
      <c r="A2577" s="3" t="s">
        <v>40</v>
      </c>
      <c r="B2577" s="1">
        <v>30008004</v>
      </c>
      <c r="C2577" s="1" t="s">
        <v>18</v>
      </c>
      <c r="D2577" s="1">
        <v>30008004</v>
      </c>
      <c r="E2577" s="1" t="s">
        <v>343</v>
      </c>
      <c r="F2577" s="2">
        <v>1</v>
      </c>
      <c r="G2577" s="2" t="s">
        <v>13</v>
      </c>
      <c r="H2577" s="1">
        <v>0</v>
      </c>
      <c r="I2577" s="1">
        <v>0.1963</v>
      </c>
      <c r="J2577" s="2" t="s">
        <v>8</v>
      </c>
    </row>
    <row r="2578" spans="1:10" ht="12" customHeight="1" x14ac:dyDescent="0.3">
      <c r="A2578" s="3" t="s">
        <v>40</v>
      </c>
      <c r="B2578" s="1">
        <v>30002201</v>
      </c>
      <c r="C2578" s="1" t="s">
        <v>18</v>
      </c>
      <c r="D2578" s="1">
        <v>30002201</v>
      </c>
      <c r="E2578" s="1" t="s">
        <v>344</v>
      </c>
      <c r="F2578" s="2">
        <v>1</v>
      </c>
      <c r="G2578" s="2" t="s">
        <v>13</v>
      </c>
      <c r="H2578" s="1">
        <v>0</v>
      </c>
      <c r="I2578" s="1">
        <v>0.1963</v>
      </c>
      <c r="J2578" s="2" t="s">
        <v>8</v>
      </c>
    </row>
    <row r="2579" spans="1:10" ht="12" customHeight="1" x14ac:dyDescent="0.3">
      <c r="A2579" s="3" t="s">
        <v>40</v>
      </c>
      <c r="B2579" s="1">
        <v>30004001</v>
      </c>
      <c r="C2579" s="1" t="s">
        <v>18</v>
      </c>
      <c r="D2579" s="1">
        <v>30004001</v>
      </c>
      <c r="E2579" s="1" t="s">
        <v>345</v>
      </c>
      <c r="F2579" s="2">
        <v>1</v>
      </c>
      <c r="G2579" s="2" t="s">
        <v>13</v>
      </c>
      <c r="H2579" s="1">
        <v>0</v>
      </c>
      <c r="I2579" s="1">
        <v>0.1963</v>
      </c>
      <c r="J2579" s="2" t="s">
        <v>8</v>
      </c>
    </row>
    <row r="2580" spans="1:10" ht="12" customHeight="1" x14ac:dyDescent="0.3">
      <c r="A2580" s="3" t="s">
        <v>40</v>
      </c>
      <c r="B2580" s="1">
        <v>30020020</v>
      </c>
      <c r="C2580" s="1" t="s">
        <v>18</v>
      </c>
      <c r="D2580" s="1">
        <v>30020020</v>
      </c>
      <c r="E2580" s="1" t="s">
        <v>1995</v>
      </c>
      <c r="F2580" s="2">
        <v>1</v>
      </c>
      <c r="G2580" s="2" t="s">
        <v>13</v>
      </c>
      <c r="H2580" s="1">
        <v>0</v>
      </c>
      <c r="I2580" s="1">
        <v>0.1963</v>
      </c>
      <c r="J2580" s="2" t="s">
        <v>8</v>
      </c>
    </row>
    <row r="2581" spans="1:10" ht="12" customHeight="1" x14ac:dyDescent="0.3">
      <c r="A2581" s="3" t="s">
        <v>40</v>
      </c>
      <c r="B2581" s="1">
        <v>30020023</v>
      </c>
      <c r="C2581" s="1" t="s">
        <v>18</v>
      </c>
      <c r="D2581" s="1">
        <v>30020023</v>
      </c>
      <c r="E2581" s="1" t="s">
        <v>1996</v>
      </c>
      <c r="F2581" s="2">
        <v>1</v>
      </c>
      <c r="G2581" s="2" t="s">
        <v>13</v>
      </c>
      <c r="H2581" s="1">
        <v>0</v>
      </c>
      <c r="I2581" s="1">
        <v>0.1963</v>
      </c>
      <c r="J2581" s="2" t="s">
        <v>8</v>
      </c>
    </row>
    <row r="2582" spans="1:10" ht="12" customHeight="1" x14ac:dyDescent="0.3">
      <c r="A2582" s="3" t="s">
        <v>40</v>
      </c>
      <c r="B2582" s="1">
        <v>30020025</v>
      </c>
      <c r="C2582" s="1" t="s">
        <v>18</v>
      </c>
      <c r="D2582" s="1">
        <v>30020025</v>
      </c>
      <c r="E2582" s="1" t="s">
        <v>1997</v>
      </c>
      <c r="F2582" s="2">
        <v>1</v>
      </c>
      <c r="G2582" s="2" t="s">
        <v>13</v>
      </c>
      <c r="H2582" s="1">
        <v>0</v>
      </c>
      <c r="I2582" s="1">
        <v>0.1963</v>
      </c>
      <c r="J2582" s="2" t="s">
        <v>8</v>
      </c>
    </row>
    <row r="2583" spans="1:10" ht="12" customHeight="1" x14ac:dyDescent="0.3">
      <c r="A2583" s="3" t="s">
        <v>40</v>
      </c>
      <c r="B2583" s="1">
        <v>30008004</v>
      </c>
      <c r="C2583" s="1" t="s">
        <v>18</v>
      </c>
      <c r="D2583" s="1">
        <v>30008004</v>
      </c>
      <c r="E2583" s="1" t="s">
        <v>1998</v>
      </c>
      <c r="F2583" s="2">
        <v>1</v>
      </c>
      <c r="G2583" s="2" t="s">
        <v>13</v>
      </c>
      <c r="H2583" s="1">
        <v>0</v>
      </c>
      <c r="I2583" s="1">
        <v>0.1963</v>
      </c>
      <c r="J2583" s="2" t="s">
        <v>8</v>
      </c>
    </row>
    <row r="2584" spans="1:10" ht="12" customHeight="1" x14ac:dyDescent="0.3">
      <c r="A2584" s="3" t="s">
        <v>40</v>
      </c>
      <c r="B2584" s="1">
        <v>30006201</v>
      </c>
      <c r="C2584" s="1" t="s">
        <v>18</v>
      </c>
      <c r="D2584" s="1">
        <v>30006201</v>
      </c>
      <c r="E2584" s="1" t="s">
        <v>1999</v>
      </c>
      <c r="F2584" s="2">
        <v>1</v>
      </c>
      <c r="G2584" s="2" t="s">
        <v>13</v>
      </c>
      <c r="H2584" s="1">
        <v>0</v>
      </c>
      <c r="I2584" s="1">
        <v>0.1963</v>
      </c>
      <c r="J2584" s="2" t="s">
        <v>8</v>
      </c>
    </row>
    <row r="2585" spans="1:10" ht="12" customHeight="1" x14ac:dyDescent="0.3">
      <c r="A2585" s="3" t="s">
        <v>40</v>
      </c>
      <c r="B2585" s="1">
        <v>30009604</v>
      </c>
      <c r="C2585" s="1" t="s">
        <v>18</v>
      </c>
      <c r="D2585" s="1">
        <v>30009604</v>
      </c>
      <c r="E2585" s="1" t="s">
        <v>2000</v>
      </c>
      <c r="F2585" s="2">
        <v>1</v>
      </c>
      <c r="G2585" s="2" t="s">
        <v>13</v>
      </c>
      <c r="H2585" s="1">
        <v>0</v>
      </c>
      <c r="I2585" s="1">
        <v>0.1963</v>
      </c>
      <c r="J2585" s="2" t="s">
        <v>8</v>
      </c>
    </row>
    <row r="2586" spans="1:10" ht="12" customHeight="1" x14ac:dyDescent="0.3">
      <c r="A2586" s="3" t="s">
        <v>40</v>
      </c>
      <c r="B2586" s="1">
        <v>30004510</v>
      </c>
      <c r="C2586" s="1" t="s">
        <v>18</v>
      </c>
      <c r="D2586" s="1">
        <v>30004510</v>
      </c>
      <c r="E2586" s="1" t="s">
        <v>2001</v>
      </c>
      <c r="F2586" s="2">
        <v>1</v>
      </c>
      <c r="G2586" s="2" t="s">
        <v>13</v>
      </c>
      <c r="H2586" s="1">
        <v>0</v>
      </c>
      <c r="I2586" s="1">
        <v>0.1963</v>
      </c>
      <c r="J2586" s="2" t="s">
        <v>8</v>
      </c>
    </row>
    <row r="2587" spans="1:10" ht="12" customHeight="1" x14ac:dyDescent="0.3">
      <c r="A2587" s="3" t="s">
        <v>40</v>
      </c>
      <c r="B2587" s="1">
        <v>30002010</v>
      </c>
      <c r="C2587" s="1" t="s">
        <v>18</v>
      </c>
      <c r="D2587" s="1">
        <v>30002010</v>
      </c>
      <c r="E2587" s="1" t="s">
        <v>2002</v>
      </c>
      <c r="F2587" s="2">
        <v>1</v>
      </c>
      <c r="G2587" s="2" t="s">
        <v>13</v>
      </c>
      <c r="H2587" s="1">
        <v>0</v>
      </c>
      <c r="I2587" s="1">
        <v>0.1963</v>
      </c>
      <c r="J2587" s="2" t="s">
        <v>8</v>
      </c>
    </row>
    <row r="2588" spans="1:10" ht="12" customHeight="1" x14ac:dyDescent="0.3">
      <c r="A2588" s="3" t="s">
        <v>40</v>
      </c>
      <c r="B2588" s="1">
        <v>30082008</v>
      </c>
      <c r="C2588" s="1" t="s">
        <v>18</v>
      </c>
      <c r="D2588" s="1">
        <v>30082008</v>
      </c>
      <c r="E2588" s="1" t="s">
        <v>2003</v>
      </c>
      <c r="F2588" s="2">
        <v>1</v>
      </c>
      <c r="G2588" s="2" t="s">
        <v>13</v>
      </c>
      <c r="H2588" s="1">
        <v>0</v>
      </c>
      <c r="I2588" s="1">
        <v>0.1963</v>
      </c>
      <c r="J2588" s="2" t="s">
        <v>8</v>
      </c>
    </row>
    <row r="2589" spans="1:10" ht="12" customHeight="1" x14ac:dyDescent="0.3">
      <c r="A2589" s="3" t="s">
        <v>40</v>
      </c>
      <c r="B2589" s="1">
        <v>30082009</v>
      </c>
      <c r="C2589" s="1" t="s">
        <v>18</v>
      </c>
      <c r="D2589" s="1">
        <v>30082009</v>
      </c>
      <c r="E2589" s="1" t="s">
        <v>2004</v>
      </c>
      <c r="F2589" s="2">
        <v>1</v>
      </c>
      <c r="G2589" s="2" t="s">
        <v>13</v>
      </c>
      <c r="H2589" s="1">
        <v>0</v>
      </c>
      <c r="I2589" s="1">
        <v>0.1963</v>
      </c>
      <c r="J2589" s="2" t="s">
        <v>8</v>
      </c>
    </row>
    <row r="2590" spans="1:10" ht="12" customHeight="1" x14ac:dyDescent="0.3">
      <c r="A2590" s="3" t="s">
        <v>40</v>
      </c>
      <c r="B2590" s="1">
        <v>30052001</v>
      </c>
      <c r="C2590" s="1" t="s">
        <v>18</v>
      </c>
      <c r="D2590" s="1">
        <v>30052001</v>
      </c>
      <c r="E2590" s="1" t="s">
        <v>2005</v>
      </c>
      <c r="F2590" s="2">
        <v>1</v>
      </c>
      <c r="G2590" s="2" t="s">
        <v>13</v>
      </c>
      <c r="H2590" s="1">
        <v>0</v>
      </c>
      <c r="I2590" s="1">
        <v>0.1963</v>
      </c>
      <c r="J2590" s="2" t="s">
        <v>8</v>
      </c>
    </row>
    <row r="2591" spans="1:10" ht="12" customHeight="1" x14ac:dyDescent="0.3">
      <c r="A2591" s="3" t="s">
        <v>40</v>
      </c>
      <c r="B2591" s="1">
        <v>30083208</v>
      </c>
      <c r="C2591" s="1" t="s">
        <v>18</v>
      </c>
      <c r="D2591" s="1">
        <v>30083208</v>
      </c>
      <c r="E2591" s="1" t="s">
        <v>2006</v>
      </c>
      <c r="F2591" s="2">
        <v>1</v>
      </c>
      <c r="G2591" s="2" t="s">
        <v>13</v>
      </c>
      <c r="H2591" s="1">
        <v>0</v>
      </c>
      <c r="I2591" s="1">
        <v>0.1963</v>
      </c>
      <c r="J2591" s="2" t="s">
        <v>8</v>
      </c>
    </row>
    <row r="2592" spans="1:10" ht="12" customHeight="1" x14ac:dyDescent="0.3">
      <c r="A2592" s="3" t="s">
        <v>40</v>
      </c>
      <c r="B2592" s="1">
        <v>30032107</v>
      </c>
      <c r="C2592" s="1" t="s">
        <v>18</v>
      </c>
      <c r="D2592" s="1">
        <v>30032107</v>
      </c>
      <c r="E2592" s="1" t="s">
        <v>2007</v>
      </c>
      <c r="F2592" s="2">
        <v>1</v>
      </c>
      <c r="G2592" s="2" t="s">
        <v>13</v>
      </c>
      <c r="H2592" s="1">
        <v>0</v>
      </c>
      <c r="I2592" s="1">
        <v>0.1963</v>
      </c>
      <c r="J2592" s="2" t="s">
        <v>8</v>
      </c>
    </row>
    <row r="2593" spans="1:10" ht="12" customHeight="1" x14ac:dyDescent="0.3">
      <c r="A2593" s="3" t="s">
        <v>40</v>
      </c>
      <c r="B2593" s="1">
        <v>30034107</v>
      </c>
      <c r="C2593" s="1" t="s">
        <v>18</v>
      </c>
      <c r="D2593" s="1">
        <v>30034107</v>
      </c>
      <c r="E2593" s="1" t="s">
        <v>2008</v>
      </c>
      <c r="F2593" s="2">
        <v>1</v>
      </c>
      <c r="G2593" s="2" t="s">
        <v>13</v>
      </c>
      <c r="H2593" s="1">
        <v>0</v>
      </c>
      <c r="I2593" s="1">
        <v>0.1963</v>
      </c>
      <c r="J2593" s="2" t="s">
        <v>8</v>
      </c>
    </row>
    <row r="2594" spans="1:10" ht="12" customHeight="1" x14ac:dyDescent="0.3">
      <c r="A2594" s="3" t="s">
        <v>40</v>
      </c>
      <c r="B2594" s="1">
        <v>30036107</v>
      </c>
      <c r="C2594" s="1" t="s">
        <v>18</v>
      </c>
      <c r="D2594" s="1">
        <v>30036107</v>
      </c>
      <c r="E2594" s="1" t="s">
        <v>2009</v>
      </c>
      <c r="F2594" s="2">
        <v>1</v>
      </c>
      <c r="G2594" s="2" t="s">
        <v>13</v>
      </c>
      <c r="H2594" s="1">
        <v>0</v>
      </c>
      <c r="I2594" s="1">
        <v>0.1963</v>
      </c>
      <c r="J2594" s="2" t="s">
        <v>8</v>
      </c>
    </row>
    <row r="2595" spans="1:10" ht="12" customHeight="1" x14ac:dyDescent="0.3">
      <c r="A2595" s="3" t="s">
        <v>40</v>
      </c>
      <c r="B2595" s="1">
        <v>30030107</v>
      </c>
      <c r="C2595" s="1" t="s">
        <v>18</v>
      </c>
      <c r="D2595" s="1">
        <v>30030107</v>
      </c>
      <c r="E2595" s="1" t="s">
        <v>2010</v>
      </c>
      <c r="F2595" s="2">
        <v>1</v>
      </c>
      <c r="G2595" s="2" t="s">
        <v>13</v>
      </c>
      <c r="H2595" s="1">
        <v>0</v>
      </c>
      <c r="I2595" s="1">
        <v>0.1963</v>
      </c>
      <c r="J2595" s="2" t="s">
        <v>8</v>
      </c>
    </row>
    <row r="2596" spans="1:10" ht="12" customHeight="1" x14ac:dyDescent="0.3">
      <c r="A2596" s="3" t="s">
        <v>40</v>
      </c>
      <c r="B2596" s="1">
        <v>30083101</v>
      </c>
      <c r="C2596" s="1" t="s">
        <v>18</v>
      </c>
      <c r="D2596" s="1">
        <v>30083101</v>
      </c>
      <c r="E2596" s="1" t="s">
        <v>2011</v>
      </c>
      <c r="F2596" s="2">
        <v>1</v>
      </c>
      <c r="G2596" s="2" t="s">
        <v>13</v>
      </c>
      <c r="H2596" s="1">
        <v>0</v>
      </c>
      <c r="I2596" s="1">
        <v>0.1963</v>
      </c>
      <c r="J2596" s="2" t="s">
        <v>8</v>
      </c>
    </row>
    <row r="2597" spans="1:10" ht="12" customHeight="1" x14ac:dyDescent="0.3">
      <c r="A2597" s="3" t="s">
        <v>40</v>
      </c>
      <c r="B2597" s="1">
        <v>30083301</v>
      </c>
      <c r="C2597" s="1" t="s">
        <v>18</v>
      </c>
      <c r="D2597" s="1">
        <v>30083301</v>
      </c>
      <c r="E2597" s="1" t="s">
        <v>2012</v>
      </c>
      <c r="F2597" s="2">
        <v>1</v>
      </c>
      <c r="G2597" s="2" t="s">
        <v>13</v>
      </c>
      <c r="H2597" s="1">
        <v>0</v>
      </c>
      <c r="I2597" s="1">
        <v>0.1963</v>
      </c>
      <c r="J2597" s="2" t="s">
        <v>8</v>
      </c>
    </row>
    <row r="2598" spans="1:10" ht="12" customHeight="1" x14ac:dyDescent="0.3">
      <c r="A2598" s="3" t="s">
        <v>40</v>
      </c>
      <c r="B2598" s="1">
        <v>30082401</v>
      </c>
      <c r="C2598" s="1" t="s">
        <v>18</v>
      </c>
      <c r="D2598" s="1">
        <v>30082401</v>
      </c>
      <c r="E2598" s="1" t="s">
        <v>2013</v>
      </c>
      <c r="F2598" s="2">
        <v>1</v>
      </c>
      <c r="G2598" s="2" t="s">
        <v>13</v>
      </c>
      <c r="H2598" s="1">
        <v>0</v>
      </c>
      <c r="I2598" s="1">
        <v>0.1963</v>
      </c>
      <c r="J2598" s="2" t="s">
        <v>8</v>
      </c>
    </row>
    <row r="2599" spans="1:10" ht="12" customHeight="1" x14ac:dyDescent="0.3">
      <c r="A2599" s="3" t="s">
        <v>40</v>
      </c>
      <c r="B2599" s="1">
        <v>30002010</v>
      </c>
      <c r="C2599" s="1" t="s">
        <v>18</v>
      </c>
      <c r="D2599" s="1">
        <v>30002010</v>
      </c>
      <c r="E2599" s="1" t="s">
        <v>2002</v>
      </c>
      <c r="F2599" s="2">
        <v>1</v>
      </c>
      <c r="G2599" s="2" t="s">
        <v>13</v>
      </c>
      <c r="H2599" s="1">
        <v>0</v>
      </c>
      <c r="I2599" s="1">
        <v>0.1963</v>
      </c>
      <c r="J2599" s="2" t="s">
        <v>8</v>
      </c>
    </row>
    <row r="2600" spans="1:10" ht="12" customHeight="1" x14ac:dyDescent="0.3">
      <c r="A2600" s="3" t="s">
        <v>40</v>
      </c>
      <c r="B2600" s="1">
        <v>30009703</v>
      </c>
      <c r="C2600" s="1" t="s">
        <v>18</v>
      </c>
      <c r="D2600" s="1">
        <v>30009703</v>
      </c>
      <c r="E2600" s="1" t="s">
        <v>2014</v>
      </c>
      <c r="F2600" s="2">
        <v>1</v>
      </c>
      <c r="G2600" s="2" t="s">
        <v>13</v>
      </c>
      <c r="H2600" s="1">
        <v>0</v>
      </c>
      <c r="I2600" s="1">
        <v>0.1963</v>
      </c>
      <c r="J2600" s="2" t="s">
        <v>8</v>
      </c>
    </row>
    <row r="2601" spans="1:10" ht="12" customHeight="1" x14ac:dyDescent="0.3">
      <c r="A2601" s="3" t="s">
        <v>40</v>
      </c>
      <c r="B2601" s="1">
        <v>30083601</v>
      </c>
      <c r="C2601" s="1" t="s">
        <v>18</v>
      </c>
      <c r="D2601" s="1">
        <v>30083601</v>
      </c>
      <c r="E2601" s="1" t="s">
        <v>2015</v>
      </c>
      <c r="F2601" s="2">
        <v>1</v>
      </c>
      <c r="G2601" s="2" t="s">
        <v>13</v>
      </c>
      <c r="H2601" s="1">
        <v>0</v>
      </c>
      <c r="I2601" s="1">
        <v>0.1963</v>
      </c>
      <c r="J2601" s="2" t="s">
        <v>8</v>
      </c>
    </row>
    <row r="2602" spans="1:10" ht="12" customHeight="1" x14ac:dyDescent="0.3">
      <c r="A2602" s="3" t="s">
        <v>40</v>
      </c>
      <c r="B2602" s="1">
        <v>30003003</v>
      </c>
      <c r="C2602" s="1" t="s">
        <v>18</v>
      </c>
      <c r="D2602" s="1">
        <v>30003003</v>
      </c>
      <c r="E2602" s="1" t="s">
        <v>2016</v>
      </c>
      <c r="F2602" s="2">
        <v>1</v>
      </c>
      <c r="G2602" s="2" t="s">
        <v>13</v>
      </c>
      <c r="H2602" s="1">
        <v>0</v>
      </c>
      <c r="I2602" s="1">
        <v>0.1963</v>
      </c>
      <c r="J2602" s="2" t="s">
        <v>8</v>
      </c>
    </row>
    <row r="2603" spans="1:10" ht="12" customHeight="1" x14ac:dyDescent="0.3">
      <c r="A2603" s="3" t="s">
        <v>40</v>
      </c>
      <c r="B2603" s="1">
        <v>30033601</v>
      </c>
      <c r="C2603" s="1" t="s">
        <v>18</v>
      </c>
      <c r="D2603" s="1">
        <v>30033601</v>
      </c>
      <c r="E2603" s="1" t="s">
        <v>2017</v>
      </c>
      <c r="F2603" s="2">
        <v>1</v>
      </c>
      <c r="G2603" s="2" t="s">
        <v>13</v>
      </c>
      <c r="H2603" s="1">
        <v>0</v>
      </c>
      <c r="I2603" s="1">
        <v>0.1963</v>
      </c>
      <c r="J2603" s="2" t="s">
        <v>8</v>
      </c>
    </row>
    <row r="2604" spans="1:10" ht="12" customHeight="1" x14ac:dyDescent="0.3">
      <c r="A2604" s="3" t="s">
        <v>40</v>
      </c>
      <c r="B2604" s="1">
        <v>20050002</v>
      </c>
      <c r="C2604" s="1" t="s">
        <v>18</v>
      </c>
      <c r="D2604" s="1">
        <v>20050002</v>
      </c>
      <c r="E2604" s="1" t="s">
        <v>2018</v>
      </c>
      <c r="F2604" s="2">
        <v>1</v>
      </c>
      <c r="G2604" s="2" t="s">
        <v>13</v>
      </c>
      <c r="H2604" s="1">
        <v>0</v>
      </c>
      <c r="I2604" s="1">
        <v>0.1963</v>
      </c>
      <c r="J2604" s="2" t="s">
        <v>8</v>
      </c>
    </row>
    <row r="2605" spans="1:10" ht="12" customHeight="1" x14ac:dyDescent="0.3">
      <c r="A2605" s="3" t="s">
        <v>40</v>
      </c>
      <c r="B2605" s="1">
        <v>30106001</v>
      </c>
      <c r="C2605" s="1" t="s">
        <v>18</v>
      </c>
      <c r="D2605" s="1">
        <v>30106001</v>
      </c>
      <c r="E2605" s="1" t="s">
        <v>2019</v>
      </c>
      <c r="F2605" s="2">
        <v>1</v>
      </c>
      <c r="G2605" s="2" t="s">
        <v>13</v>
      </c>
      <c r="H2605" s="1">
        <v>0</v>
      </c>
      <c r="I2605" s="1">
        <v>0.1963</v>
      </c>
      <c r="J2605" s="2" t="s">
        <v>8</v>
      </c>
    </row>
    <row r="2606" spans="1:10" ht="12" customHeight="1" x14ac:dyDescent="0.3">
      <c r="A2606" s="3" t="s">
        <v>40</v>
      </c>
      <c r="B2606" s="1">
        <v>30104001</v>
      </c>
      <c r="C2606" s="1" t="s">
        <v>18</v>
      </c>
      <c r="D2606" s="1">
        <v>30104001</v>
      </c>
      <c r="E2606" s="1" t="s">
        <v>2020</v>
      </c>
      <c r="F2606" s="2">
        <v>1</v>
      </c>
      <c r="G2606" s="2" t="s">
        <v>13</v>
      </c>
      <c r="H2606" s="1">
        <v>0</v>
      </c>
      <c r="I2606" s="1">
        <v>0.1963</v>
      </c>
      <c r="J2606" s="2" t="s">
        <v>8</v>
      </c>
    </row>
    <row r="2607" spans="1:10" ht="12" customHeight="1" x14ac:dyDescent="0.3">
      <c r="A2607" s="3" t="s">
        <v>40</v>
      </c>
      <c r="B2607" s="1">
        <v>30054001</v>
      </c>
      <c r="C2607" s="1" t="s">
        <v>18</v>
      </c>
      <c r="D2607" s="1">
        <v>30054001</v>
      </c>
      <c r="E2607" s="1" t="s">
        <v>2021</v>
      </c>
      <c r="F2607" s="2">
        <v>1</v>
      </c>
      <c r="G2607" s="2" t="s">
        <v>13</v>
      </c>
      <c r="H2607" s="1">
        <v>0</v>
      </c>
      <c r="I2607" s="1">
        <v>0.1963</v>
      </c>
      <c r="J2607" s="2" t="s">
        <v>8</v>
      </c>
    </row>
    <row r="2608" spans="1:10" ht="12" customHeight="1" x14ac:dyDescent="0.3">
      <c r="A2608" s="3" t="s">
        <v>40</v>
      </c>
      <c r="B2608" s="1">
        <v>30056001</v>
      </c>
      <c r="C2608" s="1" t="s">
        <v>18</v>
      </c>
      <c r="D2608" s="1">
        <v>30056001</v>
      </c>
      <c r="E2608" s="1" t="s">
        <v>2022</v>
      </c>
      <c r="F2608" s="2">
        <v>1</v>
      </c>
      <c r="G2608" s="2" t="s">
        <v>13</v>
      </c>
      <c r="H2608" s="1">
        <v>0</v>
      </c>
      <c r="I2608" s="1">
        <v>0.1963</v>
      </c>
      <c r="J2608" s="2" t="s">
        <v>8</v>
      </c>
    </row>
    <row r="2609" spans="1:10" ht="12" customHeight="1" x14ac:dyDescent="0.3">
      <c r="A2609" s="3" t="s">
        <v>40</v>
      </c>
      <c r="B2609" s="1">
        <v>30050007</v>
      </c>
      <c r="C2609" s="1" t="s">
        <v>18</v>
      </c>
      <c r="D2609" s="1">
        <v>30050007</v>
      </c>
      <c r="E2609" s="1" t="s">
        <v>2023</v>
      </c>
      <c r="F2609" s="2">
        <v>1</v>
      </c>
      <c r="G2609" s="2" t="s">
        <v>13</v>
      </c>
      <c r="H2609" s="1">
        <v>0</v>
      </c>
      <c r="I2609" s="1">
        <v>0.1963</v>
      </c>
      <c r="J2609" s="2" t="s">
        <v>8</v>
      </c>
    </row>
    <row r="2610" spans="1:10" ht="12" customHeight="1" x14ac:dyDescent="0.3">
      <c r="A2610" s="3" t="s">
        <v>40</v>
      </c>
      <c r="B2610" s="1">
        <v>10014206</v>
      </c>
      <c r="C2610" s="1" t="s">
        <v>18</v>
      </c>
      <c r="D2610" s="1">
        <v>10014206</v>
      </c>
      <c r="E2610" s="1" t="s">
        <v>2024</v>
      </c>
      <c r="F2610" s="2">
        <v>1</v>
      </c>
      <c r="G2610" s="2" t="s">
        <v>13</v>
      </c>
      <c r="H2610" s="1">
        <v>0</v>
      </c>
      <c r="I2610" s="1">
        <v>0.1963</v>
      </c>
      <c r="J2610" s="2" t="s">
        <v>8</v>
      </c>
    </row>
    <row r="2611" spans="1:10" ht="12" customHeight="1" x14ac:dyDescent="0.3">
      <c r="A2611" s="3" t="s">
        <v>40</v>
      </c>
      <c r="B2611" s="1">
        <v>30034007</v>
      </c>
      <c r="C2611" s="1" t="s">
        <v>18</v>
      </c>
      <c r="D2611" s="1">
        <v>30034007</v>
      </c>
      <c r="E2611" s="1" t="s">
        <v>2025</v>
      </c>
      <c r="F2611" s="2">
        <v>1</v>
      </c>
      <c r="G2611" s="2" t="s">
        <v>13</v>
      </c>
      <c r="H2611" s="1">
        <v>0</v>
      </c>
      <c r="I2611" s="1">
        <v>0.1963</v>
      </c>
      <c r="J2611" s="2" t="s">
        <v>8</v>
      </c>
    </row>
    <row r="2612" spans="1:10" ht="12" customHeight="1" x14ac:dyDescent="0.3">
      <c r="A2612" s="3" t="s">
        <v>40</v>
      </c>
      <c r="B2612" s="1">
        <v>30036007</v>
      </c>
      <c r="C2612" s="1" t="s">
        <v>18</v>
      </c>
      <c r="D2612" s="1">
        <v>30036007</v>
      </c>
      <c r="E2612" s="1" t="s">
        <v>2026</v>
      </c>
      <c r="F2612" s="2">
        <v>1</v>
      </c>
      <c r="G2612" s="2" t="s">
        <v>13</v>
      </c>
      <c r="H2612" s="1">
        <v>0</v>
      </c>
      <c r="I2612" s="1">
        <v>0.1963</v>
      </c>
      <c r="J2612" s="2" t="s">
        <v>8</v>
      </c>
    </row>
    <row r="2613" spans="1:10" ht="12" customHeight="1" x14ac:dyDescent="0.3">
      <c r="A2613" s="3" t="s">
        <v>40</v>
      </c>
      <c r="B2613" s="1">
        <v>30104007</v>
      </c>
      <c r="C2613" s="1" t="s">
        <v>18</v>
      </c>
      <c r="D2613" s="1">
        <v>30104007</v>
      </c>
      <c r="E2613" s="1" t="s">
        <v>2027</v>
      </c>
      <c r="F2613" s="2">
        <v>1</v>
      </c>
      <c r="G2613" s="2" t="s">
        <v>13</v>
      </c>
      <c r="H2613" s="1">
        <v>0</v>
      </c>
      <c r="I2613" s="1">
        <v>0.1963</v>
      </c>
      <c r="J2613" s="2" t="s">
        <v>8</v>
      </c>
    </row>
    <row r="2614" spans="1:10" ht="12" customHeight="1" x14ac:dyDescent="0.3">
      <c r="A2614" s="3" t="s">
        <v>40</v>
      </c>
      <c r="B2614" s="1">
        <v>30106007</v>
      </c>
      <c r="C2614" s="1" t="s">
        <v>18</v>
      </c>
      <c r="D2614" s="1">
        <v>30106007</v>
      </c>
      <c r="E2614" s="1" t="s">
        <v>2028</v>
      </c>
      <c r="F2614" s="2">
        <v>1</v>
      </c>
      <c r="G2614" s="2" t="s">
        <v>13</v>
      </c>
      <c r="H2614" s="1">
        <v>0</v>
      </c>
      <c r="I2614" s="1">
        <v>0.1963</v>
      </c>
      <c r="J2614" s="2" t="s">
        <v>8</v>
      </c>
    </row>
    <row r="2615" spans="1:10" ht="12" customHeight="1" x14ac:dyDescent="0.3">
      <c r="A2615" s="3" t="s">
        <v>40</v>
      </c>
      <c r="B2615" s="1">
        <v>30030007</v>
      </c>
      <c r="C2615" s="1" t="s">
        <v>18</v>
      </c>
      <c r="D2615" s="1">
        <v>30030007</v>
      </c>
      <c r="E2615" s="1" t="s">
        <v>2029</v>
      </c>
      <c r="F2615" s="2">
        <v>1</v>
      </c>
      <c r="G2615" s="2" t="s">
        <v>13</v>
      </c>
      <c r="H2615" s="1">
        <v>0</v>
      </c>
      <c r="I2615" s="1">
        <v>0.1963</v>
      </c>
      <c r="J2615" s="2" t="s">
        <v>8</v>
      </c>
    </row>
    <row r="2616" spans="1:10" ht="12" customHeight="1" x14ac:dyDescent="0.3">
      <c r="A2616" s="3" t="s">
        <v>40</v>
      </c>
      <c r="B2616" s="1">
        <v>30081501</v>
      </c>
      <c r="C2616" s="1" t="s">
        <v>18</v>
      </c>
      <c r="D2616" s="1">
        <v>30081501</v>
      </c>
      <c r="E2616" s="1" t="s">
        <v>2030</v>
      </c>
      <c r="F2616" s="2">
        <v>1</v>
      </c>
      <c r="G2616" s="2" t="s">
        <v>13</v>
      </c>
      <c r="H2616" s="1">
        <v>0</v>
      </c>
      <c r="I2616" s="1">
        <v>0.1963</v>
      </c>
      <c r="J2616" s="2" t="s">
        <v>8</v>
      </c>
    </row>
    <row r="2617" spans="1:10" ht="12" customHeight="1" x14ac:dyDescent="0.3">
      <c r="A2617" s="3" t="s">
        <v>40</v>
      </c>
      <c r="B2617" s="1">
        <v>30081505</v>
      </c>
      <c r="C2617" s="1" t="s">
        <v>18</v>
      </c>
      <c r="D2617" s="1">
        <v>30081505</v>
      </c>
      <c r="E2617" s="1" t="s">
        <v>2031</v>
      </c>
      <c r="F2617" s="2">
        <v>1</v>
      </c>
      <c r="G2617" s="2" t="s">
        <v>13</v>
      </c>
      <c r="H2617" s="1">
        <v>0</v>
      </c>
      <c r="I2617" s="1">
        <v>0.1963</v>
      </c>
      <c r="J2617" s="2" t="s">
        <v>8</v>
      </c>
    </row>
    <row r="2618" spans="1:10" ht="12" customHeight="1" x14ac:dyDescent="0.3">
      <c r="A2618" s="3" t="s">
        <v>40</v>
      </c>
      <c r="B2618" s="1">
        <v>30081507</v>
      </c>
      <c r="C2618" s="1" t="s">
        <v>18</v>
      </c>
      <c r="D2618" s="1">
        <v>30081507</v>
      </c>
      <c r="E2618" s="1" t="s">
        <v>2032</v>
      </c>
      <c r="F2618" s="2">
        <v>1</v>
      </c>
      <c r="G2618" s="2" t="s">
        <v>13</v>
      </c>
      <c r="H2618" s="1">
        <v>0</v>
      </c>
      <c r="I2618" s="1">
        <v>0.1963</v>
      </c>
      <c r="J2618" s="2" t="s">
        <v>8</v>
      </c>
    </row>
    <row r="2619" spans="1:10" ht="12" customHeight="1" x14ac:dyDescent="0.3">
      <c r="A2619" s="3" t="s">
        <v>40</v>
      </c>
      <c r="B2619" s="1">
        <v>30081508</v>
      </c>
      <c r="C2619" s="1" t="s">
        <v>18</v>
      </c>
      <c r="D2619" s="1">
        <v>30081508</v>
      </c>
      <c r="E2619" s="1" t="s">
        <v>2033</v>
      </c>
      <c r="F2619" s="2">
        <v>1</v>
      </c>
      <c r="G2619" s="2" t="s">
        <v>13</v>
      </c>
      <c r="H2619" s="1">
        <v>0</v>
      </c>
      <c r="I2619" s="1">
        <v>0.1963</v>
      </c>
      <c r="J2619" s="2" t="s">
        <v>8</v>
      </c>
    </row>
    <row r="2620" spans="1:10" ht="12" customHeight="1" x14ac:dyDescent="0.3">
      <c r="A2620" s="3" t="s">
        <v>40</v>
      </c>
      <c r="B2620" s="1">
        <v>20051001</v>
      </c>
      <c r="C2620" s="1" t="s">
        <v>18</v>
      </c>
      <c r="D2620" s="1">
        <v>20051001</v>
      </c>
      <c r="E2620" s="1" t="s">
        <v>2034</v>
      </c>
      <c r="F2620" s="2">
        <v>1</v>
      </c>
      <c r="G2620" s="2" t="s">
        <v>13</v>
      </c>
      <c r="H2620" s="1">
        <v>0</v>
      </c>
      <c r="I2620" s="1">
        <v>0.1963</v>
      </c>
      <c r="J2620" s="2" t="s">
        <v>8</v>
      </c>
    </row>
    <row r="2621" spans="1:10" ht="12" customHeight="1" x14ac:dyDescent="0.3">
      <c r="A2621" s="3" t="s">
        <v>40</v>
      </c>
      <c r="B2621" s="1">
        <v>20050006</v>
      </c>
      <c r="C2621" s="1" t="s">
        <v>18</v>
      </c>
      <c r="D2621" s="1">
        <v>20050006</v>
      </c>
      <c r="E2621" s="1" t="s">
        <v>2035</v>
      </c>
      <c r="F2621" s="2">
        <v>1</v>
      </c>
      <c r="G2621" s="2" t="s">
        <v>13</v>
      </c>
      <c r="H2621" s="1">
        <v>0</v>
      </c>
      <c r="I2621" s="1">
        <v>0.1963</v>
      </c>
      <c r="J2621" s="2" t="s">
        <v>8</v>
      </c>
    </row>
    <row r="2622" spans="1:10" ht="12" customHeight="1" x14ac:dyDescent="0.3">
      <c r="A2622" s="3" t="s">
        <v>40</v>
      </c>
      <c r="B2622" s="1">
        <v>20020007</v>
      </c>
      <c r="C2622" s="1" t="s">
        <v>18</v>
      </c>
      <c r="D2622" s="1">
        <v>20020007</v>
      </c>
      <c r="E2622" s="1" t="s">
        <v>2036</v>
      </c>
      <c r="F2622" s="2">
        <v>1</v>
      </c>
      <c r="G2622" s="2" t="s">
        <v>13</v>
      </c>
      <c r="H2622" s="1">
        <v>0</v>
      </c>
      <c r="I2622" s="1">
        <v>0.1963</v>
      </c>
      <c r="J2622" s="2" t="s">
        <v>8</v>
      </c>
    </row>
    <row r="2623" spans="1:10" ht="12" customHeight="1" x14ac:dyDescent="0.3">
      <c r="A2623" s="3" t="s">
        <v>40</v>
      </c>
      <c r="B2623" s="1">
        <v>20020507</v>
      </c>
      <c r="C2623" s="1" t="s">
        <v>18</v>
      </c>
      <c r="D2623" s="1">
        <v>20020507</v>
      </c>
      <c r="E2623" s="1" t="s">
        <v>2037</v>
      </c>
      <c r="F2623" s="2">
        <v>1</v>
      </c>
      <c r="G2623" s="2" t="s">
        <v>13</v>
      </c>
      <c r="H2623" s="1">
        <v>0</v>
      </c>
      <c r="I2623" s="1">
        <v>0.1963</v>
      </c>
      <c r="J2623" s="2" t="s">
        <v>8</v>
      </c>
    </row>
    <row r="2624" spans="1:10" ht="12" customHeight="1" x14ac:dyDescent="0.3">
      <c r="A2624" s="3" t="s">
        <v>40</v>
      </c>
      <c r="B2624" s="1">
        <v>30082301</v>
      </c>
      <c r="C2624" s="1" t="s">
        <v>18</v>
      </c>
      <c r="D2624" s="1">
        <v>30082301</v>
      </c>
      <c r="E2624" s="1" t="s">
        <v>2038</v>
      </c>
      <c r="F2624" s="2">
        <v>1</v>
      </c>
      <c r="G2624" s="2" t="s">
        <v>13</v>
      </c>
      <c r="H2624" s="1">
        <v>0</v>
      </c>
      <c r="I2624" s="1">
        <v>0.1963</v>
      </c>
      <c r="J2624" s="2" t="s">
        <v>8</v>
      </c>
    </row>
    <row r="2625" spans="1:10" ht="12" customHeight="1" x14ac:dyDescent="0.3">
      <c r="A2625" s="3" t="s">
        <v>40</v>
      </c>
      <c r="B2625" s="1">
        <v>20052401</v>
      </c>
      <c r="C2625" s="1" t="s">
        <v>18</v>
      </c>
      <c r="D2625" s="1">
        <v>20052401</v>
      </c>
      <c r="E2625" s="1" t="s">
        <v>2039</v>
      </c>
      <c r="F2625" s="2">
        <v>1</v>
      </c>
      <c r="G2625" s="2" t="s">
        <v>13</v>
      </c>
      <c r="H2625" s="1">
        <v>0</v>
      </c>
      <c r="I2625" s="1">
        <v>0.1963</v>
      </c>
      <c r="J2625" s="2" t="s">
        <v>8</v>
      </c>
    </row>
    <row r="2626" spans="1:10" ht="12" customHeight="1" x14ac:dyDescent="0.3">
      <c r="A2626" s="3" t="s">
        <v>40</v>
      </c>
      <c r="B2626" s="1">
        <v>20052101</v>
      </c>
      <c r="C2626" s="1" t="s">
        <v>18</v>
      </c>
      <c r="D2626" s="1">
        <v>20052101</v>
      </c>
      <c r="E2626" s="1" t="s">
        <v>2040</v>
      </c>
      <c r="F2626" s="2">
        <v>1</v>
      </c>
      <c r="G2626" s="2" t="s">
        <v>13</v>
      </c>
      <c r="H2626" s="1">
        <v>0</v>
      </c>
      <c r="I2626" s="1">
        <v>0.1963</v>
      </c>
      <c r="J2626" s="2" t="s">
        <v>8</v>
      </c>
    </row>
    <row r="2627" spans="1:10" ht="12" customHeight="1" x14ac:dyDescent="0.3">
      <c r="A2627" s="3" t="s">
        <v>40</v>
      </c>
      <c r="B2627" s="1">
        <v>30124207</v>
      </c>
      <c r="C2627" s="1" t="s">
        <v>18</v>
      </c>
      <c r="D2627" s="1">
        <v>30124207</v>
      </c>
      <c r="E2627" s="1" t="s">
        <v>2041</v>
      </c>
      <c r="F2627" s="2">
        <v>1</v>
      </c>
      <c r="G2627" s="2" t="s">
        <v>13</v>
      </c>
      <c r="H2627" s="1">
        <v>0</v>
      </c>
      <c r="I2627" s="1">
        <v>0.1963</v>
      </c>
      <c r="J2627" s="2" t="s">
        <v>8</v>
      </c>
    </row>
    <row r="2628" spans="1:10" ht="12" customHeight="1" x14ac:dyDescent="0.3">
      <c r="A2628" s="3" t="s">
        <v>40</v>
      </c>
      <c r="B2628" s="1">
        <v>30032007</v>
      </c>
      <c r="C2628" s="1" t="s">
        <v>18</v>
      </c>
      <c r="D2628" s="1">
        <v>30032007</v>
      </c>
      <c r="E2628" s="1" t="s">
        <v>2042</v>
      </c>
      <c r="F2628" s="2">
        <v>1</v>
      </c>
      <c r="G2628" s="2" t="s">
        <v>13</v>
      </c>
      <c r="H2628" s="1">
        <v>0</v>
      </c>
      <c r="I2628" s="1">
        <v>0.1963</v>
      </c>
      <c r="J2628" s="2" t="s">
        <v>8</v>
      </c>
    </row>
    <row r="2629" spans="1:10" ht="12" customHeight="1" x14ac:dyDescent="0.3">
      <c r="A2629" s="3" t="s">
        <v>40</v>
      </c>
      <c r="B2629" s="1">
        <v>20052201</v>
      </c>
      <c r="C2629" s="1" t="s">
        <v>18</v>
      </c>
      <c r="D2629" s="1">
        <v>20052201</v>
      </c>
      <c r="E2629" s="1" t="s">
        <v>2043</v>
      </c>
      <c r="F2629" s="2">
        <v>1</v>
      </c>
      <c r="G2629" s="2" t="s">
        <v>13</v>
      </c>
      <c r="H2629" s="1">
        <v>0</v>
      </c>
      <c r="I2629" s="1">
        <v>0.1963</v>
      </c>
      <c r="J2629" s="2" t="s">
        <v>8</v>
      </c>
    </row>
    <row r="2630" spans="1:10" ht="12" customHeight="1" x14ac:dyDescent="0.3">
      <c r="A2630" s="3" t="s">
        <v>40</v>
      </c>
      <c r="B2630" s="1">
        <v>30001301</v>
      </c>
      <c r="C2630" s="1" t="s">
        <v>18</v>
      </c>
      <c r="D2630" s="1">
        <v>30001301</v>
      </c>
      <c r="E2630" s="1" t="s">
        <v>2044</v>
      </c>
      <c r="F2630" s="2">
        <v>1</v>
      </c>
      <c r="G2630" s="2" t="s">
        <v>13</v>
      </c>
      <c r="H2630" s="1">
        <v>0</v>
      </c>
      <c r="I2630" s="1">
        <v>0.1963</v>
      </c>
      <c r="J2630" s="2" t="s">
        <v>8</v>
      </c>
    </row>
    <row r="2631" spans="1:10" ht="12" customHeight="1" x14ac:dyDescent="0.3">
      <c r="A2631" s="3" t="s">
        <v>40</v>
      </c>
      <c r="B2631" s="1">
        <v>30001201</v>
      </c>
      <c r="C2631" s="1" t="s">
        <v>18</v>
      </c>
      <c r="D2631" s="1">
        <v>30001201</v>
      </c>
      <c r="E2631" s="1" t="s">
        <v>2045</v>
      </c>
      <c r="F2631" s="2">
        <v>1</v>
      </c>
      <c r="G2631" s="2" t="s">
        <v>13</v>
      </c>
      <c r="H2631" s="1">
        <v>0</v>
      </c>
      <c r="I2631" s="1">
        <v>0.1963</v>
      </c>
      <c r="J2631" s="2" t="s">
        <v>8</v>
      </c>
    </row>
    <row r="2632" spans="1:10" ht="12" customHeight="1" x14ac:dyDescent="0.3">
      <c r="A2632" s="3" t="s">
        <v>40</v>
      </c>
      <c r="B2632" s="1">
        <v>30205001</v>
      </c>
      <c r="C2632" s="1" t="s">
        <v>18</v>
      </c>
      <c r="D2632" s="1">
        <v>30205001</v>
      </c>
      <c r="E2632" s="1" t="s">
        <v>2046</v>
      </c>
      <c r="F2632" s="2">
        <v>1</v>
      </c>
      <c r="G2632" s="2" t="s">
        <v>13</v>
      </c>
      <c r="H2632" s="1">
        <v>0</v>
      </c>
      <c r="I2632" s="1">
        <v>0.1963</v>
      </c>
      <c r="J2632" s="2" t="s">
        <v>8</v>
      </c>
    </row>
    <row r="2633" spans="1:10" ht="12" customHeight="1" x14ac:dyDescent="0.3">
      <c r="A2633" s="3" t="s">
        <v>40</v>
      </c>
      <c r="B2633" s="1">
        <v>30108007</v>
      </c>
      <c r="C2633" s="1" t="s">
        <v>18</v>
      </c>
      <c r="D2633" s="1">
        <v>30108007</v>
      </c>
      <c r="E2633" s="1" t="s">
        <v>2047</v>
      </c>
      <c r="F2633" s="2">
        <v>1</v>
      </c>
      <c r="G2633" s="2" t="s">
        <v>13</v>
      </c>
      <c r="H2633" s="1">
        <v>0</v>
      </c>
      <c r="I2633" s="1">
        <v>0.1963</v>
      </c>
      <c r="J2633" s="2" t="s">
        <v>8</v>
      </c>
    </row>
    <row r="2634" spans="1:10" ht="12" customHeight="1" x14ac:dyDescent="0.3">
      <c r="A2634" s="3" t="s">
        <v>40</v>
      </c>
      <c r="B2634" s="1">
        <v>30002301</v>
      </c>
      <c r="C2634" s="1" t="s">
        <v>18</v>
      </c>
      <c r="D2634" s="1">
        <v>30002301</v>
      </c>
      <c r="E2634" s="1" t="s">
        <v>2048</v>
      </c>
      <c r="F2634" s="2">
        <v>1</v>
      </c>
      <c r="G2634" s="2" t="s">
        <v>13</v>
      </c>
      <c r="H2634" s="1">
        <v>0</v>
      </c>
      <c r="I2634" s="1">
        <v>0.1963</v>
      </c>
      <c r="J2634" s="2" t="s">
        <v>8</v>
      </c>
    </row>
    <row r="2635" spans="1:10" ht="12" customHeight="1" x14ac:dyDescent="0.3">
      <c r="A2635" s="3" t="s">
        <v>40</v>
      </c>
      <c r="B2635" s="1">
        <v>20057001</v>
      </c>
      <c r="C2635" s="1" t="s">
        <v>18</v>
      </c>
      <c r="D2635" s="1">
        <v>20057001</v>
      </c>
      <c r="E2635" s="1" t="s">
        <v>2049</v>
      </c>
      <c r="F2635" s="2">
        <v>1</v>
      </c>
      <c r="G2635" s="2" t="s">
        <v>13</v>
      </c>
      <c r="H2635" s="1">
        <v>0</v>
      </c>
      <c r="I2635" s="1">
        <v>0.1963</v>
      </c>
      <c r="J2635" s="2" t="s">
        <v>8</v>
      </c>
    </row>
    <row r="2636" spans="1:10" ht="12" customHeight="1" x14ac:dyDescent="0.3">
      <c r="A2636" s="3" t="s">
        <v>40</v>
      </c>
      <c r="B2636" s="1">
        <v>20086001</v>
      </c>
      <c r="C2636" s="1" t="s">
        <v>18</v>
      </c>
      <c r="D2636" s="1">
        <v>20086001</v>
      </c>
      <c r="E2636" s="1" t="s">
        <v>2050</v>
      </c>
      <c r="F2636" s="2">
        <v>1</v>
      </c>
      <c r="G2636" s="2" t="s">
        <v>13</v>
      </c>
      <c r="H2636" s="1">
        <v>0</v>
      </c>
      <c r="I2636" s="1">
        <v>0.1963</v>
      </c>
      <c r="J2636" s="2" t="s">
        <v>8</v>
      </c>
    </row>
    <row r="2637" spans="1:10" ht="12" customHeight="1" x14ac:dyDescent="0.3">
      <c r="A2637" s="3" t="s">
        <v>40</v>
      </c>
      <c r="B2637" s="1">
        <v>20073001</v>
      </c>
      <c r="C2637" s="1" t="s">
        <v>18</v>
      </c>
      <c r="D2637" s="1">
        <v>20073001</v>
      </c>
      <c r="E2637" s="1" t="s">
        <v>2051</v>
      </c>
      <c r="F2637" s="2">
        <v>1</v>
      </c>
      <c r="G2637" s="2" t="s">
        <v>13</v>
      </c>
      <c r="H2637" s="1">
        <v>0</v>
      </c>
      <c r="I2637" s="1">
        <v>0.1963</v>
      </c>
      <c r="J2637" s="2" t="s">
        <v>8</v>
      </c>
    </row>
    <row r="2638" spans="1:10" ht="12" customHeight="1" x14ac:dyDescent="0.3">
      <c r="A2638" s="3" t="s">
        <v>40</v>
      </c>
      <c r="B2638" s="1">
        <v>20073006</v>
      </c>
      <c r="C2638" s="1" t="s">
        <v>18</v>
      </c>
      <c r="D2638" s="1">
        <v>20073006</v>
      </c>
      <c r="E2638" s="1" t="s">
        <v>2052</v>
      </c>
      <c r="F2638" s="2">
        <v>1</v>
      </c>
      <c r="G2638" s="2" t="s">
        <v>13</v>
      </c>
      <c r="H2638" s="1">
        <v>0</v>
      </c>
      <c r="I2638" s="1">
        <v>0.1963</v>
      </c>
      <c r="J2638" s="2" t="s">
        <v>8</v>
      </c>
    </row>
    <row r="2639" spans="1:10" ht="12" customHeight="1" x14ac:dyDescent="0.3">
      <c r="A2639" s="3" t="s">
        <v>40</v>
      </c>
      <c r="B2639" s="1">
        <v>20073003</v>
      </c>
      <c r="C2639" s="1" t="s">
        <v>18</v>
      </c>
      <c r="D2639" s="1">
        <v>20073003</v>
      </c>
      <c r="E2639" s="1" t="s">
        <v>2053</v>
      </c>
      <c r="F2639" s="2">
        <v>1</v>
      </c>
      <c r="G2639" s="2" t="s">
        <v>13</v>
      </c>
      <c r="H2639" s="1">
        <v>0</v>
      </c>
      <c r="I2639" s="1">
        <v>0.1963</v>
      </c>
      <c r="J2639" s="2" t="s">
        <v>8</v>
      </c>
    </row>
    <row r="2640" spans="1:10" ht="12" customHeight="1" x14ac:dyDescent="0.3">
      <c r="A2640" s="3" t="s">
        <v>40</v>
      </c>
      <c r="B2640" s="1">
        <v>20078002</v>
      </c>
      <c r="C2640" s="1" t="s">
        <v>18</v>
      </c>
      <c r="D2640" s="1">
        <v>20078002</v>
      </c>
      <c r="E2640" s="1" t="s">
        <v>2054</v>
      </c>
      <c r="F2640" s="2">
        <v>1</v>
      </c>
      <c r="G2640" s="2" t="s">
        <v>13</v>
      </c>
      <c r="H2640" s="1">
        <v>0</v>
      </c>
      <c r="I2640" s="1">
        <v>0.1963</v>
      </c>
      <c r="J2640" s="2" t="s">
        <v>8</v>
      </c>
    </row>
    <row r="2641" spans="1:10" ht="12" customHeight="1" x14ac:dyDescent="0.3">
      <c r="A2641" s="3" t="s">
        <v>40</v>
      </c>
      <c r="B2641" s="1">
        <v>20083002</v>
      </c>
      <c r="C2641" s="1" t="s">
        <v>18</v>
      </c>
      <c r="D2641" s="1">
        <v>20083002</v>
      </c>
      <c r="E2641" s="1" t="s">
        <v>2055</v>
      </c>
      <c r="F2641" s="2">
        <v>1</v>
      </c>
      <c r="G2641" s="2" t="s">
        <v>13</v>
      </c>
      <c r="H2641" s="1">
        <v>0</v>
      </c>
      <c r="I2641" s="1">
        <v>0.1963</v>
      </c>
      <c r="J2641" s="2" t="s">
        <v>8</v>
      </c>
    </row>
    <row r="2642" spans="1:10" ht="12" customHeight="1" x14ac:dyDescent="0.3">
      <c r="A2642" s="3" t="s">
        <v>40</v>
      </c>
      <c r="B2642" s="1">
        <v>20083005</v>
      </c>
      <c r="C2642" s="1" t="s">
        <v>18</v>
      </c>
      <c r="D2642" s="1">
        <v>20083005</v>
      </c>
      <c r="E2642" s="1" t="s">
        <v>2056</v>
      </c>
      <c r="F2642" s="2">
        <v>1</v>
      </c>
      <c r="G2642" s="2" t="s">
        <v>13</v>
      </c>
      <c r="H2642" s="1">
        <v>0</v>
      </c>
      <c r="I2642" s="1">
        <v>0.1963</v>
      </c>
      <c r="J2642" s="2" t="s">
        <v>8</v>
      </c>
    </row>
    <row r="2643" spans="1:10" ht="12" customHeight="1" x14ac:dyDescent="0.3">
      <c r="A2643" s="3" t="s">
        <v>40</v>
      </c>
      <c r="B2643" s="1">
        <v>20083001</v>
      </c>
      <c r="C2643" s="1" t="s">
        <v>18</v>
      </c>
      <c r="D2643" s="1">
        <v>20083001</v>
      </c>
      <c r="E2643" s="1" t="s">
        <v>2057</v>
      </c>
      <c r="F2643" s="2">
        <v>1</v>
      </c>
      <c r="G2643" s="2" t="s">
        <v>13</v>
      </c>
      <c r="H2643" s="1">
        <v>0</v>
      </c>
      <c r="I2643" s="1">
        <v>0.1963</v>
      </c>
      <c r="J2643" s="2" t="s">
        <v>8</v>
      </c>
    </row>
    <row r="2644" spans="1:10" ht="12" customHeight="1" x14ac:dyDescent="0.3">
      <c r="A2644" s="3" t="s">
        <v>40</v>
      </c>
      <c r="B2644" s="1">
        <v>20073002</v>
      </c>
      <c r="C2644" s="1" t="s">
        <v>18</v>
      </c>
      <c r="D2644" s="1">
        <v>20073002</v>
      </c>
      <c r="E2644" s="1" t="s">
        <v>2058</v>
      </c>
      <c r="F2644" s="2">
        <v>1</v>
      </c>
      <c r="G2644" s="2" t="s">
        <v>13</v>
      </c>
      <c r="H2644" s="1">
        <v>0</v>
      </c>
      <c r="I2644" s="1">
        <v>0.1963</v>
      </c>
      <c r="J2644" s="2" t="s">
        <v>8</v>
      </c>
    </row>
    <row r="2645" spans="1:10" ht="12" customHeight="1" x14ac:dyDescent="0.3">
      <c r="A2645" s="3" t="s">
        <v>40</v>
      </c>
      <c r="B2645" s="1">
        <v>20076002</v>
      </c>
      <c r="C2645" s="1" t="s">
        <v>18</v>
      </c>
      <c r="D2645" s="1">
        <v>20076002</v>
      </c>
      <c r="E2645" s="1" t="s">
        <v>2059</v>
      </c>
      <c r="F2645" s="2">
        <v>1</v>
      </c>
      <c r="G2645" s="2" t="s">
        <v>13</v>
      </c>
      <c r="H2645" s="1">
        <v>0</v>
      </c>
      <c r="I2645" s="1">
        <v>0.1963</v>
      </c>
      <c r="J2645" s="2" t="s">
        <v>8</v>
      </c>
    </row>
    <row r="2646" spans="1:10" ht="12" customHeight="1" x14ac:dyDescent="0.3">
      <c r="A2646" s="3" t="s">
        <v>40</v>
      </c>
      <c r="B2646" s="1">
        <v>30002101</v>
      </c>
      <c r="C2646" s="1" t="s">
        <v>18</v>
      </c>
      <c r="D2646" s="1">
        <v>30002101</v>
      </c>
      <c r="E2646" s="1" t="s">
        <v>2060</v>
      </c>
      <c r="F2646" s="2">
        <v>1</v>
      </c>
      <c r="G2646" s="2" t="s">
        <v>13</v>
      </c>
      <c r="H2646" s="1">
        <v>0</v>
      </c>
      <c r="I2646" s="1">
        <v>0.1963</v>
      </c>
      <c r="J2646" s="2" t="s">
        <v>8</v>
      </c>
    </row>
    <row r="2647" spans="1:10" ht="12" customHeight="1" x14ac:dyDescent="0.3">
      <c r="A2647" s="3" t="s">
        <v>40</v>
      </c>
      <c r="B2647" s="1">
        <v>20088001</v>
      </c>
      <c r="C2647" s="1" t="s">
        <v>18</v>
      </c>
      <c r="D2647" s="1">
        <v>20088001</v>
      </c>
      <c r="E2647" s="1" t="s">
        <v>2061</v>
      </c>
      <c r="F2647" s="2">
        <v>1</v>
      </c>
      <c r="G2647" s="2" t="s">
        <v>13</v>
      </c>
      <c r="H2647" s="1">
        <v>0</v>
      </c>
      <c r="I2647" s="1">
        <v>0.1963</v>
      </c>
      <c r="J2647" s="2" t="s">
        <v>8</v>
      </c>
    </row>
    <row r="2648" spans="1:10" ht="12" customHeight="1" x14ac:dyDescent="0.3">
      <c r="A2648" s="3" t="s">
        <v>40</v>
      </c>
      <c r="B2648" s="1">
        <v>20021101</v>
      </c>
      <c r="C2648" s="1" t="s">
        <v>18</v>
      </c>
      <c r="D2648" s="1">
        <v>20021101</v>
      </c>
      <c r="E2648" s="1" t="s">
        <v>2062</v>
      </c>
      <c r="F2648" s="2">
        <v>1</v>
      </c>
      <c r="G2648" s="2" t="s">
        <v>13</v>
      </c>
      <c r="H2648" s="1">
        <v>0</v>
      </c>
      <c r="I2648" s="1">
        <v>0.1963</v>
      </c>
      <c r="J2648" s="2" t="s">
        <v>8</v>
      </c>
    </row>
    <row r="2649" spans="1:10" ht="12" customHeight="1" x14ac:dyDescent="0.3">
      <c r="A2649" s="3" t="s">
        <v>40</v>
      </c>
      <c r="B2649" s="1">
        <v>20072002</v>
      </c>
      <c r="C2649" s="1" t="s">
        <v>18</v>
      </c>
      <c r="D2649" s="1">
        <v>20072002</v>
      </c>
      <c r="E2649" s="1" t="s">
        <v>2063</v>
      </c>
      <c r="F2649" s="2">
        <v>1</v>
      </c>
      <c r="G2649" s="2" t="s">
        <v>13</v>
      </c>
      <c r="H2649" s="1">
        <v>0</v>
      </c>
      <c r="I2649" s="1">
        <v>0.1963</v>
      </c>
      <c r="J2649" s="2" t="s">
        <v>8</v>
      </c>
    </row>
    <row r="2650" spans="1:10" ht="12" customHeight="1" x14ac:dyDescent="0.3">
      <c r="A2650" s="3" t="s">
        <v>40</v>
      </c>
      <c r="B2650" s="1">
        <v>20058407</v>
      </c>
      <c r="C2650" s="1" t="s">
        <v>18</v>
      </c>
      <c r="D2650" s="1">
        <v>20058407</v>
      </c>
      <c r="E2650" s="1" t="s">
        <v>2064</v>
      </c>
      <c r="F2650" s="2">
        <v>1</v>
      </c>
      <c r="G2650" s="2" t="s">
        <v>13</v>
      </c>
      <c r="H2650" s="1">
        <v>0</v>
      </c>
      <c r="I2650" s="1">
        <v>0.1963</v>
      </c>
      <c r="J2650" s="2" t="s">
        <v>8</v>
      </c>
    </row>
    <row r="2651" spans="1:10" ht="12" customHeight="1" x14ac:dyDescent="0.3">
      <c r="A2651" s="3" t="s">
        <v>40</v>
      </c>
      <c r="B2651" s="1">
        <v>20058607</v>
      </c>
      <c r="C2651" s="1" t="s">
        <v>18</v>
      </c>
      <c r="D2651" s="1">
        <v>20058607</v>
      </c>
      <c r="E2651" s="1" t="s">
        <v>2065</v>
      </c>
      <c r="F2651" s="2">
        <v>1</v>
      </c>
      <c r="G2651" s="2" t="s">
        <v>13</v>
      </c>
      <c r="H2651" s="1">
        <v>0</v>
      </c>
      <c r="I2651" s="1">
        <v>0.1963</v>
      </c>
      <c r="J2651" s="2" t="s">
        <v>8</v>
      </c>
    </row>
    <row r="2652" spans="1:10" ht="12" customHeight="1" x14ac:dyDescent="0.3">
      <c r="A2652" s="3" t="s">
        <v>40</v>
      </c>
      <c r="B2652" s="1">
        <v>20058807</v>
      </c>
      <c r="C2652" s="1" t="s">
        <v>18</v>
      </c>
      <c r="D2652" s="1">
        <v>20058807</v>
      </c>
      <c r="E2652" s="1" t="s">
        <v>2066</v>
      </c>
      <c r="F2652" s="2">
        <v>1</v>
      </c>
      <c r="G2652" s="2" t="s">
        <v>13</v>
      </c>
      <c r="H2652" s="1">
        <v>0</v>
      </c>
      <c r="I2652" s="1">
        <v>0.1963</v>
      </c>
      <c r="J2652" s="2" t="s">
        <v>8</v>
      </c>
    </row>
    <row r="2653" spans="1:10" ht="12" customHeight="1" x14ac:dyDescent="0.3">
      <c r="A2653" s="3" t="s">
        <v>40</v>
      </c>
      <c r="B2653" s="1">
        <v>20053207</v>
      </c>
      <c r="C2653" s="1" t="s">
        <v>18</v>
      </c>
      <c r="D2653" s="1">
        <v>20053207</v>
      </c>
      <c r="E2653" s="1" t="s">
        <v>2067</v>
      </c>
      <c r="F2653" s="2">
        <v>1</v>
      </c>
      <c r="G2653" s="2" t="s">
        <v>13</v>
      </c>
      <c r="H2653" s="1">
        <v>0</v>
      </c>
      <c r="I2653" s="1">
        <v>0.1963</v>
      </c>
      <c r="J2653" s="2" t="s">
        <v>8</v>
      </c>
    </row>
    <row r="2654" spans="1:10" ht="12" customHeight="1" x14ac:dyDescent="0.3">
      <c r="A2654" s="3" t="s">
        <v>40</v>
      </c>
      <c r="B2654" s="1">
        <v>20053407</v>
      </c>
      <c r="C2654" s="1" t="s">
        <v>18</v>
      </c>
      <c r="D2654" s="1">
        <v>20053407</v>
      </c>
      <c r="E2654" s="1" t="s">
        <v>2068</v>
      </c>
      <c r="F2654" s="2">
        <v>1</v>
      </c>
      <c r="G2654" s="2" t="s">
        <v>13</v>
      </c>
      <c r="H2654" s="1">
        <v>0</v>
      </c>
      <c r="I2654" s="1">
        <v>0.1963</v>
      </c>
      <c r="J2654" s="2" t="s">
        <v>8</v>
      </c>
    </row>
    <row r="2655" spans="1:10" ht="12" customHeight="1" x14ac:dyDescent="0.3">
      <c r="A2655" s="3" t="s">
        <v>40</v>
      </c>
      <c r="B2655" s="1">
        <v>20021607</v>
      </c>
      <c r="C2655" s="1" t="s">
        <v>18</v>
      </c>
      <c r="D2655" s="1">
        <v>20021607</v>
      </c>
      <c r="E2655" s="1" t="s">
        <v>2069</v>
      </c>
      <c r="F2655" s="2">
        <v>1</v>
      </c>
      <c r="G2655" s="2" t="s">
        <v>13</v>
      </c>
      <c r="H2655" s="1">
        <v>0</v>
      </c>
      <c r="I2655" s="1">
        <v>0.1963</v>
      </c>
      <c r="J2655" s="2" t="s">
        <v>8</v>
      </c>
    </row>
    <row r="2656" spans="1:10" ht="12" customHeight="1" x14ac:dyDescent="0.3">
      <c r="A2656" s="3" t="s">
        <v>40</v>
      </c>
      <c r="B2656" s="1">
        <v>20021807</v>
      </c>
      <c r="C2656" s="1" t="s">
        <v>18</v>
      </c>
      <c r="D2656" s="1">
        <v>20021807</v>
      </c>
      <c r="E2656" s="1" t="s">
        <v>2070</v>
      </c>
      <c r="F2656" s="2">
        <v>1</v>
      </c>
      <c r="G2656" s="2" t="s">
        <v>13</v>
      </c>
      <c r="H2656" s="1">
        <v>0</v>
      </c>
      <c r="I2656" s="1">
        <v>0.1963</v>
      </c>
      <c r="J2656" s="2" t="s">
        <v>8</v>
      </c>
    </row>
    <row r="2657" spans="1:10" ht="12" customHeight="1" x14ac:dyDescent="0.3">
      <c r="A2657" s="3" t="s">
        <v>40</v>
      </c>
      <c r="B2657" s="1">
        <v>20053007</v>
      </c>
      <c r="C2657" s="1" t="s">
        <v>18</v>
      </c>
      <c r="D2657" s="1">
        <v>20053007</v>
      </c>
      <c r="E2657" s="1" t="s">
        <v>2071</v>
      </c>
      <c r="F2657" s="2">
        <v>1</v>
      </c>
      <c r="G2657" s="2" t="s">
        <v>13</v>
      </c>
      <c r="H2657" s="1">
        <v>0</v>
      </c>
      <c r="I2657" s="1">
        <v>0.1963</v>
      </c>
      <c r="J2657" s="2" t="s">
        <v>8</v>
      </c>
    </row>
    <row r="2658" spans="1:10" ht="12" customHeight="1" x14ac:dyDescent="0.3">
      <c r="A2658" s="3" t="s">
        <v>40</v>
      </c>
      <c r="B2658" s="1">
        <v>20058007</v>
      </c>
      <c r="C2658" s="1" t="s">
        <v>18</v>
      </c>
      <c r="D2658" s="1">
        <v>20058007</v>
      </c>
      <c r="E2658" s="1" t="s">
        <v>2072</v>
      </c>
      <c r="F2658" s="2">
        <v>1</v>
      </c>
      <c r="G2658" s="2" t="s">
        <v>13</v>
      </c>
      <c r="H2658" s="1">
        <v>0</v>
      </c>
      <c r="I2658" s="1">
        <v>0.1963</v>
      </c>
      <c r="J2658" s="2" t="s">
        <v>8</v>
      </c>
    </row>
    <row r="2659" spans="1:10" ht="12" customHeight="1" x14ac:dyDescent="0.3">
      <c r="A2659" s="3" t="s">
        <v>40</v>
      </c>
      <c r="B2659" s="1">
        <v>20058207</v>
      </c>
      <c r="C2659" s="1" t="s">
        <v>18</v>
      </c>
      <c r="D2659" s="1">
        <v>20058207</v>
      </c>
      <c r="E2659" s="1" t="s">
        <v>2073</v>
      </c>
      <c r="F2659" s="2">
        <v>1</v>
      </c>
      <c r="G2659" s="2" t="s">
        <v>13</v>
      </c>
      <c r="H2659" s="1">
        <v>0</v>
      </c>
      <c r="I2659" s="1">
        <v>0.1963</v>
      </c>
      <c r="J2659" s="2" t="s">
        <v>8</v>
      </c>
    </row>
    <row r="2660" spans="1:10" ht="12" customHeight="1" x14ac:dyDescent="0.3">
      <c r="A2660" s="3" t="s">
        <v>40</v>
      </c>
      <c r="B2660" s="1">
        <v>20083212</v>
      </c>
      <c r="C2660" s="1" t="s">
        <v>18</v>
      </c>
      <c r="D2660" s="1">
        <v>20083212</v>
      </c>
      <c r="E2660" s="1" t="s">
        <v>2074</v>
      </c>
      <c r="F2660" s="2">
        <v>1</v>
      </c>
      <c r="G2660" s="2" t="s">
        <v>13</v>
      </c>
      <c r="H2660" s="1">
        <v>0</v>
      </c>
      <c r="I2660" s="1">
        <v>0.1963</v>
      </c>
      <c r="J2660" s="2" t="s">
        <v>8</v>
      </c>
    </row>
    <row r="2661" spans="1:10" ht="12" customHeight="1" x14ac:dyDescent="0.3">
      <c r="A2661" s="3" t="s">
        <v>40</v>
      </c>
      <c r="B2661" s="1">
        <v>30104012</v>
      </c>
      <c r="C2661" s="1" t="s">
        <v>18</v>
      </c>
      <c r="D2661" s="1">
        <v>30104012</v>
      </c>
      <c r="E2661" s="1" t="s">
        <v>2075</v>
      </c>
      <c r="F2661" s="2">
        <v>1</v>
      </c>
      <c r="G2661" s="2" t="s">
        <v>13</v>
      </c>
      <c r="H2661" s="1">
        <v>0</v>
      </c>
      <c r="I2661" s="1">
        <v>0.1963</v>
      </c>
      <c r="J2661" s="2" t="s">
        <v>8</v>
      </c>
    </row>
    <row r="2662" spans="1:10" ht="12" customHeight="1" x14ac:dyDescent="0.3">
      <c r="A2662" s="3" t="s">
        <v>40</v>
      </c>
      <c r="B2662" s="1">
        <v>30106012</v>
      </c>
      <c r="C2662" s="1" t="s">
        <v>18</v>
      </c>
      <c r="D2662" s="1">
        <v>30106012</v>
      </c>
      <c r="E2662" s="1" t="s">
        <v>2076</v>
      </c>
      <c r="F2662" s="2">
        <v>1</v>
      </c>
      <c r="G2662" s="2" t="s">
        <v>13</v>
      </c>
      <c r="H2662" s="1">
        <v>0</v>
      </c>
      <c r="I2662" s="1">
        <v>0.1963</v>
      </c>
      <c r="J2662" s="2" t="s">
        <v>8</v>
      </c>
    </row>
    <row r="2663" spans="1:10" ht="12" customHeight="1" x14ac:dyDescent="0.3">
      <c r="A2663" s="3" t="s">
        <v>40</v>
      </c>
      <c r="B2663" s="1">
        <v>20086212</v>
      </c>
      <c r="C2663" s="1" t="s">
        <v>18</v>
      </c>
      <c r="D2663" s="1">
        <v>20086212</v>
      </c>
      <c r="E2663" s="1" t="s">
        <v>2077</v>
      </c>
      <c r="F2663" s="2">
        <v>1</v>
      </c>
      <c r="G2663" s="2" t="s">
        <v>13</v>
      </c>
      <c r="H2663" s="1">
        <v>0</v>
      </c>
      <c r="I2663" s="1">
        <v>0.1963</v>
      </c>
      <c r="J2663" s="2" t="s">
        <v>8</v>
      </c>
    </row>
    <row r="2664" spans="1:10" ht="12" customHeight="1" x14ac:dyDescent="0.3">
      <c r="A2664" s="3" t="s">
        <v>40</v>
      </c>
      <c r="B2664" s="1">
        <v>20088212</v>
      </c>
      <c r="C2664" s="1" t="s">
        <v>18</v>
      </c>
      <c r="D2664" s="1">
        <v>20088212</v>
      </c>
      <c r="E2664" s="1" t="s">
        <v>2078</v>
      </c>
      <c r="F2664" s="2">
        <v>1</v>
      </c>
      <c r="G2664" s="2" t="s">
        <v>13</v>
      </c>
      <c r="H2664" s="1">
        <v>0</v>
      </c>
      <c r="I2664" s="1">
        <v>0.1963</v>
      </c>
      <c r="J2664" s="2" t="s">
        <v>8</v>
      </c>
    </row>
    <row r="2665" spans="1:10" ht="12" customHeight="1" x14ac:dyDescent="0.3">
      <c r="A2665" s="3" t="s">
        <v>40</v>
      </c>
      <c r="B2665" s="1">
        <v>30108012</v>
      </c>
      <c r="C2665" s="1" t="s">
        <v>18</v>
      </c>
      <c r="D2665" s="1">
        <v>30108012</v>
      </c>
      <c r="E2665" s="1" t="s">
        <v>2079</v>
      </c>
      <c r="F2665" s="2">
        <v>1</v>
      </c>
      <c r="G2665" s="2" t="s">
        <v>13</v>
      </c>
      <c r="H2665" s="1">
        <v>0</v>
      </c>
      <c r="I2665" s="1">
        <v>0.1963</v>
      </c>
      <c r="J2665" s="2" t="s">
        <v>8</v>
      </c>
    </row>
    <row r="2666" spans="1:10" ht="12" customHeight="1" x14ac:dyDescent="0.3">
      <c r="A2666" s="3" t="s">
        <v>40</v>
      </c>
      <c r="B2666" s="1">
        <v>20054601</v>
      </c>
      <c r="C2666" s="1" t="s">
        <v>18</v>
      </c>
      <c r="D2666" s="1">
        <v>20054601</v>
      </c>
      <c r="E2666" s="1" t="s">
        <v>2080</v>
      </c>
      <c r="F2666" s="2">
        <v>1</v>
      </c>
      <c r="G2666" s="2" t="s">
        <v>13</v>
      </c>
      <c r="H2666" s="1">
        <v>0</v>
      </c>
      <c r="I2666" s="1">
        <v>0.1963</v>
      </c>
      <c r="J2666" s="2" t="s">
        <v>8</v>
      </c>
    </row>
    <row r="2667" spans="1:10" ht="12" customHeight="1" x14ac:dyDescent="0.3">
      <c r="A2667" s="3" t="s">
        <v>40</v>
      </c>
      <c r="B2667" s="1">
        <v>20031207</v>
      </c>
      <c r="C2667" s="1" t="s">
        <v>18</v>
      </c>
      <c r="D2667" s="1">
        <v>20031207</v>
      </c>
      <c r="E2667" s="1" t="s">
        <v>2081</v>
      </c>
      <c r="F2667" s="2">
        <v>1</v>
      </c>
      <c r="G2667" s="2" t="s">
        <v>13</v>
      </c>
      <c r="H2667" s="1">
        <v>0</v>
      </c>
      <c r="I2667" s="1">
        <v>0.1963</v>
      </c>
      <c r="J2667" s="2" t="s">
        <v>8</v>
      </c>
    </row>
    <row r="2668" spans="1:10" ht="12" customHeight="1" x14ac:dyDescent="0.3">
      <c r="A2668" s="3" t="s">
        <v>40</v>
      </c>
      <c r="B2668" s="1">
        <v>20031307</v>
      </c>
      <c r="C2668" s="1" t="s">
        <v>18</v>
      </c>
      <c r="D2668" s="1">
        <v>20031307</v>
      </c>
      <c r="E2668" s="1" t="s">
        <v>2082</v>
      </c>
      <c r="F2668" s="2">
        <v>1</v>
      </c>
      <c r="G2668" s="2" t="s">
        <v>13</v>
      </c>
      <c r="H2668" s="1">
        <v>0</v>
      </c>
      <c r="I2668" s="1">
        <v>0.1963</v>
      </c>
      <c r="J2668" s="2" t="s">
        <v>8</v>
      </c>
    </row>
    <row r="2669" spans="1:10" ht="12" customHeight="1" x14ac:dyDescent="0.3">
      <c r="A2669" s="3" t="s">
        <v>40</v>
      </c>
      <c r="B2669" s="1">
        <v>20031607</v>
      </c>
      <c r="C2669" s="1" t="s">
        <v>18</v>
      </c>
      <c r="D2669" s="1">
        <v>20031607</v>
      </c>
      <c r="E2669" s="1" t="s">
        <v>2083</v>
      </c>
      <c r="F2669" s="2">
        <v>1</v>
      </c>
      <c r="G2669" s="2" t="s">
        <v>13</v>
      </c>
      <c r="H2669" s="1">
        <v>0</v>
      </c>
      <c r="I2669" s="1">
        <v>0.1963</v>
      </c>
      <c r="J2669" s="2" t="s">
        <v>8</v>
      </c>
    </row>
    <row r="2670" spans="1:10" ht="12" customHeight="1" x14ac:dyDescent="0.3">
      <c r="A2670" s="3" t="s">
        <v>40</v>
      </c>
      <c r="B2670" s="1">
        <v>20053101</v>
      </c>
      <c r="C2670" s="1" t="s">
        <v>18</v>
      </c>
      <c r="D2670" s="1">
        <v>20053101</v>
      </c>
      <c r="E2670" s="1" t="s">
        <v>2084</v>
      </c>
      <c r="F2670" s="2">
        <v>1</v>
      </c>
      <c r="G2670" s="2" t="s">
        <v>13</v>
      </c>
      <c r="H2670" s="1">
        <v>0</v>
      </c>
      <c r="I2670" s="1">
        <v>0.1963</v>
      </c>
      <c r="J2670" s="2" t="s">
        <v>8</v>
      </c>
    </row>
    <row r="2671" spans="1:10" ht="12" customHeight="1" x14ac:dyDescent="0.3">
      <c r="A2671" s="3" t="s">
        <v>40</v>
      </c>
      <c r="B2671" s="1">
        <v>30003402</v>
      </c>
      <c r="C2671" s="1" t="s">
        <v>18</v>
      </c>
      <c r="D2671" s="1">
        <v>30003402</v>
      </c>
      <c r="E2671" s="1" t="s">
        <v>2085</v>
      </c>
      <c r="F2671" s="2">
        <v>1</v>
      </c>
      <c r="G2671" s="2" t="s">
        <v>13</v>
      </c>
      <c r="H2671" s="1">
        <v>0</v>
      </c>
      <c r="I2671" s="1">
        <v>0.1963</v>
      </c>
      <c r="J2671" s="2" t="s">
        <v>8</v>
      </c>
    </row>
    <row r="2672" spans="1:10" ht="12" customHeight="1" x14ac:dyDescent="0.3">
      <c r="A2672" s="3" t="s">
        <v>40</v>
      </c>
      <c r="B2672" s="1">
        <v>30003401</v>
      </c>
      <c r="C2672" s="1" t="s">
        <v>18</v>
      </c>
      <c r="D2672" s="1">
        <v>30003401</v>
      </c>
      <c r="E2672" s="1" t="s">
        <v>2086</v>
      </c>
      <c r="F2672" s="2">
        <v>1</v>
      </c>
      <c r="G2672" s="2" t="s">
        <v>13</v>
      </c>
      <c r="H2672" s="1">
        <v>0</v>
      </c>
      <c r="I2672" s="1">
        <v>0.1963</v>
      </c>
      <c r="J2672" s="2" t="s">
        <v>8</v>
      </c>
    </row>
    <row r="2673" spans="1:10" ht="12" customHeight="1" x14ac:dyDescent="0.3">
      <c r="A2673" s="3" t="s">
        <v>40</v>
      </c>
      <c r="B2673" s="1">
        <v>20061312</v>
      </c>
      <c r="C2673" s="1" t="s">
        <v>18</v>
      </c>
      <c r="D2673" s="1">
        <v>20061312</v>
      </c>
      <c r="E2673" s="1" t="s">
        <v>2087</v>
      </c>
      <c r="F2673" s="2">
        <v>1</v>
      </c>
      <c r="G2673" s="2" t="s">
        <v>13</v>
      </c>
      <c r="H2673" s="1">
        <v>0</v>
      </c>
      <c r="I2673" s="1">
        <v>0.1963</v>
      </c>
      <c r="J2673" s="2" t="s">
        <v>8</v>
      </c>
    </row>
    <row r="2674" spans="1:10" ht="12" customHeight="1" x14ac:dyDescent="0.3">
      <c r="A2674" s="3" t="s">
        <v>40</v>
      </c>
      <c r="B2674" s="1">
        <v>20031308</v>
      </c>
      <c r="C2674" s="1" t="s">
        <v>18</v>
      </c>
      <c r="D2674" s="1">
        <v>20031308</v>
      </c>
      <c r="E2674" s="1" t="s">
        <v>2088</v>
      </c>
      <c r="F2674" s="2">
        <v>1</v>
      </c>
      <c r="G2674" s="2" t="s">
        <v>13</v>
      </c>
      <c r="H2674" s="1">
        <v>0</v>
      </c>
      <c r="I2674" s="1">
        <v>0.1963</v>
      </c>
      <c r="J2674" s="2" t="s">
        <v>8</v>
      </c>
    </row>
    <row r="2675" spans="1:10" ht="12" customHeight="1" x14ac:dyDescent="0.3">
      <c r="A2675" s="3" t="s">
        <v>40</v>
      </c>
      <c r="B2675" s="1">
        <v>20031609</v>
      </c>
      <c r="C2675" s="1" t="s">
        <v>18</v>
      </c>
      <c r="D2675" s="1">
        <v>20031609</v>
      </c>
      <c r="E2675" s="1" t="s">
        <v>2089</v>
      </c>
      <c r="F2675" s="2">
        <v>1</v>
      </c>
      <c r="G2675" s="2" t="s">
        <v>13</v>
      </c>
      <c r="H2675" s="1">
        <v>0</v>
      </c>
      <c r="I2675" s="1">
        <v>0.1963</v>
      </c>
      <c r="J2675" s="2" t="s">
        <v>8</v>
      </c>
    </row>
    <row r="2676" spans="1:10" ht="12" customHeight="1" x14ac:dyDescent="0.3">
      <c r="A2676" s="3" t="s">
        <v>40</v>
      </c>
      <c r="B2676" s="1">
        <v>30003902</v>
      </c>
      <c r="C2676" s="1" t="s">
        <v>18</v>
      </c>
      <c r="D2676" s="1">
        <v>30003902</v>
      </c>
      <c r="E2676" s="1" t="s">
        <v>2090</v>
      </c>
      <c r="F2676" s="2">
        <v>1</v>
      </c>
      <c r="G2676" s="2" t="s">
        <v>13</v>
      </c>
      <c r="H2676" s="1">
        <v>0</v>
      </c>
      <c r="I2676" s="1">
        <v>0.1963</v>
      </c>
      <c r="J2676" s="2" t="s">
        <v>8</v>
      </c>
    </row>
    <row r="2677" spans="1:10" ht="12" customHeight="1" x14ac:dyDescent="0.3">
      <c r="A2677" s="3" t="s">
        <v>40</v>
      </c>
      <c r="B2677" s="1">
        <v>30003901</v>
      </c>
      <c r="C2677" s="1" t="s">
        <v>18</v>
      </c>
      <c r="D2677" s="1">
        <v>30003901</v>
      </c>
      <c r="E2677" s="1" t="s">
        <v>2091</v>
      </c>
      <c r="F2677" s="2">
        <v>1</v>
      </c>
      <c r="G2677" s="2" t="s">
        <v>13</v>
      </c>
      <c r="H2677" s="1">
        <v>0</v>
      </c>
      <c r="I2677" s="1">
        <v>0.1963</v>
      </c>
      <c r="J2677" s="2" t="s">
        <v>8</v>
      </c>
    </row>
    <row r="2678" spans="1:10" ht="12" customHeight="1" x14ac:dyDescent="0.3">
      <c r="A2678" s="3" t="s">
        <v>40</v>
      </c>
      <c r="B2678" s="1">
        <v>30004801</v>
      </c>
      <c r="C2678" s="1" t="s">
        <v>18</v>
      </c>
      <c r="D2678" s="1">
        <v>30004801</v>
      </c>
      <c r="E2678" s="1" t="s">
        <v>2092</v>
      </c>
      <c r="F2678" s="2">
        <v>1</v>
      </c>
      <c r="G2678" s="2" t="s">
        <v>13</v>
      </c>
      <c r="H2678" s="1">
        <v>0</v>
      </c>
      <c r="I2678" s="1">
        <v>0.1963</v>
      </c>
      <c r="J2678" s="2" t="s">
        <v>8</v>
      </c>
    </row>
    <row r="2679" spans="1:10" ht="12" customHeight="1" x14ac:dyDescent="0.3">
      <c r="A2679" s="3" t="s">
        <v>40</v>
      </c>
      <c r="B2679" s="1">
        <v>30004802</v>
      </c>
      <c r="C2679" s="1" t="s">
        <v>18</v>
      </c>
      <c r="D2679" s="1">
        <v>30004802</v>
      </c>
      <c r="E2679" s="1" t="s">
        <v>2093</v>
      </c>
      <c r="F2679" s="2">
        <v>1</v>
      </c>
      <c r="G2679" s="2" t="s">
        <v>13</v>
      </c>
      <c r="H2679" s="1">
        <v>0</v>
      </c>
      <c r="I2679" s="1">
        <v>0.1963</v>
      </c>
      <c r="J2679" s="2" t="s">
        <v>8</v>
      </c>
    </row>
    <row r="2680" spans="1:10" ht="12" customHeight="1" x14ac:dyDescent="0.3">
      <c r="A2680" s="3" t="s">
        <v>40</v>
      </c>
      <c r="B2680" s="1">
        <v>200250104</v>
      </c>
      <c r="C2680" s="1" t="s">
        <v>18</v>
      </c>
      <c r="D2680" s="1">
        <v>200250104</v>
      </c>
      <c r="E2680" s="1" t="s">
        <v>2094</v>
      </c>
      <c r="F2680" s="2">
        <v>1</v>
      </c>
      <c r="G2680" s="2" t="s">
        <v>13</v>
      </c>
      <c r="H2680" s="1">
        <v>0</v>
      </c>
      <c r="I2680" s="1">
        <v>0.1963</v>
      </c>
      <c r="J2680" s="2" t="s">
        <v>8</v>
      </c>
    </row>
    <row r="2681" spans="1:10" ht="12" customHeight="1" x14ac:dyDescent="0.3">
      <c r="A2681" s="3" t="s">
        <v>40</v>
      </c>
      <c r="B2681" s="1">
        <v>30004804</v>
      </c>
      <c r="C2681" s="1" t="s">
        <v>18</v>
      </c>
      <c r="D2681" s="1">
        <v>30004804</v>
      </c>
      <c r="E2681" s="1" t="s">
        <v>2095</v>
      </c>
      <c r="F2681" s="2">
        <v>1</v>
      </c>
      <c r="G2681" s="2" t="s">
        <v>13</v>
      </c>
      <c r="H2681" s="1">
        <v>0</v>
      </c>
      <c r="I2681" s="1">
        <v>0.1963</v>
      </c>
      <c r="J2681" s="2" t="s">
        <v>8</v>
      </c>
    </row>
    <row r="2682" spans="1:10" ht="12" customHeight="1" x14ac:dyDescent="0.3">
      <c r="A2682" s="3" t="s">
        <v>40</v>
      </c>
      <c r="B2682" s="1">
        <v>20059001</v>
      </c>
      <c r="C2682" s="1" t="s">
        <v>18</v>
      </c>
      <c r="D2682" s="1">
        <v>20059001</v>
      </c>
      <c r="E2682" s="1" t="s">
        <v>2096</v>
      </c>
      <c r="F2682" s="2">
        <v>1</v>
      </c>
      <c r="G2682" s="2" t="s">
        <v>13</v>
      </c>
      <c r="H2682" s="1">
        <v>0</v>
      </c>
      <c r="I2682" s="1">
        <v>0.1963</v>
      </c>
      <c r="J2682" s="2" t="s">
        <v>8</v>
      </c>
    </row>
    <row r="2683" spans="1:10" ht="12" customHeight="1" x14ac:dyDescent="0.3">
      <c r="A2683" s="3" t="s">
        <v>40</v>
      </c>
      <c r="B2683" s="1">
        <v>30006101</v>
      </c>
      <c r="C2683" s="1" t="s">
        <v>18</v>
      </c>
      <c r="D2683" s="1">
        <v>30006101</v>
      </c>
      <c r="E2683" s="1" t="s">
        <v>2097</v>
      </c>
      <c r="F2683" s="2">
        <v>1</v>
      </c>
      <c r="G2683" s="2" t="s">
        <v>13</v>
      </c>
      <c r="H2683" s="1">
        <v>0</v>
      </c>
      <c r="I2683" s="1">
        <v>0.1963</v>
      </c>
      <c r="J2683" s="2" t="s">
        <v>8</v>
      </c>
    </row>
    <row r="2684" spans="1:10" ht="12" customHeight="1" x14ac:dyDescent="0.3">
      <c r="A2684" s="3" t="s">
        <v>40</v>
      </c>
      <c r="B2684" s="1">
        <v>30006102</v>
      </c>
      <c r="C2684" s="1" t="s">
        <v>18</v>
      </c>
      <c r="D2684" s="1">
        <v>30006102</v>
      </c>
      <c r="E2684" s="1" t="s">
        <v>2098</v>
      </c>
      <c r="F2684" s="2">
        <v>1</v>
      </c>
      <c r="G2684" s="2" t="s">
        <v>13</v>
      </c>
      <c r="H2684" s="1">
        <v>0</v>
      </c>
      <c r="I2684" s="1">
        <v>0.1963</v>
      </c>
      <c r="J2684" s="2" t="s">
        <v>8</v>
      </c>
    </row>
    <row r="2685" spans="1:10" ht="12" customHeight="1" x14ac:dyDescent="0.3">
      <c r="A2685" s="3" t="s">
        <v>40</v>
      </c>
      <c r="B2685" s="1">
        <v>30006104</v>
      </c>
      <c r="C2685" s="1" t="s">
        <v>18</v>
      </c>
      <c r="D2685" s="1">
        <v>30006104</v>
      </c>
      <c r="E2685" s="1" t="s">
        <v>2099</v>
      </c>
      <c r="F2685" s="2">
        <v>1</v>
      </c>
      <c r="G2685" s="2" t="s">
        <v>13</v>
      </c>
      <c r="H2685" s="1">
        <v>0</v>
      </c>
      <c r="I2685" s="1">
        <v>0.1963</v>
      </c>
      <c r="J2685" s="2" t="s">
        <v>8</v>
      </c>
    </row>
    <row r="2686" spans="1:10" ht="12" customHeight="1" x14ac:dyDescent="0.3">
      <c r="A2686" s="3" t="s">
        <v>40</v>
      </c>
      <c r="B2686" s="1">
        <v>30006401</v>
      </c>
      <c r="C2686" s="1" t="s">
        <v>18</v>
      </c>
      <c r="D2686" s="1">
        <v>30006401</v>
      </c>
      <c r="E2686" s="1" t="s">
        <v>2100</v>
      </c>
      <c r="F2686" s="2">
        <v>1</v>
      </c>
      <c r="G2686" s="2" t="s">
        <v>13</v>
      </c>
      <c r="H2686" s="1">
        <v>0</v>
      </c>
      <c r="I2686" s="1">
        <v>0.1963</v>
      </c>
      <c r="J2686" s="2" t="s">
        <v>8</v>
      </c>
    </row>
    <row r="2687" spans="1:10" ht="12" customHeight="1" x14ac:dyDescent="0.3">
      <c r="A2687" s="3" t="s">
        <v>40</v>
      </c>
      <c r="B2687" s="1">
        <v>30006402</v>
      </c>
      <c r="C2687" s="1" t="s">
        <v>18</v>
      </c>
      <c r="D2687" s="1">
        <v>30006402</v>
      </c>
      <c r="E2687" s="1" t="s">
        <v>2101</v>
      </c>
      <c r="F2687" s="2">
        <v>1</v>
      </c>
      <c r="G2687" s="2" t="s">
        <v>13</v>
      </c>
      <c r="H2687" s="1">
        <v>0</v>
      </c>
      <c r="I2687" s="1">
        <v>0.1963</v>
      </c>
      <c r="J2687" s="2" t="s">
        <v>8</v>
      </c>
    </row>
    <row r="2688" spans="1:10" ht="12" customHeight="1" x14ac:dyDescent="0.3">
      <c r="A2688" s="3" t="s">
        <v>40</v>
      </c>
      <c r="B2688" s="1">
        <v>200276101</v>
      </c>
      <c r="C2688" s="1" t="s">
        <v>18</v>
      </c>
      <c r="D2688" s="1">
        <v>200276101</v>
      </c>
      <c r="E2688" s="1" t="s">
        <v>2102</v>
      </c>
      <c r="F2688" s="2">
        <v>1</v>
      </c>
      <c r="G2688" s="2" t="s">
        <v>13</v>
      </c>
      <c r="H2688" s="1">
        <v>0</v>
      </c>
      <c r="I2688" s="1">
        <v>0.1963</v>
      </c>
      <c r="J2688" s="2" t="s">
        <v>8</v>
      </c>
    </row>
    <row r="2689" spans="1:10" ht="12" customHeight="1" x14ac:dyDescent="0.3">
      <c r="A2689" s="3" t="s">
        <v>40</v>
      </c>
      <c r="B2689" s="1">
        <v>200277102</v>
      </c>
      <c r="C2689" s="1" t="s">
        <v>18</v>
      </c>
      <c r="D2689" s="1">
        <v>200277102</v>
      </c>
      <c r="E2689" s="1" t="s">
        <v>2103</v>
      </c>
      <c r="F2689" s="2">
        <v>1</v>
      </c>
      <c r="G2689" s="2" t="s">
        <v>13</v>
      </c>
      <c r="H2689" s="1">
        <v>0</v>
      </c>
      <c r="I2689" s="1">
        <v>0.1963</v>
      </c>
      <c r="J2689" s="2" t="s">
        <v>8</v>
      </c>
    </row>
    <row r="2690" spans="1:10" ht="12" customHeight="1" x14ac:dyDescent="0.3">
      <c r="A2690" s="3" t="s">
        <v>40</v>
      </c>
      <c r="B2690" s="1">
        <v>200277101</v>
      </c>
      <c r="C2690" s="1" t="s">
        <v>18</v>
      </c>
      <c r="D2690" s="1">
        <v>200277101</v>
      </c>
      <c r="E2690" s="1" t="s">
        <v>2104</v>
      </c>
      <c r="F2690" s="2">
        <v>1</v>
      </c>
      <c r="G2690" s="2" t="s">
        <v>13</v>
      </c>
      <c r="H2690" s="1">
        <v>0</v>
      </c>
      <c r="I2690" s="1">
        <v>0.1963</v>
      </c>
      <c r="J2690" s="2" t="s">
        <v>8</v>
      </c>
    </row>
    <row r="2691" spans="1:10" ht="12" customHeight="1" x14ac:dyDescent="0.3">
      <c r="A2691" s="3" t="s">
        <v>40</v>
      </c>
      <c r="B2691" s="1">
        <v>2002861</v>
      </c>
      <c r="C2691" s="1" t="s">
        <v>18</v>
      </c>
      <c r="D2691" s="1">
        <v>2002861</v>
      </c>
      <c r="E2691" s="1" t="s">
        <v>2105</v>
      </c>
      <c r="F2691" s="2">
        <v>1</v>
      </c>
      <c r="G2691" s="2" t="s">
        <v>13</v>
      </c>
      <c r="H2691" s="1">
        <v>0</v>
      </c>
      <c r="I2691" s="1">
        <v>0.1963</v>
      </c>
      <c r="J2691" s="2" t="s">
        <v>8</v>
      </c>
    </row>
    <row r="2692" spans="1:10" ht="12" customHeight="1" x14ac:dyDescent="0.3">
      <c r="A2692" s="3" t="s">
        <v>40</v>
      </c>
      <c r="B2692" s="1">
        <v>2002961</v>
      </c>
      <c r="C2692" s="1" t="s">
        <v>18</v>
      </c>
      <c r="D2692" s="1">
        <v>2002961</v>
      </c>
      <c r="E2692" s="1" t="s">
        <v>2106</v>
      </c>
      <c r="F2692" s="2">
        <v>1</v>
      </c>
      <c r="G2692" s="2" t="s">
        <v>13</v>
      </c>
      <c r="H2692" s="1">
        <v>0</v>
      </c>
      <c r="I2692" s="1">
        <v>0.1963</v>
      </c>
      <c r="J2692" s="2" t="s">
        <v>8</v>
      </c>
    </row>
    <row r="2693" spans="1:10" ht="12" customHeight="1" x14ac:dyDescent="0.3">
      <c r="A2693" s="3" t="s">
        <v>40</v>
      </c>
      <c r="B2693" s="1">
        <v>200273101</v>
      </c>
      <c r="C2693" s="1" t="s">
        <v>18</v>
      </c>
      <c r="D2693" s="1">
        <v>200273101</v>
      </c>
      <c r="E2693" s="1" t="s">
        <v>2107</v>
      </c>
      <c r="F2693" s="2">
        <v>1</v>
      </c>
      <c r="G2693" s="2" t="s">
        <v>13</v>
      </c>
      <c r="H2693" s="1">
        <v>0</v>
      </c>
      <c r="I2693" s="1">
        <v>0.1963</v>
      </c>
      <c r="J2693" s="2" t="s">
        <v>8</v>
      </c>
    </row>
    <row r="2694" spans="1:10" ht="12" customHeight="1" x14ac:dyDescent="0.3">
      <c r="A2694" s="3" t="s">
        <v>40</v>
      </c>
      <c r="B2694" s="1">
        <v>30006801</v>
      </c>
      <c r="C2694" s="1" t="s">
        <v>18</v>
      </c>
      <c r="D2694" s="1">
        <v>30006801</v>
      </c>
      <c r="E2694" s="1" t="s">
        <v>2108</v>
      </c>
      <c r="F2694" s="2">
        <v>1</v>
      </c>
      <c r="G2694" s="2" t="s">
        <v>13</v>
      </c>
      <c r="H2694" s="1">
        <v>0</v>
      </c>
      <c r="I2694" s="1">
        <v>0.1963</v>
      </c>
      <c r="J2694" s="2" t="s">
        <v>8</v>
      </c>
    </row>
    <row r="2695" spans="1:10" ht="12" customHeight="1" x14ac:dyDescent="0.3">
      <c r="A2695" s="3" t="s">
        <v>40</v>
      </c>
      <c r="B2695" s="1">
        <v>2002881</v>
      </c>
      <c r="C2695" s="1" t="s">
        <v>18</v>
      </c>
      <c r="D2695" s="1">
        <v>2002881</v>
      </c>
      <c r="E2695" s="1" t="s">
        <v>2109</v>
      </c>
      <c r="F2695" s="2">
        <v>1</v>
      </c>
      <c r="G2695" s="2" t="s">
        <v>13</v>
      </c>
      <c r="H2695" s="1">
        <v>0</v>
      </c>
      <c r="I2695" s="1">
        <v>0.1963</v>
      </c>
      <c r="J2695" s="2" t="s">
        <v>8</v>
      </c>
    </row>
    <row r="2696" spans="1:10" ht="12" customHeight="1" x14ac:dyDescent="0.3">
      <c r="A2696" s="3" t="s">
        <v>40</v>
      </c>
      <c r="B2696" s="1">
        <v>20033304</v>
      </c>
      <c r="C2696" s="1" t="s">
        <v>18</v>
      </c>
      <c r="D2696" s="1">
        <v>20033304</v>
      </c>
      <c r="E2696" s="1" t="s">
        <v>2110</v>
      </c>
      <c r="F2696" s="2">
        <v>1</v>
      </c>
      <c r="G2696" s="2" t="s">
        <v>13</v>
      </c>
      <c r="H2696" s="1">
        <v>0</v>
      </c>
      <c r="I2696" s="1">
        <v>0.1963</v>
      </c>
      <c r="J2696" s="2" t="s">
        <v>8</v>
      </c>
    </row>
    <row r="2697" spans="1:10" ht="12" customHeight="1" x14ac:dyDescent="0.3">
      <c r="A2697" s="3" t="s">
        <v>40</v>
      </c>
      <c r="B2697" s="1">
        <v>20033303</v>
      </c>
      <c r="C2697" s="1" t="s">
        <v>18</v>
      </c>
      <c r="D2697" s="1">
        <v>20033303</v>
      </c>
      <c r="E2697" s="1" t="s">
        <v>2111</v>
      </c>
      <c r="F2697" s="2">
        <v>1</v>
      </c>
      <c r="G2697" s="2" t="s">
        <v>13</v>
      </c>
      <c r="H2697" s="1">
        <v>0</v>
      </c>
      <c r="I2697" s="1">
        <v>0.1963</v>
      </c>
      <c r="J2697" s="2" t="s">
        <v>8</v>
      </c>
    </row>
    <row r="2698" spans="1:10" ht="12" customHeight="1" x14ac:dyDescent="0.3">
      <c r="A2698" s="3" t="s">
        <v>40</v>
      </c>
      <c r="B2698" s="1">
        <v>20060011</v>
      </c>
      <c r="C2698" s="1" t="s">
        <v>18</v>
      </c>
      <c r="D2698" s="1">
        <v>20060011</v>
      </c>
      <c r="E2698" s="1" t="s">
        <v>2112</v>
      </c>
      <c r="F2698" s="2">
        <v>1</v>
      </c>
      <c r="G2698" s="2" t="s">
        <v>13</v>
      </c>
      <c r="H2698" s="1">
        <v>0</v>
      </c>
      <c r="I2698" s="1">
        <v>0.1963</v>
      </c>
      <c r="J2698" s="2" t="s">
        <v>8</v>
      </c>
    </row>
    <row r="2699" spans="1:10" ht="12" customHeight="1" x14ac:dyDescent="0.3">
      <c r="A2699" s="3" t="s">
        <v>22</v>
      </c>
      <c r="B2699" s="1">
        <v>30009703</v>
      </c>
      <c r="C2699" s="1" t="s">
        <v>25</v>
      </c>
      <c r="D2699" s="1">
        <v>30009703</v>
      </c>
      <c r="E2699" s="1" t="s">
        <v>1058</v>
      </c>
      <c r="F2699" s="2">
        <v>1</v>
      </c>
      <c r="G2699" s="2" t="s">
        <v>13</v>
      </c>
      <c r="H2699" s="1">
        <v>5</v>
      </c>
      <c r="I2699" s="1">
        <v>7.4300000000000005E-2</v>
      </c>
      <c r="J2699" s="2" t="s">
        <v>8</v>
      </c>
    </row>
    <row r="2700" spans="1:10" ht="12" customHeight="1" x14ac:dyDescent="0.3">
      <c r="A2700" s="3" t="s">
        <v>22</v>
      </c>
      <c r="B2700" s="1">
        <v>30001301</v>
      </c>
      <c r="C2700" s="1" t="s">
        <v>25</v>
      </c>
      <c r="D2700" s="1">
        <v>30001301</v>
      </c>
      <c r="E2700" s="1" t="s">
        <v>1154</v>
      </c>
      <c r="F2700" s="2">
        <v>1</v>
      </c>
      <c r="G2700" s="2" t="s">
        <v>13</v>
      </c>
      <c r="H2700" s="1">
        <v>5</v>
      </c>
      <c r="I2700" s="1">
        <v>7.4300000000000005E-2</v>
      </c>
      <c r="J2700" s="2" t="s">
        <v>8</v>
      </c>
    </row>
    <row r="2701" spans="1:10" ht="12" customHeight="1" x14ac:dyDescent="0.3">
      <c r="A2701" s="3" t="s">
        <v>22</v>
      </c>
      <c r="B2701" s="1">
        <v>30001309</v>
      </c>
      <c r="C2701" s="1" t="s">
        <v>25</v>
      </c>
      <c r="D2701" s="1">
        <v>30001309</v>
      </c>
      <c r="E2701" s="1" t="s">
        <v>1158</v>
      </c>
      <c r="F2701" s="2">
        <v>1</v>
      </c>
      <c r="G2701" s="2" t="s">
        <v>13</v>
      </c>
      <c r="H2701" s="1">
        <v>5</v>
      </c>
      <c r="I2701" s="1">
        <v>7.4300000000000005E-2</v>
      </c>
      <c r="J2701" s="2" t="s">
        <v>8</v>
      </c>
    </row>
    <row r="2702" spans="1:10" ht="12" customHeight="1" x14ac:dyDescent="0.3">
      <c r="A2702" s="3" t="s">
        <v>22</v>
      </c>
      <c r="B2702" s="1">
        <v>30001201</v>
      </c>
      <c r="C2702" s="1" t="s">
        <v>25</v>
      </c>
      <c r="D2702" s="1">
        <v>30001201</v>
      </c>
      <c r="E2702" s="1" t="s">
        <v>1159</v>
      </c>
      <c r="F2702" s="2">
        <v>1</v>
      </c>
      <c r="G2702" s="2" t="s">
        <v>13</v>
      </c>
      <c r="H2702" s="1">
        <v>5</v>
      </c>
      <c r="I2702" s="1">
        <v>7.4300000000000005E-2</v>
      </c>
      <c r="J2702" s="2" t="s">
        <v>8</v>
      </c>
    </row>
    <row r="2703" spans="1:10" ht="12" customHeight="1" x14ac:dyDescent="0.3">
      <c r="A2703" s="3" t="s">
        <v>22</v>
      </c>
      <c r="B2703" s="1">
        <v>30001322</v>
      </c>
      <c r="C2703" s="1" t="s">
        <v>25</v>
      </c>
      <c r="D2703" s="1">
        <v>30001322</v>
      </c>
      <c r="E2703" s="1" t="s">
        <v>1161</v>
      </c>
      <c r="F2703" s="2">
        <v>1</v>
      </c>
      <c r="G2703" s="2" t="s">
        <v>13</v>
      </c>
      <c r="H2703" s="1">
        <v>5</v>
      </c>
      <c r="I2703" s="1">
        <v>7.4300000000000005E-2</v>
      </c>
      <c r="J2703" s="2" t="s">
        <v>8</v>
      </c>
    </row>
    <row r="2704" spans="1:10" ht="12" customHeight="1" x14ac:dyDescent="0.3">
      <c r="A2704" s="3" t="s">
        <v>22</v>
      </c>
      <c r="B2704" s="1">
        <v>30001321</v>
      </c>
      <c r="C2704" s="1" t="s">
        <v>25</v>
      </c>
      <c r="D2704" s="1">
        <v>30001321</v>
      </c>
      <c r="E2704" s="1" t="s">
        <v>1162</v>
      </c>
      <c r="F2704" s="2">
        <v>1</v>
      </c>
      <c r="G2704" s="2" t="s">
        <v>13</v>
      </c>
      <c r="H2704" s="1">
        <v>5</v>
      </c>
      <c r="I2704" s="1">
        <v>7.4300000000000005E-2</v>
      </c>
      <c r="J2704" s="2" t="s">
        <v>8</v>
      </c>
    </row>
    <row r="2705" spans="1:10" ht="12" customHeight="1" x14ac:dyDescent="0.3">
      <c r="A2705" s="3" t="s">
        <v>22</v>
      </c>
      <c r="B2705" s="1">
        <v>30002322</v>
      </c>
      <c r="C2705" s="1" t="s">
        <v>25</v>
      </c>
      <c r="D2705" s="1">
        <v>30002322</v>
      </c>
      <c r="E2705" s="1" t="s">
        <v>1169</v>
      </c>
      <c r="F2705" s="2">
        <v>1</v>
      </c>
      <c r="G2705" s="2" t="s">
        <v>13</v>
      </c>
      <c r="H2705" s="1">
        <v>5</v>
      </c>
      <c r="I2705" s="1">
        <v>7.4300000000000005E-2</v>
      </c>
      <c r="J2705" s="2" t="s">
        <v>8</v>
      </c>
    </row>
    <row r="2706" spans="1:10" ht="12" customHeight="1" x14ac:dyDescent="0.3">
      <c r="A2706" s="3" t="s">
        <v>22</v>
      </c>
      <c r="B2706" s="1">
        <v>30002321</v>
      </c>
      <c r="C2706" s="1" t="s">
        <v>25</v>
      </c>
      <c r="D2706" s="1">
        <v>30002321</v>
      </c>
      <c r="E2706" s="1" t="s">
        <v>1172</v>
      </c>
      <c r="F2706" s="2">
        <v>1</v>
      </c>
      <c r="G2706" s="2" t="s">
        <v>13</v>
      </c>
      <c r="H2706" s="1">
        <v>5</v>
      </c>
      <c r="I2706" s="1">
        <v>7.4300000000000005E-2</v>
      </c>
      <c r="J2706" s="2" t="s">
        <v>8</v>
      </c>
    </row>
    <row r="2707" spans="1:10" ht="12" customHeight="1" x14ac:dyDescent="0.3">
      <c r="A2707" s="3" t="s">
        <v>22</v>
      </c>
      <c r="B2707" s="1">
        <v>20076002</v>
      </c>
      <c r="C2707" s="1" t="s">
        <v>25</v>
      </c>
      <c r="D2707" s="1">
        <v>20076002</v>
      </c>
      <c r="E2707" s="1" t="s">
        <v>1181</v>
      </c>
      <c r="F2707" s="2">
        <v>1</v>
      </c>
      <c r="G2707" s="2" t="s">
        <v>13</v>
      </c>
      <c r="H2707" s="1">
        <v>5</v>
      </c>
      <c r="I2707" s="1">
        <v>7.4300000000000005E-2</v>
      </c>
      <c r="J2707" s="2" t="s">
        <v>8</v>
      </c>
    </row>
    <row r="2708" spans="1:10" ht="12" customHeight="1" x14ac:dyDescent="0.3">
      <c r="A2708" s="3" t="s">
        <v>22</v>
      </c>
      <c r="B2708" s="1">
        <v>30002101</v>
      </c>
      <c r="C2708" s="1" t="s">
        <v>25</v>
      </c>
      <c r="D2708" s="1">
        <v>30002101</v>
      </c>
      <c r="E2708" s="1" t="s">
        <v>1185</v>
      </c>
      <c r="F2708" s="2">
        <v>1</v>
      </c>
      <c r="G2708" s="2" t="s">
        <v>13</v>
      </c>
      <c r="H2708" s="1">
        <v>5</v>
      </c>
      <c r="I2708" s="1">
        <v>7.4300000000000005E-2</v>
      </c>
      <c r="J2708" s="2" t="s">
        <v>8</v>
      </c>
    </row>
    <row r="2709" spans="1:10" ht="12" customHeight="1" x14ac:dyDescent="0.3">
      <c r="A2709" s="3" t="s">
        <v>22</v>
      </c>
      <c r="B2709" s="1">
        <v>30003303</v>
      </c>
      <c r="C2709" s="1" t="s">
        <v>25</v>
      </c>
      <c r="D2709" s="1">
        <v>30003303</v>
      </c>
      <c r="E2709" s="1" t="s">
        <v>1235</v>
      </c>
      <c r="F2709" s="2">
        <v>1</v>
      </c>
      <c r="G2709" s="2" t="s">
        <v>13</v>
      </c>
      <c r="H2709" s="1">
        <v>5</v>
      </c>
      <c r="I2709" s="1">
        <v>7.4300000000000005E-2</v>
      </c>
      <c r="J2709" s="2" t="s">
        <v>8</v>
      </c>
    </row>
    <row r="2710" spans="1:10" ht="12" customHeight="1" x14ac:dyDescent="0.3">
      <c r="A2710" s="3" t="s">
        <v>22</v>
      </c>
      <c r="B2710" s="1">
        <v>30003401</v>
      </c>
      <c r="C2710" s="1" t="s">
        <v>25</v>
      </c>
      <c r="D2710" s="1">
        <v>30003401</v>
      </c>
      <c r="E2710" s="1" t="s">
        <v>1242</v>
      </c>
      <c r="F2710" s="2">
        <v>1</v>
      </c>
      <c r="G2710" s="2" t="s">
        <v>13</v>
      </c>
      <c r="H2710" s="1">
        <v>5</v>
      </c>
      <c r="I2710" s="1">
        <v>7.4300000000000005E-2</v>
      </c>
      <c r="J2710" s="2" t="s">
        <v>8</v>
      </c>
    </row>
    <row r="2711" spans="1:10" ht="12" customHeight="1" x14ac:dyDescent="0.3">
      <c r="A2711" s="3" t="s">
        <v>22</v>
      </c>
      <c r="B2711" s="1">
        <v>30004202</v>
      </c>
      <c r="C2711" s="1" t="s">
        <v>25</v>
      </c>
      <c r="D2711" s="1">
        <v>30004202</v>
      </c>
      <c r="E2711" s="1" t="s">
        <v>1255</v>
      </c>
      <c r="F2711" s="2">
        <v>1</v>
      </c>
      <c r="G2711" s="2" t="s">
        <v>13</v>
      </c>
      <c r="H2711" s="1">
        <v>5</v>
      </c>
      <c r="I2711" s="1">
        <v>7.4300000000000005E-2</v>
      </c>
      <c r="J2711" s="2" t="s">
        <v>8</v>
      </c>
    </row>
    <row r="2712" spans="1:10" ht="12" customHeight="1" x14ac:dyDescent="0.3">
      <c r="A2712" s="3" t="s">
        <v>22</v>
      </c>
      <c r="B2712" s="1">
        <v>30003902</v>
      </c>
      <c r="C2712" s="1" t="s">
        <v>25</v>
      </c>
      <c r="D2712" s="1">
        <v>30003902</v>
      </c>
      <c r="E2712" s="1" t="s">
        <v>1256</v>
      </c>
      <c r="F2712" s="2">
        <v>1</v>
      </c>
      <c r="G2712" s="2" t="s">
        <v>13</v>
      </c>
      <c r="H2712" s="1">
        <v>5</v>
      </c>
      <c r="I2712" s="1">
        <v>7.4300000000000005E-2</v>
      </c>
      <c r="J2712" s="2" t="s">
        <v>8</v>
      </c>
    </row>
    <row r="2713" spans="1:10" ht="12" customHeight="1" x14ac:dyDescent="0.3">
      <c r="A2713" s="3" t="s">
        <v>22</v>
      </c>
      <c r="B2713" s="1">
        <v>30003901</v>
      </c>
      <c r="C2713" s="1" t="s">
        <v>25</v>
      </c>
      <c r="D2713" s="1">
        <v>30003901</v>
      </c>
      <c r="E2713" s="1" t="s">
        <v>1257</v>
      </c>
      <c r="F2713" s="2">
        <v>1</v>
      </c>
      <c r="G2713" s="2" t="s">
        <v>13</v>
      </c>
      <c r="H2713" s="1">
        <v>5</v>
      </c>
      <c r="I2713" s="1">
        <v>7.4300000000000005E-2</v>
      </c>
      <c r="J2713" s="2" t="s">
        <v>8</v>
      </c>
    </row>
    <row r="2714" spans="1:10" ht="12" customHeight="1" x14ac:dyDescent="0.3">
      <c r="A2714" s="3" t="s">
        <v>22</v>
      </c>
      <c r="B2714" s="1">
        <v>30004801</v>
      </c>
      <c r="C2714" s="1" t="s">
        <v>25</v>
      </c>
      <c r="D2714" s="1">
        <v>30004801</v>
      </c>
      <c r="E2714" s="1" t="s">
        <v>1259</v>
      </c>
      <c r="F2714" s="2">
        <v>1</v>
      </c>
      <c r="G2714" s="2" t="s">
        <v>13</v>
      </c>
      <c r="H2714" s="1">
        <v>5</v>
      </c>
      <c r="I2714" s="1">
        <v>7.4300000000000005E-2</v>
      </c>
      <c r="J2714" s="2" t="s">
        <v>8</v>
      </c>
    </row>
    <row r="2715" spans="1:10" ht="12" customHeight="1" x14ac:dyDescent="0.3">
      <c r="A2715" s="3" t="s">
        <v>22</v>
      </c>
      <c r="B2715" s="1">
        <v>30004802</v>
      </c>
      <c r="C2715" s="1" t="s">
        <v>25</v>
      </c>
      <c r="D2715" s="1">
        <v>30004802</v>
      </c>
      <c r="E2715" s="1" t="s">
        <v>1260</v>
      </c>
      <c r="F2715" s="2">
        <v>1</v>
      </c>
      <c r="G2715" s="2" t="s">
        <v>13</v>
      </c>
      <c r="H2715" s="1">
        <v>5</v>
      </c>
      <c r="I2715" s="1">
        <v>7.4300000000000005E-2</v>
      </c>
      <c r="J2715" s="2" t="s">
        <v>8</v>
      </c>
    </row>
    <row r="2716" spans="1:10" ht="12" customHeight="1" x14ac:dyDescent="0.3">
      <c r="A2716" s="3" t="s">
        <v>22</v>
      </c>
      <c r="B2716" s="1">
        <v>91032406</v>
      </c>
      <c r="C2716" s="1" t="s">
        <v>25</v>
      </c>
      <c r="D2716" s="1">
        <v>91032406</v>
      </c>
      <c r="E2716" s="1" t="s">
        <v>1272</v>
      </c>
      <c r="F2716" s="2">
        <v>1</v>
      </c>
      <c r="G2716" s="2" t="s">
        <v>13</v>
      </c>
      <c r="H2716" s="1">
        <v>5</v>
      </c>
      <c r="I2716" s="1">
        <v>7.4300000000000005E-2</v>
      </c>
      <c r="J2716" s="2" t="s">
        <v>8</v>
      </c>
    </row>
    <row r="2717" spans="1:10" ht="12" customHeight="1" x14ac:dyDescent="0.3">
      <c r="A2717" s="3" t="s">
        <v>22</v>
      </c>
      <c r="B2717" s="1">
        <v>91032606</v>
      </c>
      <c r="C2717" s="1" t="s">
        <v>25</v>
      </c>
      <c r="D2717" s="1">
        <v>91032606</v>
      </c>
      <c r="E2717" s="1" t="s">
        <v>1273</v>
      </c>
      <c r="F2717" s="2">
        <v>1</v>
      </c>
      <c r="G2717" s="2" t="s">
        <v>13</v>
      </c>
      <c r="H2717" s="1">
        <v>5</v>
      </c>
      <c r="I2717" s="1">
        <v>7.4300000000000005E-2</v>
      </c>
      <c r="J2717" s="2" t="s">
        <v>8</v>
      </c>
    </row>
    <row r="2718" spans="1:10" ht="12" customHeight="1" x14ac:dyDescent="0.3">
      <c r="A2718" s="3" t="s">
        <v>22</v>
      </c>
      <c r="B2718" s="1">
        <v>91033006</v>
      </c>
      <c r="C2718" s="1" t="s">
        <v>25</v>
      </c>
      <c r="D2718" s="1">
        <v>91033006</v>
      </c>
      <c r="E2718" s="1" t="s">
        <v>1274</v>
      </c>
      <c r="F2718" s="2">
        <v>1</v>
      </c>
      <c r="G2718" s="2" t="s">
        <v>13</v>
      </c>
      <c r="H2718" s="1">
        <v>5</v>
      </c>
      <c r="I2718" s="1">
        <v>7.4300000000000005E-2</v>
      </c>
      <c r="J2718" s="2" t="s">
        <v>8</v>
      </c>
    </row>
    <row r="2719" spans="1:10" ht="12" customHeight="1" x14ac:dyDescent="0.3">
      <c r="A2719" s="3" t="s">
        <v>22</v>
      </c>
      <c r="B2719" s="1">
        <v>92514001</v>
      </c>
      <c r="C2719" s="1" t="s">
        <v>25</v>
      </c>
      <c r="D2719" s="1">
        <v>92514001</v>
      </c>
      <c r="E2719" s="1" t="s">
        <v>1276</v>
      </c>
      <c r="F2719" s="2">
        <v>1</v>
      </c>
      <c r="G2719" s="2" t="s">
        <v>13</v>
      </c>
      <c r="H2719" s="1">
        <v>5</v>
      </c>
      <c r="I2719" s="1">
        <v>7.4300000000000005E-2</v>
      </c>
      <c r="J2719" s="2" t="s">
        <v>8</v>
      </c>
    </row>
    <row r="2720" spans="1:10" ht="12" customHeight="1" x14ac:dyDescent="0.3">
      <c r="A2720" s="3" t="s">
        <v>22</v>
      </c>
      <c r="B2720" s="1">
        <v>92014001</v>
      </c>
      <c r="C2720" s="1" t="s">
        <v>25</v>
      </c>
      <c r="D2720" s="1">
        <v>92014001</v>
      </c>
      <c r="E2720" s="1" t="s">
        <v>1279</v>
      </c>
      <c r="F2720" s="2">
        <v>1</v>
      </c>
      <c r="G2720" s="2" t="s">
        <v>13</v>
      </c>
      <c r="H2720" s="1">
        <v>5</v>
      </c>
      <c r="I2720" s="1">
        <v>7.4300000000000005E-2</v>
      </c>
      <c r="J2720" s="2" t="s">
        <v>8</v>
      </c>
    </row>
    <row r="2721" spans="1:10" ht="12" customHeight="1" x14ac:dyDescent="0.3">
      <c r="A2721" s="3" t="s">
        <v>22</v>
      </c>
      <c r="B2721" s="1">
        <v>30008507</v>
      </c>
      <c r="C2721" s="1" t="s">
        <v>25</v>
      </c>
      <c r="D2721" s="1">
        <v>30008507</v>
      </c>
      <c r="E2721" s="1" t="s">
        <v>1281</v>
      </c>
      <c r="F2721" s="2">
        <v>1</v>
      </c>
      <c r="G2721" s="2" t="s">
        <v>13</v>
      </c>
      <c r="H2721" s="1">
        <v>5</v>
      </c>
      <c r="I2721" s="1">
        <v>7.4300000000000005E-2</v>
      </c>
      <c r="J2721" s="2" t="s">
        <v>8</v>
      </c>
    </row>
    <row r="2722" spans="1:10" ht="12" customHeight="1" x14ac:dyDescent="0.3">
      <c r="A2722" s="3" t="s">
        <v>22</v>
      </c>
      <c r="B2722" s="1">
        <v>30008509</v>
      </c>
      <c r="C2722" s="1" t="s">
        <v>25</v>
      </c>
      <c r="D2722" s="1">
        <v>30008509</v>
      </c>
      <c r="E2722" s="1" t="s">
        <v>994</v>
      </c>
      <c r="F2722" s="2">
        <v>1</v>
      </c>
      <c r="G2722" s="2" t="s">
        <v>13</v>
      </c>
      <c r="H2722" s="1">
        <v>5</v>
      </c>
      <c r="I2722" s="1">
        <v>7.4300000000000005E-2</v>
      </c>
      <c r="J2722" s="2" t="s">
        <v>8</v>
      </c>
    </row>
    <row r="2723" spans="1:10" ht="12" customHeight="1" x14ac:dyDescent="0.3">
      <c r="A2723" s="3" t="s">
        <v>22</v>
      </c>
      <c r="B2723" s="1">
        <v>92016001</v>
      </c>
      <c r="C2723" s="1" t="s">
        <v>25</v>
      </c>
      <c r="D2723" s="1">
        <v>92016001</v>
      </c>
      <c r="E2723" s="1" t="s">
        <v>1297</v>
      </c>
      <c r="F2723" s="2">
        <v>1</v>
      </c>
      <c r="G2723" s="2" t="s">
        <v>13</v>
      </c>
      <c r="H2723" s="1">
        <v>5</v>
      </c>
      <c r="I2723" s="1">
        <v>7.4300000000000005E-2</v>
      </c>
      <c r="J2723" s="2" t="s">
        <v>8</v>
      </c>
    </row>
    <row r="2724" spans="1:10" ht="12" customHeight="1" x14ac:dyDescent="0.3">
      <c r="A2724" s="3" t="s">
        <v>22</v>
      </c>
      <c r="B2724" s="1">
        <v>30006101</v>
      </c>
      <c r="C2724" s="1" t="s">
        <v>25</v>
      </c>
      <c r="D2724" s="1">
        <v>30006101</v>
      </c>
      <c r="E2724" s="1" t="s">
        <v>1298</v>
      </c>
      <c r="F2724" s="2">
        <v>1</v>
      </c>
      <c r="G2724" s="2" t="s">
        <v>13</v>
      </c>
      <c r="H2724" s="1">
        <v>5</v>
      </c>
      <c r="I2724" s="1">
        <v>7.4300000000000005E-2</v>
      </c>
      <c r="J2724" s="2" t="s">
        <v>8</v>
      </c>
    </row>
    <row r="2725" spans="1:10" ht="12" customHeight="1" x14ac:dyDescent="0.3">
      <c r="A2725" s="3" t="s">
        <v>22</v>
      </c>
      <c r="B2725" s="1">
        <v>30006102</v>
      </c>
      <c r="C2725" s="1" t="s">
        <v>25</v>
      </c>
      <c r="D2725" s="1">
        <v>30006102</v>
      </c>
      <c r="E2725" s="1" t="s">
        <v>1307</v>
      </c>
      <c r="F2725" s="2">
        <v>1</v>
      </c>
      <c r="G2725" s="2" t="s">
        <v>13</v>
      </c>
      <c r="H2725" s="1">
        <v>5</v>
      </c>
      <c r="I2725" s="1">
        <v>7.4300000000000005E-2</v>
      </c>
      <c r="J2725" s="2" t="s">
        <v>8</v>
      </c>
    </row>
    <row r="2726" spans="1:10" ht="12" customHeight="1" x14ac:dyDescent="0.3">
      <c r="A2726" s="3" t="s">
        <v>22</v>
      </c>
      <c r="B2726" s="1">
        <v>200276101</v>
      </c>
      <c r="C2726" s="1" t="s">
        <v>25</v>
      </c>
      <c r="D2726" s="1">
        <v>200276101</v>
      </c>
      <c r="E2726" s="1" t="s">
        <v>1312</v>
      </c>
      <c r="F2726" s="2">
        <v>1</v>
      </c>
      <c r="G2726" s="2" t="s">
        <v>13</v>
      </c>
      <c r="H2726" s="1">
        <v>5</v>
      </c>
      <c r="I2726" s="1">
        <v>7.4300000000000005E-2</v>
      </c>
      <c r="J2726" s="2" t="s">
        <v>8</v>
      </c>
    </row>
    <row r="2727" spans="1:10" ht="12" customHeight="1" x14ac:dyDescent="0.3">
      <c r="A2727" s="3" t="s">
        <v>22</v>
      </c>
      <c r="B2727" s="1">
        <v>200277101</v>
      </c>
      <c r="C2727" s="1" t="s">
        <v>25</v>
      </c>
      <c r="D2727" s="1">
        <v>200277101</v>
      </c>
      <c r="E2727" s="1" t="s">
        <v>1313</v>
      </c>
      <c r="F2727" s="2">
        <v>1</v>
      </c>
      <c r="G2727" s="2" t="s">
        <v>13</v>
      </c>
      <c r="H2727" s="1">
        <v>5</v>
      </c>
      <c r="I2727" s="1">
        <v>7.4300000000000005E-2</v>
      </c>
      <c r="J2727" s="2" t="s">
        <v>8</v>
      </c>
    </row>
    <row r="2728" spans="1:10" ht="12" customHeight="1" x14ac:dyDescent="0.3">
      <c r="A2728" s="3" t="s">
        <v>22</v>
      </c>
      <c r="B2728" s="1">
        <v>30006801</v>
      </c>
      <c r="C2728" s="1" t="s">
        <v>25</v>
      </c>
      <c r="D2728" s="1">
        <v>30006801</v>
      </c>
      <c r="E2728" s="1" t="s">
        <v>1314</v>
      </c>
      <c r="F2728" s="2">
        <v>1</v>
      </c>
      <c r="G2728" s="2" t="s">
        <v>13</v>
      </c>
      <c r="H2728" s="1">
        <v>5</v>
      </c>
      <c r="I2728" s="1">
        <v>7.4300000000000005E-2</v>
      </c>
      <c r="J2728" s="2" t="s">
        <v>8</v>
      </c>
    </row>
    <row r="2729" spans="1:10" ht="12" customHeight="1" x14ac:dyDescent="0.3">
      <c r="A2729" s="3" t="s">
        <v>22</v>
      </c>
      <c r="B2729" s="1">
        <v>30003402</v>
      </c>
      <c r="C2729" s="1" t="s">
        <v>25</v>
      </c>
      <c r="D2729" s="1">
        <v>30003402</v>
      </c>
      <c r="E2729" s="1" t="s">
        <v>1241</v>
      </c>
      <c r="F2729" s="2">
        <v>1</v>
      </c>
      <c r="G2729" s="2" t="s">
        <v>13</v>
      </c>
      <c r="H2729" s="1">
        <v>5</v>
      </c>
      <c r="I2729" s="1">
        <v>7.4300000000000005E-2</v>
      </c>
      <c r="J2729" s="2" t="s">
        <v>8</v>
      </c>
    </row>
    <row r="2730" spans="1:10" ht="12" customHeight="1" x14ac:dyDescent="0.3">
      <c r="A2730" s="3" t="s">
        <v>22</v>
      </c>
      <c r="B2730" s="1">
        <v>30003402</v>
      </c>
      <c r="C2730" s="1" t="s">
        <v>25</v>
      </c>
      <c r="D2730" s="1">
        <v>30003402</v>
      </c>
      <c r="E2730" s="1" t="s">
        <v>1956</v>
      </c>
      <c r="F2730" s="2">
        <v>1</v>
      </c>
      <c r="G2730" s="2" t="s">
        <v>13</v>
      </c>
      <c r="H2730" s="1">
        <v>5</v>
      </c>
      <c r="I2730" s="1">
        <v>7.4300000000000005E-2</v>
      </c>
      <c r="J2730" s="2" t="s">
        <v>8</v>
      </c>
    </row>
    <row r="2731" spans="1:10" ht="12" customHeight="1" x14ac:dyDescent="0.3">
      <c r="A2731" s="3" t="s">
        <v>22</v>
      </c>
      <c r="B2731" s="1">
        <v>30003401</v>
      </c>
      <c r="C2731" s="1" t="s">
        <v>25</v>
      </c>
      <c r="D2731" s="1">
        <v>30003401</v>
      </c>
      <c r="E2731" s="1" t="s">
        <v>1957</v>
      </c>
      <c r="F2731" s="2">
        <v>1</v>
      </c>
      <c r="G2731" s="2" t="s">
        <v>13</v>
      </c>
      <c r="H2731" s="1">
        <v>5</v>
      </c>
      <c r="I2731" s="1">
        <v>7.4300000000000005E-2</v>
      </c>
      <c r="J2731" s="2" t="s">
        <v>8</v>
      </c>
    </row>
    <row r="2732" spans="1:10" ht="12" customHeight="1" x14ac:dyDescent="0.3">
      <c r="A2732" s="3" t="s">
        <v>22</v>
      </c>
      <c r="B2732" s="1">
        <v>30003902</v>
      </c>
      <c r="C2732" s="1" t="s">
        <v>25</v>
      </c>
      <c r="D2732" s="1">
        <v>30003902</v>
      </c>
      <c r="E2732" s="1" t="s">
        <v>1958</v>
      </c>
      <c r="F2732" s="2">
        <v>1</v>
      </c>
      <c r="G2732" s="2" t="s">
        <v>13</v>
      </c>
      <c r="H2732" s="1">
        <v>5</v>
      </c>
      <c r="I2732" s="1">
        <v>7.4300000000000005E-2</v>
      </c>
      <c r="J2732" s="2" t="s">
        <v>8</v>
      </c>
    </row>
    <row r="2733" spans="1:10" ht="12" customHeight="1" x14ac:dyDescent="0.3">
      <c r="A2733" s="3" t="s">
        <v>22</v>
      </c>
      <c r="B2733" s="1">
        <v>30003901</v>
      </c>
      <c r="C2733" s="1" t="s">
        <v>25</v>
      </c>
      <c r="D2733" s="1">
        <v>30003901</v>
      </c>
      <c r="E2733" s="1" t="s">
        <v>1959</v>
      </c>
      <c r="F2733" s="2">
        <v>1</v>
      </c>
      <c r="G2733" s="2" t="s">
        <v>13</v>
      </c>
      <c r="H2733" s="1">
        <v>5</v>
      </c>
      <c r="I2733" s="1">
        <v>7.4300000000000005E-2</v>
      </c>
      <c r="J2733" s="2" t="s">
        <v>8</v>
      </c>
    </row>
    <row r="2734" spans="1:10" ht="12" customHeight="1" x14ac:dyDescent="0.3">
      <c r="A2734" s="3" t="s">
        <v>22</v>
      </c>
      <c r="B2734" s="1">
        <v>30004801</v>
      </c>
      <c r="C2734" s="1" t="s">
        <v>25</v>
      </c>
      <c r="D2734" s="1">
        <v>30004801</v>
      </c>
      <c r="E2734" s="1" t="s">
        <v>1960</v>
      </c>
      <c r="F2734" s="2">
        <v>1</v>
      </c>
      <c r="G2734" s="2" t="s">
        <v>13</v>
      </c>
      <c r="H2734" s="1">
        <v>5</v>
      </c>
      <c r="I2734" s="1">
        <v>7.4300000000000005E-2</v>
      </c>
      <c r="J2734" s="2" t="s">
        <v>8</v>
      </c>
    </row>
    <row r="2735" spans="1:10" ht="12" customHeight="1" x14ac:dyDescent="0.3">
      <c r="A2735" s="3" t="s">
        <v>22</v>
      </c>
      <c r="B2735" s="1">
        <v>30004802</v>
      </c>
      <c r="C2735" s="1" t="s">
        <v>25</v>
      </c>
      <c r="D2735" s="1">
        <v>30004802</v>
      </c>
      <c r="E2735" s="1" t="s">
        <v>1961</v>
      </c>
      <c r="F2735" s="2">
        <v>1</v>
      </c>
      <c r="G2735" s="2" t="s">
        <v>13</v>
      </c>
      <c r="H2735" s="1">
        <v>5</v>
      </c>
      <c r="I2735" s="1">
        <v>7.4300000000000005E-2</v>
      </c>
      <c r="J2735" s="2" t="s">
        <v>8</v>
      </c>
    </row>
    <row r="2736" spans="1:10" ht="12" customHeight="1" x14ac:dyDescent="0.3">
      <c r="A2736" s="3" t="s">
        <v>22</v>
      </c>
      <c r="B2736" s="1">
        <v>30003607</v>
      </c>
      <c r="C2736" s="1" t="s">
        <v>25</v>
      </c>
      <c r="D2736" s="1">
        <v>30003607</v>
      </c>
      <c r="E2736" s="1" t="s">
        <v>1962</v>
      </c>
      <c r="F2736" s="2">
        <v>1</v>
      </c>
      <c r="G2736" s="2" t="s">
        <v>13</v>
      </c>
      <c r="H2736" s="1">
        <v>5</v>
      </c>
      <c r="I2736" s="1">
        <v>7.4300000000000005E-2</v>
      </c>
      <c r="J2736" s="2" t="s">
        <v>8</v>
      </c>
    </row>
    <row r="2737" spans="1:10" ht="12" customHeight="1" x14ac:dyDescent="0.3">
      <c r="A2737" s="3" t="s">
        <v>22</v>
      </c>
      <c r="B2737" s="1">
        <v>30003622</v>
      </c>
      <c r="C2737" s="1" t="s">
        <v>25</v>
      </c>
      <c r="D2737" s="1">
        <v>30003622</v>
      </c>
      <c r="E2737" s="1" t="s">
        <v>1963</v>
      </c>
      <c r="F2737" s="2">
        <v>1</v>
      </c>
      <c r="G2737" s="2" t="s">
        <v>13</v>
      </c>
      <c r="H2737" s="1">
        <v>5</v>
      </c>
      <c r="I2737" s="1">
        <v>7.4300000000000005E-2</v>
      </c>
      <c r="J2737" s="2" t="s">
        <v>8</v>
      </c>
    </row>
    <row r="2738" spans="1:10" ht="12" customHeight="1" x14ac:dyDescent="0.3">
      <c r="A2738" s="3" t="s">
        <v>22</v>
      </c>
      <c r="B2738" s="1">
        <v>30003623</v>
      </c>
      <c r="C2738" s="1" t="s">
        <v>25</v>
      </c>
      <c r="D2738" s="1">
        <v>30003623</v>
      </c>
      <c r="E2738" s="1" t="s">
        <v>1964</v>
      </c>
      <c r="F2738" s="2">
        <v>1</v>
      </c>
      <c r="G2738" s="2" t="s">
        <v>13</v>
      </c>
      <c r="H2738" s="1">
        <v>5</v>
      </c>
      <c r="I2738" s="1">
        <v>7.4300000000000005E-2</v>
      </c>
      <c r="J2738" s="2" t="s">
        <v>8</v>
      </c>
    </row>
    <row r="2739" spans="1:10" ht="12" customHeight="1" x14ac:dyDescent="0.3">
      <c r="A2739" s="3" t="s">
        <v>22</v>
      </c>
      <c r="B2739" s="1">
        <v>30003621</v>
      </c>
      <c r="C2739" s="1" t="s">
        <v>25</v>
      </c>
      <c r="D2739" s="1">
        <v>30003621</v>
      </c>
      <c r="E2739" s="1" t="s">
        <v>1965</v>
      </c>
      <c r="F2739" s="2">
        <v>1</v>
      </c>
      <c r="G2739" s="2" t="s">
        <v>13</v>
      </c>
      <c r="H2739" s="1">
        <v>5</v>
      </c>
      <c r="I2739" s="1">
        <v>7.4300000000000005E-2</v>
      </c>
      <c r="J2739" s="2" t="s">
        <v>8</v>
      </c>
    </row>
    <row r="2740" spans="1:10" ht="12" customHeight="1" x14ac:dyDescent="0.3">
      <c r="A2740" s="3" t="s">
        <v>22</v>
      </c>
      <c r="B2740" s="1">
        <v>30003616</v>
      </c>
      <c r="C2740" s="1" t="s">
        <v>25</v>
      </c>
      <c r="D2740" s="1">
        <v>30003616</v>
      </c>
      <c r="E2740" s="1" t="s">
        <v>1966</v>
      </c>
      <c r="F2740" s="2">
        <v>1</v>
      </c>
      <c r="G2740" s="2" t="s">
        <v>13</v>
      </c>
      <c r="H2740" s="1">
        <v>5</v>
      </c>
      <c r="I2740" s="1">
        <v>7.4300000000000005E-2</v>
      </c>
      <c r="J2740" s="2" t="s">
        <v>8</v>
      </c>
    </row>
    <row r="2741" spans="1:10" ht="12" customHeight="1" x14ac:dyDescent="0.3">
      <c r="A2741" s="3" t="s">
        <v>22</v>
      </c>
      <c r="B2741" s="1">
        <v>30003619</v>
      </c>
      <c r="C2741" s="1" t="s">
        <v>25</v>
      </c>
      <c r="D2741" s="1">
        <v>30003619</v>
      </c>
      <c r="E2741" s="1" t="s">
        <v>1967</v>
      </c>
      <c r="F2741" s="2">
        <v>1</v>
      </c>
      <c r="G2741" s="2" t="s">
        <v>13</v>
      </c>
      <c r="H2741" s="1">
        <v>5</v>
      </c>
      <c r="I2741" s="1">
        <v>7.4300000000000005E-2</v>
      </c>
      <c r="J2741" s="2" t="s">
        <v>8</v>
      </c>
    </row>
    <row r="2742" spans="1:10" ht="12" customHeight="1" x14ac:dyDescent="0.3">
      <c r="A2742" s="3" t="s">
        <v>22</v>
      </c>
      <c r="B2742" s="1">
        <v>30003606</v>
      </c>
      <c r="C2742" s="1" t="s">
        <v>25</v>
      </c>
      <c r="D2742" s="1">
        <v>30003606</v>
      </c>
      <c r="E2742" s="1" t="s">
        <v>1968</v>
      </c>
      <c r="F2742" s="2">
        <v>1</v>
      </c>
      <c r="G2742" s="2" t="s">
        <v>13</v>
      </c>
      <c r="H2742" s="1">
        <v>5</v>
      </c>
      <c r="I2742" s="1">
        <v>7.4300000000000005E-2</v>
      </c>
      <c r="J2742" s="2" t="s">
        <v>8</v>
      </c>
    </row>
    <row r="2743" spans="1:10" ht="12" customHeight="1" x14ac:dyDescent="0.3">
      <c r="A2743" s="3" t="s">
        <v>22</v>
      </c>
      <c r="B2743" s="1">
        <v>30005193</v>
      </c>
      <c r="C2743" s="1" t="s">
        <v>25</v>
      </c>
      <c r="D2743" s="1">
        <v>30005193</v>
      </c>
      <c r="E2743" s="1" t="s">
        <v>1969</v>
      </c>
      <c r="F2743" s="2">
        <v>1</v>
      </c>
      <c r="G2743" s="2" t="s">
        <v>13</v>
      </c>
      <c r="H2743" s="1">
        <v>5</v>
      </c>
      <c r="I2743" s="1">
        <v>7.4300000000000005E-2</v>
      </c>
      <c r="J2743" s="2" t="s">
        <v>8</v>
      </c>
    </row>
    <row r="2744" spans="1:10" ht="12" customHeight="1" x14ac:dyDescent="0.3">
      <c r="A2744" s="3" t="s">
        <v>22</v>
      </c>
      <c r="B2744" s="1">
        <v>30005192</v>
      </c>
      <c r="C2744" s="1" t="s">
        <v>25</v>
      </c>
      <c r="D2744" s="1">
        <v>30005192</v>
      </c>
      <c r="E2744" s="1" t="s">
        <v>1970</v>
      </c>
      <c r="F2744" s="2">
        <v>1</v>
      </c>
      <c r="G2744" s="2" t="s">
        <v>13</v>
      </c>
      <c r="H2744" s="1">
        <v>5</v>
      </c>
      <c r="I2744" s="1">
        <v>7.4300000000000005E-2</v>
      </c>
      <c r="J2744" s="2" t="s">
        <v>8</v>
      </c>
    </row>
    <row r="2745" spans="1:10" ht="12" customHeight="1" x14ac:dyDescent="0.3">
      <c r="A2745" s="3" t="s">
        <v>22</v>
      </c>
      <c r="B2745" s="1">
        <v>30008401</v>
      </c>
      <c r="C2745" s="1" t="s">
        <v>25</v>
      </c>
      <c r="D2745" s="1">
        <v>30008401</v>
      </c>
      <c r="E2745" s="1" t="s">
        <v>1971</v>
      </c>
      <c r="F2745" s="2">
        <v>1</v>
      </c>
      <c r="G2745" s="2" t="s">
        <v>13</v>
      </c>
      <c r="H2745" s="1">
        <v>5</v>
      </c>
      <c r="I2745" s="1">
        <v>7.4300000000000005E-2</v>
      </c>
      <c r="J2745" s="2" t="s">
        <v>8</v>
      </c>
    </row>
    <row r="2746" spans="1:10" ht="12" customHeight="1" x14ac:dyDescent="0.3">
      <c r="A2746" s="3" t="s">
        <v>22</v>
      </c>
      <c r="B2746" s="1">
        <v>30008501</v>
      </c>
      <c r="C2746" s="1" t="s">
        <v>25</v>
      </c>
      <c r="D2746" s="1">
        <v>30008501</v>
      </c>
      <c r="E2746" s="1" t="s">
        <v>1972</v>
      </c>
      <c r="F2746" s="2">
        <v>1</v>
      </c>
      <c r="G2746" s="2" t="s">
        <v>13</v>
      </c>
      <c r="H2746" s="1">
        <v>5</v>
      </c>
      <c r="I2746" s="1">
        <v>7.4300000000000005E-2</v>
      </c>
      <c r="J2746" s="2" t="s">
        <v>8</v>
      </c>
    </row>
    <row r="2747" spans="1:10" ht="12" customHeight="1" x14ac:dyDescent="0.3">
      <c r="A2747" s="3" t="s">
        <v>22</v>
      </c>
      <c r="B2747" s="1">
        <v>30008509</v>
      </c>
      <c r="C2747" s="1" t="s">
        <v>25</v>
      </c>
      <c r="D2747" s="1">
        <v>30008509</v>
      </c>
      <c r="E2747" s="1" t="s">
        <v>1973</v>
      </c>
      <c r="F2747" s="2">
        <v>1</v>
      </c>
      <c r="G2747" s="2" t="s">
        <v>13</v>
      </c>
      <c r="H2747" s="1">
        <v>5</v>
      </c>
      <c r="I2747" s="1">
        <v>7.4300000000000005E-2</v>
      </c>
      <c r="J2747" s="2" t="s">
        <v>8</v>
      </c>
    </row>
    <row r="2748" spans="1:10" ht="12" customHeight="1" x14ac:dyDescent="0.3">
      <c r="A2748" s="3" t="s">
        <v>22</v>
      </c>
      <c r="B2748" s="1">
        <v>30008305</v>
      </c>
      <c r="C2748" s="1" t="s">
        <v>25</v>
      </c>
      <c r="D2748" s="1">
        <v>30008305</v>
      </c>
      <c r="E2748" s="1" t="s">
        <v>1974</v>
      </c>
      <c r="F2748" s="2">
        <v>1</v>
      </c>
      <c r="G2748" s="2" t="s">
        <v>13</v>
      </c>
      <c r="H2748" s="1">
        <v>5</v>
      </c>
      <c r="I2748" s="1">
        <v>7.4300000000000005E-2</v>
      </c>
      <c r="J2748" s="2" t="s">
        <v>8</v>
      </c>
    </row>
    <row r="2749" spans="1:10" ht="12" customHeight="1" x14ac:dyDescent="0.3">
      <c r="A2749" s="3" t="s">
        <v>22</v>
      </c>
      <c r="B2749" s="1">
        <v>30006101</v>
      </c>
      <c r="C2749" s="1" t="s">
        <v>25</v>
      </c>
      <c r="D2749" s="1">
        <v>30006101</v>
      </c>
      <c r="E2749" s="1" t="s">
        <v>1975</v>
      </c>
      <c r="F2749" s="2">
        <v>1</v>
      </c>
      <c r="G2749" s="2" t="s">
        <v>13</v>
      </c>
      <c r="H2749" s="1">
        <v>5</v>
      </c>
      <c r="I2749" s="1">
        <v>7.4300000000000005E-2</v>
      </c>
      <c r="J2749" s="2" t="s">
        <v>8</v>
      </c>
    </row>
    <row r="2750" spans="1:10" ht="12" customHeight="1" x14ac:dyDescent="0.3">
      <c r="A2750" s="3" t="s">
        <v>22</v>
      </c>
      <c r="B2750" s="1">
        <v>30006102</v>
      </c>
      <c r="C2750" s="1" t="s">
        <v>25</v>
      </c>
      <c r="D2750" s="1">
        <v>30006102</v>
      </c>
      <c r="E2750" s="1" t="s">
        <v>1976</v>
      </c>
      <c r="F2750" s="2">
        <v>1</v>
      </c>
      <c r="G2750" s="2" t="s">
        <v>13</v>
      </c>
      <c r="H2750" s="1">
        <v>5</v>
      </c>
      <c r="I2750" s="1">
        <v>7.4300000000000005E-2</v>
      </c>
      <c r="J2750" s="2" t="s">
        <v>8</v>
      </c>
    </row>
    <row r="2751" spans="1:10" ht="12" customHeight="1" x14ac:dyDescent="0.3">
      <c r="A2751" s="3" t="s">
        <v>22</v>
      </c>
      <c r="B2751" s="1">
        <v>30008502</v>
      </c>
      <c r="C2751" s="1" t="s">
        <v>25</v>
      </c>
      <c r="D2751" s="1">
        <v>30008502</v>
      </c>
      <c r="E2751" s="1" t="s">
        <v>1977</v>
      </c>
      <c r="F2751" s="2">
        <v>1</v>
      </c>
      <c r="G2751" s="2" t="s">
        <v>13</v>
      </c>
      <c r="H2751" s="1">
        <v>5</v>
      </c>
      <c r="I2751" s="1">
        <v>7.4300000000000005E-2</v>
      </c>
      <c r="J2751" s="2" t="s">
        <v>8</v>
      </c>
    </row>
    <row r="2752" spans="1:10" ht="12" customHeight="1" x14ac:dyDescent="0.3">
      <c r="A2752" s="3" t="s">
        <v>22</v>
      </c>
      <c r="B2752" s="1">
        <v>30008301</v>
      </c>
      <c r="C2752" s="1" t="s">
        <v>25</v>
      </c>
      <c r="D2752" s="1">
        <v>30008301</v>
      </c>
      <c r="E2752" s="1" t="s">
        <v>1978</v>
      </c>
      <c r="F2752" s="2">
        <v>1</v>
      </c>
      <c r="G2752" s="2" t="s">
        <v>13</v>
      </c>
      <c r="H2752" s="1">
        <v>5</v>
      </c>
      <c r="I2752" s="1">
        <v>7.4300000000000005E-2</v>
      </c>
      <c r="J2752" s="2" t="s">
        <v>8</v>
      </c>
    </row>
    <row r="2753" spans="1:10" ht="12" customHeight="1" x14ac:dyDescent="0.3">
      <c r="A2753" s="3" t="s">
        <v>22</v>
      </c>
      <c r="B2753" s="1">
        <v>30008403</v>
      </c>
      <c r="C2753" s="1" t="s">
        <v>25</v>
      </c>
      <c r="D2753" s="1">
        <v>30008403</v>
      </c>
      <c r="E2753" s="1" t="s">
        <v>1979</v>
      </c>
      <c r="F2753" s="2">
        <v>1</v>
      </c>
      <c r="G2753" s="2" t="s">
        <v>13</v>
      </c>
      <c r="H2753" s="1">
        <v>5</v>
      </c>
      <c r="I2753" s="1">
        <v>7.4300000000000005E-2</v>
      </c>
      <c r="J2753" s="2" t="s">
        <v>8</v>
      </c>
    </row>
    <row r="2754" spans="1:10" ht="12" customHeight="1" x14ac:dyDescent="0.3">
      <c r="A2754" s="3" t="s">
        <v>22</v>
      </c>
      <c r="B2754" s="1">
        <v>200306101</v>
      </c>
      <c r="C2754" s="1" t="s">
        <v>25</v>
      </c>
      <c r="D2754" s="1">
        <v>200306101</v>
      </c>
      <c r="E2754" s="1" t="s">
        <v>1980</v>
      </c>
      <c r="F2754" s="2">
        <v>1</v>
      </c>
      <c r="G2754" s="2" t="s">
        <v>13</v>
      </c>
      <c r="H2754" s="1">
        <v>5</v>
      </c>
      <c r="I2754" s="1">
        <v>7.4300000000000005E-2</v>
      </c>
      <c r="J2754" s="2" t="s">
        <v>8</v>
      </c>
    </row>
    <row r="2755" spans="1:10" ht="12" customHeight="1" x14ac:dyDescent="0.3">
      <c r="A2755" s="3" t="s">
        <v>22</v>
      </c>
      <c r="B2755" s="1">
        <v>200306103</v>
      </c>
      <c r="C2755" s="1" t="s">
        <v>25</v>
      </c>
      <c r="D2755" s="1">
        <v>200306103</v>
      </c>
      <c r="E2755" s="1" t="s">
        <v>1981</v>
      </c>
      <c r="F2755" s="2">
        <v>1</v>
      </c>
      <c r="G2755" s="2" t="s">
        <v>13</v>
      </c>
      <c r="H2755" s="1">
        <v>5</v>
      </c>
      <c r="I2755" s="1">
        <v>7.4300000000000005E-2</v>
      </c>
      <c r="J2755" s="2" t="s">
        <v>8</v>
      </c>
    </row>
    <row r="2756" spans="1:10" ht="12" customHeight="1" x14ac:dyDescent="0.3">
      <c r="A2756" s="3" t="s">
        <v>22</v>
      </c>
      <c r="B2756" s="1">
        <v>200306102</v>
      </c>
      <c r="C2756" s="1" t="s">
        <v>25</v>
      </c>
      <c r="D2756" s="1">
        <v>200306102</v>
      </c>
      <c r="E2756" s="1" t="s">
        <v>1982</v>
      </c>
      <c r="F2756" s="2">
        <v>1</v>
      </c>
      <c r="G2756" s="2" t="s">
        <v>13</v>
      </c>
      <c r="H2756" s="1">
        <v>5</v>
      </c>
      <c r="I2756" s="1">
        <v>7.4300000000000005E-2</v>
      </c>
      <c r="J2756" s="2" t="s">
        <v>8</v>
      </c>
    </row>
    <row r="2757" spans="1:10" ht="12" customHeight="1" x14ac:dyDescent="0.3">
      <c r="A2757" s="3" t="s">
        <v>22</v>
      </c>
      <c r="B2757" s="1">
        <v>200308204</v>
      </c>
      <c r="C2757" s="1" t="s">
        <v>25</v>
      </c>
      <c r="D2757" s="1">
        <v>200308204</v>
      </c>
      <c r="E2757" s="1" t="s">
        <v>1983</v>
      </c>
      <c r="F2757" s="2">
        <v>1</v>
      </c>
      <c r="G2757" s="2" t="s">
        <v>13</v>
      </c>
      <c r="H2757" s="1">
        <v>5</v>
      </c>
      <c r="I2757" s="1">
        <v>7.4300000000000005E-2</v>
      </c>
      <c r="J2757" s="2" t="s">
        <v>8</v>
      </c>
    </row>
    <row r="2758" spans="1:10" ht="12" customHeight="1" x14ac:dyDescent="0.3">
      <c r="A2758" s="3" t="s">
        <v>22</v>
      </c>
      <c r="B2758" s="1">
        <v>200308205</v>
      </c>
      <c r="C2758" s="1" t="s">
        <v>25</v>
      </c>
      <c r="D2758" s="1">
        <v>200308205</v>
      </c>
      <c r="E2758" s="1" t="s">
        <v>1984</v>
      </c>
      <c r="F2758" s="2">
        <v>1</v>
      </c>
      <c r="G2758" s="2" t="s">
        <v>13</v>
      </c>
      <c r="H2758" s="1">
        <v>5</v>
      </c>
      <c r="I2758" s="1">
        <v>7.4300000000000005E-2</v>
      </c>
      <c r="J2758" s="2" t="s">
        <v>8</v>
      </c>
    </row>
    <row r="2759" spans="1:10" ht="12" customHeight="1" x14ac:dyDescent="0.3">
      <c r="A2759" s="3" t="s">
        <v>22</v>
      </c>
      <c r="B2759" s="1">
        <v>30008402</v>
      </c>
      <c r="C2759" s="1" t="s">
        <v>25</v>
      </c>
      <c r="D2759" s="1">
        <v>30008402</v>
      </c>
      <c r="E2759" s="1" t="s">
        <v>1985</v>
      </c>
      <c r="F2759" s="2">
        <v>1</v>
      </c>
      <c r="G2759" s="2" t="s">
        <v>13</v>
      </c>
      <c r="H2759" s="1">
        <v>5</v>
      </c>
      <c r="I2759" s="1">
        <v>7.4300000000000005E-2</v>
      </c>
      <c r="J2759" s="2" t="s">
        <v>8</v>
      </c>
    </row>
    <row r="2760" spans="1:10" ht="12" customHeight="1" x14ac:dyDescent="0.3">
      <c r="A2760" s="3" t="s">
        <v>22</v>
      </c>
      <c r="B2760" s="1">
        <v>30008404</v>
      </c>
      <c r="C2760" s="1" t="s">
        <v>25</v>
      </c>
      <c r="D2760" s="1">
        <v>30008404</v>
      </c>
      <c r="E2760" s="1" t="s">
        <v>1986</v>
      </c>
      <c r="F2760" s="2">
        <v>1</v>
      </c>
      <c r="G2760" s="2" t="s">
        <v>13</v>
      </c>
      <c r="H2760" s="1">
        <v>5</v>
      </c>
      <c r="I2760" s="1">
        <v>7.4300000000000005E-2</v>
      </c>
      <c r="J2760" s="2" t="s">
        <v>8</v>
      </c>
    </row>
    <row r="2761" spans="1:10" ht="12" customHeight="1" x14ac:dyDescent="0.3">
      <c r="A2761" s="3" t="s">
        <v>22</v>
      </c>
      <c r="B2761" s="1">
        <v>30008302</v>
      </c>
      <c r="C2761" s="1" t="s">
        <v>25</v>
      </c>
      <c r="D2761" s="1">
        <v>30008302</v>
      </c>
      <c r="E2761" s="1" t="s">
        <v>1987</v>
      </c>
      <c r="F2761" s="2">
        <v>1</v>
      </c>
      <c r="G2761" s="2" t="s">
        <v>13</v>
      </c>
      <c r="H2761" s="1">
        <v>5</v>
      </c>
      <c r="I2761" s="1">
        <v>7.4300000000000005E-2</v>
      </c>
      <c r="J2761" s="2" t="s">
        <v>8</v>
      </c>
    </row>
    <row r="2762" spans="1:10" ht="12" customHeight="1" x14ac:dyDescent="0.3">
      <c r="A2762" s="3" t="s">
        <v>62</v>
      </c>
      <c r="B2762" s="1">
        <v>30002204</v>
      </c>
      <c r="C2762" s="1" t="s">
        <v>31</v>
      </c>
      <c r="D2762" s="1">
        <v>30002204</v>
      </c>
      <c r="E2762" s="1" t="s">
        <v>2319</v>
      </c>
      <c r="F2762" s="2">
        <v>1</v>
      </c>
      <c r="G2762" s="2" t="s">
        <v>13</v>
      </c>
      <c r="H2762" s="1">
        <v>0</v>
      </c>
      <c r="I2762" s="1">
        <v>1.75</v>
      </c>
      <c r="J2762" s="2" t="s">
        <v>8</v>
      </c>
    </row>
    <row r="2763" spans="1:10" ht="12" customHeight="1" x14ac:dyDescent="0.3">
      <c r="A2763" s="3" t="s">
        <v>62</v>
      </c>
      <c r="B2763" s="1">
        <v>30003511</v>
      </c>
      <c r="C2763" s="1" t="s">
        <v>31</v>
      </c>
      <c r="D2763" s="1">
        <v>30003511</v>
      </c>
      <c r="E2763" s="1" t="s">
        <v>2320</v>
      </c>
      <c r="F2763" s="2">
        <v>1</v>
      </c>
      <c r="G2763" s="2" t="s">
        <v>13</v>
      </c>
      <c r="H2763" s="1">
        <v>0</v>
      </c>
      <c r="I2763" s="1">
        <v>1.75</v>
      </c>
      <c r="J2763" s="2" t="s">
        <v>8</v>
      </c>
    </row>
    <row r="2764" spans="1:10" ht="12" customHeight="1" x14ac:dyDescent="0.3">
      <c r="A2764" s="3" t="s">
        <v>62</v>
      </c>
      <c r="B2764" s="1">
        <v>30009011</v>
      </c>
      <c r="C2764" s="1" t="s">
        <v>31</v>
      </c>
      <c r="D2764" s="1">
        <v>30009011</v>
      </c>
      <c r="E2764" s="1" t="s">
        <v>2321</v>
      </c>
      <c r="F2764" s="2">
        <v>1</v>
      </c>
      <c r="G2764" s="2" t="s">
        <v>13</v>
      </c>
      <c r="H2764" s="1">
        <v>0</v>
      </c>
      <c r="I2764" s="1">
        <v>1.75</v>
      </c>
      <c r="J2764" s="2" t="s">
        <v>8</v>
      </c>
    </row>
    <row r="2765" spans="1:10" ht="12" customHeight="1" x14ac:dyDescent="0.3">
      <c r="A2765" s="3" t="s">
        <v>62</v>
      </c>
      <c r="B2765" s="1">
        <v>30008805</v>
      </c>
      <c r="C2765" s="1" t="s">
        <v>31</v>
      </c>
      <c r="D2765" s="1">
        <v>30008805</v>
      </c>
      <c r="E2765" s="1" t="s">
        <v>2322</v>
      </c>
      <c r="F2765" s="2">
        <v>1</v>
      </c>
      <c r="G2765" s="2" t="s">
        <v>13</v>
      </c>
      <c r="H2765" s="1">
        <v>0</v>
      </c>
      <c r="I2765" s="1">
        <v>1.75</v>
      </c>
      <c r="J2765" s="2" t="s">
        <v>8</v>
      </c>
    </row>
    <row r="2766" spans="1:10" ht="12" customHeight="1" x14ac:dyDescent="0.3">
      <c r="A2766" s="3" t="s">
        <v>62</v>
      </c>
      <c r="B2766" s="1">
        <v>30002209</v>
      </c>
      <c r="C2766" s="1" t="s">
        <v>31</v>
      </c>
      <c r="D2766" s="1">
        <v>30002209</v>
      </c>
      <c r="E2766" s="1" t="s">
        <v>2323</v>
      </c>
      <c r="F2766" s="2">
        <v>1</v>
      </c>
      <c r="G2766" s="2" t="s">
        <v>13</v>
      </c>
      <c r="H2766" s="1">
        <v>0</v>
      </c>
      <c r="I2766" s="1">
        <v>1.75</v>
      </c>
      <c r="J2766" s="2" t="s">
        <v>8</v>
      </c>
    </row>
    <row r="2767" spans="1:10" ht="12" customHeight="1" x14ac:dyDescent="0.3">
      <c r="A2767" s="3" t="s">
        <v>62</v>
      </c>
      <c r="B2767" s="1">
        <v>30003512</v>
      </c>
      <c r="C2767" s="1" t="s">
        <v>31</v>
      </c>
      <c r="D2767" s="1">
        <v>30003512</v>
      </c>
      <c r="E2767" s="1" t="s">
        <v>2324</v>
      </c>
      <c r="F2767" s="2">
        <v>1</v>
      </c>
      <c r="G2767" s="2" t="s">
        <v>13</v>
      </c>
      <c r="H2767" s="1">
        <v>0</v>
      </c>
      <c r="I2767" s="1">
        <v>1.75</v>
      </c>
      <c r="J2767" s="2" t="s">
        <v>8</v>
      </c>
    </row>
    <row r="2768" spans="1:10" ht="12" customHeight="1" x14ac:dyDescent="0.3">
      <c r="A2768" s="3" t="s">
        <v>62</v>
      </c>
      <c r="B2768" s="1">
        <v>30009012</v>
      </c>
      <c r="C2768" s="1" t="s">
        <v>31</v>
      </c>
      <c r="D2768" s="1">
        <v>30009012</v>
      </c>
      <c r="E2768" s="1" t="s">
        <v>2325</v>
      </c>
      <c r="F2768" s="2">
        <v>1</v>
      </c>
      <c r="G2768" s="2" t="s">
        <v>13</v>
      </c>
      <c r="H2768" s="1">
        <v>0</v>
      </c>
      <c r="I2768" s="1">
        <v>1.75</v>
      </c>
      <c r="J2768" s="2" t="s">
        <v>8</v>
      </c>
    </row>
    <row r="2769" spans="1:10" ht="12" customHeight="1" x14ac:dyDescent="0.3">
      <c r="A2769" s="3" t="s">
        <v>62</v>
      </c>
      <c r="B2769" s="1">
        <v>30008006</v>
      </c>
      <c r="C2769" s="1" t="s">
        <v>31</v>
      </c>
      <c r="D2769" s="1">
        <v>30008006</v>
      </c>
      <c r="E2769" s="1" t="s">
        <v>1880</v>
      </c>
      <c r="F2769" s="2">
        <v>1</v>
      </c>
      <c r="G2769" s="2" t="s">
        <v>13</v>
      </c>
      <c r="H2769" s="1">
        <v>0</v>
      </c>
      <c r="I2769" s="1">
        <v>1.75</v>
      </c>
      <c r="J2769" s="2" t="s">
        <v>8</v>
      </c>
    </row>
    <row r="2770" spans="1:10" ht="12" customHeight="1" x14ac:dyDescent="0.3">
      <c r="A2770" s="3" t="s">
        <v>62</v>
      </c>
      <c r="B2770" s="1">
        <v>30007001</v>
      </c>
      <c r="C2770" s="1" t="s">
        <v>31</v>
      </c>
      <c r="D2770" s="1">
        <v>30007001</v>
      </c>
      <c r="E2770" s="1" t="s">
        <v>1881</v>
      </c>
      <c r="F2770" s="2">
        <v>1</v>
      </c>
      <c r="G2770" s="2" t="s">
        <v>13</v>
      </c>
      <c r="H2770" s="1">
        <v>0</v>
      </c>
      <c r="I2770" s="1">
        <v>1.75</v>
      </c>
      <c r="J2770" s="2" t="s">
        <v>8</v>
      </c>
    </row>
    <row r="2771" spans="1:10" ht="12" customHeight="1" x14ac:dyDescent="0.3">
      <c r="A2771" s="3" t="s">
        <v>62</v>
      </c>
      <c r="B2771" s="1">
        <v>30003507</v>
      </c>
      <c r="C2771" s="1" t="s">
        <v>31</v>
      </c>
      <c r="D2771" s="1">
        <v>30003507</v>
      </c>
      <c r="E2771" s="1" t="s">
        <v>1882</v>
      </c>
      <c r="F2771" s="2">
        <v>1</v>
      </c>
      <c r="G2771" s="2" t="s">
        <v>13</v>
      </c>
      <c r="H2771" s="1">
        <v>0</v>
      </c>
      <c r="I2771" s="1">
        <v>1.75</v>
      </c>
      <c r="J2771" s="2" t="s">
        <v>8</v>
      </c>
    </row>
    <row r="2772" spans="1:10" ht="12" customHeight="1" x14ac:dyDescent="0.3">
      <c r="A2772" s="3" t="s">
        <v>62</v>
      </c>
      <c r="B2772" s="1">
        <v>30009605</v>
      </c>
      <c r="C2772" s="1" t="s">
        <v>31</v>
      </c>
      <c r="D2772" s="1">
        <v>30009605</v>
      </c>
      <c r="E2772" s="1" t="s">
        <v>1883</v>
      </c>
      <c r="F2772" s="2">
        <v>1</v>
      </c>
      <c r="G2772" s="2" t="s">
        <v>13</v>
      </c>
      <c r="H2772" s="1">
        <v>0</v>
      </c>
      <c r="I2772" s="1">
        <v>1.75</v>
      </c>
      <c r="J2772" s="2" t="s">
        <v>8</v>
      </c>
    </row>
    <row r="2773" spans="1:10" ht="12" customHeight="1" x14ac:dyDescent="0.3">
      <c r="A2773" s="3" t="s">
        <v>62</v>
      </c>
      <c r="B2773" s="1">
        <v>30006011</v>
      </c>
      <c r="C2773" s="1" t="s">
        <v>31</v>
      </c>
      <c r="D2773" s="1">
        <v>30006011</v>
      </c>
      <c r="E2773" s="1" t="s">
        <v>1884</v>
      </c>
      <c r="F2773" s="2">
        <v>1</v>
      </c>
      <c r="G2773" s="2" t="s">
        <v>13</v>
      </c>
      <c r="H2773" s="1">
        <v>0</v>
      </c>
      <c r="I2773" s="1">
        <v>1.75</v>
      </c>
      <c r="J2773" s="2" t="s">
        <v>8</v>
      </c>
    </row>
    <row r="2774" spans="1:10" ht="12" customHeight="1" x14ac:dyDescent="0.3">
      <c r="A2774" s="3" t="s">
        <v>62</v>
      </c>
      <c r="B2774" s="1">
        <v>30003506</v>
      </c>
      <c r="C2774" s="1" t="s">
        <v>31</v>
      </c>
      <c r="D2774" s="1">
        <v>30003506</v>
      </c>
      <c r="E2774" s="1" t="s">
        <v>1885</v>
      </c>
      <c r="F2774" s="2">
        <v>1</v>
      </c>
      <c r="G2774" s="2" t="s">
        <v>13</v>
      </c>
      <c r="H2774" s="1">
        <v>0</v>
      </c>
      <c r="I2774" s="1">
        <v>1.75</v>
      </c>
      <c r="J2774" s="2" t="s">
        <v>8</v>
      </c>
    </row>
    <row r="2775" spans="1:10" ht="12" customHeight="1" x14ac:dyDescent="0.3">
      <c r="A2775" s="3" t="s">
        <v>62</v>
      </c>
      <c r="B2775" s="1">
        <v>30009606</v>
      </c>
      <c r="C2775" s="1" t="s">
        <v>31</v>
      </c>
      <c r="D2775" s="1">
        <v>30009606</v>
      </c>
      <c r="E2775" s="1" t="s">
        <v>479</v>
      </c>
      <c r="F2775" s="2">
        <v>1</v>
      </c>
      <c r="G2775" s="2" t="s">
        <v>13</v>
      </c>
      <c r="H2775" s="1">
        <v>0</v>
      </c>
      <c r="I2775" s="1">
        <v>1.75</v>
      </c>
      <c r="J2775" s="2" t="s">
        <v>8</v>
      </c>
    </row>
    <row r="2776" spans="1:10" ht="12" customHeight="1" x14ac:dyDescent="0.3">
      <c r="A2776" s="3" t="s">
        <v>62</v>
      </c>
      <c r="B2776" s="1">
        <v>30002207</v>
      </c>
      <c r="C2776" s="1" t="s">
        <v>31</v>
      </c>
      <c r="D2776" s="1">
        <v>30002207</v>
      </c>
      <c r="E2776" s="1" t="s">
        <v>479</v>
      </c>
      <c r="F2776" s="2">
        <v>1</v>
      </c>
      <c r="G2776" s="2" t="s">
        <v>13</v>
      </c>
      <c r="H2776" s="1">
        <v>0</v>
      </c>
      <c r="I2776" s="1">
        <v>1.75</v>
      </c>
      <c r="J2776" s="2" t="s">
        <v>8</v>
      </c>
    </row>
    <row r="2777" spans="1:10" ht="12" customHeight="1" x14ac:dyDescent="0.3">
      <c r="A2777" s="3" t="s">
        <v>62</v>
      </c>
      <c r="B2777" s="1">
        <v>30002208</v>
      </c>
      <c r="C2777" s="1" t="s">
        <v>31</v>
      </c>
      <c r="D2777" s="1">
        <v>30002208</v>
      </c>
      <c r="E2777" s="1" t="s">
        <v>1886</v>
      </c>
      <c r="F2777" s="2">
        <v>1</v>
      </c>
      <c r="G2777" s="2" t="s">
        <v>13</v>
      </c>
      <c r="H2777" s="1">
        <v>0</v>
      </c>
      <c r="I2777" s="1">
        <v>1.75</v>
      </c>
      <c r="J2777" s="2" t="s">
        <v>8</v>
      </c>
    </row>
    <row r="2778" spans="1:10" ht="12" customHeight="1" x14ac:dyDescent="0.3">
      <c r="A2778" s="3" t="s">
        <v>62</v>
      </c>
      <c r="B2778" s="1">
        <v>30001001</v>
      </c>
      <c r="C2778" s="1" t="s">
        <v>31</v>
      </c>
      <c r="D2778" s="1">
        <v>30001001</v>
      </c>
      <c r="E2778" s="1" t="s">
        <v>2326</v>
      </c>
      <c r="F2778" s="2">
        <v>1</v>
      </c>
      <c r="G2778" s="2" t="s">
        <v>13</v>
      </c>
      <c r="H2778" s="1">
        <v>0</v>
      </c>
      <c r="I2778" s="1">
        <v>1.75</v>
      </c>
      <c r="J2778" s="2" t="s">
        <v>8</v>
      </c>
    </row>
    <row r="2779" spans="1:10" ht="12" customHeight="1" x14ac:dyDescent="0.3">
      <c r="A2779" s="3" t="s">
        <v>62</v>
      </c>
      <c r="B2779" s="1">
        <v>30003517</v>
      </c>
      <c r="C2779" s="1" t="s">
        <v>31</v>
      </c>
      <c r="D2779" s="1">
        <v>30003517</v>
      </c>
      <c r="E2779" s="1" t="s">
        <v>2327</v>
      </c>
      <c r="F2779" s="2">
        <v>1</v>
      </c>
      <c r="G2779" s="2" t="s">
        <v>13</v>
      </c>
      <c r="H2779" s="1">
        <v>0</v>
      </c>
      <c r="I2779" s="1">
        <v>1.75</v>
      </c>
      <c r="J2779" s="2" t="s">
        <v>8</v>
      </c>
    </row>
    <row r="2780" spans="1:10" ht="12" customHeight="1" x14ac:dyDescent="0.3">
      <c r="A2780" s="3" t="s">
        <v>62</v>
      </c>
      <c r="B2780" s="1">
        <v>30009615</v>
      </c>
      <c r="C2780" s="1" t="s">
        <v>31</v>
      </c>
      <c r="D2780" s="1">
        <v>30009615</v>
      </c>
      <c r="E2780" s="1" t="s">
        <v>2328</v>
      </c>
      <c r="F2780" s="2">
        <v>1</v>
      </c>
      <c r="G2780" s="2" t="s">
        <v>13</v>
      </c>
      <c r="H2780" s="1">
        <v>0</v>
      </c>
      <c r="I2780" s="1">
        <v>1.75</v>
      </c>
      <c r="J2780" s="2" t="s">
        <v>8</v>
      </c>
    </row>
    <row r="2781" spans="1:10" ht="12" customHeight="1" x14ac:dyDescent="0.3">
      <c r="A2781" s="3" t="s">
        <v>62</v>
      </c>
      <c r="B2781" s="1">
        <v>30005009</v>
      </c>
      <c r="C2781" s="1" t="s">
        <v>31</v>
      </c>
      <c r="D2781" s="1">
        <v>30005009</v>
      </c>
      <c r="E2781" s="1" t="s">
        <v>2329</v>
      </c>
      <c r="F2781" s="2">
        <v>1</v>
      </c>
      <c r="G2781" s="2" t="s">
        <v>13</v>
      </c>
      <c r="H2781" s="1">
        <v>0</v>
      </c>
      <c r="I2781" s="1">
        <v>1.75</v>
      </c>
      <c r="J2781" s="2" t="s">
        <v>8</v>
      </c>
    </row>
    <row r="2782" spans="1:10" ht="12" customHeight="1" x14ac:dyDescent="0.3">
      <c r="A2782" s="3" t="s">
        <v>62</v>
      </c>
      <c r="B2782" s="1">
        <v>30005008</v>
      </c>
      <c r="C2782" s="1" t="s">
        <v>31</v>
      </c>
      <c r="D2782" s="1">
        <v>30005008</v>
      </c>
      <c r="E2782" s="1" t="s">
        <v>2330</v>
      </c>
      <c r="F2782" s="2">
        <v>1</v>
      </c>
      <c r="G2782" s="2" t="s">
        <v>13</v>
      </c>
      <c r="H2782" s="1">
        <v>0</v>
      </c>
      <c r="I2782" s="1">
        <v>1.75</v>
      </c>
      <c r="J2782" s="2" t="s">
        <v>8</v>
      </c>
    </row>
    <row r="2783" spans="1:10" ht="12" customHeight="1" x14ac:dyDescent="0.3">
      <c r="A2783" s="3" t="s">
        <v>62</v>
      </c>
      <c r="B2783" s="1">
        <v>30002012</v>
      </c>
      <c r="C2783" s="1" t="s">
        <v>31</v>
      </c>
      <c r="D2783" s="1">
        <v>30002012</v>
      </c>
      <c r="E2783" s="1" t="s">
        <v>2331</v>
      </c>
      <c r="F2783" s="2">
        <v>1</v>
      </c>
      <c r="G2783" s="2" t="s">
        <v>13</v>
      </c>
      <c r="H2783" s="1">
        <v>0</v>
      </c>
      <c r="I2783" s="1">
        <v>1.75</v>
      </c>
      <c r="J2783" s="2" t="s">
        <v>8</v>
      </c>
    </row>
    <row r="2784" spans="1:10" ht="12" customHeight="1" x14ac:dyDescent="0.3">
      <c r="A2784" s="3" t="s">
        <v>62</v>
      </c>
      <c r="B2784" s="1">
        <v>30005011</v>
      </c>
      <c r="C2784" s="1" t="s">
        <v>31</v>
      </c>
      <c r="D2784" s="1">
        <v>30005011</v>
      </c>
      <c r="E2784" s="1" t="s">
        <v>2332</v>
      </c>
      <c r="F2784" s="2">
        <v>1</v>
      </c>
      <c r="G2784" s="2" t="s">
        <v>13</v>
      </c>
      <c r="H2784" s="1">
        <v>0</v>
      </c>
      <c r="I2784" s="1">
        <v>1.75</v>
      </c>
      <c r="J2784" s="2" t="s">
        <v>8</v>
      </c>
    </row>
    <row r="2785" spans="1:10" ht="12" customHeight="1" x14ac:dyDescent="0.3">
      <c r="A2785" s="3" t="s">
        <v>62</v>
      </c>
      <c r="B2785" s="1">
        <v>30005012</v>
      </c>
      <c r="C2785" s="1" t="s">
        <v>31</v>
      </c>
      <c r="D2785" s="1">
        <v>30005012</v>
      </c>
      <c r="E2785" s="1" t="s">
        <v>2333</v>
      </c>
      <c r="F2785" s="2">
        <v>1</v>
      </c>
      <c r="G2785" s="2" t="s">
        <v>13</v>
      </c>
      <c r="H2785" s="1">
        <v>0</v>
      </c>
      <c r="I2785" s="1">
        <v>1.75</v>
      </c>
      <c r="J2785" s="2" t="s">
        <v>8</v>
      </c>
    </row>
    <row r="2786" spans="1:10" ht="12" customHeight="1" x14ac:dyDescent="0.3">
      <c r="A2786" s="3" t="s">
        <v>62</v>
      </c>
      <c r="B2786" s="1">
        <v>30002008</v>
      </c>
      <c r="C2786" s="1" t="s">
        <v>31</v>
      </c>
      <c r="D2786" s="1">
        <v>30002008</v>
      </c>
      <c r="E2786" s="1" t="s">
        <v>2330</v>
      </c>
      <c r="F2786" s="2">
        <v>1</v>
      </c>
      <c r="G2786" s="2" t="s">
        <v>13</v>
      </c>
      <c r="H2786" s="1">
        <v>0</v>
      </c>
      <c r="I2786" s="1">
        <v>1.75</v>
      </c>
      <c r="J2786" s="2" t="s">
        <v>8</v>
      </c>
    </row>
    <row r="2787" spans="1:10" ht="12" customHeight="1" x14ac:dyDescent="0.3">
      <c r="A2787" s="3" t="s">
        <v>62</v>
      </c>
      <c r="B2787" s="1">
        <v>30002008</v>
      </c>
      <c r="C2787" s="1" t="s">
        <v>31</v>
      </c>
      <c r="D2787" s="1">
        <v>30002008</v>
      </c>
      <c r="E2787" s="1" t="s">
        <v>2330</v>
      </c>
      <c r="F2787" s="2">
        <v>1</v>
      </c>
      <c r="G2787" s="2" t="s">
        <v>13</v>
      </c>
      <c r="H2787" s="1">
        <v>0</v>
      </c>
      <c r="I2787" s="1">
        <v>1.75</v>
      </c>
      <c r="J2787" s="2" t="s">
        <v>8</v>
      </c>
    </row>
    <row r="2788" spans="1:10" ht="12" customHeight="1" x14ac:dyDescent="0.3">
      <c r="A2788" s="3" t="s">
        <v>62</v>
      </c>
      <c r="B2788" s="1">
        <v>30002030</v>
      </c>
      <c r="C2788" s="1" t="s">
        <v>31</v>
      </c>
      <c r="D2788" s="1">
        <v>30002030</v>
      </c>
      <c r="E2788" s="1" t="s">
        <v>2334</v>
      </c>
      <c r="F2788" s="2">
        <v>1</v>
      </c>
      <c r="G2788" s="2" t="s">
        <v>13</v>
      </c>
      <c r="H2788" s="1">
        <v>0</v>
      </c>
      <c r="I2788" s="1">
        <v>1.75</v>
      </c>
      <c r="J2788" s="2" t="s">
        <v>8</v>
      </c>
    </row>
    <row r="2789" spans="1:10" ht="12" customHeight="1" x14ac:dyDescent="0.3">
      <c r="A2789" s="3" t="s">
        <v>62</v>
      </c>
      <c r="B2789" s="1">
        <v>30009033</v>
      </c>
      <c r="C2789" s="1" t="s">
        <v>31</v>
      </c>
      <c r="D2789" s="1">
        <v>30009033</v>
      </c>
      <c r="E2789" s="1" t="s">
        <v>2335</v>
      </c>
      <c r="F2789" s="2">
        <v>1</v>
      </c>
      <c r="G2789" s="2" t="s">
        <v>13</v>
      </c>
      <c r="H2789" s="1">
        <v>0</v>
      </c>
      <c r="I2789" s="1">
        <v>1.75</v>
      </c>
      <c r="J2789" s="2" t="s">
        <v>8</v>
      </c>
    </row>
    <row r="2790" spans="1:10" ht="12" customHeight="1" x14ac:dyDescent="0.3">
      <c r="A2790" s="3" t="s">
        <v>62</v>
      </c>
      <c r="B2790" s="1">
        <v>30009032</v>
      </c>
      <c r="C2790" s="1" t="s">
        <v>31</v>
      </c>
      <c r="D2790" s="1">
        <v>30009032</v>
      </c>
      <c r="E2790" s="1" t="s">
        <v>2336</v>
      </c>
      <c r="F2790" s="2">
        <v>1</v>
      </c>
      <c r="G2790" s="2" t="s">
        <v>13</v>
      </c>
      <c r="H2790" s="1">
        <v>0</v>
      </c>
      <c r="I2790" s="1">
        <v>1.75</v>
      </c>
      <c r="J2790" s="2" t="s">
        <v>8</v>
      </c>
    </row>
    <row r="2791" spans="1:10" ht="12" customHeight="1" x14ac:dyDescent="0.3">
      <c r="A2791" s="3" t="s">
        <v>62</v>
      </c>
      <c r="B2791" s="1">
        <v>30005301</v>
      </c>
      <c r="C2791" s="1" t="s">
        <v>31</v>
      </c>
      <c r="D2791" s="1">
        <v>30005301</v>
      </c>
      <c r="E2791" s="1" t="s">
        <v>2337</v>
      </c>
      <c r="F2791" s="2">
        <v>1</v>
      </c>
      <c r="G2791" s="2" t="s">
        <v>13</v>
      </c>
      <c r="H2791" s="1">
        <v>0</v>
      </c>
      <c r="I2791" s="1">
        <v>1.75</v>
      </c>
      <c r="J2791" s="2" t="s">
        <v>8</v>
      </c>
    </row>
    <row r="2792" spans="1:10" ht="12" customHeight="1" x14ac:dyDescent="0.3">
      <c r="A2792" s="3" t="s">
        <v>62</v>
      </c>
      <c r="B2792" s="1">
        <v>30008803</v>
      </c>
      <c r="C2792" s="1" t="s">
        <v>31</v>
      </c>
      <c r="D2792" s="1">
        <v>30008803</v>
      </c>
      <c r="E2792" s="1" t="s">
        <v>2329</v>
      </c>
      <c r="F2792" s="2">
        <v>1</v>
      </c>
      <c r="G2792" s="2" t="s">
        <v>13</v>
      </c>
      <c r="H2792" s="1">
        <v>0</v>
      </c>
      <c r="I2792" s="1">
        <v>1.75</v>
      </c>
      <c r="J2792" s="2" t="s">
        <v>8</v>
      </c>
    </row>
    <row r="2793" spans="1:10" ht="12" customHeight="1" x14ac:dyDescent="0.3">
      <c r="A2793" s="3" t="s">
        <v>62</v>
      </c>
      <c r="B2793" s="1">
        <v>30008802</v>
      </c>
      <c r="C2793" s="1" t="s">
        <v>31</v>
      </c>
      <c r="D2793" s="1">
        <v>30008802</v>
      </c>
      <c r="E2793" s="1" t="s">
        <v>2330</v>
      </c>
      <c r="F2793" s="2">
        <v>1</v>
      </c>
      <c r="G2793" s="2" t="s">
        <v>13</v>
      </c>
      <c r="H2793" s="1">
        <v>0</v>
      </c>
      <c r="I2793" s="1">
        <v>1.75</v>
      </c>
      <c r="J2793" s="2" t="s">
        <v>8</v>
      </c>
    </row>
    <row r="2794" spans="1:10" ht="12" customHeight="1" x14ac:dyDescent="0.3">
      <c r="A2794" s="3" t="s">
        <v>62</v>
      </c>
      <c r="B2794" s="1">
        <v>30002207</v>
      </c>
      <c r="C2794" s="1" t="s">
        <v>31</v>
      </c>
      <c r="D2794" s="1">
        <v>30002207</v>
      </c>
      <c r="E2794" s="1" t="s">
        <v>2329</v>
      </c>
      <c r="F2794" s="2">
        <v>1</v>
      </c>
      <c r="G2794" s="2" t="s">
        <v>13</v>
      </c>
      <c r="H2794" s="1">
        <v>0</v>
      </c>
      <c r="I2794" s="1">
        <v>1.75</v>
      </c>
      <c r="J2794" s="2" t="s">
        <v>8</v>
      </c>
    </row>
    <row r="2795" spans="1:10" ht="12" customHeight="1" x14ac:dyDescent="0.3">
      <c r="A2795" s="3" t="s">
        <v>62</v>
      </c>
      <c r="B2795" s="1">
        <v>30005201</v>
      </c>
      <c r="C2795" s="1" t="s">
        <v>31</v>
      </c>
      <c r="D2795" s="1">
        <v>30005201</v>
      </c>
      <c r="E2795" s="1" t="s">
        <v>2338</v>
      </c>
      <c r="F2795" s="2">
        <v>1</v>
      </c>
      <c r="G2795" s="2" t="s">
        <v>13</v>
      </c>
      <c r="H2795" s="1">
        <v>0</v>
      </c>
      <c r="I2795" s="1">
        <v>1.75</v>
      </c>
      <c r="J2795" s="2" t="s">
        <v>8</v>
      </c>
    </row>
    <row r="2796" spans="1:10" ht="12" customHeight="1" x14ac:dyDescent="0.3">
      <c r="A2796" s="3" t="s">
        <v>62</v>
      </c>
      <c r="B2796" s="1">
        <v>30005202</v>
      </c>
      <c r="C2796" s="1" t="s">
        <v>31</v>
      </c>
      <c r="D2796" s="1">
        <v>30005202</v>
      </c>
      <c r="E2796" s="1" t="s">
        <v>2339</v>
      </c>
      <c r="F2796" s="2">
        <v>1</v>
      </c>
      <c r="G2796" s="2" t="s">
        <v>13</v>
      </c>
      <c r="H2796" s="1">
        <v>0</v>
      </c>
      <c r="I2796" s="1">
        <v>1.75</v>
      </c>
      <c r="J2796" s="2" t="s">
        <v>8</v>
      </c>
    </row>
    <row r="2797" spans="1:10" ht="12" customHeight="1" x14ac:dyDescent="0.3">
      <c r="A2797" s="3" t="s">
        <v>62</v>
      </c>
      <c r="B2797" s="1">
        <v>30005302</v>
      </c>
      <c r="C2797" s="1" t="s">
        <v>31</v>
      </c>
      <c r="D2797" s="1">
        <v>30005302</v>
      </c>
      <c r="E2797" s="1" t="s">
        <v>2340</v>
      </c>
      <c r="F2797" s="2">
        <v>1</v>
      </c>
      <c r="G2797" s="2" t="s">
        <v>13</v>
      </c>
      <c r="H2797" s="1">
        <v>0</v>
      </c>
      <c r="I2797" s="1">
        <v>1.75</v>
      </c>
      <c r="J2797" s="2" t="s">
        <v>8</v>
      </c>
    </row>
    <row r="2798" spans="1:10" ht="12" customHeight="1" x14ac:dyDescent="0.3">
      <c r="A2798" s="3" t="s">
        <v>62</v>
      </c>
      <c r="B2798" s="1">
        <v>30009806</v>
      </c>
      <c r="C2798" s="1" t="s">
        <v>31</v>
      </c>
      <c r="D2798" s="1">
        <v>30009806</v>
      </c>
      <c r="E2798" s="1" t="s">
        <v>2329</v>
      </c>
      <c r="F2798" s="2">
        <v>1</v>
      </c>
      <c r="G2798" s="2" t="s">
        <v>13</v>
      </c>
      <c r="H2798" s="1">
        <v>0</v>
      </c>
      <c r="I2798" s="1">
        <v>1.75</v>
      </c>
      <c r="J2798" s="2" t="s">
        <v>8</v>
      </c>
    </row>
    <row r="2799" spans="1:10" ht="12" customHeight="1" x14ac:dyDescent="0.3">
      <c r="A2799" s="3" t="s">
        <v>62</v>
      </c>
      <c r="B2799" s="1">
        <v>30009815</v>
      </c>
      <c r="C2799" s="1" t="s">
        <v>31</v>
      </c>
      <c r="D2799" s="1">
        <v>30009815</v>
      </c>
      <c r="E2799" s="1" t="s">
        <v>2328</v>
      </c>
      <c r="F2799" s="2">
        <v>1</v>
      </c>
      <c r="G2799" s="2" t="s">
        <v>13</v>
      </c>
      <c r="H2799" s="1">
        <v>0</v>
      </c>
      <c r="I2799" s="1">
        <v>1.75</v>
      </c>
      <c r="J2799" s="2" t="s">
        <v>8</v>
      </c>
    </row>
    <row r="2800" spans="1:10" ht="12" customHeight="1" x14ac:dyDescent="0.3">
      <c r="A2800" s="3" t="s">
        <v>62</v>
      </c>
      <c r="B2800" s="1">
        <v>30005615</v>
      </c>
      <c r="C2800" s="1" t="s">
        <v>31</v>
      </c>
      <c r="D2800" s="1">
        <v>30005615</v>
      </c>
      <c r="E2800" s="1" t="s">
        <v>2341</v>
      </c>
      <c r="F2800" s="2">
        <v>1</v>
      </c>
      <c r="G2800" s="2" t="s">
        <v>13</v>
      </c>
      <c r="H2800" s="1">
        <v>0</v>
      </c>
      <c r="I2800" s="1">
        <v>1.75</v>
      </c>
      <c r="J2800" s="2" t="s">
        <v>8</v>
      </c>
    </row>
    <row r="2801" spans="1:10" ht="12" customHeight="1" x14ac:dyDescent="0.3">
      <c r="A2801" s="3" t="s">
        <v>62</v>
      </c>
      <c r="B2801" s="1">
        <v>30006013</v>
      </c>
      <c r="C2801" s="1" t="s">
        <v>31</v>
      </c>
      <c r="D2801" s="1">
        <v>30006013</v>
      </c>
      <c r="E2801" s="1" t="s">
        <v>2342</v>
      </c>
      <c r="F2801" s="2">
        <v>1</v>
      </c>
      <c r="G2801" s="2" t="s">
        <v>13</v>
      </c>
      <c r="H2801" s="1">
        <v>0</v>
      </c>
      <c r="I2801" s="1">
        <v>1.75</v>
      </c>
      <c r="J2801" s="2" t="s">
        <v>8</v>
      </c>
    </row>
    <row r="2802" spans="1:10" ht="12" customHeight="1" x14ac:dyDescent="0.3">
      <c r="A2802" s="3" t="s">
        <v>62</v>
      </c>
      <c r="B2802" s="1">
        <v>30006014</v>
      </c>
      <c r="C2802" s="1" t="s">
        <v>31</v>
      </c>
      <c r="D2802" s="1">
        <v>30006014</v>
      </c>
      <c r="E2802" s="1" t="s">
        <v>2343</v>
      </c>
      <c r="F2802" s="2">
        <v>1</v>
      </c>
      <c r="G2802" s="2" t="s">
        <v>13</v>
      </c>
      <c r="H2802" s="1">
        <v>0</v>
      </c>
      <c r="I2802" s="1">
        <v>1.75</v>
      </c>
      <c r="J2802" s="2" t="s">
        <v>8</v>
      </c>
    </row>
    <row r="2803" spans="1:10" ht="12" customHeight="1" x14ac:dyDescent="0.3">
      <c r="A2803" s="3" t="s">
        <v>62</v>
      </c>
      <c r="B2803" s="1">
        <v>30006012</v>
      </c>
      <c r="C2803" s="1" t="s">
        <v>31</v>
      </c>
      <c r="D2803" s="1">
        <v>30006012</v>
      </c>
      <c r="E2803" s="1" t="s">
        <v>2329</v>
      </c>
      <c r="F2803" s="2">
        <v>1</v>
      </c>
      <c r="G2803" s="2" t="s">
        <v>13</v>
      </c>
      <c r="H2803" s="1">
        <v>0</v>
      </c>
      <c r="I2803" s="1">
        <v>1.75</v>
      </c>
      <c r="J2803" s="2" t="s">
        <v>8</v>
      </c>
    </row>
    <row r="2804" spans="1:10" ht="12" customHeight="1" x14ac:dyDescent="0.3">
      <c r="A2804" s="3" t="s">
        <v>62</v>
      </c>
      <c r="B2804" s="1">
        <v>30006021</v>
      </c>
      <c r="C2804" s="1" t="s">
        <v>31</v>
      </c>
      <c r="D2804" s="1">
        <v>30006021</v>
      </c>
      <c r="E2804" s="1" t="s">
        <v>2328</v>
      </c>
      <c r="F2804" s="2">
        <v>1</v>
      </c>
      <c r="G2804" s="2" t="s">
        <v>13</v>
      </c>
      <c r="H2804" s="1">
        <v>0</v>
      </c>
      <c r="I2804" s="1">
        <v>1.75</v>
      </c>
      <c r="J2804" s="2" t="s">
        <v>8</v>
      </c>
    </row>
    <row r="2805" spans="1:10" ht="12" customHeight="1" x14ac:dyDescent="0.3">
      <c r="A2805" s="3" t="s">
        <v>62</v>
      </c>
      <c r="B2805" s="1">
        <v>30007011</v>
      </c>
      <c r="C2805" s="1" t="s">
        <v>31</v>
      </c>
      <c r="D2805" s="1">
        <v>30007011</v>
      </c>
      <c r="E2805" s="1" t="s">
        <v>2328</v>
      </c>
      <c r="F2805" s="2">
        <v>1</v>
      </c>
      <c r="G2805" s="2" t="s">
        <v>13</v>
      </c>
      <c r="H2805" s="1">
        <v>0</v>
      </c>
      <c r="I2805" s="1">
        <v>1.75</v>
      </c>
      <c r="J2805" s="2" t="s">
        <v>8</v>
      </c>
    </row>
    <row r="2806" spans="1:10" ht="12" customHeight="1" x14ac:dyDescent="0.3">
      <c r="A2806" s="3" t="s">
        <v>62</v>
      </c>
      <c r="B2806" s="1">
        <v>30007003</v>
      </c>
      <c r="C2806" s="1" t="s">
        <v>31</v>
      </c>
      <c r="D2806" s="1">
        <v>30007003</v>
      </c>
      <c r="E2806" s="1" t="s">
        <v>2344</v>
      </c>
      <c r="F2806" s="2">
        <v>1</v>
      </c>
      <c r="G2806" s="2" t="s">
        <v>13</v>
      </c>
      <c r="H2806" s="1">
        <v>0</v>
      </c>
      <c r="I2806" s="1">
        <v>1.75</v>
      </c>
      <c r="J2806" s="2" t="s">
        <v>8</v>
      </c>
    </row>
    <row r="2807" spans="1:10" ht="12" customHeight="1" x14ac:dyDescent="0.3">
      <c r="A2807" s="3" t="s">
        <v>62</v>
      </c>
      <c r="B2807" s="1">
        <v>30007004</v>
      </c>
      <c r="C2807" s="1" t="s">
        <v>31</v>
      </c>
      <c r="D2807" s="1">
        <v>30007004</v>
      </c>
      <c r="E2807" s="1" t="s">
        <v>2345</v>
      </c>
      <c r="F2807" s="2">
        <v>1</v>
      </c>
      <c r="G2807" s="2" t="s">
        <v>13</v>
      </c>
      <c r="H2807" s="1">
        <v>0</v>
      </c>
      <c r="I2807" s="1">
        <v>1.75</v>
      </c>
      <c r="J2807" s="2" t="s">
        <v>8</v>
      </c>
    </row>
    <row r="2808" spans="1:10" ht="12" customHeight="1" x14ac:dyDescent="0.3">
      <c r="A2808" s="3" t="s">
        <v>62</v>
      </c>
      <c r="B2808" s="1">
        <v>30007002</v>
      </c>
      <c r="C2808" s="1" t="s">
        <v>31</v>
      </c>
      <c r="D2808" s="1">
        <v>30007002</v>
      </c>
      <c r="E2808" s="1" t="s">
        <v>2329</v>
      </c>
      <c r="F2808" s="2">
        <v>1</v>
      </c>
      <c r="G2808" s="2" t="s">
        <v>13</v>
      </c>
      <c r="H2808" s="1">
        <v>0</v>
      </c>
      <c r="I2808" s="1">
        <v>1.75</v>
      </c>
      <c r="J2808" s="2" t="s">
        <v>8</v>
      </c>
    </row>
    <row r="2809" spans="1:10" ht="12" customHeight="1" x14ac:dyDescent="0.3">
      <c r="A2809" s="3" t="s">
        <v>62</v>
      </c>
      <c r="B2809" s="1">
        <v>30008016</v>
      </c>
      <c r="C2809" s="1" t="s">
        <v>31</v>
      </c>
      <c r="D2809" s="1">
        <v>30008016</v>
      </c>
      <c r="E2809" s="1" t="s">
        <v>2346</v>
      </c>
      <c r="F2809" s="2">
        <v>1</v>
      </c>
      <c r="G2809" s="2" t="s">
        <v>13</v>
      </c>
      <c r="H2809" s="1">
        <v>0</v>
      </c>
      <c r="I2809" s="1">
        <v>1.75</v>
      </c>
      <c r="J2809" s="2" t="s">
        <v>8</v>
      </c>
    </row>
    <row r="2810" spans="1:10" ht="12" customHeight="1" x14ac:dyDescent="0.3">
      <c r="A2810" s="3" t="s">
        <v>62</v>
      </c>
      <c r="B2810" s="1">
        <v>30008005</v>
      </c>
      <c r="C2810" s="1" t="s">
        <v>31</v>
      </c>
      <c r="D2810" s="1">
        <v>30008005</v>
      </c>
      <c r="E2810" s="1" t="s">
        <v>2329</v>
      </c>
      <c r="F2810" s="2">
        <v>1</v>
      </c>
      <c r="G2810" s="2" t="s">
        <v>13</v>
      </c>
      <c r="H2810" s="1">
        <v>0</v>
      </c>
      <c r="I2810" s="1">
        <v>1.75</v>
      </c>
      <c r="J2810" s="2" t="s">
        <v>8</v>
      </c>
    </row>
    <row r="2811" spans="1:10" ht="12" customHeight="1" x14ac:dyDescent="0.3">
      <c r="A2811" s="3" t="s">
        <v>62</v>
      </c>
      <c r="B2811" s="1">
        <v>30008008</v>
      </c>
      <c r="C2811" s="1" t="s">
        <v>31</v>
      </c>
      <c r="D2811" s="1">
        <v>30008008</v>
      </c>
      <c r="E2811" s="1" t="s">
        <v>2347</v>
      </c>
      <c r="F2811" s="2">
        <v>1</v>
      </c>
      <c r="G2811" s="2" t="s">
        <v>13</v>
      </c>
      <c r="H2811" s="1">
        <v>0</v>
      </c>
      <c r="I2811" s="1">
        <v>1.75</v>
      </c>
      <c r="J2811" s="2" t="s">
        <v>8</v>
      </c>
    </row>
    <row r="2812" spans="1:10" ht="12" customHeight="1" x14ac:dyDescent="0.3">
      <c r="A2812" s="3" t="s">
        <v>62</v>
      </c>
      <c r="B2812" s="1">
        <v>30008009</v>
      </c>
      <c r="C2812" s="1" t="s">
        <v>31</v>
      </c>
      <c r="D2812" s="1">
        <v>30008009</v>
      </c>
      <c r="E2812" s="1" t="s">
        <v>2348</v>
      </c>
      <c r="F2812" s="2">
        <v>1</v>
      </c>
      <c r="G2812" s="2" t="s">
        <v>13</v>
      </c>
      <c r="H2812" s="1">
        <v>0</v>
      </c>
      <c r="I2812" s="1">
        <v>1.75</v>
      </c>
      <c r="J2812" s="2" t="s">
        <v>8</v>
      </c>
    </row>
    <row r="2813" spans="1:10" ht="12" customHeight="1" x14ac:dyDescent="0.3">
      <c r="A2813" s="3" t="s">
        <v>62</v>
      </c>
      <c r="B2813" s="1">
        <v>30009702</v>
      </c>
      <c r="C2813" s="1" t="s">
        <v>31</v>
      </c>
      <c r="D2813" s="1">
        <v>30009702</v>
      </c>
      <c r="E2813" s="1" t="s">
        <v>2329</v>
      </c>
      <c r="F2813" s="2">
        <v>1</v>
      </c>
      <c r="G2813" s="2" t="s">
        <v>13</v>
      </c>
      <c r="H2813" s="1">
        <v>0</v>
      </c>
      <c r="I2813" s="1">
        <v>1.75</v>
      </c>
      <c r="J2813" s="2" t="s">
        <v>8</v>
      </c>
    </row>
    <row r="2814" spans="1:10" ht="12" customHeight="1" x14ac:dyDescent="0.3">
      <c r="A2814" s="3" t="s">
        <v>62</v>
      </c>
      <c r="B2814" s="1">
        <v>30009701</v>
      </c>
      <c r="C2814" s="1" t="s">
        <v>31</v>
      </c>
      <c r="D2814" s="1">
        <v>30009701</v>
      </c>
      <c r="E2814" s="1" t="s">
        <v>2328</v>
      </c>
      <c r="F2814" s="2">
        <v>1</v>
      </c>
      <c r="G2814" s="2" t="s">
        <v>13</v>
      </c>
      <c r="H2814" s="1">
        <v>0</v>
      </c>
      <c r="I2814" s="1">
        <v>1.75</v>
      </c>
      <c r="J2814" s="2" t="s">
        <v>8</v>
      </c>
    </row>
    <row r="2815" spans="1:10" ht="12" customHeight="1" x14ac:dyDescent="0.3">
      <c r="A2815" s="3" t="s">
        <v>62</v>
      </c>
      <c r="B2815" s="1">
        <v>30009509</v>
      </c>
      <c r="C2815" s="1" t="s">
        <v>31</v>
      </c>
      <c r="D2815" s="1">
        <v>30009509</v>
      </c>
      <c r="E2815" s="1" t="s">
        <v>2349</v>
      </c>
      <c r="F2815" s="2">
        <v>1</v>
      </c>
      <c r="G2815" s="2" t="s">
        <v>13</v>
      </c>
      <c r="H2815" s="1">
        <v>0</v>
      </c>
      <c r="I2815" s="1">
        <v>1.75</v>
      </c>
      <c r="J2815" s="2" t="s">
        <v>8</v>
      </c>
    </row>
    <row r="2816" spans="1:10" ht="12" customHeight="1" x14ac:dyDescent="0.3">
      <c r="A2816" s="3" t="s">
        <v>62</v>
      </c>
      <c r="B2816" s="1">
        <v>30009508</v>
      </c>
      <c r="C2816" s="1" t="s">
        <v>31</v>
      </c>
      <c r="D2816" s="1">
        <v>30009508</v>
      </c>
      <c r="E2816" s="1" t="s">
        <v>2350</v>
      </c>
      <c r="F2816" s="2">
        <v>1</v>
      </c>
      <c r="G2816" s="2" t="s">
        <v>13</v>
      </c>
      <c r="H2816" s="1">
        <v>0</v>
      </c>
      <c r="I2816" s="1">
        <v>1.75</v>
      </c>
      <c r="J2816" s="2" t="s">
        <v>8</v>
      </c>
    </row>
    <row r="2817" spans="1:10" ht="12" customHeight="1" x14ac:dyDescent="0.3">
      <c r="A2817" s="3" t="s">
        <v>62</v>
      </c>
      <c r="B2817" s="1">
        <v>30009609</v>
      </c>
      <c r="C2817" s="1" t="s">
        <v>31</v>
      </c>
      <c r="D2817" s="1">
        <v>30009609</v>
      </c>
      <c r="E2817" s="1" t="s">
        <v>2351</v>
      </c>
      <c r="F2817" s="2">
        <v>1</v>
      </c>
      <c r="G2817" s="2" t="s">
        <v>13</v>
      </c>
      <c r="H2817" s="1">
        <v>0</v>
      </c>
      <c r="I2817" s="1">
        <v>1.75</v>
      </c>
      <c r="J2817" s="2" t="s">
        <v>8</v>
      </c>
    </row>
    <row r="2818" spans="1:10" ht="12" customHeight="1" x14ac:dyDescent="0.3">
      <c r="A2818" s="3" t="s">
        <v>62</v>
      </c>
      <c r="B2818" s="1">
        <v>30009816</v>
      </c>
      <c r="C2818" s="1" t="s">
        <v>31</v>
      </c>
      <c r="D2818" s="1">
        <v>30009816</v>
      </c>
      <c r="E2818" s="1" t="s">
        <v>2352</v>
      </c>
      <c r="F2818" s="2">
        <v>1</v>
      </c>
      <c r="G2818" s="2" t="s">
        <v>13</v>
      </c>
      <c r="H2818" s="1">
        <v>0</v>
      </c>
      <c r="I2818" s="1">
        <v>1.75</v>
      </c>
      <c r="J2818" s="2" t="s">
        <v>8</v>
      </c>
    </row>
    <row r="2819" spans="1:10" ht="12" customHeight="1" x14ac:dyDescent="0.3">
      <c r="A2819" s="3" t="s">
        <v>62</v>
      </c>
      <c r="B2819" s="1">
        <v>30009809</v>
      </c>
      <c r="C2819" s="1" t="s">
        <v>31</v>
      </c>
      <c r="D2819" s="1">
        <v>30009809</v>
      </c>
      <c r="E2819" s="1" t="s">
        <v>2353</v>
      </c>
      <c r="F2819" s="2">
        <v>1</v>
      </c>
      <c r="G2819" s="2" t="s">
        <v>13</v>
      </c>
      <c r="H2819" s="1">
        <v>0</v>
      </c>
      <c r="I2819" s="1">
        <v>1.75</v>
      </c>
      <c r="J2819" s="2" t="s">
        <v>8</v>
      </c>
    </row>
    <row r="2820" spans="1:10" ht="12" customHeight="1" x14ac:dyDescent="0.3">
      <c r="A2820" s="3" t="s">
        <v>62</v>
      </c>
      <c r="B2820" s="1">
        <v>30004512</v>
      </c>
      <c r="C2820" s="1" t="s">
        <v>31</v>
      </c>
      <c r="D2820" s="1">
        <v>30004512</v>
      </c>
      <c r="E2820" s="1" t="s">
        <v>2354</v>
      </c>
      <c r="F2820" s="2">
        <v>1</v>
      </c>
      <c r="G2820" s="2" t="s">
        <v>13</v>
      </c>
      <c r="H2820" s="1">
        <v>0</v>
      </c>
      <c r="I2820" s="1">
        <v>1.75</v>
      </c>
      <c r="J2820" s="2" t="s">
        <v>8</v>
      </c>
    </row>
    <row r="2821" spans="1:10" ht="12" customHeight="1" x14ac:dyDescent="0.3">
      <c r="A2821" s="3" t="s">
        <v>62</v>
      </c>
      <c r="B2821" s="1">
        <v>30004511</v>
      </c>
      <c r="C2821" s="1" t="s">
        <v>31</v>
      </c>
      <c r="D2821" s="1">
        <v>30004511</v>
      </c>
      <c r="E2821" s="1" t="s">
        <v>2355</v>
      </c>
      <c r="F2821" s="2">
        <v>1</v>
      </c>
      <c r="G2821" s="2" t="s">
        <v>13</v>
      </c>
      <c r="H2821" s="1">
        <v>0</v>
      </c>
      <c r="I2821" s="1">
        <v>1.75</v>
      </c>
      <c r="J2821" s="2" t="s">
        <v>8</v>
      </c>
    </row>
    <row r="2822" spans="1:10" ht="12" customHeight="1" x14ac:dyDescent="0.3">
      <c r="A2822" s="3" t="s">
        <v>62</v>
      </c>
      <c r="B2822" s="1">
        <v>30004509</v>
      </c>
      <c r="C2822" s="1" t="s">
        <v>31</v>
      </c>
      <c r="D2822" s="1">
        <v>30004509</v>
      </c>
      <c r="E2822" s="1" t="s">
        <v>481</v>
      </c>
      <c r="F2822" s="2">
        <v>1</v>
      </c>
      <c r="G2822" s="2" t="s">
        <v>13</v>
      </c>
      <c r="H2822" s="1">
        <v>0</v>
      </c>
      <c r="I2822" s="1">
        <v>1.75</v>
      </c>
      <c r="J2822" s="2" t="s">
        <v>8</v>
      </c>
    </row>
    <row r="2823" spans="1:10" ht="12" customHeight="1" x14ac:dyDescent="0.3">
      <c r="A2823" s="3" t="s">
        <v>62</v>
      </c>
      <c r="B2823" s="1">
        <v>30004508</v>
      </c>
      <c r="C2823" s="1" t="s">
        <v>31</v>
      </c>
      <c r="D2823" s="1">
        <v>30004508</v>
      </c>
      <c r="E2823" s="1" t="s">
        <v>479</v>
      </c>
      <c r="F2823" s="2">
        <v>1</v>
      </c>
      <c r="G2823" s="2" t="s">
        <v>13</v>
      </c>
      <c r="H2823" s="1">
        <v>0</v>
      </c>
      <c r="I2823" s="1">
        <v>1.75</v>
      </c>
      <c r="J2823" s="2" t="s">
        <v>8</v>
      </c>
    </row>
    <row r="2824" spans="1:10" ht="12" customHeight="1" x14ac:dyDescent="0.3">
      <c r="A2824" s="3" t="s">
        <v>62</v>
      </c>
      <c r="B2824" s="1">
        <v>30004009</v>
      </c>
      <c r="C2824" s="1" t="s">
        <v>31</v>
      </c>
      <c r="D2824" s="1">
        <v>30004009</v>
      </c>
      <c r="E2824" s="1" t="s">
        <v>479</v>
      </c>
      <c r="F2824" s="2">
        <v>1</v>
      </c>
      <c r="G2824" s="2" t="s">
        <v>13</v>
      </c>
      <c r="H2824" s="1">
        <v>0</v>
      </c>
      <c r="I2824" s="1">
        <v>1.75</v>
      </c>
      <c r="J2824" s="2" t="s">
        <v>8</v>
      </c>
    </row>
    <row r="2825" spans="1:10" ht="12" customHeight="1" x14ac:dyDescent="0.3">
      <c r="A2825" s="3" t="s">
        <v>62</v>
      </c>
      <c r="B2825" s="1">
        <v>30004008</v>
      </c>
      <c r="C2825" s="1" t="s">
        <v>31</v>
      </c>
      <c r="D2825" s="1">
        <v>30004008</v>
      </c>
      <c r="E2825" s="1" t="s">
        <v>481</v>
      </c>
      <c r="F2825" s="2">
        <v>1</v>
      </c>
      <c r="G2825" s="2" t="s">
        <v>13</v>
      </c>
      <c r="H2825" s="1">
        <v>0</v>
      </c>
      <c r="I2825" s="1">
        <v>1.75</v>
      </c>
      <c r="J2825" s="2" t="s">
        <v>8</v>
      </c>
    </row>
    <row r="2826" spans="1:10" ht="12" customHeight="1" x14ac:dyDescent="0.3">
      <c r="A2826" s="3" t="s">
        <v>62</v>
      </c>
      <c r="B2826" s="1">
        <v>30004012</v>
      </c>
      <c r="C2826" s="1" t="s">
        <v>31</v>
      </c>
      <c r="D2826" s="1">
        <v>30004012</v>
      </c>
      <c r="E2826" s="1" t="s">
        <v>2356</v>
      </c>
      <c r="F2826" s="2">
        <v>1</v>
      </c>
      <c r="G2826" s="2" t="s">
        <v>13</v>
      </c>
      <c r="H2826" s="1">
        <v>0</v>
      </c>
      <c r="I2826" s="1">
        <v>1.75</v>
      </c>
      <c r="J2826" s="2" t="s">
        <v>8</v>
      </c>
    </row>
    <row r="2827" spans="1:10" ht="12" customHeight="1" x14ac:dyDescent="0.3">
      <c r="A2827" s="3" t="s">
        <v>62</v>
      </c>
      <c r="B2827" s="1">
        <v>30004011</v>
      </c>
      <c r="C2827" s="1" t="s">
        <v>31</v>
      </c>
      <c r="D2827" s="1">
        <v>30004011</v>
      </c>
      <c r="E2827" s="1" t="s">
        <v>2357</v>
      </c>
      <c r="F2827" s="2">
        <v>1</v>
      </c>
      <c r="G2827" s="2" t="s">
        <v>13</v>
      </c>
      <c r="H2827" s="1">
        <v>0</v>
      </c>
      <c r="I2827" s="1">
        <v>1.75</v>
      </c>
      <c r="J2827" s="2" t="s">
        <v>8</v>
      </c>
    </row>
    <row r="2828" spans="1:10" ht="12" customHeight="1" x14ac:dyDescent="0.3">
      <c r="A2828" s="3" t="s">
        <v>62</v>
      </c>
      <c r="B2828" s="1">
        <v>30002218</v>
      </c>
      <c r="C2828" s="1" t="s">
        <v>31</v>
      </c>
      <c r="D2828" s="1">
        <v>30002218</v>
      </c>
      <c r="E2828" s="1" t="s">
        <v>2352</v>
      </c>
      <c r="F2828" s="2">
        <v>1</v>
      </c>
      <c r="G2828" s="2" t="s">
        <v>13</v>
      </c>
      <c r="H2828" s="1">
        <v>0</v>
      </c>
      <c r="I2828" s="1">
        <v>1.75</v>
      </c>
      <c r="J2828" s="2" t="s">
        <v>8</v>
      </c>
    </row>
    <row r="2829" spans="1:10" ht="12" customHeight="1" x14ac:dyDescent="0.3">
      <c r="A2829" s="3" t="s">
        <v>62</v>
      </c>
      <c r="B2829" s="1">
        <v>30009201</v>
      </c>
      <c r="C2829" s="1" t="s">
        <v>31</v>
      </c>
      <c r="D2829" s="1">
        <v>30009201</v>
      </c>
      <c r="E2829" s="1" t="s">
        <v>2358</v>
      </c>
      <c r="F2829" s="2">
        <v>1</v>
      </c>
      <c r="G2829" s="2" t="s">
        <v>13</v>
      </c>
      <c r="H2829" s="1">
        <v>0</v>
      </c>
      <c r="I2829" s="1">
        <v>1.75</v>
      </c>
      <c r="J2829" s="2" t="s">
        <v>8</v>
      </c>
    </row>
    <row r="2830" spans="1:10" ht="12" customHeight="1" x14ac:dyDescent="0.3">
      <c r="A2830" s="3" t="s">
        <v>62</v>
      </c>
      <c r="B2830" s="1">
        <v>30001311</v>
      </c>
      <c r="C2830" s="1" t="s">
        <v>31</v>
      </c>
      <c r="D2830" s="1">
        <v>30001311</v>
      </c>
      <c r="E2830" s="1" t="s">
        <v>2359</v>
      </c>
      <c r="F2830" s="2">
        <v>1</v>
      </c>
      <c r="G2830" s="2" t="s">
        <v>13</v>
      </c>
      <c r="H2830" s="1">
        <v>0</v>
      </c>
      <c r="I2830" s="1">
        <v>1.75</v>
      </c>
      <c r="J2830" s="2" t="s">
        <v>8</v>
      </c>
    </row>
    <row r="2831" spans="1:10" ht="12" customHeight="1" x14ac:dyDescent="0.3">
      <c r="A2831" s="3" t="s">
        <v>62</v>
      </c>
      <c r="B2831" s="1">
        <v>30001902</v>
      </c>
      <c r="C2831" s="1" t="s">
        <v>31</v>
      </c>
      <c r="D2831" s="1">
        <v>30001902</v>
      </c>
      <c r="E2831" s="1" t="s">
        <v>2360</v>
      </c>
      <c r="F2831" s="2">
        <v>1</v>
      </c>
      <c r="G2831" s="2" t="s">
        <v>13</v>
      </c>
      <c r="H2831" s="1">
        <v>0</v>
      </c>
      <c r="I2831" s="1">
        <v>1.75</v>
      </c>
      <c r="J2831" s="2" t="s">
        <v>8</v>
      </c>
    </row>
    <row r="2832" spans="1:10" ht="12" customHeight="1" x14ac:dyDescent="0.3">
      <c r="A2832" s="3" t="s">
        <v>62</v>
      </c>
      <c r="B2832" s="1">
        <v>30001213</v>
      </c>
      <c r="C2832" s="1" t="s">
        <v>31</v>
      </c>
      <c r="D2832" s="1">
        <v>30001213</v>
      </c>
      <c r="E2832" s="1" t="s">
        <v>477</v>
      </c>
      <c r="F2832" s="2">
        <v>1</v>
      </c>
      <c r="G2832" s="2" t="s">
        <v>13</v>
      </c>
      <c r="H2832" s="1">
        <v>0</v>
      </c>
      <c r="I2832" s="1">
        <v>1.75</v>
      </c>
      <c r="J2832" s="2" t="s">
        <v>8</v>
      </c>
    </row>
    <row r="2833" spans="1:10" ht="12" customHeight="1" x14ac:dyDescent="0.3">
      <c r="A2833" s="3" t="s">
        <v>62</v>
      </c>
      <c r="B2833" s="1">
        <v>30001412</v>
      </c>
      <c r="C2833" s="1" t="s">
        <v>31</v>
      </c>
      <c r="D2833" s="1">
        <v>30001412</v>
      </c>
      <c r="E2833" s="1" t="s">
        <v>2361</v>
      </c>
      <c r="F2833" s="2">
        <v>1</v>
      </c>
      <c r="G2833" s="2" t="s">
        <v>13</v>
      </c>
      <c r="H2833" s="1">
        <v>0</v>
      </c>
      <c r="I2833" s="1">
        <v>1.75</v>
      </c>
      <c r="J2833" s="2" t="s">
        <v>8</v>
      </c>
    </row>
    <row r="2834" spans="1:10" ht="12" customHeight="1" x14ac:dyDescent="0.3">
      <c r="A2834" s="3" t="s">
        <v>62</v>
      </c>
      <c r="B2834" s="1">
        <v>30001312</v>
      </c>
      <c r="C2834" s="1" t="s">
        <v>31</v>
      </c>
      <c r="D2834" s="1">
        <v>30001312</v>
      </c>
      <c r="E2834" s="1" t="s">
        <v>2361</v>
      </c>
      <c r="F2834" s="2">
        <v>1</v>
      </c>
      <c r="G2834" s="2" t="s">
        <v>13</v>
      </c>
      <c r="H2834" s="1">
        <v>0</v>
      </c>
      <c r="I2834" s="1">
        <v>1.75</v>
      </c>
      <c r="J2834" s="2" t="s">
        <v>8</v>
      </c>
    </row>
    <row r="2835" spans="1:10" ht="12" customHeight="1" x14ac:dyDescent="0.3">
      <c r="A2835" s="3" t="s">
        <v>62</v>
      </c>
      <c r="B2835" s="1">
        <v>30001212</v>
      </c>
      <c r="C2835" s="1" t="s">
        <v>31</v>
      </c>
      <c r="D2835" s="1">
        <v>30001212</v>
      </c>
      <c r="E2835" s="1" t="s">
        <v>2362</v>
      </c>
      <c r="F2835" s="2">
        <v>1</v>
      </c>
      <c r="G2835" s="2" t="s">
        <v>13</v>
      </c>
      <c r="H2835" s="1">
        <v>0</v>
      </c>
      <c r="I2835" s="1">
        <v>1.75</v>
      </c>
      <c r="J2835" s="2" t="s">
        <v>8</v>
      </c>
    </row>
    <row r="2836" spans="1:10" ht="12" customHeight="1" x14ac:dyDescent="0.3">
      <c r="A2836" s="3" t="s">
        <v>62</v>
      </c>
      <c r="B2836" s="1">
        <v>30001320</v>
      </c>
      <c r="C2836" s="1" t="s">
        <v>31</v>
      </c>
      <c r="D2836" s="1">
        <v>30001320</v>
      </c>
      <c r="E2836" s="1" t="s">
        <v>2363</v>
      </c>
      <c r="F2836" s="2">
        <v>1</v>
      </c>
      <c r="G2836" s="2" t="s">
        <v>13</v>
      </c>
      <c r="H2836" s="1">
        <v>0</v>
      </c>
      <c r="I2836" s="1">
        <v>1.75</v>
      </c>
      <c r="J2836" s="2" t="s">
        <v>8</v>
      </c>
    </row>
    <row r="2837" spans="1:10" ht="12" customHeight="1" x14ac:dyDescent="0.3">
      <c r="A2837" s="3" t="s">
        <v>62</v>
      </c>
      <c r="B2837" s="1">
        <v>30001701</v>
      </c>
      <c r="C2837" s="1" t="s">
        <v>31</v>
      </c>
      <c r="D2837" s="1">
        <v>30001701</v>
      </c>
      <c r="E2837" s="1" t="s">
        <v>2364</v>
      </c>
      <c r="F2837" s="2">
        <v>1</v>
      </c>
      <c r="G2837" s="2" t="s">
        <v>13</v>
      </c>
      <c r="H2837" s="1">
        <v>0</v>
      </c>
      <c r="I2837" s="1">
        <v>1.75</v>
      </c>
      <c r="J2837" s="2" t="s">
        <v>8</v>
      </c>
    </row>
    <row r="2838" spans="1:10" ht="12" customHeight="1" x14ac:dyDescent="0.3">
      <c r="A2838" s="3" t="s">
        <v>62</v>
      </c>
      <c r="B2838" s="1">
        <v>30001220</v>
      </c>
      <c r="C2838" s="1" t="s">
        <v>31</v>
      </c>
      <c r="D2838" s="1">
        <v>30001220</v>
      </c>
      <c r="E2838" s="1" t="s">
        <v>2365</v>
      </c>
      <c r="F2838" s="2">
        <v>1</v>
      </c>
      <c r="G2838" s="2" t="s">
        <v>13</v>
      </c>
      <c r="H2838" s="1">
        <v>0</v>
      </c>
      <c r="I2838" s="1">
        <v>1.75</v>
      </c>
      <c r="J2838" s="2" t="s">
        <v>8</v>
      </c>
    </row>
    <row r="2839" spans="1:10" ht="12" customHeight="1" x14ac:dyDescent="0.3">
      <c r="A2839" s="3" t="s">
        <v>62</v>
      </c>
      <c r="B2839" s="1">
        <v>30001912</v>
      </c>
      <c r="C2839" s="1" t="s">
        <v>31</v>
      </c>
      <c r="D2839" s="1">
        <v>30001912</v>
      </c>
      <c r="E2839" s="1" t="s">
        <v>2366</v>
      </c>
      <c r="F2839" s="2">
        <v>1</v>
      </c>
      <c r="G2839" s="2" t="s">
        <v>13</v>
      </c>
      <c r="H2839" s="1">
        <v>0</v>
      </c>
      <c r="I2839" s="1">
        <v>1.75</v>
      </c>
      <c r="J2839" s="2" t="s">
        <v>8</v>
      </c>
    </row>
    <row r="2840" spans="1:10" ht="12" customHeight="1" x14ac:dyDescent="0.3">
      <c r="A2840" s="3" t="s">
        <v>62</v>
      </c>
      <c r="B2840" s="1">
        <v>30001208</v>
      </c>
      <c r="C2840" s="1" t="s">
        <v>31</v>
      </c>
      <c r="D2840" s="1">
        <v>30001208</v>
      </c>
      <c r="E2840" s="1" t="s">
        <v>2367</v>
      </c>
      <c r="F2840" s="2">
        <v>1</v>
      </c>
      <c r="G2840" s="2" t="s">
        <v>13</v>
      </c>
      <c r="H2840" s="1">
        <v>0</v>
      </c>
      <c r="I2840" s="1">
        <v>1.75</v>
      </c>
      <c r="J2840" s="2" t="s">
        <v>8</v>
      </c>
    </row>
    <row r="2841" spans="1:10" ht="12" customHeight="1" x14ac:dyDescent="0.3">
      <c r="A2841" s="3" t="s">
        <v>62</v>
      </c>
      <c r="B2841" s="1">
        <v>30002113</v>
      </c>
      <c r="C2841" s="1" t="s">
        <v>31</v>
      </c>
      <c r="D2841" s="1">
        <v>30002113</v>
      </c>
      <c r="E2841" s="1" t="s">
        <v>2368</v>
      </c>
      <c r="F2841" s="2">
        <v>1</v>
      </c>
      <c r="G2841" s="2" t="s">
        <v>13</v>
      </c>
      <c r="H2841" s="1">
        <v>0</v>
      </c>
      <c r="I2841" s="1">
        <v>1.75</v>
      </c>
      <c r="J2841" s="2" t="s">
        <v>8</v>
      </c>
    </row>
    <row r="2842" spans="1:10" ht="12" customHeight="1" x14ac:dyDescent="0.3">
      <c r="A2842" s="3" t="s">
        <v>62</v>
      </c>
      <c r="B2842" s="1">
        <v>30002112</v>
      </c>
      <c r="C2842" s="1" t="s">
        <v>31</v>
      </c>
      <c r="D2842" s="1">
        <v>30002112</v>
      </c>
      <c r="E2842" s="1" t="s">
        <v>2369</v>
      </c>
      <c r="F2842" s="2">
        <v>1</v>
      </c>
      <c r="G2842" s="2" t="s">
        <v>13</v>
      </c>
      <c r="H2842" s="1">
        <v>0</v>
      </c>
      <c r="I2842" s="1">
        <v>1.75</v>
      </c>
      <c r="J2842" s="2" t="s">
        <v>8</v>
      </c>
    </row>
    <row r="2843" spans="1:10" ht="12" customHeight="1" x14ac:dyDescent="0.3">
      <c r="A2843" s="3" t="s">
        <v>62</v>
      </c>
      <c r="B2843" s="1">
        <v>30002114</v>
      </c>
      <c r="C2843" s="1" t="s">
        <v>31</v>
      </c>
      <c r="D2843" s="1">
        <v>30002114</v>
      </c>
      <c r="E2843" s="1" t="s">
        <v>2370</v>
      </c>
      <c r="F2843" s="2">
        <v>1</v>
      </c>
      <c r="G2843" s="2" t="s">
        <v>13</v>
      </c>
      <c r="H2843" s="1">
        <v>0</v>
      </c>
      <c r="I2843" s="1">
        <v>1.75</v>
      </c>
      <c r="J2843" s="2" t="s">
        <v>8</v>
      </c>
    </row>
    <row r="2844" spans="1:10" ht="12" customHeight="1" x14ac:dyDescent="0.3">
      <c r="A2844" s="3" t="s">
        <v>62</v>
      </c>
      <c r="B2844" s="1">
        <v>30002313</v>
      </c>
      <c r="C2844" s="1" t="s">
        <v>31</v>
      </c>
      <c r="D2844" s="1">
        <v>30002313</v>
      </c>
      <c r="E2844" s="1" t="s">
        <v>2371</v>
      </c>
      <c r="F2844" s="2">
        <v>1</v>
      </c>
      <c r="G2844" s="2" t="s">
        <v>13</v>
      </c>
      <c r="H2844" s="1">
        <v>0</v>
      </c>
      <c r="I2844" s="1">
        <v>1.75</v>
      </c>
      <c r="J2844" s="2" t="s">
        <v>8</v>
      </c>
    </row>
    <row r="2845" spans="1:10" ht="12" customHeight="1" x14ac:dyDescent="0.3">
      <c r="A2845" s="3" t="s">
        <v>62</v>
      </c>
      <c r="B2845" s="1">
        <v>30009108</v>
      </c>
      <c r="C2845" s="1" t="s">
        <v>31</v>
      </c>
      <c r="D2845" s="1">
        <v>30009108</v>
      </c>
      <c r="E2845" s="1" t="s">
        <v>2372</v>
      </c>
      <c r="F2845" s="2">
        <v>1</v>
      </c>
      <c r="G2845" s="2" t="s">
        <v>13</v>
      </c>
      <c r="H2845" s="1">
        <v>0</v>
      </c>
      <c r="I2845" s="1">
        <v>1.75</v>
      </c>
      <c r="J2845" s="2" t="s">
        <v>8</v>
      </c>
    </row>
    <row r="2846" spans="1:10" ht="12" customHeight="1" x14ac:dyDescent="0.3">
      <c r="A2846" s="3" t="s">
        <v>62</v>
      </c>
      <c r="B2846" s="1">
        <v>30009909</v>
      </c>
      <c r="C2846" s="1" t="s">
        <v>31</v>
      </c>
      <c r="D2846" s="1">
        <v>30009909</v>
      </c>
      <c r="E2846" s="1" t="s">
        <v>2373</v>
      </c>
      <c r="F2846" s="2">
        <v>1</v>
      </c>
      <c r="G2846" s="2" t="s">
        <v>13</v>
      </c>
      <c r="H2846" s="1">
        <v>0</v>
      </c>
      <c r="I2846" s="1">
        <v>1.75</v>
      </c>
      <c r="J2846" s="2" t="s">
        <v>8</v>
      </c>
    </row>
    <row r="2847" spans="1:10" ht="12" customHeight="1" x14ac:dyDescent="0.3">
      <c r="A2847" s="3" t="s">
        <v>62</v>
      </c>
      <c r="B2847" s="1">
        <v>30002111</v>
      </c>
      <c r="C2847" s="1" t="s">
        <v>31</v>
      </c>
      <c r="D2847" s="1">
        <v>30002111</v>
      </c>
      <c r="E2847" s="1" t="s">
        <v>2374</v>
      </c>
      <c r="F2847" s="2">
        <v>1</v>
      </c>
      <c r="G2847" s="2" t="s">
        <v>13</v>
      </c>
      <c r="H2847" s="1">
        <v>0</v>
      </c>
      <c r="I2847" s="1">
        <v>1.75</v>
      </c>
      <c r="J2847" s="2" t="s">
        <v>8</v>
      </c>
    </row>
    <row r="2848" spans="1:10" ht="12" customHeight="1" x14ac:dyDescent="0.3">
      <c r="A2848" s="3" t="s">
        <v>62</v>
      </c>
      <c r="B2848" s="1">
        <v>30002320</v>
      </c>
      <c r="C2848" s="1" t="s">
        <v>31</v>
      </c>
      <c r="D2848" s="1">
        <v>30002320</v>
      </c>
      <c r="E2848" s="1" t="s">
        <v>2375</v>
      </c>
      <c r="F2848" s="2">
        <v>1</v>
      </c>
      <c r="G2848" s="2" t="s">
        <v>13</v>
      </c>
      <c r="H2848" s="1">
        <v>0</v>
      </c>
      <c r="I2848" s="1">
        <v>1.75</v>
      </c>
      <c r="J2848" s="2" t="s">
        <v>8</v>
      </c>
    </row>
    <row r="2849" spans="1:10" ht="12" customHeight="1" x14ac:dyDescent="0.3">
      <c r="A2849" s="3" t="s">
        <v>62</v>
      </c>
      <c r="B2849" s="1">
        <v>30001910</v>
      </c>
      <c r="C2849" s="1" t="s">
        <v>31</v>
      </c>
      <c r="D2849" s="1">
        <v>30001910</v>
      </c>
      <c r="E2849" s="1" t="s">
        <v>2376</v>
      </c>
      <c r="F2849" s="2">
        <v>1</v>
      </c>
      <c r="G2849" s="2" t="s">
        <v>13</v>
      </c>
      <c r="H2849" s="1">
        <v>0</v>
      </c>
      <c r="I2849" s="1">
        <v>1.75</v>
      </c>
      <c r="J2849" s="2" t="s">
        <v>8</v>
      </c>
    </row>
    <row r="2850" spans="1:10" ht="12" customHeight="1" x14ac:dyDescent="0.3">
      <c r="A2850" s="3" t="s">
        <v>62</v>
      </c>
      <c r="B2850" s="1">
        <v>30002120</v>
      </c>
      <c r="C2850" s="1" t="s">
        <v>31</v>
      </c>
      <c r="D2850" s="1">
        <v>30002120</v>
      </c>
      <c r="E2850" s="1" t="s">
        <v>2377</v>
      </c>
      <c r="F2850" s="2">
        <v>1</v>
      </c>
      <c r="G2850" s="2" t="s">
        <v>13</v>
      </c>
      <c r="H2850" s="1">
        <v>0</v>
      </c>
      <c r="I2850" s="1">
        <v>1.75</v>
      </c>
      <c r="J2850" s="2" t="s">
        <v>8</v>
      </c>
    </row>
    <row r="2851" spans="1:10" ht="12" customHeight="1" x14ac:dyDescent="0.3">
      <c r="A2851" s="3" t="s">
        <v>62</v>
      </c>
      <c r="B2851" s="1">
        <v>30002811</v>
      </c>
      <c r="C2851" s="1" t="s">
        <v>31</v>
      </c>
      <c r="D2851" s="1">
        <v>30002811</v>
      </c>
      <c r="E2851" s="1" t="s">
        <v>2378</v>
      </c>
      <c r="F2851" s="2">
        <v>1</v>
      </c>
      <c r="G2851" s="2" t="s">
        <v>13</v>
      </c>
      <c r="H2851" s="1">
        <v>0</v>
      </c>
      <c r="I2851" s="1">
        <v>1.75</v>
      </c>
      <c r="J2851" s="2" t="s">
        <v>8</v>
      </c>
    </row>
    <row r="2852" spans="1:10" ht="12" customHeight="1" x14ac:dyDescent="0.3">
      <c r="A2852" s="3" t="s">
        <v>62</v>
      </c>
      <c r="B2852" s="1">
        <v>30002820</v>
      </c>
      <c r="C2852" s="1" t="s">
        <v>31</v>
      </c>
      <c r="D2852" s="1">
        <v>30002820</v>
      </c>
      <c r="E2852" s="1" t="s">
        <v>2379</v>
      </c>
      <c r="F2852" s="2">
        <v>1</v>
      </c>
      <c r="G2852" s="2" t="s">
        <v>13</v>
      </c>
      <c r="H2852" s="1">
        <v>0</v>
      </c>
      <c r="I2852" s="1">
        <v>1.75</v>
      </c>
      <c r="J2852" s="2" t="s">
        <v>8</v>
      </c>
    </row>
    <row r="2853" spans="1:10" ht="12" customHeight="1" x14ac:dyDescent="0.3">
      <c r="A2853" s="3" t="s">
        <v>62</v>
      </c>
      <c r="B2853" s="1">
        <v>30003320</v>
      </c>
      <c r="C2853" s="1" t="s">
        <v>31</v>
      </c>
      <c r="D2853" s="1">
        <v>30003320</v>
      </c>
      <c r="E2853" s="1" t="s">
        <v>2380</v>
      </c>
      <c r="F2853" s="2">
        <v>1</v>
      </c>
      <c r="G2853" s="2" t="s">
        <v>13</v>
      </c>
      <c r="H2853" s="1">
        <v>0</v>
      </c>
      <c r="I2853" s="1">
        <v>1.75</v>
      </c>
      <c r="J2853" s="2" t="s">
        <v>8</v>
      </c>
    </row>
    <row r="2854" spans="1:10" ht="12" customHeight="1" x14ac:dyDescent="0.3">
      <c r="A2854" s="3" t="s">
        <v>62</v>
      </c>
      <c r="B2854" s="1">
        <v>30003212</v>
      </c>
      <c r="C2854" s="1" t="s">
        <v>31</v>
      </c>
      <c r="D2854" s="1">
        <v>30003212</v>
      </c>
      <c r="E2854" s="1" t="s">
        <v>2381</v>
      </c>
      <c r="F2854" s="2">
        <v>1</v>
      </c>
      <c r="G2854" s="2" t="s">
        <v>13</v>
      </c>
      <c r="H2854" s="1">
        <v>0</v>
      </c>
      <c r="I2854" s="1">
        <v>1.75</v>
      </c>
      <c r="J2854" s="2" t="s">
        <v>8</v>
      </c>
    </row>
    <row r="2855" spans="1:10" ht="12" customHeight="1" x14ac:dyDescent="0.3">
      <c r="A2855" s="3" t="s">
        <v>62</v>
      </c>
      <c r="B2855" s="1">
        <v>30003608</v>
      </c>
      <c r="C2855" s="1" t="s">
        <v>31</v>
      </c>
      <c r="D2855" s="1">
        <v>30003608</v>
      </c>
      <c r="E2855" s="1" t="s">
        <v>2382</v>
      </c>
      <c r="F2855" s="2">
        <v>1</v>
      </c>
      <c r="G2855" s="2" t="s">
        <v>13</v>
      </c>
      <c r="H2855" s="1">
        <v>0</v>
      </c>
      <c r="I2855" s="1">
        <v>1.75</v>
      </c>
      <c r="J2855" s="2" t="s">
        <v>8</v>
      </c>
    </row>
    <row r="2856" spans="1:10" ht="12" customHeight="1" x14ac:dyDescent="0.3">
      <c r="A2856" s="3" t="s">
        <v>62</v>
      </c>
      <c r="B2856" s="1">
        <v>30003609</v>
      </c>
      <c r="C2856" s="1" t="s">
        <v>31</v>
      </c>
      <c r="D2856" s="1">
        <v>30003609</v>
      </c>
      <c r="E2856" s="1" t="s">
        <v>2383</v>
      </c>
      <c r="F2856" s="2">
        <v>1</v>
      </c>
      <c r="G2856" s="2" t="s">
        <v>13</v>
      </c>
      <c r="H2856" s="1">
        <v>0</v>
      </c>
      <c r="I2856" s="1">
        <v>1.75</v>
      </c>
      <c r="J2856" s="2" t="s">
        <v>8</v>
      </c>
    </row>
    <row r="2857" spans="1:10" ht="12" customHeight="1" x14ac:dyDescent="0.3">
      <c r="A2857" s="3" t="s">
        <v>62</v>
      </c>
      <c r="B2857" s="1">
        <v>30002820</v>
      </c>
      <c r="C2857" s="1" t="s">
        <v>31</v>
      </c>
      <c r="D2857" s="1">
        <v>30002820</v>
      </c>
      <c r="E2857" s="1" t="s">
        <v>2379</v>
      </c>
      <c r="F2857" s="2">
        <v>1</v>
      </c>
      <c r="G2857" s="2" t="s">
        <v>13</v>
      </c>
      <c r="H2857" s="1">
        <v>0</v>
      </c>
      <c r="I2857" s="1">
        <v>1.75</v>
      </c>
      <c r="J2857" s="2" t="s">
        <v>8</v>
      </c>
    </row>
    <row r="2858" spans="1:10" ht="12" customHeight="1" x14ac:dyDescent="0.3">
      <c r="A2858" s="3" t="s">
        <v>62</v>
      </c>
      <c r="B2858" s="1">
        <v>30003413</v>
      </c>
      <c r="C2858" s="1" t="s">
        <v>31</v>
      </c>
      <c r="D2858" s="1">
        <v>30003413</v>
      </c>
      <c r="E2858" s="1" t="s">
        <v>2384</v>
      </c>
      <c r="F2858" s="2">
        <v>1</v>
      </c>
      <c r="G2858" s="2" t="s">
        <v>13</v>
      </c>
      <c r="H2858" s="1">
        <v>0</v>
      </c>
      <c r="I2858" s="1">
        <v>1.75</v>
      </c>
      <c r="J2858" s="2" t="s">
        <v>8</v>
      </c>
    </row>
    <row r="2859" spans="1:10" ht="12" customHeight="1" x14ac:dyDescent="0.3">
      <c r="A2859" s="3" t="s">
        <v>62</v>
      </c>
      <c r="B2859" s="1">
        <v>30003414</v>
      </c>
      <c r="C2859" s="1" t="s">
        <v>31</v>
      </c>
      <c r="D2859" s="1">
        <v>30003414</v>
      </c>
      <c r="E2859" s="1" t="s">
        <v>2385</v>
      </c>
      <c r="F2859" s="2">
        <v>1</v>
      </c>
      <c r="G2859" s="2" t="s">
        <v>13</v>
      </c>
      <c r="H2859" s="1">
        <v>0</v>
      </c>
      <c r="I2859" s="1">
        <v>1.75</v>
      </c>
      <c r="J2859" s="2" t="s">
        <v>8</v>
      </c>
    </row>
    <row r="2860" spans="1:10" ht="12" customHeight="1" x14ac:dyDescent="0.3">
      <c r="A2860" s="3" t="s">
        <v>62</v>
      </c>
      <c r="B2860" s="1">
        <v>30003809</v>
      </c>
      <c r="C2860" s="1" t="s">
        <v>31</v>
      </c>
      <c r="D2860" s="1">
        <v>30003809</v>
      </c>
      <c r="E2860" s="1" t="s">
        <v>2386</v>
      </c>
      <c r="F2860" s="2">
        <v>1</v>
      </c>
      <c r="G2860" s="2" t="s">
        <v>13</v>
      </c>
      <c r="H2860" s="1">
        <v>0</v>
      </c>
      <c r="I2860" s="1">
        <v>1.75</v>
      </c>
      <c r="J2860" s="2" t="s">
        <v>8</v>
      </c>
    </row>
    <row r="2861" spans="1:10" ht="12" customHeight="1" x14ac:dyDescent="0.3">
      <c r="A2861" s="3" t="s">
        <v>62</v>
      </c>
      <c r="B2861" s="1">
        <v>30003404</v>
      </c>
      <c r="C2861" s="1" t="s">
        <v>31</v>
      </c>
      <c r="D2861" s="1">
        <v>30003404</v>
      </c>
      <c r="E2861" s="1" t="s">
        <v>2387</v>
      </c>
      <c r="F2861" s="2">
        <v>1</v>
      </c>
      <c r="G2861" s="2" t="s">
        <v>13</v>
      </c>
      <c r="H2861" s="1">
        <v>0</v>
      </c>
      <c r="I2861" s="1">
        <v>1.75</v>
      </c>
      <c r="J2861" s="2" t="s">
        <v>8</v>
      </c>
    </row>
    <row r="2862" spans="1:10" ht="12" customHeight="1" x14ac:dyDescent="0.3">
      <c r="A2862" s="3" t="s">
        <v>62</v>
      </c>
      <c r="B2862" s="1">
        <v>30004702</v>
      </c>
      <c r="C2862" s="1" t="s">
        <v>31</v>
      </c>
      <c r="D2862" s="1">
        <v>30004702</v>
      </c>
      <c r="E2862" s="1" t="s">
        <v>2388</v>
      </c>
      <c r="F2862" s="2">
        <v>1</v>
      </c>
      <c r="G2862" s="2" t="s">
        <v>13</v>
      </c>
      <c r="H2862" s="1">
        <v>0</v>
      </c>
      <c r="I2862" s="1">
        <v>1.75</v>
      </c>
      <c r="J2862" s="2" t="s">
        <v>8</v>
      </c>
    </row>
    <row r="2863" spans="1:10" ht="12" customHeight="1" x14ac:dyDescent="0.3">
      <c r="A2863" s="3" t="s">
        <v>62</v>
      </c>
      <c r="B2863" s="1">
        <v>30004201</v>
      </c>
      <c r="C2863" s="1" t="s">
        <v>31</v>
      </c>
      <c r="D2863" s="1">
        <v>30004201</v>
      </c>
      <c r="E2863" s="1" t="s">
        <v>2389</v>
      </c>
      <c r="F2863" s="2">
        <v>1</v>
      </c>
      <c r="G2863" s="2" t="s">
        <v>13</v>
      </c>
      <c r="H2863" s="1">
        <v>0</v>
      </c>
      <c r="I2863" s="1">
        <v>1.75</v>
      </c>
      <c r="J2863" s="2" t="s">
        <v>8</v>
      </c>
    </row>
    <row r="2864" spans="1:10" ht="12" customHeight="1" x14ac:dyDescent="0.3">
      <c r="A2864" s="3" t="s">
        <v>62</v>
      </c>
      <c r="B2864" s="1">
        <v>30004806</v>
      </c>
      <c r="C2864" s="1" t="s">
        <v>31</v>
      </c>
      <c r="D2864" s="1">
        <v>30004806</v>
      </c>
      <c r="E2864" s="1" t="s">
        <v>2390</v>
      </c>
      <c r="F2864" s="2">
        <v>1</v>
      </c>
      <c r="G2864" s="2" t="s">
        <v>13</v>
      </c>
      <c r="H2864" s="1">
        <v>0</v>
      </c>
      <c r="I2864" s="1">
        <v>1.75</v>
      </c>
      <c r="J2864" s="2" t="s">
        <v>8</v>
      </c>
    </row>
    <row r="2865" spans="1:10" ht="12" customHeight="1" x14ac:dyDescent="0.3">
      <c r="A2865" s="3" t="s">
        <v>62</v>
      </c>
      <c r="B2865" s="1">
        <v>30004301</v>
      </c>
      <c r="C2865" s="1" t="s">
        <v>31</v>
      </c>
      <c r="D2865" s="1">
        <v>30004301</v>
      </c>
      <c r="E2865" s="1" t="s">
        <v>2391</v>
      </c>
      <c r="F2865" s="2">
        <v>1</v>
      </c>
      <c r="G2865" s="2" t="s">
        <v>13</v>
      </c>
      <c r="H2865" s="1">
        <v>0</v>
      </c>
      <c r="I2865" s="1">
        <v>1.75</v>
      </c>
      <c r="J2865" s="2" t="s">
        <v>8</v>
      </c>
    </row>
    <row r="2866" spans="1:10" ht="12" customHeight="1" x14ac:dyDescent="0.3">
      <c r="A2866" s="3" t="s">
        <v>62</v>
      </c>
      <c r="B2866" s="1">
        <v>30003321</v>
      </c>
      <c r="C2866" s="1" t="s">
        <v>31</v>
      </c>
      <c r="D2866" s="1">
        <v>30003321</v>
      </c>
      <c r="E2866" s="1" t="s">
        <v>2392</v>
      </c>
      <c r="F2866" s="2">
        <v>1</v>
      </c>
      <c r="G2866" s="2" t="s">
        <v>13</v>
      </c>
      <c r="H2866" s="1">
        <v>0</v>
      </c>
      <c r="I2866" s="1">
        <v>1.75</v>
      </c>
      <c r="J2866" s="2" t="s">
        <v>8</v>
      </c>
    </row>
    <row r="2867" spans="1:10" ht="12" customHeight="1" x14ac:dyDescent="0.3">
      <c r="A2867" s="3" t="s">
        <v>62</v>
      </c>
      <c r="B2867" s="1">
        <v>30003920</v>
      </c>
      <c r="C2867" s="1" t="s">
        <v>31</v>
      </c>
      <c r="D2867" s="1">
        <v>30003920</v>
      </c>
      <c r="E2867" s="1" t="s">
        <v>2393</v>
      </c>
      <c r="F2867" s="2">
        <v>1</v>
      </c>
      <c r="G2867" s="2" t="s">
        <v>13</v>
      </c>
      <c r="H2867" s="1">
        <v>0</v>
      </c>
      <c r="I2867" s="1">
        <v>1.75</v>
      </c>
      <c r="J2867" s="2" t="s">
        <v>8</v>
      </c>
    </row>
    <row r="2868" spans="1:10" ht="12" customHeight="1" x14ac:dyDescent="0.3">
      <c r="A2868" s="3" t="s">
        <v>62</v>
      </c>
      <c r="B2868" s="1">
        <v>30005103</v>
      </c>
      <c r="C2868" s="1" t="s">
        <v>31</v>
      </c>
      <c r="D2868" s="1">
        <v>30005103</v>
      </c>
      <c r="E2868" s="1" t="s">
        <v>2394</v>
      </c>
      <c r="F2868" s="2">
        <v>1</v>
      </c>
      <c r="G2868" s="2" t="s">
        <v>13</v>
      </c>
      <c r="H2868" s="1">
        <v>0</v>
      </c>
      <c r="I2868" s="1">
        <v>1.75</v>
      </c>
      <c r="J2868" s="2" t="s">
        <v>8</v>
      </c>
    </row>
    <row r="2869" spans="1:10" ht="12" customHeight="1" x14ac:dyDescent="0.3">
      <c r="A2869" s="3" t="s">
        <v>62</v>
      </c>
      <c r="B2869" s="1">
        <v>20024602</v>
      </c>
      <c r="C2869" s="1" t="s">
        <v>31</v>
      </c>
      <c r="D2869" s="1">
        <v>20024602</v>
      </c>
      <c r="E2869" s="1" t="s">
        <v>2395</v>
      </c>
      <c r="F2869" s="2">
        <v>1</v>
      </c>
      <c r="G2869" s="2" t="s">
        <v>13</v>
      </c>
      <c r="H2869" s="1">
        <v>0</v>
      </c>
      <c r="I2869" s="1">
        <v>1.75</v>
      </c>
      <c r="J2869" s="2" t="s">
        <v>8</v>
      </c>
    </row>
    <row r="2870" spans="1:10" ht="12" customHeight="1" x14ac:dyDescent="0.3">
      <c r="A2870" s="3" t="s">
        <v>62</v>
      </c>
      <c r="B2870" s="1">
        <v>30008306</v>
      </c>
      <c r="C2870" s="1" t="s">
        <v>31</v>
      </c>
      <c r="D2870" s="1">
        <v>30008306</v>
      </c>
      <c r="E2870" s="1" t="s">
        <v>2396</v>
      </c>
      <c r="F2870" s="2">
        <v>1</v>
      </c>
      <c r="G2870" s="2" t="s">
        <v>13</v>
      </c>
      <c r="H2870" s="1">
        <v>0</v>
      </c>
      <c r="I2870" s="1">
        <v>1.75</v>
      </c>
      <c r="J2870" s="2" t="s">
        <v>8</v>
      </c>
    </row>
    <row r="2871" spans="1:10" ht="12" customHeight="1" x14ac:dyDescent="0.3">
      <c r="A2871" s="3" t="s">
        <v>62</v>
      </c>
      <c r="B2871" s="1">
        <v>30006106</v>
      </c>
      <c r="C2871" s="1" t="s">
        <v>31</v>
      </c>
      <c r="D2871" s="1">
        <v>30006106</v>
      </c>
      <c r="E2871" s="1" t="s">
        <v>2397</v>
      </c>
      <c r="F2871" s="2">
        <v>1</v>
      </c>
      <c r="G2871" s="2" t="s">
        <v>13</v>
      </c>
      <c r="H2871" s="1">
        <v>0</v>
      </c>
      <c r="I2871" s="1">
        <v>1.75</v>
      </c>
      <c r="J2871" s="2" t="s">
        <v>8</v>
      </c>
    </row>
    <row r="2872" spans="1:10" ht="12" customHeight="1" x14ac:dyDescent="0.3">
      <c r="A2872" s="3" t="s">
        <v>62</v>
      </c>
      <c r="B2872" s="1">
        <v>30006107</v>
      </c>
      <c r="C2872" s="1" t="s">
        <v>31</v>
      </c>
      <c r="D2872" s="1">
        <v>30006107</v>
      </c>
      <c r="E2872" s="1" t="s">
        <v>2398</v>
      </c>
      <c r="F2872" s="2">
        <v>1</v>
      </c>
      <c r="G2872" s="2" t="s">
        <v>13</v>
      </c>
      <c r="H2872" s="1">
        <v>0</v>
      </c>
      <c r="I2872" s="1">
        <v>1.75</v>
      </c>
      <c r="J2872" s="2" t="s">
        <v>8</v>
      </c>
    </row>
    <row r="2873" spans="1:10" ht="12" customHeight="1" x14ac:dyDescent="0.3">
      <c r="A2873" s="3" t="s">
        <v>62</v>
      </c>
      <c r="B2873" s="1">
        <v>30006108</v>
      </c>
      <c r="C2873" s="1" t="s">
        <v>31</v>
      </c>
      <c r="D2873" s="1">
        <v>30006108</v>
      </c>
      <c r="E2873" s="1" t="s">
        <v>2399</v>
      </c>
      <c r="F2873" s="2">
        <v>1</v>
      </c>
      <c r="G2873" s="2" t="s">
        <v>13</v>
      </c>
      <c r="H2873" s="1">
        <v>0</v>
      </c>
      <c r="I2873" s="1">
        <v>1.75</v>
      </c>
      <c r="J2873" s="2" t="s">
        <v>8</v>
      </c>
    </row>
    <row r="2874" spans="1:10" ht="12" customHeight="1" x14ac:dyDescent="0.3">
      <c r="A2874" s="3" t="s">
        <v>62</v>
      </c>
      <c r="B2874" s="1">
        <v>30004807</v>
      </c>
      <c r="C2874" s="1" t="s">
        <v>31</v>
      </c>
      <c r="D2874" s="1">
        <v>30004807</v>
      </c>
      <c r="E2874" s="1" t="s">
        <v>466</v>
      </c>
      <c r="F2874" s="2">
        <v>1</v>
      </c>
      <c r="G2874" s="2" t="s">
        <v>13</v>
      </c>
      <c r="H2874" s="1">
        <v>0</v>
      </c>
      <c r="I2874" s="1">
        <v>1.75</v>
      </c>
      <c r="J2874" s="2" t="s">
        <v>8</v>
      </c>
    </row>
    <row r="2875" spans="1:10" ht="12" customHeight="1" x14ac:dyDescent="0.3">
      <c r="A2875" s="3" t="s">
        <v>62</v>
      </c>
      <c r="B2875" s="1">
        <v>30006806</v>
      </c>
      <c r="C2875" s="1" t="s">
        <v>31</v>
      </c>
      <c r="D2875" s="1">
        <v>30006806</v>
      </c>
      <c r="E2875" s="1" t="s">
        <v>478</v>
      </c>
      <c r="F2875" s="2">
        <v>1</v>
      </c>
      <c r="G2875" s="2" t="s">
        <v>13</v>
      </c>
      <c r="H2875" s="1">
        <v>0</v>
      </c>
      <c r="I2875" s="1">
        <v>1.75</v>
      </c>
      <c r="J2875" s="2" t="s">
        <v>8</v>
      </c>
    </row>
    <row r="2876" spans="1:10" ht="12" customHeight="1" x14ac:dyDescent="0.3">
      <c r="A2876" s="3" t="s">
        <v>62</v>
      </c>
      <c r="B2876" s="1">
        <v>30008511</v>
      </c>
      <c r="C2876" s="1" t="s">
        <v>31</v>
      </c>
      <c r="D2876" s="1">
        <v>30008511</v>
      </c>
      <c r="E2876" s="1" t="s">
        <v>468</v>
      </c>
      <c r="F2876" s="2">
        <v>1</v>
      </c>
      <c r="G2876" s="2" t="s">
        <v>13</v>
      </c>
      <c r="H2876" s="1">
        <v>0</v>
      </c>
      <c r="I2876" s="1">
        <v>1.75</v>
      </c>
      <c r="J2876" s="2" t="s">
        <v>8</v>
      </c>
    </row>
    <row r="2877" spans="1:10" ht="12" customHeight="1" x14ac:dyDescent="0.3">
      <c r="A2877" s="3" t="s">
        <v>62</v>
      </c>
      <c r="B2877" s="1">
        <v>30008512</v>
      </c>
      <c r="C2877" s="1" t="s">
        <v>31</v>
      </c>
      <c r="D2877" s="1">
        <v>30008512</v>
      </c>
      <c r="E2877" s="1" t="s">
        <v>469</v>
      </c>
      <c r="F2877" s="2">
        <v>1</v>
      </c>
      <c r="G2877" s="2" t="s">
        <v>13</v>
      </c>
      <c r="H2877" s="1">
        <v>0</v>
      </c>
      <c r="I2877" s="1">
        <v>1.75</v>
      </c>
      <c r="J2877" s="2" t="s">
        <v>8</v>
      </c>
    </row>
    <row r="2878" spans="1:10" ht="12" customHeight="1" x14ac:dyDescent="0.3">
      <c r="A2878" s="3" t="s">
        <v>62</v>
      </c>
      <c r="B2878" s="1">
        <v>30008105</v>
      </c>
      <c r="C2878" s="1" t="s">
        <v>31</v>
      </c>
      <c r="D2878" s="1">
        <v>30008105</v>
      </c>
      <c r="E2878" s="1" t="s">
        <v>471</v>
      </c>
      <c r="F2878" s="2">
        <v>1</v>
      </c>
      <c r="G2878" s="2" t="s">
        <v>13</v>
      </c>
      <c r="H2878" s="1">
        <v>0</v>
      </c>
      <c r="I2878" s="1">
        <v>1.75</v>
      </c>
      <c r="J2878" s="2" t="s">
        <v>8</v>
      </c>
    </row>
    <row r="2879" spans="1:10" ht="12" customHeight="1" x14ac:dyDescent="0.3">
      <c r="A2879" s="3" t="s">
        <v>62</v>
      </c>
      <c r="B2879" s="1">
        <v>30008106</v>
      </c>
      <c r="C2879" s="1" t="s">
        <v>31</v>
      </c>
      <c r="D2879" s="1">
        <v>30008106</v>
      </c>
      <c r="E2879" s="1" t="s">
        <v>470</v>
      </c>
      <c r="F2879" s="2">
        <v>1</v>
      </c>
      <c r="G2879" s="2" t="s">
        <v>13</v>
      </c>
      <c r="H2879" s="1">
        <v>0</v>
      </c>
      <c r="I2879" s="1">
        <v>1.75</v>
      </c>
      <c r="J2879" s="2" t="s">
        <v>8</v>
      </c>
    </row>
    <row r="2880" spans="1:10" ht="12" customHeight="1" x14ac:dyDescent="0.3">
      <c r="A2880" s="3" t="s">
        <v>62</v>
      </c>
      <c r="B2880" s="1">
        <v>30003708</v>
      </c>
      <c r="C2880" s="1" t="s">
        <v>31</v>
      </c>
      <c r="D2880" s="1">
        <v>30003708</v>
      </c>
      <c r="E2880" s="1" t="s">
        <v>2400</v>
      </c>
      <c r="F2880" s="2">
        <v>1</v>
      </c>
      <c r="G2880" s="2" t="s">
        <v>13</v>
      </c>
      <c r="H2880" s="1">
        <v>0</v>
      </c>
      <c r="I2880" s="1">
        <v>1.75</v>
      </c>
      <c r="J2880" s="2" t="s">
        <v>8</v>
      </c>
    </row>
    <row r="2881" spans="1:10" ht="12" customHeight="1" x14ac:dyDescent="0.3">
      <c r="A2881" s="3" t="s">
        <v>15</v>
      </c>
      <c r="B2881" s="1">
        <v>30083501</v>
      </c>
      <c r="C2881" s="1" t="s">
        <v>25</v>
      </c>
      <c r="D2881" s="1">
        <v>30083501</v>
      </c>
      <c r="E2881" s="1" t="s">
        <v>2401</v>
      </c>
      <c r="F2881" s="2">
        <v>1</v>
      </c>
      <c r="G2881" s="2" t="s">
        <v>13</v>
      </c>
      <c r="H2881" s="1">
        <v>1.2</v>
      </c>
      <c r="I2881" s="1">
        <v>3.5889999999999998E-2</v>
      </c>
      <c r="J2881" s="2" t="s">
        <v>8</v>
      </c>
    </row>
    <row r="2882" spans="1:10" ht="12" customHeight="1" x14ac:dyDescent="0.3">
      <c r="A2882" s="3" t="s">
        <v>15</v>
      </c>
      <c r="B2882" s="1">
        <v>30083202</v>
      </c>
      <c r="C2882" s="1" t="s">
        <v>25</v>
      </c>
      <c r="D2882" s="1">
        <v>30083202</v>
      </c>
      <c r="E2882" s="1" t="s">
        <v>2402</v>
      </c>
      <c r="F2882" s="2">
        <v>1</v>
      </c>
      <c r="G2882" s="2" t="s">
        <v>13</v>
      </c>
      <c r="H2882" s="1">
        <v>1.2</v>
      </c>
      <c r="I2882" s="1">
        <v>3.5889999999999998E-2</v>
      </c>
      <c r="J2882" s="2" t="s">
        <v>8</v>
      </c>
    </row>
    <row r="2883" spans="1:10" ht="12" customHeight="1" x14ac:dyDescent="0.3">
      <c r="A2883" s="3" t="s">
        <v>15</v>
      </c>
      <c r="B2883" s="1">
        <v>91014002</v>
      </c>
      <c r="C2883" s="1" t="s">
        <v>25</v>
      </c>
      <c r="D2883" s="1">
        <v>91014002</v>
      </c>
      <c r="E2883" s="1" t="s">
        <v>2403</v>
      </c>
      <c r="F2883" s="2">
        <v>1</v>
      </c>
      <c r="G2883" s="2" t="s">
        <v>13</v>
      </c>
      <c r="H2883" s="1">
        <v>1.2</v>
      </c>
      <c r="I2883" s="1">
        <v>3.5889999999999998E-2</v>
      </c>
      <c r="J2883" s="2" t="s">
        <v>8</v>
      </c>
    </row>
    <row r="2884" spans="1:10" ht="12" customHeight="1" x14ac:dyDescent="0.3">
      <c r="A2884" s="3" t="s">
        <v>15</v>
      </c>
      <c r="B2884" s="1">
        <v>91014007</v>
      </c>
      <c r="C2884" s="1" t="s">
        <v>25</v>
      </c>
      <c r="D2884" s="1">
        <v>91014007</v>
      </c>
      <c r="E2884" s="1" t="s">
        <v>2404</v>
      </c>
      <c r="F2884" s="2">
        <v>1</v>
      </c>
      <c r="G2884" s="2" t="s">
        <v>13</v>
      </c>
      <c r="H2884" s="1">
        <v>1.2</v>
      </c>
      <c r="I2884" s="1">
        <v>3.5889999999999998E-2</v>
      </c>
      <c r="J2884" s="2" t="s">
        <v>8</v>
      </c>
    </row>
    <row r="2885" spans="1:10" ht="12" customHeight="1" x14ac:dyDescent="0.3">
      <c r="A2885" s="3" t="s">
        <v>15</v>
      </c>
      <c r="B2885" s="1">
        <v>91014004</v>
      </c>
      <c r="C2885" s="1" t="s">
        <v>25</v>
      </c>
      <c r="D2885" s="1">
        <v>91014004</v>
      </c>
      <c r="E2885" s="1" t="s">
        <v>2405</v>
      </c>
      <c r="F2885" s="2">
        <v>1</v>
      </c>
      <c r="G2885" s="2" t="s">
        <v>13</v>
      </c>
      <c r="H2885" s="1">
        <v>1.2</v>
      </c>
      <c r="I2885" s="1">
        <v>3.5889999999999998E-2</v>
      </c>
      <c r="J2885" s="2" t="s">
        <v>8</v>
      </c>
    </row>
    <row r="2886" spans="1:10" ht="12" customHeight="1" x14ac:dyDescent="0.3">
      <c r="A2886" s="3" t="s">
        <v>15</v>
      </c>
      <c r="B2886" s="1">
        <v>91319001</v>
      </c>
      <c r="C2886" s="1" t="s">
        <v>25</v>
      </c>
      <c r="D2886" s="1">
        <v>91319001</v>
      </c>
      <c r="E2886" s="1" t="s">
        <v>2406</v>
      </c>
      <c r="F2886" s="2">
        <v>1</v>
      </c>
      <c r="G2886" s="2" t="s">
        <v>13</v>
      </c>
      <c r="H2886" s="1">
        <v>1.2</v>
      </c>
      <c r="I2886" s="1">
        <v>3.5889999999999998E-2</v>
      </c>
      <c r="J2886" s="2" t="s">
        <v>8</v>
      </c>
    </row>
    <row r="2887" spans="1:10" ht="12" customHeight="1" x14ac:dyDescent="0.3">
      <c r="A2887" s="3" t="s">
        <v>15</v>
      </c>
      <c r="B2887" s="1">
        <v>95510004</v>
      </c>
      <c r="C2887" s="1" t="s">
        <v>25</v>
      </c>
      <c r="D2887" s="1">
        <v>95510004</v>
      </c>
      <c r="E2887" s="1" t="s">
        <v>2407</v>
      </c>
      <c r="F2887" s="2">
        <v>1</v>
      </c>
      <c r="G2887" s="2" t="s">
        <v>13</v>
      </c>
      <c r="H2887" s="1">
        <v>1.2</v>
      </c>
      <c r="I2887" s="1">
        <v>3.5889999999999998E-2</v>
      </c>
      <c r="J2887" s="2" t="s">
        <v>8</v>
      </c>
    </row>
    <row r="2888" spans="1:10" ht="12" customHeight="1" x14ac:dyDescent="0.3">
      <c r="A2888" s="3" t="s">
        <v>15</v>
      </c>
      <c r="B2888" s="1">
        <v>93114001</v>
      </c>
      <c r="C2888" s="1" t="s">
        <v>25</v>
      </c>
      <c r="D2888" s="1">
        <v>93114001</v>
      </c>
      <c r="E2888" s="1" t="s">
        <v>2408</v>
      </c>
      <c r="F2888" s="2">
        <v>1</v>
      </c>
      <c r="G2888" s="2" t="s">
        <v>13</v>
      </c>
      <c r="H2888" s="1">
        <v>1.2</v>
      </c>
      <c r="I2888" s="1">
        <v>3.5889999999999998E-2</v>
      </c>
      <c r="J2888" s="2" t="s">
        <v>8</v>
      </c>
    </row>
    <row r="2889" spans="1:10" ht="12" customHeight="1" x14ac:dyDescent="0.3">
      <c r="A2889" s="3" t="s">
        <v>15</v>
      </c>
      <c r="B2889" s="1">
        <v>94110008</v>
      </c>
      <c r="C2889" s="1" t="s">
        <v>25</v>
      </c>
      <c r="D2889" s="1">
        <v>94110008</v>
      </c>
      <c r="E2889" s="1" t="s">
        <v>2409</v>
      </c>
      <c r="F2889" s="2">
        <v>1</v>
      </c>
      <c r="G2889" s="2" t="s">
        <v>13</v>
      </c>
      <c r="H2889" s="1">
        <v>1.2</v>
      </c>
      <c r="I2889" s="1">
        <v>3.5889999999999998E-2</v>
      </c>
      <c r="J2889" s="2" t="s">
        <v>8</v>
      </c>
    </row>
    <row r="2890" spans="1:10" ht="12" customHeight="1" x14ac:dyDescent="0.3">
      <c r="A2890" s="3" t="s">
        <v>15</v>
      </c>
      <c r="B2890" s="1">
        <v>30088001</v>
      </c>
      <c r="C2890" s="1" t="s">
        <v>25</v>
      </c>
      <c r="D2890" s="1">
        <v>30088001</v>
      </c>
      <c r="E2890" s="1" t="s">
        <v>2410</v>
      </c>
      <c r="F2890" s="2">
        <v>1</v>
      </c>
      <c r="G2890" s="2" t="s">
        <v>13</v>
      </c>
      <c r="H2890" s="1">
        <v>1.2</v>
      </c>
      <c r="I2890" s="1">
        <v>3.5889999999999998E-2</v>
      </c>
      <c r="J2890" s="2" t="s">
        <v>8</v>
      </c>
    </row>
    <row r="2891" spans="1:10" ht="12" customHeight="1" x14ac:dyDescent="0.3">
      <c r="A2891" s="3" t="s">
        <v>15</v>
      </c>
      <c r="B2891" s="1">
        <v>30088202</v>
      </c>
      <c r="C2891" s="1" t="s">
        <v>25</v>
      </c>
      <c r="D2891" s="1">
        <v>30088202</v>
      </c>
      <c r="E2891" s="1" t="s">
        <v>2411</v>
      </c>
      <c r="F2891" s="2">
        <v>1</v>
      </c>
      <c r="G2891" s="2" t="s">
        <v>13</v>
      </c>
      <c r="H2891" s="1">
        <v>1.2</v>
      </c>
      <c r="I2891" s="1">
        <v>3.5889999999999998E-2</v>
      </c>
      <c r="J2891" s="2" t="s">
        <v>8</v>
      </c>
    </row>
    <row r="2892" spans="1:10" ht="12" customHeight="1" x14ac:dyDescent="0.3">
      <c r="A2892" s="3" t="s">
        <v>15</v>
      </c>
      <c r="B2892" s="1">
        <v>30088201</v>
      </c>
      <c r="C2892" s="1" t="s">
        <v>25</v>
      </c>
      <c r="D2892" s="1">
        <v>30088201</v>
      </c>
      <c r="E2892" s="1" t="s">
        <v>2412</v>
      </c>
      <c r="F2892" s="2">
        <v>1</v>
      </c>
      <c r="G2892" s="2" t="s">
        <v>13</v>
      </c>
      <c r="H2892" s="1">
        <v>1.2</v>
      </c>
      <c r="I2892" s="1">
        <v>3.5889999999999998E-2</v>
      </c>
      <c r="J2892" s="2" t="s">
        <v>8</v>
      </c>
    </row>
    <row r="2893" spans="1:10" ht="12" customHeight="1" x14ac:dyDescent="0.3">
      <c r="A2893" s="3" t="s">
        <v>15</v>
      </c>
      <c r="B2893" s="1">
        <v>30084001</v>
      </c>
      <c r="C2893" s="1" t="s">
        <v>25</v>
      </c>
      <c r="D2893" s="1">
        <v>30084001</v>
      </c>
      <c r="E2893" s="1" t="s">
        <v>2413</v>
      </c>
      <c r="F2893" s="2">
        <v>1</v>
      </c>
      <c r="G2893" s="2" t="s">
        <v>13</v>
      </c>
      <c r="H2893" s="1">
        <v>1.2</v>
      </c>
      <c r="I2893" s="1">
        <v>3.5889999999999998E-2</v>
      </c>
      <c r="J2893" s="2" t="s">
        <v>8</v>
      </c>
    </row>
    <row r="2894" spans="1:10" ht="12" customHeight="1" x14ac:dyDescent="0.3">
      <c r="A2894" s="3" t="s">
        <v>15</v>
      </c>
      <c r="B2894" s="1">
        <v>30084002</v>
      </c>
      <c r="C2894" s="1" t="s">
        <v>25</v>
      </c>
      <c r="D2894" s="1">
        <v>30084002</v>
      </c>
      <c r="E2894" s="1" t="s">
        <v>2414</v>
      </c>
      <c r="F2894" s="2">
        <v>1</v>
      </c>
      <c r="G2894" s="2" t="s">
        <v>13</v>
      </c>
      <c r="H2894" s="1">
        <v>1.2</v>
      </c>
      <c r="I2894" s="1">
        <v>3.5889999999999998E-2</v>
      </c>
      <c r="J2894" s="2" t="s">
        <v>8</v>
      </c>
    </row>
    <row r="2895" spans="1:10" ht="12" customHeight="1" x14ac:dyDescent="0.3">
      <c r="A2895" s="3" t="s">
        <v>15</v>
      </c>
      <c r="B2895" s="1">
        <v>30009611</v>
      </c>
      <c r="C2895" s="1" t="s">
        <v>25</v>
      </c>
      <c r="D2895" s="1">
        <v>30009611</v>
      </c>
      <c r="E2895" s="1" t="s">
        <v>2415</v>
      </c>
      <c r="F2895" s="2">
        <v>1</v>
      </c>
      <c r="G2895" s="2" t="s">
        <v>13</v>
      </c>
      <c r="H2895" s="1">
        <v>1.2</v>
      </c>
      <c r="I2895" s="1">
        <v>3.5889999999999998E-2</v>
      </c>
      <c r="J2895" s="2" t="s">
        <v>8</v>
      </c>
    </row>
    <row r="2896" spans="1:10" ht="12" customHeight="1" x14ac:dyDescent="0.3">
      <c r="A2896" s="3" t="s">
        <v>15</v>
      </c>
      <c r="B2896" s="1">
        <v>30008811</v>
      </c>
      <c r="C2896" s="1" t="s">
        <v>25</v>
      </c>
      <c r="D2896" s="1">
        <v>30008811</v>
      </c>
      <c r="E2896" s="1" t="s">
        <v>2416</v>
      </c>
      <c r="F2896" s="2">
        <v>1</v>
      </c>
      <c r="G2896" s="2" t="s">
        <v>13</v>
      </c>
      <c r="H2896" s="1">
        <v>1.2</v>
      </c>
      <c r="I2896" s="1">
        <v>3.5889999999999998E-2</v>
      </c>
      <c r="J2896" s="2" t="s">
        <v>8</v>
      </c>
    </row>
    <row r="2897" spans="1:10" ht="12" customHeight="1" x14ac:dyDescent="0.3">
      <c r="A2897" s="3" t="s">
        <v>15</v>
      </c>
      <c r="B2897" s="1">
        <v>30008810</v>
      </c>
      <c r="C2897" s="1" t="s">
        <v>25</v>
      </c>
      <c r="D2897" s="1">
        <v>30008810</v>
      </c>
      <c r="E2897" s="1" t="s">
        <v>2417</v>
      </c>
      <c r="F2897" s="2">
        <v>1</v>
      </c>
      <c r="G2897" s="2" t="s">
        <v>13</v>
      </c>
      <c r="H2897" s="1">
        <v>1.2</v>
      </c>
      <c r="I2897" s="1">
        <v>3.5889999999999998E-2</v>
      </c>
      <c r="J2897" s="2" t="s">
        <v>8</v>
      </c>
    </row>
    <row r="2898" spans="1:10" ht="12" customHeight="1" x14ac:dyDescent="0.3">
      <c r="A2898" s="3" t="s">
        <v>15</v>
      </c>
      <c r="B2898" s="1">
        <v>91714001</v>
      </c>
      <c r="C2898" s="1" t="s">
        <v>25</v>
      </c>
      <c r="D2898" s="1">
        <v>91714001</v>
      </c>
      <c r="E2898" s="1" t="s">
        <v>1134</v>
      </c>
      <c r="F2898" s="2">
        <v>1</v>
      </c>
      <c r="G2898" s="2" t="s">
        <v>13</v>
      </c>
      <c r="H2898" s="1">
        <v>1.2</v>
      </c>
      <c r="I2898" s="1">
        <v>3.5889999999999998E-2</v>
      </c>
      <c r="J2898" s="2" t="s">
        <v>8</v>
      </c>
    </row>
    <row r="2899" spans="1:10" ht="12" customHeight="1" x14ac:dyDescent="0.3">
      <c r="A2899" s="3" t="s">
        <v>15</v>
      </c>
      <c r="B2899" s="1">
        <v>91716001</v>
      </c>
      <c r="C2899" s="1" t="s">
        <v>25</v>
      </c>
      <c r="D2899" s="1">
        <v>91716001</v>
      </c>
      <c r="E2899" s="1" t="s">
        <v>1133</v>
      </c>
      <c r="F2899" s="2">
        <v>1</v>
      </c>
      <c r="G2899" s="2" t="s">
        <v>13</v>
      </c>
      <c r="H2899" s="1">
        <v>1.2</v>
      </c>
      <c r="I2899" s="1">
        <v>3.5889999999999998E-2</v>
      </c>
      <c r="J2899" s="2" t="s">
        <v>8</v>
      </c>
    </row>
    <row r="2900" spans="1:10" ht="12" customHeight="1" x14ac:dyDescent="0.3">
      <c r="A2900" s="3" t="s">
        <v>15</v>
      </c>
      <c r="B2900" s="1">
        <v>30089001</v>
      </c>
      <c r="C2900" s="1" t="s">
        <v>25</v>
      </c>
      <c r="D2900" s="1">
        <v>30089001</v>
      </c>
      <c r="E2900" s="1" t="s">
        <v>2418</v>
      </c>
      <c r="F2900" s="2">
        <v>1</v>
      </c>
      <c r="G2900" s="2" t="s">
        <v>13</v>
      </c>
      <c r="H2900" s="1">
        <v>1.2</v>
      </c>
      <c r="I2900" s="1">
        <v>3.5889999999999998E-2</v>
      </c>
      <c r="J2900" s="2" t="s">
        <v>8</v>
      </c>
    </row>
    <row r="2901" spans="1:10" ht="12" customHeight="1" x14ac:dyDescent="0.3">
      <c r="A2901" s="3" t="s">
        <v>15</v>
      </c>
      <c r="B2901" s="1">
        <v>30089002</v>
      </c>
      <c r="C2901" s="1" t="s">
        <v>25</v>
      </c>
      <c r="D2901" s="1">
        <v>30089002</v>
      </c>
      <c r="E2901" s="1" t="s">
        <v>2419</v>
      </c>
      <c r="F2901" s="2">
        <v>1</v>
      </c>
      <c r="G2901" s="2" t="s">
        <v>13</v>
      </c>
      <c r="H2901" s="1">
        <v>1.2</v>
      </c>
      <c r="I2901" s="1">
        <v>3.5889999999999998E-2</v>
      </c>
      <c r="J2901" s="2" t="s">
        <v>8</v>
      </c>
    </row>
    <row r="2902" spans="1:10" ht="12" customHeight="1" x14ac:dyDescent="0.3">
      <c r="A2902" s="3" t="s">
        <v>15</v>
      </c>
      <c r="B2902" s="1">
        <v>30089005</v>
      </c>
      <c r="C2902" s="1" t="s">
        <v>25</v>
      </c>
      <c r="D2902" s="1">
        <v>30089005</v>
      </c>
      <c r="E2902" s="1" t="s">
        <v>2420</v>
      </c>
      <c r="F2902" s="2">
        <v>1</v>
      </c>
      <c r="G2902" s="2" t="s">
        <v>13</v>
      </c>
      <c r="H2902" s="1">
        <v>1.2</v>
      </c>
      <c r="I2902" s="1">
        <v>3.5889999999999998E-2</v>
      </c>
      <c r="J2902" s="2" t="s">
        <v>8</v>
      </c>
    </row>
    <row r="2903" spans="1:10" ht="12" customHeight="1" x14ac:dyDescent="0.3">
      <c r="A2903" s="3" t="s">
        <v>15</v>
      </c>
      <c r="B2903" s="1">
        <v>30089007</v>
      </c>
      <c r="C2903" s="1" t="s">
        <v>25</v>
      </c>
      <c r="D2903" s="1">
        <v>30089007</v>
      </c>
      <c r="E2903" s="1" t="s">
        <v>2421</v>
      </c>
      <c r="F2903" s="2">
        <v>1</v>
      </c>
      <c r="G2903" s="2" t="s">
        <v>13</v>
      </c>
      <c r="H2903" s="1">
        <v>1.2</v>
      </c>
      <c r="I2903" s="1">
        <v>3.5889999999999998E-2</v>
      </c>
      <c r="J2903" s="2" t="s">
        <v>8</v>
      </c>
    </row>
    <row r="2904" spans="1:10" ht="12" customHeight="1" x14ac:dyDescent="0.3">
      <c r="A2904" s="3" t="s">
        <v>15</v>
      </c>
      <c r="B2904" s="1">
        <v>30089006</v>
      </c>
      <c r="C2904" s="1" t="s">
        <v>25</v>
      </c>
      <c r="D2904" s="1">
        <v>30089006</v>
      </c>
      <c r="E2904" s="1" t="s">
        <v>2422</v>
      </c>
      <c r="F2904" s="2">
        <v>1</v>
      </c>
      <c r="G2904" s="2" t="s">
        <v>13</v>
      </c>
      <c r="H2904" s="1">
        <v>1.2</v>
      </c>
      <c r="I2904" s="1">
        <v>3.5889999999999998E-2</v>
      </c>
      <c r="J2904" s="2" t="s">
        <v>8</v>
      </c>
    </row>
    <row r="2905" spans="1:10" ht="12" customHeight="1" x14ac:dyDescent="0.3">
      <c r="A2905" s="3" t="s">
        <v>15</v>
      </c>
      <c r="B2905" s="1">
        <v>30089105</v>
      </c>
      <c r="C2905" s="1" t="s">
        <v>25</v>
      </c>
      <c r="D2905" s="1">
        <v>30089105</v>
      </c>
      <c r="E2905" s="1" t="s">
        <v>2423</v>
      </c>
      <c r="F2905" s="2">
        <v>1</v>
      </c>
      <c r="G2905" s="2" t="s">
        <v>13</v>
      </c>
      <c r="H2905" s="1">
        <v>1.2</v>
      </c>
      <c r="I2905" s="1">
        <v>3.5889999999999998E-2</v>
      </c>
      <c r="J2905" s="2" t="s">
        <v>8</v>
      </c>
    </row>
    <row r="2906" spans="1:10" ht="12" customHeight="1" x14ac:dyDescent="0.3">
      <c r="A2906" s="3" t="s">
        <v>15</v>
      </c>
      <c r="B2906" s="1">
        <v>30089107</v>
      </c>
      <c r="C2906" s="1" t="s">
        <v>25</v>
      </c>
      <c r="D2906" s="1">
        <v>30089107</v>
      </c>
      <c r="E2906" s="1" t="s">
        <v>2424</v>
      </c>
      <c r="F2906" s="2">
        <v>1</v>
      </c>
      <c r="G2906" s="2" t="s">
        <v>13</v>
      </c>
      <c r="H2906" s="1">
        <v>1.2</v>
      </c>
      <c r="I2906" s="1">
        <v>3.5889999999999998E-2</v>
      </c>
      <c r="J2906" s="2" t="s">
        <v>8</v>
      </c>
    </row>
    <row r="2907" spans="1:10" ht="12" customHeight="1" x14ac:dyDescent="0.3">
      <c r="A2907" s="3" t="s">
        <v>15</v>
      </c>
      <c r="B2907" s="1">
        <v>95519003</v>
      </c>
      <c r="C2907" s="1" t="s">
        <v>25</v>
      </c>
      <c r="D2907" s="1">
        <v>95519003</v>
      </c>
      <c r="E2907" s="1" t="s">
        <v>2425</v>
      </c>
      <c r="F2907" s="2">
        <v>1</v>
      </c>
      <c r="G2907" s="2" t="s">
        <v>13</v>
      </c>
      <c r="H2907" s="1">
        <v>1.2</v>
      </c>
      <c r="I2907" s="1">
        <v>3.5889999999999998E-2</v>
      </c>
      <c r="J2907" s="2" t="s">
        <v>8</v>
      </c>
    </row>
    <row r="2908" spans="1:10" ht="12" customHeight="1" x14ac:dyDescent="0.3">
      <c r="A2908" s="3" t="s">
        <v>15</v>
      </c>
      <c r="B2908" s="1">
        <v>10014201</v>
      </c>
      <c r="C2908" s="1" t="s">
        <v>25</v>
      </c>
      <c r="D2908" s="1">
        <v>10014201</v>
      </c>
      <c r="E2908" s="1" t="s">
        <v>2426</v>
      </c>
      <c r="F2908" s="2">
        <v>1</v>
      </c>
      <c r="G2908" s="2" t="s">
        <v>13</v>
      </c>
      <c r="H2908" s="1">
        <v>1.2</v>
      </c>
      <c r="I2908" s="1">
        <v>3.5889999999999998E-2</v>
      </c>
      <c r="J2908" s="2" t="s">
        <v>8</v>
      </c>
    </row>
    <row r="2909" spans="1:10" ht="12" customHeight="1" x14ac:dyDescent="0.3">
      <c r="A2909" s="3" t="s">
        <v>15</v>
      </c>
      <c r="B2909" s="1">
        <v>30146002</v>
      </c>
      <c r="C2909" s="1" t="s">
        <v>25</v>
      </c>
      <c r="D2909" s="1">
        <v>30146002</v>
      </c>
      <c r="E2909" s="1" t="s">
        <v>2427</v>
      </c>
      <c r="F2909" s="2">
        <v>1</v>
      </c>
      <c r="G2909" s="2" t="s">
        <v>13</v>
      </c>
      <c r="H2909" s="1">
        <v>1.2</v>
      </c>
      <c r="I2909" s="1">
        <v>3.5889999999999998E-2</v>
      </c>
      <c r="J2909" s="2" t="s">
        <v>8</v>
      </c>
    </row>
    <row r="2910" spans="1:10" ht="12" customHeight="1" x14ac:dyDescent="0.3">
      <c r="A2910" s="3" t="s">
        <v>15</v>
      </c>
      <c r="B2910" s="1">
        <v>20052001</v>
      </c>
      <c r="C2910" s="1" t="s">
        <v>25</v>
      </c>
      <c r="D2910" s="1">
        <v>20052001</v>
      </c>
      <c r="E2910" s="1" t="s">
        <v>2428</v>
      </c>
      <c r="F2910" s="2">
        <v>1</v>
      </c>
      <c r="G2910" s="2" t="s">
        <v>13</v>
      </c>
      <c r="H2910" s="1">
        <v>1.2</v>
      </c>
      <c r="I2910" s="1">
        <v>3.5889999999999998E-2</v>
      </c>
      <c r="J2910" s="2" t="s">
        <v>8</v>
      </c>
    </row>
    <row r="2911" spans="1:10" ht="12" customHeight="1" x14ac:dyDescent="0.3">
      <c r="A2911" s="3" t="s">
        <v>15</v>
      </c>
      <c r="B2911" s="1">
        <v>20052003</v>
      </c>
      <c r="C2911" s="1" t="s">
        <v>25</v>
      </c>
      <c r="D2911" s="1">
        <v>20052003</v>
      </c>
      <c r="E2911" s="1" t="s">
        <v>2429</v>
      </c>
      <c r="F2911" s="2">
        <v>1</v>
      </c>
      <c r="G2911" s="2" t="s">
        <v>13</v>
      </c>
      <c r="H2911" s="1">
        <v>1.2</v>
      </c>
      <c r="I2911" s="1">
        <v>3.5889999999999998E-2</v>
      </c>
      <c r="J2911" s="2" t="s">
        <v>8</v>
      </c>
    </row>
    <row r="2912" spans="1:10" ht="12" customHeight="1" x14ac:dyDescent="0.3">
      <c r="A2912" s="3" t="s">
        <v>15</v>
      </c>
      <c r="B2912" s="1">
        <v>30145001</v>
      </c>
      <c r="C2912" s="1" t="s">
        <v>25</v>
      </c>
      <c r="D2912" s="1">
        <v>30145001</v>
      </c>
      <c r="E2912" s="1" t="s">
        <v>2430</v>
      </c>
      <c r="F2912" s="2">
        <v>1</v>
      </c>
      <c r="G2912" s="2" t="s">
        <v>13</v>
      </c>
      <c r="H2912" s="1">
        <v>1.2</v>
      </c>
      <c r="I2912" s="1">
        <v>3.5889999999999998E-2</v>
      </c>
      <c r="J2912" s="2" t="s">
        <v>8</v>
      </c>
    </row>
    <row r="2913" spans="1:10" ht="12" customHeight="1" x14ac:dyDescent="0.3">
      <c r="A2913" s="3" t="s">
        <v>15</v>
      </c>
      <c r="B2913" s="1">
        <v>30145002</v>
      </c>
      <c r="C2913" s="1" t="s">
        <v>25</v>
      </c>
      <c r="D2913" s="1">
        <v>30145002</v>
      </c>
      <c r="E2913" s="1" t="s">
        <v>2431</v>
      </c>
      <c r="F2913" s="2">
        <v>1</v>
      </c>
      <c r="G2913" s="2" t="s">
        <v>13</v>
      </c>
      <c r="H2913" s="1">
        <v>1.2</v>
      </c>
      <c r="I2913" s="1">
        <v>3.5889999999999998E-2</v>
      </c>
      <c r="J2913" s="2" t="s">
        <v>8</v>
      </c>
    </row>
    <row r="2914" spans="1:10" ht="12" customHeight="1" x14ac:dyDescent="0.3">
      <c r="A2914" s="3" t="s">
        <v>15</v>
      </c>
      <c r="B2914" s="1">
        <v>20052203</v>
      </c>
      <c r="C2914" s="1" t="s">
        <v>25</v>
      </c>
      <c r="D2914" s="1">
        <v>20052203</v>
      </c>
      <c r="E2914" s="1" t="s">
        <v>2432</v>
      </c>
      <c r="F2914" s="2">
        <v>1</v>
      </c>
      <c r="G2914" s="2" t="s">
        <v>13</v>
      </c>
      <c r="H2914" s="1">
        <v>1.2</v>
      </c>
      <c r="I2914" s="1">
        <v>3.5889999999999998E-2</v>
      </c>
      <c r="J2914" s="2" t="s">
        <v>8</v>
      </c>
    </row>
    <row r="2915" spans="1:10" ht="12" customHeight="1" x14ac:dyDescent="0.3">
      <c r="A2915" s="3" t="s">
        <v>15</v>
      </c>
      <c r="B2915" s="1">
        <v>10012005</v>
      </c>
      <c r="C2915" s="1" t="s">
        <v>25</v>
      </c>
      <c r="D2915" s="1">
        <v>10012005</v>
      </c>
      <c r="E2915" s="1" t="s">
        <v>2433</v>
      </c>
      <c r="F2915" s="2">
        <v>1</v>
      </c>
      <c r="G2915" s="2" t="s">
        <v>13</v>
      </c>
      <c r="H2915" s="1">
        <v>1.2</v>
      </c>
      <c r="I2915" s="1">
        <v>3.5889999999999998E-2</v>
      </c>
      <c r="J2915" s="2" t="s">
        <v>8</v>
      </c>
    </row>
    <row r="2916" spans="1:10" ht="12" customHeight="1" x14ac:dyDescent="0.3">
      <c r="A2916" s="3" t="s">
        <v>15</v>
      </c>
      <c r="B2916" s="1">
        <v>30006015</v>
      </c>
      <c r="C2916" s="1" t="s">
        <v>25</v>
      </c>
      <c r="D2916" s="1">
        <v>30006015</v>
      </c>
      <c r="E2916" s="1" t="s">
        <v>2434</v>
      </c>
      <c r="F2916" s="2">
        <v>1</v>
      </c>
      <c r="G2916" s="2" t="s">
        <v>13</v>
      </c>
      <c r="H2916" s="1">
        <v>1.2</v>
      </c>
      <c r="I2916" s="1">
        <v>3.5889999999999998E-2</v>
      </c>
      <c r="J2916" s="2" t="s">
        <v>8</v>
      </c>
    </row>
    <row r="2917" spans="1:10" ht="12" customHeight="1" x14ac:dyDescent="0.3">
      <c r="A2917" s="3" t="s">
        <v>15</v>
      </c>
      <c r="B2917" s="1">
        <v>20057402</v>
      </c>
      <c r="C2917" s="1" t="s">
        <v>25</v>
      </c>
      <c r="D2917" s="1">
        <v>20057402</v>
      </c>
      <c r="E2917" s="1" t="s">
        <v>2435</v>
      </c>
      <c r="F2917" s="2">
        <v>1</v>
      </c>
      <c r="G2917" s="2" t="s">
        <v>13</v>
      </c>
      <c r="H2917" s="1">
        <v>1.2</v>
      </c>
      <c r="I2917" s="1">
        <v>3.5889999999999998E-2</v>
      </c>
      <c r="J2917" s="2" t="s">
        <v>8</v>
      </c>
    </row>
    <row r="2918" spans="1:10" ht="12" customHeight="1" x14ac:dyDescent="0.3">
      <c r="A2918" s="3" t="s">
        <v>15</v>
      </c>
      <c r="B2918" s="1">
        <v>20057403</v>
      </c>
      <c r="C2918" s="1" t="s">
        <v>25</v>
      </c>
      <c r="D2918" s="1">
        <v>20057403</v>
      </c>
      <c r="E2918" s="1" t="s">
        <v>2436</v>
      </c>
      <c r="F2918" s="2">
        <v>1</v>
      </c>
      <c r="G2918" s="2" t="s">
        <v>13</v>
      </c>
      <c r="H2918" s="1">
        <v>1.2</v>
      </c>
      <c r="I2918" s="1">
        <v>3.5889999999999998E-2</v>
      </c>
      <c r="J2918" s="2" t="s">
        <v>8</v>
      </c>
    </row>
    <row r="2919" spans="1:10" ht="12" customHeight="1" x14ac:dyDescent="0.3">
      <c r="A2919" s="3" t="s">
        <v>15</v>
      </c>
      <c r="B2919" s="1">
        <v>20057002</v>
      </c>
      <c r="C2919" s="1" t="s">
        <v>25</v>
      </c>
      <c r="D2919" s="1">
        <v>20057002</v>
      </c>
      <c r="E2919" s="1" t="s">
        <v>2437</v>
      </c>
      <c r="F2919" s="2">
        <v>1</v>
      </c>
      <c r="G2919" s="2" t="s">
        <v>13</v>
      </c>
      <c r="H2919" s="1">
        <v>1.2</v>
      </c>
      <c r="I2919" s="1">
        <v>3.5889999999999998E-2</v>
      </c>
      <c r="J2919" s="2" t="s">
        <v>8</v>
      </c>
    </row>
    <row r="2920" spans="1:10" ht="12" customHeight="1" x14ac:dyDescent="0.3">
      <c r="A2920" s="3" t="s">
        <v>15</v>
      </c>
      <c r="B2920" s="1">
        <v>20057602</v>
      </c>
      <c r="C2920" s="1" t="s">
        <v>25</v>
      </c>
      <c r="D2920" s="1">
        <v>20057602</v>
      </c>
      <c r="E2920" s="1" t="s">
        <v>2438</v>
      </c>
      <c r="F2920" s="2">
        <v>1</v>
      </c>
      <c r="G2920" s="2" t="s">
        <v>13</v>
      </c>
      <c r="H2920" s="1">
        <v>1.2</v>
      </c>
      <c r="I2920" s="1">
        <v>3.5889999999999998E-2</v>
      </c>
      <c r="J2920" s="2" t="s">
        <v>8</v>
      </c>
    </row>
    <row r="2921" spans="1:10" ht="12" customHeight="1" x14ac:dyDescent="0.3">
      <c r="A2921" s="3" t="s">
        <v>15</v>
      </c>
      <c r="B2921" s="1">
        <v>91204812</v>
      </c>
      <c r="C2921" s="1" t="s">
        <v>25</v>
      </c>
      <c r="D2921" s="1">
        <v>91204812</v>
      </c>
      <c r="E2921" s="1" t="s">
        <v>2439</v>
      </c>
      <c r="F2921" s="2">
        <v>1</v>
      </c>
      <c r="G2921" s="2" t="s">
        <v>13</v>
      </c>
      <c r="H2921" s="1">
        <v>1.2</v>
      </c>
      <c r="I2921" s="1">
        <v>3.5889999999999998E-2</v>
      </c>
      <c r="J2921" s="2" t="s">
        <v>8</v>
      </c>
    </row>
    <row r="2922" spans="1:10" ht="12" customHeight="1" x14ac:dyDescent="0.3">
      <c r="A2922" s="3" t="s">
        <v>15</v>
      </c>
      <c r="B2922" s="1">
        <v>91204813</v>
      </c>
      <c r="C2922" s="1" t="s">
        <v>25</v>
      </c>
      <c r="D2922" s="1">
        <v>91204813</v>
      </c>
      <c r="E2922" s="1" t="s">
        <v>2440</v>
      </c>
      <c r="F2922" s="2">
        <v>1</v>
      </c>
      <c r="G2922" s="2" t="s">
        <v>13</v>
      </c>
      <c r="H2922" s="1">
        <v>1.2</v>
      </c>
      <c r="I2922" s="1">
        <v>3.5889999999999998E-2</v>
      </c>
      <c r="J2922" s="2" t="s">
        <v>8</v>
      </c>
    </row>
    <row r="2923" spans="1:10" ht="12" customHeight="1" x14ac:dyDescent="0.3">
      <c r="A2923" s="3" t="s">
        <v>15</v>
      </c>
      <c r="B2923" s="1">
        <v>20013110</v>
      </c>
      <c r="C2923" s="1" t="s">
        <v>25</v>
      </c>
      <c r="D2923" s="1">
        <v>20013110</v>
      </c>
      <c r="E2923" s="1" t="s">
        <v>2441</v>
      </c>
      <c r="F2923" s="2">
        <v>1</v>
      </c>
      <c r="G2923" s="2" t="s">
        <v>13</v>
      </c>
      <c r="H2923" s="1">
        <v>1.2</v>
      </c>
      <c r="I2923" s="1">
        <v>3.5889999999999998E-2</v>
      </c>
      <c r="J2923" s="2" t="s">
        <v>8</v>
      </c>
    </row>
    <row r="2924" spans="1:10" ht="12" customHeight="1" x14ac:dyDescent="0.3">
      <c r="A2924" s="3" t="s">
        <v>15</v>
      </c>
      <c r="B2924" s="1">
        <v>20013111</v>
      </c>
      <c r="C2924" s="1" t="s">
        <v>25</v>
      </c>
      <c r="D2924" s="1">
        <v>20013111</v>
      </c>
      <c r="E2924" s="1" t="s">
        <v>2442</v>
      </c>
      <c r="F2924" s="2">
        <v>1</v>
      </c>
      <c r="G2924" s="2" t="s">
        <v>13</v>
      </c>
      <c r="H2924" s="1">
        <v>1.2</v>
      </c>
      <c r="I2924" s="1">
        <v>3.5889999999999998E-2</v>
      </c>
      <c r="J2924" s="2" t="s">
        <v>8</v>
      </c>
    </row>
    <row r="2925" spans="1:10" ht="12" customHeight="1" x14ac:dyDescent="0.3">
      <c r="A2925" s="3" t="s">
        <v>15</v>
      </c>
      <c r="B2925" s="1">
        <v>20031202</v>
      </c>
      <c r="C2925" s="1" t="s">
        <v>25</v>
      </c>
      <c r="D2925" s="1">
        <v>20031202</v>
      </c>
      <c r="E2925" s="1" t="s">
        <v>2443</v>
      </c>
      <c r="F2925" s="2">
        <v>1</v>
      </c>
      <c r="G2925" s="2" t="s">
        <v>13</v>
      </c>
      <c r="H2925" s="1">
        <v>1.2</v>
      </c>
      <c r="I2925" s="1">
        <v>3.5889999999999998E-2</v>
      </c>
      <c r="J2925" s="2" t="s">
        <v>8</v>
      </c>
    </row>
    <row r="2926" spans="1:10" ht="12" customHeight="1" x14ac:dyDescent="0.3">
      <c r="A2926" s="3" t="s">
        <v>15</v>
      </c>
      <c r="B2926" s="1">
        <v>20031203</v>
      </c>
      <c r="C2926" s="1" t="s">
        <v>25</v>
      </c>
      <c r="D2926" s="1">
        <v>20031203</v>
      </c>
      <c r="E2926" s="1" t="s">
        <v>2444</v>
      </c>
      <c r="F2926" s="2">
        <v>1</v>
      </c>
      <c r="G2926" s="2" t="s">
        <v>13</v>
      </c>
      <c r="H2926" s="1">
        <v>1.2</v>
      </c>
      <c r="I2926" s="1">
        <v>3.5889999999999998E-2</v>
      </c>
      <c r="J2926" s="2" t="s">
        <v>8</v>
      </c>
    </row>
    <row r="2927" spans="1:10" ht="12" customHeight="1" x14ac:dyDescent="0.3">
      <c r="A2927" s="3" t="s">
        <v>15</v>
      </c>
      <c r="B2927" s="1">
        <v>20031205</v>
      </c>
      <c r="C2927" s="1" t="s">
        <v>25</v>
      </c>
      <c r="D2927" s="1">
        <v>20031205</v>
      </c>
      <c r="E2927" s="1" t="s">
        <v>2445</v>
      </c>
      <c r="F2927" s="2">
        <v>1</v>
      </c>
      <c r="G2927" s="2" t="s">
        <v>13</v>
      </c>
      <c r="H2927" s="1">
        <v>1.2</v>
      </c>
      <c r="I2927" s="1">
        <v>3.5889999999999998E-2</v>
      </c>
      <c r="J2927" s="2" t="s">
        <v>8</v>
      </c>
    </row>
    <row r="2928" spans="1:10" ht="12" customHeight="1" x14ac:dyDescent="0.3">
      <c r="A2928" s="3" t="s">
        <v>15</v>
      </c>
      <c r="B2928" s="1">
        <v>20031605</v>
      </c>
      <c r="C2928" s="1" t="s">
        <v>25</v>
      </c>
      <c r="D2928" s="1">
        <v>20031605</v>
      </c>
      <c r="E2928" s="1" t="s">
        <v>2446</v>
      </c>
      <c r="F2928" s="2">
        <v>1</v>
      </c>
      <c r="G2928" s="2" t="s">
        <v>13</v>
      </c>
      <c r="H2928" s="1">
        <v>1.2</v>
      </c>
      <c r="I2928" s="1">
        <v>3.5889999999999998E-2</v>
      </c>
      <c r="J2928" s="2" t="s">
        <v>8</v>
      </c>
    </row>
    <row r="2929" spans="1:10" ht="12" customHeight="1" x14ac:dyDescent="0.3">
      <c r="A2929" s="3" t="s">
        <v>15</v>
      </c>
      <c r="B2929" s="1">
        <v>20031305</v>
      </c>
      <c r="C2929" s="1" t="s">
        <v>25</v>
      </c>
      <c r="D2929" s="1">
        <v>20031305</v>
      </c>
      <c r="E2929" s="1" t="s">
        <v>2447</v>
      </c>
      <c r="F2929" s="2">
        <v>1</v>
      </c>
      <c r="G2929" s="2" t="s">
        <v>13</v>
      </c>
      <c r="H2929" s="1">
        <v>1.2</v>
      </c>
      <c r="I2929" s="1">
        <v>3.5889999999999998E-2</v>
      </c>
      <c r="J2929" s="2" t="s">
        <v>8</v>
      </c>
    </row>
    <row r="2930" spans="1:10" ht="12" customHeight="1" x14ac:dyDescent="0.3">
      <c r="A2930" s="3" t="s">
        <v>15</v>
      </c>
      <c r="B2930" s="1">
        <v>20031206</v>
      </c>
      <c r="C2930" s="1" t="s">
        <v>25</v>
      </c>
      <c r="D2930" s="1">
        <v>20031206</v>
      </c>
      <c r="E2930" s="1" t="s">
        <v>2448</v>
      </c>
      <c r="F2930" s="2">
        <v>1</v>
      </c>
      <c r="G2930" s="2" t="s">
        <v>13</v>
      </c>
      <c r="H2930" s="1">
        <v>1.2</v>
      </c>
      <c r="I2930" s="1">
        <v>3.5889999999999998E-2</v>
      </c>
      <c r="J2930" s="2" t="s">
        <v>8</v>
      </c>
    </row>
    <row r="2931" spans="1:10" ht="12" customHeight="1" x14ac:dyDescent="0.3">
      <c r="A2931" s="3" t="s">
        <v>15</v>
      </c>
      <c r="B2931" s="1">
        <v>91031102</v>
      </c>
      <c r="C2931" s="1" t="s">
        <v>25</v>
      </c>
      <c r="D2931" s="1">
        <v>91031102</v>
      </c>
      <c r="E2931" s="1" t="s">
        <v>2449</v>
      </c>
      <c r="F2931" s="2">
        <v>1</v>
      </c>
      <c r="G2931" s="2" t="s">
        <v>13</v>
      </c>
      <c r="H2931" s="1">
        <v>1.2</v>
      </c>
      <c r="I2931" s="1">
        <v>3.5889999999999998E-2</v>
      </c>
      <c r="J2931" s="2" t="s">
        <v>8</v>
      </c>
    </row>
    <row r="2932" spans="1:10" ht="12" customHeight="1" x14ac:dyDescent="0.3">
      <c r="A2932" s="3" t="s">
        <v>15</v>
      </c>
      <c r="B2932" s="1">
        <v>91031101</v>
      </c>
      <c r="C2932" s="1" t="s">
        <v>25</v>
      </c>
      <c r="D2932" s="1">
        <v>91031101</v>
      </c>
      <c r="E2932" s="1" t="s">
        <v>2450</v>
      </c>
      <c r="F2932" s="2">
        <v>1</v>
      </c>
      <c r="G2932" s="2" t="s">
        <v>13</v>
      </c>
      <c r="H2932" s="1">
        <v>1.2</v>
      </c>
      <c r="I2932" s="1">
        <v>3.5889999999999998E-2</v>
      </c>
      <c r="J2932" s="2" t="s">
        <v>8</v>
      </c>
    </row>
    <row r="2933" spans="1:10" ht="12" customHeight="1" x14ac:dyDescent="0.3">
      <c r="A2933" s="3" t="s">
        <v>15</v>
      </c>
      <c r="B2933" s="1">
        <v>91031501</v>
      </c>
      <c r="C2933" s="1" t="s">
        <v>25</v>
      </c>
      <c r="D2933" s="1">
        <v>91031501</v>
      </c>
      <c r="E2933" s="1" t="s">
        <v>2451</v>
      </c>
      <c r="F2933" s="2">
        <v>1</v>
      </c>
      <c r="G2933" s="2" t="s">
        <v>13</v>
      </c>
      <c r="H2933" s="1">
        <v>1.2</v>
      </c>
      <c r="I2933" s="1">
        <v>3.5889999999999998E-2</v>
      </c>
      <c r="J2933" s="2" t="s">
        <v>8</v>
      </c>
    </row>
    <row r="2934" spans="1:10" ht="12" customHeight="1" x14ac:dyDescent="0.3">
      <c r="A2934" s="3" t="s">
        <v>15</v>
      </c>
      <c r="B2934" s="1">
        <v>91031701</v>
      </c>
      <c r="C2934" s="1" t="s">
        <v>25</v>
      </c>
      <c r="D2934" s="1">
        <v>91031701</v>
      </c>
      <c r="E2934" s="1" t="s">
        <v>2452</v>
      </c>
      <c r="F2934" s="2">
        <v>1</v>
      </c>
      <c r="G2934" s="2" t="s">
        <v>13</v>
      </c>
      <c r="H2934" s="1">
        <v>1.2</v>
      </c>
      <c r="I2934" s="1">
        <v>3.5889999999999998E-2</v>
      </c>
      <c r="J2934" s="2" t="s">
        <v>8</v>
      </c>
    </row>
    <row r="2935" spans="1:10" ht="12" customHeight="1" x14ac:dyDescent="0.3">
      <c r="A2935" s="3" t="s">
        <v>15</v>
      </c>
      <c r="B2935" s="1">
        <v>91033005</v>
      </c>
      <c r="C2935" s="1" t="s">
        <v>25</v>
      </c>
      <c r="D2935" s="1">
        <v>91033005</v>
      </c>
      <c r="E2935" s="1" t="s">
        <v>2453</v>
      </c>
      <c r="F2935" s="2">
        <v>1</v>
      </c>
      <c r="G2935" s="2" t="s">
        <v>13</v>
      </c>
      <c r="H2935" s="1">
        <v>1.2</v>
      </c>
      <c r="I2935" s="1">
        <v>3.5889999999999998E-2</v>
      </c>
      <c r="J2935" s="2" t="s">
        <v>8</v>
      </c>
    </row>
    <row r="2936" spans="1:10" ht="12" customHeight="1" x14ac:dyDescent="0.3">
      <c r="A2936" s="3" t="s">
        <v>15</v>
      </c>
      <c r="B2936" s="1">
        <v>91033405</v>
      </c>
      <c r="C2936" s="1" t="s">
        <v>25</v>
      </c>
      <c r="D2936" s="1">
        <v>91033405</v>
      </c>
      <c r="E2936" s="1" t="s">
        <v>2454</v>
      </c>
      <c r="F2936" s="2">
        <v>1</v>
      </c>
      <c r="G2936" s="2" t="s">
        <v>13</v>
      </c>
      <c r="H2936" s="1">
        <v>1.2</v>
      </c>
      <c r="I2936" s="1">
        <v>3.5889999999999998E-2</v>
      </c>
      <c r="J2936" s="2" t="s">
        <v>8</v>
      </c>
    </row>
    <row r="2937" spans="1:10" ht="12" customHeight="1" x14ac:dyDescent="0.3">
      <c r="A2937" s="3" t="s">
        <v>15</v>
      </c>
      <c r="B2937" s="1">
        <v>91033605</v>
      </c>
      <c r="C2937" s="1" t="s">
        <v>25</v>
      </c>
      <c r="D2937" s="1">
        <v>91033605</v>
      </c>
      <c r="E2937" s="1" t="s">
        <v>2455</v>
      </c>
      <c r="F2937" s="2">
        <v>1</v>
      </c>
      <c r="G2937" s="2" t="s">
        <v>13</v>
      </c>
      <c r="H2937" s="1">
        <v>1.2</v>
      </c>
      <c r="I2937" s="1">
        <v>3.5889999999999998E-2</v>
      </c>
      <c r="J2937" s="2" t="s">
        <v>8</v>
      </c>
    </row>
    <row r="2938" spans="1:10" ht="12" customHeight="1" x14ac:dyDescent="0.3">
      <c r="A2938" s="3" t="s">
        <v>15</v>
      </c>
      <c r="B2938" s="1">
        <v>20014002</v>
      </c>
      <c r="C2938" s="1" t="s">
        <v>25</v>
      </c>
      <c r="D2938" s="1">
        <v>20014002</v>
      </c>
      <c r="E2938" s="1" t="s">
        <v>2456</v>
      </c>
      <c r="F2938" s="2">
        <v>1</v>
      </c>
      <c r="G2938" s="2" t="s">
        <v>13</v>
      </c>
      <c r="H2938" s="1">
        <v>1.2</v>
      </c>
      <c r="I2938" s="1">
        <v>3.5889999999999998E-2</v>
      </c>
      <c r="J2938" s="2" t="s">
        <v>8</v>
      </c>
    </row>
    <row r="2939" spans="1:10" ht="12" customHeight="1" x14ac:dyDescent="0.3">
      <c r="A2939" s="3" t="s">
        <v>15</v>
      </c>
      <c r="B2939" s="1">
        <v>20014003</v>
      </c>
      <c r="C2939" s="1" t="s">
        <v>25</v>
      </c>
      <c r="D2939" s="1">
        <v>20014003</v>
      </c>
      <c r="E2939" s="1" t="s">
        <v>2457</v>
      </c>
      <c r="F2939" s="2">
        <v>1</v>
      </c>
      <c r="G2939" s="2" t="s">
        <v>13</v>
      </c>
      <c r="H2939" s="1">
        <v>1.2</v>
      </c>
      <c r="I2939" s="1">
        <v>3.5889999999999998E-2</v>
      </c>
      <c r="J2939" s="2" t="s">
        <v>8</v>
      </c>
    </row>
    <row r="2940" spans="1:10" ht="12" customHeight="1" x14ac:dyDescent="0.3">
      <c r="A2940" s="3" t="s">
        <v>15</v>
      </c>
      <c r="B2940" s="1">
        <v>20014004</v>
      </c>
      <c r="C2940" s="1" t="s">
        <v>25</v>
      </c>
      <c r="D2940" s="1">
        <v>20014004</v>
      </c>
      <c r="E2940" s="1" t="s">
        <v>2458</v>
      </c>
      <c r="F2940" s="2">
        <v>1</v>
      </c>
      <c r="G2940" s="2" t="s">
        <v>13</v>
      </c>
      <c r="H2940" s="1">
        <v>1.2</v>
      </c>
      <c r="I2940" s="1">
        <v>3.5889999999999998E-2</v>
      </c>
      <c r="J2940" s="2" t="s">
        <v>8</v>
      </c>
    </row>
    <row r="2941" spans="1:10" ht="12" customHeight="1" x14ac:dyDescent="0.3">
      <c r="A2941" s="3" t="s">
        <v>15</v>
      </c>
      <c r="B2941" s="1">
        <v>20014104</v>
      </c>
      <c r="C2941" s="1" t="s">
        <v>25</v>
      </c>
      <c r="D2941" s="1">
        <v>20014104</v>
      </c>
      <c r="E2941" s="1" t="s">
        <v>2459</v>
      </c>
      <c r="F2941" s="2">
        <v>1</v>
      </c>
      <c r="G2941" s="2" t="s">
        <v>13</v>
      </c>
      <c r="H2941" s="1">
        <v>1.2</v>
      </c>
      <c r="I2941" s="1">
        <v>3.5889999999999998E-2</v>
      </c>
      <c r="J2941" s="2" t="s">
        <v>8</v>
      </c>
    </row>
    <row r="2942" spans="1:10" ht="12" customHeight="1" x14ac:dyDescent="0.3">
      <c r="A2942" s="3" t="s">
        <v>15</v>
      </c>
      <c r="B2942" s="1">
        <v>20014103</v>
      </c>
      <c r="C2942" s="1" t="s">
        <v>25</v>
      </c>
      <c r="D2942" s="1">
        <v>20014103</v>
      </c>
      <c r="E2942" s="1" t="s">
        <v>2460</v>
      </c>
      <c r="F2942" s="2">
        <v>1</v>
      </c>
      <c r="G2942" s="2" t="s">
        <v>13</v>
      </c>
      <c r="H2942" s="1">
        <v>1.2</v>
      </c>
      <c r="I2942" s="1">
        <v>3.5889999999999998E-2</v>
      </c>
      <c r="J2942" s="2" t="s">
        <v>8</v>
      </c>
    </row>
    <row r="2943" spans="1:10" ht="12" customHeight="1" x14ac:dyDescent="0.3">
      <c r="A2943" s="3" t="s">
        <v>15</v>
      </c>
      <c r="B2943" s="1">
        <v>20014102</v>
      </c>
      <c r="C2943" s="1" t="s">
        <v>25</v>
      </c>
      <c r="D2943" s="1">
        <v>20014102</v>
      </c>
      <c r="E2943" s="1" t="s">
        <v>2461</v>
      </c>
      <c r="F2943" s="2">
        <v>1</v>
      </c>
      <c r="G2943" s="2" t="s">
        <v>13</v>
      </c>
      <c r="H2943" s="1">
        <v>1.2</v>
      </c>
      <c r="I2943" s="1">
        <v>3.5889999999999998E-2</v>
      </c>
      <c r="J2943" s="2" t="s">
        <v>8</v>
      </c>
    </row>
    <row r="2944" spans="1:10" ht="12" customHeight="1" x14ac:dyDescent="0.3">
      <c r="A2944" s="3" t="s">
        <v>15</v>
      </c>
      <c r="B2944" s="1">
        <v>20014204</v>
      </c>
      <c r="C2944" s="1" t="s">
        <v>25</v>
      </c>
      <c r="D2944" s="1">
        <v>20014204</v>
      </c>
      <c r="E2944" s="1" t="s">
        <v>2462</v>
      </c>
      <c r="F2944" s="2">
        <v>1</v>
      </c>
      <c r="G2944" s="2" t="s">
        <v>13</v>
      </c>
      <c r="H2944" s="1">
        <v>1.2</v>
      </c>
      <c r="I2944" s="1">
        <v>3.5889999999999998E-2</v>
      </c>
      <c r="J2944" s="2" t="s">
        <v>8</v>
      </c>
    </row>
    <row r="2945" spans="1:10" ht="12" customHeight="1" x14ac:dyDescent="0.3">
      <c r="A2945" s="3" t="s">
        <v>15</v>
      </c>
      <c r="B2945" s="1">
        <v>20014203</v>
      </c>
      <c r="C2945" s="1" t="s">
        <v>25</v>
      </c>
      <c r="D2945" s="1">
        <v>20014203</v>
      </c>
      <c r="E2945" s="1" t="s">
        <v>2463</v>
      </c>
      <c r="F2945" s="2">
        <v>1</v>
      </c>
      <c r="G2945" s="2" t="s">
        <v>13</v>
      </c>
      <c r="H2945" s="1">
        <v>1.2</v>
      </c>
      <c r="I2945" s="1">
        <v>3.5889999999999998E-2</v>
      </c>
      <c r="J2945" s="2" t="s">
        <v>8</v>
      </c>
    </row>
    <row r="2946" spans="1:10" ht="12" customHeight="1" x14ac:dyDescent="0.3">
      <c r="A2946" s="3" t="s">
        <v>15</v>
      </c>
      <c r="B2946" s="1">
        <v>20014202</v>
      </c>
      <c r="C2946" s="1" t="s">
        <v>25</v>
      </c>
      <c r="D2946" s="1">
        <v>20014202</v>
      </c>
      <c r="E2946" s="1" t="s">
        <v>2464</v>
      </c>
      <c r="F2946" s="2">
        <v>1</v>
      </c>
      <c r="G2946" s="2" t="s">
        <v>13</v>
      </c>
      <c r="H2946" s="1">
        <v>1.2</v>
      </c>
      <c r="I2946" s="1">
        <v>3.5889999999999998E-2</v>
      </c>
      <c r="J2946" s="2" t="s">
        <v>8</v>
      </c>
    </row>
    <row r="2947" spans="1:10" ht="12" customHeight="1" x14ac:dyDescent="0.3">
      <c r="A2947" s="3" t="s">
        <v>15</v>
      </c>
      <c r="B2947" s="1">
        <v>30003404</v>
      </c>
      <c r="C2947" s="1" t="s">
        <v>25</v>
      </c>
      <c r="D2947" s="1">
        <v>30003404</v>
      </c>
      <c r="E2947" s="1" t="s">
        <v>2465</v>
      </c>
      <c r="F2947" s="2">
        <v>1</v>
      </c>
      <c r="G2947" s="2" t="s">
        <v>13</v>
      </c>
      <c r="H2947" s="1">
        <v>1.2</v>
      </c>
      <c r="I2947" s="1">
        <v>3.5889999999999998E-2</v>
      </c>
      <c r="J2947" s="2" t="s">
        <v>8</v>
      </c>
    </row>
    <row r="2948" spans="1:10" ht="12" customHeight="1" x14ac:dyDescent="0.3">
      <c r="A2948" s="3" t="s">
        <v>15</v>
      </c>
      <c r="B2948" s="1">
        <v>91291101</v>
      </c>
      <c r="C2948" s="1" t="s">
        <v>25</v>
      </c>
      <c r="D2948" s="1">
        <v>91291101</v>
      </c>
      <c r="E2948" s="1" t="s">
        <v>2466</v>
      </c>
      <c r="F2948" s="2">
        <v>1</v>
      </c>
      <c r="G2948" s="2" t="s">
        <v>13</v>
      </c>
      <c r="H2948" s="1">
        <v>1.2</v>
      </c>
      <c r="I2948" s="1">
        <v>3.5889999999999998E-2</v>
      </c>
      <c r="J2948" s="2" t="s">
        <v>8</v>
      </c>
    </row>
    <row r="2949" spans="1:10" ht="12" customHeight="1" x14ac:dyDescent="0.3">
      <c r="A2949" s="3" t="s">
        <v>15</v>
      </c>
      <c r="B2949" s="1">
        <v>91294103</v>
      </c>
      <c r="C2949" s="1" t="s">
        <v>25</v>
      </c>
      <c r="D2949" s="1">
        <v>91294103</v>
      </c>
      <c r="E2949" s="1" t="s">
        <v>2467</v>
      </c>
      <c r="F2949" s="2">
        <v>1</v>
      </c>
      <c r="G2949" s="2" t="s">
        <v>13</v>
      </c>
      <c r="H2949" s="1">
        <v>1.2</v>
      </c>
      <c r="I2949" s="1">
        <v>3.5889999999999998E-2</v>
      </c>
      <c r="J2949" s="2" t="s">
        <v>8</v>
      </c>
    </row>
    <row r="2950" spans="1:10" ht="12" customHeight="1" x14ac:dyDescent="0.3">
      <c r="A2950" s="3" t="s">
        <v>15</v>
      </c>
      <c r="B2950" s="1">
        <v>91294102</v>
      </c>
      <c r="C2950" s="1" t="s">
        <v>25</v>
      </c>
      <c r="D2950" s="1">
        <v>91294102</v>
      </c>
      <c r="E2950" s="1" t="s">
        <v>2468</v>
      </c>
      <c r="F2950" s="2">
        <v>1</v>
      </c>
      <c r="G2950" s="2" t="s">
        <v>13</v>
      </c>
      <c r="H2950" s="1">
        <v>1.2</v>
      </c>
      <c r="I2950" s="1">
        <v>3.5889999999999998E-2</v>
      </c>
      <c r="J2950" s="2" t="s">
        <v>8</v>
      </c>
    </row>
    <row r="2951" spans="1:10" ht="12" customHeight="1" x14ac:dyDescent="0.3">
      <c r="A2951" s="3" t="s">
        <v>15</v>
      </c>
      <c r="B2951" s="1">
        <v>91296103</v>
      </c>
      <c r="C2951" s="1" t="s">
        <v>25</v>
      </c>
      <c r="D2951" s="1">
        <v>91296103</v>
      </c>
      <c r="E2951" s="1" t="s">
        <v>2469</v>
      </c>
      <c r="F2951" s="2">
        <v>1</v>
      </c>
      <c r="G2951" s="2" t="s">
        <v>13</v>
      </c>
      <c r="H2951" s="1">
        <v>1.2</v>
      </c>
      <c r="I2951" s="1">
        <v>3.5889999999999998E-2</v>
      </c>
      <c r="J2951" s="2" t="s">
        <v>8</v>
      </c>
    </row>
    <row r="2952" spans="1:10" ht="12" customHeight="1" x14ac:dyDescent="0.3">
      <c r="A2952" s="3" t="s">
        <v>15</v>
      </c>
      <c r="B2952" s="1">
        <v>91296102</v>
      </c>
      <c r="C2952" s="1" t="s">
        <v>25</v>
      </c>
      <c r="D2952" s="1">
        <v>91296102</v>
      </c>
      <c r="E2952" s="1" t="s">
        <v>2470</v>
      </c>
      <c r="F2952" s="2">
        <v>1</v>
      </c>
      <c r="G2952" s="2" t="s">
        <v>13</v>
      </c>
      <c r="H2952" s="1">
        <v>1.2</v>
      </c>
      <c r="I2952" s="1">
        <v>3.5889999999999998E-2</v>
      </c>
      <c r="J2952" s="2" t="s">
        <v>8</v>
      </c>
    </row>
    <row r="2953" spans="1:10" ht="12" customHeight="1" x14ac:dyDescent="0.3">
      <c r="A2953" s="3" t="s">
        <v>15</v>
      </c>
      <c r="B2953" s="1">
        <v>91299102</v>
      </c>
      <c r="C2953" s="1" t="s">
        <v>25</v>
      </c>
      <c r="D2953" s="1">
        <v>91299102</v>
      </c>
      <c r="E2953" s="1" t="s">
        <v>2471</v>
      </c>
      <c r="F2953" s="2">
        <v>1</v>
      </c>
      <c r="G2953" s="2" t="s">
        <v>13</v>
      </c>
      <c r="H2953" s="1">
        <v>1.2</v>
      </c>
      <c r="I2953" s="1">
        <v>3.5889999999999998E-2</v>
      </c>
      <c r="J2953" s="2" t="s">
        <v>8</v>
      </c>
    </row>
    <row r="2954" spans="1:10" ht="12" customHeight="1" x14ac:dyDescent="0.3">
      <c r="A2954" s="3" t="s">
        <v>15</v>
      </c>
      <c r="B2954" s="1">
        <v>91299101</v>
      </c>
      <c r="C2954" s="1" t="s">
        <v>25</v>
      </c>
      <c r="D2954" s="1">
        <v>91299101</v>
      </c>
      <c r="E2954" s="1" t="s">
        <v>2472</v>
      </c>
      <c r="F2954" s="2">
        <v>1</v>
      </c>
      <c r="G2954" s="2" t="s">
        <v>13</v>
      </c>
      <c r="H2954" s="1">
        <v>1.2</v>
      </c>
      <c r="I2954" s="1">
        <v>3.5889999999999998E-2</v>
      </c>
      <c r="J2954" s="2" t="s">
        <v>8</v>
      </c>
    </row>
    <row r="2955" spans="1:10" ht="12" customHeight="1" x14ac:dyDescent="0.3">
      <c r="A2955" s="3" t="s">
        <v>15</v>
      </c>
      <c r="B2955" s="1">
        <v>91291102</v>
      </c>
      <c r="C2955" s="1" t="s">
        <v>25</v>
      </c>
      <c r="D2955" s="1">
        <v>91291102</v>
      </c>
      <c r="E2955" s="1" t="s">
        <v>2473</v>
      </c>
      <c r="F2955" s="2">
        <v>1</v>
      </c>
      <c r="G2955" s="2" t="s">
        <v>13</v>
      </c>
      <c r="H2955" s="1">
        <v>1.2</v>
      </c>
      <c r="I2955" s="1">
        <v>3.5889999999999998E-2</v>
      </c>
      <c r="J2955" s="2" t="s">
        <v>8</v>
      </c>
    </row>
    <row r="2956" spans="1:10" ht="12" customHeight="1" x14ac:dyDescent="0.3">
      <c r="A2956" s="3" t="s">
        <v>15</v>
      </c>
      <c r="B2956" s="1">
        <v>20015302</v>
      </c>
      <c r="C2956" s="1" t="s">
        <v>25</v>
      </c>
      <c r="D2956" s="1">
        <v>20015302</v>
      </c>
      <c r="E2956" s="1" t="s">
        <v>2474</v>
      </c>
      <c r="F2956" s="2">
        <v>1</v>
      </c>
      <c r="G2956" s="2" t="s">
        <v>13</v>
      </c>
      <c r="H2956" s="1">
        <v>1.2</v>
      </c>
      <c r="I2956" s="1">
        <v>3.5889999999999998E-2</v>
      </c>
      <c r="J2956" s="2" t="s">
        <v>8</v>
      </c>
    </row>
    <row r="2957" spans="1:10" ht="12" customHeight="1" x14ac:dyDescent="0.3">
      <c r="A2957" s="3" t="s">
        <v>15</v>
      </c>
      <c r="B2957" s="1">
        <v>20015303</v>
      </c>
      <c r="C2957" s="1" t="s">
        <v>25</v>
      </c>
      <c r="D2957" s="1">
        <v>20015303</v>
      </c>
      <c r="E2957" s="1" t="s">
        <v>2475</v>
      </c>
      <c r="F2957" s="2">
        <v>1</v>
      </c>
      <c r="G2957" s="2" t="s">
        <v>13</v>
      </c>
      <c r="H2957" s="1">
        <v>1.2</v>
      </c>
      <c r="I2957" s="1">
        <v>3.5889999999999998E-2</v>
      </c>
      <c r="J2957" s="2" t="s">
        <v>8</v>
      </c>
    </row>
    <row r="2958" spans="1:10" ht="12" customHeight="1" x14ac:dyDescent="0.3">
      <c r="A2958" s="3" t="s">
        <v>15</v>
      </c>
      <c r="B2958" s="1">
        <v>20015304</v>
      </c>
      <c r="C2958" s="1" t="s">
        <v>25</v>
      </c>
      <c r="D2958" s="1">
        <v>20015304</v>
      </c>
      <c r="E2958" s="1" t="s">
        <v>2476</v>
      </c>
      <c r="F2958" s="2">
        <v>1</v>
      </c>
      <c r="G2958" s="2" t="s">
        <v>13</v>
      </c>
      <c r="H2958" s="1">
        <v>1.2</v>
      </c>
      <c r="I2958" s="1">
        <v>3.5889999999999998E-2</v>
      </c>
      <c r="J2958" s="2" t="s">
        <v>8</v>
      </c>
    </row>
    <row r="2959" spans="1:10" ht="12" customHeight="1" x14ac:dyDescent="0.3">
      <c r="A2959" s="3" t="s">
        <v>15</v>
      </c>
      <c r="B2959" s="1">
        <v>20017101</v>
      </c>
      <c r="C2959" s="1" t="s">
        <v>25</v>
      </c>
      <c r="D2959" s="1">
        <v>20017101</v>
      </c>
      <c r="E2959" s="1" t="s">
        <v>2477</v>
      </c>
      <c r="F2959" s="2">
        <v>1</v>
      </c>
      <c r="G2959" s="2" t="s">
        <v>13</v>
      </c>
      <c r="H2959" s="1">
        <v>1.2</v>
      </c>
      <c r="I2959" s="1">
        <v>3.5889999999999998E-2</v>
      </c>
      <c r="J2959" s="2" t="s">
        <v>8</v>
      </c>
    </row>
    <row r="2960" spans="1:10" ht="12" customHeight="1" x14ac:dyDescent="0.3">
      <c r="A2960" s="3" t="s">
        <v>15</v>
      </c>
      <c r="B2960" s="1">
        <v>200171201</v>
      </c>
      <c r="C2960" s="1" t="s">
        <v>25</v>
      </c>
      <c r="D2960" s="1">
        <v>200171201</v>
      </c>
      <c r="E2960" s="1" t="s">
        <v>2478</v>
      </c>
      <c r="F2960" s="2">
        <v>1</v>
      </c>
      <c r="G2960" s="2" t="s">
        <v>13</v>
      </c>
      <c r="H2960" s="1">
        <v>1.2</v>
      </c>
      <c r="I2960" s="1">
        <v>3.5889999999999998E-2</v>
      </c>
      <c r="J2960" s="2" t="s">
        <v>8</v>
      </c>
    </row>
    <row r="2961" spans="1:10" ht="12" customHeight="1" x14ac:dyDescent="0.3">
      <c r="A2961" s="3" t="s">
        <v>15</v>
      </c>
      <c r="B2961" s="1">
        <v>200171301</v>
      </c>
      <c r="C2961" s="1" t="s">
        <v>25</v>
      </c>
      <c r="D2961" s="1">
        <v>200171301</v>
      </c>
      <c r="E2961" s="1" t="s">
        <v>2479</v>
      </c>
      <c r="F2961" s="2">
        <v>1</v>
      </c>
      <c r="G2961" s="2" t="s">
        <v>13</v>
      </c>
      <c r="H2961" s="1">
        <v>1.2</v>
      </c>
      <c r="I2961" s="1">
        <v>3.5889999999999998E-2</v>
      </c>
      <c r="J2961" s="2" t="s">
        <v>8</v>
      </c>
    </row>
    <row r="2962" spans="1:10" ht="12" customHeight="1" x14ac:dyDescent="0.3">
      <c r="A2962" s="3" t="s">
        <v>15</v>
      </c>
      <c r="B2962" s="1">
        <v>20057405</v>
      </c>
      <c r="C2962" s="1" t="s">
        <v>25</v>
      </c>
      <c r="D2962" s="1">
        <v>20057405</v>
      </c>
      <c r="E2962" s="1" t="s">
        <v>2480</v>
      </c>
      <c r="F2962" s="2">
        <v>1</v>
      </c>
      <c r="G2962" s="2" t="s">
        <v>13</v>
      </c>
      <c r="H2962" s="1">
        <v>1.2</v>
      </c>
      <c r="I2962" s="1">
        <v>3.5889999999999998E-2</v>
      </c>
      <c r="J2962" s="2" t="s">
        <v>8</v>
      </c>
    </row>
    <row r="2963" spans="1:10" ht="12" customHeight="1" x14ac:dyDescent="0.3">
      <c r="A2963" s="3" t="s">
        <v>15</v>
      </c>
      <c r="B2963" s="1">
        <v>20057607</v>
      </c>
      <c r="C2963" s="1" t="s">
        <v>25</v>
      </c>
      <c r="D2963" s="1">
        <v>20057607</v>
      </c>
      <c r="E2963" s="1" t="s">
        <v>2481</v>
      </c>
      <c r="F2963" s="2">
        <v>1</v>
      </c>
      <c r="G2963" s="2" t="s">
        <v>13</v>
      </c>
      <c r="H2963" s="1">
        <v>1.2</v>
      </c>
      <c r="I2963" s="1">
        <v>3.5889999999999998E-2</v>
      </c>
      <c r="J2963" s="2" t="s">
        <v>8</v>
      </c>
    </row>
    <row r="2964" spans="1:10" ht="12" customHeight="1" x14ac:dyDescent="0.3">
      <c r="A2964" s="3" t="s">
        <v>15</v>
      </c>
      <c r="B2964" s="1">
        <v>20055212</v>
      </c>
      <c r="C2964" s="1" t="s">
        <v>25</v>
      </c>
      <c r="D2964" s="1">
        <v>20055212</v>
      </c>
      <c r="E2964" s="1" t="s">
        <v>2482</v>
      </c>
      <c r="F2964" s="2">
        <v>1</v>
      </c>
      <c r="G2964" s="2" t="s">
        <v>13</v>
      </c>
      <c r="H2964" s="1">
        <v>1.2</v>
      </c>
      <c r="I2964" s="1">
        <v>3.5889999999999998E-2</v>
      </c>
      <c r="J2964" s="2" t="s">
        <v>8</v>
      </c>
    </row>
    <row r="2965" spans="1:10" ht="12" customHeight="1" x14ac:dyDescent="0.3">
      <c r="A2965" s="3" t="s">
        <v>15</v>
      </c>
      <c r="B2965" s="1">
        <v>30003411</v>
      </c>
      <c r="C2965" s="1" t="s">
        <v>25</v>
      </c>
      <c r="D2965" s="1">
        <v>30003411</v>
      </c>
      <c r="E2965" s="1" t="s">
        <v>2483</v>
      </c>
      <c r="F2965" s="2">
        <v>1</v>
      </c>
      <c r="G2965" s="2" t="s">
        <v>13</v>
      </c>
      <c r="H2965" s="1">
        <v>1.2</v>
      </c>
      <c r="I2965" s="1">
        <v>3.5889999999999998E-2</v>
      </c>
      <c r="J2965" s="2" t="s">
        <v>8</v>
      </c>
    </row>
    <row r="2966" spans="1:10" ht="12" customHeight="1" x14ac:dyDescent="0.3">
      <c r="A2966" s="3" t="s">
        <v>15</v>
      </c>
      <c r="B2966" s="1">
        <v>30003410</v>
      </c>
      <c r="C2966" s="1" t="s">
        <v>25</v>
      </c>
      <c r="D2966" s="1">
        <v>30003410</v>
      </c>
      <c r="E2966" s="1" t="s">
        <v>2484</v>
      </c>
      <c r="F2966" s="2">
        <v>1</v>
      </c>
      <c r="G2966" s="2" t="s">
        <v>13</v>
      </c>
      <c r="H2966" s="1">
        <v>1.2</v>
      </c>
      <c r="I2966" s="1">
        <v>3.5889999999999998E-2</v>
      </c>
      <c r="J2966" s="2" t="s">
        <v>8</v>
      </c>
    </row>
    <row r="2967" spans="1:10" ht="12" customHeight="1" x14ac:dyDescent="0.3">
      <c r="A2967" s="3" t="s">
        <v>15</v>
      </c>
      <c r="B2967" s="1">
        <v>30001202</v>
      </c>
      <c r="C2967" s="1" t="s">
        <v>25</v>
      </c>
      <c r="D2967" s="1">
        <v>30001202</v>
      </c>
      <c r="E2967" s="1" t="s">
        <v>2485</v>
      </c>
      <c r="F2967" s="2">
        <v>1</v>
      </c>
      <c r="G2967" s="2" t="s">
        <v>13</v>
      </c>
      <c r="H2967" s="1">
        <v>1.2</v>
      </c>
      <c r="I2967" s="1">
        <v>3.5889999999999998E-2</v>
      </c>
      <c r="J2967" s="2" t="s">
        <v>8</v>
      </c>
    </row>
    <row r="2968" spans="1:10" ht="12" customHeight="1" x14ac:dyDescent="0.3">
      <c r="A2968" s="3" t="s">
        <v>15</v>
      </c>
      <c r="B2968" s="1">
        <v>30006110</v>
      </c>
      <c r="C2968" s="1" t="s">
        <v>25</v>
      </c>
      <c r="D2968" s="1">
        <v>30006110</v>
      </c>
      <c r="E2968" s="1" t="s">
        <v>2486</v>
      </c>
      <c r="F2968" s="2">
        <v>1</v>
      </c>
      <c r="G2968" s="2" t="s">
        <v>13</v>
      </c>
      <c r="H2968" s="1">
        <v>1.2</v>
      </c>
      <c r="I2968" s="1">
        <v>3.5889999999999998E-2</v>
      </c>
      <c r="J2968" s="2" t="s">
        <v>8</v>
      </c>
    </row>
    <row r="2969" spans="1:10" ht="12" customHeight="1" x14ac:dyDescent="0.3">
      <c r="A2969" s="3" t="s">
        <v>15</v>
      </c>
      <c r="B2969" s="1">
        <v>30006111</v>
      </c>
      <c r="C2969" s="1" t="s">
        <v>25</v>
      </c>
      <c r="D2969" s="1">
        <v>30006111</v>
      </c>
      <c r="E2969" s="1" t="s">
        <v>2487</v>
      </c>
      <c r="F2969" s="2">
        <v>1</v>
      </c>
      <c r="G2969" s="2" t="s">
        <v>13</v>
      </c>
      <c r="H2969" s="1">
        <v>1.2</v>
      </c>
      <c r="I2969" s="1">
        <v>3.5889999999999998E-2</v>
      </c>
      <c r="J2969" s="2" t="s">
        <v>8</v>
      </c>
    </row>
    <row r="2970" spans="1:10" ht="12" customHeight="1" x14ac:dyDescent="0.3">
      <c r="A2970" s="3" t="s">
        <v>15</v>
      </c>
      <c r="B2970" s="1">
        <v>20067601</v>
      </c>
      <c r="C2970" s="1" t="s">
        <v>25</v>
      </c>
      <c r="D2970" s="1">
        <v>20067601</v>
      </c>
      <c r="E2970" s="1" t="s">
        <v>2488</v>
      </c>
      <c r="F2970" s="2">
        <v>1</v>
      </c>
      <c r="G2970" s="2" t="s">
        <v>13</v>
      </c>
      <c r="H2970" s="1">
        <v>1.2</v>
      </c>
      <c r="I2970" s="1">
        <v>3.5889999999999998E-2</v>
      </c>
      <c r="J2970" s="2" t="s">
        <v>8</v>
      </c>
    </row>
    <row r="2971" spans="1:10" ht="12" customHeight="1" x14ac:dyDescent="0.3">
      <c r="A2971" s="3" t="s">
        <v>15</v>
      </c>
      <c r="B2971" s="1">
        <v>20067001</v>
      </c>
      <c r="C2971" s="1" t="s">
        <v>25</v>
      </c>
      <c r="D2971" s="1">
        <v>20067001</v>
      </c>
      <c r="E2971" s="1" t="s">
        <v>2489</v>
      </c>
      <c r="F2971" s="2">
        <v>1</v>
      </c>
      <c r="G2971" s="2" t="s">
        <v>13</v>
      </c>
      <c r="H2971" s="1">
        <v>1.2</v>
      </c>
      <c r="I2971" s="1">
        <v>3.5889999999999998E-2</v>
      </c>
      <c r="J2971" s="2" t="s">
        <v>8</v>
      </c>
    </row>
    <row r="2972" spans="1:10" ht="12" customHeight="1" x14ac:dyDescent="0.3">
      <c r="A2972" s="3" t="s">
        <v>15</v>
      </c>
      <c r="B2972" s="1">
        <v>20067202</v>
      </c>
      <c r="C2972" s="1" t="s">
        <v>25</v>
      </c>
      <c r="D2972" s="1">
        <v>20067202</v>
      </c>
      <c r="E2972" s="1" t="s">
        <v>2490</v>
      </c>
      <c r="F2972" s="2">
        <v>1</v>
      </c>
      <c r="G2972" s="2" t="s">
        <v>13</v>
      </c>
      <c r="H2972" s="1">
        <v>1.2</v>
      </c>
      <c r="I2972" s="1">
        <v>3.5889999999999998E-2</v>
      </c>
      <c r="J2972" s="2" t="s">
        <v>8</v>
      </c>
    </row>
    <row r="2973" spans="1:10" ht="12" customHeight="1" x14ac:dyDescent="0.3">
      <c r="A2973" s="3" t="s">
        <v>15</v>
      </c>
      <c r="B2973" s="1">
        <v>20067003</v>
      </c>
      <c r="C2973" s="1" t="s">
        <v>25</v>
      </c>
      <c r="D2973" s="1">
        <v>20067003</v>
      </c>
      <c r="E2973" s="1" t="s">
        <v>2491</v>
      </c>
      <c r="F2973" s="2">
        <v>1</v>
      </c>
      <c r="G2973" s="2" t="s">
        <v>13</v>
      </c>
      <c r="H2973" s="1">
        <v>1.2</v>
      </c>
      <c r="I2973" s="1">
        <v>3.5889999999999998E-2</v>
      </c>
      <c r="J2973" s="2" t="s">
        <v>8</v>
      </c>
    </row>
    <row r="2974" spans="1:10" ht="12" customHeight="1" x14ac:dyDescent="0.3">
      <c r="A2974" s="3" t="s">
        <v>15</v>
      </c>
      <c r="B2974" s="1">
        <v>20067002</v>
      </c>
      <c r="C2974" s="1" t="s">
        <v>25</v>
      </c>
      <c r="D2974" s="1">
        <v>20067002</v>
      </c>
      <c r="E2974" s="1" t="s">
        <v>2492</v>
      </c>
      <c r="F2974" s="2">
        <v>1</v>
      </c>
      <c r="G2974" s="2" t="s">
        <v>13</v>
      </c>
      <c r="H2974" s="1">
        <v>1.2</v>
      </c>
      <c r="I2974" s="1">
        <v>3.5889999999999998E-2</v>
      </c>
      <c r="J2974" s="2" t="s">
        <v>8</v>
      </c>
    </row>
    <row r="2975" spans="1:10" ht="12" customHeight="1" x14ac:dyDescent="0.3">
      <c r="A2975" s="3" t="s">
        <v>15</v>
      </c>
      <c r="B2975" s="1">
        <v>20067201</v>
      </c>
      <c r="C2975" s="1" t="s">
        <v>25</v>
      </c>
      <c r="D2975" s="1">
        <v>20067201</v>
      </c>
      <c r="E2975" s="1" t="s">
        <v>2493</v>
      </c>
      <c r="F2975" s="2">
        <v>1</v>
      </c>
      <c r="G2975" s="2" t="s">
        <v>13</v>
      </c>
      <c r="H2975" s="1">
        <v>1.2</v>
      </c>
      <c r="I2975" s="1">
        <v>3.5889999999999998E-2</v>
      </c>
      <c r="J2975" s="2" t="s">
        <v>8</v>
      </c>
    </row>
    <row r="2976" spans="1:10" ht="12" customHeight="1" x14ac:dyDescent="0.3">
      <c r="A2976" s="3" t="s">
        <v>15</v>
      </c>
      <c r="B2976" s="1">
        <v>30006112</v>
      </c>
      <c r="C2976" s="1" t="s">
        <v>25</v>
      </c>
      <c r="D2976" s="1">
        <v>30006112</v>
      </c>
      <c r="E2976" s="1" t="s">
        <v>2494</v>
      </c>
      <c r="F2976" s="2">
        <v>1</v>
      </c>
      <c r="G2976" s="2" t="s">
        <v>13</v>
      </c>
      <c r="H2976" s="1">
        <v>1.2</v>
      </c>
      <c r="I2976" s="1">
        <v>3.5889999999999998E-2</v>
      </c>
      <c r="J2976" s="2" t="s">
        <v>8</v>
      </c>
    </row>
    <row r="2977" spans="1:10" ht="12" customHeight="1" x14ac:dyDescent="0.3">
      <c r="A2977" s="3" t="s">
        <v>15</v>
      </c>
      <c r="B2977" s="1">
        <v>30006113</v>
      </c>
      <c r="C2977" s="1" t="s">
        <v>25</v>
      </c>
      <c r="D2977" s="1">
        <v>30006113</v>
      </c>
      <c r="E2977" s="1" t="s">
        <v>2495</v>
      </c>
      <c r="F2977" s="2">
        <v>1</v>
      </c>
      <c r="G2977" s="2" t="s">
        <v>13</v>
      </c>
      <c r="H2977" s="1">
        <v>1.2</v>
      </c>
      <c r="I2977" s="1">
        <v>3.5889999999999998E-2</v>
      </c>
      <c r="J2977" s="2" t="s">
        <v>8</v>
      </c>
    </row>
    <row r="2978" spans="1:10" ht="12" customHeight="1" x14ac:dyDescent="0.3">
      <c r="A2978" s="3" t="s">
        <v>15</v>
      </c>
      <c r="B2978" s="1">
        <v>30006114</v>
      </c>
      <c r="C2978" s="1" t="s">
        <v>25</v>
      </c>
      <c r="D2978" s="1">
        <v>30006114</v>
      </c>
      <c r="E2978" s="1" t="s">
        <v>2496</v>
      </c>
      <c r="F2978" s="2">
        <v>1</v>
      </c>
      <c r="G2978" s="2" t="s">
        <v>13</v>
      </c>
      <c r="H2978" s="1">
        <v>1.2</v>
      </c>
      <c r="I2978" s="1">
        <v>3.5889999999999998E-2</v>
      </c>
      <c r="J2978" s="2" t="s">
        <v>8</v>
      </c>
    </row>
    <row r="2979" spans="1:10" ht="12" customHeight="1" x14ac:dyDescent="0.3">
      <c r="A2979" s="3" t="s">
        <v>15</v>
      </c>
      <c r="B2979" s="1">
        <v>30006115</v>
      </c>
      <c r="C2979" s="1" t="s">
        <v>25</v>
      </c>
      <c r="D2979" s="1">
        <v>30006115</v>
      </c>
      <c r="E2979" s="1" t="s">
        <v>2497</v>
      </c>
      <c r="F2979" s="2">
        <v>1</v>
      </c>
      <c r="G2979" s="2" t="s">
        <v>13</v>
      </c>
      <c r="H2979" s="1">
        <v>1.2</v>
      </c>
      <c r="I2979" s="1">
        <v>3.5889999999999998E-2</v>
      </c>
      <c r="J2979" s="2" t="s">
        <v>8</v>
      </c>
    </row>
    <row r="2980" spans="1:10" ht="12" customHeight="1" x14ac:dyDescent="0.3">
      <c r="A2980" s="3" t="s">
        <v>15</v>
      </c>
      <c r="B2980" s="1">
        <v>91204805</v>
      </c>
      <c r="C2980" s="1" t="s">
        <v>25</v>
      </c>
      <c r="D2980" s="1">
        <v>91204805</v>
      </c>
      <c r="E2980" s="1" t="s">
        <v>2498</v>
      </c>
      <c r="F2980" s="2">
        <v>1</v>
      </c>
      <c r="G2980" s="2" t="s">
        <v>13</v>
      </c>
      <c r="H2980" s="1">
        <v>1.2</v>
      </c>
      <c r="I2980" s="1">
        <v>3.5889999999999998E-2</v>
      </c>
      <c r="J2980" s="2" t="s">
        <v>8</v>
      </c>
    </row>
    <row r="2981" spans="1:10" ht="12" customHeight="1" x14ac:dyDescent="0.3">
      <c r="A2981" s="3" t="s">
        <v>15</v>
      </c>
      <c r="B2981" s="1">
        <v>91196102</v>
      </c>
      <c r="C2981" s="1" t="s">
        <v>25</v>
      </c>
      <c r="D2981" s="1">
        <v>91196102</v>
      </c>
      <c r="E2981" s="1" t="s">
        <v>2499</v>
      </c>
      <c r="F2981" s="2">
        <v>1</v>
      </c>
      <c r="G2981" s="2" t="s">
        <v>13</v>
      </c>
      <c r="H2981" s="1">
        <v>1.2</v>
      </c>
      <c r="I2981" s="1">
        <v>3.5889999999999998E-2</v>
      </c>
      <c r="J2981" s="2" t="s">
        <v>8</v>
      </c>
    </row>
    <row r="2982" spans="1:10" ht="12" customHeight="1" x14ac:dyDescent="0.3">
      <c r="A2982" s="3" t="s">
        <v>15</v>
      </c>
      <c r="B2982" s="1">
        <v>91196103</v>
      </c>
      <c r="C2982" s="1" t="s">
        <v>25</v>
      </c>
      <c r="D2982" s="1">
        <v>91196103</v>
      </c>
      <c r="E2982" s="1" t="s">
        <v>2500</v>
      </c>
      <c r="F2982" s="2">
        <v>1</v>
      </c>
      <c r="G2982" s="2" t="s">
        <v>13</v>
      </c>
      <c r="H2982" s="1">
        <v>1.2</v>
      </c>
      <c r="I2982" s="1">
        <v>3.5889999999999998E-2</v>
      </c>
      <c r="J2982" s="2" t="s">
        <v>8</v>
      </c>
    </row>
    <row r="2983" spans="1:10" ht="12" customHeight="1" x14ac:dyDescent="0.3">
      <c r="A2983" s="3" t="s">
        <v>15</v>
      </c>
      <c r="B2983" s="1">
        <v>91194102</v>
      </c>
      <c r="C2983" s="1" t="s">
        <v>25</v>
      </c>
      <c r="D2983" s="1">
        <v>91194102</v>
      </c>
      <c r="E2983" s="1" t="s">
        <v>2501</v>
      </c>
      <c r="F2983" s="2">
        <v>1</v>
      </c>
      <c r="G2983" s="2" t="s">
        <v>13</v>
      </c>
      <c r="H2983" s="1">
        <v>1.2</v>
      </c>
      <c r="I2983" s="1">
        <v>3.5889999999999998E-2</v>
      </c>
      <c r="J2983" s="2" t="s">
        <v>8</v>
      </c>
    </row>
    <row r="2984" spans="1:10" ht="12" customHeight="1" x14ac:dyDescent="0.3">
      <c r="A2984" s="3" t="s">
        <v>15</v>
      </c>
      <c r="B2984" s="1">
        <v>91194103</v>
      </c>
      <c r="C2984" s="1" t="s">
        <v>25</v>
      </c>
      <c r="D2984" s="1">
        <v>91194103</v>
      </c>
      <c r="E2984" s="1" t="s">
        <v>2502</v>
      </c>
      <c r="F2984" s="2">
        <v>1</v>
      </c>
      <c r="G2984" s="2" t="s">
        <v>13</v>
      </c>
      <c r="H2984" s="1">
        <v>1.2</v>
      </c>
      <c r="I2984" s="1">
        <v>3.5889999999999998E-2</v>
      </c>
      <c r="J2984" s="2" t="s">
        <v>8</v>
      </c>
    </row>
    <row r="2985" spans="1:10" ht="12" customHeight="1" x14ac:dyDescent="0.3">
      <c r="A2985" s="3" t="s">
        <v>15</v>
      </c>
      <c r="B2985" s="1">
        <v>91184015</v>
      </c>
      <c r="C2985" s="1" t="s">
        <v>25</v>
      </c>
      <c r="D2985" s="1">
        <v>91184015</v>
      </c>
      <c r="E2985" s="1" t="s">
        <v>2503</v>
      </c>
      <c r="F2985" s="2">
        <v>1</v>
      </c>
      <c r="G2985" s="2" t="s">
        <v>13</v>
      </c>
      <c r="H2985" s="1">
        <v>1.2</v>
      </c>
      <c r="I2985" s="1">
        <v>3.5889999999999998E-2</v>
      </c>
      <c r="J2985" s="2" t="s">
        <v>8</v>
      </c>
    </row>
    <row r="2986" spans="1:10" ht="12" customHeight="1" x14ac:dyDescent="0.3">
      <c r="A2986" s="3" t="s">
        <v>15</v>
      </c>
      <c r="B2986" s="1">
        <v>91033004</v>
      </c>
      <c r="C2986" s="1" t="s">
        <v>25</v>
      </c>
      <c r="D2986" s="1">
        <v>91033004</v>
      </c>
      <c r="E2986" s="1" t="s">
        <v>2504</v>
      </c>
      <c r="F2986" s="2">
        <v>1</v>
      </c>
      <c r="G2986" s="2" t="s">
        <v>13</v>
      </c>
      <c r="H2986" s="1">
        <v>1.2</v>
      </c>
      <c r="I2986" s="1">
        <v>3.5889999999999998E-2</v>
      </c>
      <c r="J2986" s="2" t="s">
        <v>8</v>
      </c>
    </row>
    <row r="2987" spans="1:10" ht="12" customHeight="1" x14ac:dyDescent="0.3">
      <c r="A2987" s="3" t="s">
        <v>15</v>
      </c>
      <c r="B2987" s="1">
        <v>91033404</v>
      </c>
      <c r="C2987" s="1" t="s">
        <v>25</v>
      </c>
      <c r="D2987" s="1">
        <v>91033404</v>
      </c>
      <c r="E2987" s="1" t="s">
        <v>2505</v>
      </c>
      <c r="F2987" s="2">
        <v>1</v>
      </c>
      <c r="G2987" s="2" t="s">
        <v>13</v>
      </c>
      <c r="H2987" s="1">
        <v>1.2</v>
      </c>
      <c r="I2987" s="1">
        <v>3.5889999999999998E-2</v>
      </c>
      <c r="J2987" s="2" t="s">
        <v>8</v>
      </c>
    </row>
    <row r="2988" spans="1:10" ht="12" customHeight="1" x14ac:dyDescent="0.3">
      <c r="A2988" s="3" t="s">
        <v>15</v>
      </c>
      <c r="B2988" s="1">
        <v>91033604</v>
      </c>
      <c r="C2988" s="1" t="s">
        <v>25</v>
      </c>
      <c r="D2988" s="1">
        <v>91033604</v>
      </c>
      <c r="E2988" s="1" t="s">
        <v>2506</v>
      </c>
      <c r="F2988" s="2">
        <v>1</v>
      </c>
      <c r="G2988" s="2" t="s">
        <v>13</v>
      </c>
      <c r="H2988" s="1">
        <v>1.2</v>
      </c>
      <c r="I2988" s="1">
        <v>3.5889999999999998E-2</v>
      </c>
      <c r="J2988" s="2" t="s">
        <v>8</v>
      </c>
    </row>
    <row r="2989" spans="1:10" ht="12" customHeight="1" x14ac:dyDescent="0.3">
      <c r="A2989" s="3" t="s">
        <v>15</v>
      </c>
      <c r="B2989" s="1">
        <v>91191102</v>
      </c>
      <c r="C2989" s="1" t="s">
        <v>25</v>
      </c>
      <c r="D2989" s="1">
        <v>91191102</v>
      </c>
      <c r="E2989" s="1" t="s">
        <v>2507</v>
      </c>
      <c r="F2989" s="2">
        <v>1</v>
      </c>
      <c r="G2989" s="2" t="s">
        <v>13</v>
      </c>
      <c r="H2989" s="1">
        <v>1.2</v>
      </c>
      <c r="I2989" s="1">
        <v>3.5889999999999998E-2</v>
      </c>
      <c r="J2989" s="2" t="s">
        <v>8</v>
      </c>
    </row>
    <row r="2990" spans="1:10" ht="12" customHeight="1" x14ac:dyDescent="0.3">
      <c r="A2990" s="3" t="s">
        <v>15</v>
      </c>
      <c r="B2990" s="1">
        <v>91191101</v>
      </c>
      <c r="C2990" s="1" t="s">
        <v>25</v>
      </c>
      <c r="D2990" s="1">
        <v>91191101</v>
      </c>
      <c r="E2990" s="1" t="s">
        <v>2508</v>
      </c>
      <c r="F2990" s="2">
        <v>1</v>
      </c>
      <c r="G2990" s="2" t="s">
        <v>13</v>
      </c>
      <c r="H2990" s="1">
        <v>1.2</v>
      </c>
      <c r="I2990" s="1">
        <v>3.5889999999999998E-2</v>
      </c>
      <c r="J2990" s="2" t="s">
        <v>8</v>
      </c>
    </row>
    <row r="2991" spans="1:10" ht="12" customHeight="1" x14ac:dyDescent="0.3">
      <c r="A2991" s="3" t="s">
        <v>15</v>
      </c>
      <c r="B2991" s="1">
        <v>91199101</v>
      </c>
      <c r="C2991" s="1" t="s">
        <v>25</v>
      </c>
      <c r="D2991" s="1">
        <v>91199101</v>
      </c>
      <c r="E2991" s="1" t="s">
        <v>2509</v>
      </c>
      <c r="F2991" s="2">
        <v>1</v>
      </c>
      <c r="G2991" s="2" t="s">
        <v>13</v>
      </c>
      <c r="H2991" s="1">
        <v>1.2</v>
      </c>
      <c r="I2991" s="1">
        <v>3.5889999999999998E-2</v>
      </c>
      <c r="J2991" s="2" t="s">
        <v>8</v>
      </c>
    </row>
    <row r="2992" spans="1:10" ht="12" customHeight="1" x14ac:dyDescent="0.3">
      <c r="A2992" s="3" t="s">
        <v>15</v>
      </c>
      <c r="B2992" s="1">
        <v>91199102</v>
      </c>
      <c r="C2992" s="1" t="s">
        <v>25</v>
      </c>
      <c r="D2992" s="1">
        <v>91199102</v>
      </c>
      <c r="E2992" s="1" t="s">
        <v>2510</v>
      </c>
      <c r="F2992" s="2">
        <v>1</v>
      </c>
      <c r="G2992" s="2" t="s">
        <v>13</v>
      </c>
      <c r="H2992" s="1">
        <v>1.2</v>
      </c>
      <c r="I2992" s="1">
        <v>3.5889999999999998E-2</v>
      </c>
      <c r="J2992" s="2" t="s">
        <v>8</v>
      </c>
    </row>
    <row r="2993" spans="1:10" ht="12" customHeight="1" x14ac:dyDescent="0.3">
      <c r="A2993" s="3" t="s">
        <v>15</v>
      </c>
      <c r="B2993" s="1">
        <v>91033004</v>
      </c>
      <c r="C2993" s="1" t="s">
        <v>25</v>
      </c>
      <c r="D2993" s="1">
        <v>91033004</v>
      </c>
      <c r="E2993" s="1" t="s">
        <v>2504</v>
      </c>
      <c r="F2993" s="2">
        <v>1</v>
      </c>
      <c r="G2993" s="2" t="s">
        <v>13</v>
      </c>
      <c r="H2993" s="1">
        <v>1.2</v>
      </c>
      <c r="I2993" s="1">
        <v>3.5889999999999998E-2</v>
      </c>
      <c r="J2993" s="2" t="s">
        <v>8</v>
      </c>
    </row>
    <row r="2994" spans="1:10" ht="12" customHeight="1" x14ac:dyDescent="0.3">
      <c r="A2994" s="3" t="s">
        <v>15</v>
      </c>
      <c r="B2994" s="1">
        <v>91033404</v>
      </c>
      <c r="C2994" s="1" t="s">
        <v>25</v>
      </c>
      <c r="D2994" s="1">
        <v>91033404</v>
      </c>
      <c r="E2994" s="1" t="s">
        <v>2505</v>
      </c>
      <c r="F2994" s="2">
        <v>1</v>
      </c>
      <c r="G2994" s="2" t="s">
        <v>13</v>
      </c>
      <c r="H2994" s="1">
        <v>1.2</v>
      </c>
      <c r="I2994" s="1">
        <v>3.5889999999999998E-2</v>
      </c>
      <c r="J2994" s="2" t="s">
        <v>8</v>
      </c>
    </row>
    <row r="2995" spans="1:10" ht="12" customHeight="1" x14ac:dyDescent="0.3">
      <c r="A2995" s="3" t="s">
        <v>15</v>
      </c>
      <c r="B2995" s="1">
        <v>91033604</v>
      </c>
      <c r="C2995" s="1" t="s">
        <v>25</v>
      </c>
      <c r="D2995" s="1">
        <v>91033604</v>
      </c>
      <c r="E2995" s="1" t="s">
        <v>2506</v>
      </c>
      <c r="F2995" s="2">
        <v>1</v>
      </c>
      <c r="G2995" s="2" t="s">
        <v>13</v>
      </c>
      <c r="H2995" s="1">
        <v>1.2</v>
      </c>
      <c r="I2995" s="1">
        <v>3.5889999999999998E-2</v>
      </c>
      <c r="J2995" s="2" t="s">
        <v>8</v>
      </c>
    </row>
    <row r="2996" spans="1:10" ht="12" customHeight="1" x14ac:dyDescent="0.3">
      <c r="A2996" s="3" t="s">
        <v>15</v>
      </c>
      <c r="B2996" s="1">
        <v>92614008</v>
      </c>
      <c r="C2996" s="1" t="s">
        <v>25</v>
      </c>
      <c r="D2996" s="1">
        <v>92614008</v>
      </c>
      <c r="E2996" s="1" t="s">
        <v>1311</v>
      </c>
      <c r="F2996" s="2">
        <v>1</v>
      </c>
      <c r="G2996" s="2" t="s">
        <v>13</v>
      </c>
      <c r="H2996" s="1">
        <v>1.2</v>
      </c>
      <c r="I2996" s="1">
        <v>3.5889999999999998E-2</v>
      </c>
      <c r="J2996" s="2" t="s">
        <v>8</v>
      </c>
    </row>
    <row r="2997" spans="1:10" ht="12" customHeight="1" x14ac:dyDescent="0.3">
      <c r="A2997" s="3" t="s">
        <v>15</v>
      </c>
      <c r="B2997" s="1">
        <v>30003303</v>
      </c>
      <c r="C2997" s="1" t="s">
        <v>25</v>
      </c>
      <c r="D2997" s="1">
        <v>30003303</v>
      </c>
      <c r="E2997" s="1" t="s">
        <v>2511</v>
      </c>
      <c r="F2997" s="2">
        <v>1</v>
      </c>
      <c r="G2997" s="2" t="s">
        <v>13</v>
      </c>
      <c r="H2997" s="1">
        <v>1.2</v>
      </c>
      <c r="I2997" s="1">
        <v>3.5889999999999998E-2</v>
      </c>
      <c r="J2997" s="2" t="s">
        <v>8</v>
      </c>
    </row>
    <row r="2998" spans="1:10" ht="12" customHeight="1" x14ac:dyDescent="0.3">
      <c r="A2998" s="3" t="s">
        <v>15</v>
      </c>
      <c r="B2998" s="1">
        <v>30004202</v>
      </c>
      <c r="C2998" s="1" t="s">
        <v>25</v>
      </c>
      <c r="D2998" s="1">
        <v>30004202</v>
      </c>
      <c r="E2998" s="1" t="s">
        <v>2512</v>
      </c>
      <c r="F2998" s="2">
        <v>1</v>
      </c>
      <c r="G2998" s="2" t="s">
        <v>13</v>
      </c>
      <c r="H2998" s="1">
        <v>1.2</v>
      </c>
      <c r="I2998" s="1">
        <v>3.5889999999999998E-2</v>
      </c>
      <c r="J2998" s="2" t="s">
        <v>8</v>
      </c>
    </row>
    <row r="2999" spans="1:10" ht="12" customHeight="1" x14ac:dyDescent="0.3">
      <c r="A2999" s="3" t="s">
        <v>15</v>
      </c>
      <c r="B2999" s="1">
        <v>30008003</v>
      </c>
      <c r="C2999" s="1" t="s">
        <v>25</v>
      </c>
      <c r="D2999" s="1">
        <v>30008003</v>
      </c>
      <c r="E2999" s="1" t="s">
        <v>2513</v>
      </c>
      <c r="F2999" s="2">
        <v>1</v>
      </c>
      <c r="G2999" s="2" t="s">
        <v>13</v>
      </c>
      <c r="H2999" s="1">
        <v>1.2</v>
      </c>
      <c r="I2999" s="1">
        <v>3.5889999999999998E-2</v>
      </c>
      <c r="J2999" s="2" t="s">
        <v>8</v>
      </c>
    </row>
    <row r="3000" spans="1:10" ht="12" customHeight="1" x14ac:dyDescent="0.3">
      <c r="A3000" s="3" t="s">
        <v>15</v>
      </c>
      <c r="B3000" s="1">
        <v>30002202</v>
      </c>
      <c r="C3000" s="1" t="s">
        <v>25</v>
      </c>
      <c r="D3000" s="1">
        <v>30002202</v>
      </c>
      <c r="E3000" s="1" t="s">
        <v>2514</v>
      </c>
      <c r="F3000" s="2">
        <v>1</v>
      </c>
      <c r="G3000" s="2" t="s">
        <v>13</v>
      </c>
      <c r="H3000" s="1">
        <v>1.2</v>
      </c>
      <c r="I3000" s="1">
        <v>3.5889999999999998E-2</v>
      </c>
      <c r="J3000" s="2" t="s">
        <v>8</v>
      </c>
    </row>
    <row r="3001" spans="1:10" ht="12" customHeight="1" x14ac:dyDescent="0.3">
      <c r="A3001" s="3" t="s">
        <v>15</v>
      </c>
      <c r="B3001" s="1">
        <v>30004007</v>
      </c>
      <c r="C3001" s="1" t="s">
        <v>25</v>
      </c>
      <c r="D3001" s="1">
        <v>30004007</v>
      </c>
      <c r="E3001" s="1" t="s">
        <v>2515</v>
      </c>
      <c r="F3001" s="2">
        <v>1</v>
      </c>
      <c r="G3001" s="2" t="s">
        <v>13</v>
      </c>
      <c r="H3001" s="1">
        <v>1.2</v>
      </c>
      <c r="I3001" s="1">
        <v>3.5889999999999998E-2</v>
      </c>
      <c r="J3001" s="2" t="s">
        <v>8</v>
      </c>
    </row>
    <row r="3002" spans="1:10" ht="12" customHeight="1" x14ac:dyDescent="0.3">
      <c r="A3002" s="3" t="s">
        <v>15</v>
      </c>
      <c r="B3002" s="1">
        <v>30004006</v>
      </c>
      <c r="C3002" s="1" t="s">
        <v>25</v>
      </c>
      <c r="D3002" s="1">
        <v>30004006</v>
      </c>
      <c r="E3002" s="1" t="s">
        <v>2516</v>
      </c>
      <c r="F3002" s="2">
        <v>1</v>
      </c>
      <c r="G3002" s="2" t="s">
        <v>13</v>
      </c>
      <c r="H3002" s="1">
        <v>1.2</v>
      </c>
      <c r="I3002" s="1">
        <v>3.5889999999999998E-2</v>
      </c>
      <c r="J3002" s="2" t="s">
        <v>8</v>
      </c>
    </row>
    <row r="3003" spans="1:10" ht="12" customHeight="1" x14ac:dyDescent="0.3">
      <c r="A3003" s="3" t="s">
        <v>15</v>
      </c>
      <c r="B3003" s="1">
        <v>30009703</v>
      </c>
      <c r="C3003" s="1" t="s">
        <v>25</v>
      </c>
      <c r="D3003" s="1">
        <v>30009703</v>
      </c>
      <c r="E3003" s="1" t="s">
        <v>2133</v>
      </c>
      <c r="F3003" s="2">
        <v>1</v>
      </c>
      <c r="G3003" s="2" t="s">
        <v>13</v>
      </c>
      <c r="H3003" s="1">
        <v>1.2</v>
      </c>
      <c r="I3003" s="1">
        <v>3.5889999999999998E-2</v>
      </c>
      <c r="J3003" s="2" t="s">
        <v>8</v>
      </c>
    </row>
    <row r="3004" spans="1:10" ht="12" customHeight="1" x14ac:dyDescent="0.3">
      <c r="A3004" s="3" t="s">
        <v>15</v>
      </c>
      <c r="B3004" s="1">
        <v>10014202</v>
      </c>
      <c r="C3004" s="1" t="s">
        <v>25</v>
      </c>
      <c r="D3004" s="1">
        <v>10014202</v>
      </c>
      <c r="E3004" s="1" t="s">
        <v>2517</v>
      </c>
      <c r="F3004" s="2">
        <v>1</v>
      </c>
      <c r="G3004" s="2" t="s">
        <v>13</v>
      </c>
      <c r="H3004" s="1">
        <v>1.2</v>
      </c>
      <c r="I3004" s="1">
        <v>3.5889999999999998E-2</v>
      </c>
      <c r="J3004" s="2" t="s">
        <v>8</v>
      </c>
    </row>
    <row r="3005" spans="1:10" ht="12" customHeight="1" x14ac:dyDescent="0.3">
      <c r="A3005" s="3" t="s">
        <v>15</v>
      </c>
      <c r="B3005" s="1">
        <v>10014203</v>
      </c>
      <c r="C3005" s="1" t="s">
        <v>25</v>
      </c>
      <c r="D3005" s="1">
        <v>10014203</v>
      </c>
      <c r="E3005" s="1" t="s">
        <v>2518</v>
      </c>
      <c r="F3005" s="2">
        <v>1</v>
      </c>
      <c r="G3005" s="2" t="s">
        <v>13</v>
      </c>
      <c r="H3005" s="1">
        <v>1.2</v>
      </c>
      <c r="I3005" s="1">
        <v>3.5889999999999998E-2</v>
      </c>
      <c r="J3005" s="2" t="s">
        <v>8</v>
      </c>
    </row>
    <row r="3006" spans="1:10" ht="12" customHeight="1" x14ac:dyDescent="0.3">
      <c r="A3006" s="3" t="s">
        <v>15</v>
      </c>
      <c r="B3006" s="1">
        <v>10014204</v>
      </c>
      <c r="C3006" s="1" t="s">
        <v>25</v>
      </c>
      <c r="D3006" s="1">
        <v>10014204</v>
      </c>
      <c r="E3006" s="1" t="s">
        <v>2519</v>
      </c>
      <c r="F3006" s="2">
        <v>1</v>
      </c>
      <c r="G3006" s="2" t="s">
        <v>13</v>
      </c>
      <c r="H3006" s="1">
        <v>1.2</v>
      </c>
      <c r="I3006" s="1">
        <v>3.5889999999999998E-2</v>
      </c>
      <c r="J3006" s="2" t="s">
        <v>8</v>
      </c>
    </row>
    <row r="3007" spans="1:10" ht="12" customHeight="1" x14ac:dyDescent="0.3">
      <c r="A3007" s="3" t="s">
        <v>15</v>
      </c>
      <c r="B3007" s="1">
        <v>30009905</v>
      </c>
      <c r="C3007" s="1" t="s">
        <v>25</v>
      </c>
      <c r="D3007" s="1">
        <v>30009905</v>
      </c>
      <c r="E3007" s="1" t="s">
        <v>2520</v>
      </c>
      <c r="F3007" s="2">
        <v>1</v>
      </c>
      <c r="G3007" s="2" t="s">
        <v>13</v>
      </c>
      <c r="H3007" s="1">
        <v>1.2</v>
      </c>
      <c r="I3007" s="1">
        <v>3.5889999999999998E-2</v>
      </c>
      <c r="J3007" s="2" t="s">
        <v>8</v>
      </c>
    </row>
    <row r="3008" spans="1:10" ht="12" customHeight="1" x14ac:dyDescent="0.3">
      <c r="A3008" s="3" t="s">
        <v>15</v>
      </c>
      <c r="B3008" s="1">
        <v>30002104</v>
      </c>
      <c r="C3008" s="1" t="s">
        <v>25</v>
      </c>
      <c r="D3008" s="1">
        <v>30002104</v>
      </c>
      <c r="E3008" s="1" t="s">
        <v>2521</v>
      </c>
      <c r="F3008" s="2">
        <v>1</v>
      </c>
      <c r="G3008" s="2" t="s">
        <v>13</v>
      </c>
      <c r="H3008" s="1">
        <v>1.2</v>
      </c>
      <c r="I3008" s="1">
        <v>3.5889999999999998E-2</v>
      </c>
      <c r="J3008" s="2" t="s">
        <v>8</v>
      </c>
    </row>
    <row r="3009" spans="1:10" ht="12" customHeight="1" x14ac:dyDescent="0.3">
      <c r="A3009" s="3" t="s">
        <v>15</v>
      </c>
      <c r="B3009" s="1">
        <v>30005104</v>
      </c>
      <c r="C3009" s="1" t="s">
        <v>25</v>
      </c>
      <c r="D3009" s="1">
        <v>30005104</v>
      </c>
      <c r="E3009" s="1" t="s">
        <v>990</v>
      </c>
      <c r="F3009" s="2">
        <v>1</v>
      </c>
      <c r="G3009" s="2" t="s">
        <v>13</v>
      </c>
      <c r="H3009" s="1">
        <v>1.2</v>
      </c>
      <c r="I3009" s="1">
        <v>3.5889999999999998E-2</v>
      </c>
      <c r="J3009" s="2" t="s">
        <v>8</v>
      </c>
    </row>
    <row r="3010" spans="1:10" ht="12" customHeight="1" x14ac:dyDescent="0.3">
      <c r="A3010" s="3" t="s">
        <v>15</v>
      </c>
      <c r="B3010" s="1">
        <v>30008101</v>
      </c>
      <c r="C3010" s="1" t="s">
        <v>25</v>
      </c>
      <c r="D3010" s="1">
        <v>30008101</v>
      </c>
      <c r="E3010" s="1" t="s">
        <v>1003</v>
      </c>
      <c r="F3010" s="2">
        <v>1</v>
      </c>
      <c r="G3010" s="2" t="s">
        <v>13</v>
      </c>
      <c r="H3010" s="1">
        <v>1.2</v>
      </c>
      <c r="I3010" s="1">
        <v>3.5889999999999998E-2</v>
      </c>
      <c r="J3010" s="2" t="s">
        <v>8</v>
      </c>
    </row>
    <row r="3011" spans="1:10" ht="12" customHeight="1" x14ac:dyDescent="0.3">
      <c r="A3011" s="3" t="s">
        <v>15</v>
      </c>
      <c r="B3011" s="1">
        <v>30080004</v>
      </c>
      <c r="C3011" s="1" t="s">
        <v>25</v>
      </c>
      <c r="D3011" s="1">
        <v>30080004</v>
      </c>
      <c r="E3011" s="1" t="s">
        <v>2522</v>
      </c>
      <c r="F3011" s="2">
        <v>1</v>
      </c>
      <c r="G3011" s="2" t="s">
        <v>13</v>
      </c>
      <c r="H3011" s="1">
        <v>1.2</v>
      </c>
      <c r="I3011" s="1">
        <v>3.5889999999999998E-2</v>
      </c>
      <c r="J3011" s="2" t="s">
        <v>8</v>
      </c>
    </row>
    <row r="3012" spans="1:10" ht="12" customHeight="1" x14ac:dyDescent="0.3">
      <c r="A3012" s="3" t="s">
        <v>15</v>
      </c>
      <c r="B3012" s="1">
        <v>30008002</v>
      </c>
      <c r="C3012" s="1" t="s">
        <v>25</v>
      </c>
      <c r="D3012" s="1">
        <v>30008002</v>
      </c>
      <c r="E3012" s="1" t="s">
        <v>2523</v>
      </c>
      <c r="F3012" s="2">
        <v>1</v>
      </c>
      <c r="G3012" s="2" t="s">
        <v>13</v>
      </c>
      <c r="H3012" s="1">
        <v>1.2</v>
      </c>
      <c r="I3012" s="1">
        <v>3.5889999999999998E-2</v>
      </c>
      <c r="J3012" s="2" t="s">
        <v>8</v>
      </c>
    </row>
    <row r="3013" spans="1:10" ht="12" customHeight="1" x14ac:dyDescent="0.3">
      <c r="A3013" s="3" t="s">
        <v>15</v>
      </c>
      <c r="B3013" s="1">
        <v>30009007</v>
      </c>
      <c r="C3013" s="1" t="s">
        <v>25</v>
      </c>
      <c r="D3013" s="1">
        <v>30009007</v>
      </c>
      <c r="E3013" s="1" t="s">
        <v>2524</v>
      </c>
      <c r="F3013" s="2">
        <v>1</v>
      </c>
      <c r="G3013" s="2" t="s">
        <v>13</v>
      </c>
      <c r="H3013" s="1">
        <v>1.2</v>
      </c>
      <c r="I3013" s="1">
        <v>3.5889999999999998E-2</v>
      </c>
      <c r="J3013" s="2" t="s">
        <v>8</v>
      </c>
    </row>
    <row r="3014" spans="1:10" ht="12" customHeight="1" x14ac:dyDescent="0.3">
      <c r="A3014" s="3" t="s">
        <v>15</v>
      </c>
      <c r="B3014" s="1">
        <v>30006005</v>
      </c>
      <c r="C3014" s="1" t="s">
        <v>25</v>
      </c>
      <c r="D3014" s="1">
        <v>30006005</v>
      </c>
      <c r="E3014" s="1" t="s">
        <v>2525</v>
      </c>
      <c r="F3014" s="2">
        <v>1</v>
      </c>
      <c r="G3014" s="2" t="s">
        <v>13</v>
      </c>
      <c r="H3014" s="1">
        <v>1.2</v>
      </c>
      <c r="I3014" s="1">
        <v>3.5889999999999998E-2</v>
      </c>
      <c r="J3014" s="2" t="s">
        <v>8</v>
      </c>
    </row>
    <row r="3015" spans="1:10" ht="12" customHeight="1" x14ac:dyDescent="0.3">
      <c r="A3015" s="3" t="s">
        <v>15</v>
      </c>
      <c r="B3015" s="1">
        <v>30006002</v>
      </c>
      <c r="C3015" s="1" t="s">
        <v>25</v>
      </c>
      <c r="D3015" s="1">
        <v>30006002</v>
      </c>
      <c r="E3015" s="1" t="s">
        <v>2526</v>
      </c>
      <c r="F3015" s="2">
        <v>1</v>
      </c>
      <c r="G3015" s="2" t="s">
        <v>13</v>
      </c>
      <c r="H3015" s="1">
        <v>1.2</v>
      </c>
      <c r="I3015" s="1">
        <v>3.5889999999999998E-2</v>
      </c>
      <c r="J3015" s="2" t="s">
        <v>8</v>
      </c>
    </row>
    <row r="3016" spans="1:10" ht="12" customHeight="1" x14ac:dyDescent="0.3">
      <c r="A3016" s="3" t="s">
        <v>15</v>
      </c>
      <c r="B3016" s="1">
        <v>300060010</v>
      </c>
      <c r="C3016" s="1" t="s">
        <v>25</v>
      </c>
      <c r="D3016" s="1">
        <v>300060010</v>
      </c>
      <c r="E3016" s="1" t="s">
        <v>2527</v>
      </c>
      <c r="F3016" s="2">
        <v>1</v>
      </c>
      <c r="G3016" s="2" t="s">
        <v>13</v>
      </c>
      <c r="H3016" s="1">
        <v>1.2</v>
      </c>
      <c r="I3016" s="1">
        <v>3.5889999999999998E-2</v>
      </c>
      <c r="J3016" s="2" t="s">
        <v>8</v>
      </c>
    </row>
    <row r="3017" spans="1:10" ht="12" customHeight="1" x14ac:dyDescent="0.3">
      <c r="A3017" s="3" t="s">
        <v>15</v>
      </c>
      <c r="B3017" s="1">
        <v>30009610</v>
      </c>
      <c r="C3017" s="1" t="s">
        <v>25</v>
      </c>
      <c r="D3017" s="1">
        <v>30009610</v>
      </c>
      <c r="E3017" s="1" t="s">
        <v>2528</v>
      </c>
      <c r="F3017" s="2">
        <v>1</v>
      </c>
      <c r="G3017" s="2" t="s">
        <v>13</v>
      </c>
      <c r="H3017" s="1">
        <v>1.2</v>
      </c>
      <c r="I3017" s="1">
        <v>3.5889999999999998E-2</v>
      </c>
      <c r="J3017" s="2" t="s">
        <v>8</v>
      </c>
    </row>
    <row r="3018" spans="1:10" ht="12" customHeight="1" x14ac:dyDescent="0.3">
      <c r="A3018" s="3" t="s">
        <v>15</v>
      </c>
      <c r="B3018" s="1">
        <v>30006201</v>
      </c>
      <c r="C3018" s="1" t="s">
        <v>25</v>
      </c>
      <c r="D3018" s="1">
        <v>30006201</v>
      </c>
      <c r="E3018" s="1" t="s">
        <v>674</v>
      </c>
      <c r="F3018" s="2">
        <v>1</v>
      </c>
      <c r="G3018" s="2" t="s">
        <v>13</v>
      </c>
      <c r="H3018" s="1">
        <v>1.2</v>
      </c>
      <c r="I3018" s="1">
        <v>3.5889999999999998E-2</v>
      </c>
      <c r="J3018" s="2" t="s">
        <v>8</v>
      </c>
    </row>
    <row r="3019" spans="1:10" ht="12" customHeight="1" x14ac:dyDescent="0.3">
      <c r="A3019" s="3" t="s">
        <v>15</v>
      </c>
      <c r="B3019" s="1">
        <v>30009604</v>
      </c>
      <c r="C3019" s="1" t="s">
        <v>25</v>
      </c>
      <c r="D3019" s="1">
        <v>30009604</v>
      </c>
      <c r="E3019" s="1" t="s">
        <v>675</v>
      </c>
      <c r="F3019" s="2">
        <v>1</v>
      </c>
      <c r="G3019" s="2" t="s">
        <v>13</v>
      </c>
      <c r="H3019" s="1">
        <v>1.2</v>
      </c>
      <c r="I3019" s="1">
        <v>3.5889999999999998E-2</v>
      </c>
      <c r="J3019" s="2" t="s">
        <v>8</v>
      </c>
    </row>
    <row r="3020" spans="1:10" ht="12" customHeight="1" x14ac:dyDescent="0.3">
      <c r="A3020" s="3" t="s">
        <v>15</v>
      </c>
      <c r="B3020" s="1">
        <v>30004503</v>
      </c>
      <c r="C3020" s="1" t="s">
        <v>25</v>
      </c>
      <c r="D3020" s="1">
        <v>30004503</v>
      </c>
      <c r="E3020" s="1" t="s">
        <v>1053</v>
      </c>
      <c r="F3020" s="2">
        <v>1</v>
      </c>
      <c r="G3020" s="2" t="s">
        <v>13</v>
      </c>
      <c r="H3020" s="1">
        <v>1.2</v>
      </c>
      <c r="I3020" s="1">
        <v>3.5889999999999998E-2</v>
      </c>
      <c r="J3020" s="2" t="s">
        <v>8</v>
      </c>
    </row>
    <row r="3021" spans="1:10" ht="12" customHeight="1" x14ac:dyDescent="0.3">
      <c r="A3021" s="3" t="s">
        <v>15</v>
      </c>
      <c r="B3021" s="1">
        <v>30002009</v>
      </c>
      <c r="C3021" s="1" t="s">
        <v>25</v>
      </c>
      <c r="D3021" s="1">
        <v>30002009</v>
      </c>
      <c r="E3021" s="1" t="s">
        <v>680</v>
      </c>
      <c r="F3021" s="2">
        <v>1</v>
      </c>
      <c r="G3021" s="2" t="s">
        <v>13</v>
      </c>
      <c r="H3021" s="1">
        <v>1.2</v>
      </c>
      <c r="I3021" s="1">
        <v>3.5889999999999998E-2</v>
      </c>
      <c r="J3021" s="2" t="s">
        <v>8</v>
      </c>
    </row>
    <row r="3022" spans="1:10" ht="12" customHeight="1" x14ac:dyDescent="0.3">
      <c r="A3022" s="3" t="s">
        <v>15</v>
      </c>
      <c r="B3022" s="1">
        <v>30005007</v>
      </c>
      <c r="C3022" s="1" t="s">
        <v>25</v>
      </c>
      <c r="D3022" s="1">
        <v>30005007</v>
      </c>
      <c r="E3022" s="1" t="s">
        <v>1055</v>
      </c>
      <c r="F3022" s="2">
        <v>1</v>
      </c>
      <c r="G3022" s="2" t="s">
        <v>13</v>
      </c>
      <c r="H3022" s="1">
        <v>1.2</v>
      </c>
      <c r="I3022" s="1">
        <v>3.5889999999999998E-2</v>
      </c>
      <c r="J3022" s="2" t="s">
        <v>8</v>
      </c>
    </row>
    <row r="3023" spans="1:10" ht="12" customHeight="1" x14ac:dyDescent="0.3">
      <c r="A3023" s="3" t="s">
        <v>15</v>
      </c>
      <c r="B3023" s="1">
        <v>30005006</v>
      </c>
      <c r="C3023" s="1" t="s">
        <v>25</v>
      </c>
      <c r="D3023" s="1">
        <v>30005006</v>
      </c>
      <c r="E3023" s="1" t="s">
        <v>1056</v>
      </c>
      <c r="F3023" s="2">
        <v>1</v>
      </c>
      <c r="G3023" s="2" t="s">
        <v>13</v>
      </c>
      <c r="H3023" s="1">
        <v>1.2</v>
      </c>
      <c r="I3023" s="1">
        <v>3.5889999999999998E-2</v>
      </c>
      <c r="J3023" s="2" t="s">
        <v>8</v>
      </c>
    </row>
    <row r="3024" spans="1:10" ht="12" customHeight="1" x14ac:dyDescent="0.3">
      <c r="A3024" s="3" t="s">
        <v>15</v>
      </c>
      <c r="B3024" s="1">
        <v>30009810</v>
      </c>
      <c r="C3024" s="1" t="s">
        <v>25</v>
      </c>
      <c r="D3024" s="1">
        <v>30009810</v>
      </c>
      <c r="E3024" s="1" t="s">
        <v>1057</v>
      </c>
      <c r="F3024" s="2">
        <v>1</v>
      </c>
      <c r="G3024" s="2" t="s">
        <v>13</v>
      </c>
      <c r="H3024" s="1">
        <v>1.2</v>
      </c>
      <c r="I3024" s="1">
        <v>3.5889999999999998E-2</v>
      </c>
      <c r="J3024" s="2" t="s">
        <v>8</v>
      </c>
    </row>
    <row r="3025" spans="1:10" ht="12" customHeight="1" x14ac:dyDescent="0.3">
      <c r="A3025" s="3" t="s">
        <v>15</v>
      </c>
      <c r="B3025" s="1">
        <v>30009704</v>
      </c>
      <c r="C3025" s="1" t="s">
        <v>25</v>
      </c>
      <c r="D3025" s="1">
        <v>30009704</v>
      </c>
      <c r="E3025" s="1" t="s">
        <v>1059</v>
      </c>
      <c r="F3025" s="2">
        <v>1</v>
      </c>
      <c r="G3025" s="2" t="s">
        <v>13</v>
      </c>
      <c r="H3025" s="1">
        <v>1.2</v>
      </c>
      <c r="I3025" s="1">
        <v>3.5889999999999998E-2</v>
      </c>
      <c r="J3025" s="2" t="s">
        <v>8</v>
      </c>
    </row>
    <row r="3026" spans="1:10" ht="12" customHeight="1" x14ac:dyDescent="0.3">
      <c r="A3026" s="3" t="s">
        <v>15</v>
      </c>
      <c r="B3026" s="1">
        <v>30009705</v>
      </c>
      <c r="C3026" s="1" t="s">
        <v>25</v>
      </c>
      <c r="D3026" s="1">
        <v>30009705</v>
      </c>
      <c r="E3026" s="1" t="s">
        <v>1060</v>
      </c>
      <c r="F3026" s="2">
        <v>1</v>
      </c>
      <c r="G3026" s="2" t="s">
        <v>13</v>
      </c>
      <c r="H3026" s="1">
        <v>1.2</v>
      </c>
      <c r="I3026" s="1">
        <v>3.5889999999999998E-2</v>
      </c>
      <c r="J3026" s="2" t="s">
        <v>8</v>
      </c>
    </row>
    <row r="3027" spans="1:10" ht="12" customHeight="1" x14ac:dyDescent="0.3">
      <c r="A3027" s="3" t="s">
        <v>15</v>
      </c>
      <c r="B3027" s="1">
        <v>20020002</v>
      </c>
      <c r="C3027" s="1" t="s">
        <v>25</v>
      </c>
      <c r="D3027" s="1">
        <v>20020002</v>
      </c>
      <c r="E3027" s="1" t="s">
        <v>737</v>
      </c>
      <c r="F3027" s="2">
        <v>1</v>
      </c>
      <c r="G3027" s="2" t="s">
        <v>13</v>
      </c>
      <c r="H3027" s="1">
        <v>1.2</v>
      </c>
      <c r="I3027" s="1">
        <v>3.5889999999999998E-2</v>
      </c>
      <c r="J3027" s="2" t="s">
        <v>8</v>
      </c>
    </row>
    <row r="3028" spans="1:10" ht="12" customHeight="1" x14ac:dyDescent="0.3">
      <c r="A3028" s="3" t="s">
        <v>15</v>
      </c>
      <c r="B3028" s="1">
        <v>20020003</v>
      </c>
      <c r="C3028" s="1" t="s">
        <v>25</v>
      </c>
      <c r="D3028" s="1">
        <v>20020003</v>
      </c>
      <c r="E3028" s="1" t="s">
        <v>738</v>
      </c>
      <c r="F3028" s="2">
        <v>1</v>
      </c>
      <c r="G3028" s="2" t="s">
        <v>13</v>
      </c>
      <c r="H3028" s="1">
        <v>1.2</v>
      </c>
      <c r="I3028" s="1">
        <v>3.5889999999999998E-2</v>
      </c>
      <c r="J3028" s="2" t="s">
        <v>8</v>
      </c>
    </row>
    <row r="3029" spans="1:10" ht="12" customHeight="1" x14ac:dyDescent="0.3">
      <c r="A3029" s="3" t="s">
        <v>15</v>
      </c>
      <c r="B3029" s="1">
        <v>20020004</v>
      </c>
      <c r="C3029" s="1" t="s">
        <v>25</v>
      </c>
      <c r="D3029" s="1">
        <v>20020004</v>
      </c>
      <c r="E3029" s="1" t="s">
        <v>739</v>
      </c>
      <c r="F3029" s="2">
        <v>1</v>
      </c>
      <c r="G3029" s="2" t="s">
        <v>13</v>
      </c>
      <c r="H3029" s="1">
        <v>1.2</v>
      </c>
      <c r="I3029" s="1">
        <v>3.5889999999999998E-2</v>
      </c>
      <c r="J3029" s="2" t="s">
        <v>8</v>
      </c>
    </row>
    <row r="3030" spans="1:10" ht="12" customHeight="1" x14ac:dyDescent="0.3">
      <c r="A3030" s="3" t="s">
        <v>15</v>
      </c>
      <c r="B3030" s="1">
        <v>20020005</v>
      </c>
      <c r="C3030" s="1" t="s">
        <v>25</v>
      </c>
      <c r="D3030" s="1">
        <v>20020005</v>
      </c>
      <c r="E3030" s="1" t="s">
        <v>740</v>
      </c>
      <c r="F3030" s="2">
        <v>1</v>
      </c>
      <c r="G3030" s="2" t="s">
        <v>13</v>
      </c>
      <c r="H3030" s="1">
        <v>1.2</v>
      </c>
      <c r="I3030" s="1">
        <v>3.5889999999999998E-2</v>
      </c>
      <c r="J3030" s="2" t="s">
        <v>8</v>
      </c>
    </row>
    <row r="3031" spans="1:10" ht="12" customHeight="1" x14ac:dyDescent="0.3">
      <c r="A3031" s="3" t="s">
        <v>15</v>
      </c>
      <c r="B3031" s="1">
        <v>91014001</v>
      </c>
      <c r="C3031" s="1" t="s">
        <v>25</v>
      </c>
      <c r="D3031" s="1">
        <v>91014001</v>
      </c>
      <c r="E3031" s="1" t="s">
        <v>1063</v>
      </c>
      <c r="F3031" s="2">
        <v>1</v>
      </c>
      <c r="G3031" s="2" t="s">
        <v>13</v>
      </c>
      <c r="H3031" s="1">
        <v>1.2</v>
      </c>
      <c r="I3031" s="1">
        <v>3.5889999999999998E-2</v>
      </c>
      <c r="J3031" s="2" t="s">
        <v>8</v>
      </c>
    </row>
    <row r="3032" spans="1:10" ht="12" customHeight="1" x14ac:dyDescent="0.3">
      <c r="A3032" s="3" t="s">
        <v>15</v>
      </c>
      <c r="B3032" s="1">
        <v>91014002</v>
      </c>
      <c r="C3032" s="1" t="s">
        <v>25</v>
      </c>
      <c r="D3032" s="1">
        <v>91014002</v>
      </c>
      <c r="E3032" s="1" t="s">
        <v>2529</v>
      </c>
      <c r="F3032" s="2">
        <v>1</v>
      </c>
      <c r="G3032" s="2" t="s">
        <v>13</v>
      </c>
      <c r="H3032" s="1">
        <v>1.2</v>
      </c>
      <c r="I3032" s="1">
        <v>3.5889999999999998E-2</v>
      </c>
      <c r="J3032" s="2" t="s">
        <v>8</v>
      </c>
    </row>
    <row r="3033" spans="1:10" ht="12" customHeight="1" x14ac:dyDescent="0.3">
      <c r="A3033" s="3" t="s">
        <v>15</v>
      </c>
      <c r="B3033" s="1">
        <v>91314001</v>
      </c>
      <c r="C3033" s="1" t="s">
        <v>25</v>
      </c>
      <c r="D3033" s="1">
        <v>91314001</v>
      </c>
      <c r="E3033" s="1" t="s">
        <v>2530</v>
      </c>
      <c r="F3033" s="2">
        <v>1</v>
      </c>
      <c r="G3033" s="2" t="s">
        <v>13</v>
      </c>
      <c r="H3033" s="1">
        <v>1.2</v>
      </c>
      <c r="I3033" s="1">
        <v>3.5889999999999998E-2</v>
      </c>
      <c r="J3033" s="2" t="s">
        <v>8</v>
      </c>
    </row>
    <row r="3034" spans="1:10" ht="12" customHeight="1" x14ac:dyDescent="0.3">
      <c r="A3034" s="3" t="s">
        <v>15</v>
      </c>
      <c r="B3034" s="1">
        <v>91316001</v>
      </c>
      <c r="C3034" s="1" t="s">
        <v>25</v>
      </c>
      <c r="D3034" s="1">
        <v>91316001</v>
      </c>
      <c r="E3034" s="1" t="s">
        <v>2531</v>
      </c>
      <c r="F3034" s="2">
        <v>1</v>
      </c>
      <c r="G3034" s="2" t="s">
        <v>13</v>
      </c>
      <c r="H3034" s="1">
        <v>1.2</v>
      </c>
      <c r="I3034" s="1">
        <v>3.5889999999999998E-2</v>
      </c>
      <c r="J3034" s="2" t="s">
        <v>8</v>
      </c>
    </row>
    <row r="3035" spans="1:10" ht="12" customHeight="1" x14ac:dyDescent="0.3">
      <c r="A3035" s="3" t="s">
        <v>15</v>
      </c>
      <c r="B3035" s="1">
        <v>91319001</v>
      </c>
      <c r="C3035" s="1" t="s">
        <v>25</v>
      </c>
      <c r="D3035" s="1">
        <v>91319001</v>
      </c>
      <c r="E3035" s="1" t="s">
        <v>2532</v>
      </c>
      <c r="F3035" s="2">
        <v>1</v>
      </c>
      <c r="G3035" s="2" t="s">
        <v>13</v>
      </c>
      <c r="H3035" s="1">
        <v>1.2</v>
      </c>
      <c r="I3035" s="1">
        <v>3.5889999999999998E-2</v>
      </c>
      <c r="J3035" s="2" t="s">
        <v>8</v>
      </c>
    </row>
    <row r="3036" spans="1:10" ht="12" customHeight="1" x14ac:dyDescent="0.3">
      <c r="A3036" s="3" t="s">
        <v>15</v>
      </c>
      <c r="B3036" s="1">
        <v>95510004</v>
      </c>
      <c r="C3036" s="1" t="s">
        <v>25</v>
      </c>
      <c r="D3036" s="1">
        <v>95510004</v>
      </c>
      <c r="E3036" s="1" t="s">
        <v>1286</v>
      </c>
      <c r="F3036" s="2">
        <v>1</v>
      </c>
      <c r="G3036" s="2" t="s">
        <v>13</v>
      </c>
      <c r="H3036" s="1">
        <v>1.2</v>
      </c>
      <c r="I3036" s="1">
        <v>3.5889999999999998E-2</v>
      </c>
      <c r="J3036" s="2" t="s">
        <v>8</v>
      </c>
    </row>
    <row r="3037" spans="1:10" ht="12" customHeight="1" x14ac:dyDescent="0.3">
      <c r="A3037" s="3" t="s">
        <v>15</v>
      </c>
      <c r="B3037" s="1">
        <v>30116001</v>
      </c>
      <c r="C3037" s="1" t="s">
        <v>25</v>
      </c>
      <c r="D3037" s="1">
        <v>30116001</v>
      </c>
      <c r="E3037" s="1" t="s">
        <v>2533</v>
      </c>
      <c r="F3037" s="2">
        <v>1</v>
      </c>
      <c r="G3037" s="2" t="s">
        <v>13</v>
      </c>
      <c r="H3037" s="1">
        <v>1.2</v>
      </c>
      <c r="I3037" s="1">
        <v>3.5889999999999998E-2</v>
      </c>
      <c r="J3037" s="2" t="s">
        <v>8</v>
      </c>
    </row>
    <row r="3038" spans="1:10" ht="12" customHeight="1" x14ac:dyDescent="0.3">
      <c r="A3038" s="3" t="s">
        <v>15</v>
      </c>
      <c r="B3038" s="1">
        <v>30116002</v>
      </c>
      <c r="C3038" s="1" t="s">
        <v>25</v>
      </c>
      <c r="D3038" s="1">
        <v>30116002</v>
      </c>
      <c r="E3038" s="1" t="s">
        <v>2534</v>
      </c>
      <c r="F3038" s="2">
        <v>1</v>
      </c>
      <c r="G3038" s="2" t="s">
        <v>13</v>
      </c>
      <c r="H3038" s="1">
        <v>1.2</v>
      </c>
      <c r="I3038" s="1">
        <v>3.5889999999999998E-2</v>
      </c>
      <c r="J3038" s="2" t="s">
        <v>8</v>
      </c>
    </row>
    <row r="3039" spans="1:10" ht="12" customHeight="1" x14ac:dyDescent="0.3">
      <c r="A3039" s="3" t="s">
        <v>15</v>
      </c>
      <c r="B3039" s="1">
        <v>30114001</v>
      </c>
      <c r="C3039" s="1" t="s">
        <v>25</v>
      </c>
      <c r="D3039" s="1">
        <v>30114001</v>
      </c>
      <c r="E3039" s="1" t="s">
        <v>2535</v>
      </c>
      <c r="F3039" s="2">
        <v>1</v>
      </c>
      <c r="G3039" s="2" t="s">
        <v>13</v>
      </c>
      <c r="H3039" s="1">
        <v>1.2</v>
      </c>
      <c r="I3039" s="1">
        <v>3.5889999999999998E-2</v>
      </c>
      <c r="J3039" s="2" t="s">
        <v>8</v>
      </c>
    </row>
    <row r="3040" spans="1:10" ht="12" customHeight="1" x14ac:dyDescent="0.3">
      <c r="A3040" s="3" t="s">
        <v>15</v>
      </c>
      <c r="B3040" s="1">
        <v>91114001</v>
      </c>
      <c r="C3040" s="1" t="s">
        <v>25</v>
      </c>
      <c r="D3040" s="1">
        <v>91114001</v>
      </c>
      <c r="E3040" s="1" t="s">
        <v>2536</v>
      </c>
      <c r="F3040" s="2">
        <v>1</v>
      </c>
      <c r="G3040" s="2" t="s">
        <v>13</v>
      </c>
      <c r="H3040" s="1">
        <v>1.2</v>
      </c>
      <c r="I3040" s="1">
        <v>3.5889999999999998E-2</v>
      </c>
      <c r="J3040" s="2" t="s">
        <v>8</v>
      </c>
    </row>
    <row r="3041" spans="1:10" ht="12" customHeight="1" x14ac:dyDescent="0.3">
      <c r="A3041" s="3" t="s">
        <v>15</v>
      </c>
      <c r="B3041" s="1">
        <v>30009706</v>
      </c>
      <c r="C3041" s="1" t="s">
        <v>25</v>
      </c>
      <c r="D3041" s="1">
        <v>30009706</v>
      </c>
      <c r="E3041" s="1" t="s">
        <v>2537</v>
      </c>
      <c r="F3041" s="2">
        <v>1</v>
      </c>
      <c r="G3041" s="2" t="s">
        <v>13</v>
      </c>
      <c r="H3041" s="1">
        <v>1.2</v>
      </c>
      <c r="I3041" s="1">
        <v>3.5889999999999998E-2</v>
      </c>
      <c r="J3041" s="2" t="s">
        <v>8</v>
      </c>
    </row>
    <row r="3042" spans="1:10" ht="12" customHeight="1" x14ac:dyDescent="0.3">
      <c r="A3042" s="3" t="s">
        <v>15</v>
      </c>
      <c r="B3042" s="1">
        <v>98614004</v>
      </c>
      <c r="C3042" s="1" t="s">
        <v>25</v>
      </c>
      <c r="D3042" s="1">
        <v>98614004</v>
      </c>
      <c r="E3042" s="1" t="s">
        <v>2538</v>
      </c>
      <c r="F3042" s="2">
        <v>1</v>
      </c>
      <c r="G3042" s="2" t="s">
        <v>13</v>
      </c>
      <c r="H3042" s="1">
        <v>1.2</v>
      </c>
      <c r="I3042" s="1">
        <v>3.5889999999999998E-2</v>
      </c>
      <c r="J3042" s="2" t="s">
        <v>8</v>
      </c>
    </row>
    <row r="3043" spans="1:10" ht="12" customHeight="1" x14ac:dyDescent="0.3">
      <c r="A3043" s="3" t="s">
        <v>15</v>
      </c>
      <c r="B3043" s="1">
        <v>91014007</v>
      </c>
      <c r="C3043" s="1" t="s">
        <v>25</v>
      </c>
      <c r="D3043" s="1">
        <v>91014007</v>
      </c>
      <c r="E3043" s="1" t="s">
        <v>1285</v>
      </c>
      <c r="F3043" s="2">
        <v>1</v>
      </c>
      <c r="G3043" s="2" t="s">
        <v>13</v>
      </c>
      <c r="H3043" s="1">
        <v>1.2</v>
      </c>
      <c r="I3043" s="1">
        <v>3.5889999999999998E-2</v>
      </c>
      <c r="J3043" s="2" t="s">
        <v>8</v>
      </c>
    </row>
    <row r="3044" spans="1:10" ht="12" customHeight="1" x14ac:dyDescent="0.3">
      <c r="A3044" s="3" t="s">
        <v>15</v>
      </c>
      <c r="B3044" s="1">
        <v>91614002</v>
      </c>
      <c r="C3044" s="1" t="s">
        <v>25</v>
      </c>
      <c r="D3044" s="1">
        <v>91614002</v>
      </c>
      <c r="E3044" s="1" t="s">
        <v>2539</v>
      </c>
      <c r="F3044" s="2">
        <v>1</v>
      </c>
      <c r="G3044" s="2" t="s">
        <v>13</v>
      </c>
      <c r="H3044" s="1">
        <v>1.2</v>
      </c>
      <c r="I3044" s="1">
        <v>3.5889999999999998E-2</v>
      </c>
      <c r="J3044" s="2" t="s">
        <v>8</v>
      </c>
    </row>
    <row r="3045" spans="1:10" ht="12" customHeight="1" x14ac:dyDescent="0.3">
      <c r="A3045" s="3" t="s">
        <v>15</v>
      </c>
      <c r="B3045" s="1">
        <v>10012004</v>
      </c>
      <c r="C3045" s="1" t="s">
        <v>25</v>
      </c>
      <c r="D3045" s="1">
        <v>10012004</v>
      </c>
      <c r="E3045" s="1" t="s">
        <v>857</v>
      </c>
      <c r="F3045" s="2">
        <v>1</v>
      </c>
      <c r="G3045" s="2" t="s">
        <v>13</v>
      </c>
      <c r="H3045" s="1">
        <v>1.2</v>
      </c>
      <c r="I3045" s="1">
        <v>3.5889999999999998E-2</v>
      </c>
      <c r="J3045" s="2" t="s">
        <v>8</v>
      </c>
    </row>
    <row r="3046" spans="1:10" ht="12" customHeight="1" x14ac:dyDescent="0.3">
      <c r="A3046" s="3" t="s">
        <v>15</v>
      </c>
      <c r="B3046" s="1">
        <v>30002301</v>
      </c>
      <c r="C3046" s="1" t="s">
        <v>25</v>
      </c>
      <c r="D3046" s="1">
        <v>30002301</v>
      </c>
      <c r="E3046" s="1" t="s">
        <v>1170</v>
      </c>
      <c r="F3046" s="2">
        <v>1</v>
      </c>
      <c r="G3046" s="2" t="s">
        <v>13</v>
      </c>
      <c r="H3046" s="1">
        <v>1.2</v>
      </c>
      <c r="I3046" s="1">
        <v>3.5889999999999998E-2</v>
      </c>
      <c r="J3046" s="2" t="s">
        <v>8</v>
      </c>
    </row>
    <row r="3047" spans="1:10" ht="12" customHeight="1" x14ac:dyDescent="0.3">
      <c r="A3047" s="3" t="s">
        <v>15</v>
      </c>
      <c r="B3047" s="1">
        <v>20057001</v>
      </c>
      <c r="C3047" s="1" t="s">
        <v>25</v>
      </c>
      <c r="D3047" s="1">
        <v>20057001</v>
      </c>
      <c r="E3047" s="1" t="s">
        <v>1171</v>
      </c>
      <c r="F3047" s="2">
        <v>1</v>
      </c>
      <c r="G3047" s="2" t="s">
        <v>13</v>
      </c>
      <c r="H3047" s="1">
        <v>1.2</v>
      </c>
      <c r="I3047" s="1">
        <v>3.5889999999999998E-2</v>
      </c>
      <c r="J3047" s="2" t="s">
        <v>8</v>
      </c>
    </row>
    <row r="3048" spans="1:10" ht="12" customHeight="1" x14ac:dyDescent="0.3">
      <c r="A3048" s="3" t="s">
        <v>15</v>
      </c>
      <c r="B3048" s="1">
        <v>20054601</v>
      </c>
      <c r="C3048" s="1" t="s">
        <v>25</v>
      </c>
      <c r="D3048" s="1">
        <v>20054601</v>
      </c>
      <c r="E3048" s="1" t="s">
        <v>1207</v>
      </c>
      <c r="F3048" s="2">
        <v>1</v>
      </c>
      <c r="G3048" s="2" t="s">
        <v>13</v>
      </c>
      <c r="H3048" s="1">
        <v>1.2</v>
      </c>
      <c r="I3048" s="1">
        <v>3.5889999999999998E-2</v>
      </c>
      <c r="J3048" s="2" t="s">
        <v>8</v>
      </c>
    </row>
    <row r="3049" spans="1:10" ht="12" customHeight="1" x14ac:dyDescent="0.3">
      <c r="A3049" s="3" t="s">
        <v>15</v>
      </c>
      <c r="B3049" s="1">
        <v>30002822</v>
      </c>
      <c r="C3049" s="1" t="s">
        <v>25</v>
      </c>
      <c r="D3049" s="1">
        <v>30002822</v>
      </c>
      <c r="E3049" s="1" t="s">
        <v>1209</v>
      </c>
      <c r="F3049" s="2">
        <v>1</v>
      </c>
      <c r="G3049" s="2" t="s">
        <v>13</v>
      </c>
      <c r="H3049" s="1">
        <v>1.2</v>
      </c>
      <c r="I3049" s="1">
        <v>3.5889999999999998E-2</v>
      </c>
      <c r="J3049" s="2" t="s">
        <v>8</v>
      </c>
    </row>
    <row r="3050" spans="1:10" ht="12" customHeight="1" x14ac:dyDescent="0.3">
      <c r="A3050" s="3" t="s">
        <v>15</v>
      </c>
      <c r="B3050" s="1">
        <v>91033001</v>
      </c>
      <c r="C3050" s="1" t="s">
        <v>25</v>
      </c>
      <c r="D3050" s="1">
        <v>91033001</v>
      </c>
      <c r="E3050" s="1" t="s">
        <v>2540</v>
      </c>
      <c r="F3050" s="2">
        <v>1</v>
      </c>
      <c r="G3050" s="2" t="s">
        <v>13</v>
      </c>
      <c r="H3050" s="1">
        <v>1.2</v>
      </c>
      <c r="I3050" s="1">
        <v>3.5889999999999998E-2</v>
      </c>
      <c r="J3050" s="2" t="s">
        <v>8</v>
      </c>
    </row>
    <row r="3051" spans="1:10" ht="12" customHeight="1" x14ac:dyDescent="0.3">
      <c r="A3051" s="3" t="s">
        <v>15</v>
      </c>
      <c r="B3051" s="1">
        <v>91033002</v>
      </c>
      <c r="C3051" s="1" t="s">
        <v>25</v>
      </c>
      <c r="D3051" s="1">
        <v>91033002</v>
      </c>
      <c r="E3051" s="1" t="s">
        <v>2541</v>
      </c>
      <c r="F3051" s="2">
        <v>1</v>
      </c>
      <c r="G3051" s="2" t="s">
        <v>13</v>
      </c>
      <c r="H3051" s="1">
        <v>1.2</v>
      </c>
      <c r="I3051" s="1">
        <v>3.5889999999999998E-2</v>
      </c>
      <c r="J3051" s="2" t="s">
        <v>8</v>
      </c>
    </row>
    <row r="3052" spans="1:10" ht="12" customHeight="1" x14ac:dyDescent="0.3">
      <c r="A3052" s="3" t="s">
        <v>15</v>
      </c>
      <c r="B3052" s="1">
        <v>91032601</v>
      </c>
      <c r="C3052" s="1" t="s">
        <v>25</v>
      </c>
      <c r="D3052" s="1">
        <v>91032601</v>
      </c>
      <c r="E3052" s="1" t="s">
        <v>1215</v>
      </c>
      <c r="F3052" s="2">
        <v>1</v>
      </c>
      <c r="G3052" s="2" t="s">
        <v>13</v>
      </c>
      <c r="H3052" s="1">
        <v>1.2</v>
      </c>
      <c r="I3052" s="1">
        <v>3.5889999999999998E-2</v>
      </c>
      <c r="J3052" s="2" t="s">
        <v>8</v>
      </c>
    </row>
    <row r="3053" spans="1:10" ht="12" customHeight="1" x14ac:dyDescent="0.3">
      <c r="A3053" s="3" t="s">
        <v>15</v>
      </c>
      <c r="B3053" s="1">
        <v>91032602</v>
      </c>
      <c r="C3053" s="1" t="s">
        <v>25</v>
      </c>
      <c r="D3053" s="1">
        <v>91032602</v>
      </c>
      <c r="E3053" s="1" t="s">
        <v>1216</v>
      </c>
      <c r="F3053" s="2">
        <v>1</v>
      </c>
      <c r="G3053" s="2" t="s">
        <v>13</v>
      </c>
      <c r="H3053" s="1">
        <v>1.2</v>
      </c>
      <c r="I3053" s="1">
        <v>3.5889999999999998E-2</v>
      </c>
      <c r="J3053" s="2" t="s">
        <v>8</v>
      </c>
    </row>
    <row r="3054" spans="1:10" ht="12" customHeight="1" x14ac:dyDescent="0.3">
      <c r="A3054" s="3" t="s">
        <v>15</v>
      </c>
      <c r="B3054" s="1">
        <v>91032401</v>
      </c>
      <c r="C3054" s="1" t="s">
        <v>25</v>
      </c>
      <c r="D3054" s="1">
        <v>91032401</v>
      </c>
      <c r="E3054" s="1" t="s">
        <v>1210</v>
      </c>
      <c r="F3054" s="2">
        <v>1</v>
      </c>
      <c r="G3054" s="2" t="s">
        <v>13</v>
      </c>
      <c r="H3054" s="1">
        <v>1.2</v>
      </c>
      <c r="I3054" s="1">
        <v>3.5889999999999998E-2</v>
      </c>
      <c r="J3054" s="2" t="s">
        <v>8</v>
      </c>
    </row>
    <row r="3055" spans="1:10" ht="12" customHeight="1" x14ac:dyDescent="0.3">
      <c r="A3055" s="3" t="s">
        <v>15</v>
      </c>
      <c r="B3055" s="1">
        <v>91032402</v>
      </c>
      <c r="C3055" s="1" t="s">
        <v>25</v>
      </c>
      <c r="D3055" s="1">
        <v>91032402</v>
      </c>
      <c r="E3055" s="1" t="s">
        <v>1211</v>
      </c>
      <c r="F3055" s="2">
        <v>1</v>
      </c>
      <c r="G3055" s="2" t="s">
        <v>13</v>
      </c>
      <c r="H3055" s="1">
        <v>1.2</v>
      </c>
      <c r="I3055" s="1">
        <v>3.5889999999999998E-2</v>
      </c>
      <c r="J3055" s="2" t="s">
        <v>8</v>
      </c>
    </row>
    <row r="3056" spans="1:10" ht="12" customHeight="1" x14ac:dyDescent="0.3">
      <c r="A3056" s="3" t="s">
        <v>15</v>
      </c>
      <c r="B3056" s="1">
        <v>30083002</v>
      </c>
      <c r="C3056" s="1" t="s">
        <v>25</v>
      </c>
      <c r="D3056" s="1">
        <v>30083002</v>
      </c>
      <c r="E3056" s="1" t="s">
        <v>611</v>
      </c>
      <c r="F3056" s="2">
        <v>1</v>
      </c>
      <c r="G3056" s="2" t="s">
        <v>13</v>
      </c>
      <c r="H3056" s="1">
        <v>1.2</v>
      </c>
      <c r="I3056" s="1">
        <v>3.5889999999999998E-2</v>
      </c>
      <c r="J3056" s="2" t="s">
        <v>8</v>
      </c>
    </row>
    <row r="3057" spans="1:10" ht="12" customHeight="1" x14ac:dyDescent="0.3">
      <c r="A3057" s="3" t="s">
        <v>15</v>
      </c>
      <c r="B3057" s="1">
        <v>20024002</v>
      </c>
      <c r="C3057" s="1" t="s">
        <v>25</v>
      </c>
      <c r="D3057" s="1">
        <v>20024002</v>
      </c>
      <c r="E3057" s="1" t="s">
        <v>2542</v>
      </c>
      <c r="F3057" s="2">
        <v>1</v>
      </c>
      <c r="G3057" s="2" t="s">
        <v>13</v>
      </c>
      <c r="H3057" s="1">
        <v>1.2</v>
      </c>
      <c r="I3057" s="1">
        <v>3.5889999999999998E-2</v>
      </c>
      <c r="J3057" s="2" t="s">
        <v>8</v>
      </c>
    </row>
    <row r="3058" spans="1:10" ht="12" customHeight="1" x14ac:dyDescent="0.3">
      <c r="A3058" s="3" t="s">
        <v>15</v>
      </c>
      <c r="B3058" s="1">
        <v>20012408</v>
      </c>
      <c r="C3058" s="1" t="s">
        <v>25</v>
      </c>
      <c r="D3058" s="1">
        <v>20012408</v>
      </c>
      <c r="E3058" s="1" t="s">
        <v>2543</v>
      </c>
      <c r="F3058" s="2">
        <v>1</v>
      </c>
      <c r="G3058" s="2" t="s">
        <v>13</v>
      </c>
      <c r="H3058" s="1">
        <v>1.2</v>
      </c>
      <c r="I3058" s="1">
        <v>3.5889999999999998E-2</v>
      </c>
      <c r="J3058" s="2" t="s">
        <v>8</v>
      </c>
    </row>
    <row r="3059" spans="1:10" ht="12" customHeight="1" x14ac:dyDescent="0.3">
      <c r="A3059" s="3" t="s">
        <v>15</v>
      </c>
      <c r="B3059" s="1">
        <v>20012409</v>
      </c>
      <c r="C3059" s="1" t="s">
        <v>25</v>
      </c>
      <c r="D3059" s="1">
        <v>20012409</v>
      </c>
      <c r="E3059" s="1" t="s">
        <v>2544</v>
      </c>
      <c r="F3059" s="2">
        <v>1</v>
      </c>
      <c r="G3059" s="2" t="s">
        <v>13</v>
      </c>
      <c r="H3059" s="1">
        <v>1.2</v>
      </c>
      <c r="I3059" s="1">
        <v>3.5889999999999998E-2</v>
      </c>
      <c r="J3059" s="2" t="s">
        <v>8</v>
      </c>
    </row>
    <row r="3060" spans="1:10" ht="12" customHeight="1" x14ac:dyDescent="0.3">
      <c r="A3060" s="3" t="s">
        <v>15</v>
      </c>
      <c r="B3060" s="1">
        <v>20013104</v>
      </c>
      <c r="C3060" s="1" t="s">
        <v>25</v>
      </c>
      <c r="D3060" s="1">
        <v>20013104</v>
      </c>
      <c r="E3060" s="1" t="s">
        <v>2545</v>
      </c>
      <c r="F3060" s="2">
        <v>1</v>
      </c>
      <c r="G3060" s="2" t="s">
        <v>13</v>
      </c>
      <c r="H3060" s="1">
        <v>1.2</v>
      </c>
      <c r="I3060" s="1">
        <v>3.5889999999999998E-2</v>
      </c>
      <c r="J3060" s="2" t="s">
        <v>8</v>
      </c>
    </row>
    <row r="3061" spans="1:10" ht="12" customHeight="1" x14ac:dyDescent="0.3">
      <c r="A3061" s="3" t="s">
        <v>15</v>
      </c>
      <c r="B3061" s="1">
        <v>20013105</v>
      </c>
      <c r="C3061" s="1" t="s">
        <v>25</v>
      </c>
      <c r="D3061" s="1">
        <v>20013105</v>
      </c>
      <c r="E3061" s="1" t="s">
        <v>1128</v>
      </c>
      <c r="F3061" s="2">
        <v>1</v>
      </c>
      <c r="G3061" s="2" t="s">
        <v>13</v>
      </c>
      <c r="H3061" s="1">
        <v>1.2</v>
      </c>
      <c r="I3061" s="1">
        <v>3.5889999999999998E-2</v>
      </c>
      <c r="J3061" s="2" t="s">
        <v>8</v>
      </c>
    </row>
    <row r="3062" spans="1:10" ht="12" customHeight="1" x14ac:dyDescent="0.3">
      <c r="A3062" s="3" t="s">
        <v>15</v>
      </c>
      <c r="B3062" s="1">
        <v>20012404</v>
      </c>
      <c r="C3062" s="1" t="s">
        <v>25</v>
      </c>
      <c r="D3062" s="1">
        <v>20012404</v>
      </c>
      <c r="E3062" s="1" t="s">
        <v>2546</v>
      </c>
      <c r="F3062" s="2">
        <v>1</v>
      </c>
      <c r="G3062" s="2" t="s">
        <v>13</v>
      </c>
      <c r="H3062" s="1">
        <v>1.2</v>
      </c>
      <c r="I3062" s="1">
        <v>3.5889999999999998E-2</v>
      </c>
      <c r="J3062" s="2" t="s">
        <v>8</v>
      </c>
    </row>
    <row r="3063" spans="1:10" ht="12" customHeight="1" x14ac:dyDescent="0.3">
      <c r="A3063" s="3" t="s">
        <v>15</v>
      </c>
      <c r="B3063" s="1">
        <v>20013101</v>
      </c>
      <c r="C3063" s="1" t="s">
        <v>25</v>
      </c>
      <c r="D3063" s="1">
        <v>20013101</v>
      </c>
      <c r="E3063" s="1" t="s">
        <v>2547</v>
      </c>
      <c r="F3063" s="2">
        <v>1</v>
      </c>
      <c r="G3063" s="2" t="s">
        <v>13</v>
      </c>
      <c r="H3063" s="1">
        <v>1.2</v>
      </c>
      <c r="I3063" s="1">
        <v>3.5889999999999998E-2</v>
      </c>
      <c r="J3063" s="2" t="s">
        <v>8</v>
      </c>
    </row>
    <row r="3064" spans="1:10" ht="12" customHeight="1" x14ac:dyDescent="0.3">
      <c r="A3064" s="3" t="s">
        <v>15</v>
      </c>
      <c r="B3064" s="1">
        <v>20011001</v>
      </c>
      <c r="C3064" s="1" t="s">
        <v>25</v>
      </c>
      <c r="D3064" s="1">
        <v>20011001</v>
      </c>
      <c r="E3064" s="1" t="s">
        <v>2548</v>
      </c>
      <c r="F3064" s="2">
        <v>1</v>
      </c>
      <c r="G3064" s="2" t="s">
        <v>13</v>
      </c>
      <c r="H3064" s="1">
        <v>1.2</v>
      </c>
      <c r="I3064" s="1">
        <v>3.5889999999999998E-2</v>
      </c>
      <c r="J3064" s="2" t="s">
        <v>8</v>
      </c>
    </row>
    <row r="3065" spans="1:10" ht="12" customHeight="1" x14ac:dyDescent="0.3">
      <c r="A3065" s="3" t="s">
        <v>15</v>
      </c>
      <c r="B3065" s="1">
        <v>20011002</v>
      </c>
      <c r="C3065" s="1" t="s">
        <v>25</v>
      </c>
      <c r="D3065" s="1">
        <v>20011002</v>
      </c>
      <c r="E3065" s="1" t="s">
        <v>2549</v>
      </c>
      <c r="F3065" s="2">
        <v>1</v>
      </c>
      <c r="G3065" s="2" t="s">
        <v>13</v>
      </c>
      <c r="H3065" s="1">
        <v>1.2</v>
      </c>
      <c r="I3065" s="1">
        <v>3.5889999999999998E-2</v>
      </c>
      <c r="J3065" s="2" t="s">
        <v>8</v>
      </c>
    </row>
    <row r="3066" spans="1:10" ht="12" customHeight="1" x14ac:dyDescent="0.3">
      <c r="A3066" s="3" t="s">
        <v>15</v>
      </c>
      <c r="B3066" s="1">
        <v>20011003</v>
      </c>
      <c r="C3066" s="1" t="s">
        <v>25</v>
      </c>
      <c r="D3066" s="1">
        <v>20011003</v>
      </c>
      <c r="E3066" s="1" t="s">
        <v>2550</v>
      </c>
      <c r="F3066" s="2">
        <v>1</v>
      </c>
      <c r="G3066" s="2" t="s">
        <v>13</v>
      </c>
      <c r="H3066" s="1">
        <v>1.2</v>
      </c>
      <c r="I3066" s="1">
        <v>3.5889999999999998E-2</v>
      </c>
      <c r="J3066" s="2" t="s">
        <v>8</v>
      </c>
    </row>
    <row r="3067" spans="1:10" ht="12" customHeight="1" x14ac:dyDescent="0.3">
      <c r="A3067" s="3" t="s">
        <v>15</v>
      </c>
      <c r="B3067" s="1">
        <v>30084305</v>
      </c>
      <c r="C3067" s="1" t="s">
        <v>25</v>
      </c>
      <c r="D3067" s="1">
        <v>30084305</v>
      </c>
      <c r="E3067" s="1" t="s">
        <v>2551</v>
      </c>
      <c r="F3067" s="2">
        <v>1</v>
      </c>
      <c r="G3067" s="2" t="s">
        <v>13</v>
      </c>
      <c r="H3067" s="1">
        <v>1.2</v>
      </c>
      <c r="I3067" s="1">
        <v>3.5889999999999998E-2</v>
      </c>
      <c r="J3067" s="2" t="s">
        <v>8</v>
      </c>
    </row>
    <row r="3068" spans="1:10" ht="12" customHeight="1" x14ac:dyDescent="0.3">
      <c r="A3068" s="3" t="s">
        <v>15</v>
      </c>
      <c r="B3068" s="1">
        <v>30212102</v>
      </c>
      <c r="C3068" s="1" t="s">
        <v>25</v>
      </c>
      <c r="D3068" s="1">
        <v>30212102</v>
      </c>
      <c r="E3068" s="1" t="s">
        <v>2552</v>
      </c>
      <c r="F3068" s="2">
        <v>1</v>
      </c>
      <c r="G3068" s="2" t="s">
        <v>13</v>
      </c>
      <c r="H3068" s="1">
        <v>1.2</v>
      </c>
      <c r="I3068" s="1">
        <v>3.5889999999999998E-2</v>
      </c>
      <c r="J3068" s="2" t="s">
        <v>8</v>
      </c>
    </row>
    <row r="3069" spans="1:10" ht="12" customHeight="1" x14ac:dyDescent="0.3">
      <c r="A3069" s="3" t="s">
        <v>15</v>
      </c>
      <c r="B3069" s="1">
        <v>30212103</v>
      </c>
      <c r="C3069" s="1" t="s">
        <v>25</v>
      </c>
      <c r="D3069" s="1">
        <v>30212103</v>
      </c>
      <c r="E3069" s="1" t="s">
        <v>2553</v>
      </c>
      <c r="F3069" s="2">
        <v>1</v>
      </c>
      <c r="G3069" s="2" t="s">
        <v>13</v>
      </c>
      <c r="H3069" s="1">
        <v>1.2</v>
      </c>
      <c r="I3069" s="1">
        <v>3.5889999999999998E-2</v>
      </c>
      <c r="J3069" s="2" t="s">
        <v>8</v>
      </c>
    </row>
    <row r="3070" spans="1:10" ht="12" customHeight="1" x14ac:dyDescent="0.3">
      <c r="A3070" s="3" t="s">
        <v>15</v>
      </c>
      <c r="B3070" s="1">
        <v>20078002</v>
      </c>
      <c r="C3070" s="1" t="s">
        <v>25</v>
      </c>
      <c r="D3070" s="1">
        <v>20078002</v>
      </c>
      <c r="E3070" s="1" t="s">
        <v>2554</v>
      </c>
      <c r="F3070" s="2">
        <v>1</v>
      </c>
      <c r="G3070" s="2" t="s">
        <v>13</v>
      </c>
      <c r="H3070" s="1">
        <v>1.2</v>
      </c>
      <c r="I3070" s="1">
        <v>3.5889999999999998E-2</v>
      </c>
      <c r="J3070" s="2" t="s">
        <v>8</v>
      </c>
    </row>
    <row r="3071" spans="1:10" ht="12" customHeight="1" x14ac:dyDescent="0.3">
      <c r="A3071" s="3" t="s">
        <v>15</v>
      </c>
      <c r="B3071" s="1">
        <v>20016101</v>
      </c>
      <c r="C3071" s="1" t="s">
        <v>25</v>
      </c>
      <c r="D3071" s="1">
        <v>20016101</v>
      </c>
      <c r="E3071" s="1" t="s">
        <v>2555</v>
      </c>
      <c r="F3071" s="2">
        <v>1</v>
      </c>
      <c r="G3071" s="2" t="s">
        <v>13</v>
      </c>
      <c r="H3071" s="1">
        <v>1.2</v>
      </c>
      <c r="I3071" s="1">
        <v>3.5889999999999998E-2</v>
      </c>
      <c r="J3071" s="2" t="s">
        <v>8</v>
      </c>
    </row>
    <row r="3072" spans="1:10" ht="12" customHeight="1" x14ac:dyDescent="0.3">
      <c r="A3072" s="3" t="s">
        <v>15</v>
      </c>
      <c r="B3072" s="1">
        <v>20016104</v>
      </c>
      <c r="C3072" s="1" t="s">
        <v>25</v>
      </c>
      <c r="D3072" s="1">
        <v>20016104</v>
      </c>
      <c r="E3072" s="1" t="s">
        <v>2556</v>
      </c>
      <c r="F3072" s="2">
        <v>1</v>
      </c>
      <c r="G3072" s="2" t="s">
        <v>13</v>
      </c>
      <c r="H3072" s="1">
        <v>1.2</v>
      </c>
      <c r="I3072" s="1">
        <v>3.5889999999999998E-2</v>
      </c>
      <c r="J3072" s="2" t="s">
        <v>8</v>
      </c>
    </row>
    <row r="3073" spans="1:10" ht="12" customHeight="1" x14ac:dyDescent="0.3">
      <c r="A3073" s="3" t="s">
        <v>15</v>
      </c>
      <c r="B3073" s="1">
        <v>20014005</v>
      </c>
      <c r="C3073" s="1" t="s">
        <v>25</v>
      </c>
      <c r="D3073" s="1">
        <v>20014005</v>
      </c>
      <c r="E3073" s="1" t="s">
        <v>2557</v>
      </c>
      <c r="F3073" s="2">
        <v>1</v>
      </c>
      <c r="G3073" s="2" t="s">
        <v>13</v>
      </c>
      <c r="H3073" s="1">
        <v>1.2</v>
      </c>
      <c r="I3073" s="1">
        <v>3.5889999999999998E-2</v>
      </c>
      <c r="J3073" s="2" t="s">
        <v>8</v>
      </c>
    </row>
    <row r="3074" spans="1:10" ht="12" customHeight="1" x14ac:dyDescent="0.3">
      <c r="A3074" s="3" t="s">
        <v>15</v>
      </c>
      <c r="B3074" s="1">
        <v>20014105</v>
      </c>
      <c r="C3074" s="1" t="s">
        <v>25</v>
      </c>
      <c r="D3074" s="1">
        <v>20014105</v>
      </c>
      <c r="E3074" s="1" t="s">
        <v>2558</v>
      </c>
      <c r="F3074" s="2">
        <v>1</v>
      </c>
      <c r="G3074" s="2" t="s">
        <v>13</v>
      </c>
      <c r="H3074" s="1">
        <v>1.2</v>
      </c>
      <c r="I3074" s="1">
        <v>3.5889999999999998E-2</v>
      </c>
      <c r="J3074" s="2" t="s">
        <v>8</v>
      </c>
    </row>
    <row r="3075" spans="1:10" ht="12" customHeight="1" x14ac:dyDescent="0.3">
      <c r="A3075" s="3" t="s">
        <v>15</v>
      </c>
      <c r="B3075" s="1">
        <v>20014205</v>
      </c>
      <c r="C3075" s="1" t="s">
        <v>25</v>
      </c>
      <c r="D3075" s="1">
        <v>20014205</v>
      </c>
      <c r="E3075" s="1" t="s">
        <v>2559</v>
      </c>
      <c r="F3075" s="2">
        <v>1</v>
      </c>
      <c r="G3075" s="2" t="s">
        <v>13</v>
      </c>
      <c r="H3075" s="1">
        <v>1.2</v>
      </c>
      <c r="I3075" s="1">
        <v>3.5889999999999998E-2</v>
      </c>
      <c r="J3075" s="2" t="s">
        <v>8</v>
      </c>
    </row>
    <row r="3076" spans="1:10" ht="12" customHeight="1" x14ac:dyDescent="0.3">
      <c r="A3076" s="3" t="s">
        <v>15</v>
      </c>
      <c r="B3076" s="1">
        <v>20014007</v>
      </c>
      <c r="C3076" s="1" t="s">
        <v>25</v>
      </c>
      <c r="D3076" s="1">
        <v>20014007</v>
      </c>
      <c r="E3076" s="1" t="s">
        <v>2560</v>
      </c>
      <c r="F3076" s="2">
        <v>1</v>
      </c>
      <c r="G3076" s="2" t="s">
        <v>13</v>
      </c>
      <c r="H3076" s="1">
        <v>1.2</v>
      </c>
      <c r="I3076" s="1">
        <v>3.5889999999999998E-2</v>
      </c>
      <c r="J3076" s="2" t="s">
        <v>8</v>
      </c>
    </row>
    <row r="3077" spans="1:10" ht="12" customHeight="1" x14ac:dyDescent="0.3">
      <c r="A3077" s="3" t="s">
        <v>15</v>
      </c>
      <c r="B3077" s="1">
        <v>20014206</v>
      </c>
      <c r="C3077" s="1" t="s">
        <v>25</v>
      </c>
      <c r="D3077" s="1">
        <v>20014206</v>
      </c>
      <c r="E3077" s="1" t="s">
        <v>2561</v>
      </c>
      <c r="F3077" s="2">
        <v>1</v>
      </c>
      <c r="G3077" s="2" t="s">
        <v>13</v>
      </c>
      <c r="H3077" s="1">
        <v>1.2</v>
      </c>
      <c r="I3077" s="1">
        <v>3.5889999999999998E-2</v>
      </c>
      <c r="J3077" s="2" t="s">
        <v>8</v>
      </c>
    </row>
    <row r="3078" spans="1:10" ht="12" customHeight="1" x14ac:dyDescent="0.3">
      <c r="A3078" s="3" t="s">
        <v>15</v>
      </c>
      <c r="B3078" s="1">
        <v>20014107</v>
      </c>
      <c r="C3078" s="1" t="s">
        <v>25</v>
      </c>
      <c r="D3078" s="1">
        <v>20014107</v>
      </c>
      <c r="E3078" s="1" t="s">
        <v>2562</v>
      </c>
      <c r="F3078" s="2">
        <v>1</v>
      </c>
      <c r="G3078" s="2" t="s">
        <v>13</v>
      </c>
      <c r="H3078" s="1">
        <v>1.2</v>
      </c>
      <c r="I3078" s="1">
        <v>3.5889999999999998E-2</v>
      </c>
      <c r="J3078" s="2" t="s">
        <v>8</v>
      </c>
    </row>
    <row r="3079" spans="1:10" ht="12" customHeight="1" x14ac:dyDescent="0.3">
      <c r="A3079" s="3" t="s">
        <v>15</v>
      </c>
      <c r="B3079" s="1">
        <v>20014106</v>
      </c>
      <c r="C3079" s="1" t="s">
        <v>25</v>
      </c>
      <c r="D3079" s="1">
        <v>20014106</v>
      </c>
      <c r="E3079" s="1" t="s">
        <v>2563</v>
      </c>
      <c r="F3079" s="2">
        <v>1</v>
      </c>
      <c r="G3079" s="2" t="s">
        <v>13</v>
      </c>
      <c r="H3079" s="1">
        <v>1.2</v>
      </c>
      <c r="I3079" s="1">
        <v>3.5889999999999998E-2</v>
      </c>
      <c r="J3079" s="2" t="s">
        <v>8</v>
      </c>
    </row>
    <row r="3080" spans="1:10" ht="12" customHeight="1" x14ac:dyDescent="0.3">
      <c r="A3080" s="3" t="s">
        <v>15</v>
      </c>
      <c r="B3080" s="1">
        <v>20014006</v>
      </c>
      <c r="C3080" s="1" t="s">
        <v>25</v>
      </c>
      <c r="D3080" s="1">
        <v>20014006</v>
      </c>
      <c r="E3080" s="1" t="s">
        <v>2564</v>
      </c>
      <c r="F3080" s="2">
        <v>1</v>
      </c>
      <c r="G3080" s="2" t="s">
        <v>13</v>
      </c>
      <c r="H3080" s="1">
        <v>1.2</v>
      </c>
      <c r="I3080" s="1">
        <v>3.5889999999999998E-2</v>
      </c>
      <c r="J3080" s="2" t="s">
        <v>8</v>
      </c>
    </row>
    <row r="3081" spans="1:10" ht="12" customHeight="1" x14ac:dyDescent="0.3">
      <c r="A3081" s="3" t="s">
        <v>15</v>
      </c>
      <c r="B3081" s="1">
        <v>20014305</v>
      </c>
      <c r="C3081" s="1" t="s">
        <v>25</v>
      </c>
      <c r="D3081" s="1">
        <v>20014305</v>
      </c>
      <c r="E3081" s="1" t="s">
        <v>2565</v>
      </c>
      <c r="F3081" s="2">
        <v>1</v>
      </c>
      <c r="G3081" s="2" t="s">
        <v>13</v>
      </c>
      <c r="H3081" s="1">
        <v>1.2</v>
      </c>
      <c r="I3081" s="1">
        <v>3.5889999999999998E-2</v>
      </c>
      <c r="J3081" s="2" t="s">
        <v>8</v>
      </c>
    </row>
    <row r="3082" spans="1:10" ht="12" customHeight="1" x14ac:dyDescent="0.3">
      <c r="A3082" s="3" t="s">
        <v>15</v>
      </c>
      <c r="B3082" s="1">
        <v>20014306</v>
      </c>
      <c r="C3082" s="1" t="s">
        <v>25</v>
      </c>
      <c r="D3082" s="1">
        <v>20014306</v>
      </c>
      <c r="E3082" s="1" t="s">
        <v>2566</v>
      </c>
      <c r="F3082" s="2">
        <v>1</v>
      </c>
      <c r="G3082" s="2" t="s">
        <v>13</v>
      </c>
      <c r="H3082" s="1">
        <v>1.2</v>
      </c>
      <c r="I3082" s="1">
        <v>3.5889999999999998E-2</v>
      </c>
      <c r="J3082" s="2" t="s">
        <v>8</v>
      </c>
    </row>
    <row r="3083" spans="1:10" ht="12" customHeight="1" x14ac:dyDescent="0.3">
      <c r="A3083" s="3" t="s">
        <v>15</v>
      </c>
      <c r="B3083" s="1">
        <v>20014307</v>
      </c>
      <c r="C3083" s="1" t="s">
        <v>25</v>
      </c>
      <c r="D3083" s="1">
        <v>20014307</v>
      </c>
      <c r="E3083" s="1" t="s">
        <v>2567</v>
      </c>
      <c r="F3083" s="2">
        <v>1</v>
      </c>
      <c r="G3083" s="2" t="s">
        <v>13</v>
      </c>
      <c r="H3083" s="1">
        <v>1.2</v>
      </c>
      <c r="I3083" s="1">
        <v>3.5889999999999998E-2</v>
      </c>
      <c r="J3083" s="2" t="s">
        <v>8</v>
      </c>
    </row>
    <row r="3084" spans="1:10" ht="12" customHeight="1" x14ac:dyDescent="0.3">
      <c r="A3084" s="3" t="s">
        <v>15</v>
      </c>
      <c r="B3084" s="1">
        <v>20019602</v>
      </c>
      <c r="C3084" s="1" t="s">
        <v>25</v>
      </c>
      <c r="D3084" s="1">
        <v>20019602</v>
      </c>
      <c r="E3084" s="1" t="s">
        <v>2568</v>
      </c>
      <c r="F3084" s="2">
        <v>1</v>
      </c>
      <c r="G3084" s="2" t="s">
        <v>13</v>
      </c>
      <c r="H3084" s="1">
        <v>1.2</v>
      </c>
      <c r="I3084" s="1">
        <v>3.5889999999999998E-2</v>
      </c>
      <c r="J3084" s="2" t="s">
        <v>8</v>
      </c>
    </row>
    <row r="3085" spans="1:10" ht="12" customHeight="1" x14ac:dyDescent="0.3">
      <c r="A3085" s="3" t="s">
        <v>15</v>
      </c>
      <c r="B3085" s="1">
        <v>20019005</v>
      </c>
      <c r="C3085" s="1" t="s">
        <v>25</v>
      </c>
      <c r="D3085" s="1">
        <v>20019005</v>
      </c>
      <c r="E3085" s="1" t="s">
        <v>2569</v>
      </c>
      <c r="F3085" s="2">
        <v>1</v>
      </c>
      <c r="G3085" s="2" t="s">
        <v>13</v>
      </c>
      <c r="H3085" s="1">
        <v>1.2</v>
      </c>
      <c r="I3085" s="1">
        <v>3.5889999999999998E-2</v>
      </c>
      <c r="J3085" s="2" t="s">
        <v>8</v>
      </c>
    </row>
    <row r="3086" spans="1:10" ht="12" customHeight="1" x14ac:dyDescent="0.3">
      <c r="A3086" s="3" t="s">
        <v>15</v>
      </c>
      <c r="B3086" s="1">
        <v>20017010</v>
      </c>
      <c r="C3086" s="1" t="s">
        <v>25</v>
      </c>
      <c r="D3086" s="1">
        <v>20017010</v>
      </c>
      <c r="E3086" s="1" t="s">
        <v>2570</v>
      </c>
      <c r="F3086" s="2">
        <v>1</v>
      </c>
      <c r="G3086" s="2" t="s">
        <v>13</v>
      </c>
      <c r="H3086" s="1">
        <v>1.2</v>
      </c>
      <c r="I3086" s="1">
        <v>3.5889999999999998E-2</v>
      </c>
      <c r="J3086" s="2" t="s">
        <v>8</v>
      </c>
    </row>
    <row r="3087" spans="1:10" ht="12" customHeight="1" x14ac:dyDescent="0.3">
      <c r="A3087" s="3" t="s">
        <v>15</v>
      </c>
      <c r="B3087" s="1">
        <v>20017110</v>
      </c>
      <c r="C3087" s="1" t="s">
        <v>25</v>
      </c>
      <c r="D3087" s="1">
        <v>20017110</v>
      </c>
      <c r="E3087" s="1" t="s">
        <v>2571</v>
      </c>
      <c r="F3087" s="2">
        <v>1</v>
      </c>
      <c r="G3087" s="2" t="s">
        <v>13</v>
      </c>
      <c r="H3087" s="1">
        <v>1.2</v>
      </c>
      <c r="I3087" s="1">
        <v>3.5889999999999998E-2</v>
      </c>
      <c r="J3087" s="2" t="s">
        <v>8</v>
      </c>
    </row>
    <row r="3088" spans="1:10" ht="12" customHeight="1" x14ac:dyDescent="0.3">
      <c r="A3088" s="3" t="s">
        <v>15</v>
      </c>
      <c r="B3088" s="1">
        <v>20017210</v>
      </c>
      <c r="C3088" s="1" t="s">
        <v>25</v>
      </c>
      <c r="D3088" s="1">
        <v>20017210</v>
      </c>
      <c r="E3088" s="1" t="s">
        <v>2572</v>
      </c>
      <c r="F3088" s="2">
        <v>1</v>
      </c>
      <c r="G3088" s="2" t="s">
        <v>13</v>
      </c>
      <c r="H3088" s="1">
        <v>1.2</v>
      </c>
      <c r="I3088" s="1">
        <v>3.5889999999999998E-2</v>
      </c>
      <c r="J3088" s="2" t="s">
        <v>8</v>
      </c>
    </row>
    <row r="3089" spans="1:10" ht="12" customHeight="1" x14ac:dyDescent="0.3">
      <c r="A3089" s="3" t="s">
        <v>15</v>
      </c>
      <c r="B3089" s="1">
        <v>91414014</v>
      </c>
      <c r="C3089" s="1" t="s">
        <v>25</v>
      </c>
      <c r="D3089" s="1">
        <v>91414014</v>
      </c>
      <c r="E3089" s="1" t="s">
        <v>2573</v>
      </c>
      <c r="F3089" s="2">
        <v>1</v>
      </c>
      <c r="G3089" s="2" t="s">
        <v>13</v>
      </c>
      <c r="H3089" s="1">
        <v>1.2</v>
      </c>
      <c r="I3089" s="1">
        <v>3.5889999999999998E-2</v>
      </c>
      <c r="J3089" s="2" t="s">
        <v>8</v>
      </c>
    </row>
    <row r="3090" spans="1:10" ht="12" customHeight="1" x14ac:dyDescent="0.3">
      <c r="A3090" s="3" t="s">
        <v>15</v>
      </c>
      <c r="B3090" s="1">
        <v>20019002</v>
      </c>
      <c r="C3090" s="1" t="s">
        <v>25</v>
      </c>
      <c r="D3090" s="1">
        <v>20019002</v>
      </c>
      <c r="E3090" s="1" t="s">
        <v>2574</v>
      </c>
      <c r="F3090" s="2">
        <v>1</v>
      </c>
      <c r="G3090" s="2" t="s">
        <v>13</v>
      </c>
      <c r="H3090" s="1">
        <v>1.2</v>
      </c>
      <c r="I3090" s="1">
        <v>3.5889999999999998E-2</v>
      </c>
      <c r="J3090" s="2" t="s">
        <v>8</v>
      </c>
    </row>
    <row r="3091" spans="1:10" ht="12" customHeight="1" x14ac:dyDescent="0.3">
      <c r="A3091" s="3" t="s">
        <v>15</v>
      </c>
      <c r="B3091" s="1">
        <v>92414001</v>
      </c>
      <c r="C3091" s="1" t="s">
        <v>25</v>
      </c>
      <c r="D3091" s="1">
        <v>92414001</v>
      </c>
      <c r="E3091" s="1" t="s">
        <v>2575</v>
      </c>
      <c r="F3091" s="2">
        <v>1</v>
      </c>
      <c r="G3091" s="2" t="s">
        <v>13</v>
      </c>
      <c r="H3091" s="1">
        <v>1.2</v>
      </c>
      <c r="I3091" s="1">
        <v>3.5889999999999998E-2</v>
      </c>
      <c r="J3091" s="2" t="s">
        <v>8</v>
      </c>
    </row>
    <row r="3092" spans="1:10" ht="12" customHeight="1" x14ac:dyDescent="0.3">
      <c r="A3092" s="3" t="s">
        <v>15</v>
      </c>
      <c r="B3092" s="1">
        <v>30004805</v>
      </c>
      <c r="C3092" s="1" t="s">
        <v>25</v>
      </c>
      <c r="D3092" s="1">
        <v>30004805</v>
      </c>
      <c r="E3092" s="1" t="s">
        <v>2576</v>
      </c>
      <c r="F3092" s="2">
        <v>1</v>
      </c>
      <c r="G3092" s="2" t="s">
        <v>13</v>
      </c>
      <c r="H3092" s="1">
        <v>1.2</v>
      </c>
      <c r="I3092" s="1">
        <v>3.5889999999999998E-2</v>
      </c>
      <c r="J3092" s="2" t="s">
        <v>8</v>
      </c>
    </row>
    <row r="3093" spans="1:10" ht="12" customHeight="1" x14ac:dyDescent="0.3">
      <c r="A3093" s="3" t="s">
        <v>15</v>
      </c>
      <c r="B3093" s="1">
        <v>30003602</v>
      </c>
      <c r="C3093" s="1" t="s">
        <v>25</v>
      </c>
      <c r="D3093" s="1">
        <v>30003602</v>
      </c>
      <c r="E3093" s="1" t="s">
        <v>2577</v>
      </c>
      <c r="F3093" s="2">
        <v>1</v>
      </c>
      <c r="G3093" s="2" t="s">
        <v>13</v>
      </c>
      <c r="H3093" s="1">
        <v>1.2</v>
      </c>
      <c r="I3093" s="1">
        <v>3.5889999999999998E-2</v>
      </c>
      <c r="J3093" s="2" t="s">
        <v>8</v>
      </c>
    </row>
    <row r="3094" spans="1:10" ht="12" customHeight="1" x14ac:dyDescent="0.3">
      <c r="A3094" s="3" t="s">
        <v>15</v>
      </c>
      <c r="B3094" s="1">
        <v>10050002</v>
      </c>
      <c r="C3094" s="1" t="s">
        <v>25</v>
      </c>
      <c r="D3094" s="1">
        <v>10050002</v>
      </c>
      <c r="E3094" s="1" t="s">
        <v>2578</v>
      </c>
      <c r="F3094" s="2">
        <v>1</v>
      </c>
      <c r="G3094" s="2" t="s">
        <v>13</v>
      </c>
      <c r="H3094" s="1">
        <v>1.2</v>
      </c>
      <c r="I3094" s="1">
        <v>3.5889999999999998E-2</v>
      </c>
      <c r="J3094" s="2" t="s">
        <v>8</v>
      </c>
    </row>
    <row r="3095" spans="1:10" ht="12" customHeight="1" x14ac:dyDescent="0.3">
      <c r="A3095" s="3" t="s">
        <v>15</v>
      </c>
      <c r="B3095" s="1">
        <v>30008305</v>
      </c>
      <c r="C3095" s="1" t="s">
        <v>25</v>
      </c>
      <c r="D3095" s="1">
        <v>30008305</v>
      </c>
      <c r="E3095" s="1" t="s">
        <v>2579</v>
      </c>
      <c r="F3095" s="2">
        <v>1</v>
      </c>
      <c r="G3095" s="2" t="s">
        <v>13</v>
      </c>
      <c r="H3095" s="1">
        <v>1.2</v>
      </c>
      <c r="I3095" s="1">
        <v>3.5889999999999998E-2</v>
      </c>
      <c r="J3095" s="2" t="s">
        <v>8</v>
      </c>
    </row>
    <row r="3096" spans="1:10" ht="12" customHeight="1" x14ac:dyDescent="0.3">
      <c r="A3096" s="3" t="s">
        <v>15</v>
      </c>
      <c r="B3096" s="1">
        <v>20034302</v>
      </c>
      <c r="C3096" s="1" t="s">
        <v>25</v>
      </c>
      <c r="D3096" s="1">
        <v>20034302</v>
      </c>
      <c r="E3096" s="1" t="s">
        <v>2580</v>
      </c>
      <c r="F3096" s="2">
        <v>1</v>
      </c>
      <c r="G3096" s="2" t="s">
        <v>13</v>
      </c>
      <c r="H3096" s="1">
        <v>1.2</v>
      </c>
      <c r="I3096" s="1">
        <v>3.5889999999999998E-2</v>
      </c>
      <c r="J3096" s="2" t="s">
        <v>8</v>
      </c>
    </row>
    <row r="3097" spans="1:10" ht="12" customHeight="1" x14ac:dyDescent="0.3">
      <c r="A3097" s="3" t="s">
        <v>15</v>
      </c>
      <c r="B3097" s="1">
        <v>200306201</v>
      </c>
      <c r="C3097" s="1" t="s">
        <v>25</v>
      </c>
      <c r="D3097" s="1">
        <v>200306201</v>
      </c>
      <c r="E3097" s="1" t="s">
        <v>2581</v>
      </c>
      <c r="F3097" s="2">
        <v>1</v>
      </c>
      <c r="G3097" s="2" t="s">
        <v>13</v>
      </c>
      <c r="H3097" s="1">
        <v>1.2</v>
      </c>
      <c r="I3097" s="1">
        <v>3.5889999999999998E-2</v>
      </c>
      <c r="J3097" s="2" t="s">
        <v>8</v>
      </c>
    </row>
    <row r="3098" spans="1:10" ht="12" customHeight="1" x14ac:dyDescent="0.3">
      <c r="A3098" s="3" t="s">
        <v>15</v>
      </c>
      <c r="B3098" s="1">
        <v>200306202</v>
      </c>
      <c r="C3098" s="1" t="s">
        <v>25</v>
      </c>
      <c r="D3098" s="1">
        <v>200306202</v>
      </c>
      <c r="E3098" s="1" t="s">
        <v>2582</v>
      </c>
      <c r="F3098" s="2">
        <v>1</v>
      </c>
      <c r="G3098" s="2" t="s">
        <v>13</v>
      </c>
      <c r="H3098" s="1">
        <v>1.2</v>
      </c>
      <c r="I3098" s="1">
        <v>3.5889999999999998E-2</v>
      </c>
      <c r="J3098" s="2" t="s">
        <v>8</v>
      </c>
    </row>
    <row r="3099" spans="1:10" ht="12" customHeight="1" x14ac:dyDescent="0.3">
      <c r="A3099" s="3" t="s">
        <v>15</v>
      </c>
      <c r="B3099" s="1">
        <v>200306203</v>
      </c>
      <c r="C3099" s="1" t="s">
        <v>25</v>
      </c>
      <c r="D3099" s="1">
        <v>200306203</v>
      </c>
      <c r="E3099" s="1" t="s">
        <v>2583</v>
      </c>
      <c r="F3099" s="2">
        <v>1</v>
      </c>
      <c r="G3099" s="2" t="s">
        <v>13</v>
      </c>
      <c r="H3099" s="1">
        <v>1.2</v>
      </c>
      <c r="I3099" s="1">
        <v>3.5889999999999998E-2</v>
      </c>
      <c r="J3099" s="2" t="s">
        <v>8</v>
      </c>
    </row>
    <row r="3100" spans="1:10" ht="12" customHeight="1" x14ac:dyDescent="0.3">
      <c r="A3100" s="3" t="s">
        <v>15</v>
      </c>
      <c r="B3100" s="1">
        <v>200308202</v>
      </c>
      <c r="C3100" s="1" t="s">
        <v>25</v>
      </c>
      <c r="D3100" s="1">
        <v>200308202</v>
      </c>
      <c r="E3100" s="1" t="s">
        <v>2584</v>
      </c>
      <c r="F3100" s="2">
        <v>1</v>
      </c>
      <c r="G3100" s="2" t="s">
        <v>13</v>
      </c>
      <c r="H3100" s="1">
        <v>1.2</v>
      </c>
      <c r="I3100" s="1">
        <v>3.5889999999999998E-2</v>
      </c>
      <c r="J3100" s="2" t="s">
        <v>8</v>
      </c>
    </row>
    <row r="3101" spans="1:10" ht="12" customHeight="1" x14ac:dyDescent="0.3">
      <c r="A3101" s="3" t="s">
        <v>15</v>
      </c>
      <c r="B3101" s="1">
        <v>200308201</v>
      </c>
      <c r="C3101" s="1" t="s">
        <v>25</v>
      </c>
      <c r="D3101" s="1">
        <v>200308201</v>
      </c>
      <c r="E3101" s="1" t="s">
        <v>2585</v>
      </c>
      <c r="F3101" s="2">
        <v>1</v>
      </c>
      <c r="G3101" s="2" t="s">
        <v>13</v>
      </c>
      <c r="H3101" s="1">
        <v>1.2</v>
      </c>
      <c r="I3101" s="1">
        <v>3.5889999999999998E-2</v>
      </c>
      <c r="J3101" s="2" t="s">
        <v>8</v>
      </c>
    </row>
    <row r="3102" spans="1:10" ht="12" customHeight="1" x14ac:dyDescent="0.3">
      <c r="A3102" s="3" t="s">
        <v>15</v>
      </c>
      <c r="B3102" s="1">
        <v>200303201</v>
      </c>
      <c r="C3102" s="1" t="s">
        <v>25</v>
      </c>
      <c r="D3102" s="1">
        <v>200303201</v>
      </c>
      <c r="E3102" s="1" t="s">
        <v>2586</v>
      </c>
      <c r="F3102" s="2">
        <v>1</v>
      </c>
      <c r="G3102" s="2" t="s">
        <v>13</v>
      </c>
      <c r="H3102" s="1">
        <v>1.2</v>
      </c>
      <c r="I3102" s="1">
        <v>3.5889999999999998E-2</v>
      </c>
      <c r="J3102" s="2" t="s">
        <v>8</v>
      </c>
    </row>
    <row r="3103" spans="1:10" ht="12" customHeight="1" x14ac:dyDescent="0.3">
      <c r="A3103" s="3" t="s">
        <v>15</v>
      </c>
      <c r="B3103" s="1">
        <v>200303202</v>
      </c>
      <c r="C3103" s="1" t="s">
        <v>25</v>
      </c>
      <c r="D3103" s="1">
        <v>200303202</v>
      </c>
      <c r="E3103" s="1" t="s">
        <v>2587</v>
      </c>
      <c r="F3103" s="2">
        <v>1</v>
      </c>
      <c r="G3103" s="2" t="s">
        <v>13</v>
      </c>
      <c r="H3103" s="1">
        <v>1.2</v>
      </c>
      <c r="I3103" s="1">
        <v>3.5889999999999998E-2</v>
      </c>
      <c r="J3103" s="2" t="s">
        <v>8</v>
      </c>
    </row>
    <row r="3104" spans="1:10" ht="12" customHeight="1" x14ac:dyDescent="0.3">
      <c r="A3104" s="3" t="s">
        <v>15</v>
      </c>
      <c r="B3104" s="1">
        <v>30006601</v>
      </c>
      <c r="C3104" s="1" t="s">
        <v>25</v>
      </c>
      <c r="D3104" s="1">
        <v>30006601</v>
      </c>
      <c r="E3104" s="1" t="s">
        <v>2588</v>
      </c>
      <c r="F3104" s="2">
        <v>1</v>
      </c>
      <c r="G3104" s="2" t="s">
        <v>13</v>
      </c>
      <c r="H3104" s="1">
        <v>1.2</v>
      </c>
      <c r="I3104" s="1">
        <v>3.5889999999999998E-2</v>
      </c>
      <c r="J3104" s="2" t="s">
        <v>8</v>
      </c>
    </row>
    <row r="3105" spans="1:10" ht="12" customHeight="1" x14ac:dyDescent="0.3">
      <c r="A3105" s="3" t="s">
        <v>15</v>
      </c>
      <c r="B3105" s="1">
        <v>20057001</v>
      </c>
      <c r="C3105" s="1" t="s">
        <v>25</v>
      </c>
      <c r="D3105" s="1">
        <v>20057001</v>
      </c>
      <c r="E3105" s="1" t="s">
        <v>2589</v>
      </c>
      <c r="F3105" s="2">
        <v>1</v>
      </c>
      <c r="G3105" s="2" t="s">
        <v>13</v>
      </c>
      <c r="H3105" s="1">
        <v>1.2</v>
      </c>
      <c r="I3105" s="1">
        <v>3.5889999999999998E-2</v>
      </c>
      <c r="J3105" s="2" t="s">
        <v>8</v>
      </c>
    </row>
    <row r="3106" spans="1:10" ht="12" customHeight="1" x14ac:dyDescent="0.3">
      <c r="A3106" s="3" t="s">
        <v>15</v>
      </c>
      <c r="B3106" s="1">
        <v>20073001</v>
      </c>
      <c r="C3106" s="1" t="s">
        <v>25</v>
      </c>
      <c r="D3106" s="1">
        <v>20073001</v>
      </c>
      <c r="E3106" s="1" t="s">
        <v>2590</v>
      </c>
      <c r="F3106" s="2">
        <v>1</v>
      </c>
      <c r="G3106" s="2" t="s">
        <v>13</v>
      </c>
      <c r="H3106" s="1">
        <v>1.2</v>
      </c>
      <c r="I3106" s="1">
        <v>3.5889999999999998E-2</v>
      </c>
      <c r="J3106" s="2" t="s">
        <v>8</v>
      </c>
    </row>
    <row r="3107" spans="1:10" ht="12" customHeight="1" x14ac:dyDescent="0.3">
      <c r="A3107" s="3" t="s">
        <v>15</v>
      </c>
      <c r="B3107" s="1">
        <v>20073006</v>
      </c>
      <c r="C3107" s="1" t="s">
        <v>25</v>
      </c>
      <c r="D3107" s="1">
        <v>20073006</v>
      </c>
      <c r="E3107" s="1" t="s">
        <v>2591</v>
      </c>
      <c r="F3107" s="2">
        <v>1</v>
      </c>
      <c r="G3107" s="2" t="s">
        <v>13</v>
      </c>
      <c r="H3107" s="1">
        <v>1.2</v>
      </c>
      <c r="I3107" s="1">
        <v>3.5889999999999998E-2</v>
      </c>
      <c r="J3107" s="2" t="s">
        <v>8</v>
      </c>
    </row>
    <row r="3108" spans="1:10" ht="12" customHeight="1" x14ac:dyDescent="0.3">
      <c r="A3108" s="3" t="s">
        <v>15</v>
      </c>
      <c r="B3108" s="1">
        <v>20054601</v>
      </c>
      <c r="C3108" s="1" t="s">
        <v>25</v>
      </c>
      <c r="D3108" s="1">
        <v>20054601</v>
      </c>
      <c r="E3108" s="1" t="s">
        <v>2592</v>
      </c>
      <c r="F3108" s="2">
        <v>1</v>
      </c>
      <c r="G3108" s="2" t="s">
        <v>13</v>
      </c>
      <c r="H3108" s="1">
        <v>1.2</v>
      </c>
      <c r="I3108" s="1">
        <v>3.5889999999999998E-2</v>
      </c>
      <c r="J3108" s="2" t="s">
        <v>8</v>
      </c>
    </row>
    <row r="3109" spans="1:10" ht="12" customHeight="1" x14ac:dyDescent="0.3">
      <c r="A3109" s="3" t="s">
        <v>15</v>
      </c>
      <c r="B3109" s="1">
        <v>30146001</v>
      </c>
      <c r="C3109" s="1" t="s">
        <v>25</v>
      </c>
      <c r="D3109" s="1">
        <v>30146001</v>
      </c>
      <c r="E3109" s="1" t="s">
        <v>997</v>
      </c>
      <c r="F3109" s="2">
        <v>1</v>
      </c>
      <c r="G3109" s="2" t="s">
        <v>13</v>
      </c>
      <c r="H3109" s="1">
        <v>1.2</v>
      </c>
      <c r="I3109" s="1">
        <v>3.5889999999999998E-2</v>
      </c>
      <c r="J3109" s="2" t="s">
        <v>8</v>
      </c>
    </row>
    <row r="3110" spans="1:10" ht="12" customHeight="1" x14ac:dyDescent="0.3">
      <c r="A3110" s="3" t="s">
        <v>15</v>
      </c>
      <c r="B3110" s="1">
        <v>30146001</v>
      </c>
      <c r="C3110" s="1" t="s">
        <v>25</v>
      </c>
      <c r="D3110" s="1">
        <v>30146001</v>
      </c>
      <c r="E3110" s="1" t="s">
        <v>997</v>
      </c>
      <c r="F3110" s="2">
        <v>1</v>
      </c>
      <c r="G3110" s="2" t="s">
        <v>13</v>
      </c>
      <c r="H3110" s="1">
        <v>1.2</v>
      </c>
      <c r="I3110" s="1">
        <v>3.5889999999999998E-2</v>
      </c>
      <c r="J3110" s="2" t="s">
        <v>8</v>
      </c>
    </row>
    <row r="3111" spans="1:10" ht="12" customHeight="1" x14ac:dyDescent="0.3">
      <c r="A3111" s="3" t="s">
        <v>15</v>
      </c>
      <c r="B3111" s="1">
        <v>30083502</v>
      </c>
      <c r="C3111" s="1" t="s">
        <v>25</v>
      </c>
      <c r="D3111" s="1">
        <v>30083502</v>
      </c>
      <c r="E3111" s="1" t="s">
        <v>998</v>
      </c>
      <c r="F3111" s="2">
        <v>1</v>
      </c>
      <c r="G3111" s="2" t="s">
        <v>13</v>
      </c>
      <c r="H3111" s="1">
        <v>1.2</v>
      </c>
      <c r="I3111" s="1">
        <v>3.5889999999999998E-2</v>
      </c>
      <c r="J3111" s="2" t="s">
        <v>8</v>
      </c>
    </row>
    <row r="3112" spans="1:10" ht="12" customHeight="1" x14ac:dyDescent="0.3">
      <c r="A3112" s="3" t="s">
        <v>15</v>
      </c>
      <c r="B3112" s="1">
        <v>30083502</v>
      </c>
      <c r="C3112" s="1" t="s">
        <v>25</v>
      </c>
      <c r="D3112" s="1">
        <v>30083502</v>
      </c>
      <c r="E3112" s="1" t="s">
        <v>998</v>
      </c>
      <c r="F3112" s="2">
        <v>1</v>
      </c>
      <c r="G3112" s="2" t="s">
        <v>13</v>
      </c>
      <c r="H3112" s="1">
        <v>1.2</v>
      </c>
      <c r="I3112" s="1">
        <v>3.5889999999999998E-2</v>
      </c>
      <c r="J3112" s="2" t="s">
        <v>8</v>
      </c>
    </row>
    <row r="3113" spans="1:10" ht="12" customHeight="1" x14ac:dyDescent="0.3">
      <c r="A3113" s="3" t="s">
        <v>15</v>
      </c>
      <c r="B3113" s="1">
        <v>20014001</v>
      </c>
      <c r="C3113" s="1" t="s">
        <v>25</v>
      </c>
      <c r="D3113" s="1">
        <v>20014001</v>
      </c>
      <c r="E3113" s="1" t="s">
        <v>999</v>
      </c>
      <c r="F3113" s="2">
        <v>1</v>
      </c>
      <c r="G3113" s="2" t="s">
        <v>13</v>
      </c>
      <c r="H3113" s="1">
        <v>1.2</v>
      </c>
      <c r="I3113" s="1">
        <v>3.5889999999999998E-2</v>
      </c>
      <c r="J3113" s="2" t="s">
        <v>8</v>
      </c>
    </row>
    <row r="3114" spans="1:10" ht="12" customHeight="1" x14ac:dyDescent="0.3">
      <c r="A3114" s="3" t="s">
        <v>15</v>
      </c>
      <c r="B3114" s="1">
        <v>20014001</v>
      </c>
      <c r="C3114" s="1" t="s">
        <v>25</v>
      </c>
      <c r="D3114" s="1">
        <v>20014001</v>
      </c>
      <c r="E3114" s="1" t="s">
        <v>999</v>
      </c>
      <c r="F3114" s="2">
        <v>1</v>
      </c>
      <c r="G3114" s="2" t="s">
        <v>13</v>
      </c>
      <c r="H3114" s="1">
        <v>1.2</v>
      </c>
      <c r="I3114" s="1">
        <v>3.5889999999999998E-2</v>
      </c>
      <c r="J3114" s="2" t="s">
        <v>8</v>
      </c>
    </row>
    <row r="3115" spans="1:10" ht="12" customHeight="1" x14ac:dyDescent="0.3">
      <c r="A3115" s="3" t="s">
        <v>15</v>
      </c>
      <c r="B3115" s="1">
        <v>20013102</v>
      </c>
      <c r="C3115" s="1" t="s">
        <v>25</v>
      </c>
      <c r="D3115" s="1">
        <v>20013102</v>
      </c>
      <c r="E3115" s="1" t="s">
        <v>1000</v>
      </c>
      <c r="F3115" s="2">
        <v>1</v>
      </c>
      <c r="G3115" s="2" t="s">
        <v>13</v>
      </c>
      <c r="H3115" s="1">
        <v>1.2</v>
      </c>
      <c r="I3115" s="1">
        <v>3.5889999999999998E-2</v>
      </c>
      <c r="J3115" s="2" t="s">
        <v>8</v>
      </c>
    </row>
    <row r="3116" spans="1:10" ht="12" customHeight="1" x14ac:dyDescent="0.3">
      <c r="A3116" s="3" t="s">
        <v>15</v>
      </c>
      <c r="B3116" s="1">
        <v>20020001</v>
      </c>
      <c r="C3116" s="1" t="s">
        <v>25</v>
      </c>
      <c r="D3116" s="1">
        <v>20020001</v>
      </c>
      <c r="E3116" s="1" t="s">
        <v>1001</v>
      </c>
      <c r="F3116" s="2">
        <v>1</v>
      </c>
      <c r="G3116" s="2" t="s">
        <v>13</v>
      </c>
      <c r="H3116" s="1">
        <v>1.2</v>
      </c>
      <c r="I3116" s="1">
        <v>3.5889999999999998E-2</v>
      </c>
      <c r="J3116" s="2" t="s">
        <v>8</v>
      </c>
    </row>
    <row r="3117" spans="1:10" ht="12" customHeight="1" x14ac:dyDescent="0.3">
      <c r="A3117" s="3" t="s">
        <v>15</v>
      </c>
      <c r="B3117" s="1">
        <v>20020001</v>
      </c>
      <c r="C3117" s="1" t="s">
        <v>25</v>
      </c>
      <c r="D3117" s="1">
        <v>20020001</v>
      </c>
      <c r="E3117" s="1" t="s">
        <v>1001</v>
      </c>
      <c r="F3117" s="2">
        <v>1</v>
      </c>
      <c r="G3117" s="2" t="s">
        <v>13</v>
      </c>
      <c r="H3117" s="1">
        <v>1.2</v>
      </c>
      <c r="I3117" s="1">
        <v>3.5889999999999998E-2</v>
      </c>
      <c r="J3117" s="2" t="s">
        <v>8</v>
      </c>
    </row>
    <row r="3118" spans="1:10" ht="12" customHeight="1" x14ac:dyDescent="0.3">
      <c r="A3118" s="3" t="s">
        <v>15</v>
      </c>
      <c r="B3118" s="1">
        <v>20013103</v>
      </c>
      <c r="C3118" s="1" t="s">
        <v>25</v>
      </c>
      <c r="D3118" s="1">
        <v>20013103</v>
      </c>
      <c r="E3118" s="1" t="s">
        <v>1002</v>
      </c>
      <c r="F3118" s="2">
        <v>1</v>
      </c>
      <c r="G3118" s="2" t="s">
        <v>13</v>
      </c>
      <c r="H3118" s="1">
        <v>1.2</v>
      </c>
      <c r="I3118" s="1">
        <v>3.5889999999999998E-2</v>
      </c>
      <c r="J3118" s="2" t="s">
        <v>8</v>
      </c>
    </row>
    <row r="3119" spans="1:10" ht="12" customHeight="1" x14ac:dyDescent="0.3">
      <c r="A3119" s="3" t="s">
        <v>15</v>
      </c>
      <c r="B3119" s="1">
        <v>20033301</v>
      </c>
      <c r="C3119" s="1" t="s">
        <v>25</v>
      </c>
      <c r="D3119" s="1">
        <v>20033301</v>
      </c>
      <c r="E3119" s="1" t="s">
        <v>1012</v>
      </c>
      <c r="F3119" s="2">
        <v>1</v>
      </c>
      <c r="G3119" s="2" t="s">
        <v>13</v>
      </c>
      <c r="H3119" s="1">
        <v>1.2</v>
      </c>
      <c r="I3119" s="1">
        <v>3.5889999999999998E-2</v>
      </c>
      <c r="J3119" s="2" t="s">
        <v>8</v>
      </c>
    </row>
    <row r="3120" spans="1:10" ht="12" customHeight="1" x14ac:dyDescent="0.3">
      <c r="A3120" s="3" t="s">
        <v>15</v>
      </c>
      <c r="B3120" s="1">
        <v>200306104</v>
      </c>
      <c r="C3120" s="1" t="s">
        <v>25</v>
      </c>
      <c r="D3120" s="1">
        <v>200306104</v>
      </c>
      <c r="E3120" s="1" t="s">
        <v>1318</v>
      </c>
      <c r="F3120" s="2">
        <v>1</v>
      </c>
      <c r="G3120" s="2" t="s">
        <v>13</v>
      </c>
      <c r="H3120" s="1">
        <v>1.2</v>
      </c>
      <c r="I3120" s="1">
        <v>3.5889999999999998E-2</v>
      </c>
      <c r="J3120" s="2" t="s">
        <v>8</v>
      </c>
    </row>
    <row r="3121" spans="1:10" ht="12" customHeight="1" x14ac:dyDescent="0.3">
      <c r="A3121" s="3" t="s">
        <v>15</v>
      </c>
      <c r="B3121" s="1">
        <v>92614007</v>
      </c>
      <c r="C3121" s="1" t="s">
        <v>25</v>
      </c>
      <c r="D3121" s="1">
        <v>92614007</v>
      </c>
      <c r="E3121" s="1" t="s">
        <v>2593</v>
      </c>
      <c r="F3121" s="2">
        <v>1</v>
      </c>
      <c r="G3121" s="2" t="s">
        <v>13</v>
      </c>
      <c r="H3121" s="1">
        <v>1.2</v>
      </c>
      <c r="I3121" s="1">
        <v>3.5889999999999998E-2</v>
      </c>
      <c r="J3121" s="2" t="s">
        <v>8</v>
      </c>
    </row>
    <row r="3122" spans="1:10" ht="12" customHeight="1" x14ac:dyDescent="0.3">
      <c r="A3122" s="3" t="s">
        <v>15</v>
      </c>
      <c r="B3122" s="1">
        <v>92614006</v>
      </c>
      <c r="C3122" s="1" t="s">
        <v>25</v>
      </c>
      <c r="D3122" s="1">
        <v>92614006</v>
      </c>
      <c r="E3122" s="1" t="s">
        <v>2594</v>
      </c>
      <c r="F3122" s="2">
        <v>1</v>
      </c>
      <c r="G3122" s="2" t="s">
        <v>13</v>
      </c>
      <c r="H3122" s="1">
        <v>1.2</v>
      </c>
      <c r="I3122" s="1">
        <v>3.5889999999999998E-2</v>
      </c>
      <c r="J3122" s="2" t="s">
        <v>8</v>
      </c>
    </row>
    <row r="3123" spans="1:10" ht="12" customHeight="1" x14ac:dyDescent="0.3">
      <c r="A3123" s="3" t="s">
        <v>56</v>
      </c>
      <c r="B3123" s="1">
        <v>30082006</v>
      </c>
      <c r="C3123" s="1" t="s">
        <v>18</v>
      </c>
      <c r="D3123" s="1">
        <v>30082006</v>
      </c>
      <c r="E3123" s="1" t="s">
        <v>332</v>
      </c>
      <c r="F3123" s="2">
        <v>1</v>
      </c>
      <c r="G3123" s="2" t="s">
        <v>13</v>
      </c>
      <c r="H3123" s="1">
        <v>3.23</v>
      </c>
      <c r="I3123" s="1">
        <v>3.8260000000000002E-2</v>
      </c>
      <c r="J3123" s="2" t="s">
        <v>8</v>
      </c>
    </row>
    <row r="3124" spans="1:10" ht="12" customHeight="1" x14ac:dyDescent="0.3">
      <c r="A3124" s="3" t="s">
        <v>56</v>
      </c>
      <c r="B3124" s="1">
        <v>30082208</v>
      </c>
      <c r="C3124" s="1" t="s">
        <v>18</v>
      </c>
      <c r="D3124" s="1">
        <v>30082208</v>
      </c>
      <c r="E3124" s="1" t="s">
        <v>333</v>
      </c>
      <c r="F3124" s="2">
        <v>1</v>
      </c>
      <c r="G3124" s="2" t="s">
        <v>13</v>
      </c>
      <c r="H3124" s="1">
        <v>3.23</v>
      </c>
      <c r="I3124" s="1">
        <v>3.8260000000000002E-2</v>
      </c>
      <c r="J3124" s="2" t="s">
        <v>8</v>
      </c>
    </row>
    <row r="3125" spans="1:10" ht="12" customHeight="1" x14ac:dyDescent="0.3">
      <c r="A3125" s="3" t="s">
        <v>56</v>
      </c>
      <c r="B3125" s="1">
        <v>30082508</v>
      </c>
      <c r="C3125" s="1" t="s">
        <v>18</v>
      </c>
      <c r="D3125" s="1">
        <v>30082508</v>
      </c>
      <c r="E3125" s="1" t="s">
        <v>334</v>
      </c>
      <c r="F3125" s="2">
        <v>1</v>
      </c>
      <c r="G3125" s="2" t="s">
        <v>13</v>
      </c>
      <c r="H3125" s="1">
        <v>3.23</v>
      </c>
      <c r="I3125" s="1">
        <v>3.8260000000000002E-2</v>
      </c>
      <c r="J3125" s="2" t="s">
        <v>8</v>
      </c>
    </row>
    <row r="3126" spans="1:10" ht="12" customHeight="1" x14ac:dyDescent="0.3">
      <c r="A3126" s="3" t="s">
        <v>56</v>
      </c>
      <c r="B3126" s="1">
        <v>30082501</v>
      </c>
      <c r="C3126" s="1" t="s">
        <v>18</v>
      </c>
      <c r="D3126" s="1">
        <v>30082501</v>
      </c>
      <c r="E3126" s="1" t="s">
        <v>605</v>
      </c>
      <c r="F3126" s="2">
        <v>1</v>
      </c>
      <c r="G3126" s="2" t="s">
        <v>13</v>
      </c>
      <c r="H3126" s="1">
        <v>3.23</v>
      </c>
      <c r="I3126" s="1">
        <v>3.8260000000000002E-2</v>
      </c>
      <c r="J3126" s="2" t="s">
        <v>8</v>
      </c>
    </row>
    <row r="3127" spans="1:10" ht="12" customHeight="1" x14ac:dyDescent="0.3">
      <c r="A3127" s="3" t="s">
        <v>56</v>
      </c>
      <c r="B3127" s="1">
        <v>30082502</v>
      </c>
      <c r="C3127" s="1" t="s">
        <v>18</v>
      </c>
      <c r="D3127" s="1">
        <v>30082502</v>
      </c>
      <c r="E3127" s="1" t="s">
        <v>606</v>
      </c>
      <c r="F3127" s="2">
        <v>1</v>
      </c>
      <c r="G3127" s="2" t="s">
        <v>13</v>
      </c>
      <c r="H3127" s="1">
        <v>3.23</v>
      </c>
      <c r="I3127" s="1">
        <v>3.8260000000000002E-2</v>
      </c>
      <c r="J3127" s="2" t="s">
        <v>8</v>
      </c>
    </row>
    <row r="3128" spans="1:10" ht="12" customHeight="1" x14ac:dyDescent="0.3">
      <c r="A3128" s="3" t="s">
        <v>56</v>
      </c>
      <c r="B3128" s="1">
        <v>30082504</v>
      </c>
      <c r="C3128" s="1" t="s">
        <v>18</v>
      </c>
      <c r="D3128" s="1">
        <v>30082504</v>
      </c>
      <c r="E3128" s="1" t="s">
        <v>607</v>
      </c>
      <c r="F3128" s="2">
        <v>1</v>
      </c>
      <c r="G3128" s="2" t="s">
        <v>13</v>
      </c>
      <c r="H3128" s="1">
        <v>3.23</v>
      </c>
      <c r="I3128" s="1">
        <v>3.8260000000000002E-2</v>
      </c>
      <c r="J3128" s="2" t="s">
        <v>8</v>
      </c>
    </row>
    <row r="3129" spans="1:10" ht="12" customHeight="1" x14ac:dyDescent="0.3">
      <c r="A3129" s="3" t="s">
        <v>56</v>
      </c>
      <c r="B3129" s="1">
        <v>30082003</v>
      </c>
      <c r="C3129" s="1" t="s">
        <v>18</v>
      </c>
      <c r="D3129" s="1">
        <v>30082003</v>
      </c>
      <c r="E3129" s="1" t="s">
        <v>2595</v>
      </c>
      <c r="F3129" s="2">
        <v>1</v>
      </c>
      <c r="G3129" s="2" t="s">
        <v>13</v>
      </c>
      <c r="H3129" s="1">
        <v>3.23</v>
      </c>
      <c r="I3129" s="1">
        <v>3.8260000000000002E-2</v>
      </c>
      <c r="J3129" s="2" t="s">
        <v>8</v>
      </c>
    </row>
    <row r="3130" spans="1:10" ht="12" customHeight="1" x14ac:dyDescent="0.3">
      <c r="A3130" s="3" t="s">
        <v>56</v>
      </c>
      <c r="B3130" s="1">
        <v>30082203</v>
      </c>
      <c r="C3130" s="1" t="s">
        <v>18</v>
      </c>
      <c r="D3130" s="1">
        <v>30082203</v>
      </c>
      <c r="E3130" s="1" t="s">
        <v>2596</v>
      </c>
      <c r="F3130" s="2">
        <v>1</v>
      </c>
      <c r="G3130" s="2" t="s">
        <v>13</v>
      </c>
      <c r="H3130" s="1">
        <v>3.23</v>
      </c>
      <c r="I3130" s="1">
        <v>3.8260000000000002E-2</v>
      </c>
      <c r="J3130" s="2" t="s">
        <v>8</v>
      </c>
    </row>
    <row r="3131" spans="1:10" ht="12" customHeight="1" x14ac:dyDescent="0.3">
      <c r="A3131" s="3" t="s">
        <v>56</v>
      </c>
      <c r="B3131" s="1">
        <v>30082503</v>
      </c>
      <c r="C3131" s="1" t="s">
        <v>18</v>
      </c>
      <c r="D3131" s="1">
        <v>30082503</v>
      </c>
      <c r="E3131" s="1" t="s">
        <v>2597</v>
      </c>
      <c r="F3131" s="2">
        <v>1</v>
      </c>
      <c r="G3131" s="2" t="s">
        <v>13</v>
      </c>
      <c r="H3131" s="1">
        <v>3.23</v>
      </c>
      <c r="I3131" s="1">
        <v>3.8260000000000002E-2</v>
      </c>
      <c r="J3131" s="2" t="s">
        <v>8</v>
      </c>
    </row>
    <row r="3132" spans="1:10" ht="12" customHeight="1" x14ac:dyDescent="0.3">
      <c r="A3132" s="3" t="s">
        <v>56</v>
      </c>
      <c r="B3132" s="1">
        <v>30083002</v>
      </c>
      <c r="C3132" s="1" t="s">
        <v>18</v>
      </c>
      <c r="D3132" s="1">
        <v>30083002</v>
      </c>
      <c r="E3132" s="1" t="s">
        <v>2598</v>
      </c>
      <c r="F3132" s="2">
        <v>1</v>
      </c>
      <c r="G3132" s="2" t="s">
        <v>13</v>
      </c>
      <c r="H3132" s="1">
        <v>3.23</v>
      </c>
      <c r="I3132" s="1">
        <v>3.8260000000000002E-2</v>
      </c>
      <c r="J3132" s="2" t="s">
        <v>8</v>
      </c>
    </row>
    <row r="3133" spans="1:10" ht="12" customHeight="1" x14ac:dyDescent="0.3">
      <c r="A3133" s="3" t="s">
        <v>56</v>
      </c>
      <c r="B3133" s="1">
        <v>30083501</v>
      </c>
      <c r="C3133" s="1" t="s">
        <v>18</v>
      </c>
      <c r="D3133" s="1">
        <v>30083501</v>
      </c>
      <c r="E3133" s="1" t="s">
        <v>2599</v>
      </c>
      <c r="F3133" s="2">
        <v>1</v>
      </c>
      <c r="G3133" s="2" t="s">
        <v>13</v>
      </c>
      <c r="H3133" s="1">
        <v>3.23</v>
      </c>
      <c r="I3133" s="1">
        <v>3.8260000000000002E-2</v>
      </c>
      <c r="J3133" s="2" t="s">
        <v>8</v>
      </c>
    </row>
    <row r="3134" spans="1:10" ht="12" customHeight="1" x14ac:dyDescent="0.3">
      <c r="A3134" s="3" t="s">
        <v>56</v>
      </c>
      <c r="B3134" s="1">
        <v>30065002</v>
      </c>
      <c r="C3134" s="1" t="s">
        <v>18</v>
      </c>
      <c r="D3134" s="1">
        <v>30065002</v>
      </c>
      <c r="E3134" s="1" t="s">
        <v>2600</v>
      </c>
      <c r="F3134" s="2">
        <v>1</v>
      </c>
      <c r="G3134" s="2" t="s">
        <v>13</v>
      </c>
      <c r="H3134" s="1">
        <v>3.23</v>
      </c>
      <c r="I3134" s="1">
        <v>3.8260000000000002E-2</v>
      </c>
      <c r="J3134" s="2" t="s">
        <v>8</v>
      </c>
    </row>
    <row r="3135" spans="1:10" ht="12" customHeight="1" x14ac:dyDescent="0.3">
      <c r="A3135" s="3" t="s">
        <v>56</v>
      </c>
      <c r="B3135" s="1">
        <v>30067002</v>
      </c>
      <c r="C3135" s="1" t="s">
        <v>18</v>
      </c>
      <c r="D3135" s="1">
        <v>30067002</v>
      </c>
      <c r="E3135" s="1" t="s">
        <v>2601</v>
      </c>
      <c r="F3135" s="2">
        <v>1</v>
      </c>
      <c r="G3135" s="2" t="s">
        <v>13</v>
      </c>
      <c r="H3135" s="1">
        <v>3.23</v>
      </c>
      <c r="I3135" s="1">
        <v>3.8260000000000002E-2</v>
      </c>
      <c r="J3135" s="2" t="s">
        <v>8</v>
      </c>
    </row>
    <row r="3136" spans="1:10" ht="12" customHeight="1" x14ac:dyDescent="0.3">
      <c r="A3136" s="3" t="s">
        <v>56</v>
      </c>
      <c r="B3136" s="1">
        <v>30065003</v>
      </c>
      <c r="C3136" s="1" t="s">
        <v>18</v>
      </c>
      <c r="D3136" s="1">
        <v>30065003</v>
      </c>
      <c r="E3136" s="1" t="s">
        <v>2602</v>
      </c>
      <c r="F3136" s="2">
        <v>1</v>
      </c>
      <c r="G3136" s="2" t="s">
        <v>13</v>
      </c>
      <c r="H3136" s="1">
        <v>3.23</v>
      </c>
      <c r="I3136" s="1">
        <v>3.8260000000000002E-2</v>
      </c>
      <c r="J3136" s="2" t="s">
        <v>8</v>
      </c>
    </row>
    <row r="3137" spans="1:10" ht="12" customHeight="1" x14ac:dyDescent="0.3">
      <c r="A3137" s="3" t="s">
        <v>56</v>
      </c>
      <c r="B3137" s="1">
        <v>30066003</v>
      </c>
      <c r="C3137" s="1" t="s">
        <v>18</v>
      </c>
      <c r="D3137" s="1">
        <v>30066003</v>
      </c>
      <c r="E3137" s="1" t="s">
        <v>2603</v>
      </c>
      <c r="F3137" s="2">
        <v>1</v>
      </c>
      <c r="G3137" s="2" t="s">
        <v>13</v>
      </c>
      <c r="H3137" s="1">
        <v>3.23</v>
      </c>
      <c r="I3137" s="1">
        <v>3.8260000000000002E-2</v>
      </c>
      <c r="J3137" s="2" t="s">
        <v>8</v>
      </c>
    </row>
    <row r="3138" spans="1:10" ht="12" customHeight="1" x14ac:dyDescent="0.3">
      <c r="A3138" s="3" t="s">
        <v>56</v>
      </c>
      <c r="B3138" s="1">
        <v>30065001</v>
      </c>
      <c r="C3138" s="1" t="s">
        <v>18</v>
      </c>
      <c r="D3138" s="1">
        <v>30065001</v>
      </c>
      <c r="E3138" s="1" t="s">
        <v>2604</v>
      </c>
      <c r="F3138" s="2">
        <v>1</v>
      </c>
      <c r="G3138" s="2" t="s">
        <v>13</v>
      </c>
      <c r="H3138" s="1">
        <v>3.23</v>
      </c>
      <c r="I3138" s="1">
        <v>3.8260000000000002E-2</v>
      </c>
      <c r="J3138" s="2" t="s">
        <v>8</v>
      </c>
    </row>
    <row r="3139" spans="1:10" ht="12" customHeight="1" x14ac:dyDescent="0.3">
      <c r="A3139" s="3" t="s">
        <v>56</v>
      </c>
      <c r="B3139" s="1">
        <v>30066001</v>
      </c>
      <c r="C3139" s="1" t="s">
        <v>18</v>
      </c>
      <c r="D3139" s="1">
        <v>30066001</v>
      </c>
      <c r="E3139" s="1" t="s">
        <v>2605</v>
      </c>
      <c r="F3139" s="2">
        <v>1</v>
      </c>
      <c r="G3139" s="2" t="s">
        <v>13</v>
      </c>
      <c r="H3139" s="1">
        <v>3.23</v>
      </c>
      <c r="I3139" s="1">
        <v>3.8260000000000002E-2</v>
      </c>
      <c r="J3139" s="2" t="s">
        <v>8</v>
      </c>
    </row>
    <row r="3140" spans="1:10" ht="12" customHeight="1" x14ac:dyDescent="0.3">
      <c r="A3140" s="3" t="s">
        <v>56</v>
      </c>
      <c r="B3140" s="1">
        <v>30080001</v>
      </c>
      <c r="C3140" s="1" t="s">
        <v>18</v>
      </c>
      <c r="D3140" s="1">
        <v>30080001</v>
      </c>
      <c r="E3140" s="1" t="s">
        <v>2606</v>
      </c>
      <c r="F3140" s="2">
        <v>1</v>
      </c>
      <c r="G3140" s="2" t="s">
        <v>13</v>
      </c>
      <c r="H3140" s="1">
        <v>3.23</v>
      </c>
      <c r="I3140" s="1">
        <v>3.8260000000000002E-2</v>
      </c>
      <c r="J3140" s="2" t="s">
        <v>8</v>
      </c>
    </row>
    <row r="3141" spans="1:10" ht="12" customHeight="1" x14ac:dyDescent="0.3">
      <c r="A3141" s="3" t="s">
        <v>56</v>
      </c>
      <c r="B3141" s="1">
        <v>30080002</v>
      </c>
      <c r="C3141" s="1" t="s">
        <v>18</v>
      </c>
      <c r="D3141" s="1">
        <v>30080002</v>
      </c>
      <c r="E3141" s="1" t="s">
        <v>2607</v>
      </c>
      <c r="F3141" s="2">
        <v>1</v>
      </c>
      <c r="G3141" s="2" t="s">
        <v>13</v>
      </c>
      <c r="H3141" s="1">
        <v>3.23</v>
      </c>
      <c r="I3141" s="1">
        <v>3.8260000000000002E-2</v>
      </c>
      <c r="J3141" s="2" t="s">
        <v>8</v>
      </c>
    </row>
    <row r="3142" spans="1:10" ht="12" customHeight="1" x14ac:dyDescent="0.3">
      <c r="A3142" s="3" t="s">
        <v>56</v>
      </c>
      <c r="B3142" s="1">
        <v>30080006</v>
      </c>
      <c r="C3142" s="1" t="s">
        <v>18</v>
      </c>
      <c r="D3142" s="1">
        <v>30080006</v>
      </c>
      <c r="E3142" s="1" t="s">
        <v>2608</v>
      </c>
      <c r="F3142" s="2">
        <v>1</v>
      </c>
      <c r="G3142" s="2" t="s">
        <v>13</v>
      </c>
      <c r="H3142" s="1">
        <v>3.23</v>
      </c>
      <c r="I3142" s="1">
        <v>3.8260000000000002E-2</v>
      </c>
      <c r="J3142" s="2" t="s">
        <v>8</v>
      </c>
    </row>
    <row r="3143" spans="1:10" ht="12" customHeight="1" x14ac:dyDescent="0.3">
      <c r="A3143" s="3" t="s">
        <v>56</v>
      </c>
      <c r="B3143" s="1">
        <v>30080008</v>
      </c>
      <c r="C3143" s="1" t="s">
        <v>18</v>
      </c>
      <c r="D3143" s="1">
        <v>30080008</v>
      </c>
      <c r="E3143" s="1" t="s">
        <v>2609</v>
      </c>
      <c r="F3143" s="2">
        <v>1</v>
      </c>
      <c r="G3143" s="2" t="s">
        <v>13</v>
      </c>
      <c r="H3143" s="1">
        <v>3.23</v>
      </c>
      <c r="I3143" s="1">
        <v>3.8260000000000002E-2</v>
      </c>
      <c r="J3143" s="2" t="s">
        <v>8</v>
      </c>
    </row>
    <row r="3144" spans="1:10" ht="12" customHeight="1" x14ac:dyDescent="0.3">
      <c r="A3144" s="3" t="s">
        <v>56</v>
      </c>
      <c r="B3144" s="1">
        <v>30080010</v>
      </c>
      <c r="C3144" s="1" t="s">
        <v>18</v>
      </c>
      <c r="D3144" s="1">
        <v>30080010</v>
      </c>
      <c r="E3144" s="1" t="s">
        <v>2610</v>
      </c>
      <c r="F3144" s="2">
        <v>1</v>
      </c>
      <c r="G3144" s="2" t="s">
        <v>13</v>
      </c>
      <c r="H3144" s="1">
        <v>3.23</v>
      </c>
      <c r="I3144" s="1">
        <v>3.8260000000000002E-2</v>
      </c>
      <c r="J3144" s="2" t="s">
        <v>8</v>
      </c>
    </row>
    <row r="3145" spans="1:10" ht="12" customHeight="1" x14ac:dyDescent="0.3">
      <c r="A3145" s="3" t="s">
        <v>56</v>
      </c>
      <c r="B3145" s="1">
        <v>30080011</v>
      </c>
      <c r="C3145" s="1" t="s">
        <v>18</v>
      </c>
      <c r="D3145" s="1">
        <v>30080011</v>
      </c>
      <c r="E3145" s="1" t="s">
        <v>2611</v>
      </c>
      <c r="F3145" s="2">
        <v>1</v>
      </c>
      <c r="G3145" s="2" t="s">
        <v>13</v>
      </c>
      <c r="H3145" s="1">
        <v>3.23</v>
      </c>
      <c r="I3145" s="1">
        <v>3.8260000000000002E-2</v>
      </c>
      <c r="J3145" s="2" t="s">
        <v>8</v>
      </c>
    </row>
    <row r="3146" spans="1:10" ht="12" customHeight="1" x14ac:dyDescent="0.3">
      <c r="A3146" s="3" t="s">
        <v>56</v>
      </c>
      <c r="B3146" s="1">
        <v>30080009</v>
      </c>
      <c r="C3146" s="1" t="s">
        <v>18</v>
      </c>
      <c r="D3146" s="1">
        <v>30080009</v>
      </c>
      <c r="E3146" s="1" t="s">
        <v>2612</v>
      </c>
      <c r="F3146" s="2">
        <v>1</v>
      </c>
      <c r="G3146" s="2" t="s">
        <v>13</v>
      </c>
      <c r="H3146" s="1">
        <v>3.23</v>
      </c>
      <c r="I3146" s="1">
        <v>3.8260000000000002E-2</v>
      </c>
      <c r="J3146" s="2" t="s">
        <v>8</v>
      </c>
    </row>
    <row r="3147" spans="1:10" ht="12" customHeight="1" x14ac:dyDescent="0.3">
      <c r="A3147" s="3" t="s">
        <v>56</v>
      </c>
      <c r="B3147" s="1">
        <v>30074004</v>
      </c>
      <c r="C3147" s="1" t="s">
        <v>18</v>
      </c>
      <c r="D3147" s="1">
        <v>30074004</v>
      </c>
      <c r="E3147" s="1" t="s">
        <v>2613</v>
      </c>
      <c r="F3147" s="2">
        <v>1</v>
      </c>
      <c r="G3147" s="2" t="s">
        <v>13</v>
      </c>
      <c r="H3147" s="1">
        <v>3.23</v>
      </c>
      <c r="I3147" s="1">
        <v>3.8260000000000002E-2</v>
      </c>
      <c r="J3147" s="2" t="s">
        <v>8</v>
      </c>
    </row>
    <row r="3148" spans="1:10" ht="12" customHeight="1" x14ac:dyDescent="0.3">
      <c r="A3148" s="3" t="s">
        <v>56</v>
      </c>
      <c r="B3148" s="1">
        <v>30074003</v>
      </c>
      <c r="C3148" s="1" t="s">
        <v>18</v>
      </c>
      <c r="D3148" s="1">
        <v>30074003</v>
      </c>
      <c r="E3148" s="1" t="s">
        <v>2614</v>
      </c>
      <c r="F3148" s="2">
        <v>1</v>
      </c>
      <c r="G3148" s="2" t="s">
        <v>13</v>
      </c>
      <c r="H3148" s="1">
        <v>3.23</v>
      </c>
      <c r="I3148" s="1">
        <v>3.8260000000000002E-2</v>
      </c>
      <c r="J3148" s="2" t="s">
        <v>8</v>
      </c>
    </row>
    <row r="3149" spans="1:10" ht="12" customHeight="1" x14ac:dyDescent="0.3">
      <c r="A3149" s="3" t="s">
        <v>56</v>
      </c>
      <c r="B3149" s="1">
        <v>30074005</v>
      </c>
      <c r="C3149" s="1" t="s">
        <v>18</v>
      </c>
      <c r="D3149" s="1">
        <v>30074005</v>
      </c>
      <c r="E3149" s="1" t="s">
        <v>2615</v>
      </c>
      <c r="F3149" s="2">
        <v>1</v>
      </c>
      <c r="G3149" s="2" t="s">
        <v>13</v>
      </c>
      <c r="H3149" s="1">
        <v>3.23</v>
      </c>
      <c r="I3149" s="1">
        <v>3.8260000000000002E-2</v>
      </c>
      <c r="J3149" s="2" t="s">
        <v>8</v>
      </c>
    </row>
    <row r="3150" spans="1:10" ht="12" customHeight="1" x14ac:dyDescent="0.3">
      <c r="A3150" s="3" t="s">
        <v>56</v>
      </c>
      <c r="B3150" s="1">
        <v>30076007</v>
      </c>
      <c r="C3150" s="1" t="s">
        <v>18</v>
      </c>
      <c r="D3150" s="1">
        <v>30076007</v>
      </c>
      <c r="E3150" s="1" t="s">
        <v>2616</v>
      </c>
      <c r="F3150" s="2">
        <v>1</v>
      </c>
      <c r="G3150" s="2" t="s">
        <v>13</v>
      </c>
      <c r="H3150" s="1">
        <v>3.23</v>
      </c>
      <c r="I3150" s="1">
        <v>3.8260000000000002E-2</v>
      </c>
      <c r="J3150" s="2" t="s">
        <v>8</v>
      </c>
    </row>
    <row r="3151" spans="1:10" ht="12" customHeight="1" x14ac:dyDescent="0.3">
      <c r="A3151" s="3" t="s">
        <v>56</v>
      </c>
      <c r="B3151" s="1">
        <v>30076008</v>
      </c>
      <c r="C3151" s="1" t="s">
        <v>18</v>
      </c>
      <c r="D3151" s="1">
        <v>30076008</v>
      </c>
      <c r="E3151" s="1" t="s">
        <v>2617</v>
      </c>
      <c r="F3151" s="2">
        <v>1</v>
      </c>
      <c r="G3151" s="2" t="s">
        <v>13</v>
      </c>
      <c r="H3151" s="1">
        <v>3.23</v>
      </c>
      <c r="I3151" s="1">
        <v>3.8260000000000002E-2</v>
      </c>
      <c r="J3151" s="2" t="s">
        <v>8</v>
      </c>
    </row>
    <row r="3152" spans="1:10" ht="12" customHeight="1" x14ac:dyDescent="0.3">
      <c r="A3152" s="3" t="s">
        <v>56</v>
      </c>
      <c r="B3152" s="1">
        <v>30074006</v>
      </c>
      <c r="C3152" s="1" t="s">
        <v>18</v>
      </c>
      <c r="D3152" s="1">
        <v>30074006</v>
      </c>
      <c r="E3152" s="1" t="s">
        <v>2618</v>
      </c>
      <c r="F3152" s="2">
        <v>1</v>
      </c>
      <c r="G3152" s="2" t="s">
        <v>13</v>
      </c>
      <c r="H3152" s="1">
        <v>3.23</v>
      </c>
      <c r="I3152" s="1">
        <v>3.8260000000000002E-2</v>
      </c>
      <c r="J3152" s="2" t="s">
        <v>8</v>
      </c>
    </row>
    <row r="3153" spans="1:10" ht="12" customHeight="1" x14ac:dyDescent="0.3">
      <c r="A3153" s="3" t="s">
        <v>56</v>
      </c>
      <c r="B3153" s="1">
        <v>30074008</v>
      </c>
      <c r="C3153" s="1" t="s">
        <v>18</v>
      </c>
      <c r="D3153" s="1">
        <v>30074008</v>
      </c>
      <c r="E3153" s="1" t="s">
        <v>2619</v>
      </c>
      <c r="F3153" s="2">
        <v>1</v>
      </c>
      <c r="G3153" s="2" t="s">
        <v>13</v>
      </c>
      <c r="H3153" s="1">
        <v>3.23</v>
      </c>
      <c r="I3153" s="1">
        <v>3.8260000000000002E-2</v>
      </c>
      <c r="J3153" s="2" t="s">
        <v>8</v>
      </c>
    </row>
    <row r="3154" spans="1:10" ht="12" customHeight="1" x14ac:dyDescent="0.3">
      <c r="A3154" s="3" t="s">
        <v>56</v>
      </c>
      <c r="B3154" s="1">
        <v>30086001</v>
      </c>
      <c r="C3154" s="1" t="s">
        <v>18</v>
      </c>
      <c r="D3154" s="1">
        <v>30086001</v>
      </c>
      <c r="E3154" s="1" t="s">
        <v>2620</v>
      </c>
      <c r="F3154" s="2">
        <v>1</v>
      </c>
      <c r="G3154" s="2" t="s">
        <v>13</v>
      </c>
      <c r="H3154" s="1">
        <v>3.23</v>
      </c>
      <c r="I3154" s="1">
        <v>3.8260000000000002E-2</v>
      </c>
      <c r="J3154" s="2" t="s">
        <v>8</v>
      </c>
    </row>
    <row r="3155" spans="1:10" ht="12" customHeight="1" x14ac:dyDescent="0.3">
      <c r="A3155" s="3" t="s">
        <v>56</v>
      </c>
      <c r="B3155" s="1">
        <v>20024003</v>
      </c>
      <c r="C3155" s="1" t="s">
        <v>18</v>
      </c>
      <c r="D3155" s="1">
        <v>20024003</v>
      </c>
      <c r="E3155" s="1" t="s">
        <v>2621</v>
      </c>
      <c r="F3155" s="2">
        <v>1</v>
      </c>
      <c r="G3155" s="2" t="s">
        <v>13</v>
      </c>
      <c r="H3155" s="1">
        <v>3.23</v>
      </c>
      <c r="I3155" s="1">
        <v>3.8260000000000002E-2</v>
      </c>
      <c r="J3155" s="2" t="s">
        <v>8</v>
      </c>
    </row>
    <row r="3156" spans="1:10" ht="12" customHeight="1" x14ac:dyDescent="0.3">
      <c r="A3156" s="3" t="s">
        <v>56</v>
      </c>
      <c r="B3156" s="1">
        <v>20024001</v>
      </c>
      <c r="C3156" s="1" t="s">
        <v>18</v>
      </c>
      <c r="D3156" s="1">
        <v>20024001</v>
      </c>
      <c r="E3156" s="1" t="s">
        <v>2622</v>
      </c>
      <c r="F3156" s="2">
        <v>1</v>
      </c>
      <c r="G3156" s="2" t="s">
        <v>13</v>
      </c>
      <c r="H3156" s="1">
        <v>3.23</v>
      </c>
      <c r="I3156" s="1">
        <v>3.8260000000000002E-2</v>
      </c>
      <c r="J3156" s="2" t="s">
        <v>8</v>
      </c>
    </row>
    <row r="3157" spans="1:10" ht="12" customHeight="1" x14ac:dyDescent="0.3">
      <c r="A3157" s="3" t="s">
        <v>56</v>
      </c>
      <c r="B3157" s="1">
        <v>20026001</v>
      </c>
      <c r="C3157" s="1" t="s">
        <v>18</v>
      </c>
      <c r="D3157" s="1">
        <v>20026001</v>
      </c>
      <c r="E3157" s="1" t="s">
        <v>2623</v>
      </c>
      <c r="F3157" s="2">
        <v>1</v>
      </c>
      <c r="G3157" s="2" t="s">
        <v>13</v>
      </c>
      <c r="H3157" s="1">
        <v>3.23</v>
      </c>
      <c r="I3157" s="1">
        <v>3.8260000000000002E-2</v>
      </c>
      <c r="J3157" s="2" t="s">
        <v>8</v>
      </c>
    </row>
    <row r="3158" spans="1:10" ht="12" customHeight="1" x14ac:dyDescent="0.3">
      <c r="A3158" s="3" t="s">
        <v>56</v>
      </c>
      <c r="B3158" s="1">
        <v>20024004</v>
      </c>
      <c r="C3158" s="1" t="s">
        <v>18</v>
      </c>
      <c r="D3158" s="1">
        <v>20024004</v>
      </c>
      <c r="E3158" s="1" t="s">
        <v>2624</v>
      </c>
      <c r="F3158" s="2">
        <v>1</v>
      </c>
      <c r="G3158" s="2" t="s">
        <v>13</v>
      </c>
      <c r="H3158" s="1">
        <v>3.23</v>
      </c>
      <c r="I3158" s="1">
        <v>3.8260000000000002E-2</v>
      </c>
      <c r="J3158" s="2" t="s">
        <v>8</v>
      </c>
    </row>
    <row r="3159" spans="1:10" ht="12" customHeight="1" x14ac:dyDescent="0.3">
      <c r="A3159" s="3" t="s">
        <v>56</v>
      </c>
      <c r="B3159" s="1">
        <v>20024006</v>
      </c>
      <c r="C3159" s="1" t="s">
        <v>18</v>
      </c>
      <c r="D3159" s="1">
        <v>20024006</v>
      </c>
      <c r="E3159" s="1" t="s">
        <v>2625</v>
      </c>
      <c r="F3159" s="2">
        <v>1</v>
      </c>
      <c r="G3159" s="2" t="s">
        <v>13</v>
      </c>
      <c r="H3159" s="1">
        <v>3.23</v>
      </c>
      <c r="I3159" s="1">
        <v>3.8260000000000002E-2</v>
      </c>
      <c r="J3159" s="2" t="s">
        <v>8</v>
      </c>
    </row>
    <row r="3160" spans="1:10" ht="12" customHeight="1" x14ac:dyDescent="0.3">
      <c r="A3160" s="3" t="s">
        <v>56</v>
      </c>
      <c r="B3160" s="1">
        <v>20024008</v>
      </c>
      <c r="C3160" s="1" t="s">
        <v>18</v>
      </c>
      <c r="D3160" s="1">
        <v>20024008</v>
      </c>
      <c r="E3160" s="1" t="s">
        <v>2626</v>
      </c>
      <c r="F3160" s="2">
        <v>1</v>
      </c>
      <c r="G3160" s="2" t="s">
        <v>13</v>
      </c>
      <c r="H3160" s="1">
        <v>3.23</v>
      </c>
      <c r="I3160" s="1">
        <v>3.8260000000000002E-2</v>
      </c>
      <c r="J3160" s="2" t="s">
        <v>8</v>
      </c>
    </row>
    <row r="3161" spans="1:10" ht="12" customHeight="1" x14ac:dyDescent="0.3">
      <c r="A3161" s="3" t="s">
        <v>56</v>
      </c>
      <c r="B3161" s="1">
        <v>20026008</v>
      </c>
      <c r="C3161" s="1" t="s">
        <v>18</v>
      </c>
      <c r="D3161" s="1">
        <v>20026008</v>
      </c>
      <c r="E3161" s="1" t="s">
        <v>2627</v>
      </c>
      <c r="F3161" s="2">
        <v>1</v>
      </c>
      <c r="G3161" s="2" t="s">
        <v>13</v>
      </c>
      <c r="H3161" s="1">
        <v>3.23</v>
      </c>
      <c r="I3161" s="1">
        <v>3.8260000000000002E-2</v>
      </c>
      <c r="J3161" s="2" t="s">
        <v>8</v>
      </c>
    </row>
    <row r="3162" spans="1:10" ht="12" customHeight="1" x14ac:dyDescent="0.3">
      <c r="A3162" s="3" t="s">
        <v>56</v>
      </c>
      <c r="B3162" s="1">
        <v>20024005</v>
      </c>
      <c r="C3162" s="1" t="s">
        <v>18</v>
      </c>
      <c r="D3162" s="1">
        <v>20024005</v>
      </c>
      <c r="E3162" s="1" t="s">
        <v>2628</v>
      </c>
      <c r="F3162" s="2">
        <v>1</v>
      </c>
      <c r="G3162" s="2" t="s">
        <v>13</v>
      </c>
      <c r="H3162" s="1">
        <v>3.23</v>
      </c>
      <c r="I3162" s="1">
        <v>3.8260000000000002E-2</v>
      </c>
      <c r="J3162" s="2" t="s">
        <v>8</v>
      </c>
    </row>
    <row r="3163" spans="1:10" ht="12" customHeight="1" x14ac:dyDescent="0.3">
      <c r="A3163" s="3" t="s">
        <v>56</v>
      </c>
      <c r="B3163" s="1">
        <v>20012405</v>
      </c>
      <c r="C3163" s="1" t="s">
        <v>18</v>
      </c>
      <c r="D3163" s="1">
        <v>20012405</v>
      </c>
      <c r="E3163" s="1" t="s">
        <v>2629</v>
      </c>
      <c r="F3163" s="2">
        <v>1</v>
      </c>
      <c r="G3163" s="2" t="s">
        <v>13</v>
      </c>
      <c r="H3163" s="1">
        <v>3.23</v>
      </c>
      <c r="I3163" s="1">
        <v>3.8260000000000002E-2</v>
      </c>
      <c r="J3163" s="2" t="s">
        <v>8</v>
      </c>
    </row>
    <row r="3164" spans="1:10" ht="12" customHeight="1" x14ac:dyDescent="0.3">
      <c r="A3164" s="3" t="s">
        <v>56</v>
      </c>
      <c r="B3164" s="1">
        <v>20013106</v>
      </c>
      <c r="C3164" s="1" t="s">
        <v>18</v>
      </c>
      <c r="D3164" s="1">
        <v>20013106</v>
      </c>
      <c r="E3164" s="1" t="s">
        <v>2630</v>
      </c>
      <c r="F3164" s="2">
        <v>1</v>
      </c>
      <c r="G3164" s="2" t="s">
        <v>13</v>
      </c>
      <c r="H3164" s="1">
        <v>3.23</v>
      </c>
      <c r="I3164" s="1">
        <v>3.8260000000000002E-2</v>
      </c>
      <c r="J3164" s="2" t="s">
        <v>8</v>
      </c>
    </row>
    <row r="3165" spans="1:10" ht="12" customHeight="1" x14ac:dyDescent="0.3">
      <c r="A3165" s="3" t="s">
        <v>56</v>
      </c>
      <c r="B3165" s="1">
        <v>20013107</v>
      </c>
      <c r="C3165" s="1" t="s">
        <v>18</v>
      </c>
      <c r="D3165" s="1">
        <v>20013107</v>
      </c>
      <c r="E3165" s="1" t="s">
        <v>2631</v>
      </c>
      <c r="F3165" s="2">
        <v>1</v>
      </c>
      <c r="G3165" s="2" t="s">
        <v>13</v>
      </c>
      <c r="H3165" s="1">
        <v>3.23</v>
      </c>
      <c r="I3165" s="1">
        <v>3.8260000000000002E-2</v>
      </c>
      <c r="J3165" s="2" t="s">
        <v>8</v>
      </c>
    </row>
    <row r="3166" spans="1:10" ht="12" customHeight="1" x14ac:dyDescent="0.3">
      <c r="A3166" s="3" t="s">
        <v>56</v>
      </c>
      <c r="B3166" s="1">
        <v>20012404</v>
      </c>
      <c r="C3166" s="1" t="s">
        <v>18</v>
      </c>
      <c r="D3166" s="1">
        <v>20012404</v>
      </c>
      <c r="E3166" s="1" t="s">
        <v>2632</v>
      </c>
      <c r="F3166" s="2">
        <v>1</v>
      </c>
      <c r="G3166" s="2" t="s">
        <v>13</v>
      </c>
      <c r="H3166" s="1">
        <v>3.23</v>
      </c>
      <c r="I3166" s="1">
        <v>3.8260000000000002E-2</v>
      </c>
      <c r="J3166" s="2" t="s">
        <v>8</v>
      </c>
    </row>
    <row r="3167" spans="1:10" ht="12" customHeight="1" x14ac:dyDescent="0.3">
      <c r="A3167" s="3" t="s">
        <v>56</v>
      </c>
      <c r="B3167" s="1">
        <v>20013101</v>
      </c>
      <c r="C3167" s="1" t="s">
        <v>18</v>
      </c>
      <c r="D3167" s="1">
        <v>20013101</v>
      </c>
      <c r="E3167" s="1" t="s">
        <v>2633</v>
      </c>
      <c r="F3167" s="2">
        <v>1</v>
      </c>
      <c r="G3167" s="2" t="s">
        <v>13</v>
      </c>
      <c r="H3167" s="1">
        <v>3.23</v>
      </c>
      <c r="I3167" s="1">
        <v>3.8260000000000002E-2</v>
      </c>
      <c r="J3167" s="2" t="s">
        <v>8</v>
      </c>
    </row>
    <row r="3168" spans="1:10" ht="12" customHeight="1" x14ac:dyDescent="0.3">
      <c r="A3168" s="3" t="s">
        <v>56</v>
      </c>
      <c r="B3168" s="1">
        <v>30090001</v>
      </c>
      <c r="C3168" s="1" t="s">
        <v>18</v>
      </c>
      <c r="D3168" s="1">
        <v>30090001</v>
      </c>
      <c r="E3168" s="1" t="s">
        <v>2634</v>
      </c>
      <c r="F3168" s="2">
        <v>1</v>
      </c>
      <c r="G3168" s="2" t="s">
        <v>13</v>
      </c>
      <c r="H3168" s="1">
        <v>3.23</v>
      </c>
      <c r="I3168" s="1">
        <v>3.8260000000000002E-2</v>
      </c>
      <c r="J3168" s="2" t="s">
        <v>8</v>
      </c>
    </row>
    <row r="3169" spans="1:10" ht="12" customHeight="1" x14ac:dyDescent="0.3">
      <c r="A3169" s="3" t="s">
        <v>56</v>
      </c>
      <c r="B3169" s="1">
        <v>30096002</v>
      </c>
      <c r="C3169" s="1" t="s">
        <v>18</v>
      </c>
      <c r="D3169" s="1">
        <v>30096002</v>
      </c>
      <c r="E3169" s="1" t="s">
        <v>2635</v>
      </c>
      <c r="F3169" s="2">
        <v>1</v>
      </c>
      <c r="G3169" s="2" t="s">
        <v>13</v>
      </c>
      <c r="H3169" s="1">
        <v>3.23</v>
      </c>
      <c r="I3169" s="1">
        <v>3.8260000000000002E-2</v>
      </c>
      <c r="J3169" s="2" t="s">
        <v>8</v>
      </c>
    </row>
    <row r="3170" spans="1:10" ht="12" customHeight="1" x14ac:dyDescent="0.3">
      <c r="A3170" s="3" t="s">
        <v>56</v>
      </c>
      <c r="B3170" s="1">
        <v>30096003</v>
      </c>
      <c r="C3170" s="1" t="s">
        <v>18</v>
      </c>
      <c r="D3170" s="1">
        <v>30096003</v>
      </c>
      <c r="E3170" s="1" t="s">
        <v>2636</v>
      </c>
      <c r="F3170" s="2">
        <v>1</v>
      </c>
      <c r="G3170" s="2" t="s">
        <v>13</v>
      </c>
      <c r="H3170" s="1">
        <v>3.23</v>
      </c>
      <c r="I3170" s="1">
        <v>3.8260000000000002E-2</v>
      </c>
      <c r="J3170" s="2" t="s">
        <v>8</v>
      </c>
    </row>
    <row r="3171" spans="1:10" ht="12" customHeight="1" x14ac:dyDescent="0.3">
      <c r="A3171" s="3" t="s">
        <v>56</v>
      </c>
      <c r="B3171" s="1">
        <v>30090003</v>
      </c>
      <c r="C3171" s="1" t="s">
        <v>18</v>
      </c>
      <c r="D3171" s="1">
        <v>30090003</v>
      </c>
      <c r="E3171" s="1" t="s">
        <v>2637</v>
      </c>
      <c r="F3171" s="2">
        <v>1</v>
      </c>
      <c r="G3171" s="2" t="s">
        <v>13</v>
      </c>
      <c r="H3171" s="1">
        <v>3.23</v>
      </c>
      <c r="I3171" s="1">
        <v>3.8260000000000002E-2</v>
      </c>
      <c r="J3171" s="2" t="s">
        <v>8</v>
      </c>
    </row>
    <row r="3172" spans="1:10" ht="12" customHeight="1" x14ac:dyDescent="0.3">
      <c r="A3172" s="3" t="s">
        <v>56</v>
      </c>
      <c r="B3172" s="1">
        <v>30090002</v>
      </c>
      <c r="C3172" s="1" t="s">
        <v>18</v>
      </c>
      <c r="D3172" s="1">
        <v>30090002</v>
      </c>
      <c r="E3172" s="1" t="s">
        <v>2638</v>
      </c>
      <c r="F3172" s="2">
        <v>1</v>
      </c>
      <c r="G3172" s="2" t="s">
        <v>13</v>
      </c>
      <c r="H3172" s="1">
        <v>3.23</v>
      </c>
      <c r="I3172" s="1">
        <v>3.8260000000000002E-2</v>
      </c>
      <c r="J3172" s="2" t="s">
        <v>8</v>
      </c>
    </row>
    <row r="3173" spans="1:10" ht="12" customHeight="1" x14ac:dyDescent="0.3">
      <c r="A3173" s="3" t="s">
        <v>56</v>
      </c>
      <c r="B3173" s="1">
        <v>30090004</v>
      </c>
      <c r="C3173" s="1" t="s">
        <v>18</v>
      </c>
      <c r="D3173" s="1">
        <v>30090004</v>
      </c>
      <c r="E3173" s="1" t="s">
        <v>2639</v>
      </c>
      <c r="F3173" s="2">
        <v>1</v>
      </c>
      <c r="G3173" s="2" t="s">
        <v>13</v>
      </c>
      <c r="H3173" s="1">
        <v>3.23</v>
      </c>
      <c r="I3173" s="1">
        <v>3.8260000000000002E-2</v>
      </c>
      <c r="J3173" s="2" t="s">
        <v>8</v>
      </c>
    </row>
    <row r="3174" spans="1:10" ht="12" customHeight="1" x14ac:dyDescent="0.3">
      <c r="A3174" s="3" t="s">
        <v>56</v>
      </c>
      <c r="B3174" s="1">
        <v>30008004</v>
      </c>
      <c r="C3174" s="1" t="s">
        <v>18</v>
      </c>
      <c r="D3174" s="1">
        <v>30008004</v>
      </c>
      <c r="E3174" s="1" t="s">
        <v>2640</v>
      </c>
      <c r="F3174" s="2">
        <v>1</v>
      </c>
      <c r="G3174" s="2" t="s">
        <v>13</v>
      </c>
      <c r="H3174" s="1">
        <v>3.23</v>
      </c>
      <c r="I3174" s="1">
        <v>3.8260000000000002E-2</v>
      </c>
      <c r="J3174" s="2" t="s">
        <v>8</v>
      </c>
    </row>
    <row r="3175" spans="1:10" ht="12" customHeight="1" x14ac:dyDescent="0.3">
      <c r="A3175" s="3" t="s">
        <v>56</v>
      </c>
      <c r="B3175" s="1">
        <v>30002201</v>
      </c>
      <c r="C3175" s="1" t="s">
        <v>18</v>
      </c>
      <c r="D3175" s="1">
        <v>30002201</v>
      </c>
      <c r="E3175" s="1" t="s">
        <v>2641</v>
      </c>
      <c r="F3175" s="2">
        <v>1</v>
      </c>
      <c r="G3175" s="2" t="s">
        <v>13</v>
      </c>
      <c r="H3175" s="1">
        <v>3.23</v>
      </c>
      <c r="I3175" s="1">
        <v>3.8260000000000002E-2</v>
      </c>
      <c r="J3175" s="2" t="s">
        <v>8</v>
      </c>
    </row>
    <row r="3176" spans="1:10" ht="12" customHeight="1" x14ac:dyDescent="0.3">
      <c r="A3176" s="3" t="s">
        <v>56</v>
      </c>
      <c r="B3176" s="1">
        <v>30004001</v>
      </c>
      <c r="C3176" s="1" t="s">
        <v>18</v>
      </c>
      <c r="D3176" s="1">
        <v>30004001</v>
      </c>
      <c r="E3176" s="1" t="s">
        <v>2642</v>
      </c>
      <c r="F3176" s="2">
        <v>1</v>
      </c>
      <c r="G3176" s="2" t="s">
        <v>13</v>
      </c>
      <c r="H3176" s="1">
        <v>3.23</v>
      </c>
      <c r="I3176" s="1">
        <v>3.8260000000000002E-2</v>
      </c>
      <c r="J3176" s="2" t="s">
        <v>8</v>
      </c>
    </row>
    <row r="3177" spans="1:10" ht="12" customHeight="1" x14ac:dyDescent="0.3">
      <c r="A3177" s="3" t="s">
        <v>56</v>
      </c>
      <c r="B3177" s="1">
        <v>30009607</v>
      </c>
      <c r="C3177" s="1" t="s">
        <v>18</v>
      </c>
      <c r="D3177" s="1">
        <v>30009607</v>
      </c>
      <c r="E3177" s="1" t="s">
        <v>2643</v>
      </c>
      <c r="F3177" s="2">
        <v>1</v>
      </c>
      <c r="G3177" s="2" t="s">
        <v>13</v>
      </c>
      <c r="H3177" s="1">
        <v>3.23</v>
      </c>
      <c r="I3177" s="1">
        <v>3.8260000000000002E-2</v>
      </c>
      <c r="J3177" s="2" t="s">
        <v>8</v>
      </c>
    </row>
    <row r="3178" spans="1:10" ht="12" customHeight="1" x14ac:dyDescent="0.3">
      <c r="A3178" s="3" t="s">
        <v>56</v>
      </c>
      <c r="B3178" s="1">
        <v>30002002</v>
      </c>
      <c r="C3178" s="1" t="s">
        <v>18</v>
      </c>
      <c r="D3178" s="1">
        <v>30002002</v>
      </c>
      <c r="E3178" s="1" t="s">
        <v>2644</v>
      </c>
      <c r="F3178" s="2">
        <v>1</v>
      </c>
      <c r="G3178" s="2" t="s">
        <v>13</v>
      </c>
      <c r="H3178" s="1">
        <v>3.23</v>
      </c>
      <c r="I3178" s="1">
        <v>3.8260000000000002E-2</v>
      </c>
      <c r="J3178" s="2" t="s">
        <v>8</v>
      </c>
    </row>
    <row r="3179" spans="1:10" ht="12" customHeight="1" x14ac:dyDescent="0.3">
      <c r="A3179" s="3" t="s">
        <v>56</v>
      </c>
      <c r="B3179" s="1">
        <v>30003502</v>
      </c>
      <c r="C3179" s="1" t="s">
        <v>18</v>
      </c>
      <c r="D3179" s="1">
        <v>30003502</v>
      </c>
      <c r="E3179" s="1" t="s">
        <v>663</v>
      </c>
      <c r="F3179" s="2">
        <v>1</v>
      </c>
      <c r="G3179" s="2" t="s">
        <v>13</v>
      </c>
      <c r="H3179" s="1">
        <v>3.23</v>
      </c>
      <c r="I3179" s="1">
        <v>3.8260000000000002E-2</v>
      </c>
      <c r="J3179" s="2" t="s">
        <v>8</v>
      </c>
    </row>
    <row r="3180" spans="1:10" ht="12" customHeight="1" x14ac:dyDescent="0.3">
      <c r="A3180" s="3" t="s">
        <v>56</v>
      </c>
      <c r="B3180" s="1">
        <v>30008001</v>
      </c>
      <c r="C3180" s="1" t="s">
        <v>18</v>
      </c>
      <c r="D3180" s="1">
        <v>30008001</v>
      </c>
      <c r="E3180" s="1" t="s">
        <v>664</v>
      </c>
      <c r="F3180" s="2">
        <v>1</v>
      </c>
      <c r="G3180" s="2" t="s">
        <v>13</v>
      </c>
      <c r="H3180" s="1">
        <v>3.23</v>
      </c>
      <c r="I3180" s="1">
        <v>3.8260000000000002E-2</v>
      </c>
      <c r="J3180" s="2" t="s">
        <v>8</v>
      </c>
    </row>
    <row r="3181" spans="1:10" ht="12" customHeight="1" x14ac:dyDescent="0.3">
      <c r="A3181" s="3" t="s">
        <v>56</v>
      </c>
      <c r="B3181" s="1">
        <v>30004003</v>
      </c>
      <c r="C3181" s="1" t="s">
        <v>18</v>
      </c>
      <c r="D3181" s="1">
        <v>30004003</v>
      </c>
      <c r="E3181" s="1" t="s">
        <v>2645</v>
      </c>
      <c r="F3181" s="2">
        <v>1</v>
      </c>
      <c r="G3181" s="2" t="s">
        <v>13</v>
      </c>
      <c r="H3181" s="1">
        <v>3.23</v>
      </c>
      <c r="I3181" s="1">
        <v>3.8260000000000002E-2</v>
      </c>
      <c r="J3181" s="2" t="s">
        <v>8</v>
      </c>
    </row>
    <row r="3182" spans="1:10" ht="12" customHeight="1" x14ac:dyDescent="0.3">
      <c r="A3182" s="3" t="s">
        <v>56</v>
      </c>
      <c r="B3182" s="1">
        <v>30004002</v>
      </c>
      <c r="C3182" s="1" t="s">
        <v>18</v>
      </c>
      <c r="D3182" s="1">
        <v>30004002</v>
      </c>
      <c r="E3182" s="1" t="s">
        <v>2646</v>
      </c>
      <c r="F3182" s="2">
        <v>1</v>
      </c>
      <c r="G3182" s="2" t="s">
        <v>13</v>
      </c>
      <c r="H3182" s="1">
        <v>3.23</v>
      </c>
      <c r="I3182" s="1">
        <v>3.8260000000000002E-2</v>
      </c>
      <c r="J3182" s="2" t="s">
        <v>8</v>
      </c>
    </row>
    <row r="3183" spans="1:10" ht="12" customHeight="1" x14ac:dyDescent="0.3">
      <c r="A3183" s="3" t="s">
        <v>56</v>
      </c>
      <c r="B3183" s="1">
        <v>30004004</v>
      </c>
      <c r="C3183" s="1" t="s">
        <v>18</v>
      </c>
      <c r="D3183" s="1">
        <v>30004004</v>
      </c>
      <c r="E3183" s="1" t="s">
        <v>2647</v>
      </c>
      <c r="F3183" s="2">
        <v>1</v>
      </c>
      <c r="G3183" s="2" t="s">
        <v>13</v>
      </c>
      <c r="H3183" s="1">
        <v>3.23</v>
      </c>
      <c r="I3183" s="1">
        <v>3.8260000000000002E-2</v>
      </c>
      <c r="J3183" s="2" t="s">
        <v>8</v>
      </c>
    </row>
    <row r="3184" spans="1:10" ht="12" customHeight="1" x14ac:dyDescent="0.3">
      <c r="A3184" s="3" t="s">
        <v>56</v>
      </c>
      <c r="B3184" s="1">
        <v>30020020</v>
      </c>
      <c r="C3184" s="1" t="s">
        <v>18</v>
      </c>
      <c r="D3184" s="1">
        <v>30020020</v>
      </c>
      <c r="E3184" s="1" t="s">
        <v>2648</v>
      </c>
      <c r="F3184" s="2">
        <v>1</v>
      </c>
      <c r="G3184" s="2" t="s">
        <v>13</v>
      </c>
      <c r="H3184" s="1">
        <v>3.23</v>
      </c>
      <c r="I3184" s="1">
        <v>3.8260000000000002E-2</v>
      </c>
      <c r="J3184" s="2" t="s">
        <v>8</v>
      </c>
    </row>
    <row r="3185" spans="1:10" ht="12" customHeight="1" x14ac:dyDescent="0.3">
      <c r="A3185" s="3" t="s">
        <v>56</v>
      </c>
      <c r="B3185" s="1">
        <v>30020023</v>
      </c>
      <c r="C3185" s="1" t="s">
        <v>18</v>
      </c>
      <c r="D3185" s="1">
        <v>30020023</v>
      </c>
      <c r="E3185" s="1" t="s">
        <v>2649</v>
      </c>
      <c r="F3185" s="2">
        <v>1</v>
      </c>
      <c r="G3185" s="2" t="s">
        <v>13</v>
      </c>
      <c r="H3185" s="1">
        <v>3.23</v>
      </c>
      <c r="I3185" s="1">
        <v>3.8260000000000002E-2</v>
      </c>
      <c r="J3185" s="2" t="s">
        <v>8</v>
      </c>
    </row>
    <row r="3186" spans="1:10" ht="12" customHeight="1" x14ac:dyDescent="0.3">
      <c r="A3186" s="3" t="s">
        <v>56</v>
      </c>
      <c r="B3186" s="1">
        <v>30020025</v>
      </c>
      <c r="C3186" s="1" t="s">
        <v>18</v>
      </c>
      <c r="D3186" s="1">
        <v>30020025</v>
      </c>
      <c r="E3186" s="1" t="s">
        <v>2650</v>
      </c>
      <c r="F3186" s="2">
        <v>1</v>
      </c>
      <c r="G3186" s="2" t="s">
        <v>13</v>
      </c>
      <c r="H3186" s="1">
        <v>3.23</v>
      </c>
      <c r="I3186" s="1">
        <v>3.8260000000000002E-2</v>
      </c>
      <c r="J3186" s="2" t="s">
        <v>8</v>
      </c>
    </row>
    <row r="3187" spans="1:10" ht="12" customHeight="1" x14ac:dyDescent="0.3">
      <c r="A3187" s="3" t="s">
        <v>56</v>
      </c>
      <c r="B3187" s="1">
        <v>30006007</v>
      </c>
      <c r="C3187" s="1" t="s">
        <v>18</v>
      </c>
      <c r="D3187" s="1">
        <v>30006007</v>
      </c>
      <c r="E3187" s="1" t="s">
        <v>2651</v>
      </c>
      <c r="F3187" s="2">
        <v>1</v>
      </c>
      <c r="G3187" s="2" t="s">
        <v>13</v>
      </c>
      <c r="H3187" s="1">
        <v>3.23</v>
      </c>
      <c r="I3187" s="1">
        <v>3.8260000000000002E-2</v>
      </c>
      <c r="J3187" s="2" t="s">
        <v>8</v>
      </c>
    </row>
    <row r="3188" spans="1:10" ht="12" customHeight="1" x14ac:dyDescent="0.3">
      <c r="A3188" s="3" t="s">
        <v>56</v>
      </c>
      <c r="B3188" s="1">
        <v>30008004</v>
      </c>
      <c r="C3188" s="1" t="s">
        <v>18</v>
      </c>
      <c r="D3188" s="1">
        <v>30008004</v>
      </c>
      <c r="E3188" s="1" t="s">
        <v>2640</v>
      </c>
      <c r="F3188" s="2">
        <v>1</v>
      </c>
      <c r="G3188" s="2" t="s">
        <v>13</v>
      </c>
      <c r="H3188" s="1">
        <v>3.23</v>
      </c>
      <c r="I3188" s="1">
        <v>3.8260000000000002E-2</v>
      </c>
      <c r="J3188" s="2" t="s">
        <v>8</v>
      </c>
    </row>
    <row r="3189" spans="1:10" ht="12" customHeight="1" x14ac:dyDescent="0.3">
      <c r="A3189" s="3" t="s">
        <v>56</v>
      </c>
      <c r="B3189" s="1">
        <v>30006201</v>
      </c>
      <c r="C3189" s="1" t="s">
        <v>18</v>
      </c>
      <c r="D3189" s="1">
        <v>30006201</v>
      </c>
      <c r="E3189" s="1" t="s">
        <v>2652</v>
      </c>
      <c r="F3189" s="2">
        <v>1</v>
      </c>
      <c r="G3189" s="2" t="s">
        <v>13</v>
      </c>
      <c r="H3189" s="1">
        <v>3.23</v>
      </c>
      <c r="I3189" s="1">
        <v>3.8260000000000002E-2</v>
      </c>
      <c r="J3189" s="2" t="s">
        <v>8</v>
      </c>
    </row>
    <row r="3190" spans="1:10" ht="12" customHeight="1" x14ac:dyDescent="0.3">
      <c r="A3190" s="3" t="s">
        <v>56</v>
      </c>
      <c r="B3190" s="1">
        <v>30009604</v>
      </c>
      <c r="C3190" s="1" t="s">
        <v>18</v>
      </c>
      <c r="D3190" s="1">
        <v>30009604</v>
      </c>
      <c r="E3190" s="1" t="s">
        <v>2653</v>
      </c>
      <c r="F3190" s="2">
        <v>1</v>
      </c>
      <c r="G3190" s="2" t="s">
        <v>13</v>
      </c>
      <c r="H3190" s="1">
        <v>3.23</v>
      </c>
      <c r="I3190" s="1">
        <v>3.8260000000000002E-2</v>
      </c>
      <c r="J3190" s="2" t="s">
        <v>8</v>
      </c>
    </row>
    <row r="3191" spans="1:10" ht="12" customHeight="1" x14ac:dyDescent="0.3">
      <c r="A3191" s="3" t="s">
        <v>56</v>
      </c>
      <c r="B3191" s="1">
        <v>30004510</v>
      </c>
      <c r="C3191" s="1" t="s">
        <v>18</v>
      </c>
      <c r="D3191" s="1">
        <v>30004510</v>
      </c>
      <c r="E3191" s="1" t="s">
        <v>2654</v>
      </c>
      <c r="F3191" s="2">
        <v>1</v>
      </c>
      <c r="G3191" s="2" t="s">
        <v>13</v>
      </c>
      <c r="H3191" s="1">
        <v>3.23</v>
      </c>
      <c r="I3191" s="1">
        <v>3.8260000000000002E-2</v>
      </c>
      <c r="J3191" s="2" t="s">
        <v>8</v>
      </c>
    </row>
    <row r="3192" spans="1:10" ht="12" customHeight="1" x14ac:dyDescent="0.3">
      <c r="A3192" s="3" t="s">
        <v>56</v>
      </c>
      <c r="B3192" s="1">
        <v>30004513</v>
      </c>
      <c r="C3192" s="1" t="s">
        <v>18</v>
      </c>
      <c r="D3192" s="1">
        <v>30004513</v>
      </c>
      <c r="E3192" s="1" t="s">
        <v>2655</v>
      </c>
      <c r="F3192" s="2">
        <v>1</v>
      </c>
      <c r="G3192" s="2" t="s">
        <v>13</v>
      </c>
      <c r="H3192" s="1">
        <v>3.23</v>
      </c>
      <c r="I3192" s="1">
        <v>3.8260000000000002E-2</v>
      </c>
      <c r="J3192" s="2" t="s">
        <v>8</v>
      </c>
    </row>
    <row r="3193" spans="1:10" ht="12" customHeight="1" x14ac:dyDescent="0.3">
      <c r="A3193" s="3" t="s">
        <v>56</v>
      </c>
      <c r="B3193" s="1">
        <v>30004516</v>
      </c>
      <c r="C3193" s="1" t="s">
        <v>18</v>
      </c>
      <c r="D3193" s="1">
        <v>30004516</v>
      </c>
      <c r="E3193" s="1" t="s">
        <v>2656</v>
      </c>
      <c r="F3193" s="2">
        <v>1</v>
      </c>
      <c r="G3193" s="2" t="s">
        <v>13</v>
      </c>
      <c r="H3193" s="1">
        <v>3.23</v>
      </c>
      <c r="I3193" s="1">
        <v>3.8260000000000002E-2</v>
      </c>
      <c r="J3193" s="2" t="s">
        <v>8</v>
      </c>
    </row>
    <row r="3194" spans="1:10" ht="12" customHeight="1" x14ac:dyDescent="0.3">
      <c r="A3194" s="3" t="s">
        <v>56</v>
      </c>
      <c r="B3194" s="1">
        <v>30004514</v>
      </c>
      <c r="C3194" s="1" t="s">
        <v>18</v>
      </c>
      <c r="D3194" s="1">
        <v>30004514</v>
      </c>
      <c r="E3194" s="1" t="s">
        <v>2657</v>
      </c>
      <c r="F3194" s="2">
        <v>1</v>
      </c>
      <c r="G3194" s="2" t="s">
        <v>13</v>
      </c>
      <c r="H3194" s="1">
        <v>3.23</v>
      </c>
      <c r="I3194" s="1">
        <v>3.8260000000000002E-2</v>
      </c>
      <c r="J3194" s="2" t="s">
        <v>8</v>
      </c>
    </row>
    <row r="3195" spans="1:10" ht="12" customHeight="1" x14ac:dyDescent="0.3">
      <c r="A3195" s="3" t="s">
        <v>56</v>
      </c>
      <c r="B3195" s="1">
        <v>30002010</v>
      </c>
      <c r="C3195" s="1" t="s">
        <v>18</v>
      </c>
      <c r="D3195" s="1">
        <v>30002010</v>
      </c>
      <c r="E3195" s="1" t="s">
        <v>2658</v>
      </c>
      <c r="F3195" s="2">
        <v>1</v>
      </c>
      <c r="G3195" s="2" t="s">
        <v>13</v>
      </c>
      <c r="H3195" s="1">
        <v>3.23</v>
      </c>
      <c r="I3195" s="1">
        <v>3.8260000000000002E-2</v>
      </c>
      <c r="J3195" s="2" t="s">
        <v>8</v>
      </c>
    </row>
    <row r="3196" spans="1:10" ht="12" customHeight="1" x14ac:dyDescent="0.3">
      <c r="A3196" s="3" t="s">
        <v>56</v>
      </c>
      <c r="B3196" s="1">
        <v>30002009</v>
      </c>
      <c r="C3196" s="1" t="s">
        <v>18</v>
      </c>
      <c r="D3196" s="1">
        <v>30002009</v>
      </c>
      <c r="E3196" s="1" t="s">
        <v>2659</v>
      </c>
      <c r="F3196" s="2">
        <v>1</v>
      </c>
      <c r="G3196" s="2" t="s">
        <v>13</v>
      </c>
      <c r="H3196" s="1">
        <v>3.23</v>
      </c>
      <c r="I3196" s="1">
        <v>3.8260000000000002E-2</v>
      </c>
      <c r="J3196" s="2" t="s">
        <v>8</v>
      </c>
    </row>
    <row r="3197" spans="1:10" ht="12" customHeight="1" x14ac:dyDescent="0.3">
      <c r="A3197" s="3" t="s">
        <v>56</v>
      </c>
      <c r="B3197" s="1">
        <v>30002007</v>
      </c>
      <c r="C3197" s="1" t="s">
        <v>18</v>
      </c>
      <c r="D3197" s="1">
        <v>30002007</v>
      </c>
      <c r="E3197" s="1" t="s">
        <v>2660</v>
      </c>
      <c r="F3197" s="2">
        <v>1</v>
      </c>
      <c r="G3197" s="2" t="s">
        <v>13</v>
      </c>
      <c r="H3197" s="1">
        <v>3.23</v>
      </c>
      <c r="I3197" s="1">
        <v>3.8260000000000002E-2</v>
      </c>
      <c r="J3197" s="2" t="s">
        <v>8</v>
      </c>
    </row>
    <row r="3198" spans="1:10" ht="12" customHeight="1" x14ac:dyDescent="0.3">
      <c r="A3198" s="3" t="s">
        <v>56</v>
      </c>
      <c r="B3198" s="1">
        <v>30002005</v>
      </c>
      <c r="C3198" s="1" t="s">
        <v>18</v>
      </c>
      <c r="D3198" s="1">
        <v>30002005</v>
      </c>
      <c r="E3198" s="1" t="s">
        <v>2661</v>
      </c>
      <c r="F3198" s="2">
        <v>1</v>
      </c>
      <c r="G3198" s="2" t="s">
        <v>13</v>
      </c>
      <c r="H3198" s="1">
        <v>3.23</v>
      </c>
      <c r="I3198" s="1">
        <v>3.8260000000000002E-2</v>
      </c>
      <c r="J3198" s="2" t="s">
        <v>8</v>
      </c>
    </row>
    <row r="3199" spans="1:10" ht="12" customHeight="1" x14ac:dyDescent="0.3">
      <c r="A3199" s="3" t="s">
        <v>56</v>
      </c>
      <c r="B3199" s="1">
        <v>30072001</v>
      </c>
      <c r="C3199" s="1" t="s">
        <v>18</v>
      </c>
      <c r="D3199" s="1">
        <v>30072001</v>
      </c>
      <c r="E3199" s="1" t="s">
        <v>2662</v>
      </c>
      <c r="F3199" s="2">
        <v>1</v>
      </c>
      <c r="G3199" s="2" t="s">
        <v>13</v>
      </c>
      <c r="H3199" s="1">
        <v>3.23</v>
      </c>
      <c r="I3199" s="1">
        <v>3.8260000000000002E-2</v>
      </c>
      <c r="J3199" s="2" t="s">
        <v>8</v>
      </c>
    </row>
    <row r="3200" spans="1:10" ht="12" customHeight="1" x14ac:dyDescent="0.3">
      <c r="A3200" s="3" t="s">
        <v>56</v>
      </c>
      <c r="B3200" s="1">
        <v>30072002</v>
      </c>
      <c r="C3200" s="1" t="s">
        <v>18</v>
      </c>
      <c r="D3200" s="1">
        <v>30072002</v>
      </c>
      <c r="E3200" s="1" t="s">
        <v>2663</v>
      </c>
      <c r="F3200" s="2">
        <v>1</v>
      </c>
      <c r="G3200" s="2" t="s">
        <v>13</v>
      </c>
      <c r="H3200" s="1">
        <v>3.23</v>
      </c>
      <c r="I3200" s="1">
        <v>3.8260000000000002E-2</v>
      </c>
      <c r="J3200" s="2" t="s">
        <v>8</v>
      </c>
    </row>
    <row r="3201" spans="1:10" ht="12" customHeight="1" x14ac:dyDescent="0.3">
      <c r="A3201" s="3" t="s">
        <v>56</v>
      </c>
      <c r="B3201" s="1">
        <v>30082008</v>
      </c>
      <c r="C3201" s="1" t="s">
        <v>18</v>
      </c>
      <c r="D3201" s="1">
        <v>30082008</v>
      </c>
      <c r="E3201" s="1" t="s">
        <v>2664</v>
      </c>
      <c r="F3201" s="2">
        <v>1</v>
      </c>
      <c r="G3201" s="2" t="s">
        <v>13</v>
      </c>
      <c r="H3201" s="1">
        <v>3.23</v>
      </c>
      <c r="I3201" s="1">
        <v>3.8260000000000002E-2</v>
      </c>
      <c r="J3201" s="2" t="s">
        <v>8</v>
      </c>
    </row>
    <row r="3202" spans="1:10" ht="12" customHeight="1" x14ac:dyDescent="0.3">
      <c r="A3202" s="3" t="s">
        <v>56</v>
      </c>
      <c r="B3202" s="1">
        <v>30082009</v>
      </c>
      <c r="C3202" s="1" t="s">
        <v>18</v>
      </c>
      <c r="D3202" s="1">
        <v>30082009</v>
      </c>
      <c r="E3202" s="1" t="s">
        <v>2665</v>
      </c>
      <c r="F3202" s="2">
        <v>1</v>
      </c>
      <c r="G3202" s="2" t="s">
        <v>13</v>
      </c>
      <c r="H3202" s="1">
        <v>3.23</v>
      </c>
      <c r="I3202" s="1">
        <v>3.8260000000000002E-2</v>
      </c>
      <c r="J3202" s="2" t="s">
        <v>8</v>
      </c>
    </row>
    <row r="3203" spans="1:10" ht="12" customHeight="1" x14ac:dyDescent="0.3">
      <c r="A3203" s="3" t="s">
        <v>56</v>
      </c>
      <c r="B3203" s="1">
        <v>30072006</v>
      </c>
      <c r="C3203" s="1" t="s">
        <v>18</v>
      </c>
      <c r="D3203" s="1">
        <v>30072006</v>
      </c>
      <c r="E3203" s="1" t="s">
        <v>2666</v>
      </c>
      <c r="F3203" s="2">
        <v>1</v>
      </c>
      <c r="G3203" s="2" t="s">
        <v>13</v>
      </c>
      <c r="H3203" s="1">
        <v>3.23</v>
      </c>
      <c r="I3203" s="1">
        <v>3.8260000000000002E-2</v>
      </c>
      <c r="J3203" s="2" t="s">
        <v>8</v>
      </c>
    </row>
    <row r="3204" spans="1:10" ht="12" customHeight="1" x14ac:dyDescent="0.3">
      <c r="A3204" s="3" t="s">
        <v>56</v>
      </c>
      <c r="B3204" s="1">
        <v>30050002</v>
      </c>
      <c r="C3204" s="1" t="s">
        <v>18</v>
      </c>
      <c r="D3204" s="1">
        <v>30050002</v>
      </c>
      <c r="E3204" s="1" t="s">
        <v>2667</v>
      </c>
      <c r="F3204" s="2">
        <v>1</v>
      </c>
      <c r="G3204" s="2" t="s">
        <v>13</v>
      </c>
      <c r="H3204" s="1">
        <v>3.23</v>
      </c>
      <c r="I3204" s="1">
        <v>3.8260000000000002E-2</v>
      </c>
      <c r="J3204" s="2" t="s">
        <v>8</v>
      </c>
    </row>
    <row r="3205" spans="1:10" ht="12" customHeight="1" x14ac:dyDescent="0.3">
      <c r="A3205" s="3" t="s">
        <v>56</v>
      </c>
      <c r="B3205" s="1">
        <v>30050003</v>
      </c>
      <c r="C3205" s="1" t="s">
        <v>18</v>
      </c>
      <c r="D3205" s="1">
        <v>30050003</v>
      </c>
      <c r="E3205" s="1" t="s">
        <v>2668</v>
      </c>
      <c r="F3205" s="2">
        <v>1</v>
      </c>
      <c r="G3205" s="2" t="s">
        <v>13</v>
      </c>
      <c r="H3205" s="1">
        <v>3.23</v>
      </c>
      <c r="I3205" s="1">
        <v>3.8260000000000002E-2</v>
      </c>
      <c r="J3205" s="2" t="s">
        <v>8</v>
      </c>
    </row>
    <row r="3206" spans="1:10" ht="12" customHeight="1" x14ac:dyDescent="0.3">
      <c r="A3206" s="3" t="s">
        <v>56</v>
      </c>
      <c r="B3206" s="1">
        <v>30050004</v>
      </c>
      <c r="C3206" s="1" t="s">
        <v>18</v>
      </c>
      <c r="D3206" s="1">
        <v>30050004</v>
      </c>
      <c r="E3206" s="1" t="s">
        <v>2669</v>
      </c>
      <c r="F3206" s="2">
        <v>1</v>
      </c>
      <c r="G3206" s="2" t="s">
        <v>13</v>
      </c>
      <c r="H3206" s="1">
        <v>3.23</v>
      </c>
      <c r="I3206" s="1">
        <v>3.8260000000000002E-2</v>
      </c>
      <c r="J3206" s="2" t="s">
        <v>8</v>
      </c>
    </row>
    <row r="3207" spans="1:10" ht="12" customHeight="1" x14ac:dyDescent="0.3">
      <c r="A3207" s="3" t="s">
        <v>56</v>
      </c>
      <c r="B3207" s="1">
        <v>30052002</v>
      </c>
      <c r="C3207" s="1" t="s">
        <v>18</v>
      </c>
      <c r="D3207" s="1">
        <v>30052002</v>
      </c>
      <c r="E3207" s="1" t="s">
        <v>2670</v>
      </c>
      <c r="F3207" s="2">
        <v>1</v>
      </c>
      <c r="G3207" s="2" t="s">
        <v>13</v>
      </c>
      <c r="H3207" s="1">
        <v>3.23</v>
      </c>
      <c r="I3207" s="1">
        <v>3.8260000000000002E-2</v>
      </c>
      <c r="J3207" s="2" t="s">
        <v>8</v>
      </c>
    </row>
    <row r="3208" spans="1:10" ht="12" customHeight="1" x14ac:dyDescent="0.3">
      <c r="A3208" s="3" t="s">
        <v>56</v>
      </c>
      <c r="B3208" s="1">
        <v>30052003</v>
      </c>
      <c r="C3208" s="1" t="s">
        <v>18</v>
      </c>
      <c r="D3208" s="1">
        <v>30052003</v>
      </c>
      <c r="E3208" s="1" t="s">
        <v>2671</v>
      </c>
      <c r="F3208" s="2">
        <v>1</v>
      </c>
      <c r="G3208" s="2" t="s">
        <v>13</v>
      </c>
      <c r="H3208" s="1">
        <v>3.23</v>
      </c>
      <c r="I3208" s="1">
        <v>3.8260000000000002E-2</v>
      </c>
      <c r="J3208" s="2" t="s">
        <v>8</v>
      </c>
    </row>
    <row r="3209" spans="1:10" ht="12" customHeight="1" x14ac:dyDescent="0.3">
      <c r="A3209" s="3" t="s">
        <v>56</v>
      </c>
      <c r="B3209" s="1">
        <v>30052001</v>
      </c>
      <c r="C3209" s="1" t="s">
        <v>18</v>
      </c>
      <c r="D3209" s="1">
        <v>30052001</v>
      </c>
      <c r="E3209" s="1" t="s">
        <v>2672</v>
      </c>
      <c r="F3209" s="2">
        <v>1</v>
      </c>
      <c r="G3209" s="2" t="s">
        <v>13</v>
      </c>
      <c r="H3209" s="1">
        <v>3.23</v>
      </c>
      <c r="I3209" s="1">
        <v>3.8260000000000002E-2</v>
      </c>
      <c r="J3209" s="2" t="s">
        <v>8</v>
      </c>
    </row>
    <row r="3210" spans="1:10" ht="12" customHeight="1" x14ac:dyDescent="0.3">
      <c r="A3210" s="3" t="s">
        <v>56</v>
      </c>
      <c r="B3210" s="1">
        <v>30050001</v>
      </c>
      <c r="C3210" s="1" t="s">
        <v>18</v>
      </c>
      <c r="D3210" s="1">
        <v>30050001</v>
      </c>
      <c r="E3210" s="1" t="s">
        <v>2673</v>
      </c>
      <c r="F3210" s="2">
        <v>1</v>
      </c>
      <c r="G3210" s="2" t="s">
        <v>13</v>
      </c>
      <c r="H3210" s="1">
        <v>3.23</v>
      </c>
      <c r="I3210" s="1">
        <v>3.8260000000000002E-2</v>
      </c>
      <c r="J3210" s="2" t="s">
        <v>8</v>
      </c>
    </row>
    <row r="3211" spans="1:10" ht="12" customHeight="1" x14ac:dyDescent="0.3">
      <c r="A3211" s="3" t="s">
        <v>56</v>
      </c>
      <c r="B3211" s="1">
        <v>30050005</v>
      </c>
      <c r="C3211" s="1" t="s">
        <v>18</v>
      </c>
      <c r="D3211" s="1">
        <v>30050005</v>
      </c>
      <c r="E3211" s="1" t="s">
        <v>2674</v>
      </c>
      <c r="F3211" s="2">
        <v>1</v>
      </c>
      <c r="G3211" s="2" t="s">
        <v>13</v>
      </c>
      <c r="H3211" s="1">
        <v>3.23</v>
      </c>
      <c r="I3211" s="1">
        <v>3.8260000000000002E-2</v>
      </c>
      <c r="J3211" s="2" t="s">
        <v>8</v>
      </c>
    </row>
    <row r="3212" spans="1:10" ht="12" customHeight="1" x14ac:dyDescent="0.3">
      <c r="A3212" s="3" t="s">
        <v>56</v>
      </c>
      <c r="B3212" s="1">
        <v>30026001</v>
      </c>
      <c r="C3212" s="1" t="s">
        <v>18</v>
      </c>
      <c r="D3212" s="1">
        <v>30026001</v>
      </c>
      <c r="E3212" s="1" t="s">
        <v>2675</v>
      </c>
      <c r="F3212" s="2">
        <v>1</v>
      </c>
      <c r="G3212" s="2" t="s">
        <v>13</v>
      </c>
      <c r="H3212" s="1">
        <v>3.23</v>
      </c>
      <c r="I3212" s="1">
        <v>3.8260000000000002E-2</v>
      </c>
      <c r="J3212" s="2" t="s">
        <v>8</v>
      </c>
    </row>
    <row r="3213" spans="1:10" ht="12" customHeight="1" x14ac:dyDescent="0.3">
      <c r="A3213" s="3" t="s">
        <v>56</v>
      </c>
      <c r="B3213" s="1">
        <v>30026002</v>
      </c>
      <c r="C3213" s="1" t="s">
        <v>18</v>
      </c>
      <c r="D3213" s="1">
        <v>30026002</v>
      </c>
      <c r="E3213" s="1" t="s">
        <v>2676</v>
      </c>
      <c r="F3213" s="2">
        <v>1</v>
      </c>
      <c r="G3213" s="2" t="s">
        <v>13</v>
      </c>
      <c r="H3213" s="1">
        <v>3.23</v>
      </c>
      <c r="I3213" s="1">
        <v>3.8260000000000002E-2</v>
      </c>
      <c r="J3213" s="2" t="s">
        <v>8</v>
      </c>
    </row>
    <row r="3214" spans="1:10" ht="12" customHeight="1" x14ac:dyDescent="0.3">
      <c r="A3214" s="3" t="s">
        <v>56</v>
      </c>
      <c r="B3214" s="1">
        <v>30026003</v>
      </c>
      <c r="C3214" s="1" t="s">
        <v>18</v>
      </c>
      <c r="D3214" s="1">
        <v>30026003</v>
      </c>
      <c r="E3214" s="1" t="s">
        <v>2677</v>
      </c>
      <c r="F3214" s="2">
        <v>1</v>
      </c>
      <c r="G3214" s="2" t="s">
        <v>13</v>
      </c>
      <c r="H3214" s="1">
        <v>3.23</v>
      </c>
      <c r="I3214" s="1">
        <v>3.8260000000000002E-2</v>
      </c>
      <c r="J3214" s="2" t="s">
        <v>8</v>
      </c>
    </row>
    <row r="3215" spans="1:10" ht="12" customHeight="1" x14ac:dyDescent="0.3">
      <c r="A3215" s="3" t="s">
        <v>56</v>
      </c>
      <c r="B3215" s="1">
        <v>30026004</v>
      </c>
      <c r="C3215" s="1" t="s">
        <v>18</v>
      </c>
      <c r="D3215" s="1">
        <v>30026004</v>
      </c>
      <c r="E3215" s="1" t="s">
        <v>2678</v>
      </c>
      <c r="F3215" s="2">
        <v>1</v>
      </c>
      <c r="G3215" s="2" t="s">
        <v>13</v>
      </c>
      <c r="H3215" s="1">
        <v>3.23</v>
      </c>
      <c r="I3215" s="1">
        <v>3.8260000000000002E-2</v>
      </c>
      <c r="J3215" s="2" t="s">
        <v>8</v>
      </c>
    </row>
    <row r="3216" spans="1:10" ht="12" customHeight="1" x14ac:dyDescent="0.3">
      <c r="A3216" s="3" t="s">
        <v>56</v>
      </c>
      <c r="B3216" s="1">
        <v>30026005</v>
      </c>
      <c r="C3216" s="1" t="s">
        <v>18</v>
      </c>
      <c r="D3216" s="1">
        <v>30026005</v>
      </c>
      <c r="E3216" s="1" t="s">
        <v>2679</v>
      </c>
      <c r="F3216" s="2">
        <v>1</v>
      </c>
      <c r="G3216" s="2" t="s">
        <v>13</v>
      </c>
      <c r="H3216" s="1">
        <v>3.23</v>
      </c>
      <c r="I3216" s="1">
        <v>3.8260000000000002E-2</v>
      </c>
      <c r="J3216" s="2" t="s">
        <v>8</v>
      </c>
    </row>
    <row r="3217" spans="1:10" ht="12" customHeight="1" x14ac:dyDescent="0.3">
      <c r="A3217" s="3" t="s">
        <v>56</v>
      </c>
      <c r="B3217" s="1">
        <v>30020001</v>
      </c>
      <c r="C3217" s="1" t="s">
        <v>18</v>
      </c>
      <c r="D3217" s="1">
        <v>30020001</v>
      </c>
      <c r="E3217" s="1" t="s">
        <v>2680</v>
      </c>
      <c r="F3217" s="2">
        <v>1</v>
      </c>
      <c r="G3217" s="2" t="s">
        <v>13</v>
      </c>
      <c r="H3217" s="1">
        <v>3.23</v>
      </c>
      <c r="I3217" s="1">
        <v>3.8260000000000002E-2</v>
      </c>
      <c r="J3217" s="2" t="s">
        <v>8</v>
      </c>
    </row>
    <row r="3218" spans="1:10" ht="12" customHeight="1" x14ac:dyDescent="0.3">
      <c r="A3218" s="3" t="s">
        <v>56</v>
      </c>
      <c r="B3218" s="1">
        <v>30020002</v>
      </c>
      <c r="C3218" s="1" t="s">
        <v>18</v>
      </c>
      <c r="D3218" s="1">
        <v>30020002</v>
      </c>
      <c r="E3218" s="1" t="s">
        <v>2681</v>
      </c>
      <c r="F3218" s="2">
        <v>1</v>
      </c>
      <c r="G3218" s="2" t="s">
        <v>13</v>
      </c>
      <c r="H3218" s="1">
        <v>3.23</v>
      </c>
      <c r="I3218" s="1">
        <v>3.8260000000000002E-2</v>
      </c>
      <c r="J3218" s="2" t="s">
        <v>8</v>
      </c>
    </row>
    <row r="3219" spans="1:10" ht="12" customHeight="1" x14ac:dyDescent="0.3">
      <c r="A3219" s="3" t="s">
        <v>56</v>
      </c>
      <c r="B3219" s="1">
        <v>30020004</v>
      </c>
      <c r="C3219" s="1" t="s">
        <v>18</v>
      </c>
      <c r="D3219" s="1">
        <v>30020004</v>
      </c>
      <c r="E3219" s="1" t="s">
        <v>2682</v>
      </c>
      <c r="F3219" s="2">
        <v>1</v>
      </c>
      <c r="G3219" s="2" t="s">
        <v>13</v>
      </c>
      <c r="H3219" s="1">
        <v>3.23</v>
      </c>
      <c r="I3219" s="1">
        <v>3.8260000000000002E-2</v>
      </c>
      <c r="J3219" s="2" t="s">
        <v>8</v>
      </c>
    </row>
    <row r="3220" spans="1:10" ht="12" customHeight="1" x14ac:dyDescent="0.3">
      <c r="A3220" s="3" t="s">
        <v>56</v>
      </c>
      <c r="B3220" s="1">
        <v>30022001</v>
      </c>
      <c r="C3220" s="1" t="s">
        <v>18</v>
      </c>
      <c r="D3220" s="1">
        <v>30022001</v>
      </c>
      <c r="E3220" s="1" t="s">
        <v>2683</v>
      </c>
      <c r="F3220" s="2">
        <v>1</v>
      </c>
      <c r="G3220" s="2" t="s">
        <v>13</v>
      </c>
      <c r="H3220" s="1">
        <v>3.23</v>
      </c>
      <c r="I3220" s="1">
        <v>3.8260000000000002E-2</v>
      </c>
      <c r="J3220" s="2" t="s">
        <v>8</v>
      </c>
    </row>
    <row r="3221" spans="1:10" ht="12" customHeight="1" x14ac:dyDescent="0.3">
      <c r="A3221" s="3" t="s">
        <v>56</v>
      </c>
      <c r="B3221" s="1">
        <v>30022002</v>
      </c>
      <c r="C3221" s="1" t="s">
        <v>18</v>
      </c>
      <c r="D3221" s="1">
        <v>30022002</v>
      </c>
      <c r="E3221" s="1" t="s">
        <v>2684</v>
      </c>
      <c r="F3221" s="2">
        <v>1</v>
      </c>
      <c r="G3221" s="2" t="s">
        <v>13</v>
      </c>
      <c r="H3221" s="1">
        <v>3.23</v>
      </c>
      <c r="I3221" s="1">
        <v>3.8260000000000002E-2</v>
      </c>
      <c r="J3221" s="2" t="s">
        <v>8</v>
      </c>
    </row>
    <row r="3222" spans="1:10" ht="12" customHeight="1" x14ac:dyDescent="0.3">
      <c r="A3222" s="3" t="s">
        <v>56</v>
      </c>
      <c r="B3222" s="1">
        <v>30024001</v>
      </c>
      <c r="C3222" s="1" t="s">
        <v>18</v>
      </c>
      <c r="D3222" s="1">
        <v>30024001</v>
      </c>
      <c r="E3222" s="1" t="s">
        <v>2685</v>
      </c>
      <c r="F3222" s="2">
        <v>1</v>
      </c>
      <c r="G3222" s="2" t="s">
        <v>13</v>
      </c>
      <c r="H3222" s="1">
        <v>3.23</v>
      </c>
      <c r="I3222" s="1">
        <v>3.8260000000000002E-2</v>
      </c>
      <c r="J3222" s="2" t="s">
        <v>8</v>
      </c>
    </row>
    <row r="3223" spans="1:10" ht="12" customHeight="1" x14ac:dyDescent="0.3">
      <c r="A3223" s="3" t="s">
        <v>56</v>
      </c>
      <c r="B3223" s="1">
        <v>30083202</v>
      </c>
      <c r="C3223" s="1" t="s">
        <v>18</v>
      </c>
      <c r="D3223" s="1">
        <v>30083202</v>
      </c>
      <c r="E3223" s="1" t="s">
        <v>2686</v>
      </c>
      <c r="F3223" s="2">
        <v>1</v>
      </c>
      <c r="G3223" s="2" t="s">
        <v>13</v>
      </c>
      <c r="H3223" s="1">
        <v>3.23</v>
      </c>
      <c r="I3223" s="1">
        <v>3.8260000000000002E-2</v>
      </c>
      <c r="J3223" s="2" t="s">
        <v>8</v>
      </c>
    </row>
    <row r="3224" spans="1:10" ht="12" customHeight="1" x14ac:dyDescent="0.3">
      <c r="A3224" s="3" t="s">
        <v>56</v>
      </c>
      <c r="B3224" s="1">
        <v>30083208</v>
      </c>
      <c r="C3224" s="1" t="s">
        <v>18</v>
      </c>
      <c r="D3224" s="1">
        <v>30083208</v>
      </c>
      <c r="E3224" s="1" t="s">
        <v>2687</v>
      </c>
      <c r="F3224" s="2">
        <v>1</v>
      </c>
      <c r="G3224" s="2" t="s">
        <v>13</v>
      </c>
      <c r="H3224" s="1">
        <v>3.23</v>
      </c>
      <c r="I3224" s="1">
        <v>3.8260000000000002E-2</v>
      </c>
      <c r="J3224" s="2" t="s">
        <v>8</v>
      </c>
    </row>
    <row r="3225" spans="1:10" ht="12" customHeight="1" x14ac:dyDescent="0.3">
      <c r="A3225" s="3" t="s">
        <v>56</v>
      </c>
      <c r="B3225" s="1">
        <v>30030005</v>
      </c>
      <c r="C3225" s="1" t="s">
        <v>18</v>
      </c>
      <c r="D3225" s="1">
        <v>30030005</v>
      </c>
      <c r="E3225" s="1" t="s">
        <v>2688</v>
      </c>
      <c r="F3225" s="2">
        <v>1</v>
      </c>
      <c r="G3225" s="2" t="s">
        <v>13</v>
      </c>
      <c r="H3225" s="1">
        <v>3.23</v>
      </c>
      <c r="I3225" s="1">
        <v>3.8260000000000002E-2</v>
      </c>
      <c r="J3225" s="2" t="s">
        <v>8</v>
      </c>
    </row>
    <row r="3226" spans="1:10" ht="12" customHeight="1" x14ac:dyDescent="0.3">
      <c r="A3226" s="3" t="s">
        <v>56</v>
      </c>
      <c r="B3226" s="1">
        <v>30030011</v>
      </c>
      <c r="C3226" s="1" t="s">
        <v>18</v>
      </c>
      <c r="D3226" s="1">
        <v>30030011</v>
      </c>
      <c r="E3226" s="1" t="s">
        <v>2689</v>
      </c>
      <c r="F3226" s="2">
        <v>1</v>
      </c>
      <c r="G3226" s="2" t="s">
        <v>13</v>
      </c>
      <c r="H3226" s="1">
        <v>3.23</v>
      </c>
      <c r="I3226" s="1">
        <v>3.8260000000000002E-2</v>
      </c>
      <c r="J3226" s="2" t="s">
        <v>8</v>
      </c>
    </row>
    <row r="3227" spans="1:10" ht="12" customHeight="1" x14ac:dyDescent="0.3">
      <c r="A3227" s="3" t="s">
        <v>56</v>
      </c>
      <c r="B3227" s="1">
        <v>30030012</v>
      </c>
      <c r="C3227" s="1" t="s">
        <v>18</v>
      </c>
      <c r="D3227" s="1">
        <v>30030012</v>
      </c>
      <c r="E3227" s="1" t="s">
        <v>2690</v>
      </c>
      <c r="F3227" s="2">
        <v>1</v>
      </c>
      <c r="G3227" s="2" t="s">
        <v>13</v>
      </c>
      <c r="H3227" s="1">
        <v>3.23</v>
      </c>
      <c r="I3227" s="1">
        <v>3.8260000000000002E-2</v>
      </c>
      <c r="J3227" s="2" t="s">
        <v>8</v>
      </c>
    </row>
    <row r="3228" spans="1:10" ht="12" customHeight="1" x14ac:dyDescent="0.3">
      <c r="A3228" s="3" t="s">
        <v>56</v>
      </c>
      <c r="B3228" s="1">
        <v>30032005</v>
      </c>
      <c r="C3228" s="1" t="s">
        <v>18</v>
      </c>
      <c r="D3228" s="1">
        <v>30032005</v>
      </c>
      <c r="E3228" s="1" t="s">
        <v>2691</v>
      </c>
      <c r="F3228" s="2">
        <v>1</v>
      </c>
      <c r="G3228" s="2" t="s">
        <v>13</v>
      </c>
      <c r="H3228" s="1">
        <v>3.23</v>
      </c>
      <c r="I3228" s="1">
        <v>3.8260000000000002E-2</v>
      </c>
      <c r="J3228" s="2" t="s">
        <v>8</v>
      </c>
    </row>
    <row r="3229" spans="1:10" ht="12" customHeight="1" x14ac:dyDescent="0.3">
      <c r="A3229" s="3" t="s">
        <v>56</v>
      </c>
      <c r="B3229" s="1">
        <v>30032011</v>
      </c>
      <c r="C3229" s="1" t="s">
        <v>18</v>
      </c>
      <c r="D3229" s="1">
        <v>30032011</v>
      </c>
      <c r="E3229" s="1" t="s">
        <v>2692</v>
      </c>
      <c r="F3229" s="2">
        <v>1</v>
      </c>
      <c r="G3229" s="2" t="s">
        <v>13</v>
      </c>
      <c r="H3229" s="1">
        <v>3.23</v>
      </c>
      <c r="I3229" s="1">
        <v>3.8260000000000002E-2</v>
      </c>
      <c r="J3229" s="2" t="s">
        <v>8</v>
      </c>
    </row>
    <row r="3230" spans="1:10" ht="12" customHeight="1" x14ac:dyDescent="0.3">
      <c r="A3230" s="3" t="s">
        <v>56</v>
      </c>
      <c r="B3230" s="1">
        <v>30032012</v>
      </c>
      <c r="C3230" s="1" t="s">
        <v>18</v>
      </c>
      <c r="D3230" s="1">
        <v>30032012</v>
      </c>
      <c r="E3230" s="1" t="s">
        <v>2693</v>
      </c>
      <c r="F3230" s="2">
        <v>1</v>
      </c>
      <c r="G3230" s="2" t="s">
        <v>13</v>
      </c>
      <c r="H3230" s="1">
        <v>3.23</v>
      </c>
      <c r="I3230" s="1">
        <v>3.8260000000000002E-2</v>
      </c>
      <c r="J3230" s="2" t="s">
        <v>8</v>
      </c>
    </row>
    <row r="3231" spans="1:10" ht="12" customHeight="1" x14ac:dyDescent="0.3">
      <c r="A3231" s="3" t="s">
        <v>56</v>
      </c>
      <c r="B3231" s="1">
        <v>30034007</v>
      </c>
      <c r="C3231" s="1" t="s">
        <v>18</v>
      </c>
      <c r="D3231" s="1">
        <v>30034007</v>
      </c>
      <c r="E3231" s="1" t="s">
        <v>2694</v>
      </c>
      <c r="F3231" s="2">
        <v>1</v>
      </c>
      <c r="G3231" s="2" t="s">
        <v>13</v>
      </c>
      <c r="H3231" s="1">
        <v>3.23</v>
      </c>
      <c r="I3231" s="1">
        <v>3.8260000000000002E-2</v>
      </c>
      <c r="J3231" s="2" t="s">
        <v>8</v>
      </c>
    </row>
    <row r="3232" spans="1:10" ht="12" customHeight="1" x14ac:dyDescent="0.3">
      <c r="A3232" s="3" t="s">
        <v>56</v>
      </c>
      <c r="B3232" s="1">
        <v>30032107</v>
      </c>
      <c r="C3232" s="1" t="s">
        <v>18</v>
      </c>
      <c r="D3232" s="1">
        <v>30032107</v>
      </c>
      <c r="E3232" s="1" t="s">
        <v>2695</v>
      </c>
      <c r="F3232" s="2">
        <v>1</v>
      </c>
      <c r="G3232" s="2" t="s">
        <v>13</v>
      </c>
      <c r="H3232" s="1">
        <v>3.23</v>
      </c>
      <c r="I3232" s="1">
        <v>3.8260000000000002E-2</v>
      </c>
      <c r="J3232" s="2" t="s">
        <v>8</v>
      </c>
    </row>
    <row r="3233" spans="1:10" ht="12" customHeight="1" x14ac:dyDescent="0.3">
      <c r="A3233" s="3" t="s">
        <v>56</v>
      </c>
      <c r="B3233" s="1">
        <v>30034107</v>
      </c>
      <c r="C3233" s="1" t="s">
        <v>18</v>
      </c>
      <c r="D3233" s="1">
        <v>30034107</v>
      </c>
      <c r="E3233" s="1" t="s">
        <v>2696</v>
      </c>
      <c r="F3233" s="2">
        <v>1</v>
      </c>
      <c r="G3233" s="2" t="s">
        <v>13</v>
      </c>
      <c r="H3233" s="1">
        <v>3.23</v>
      </c>
      <c r="I3233" s="1">
        <v>3.8260000000000002E-2</v>
      </c>
      <c r="J3233" s="2" t="s">
        <v>8</v>
      </c>
    </row>
    <row r="3234" spans="1:10" ht="12" customHeight="1" x14ac:dyDescent="0.3">
      <c r="A3234" s="3" t="s">
        <v>56</v>
      </c>
      <c r="B3234" s="1">
        <v>30036107</v>
      </c>
      <c r="C3234" s="1" t="s">
        <v>18</v>
      </c>
      <c r="D3234" s="1">
        <v>30036107</v>
      </c>
      <c r="E3234" s="1" t="s">
        <v>2697</v>
      </c>
      <c r="F3234" s="2">
        <v>1</v>
      </c>
      <c r="G3234" s="2" t="s">
        <v>13</v>
      </c>
      <c r="H3234" s="1">
        <v>3.23</v>
      </c>
      <c r="I3234" s="1">
        <v>3.8260000000000002E-2</v>
      </c>
      <c r="J3234" s="2" t="s">
        <v>8</v>
      </c>
    </row>
    <row r="3235" spans="1:10" ht="12" customHeight="1" x14ac:dyDescent="0.3">
      <c r="A3235" s="3" t="s">
        <v>56</v>
      </c>
      <c r="B3235" s="1">
        <v>30030107</v>
      </c>
      <c r="C3235" s="1" t="s">
        <v>18</v>
      </c>
      <c r="D3235" s="1">
        <v>30030107</v>
      </c>
      <c r="E3235" s="1" t="s">
        <v>2128</v>
      </c>
      <c r="F3235" s="2">
        <v>1</v>
      </c>
      <c r="G3235" s="2" t="s">
        <v>13</v>
      </c>
      <c r="H3235" s="1">
        <v>3.23</v>
      </c>
      <c r="I3235" s="1">
        <v>3.8260000000000002E-2</v>
      </c>
      <c r="J3235" s="2" t="s">
        <v>8</v>
      </c>
    </row>
    <row r="3236" spans="1:10" ht="12" customHeight="1" x14ac:dyDescent="0.3">
      <c r="A3236" s="3" t="s">
        <v>56</v>
      </c>
      <c r="B3236" s="1">
        <v>30012004</v>
      </c>
      <c r="C3236" s="1" t="s">
        <v>18</v>
      </c>
      <c r="D3236" s="1">
        <v>30012004</v>
      </c>
      <c r="E3236" s="1" t="s">
        <v>721</v>
      </c>
      <c r="F3236" s="2">
        <v>1</v>
      </c>
      <c r="G3236" s="2" t="s">
        <v>13</v>
      </c>
      <c r="H3236" s="1">
        <v>3.23</v>
      </c>
      <c r="I3236" s="1">
        <v>3.8260000000000002E-2</v>
      </c>
      <c r="J3236" s="2" t="s">
        <v>8</v>
      </c>
    </row>
    <row r="3237" spans="1:10" ht="12" customHeight="1" x14ac:dyDescent="0.3">
      <c r="A3237" s="3" t="s">
        <v>56</v>
      </c>
      <c r="B3237" s="1">
        <v>30016006</v>
      </c>
      <c r="C3237" s="1" t="s">
        <v>18</v>
      </c>
      <c r="D3237" s="1">
        <v>30016006</v>
      </c>
      <c r="E3237" s="1" t="s">
        <v>722</v>
      </c>
      <c r="F3237" s="2">
        <v>1</v>
      </c>
      <c r="G3237" s="2" t="s">
        <v>13</v>
      </c>
      <c r="H3237" s="1">
        <v>3.23</v>
      </c>
      <c r="I3237" s="1">
        <v>3.8260000000000002E-2</v>
      </c>
      <c r="J3237" s="2" t="s">
        <v>8</v>
      </c>
    </row>
    <row r="3238" spans="1:10" ht="12" customHeight="1" x14ac:dyDescent="0.3">
      <c r="A3238" s="3" t="s">
        <v>56</v>
      </c>
      <c r="B3238" s="1">
        <v>30016005</v>
      </c>
      <c r="C3238" s="1" t="s">
        <v>18</v>
      </c>
      <c r="D3238" s="1">
        <v>30016005</v>
      </c>
      <c r="E3238" s="1" t="s">
        <v>723</v>
      </c>
      <c r="F3238" s="2">
        <v>1</v>
      </c>
      <c r="G3238" s="2" t="s">
        <v>13</v>
      </c>
      <c r="H3238" s="1">
        <v>3.23</v>
      </c>
      <c r="I3238" s="1">
        <v>3.8260000000000002E-2</v>
      </c>
      <c r="J3238" s="2" t="s">
        <v>8</v>
      </c>
    </row>
    <row r="3239" spans="1:10" ht="12" customHeight="1" x14ac:dyDescent="0.3">
      <c r="A3239" s="3" t="s">
        <v>56</v>
      </c>
      <c r="B3239" s="1">
        <v>30016001</v>
      </c>
      <c r="C3239" s="1" t="s">
        <v>18</v>
      </c>
      <c r="D3239" s="1">
        <v>30016001</v>
      </c>
      <c r="E3239" s="1" t="s">
        <v>724</v>
      </c>
      <c r="F3239" s="2">
        <v>1</v>
      </c>
      <c r="G3239" s="2" t="s">
        <v>13</v>
      </c>
      <c r="H3239" s="1">
        <v>3.23</v>
      </c>
      <c r="I3239" s="1">
        <v>3.8260000000000002E-2</v>
      </c>
      <c r="J3239" s="2" t="s">
        <v>8</v>
      </c>
    </row>
    <row r="3240" spans="1:10" ht="12" customHeight="1" x14ac:dyDescent="0.3">
      <c r="A3240" s="3" t="s">
        <v>56</v>
      </c>
      <c r="B3240" s="1">
        <v>30016004</v>
      </c>
      <c r="C3240" s="1" t="s">
        <v>18</v>
      </c>
      <c r="D3240" s="1">
        <v>30016004</v>
      </c>
      <c r="E3240" s="1" t="s">
        <v>725</v>
      </c>
      <c r="F3240" s="2">
        <v>1</v>
      </c>
      <c r="G3240" s="2" t="s">
        <v>13</v>
      </c>
      <c r="H3240" s="1">
        <v>3.23</v>
      </c>
      <c r="I3240" s="1">
        <v>3.8260000000000002E-2</v>
      </c>
      <c r="J3240" s="2" t="s">
        <v>8</v>
      </c>
    </row>
    <row r="3241" spans="1:10" ht="12" customHeight="1" x14ac:dyDescent="0.3">
      <c r="A3241" s="3" t="s">
        <v>56</v>
      </c>
      <c r="B3241" s="1">
        <v>30065004</v>
      </c>
      <c r="C3241" s="1" t="s">
        <v>18</v>
      </c>
      <c r="D3241" s="1">
        <v>30065004</v>
      </c>
      <c r="E3241" s="1" t="s">
        <v>726</v>
      </c>
      <c r="F3241" s="2">
        <v>1</v>
      </c>
      <c r="G3241" s="2" t="s">
        <v>13</v>
      </c>
      <c r="H3241" s="1">
        <v>3.23</v>
      </c>
      <c r="I3241" s="1">
        <v>3.8260000000000002E-2</v>
      </c>
      <c r="J3241" s="2" t="s">
        <v>8</v>
      </c>
    </row>
    <row r="3242" spans="1:10" ht="12" customHeight="1" x14ac:dyDescent="0.3">
      <c r="A3242" s="3" t="s">
        <v>56</v>
      </c>
      <c r="B3242" s="1">
        <v>30066004</v>
      </c>
      <c r="C3242" s="1" t="s">
        <v>18</v>
      </c>
      <c r="D3242" s="1">
        <v>30066004</v>
      </c>
      <c r="E3242" s="1" t="s">
        <v>727</v>
      </c>
      <c r="F3242" s="2">
        <v>1</v>
      </c>
      <c r="G3242" s="2" t="s">
        <v>13</v>
      </c>
      <c r="H3242" s="1">
        <v>3.23</v>
      </c>
      <c r="I3242" s="1">
        <v>3.8260000000000002E-2</v>
      </c>
      <c r="J3242" s="2" t="s">
        <v>8</v>
      </c>
    </row>
    <row r="3243" spans="1:10" ht="12" customHeight="1" x14ac:dyDescent="0.3">
      <c r="A3243" s="3" t="s">
        <v>56</v>
      </c>
      <c r="B3243" s="1">
        <v>30074009</v>
      </c>
      <c r="C3243" s="1" t="s">
        <v>18</v>
      </c>
      <c r="D3243" s="1">
        <v>30074009</v>
      </c>
      <c r="E3243" s="1" t="s">
        <v>728</v>
      </c>
      <c r="F3243" s="2">
        <v>1</v>
      </c>
      <c r="G3243" s="2" t="s">
        <v>13</v>
      </c>
      <c r="H3243" s="1">
        <v>3.23</v>
      </c>
      <c r="I3243" s="1">
        <v>3.8260000000000002E-2</v>
      </c>
      <c r="J3243" s="2" t="s">
        <v>8</v>
      </c>
    </row>
    <row r="3244" spans="1:10" ht="12" customHeight="1" x14ac:dyDescent="0.3">
      <c r="A3244" s="3" t="s">
        <v>56</v>
      </c>
      <c r="B3244" s="1">
        <v>30030013</v>
      </c>
      <c r="C3244" s="1" t="s">
        <v>18</v>
      </c>
      <c r="D3244" s="1">
        <v>30030013</v>
      </c>
      <c r="E3244" s="1" t="s">
        <v>2698</v>
      </c>
      <c r="F3244" s="2">
        <v>1</v>
      </c>
      <c r="G3244" s="2" t="s">
        <v>13</v>
      </c>
      <c r="H3244" s="1">
        <v>3.23</v>
      </c>
      <c r="I3244" s="1">
        <v>3.8260000000000002E-2</v>
      </c>
      <c r="J3244" s="2" t="s">
        <v>8</v>
      </c>
    </row>
    <row r="3245" spans="1:10" ht="12" customHeight="1" x14ac:dyDescent="0.3">
      <c r="A3245" s="3" t="s">
        <v>56</v>
      </c>
      <c r="B3245" s="1">
        <v>30024009</v>
      </c>
      <c r="C3245" s="1" t="s">
        <v>18</v>
      </c>
      <c r="D3245" s="1">
        <v>30024009</v>
      </c>
      <c r="E3245" s="1" t="s">
        <v>2699</v>
      </c>
      <c r="F3245" s="2">
        <v>1</v>
      </c>
      <c r="G3245" s="2" t="s">
        <v>13</v>
      </c>
      <c r="H3245" s="1">
        <v>3.23</v>
      </c>
      <c r="I3245" s="1">
        <v>3.8260000000000002E-2</v>
      </c>
      <c r="J3245" s="2" t="s">
        <v>8</v>
      </c>
    </row>
    <row r="3246" spans="1:10" ht="12" customHeight="1" x14ac:dyDescent="0.3">
      <c r="A3246" s="3" t="s">
        <v>56</v>
      </c>
      <c r="B3246" s="1">
        <v>30026009</v>
      </c>
      <c r="C3246" s="1" t="s">
        <v>18</v>
      </c>
      <c r="D3246" s="1">
        <v>30026009</v>
      </c>
      <c r="E3246" s="1" t="s">
        <v>2700</v>
      </c>
      <c r="F3246" s="2">
        <v>1</v>
      </c>
      <c r="G3246" s="2" t="s">
        <v>13</v>
      </c>
      <c r="H3246" s="1">
        <v>3.23</v>
      </c>
      <c r="I3246" s="1">
        <v>3.8260000000000002E-2</v>
      </c>
      <c r="J3246" s="2" t="s">
        <v>8</v>
      </c>
    </row>
    <row r="3247" spans="1:10" ht="12" customHeight="1" x14ac:dyDescent="0.3">
      <c r="A3247" s="3" t="s">
        <v>56</v>
      </c>
      <c r="B3247" s="1">
        <v>30032008</v>
      </c>
      <c r="C3247" s="1" t="s">
        <v>18</v>
      </c>
      <c r="D3247" s="1">
        <v>30032008</v>
      </c>
      <c r="E3247" s="1" t="s">
        <v>2701</v>
      </c>
      <c r="F3247" s="2">
        <v>1</v>
      </c>
      <c r="G3247" s="2" t="s">
        <v>13</v>
      </c>
      <c r="H3247" s="1">
        <v>3.23</v>
      </c>
      <c r="I3247" s="1">
        <v>3.8260000000000002E-2</v>
      </c>
      <c r="J3247" s="2" t="s">
        <v>8</v>
      </c>
    </row>
    <row r="3248" spans="1:10" ht="12" customHeight="1" x14ac:dyDescent="0.3">
      <c r="A3248" s="3" t="s">
        <v>56</v>
      </c>
      <c r="B3248" s="1">
        <v>30030009</v>
      </c>
      <c r="C3248" s="1" t="s">
        <v>18</v>
      </c>
      <c r="D3248" s="1">
        <v>30030009</v>
      </c>
      <c r="E3248" s="1" t="s">
        <v>2702</v>
      </c>
      <c r="F3248" s="2">
        <v>1</v>
      </c>
      <c r="G3248" s="2" t="s">
        <v>13</v>
      </c>
      <c r="H3248" s="1">
        <v>3.23</v>
      </c>
      <c r="I3248" s="1">
        <v>3.8260000000000002E-2</v>
      </c>
      <c r="J3248" s="2" t="s">
        <v>8</v>
      </c>
    </row>
    <row r="3249" spans="1:10" ht="12" customHeight="1" x14ac:dyDescent="0.3">
      <c r="A3249" s="3" t="s">
        <v>56</v>
      </c>
      <c r="B3249" s="1">
        <v>30083101</v>
      </c>
      <c r="C3249" s="1" t="s">
        <v>18</v>
      </c>
      <c r="D3249" s="1">
        <v>30083101</v>
      </c>
      <c r="E3249" s="1" t="s">
        <v>2703</v>
      </c>
      <c r="F3249" s="2">
        <v>1</v>
      </c>
      <c r="G3249" s="2" t="s">
        <v>13</v>
      </c>
      <c r="H3249" s="1">
        <v>3.23</v>
      </c>
      <c r="I3249" s="1">
        <v>3.8260000000000002E-2</v>
      </c>
      <c r="J3249" s="2" t="s">
        <v>8</v>
      </c>
    </row>
    <row r="3250" spans="1:10" ht="12" customHeight="1" x14ac:dyDescent="0.3">
      <c r="A3250" s="3" t="s">
        <v>56</v>
      </c>
      <c r="B3250" s="1">
        <v>30083101</v>
      </c>
      <c r="C3250" s="1" t="s">
        <v>18</v>
      </c>
      <c r="D3250" s="1">
        <v>30083101</v>
      </c>
      <c r="E3250" s="1" t="s">
        <v>2703</v>
      </c>
      <c r="F3250" s="2">
        <v>1</v>
      </c>
      <c r="G3250" s="2" t="s">
        <v>13</v>
      </c>
      <c r="H3250" s="1">
        <v>3.23</v>
      </c>
      <c r="I3250" s="1">
        <v>3.8260000000000002E-2</v>
      </c>
      <c r="J3250" s="2" t="s">
        <v>8</v>
      </c>
    </row>
    <row r="3251" spans="1:10" ht="12" customHeight="1" x14ac:dyDescent="0.3">
      <c r="A3251" s="3" t="s">
        <v>56</v>
      </c>
      <c r="B3251" s="1">
        <v>30083301</v>
      </c>
      <c r="C3251" s="1" t="s">
        <v>18</v>
      </c>
      <c r="D3251" s="1">
        <v>30083301</v>
      </c>
      <c r="E3251" s="1" t="s">
        <v>2704</v>
      </c>
      <c r="F3251" s="2">
        <v>1</v>
      </c>
      <c r="G3251" s="2" t="s">
        <v>13</v>
      </c>
      <c r="H3251" s="1">
        <v>3.23</v>
      </c>
      <c r="I3251" s="1">
        <v>3.8260000000000002E-2</v>
      </c>
      <c r="J3251" s="2" t="s">
        <v>8</v>
      </c>
    </row>
    <row r="3252" spans="1:10" ht="12" customHeight="1" x14ac:dyDescent="0.3">
      <c r="A3252" s="3" t="s">
        <v>56</v>
      </c>
      <c r="B3252" s="1">
        <v>30083301</v>
      </c>
      <c r="C3252" s="1" t="s">
        <v>18</v>
      </c>
      <c r="D3252" s="1">
        <v>30083301</v>
      </c>
      <c r="E3252" s="1" t="s">
        <v>2704</v>
      </c>
      <c r="F3252" s="2">
        <v>1</v>
      </c>
      <c r="G3252" s="2" t="s">
        <v>13</v>
      </c>
      <c r="H3252" s="1">
        <v>3.23</v>
      </c>
      <c r="I3252" s="1">
        <v>3.8260000000000002E-2</v>
      </c>
      <c r="J3252" s="2" t="s">
        <v>8</v>
      </c>
    </row>
    <row r="3253" spans="1:10" ht="12" customHeight="1" x14ac:dyDescent="0.3">
      <c r="A3253" s="3" t="s">
        <v>56</v>
      </c>
      <c r="B3253" s="1">
        <v>30082401</v>
      </c>
      <c r="C3253" s="1" t="s">
        <v>18</v>
      </c>
      <c r="D3253" s="1">
        <v>30082401</v>
      </c>
      <c r="E3253" s="1" t="s">
        <v>2705</v>
      </c>
      <c r="F3253" s="2">
        <v>1</v>
      </c>
      <c r="G3253" s="2" t="s">
        <v>13</v>
      </c>
      <c r="H3253" s="1">
        <v>3.23</v>
      </c>
      <c r="I3253" s="1">
        <v>3.8260000000000002E-2</v>
      </c>
      <c r="J3253" s="2" t="s">
        <v>8</v>
      </c>
    </row>
    <row r="3254" spans="1:10" ht="12" customHeight="1" x14ac:dyDescent="0.3">
      <c r="A3254" s="3" t="s">
        <v>56</v>
      </c>
      <c r="B3254" s="1">
        <v>30082401</v>
      </c>
      <c r="C3254" s="1" t="s">
        <v>18</v>
      </c>
      <c r="D3254" s="1">
        <v>30082401</v>
      </c>
      <c r="E3254" s="1" t="s">
        <v>2705</v>
      </c>
      <c r="F3254" s="2">
        <v>1</v>
      </c>
      <c r="G3254" s="2" t="s">
        <v>13</v>
      </c>
      <c r="H3254" s="1">
        <v>3.23</v>
      </c>
      <c r="I3254" s="1">
        <v>3.8260000000000002E-2</v>
      </c>
      <c r="J3254" s="2" t="s">
        <v>8</v>
      </c>
    </row>
    <row r="3255" spans="1:10" ht="12" customHeight="1" x14ac:dyDescent="0.3">
      <c r="A3255" s="3" t="s">
        <v>56</v>
      </c>
      <c r="B3255" s="1">
        <v>30009602</v>
      </c>
      <c r="C3255" s="1" t="s">
        <v>18</v>
      </c>
      <c r="D3255" s="1">
        <v>30009602</v>
      </c>
      <c r="E3255" s="1" t="s">
        <v>2706</v>
      </c>
      <c r="F3255" s="2">
        <v>1</v>
      </c>
      <c r="G3255" s="2" t="s">
        <v>13</v>
      </c>
      <c r="H3255" s="1">
        <v>3.23</v>
      </c>
      <c r="I3255" s="1">
        <v>3.8260000000000002E-2</v>
      </c>
      <c r="J3255" s="2" t="s">
        <v>8</v>
      </c>
    </row>
    <row r="3256" spans="1:10" ht="12" customHeight="1" x14ac:dyDescent="0.3">
      <c r="A3256" s="3" t="s">
        <v>56</v>
      </c>
      <c r="B3256" s="1">
        <v>30002010</v>
      </c>
      <c r="C3256" s="1" t="s">
        <v>18</v>
      </c>
      <c r="D3256" s="1">
        <v>30002010</v>
      </c>
      <c r="E3256" s="1" t="s">
        <v>2658</v>
      </c>
      <c r="F3256" s="2">
        <v>1</v>
      </c>
      <c r="G3256" s="2" t="s">
        <v>13</v>
      </c>
      <c r="H3256" s="1">
        <v>3.23</v>
      </c>
      <c r="I3256" s="1">
        <v>3.8260000000000002E-2</v>
      </c>
      <c r="J3256" s="2" t="s">
        <v>8</v>
      </c>
    </row>
    <row r="3257" spans="1:10" ht="12" customHeight="1" x14ac:dyDescent="0.3">
      <c r="A3257" s="3" t="s">
        <v>56</v>
      </c>
      <c r="B3257" s="1">
        <v>30003001</v>
      </c>
      <c r="C3257" s="1" t="s">
        <v>18</v>
      </c>
      <c r="D3257" s="1">
        <v>30003001</v>
      </c>
      <c r="E3257" s="1" t="s">
        <v>2707</v>
      </c>
      <c r="F3257" s="2">
        <v>1</v>
      </c>
      <c r="G3257" s="2" t="s">
        <v>13</v>
      </c>
      <c r="H3257" s="1">
        <v>3.23</v>
      </c>
      <c r="I3257" s="1">
        <v>3.8260000000000002E-2</v>
      </c>
      <c r="J3257" s="2" t="s">
        <v>8</v>
      </c>
    </row>
    <row r="3258" spans="1:10" ht="12" customHeight="1" x14ac:dyDescent="0.3">
      <c r="A3258" s="3" t="s">
        <v>56</v>
      </c>
      <c r="B3258" s="1">
        <v>30003002</v>
      </c>
      <c r="C3258" s="1" t="s">
        <v>18</v>
      </c>
      <c r="D3258" s="1">
        <v>30003002</v>
      </c>
      <c r="E3258" s="1" t="s">
        <v>2708</v>
      </c>
      <c r="F3258" s="2">
        <v>1</v>
      </c>
      <c r="G3258" s="2" t="s">
        <v>13</v>
      </c>
      <c r="H3258" s="1">
        <v>3.23</v>
      </c>
      <c r="I3258" s="1">
        <v>3.8260000000000002E-2</v>
      </c>
      <c r="J3258" s="2" t="s">
        <v>8</v>
      </c>
    </row>
    <row r="3259" spans="1:10" ht="12" customHeight="1" x14ac:dyDescent="0.3">
      <c r="A3259" s="3" t="s">
        <v>56</v>
      </c>
      <c r="B3259" s="1">
        <v>30082701</v>
      </c>
      <c r="C3259" s="1" t="s">
        <v>18</v>
      </c>
      <c r="D3259" s="1">
        <v>30082701</v>
      </c>
      <c r="E3259" s="1" t="s">
        <v>2709</v>
      </c>
      <c r="F3259" s="2">
        <v>1</v>
      </c>
      <c r="G3259" s="2" t="s">
        <v>13</v>
      </c>
      <c r="H3259" s="1">
        <v>3.23</v>
      </c>
      <c r="I3259" s="1">
        <v>3.8260000000000002E-2</v>
      </c>
      <c r="J3259" s="2" t="s">
        <v>8</v>
      </c>
    </row>
    <row r="3260" spans="1:10" ht="12" customHeight="1" x14ac:dyDescent="0.3">
      <c r="A3260" s="3" t="s">
        <v>56</v>
      </c>
      <c r="B3260" s="1">
        <v>30083601</v>
      </c>
      <c r="C3260" s="1" t="s">
        <v>18</v>
      </c>
      <c r="D3260" s="1">
        <v>30083601</v>
      </c>
      <c r="E3260" s="1" t="s">
        <v>2710</v>
      </c>
      <c r="F3260" s="2">
        <v>1</v>
      </c>
      <c r="G3260" s="2" t="s">
        <v>13</v>
      </c>
      <c r="H3260" s="1">
        <v>3.23</v>
      </c>
      <c r="I3260" s="1">
        <v>3.8260000000000002E-2</v>
      </c>
      <c r="J3260" s="2" t="s">
        <v>8</v>
      </c>
    </row>
    <row r="3261" spans="1:10" ht="12" customHeight="1" x14ac:dyDescent="0.3">
      <c r="A3261" s="3" t="s">
        <v>56</v>
      </c>
      <c r="B3261" s="1">
        <v>30083601</v>
      </c>
      <c r="C3261" s="1" t="s">
        <v>18</v>
      </c>
      <c r="D3261" s="1">
        <v>30083601</v>
      </c>
      <c r="E3261" s="1" t="s">
        <v>2710</v>
      </c>
      <c r="F3261" s="2">
        <v>1</v>
      </c>
      <c r="G3261" s="2" t="s">
        <v>13</v>
      </c>
      <c r="H3261" s="1">
        <v>3.23</v>
      </c>
      <c r="I3261" s="1">
        <v>3.8260000000000002E-2</v>
      </c>
      <c r="J3261" s="2" t="s">
        <v>8</v>
      </c>
    </row>
    <row r="3262" spans="1:10" ht="12" customHeight="1" x14ac:dyDescent="0.3">
      <c r="A3262" s="3" t="s">
        <v>56</v>
      </c>
      <c r="B3262" s="1">
        <v>20020002</v>
      </c>
      <c r="C3262" s="1" t="s">
        <v>18</v>
      </c>
      <c r="D3262" s="1">
        <v>20020002</v>
      </c>
      <c r="E3262" s="1" t="s">
        <v>2711</v>
      </c>
      <c r="F3262" s="2">
        <v>1</v>
      </c>
      <c r="G3262" s="2" t="s">
        <v>13</v>
      </c>
      <c r="H3262" s="1">
        <v>3.23</v>
      </c>
      <c r="I3262" s="1">
        <v>3.8260000000000002E-2</v>
      </c>
      <c r="J3262" s="2" t="s">
        <v>8</v>
      </c>
    </row>
    <row r="3263" spans="1:10" ht="12" customHeight="1" x14ac:dyDescent="0.3">
      <c r="A3263" s="3" t="s">
        <v>56</v>
      </c>
      <c r="B3263" s="1">
        <v>20020003</v>
      </c>
      <c r="C3263" s="1" t="s">
        <v>18</v>
      </c>
      <c r="D3263" s="1">
        <v>20020003</v>
      </c>
      <c r="E3263" s="1" t="s">
        <v>2712</v>
      </c>
      <c r="F3263" s="2">
        <v>1</v>
      </c>
      <c r="G3263" s="2" t="s">
        <v>13</v>
      </c>
      <c r="H3263" s="1">
        <v>3.23</v>
      </c>
      <c r="I3263" s="1">
        <v>3.8260000000000002E-2</v>
      </c>
      <c r="J3263" s="2" t="s">
        <v>8</v>
      </c>
    </row>
    <row r="3264" spans="1:10" ht="12" customHeight="1" x14ac:dyDescent="0.3">
      <c r="A3264" s="3" t="s">
        <v>56</v>
      </c>
      <c r="B3264" s="1">
        <v>20020004</v>
      </c>
      <c r="C3264" s="1" t="s">
        <v>18</v>
      </c>
      <c r="D3264" s="1">
        <v>20020004</v>
      </c>
      <c r="E3264" s="1" t="s">
        <v>2713</v>
      </c>
      <c r="F3264" s="2">
        <v>1</v>
      </c>
      <c r="G3264" s="2" t="s">
        <v>13</v>
      </c>
      <c r="H3264" s="1">
        <v>3.23</v>
      </c>
      <c r="I3264" s="1">
        <v>3.8260000000000002E-2</v>
      </c>
      <c r="J3264" s="2" t="s">
        <v>8</v>
      </c>
    </row>
    <row r="3265" spans="1:10" ht="12" customHeight="1" x14ac:dyDescent="0.3">
      <c r="A3265" s="3" t="s">
        <v>56</v>
      </c>
      <c r="B3265" s="1">
        <v>20020005</v>
      </c>
      <c r="C3265" s="1" t="s">
        <v>18</v>
      </c>
      <c r="D3265" s="1">
        <v>20020005</v>
      </c>
      <c r="E3265" s="1" t="s">
        <v>2714</v>
      </c>
      <c r="F3265" s="2">
        <v>1</v>
      </c>
      <c r="G3265" s="2" t="s">
        <v>13</v>
      </c>
      <c r="H3265" s="1">
        <v>3.23</v>
      </c>
      <c r="I3265" s="1">
        <v>3.8260000000000002E-2</v>
      </c>
      <c r="J3265" s="2" t="s">
        <v>8</v>
      </c>
    </row>
    <row r="3266" spans="1:10" ht="12" customHeight="1" x14ac:dyDescent="0.3">
      <c r="A3266" s="3" t="s">
        <v>56</v>
      </c>
      <c r="B3266" s="1">
        <v>10014001</v>
      </c>
      <c r="C3266" s="1" t="s">
        <v>18</v>
      </c>
      <c r="D3266" s="1">
        <v>10014001</v>
      </c>
      <c r="E3266" s="1" t="s">
        <v>2715</v>
      </c>
      <c r="F3266" s="2">
        <v>1</v>
      </c>
      <c r="G3266" s="2" t="s">
        <v>13</v>
      </c>
      <c r="H3266" s="1">
        <v>3.23</v>
      </c>
      <c r="I3266" s="1">
        <v>3.8260000000000002E-2</v>
      </c>
      <c r="J3266" s="2" t="s">
        <v>8</v>
      </c>
    </row>
    <row r="3267" spans="1:10" ht="12" customHeight="1" x14ac:dyDescent="0.3">
      <c r="A3267" s="3" t="s">
        <v>56</v>
      </c>
      <c r="B3267" s="1">
        <v>10014002</v>
      </c>
      <c r="C3267" s="1" t="s">
        <v>18</v>
      </c>
      <c r="D3267" s="1">
        <v>10014002</v>
      </c>
      <c r="E3267" s="1" t="s">
        <v>2716</v>
      </c>
      <c r="F3267" s="2">
        <v>1</v>
      </c>
      <c r="G3267" s="2" t="s">
        <v>13</v>
      </c>
      <c r="H3267" s="1">
        <v>3.23</v>
      </c>
      <c r="I3267" s="1">
        <v>3.8260000000000002E-2</v>
      </c>
      <c r="J3267" s="2" t="s">
        <v>8</v>
      </c>
    </row>
    <row r="3268" spans="1:10" ht="12" customHeight="1" x14ac:dyDescent="0.3">
      <c r="A3268" s="3" t="s">
        <v>56</v>
      </c>
      <c r="B3268" s="1">
        <v>10014003</v>
      </c>
      <c r="C3268" s="1" t="s">
        <v>18</v>
      </c>
      <c r="D3268" s="1">
        <v>10014003</v>
      </c>
      <c r="E3268" s="1" t="s">
        <v>2717</v>
      </c>
      <c r="F3268" s="2">
        <v>1</v>
      </c>
      <c r="G3268" s="2" t="s">
        <v>13</v>
      </c>
      <c r="H3268" s="1">
        <v>3.23</v>
      </c>
      <c r="I3268" s="1">
        <v>3.8260000000000002E-2</v>
      </c>
      <c r="J3268" s="2" t="s">
        <v>8</v>
      </c>
    </row>
    <row r="3269" spans="1:10" ht="12" customHeight="1" x14ac:dyDescent="0.3">
      <c r="A3269" s="3" t="s">
        <v>56</v>
      </c>
      <c r="B3269" s="1">
        <v>10014012</v>
      </c>
      <c r="C3269" s="1" t="s">
        <v>18</v>
      </c>
      <c r="D3269" s="1">
        <v>10014012</v>
      </c>
      <c r="E3269" s="1" t="s">
        <v>2718</v>
      </c>
      <c r="F3269" s="2">
        <v>1</v>
      </c>
      <c r="G3269" s="2" t="s">
        <v>13</v>
      </c>
      <c r="H3269" s="1">
        <v>3.23</v>
      </c>
      <c r="I3269" s="1">
        <v>3.8260000000000002E-2</v>
      </c>
      <c r="J3269" s="2" t="s">
        <v>8</v>
      </c>
    </row>
    <row r="3270" spans="1:10" ht="12" customHeight="1" x14ac:dyDescent="0.3">
      <c r="A3270" s="3" t="s">
        <v>56</v>
      </c>
      <c r="B3270" s="1">
        <v>10014004</v>
      </c>
      <c r="C3270" s="1" t="s">
        <v>18</v>
      </c>
      <c r="D3270" s="1">
        <v>10014004</v>
      </c>
      <c r="E3270" s="1" t="s">
        <v>2719</v>
      </c>
      <c r="F3270" s="2">
        <v>1</v>
      </c>
      <c r="G3270" s="2" t="s">
        <v>13</v>
      </c>
      <c r="H3270" s="1">
        <v>3.23</v>
      </c>
      <c r="I3270" s="1">
        <v>3.8260000000000002E-2</v>
      </c>
      <c r="J3270" s="2" t="s">
        <v>8</v>
      </c>
    </row>
    <row r="3271" spans="1:10" ht="12" customHeight="1" x14ac:dyDescent="0.3">
      <c r="A3271" s="3" t="s">
        <v>56</v>
      </c>
      <c r="B3271" s="1">
        <v>10014005</v>
      </c>
      <c r="C3271" s="1" t="s">
        <v>18</v>
      </c>
      <c r="D3271" s="1">
        <v>10014005</v>
      </c>
      <c r="E3271" s="1" t="s">
        <v>2720</v>
      </c>
      <c r="F3271" s="2">
        <v>1</v>
      </c>
      <c r="G3271" s="2" t="s">
        <v>13</v>
      </c>
      <c r="H3271" s="1">
        <v>3.23</v>
      </c>
      <c r="I3271" s="1">
        <v>3.8260000000000002E-2</v>
      </c>
      <c r="J3271" s="2" t="s">
        <v>8</v>
      </c>
    </row>
    <row r="3272" spans="1:10" ht="12" customHeight="1" x14ac:dyDescent="0.3">
      <c r="A3272" s="3" t="s">
        <v>56</v>
      </c>
      <c r="B3272" s="1">
        <v>10014006</v>
      </c>
      <c r="C3272" s="1" t="s">
        <v>18</v>
      </c>
      <c r="D3272" s="1">
        <v>10014006</v>
      </c>
      <c r="E3272" s="1" t="s">
        <v>2721</v>
      </c>
      <c r="F3272" s="2">
        <v>1</v>
      </c>
      <c r="G3272" s="2" t="s">
        <v>13</v>
      </c>
      <c r="H3272" s="1">
        <v>3.23</v>
      </c>
      <c r="I3272" s="1">
        <v>3.8260000000000002E-2</v>
      </c>
      <c r="J3272" s="2" t="s">
        <v>8</v>
      </c>
    </row>
    <row r="3273" spans="1:10" ht="12" customHeight="1" x14ac:dyDescent="0.3">
      <c r="A3273" s="3" t="s">
        <v>56</v>
      </c>
      <c r="B3273" s="1">
        <v>10014007</v>
      </c>
      <c r="C3273" s="1" t="s">
        <v>18</v>
      </c>
      <c r="D3273" s="1">
        <v>10014007</v>
      </c>
      <c r="E3273" s="1" t="s">
        <v>2722</v>
      </c>
      <c r="F3273" s="2">
        <v>1</v>
      </c>
      <c r="G3273" s="2" t="s">
        <v>13</v>
      </c>
      <c r="H3273" s="1">
        <v>3.23</v>
      </c>
      <c r="I3273" s="1">
        <v>3.8260000000000002E-2</v>
      </c>
      <c r="J3273" s="2" t="s">
        <v>8</v>
      </c>
    </row>
    <row r="3274" spans="1:10" ht="12" customHeight="1" x14ac:dyDescent="0.3">
      <c r="A3274" s="3" t="s">
        <v>56</v>
      </c>
      <c r="B3274" s="1">
        <v>10014008</v>
      </c>
      <c r="C3274" s="1" t="s">
        <v>18</v>
      </c>
      <c r="D3274" s="1">
        <v>10014008</v>
      </c>
      <c r="E3274" s="1" t="s">
        <v>2723</v>
      </c>
      <c r="F3274" s="2">
        <v>1</v>
      </c>
      <c r="G3274" s="2" t="s">
        <v>13</v>
      </c>
      <c r="H3274" s="1">
        <v>3.23</v>
      </c>
      <c r="I3274" s="1">
        <v>3.8260000000000002E-2</v>
      </c>
      <c r="J3274" s="2" t="s">
        <v>8</v>
      </c>
    </row>
    <row r="3275" spans="1:10" ht="12" customHeight="1" x14ac:dyDescent="0.3">
      <c r="A3275" s="3" t="s">
        <v>56</v>
      </c>
      <c r="B3275" s="1">
        <v>10014011</v>
      </c>
      <c r="C3275" s="1" t="s">
        <v>18</v>
      </c>
      <c r="D3275" s="1">
        <v>10014011</v>
      </c>
      <c r="E3275" s="1" t="s">
        <v>2724</v>
      </c>
      <c r="F3275" s="2">
        <v>1</v>
      </c>
      <c r="G3275" s="2" t="s">
        <v>13</v>
      </c>
      <c r="H3275" s="1">
        <v>3.23</v>
      </c>
      <c r="I3275" s="1">
        <v>3.8260000000000002E-2</v>
      </c>
      <c r="J3275" s="2" t="s">
        <v>8</v>
      </c>
    </row>
    <row r="3276" spans="1:10" ht="12" customHeight="1" x14ac:dyDescent="0.3">
      <c r="A3276" s="3" t="s">
        <v>56</v>
      </c>
      <c r="B3276" s="1">
        <v>10014101</v>
      </c>
      <c r="C3276" s="1" t="s">
        <v>18</v>
      </c>
      <c r="D3276" s="1">
        <v>10014101</v>
      </c>
      <c r="E3276" s="1" t="s">
        <v>2725</v>
      </c>
      <c r="F3276" s="2">
        <v>1</v>
      </c>
      <c r="G3276" s="2" t="s">
        <v>13</v>
      </c>
      <c r="H3276" s="1">
        <v>3.23</v>
      </c>
      <c r="I3276" s="1">
        <v>3.8260000000000002E-2</v>
      </c>
      <c r="J3276" s="2" t="s">
        <v>8</v>
      </c>
    </row>
    <row r="3277" spans="1:10" ht="12" customHeight="1" x14ac:dyDescent="0.3">
      <c r="A3277" s="3" t="s">
        <v>56</v>
      </c>
      <c r="B3277" s="1">
        <v>10014102</v>
      </c>
      <c r="C3277" s="1" t="s">
        <v>18</v>
      </c>
      <c r="D3277" s="1">
        <v>10014102</v>
      </c>
      <c r="E3277" s="1" t="s">
        <v>2726</v>
      </c>
      <c r="F3277" s="2">
        <v>1</v>
      </c>
      <c r="G3277" s="2" t="s">
        <v>13</v>
      </c>
      <c r="H3277" s="1">
        <v>3.23</v>
      </c>
      <c r="I3277" s="1">
        <v>3.8260000000000002E-2</v>
      </c>
      <c r="J3277" s="2" t="s">
        <v>8</v>
      </c>
    </row>
    <row r="3278" spans="1:10" ht="12" customHeight="1" x14ac:dyDescent="0.3">
      <c r="A3278" s="3" t="s">
        <v>56</v>
      </c>
      <c r="B3278" s="1">
        <v>2000</v>
      </c>
      <c r="C3278" s="1" t="s">
        <v>18</v>
      </c>
      <c r="D3278" s="1">
        <v>2000</v>
      </c>
      <c r="E3278" s="1" t="s">
        <v>2727</v>
      </c>
      <c r="F3278" s="2">
        <v>1</v>
      </c>
      <c r="G3278" s="2" t="s">
        <v>13</v>
      </c>
      <c r="H3278" s="1">
        <v>3.23</v>
      </c>
      <c r="I3278" s="1">
        <v>3.8260000000000002E-2</v>
      </c>
      <c r="J3278" s="2" t="s">
        <v>8</v>
      </c>
    </row>
    <row r="3279" spans="1:10" ht="12" customHeight="1" x14ac:dyDescent="0.3">
      <c r="A3279" s="3" t="s">
        <v>56</v>
      </c>
      <c r="B3279" s="1">
        <v>2001</v>
      </c>
      <c r="C3279" s="1" t="s">
        <v>18</v>
      </c>
      <c r="D3279" s="1">
        <v>2001</v>
      </c>
      <c r="E3279" s="1" t="s">
        <v>2728</v>
      </c>
      <c r="F3279" s="2">
        <v>1</v>
      </c>
      <c r="G3279" s="2" t="s">
        <v>13</v>
      </c>
      <c r="H3279" s="1">
        <v>3.23</v>
      </c>
      <c r="I3279" s="1">
        <v>3.8260000000000002E-2</v>
      </c>
      <c r="J3279" s="2" t="s">
        <v>8</v>
      </c>
    </row>
    <row r="3280" spans="1:10" ht="12" customHeight="1" x14ac:dyDescent="0.3">
      <c r="A3280" s="3" t="s">
        <v>56</v>
      </c>
      <c r="B3280" s="1">
        <v>30003003</v>
      </c>
      <c r="C3280" s="1" t="s">
        <v>18</v>
      </c>
      <c r="D3280" s="1">
        <v>30003003</v>
      </c>
      <c r="E3280" s="1" t="s">
        <v>2729</v>
      </c>
      <c r="F3280" s="2">
        <v>1</v>
      </c>
      <c r="G3280" s="2" t="s">
        <v>13</v>
      </c>
      <c r="H3280" s="1">
        <v>3.23</v>
      </c>
      <c r="I3280" s="1">
        <v>3.8260000000000002E-2</v>
      </c>
      <c r="J3280" s="2" t="s">
        <v>8</v>
      </c>
    </row>
    <row r="3281" spans="1:10" ht="12" customHeight="1" x14ac:dyDescent="0.3">
      <c r="A3281" s="3" t="s">
        <v>56</v>
      </c>
      <c r="B3281" s="1">
        <v>20011004</v>
      </c>
      <c r="C3281" s="1" t="s">
        <v>18</v>
      </c>
      <c r="D3281" s="1">
        <v>20011004</v>
      </c>
      <c r="E3281" s="1" t="s">
        <v>2730</v>
      </c>
      <c r="F3281" s="2">
        <v>1</v>
      </c>
      <c r="G3281" s="2" t="s">
        <v>13</v>
      </c>
      <c r="H3281" s="1">
        <v>3.23</v>
      </c>
      <c r="I3281" s="1">
        <v>3.8260000000000002E-2</v>
      </c>
      <c r="J3281" s="2" t="s">
        <v>8</v>
      </c>
    </row>
    <row r="3282" spans="1:10" ht="12" customHeight="1" x14ac:dyDescent="0.3">
      <c r="A3282" s="3" t="s">
        <v>56</v>
      </c>
      <c r="B3282" s="1">
        <v>20011005</v>
      </c>
      <c r="C3282" s="1" t="s">
        <v>18</v>
      </c>
      <c r="D3282" s="1">
        <v>20011005</v>
      </c>
      <c r="E3282" s="1" t="s">
        <v>2731</v>
      </c>
      <c r="F3282" s="2">
        <v>1</v>
      </c>
      <c r="G3282" s="2" t="s">
        <v>13</v>
      </c>
      <c r="H3282" s="1">
        <v>3.23</v>
      </c>
      <c r="I3282" s="1">
        <v>3.8260000000000002E-2</v>
      </c>
      <c r="J3282" s="2" t="s">
        <v>8</v>
      </c>
    </row>
    <row r="3283" spans="1:10" ht="12" customHeight="1" x14ac:dyDescent="0.3">
      <c r="A3283" s="3" t="s">
        <v>56</v>
      </c>
      <c r="B3283" s="1">
        <v>20011001</v>
      </c>
      <c r="C3283" s="1" t="s">
        <v>18</v>
      </c>
      <c r="D3283" s="1">
        <v>20011001</v>
      </c>
      <c r="E3283" s="1" t="s">
        <v>2732</v>
      </c>
      <c r="F3283" s="2">
        <v>1</v>
      </c>
      <c r="G3283" s="2" t="s">
        <v>13</v>
      </c>
      <c r="H3283" s="1">
        <v>3.23</v>
      </c>
      <c r="I3283" s="1">
        <v>3.8260000000000002E-2</v>
      </c>
      <c r="J3283" s="2" t="s">
        <v>8</v>
      </c>
    </row>
    <row r="3284" spans="1:10" ht="12" customHeight="1" x14ac:dyDescent="0.3">
      <c r="A3284" s="3" t="s">
        <v>56</v>
      </c>
      <c r="B3284" s="1">
        <v>30087006</v>
      </c>
      <c r="C3284" s="1" t="s">
        <v>18</v>
      </c>
      <c r="D3284" s="1">
        <v>30087006</v>
      </c>
      <c r="E3284" s="1" t="s">
        <v>2733</v>
      </c>
      <c r="F3284" s="2">
        <v>1</v>
      </c>
      <c r="G3284" s="2" t="s">
        <v>13</v>
      </c>
      <c r="H3284" s="1">
        <v>3.23</v>
      </c>
      <c r="I3284" s="1">
        <v>3.8260000000000002E-2</v>
      </c>
      <c r="J3284" s="2" t="s">
        <v>8</v>
      </c>
    </row>
    <row r="3285" spans="1:10" ht="12" customHeight="1" x14ac:dyDescent="0.3">
      <c r="A3285" s="3" t="s">
        <v>56</v>
      </c>
      <c r="B3285" s="1">
        <v>30033601</v>
      </c>
      <c r="C3285" s="1" t="s">
        <v>18</v>
      </c>
      <c r="D3285" s="1">
        <v>30033601</v>
      </c>
      <c r="E3285" s="1" t="s">
        <v>2734</v>
      </c>
      <c r="F3285" s="2">
        <v>1</v>
      </c>
      <c r="G3285" s="2" t="s">
        <v>13</v>
      </c>
      <c r="H3285" s="1">
        <v>3.23</v>
      </c>
      <c r="I3285" s="1">
        <v>3.8260000000000002E-2</v>
      </c>
      <c r="J3285" s="2" t="s">
        <v>8</v>
      </c>
    </row>
    <row r="3286" spans="1:10" ht="12" customHeight="1" x14ac:dyDescent="0.3">
      <c r="A3286" s="3" t="s">
        <v>56</v>
      </c>
      <c r="B3286" s="1">
        <v>10014013</v>
      </c>
      <c r="C3286" s="1" t="s">
        <v>18</v>
      </c>
      <c r="D3286" s="1">
        <v>10014013</v>
      </c>
      <c r="E3286" s="1" t="s">
        <v>2735</v>
      </c>
      <c r="F3286" s="2">
        <v>1</v>
      </c>
      <c r="G3286" s="2" t="s">
        <v>13</v>
      </c>
      <c r="H3286" s="1">
        <v>3.23</v>
      </c>
      <c r="I3286" s="1">
        <v>3.8260000000000002E-2</v>
      </c>
      <c r="J3286" s="2" t="s">
        <v>8</v>
      </c>
    </row>
    <row r="3287" spans="1:10" ht="12" customHeight="1" x14ac:dyDescent="0.3">
      <c r="A3287" s="3" t="s">
        <v>56</v>
      </c>
      <c r="B3287" s="1">
        <v>10014509</v>
      </c>
      <c r="C3287" s="1" t="s">
        <v>18</v>
      </c>
      <c r="D3287" s="1">
        <v>10014509</v>
      </c>
      <c r="E3287" s="1" t="s">
        <v>2736</v>
      </c>
      <c r="F3287" s="2">
        <v>1</v>
      </c>
      <c r="G3287" s="2" t="s">
        <v>13</v>
      </c>
      <c r="H3287" s="1">
        <v>3.23</v>
      </c>
      <c r="I3287" s="1">
        <v>3.8260000000000002E-2</v>
      </c>
      <c r="J3287" s="2" t="s">
        <v>8</v>
      </c>
    </row>
    <row r="3288" spans="1:10" ht="12" customHeight="1" x14ac:dyDescent="0.3">
      <c r="A3288" s="3" t="s">
        <v>56</v>
      </c>
      <c r="B3288" s="1">
        <v>10014501</v>
      </c>
      <c r="C3288" s="1" t="s">
        <v>18</v>
      </c>
      <c r="D3288" s="1">
        <v>10014501</v>
      </c>
      <c r="E3288" s="1" t="s">
        <v>2737</v>
      </c>
      <c r="F3288" s="2">
        <v>1</v>
      </c>
      <c r="G3288" s="2" t="s">
        <v>13</v>
      </c>
      <c r="H3288" s="1">
        <v>3.23</v>
      </c>
      <c r="I3288" s="1">
        <v>3.8260000000000002E-2</v>
      </c>
      <c r="J3288" s="2" t="s">
        <v>8</v>
      </c>
    </row>
    <row r="3289" spans="1:10" ht="12" customHeight="1" x14ac:dyDescent="0.3">
      <c r="A3289" s="3" t="s">
        <v>56</v>
      </c>
      <c r="B3289" s="1">
        <v>10014502</v>
      </c>
      <c r="C3289" s="1" t="s">
        <v>18</v>
      </c>
      <c r="D3289" s="1">
        <v>10014502</v>
      </c>
      <c r="E3289" s="1" t="s">
        <v>2738</v>
      </c>
      <c r="F3289" s="2">
        <v>1</v>
      </c>
      <c r="G3289" s="2" t="s">
        <v>13</v>
      </c>
      <c r="H3289" s="1">
        <v>3.23</v>
      </c>
      <c r="I3289" s="1">
        <v>3.8260000000000002E-2</v>
      </c>
      <c r="J3289" s="2" t="s">
        <v>8</v>
      </c>
    </row>
    <row r="3290" spans="1:10" ht="12" customHeight="1" x14ac:dyDescent="0.3">
      <c r="A3290" s="3" t="s">
        <v>56</v>
      </c>
      <c r="B3290" s="1">
        <v>10014503</v>
      </c>
      <c r="C3290" s="1" t="s">
        <v>18</v>
      </c>
      <c r="D3290" s="1">
        <v>10014503</v>
      </c>
      <c r="E3290" s="1" t="s">
        <v>2739</v>
      </c>
      <c r="F3290" s="2">
        <v>1</v>
      </c>
      <c r="G3290" s="2" t="s">
        <v>13</v>
      </c>
      <c r="H3290" s="1">
        <v>3.23</v>
      </c>
      <c r="I3290" s="1">
        <v>3.8260000000000002E-2</v>
      </c>
      <c r="J3290" s="2" t="s">
        <v>8</v>
      </c>
    </row>
    <row r="3291" spans="1:10" ht="12" customHeight="1" x14ac:dyDescent="0.3">
      <c r="A3291" s="3" t="s">
        <v>56</v>
      </c>
      <c r="B3291" s="1">
        <v>10014511</v>
      </c>
      <c r="C3291" s="1" t="s">
        <v>18</v>
      </c>
      <c r="D3291" s="1">
        <v>10014511</v>
      </c>
      <c r="E3291" s="1" t="s">
        <v>1797</v>
      </c>
      <c r="F3291" s="2">
        <v>1</v>
      </c>
      <c r="G3291" s="2" t="s">
        <v>13</v>
      </c>
      <c r="H3291" s="1">
        <v>3.23</v>
      </c>
      <c r="I3291" s="1">
        <v>3.8260000000000002E-2</v>
      </c>
      <c r="J3291" s="2" t="s">
        <v>8</v>
      </c>
    </row>
    <row r="3292" spans="1:10" ht="12" customHeight="1" x14ac:dyDescent="0.3">
      <c r="A3292" s="3" t="s">
        <v>56</v>
      </c>
      <c r="B3292" s="1">
        <v>10014504</v>
      </c>
      <c r="C3292" s="1" t="s">
        <v>18</v>
      </c>
      <c r="D3292" s="1">
        <v>10014504</v>
      </c>
      <c r="E3292" s="1" t="s">
        <v>1798</v>
      </c>
      <c r="F3292" s="2">
        <v>1</v>
      </c>
      <c r="G3292" s="2" t="s">
        <v>13</v>
      </c>
      <c r="H3292" s="1">
        <v>3.23</v>
      </c>
      <c r="I3292" s="1">
        <v>3.8260000000000002E-2</v>
      </c>
      <c r="J3292" s="2" t="s">
        <v>8</v>
      </c>
    </row>
    <row r="3293" spans="1:10" ht="12" customHeight="1" x14ac:dyDescent="0.3">
      <c r="A3293" s="3" t="s">
        <v>56</v>
      </c>
      <c r="B3293" s="1">
        <v>10014506</v>
      </c>
      <c r="C3293" s="1" t="s">
        <v>18</v>
      </c>
      <c r="D3293" s="1">
        <v>10014506</v>
      </c>
      <c r="E3293" s="1" t="s">
        <v>1799</v>
      </c>
      <c r="F3293" s="2">
        <v>1</v>
      </c>
      <c r="G3293" s="2" t="s">
        <v>13</v>
      </c>
      <c r="H3293" s="1">
        <v>3.23</v>
      </c>
      <c r="I3293" s="1">
        <v>3.8260000000000002E-2</v>
      </c>
      <c r="J3293" s="2" t="s">
        <v>8</v>
      </c>
    </row>
    <row r="3294" spans="1:10" ht="12" customHeight="1" x14ac:dyDescent="0.3">
      <c r="A3294" s="3" t="s">
        <v>56</v>
      </c>
      <c r="B3294" s="1">
        <v>10014507</v>
      </c>
      <c r="C3294" s="1" t="s">
        <v>18</v>
      </c>
      <c r="D3294" s="1">
        <v>10014507</v>
      </c>
      <c r="E3294" s="1" t="s">
        <v>1800</v>
      </c>
      <c r="F3294" s="2">
        <v>1</v>
      </c>
      <c r="G3294" s="2" t="s">
        <v>13</v>
      </c>
      <c r="H3294" s="1">
        <v>3.23</v>
      </c>
      <c r="I3294" s="1">
        <v>3.8260000000000002E-2</v>
      </c>
      <c r="J3294" s="2" t="s">
        <v>8</v>
      </c>
    </row>
    <row r="3295" spans="1:10" ht="12" customHeight="1" x14ac:dyDescent="0.3">
      <c r="A3295" s="3" t="s">
        <v>56</v>
      </c>
      <c r="B3295" s="1">
        <v>10014505</v>
      </c>
      <c r="C3295" s="1" t="s">
        <v>18</v>
      </c>
      <c r="D3295" s="1">
        <v>10014505</v>
      </c>
      <c r="E3295" s="1" t="s">
        <v>770</v>
      </c>
      <c r="F3295" s="2">
        <v>1</v>
      </c>
      <c r="G3295" s="2" t="s">
        <v>13</v>
      </c>
      <c r="H3295" s="1">
        <v>3.23</v>
      </c>
      <c r="I3295" s="1">
        <v>3.8260000000000002E-2</v>
      </c>
      <c r="J3295" s="2" t="s">
        <v>8</v>
      </c>
    </row>
    <row r="3296" spans="1:10" ht="12" customHeight="1" x14ac:dyDescent="0.3">
      <c r="A3296" s="3" t="s">
        <v>56</v>
      </c>
      <c r="B3296" s="1">
        <v>10014508</v>
      </c>
      <c r="C3296" s="1" t="s">
        <v>18</v>
      </c>
      <c r="D3296" s="1">
        <v>10014508</v>
      </c>
      <c r="E3296" s="1" t="s">
        <v>771</v>
      </c>
      <c r="F3296" s="2">
        <v>1</v>
      </c>
      <c r="G3296" s="2" t="s">
        <v>13</v>
      </c>
      <c r="H3296" s="1">
        <v>3.23</v>
      </c>
      <c r="I3296" s="1">
        <v>3.8260000000000002E-2</v>
      </c>
      <c r="J3296" s="2" t="s">
        <v>8</v>
      </c>
    </row>
    <row r="3297" spans="1:10" ht="12" customHeight="1" x14ac:dyDescent="0.3">
      <c r="A3297" s="3" t="s">
        <v>56</v>
      </c>
      <c r="B3297" s="1">
        <v>10014512</v>
      </c>
      <c r="C3297" s="1" t="s">
        <v>18</v>
      </c>
      <c r="D3297" s="1">
        <v>10014512</v>
      </c>
      <c r="E3297" s="1" t="s">
        <v>772</v>
      </c>
      <c r="F3297" s="2">
        <v>1</v>
      </c>
      <c r="G3297" s="2" t="s">
        <v>13</v>
      </c>
      <c r="H3297" s="1">
        <v>3.23</v>
      </c>
      <c r="I3297" s="1">
        <v>3.8260000000000002E-2</v>
      </c>
      <c r="J3297" s="2" t="s">
        <v>8</v>
      </c>
    </row>
    <row r="3298" spans="1:10" ht="12" customHeight="1" x14ac:dyDescent="0.3">
      <c r="A3298" s="3" t="s">
        <v>56</v>
      </c>
      <c r="B3298" s="1">
        <v>30031001</v>
      </c>
      <c r="C3298" s="1" t="s">
        <v>18</v>
      </c>
      <c r="D3298" s="1">
        <v>30031001</v>
      </c>
      <c r="E3298" s="1" t="s">
        <v>773</v>
      </c>
      <c r="F3298" s="2">
        <v>1</v>
      </c>
      <c r="G3298" s="2" t="s">
        <v>13</v>
      </c>
      <c r="H3298" s="1">
        <v>3.23</v>
      </c>
      <c r="I3298" s="1">
        <v>3.8260000000000002E-2</v>
      </c>
      <c r="J3298" s="2" t="s">
        <v>8</v>
      </c>
    </row>
    <row r="3299" spans="1:10" ht="12" customHeight="1" x14ac:dyDescent="0.3">
      <c r="A3299" s="3" t="s">
        <v>56</v>
      </c>
      <c r="B3299" s="1">
        <v>30022004</v>
      </c>
      <c r="C3299" s="1" t="s">
        <v>18</v>
      </c>
      <c r="D3299" s="1">
        <v>30022004</v>
      </c>
      <c r="E3299" s="1" t="s">
        <v>774</v>
      </c>
      <c r="F3299" s="2">
        <v>1</v>
      </c>
      <c r="G3299" s="2" t="s">
        <v>13</v>
      </c>
      <c r="H3299" s="1">
        <v>3.23</v>
      </c>
      <c r="I3299" s="1">
        <v>3.8260000000000002E-2</v>
      </c>
      <c r="J3299" s="2" t="s">
        <v>8</v>
      </c>
    </row>
    <row r="3300" spans="1:10" ht="12" customHeight="1" x14ac:dyDescent="0.3">
      <c r="A3300" s="3" t="s">
        <v>56</v>
      </c>
      <c r="B3300" s="1">
        <v>30016008</v>
      </c>
      <c r="C3300" s="1" t="s">
        <v>18</v>
      </c>
      <c r="D3300" s="1">
        <v>30016008</v>
      </c>
      <c r="E3300" s="1" t="s">
        <v>775</v>
      </c>
      <c r="F3300" s="2">
        <v>1</v>
      </c>
      <c r="G3300" s="2" t="s">
        <v>13</v>
      </c>
      <c r="H3300" s="1">
        <v>3.23</v>
      </c>
      <c r="I3300" s="1">
        <v>3.8260000000000002E-2</v>
      </c>
      <c r="J3300" s="2" t="s">
        <v>8</v>
      </c>
    </row>
    <row r="3301" spans="1:10" ht="12" customHeight="1" x14ac:dyDescent="0.3">
      <c r="A3301" s="3" t="s">
        <v>56</v>
      </c>
      <c r="B3301" s="1">
        <v>20050002</v>
      </c>
      <c r="C3301" s="1" t="s">
        <v>18</v>
      </c>
      <c r="D3301" s="1">
        <v>20050002</v>
      </c>
      <c r="E3301" s="1" t="s">
        <v>2137</v>
      </c>
      <c r="F3301" s="2">
        <v>1</v>
      </c>
      <c r="G3301" s="2" t="s">
        <v>13</v>
      </c>
      <c r="H3301" s="1">
        <v>3.23</v>
      </c>
      <c r="I3301" s="1">
        <v>3.8260000000000002E-2</v>
      </c>
      <c r="J3301" s="2" t="s">
        <v>8</v>
      </c>
    </row>
    <row r="3302" spans="1:10" ht="12" customHeight="1" x14ac:dyDescent="0.3">
      <c r="A3302" s="3" t="s">
        <v>56</v>
      </c>
      <c r="B3302" s="1">
        <v>20050001</v>
      </c>
      <c r="C3302" s="1" t="s">
        <v>18</v>
      </c>
      <c r="D3302" s="1">
        <v>20050001</v>
      </c>
      <c r="E3302" s="1" t="s">
        <v>776</v>
      </c>
      <c r="F3302" s="2">
        <v>1</v>
      </c>
      <c r="G3302" s="2" t="s">
        <v>13</v>
      </c>
      <c r="H3302" s="1">
        <v>3.23</v>
      </c>
      <c r="I3302" s="1">
        <v>3.8260000000000002E-2</v>
      </c>
      <c r="J3302" s="2" t="s">
        <v>8</v>
      </c>
    </row>
    <row r="3303" spans="1:10" ht="12" customHeight="1" x14ac:dyDescent="0.3">
      <c r="A3303" s="3" t="s">
        <v>56</v>
      </c>
      <c r="B3303" s="1">
        <v>20050008</v>
      </c>
      <c r="C3303" s="1" t="s">
        <v>18</v>
      </c>
      <c r="D3303" s="1">
        <v>20050008</v>
      </c>
      <c r="E3303" s="1" t="s">
        <v>777</v>
      </c>
      <c r="F3303" s="2">
        <v>1</v>
      </c>
      <c r="G3303" s="2" t="s">
        <v>13</v>
      </c>
      <c r="H3303" s="1">
        <v>3.23</v>
      </c>
      <c r="I3303" s="1">
        <v>3.8260000000000002E-2</v>
      </c>
      <c r="J3303" s="2" t="s">
        <v>8</v>
      </c>
    </row>
    <row r="3304" spans="1:10" ht="12" customHeight="1" x14ac:dyDescent="0.3">
      <c r="A3304" s="3" t="s">
        <v>56</v>
      </c>
      <c r="B3304" s="1">
        <v>30124001</v>
      </c>
      <c r="C3304" s="1" t="s">
        <v>18</v>
      </c>
      <c r="D3304" s="1">
        <v>30124001</v>
      </c>
      <c r="E3304" s="1" t="s">
        <v>2740</v>
      </c>
      <c r="F3304" s="2">
        <v>1</v>
      </c>
      <c r="G3304" s="2" t="s">
        <v>13</v>
      </c>
      <c r="H3304" s="1">
        <v>3.23</v>
      </c>
      <c r="I3304" s="1">
        <v>3.8260000000000002E-2</v>
      </c>
      <c r="J3304" s="2" t="s">
        <v>8</v>
      </c>
    </row>
    <row r="3305" spans="1:10" ht="12" customHeight="1" x14ac:dyDescent="0.3">
      <c r="A3305" s="3" t="s">
        <v>56</v>
      </c>
      <c r="B3305" s="1">
        <v>30124002</v>
      </c>
      <c r="C3305" s="1" t="s">
        <v>18</v>
      </c>
      <c r="D3305" s="1">
        <v>30124002</v>
      </c>
      <c r="E3305" s="1" t="s">
        <v>2741</v>
      </c>
      <c r="F3305" s="2">
        <v>1</v>
      </c>
      <c r="G3305" s="2" t="s">
        <v>13</v>
      </c>
      <c r="H3305" s="1">
        <v>3.23</v>
      </c>
      <c r="I3305" s="1">
        <v>3.8260000000000002E-2</v>
      </c>
      <c r="J3305" s="2" t="s">
        <v>8</v>
      </c>
    </row>
    <row r="3306" spans="1:10" ht="12" customHeight="1" x14ac:dyDescent="0.3">
      <c r="A3306" s="3" t="s">
        <v>56</v>
      </c>
      <c r="B3306" s="1">
        <v>30106001</v>
      </c>
      <c r="C3306" s="1" t="s">
        <v>18</v>
      </c>
      <c r="D3306" s="1">
        <v>30106001</v>
      </c>
      <c r="E3306" s="1" t="s">
        <v>2138</v>
      </c>
      <c r="F3306" s="2">
        <v>1</v>
      </c>
      <c r="G3306" s="2" t="s">
        <v>13</v>
      </c>
      <c r="H3306" s="1">
        <v>3.23</v>
      </c>
      <c r="I3306" s="1">
        <v>3.8260000000000002E-2</v>
      </c>
      <c r="J3306" s="2" t="s">
        <v>8</v>
      </c>
    </row>
    <row r="3307" spans="1:10" ht="12" customHeight="1" x14ac:dyDescent="0.3">
      <c r="A3307" s="3" t="s">
        <v>56</v>
      </c>
      <c r="B3307" s="1">
        <v>30106002</v>
      </c>
      <c r="C3307" s="1" t="s">
        <v>18</v>
      </c>
      <c r="D3307" s="1">
        <v>30106002</v>
      </c>
      <c r="E3307" s="1" t="s">
        <v>779</v>
      </c>
      <c r="F3307" s="2">
        <v>1</v>
      </c>
      <c r="G3307" s="2" t="s">
        <v>13</v>
      </c>
      <c r="H3307" s="1">
        <v>3.23</v>
      </c>
      <c r="I3307" s="1">
        <v>3.8260000000000002E-2</v>
      </c>
      <c r="J3307" s="2" t="s">
        <v>8</v>
      </c>
    </row>
    <row r="3308" spans="1:10" ht="12" customHeight="1" x14ac:dyDescent="0.3">
      <c r="A3308" s="3" t="s">
        <v>56</v>
      </c>
      <c r="B3308" s="1">
        <v>30106005</v>
      </c>
      <c r="C3308" s="1" t="s">
        <v>18</v>
      </c>
      <c r="D3308" s="1">
        <v>30106005</v>
      </c>
      <c r="E3308" s="1" t="s">
        <v>1118</v>
      </c>
      <c r="F3308" s="2">
        <v>1</v>
      </c>
      <c r="G3308" s="2" t="s">
        <v>13</v>
      </c>
      <c r="H3308" s="1">
        <v>3.23</v>
      </c>
      <c r="I3308" s="1">
        <v>3.8260000000000002E-2</v>
      </c>
      <c r="J3308" s="2" t="s">
        <v>8</v>
      </c>
    </row>
    <row r="3309" spans="1:10" ht="12" customHeight="1" x14ac:dyDescent="0.3">
      <c r="A3309" s="3" t="s">
        <v>56</v>
      </c>
      <c r="B3309" s="1">
        <v>30116001</v>
      </c>
      <c r="C3309" s="1" t="s">
        <v>18</v>
      </c>
      <c r="D3309" s="1">
        <v>30116001</v>
      </c>
      <c r="E3309" s="1" t="s">
        <v>782</v>
      </c>
      <c r="F3309" s="2">
        <v>1</v>
      </c>
      <c r="G3309" s="2" t="s">
        <v>13</v>
      </c>
      <c r="H3309" s="1">
        <v>3.23</v>
      </c>
      <c r="I3309" s="1">
        <v>3.8260000000000002E-2</v>
      </c>
      <c r="J3309" s="2" t="s">
        <v>8</v>
      </c>
    </row>
    <row r="3310" spans="1:10" ht="12" customHeight="1" x14ac:dyDescent="0.3">
      <c r="A3310" s="3" t="s">
        <v>56</v>
      </c>
      <c r="B3310" s="1">
        <v>30116002</v>
      </c>
      <c r="C3310" s="1" t="s">
        <v>18</v>
      </c>
      <c r="D3310" s="1">
        <v>30116002</v>
      </c>
      <c r="E3310" s="1" t="s">
        <v>783</v>
      </c>
      <c r="F3310" s="2">
        <v>1</v>
      </c>
      <c r="G3310" s="2" t="s">
        <v>13</v>
      </c>
      <c r="H3310" s="1">
        <v>3.23</v>
      </c>
      <c r="I3310" s="1">
        <v>3.8260000000000002E-2</v>
      </c>
      <c r="J3310" s="2" t="s">
        <v>8</v>
      </c>
    </row>
    <row r="3311" spans="1:10" ht="12" customHeight="1" x14ac:dyDescent="0.3">
      <c r="A3311" s="3" t="s">
        <v>56</v>
      </c>
      <c r="B3311" s="1">
        <v>30116004</v>
      </c>
      <c r="C3311" s="1" t="s">
        <v>18</v>
      </c>
      <c r="D3311" s="1">
        <v>30116004</v>
      </c>
      <c r="E3311" s="1" t="s">
        <v>784</v>
      </c>
      <c r="F3311" s="2">
        <v>1</v>
      </c>
      <c r="G3311" s="2" t="s">
        <v>13</v>
      </c>
      <c r="H3311" s="1">
        <v>3.23</v>
      </c>
      <c r="I3311" s="1">
        <v>3.8260000000000002E-2</v>
      </c>
      <c r="J3311" s="2" t="s">
        <v>8</v>
      </c>
    </row>
    <row r="3312" spans="1:10" ht="12" customHeight="1" x14ac:dyDescent="0.3">
      <c r="A3312" s="3" t="s">
        <v>56</v>
      </c>
      <c r="B3312" s="1">
        <v>30116005</v>
      </c>
      <c r="C3312" s="1" t="s">
        <v>18</v>
      </c>
      <c r="D3312" s="1">
        <v>30116005</v>
      </c>
      <c r="E3312" s="1" t="s">
        <v>785</v>
      </c>
      <c r="F3312" s="2">
        <v>1</v>
      </c>
      <c r="G3312" s="2" t="s">
        <v>13</v>
      </c>
      <c r="H3312" s="1">
        <v>3.23</v>
      </c>
      <c r="I3312" s="1">
        <v>3.8260000000000002E-2</v>
      </c>
      <c r="J3312" s="2" t="s">
        <v>8</v>
      </c>
    </row>
    <row r="3313" spans="1:10" ht="12" customHeight="1" x14ac:dyDescent="0.3">
      <c r="A3313" s="3" t="s">
        <v>56</v>
      </c>
      <c r="B3313" s="1">
        <v>30104001</v>
      </c>
      <c r="C3313" s="1" t="s">
        <v>18</v>
      </c>
      <c r="D3313" s="1">
        <v>30104001</v>
      </c>
      <c r="E3313" s="1" t="s">
        <v>2139</v>
      </c>
      <c r="F3313" s="2">
        <v>1</v>
      </c>
      <c r="G3313" s="2" t="s">
        <v>13</v>
      </c>
      <c r="H3313" s="1">
        <v>3.23</v>
      </c>
      <c r="I3313" s="1">
        <v>3.8260000000000002E-2</v>
      </c>
      <c r="J3313" s="2" t="s">
        <v>8</v>
      </c>
    </row>
    <row r="3314" spans="1:10" ht="12" customHeight="1" x14ac:dyDescent="0.3">
      <c r="A3314" s="3" t="s">
        <v>56</v>
      </c>
      <c r="B3314" s="1">
        <v>30104003</v>
      </c>
      <c r="C3314" s="1" t="s">
        <v>18</v>
      </c>
      <c r="D3314" s="1">
        <v>30104003</v>
      </c>
      <c r="E3314" s="1" t="s">
        <v>786</v>
      </c>
      <c r="F3314" s="2">
        <v>1</v>
      </c>
      <c r="G3314" s="2" t="s">
        <v>13</v>
      </c>
      <c r="H3314" s="1">
        <v>3.23</v>
      </c>
      <c r="I3314" s="1">
        <v>3.8260000000000002E-2</v>
      </c>
      <c r="J3314" s="2" t="s">
        <v>8</v>
      </c>
    </row>
    <row r="3315" spans="1:10" ht="12" customHeight="1" x14ac:dyDescent="0.3">
      <c r="A3315" s="3" t="s">
        <v>56</v>
      </c>
      <c r="B3315" s="1">
        <v>30114001</v>
      </c>
      <c r="C3315" s="1" t="s">
        <v>18</v>
      </c>
      <c r="D3315" s="1">
        <v>30114001</v>
      </c>
      <c r="E3315" s="1" t="s">
        <v>788</v>
      </c>
      <c r="F3315" s="2">
        <v>1</v>
      </c>
      <c r="G3315" s="2" t="s">
        <v>13</v>
      </c>
      <c r="H3315" s="1">
        <v>3.23</v>
      </c>
      <c r="I3315" s="1">
        <v>3.8260000000000002E-2</v>
      </c>
      <c r="J3315" s="2" t="s">
        <v>8</v>
      </c>
    </row>
    <row r="3316" spans="1:10" ht="12" customHeight="1" x14ac:dyDescent="0.3">
      <c r="A3316" s="3" t="s">
        <v>56</v>
      </c>
      <c r="B3316" s="1">
        <v>30114004</v>
      </c>
      <c r="C3316" s="1" t="s">
        <v>18</v>
      </c>
      <c r="D3316" s="1">
        <v>30114004</v>
      </c>
      <c r="E3316" s="1" t="s">
        <v>789</v>
      </c>
      <c r="F3316" s="2">
        <v>1</v>
      </c>
      <c r="G3316" s="2" t="s">
        <v>13</v>
      </c>
      <c r="H3316" s="1">
        <v>3.23</v>
      </c>
      <c r="I3316" s="1">
        <v>3.8260000000000002E-2</v>
      </c>
      <c r="J3316" s="2" t="s">
        <v>8</v>
      </c>
    </row>
    <row r="3317" spans="1:10" ht="12" customHeight="1" x14ac:dyDescent="0.3">
      <c r="A3317" s="3" t="s">
        <v>56</v>
      </c>
      <c r="B3317" s="1">
        <v>30106003</v>
      </c>
      <c r="C3317" s="1" t="s">
        <v>18</v>
      </c>
      <c r="D3317" s="1">
        <v>30106003</v>
      </c>
      <c r="E3317" s="1" t="s">
        <v>790</v>
      </c>
      <c r="F3317" s="2">
        <v>1</v>
      </c>
      <c r="G3317" s="2" t="s">
        <v>13</v>
      </c>
      <c r="H3317" s="1">
        <v>3.23</v>
      </c>
      <c r="I3317" s="1">
        <v>3.8260000000000002E-2</v>
      </c>
      <c r="J3317" s="2" t="s">
        <v>8</v>
      </c>
    </row>
    <row r="3318" spans="1:10" ht="12" customHeight="1" x14ac:dyDescent="0.3">
      <c r="A3318" s="3" t="s">
        <v>56</v>
      </c>
      <c r="B3318" s="1">
        <v>30054001</v>
      </c>
      <c r="C3318" s="1" t="s">
        <v>18</v>
      </c>
      <c r="D3318" s="1">
        <v>30054001</v>
      </c>
      <c r="E3318" s="1" t="s">
        <v>2140</v>
      </c>
      <c r="F3318" s="2">
        <v>1</v>
      </c>
      <c r="G3318" s="2" t="s">
        <v>13</v>
      </c>
      <c r="H3318" s="1">
        <v>3.23</v>
      </c>
      <c r="I3318" s="1">
        <v>3.8260000000000002E-2</v>
      </c>
      <c r="J3318" s="2" t="s">
        <v>8</v>
      </c>
    </row>
    <row r="3319" spans="1:10" ht="12" customHeight="1" x14ac:dyDescent="0.3">
      <c r="A3319" s="3" t="s">
        <v>56</v>
      </c>
      <c r="B3319" s="1">
        <v>30056001</v>
      </c>
      <c r="C3319" s="1" t="s">
        <v>18</v>
      </c>
      <c r="D3319" s="1">
        <v>30056001</v>
      </c>
      <c r="E3319" s="1" t="s">
        <v>2141</v>
      </c>
      <c r="F3319" s="2">
        <v>1</v>
      </c>
      <c r="G3319" s="2" t="s">
        <v>13</v>
      </c>
      <c r="H3319" s="1">
        <v>3.23</v>
      </c>
      <c r="I3319" s="1">
        <v>3.8260000000000002E-2</v>
      </c>
      <c r="J3319" s="2" t="s">
        <v>8</v>
      </c>
    </row>
    <row r="3320" spans="1:10" ht="12" customHeight="1" x14ac:dyDescent="0.3">
      <c r="A3320" s="3" t="s">
        <v>56</v>
      </c>
      <c r="B3320" s="1">
        <v>30050007</v>
      </c>
      <c r="C3320" s="1" t="s">
        <v>18</v>
      </c>
      <c r="D3320" s="1">
        <v>30050007</v>
      </c>
      <c r="E3320" s="1" t="s">
        <v>2142</v>
      </c>
      <c r="F3320" s="2">
        <v>1</v>
      </c>
      <c r="G3320" s="2" t="s">
        <v>13</v>
      </c>
      <c r="H3320" s="1">
        <v>3.23</v>
      </c>
      <c r="I3320" s="1">
        <v>3.8260000000000002E-2</v>
      </c>
      <c r="J3320" s="2" t="s">
        <v>8</v>
      </c>
    </row>
    <row r="3321" spans="1:10" ht="12" customHeight="1" x14ac:dyDescent="0.3">
      <c r="A3321" s="3" t="s">
        <v>56</v>
      </c>
      <c r="B3321" s="1">
        <v>10014105</v>
      </c>
      <c r="C3321" s="1" t="s">
        <v>18</v>
      </c>
      <c r="D3321" s="1">
        <v>10014105</v>
      </c>
      <c r="E3321" s="1" t="s">
        <v>791</v>
      </c>
      <c r="F3321" s="2">
        <v>1</v>
      </c>
      <c r="G3321" s="2" t="s">
        <v>13</v>
      </c>
      <c r="H3321" s="1">
        <v>3.23</v>
      </c>
      <c r="I3321" s="1">
        <v>3.8260000000000002E-2</v>
      </c>
      <c r="J3321" s="2" t="s">
        <v>8</v>
      </c>
    </row>
    <row r="3322" spans="1:10" ht="12" customHeight="1" x14ac:dyDescent="0.3">
      <c r="A3322" s="3" t="s">
        <v>56</v>
      </c>
      <c r="B3322" s="1">
        <v>10014104</v>
      </c>
      <c r="C3322" s="1" t="s">
        <v>18</v>
      </c>
      <c r="D3322" s="1">
        <v>10014104</v>
      </c>
      <c r="E3322" s="1" t="s">
        <v>792</v>
      </c>
      <c r="F3322" s="2">
        <v>1</v>
      </c>
      <c r="G3322" s="2" t="s">
        <v>13</v>
      </c>
      <c r="H3322" s="1">
        <v>3.23</v>
      </c>
      <c r="I3322" s="1">
        <v>3.8260000000000002E-2</v>
      </c>
      <c r="J3322" s="2" t="s">
        <v>8</v>
      </c>
    </row>
    <row r="3323" spans="1:10" ht="12" customHeight="1" x14ac:dyDescent="0.3">
      <c r="A3323" s="3" t="s">
        <v>56</v>
      </c>
      <c r="B3323" s="1">
        <v>10014106</v>
      </c>
      <c r="C3323" s="1" t="s">
        <v>18</v>
      </c>
      <c r="D3323" s="1">
        <v>10014106</v>
      </c>
      <c r="E3323" s="1" t="s">
        <v>793</v>
      </c>
      <c r="F3323" s="2">
        <v>1</v>
      </c>
      <c r="G3323" s="2" t="s">
        <v>13</v>
      </c>
      <c r="H3323" s="1">
        <v>3.23</v>
      </c>
      <c r="I3323" s="1">
        <v>3.8260000000000002E-2</v>
      </c>
      <c r="J3323" s="2" t="s">
        <v>8</v>
      </c>
    </row>
    <row r="3324" spans="1:10" ht="12" customHeight="1" x14ac:dyDescent="0.3">
      <c r="A3324" s="3" t="s">
        <v>56</v>
      </c>
      <c r="B3324" s="1">
        <v>10014107</v>
      </c>
      <c r="C3324" s="1" t="s">
        <v>18</v>
      </c>
      <c r="D3324" s="1">
        <v>10014107</v>
      </c>
      <c r="E3324" s="1" t="s">
        <v>794</v>
      </c>
      <c r="F3324" s="2">
        <v>1</v>
      </c>
      <c r="G3324" s="2" t="s">
        <v>13</v>
      </c>
      <c r="H3324" s="1">
        <v>3.23</v>
      </c>
      <c r="I3324" s="1">
        <v>3.8260000000000002E-2</v>
      </c>
      <c r="J3324" s="2" t="s">
        <v>8</v>
      </c>
    </row>
    <row r="3325" spans="1:10" ht="12" customHeight="1" x14ac:dyDescent="0.3">
      <c r="A3325" s="3" t="s">
        <v>56</v>
      </c>
      <c r="B3325" s="1">
        <v>10014108</v>
      </c>
      <c r="C3325" s="1" t="s">
        <v>18</v>
      </c>
      <c r="D3325" s="1">
        <v>10014108</v>
      </c>
      <c r="E3325" s="1" t="s">
        <v>795</v>
      </c>
      <c r="F3325" s="2">
        <v>1</v>
      </c>
      <c r="G3325" s="2" t="s">
        <v>13</v>
      </c>
      <c r="H3325" s="1">
        <v>3.23</v>
      </c>
      <c r="I3325" s="1">
        <v>3.8260000000000002E-2</v>
      </c>
      <c r="J3325" s="2" t="s">
        <v>8</v>
      </c>
    </row>
    <row r="3326" spans="1:10" ht="12" customHeight="1" x14ac:dyDescent="0.3">
      <c r="A3326" s="3" t="s">
        <v>56</v>
      </c>
      <c r="B3326" s="1">
        <v>10014111</v>
      </c>
      <c r="C3326" s="1" t="s">
        <v>18</v>
      </c>
      <c r="D3326" s="1">
        <v>10014111</v>
      </c>
      <c r="E3326" s="1" t="s">
        <v>796</v>
      </c>
      <c r="F3326" s="2">
        <v>1</v>
      </c>
      <c r="G3326" s="2" t="s">
        <v>13</v>
      </c>
      <c r="H3326" s="1">
        <v>3.23</v>
      </c>
      <c r="I3326" s="1">
        <v>3.8260000000000002E-2</v>
      </c>
      <c r="J3326" s="2" t="s">
        <v>8</v>
      </c>
    </row>
    <row r="3327" spans="1:10" ht="12" customHeight="1" x14ac:dyDescent="0.3">
      <c r="A3327" s="3" t="s">
        <v>56</v>
      </c>
      <c r="B3327" s="1">
        <v>10014112</v>
      </c>
      <c r="C3327" s="1" t="s">
        <v>18</v>
      </c>
      <c r="D3327" s="1">
        <v>10014112</v>
      </c>
      <c r="E3327" s="1" t="s">
        <v>2742</v>
      </c>
      <c r="F3327" s="2">
        <v>1</v>
      </c>
      <c r="G3327" s="2" t="s">
        <v>13</v>
      </c>
      <c r="H3327" s="1">
        <v>3.23</v>
      </c>
      <c r="I3327" s="1">
        <v>3.8260000000000002E-2</v>
      </c>
      <c r="J3327" s="2" t="s">
        <v>8</v>
      </c>
    </row>
    <row r="3328" spans="1:10" ht="12" customHeight="1" x14ac:dyDescent="0.3">
      <c r="A3328" s="3" t="s">
        <v>56</v>
      </c>
      <c r="B3328" s="1">
        <v>10014513</v>
      </c>
      <c r="C3328" s="1" t="s">
        <v>18</v>
      </c>
      <c r="D3328" s="1">
        <v>10014513</v>
      </c>
      <c r="E3328" s="1" t="s">
        <v>2743</v>
      </c>
      <c r="F3328" s="2">
        <v>1</v>
      </c>
      <c r="G3328" s="2" t="s">
        <v>13</v>
      </c>
      <c r="H3328" s="1">
        <v>3.23</v>
      </c>
      <c r="I3328" s="1">
        <v>3.8260000000000002E-2</v>
      </c>
      <c r="J3328" s="2" t="s">
        <v>8</v>
      </c>
    </row>
    <row r="3329" spans="1:10" ht="12" customHeight="1" x14ac:dyDescent="0.3">
      <c r="A3329" s="3" t="s">
        <v>56</v>
      </c>
      <c r="B3329" s="1">
        <v>30088001</v>
      </c>
      <c r="C3329" s="1" t="s">
        <v>18</v>
      </c>
      <c r="D3329" s="1">
        <v>30088001</v>
      </c>
      <c r="E3329" s="1" t="s">
        <v>2744</v>
      </c>
      <c r="F3329" s="2">
        <v>1</v>
      </c>
      <c r="G3329" s="2" t="s">
        <v>13</v>
      </c>
      <c r="H3329" s="1">
        <v>3.23</v>
      </c>
      <c r="I3329" s="1">
        <v>3.8260000000000002E-2</v>
      </c>
      <c r="J3329" s="2" t="s">
        <v>8</v>
      </c>
    </row>
    <row r="3330" spans="1:10" ht="12" customHeight="1" x14ac:dyDescent="0.3">
      <c r="A3330" s="3" t="s">
        <v>56</v>
      </c>
      <c r="B3330" s="1">
        <v>30088202</v>
      </c>
      <c r="C3330" s="1" t="s">
        <v>18</v>
      </c>
      <c r="D3330" s="1">
        <v>30088202</v>
      </c>
      <c r="E3330" s="1" t="s">
        <v>2745</v>
      </c>
      <c r="F3330" s="2">
        <v>1</v>
      </c>
      <c r="G3330" s="2" t="s">
        <v>13</v>
      </c>
      <c r="H3330" s="1">
        <v>3.23</v>
      </c>
      <c r="I3330" s="1">
        <v>3.8260000000000002E-2</v>
      </c>
      <c r="J3330" s="2" t="s">
        <v>8</v>
      </c>
    </row>
    <row r="3331" spans="1:10" ht="12" customHeight="1" x14ac:dyDescent="0.3">
      <c r="A3331" s="3" t="s">
        <v>56</v>
      </c>
      <c r="B3331" s="1">
        <v>30088201</v>
      </c>
      <c r="C3331" s="1" t="s">
        <v>18</v>
      </c>
      <c r="D3331" s="1">
        <v>30088201</v>
      </c>
      <c r="E3331" s="1" t="s">
        <v>2746</v>
      </c>
      <c r="F3331" s="2">
        <v>1</v>
      </c>
      <c r="G3331" s="2" t="s">
        <v>13</v>
      </c>
      <c r="H3331" s="1">
        <v>3.23</v>
      </c>
      <c r="I3331" s="1">
        <v>3.8260000000000002E-2</v>
      </c>
      <c r="J3331" s="2" t="s">
        <v>8</v>
      </c>
    </row>
    <row r="3332" spans="1:10" ht="12" customHeight="1" x14ac:dyDescent="0.3">
      <c r="A3332" s="3" t="s">
        <v>56</v>
      </c>
      <c r="B3332" s="1">
        <v>30084305</v>
      </c>
      <c r="C3332" s="1" t="s">
        <v>18</v>
      </c>
      <c r="D3332" s="1">
        <v>30084305</v>
      </c>
      <c r="E3332" s="1" t="s">
        <v>2747</v>
      </c>
      <c r="F3332" s="2">
        <v>1</v>
      </c>
      <c r="G3332" s="2" t="s">
        <v>13</v>
      </c>
      <c r="H3332" s="1">
        <v>3.23</v>
      </c>
      <c r="I3332" s="1">
        <v>3.8260000000000002E-2</v>
      </c>
      <c r="J3332" s="2" t="s">
        <v>8</v>
      </c>
    </row>
    <row r="3333" spans="1:10" ht="12" customHeight="1" x14ac:dyDescent="0.3">
      <c r="A3333" s="3" t="s">
        <v>56</v>
      </c>
      <c r="B3333" s="1">
        <v>30084105</v>
      </c>
      <c r="C3333" s="1" t="s">
        <v>18</v>
      </c>
      <c r="D3333" s="1">
        <v>30084105</v>
      </c>
      <c r="E3333" s="1" t="s">
        <v>2748</v>
      </c>
      <c r="F3333" s="2">
        <v>1</v>
      </c>
      <c r="G3333" s="2" t="s">
        <v>13</v>
      </c>
      <c r="H3333" s="1">
        <v>3.23</v>
      </c>
      <c r="I3333" s="1">
        <v>3.8260000000000002E-2</v>
      </c>
      <c r="J3333" s="2" t="s">
        <v>8</v>
      </c>
    </row>
    <row r="3334" spans="1:10" ht="12" customHeight="1" x14ac:dyDescent="0.3">
      <c r="A3334" s="3" t="s">
        <v>56</v>
      </c>
      <c r="B3334" s="1">
        <v>30084001</v>
      </c>
      <c r="C3334" s="1" t="s">
        <v>18</v>
      </c>
      <c r="D3334" s="1">
        <v>30084001</v>
      </c>
      <c r="E3334" s="1" t="s">
        <v>2749</v>
      </c>
      <c r="F3334" s="2">
        <v>1</v>
      </c>
      <c r="G3334" s="2" t="s">
        <v>13</v>
      </c>
      <c r="H3334" s="1">
        <v>3.23</v>
      </c>
      <c r="I3334" s="1">
        <v>3.8260000000000002E-2</v>
      </c>
      <c r="J3334" s="2" t="s">
        <v>8</v>
      </c>
    </row>
    <row r="3335" spans="1:10" ht="12" customHeight="1" x14ac:dyDescent="0.3">
      <c r="A3335" s="3" t="s">
        <v>56</v>
      </c>
      <c r="B3335" s="1">
        <v>30084002</v>
      </c>
      <c r="C3335" s="1" t="s">
        <v>18</v>
      </c>
      <c r="D3335" s="1">
        <v>30084002</v>
      </c>
      <c r="E3335" s="1" t="s">
        <v>2750</v>
      </c>
      <c r="F3335" s="2">
        <v>1</v>
      </c>
      <c r="G3335" s="2" t="s">
        <v>13</v>
      </c>
      <c r="H3335" s="1">
        <v>3.23</v>
      </c>
      <c r="I3335" s="1">
        <v>3.8260000000000002E-2</v>
      </c>
      <c r="J3335" s="2" t="s">
        <v>8</v>
      </c>
    </row>
    <row r="3336" spans="1:10" ht="12" customHeight="1" x14ac:dyDescent="0.3">
      <c r="A3336" s="3" t="s">
        <v>56</v>
      </c>
      <c r="B3336" s="1">
        <v>30084303</v>
      </c>
      <c r="C3336" s="1" t="s">
        <v>18</v>
      </c>
      <c r="D3336" s="1">
        <v>30084303</v>
      </c>
      <c r="E3336" s="1" t="s">
        <v>2751</v>
      </c>
      <c r="F3336" s="2">
        <v>1</v>
      </c>
      <c r="G3336" s="2" t="s">
        <v>13</v>
      </c>
      <c r="H3336" s="1">
        <v>3.23</v>
      </c>
      <c r="I3336" s="1">
        <v>3.8260000000000002E-2</v>
      </c>
      <c r="J3336" s="2" t="s">
        <v>8</v>
      </c>
    </row>
    <row r="3337" spans="1:10" ht="12" customHeight="1" x14ac:dyDescent="0.3">
      <c r="A3337" s="3" t="s">
        <v>56</v>
      </c>
      <c r="B3337" s="1">
        <v>30084004</v>
      </c>
      <c r="C3337" s="1" t="s">
        <v>18</v>
      </c>
      <c r="D3337" s="1">
        <v>30084004</v>
      </c>
      <c r="E3337" s="1" t="s">
        <v>2752</v>
      </c>
      <c r="F3337" s="2">
        <v>1</v>
      </c>
      <c r="G3337" s="2" t="s">
        <v>13</v>
      </c>
      <c r="H3337" s="1">
        <v>3.23</v>
      </c>
      <c r="I3337" s="1">
        <v>3.8260000000000002E-2</v>
      </c>
      <c r="J3337" s="2" t="s">
        <v>8</v>
      </c>
    </row>
    <row r="3338" spans="1:10" ht="12" customHeight="1" x14ac:dyDescent="0.3">
      <c r="A3338" s="3" t="s">
        <v>56</v>
      </c>
      <c r="B3338" s="1">
        <v>30084203</v>
      </c>
      <c r="C3338" s="1" t="s">
        <v>18</v>
      </c>
      <c r="D3338" s="1">
        <v>30084203</v>
      </c>
      <c r="E3338" s="1" t="s">
        <v>2753</v>
      </c>
      <c r="F3338" s="2">
        <v>1</v>
      </c>
      <c r="G3338" s="2" t="s">
        <v>13</v>
      </c>
      <c r="H3338" s="1">
        <v>3.23</v>
      </c>
      <c r="I3338" s="1">
        <v>3.8260000000000002E-2</v>
      </c>
      <c r="J3338" s="2" t="s">
        <v>8</v>
      </c>
    </row>
    <row r="3339" spans="1:10" ht="12" customHeight="1" x14ac:dyDescent="0.3">
      <c r="A3339" s="3" t="s">
        <v>56</v>
      </c>
      <c r="B3339" s="1">
        <v>30084003</v>
      </c>
      <c r="C3339" s="1" t="s">
        <v>18</v>
      </c>
      <c r="D3339" s="1">
        <v>30084003</v>
      </c>
      <c r="E3339" s="1" t="s">
        <v>2754</v>
      </c>
      <c r="F3339" s="2">
        <v>1</v>
      </c>
      <c r="G3339" s="2" t="s">
        <v>13</v>
      </c>
      <c r="H3339" s="1">
        <v>3.23</v>
      </c>
      <c r="I3339" s="1">
        <v>3.8260000000000002E-2</v>
      </c>
      <c r="J3339" s="2" t="s">
        <v>8</v>
      </c>
    </row>
    <row r="3340" spans="1:10" ht="12" customHeight="1" x14ac:dyDescent="0.3">
      <c r="A3340" s="3" t="s">
        <v>56</v>
      </c>
      <c r="B3340" s="1">
        <v>30009611</v>
      </c>
      <c r="C3340" s="1" t="s">
        <v>18</v>
      </c>
      <c r="D3340" s="1">
        <v>30009611</v>
      </c>
      <c r="E3340" s="1" t="s">
        <v>2755</v>
      </c>
      <c r="F3340" s="2">
        <v>1</v>
      </c>
      <c r="G3340" s="2" t="s">
        <v>13</v>
      </c>
      <c r="H3340" s="1">
        <v>3.23</v>
      </c>
      <c r="I3340" s="1">
        <v>3.8260000000000002E-2</v>
      </c>
      <c r="J3340" s="2" t="s">
        <v>8</v>
      </c>
    </row>
    <row r="3341" spans="1:10" ht="12" customHeight="1" x14ac:dyDescent="0.3">
      <c r="A3341" s="3" t="s">
        <v>56</v>
      </c>
      <c r="B3341" s="1">
        <v>30088010</v>
      </c>
      <c r="C3341" s="1" t="s">
        <v>18</v>
      </c>
      <c r="D3341" s="1">
        <v>30088010</v>
      </c>
      <c r="E3341" s="1" t="s">
        <v>2756</v>
      </c>
      <c r="F3341" s="2">
        <v>1</v>
      </c>
      <c r="G3341" s="2" t="s">
        <v>13</v>
      </c>
      <c r="H3341" s="1">
        <v>3.23</v>
      </c>
      <c r="I3341" s="1">
        <v>3.8260000000000002E-2</v>
      </c>
      <c r="J3341" s="2" t="s">
        <v>8</v>
      </c>
    </row>
    <row r="3342" spans="1:10" ht="12" customHeight="1" x14ac:dyDescent="0.3">
      <c r="A3342" s="3" t="s">
        <v>56</v>
      </c>
      <c r="B3342" s="1">
        <v>30088005</v>
      </c>
      <c r="C3342" s="1" t="s">
        <v>18</v>
      </c>
      <c r="D3342" s="1">
        <v>30088005</v>
      </c>
      <c r="E3342" s="1" t="s">
        <v>2757</v>
      </c>
      <c r="F3342" s="2">
        <v>1</v>
      </c>
      <c r="G3342" s="2" t="s">
        <v>13</v>
      </c>
      <c r="H3342" s="1">
        <v>3.23</v>
      </c>
      <c r="I3342" s="1">
        <v>3.8260000000000002E-2</v>
      </c>
      <c r="J3342" s="2" t="s">
        <v>8</v>
      </c>
    </row>
    <row r="3343" spans="1:10" ht="12" customHeight="1" x14ac:dyDescent="0.3">
      <c r="A3343" s="3" t="s">
        <v>56</v>
      </c>
      <c r="B3343" s="1">
        <v>30084205</v>
      </c>
      <c r="C3343" s="1" t="s">
        <v>18</v>
      </c>
      <c r="D3343" s="1">
        <v>30084205</v>
      </c>
      <c r="E3343" s="1" t="s">
        <v>2758</v>
      </c>
      <c r="F3343" s="2">
        <v>1</v>
      </c>
      <c r="G3343" s="2" t="s">
        <v>13</v>
      </c>
      <c r="H3343" s="1">
        <v>3.23</v>
      </c>
      <c r="I3343" s="1">
        <v>3.8260000000000002E-2</v>
      </c>
      <c r="J3343" s="2" t="s">
        <v>8</v>
      </c>
    </row>
    <row r="3344" spans="1:10" ht="12" customHeight="1" x14ac:dyDescent="0.3">
      <c r="A3344" s="3" t="s">
        <v>56</v>
      </c>
      <c r="B3344" s="1">
        <v>30084005</v>
      </c>
      <c r="C3344" s="1" t="s">
        <v>18</v>
      </c>
      <c r="D3344" s="1">
        <v>30084005</v>
      </c>
      <c r="E3344" s="1" t="s">
        <v>2759</v>
      </c>
      <c r="F3344" s="2">
        <v>1</v>
      </c>
      <c r="G3344" s="2" t="s">
        <v>13</v>
      </c>
      <c r="H3344" s="1">
        <v>3.23</v>
      </c>
      <c r="I3344" s="1">
        <v>3.8260000000000002E-2</v>
      </c>
      <c r="J3344" s="2" t="s">
        <v>8</v>
      </c>
    </row>
    <row r="3345" spans="1:10" ht="12" customHeight="1" x14ac:dyDescent="0.3">
      <c r="A3345" s="3" t="s">
        <v>56</v>
      </c>
      <c r="B3345" s="1">
        <v>30089001</v>
      </c>
      <c r="C3345" s="1" t="s">
        <v>18</v>
      </c>
      <c r="D3345" s="1">
        <v>30089001</v>
      </c>
      <c r="E3345" s="1" t="s">
        <v>2760</v>
      </c>
      <c r="F3345" s="2">
        <v>1</v>
      </c>
      <c r="G3345" s="2" t="s">
        <v>13</v>
      </c>
      <c r="H3345" s="1">
        <v>3.23</v>
      </c>
      <c r="I3345" s="1">
        <v>3.8260000000000002E-2</v>
      </c>
      <c r="J3345" s="2" t="s">
        <v>8</v>
      </c>
    </row>
    <row r="3346" spans="1:10" ht="12" customHeight="1" x14ac:dyDescent="0.3">
      <c r="A3346" s="3" t="s">
        <v>56</v>
      </c>
      <c r="B3346" s="1">
        <v>30089002</v>
      </c>
      <c r="C3346" s="1" t="s">
        <v>18</v>
      </c>
      <c r="D3346" s="1">
        <v>30089002</v>
      </c>
      <c r="E3346" s="1" t="s">
        <v>2761</v>
      </c>
      <c r="F3346" s="2">
        <v>1</v>
      </c>
      <c r="G3346" s="2" t="s">
        <v>13</v>
      </c>
      <c r="H3346" s="1">
        <v>3.23</v>
      </c>
      <c r="I3346" s="1">
        <v>3.8260000000000002E-2</v>
      </c>
      <c r="J3346" s="2" t="s">
        <v>8</v>
      </c>
    </row>
    <row r="3347" spans="1:10" ht="12" customHeight="1" x14ac:dyDescent="0.3">
      <c r="A3347" s="3" t="s">
        <v>56</v>
      </c>
      <c r="B3347" s="1">
        <v>30089003</v>
      </c>
      <c r="C3347" s="1" t="s">
        <v>18</v>
      </c>
      <c r="D3347" s="1">
        <v>30089003</v>
      </c>
      <c r="E3347" s="1" t="s">
        <v>2762</v>
      </c>
      <c r="F3347" s="2">
        <v>1</v>
      </c>
      <c r="G3347" s="2" t="s">
        <v>13</v>
      </c>
      <c r="H3347" s="1">
        <v>3.23</v>
      </c>
      <c r="I3347" s="1">
        <v>3.8260000000000002E-2</v>
      </c>
      <c r="J3347" s="2" t="s">
        <v>8</v>
      </c>
    </row>
    <row r="3348" spans="1:10" ht="12" customHeight="1" x14ac:dyDescent="0.3">
      <c r="A3348" s="3" t="s">
        <v>56</v>
      </c>
      <c r="B3348" s="1">
        <v>30089004</v>
      </c>
      <c r="C3348" s="1" t="s">
        <v>18</v>
      </c>
      <c r="D3348" s="1">
        <v>30089004</v>
      </c>
      <c r="E3348" s="1" t="s">
        <v>2763</v>
      </c>
      <c r="F3348" s="2">
        <v>1</v>
      </c>
      <c r="G3348" s="2" t="s">
        <v>13</v>
      </c>
      <c r="H3348" s="1">
        <v>3.23</v>
      </c>
      <c r="I3348" s="1">
        <v>3.8260000000000002E-2</v>
      </c>
      <c r="J3348" s="2" t="s">
        <v>8</v>
      </c>
    </row>
    <row r="3349" spans="1:10" ht="12" customHeight="1" x14ac:dyDescent="0.3">
      <c r="A3349" s="3" t="s">
        <v>56</v>
      </c>
      <c r="B3349" s="1">
        <v>30089007</v>
      </c>
      <c r="C3349" s="1" t="s">
        <v>18</v>
      </c>
      <c r="D3349" s="1">
        <v>30089007</v>
      </c>
      <c r="E3349" s="1" t="s">
        <v>2764</v>
      </c>
      <c r="F3349" s="2">
        <v>1</v>
      </c>
      <c r="G3349" s="2" t="s">
        <v>13</v>
      </c>
      <c r="H3349" s="1">
        <v>3.23</v>
      </c>
      <c r="I3349" s="1">
        <v>3.8260000000000002E-2</v>
      </c>
      <c r="J3349" s="2" t="s">
        <v>8</v>
      </c>
    </row>
    <row r="3350" spans="1:10" ht="12" customHeight="1" x14ac:dyDescent="0.3">
      <c r="A3350" s="3" t="s">
        <v>56</v>
      </c>
      <c r="B3350" s="1">
        <v>30089103</v>
      </c>
      <c r="C3350" s="1" t="s">
        <v>18</v>
      </c>
      <c r="D3350" s="1">
        <v>30089103</v>
      </c>
      <c r="E3350" s="1" t="s">
        <v>2765</v>
      </c>
      <c r="F3350" s="2">
        <v>1</v>
      </c>
      <c r="G3350" s="2" t="s">
        <v>13</v>
      </c>
      <c r="H3350" s="1">
        <v>3.23</v>
      </c>
      <c r="I3350" s="1">
        <v>3.8260000000000002E-2</v>
      </c>
      <c r="J3350" s="2" t="s">
        <v>8</v>
      </c>
    </row>
    <row r="3351" spans="1:10" ht="12" customHeight="1" x14ac:dyDescent="0.3">
      <c r="A3351" s="3" t="s">
        <v>56</v>
      </c>
      <c r="B3351" s="1">
        <v>30089107</v>
      </c>
      <c r="C3351" s="1" t="s">
        <v>18</v>
      </c>
      <c r="D3351" s="1">
        <v>30089107</v>
      </c>
      <c r="E3351" s="1" t="s">
        <v>2766</v>
      </c>
      <c r="F3351" s="2">
        <v>1</v>
      </c>
      <c r="G3351" s="2" t="s">
        <v>13</v>
      </c>
      <c r="H3351" s="1">
        <v>3.23</v>
      </c>
      <c r="I3351" s="1">
        <v>3.8260000000000002E-2</v>
      </c>
      <c r="J3351" s="2" t="s">
        <v>8</v>
      </c>
    </row>
    <row r="3352" spans="1:10" ht="12" customHeight="1" x14ac:dyDescent="0.3">
      <c r="A3352" s="3" t="s">
        <v>56</v>
      </c>
      <c r="B3352" s="1">
        <v>10014202</v>
      </c>
      <c r="C3352" s="1" t="s">
        <v>18</v>
      </c>
      <c r="D3352" s="1">
        <v>10014202</v>
      </c>
      <c r="E3352" s="1" t="s">
        <v>2767</v>
      </c>
      <c r="F3352" s="2">
        <v>1</v>
      </c>
      <c r="G3352" s="2" t="s">
        <v>13</v>
      </c>
      <c r="H3352" s="1">
        <v>3.23</v>
      </c>
      <c r="I3352" s="1">
        <v>3.8260000000000002E-2</v>
      </c>
      <c r="J3352" s="2" t="s">
        <v>8</v>
      </c>
    </row>
    <row r="3353" spans="1:10" ht="12" customHeight="1" x14ac:dyDescent="0.3">
      <c r="A3353" s="3" t="s">
        <v>56</v>
      </c>
      <c r="B3353" s="1">
        <v>10014203</v>
      </c>
      <c r="C3353" s="1" t="s">
        <v>18</v>
      </c>
      <c r="D3353" s="1">
        <v>10014203</v>
      </c>
      <c r="E3353" s="1" t="s">
        <v>2768</v>
      </c>
      <c r="F3353" s="2">
        <v>1</v>
      </c>
      <c r="G3353" s="2" t="s">
        <v>13</v>
      </c>
      <c r="H3353" s="1">
        <v>3.23</v>
      </c>
      <c r="I3353" s="1">
        <v>3.8260000000000002E-2</v>
      </c>
      <c r="J3353" s="2" t="s">
        <v>8</v>
      </c>
    </row>
    <row r="3354" spans="1:10" ht="12" customHeight="1" x14ac:dyDescent="0.3">
      <c r="A3354" s="3" t="s">
        <v>56</v>
      </c>
      <c r="B3354" s="1">
        <v>10014204</v>
      </c>
      <c r="C3354" s="1" t="s">
        <v>18</v>
      </c>
      <c r="D3354" s="1">
        <v>10014204</v>
      </c>
      <c r="E3354" s="1" t="s">
        <v>2769</v>
      </c>
      <c r="F3354" s="2">
        <v>1</v>
      </c>
      <c r="G3354" s="2" t="s">
        <v>13</v>
      </c>
      <c r="H3354" s="1">
        <v>3.23</v>
      </c>
      <c r="I3354" s="1">
        <v>3.8260000000000002E-2</v>
      </c>
      <c r="J3354" s="2" t="s">
        <v>8</v>
      </c>
    </row>
    <row r="3355" spans="1:10" ht="12" customHeight="1" x14ac:dyDescent="0.3">
      <c r="A3355" s="3" t="s">
        <v>56</v>
      </c>
      <c r="B3355" s="1">
        <v>10014205</v>
      </c>
      <c r="C3355" s="1" t="s">
        <v>18</v>
      </c>
      <c r="D3355" s="1">
        <v>10014205</v>
      </c>
      <c r="E3355" s="1" t="s">
        <v>2770</v>
      </c>
      <c r="F3355" s="2">
        <v>1</v>
      </c>
      <c r="G3355" s="2" t="s">
        <v>13</v>
      </c>
      <c r="H3355" s="1">
        <v>3.23</v>
      </c>
      <c r="I3355" s="1">
        <v>3.8260000000000002E-2</v>
      </c>
      <c r="J3355" s="2" t="s">
        <v>8</v>
      </c>
    </row>
    <row r="3356" spans="1:10" ht="12" customHeight="1" x14ac:dyDescent="0.3">
      <c r="A3356" s="3" t="s">
        <v>56</v>
      </c>
      <c r="B3356" s="1">
        <v>10014201</v>
      </c>
      <c r="C3356" s="1" t="s">
        <v>18</v>
      </c>
      <c r="D3356" s="1">
        <v>10014201</v>
      </c>
      <c r="E3356" s="1" t="s">
        <v>2771</v>
      </c>
      <c r="F3356" s="2">
        <v>1</v>
      </c>
      <c r="G3356" s="2" t="s">
        <v>13</v>
      </c>
      <c r="H3356" s="1">
        <v>3.23</v>
      </c>
      <c r="I3356" s="1">
        <v>3.8260000000000002E-2</v>
      </c>
      <c r="J3356" s="2" t="s">
        <v>8</v>
      </c>
    </row>
    <row r="3357" spans="1:10" ht="12" customHeight="1" x14ac:dyDescent="0.3">
      <c r="A3357" s="3" t="s">
        <v>56</v>
      </c>
      <c r="B3357" s="1">
        <v>10014206</v>
      </c>
      <c r="C3357" s="1" t="s">
        <v>18</v>
      </c>
      <c r="D3357" s="1">
        <v>10014206</v>
      </c>
      <c r="E3357" s="1" t="s">
        <v>2772</v>
      </c>
      <c r="F3357" s="2">
        <v>1</v>
      </c>
      <c r="G3357" s="2" t="s">
        <v>13</v>
      </c>
      <c r="H3357" s="1">
        <v>3.23</v>
      </c>
      <c r="I3357" s="1">
        <v>3.8260000000000002E-2</v>
      </c>
      <c r="J3357" s="2" t="s">
        <v>8</v>
      </c>
    </row>
    <row r="3358" spans="1:10" ht="12" customHeight="1" x14ac:dyDescent="0.3">
      <c r="A3358" s="3" t="s">
        <v>56</v>
      </c>
      <c r="B3358" s="1">
        <v>30036007</v>
      </c>
      <c r="C3358" s="1" t="s">
        <v>18</v>
      </c>
      <c r="D3358" s="1">
        <v>30036007</v>
      </c>
      <c r="E3358" s="1" t="s">
        <v>2773</v>
      </c>
      <c r="F3358" s="2">
        <v>1</v>
      </c>
      <c r="G3358" s="2" t="s">
        <v>13</v>
      </c>
      <c r="H3358" s="1">
        <v>3.23</v>
      </c>
      <c r="I3358" s="1">
        <v>3.8260000000000002E-2</v>
      </c>
      <c r="J3358" s="2" t="s">
        <v>8</v>
      </c>
    </row>
    <row r="3359" spans="1:10" ht="12" customHeight="1" x14ac:dyDescent="0.3">
      <c r="A3359" s="3" t="s">
        <v>56</v>
      </c>
      <c r="B3359" s="1">
        <v>30104007</v>
      </c>
      <c r="C3359" s="1" t="s">
        <v>18</v>
      </c>
      <c r="D3359" s="1">
        <v>30104007</v>
      </c>
      <c r="E3359" s="1" t="s">
        <v>2774</v>
      </c>
      <c r="F3359" s="2">
        <v>1</v>
      </c>
      <c r="G3359" s="2" t="s">
        <v>13</v>
      </c>
      <c r="H3359" s="1">
        <v>3.23</v>
      </c>
      <c r="I3359" s="1">
        <v>3.8260000000000002E-2</v>
      </c>
      <c r="J3359" s="2" t="s">
        <v>8</v>
      </c>
    </row>
    <row r="3360" spans="1:10" ht="12" customHeight="1" x14ac:dyDescent="0.3">
      <c r="A3360" s="3" t="s">
        <v>56</v>
      </c>
      <c r="B3360" s="1">
        <v>30106007</v>
      </c>
      <c r="C3360" s="1" t="s">
        <v>18</v>
      </c>
      <c r="D3360" s="1">
        <v>30106007</v>
      </c>
      <c r="E3360" s="1" t="s">
        <v>2775</v>
      </c>
      <c r="F3360" s="2">
        <v>1</v>
      </c>
      <c r="G3360" s="2" t="s">
        <v>13</v>
      </c>
      <c r="H3360" s="1">
        <v>3.23</v>
      </c>
      <c r="I3360" s="1">
        <v>3.8260000000000002E-2</v>
      </c>
      <c r="J3360" s="2" t="s">
        <v>8</v>
      </c>
    </row>
    <row r="3361" spans="1:10" ht="12" customHeight="1" x14ac:dyDescent="0.3">
      <c r="A3361" s="3" t="s">
        <v>56</v>
      </c>
      <c r="B3361" s="1">
        <v>30030007</v>
      </c>
      <c r="C3361" s="1" t="s">
        <v>18</v>
      </c>
      <c r="D3361" s="1">
        <v>30030007</v>
      </c>
      <c r="E3361" s="1" t="s">
        <v>2776</v>
      </c>
      <c r="F3361" s="2">
        <v>1</v>
      </c>
      <c r="G3361" s="2" t="s">
        <v>13</v>
      </c>
      <c r="H3361" s="1">
        <v>3.23</v>
      </c>
      <c r="I3361" s="1">
        <v>3.8260000000000002E-2</v>
      </c>
      <c r="J3361" s="2" t="s">
        <v>8</v>
      </c>
    </row>
    <row r="3362" spans="1:10" ht="12" customHeight="1" x14ac:dyDescent="0.3">
      <c r="A3362" s="3" t="s">
        <v>56</v>
      </c>
      <c r="B3362" s="1">
        <v>30146002</v>
      </c>
      <c r="C3362" s="1" t="s">
        <v>18</v>
      </c>
      <c r="D3362" s="1">
        <v>30146002</v>
      </c>
      <c r="E3362" s="1" t="s">
        <v>2777</v>
      </c>
      <c r="F3362" s="2">
        <v>1</v>
      </c>
      <c r="G3362" s="2" t="s">
        <v>13</v>
      </c>
      <c r="H3362" s="1">
        <v>3.23</v>
      </c>
      <c r="I3362" s="1">
        <v>3.8260000000000002E-2</v>
      </c>
      <c r="J3362" s="2" t="s">
        <v>8</v>
      </c>
    </row>
    <row r="3363" spans="1:10" ht="12" customHeight="1" x14ac:dyDescent="0.3">
      <c r="A3363" s="3" t="s">
        <v>56</v>
      </c>
      <c r="B3363" s="1">
        <v>30146003</v>
      </c>
      <c r="C3363" s="1" t="s">
        <v>18</v>
      </c>
      <c r="D3363" s="1">
        <v>30146003</v>
      </c>
      <c r="E3363" s="1" t="s">
        <v>2778</v>
      </c>
      <c r="F3363" s="2">
        <v>1</v>
      </c>
      <c r="G3363" s="2" t="s">
        <v>13</v>
      </c>
      <c r="H3363" s="1">
        <v>3.23</v>
      </c>
      <c r="I3363" s="1">
        <v>3.8260000000000002E-2</v>
      </c>
      <c r="J3363" s="2" t="s">
        <v>8</v>
      </c>
    </row>
    <row r="3364" spans="1:10" ht="12" customHeight="1" x14ac:dyDescent="0.3">
      <c r="A3364" s="3" t="s">
        <v>56</v>
      </c>
      <c r="B3364" s="1">
        <v>30146004</v>
      </c>
      <c r="C3364" s="1" t="s">
        <v>18</v>
      </c>
      <c r="D3364" s="1">
        <v>30146004</v>
      </c>
      <c r="E3364" s="1" t="s">
        <v>2779</v>
      </c>
      <c r="F3364" s="2">
        <v>1</v>
      </c>
      <c r="G3364" s="2" t="s">
        <v>13</v>
      </c>
      <c r="H3364" s="1">
        <v>3.23</v>
      </c>
      <c r="I3364" s="1">
        <v>3.8260000000000002E-2</v>
      </c>
      <c r="J3364" s="2" t="s">
        <v>8</v>
      </c>
    </row>
    <row r="3365" spans="1:10" ht="12" customHeight="1" x14ac:dyDescent="0.3">
      <c r="A3365" s="3" t="s">
        <v>56</v>
      </c>
      <c r="B3365" s="1">
        <v>30146005</v>
      </c>
      <c r="C3365" s="1" t="s">
        <v>18</v>
      </c>
      <c r="D3365" s="1">
        <v>30146005</v>
      </c>
      <c r="E3365" s="1" t="s">
        <v>2780</v>
      </c>
      <c r="F3365" s="2">
        <v>1</v>
      </c>
      <c r="G3365" s="2" t="s">
        <v>13</v>
      </c>
      <c r="H3365" s="1">
        <v>3.23</v>
      </c>
      <c r="I3365" s="1">
        <v>3.8260000000000002E-2</v>
      </c>
      <c r="J3365" s="2" t="s">
        <v>8</v>
      </c>
    </row>
    <row r="3366" spans="1:10" ht="12" customHeight="1" x14ac:dyDescent="0.3">
      <c r="A3366" s="3" t="s">
        <v>56</v>
      </c>
      <c r="B3366" s="1">
        <v>30081501</v>
      </c>
      <c r="C3366" s="1" t="s">
        <v>18</v>
      </c>
      <c r="D3366" s="1">
        <v>30081501</v>
      </c>
      <c r="E3366" s="1" t="s">
        <v>2781</v>
      </c>
      <c r="F3366" s="2">
        <v>1</v>
      </c>
      <c r="G3366" s="2" t="s">
        <v>13</v>
      </c>
      <c r="H3366" s="1">
        <v>3.23</v>
      </c>
      <c r="I3366" s="1">
        <v>3.8260000000000002E-2</v>
      </c>
      <c r="J3366" s="2" t="s">
        <v>8</v>
      </c>
    </row>
    <row r="3367" spans="1:10" ht="12" customHeight="1" x14ac:dyDescent="0.3">
      <c r="A3367" s="3" t="s">
        <v>56</v>
      </c>
      <c r="B3367" s="1">
        <v>30081502</v>
      </c>
      <c r="C3367" s="1" t="s">
        <v>18</v>
      </c>
      <c r="D3367" s="1">
        <v>30081502</v>
      </c>
      <c r="E3367" s="1" t="s">
        <v>2782</v>
      </c>
      <c r="F3367" s="2">
        <v>1</v>
      </c>
      <c r="G3367" s="2" t="s">
        <v>13</v>
      </c>
      <c r="H3367" s="1">
        <v>3.23</v>
      </c>
      <c r="I3367" s="1">
        <v>3.8260000000000002E-2</v>
      </c>
      <c r="J3367" s="2" t="s">
        <v>8</v>
      </c>
    </row>
    <row r="3368" spans="1:10" ht="12" customHeight="1" x14ac:dyDescent="0.3">
      <c r="A3368" s="3" t="s">
        <v>56</v>
      </c>
      <c r="B3368" s="1">
        <v>30081503</v>
      </c>
      <c r="C3368" s="1" t="s">
        <v>18</v>
      </c>
      <c r="D3368" s="1">
        <v>30081503</v>
      </c>
      <c r="E3368" s="1" t="s">
        <v>2783</v>
      </c>
      <c r="F3368" s="2">
        <v>1</v>
      </c>
      <c r="G3368" s="2" t="s">
        <v>13</v>
      </c>
      <c r="H3368" s="1">
        <v>3.23</v>
      </c>
      <c r="I3368" s="1">
        <v>3.8260000000000002E-2</v>
      </c>
      <c r="J3368" s="2" t="s">
        <v>8</v>
      </c>
    </row>
    <row r="3369" spans="1:10" ht="12" customHeight="1" x14ac:dyDescent="0.3">
      <c r="A3369" s="3" t="s">
        <v>56</v>
      </c>
      <c r="B3369" s="1">
        <v>30081506</v>
      </c>
      <c r="C3369" s="1" t="s">
        <v>18</v>
      </c>
      <c r="D3369" s="1">
        <v>30081506</v>
      </c>
      <c r="E3369" s="1" t="s">
        <v>2784</v>
      </c>
      <c r="F3369" s="2">
        <v>1</v>
      </c>
      <c r="G3369" s="2" t="s">
        <v>13</v>
      </c>
      <c r="H3369" s="1">
        <v>3.23</v>
      </c>
      <c r="I3369" s="1">
        <v>3.8260000000000002E-2</v>
      </c>
      <c r="J3369" s="2" t="s">
        <v>8</v>
      </c>
    </row>
    <row r="3370" spans="1:10" ht="12" customHeight="1" x14ac:dyDescent="0.3">
      <c r="A3370" s="3" t="s">
        <v>56</v>
      </c>
      <c r="B3370" s="1">
        <v>30081505</v>
      </c>
      <c r="C3370" s="1" t="s">
        <v>18</v>
      </c>
      <c r="D3370" s="1">
        <v>30081505</v>
      </c>
      <c r="E3370" s="1" t="s">
        <v>2785</v>
      </c>
      <c r="F3370" s="2">
        <v>1</v>
      </c>
      <c r="G3370" s="2" t="s">
        <v>13</v>
      </c>
      <c r="H3370" s="1">
        <v>3.23</v>
      </c>
      <c r="I3370" s="1">
        <v>3.8260000000000002E-2</v>
      </c>
      <c r="J3370" s="2" t="s">
        <v>8</v>
      </c>
    </row>
    <row r="3371" spans="1:10" ht="12" customHeight="1" x14ac:dyDescent="0.3">
      <c r="A3371" s="3" t="s">
        <v>56</v>
      </c>
      <c r="B3371" s="1">
        <v>30081507</v>
      </c>
      <c r="C3371" s="1" t="s">
        <v>18</v>
      </c>
      <c r="D3371" s="1">
        <v>30081507</v>
      </c>
      <c r="E3371" s="1" t="s">
        <v>2786</v>
      </c>
      <c r="F3371" s="2">
        <v>1</v>
      </c>
      <c r="G3371" s="2" t="s">
        <v>13</v>
      </c>
      <c r="H3371" s="1">
        <v>3.23</v>
      </c>
      <c r="I3371" s="1">
        <v>3.8260000000000002E-2</v>
      </c>
      <c r="J3371" s="2" t="s">
        <v>8</v>
      </c>
    </row>
    <row r="3372" spans="1:10" ht="12" customHeight="1" x14ac:dyDescent="0.3">
      <c r="A3372" s="3" t="s">
        <v>56</v>
      </c>
      <c r="B3372" s="1">
        <v>30081508</v>
      </c>
      <c r="C3372" s="1" t="s">
        <v>18</v>
      </c>
      <c r="D3372" s="1">
        <v>30081508</v>
      </c>
      <c r="E3372" s="1" t="s">
        <v>2787</v>
      </c>
      <c r="F3372" s="2">
        <v>1</v>
      </c>
      <c r="G3372" s="2" t="s">
        <v>13</v>
      </c>
      <c r="H3372" s="1">
        <v>3.23</v>
      </c>
      <c r="I3372" s="1">
        <v>3.8260000000000002E-2</v>
      </c>
      <c r="J3372" s="2" t="s">
        <v>8</v>
      </c>
    </row>
    <row r="3373" spans="1:10" ht="12" customHeight="1" x14ac:dyDescent="0.3">
      <c r="A3373" s="3" t="s">
        <v>56</v>
      </c>
      <c r="B3373" s="1">
        <v>20051001</v>
      </c>
      <c r="C3373" s="1" t="s">
        <v>18</v>
      </c>
      <c r="D3373" s="1">
        <v>20051001</v>
      </c>
      <c r="E3373" s="1" t="s">
        <v>2788</v>
      </c>
      <c r="F3373" s="2">
        <v>1</v>
      </c>
      <c r="G3373" s="2" t="s">
        <v>13</v>
      </c>
      <c r="H3373" s="1">
        <v>3.23</v>
      </c>
      <c r="I3373" s="1">
        <v>3.8260000000000002E-2</v>
      </c>
      <c r="J3373" s="2" t="s">
        <v>8</v>
      </c>
    </row>
    <row r="3374" spans="1:10" ht="12" customHeight="1" x14ac:dyDescent="0.3">
      <c r="A3374" s="3" t="s">
        <v>56</v>
      </c>
      <c r="B3374" s="1">
        <v>20050006</v>
      </c>
      <c r="C3374" s="1" t="s">
        <v>18</v>
      </c>
      <c r="D3374" s="1">
        <v>20050006</v>
      </c>
      <c r="E3374" s="1" t="s">
        <v>2789</v>
      </c>
      <c r="F3374" s="2">
        <v>1</v>
      </c>
      <c r="G3374" s="2" t="s">
        <v>13</v>
      </c>
      <c r="H3374" s="1">
        <v>3.23</v>
      </c>
      <c r="I3374" s="1">
        <v>3.8260000000000002E-2</v>
      </c>
      <c r="J3374" s="2" t="s">
        <v>8</v>
      </c>
    </row>
    <row r="3375" spans="1:10" ht="12" customHeight="1" x14ac:dyDescent="0.3">
      <c r="A3375" s="3" t="s">
        <v>56</v>
      </c>
      <c r="B3375" s="1">
        <v>20020007</v>
      </c>
      <c r="C3375" s="1" t="s">
        <v>18</v>
      </c>
      <c r="D3375" s="1">
        <v>20020007</v>
      </c>
      <c r="E3375" s="1" t="s">
        <v>2790</v>
      </c>
      <c r="F3375" s="2">
        <v>1</v>
      </c>
      <c r="G3375" s="2" t="s">
        <v>13</v>
      </c>
      <c r="H3375" s="1">
        <v>3.23</v>
      </c>
      <c r="I3375" s="1">
        <v>3.8260000000000002E-2</v>
      </c>
      <c r="J3375" s="2" t="s">
        <v>8</v>
      </c>
    </row>
    <row r="3376" spans="1:10" ht="12" customHeight="1" x14ac:dyDescent="0.3">
      <c r="A3376" s="3" t="s">
        <v>56</v>
      </c>
      <c r="B3376" s="1">
        <v>20020507</v>
      </c>
      <c r="C3376" s="1" t="s">
        <v>18</v>
      </c>
      <c r="D3376" s="1">
        <v>20020507</v>
      </c>
      <c r="E3376" s="1" t="s">
        <v>2791</v>
      </c>
      <c r="F3376" s="2">
        <v>1</v>
      </c>
      <c r="G3376" s="2" t="s">
        <v>13</v>
      </c>
      <c r="H3376" s="1">
        <v>3.23</v>
      </c>
      <c r="I3376" s="1">
        <v>3.8260000000000002E-2</v>
      </c>
      <c r="J3376" s="2" t="s">
        <v>8</v>
      </c>
    </row>
    <row r="3377" spans="1:10" ht="12" customHeight="1" x14ac:dyDescent="0.3">
      <c r="A3377" s="3" t="s">
        <v>56</v>
      </c>
      <c r="B3377" s="1">
        <v>20052001</v>
      </c>
      <c r="C3377" s="1" t="s">
        <v>18</v>
      </c>
      <c r="D3377" s="1">
        <v>20052001</v>
      </c>
      <c r="E3377" s="1" t="s">
        <v>2792</v>
      </c>
      <c r="F3377" s="2">
        <v>1</v>
      </c>
      <c r="G3377" s="2" t="s">
        <v>13</v>
      </c>
      <c r="H3377" s="1">
        <v>3.23</v>
      </c>
      <c r="I3377" s="1">
        <v>3.8260000000000002E-2</v>
      </c>
      <c r="J3377" s="2" t="s">
        <v>8</v>
      </c>
    </row>
    <row r="3378" spans="1:10" ht="12" customHeight="1" x14ac:dyDescent="0.3">
      <c r="A3378" s="3" t="s">
        <v>56</v>
      </c>
      <c r="B3378" s="1">
        <v>20052002</v>
      </c>
      <c r="C3378" s="1" t="s">
        <v>18</v>
      </c>
      <c r="D3378" s="1">
        <v>20052002</v>
      </c>
      <c r="E3378" s="1" t="s">
        <v>2793</v>
      </c>
      <c r="F3378" s="2">
        <v>1</v>
      </c>
      <c r="G3378" s="2" t="s">
        <v>13</v>
      </c>
      <c r="H3378" s="1">
        <v>3.23</v>
      </c>
      <c r="I3378" s="1">
        <v>3.8260000000000002E-2</v>
      </c>
      <c r="J3378" s="2" t="s">
        <v>8</v>
      </c>
    </row>
    <row r="3379" spans="1:10" ht="12" customHeight="1" x14ac:dyDescent="0.3">
      <c r="A3379" s="3" t="s">
        <v>56</v>
      </c>
      <c r="B3379" s="1">
        <v>20052003</v>
      </c>
      <c r="C3379" s="1" t="s">
        <v>18</v>
      </c>
      <c r="D3379" s="1">
        <v>20052003</v>
      </c>
      <c r="E3379" s="1" t="s">
        <v>2794</v>
      </c>
      <c r="F3379" s="2">
        <v>1</v>
      </c>
      <c r="G3379" s="2" t="s">
        <v>13</v>
      </c>
      <c r="H3379" s="1">
        <v>3.23</v>
      </c>
      <c r="I3379" s="1">
        <v>3.8260000000000002E-2</v>
      </c>
      <c r="J3379" s="2" t="s">
        <v>8</v>
      </c>
    </row>
    <row r="3380" spans="1:10" ht="12" customHeight="1" x14ac:dyDescent="0.3">
      <c r="A3380" s="3" t="s">
        <v>56</v>
      </c>
      <c r="B3380" s="1">
        <v>30145003</v>
      </c>
      <c r="C3380" s="1" t="s">
        <v>18</v>
      </c>
      <c r="D3380" s="1">
        <v>30145003</v>
      </c>
      <c r="E3380" s="1" t="s">
        <v>2795</v>
      </c>
      <c r="F3380" s="2">
        <v>1</v>
      </c>
      <c r="G3380" s="2" t="s">
        <v>13</v>
      </c>
      <c r="H3380" s="1">
        <v>3.23</v>
      </c>
      <c r="I3380" s="1">
        <v>3.8260000000000002E-2</v>
      </c>
      <c r="J3380" s="2" t="s">
        <v>8</v>
      </c>
    </row>
    <row r="3381" spans="1:10" ht="12" customHeight="1" x14ac:dyDescent="0.3">
      <c r="A3381" s="3" t="s">
        <v>56</v>
      </c>
      <c r="B3381" s="1">
        <v>30145001</v>
      </c>
      <c r="C3381" s="1" t="s">
        <v>18</v>
      </c>
      <c r="D3381" s="1">
        <v>30145001</v>
      </c>
      <c r="E3381" s="1" t="s">
        <v>2796</v>
      </c>
      <c r="F3381" s="2">
        <v>1</v>
      </c>
      <c r="G3381" s="2" t="s">
        <v>13</v>
      </c>
      <c r="H3381" s="1">
        <v>3.23</v>
      </c>
      <c r="I3381" s="1">
        <v>3.8260000000000002E-2</v>
      </c>
      <c r="J3381" s="2" t="s">
        <v>8</v>
      </c>
    </row>
    <row r="3382" spans="1:10" ht="12" customHeight="1" x14ac:dyDescent="0.3">
      <c r="A3382" s="3" t="s">
        <v>56</v>
      </c>
      <c r="B3382" s="1">
        <v>30145002</v>
      </c>
      <c r="C3382" s="1" t="s">
        <v>18</v>
      </c>
      <c r="D3382" s="1">
        <v>30145002</v>
      </c>
      <c r="E3382" s="1" t="s">
        <v>2797</v>
      </c>
      <c r="F3382" s="2">
        <v>1</v>
      </c>
      <c r="G3382" s="2" t="s">
        <v>13</v>
      </c>
      <c r="H3382" s="1">
        <v>3.23</v>
      </c>
      <c r="I3382" s="1">
        <v>3.8260000000000002E-2</v>
      </c>
      <c r="J3382" s="2" t="s">
        <v>8</v>
      </c>
    </row>
    <row r="3383" spans="1:10" ht="12" customHeight="1" x14ac:dyDescent="0.3">
      <c r="A3383" s="3" t="s">
        <v>56</v>
      </c>
      <c r="B3383" s="1">
        <v>30145005</v>
      </c>
      <c r="C3383" s="1" t="s">
        <v>18</v>
      </c>
      <c r="D3383" s="1">
        <v>30145005</v>
      </c>
      <c r="E3383" s="1" t="s">
        <v>2798</v>
      </c>
      <c r="F3383" s="2">
        <v>1</v>
      </c>
      <c r="G3383" s="2" t="s">
        <v>13</v>
      </c>
      <c r="H3383" s="1">
        <v>3.23</v>
      </c>
      <c r="I3383" s="1">
        <v>3.8260000000000002E-2</v>
      </c>
      <c r="J3383" s="2" t="s">
        <v>8</v>
      </c>
    </row>
    <row r="3384" spans="1:10" ht="12" customHeight="1" x14ac:dyDescent="0.3">
      <c r="A3384" s="3" t="s">
        <v>56</v>
      </c>
      <c r="B3384" s="1">
        <v>30145004</v>
      </c>
      <c r="C3384" s="1" t="s">
        <v>18</v>
      </c>
      <c r="D3384" s="1">
        <v>30145004</v>
      </c>
      <c r="E3384" s="1" t="s">
        <v>2799</v>
      </c>
      <c r="F3384" s="2">
        <v>1</v>
      </c>
      <c r="G3384" s="2" t="s">
        <v>13</v>
      </c>
      <c r="H3384" s="1">
        <v>3.23</v>
      </c>
      <c r="I3384" s="1">
        <v>3.8260000000000002E-2</v>
      </c>
      <c r="J3384" s="2" t="s">
        <v>8</v>
      </c>
    </row>
    <row r="3385" spans="1:10" ht="12" customHeight="1" x14ac:dyDescent="0.3">
      <c r="A3385" s="3" t="s">
        <v>56</v>
      </c>
      <c r="B3385" s="1">
        <v>30082301</v>
      </c>
      <c r="C3385" s="1" t="s">
        <v>18</v>
      </c>
      <c r="D3385" s="1">
        <v>30082301</v>
      </c>
      <c r="E3385" s="1" t="s">
        <v>2800</v>
      </c>
      <c r="F3385" s="2">
        <v>1</v>
      </c>
      <c r="G3385" s="2" t="s">
        <v>13</v>
      </c>
      <c r="H3385" s="1">
        <v>3.23</v>
      </c>
      <c r="I3385" s="1">
        <v>3.8260000000000002E-2</v>
      </c>
      <c r="J3385" s="2" t="s">
        <v>8</v>
      </c>
    </row>
    <row r="3386" spans="1:10" ht="12" customHeight="1" x14ac:dyDescent="0.3">
      <c r="A3386" s="3" t="s">
        <v>56</v>
      </c>
      <c r="B3386" s="1">
        <v>20052202</v>
      </c>
      <c r="C3386" s="1" t="s">
        <v>18</v>
      </c>
      <c r="D3386" s="1">
        <v>20052202</v>
      </c>
      <c r="E3386" s="1" t="s">
        <v>2801</v>
      </c>
      <c r="F3386" s="2">
        <v>1</v>
      </c>
      <c r="G3386" s="2" t="s">
        <v>13</v>
      </c>
      <c r="H3386" s="1">
        <v>3.23</v>
      </c>
      <c r="I3386" s="1">
        <v>3.8260000000000002E-2</v>
      </c>
      <c r="J3386" s="2" t="s">
        <v>8</v>
      </c>
    </row>
    <row r="3387" spans="1:10" ht="12" customHeight="1" x14ac:dyDescent="0.3">
      <c r="A3387" s="3" t="s">
        <v>56</v>
      </c>
      <c r="B3387" s="1">
        <v>20052203</v>
      </c>
      <c r="C3387" s="1" t="s">
        <v>18</v>
      </c>
      <c r="D3387" s="1">
        <v>20052203</v>
      </c>
      <c r="E3387" s="1" t="s">
        <v>2802</v>
      </c>
      <c r="F3387" s="2">
        <v>1</v>
      </c>
      <c r="G3387" s="2" t="s">
        <v>13</v>
      </c>
      <c r="H3387" s="1">
        <v>3.23</v>
      </c>
      <c r="I3387" s="1">
        <v>3.8260000000000002E-2</v>
      </c>
      <c r="J3387" s="2" t="s">
        <v>8</v>
      </c>
    </row>
    <row r="3388" spans="1:10" ht="12" customHeight="1" x14ac:dyDescent="0.3">
      <c r="A3388" s="3" t="s">
        <v>56</v>
      </c>
      <c r="B3388" s="1">
        <v>20052401</v>
      </c>
      <c r="C3388" s="1" t="s">
        <v>18</v>
      </c>
      <c r="D3388" s="1">
        <v>20052401</v>
      </c>
      <c r="E3388" s="1" t="s">
        <v>2803</v>
      </c>
      <c r="F3388" s="2">
        <v>1</v>
      </c>
      <c r="G3388" s="2" t="s">
        <v>13</v>
      </c>
      <c r="H3388" s="1">
        <v>3.23</v>
      </c>
      <c r="I3388" s="1">
        <v>3.8260000000000002E-2</v>
      </c>
      <c r="J3388" s="2" t="s">
        <v>8</v>
      </c>
    </row>
    <row r="3389" spans="1:10" ht="12" customHeight="1" x14ac:dyDescent="0.3">
      <c r="A3389" s="3" t="s">
        <v>56</v>
      </c>
      <c r="B3389" s="1">
        <v>20012701</v>
      </c>
      <c r="C3389" s="1" t="s">
        <v>18</v>
      </c>
      <c r="D3389" s="1">
        <v>20012701</v>
      </c>
      <c r="E3389" s="1" t="s">
        <v>2804</v>
      </c>
      <c r="F3389" s="2">
        <v>1</v>
      </c>
      <c r="G3389" s="2" t="s">
        <v>13</v>
      </c>
      <c r="H3389" s="1">
        <v>3.23</v>
      </c>
      <c r="I3389" s="1">
        <v>3.8260000000000002E-2</v>
      </c>
      <c r="J3389" s="2" t="s">
        <v>8</v>
      </c>
    </row>
    <row r="3390" spans="1:10" ht="12" customHeight="1" x14ac:dyDescent="0.3">
      <c r="A3390" s="3" t="s">
        <v>56</v>
      </c>
      <c r="B3390" s="1">
        <v>10012006</v>
      </c>
      <c r="C3390" s="1" t="s">
        <v>18</v>
      </c>
      <c r="D3390" s="1">
        <v>10012006</v>
      </c>
      <c r="E3390" s="1" t="s">
        <v>2805</v>
      </c>
      <c r="F3390" s="2">
        <v>1</v>
      </c>
      <c r="G3390" s="2" t="s">
        <v>13</v>
      </c>
      <c r="H3390" s="1">
        <v>3.23</v>
      </c>
      <c r="I3390" s="1">
        <v>3.8260000000000002E-2</v>
      </c>
      <c r="J3390" s="2" t="s">
        <v>8</v>
      </c>
    </row>
    <row r="3391" spans="1:10" ht="12" customHeight="1" x14ac:dyDescent="0.3">
      <c r="A3391" s="3" t="s">
        <v>56</v>
      </c>
      <c r="B3391" s="1">
        <v>10012005</v>
      </c>
      <c r="C3391" s="1" t="s">
        <v>18</v>
      </c>
      <c r="D3391" s="1">
        <v>10012005</v>
      </c>
      <c r="E3391" s="1" t="s">
        <v>2806</v>
      </c>
      <c r="F3391" s="2">
        <v>1</v>
      </c>
      <c r="G3391" s="2" t="s">
        <v>13</v>
      </c>
      <c r="H3391" s="1">
        <v>3.23</v>
      </c>
      <c r="I3391" s="1">
        <v>3.8260000000000002E-2</v>
      </c>
      <c r="J3391" s="2" t="s">
        <v>8</v>
      </c>
    </row>
    <row r="3392" spans="1:10" ht="12" customHeight="1" x14ac:dyDescent="0.3">
      <c r="A3392" s="3" t="s">
        <v>56</v>
      </c>
      <c r="B3392" s="1">
        <v>10012007</v>
      </c>
      <c r="C3392" s="1" t="s">
        <v>18</v>
      </c>
      <c r="D3392" s="1">
        <v>10012007</v>
      </c>
      <c r="E3392" s="1" t="s">
        <v>2807</v>
      </c>
      <c r="F3392" s="2">
        <v>1</v>
      </c>
      <c r="G3392" s="2" t="s">
        <v>13</v>
      </c>
      <c r="H3392" s="1">
        <v>3.23</v>
      </c>
      <c r="I3392" s="1">
        <v>3.8260000000000002E-2</v>
      </c>
      <c r="J3392" s="2" t="s">
        <v>8</v>
      </c>
    </row>
    <row r="3393" spans="1:10" ht="12" customHeight="1" x14ac:dyDescent="0.3">
      <c r="A3393" s="3" t="s">
        <v>56</v>
      </c>
      <c r="B3393" s="1">
        <v>10012002</v>
      </c>
      <c r="C3393" s="1" t="s">
        <v>18</v>
      </c>
      <c r="D3393" s="1">
        <v>10012002</v>
      </c>
      <c r="E3393" s="1" t="s">
        <v>2808</v>
      </c>
      <c r="F3393" s="2">
        <v>1</v>
      </c>
      <c r="G3393" s="2" t="s">
        <v>13</v>
      </c>
      <c r="H3393" s="1">
        <v>3.23</v>
      </c>
      <c r="I3393" s="1">
        <v>3.8260000000000002E-2</v>
      </c>
      <c r="J3393" s="2" t="s">
        <v>8</v>
      </c>
    </row>
    <row r="3394" spans="1:10" ht="12" customHeight="1" x14ac:dyDescent="0.3">
      <c r="A3394" s="3" t="s">
        <v>56</v>
      </c>
      <c r="B3394" s="1">
        <v>10012003</v>
      </c>
      <c r="C3394" s="1" t="s">
        <v>18</v>
      </c>
      <c r="D3394" s="1">
        <v>10012003</v>
      </c>
      <c r="E3394" s="1" t="s">
        <v>2809</v>
      </c>
      <c r="F3394" s="2">
        <v>1</v>
      </c>
      <c r="G3394" s="2" t="s">
        <v>13</v>
      </c>
      <c r="H3394" s="1">
        <v>3.23</v>
      </c>
      <c r="I3394" s="1">
        <v>3.8260000000000002E-2</v>
      </c>
      <c r="J3394" s="2" t="s">
        <v>8</v>
      </c>
    </row>
    <row r="3395" spans="1:10" ht="12" customHeight="1" x14ac:dyDescent="0.3">
      <c r="A3395" s="3" t="s">
        <v>56</v>
      </c>
      <c r="B3395" s="1">
        <v>20052101</v>
      </c>
      <c r="C3395" s="1" t="s">
        <v>18</v>
      </c>
      <c r="D3395" s="1">
        <v>20052101</v>
      </c>
      <c r="E3395" s="1" t="s">
        <v>2810</v>
      </c>
      <c r="F3395" s="2">
        <v>1</v>
      </c>
      <c r="G3395" s="2" t="s">
        <v>13</v>
      </c>
      <c r="H3395" s="1">
        <v>3.23</v>
      </c>
      <c r="I3395" s="1">
        <v>3.8260000000000002E-2</v>
      </c>
      <c r="J3395" s="2" t="s">
        <v>8</v>
      </c>
    </row>
    <row r="3396" spans="1:10" ht="12" customHeight="1" x14ac:dyDescent="0.3">
      <c r="A3396" s="3" t="s">
        <v>56</v>
      </c>
      <c r="B3396" s="1">
        <v>30214001</v>
      </c>
      <c r="C3396" s="1" t="s">
        <v>18</v>
      </c>
      <c r="D3396" s="1">
        <v>30214001</v>
      </c>
      <c r="E3396" s="1" t="s">
        <v>2811</v>
      </c>
      <c r="F3396" s="2">
        <v>1</v>
      </c>
      <c r="G3396" s="2" t="s">
        <v>13</v>
      </c>
      <c r="H3396" s="1">
        <v>3.23</v>
      </c>
      <c r="I3396" s="1">
        <v>3.8260000000000002E-2</v>
      </c>
      <c r="J3396" s="2" t="s">
        <v>8</v>
      </c>
    </row>
    <row r="3397" spans="1:10" ht="12" customHeight="1" x14ac:dyDescent="0.3">
      <c r="A3397" s="3" t="s">
        <v>56</v>
      </c>
      <c r="B3397" s="1">
        <v>30210001</v>
      </c>
      <c r="C3397" s="1" t="s">
        <v>18</v>
      </c>
      <c r="D3397" s="1">
        <v>30210001</v>
      </c>
      <c r="E3397" s="1" t="s">
        <v>2812</v>
      </c>
      <c r="F3397" s="2">
        <v>1</v>
      </c>
      <c r="G3397" s="2" t="s">
        <v>13</v>
      </c>
      <c r="H3397" s="1">
        <v>3.23</v>
      </c>
      <c r="I3397" s="1">
        <v>3.8260000000000002E-2</v>
      </c>
      <c r="J3397" s="2" t="s">
        <v>8</v>
      </c>
    </row>
    <row r="3398" spans="1:10" ht="12" customHeight="1" x14ac:dyDescent="0.3">
      <c r="A3398" s="3" t="s">
        <v>56</v>
      </c>
      <c r="B3398" s="1">
        <v>30207001</v>
      </c>
      <c r="C3398" s="1" t="s">
        <v>18</v>
      </c>
      <c r="D3398" s="1">
        <v>30207001</v>
      </c>
      <c r="E3398" s="1" t="s">
        <v>2813</v>
      </c>
      <c r="F3398" s="2">
        <v>1</v>
      </c>
      <c r="G3398" s="2" t="s">
        <v>13</v>
      </c>
      <c r="H3398" s="1">
        <v>3.23</v>
      </c>
      <c r="I3398" s="1">
        <v>3.8260000000000002E-2</v>
      </c>
      <c r="J3398" s="2" t="s">
        <v>8</v>
      </c>
    </row>
    <row r="3399" spans="1:10" ht="12" customHeight="1" x14ac:dyDescent="0.3">
      <c r="A3399" s="3" t="s">
        <v>56</v>
      </c>
      <c r="B3399" s="1">
        <v>30212001</v>
      </c>
      <c r="C3399" s="1" t="s">
        <v>18</v>
      </c>
      <c r="D3399" s="1">
        <v>30212001</v>
      </c>
      <c r="E3399" s="1" t="s">
        <v>2814</v>
      </c>
      <c r="F3399" s="2">
        <v>1</v>
      </c>
      <c r="G3399" s="2" t="s">
        <v>13</v>
      </c>
      <c r="H3399" s="1">
        <v>3.23</v>
      </c>
      <c r="I3399" s="1">
        <v>3.8260000000000002E-2</v>
      </c>
      <c r="J3399" s="2" t="s">
        <v>8</v>
      </c>
    </row>
    <row r="3400" spans="1:10" ht="12" customHeight="1" x14ac:dyDescent="0.3">
      <c r="A3400" s="3" t="s">
        <v>56</v>
      </c>
      <c r="B3400" s="1">
        <v>30126001</v>
      </c>
      <c r="C3400" s="1" t="s">
        <v>18</v>
      </c>
      <c r="D3400" s="1">
        <v>30126001</v>
      </c>
      <c r="E3400" s="1" t="s">
        <v>2815</v>
      </c>
      <c r="F3400" s="2">
        <v>1</v>
      </c>
      <c r="G3400" s="2" t="s">
        <v>13</v>
      </c>
      <c r="H3400" s="1">
        <v>3.23</v>
      </c>
      <c r="I3400" s="1">
        <v>3.8260000000000002E-2</v>
      </c>
      <c r="J3400" s="2" t="s">
        <v>8</v>
      </c>
    </row>
    <row r="3401" spans="1:10" ht="12" customHeight="1" x14ac:dyDescent="0.3">
      <c r="A3401" s="3" t="s">
        <v>56</v>
      </c>
      <c r="B3401" s="1">
        <v>30124207</v>
      </c>
      <c r="C3401" s="1" t="s">
        <v>18</v>
      </c>
      <c r="D3401" s="1">
        <v>30124207</v>
      </c>
      <c r="E3401" s="1" t="s">
        <v>2816</v>
      </c>
      <c r="F3401" s="2">
        <v>1</v>
      </c>
      <c r="G3401" s="2" t="s">
        <v>13</v>
      </c>
      <c r="H3401" s="1">
        <v>3.23</v>
      </c>
      <c r="I3401" s="1">
        <v>3.8260000000000002E-2</v>
      </c>
      <c r="J3401" s="2" t="s">
        <v>8</v>
      </c>
    </row>
    <row r="3402" spans="1:10" ht="12" customHeight="1" x14ac:dyDescent="0.3">
      <c r="A3402" s="3" t="s">
        <v>56</v>
      </c>
      <c r="B3402" s="1">
        <v>30032007</v>
      </c>
      <c r="C3402" s="1" t="s">
        <v>18</v>
      </c>
      <c r="D3402" s="1">
        <v>30032007</v>
      </c>
      <c r="E3402" s="1" t="s">
        <v>2817</v>
      </c>
      <c r="F3402" s="2">
        <v>1</v>
      </c>
      <c r="G3402" s="2" t="s">
        <v>13</v>
      </c>
      <c r="H3402" s="1">
        <v>3.23</v>
      </c>
      <c r="I3402" s="1">
        <v>3.8260000000000002E-2</v>
      </c>
      <c r="J3402" s="2" t="s">
        <v>8</v>
      </c>
    </row>
    <row r="3403" spans="1:10" ht="12" customHeight="1" x14ac:dyDescent="0.3">
      <c r="A3403" s="3" t="s">
        <v>56</v>
      </c>
      <c r="B3403" s="1">
        <v>20052201</v>
      </c>
      <c r="C3403" s="1" t="s">
        <v>18</v>
      </c>
      <c r="D3403" s="1">
        <v>20052201</v>
      </c>
      <c r="E3403" s="1" t="s">
        <v>2818</v>
      </c>
      <c r="F3403" s="2">
        <v>1</v>
      </c>
      <c r="G3403" s="2" t="s">
        <v>13</v>
      </c>
      <c r="H3403" s="1">
        <v>3.23</v>
      </c>
      <c r="I3403" s="1">
        <v>3.8260000000000002E-2</v>
      </c>
      <c r="J3403" s="2" t="s">
        <v>8</v>
      </c>
    </row>
    <row r="3404" spans="1:10" ht="12" customHeight="1" x14ac:dyDescent="0.3">
      <c r="A3404" s="3" t="s">
        <v>56</v>
      </c>
      <c r="B3404" s="1">
        <v>30001301</v>
      </c>
      <c r="C3404" s="1" t="s">
        <v>18</v>
      </c>
      <c r="D3404" s="1">
        <v>30001301</v>
      </c>
      <c r="E3404" s="1" t="s">
        <v>2819</v>
      </c>
      <c r="F3404" s="2">
        <v>1</v>
      </c>
      <c r="G3404" s="2" t="s">
        <v>13</v>
      </c>
      <c r="H3404" s="1">
        <v>3.23</v>
      </c>
      <c r="I3404" s="1">
        <v>3.8260000000000002E-2</v>
      </c>
      <c r="J3404" s="2" t="s">
        <v>8</v>
      </c>
    </row>
    <row r="3405" spans="1:10" ht="12" customHeight="1" x14ac:dyDescent="0.3">
      <c r="A3405" s="3" t="s">
        <v>56</v>
      </c>
      <c r="B3405" s="1">
        <v>30001201</v>
      </c>
      <c r="C3405" s="1" t="s">
        <v>18</v>
      </c>
      <c r="D3405" s="1">
        <v>30001201</v>
      </c>
      <c r="E3405" s="1" t="s">
        <v>2820</v>
      </c>
      <c r="F3405" s="2">
        <v>1</v>
      </c>
      <c r="G3405" s="2" t="s">
        <v>13</v>
      </c>
      <c r="H3405" s="1">
        <v>3.23</v>
      </c>
      <c r="I3405" s="1">
        <v>3.8260000000000002E-2</v>
      </c>
      <c r="J3405" s="2" t="s">
        <v>8</v>
      </c>
    </row>
    <row r="3406" spans="1:10" ht="12" customHeight="1" x14ac:dyDescent="0.3">
      <c r="A3406" s="3" t="s">
        <v>56</v>
      </c>
      <c r="B3406" s="1">
        <v>30207101</v>
      </c>
      <c r="C3406" s="1" t="s">
        <v>18</v>
      </c>
      <c r="D3406" s="1">
        <v>30207101</v>
      </c>
      <c r="E3406" s="1" t="s">
        <v>2821</v>
      </c>
      <c r="F3406" s="2">
        <v>1</v>
      </c>
      <c r="G3406" s="2" t="s">
        <v>13</v>
      </c>
      <c r="H3406" s="1">
        <v>3.23</v>
      </c>
      <c r="I3406" s="1">
        <v>3.8260000000000002E-2</v>
      </c>
      <c r="J3406" s="2" t="s">
        <v>8</v>
      </c>
    </row>
    <row r="3407" spans="1:10" ht="12" customHeight="1" x14ac:dyDescent="0.3">
      <c r="A3407" s="3" t="s">
        <v>56</v>
      </c>
      <c r="B3407" s="1">
        <v>30212101</v>
      </c>
      <c r="C3407" s="1" t="s">
        <v>18</v>
      </c>
      <c r="D3407" s="1">
        <v>30212101</v>
      </c>
      <c r="E3407" s="1" t="s">
        <v>2822</v>
      </c>
      <c r="F3407" s="2">
        <v>1</v>
      </c>
      <c r="G3407" s="2" t="s">
        <v>13</v>
      </c>
      <c r="H3407" s="1">
        <v>3.23</v>
      </c>
      <c r="I3407" s="1">
        <v>3.8260000000000002E-2</v>
      </c>
      <c r="J3407" s="2" t="s">
        <v>8</v>
      </c>
    </row>
    <row r="3408" spans="1:10" ht="12" customHeight="1" x14ac:dyDescent="0.3">
      <c r="A3408" s="3" t="s">
        <v>56</v>
      </c>
      <c r="B3408" s="1">
        <v>30214101</v>
      </c>
      <c r="C3408" s="1" t="s">
        <v>18</v>
      </c>
      <c r="D3408" s="1">
        <v>30214101</v>
      </c>
      <c r="E3408" s="1" t="s">
        <v>2823</v>
      </c>
      <c r="F3408" s="2">
        <v>1</v>
      </c>
      <c r="G3408" s="2" t="s">
        <v>13</v>
      </c>
      <c r="H3408" s="1">
        <v>3.23</v>
      </c>
      <c r="I3408" s="1">
        <v>3.8260000000000002E-2</v>
      </c>
      <c r="J3408" s="2" t="s">
        <v>8</v>
      </c>
    </row>
    <row r="3409" spans="1:10" ht="12" customHeight="1" x14ac:dyDescent="0.3">
      <c r="A3409" s="3" t="s">
        <v>56</v>
      </c>
      <c r="B3409" s="1">
        <v>30205001</v>
      </c>
      <c r="C3409" s="1" t="s">
        <v>18</v>
      </c>
      <c r="D3409" s="1">
        <v>30205001</v>
      </c>
      <c r="E3409" s="1" t="s">
        <v>2824</v>
      </c>
      <c r="F3409" s="2">
        <v>1</v>
      </c>
      <c r="G3409" s="2" t="s">
        <v>13</v>
      </c>
      <c r="H3409" s="1">
        <v>3.23</v>
      </c>
      <c r="I3409" s="1">
        <v>3.8260000000000002E-2</v>
      </c>
      <c r="J3409" s="2" t="s">
        <v>8</v>
      </c>
    </row>
    <row r="3410" spans="1:10" ht="12" customHeight="1" x14ac:dyDescent="0.3">
      <c r="A3410" s="3" t="s">
        <v>56</v>
      </c>
      <c r="B3410" s="1">
        <v>30108007</v>
      </c>
      <c r="C3410" s="1" t="s">
        <v>18</v>
      </c>
      <c r="D3410" s="1">
        <v>30108007</v>
      </c>
      <c r="E3410" s="1" t="s">
        <v>2825</v>
      </c>
      <c r="F3410" s="2">
        <v>1</v>
      </c>
      <c r="G3410" s="2" t="s">
        <v>13</v>
      </c>
      <c r="H3410" s="1">
        <v>3.23</v>
      </c>
      <c r="I3410" s="1">
        <v>3.8260000000000002E-2</v>
      </c>
      <c r="J3410" s="2" t="s">
        <v>8</v>
      </c>
    </row>
    <row r="3411" spans="1:10" ht="12" customHeight="1" x14ac:dyDescent="0.3">
      <c r="A3411" s="3" t="s">
        <v>56</v>
      </c>
      <c r="B3411" s="1">
        <v>30210101</v>
      </c>
      <c r="C3411" s="1" t="s">
        <v>18</v>
      </c>
      <c r="D3411" s="1">
        <v>30210101</v>
      </c>
      <c r="E3411" s="1" t="s">
        <v>2826</v>
      </c>
      <c r="F3411" s="2">
        <v>1</v>
      </c>
      <c r="G3411" s="2" t="s">
        <v>13</v>
      </c>
      <c r="H3411" s="1">
        <v>3.23</v>
      </c>
      <c r="I3411" s="1">
        <v>3.8260000000000002E-2</v>
      </c>
      <c r="J3411" s="2" t="s">
        <v>8</v>
      </c>
    </row>
    <row r="3412" spans="1:10" ht="12" customHeight="1" x14ac:dyDescent="0.3">
      <c r="A3412" s="3" t="s">
        <v>56</v>
      </c>
      <c r="B3412" s="1">
        <v>30002301</v>
      </c>
      <c r="C3412" s="1" t="s">
        <v>18</v>
      </c>
      <c r="D3412" s="1">
        <v>30002301</v>
      </c>
      <c r="E3412" s="1" t="s">
        <v>2827</v>
      </c>
      <c r="F3412" s="2">
        <v>1</v>
      </c>
      <c r="G3412" s="2" t="s">
        <v>13</v>
      </c>
      <c r="H3412" s="1">
        <v>3.23</v>
      </c>
      <c r="I3412" s="1">
        <v>3.8260000000000002E-2</v>
      </c>
      <c r="J3412" s="2" t="s">
        <v>8</v>
      </c>
    </row>
    <row r="3413" spans="1:10" ht="12" customHeight="1" x14ac:dyDescent="0.3">
      <c r="A3413" s="3" t="s">
        <v>56</v>
      </c>
      <c r="B3413" s="1">
        <v>20057001</v>
      </c>
      <c r="C3413" s="1" t="s">
        <v>18</v>
      </c>
      <c r="D3413" s="1">
        <v>20057001</v>
      </c>
      <c r="E3413" s="1" t="s">
        <v>2828</v>
      </c>
      <c r="F3413" s="2">
        <v>1</v>
      </c>
      <c r="G3413" s="2" t="s">
        <v>13</v>
      </c>
      <c r="H3413" s="1">
        <v>3.23</v>
      </c>
      <c r="I3413" s="1">
        <v>3.8260000000000002E-2</v>
      </c>
      <c r="J3413" s="2" t="s">
        <v>8</v>
      </c>
    </row>
    <row r="3414" spans="1:10" ht="12" customHeight="1" x14ac:dyDescent="0.3">
      <c r="A3414" s="3" t="s">
        <v>56</v>
      </c>
      <c r="B3414" s="1">
        <v>20057402</v>
      </c>
      <c r="C3414" s="1" t="s">
        <v>18</v>
      </c>
      <c r="D3414" s="1">
        <v>20057402</v>
      </c>
      <c r="E3414" s="1" t="s">
        <v>2829</v>
      </c>
      <c r="F3414" s="2">
        <v>1</v>
      </c>
      <c r="G3414" s="2" t="s">
        <v>13</v>
      </c>
      <c r="H3414" s="1">
        <v>3.23</v>
      </c>
      <c r="I3414" s="1">
        <v>3.8260000000000002E-2</v>
      </c>
      <c r="J3414" s="2" t="s">
        <v>8</v>
      </c>
    </row>
    <row r="3415" spans="1:10" ht="12" customHeight="1" x14ac:dyDescent="0.3">
      <c r="A3415" s="3" t="s">
        <v>56</v>
      </c>
      <c r="B3415" s="1">
        <v>20057403</v>
      </c>
      <c r="C3415" s="1" t="s">
        <v>18</v>
      </c>
      <c r="D3415" s="1">
        <v>20057403</v>
      </c>
      <c r="E3415" s="1" t="s">
        <v>2830</v>
      </c>
      <c r="F3415" s="2">
        <v>1</v>
      </c>
      <c r="G3415" s="2" t="s">
        <v>13</v>
      </c>
      <c r="H3415" s="1">
        <v>3.23</v>
      </c>
      <c r="I3415" s="1">
        <v>3.8260000000000002E-2</v>
      </c>
      <c r="J3415" s="2" t="s">
        <v>8</v>
      </c>
    </row>
    <row r="3416" spans="1:10" ht="12" customHeight="1" x14ac:dyDescent="0.3">
      <c r="A3416" s="3" t="s">
        <v>56</v>
      </c>
      <c r="B3416" s="1">
        <v>20057002</v>
      </c>
      <c r="C3416" s="1" t="s">
        <v>18</v>
      </c>
      <c r="D3416" s="1">
        <v>20057002</v>
      </c>
      <c r="E3416" s="1" t="s">
        <v>2831</v>
      </c>
      <c r="F3416" s="2">
        <v>1</v>
      </c>
      <c r="G3416" s="2" t="s">
        <v>13</v>
      </c>
      <c r="H3416" s="1">
        <v>3.23</v>
      </c>
      <c r="I3416" s="1">
        <v>3.8260000000000002E-2</v>
      </c>
      <c r="J3416" s="2" t="s">
        <v>8</v>
      </c>
    </row>
    <row r="3417" spans="1:10" ht="12" customHeight="1" x14ac:dyDescent="0.3">
      <c r="A3417" s="3" t="s">
        <v>56</v>
      </c>
      <c r="B3417" s="1">
        <v>20057602</v>
      </c>
      <c r="C3417" s="1" t="s">
        <v>18</v>
      </c>
      <c r="D3417" s="1">
        <v>20057602</v>
      </c>
      <c r="E3417" s="1" t="s">
        <v>2832</v>
      </c>
      <c r="F3417" s="2">
        <v>1</v>
      </c>
      <c r="G3417" s="2" t="s">
        <v>13</v>
      </c>
      <c r="H3417" s="1">
        <v>3.23</v>
      </c>
      <c r="I3417" s="1">
        <v>3.8260000000000002E-2</v>
      </c>
      <c r="J3417" s="2" t="s">
        <v>8</v>
      </c>
    </row>
    <row r="3418" spans="1:10" ht="12" customHeight="1" x14ac:dyDescent="0.3">
      <c r="A3418" s="3" t="s">
        <v>56</v>
      </c>
      <c r="B3418" s="1">
        <v>30124602</v>
      </c>
      <c r="C3418" s="1" t="s">
        <v>18</v>
      </c>
      <c r="D3418" s="1">
        <v>30124602</v>
      </c>
      <c r="E3418" s="1" t="s">
        <v>2833</v>
      </c>
      <c r="F3418" s="2">
        <v>1</v>
      </c>
      <c r="G3418" s="2" t="s">
        <v>13</v>
      </c>
      <c r="H3418" s="1">
        <v>3.23</v>
      </c>
      <c r="I3418" s="1">
        <v>3.8260000000000002E-2</v>
      </c>
      <c r="J3418" s="2" t="s">
        <v>8</v>
      </c>
    </row>
    <row r="3419" spans="1:10" ht="12" customHeight="1" x14ac:dyDescent="0.3">
      <c r="A3419" s="3" t="s">
        <v>56</v>
      </c>
      <c r="B3419" s="1">
        <v>20086001</v>
      </c>
      <c r="C3419" s="1" t="s">
        <v>18</v>
      </c>
      <c r="D3419" s="1">
        <v>20086001</v>
      </c>
      <c r="E3419" s="1" t="s">
        <v>2834</v>
      </c>
      <c r="F3419" s="2">
        <v>1</v>
      </c>
      <c r="G3419" s="2" t="s">
        <v>13</v>
      </c>
      <c r="H3419" s="1">
        <v>3.23</v>
      </c>
      <c r="I3419" s="1">
        <v>3.8260000000000002E-2</v>
      </c>
      <c r="J3419" s="2" t="s">
        <v>8</v>
      </c>
    </row>
    <row r="3420" spans="1:10" ht="12" customHeight="1" x14ac:dyDescent="0.3">
      <c r="A3420" s="3" t="s">
        <v>56</v>
      </c>
      <c r="B3420" s="1">
        <v>20073001</v>
      </c>
      <c r="C3420" s="1" t="s">
        <v>18</v>
      </c>
      <c r="D3420" s="1">
        <v>20073001</v>
      </c>
      <c r="E3420" s="1" t="s">
        <v>2835</v>
      </c>
      <c r="F3420" s="2">
        <v>1</v>
      </c>
      <c r="G3420" s="2" t="s">
        <v>13</v>
      </c>
      <c r="H3420" s="1">
        <v>3.23</v>
      </c>
      <c r="I3420" s="1">
        <v>3.8260000000000002E-2</v>
      </c>
      <c r="J3420" s="2" t="s">
        <v>8</v>
      </c>
    </row>
    <row r="3421" spans="1:10" ht="12" customHeight="1" x14ac:dyDescent="0.3">
      <c r="A3421" s="3" t="s">
        <v>56</v>
      </c>
      <c r="B3421" s="1">
        <v>20073006</v>
      </c>
      <c r="C3421" s="1" t="s">
        <v>18</v>
      </c>
      <c r="D3421" s="1">
        <v>20073006</v>
      </c>
      <c r="E3421" s="1" t="s">
        <v>2836</v>
      </c>
      <c r="F3421" s="2">
        <v>1</v>
      </c>
      <c r="G3421" s="2" t="s">
        <v>13</v>
      </c>
      <c r="H3421" s="1">
        <v>3.23</v>
      </c>
      <c r="I3421" s="1">
        <v>3.8260000000000002E-2</v>
      </c>
      <c r="J3421" s="2" t="s">
        <v>8</v>
      </c>
    </row>
    <row r="3422" spans="1:10" ht="12" customHeight="1" x14ac:dyDescent="0.3">
      <c r="A3422" s="3" t="s">
        <v>56</v>
      </c>
      <c r="B3422" s="1">
        <v>20073003</v>
      </c>
      <c r="C3422" s="1" t="s">
        <v>18</v>
      </c>
      <c r="D3422" s="1">
        <v>20073003</v>
      </c>
      <c r="E3422" s="1" t="s">
        <v>2837</v>
      </c>
      <c r="F3422" s="2">
        <v>1</v>
      </c>
      <c r="G3422" s="2" t="s">
        <v>13</v>
      </c>
      <c r="H3422" s="1">
        <v>3.23</v>
      </c>
      <c r="I3422" s="1">
        <v>3.8260000000000002E-2</v>
      </c>
      <c r="J3422" s="2" t="s">
        <v>8</v>
      </c>
    </row>
    <row r="3423" spans="1:10" ht="12" customHeight="1" x14ac:dyDescent="0.3">
      <c r="A3423" s="3" t="s">
        <v>56</v>
      </c>
      <c r="B3423" s="1">
        <v>20078002</v>
      </c>
      <c r="C3423" s="1" t="s">
        <v>18</v>
      </c>
      <c r="D3423" s="1">
        <v>20078002</v>
      </c>
      <c r="E3423" s="1" t="s">
        <v>2838</v>
      </c>
      <c r="F3423" s="2">
        <v>1</v>
      </c>
      <c r="G3423" s="2" t="s">
        <v>13</v>
      </c>
      <c r="H3423" s="1">
        <v>3.23</v>
      </c>
      <c r="I3423" s="1">
        <v>3.8260000000000002E-2</v>
      </c>
      <c r="J3423" s="2" t="s">
        <v>8</v>
      </c>
    </row>
    <row r="3424" spans="1:10" ht="12" customHeight="1" x14ac:dyDescent="0.3">
      <c r="A3424" s="3" t="s">
        <v>56</v>
      </c>
      <c r="B3424" s="1">
        <v>20083005</v>
      </c>
      <c r="C3424" s="1" t="s">
        <v>18</v>
      </c>
      <c r="D3424" s="1">
        <v>20083005</v>
      </c>
      <c r="E3424" s="1" t="s">
        <v>2839</v>
      </c>
      <c r="F3424" s="2">
        <v>1</v>
      </c>
      <c r="G3424" s="2" t="s">
        <v>13</v>
      </c>
      <c r="H3424" s="1">
        <v>3.23</v>
      </c>
      <c r="I3424" s="1">
        <v>3.8260000000000002E-2</v>
      </c>
      <c r="J3424" s="2" t="s">
        <v>8</v>
      </c>
    </row>
    <row r="3425" spans="1:10" ht="12" customHeight="1" x14ac:dyDescent="0.3">
      <c r="A3425" s="3" t="s">
        <v>56</v>
      </c>
      <c r="B3425" s="1">
        <v>20083001</v>
      </c>
      <c r="C3425" s="1" t="s">
        <v>18</v>
      </c>
      <c r="D3425" s="1">
        <v>20083001</v>
      </c>
      <c r="E3425" s="1" t="s">
        <v>2840</v>
      </c>
      <c r="F3425" s="2">
        <v>1</v>
      </c>
      <c r="G3425" s="2" t="s">
        <v>13</v>
      </c>
      <c r="H3425" s="1">
        <v>3.23</v>
      </c>
      <c r="I3425" s="1">
        <v>3.8260000000000002E-2</v>
      </c>
      <c r="J3425" s="2" t="s">
        <v>8</v>
      </c>
    </row>
    <row r="3426" spans="1:10" ht="12" customHeight="1" x14ac:dyDescent="0.3">
      <c r="A3426" s="3" t="s">
        <v>56</v>
      </c>
      <c r="B3426" s="1">
        <v>20083002</v>
      </c>
      <c r="C3426" s="1" t="s">
        <v>18</v>
      </c>
      <c r="D3426" s="1">
        <v>20083002</v>
      </c>
      <c r="E3426" s="1" t="s">
        <v>2841</v>
      </c>
      <c r="F3426" s="2">
        <v>1</v>
      </c>
      <c r="G3426" s="2" t="s">
        <v>13</v>
      </c>
      <c r="H3426" s="1">
        <v>3.23</v>
      </c>
      <c r="I3426" s="1">
        <v>3.8260000000000002E-2</v>
      </c>
      <c r="J3426" s="2" t="s">
        <v>8</v>
      </c>
    </row>
    <row r="3427" spans="1:10" ht="12" customHeight="1" x14ac:dyDescent="0.3">
      <c r="A3427" s="3" t="s">
        <v>56</v>
      </c>
      <c r="B3427" s="1">
        <v>20073002</v>
      </c>
      <c r="C3427" s="1" t="s">
        <v>18</v>
      </c>
      <c r="D3427" s="1">
        <v>20073002</v>
      </c>
      <c r="E3427" s="1" t="s">
        <v>2842</v>
      </c>
      <c r="F3427" s="2">
        <v>1</v>
      </c>
      <c r="G3427" s="2" t="s">
        <v>13</v>
      </c>
      <c r="H3427" s="1">
        <v>3.23</v>
      </c>
      <c r="I3427" s="1">
        <v>3.8260000000000002E-2</v>
      </c>
      <c r="J3427" s="2" t="s">
        <v>8</v>
      </c>
    </row>
    <row r="3428" spans="1:10" ht="12" customHeight="1" x14ac:dyDescent="0.3">
      <c r="A3428" s="3" t="s">
        <v>56</v>
      </c>
      <c r="B3428" s="1">
        <v>20076002</v>
      </c>
      <c r="C3428" s="1" t="s">
        <v>18</v>
      </c>
      <c r="D3428" s="1">
        <v>20076002</v>
      </c>
      <c r="E3428" s="1" t="s">
        <v>2843</v>
      </c>
      <c r="F3428" s="2">
        <v>1</v>
      </c>
      <c r="G3428" s="2" t="s">
        <v>13</v>
      </c>
      <c r="H3428" s="1">
        <v>3.23</v>
      </c>
      <c r="I3428" s="1">
        <v>3.8260000000000002E-2</v>
      </c>
      <c r="J3428" s="2" t="s">
        <v>8</v>
      </c>
    </row>
    <row r="3429" spans="1:10" ht="12" customHeight="1" x14ac:dyDescent="0.3">
      <c r="A3429" s="3" t="s">
        <v>56</v>
      </c>
      <c r="B3429" s="1">
        <v>30002102</v>
      </c>
      <c r="C3429" s="1" t="s">
        <v>18</v>
      </c>
      <c r="D3429" s="1">
        <v>30002102</v>
      </c>
      <c r="E3429" s="1" t="s">
        <v>2844</v>
      </c>
      <c r="F3429" s="2">
        <v>1</v>
      </c>
      <c r="G3429" s="2" t="s">
        <v>13</v>
      </c>
      <c r="H3429" s="1">
        <v>3.23</v>
      </c>
      <c r="I3429" s="1">
        <v>3.8260000000000002E-2</v>
      </c>
      <c r="J3429" s="2" t="s">
        <v>8</v>
      </c>
    </row>
    <row r="3430" spans="1:10" ht="12" customHeight="1" x14ac:dyDescent="0.3">
      <c r="A3430" s="3" t="s">
        <v>56</v>
      </c>
      <c r="B3430" s="1">
        <v>30002103</v>
      </c>
      <c r="C3430" s="1" t="s">
        <v>18</v>
      </c>
      <c r="D3430" s="1">
        <v>30002103</v>
      </c>
      <c r="E3430" s="1" t="s">
        <v>2845</v>
      </c>
      <c r="F3430" s="2">
        <v>1</v>
      </c>
      <c r="G3430" s="2" t="s">
        <v>13</v>
      </c>
      <c r="H3430" s="1">
        <v>3.23</v>
      </c>
      <c r="I3430" s="1">
        <v>3.8260000000000002E-2</v>
      </c>
      <c r="J3430" s="2" t="s">
        <v>8</v>
      </c>
    </row>
    <row r="3431" spans="1:10" ht="12" customHeight="1" x14ac:dyDescent="0.3">
      <c r="A3431" s="3" t="s">
        <v>56</v>
      </c>
      <c r="B3431" s="1">
        <v>30002105</v>
      </c>
      <c r="C3431" s="1" t="s">
        <v>18</v>
      </c>
      <c r="D3431" s="1">
        <v>30002105</v>
      </c>
      <c r="E3431" s="1" t="s">
        <v>2846</v>
      </c>
      <c r="F3431" s="2">
        <v>1</v>
      </c>
      <c r="G3431" s="2" t="s">
        <v>13</v>
      </c>
      <c r="H3431" s="1">
        <v>3.23</v>
      </c>
      <c r="I3431" s="1">
        <v>3.8260000000000002E-2</v>
      </c>
      <c r="J3431" s="2" t="s">
        <v>8</v>
      </c>
    </row>
    <row r="3432" spans="1:10" ht="12" customHeight="1" x14ac:dyDescent="0.3">
      <c r="A3432" s="3" t="s">
        <v>56</v>
      </c>
      <c r="B3432" s="1">
        <v>30002101</v>
      </c>
      <c r="C3432" s="1" t="s">
        <v>18</v>
      </c>
      <c r="D3432" s="1">
        <v>30002101</v>
      </c>
      <c r="E3432" s="1" t="s">
        <v>2847</v>
      </c>
      <c r="F3432" s="2">
        <v>1</v>
      </c>
      <c r="G3432" s="2" t="s">
        <v>13</v>
      </c>
      <c r="H3432" s="1">
        <v>3.23</v>
      </c>
      <c r="I3432" s="1">
        <v>3.8260000000000002E-2</v>
      </c>
      <c r="J3432" s="2" t="s">
        <v>8</v>
      </c>
    </row>
    <row r="3433" spans="1:10" ht="12" customHeight="1" x14ac:dyDescent="0.3">
      <c r="A3433" s="3" t="s">
        <v>56</v>
      </c>
      <c r="B3433" s="1">
        <v>20088001</v>
      </c>
      <c r="C3433" s="1" t="s">
        <v>18</v>
      </c>
      <c r="D3433" s="1">
        <v>20088001</v>
      </c>
      <c r="E3433" s="1" t="s">
        <v>2848</v>
      </c>
      <c r="F3433" s="2">
        <v>1</v>
      </c>
      <c r="G3433" s="2" t="s">
        <v>13</v>
      </c>
      <c r="H3433" s="1">
        <v>3.23</v>
      </c>
      <c r="I3433" s="1">
        <v>3.8260000000000002E-2</v>
      </c>
      <c r="J3433" s="2" t="s">
        <v>8</v>
      </c>
    </row>
    <row r="3434" spans="1:10" ht="12" customHeight="1" x14ac:dyDescent="0.3">
      <c r="A3434" s="3" t="s">
        <v>56</v>
      </c>
      <c r="B3434" s="1">
        <v>20021101</v>
      </c>
      <c r="C3434" s="1" t="s">
        <v>18</v>
      </c>
      <c r="D3434" s="1">
        <v>20021101</v>
      </c>
      <c r="E3434" s="1" t="s">
        <v>2849</v>
      </c>
      <c r="F3434" s="2">
        <v>1</v>
      </c>
      <c r="G3434" s="2" t="s">
        <v>13</v>
      </c>
      <c r="H3434" s="1">
        <v>3.23</v>
      </c>
      <c r="I3434" s="1">
        <v>3.8260000000000002E-2</v>
      </c>
      <c r="J3434" s="2" t="s">
        <v>8</v>
      </c>
    </row>
    <row r="3435" spans="1:10" ht="12" customHeight="1" x14ac:dyDescent="0.3">
      <c r="A3435" s="3" t="s">
        <v>56</v>
      </c>
      <c r="B3435" s="1">
        <v>30124801</v>
      </c>
      <c r="C3435" s="1" t="s">
        <v>18</v>
      </c>
      <c r="D3435" s="1">
        <v>30124801</v>
      </c>
      <c r="E3435" s="1" t="s">
        <v>2850</v>
      </c>
      <c r="F3435" s="2">
        <v>1</v>
      </c>
      <c r="G3435" s="2" t="s">
        <v>13</v>
      </c>
      <c r="H3435" s="1">
        <v>3.23</v>
      </c>
      <c r="I3435" s="1">
        <v>3.8260000000000002E-2</v>
      </c>
      <c r="J3435" s="2" t="s">
        <v>8</v>
      </c>
    </row>
    <row r="3436" spans="1:10" ht="12" customHeight="1" x14ac:dyDescent="0.3">
      <c r="A3436" s="3" t="s">
        <v>56</v>
      </c>
      <c r="B3436" s="1">
        <v>30124802</v>
      </c>
      <c r="C3436" s="1" t="s">
        <v>18</v>
      </c>
      <c r="D3436" s="1">
        <v>30124802</v>
      </c>
      <c r="E3436" s="1" t="s">
        <v>2851</v>
      </c>
      <c r="F3436" s="2">
        <v>1</v>
      </c>
      <c r="G3436" s="2" t="s">
        <v>13</v>
      </c>
      <c r="H3436" s="1">
        <v>3.23</v>
      </c>
      <c r="I3436" s="1">
        <v>3.8260000000000002E-2</v>
      </c>
      <c r="J3436" s="2" t="s">
        <v>8</v>
      </c>
    </row>
    <row r="3437" spans="1:10" ht="12" customHeight="1" x14ac:dyDescent="0.3">
      <c r="A3437" s="3" t="s">
        <v>56</v>
      </c>
      <c r="B3437" s="1">
        <v>20072002</v>
      </c>
      <c r="C3437" s="1" t="s">
        <v>18</v>
      </c>
      <c r="D3437" s="1">
        <v>20072002</v>
      </c>
      <c r="E3437" s="1" t="s">
        <v>2852</v>
      </c>
      <c r="F3437" s="2">
        <v>1</v>
      </c>
      <c r="G3437" s="2" t="s">
        <v>13</v>
      </c>
      <c r="H3437" s="1">
        <v>3.23</v>
      </c>
      <c r="I3437" s="1">
        <v>3.8260000000000002E-2</v>
      </c>
      <c r="J3437" s="2" t="s">
        <v>8</v>
      </c>
    </row>
    <row r="3438" spans="1:10" ht="12" customHeight="1" x14ac:dyDescent="0.3">
      <c r="A3438" s="3" t="s">
        <v>56</v>
      </c>
      <c r="B3438" s="1">
        <v>20058407</v>
      </c>
      <c r="C3438" s="1" t="s">
        <v>18</v>
      </c>
      <c r="D3438" s="1">
        <v>20058407</v>
      </c>
      <c r="E3438" s="1" t="s">
        <v>2853</v>
      </c>
      <c r="F3438" s="2">
        <v>1</v>
      </c>
      <c r="G3438" s="2" t="s">
        <v>13</v>
      </c>
      <c r="H3438" s="1">
        <v>3.23</v>
      </c>
      <c r="I3438" s="1">
        <v>3.8260000000000002E-2</v>
      </c>
      <c r="J3438" s="2" t="s">
        <v>8</v>
      </c>
    </row>
    <row r="3439" spans="1:10" ht="12" customHeight="1" x14ac:dyDescent="0.3">
      <c r="A3439" s="3" t="s">
        <v>56</v>
      </c>
      <c r="B3439" s="1">
        <v>20058607</v>
      </c>
      <c r="C3439" s="1" t="s">
        <v>18</v>
      </c>
      <c r="D3439" s="1">
        <v>20058607</v>
      </c>
      <c r="E3439" s="1" t="s">
        <v>2854</v>
      </c>
      <c r="F3439" s="2">
        <v>1</v>
      </c>
      <c r="G3439" s="2" t="s">
        <v>13</v>
      </c>
      <c r="H3439" s="1">
        <v>3.23</v>
      </c>
      <c r="I3439" s="1">
        <v>3.8260000000000002E-2</v>
      </c>
      <c r="J3439" s="2" t="s">
        <v>8</v>
      </c>
    </row>
    <row r="3440" spans="1:10" ht="12" customHeight="1" x14ac:dyDescent="0.3">
      <c r="A3440" s="3" t="s">
        <v>56</v>
      </c>
      <c r="B3440" s="1">
        <v>20058807</v>
      </c>
      <c r="C3440" s="1" t="s">
        <v>18</v>
      </c>
      <c r="D3440" s="1">
        <v>20058807</v>
      </c>
      <c r="E3440" s="1" t="s">
        <v>2855</v>
      </c>
      <c r="F3440" s="2">
        <v>1</v>
      </c>
      <c r="G3440" s="2" t="s">
        <v>13</v>
      </c>
      <c r="H3440" s="1">
        <v>3.23</v>
      </c>
      <c r="I3440" s="1">
        <v>3.8260000000000002E-2</v>
      </c>
      <c r="J3440" s="2" t="s">
        <v>8</v>
      </c>
    </row>
    <row r="3441" spans="1:10" ht="12" customHeight="1" x14ac:dyDescent="0.3">
      <c r="A3441" s="3" t="s">
        <v>56</v>
      </c>
      <c r="B3441" s="1">
        <v>20053207</v>
      </c>
      <c r="C3441" s="1" t="s">
        <v>18</v>
      </c>
      <c r="D3441" s="1">
        <v>20053207</v>
      </c>
      <c r="E3441" s="1" t="s">
        <v>2856</v>
      </c>
      <c r="F3441" s="2">
        <v>1</v>
      </c>
      <c r="G3441" s="2" t="s">
        <v>13</v>
      </c>
      <c r="H3441" s="1">
        <v>3.23</v>
      </c>
      <c r="I3441" s="1">
        <v>3.8260000000000002E-2</v>
      </c>
      <c r="J3441" s="2" t="s">
        <v>8</v>
      </c>
    </row>
    <row r="3442" spans="1:10" ht="12" customHeight="1" x14ac:dyDescent="0.3">
      <c r="A3442" s="3" t="s">
        <v>56</v>
      </c>
      <c r="B3442" s="1">
        <v>20053407</v>
      </c>
      <c r="C3442" s="1" t="s">
        <v>18</v>
      </c>
      <c r="D3442" s="1">
        <v>20053407</v>
      </c>
      <c r="E3442" s="1" t="s">
        <v>2857</v>
      </c>
      <c r="F3442" s="2">
        <v>1</v>
      </c>
      <c r="G3442" s="2" t="s">
        <v>13</v>
      </c>
      <c r="H3442" s="1">
        <v>3.23</v>
      </c>
      <c r="I3442" s="1">
        <v>3.8260000000000002E-2</v>
      </c>
      <c r="J3442" s="2" t="s">
        <v>8</v>
      </c>
    </row>
    <row r="3443" spans="1:10" ht="12" customHeight="1" x14ac:dyDescent="0.3">
      <c r="A3443" s="3" t="s">
        <v>56</v>
      </c>
      <c r="B3443" s="1">
        <v>20021607</v>
      </c>
      <c r="C3443" s="1" t="s">
        <v>18</v>
      </c>
      <c r="D3443" s="1">
        <v>20021607</v>
      </c>
      <c r="E3443" s="1" t="s">
        <v>2858</v>
      </c>
      <c r="F3443" s="2">
        <v>1</v>
      </c>
      <c r="G3443" s="2" t="s">
        <v>13</v>
      </c>
      <c r="H3443" s="1">
        <v>3.23</v>
      </c>
      <c r="I3443" s="1">
        <v>3.8260000000000002E-2</v>
      </c>
      <c r="J3443" s="2" t="s">
        <v>8</v>
      </c>
    </row>
    <row r="3444" spans="1:10" ht="12" customHeight="1" x14ac:dyDescent="0.3">
      <c r="A3444" s="3" t="s">
        <v>56</v>
      </c>
      <c r="B3444" s="1">
        <v>20021807</v>
      </c>
      <c r="C3444" s="1" t="s">
        <v>18</v>
      </c>
      <c r="D3444" s="1">
        <v>20021807</v>
      </c>
      <c r="E3444" s="1" t="s">
        <v>2859</v>
      </c>
      <c r="F3444" s="2">
        <v>1</v>
      </c>
      <c r="G3444" s="2" t="s">
        <v>13</v>
      </c>
      <c r="H3444" s="1">
        <v>3.23</v>
      </c>
      <c r="I3444" s="1">
        <v>3.8260000000000002E-2</v>
      </c>
      <c r="J3444" s="2" t="s">
        <v>8</v>
      </c>
    </row>
    <row r="3445" spans="1:10" ht="12" customHeight="1" x14ac:dyDescent="0.3">
      <c r="A3445" s="3" t="s">
        <v>56</v>
      </c>
      <c r="B3445" s="1">
        <v>20053007</v>
      </c>
      <c r="C3445" s="1" t="s">
        <v>18</v>
      </c>
      <c r="D3445" s="1">
        <v>20053007</v>
      </c>
      <c r="E3445" s="1" t="s">
        <v>2860</v>
      </c>
      <c r="F3445" s="2">
        <v>1</v>
      </c>
      <c r="G3445" s="2" t="s">
        <v>13</v>
      </c>
      <c r="H3445" s="1">
        <v>3.23</v>
      </c>
      <c r="I3445" s="1">
        <v>3.8260000000000002E-2</v>
      </c>
      <c r="J3445" s="2" t="s">
        <v>8</v>
      </c>
    </row>
    <row r="3446" spans="1:10" ht="12" customHeight="1" x14ac:dyDescent="0.3">
      <c r="A3446" s="3" t="s">
        <v>56</v>
      </c>
      <c r="B3446" s="1">
        <v>20058007</v>
      </c>
      <c r="C3446" s="1" t="s">
        <v>18</v>
      </c>
      <c r="D3446" s="1">
        <v>20058007</v>
      </c>
      <c r="E3446" s="1" t="s">
        <v>2861</v>
      </c>
      <c r="F3446" s="2">
        <v>1</v>
      </c>
      <c r="G3446" s="2" t="s">
        <v>13</v>
      </c>
      <c r="H3446" s="1">
        <v>3.23</v>
      </c>
      <c r="I3446" s="1">
        <v>3.8260000000000002E-2</v>
      </c>
      <c r="J3446" s="2" t="s">
        <v>8</v>
      </c>
    </row>
    <row r="3447" spans="1:10" ht="12" customHeight="1" x14ac:dyDescent="0.3">
      <c r="A3447" s="3" t="s">
        <v>56</v>
      </c>
      <c r="B3447" s="1">
        <v>20058207</v>
      </c>
      <c r="C3447" s="1" t="s">
        <v>18</v>
      </c>
      <c r="D3447" s="1">
        <v>20058207</v>
      </c>
      <c r="E3447" s="1" t="s">
        <v>2862</v>
      </c>
      <c r="F3447" s="2">
        <v>1</v>
      </c>
      <c r="G3447" s="2" t="s">
        <v>13</v>
      </c>
      <c r="H3447" s="1">
        <v>3.23</v>
      </c>
      <c r="I3447" s="1">
        <v>3.8260000000000002E-2</v>
      </c>
      <c r="J3447" s="2" t="s">
        <v>8</v>
      </c>
    </row>
    <row r="3448" spans="1:10" ht="12" customHeight="1" x14ac:dyDescent="0.3">
      <c r="A3448" s="3" t="s">
        <v>56</v>
      </c>
      <c r="B3448" s="1">
        <v>20083212</v>
      </c>
      <c r="C3448" s="1" t="s">
        <v>18</v>
      </c>
      <c r="D3448" s="1">
        <v>20083212</v>
      </c>
      <c r="E3448" s="1" t="s">
        <v>2863</v>
      </c>
      <c r="F3448" s="2">
        <v>1</v>
      </c>
      <c r="G3448" s="2" t="s">
        <v>13</v>
      </c>
      <c r="H3448" s="1">
        <v>3.23</v>
      </c>
      <c r="I3448" s="1">
        <v>3.8260000000000002E-2</v>
      </c>
      <c r="J3448" s="2" t="s">
        <v>8</v>
      </c>
    </row>
    <row r="3449" spans="1:10" ht="12" customHeight="1" x14ac:dyDescent="0.3">
      <c r="A3449" s="3" t="s">
        <v>56</v>
      </c>
      <c r="B3449" s="1">
        <v>30104012</v>
      </c>
      <c r="C3449" s="1" t="s">
        <v>18</v>
      </c>
      <c r="D3449" s="1">
        <v>30104012</v>
      </c>
      <c r="E3449" s="1" t="s">
        <v>2864</v>
      </c>
      <c r="F3449" s="2">
        <v>1</v>
      </c>
      <c r="G3449" s="2" t="s">
        <v>13</v>
      </c>
      <c r="H3449" s="1">
        <v>3.23</v>
      </c>
      <c r="I3449" s="1">
        <v>3.8260000000000002E-2</v>
      </c>
      <c r="J3449" s="2" t="s">
        <v>8</v>
      </c>
    </row>
    <row r="3450" spans="1:10" ht="12" customHeight="1" x14ac:dyDescent="0.3">
      <c r="A3450" s="3" t="s">
        <v>56</v>
      </c>
      <c r="B3450" s="1">
        <v>30106012</v>
      </c>
      <c r="C3450" s="1" t="s">
        <v>18</v>
      </c>
      <c r="D3450" s="1">
        <v>30106012</v>
      </c>
      <c r="E3450" s="1" t="s">
        <v>2865</v>
      </c>
      <c r="F3450" s="2">
        <v>1</v>
      </c>
      <c r="G3450" s="2" t="s">
        <v>13</v>
      </c>
      <c r="H3450" s="1">
        <v>3.23</v>
      </c>
      <c r="I3450" s="1">
        <v>3.8260000000000002E-2</v>
      </c>
      <c r="J3450" s="2" t="s">
        <v>8</v>
      </c>
    </row>
    <row r="3451" spans="1:10" ht="12" customHeight="1" x14ac:dyDescent="0.3">
      <c r="A3451" s="3" t="s">
        <v>56</v>
      </c>
      <c r="B3451" s="1">
        <v>20086212</v>
      </c>
      <c r="C3451" s="1" t="s">
        <v>18</v>
      </c>
      <c r="D3451" s="1">
        <v>20086212</v>
      </c>
      <c r="E3451" s="1" t="s">
        <v>2866</v>
      </c>
      <c r="F3451" s="2">
        <v>1</v>
      </c>
      <c r="G3451" s="2" t="s">
        <v>13</v>
      </c>
      <c r="H3451" s="1">
        <v>3.23</v>
      </c>
      <c r="I3451" s="1">
        <v>3.8260000000000002E-2</v>
      </c>
      <c r="J3451" s="2" t="s">
        <v>8</v>
      </c>
    </row>
    <row r="3452" spans="1:10" ht="12" customHeight="1" x14ac:dyDescent="0.3">
      <c r="A3452" s="3" t="s">
        <v>56</v>
      </c>
      <c r="B3452" s="1">
        <v>20088212</v>
      </c>
      <c r="C3452" s="1" t="s">
        <v>18</v>
      </c>
      <c r="D3452" s="1">
        <v>20088212</v>
      </c>
      <c r="E3452" s="1" t="s">
        <v>2867</v>
      </c>
      <c r="F3452" s="2">
        <v>1</v>
      </c>
      <c r="G3452" s="2" t="s">
        <v>13</v>
      </c>
      <c r="H3452" s="1">
        <v>3.23</v>
      </c>
      <c r="I3452" s="1">
        <v>3.8260000000000002E-2</v>
      </c>
      <c r="J3452" s="2" t="s">
        <v>8</v>
      </c>
    </row>
    <row r="3453" spans="1:10" ht="12" customHeight="1" x14ac:dyDescent="0.3">
      <c r="A3453" s="3" t="s">
        <v>56</v>
      </c>
      <c r="B3453" s="1">
        <v>30108012</v>
      </c>
      <c r="C3453" s="1" t="s">
        <v>18</v>
      </c>
      <c r="D3453" s="1">
        <v>30108012</v>
      </c>
      <c r="E3453" s="1" t="s">
        <v>2868</v>
      </c>
      <c r="F3453" s="2">
        <v>1</v>
      </c>
      <c r="G3453" s="2" t="s">
        <v>13</v>
      </c>
      <c r="H3453" s="1">
        <v>3.23</v>
      </c>
      <c r="I3453" s="1">
        <v>3.8260000000000002E-2</v>
      </c>
      <c r="J3453" s="2" t="s">
        <v>8</v>
      </c>
    </row>
    <row r="3454" spans="1:10" ht="12" customHeight="1" x14ac:dyDescent="0.3">
      <c r="A3454" s="3" t="s">
        <v>56</v>
      </c>
      <c r="B3454" s="1">
        <v>20054601</v>
      </c>
      <c r="C3454" s="1" t="s">
        <v>18</v>
      </c>
      <c r="D3454" s="1">
        <v>20054601</v>
      </c>
      <c r="E3454" s="1" t="s">
        <v>2869</v>
      </c>
      <c r="F3454" s="2">
        <v>1</v>
      </c>
      <c r="G3454" s="2" t="s">
        <v>13</v>
      </c>
      <c r="H3454" s="1">
        <v>3.23</v>
      </c>
      <c r="I3454" s="1">
        <v>3.8260000000000002E-2</v>
      </c>
      <c r="J3454" s="2" t="s">
        <v>8</v>
      </c>
    </row>
    <row r="3455" spans="1:10" ht="12" customHeight="1" x14ac:dyDescent="0.3">
      <c r="A3455" s="3" t="s">
        <v>56</v>
      </c>
      <c r="B3455" s="1">
        <v>91200002</v>
      </c>
      <c r="C3455" s="1" t="s">
        <v>18</v>
      </c>
      <c r="D3455" s="1">
        <v>91200002</v>
      </c>
      <c r="E3455" s="1" t="s">
        <v>2870</v>
      </c>
      <c r="F3455" s="2">
        <v>1</v>
      </c>
      <c r="G3455" s="2" t="s">
        <v>13</v>
      </c>
      <c r="H3455" s="1">
        <v>3.23</v>
      </c>
      <c r="I3455" s="1">
        <v>3.8260000000000002E-2</v>
      </c>
      <c r="J3455" s="2" t="s">
        <v>8</v>
      </c>
    </row>
    <row r="3456" spans="1:10" ht="12" customHeight="1" x14ac:dyDescent="0.3">
      <c r="A3456" s="3" t="s">
        <v>56</v>
      </c>
      <c r="B3456" s="1">
        <v>91204001</v>
      </c>
      <c r="C3456" s="1" t="s">
        <v>18</v>
      </c>
      <c r="D3456" s="1">
        <v>91204001</v>
      </c>
      <c r="E3456" s="1" t="s">
        <v>2871</v>
      </c>
      <c r="F3456" s="2">
        <v>1</v>
      </c>
      <c r="G3456" s="2" t="s">
        <v>13</v>
      </c>
      <c r="H3456" s="1">
        <v>3.23</v>
      </c>
      <c r="I3456" s="1">
        <v>3.8260000000000002E-2</v>
      </c>
      <c r="J3456" s="2" t="s">
        <v>8</v>
      </c>
    </row>
    <row r="3457" spans="1:10" ht="12" customHeight="1" x14ac:dyDescent="0.3">
      <c r="A3457" s="3" t="s">
        <v>56</v>
      </c>
      <c r="B3457" s="1">
        <v>91204002</v>
      </c>
      <c r="C3457" s="1" t="s">
        <v>18</v>
      </c>
      <c r="D3457" s="1">
        <v>91204002</v>
      </c>
      <c r="E3457" s="1" t="s">
        <v>2872</v>
      </c>
      <c r="F3457" s="2">
        <v>1</v>
      </c>
      <c r="G3457" s="2" t="s">
        <v>13</v>
      </c>
      <c r="H3457" s="1">
        <v>3.23</v>
      </c>
      <c r="I3457" s="1">
        <v>3.8260000000000002E-2</v>
      </c>
      <c r="J3457" s="2" t="s">
        <v>8</v>
      </c>
    </row>
    <row r="3458" spans="1:10" ht="12" customHeight="1" x14ac:dyDescent="0.3">
      <c r="A3458" s="3" t="s">
        <v>56</v>
      </c>
      <c r="B3458" s="1">
        <v>91206001</v>
      </c>
      <c r="C3458" s="1" t="s">
        <v>18</v>
      </c>
      <c r="D3458" s="1">
        <v>91206001</v>
      </c>
      <c r="E3458" s="1" t="s">
        <v>2873</v>
      </c>
      <c r="F3458" s="2">
        <v>1</v>
      </c>
      <c r="G3458" s="2" t="s">
        <v>13</v>
      </c>
      <c r="H3458" s="1">
        <v>3.23</v>
      </c>
      <c r="I3458" s="1">
        <v>3.8260000000000002E-2</v>
      </c>
      <c r="J3458" s="2" t="s">
        <v>8</v>
      </c>
    </row>
    <row r="3459" spans="1:10" ht="12" customHeight="1" x14ac:dyDescent="0.3">
      <c r="A3459" s="3" t="s">
        <v>56</v>
      </c>
      <c r="B3459" s="1">
        <v>91206002</v>
      </c>
      <c r="C3459" s="1" t="s">
        <v>18</v>
      </c>
      <c r="D3459" s="1">
        <v>91206002</v>
      </c>
      <c r="E3459" s="1" t="s">
        <v>2874</v>
      </c>
      <c r="F3459" s="2">
        <v>1</v>
      </c>
      <c r="G3459" s="2" t="s">
        <v>13</v>
      </c>
      <c r="H3459" s="1">
        <v>3.23</v>
      </c>
      <c r="I3459" s="1">
        <v>3.8260000000000002E-2</v>
      </c>
      <c r="J3459" s="2" t="s">
        <v>8</v>
      </c>
    </row>
    <row r="3460" spans="1:10" ht="12" customHeight="1" x14ac:dyDescent="0.3">
      <c r="A3460" s="3" t="s">
        <v>56</v>
      </c>
      <c r="B3460" s="1">
        <v>30009703</v>
      </c>
      <c r="C3460" s="1" t="s">
        <v>18</v>
      </c>
      <c r="D3460" s="1">
        <v>30009703</v>
      </c>
      <c r="E3460" s="1" t="s">
        <v>2875</v>
      </c>
      <c r="F3460" s="2">
        <v>1</v>
      </c>
      <c r="G3460" s="2" t="s">
        <v>13</v>
      </c>
      <c r="H3460" s="1">
        <v>3.23</v>
      </c>
      <c r="I3460" s="1">
        <v>3.8260000000000002E-2</v>
      </c>
      <c r="J3460" s="2" t="s">
        <v>8</v>
      </c>
    </row>
    <row r="3461" spans="1:10" ht="12" customHeight="1" x14ac:dyDescent="0.3">
      <c r="A3461" s="3" t="s">
        <v>56</v>
      </c>
      <c r="B3461" s="1">
        <v>20016101</v>
      </c>
      <c r="C3461" s="1" t="s">
        <v>18</v>
      </c>
      <c r="D3461" s="1">
        <v>20016101</v>
      </c>
      <c r="E3461" s="1" t="s">
        <v>2876</v>
      </c>
      <c r="F3461" s="2">
        <v>1</v>
      </c>
      <c r="G3461" s="2" t="s">
        <v>13</v>
      </c>
      <c r="H3461" s="1">
        <v>3.23</v>
      </c>
      <c r="I3461" s="1">
        <v>3.8260000000000002E-2</v>
      </c>
      <c r="J3461" s="2" t="s">
        <v>8</v>
      </c>
    </row>
    <row r="3462" spans="1:10" ht="12" customHeight="1" x14ac:dyDescent="0.3">
      <c r="A3462" s="3" t="s">
        <v>56</v>
      </c>
      <c r="B3462" s="1">
        <v>20016106</v>
      </c>
      <c r="C3462" s="1" t="s">
        <v>18</v>
      </c>
      <c r="D3462" s="1">
        <v>20016106</v>
      </c>
      <c r="E3462" s="1" t="s">
        <v>2877</v>
      </c>
      <c r="F3462" s="2">
        <v>1</v>
      </c>
      <c r="G3462" s="2" t="s">
        <v>13</v>
      </c>
      <c r="H3462" s="1">
        <v>3.23</v>
      </c>
      <c r="I3462" s="1">
        <v>3.8260000000000002E-2</v>
      </c>
      <c r="J3462" s="2" t="s">
        <v>8</v>
      </c>
    </row>
    <row r="3463" spans="1:10" ht="12" customHeight="1" x14ac:dyDescent="0.3">
      <c r="A3463" s="3" t="s">
        <v>56</v>
      </c>
      <c r="B3463" s="1">
        <v>20031207</v>
      </c>
      <c r="C3463" s="1" t="s">
        <v>18</v>
      </c>
      <c r="D3463" s="1">
        <v>20031207</v>
      </c>
      <c r="E3463" s="1" t="s">
        <v>2878</v>
      </c>
      <c r="F3463" s="2">
        <v>1</v>
      </c>
      <c r="G3463" s="2" t="s">
        <v>13</v>
      </c>
      <c r="H3463" s="1">
        <v>3.23</v>
      </c>
      <c r="I3463" s="1">
        <v>3.8260000000000002E-2</v>
      </c>
      <c r="J3463" s="2" t="s">
        <v>8</v>
      </c>
    </row>
    <row r="3464" spans="1:10" ht="12" customHeight="1" x14ac:dyDescent="0.3">
      <c r="A3464" s="3" t="s">
        <v>56</v>
      </c>
      <c r="B3464" s="1">
        <v>20031307</v>
      </c>
      <c r="C3464" s="1" t="s">
        <v>18</v>
      </c>
      <c r="D3464" s="1">
        <v>20031307</v>
      </c>
      <c r="E3464" s="1" t="s">
        <v>2879</v>
      </c>
      <c r="F3464" s="2">
        <v>1</v>
      </c>
      <c r="G3464" s="2" t="s">
        <v>13</v>
      </c>
      <c r="H3464" s="1">
        <v>3.23</v>
      </c>
      <c r="I3464" s="1">
        <v>3.8260000000000002E-2</v>
      </c>
      <c r="J3464" s="2" t="s">
        <v>8</v>
      </c>
    </row>
    <row r="3465" spans="1:10" ht="12" customHeight="1" x14ac:dyDescent="0.3">
      <c r="A3465" s="3" t="s">
        <v>56</v>
      </c>
      <c r="B3465" s="1">
        <v>20031607</v>
      </c>
      <c r="C3465" s="1" t="s">
        <v>18</v>
      </c>
      <c r="D3465" s="1">
        <v>20031607</v>
      </c>
      <c r="E3465" s="1" t="s">
        <v>2880</v>
      </c>
      <c r="F3465" s="2">
        <v>1</v>
      </c>
      <c r="G3465" s="2" t="s">
        <v>13</v>
      </c>
      <c r="H3465" s="1">
        <v>3.23</v>
      </c>
      <c r="I3465" s="1">
        <v>3.8260000000000002E-2</v>
      </c>
      <c r="J3465" s="2" t="s">
        <v>8</v>
      </c>
    </row>
    <row r="3466" spans="1:10" ht="12" customHeight="1" x14ac:dyDescent="0.3">
      <c r="A3466" s="3" t="s">
        <v>56</v>
      </c>
      <c r="B3466" s="1">
        <v>20053101</v>
      </c>
      <c r="C3466" s="1" t="s">
        <v>18</v>
      </c>
      <c r="D3466" s="1">
        <v>20053101</v>
      </c>
      <c r="E3466" s="1" t="s">
        <v>2881</v>
      </c>
      <c r="F3466" s="2">
        <v>1</v>
      </c>
      <c r="G3466" s="2" t="s">
        <v>13</v>
      </c>
      <c r="H3466" s="1">
        <v>3.23</v>
      </c>
      <c r="I3466" s="1">
        <v>3.8260000000000002E-2</v>
      </c>
      <c r="J3466" s="2" t="s">
        <v>8</v>
      </c>
    </row>
    <row r="3467" spans="1:10" ht="12" customHeight="1" x14ac:dyDescent="0.3">
      <c r="A3467" s="3" t="s">
        <v>56</v>
      </c>
      <c r="B3467" s="1">
        <v>20013110</v>
      </c>
      <c r="C3467" s="1" t="s">
        <v>18</v>
      </c>
      <c r="D3467" s="1">
        <v>20013110</v>
      </c>
      <c r="E3467" s="1" t="s">
        <v>2882</v>
      </c>
      <c r="F3467" s="2">
        <v>1</v>
      </c>
      <c r="G3467" s="2" t="s">
        <v>13</v>
      </c>
      <c r="H3467" s="1">
        <v>3.23</v>
      </c>
      <c r="I3467" s="1">
        <v>3.8260000000000002E-2</v>
      </c>
      <c r="J3467" s="2" t="s">
        <v>8</v>
      </c>
    </row>
    <row r="3468" spans="1:10" ht="12" customHeight="1" x14ac:dyDescent="0.3">
      <c r="A3468" s="3" t="s">
        <v>56</v>
      </c>
      <c r="B3468" s="1">
        <v>20013111</v>
      </c>
      <c r="C3468" s="1" t="s">
        <v>18</v>
      </c>
      <c r="D3468" s="1">
        <v>20013111</v>
      </c>
      <c r="E3468" s="1" t="s">
        <v>2883</v>
      </c>
      <c r="F3468" s="2">
        <v>1</v>
      </c>
      <c r="G3468" s="2" t="s">
        <v>13</v>
      </c>
      <c r="H3468" s="1">
        <v>3.23</v>
      </c>
      <c r="I3468" s="1">
        <v>3.8260000000000002E-2</v>
      </c>
      <c r="J3468" s="2" t="s">
        <v>8</v>
      </c>
    </row>
    <row r="3469" spans="1:10" ht="12" customHeight="1" x14ac:dyDescent="0.3">
      <c r="A3469" s="3" t="s">
        <v>56</v>
      </c>
      <c r="B3469" s="1">
        <v>20031202</v>
      </c>
      <c r="C3469" s="1" t="s">
        <v>18</v>
      </c>
      <c r="D3469" s="1">
        <v>20031202</v>
      </c>
      <c r="E3469" s="1" t="s">
        <v>2884</v>
      </c>
      <c r="F3469" s="2">
        <v>1</v>
      </c>
      <c r="G3469" s="2" t="s">
        <v>13</v>
      </c>
      <c r="H3469" s="1">
        <v>3.23</v>
      </c>
      <c r="I3469" s="1">
        <v>3.8260000000000002E-2</v>
      </c>
      <c r="J3469" s="2" t="s">
        <v>8</v>
      </c>
    </row>
    <row r="3470" spans="1:10" ht="12" customHeight="1" x14ac:dyDescent="0.3">
      <c r="A3470" s="3" t="s">
        <v>56</v>
      </c>
      <c r="B3470" s="1">
        <v>20031203</v>
      </c>
      <c r="C3470" s="1" t="s">
        <v>18</v>
      </c>
      <c r="D3470" s="1">
        <v>20031203</v>
      </c>
      <c r="E3470" s="1" t="s">
        <v>2885</v>
      </c>
      <c r="F3470" s="2">
        <v>1</v>
      </c>
      <c r="G3470" s="2" t="s">
        <v>13</v>
      </c>
      <c r="H3470" s="1">
        <v>3.23</v>
      </c>
      <c r="I3470" s="1">
        <v>3.8260000000000002E-2</v>
      </c>
      <c r="J3470" s="2" t="s">
        <v>8</v>
      </c>
    </row>
    <row r="3471" spans="1:10" ht="12" customHeight="1" x14ac:dyDescent="0.3">
      <c r="A3471" s="3" t="s">
        <v>56</v>
      </c>
      <c r="B3471" s="1">
        <v>20031205</v>
      </c>
      <c r="C3471" s="1" t="s">
        <v>18</v>
      </c>
      <c r="D3471" s="1">
        <v>20031205</v>
      </c>
      <c r="E3471" s="1" t="s">
        <v>2886</v>
      </c>
      <c r="F3471" s="2">
        <v>1</v>
      </c>
      <c r="G3471" s="2" t="s">
        <v>13</v>
      </c>
      <c r="H3471" s="1">
        <v>3.23</v>
      </c>
      <c r="I3471" s="1">
        <v>3.8260000000000002E-2</v>
      </c>
      <c r="J3471" s="2" t="s">
        <v>8</v>
      </c>
    </row>
    <row r="3472" spans="1:10" ht="12" customHeight="1" x14ac:dyDescent="0.3">
      <c r="A3472" s="3" t="s">
        <v>56</v>
      </c>
      <c r="B3472" s="1">
        <v>20031605</v>
      </c>
      <c r="C3472" s="1" t="s">
        <v>18</v>
      </c>
      <c r="D3472" s="1">
        <v>20031605</v>
      </c>
      <c r="E3472" s="1" t="s">
        <v>2887</v>
      </c>
      <c r="F3472" s="2">
        <v>1</v>
      </c>
      <c r="G3472" s="2" t="s">
        <v>13</v>
      </c>
      <c r="H3472" s="1">
        <v>3.23</v>
      </c>
      <c r="I3472" s="1">
        <v>3.8260000000000002E-2</v>
      </c>
      <c r="J3472" s="2" t="s">
        <v>8</v>
      </c>
    </row>
    <row r="3473" spans="1:10" ht="12" customHeight="1" x14ac:dyDescent="0.3">
      <c r="A3473" s="3" t="s">
        <v>56</v>
      </c>
      <c r="B3473" s="1">
        <v>20031305</v>
      </c>
      <c r="C3473" s="1" t="s">
        <v>18</v>
      </c>
      <c r="D3473" s="1">
        <v>20031305</v>
      </c>
      <c r="E3473" s="1" t="s">
        <v>2888</v>
      </c>
      <c r="F3473" s="2">
        <v>1</v>
      </c>
      <c r="G3473" s="2" t="s">
        <v>13</v>
      </c>
      <c r="H3473" s="1">
        <v>3.23</v>
      </c>
      <c r="I3473" s="1">
        <v>3.8260000000000002E-2</v>
      </c>
      <c r="J3473" s="2" t="s">
        <v>8</v>
      </c>
    </row>
    <row r="3474" spans="1:10" ht="12" customHeight="1" x14ac:dyDescent="0.3">
      <c r="A3474" s="3" t="s">
        <v>56</v>
      </c>
      <c r="B3474" s="1">
        <v>20031206</v>
      </c>
      <c r="C3474" s="1" t="s">
        <v>18</v>
      </c>
      <c r="D3474" s="1">
        <v>20031206</v>
      </c>
      <c r="E3474" s="1" t="s">
        <v>2889</v>
      </c>
      <c r="F3474" s="2">
        <v>1</v>
      </c>
      <c r="G3474" s="2" t="s">
        <v>13</v>
      </c>
      <c r="H3474" s="1">
        <v>3.23</v>
      </c>
      <c r="I3474" s="1">
        <v>3.8260000000000002E-2</v>
      </c>
      <c r="J3474" s="2" t="s">
        <v>8</v>
      </c>
    </row>
    <row r="3475" spans="1:10" ht="12" customHeight="1" x14ac:dyDescent="0.3">
      <c r="A3475" s="3" t="s">
        <v>56</v>
      </c>
      <c r="B3475" s="1">
        <v>20014005</v>
      </c>
      <c r="C3475" s="1" t="s">
        <v>18</v>
      </c>
      <c r="D3475" s="1">
        <v>20014005</v>
      </c>
      <c r="E3475" s="1" t="s">
        <v>2890</v>
      </c>
      <c r="F3475" s="2">
        <v>1</v>
      </c>
      <c r="G3475" s="2" t="s">
        <v>13</v>
      </c>
      <c r="H3475" s="1">
        <v>3.23</v>
      </c>
      <c r="I3475" s="1">
        <v>3.8260000000000002E-2</v>
      </c>
      <c r="J3475" s="2" t="s">
        <v>8</v>
      </c>
    </row>
    <row r="3476" spans="1:10" ht="12" customHeight="1" x14ac:dyDescent="0.3">
      <c r="A3476" s="3" t="s">
        <v>56</v>
      </c>
      <c r="B3476" s="1">
        <v>20014105</v>
      </c>
      <c r="C3476" s="1" t="s">
        <v>18</v>
      </c>
      <c r="D3476" s="1">
        <v>20014105</v>
      </c>
      <c r="E3476" s="1" t="s">
        <v>2891</v>
      </c>
      <c r="F3476" s="2">
        <v>1</v>
      </c>
      <c r="G3476" s="2" t="s">
        <v>13</v>
      </c>
      <c r="H3476" s="1">
        <v>3.23</v>
      </c>
      <c r="I3476" s="1">
        <v>3.8260000000000002E-2</v>
      </c>
      <c r="J3476" s="2" t="s">
        <v>8</v>
      </c>
    </row>
    <row r="3477" spans="1:10" ht="12" customHeight="1" x14ac:dyDescent="0.3">
      <c r="A3477" s="3" t="s">
        <v>56</v>
      </c>
      <c r="B3477" s="1">
        <v>20014205</v>
      </c>
      <c r="C3477" s="1" t="s">
        <v>18</v>
      </c>
      <c r="D3477" s="1">
        <v>20014205</v>
      </c>
      <c r="E3477" s="1" t="s">
        <v>2892</v>
      </c>
      <c r="F3477" s="2">
        <v>1</v>
      </c>
      <c r="G3477" s="2" t="s">
        <v>13</v>
      </c>
      <c r="H3477" s="1">
        <v>3.23</v>
      </c>
      <c r="I3477" s="1">
        <v>3.8260000000000002E-2</v>
      </c>
      <c r="J3477" s="2" t="s">
        <v>8</v>
      </c>
    </row>
    <row r="3478" spans="1:10" ht="12" customHeight="1" x14ac:dyDescent="0.3">
      <c r="A3478" s="3" t="s">
        <v>56</v>
      </c>
      <c r="B3478" s="1">
        <v>20014002</v>
      </c>
      <c r="C3478" s="1" t="s">
        <v>18</v>
      </c>
      <c r="D3478" s="1">
        <v>20014002</v>
      </c>
      <c r="E3478" s="1" t="s">
        <v>2893</v>
      </c>
      <c r="F3478" s="2">
        <v>1</v>
      </c>
      <c r="G3478" s="2" t="s">
        <v>13</v>
      </c>
      <c r="H3478" s="1">
        <v>3.23</v>
      </c>
      <c r="I3478" s="1">
        <v>3.8260000000000002E-2</v>
      </c>
      <c r="J3478" s="2" t="s">
        <v>8</v>
      </c>
    </row>
    <row r="3479" spans="1:10" ht="12" customHeight="1" x14ac:dyDescent="0.3">
      <c r="A3479" s="3" t="s">
        <v>56</v>
      </c>
      <c r="B3479" s="1">
        <v>20014003</v>
      </c>
      <c r="C3479" s="1" t="s">
        <v>18</v>
      </c>
      <c r="D3479" s="1">
        <v>20014003</v>
      </c>
      <c r="E3479" s="1" t="s">
        <v>2894</v>
      </c>
      <c r="F3479" s="2">
        <v>1</v>
      </c>
      <c r="G3479" s="2" t="s">
        <v>13</v>
      </c>
      <c r="H3479" s="1">
        <v>3.23</v>
      </c>
      <c r="I3479" s="1">
        <v>3.8260000000000002E-2</v>
      </c>
      <c r="J3479" s="2" t="s">
        <v>8</v>
      </c>
    </row>
    <row r="3480" spans="1:10" ht="12" customHeight="1" x14ac:dyDescent="0.3">
      <c r="A3480" s="3" t="s">
        <v>56</v>
      </c>
      <c r="B3480" s="1">
        <v>20014004</v>
      </c>
      <c r="C3480" s="1" t="s">
        <v>18</v>
      </c>
      <c r="D3480" s="1">
        <v>20014004</v>
      </c>
      <c r="E3480" s="1" t="s">
        <v>2895</v>
      </c>
      <c r="F3480" s="2">
        <v>1</v>
      </c>
      <c r="G3480" s="2" t="s">
        <v>13</v>
      </c>
      <c r="H3480" s="1">
        <v>3.23</v>
      </c>
      <c r="I3480" s="1">
        <v>3.8260000000000002E-2</v>
      </c>
      <c r="J3480" s="2" t="s">
        <v>8</v>
      </c>
    </row>
    <row r="3481" spans="1:10" ht="12" customHeight="1" x14ac:dyDescent="0.3">
      <c r="A3481" s="3" t="s">
        <v>56</v>
      </c>
      <c r="B3481" s="1">
        <v>20014104</v>
      </c>
      <c r="C3481" s="1" t="s">
        <v>18</v>
      </c>
      <c r="D3481" s="1">
        <v>20014104</v>
      </c>
      <c r="E3481" s="1" t="s">
        <v>2896</v>
      </c>
      <c r="F3481" s="2">
        <v>1</v>
      </c>
      <c r="G3481" s="2" t="s">
        <v>13</v>
      </c>
      <c r="H3481" s="1">
        <v>3.23</v>
      </c>
      <c r="I3481" s="1">
        <v>3.8260000000000002E-2</v>
      </c>
      <c r="J3481" s="2" t="s">
        <v>8</v>
      </c>
    </row>
    <row r="3482" spans="1:10" ht="12" customHeight="1" x14ac:dyDescent="0.3">
      <c r="A3482" s="3" t="s">
        <v>56</v>
      </c>
      <c r="B3482" s="1">
        <v>20014103</v>
      </c>
      <c r="C3482" s="1" t="s">
        <v>18</v>
      </c>
      <c r="D3482" s="1">
        <v>20014103</v>
      </c>
      <c r="E3482" s="1" t="s">
        <v>2897</v>
      </c>
      <c r="F3482" s="2">
        <v>1</v>
      </c>
      <c r="G3482" s="2" t="s">
        <v>13</v>
      </c>
      <c r="H3482" s="1">
        <v>3.23</v>
      </c>
      <c r="I3482" s="1">
        <v>3.8260000000000002E-2</v>
      </c>
      <c r="J3482" s="2" t="s">
        <v>8</v>
      </c>
    </row>
    <row r="3483" spans="1:10" ht="12" customHeight="1" x14ac:dyDescent="0.3">
      <c r="A3483" s="3" t="s">
        <v>56</v>
      </c>
      <c r="B3483" s="1">
        <v>20014102</v>
      </c>
      <c r="C3483" s="1" t="s">
        <v>18</v>
      </c>
      <c r="D3483" s="1">
        <v>20014102</v>
      </c>
      <c r="E3483" s="1" t="s">
        <v>2898</v>
      </c>
      <c r="F3483" s="2">
        <v>1</v>
      </c>
      <c r="G3483" s="2" t="s">
        <v>13</v>
      </c>
      <c r="H3483" s="1">
        <v>3.23</v>
      </c>
      <c r="I3483" s="1">
        <v>3.8260000000000002E-2</v>
      </c>
      <c r="J3483" s="2" t="s">
        <v>8</v>
      </c>
    </row>
    <row r="3484" spans="1:10" ht="12" customHeight="1" x14ac:dyDescent="0.3">
      <c r="A3484" s="3" t="s">
        <v>56</v>
      </c>
      <c r="B3484" s="1">
        <v>20014204</v>
      </c>
      <c r="C3484" s="1" t="s">
        <v>18</v>
      </c>
      <c r="D3484" s="1">
        <v>20014204</v>
      </c>
      <c r="E3484" s="1" t="s">
        <v>2899</v>
      </c>
      <c r="F3484" s="2">
        <v>1</v>
      </c>
      <c r="G3484" s="2" t="s">
        <v>13</v>
      </c>
      <c r="H3484" s="1">
        <v>3.23</v>
      </c>
      <c r="I3484" s="1">
        <v>3.8260000000000002E-2</v>
      </c>
      <c r="J3484" s="2" t="s">
        <v>8</v>
      </c>
    </row>
    <row r="3485" spans="1:10" ht="12" customHeight="1" x14ac:dyDescent="0.3">
      <c r="A3485" s="3" t="s">
        <v>56</v>
      </c>
      <c r="B3485" s="1">
        <v>20014203</v>
      </c>
      <c r="C3485" s="1" t="s">
        <v>18</v>
      </c>
      <c r="D3485" s="1">
        <v>20014203</v>
      </c>
      <c r="E3485" s="1" t="s">
        <v>2900</v>
      </c>
      <c r="F3485" s="2">
        <v>1</v>
      </c>
      <c r="G3485" s="2" t="s">
        <v>13</v>
      </c>
      <c r="H3485" s="1">
        <v>3.23</v>
      </c>
      <c r="I3485" s="1">
        <v>3.8260000000000002E-2</v>
      </c>
      <c r="J3485" s="2" t="s">
        <v>8</v>
      </c>
    </row>
    <row r="3486" spans="1:10" ht="12" customHeight="1" x14ac:dyDescent="0.3">
      <c r="A3486" s="3" t="s">
        <v>56</v>
      </c>
      <c r="B3486" s="1">
        <v>20014202</v>
      </c>
      <c r="C3486" s="1" t="s">
        <v>18</v>
      </c>
      <c r="D3486" s="1">
        <v>20014202</v>
      </c>
      <c r="E3486" s="1" t="s">
        <v>2901</v>
      </c>
      <c r="F3486" s="2">
        <v>1</v>
      </c>
      <c r="G3486" s="2" t="s">
        <v>13</v>
      </c>
      <c r="H3486" s="1">
        <v>3.23</v>
      </c>
      <c r="I3486" s="1">
        <v>3.8260000000000002E-2</v>
      </c>
      <c r="J3486" s="2" t="s">
        <v>8</v>
      </c>
    </row>
    <row r="3487" spans="1:10" ht="12" customHeight="1" x14ac:dyDescent="0.3">
      <c r="A3487" s="3" t="s">
        <v>56</v>
      </c>
      <c r="B3487" s="1">
        <v>30003405</v>
      </c>
      <c r="C3487" s="1" t="s">
        <v>18</v>
      </c>
      <c r="D3487" s="1">
        <v>30003405</v>
      </c>
      <c r="E3487" s="1" t="s">
        <v>2902</v>
      </c>
      <c r="F3487" s="2">
        <v>1</v>
      </c>
      <c r="G3487" s="2" t="s">
        <v>13</v>
      </c>
      <c r="H3487" s="1">
        <v>3.23</v>
      </c>
      <c r="I3487" s="1">
        <v>3.8260000000000002E-2</v>
      </c>
      <c r="J3487" s="2" t="s">
        <v>8</v>
      </c>
    </row>
    <row r="3488" spans="1:10" ht="12" customHeight="1" x14ac:dyDescent="0.3">
      <c r="A3488" s="3" t="s">
        <v>56</v>
      </c>
      <c r="B3488" s="1">
        <v>30003403</v>
      </c>
      <c r="C3488" s="1" t="s">
        <v>18</v>
      </c>
      <c r="D3488" s="1">
        <v>30003403</v>
      </c>
      <c r="E3488" s="1" t="s">
        <v>2903</v>
      </c>
      <c r="F3488" s="2">
        <v>1</v>
      </c>
      <c r="G3488" s="2" t="s">
        <v>13</v>
      </c>
      <c r="H3488" s="1">
        <v>3.23</v>
      </c>
      <c r="I3488" s="1">
        <v>3.8260000000000002E-2</v>
      </c>
      <c r="J3488" s="2" t="s">
        <v>8</v>
      </c>
    </row>
    <row r="3489" spans="1:10" ht="12" customHeight="1" x14ac:dyDescent="0.3">
      <c r="A3489" s="3" t="s">
        <v>56</v>
      </c>
      <c r="B3489" s="1">
        <v>30003407</v>
      </c>
      <c r="C3489" s="1" t="s">
        <v>18</v>
      </c>
      <c r="D3489" s="1">
        <v>30003407</v>
      </c>
      <c r="E3489" s="1" t="s">
        <v>2904</v>
      </c>
      <c r="F3489" s="2">
        <v>1</v>
      </c>
      <c r="G3489" s="2" t="s">
        <v>13</v>
      </c>
      <c r="H3489" s="1">
        <v>3.23</v>
      </c>
      <c r="I3489" s="1">
        <v>3.8260000000000002E-2</v>
      </c>
      <c r="J3489" s="2" t="s">
        <v>8</v>
      </c>
    </row>
    <row r="3490" spans="1:10" ht="12" customHeight="1" x14ac:dyDescent="0.3">
      <c r="A3490" s="3" t="s">
        <v>56</v>
      </c>
      <c r="B3490" s="1">
        <v>30003402</v>
      </c>
      <c r="C3490" s="1" t="s">
        <v>18</v>
      </c>
      <c r="D3490" s="1">
        <v>30003402</v>
      </c>
      <c r="E3490" s="1" t="s">
        <v>2905</v>
      </c>
      <c r="F3490" s="2">
        <v>1</v>
      </c>
      <c r="G3490" s="2" t="s">
        <v>13</v>
      </c>
      <c r="H3490" s="1">
        <v>3.23</v>
      </c>
      <c r="I3490" s="1">
        <v>3.8260000000000002E-2</v>
      </c>
      <c r="J3490" s="2" t="s">
        <v>8</v>
      </c>
    </row>
    <row r="3491" spans="1:10" ht="12" customHeight="1" x14ac:dyDescent="0.3">
      <c r="A3491" s="3" t="s">
        <v>56</v>
      </c>
      <c r="B3491" s="1">
        <v>30003401</v>
      </c>
      <c r="C3491" s="1" t="s">
        <v>18</v>
      </c>
      <c r="D3491" s="1">
        <v>30003401</v>
      </c>
      <c r="E3491" s="1" t="s">
        <v>2906</v>
      </c>
      <c r="F3491" s="2">
        <v>1</v>
      </c>
      <c r="G3491" s="2" t="s">
        <v>13</v>
      </c>
      <c r="H3491" s="1">
        <v>3.23</v>
      </c>
      <c r="I3491" s="1">
        <v>3.8260000000000002E-2</v>
      </c>
      <c r="J3491" s="2" t="s">
        <v>8</v>
      </c>
    </row>
    <row r="3492" spans="1:10" ht="12" customHeight="1" x14ac:dyDescent="0.3">
      <c r="A3492" s="3" t="s">
        <v>56</v>
      </c>
      <c r="B3492" s="1">
        <v>20061312</v>
      </c>
      <c r="C3492" s="1" t="s">
        <v>18</v>
      </c>
      <c r="D3492" s="1">
        <v>20061312</v>
      </c>
      <c r="E3492" s="1" t="s">
        <v>2907</v>
      </c>
      <c r="F3492" s="2">
        <v>1</v>
      </c>
      <c r="G3492" s="2" t="s">
        <v>13</v>
      </c>
      <c r="H3492" s="1">
        <v>3.23</v>
      </c>
      <c r="I3492" s="1">
        <v>3.8260000000000002E-2</v>
      </c>
      <c r="J3492" s="2" t="s">
        <v>8</v>
      </c>
    </row>
    <row r="3493" spans="1:10" ht="12" customHeight="1" x14ac:dyDescent="0.3">
      <c r="A3493" s="3" t="s">
        <v>56</v>
      </c>
      <c r="B3493" s="1">
        <v>30124901</v>
      </c>
      <c r="C3493" s="1" t="s">
        <v>18</v>
      </c>
      <c r="D3493" s="1">
        <v>30124901</v>
      </c>
      <c r="E3493" s="1" t="s">
        <v>2908</v>
      </c>
      <c r="F3493" s="2">
        <v>1</v>
      </c>
      <c r="G3493" s="2" t="s">
        <v>13</v>
      </c>
      <c r="H3493" s="1">
        <v>3.23</v>
      </c>
      <c r="I3493" s="1">
        <v>3.8260000000000002E-2</v>
      </c>
      <c r="J3493" s="2" t="s">
        <v>8</v>
      </c>
    </row>
    <row r="3494" spans="1:10" ht="12" customHeight="1" x14ac:dyDescent="0.3">
      <c r="A3494" s="3" t="s">
        <v>56</v>
      </c>
      <c r="B3494" s="1">
        <v>30124902</v>
      </c>
      <c r="C3494" s="1" t="s">
        <v>18</v>
      </c>
      <c r="D3494" s="1">
        <v>30124902</v>
      </c>
      <c r="E3494" s="1" t="s">
        <v>2909</v>
      </c>
      <c r="F3494" s="2">
        <v>1</v>
      </c>
      <c r="G3494" s="2" t="s">
        <v>13</v>
      </c>
      <c r="H3494" s="1">
        <v>3.23</v>
      </c>
      <c r="I3494" s="1">
        <v>3.8260000000000002E-2</v>
      </c>
      <c r="J3494" s="2" t="s">
        <v>8</v>
      </c>
    </row>
    <row r="3495" spans="1:10" ht="12" customHeight="1" x14ac:dyDescent="0.3">
      <c r="A3495" s="3" t="s">
        <v>56</v>
      </c>
      <c r="B3495" s="1">
        <v>20031308</v>
      </c>
      <c r="C3495" s="1" t="s">
        <v>18</v>
      </c>
      <c r="D3495" s="1">
        <v>20031308</v>
      </c>
      <c r="E3495" s="1" t="s">
        <v>2910</v>
      </c>
      <c r="F3495" s="2">
        <v>1</v>
      </c>
      <c r="G3495" s="2" t="s">
        <v>13</v>
      </c>
      <c r="H3495" s="1">
        <v>3.23</v>
      </c>
      <c r="I3495" s="1">
        <v>3.8260000000000002E-2</v>
      </c>
      <c r="J3495" s="2" t="s">
        <v>8</v>
      </c>
    </row>
    <row r="3496" spans="1:10" ht="12" customHeight="1" x14ac:dyDescent="0.3">
      <c r="A3496" s="3" t="s">
        <v>56</v>
      </c>
      <c r="B3496" s="1">
        <v>20031609</v>
      </c>
      <c r="C3496" s="1" t="s">
        <v>18</v>
      </c>
      <c r="D3496" s="1">
        <v>20031609</v>
      </c>
      <c r="E3496" s="1" t="s">
        <v>2911</v>
      </c>
      <c r="F3496" s="2">
        <v>1</v>
      </c>
      <c r="G3496" s="2" t="s">
        <v>13</v>
      </c>
      <c r="H3496" s="1">
        <v>3.23</v>
      </c>
      <c r="I3496" s="1">
        <v>3.8260000000000002E-2</v>
      </c>
      <c r="J3496" s="2" t="s">
        <v>8</v>
      </c>
    </row>
    <row r="3497" spans="1:10" ht="12" customHeight="1" x14ac:dyDescent="0.3">
      <c r="A3497" s="3" t="s">
        <v>56</v>
      </c>
      <c r="B3497" s="1">
        <v>20014305</v>
      </c>
      <c r="C3497" s="1" t="s">
        <v>18</v>
      </c>
      <c r="D3497" s="1">
        <v>20014305</v>
      </c>
      <c r="E3497" s="1" t="s">
        <v>2912</v>
      </c>
      <c r="F3497" s="2">
        <v>1</v>
      </c>
      <c r="G3497" s="2" t="s">
        <v>13</v>
      </c>
      <c r="H3497" s="1">
        <v>3.23</v>
      </c>
      <c r="I3497" s="1">
        <v>3.8260000000000002E-2</v>
      </c>
      <c r="J3497" s="2" t="s">
        <v>8</v>
      </c>
    </row>
    <row r="3498" spans="1:10" ht="12" customHeight="1" x14ac:dyDescent="0.3">
      <c r="A3498" s="3" t="s">
        <v>56</v>
      </c>
      <c r="B3498" s="1">
        <v>20052602</v>
      </c>
      <c r="C3498" s="1" t="s">
        <v>18</v>
      </c>
      <c r="D3498" s="1">
        <v>20052602</v>
      </c>
      <c r="E3498" s="1" t="s">
        <v>2913</v>
      </c>
      <c r="F3498" s="2">
        <v>1</v>
      </c>
      <c r="G3498" s="2" t="s">
        <v>13</v>
      </c>
      <c r="H3498" s="1">
        <v>3.23</v>
      </c>
      <c r="I3498" s="1">
        <v>3.8260000000000002E-2</v>
      </c>
      <c r="J3498" s="2" t="s">
        <v>8</v>
      </c>
    </row>
    <row r="3499" spans="1:10" ht="12" customHeight="1" x14ac:dyDescent="0.3">
      <c r="A3499" s="3" t="s">
        <v>56</v>
      </c>
      <c r="B3499" s="1">
        <v>20015302</v>
      </c>
      <c r="C3499" s="1" t="s">
        <v>18</v>
      </c>
      <c r="D3499" s="1">
        <v>20015302</v>
      </c>
      <c r="E3499" s="1" t="s">
        <v>2914</v>
      </c>
      <c r="F3499" s="2">
        <v>1</v>
      </c>
      <c r="G3499" s="2" t="s">
        <v>13</v>
      </c>
      <c r="H3499" s="1">
        <v>3.23</v>
      </c>
      <c r="I3499" s="1">
        <v>3.8260000000000002E-2</v>
      </c>
      <c r="J3499" s="2" t="s">
        <v>8</v>
      </c>
    </row>
    <row r="3500" spans="1:10" ht="12" customHeight="1" x14ac:dyDescent="0.3">
      <c r="A3500" s="3" t="s">
        <v>56</v>
      </c>
      <c r="B3500" s="1">
        <v>20015303</v>
      </c>
      <c r="C3500" s="1" t="s">
        <v>18</v>
      </c>
      <c r="D3500" s="1">
        <v>20015303</v>
      </c>
      <c r="E3500" s="1" t="s">
        <v>2915</v>
      </c>
      <c r="F3500" s="2">
        <v>1</v>
      </c>
      <c r="G3500" s="2" t="s">
        <v>13</v>
      </c>
      <c r="H3500" s="1">
        <v>3.23</v>
      </c>
      <c r="I3500" s="1">
        <v>3.8260000000000002E-2</v>
      </c>
      <c r="J3500" s="2" t="s">
        <v>8</v>
      </c>
    </row>
    <row r="3501" spans="1:10" ht="12" customHeight="1" x14ac:dyDescent="0.3">
      <c r="A3501" s="3" t="s">
        <v>56</v>
      </c>
      <c r="B3501" s="1">
        <v>20015304</v>
      </c>
      <c r="C3501" s="1" t="s">
        <v>18</v>
      </c>
      <c r="D3501" s="1">
        <v>20015304</v>
      </c>
      <c r="E3501" s="1" t="s">
        <v>2916</v>
      </c>
      <c r="F3501" s="2">
        <v>1</v>
      </c>
      <c r="G3501" s="2" t="s">
        <v>13</v>
      </c>
      <c r="H3501" s="1">
        <v>3.23</v>
      </c>
      <c r="I3501" s="1">
        <v>3.8260000000000002E-2</v>
      </c>
      <c r="J3501" s="2" t="s">
        <v>8</v>
      </c>
    </row>
    <row r="3502" spans="1:10" ht="12" customHeight="1" x14ac:dyDescent="0.3">
      <c r="A3502" s="3" t="s">
        <v>56</v>
      </c>
      <c r="B3502" s="1">
        <v>30003902</v>
      </c>
      <c r="C3502" s="1" t="s">
        <v>18</v>
      </c>
      <c r="D3502" s="1">
        <v>30003902</v>
      </c>
      <c r="E3502" s="1" t="s">
        <v>2917</v>
      </c>
      <c r="F3502" s="2">
        <v>1</v>
      </c>
      <c r="G3502" s="2" t="s">
        <v>13</v>
      </c>
      <c r="H3502" s="1">
        <v>3.23</v>
      </c>
      <c r="I3502" s="1">
        <v>3.8260000000000002E-2</v>
      </c>
      <c r="J3502" s="2" t="s">
        <v>8</v>
      </c>
    </row>
    <row r="3503" spans="1:10" ht="12" customHeight="1" x14ac:dyDescent="0.3">
      <c r="A3503" s="3" t="s">
        <v>56</v>
      </c>
      <c r="B3503" s="1">
        <v>30003901</v>
      </c>
      <c r="C3503" s="1" t="s">
        <v>18</v>
      </c>
      <c r="D3503" s="1">
        <v>30003901</v>
      </c>
      <c r="E3503" s="1" t="s">
        <v>2918</v>
      </c>
      <c r="F3503" s="2">
        <v>1</v>
      </c>
      <c r="G3503" s="2" t="s">
        <v>13</v>
      </c>
      <c r="H3503" s="1">
        <v>3.23</v>
      </c>
      <c r="I3503" s="1">
        <v>3.8260000000000002E-2</v>
      </c>
      <c r="J3503" s="2" t="s">
        <v>8</v>
      </c>
    </row>
    <row r="3504" spans="1:10" ht="12" customHeight="1" x14ac:dyDescent="0.3">
      <c r="A3504" s="3" t="s">
        <v>56</v>
      </c>
      <c r="B3504" s="1">
        <v>20017101</v>
      </c>
      <c r="C3504" s="1" t="s">
        <v>18</v>
      </c>
      <c r="D3504" s="1">
        <v>20017101</v>
      </c>
      <c r="E3504" s="1" t="s">
        <v>2919</v>
      </c>
      <c r="F3504" s="2">
        <v>1</v>
      </c>
      <c r="G3504" s="2" t="s">
        <v>13</v>
      </c>
      <c r="H3504" s="1">
        <v>3.23</v>
      </c>
      <c r="I3504" s="1">
        <v>3.8260000000000002E-2</v>
      </c>
      <c r="J3504" s="2" t="s">
        <v>8</v>
      </c>
    </row>
    <row r="3505" spans="1:10" ht="12" customHeight="1" x14ac:dyDescent="0.3">
      <c r="A3505" s="3" t="s">
        <v>56</v>
      </c>
      <c r="B3505" s="1">
        <v>20014202</v>
      </c>
      <c r="C3505" s="1" t="s">
        <v>18</v>
      </c>
      <c r="D3505" s="1">
        <v>20014202</v>
      </c>
      <c r="E3505" s="1" t="s">
        <v>2901</v>
      </c>
      <c r="F3505" s="2">
        <v>1</v>
      </c>
      <c r="G3505" s="2" t="s">
        <v>13</v>
      </c>
      <c r="H3505" s="1">
        <v>3.23</v>
      </c>
      <c r="I3505" s="1">
        <v>3.8260000000000002E-2</v>
      </c>
      <c r="J3505" s="2" t="s">
        <v>8</v>
      </c>
    </row>
    <row r="3506" spans="1:10" ht="12" customHeight="1" x14ac:dyDescent="0.3">
      <c r="A3506" s="3" t="s">
        <v>56</v>
      </c>
      <c r="B3506" s="1">
        <v>20015302</v>
      </c>
      <c r="C3506" s="1" t="s">
        <v>18</v>
      </c>
      <c r="D3506" s="1">
        <v>20015302</v>
      </c>
      <c r="E3506" s="1" t="s">
        <v>2914</v>
      </c>
      <c r="F3506" s="2">
        <v>1</v>
      </c>
      <c r="G3506" s="2" t="s">
        <v>13</v>
      </c>
      <c r="H3506" s="1">
        <v>3.23</v>
      </c>
      <c r="I3506" s="1">
        <v>3.8260000000000002E-2</v>
      </c>
      <c r="J3506" s="2" t="s">
        <v>8</v>
      </c>
    </row>
    <row r="3507" spans="1:10" ht="12" customHeight="1" x14ac:dyDescent="0.3">
      <c r="A3507" s="3" t="s">
        <v>56</v>
      </c>
      <c r="B3507" s="1">
        <v>30004801</v>
      </c>
      <c r="C3507" s="1" t="s">
        <v>18</v>
      </c>
      <c r="D3507" s="1">
        <v>30004801</v>
      </c>
      <c r="E3507" s="1" t="s">
        <v>2920</v>
      </c>
      <c r="F3507" s="2">
        <v>1</v>
      </c>
      <c r="G3507" s="2" t="s">
        <v>13</v>
      </c>
      <c r="H3507" s="1">
        <v>3.23</v>
      </c>
      <c r="I3507" s="1">
        <v>3.8260000000000002E-2</v>
      </c>
      <c r="J3507" s="2" t="s">
        <v>8</v>
      </c>
    </row>
    <row r="3508" spans="1:10" ht="12" customHeight="1" x14ac:dyDescent="0.3">
      <c r="A3508" s="3" t="s">
        <v>56</v>
      </c>
      <c r="B3508" s="1">
        <v>30004802</v>
      </c>
      <c r="C3508" s="1" t="s">
        <v>18</v>
      </c>
      <c r="D3508" s="1">
        <v>30004802</v>
      </c>
      <c r="E3508" s="1" t="s">
        <v>2921</v>
      </c>
      <c r="F3508" s="2">
        <v>1</v>
      </c>
      <c r="G3508" s="2" t="s">
        <v>13</v>
      </c>
      <c r="H3508" s="1">
        <v>3.23</v>
      </c>
      <c r="I3508" s="1">
        <v>3.8260000000000002E-2</v>
      </c>
      <c r="J3508" s="2" t="s">
        <v>8</v>
      </c>
    </row>
    <row r="3509" spans="1:10" ht="12" customHeight="1" x14ac:dyDescent="0.3">
      <c r="A3509" s="3" t="s">
        <v>56</v>
      </c>
      <c r="B3509" s="1">
        <v>200171201</v>
      </c>
      <c r="C3509" s="1" t="s">
        <v>18</v>
      </c>
      <c r="D3509" s="1">
        <v>200171201</v>
      </c>
      <c r="E3509" s="1" t="s">
        <v>2922</v>
      </c>
      <c r="F3509" s="2">
        <v>1</v>
      </c>
      <c r="G3509" s="2" t="s">
        <v>13</v>
      </c>
      <c r="H3509" s="1">
        <v>3.23</v>
      </c>
      <c r="I3509" s="1">
        <v>3.8260000000000002E-2</v>
      </c>
      <c r="J3509" s="2" t="s">
        <v>8</v>
      </c>
    </row>
    <row r="3510" spans="1:10" ht="12" customHeight="1" x14ac:dyDescent="0.3">
      <c r="A3510" s="3" t="s">
        <v>56</v>
      </c>
      <c r="B3510" s="1">
        <v>200171301</v>
      </c>
      <c r="C3510" s="1" t="s">
        <v>18</v>
      </c>
      <c r="D3510" s="1">
        <v>200171301</v>
      </c>
      <c r="E3510" s="1" t="s">
        <v>2923</v>
      </c>
      <c r="F3510" s="2">
        <v>1</v>
      </c>
      <c r="G3510" s="2" t="s">
        <v>13</v>
      </c>
      <c r="H3510" s="1">
        <v>3.23</v>
      </c>
      <c r="I3510" s="1">
        <v>3.8260000000000002E-2</v>
      </c>
      <c r="J3510" s="2" t="s">
        <v>8</v>
      </c>
    </row>
    <row r="3511" spans="1:10" ht="12" customHeight="1" x14ac:dyDescent="0.3">
      <c r="A3511" s="3" t="s">
        <v>56</v>
      </c>
      <c r="B3511" s="1">
        <v>10050006</v>
      </c>
      <c r="C3511" s="1" t="s">
        <v>18</v>
      </c>
      <c r="D3511" s="1">
        <v>10050006</v>
      </c>
      <c r="E3511" s="1" t="s">
        <v>2924</v>
      </c>
      <c r="F3511" s="2">
        <v>1</v>
      </c>
      <c r="G3511" s="2" t="s">
        <v>13</v>
      </c>
      <c r="H3511" s="1">
        <v>3.23</v>
      </c>
      <c r="I3511" s="1">
        <v>3.8260000000000002E-2</v>
      </c>
      <c r="J3511" s="2" t="s">
        <v>8</v>
      </c>
    </row>
    <row r="3512" spans="1:10" ht="12" customHeight="1" x14ac:dyDescent="0.3">
      <c r="A3512" s="3" t="s">
        <v>56</v>
      </c>
      <c r="B3512" s="1">
        <v>10050008</v>
      </c>
      <c r="C3512" s="1" t="s">
        <v>18</v>
      </c>
      <c r="D3512" s="1">
        <v>10050008</v>
      </c>
      <c r="E3512" s="1" t="s">
        <v>2925</v>
      </c>
      <c r="F3512" s="2">
        <v>1</v>
      </c>
      <c r="G3512" s="2" t="s">
        <v>13</v>
      </c>
      <c r="H3512" s="1">
        <v>3.23</v>
      </c>
      <c r="I3512" s="1">
        <v>3.8260000000000002E-2</v>
      </c>
      <c r="J3512" s="2" t="s">
        <v>8</v>
      </c>
    </row>
    <row r="3513" spans="1:10" ht="12" customHeight="1" x14ac:dyDescent="0.3">
      <c r="A3513" s="3" t="s">
        <v>56</v>
      </c>
      <c r="B3513" s="1">
        <v>10050007</v>
      </c>
      <c r="C3513" s="1" t="s">
        <v>18</v>
      </c>
      <c r="D3513" s="1">
        <v>10050007</v>
      </c>
      <c r="E3513" s="1" t="s">
        <v>2926</v>
      </c>
      <c r="F3513" s="2">
        <v>1</v>
      </c>
      <c r="G3513" s="2" t="s">
        <v>13</v>
      </c>
      <c r="H3513" s="1">
        <v>3.23</v>
      </c>
      <c r="I3513" s="1">
        <v>3.8260000000000002E-2</v>
      </c>
      <c r="J3513" s="2" t="s">
        <v>8</v>
      </c>
    </row>
    <row r="3514" spans="1:10" ht="12" customHeight="1" x14ac:dyDescent="0.3">
      <c r="A3514" s="3" t="s">
        <v>56</v>
      </c>
      <c r="B3514" s="1">
        <v>10050001</v>
      </c>
      <c r="C3514" s="1" t="s">
        <v>18</v>
      </c>
      <c r="D3514" s="1">
        <v>10050001</v>
      </c>
      <c r="E3514" s="1" t="s">
        <v>2927</v>
      </c>
      <c r="F3514" s="2">
        <v>1</v>
      </c>
      <c r="G3514" s="2" t="s">
        <v>13</v>
      </c>
      <c r="H3514" s="1">
        <v>3.23</v>
      </c>
      <c r="I3514" s="1">
        <v>3.8260000000000002E-2</v>
      </c>
      <c r="J3514" s="2" t="s">
        <v>8</v>
      </c>
    </row>
    <row r="3515" spans="1:10" ht="12" customHeight="1" x14ac:dyDescent="0.3">
      <c r="A3515" s="3" t="s">
        <v>56</v>
      </c>
      <c r="B3515" s="1">
        <v>10050030</v>
      </c>
      <c r="C3515" s="1" t="s">
        <v>18</v>
      </c>
      <c r="D3515" s="1">
        <v>10050030</v>
      </c>
      <c r="E3515" s="1" t="s">
        <v>2928</v>
      </c>
      <c r="F3515" s="2">
        <v>1</v>
      </c>
      <c r="G3515" s="2" t="s">
        <v>13</v>
      </c>
      <c r="H3515" s="1">
        <v>3.23</v>
      </c>
      <c r="I3515" s="1">
        <v>3.8260000000000002E-2</v>
      </c>
      <c r="J3515" s="2" t="s">
        <v>8</v>
      </c>
    </row>
    <row r="3516" spans="1:10" ht="12" customHeight="1" x14ac:dyDescent="0.3">
      <c r="A3516" s="3" t="s">
        <v>56</v>
      </c>
      <c r="B3516" s="1">
        <v>10050004</v>
      </c>
      <c r="C3516" s="1" t="s">
        <v>18</v>
      </c>
      <c r="D3516" s="1">
        <v>10050004</v>
      </c>
      <c r="E3516" s="1" t="s">
        <v>2929</v>
      </c>
      <c r="F3516" s="2">
        <v>1</v>
      </c>
      <c r="G3516" s="2" t="s">
        <v>13</v>
      </c>
      <c r="H3516" s="1">
        <v>3.23</v>
      </c>
      <c r="I3516" s="1">
        <v>3.8260000000000002E-2</v>
      </c>
      <c r="J3516" s="2" t="s">
        <v>8</v>
      </c>
    </row>
    <row r="3517" spans="1:10" ht="12" customHeight="1" x14ac:dyDescent="0.3">
      <c r="A3517" s="3" t="s">
        <v>56</v>
      </c>
      <c r="B3517" s="1">
        <v>10050005</v>
      </c>
      <c r="C3517" s="1" t="s">
        <v>18</v>
      </c>
      <c r="D3517" s="1">
        <v>10050005</v>
      </c>
      <c r="E3517" s="1" t="s">
        <v>2930</v>
      </c>
      <c r="F3517" s="2">
        <v>1</v>
      </c>
      <c r="G3517" s="2" t="s">
        <v>13</v>
      </c>
      <c r="H3517" s="1">
        <v>3.23</v>
      </c>
      <c r="I3517" s="1">
        <v>3.8260000000000002E-2</v>
      </c>
      <c r="J3517" s="2" t="s">
        <v>8</v>
      </c>
    </row>
    <row r="3518" spans="1:10" ht="12" customHeight="1" x14ac:dyDescent="0.3">
      <c r="A3518" s="3" t="s">
        <v>56</v>
      </c>
      <c r="B3518" s="1">
        <v>10050011</v>
      </c>
      <c r="C3518" s="1" t="s">
        <v>18</v>
      </c>
      <c r="D3518" s="1">
        <v>10050011</v>
      </c>
      <c r="E3518" s="1" t="s">
        <v>2931</v>
      </c>
      <c r="F3518" s="2">
        <v>1</v>
      </c>
      <c r="G3518" s="2" t="s">
        <v>13</v>
      </c>
      <c r="H3518" s="1">
        <v>3.23</v>
      </c>
      <c r="I3518" s="1">
        <v>3.8260000000000002E-2</v>
      </c>
      <c r="J3518" s="2" t="s">
        <v>8</v>
      </c>
    </row>
    <row r="3519" spans="1:10" ht="12" customHeight="1" x14ac:dyDescent="0.3">
      <c r="A3519" s="3" t="s">
        <v>56</v>
      </c>
      <c r="B3519" s="1">
        <v>10050015</v>
      </c>
      <c r="C3519" s="1" t="s">
        <v>18</v>
      </c>
      <c r="D3519" s="1">
        <v>10050015</v>
      </c>
      <c r="E3519" s="1" t="s">
        <v>1263</v>
      </c>
      <c r="F3519" s="2">
        <v>1</v>
      </c>
      <c r="G3519" s="2" t="s">
        <v>13</v>
      </c>
      <c r="H3519" s="1">
        <v>3.23</v>
      </c>
      <c r="I3519" s="1">
        <v>3.8260000000000002E-2</v>
      </c>
      <c r="J3519" s="2" t="s">
        <v>8</v>
      </c>
    </row>
    <row r="3520" spans="1:10" ht="12" customHeight="1" x14ac:dyDescent="0.3">
      <c r="A3520" s="3" t="s">
        <v>56</v>
      </c>
      <c r="B3520" s="1">
        <v>10050014</v>
      </c>
      <c r="C3520" s="1" t="s">
        <v>18</v>
      </c>
      <c r="D3520" s="1">
        <v>10050014</v>
      </c>
      <c r="E3520" s="1" t="s">
        <v>2932</v>
      </c>
      <c r="F3520" s="2">
        <v>1</v>
      </c>
      <c r="G3520" s="2" t="s">
        <v>13</v>
      </c>
      <c r="H3520" s="1">
        <v>3.23</v>
      </c>
      <c r="I3520" s="1">
        <v>3.8260000000000002E-2</v>
      </c>
      <c r="J3520" s="2" t="s">
        <v>8</v>
      </c>
    </row>
    <row r="3521" spans="1:10" ht="12" customHeight="1" x14ac:dyDescent="0.3">
      <c r="A3521" s="3" t="s">
        <v>56</v>
      </c>
      <c r="B3521" s="1">
        <v>10050012</v>
      </c>
      <c r="C3521" s="1" t="s">
        <v>18</v>
      </c>
      <c r="D3521" s="1">
        <v>10050012</v>
      </c>
      <c r="E3521" s="1" t="s">
        <v>2933</v>
      </c>
      <c r="F3521" s="2">
        <v>1</v>
      </c>
      <c r="G3521" s="2" t="s">
        <v>13</v>
      </c>
      <c r="H3521" s="1">
        <v>3.23</v>
      </c>
      <c r="I3521" s="1">
        <v>3.8260000000000002E-2</v>
      </c>
      <c r="J3521" s="2" t="s">
        <v>8</v>
      </c>
    </row>
    <row r="3522" spans="1:10" ht="12" customHeight="1" x14ac:dyDescent="0.3">
      <c r="A3522" s="3" t="s">
        <v>56</v>
      </c>
      <c r="B3522" s="1">
        <v>10050013</v>
      </c>
      <c r="C3522" s="1" t="s">
        <v>18</v>
      </c>
      <c r="D3522" s="1">
        <v>10050013</v>
      </c>
      <c r="E3522" s="1" t="s">
        <v>2934</v>
      </c>
      <c r="F3522" s="2">
        <v>1</v>
      </c>
      <c r="G3522" s="2" t="s">
        <v>13</v>
      </c>
      <c r="H3522" s="1">
        <v>3.23</v>
      </c>
      <c r="I3522" s="1">
        <v>3.8260000000000002E-2</v>
      </c>
      <c r="J3522" s="2" t="s">
        <v>8</v>
      </c>
    </row>
    <row r="3523" spans="1:10" ht="12" customHeight="1" x14ac:dyDescent="0.3">
      <c r="A3523" s="3" t="s">
        <v>56</v>
      </c>
      <c r="B3523" s="1">
        <v>200250101</v>
      </c>
      <c r="C3523" s="1" t="s">
        <v>18</v>
      </c>
      <c r="D3523" s="1">
        <v>200250101</v>
      </c>
      <c r="E3523" s="1" t="s">
        <v>2935</v>
      </c>
      <c r="F3523" s="2">
        <v>1</v>
      </c>
      <c r="G3523" s="2" t="s">
        <v>13</v>
      </c>
      <c r="H3523" s="1">
        <v>3.23</v>
      </c>
      <c r="I3523" s="1">
        <v>3.8260000000000002E-2</v>
      </c>
      <c r="J3523" s="2" t="s">
        <v>8</v>
      </c>
    </row>
    <row r="3524" spans="1:10" ht="12" customHeight="1" x14ac:dyDescent="0.3">
      <c r="A3524" s="3" t="s">
        <v>56</v>
      </c>
      <c r="B3524" s="1">
        <v>20019601</v>
      </c>
      <c r="C3524" s="1" t="s">
        <v>18</v>
      </c>
      <c r="D3524" s="1">
        <v>20019601</v>
      </c>
      <c r="E3524" s="1" t="s">
        <v>2936</v>
      </c>
      <c r="F3524" s="2">
        <v>1</v>
      </c>
      <c r="G3524" s="2" t="s">
        <v>13</v>
      </c>
      <c r="H3524" s="1">
        <v>3.23</v>
      </c>
      <c r="I3524" s="1">
        <v>3.8260000000000002E-2</v>
      </c>
      <c r="J3524" s="2" t="s">
        <v>8</v>
      </c>
    </row>
    <row r="3525" spans="1:10" ht="12" customHeight="1" x14ac:dyDescent="0.3">
      <c r="A3525" s="3" t="s">
        <v>56</v>
      </c>
      <c r="B3525" s="1">
        <v>20019603</v>
      </c>
      <c r="C3525" s="1" t="s">
        <v>18</v>
      </c>
      <c r="D3525" s="1">
        <v>20019603</v>
      </c>
      <c r="E3525" s="1" t="s">
        <v>2937</v>
      </c>
      <c r="F3525" s="2">
        <v>1</v>
      </c>
      <c r="G3525" s="2" t="s">
        <v>13</v>
      </c>
      <c r="H3525" s="1">
        <v>3.23</v>
      </c>
      <c r="I3525" s="1">
        <v>3.8260000000000002E-2</v>
      </c>
      <c r="J3525" s="2" t="s">
        <v>8</v>
      </c>
    </row>
    <row r="3526" spans="1:10" ht="12" customHeight="1" x14ac:dyDescent="0.3">
      <c r="A3526" s="3" t="s">
        <v>56</v>
      </c>
      <c r="B3526" s="1">
        <v>20019602</v>
      </c>
      <c r="C3526" s="1" t="s">
        <v>18</v>
      </c>
      <c r="D3526" s="1">
        <v>20019602</v>
      </c>
      <c r="E3526" s="1" t="s">
        <v>2938</v>
      </c>
      <c r="F3526" s="2">
        <v>1</v>
      </c>
      <c r="G3526" s="2" t="s">
        <v>13</v>
      </c>
      <c r="H3526" s="1">
        <v>3.23</v>
      </c>
      <c r="I3526" s="1">
        <v>3.8260000000000002E-2</v>
      </c>
      <c r="J3526" s="2" t="s">
        <v>8</v>
      </c>
    </row>
    <row r="3527" spans="1:10" ht="12" customHeight="1" x14ac:dyDescent="0.3">
      <c r="A3527" s="3" t="s">
        <v>56</v>
      </c>
      <c r="B3527" s="1">
        <v>20019005</v>
      </c>
      <c r="C3527" s="1" t="s">
        <v>18</v>
      </c>
      <c r="D3527" s="1">
        <v>20019005</v>
      </c>
      <c r="E3527" s="1" t="s">
        <v>2939</v>
      </c>
      <c r="F3527" s="2">
        <v>1</v>
      </c>
      <c r="G3527" s="2" t="s">
        <v>13</v>
      </c>
      <c r="H3527" s="1">
        <v>3.23</v>
      </c>
      <c r="I3527" s="1">
        <v>3.8260000000000002E-2</v>
      </c>
      <c r="J3527" s="2" t="s">
        <v>8</v>
      </c>
    </row>
    <row r="3528" spans="1:10" ht="12" customHeight="1" x14ac:dyDescent="0.3">
      <c r="A3528" s="3" t="s">
        <v>56</v>
      </c>
      <c r="B3528" s="1">
        <v>30004804</v>
      </c>
      <c r="C3528" s="1" t="s">
        <v>18</v>
      </c>
      <c r="D3528" s="1">
        <v>30004804</v>
      </c>
      <c r="E3528" s="1" t="s">
        <v>2940</v>
      </c>
      <c r="F3528" s="2">
        <v>1</v>
      </c>
      <c r="G3528" s="2" t="s">
        <v>13</v>
      </c>
      <c r="H3528" s="1">
        <v>3.23</v>
      </c>
      <c r="I3528" s="1">
        <v>3.8260000000000002E-2</v>
      </c>
      <c r="J3528" s="2" t="s">
        <v>8</v>
      </c>
    </row>
    <row r="3529" spans="1:10" ht="12" customHeight="1" x14ac:dyDescent="0.3">
      <c r="A3529" s="3" t="s">
        <v>56</v>
      </c>
      <c r="B3529" s="1">
        <v>30004803</v>
      </c>
      <c r="C3529" s="1" t="s">
        <v>18</v>
      </c>
      <c r="D3529" s="1">
        <v>30004803</v>
      </c>
      <c r="E3529" s="1" t="s">
        <v>2941</v>
      </c>
      <c r="F3529" s="2">
        <v>1</v>
      </c>
      <c r="G3529" s="2" t="s">
        <v>13</v>
      </c>
      <c r="H3529" s="1">
        <v>3.23</v>
      </c>
      <c r="I3529" s="1">
        <v>3.8260000000000002E-2</v>
      </c>
      <c r="J3529" s="2" t="s">
        <v>8</v>
      </c>
    </row>
    <row r="3530" spans="1:10" ht="12" customHeight="1" x14ac:dyDescent="0.3">
      <c r="A3530" s="3" t="s">
        <v>56</v>
      </c>
      <c r="B3530" s="1">
        <v>20017010</v>
      </c>
      <c r="C3530" s="1" t="s">
        <v>18</v>
      </c>
      <c r="D3530" s="1">
        <v>20017010</v>
      </c>
      <c r="E3530" s="1" t="s">
        <v>2942</v>
      </c>
      <c r="F3530" s="2">
        <v>1</v>
      </c>
      <c r="G3530" s="2" t="s">
        <v>13</v>
      </c>
      <c r="H3530" s="1">
        <v>3.23</v>
      </c>
      <c r="I3530" s="1">
        <v>3.8260000000000002E-2</v>
      </c>
      <c r="J3530" s="2" t="s">
        <v>8</v>
      </c>
    </row>
    <row r="3531" spans="1:10" ht="12" customHeight="1" x14ac:dyDescent="0.3">
      <c r="A3531" s="3" t="s">
        <v>56</v>
      </c>
      <c r="B3531" s="1">
        <v>20017110</v>
      </c>
      <c r="C3531" s="1" t="s">
        <v>18</v>
      </c>
      <c r="D3531" s="1">
        <v>20017110</v>
      </c>
      <c r="E3531" s="1" t="s">
        <v>2943</v>
      </c>
      <c r="F3531" s="2">
        <v>1</v>
      </c>
      <c r="G3531" s="2" t="s">
        <v>13</v>
      </c>
      <c r="H3531" s="1">
        <v>3.23</v>
      </c>
      <c r="I3531" s="1">
        <v>3.8260000000000002E-2</v>
      </c>
      <c r="J3531" s="2" t="s">
        <v>8</v>
      </c>
    </row>
    <row r="3532" spans="1:10" ht="12" customHeight="1" x14ac:dyDescent="0.3">
      <c r="A3532" s="3" t="s">
        <v>56</v>
      </c>
      <c r="B3532" s="1">
        <v>20017210</v>
      </c>
      <c r="C3532" s="1" t="s">
        <v>18</v>
      </c>
      <c r="D3532" s="1">
        <v>20017210</v>
      </c>
      <c r="E3532" s="1" t="s">
        <v>2944</v>
      </c>
      <c r="F3532" s="2">
        <v>1</v>
      </c>
      <c r="G3532" s="2" t="s">
        <v>13</v>
      </c>
      <c r="H3532" s="1">
        <v>3.23</v>
      </c>
      <c r="I3532" s="1">
        <v>3.8260000000000002E-2</v>
      </c>
      <c r="J3532" s="2" t="s">
        <v>8</v>
      </c>
    </row>
    <row r="3533" spans="1:10" ht="12" customHeight="1" x14ac:dyDescent="0.3">
      <c r="A3533" s="3" t="s">
        <v>56</v>
      </c>
      <c r="B3533" s="1">
        <v>91414010</v>
      </c>
      <c r="C3533" s="1" t="s">
        <v>18</v>
      </c>
      <c r="D3533" s="1">
        <v>91414010</v>
      </c>
      <c r="E3533" s="1" t="s">
        <v>2945</v>
      </c>
      <c r="F3533" s="2">
        <v>1</v>
      </c>
      <c r="G3533" s="2" t="s">
        <v>13</v>
      </c>
      <c r="H3533" s="1">
        <v>3.23</v>
      </c>
      <c r="I3533" s="1">
        <v>3.8260000000000002E-2</v>
      </c>
      <c r="J3533" s="2" t="s">
        <v>8</v>
      </c>
    </row>
    <row r="3534" spans="1:10" ht="12" customHeight="1" x14ac:dyDescent="0.3">
      <c r="A3534" s="3" t="s">
        <v>56</v>
      </c>
      <c r="B3534" s="1">
        <v>10050501</v>
      </c>
      <c r="C3534" s="1" t="s">
        <v>18</v>
      </c>
      <c r="D3534" s="1">
        <v>10050501</v>
      </c>
      <c r="E3534" s="1" t="s">
        <v>2946</v>
      </c>
      <c r="F3534" s="2">
        <v>1</v>
      </c>
      <c r="G3534" s="2" t="s">
        <v>13</v>
      </c>
      <c r="H3534" s="1">
        <v>3.23</v>
      </c>
      <c r="I3534" s="1">
        <v>3.8260000000000002E-2</v>
      </c>
      <c r="J3534" s="2" t="s">
        <v>8</v>
      </c>
    </row>
    <row r="3535" spans="1:10" ht="12" customHeight="1" x14ac:dyDescent="0.3">
      <c r="A3535" s="3" t="s">
        <v>56</v>
      </c>
      <c r="B3535" s="1">
        <v>10050503</v>
      </c>
      <c r="C3535" s="1" t="s">
        <v>18</v>
      </c>
      <c r="D3535" s="1">
        <v>10050503</v>
      </c>
      <c r="E3535" s="1" t="s">
        <v>2947</v>
      </c>
      <c r="F3535" s="2">
        <v>1</v>
      </c>
      <c r="G3535" s="2" t="s">
        <v>13</v>
      </c>
      <c r="H3535" s="1">
        <v>3.23</v>
      </c>
      <c r="I3535" s="1">
        <v>3.8260000000000002E-2</v>
      </c>
      <c r="J3535" s="2" t="s">
        <v>8</v>
      </c>
    </row>
    <row r="3536" spans="1:10" ht="12" customHeight="1" x14ac:dyDescent="0.3">
      <c r="A3536" s="3" t="s">
        <v>56</v>
      </c>
      <c r="B3536" s="1">
        <v>10050502</v>
      </c>
      <c r="C3536" s="1" t="s">
        <v>18</v>
      </c>
      <c r="D3536" s="1">
        <v>10050502</v>
      </c>
      <c r="E3536" s="1" t="s">
        <v>2948</v>
      </c>
      <c r="F3536" s="2">
        <v>1</v>
      </c>
      <c r="G3536" s="2" t="s">
        <v>13</v>
      </c>
      <c r="H3536" s="1">
        <v>3.23</v>
      </c>
      <c r="I3536" s="1">
        <v>3.8260000000000002E-2</v>
      </c>
      <c r="J3536" s="2" t="s">
        <v>8</v>
      </c>
    </row>
    <row r="3537" spans="1:10" ht="12" customHeight="1" x14ac:dyDescent="0.3">
      <c r="A3537" s="3" t="s">
        <v>56</v>
      </c>
      <c r="B3537" s="1">
        <v>10050506</v>
      </c>
      <c r="C3537" s="1" t="s">
        <v>18</v>
      </c>
      <c r="D3537" s="1">
        <v>10050506</v>
      </c>
      <c r="E3537" s="1" t="s">
        <v>2949</v>
      </c>
      <c r="F3537" s="2">
        <v>1</v>
      </c>
      <c r="G3537" s="2" t="s">
        <v>13</v>
      </c>
      <c r="H3537" s="1">
        <v>3.23</v>
      </c>
      <c r="I3537" s="1">
        <v>3.8260000000000002E-2</v>
      </c>
      <c r="J3537" s="2" t="s">
        <v>8</v>
      </c>
    </row>
    <row r="3538" spans="1:10" ht="12" customHeight="1" x14ac:dyDescent="0.3">
      <c r="A3538" s="3" t="s">
        <v>56</v>
      </c>
      <c r="B3538" s="1">
        <v>10050504</v>
      </c>
      <c r="C3538" s="1" t="s">
        <v>18</v>
      </c>
      <c r="D3538" s="1">
        <v>10050504</v>
      </c>
      <c r="E3538" s="1" t="s">
        <v>2950</v>
      </c>
      <c r="F3538" s="2">
        <v>1</v>
      </c>
      <c r="G3538" s="2" t="s">
        <v>13</v>
      </c>
      <c r="H3538" s="1">
        <v>3.23</v>
      </c>
      <c r="I3538" s="1">
        <v>3.8260000000000002E-2</v>
      </c>
      <c r="J3538" s="2" t="s">
        <v>8</v>
      </c>
    </row>
    <row r="3539" spans="1:10" ht="12" customHeight="1" x14ac:dyDescent="0.3">
      <c r="A3539" s="3" t="s">
        <v>56</v>
      </c>
      <c r="B3539" s="1">
        <v>10050505</v>
      </c>
      <c r="C3539" s="1" t="s">
        <v>18</v>
      </c>
      <c r="D3539" s="1">
        <v>10050505</v>
      </c>
      <c r="E3539" s="1" t="s">
        <v>2951</v>
      </c>
      <c r="F3539" s="2">
        <v>1</v>
      </c>
      <c r="G3539" s="2" t="s">
        <v>13</v>
      </c>
      <c r="H3539" s="1">
        <v>3.23</v>
      </c>
      <c r="I3539" s="1">
        <v>3.8260000000000002E-2</v>
      </c>
      <c r="J3539" s="2" t="s">
        <v>8</v>
      </c>
    </row>
    <row r="3540" spans="1:10" ht="12" customHeight="1" x14ac:dyDescent="0.3">
      <c r="A3540" s="3" t="s">
        <v>56</v>
      </c>
      <c r="B3540" s="1">
        <v>10050507</v>
      </c>
      <c r="C3540" s="1" t="s">
        <v>18</v>
      </c>
      <c r="D3540" s="1">
        <v>10050507</v>
      </c>
      <c r="E3540" s="1" t="s">
        <v>2952</v>
      </c>
      <c r="F3540" s="2">
        <v>1</v>
      </c>
      <c r="G3540" s="2" t="s">
        <v>13</v>
      </c>
      <c r="H3540" s="1">
        <v>3.23</v>
      </c>
      <c r="I3540" s="1">
        <v>3.8260000000000002E-2</v>
      </c>
      <c r="J3540" s="2" t="s">
        <v>8</v>
      </c>
    </row>
    <row r="3541" spans="1:10" ht="12" customHeight="1" x14ac:dyDescent="0.3">
      <c r="A3541" s="3" t="s">
        <v>56</v>
      </c>
      <c r="B3541" s="1">
        <v>10050508</v>
      </c>
      <c r="C3541" s="1" t="s">
        <v>18</v>
      </c>
      <c r="D3541" s="1">
        <v>10050508</v>
      </c>
      <c r="E3541" s="1" t="s">
        <v>2953</v>
      </c>
      <c r="F3541" s="2">
        <v>1</v>
      </c>
      <c r="G3541" s="2" t="s">
        <v>13</v>
      </c>
      <c r="H3541" s="1">
        <v>3.23</v>
      </c>
      <c r="I3541" s="1">
        <v>3.8260000000000002E-2</v>
      </c>
      <c r="J3541" s="2" t="s">
        <v>8</v>
      </c>
    </row>
    <row r="3542" spans="1:10" ht="12" customHeight="1" x14ac:dyDescent="0.3">
      <c r="A3542" s="3" t="s">
        <v>56</v>
      </c>
      <c r="B3542" s="1">
        <v>20019002</v>
      </c>
      <c r="C3542" s="1" t="s">
        <v>18</v>
      </c>
      <c r="D3542" s="1">
        <v>20019002</v>
      </c>
      <c r="E3542" s="1" t="s">
        <v>2954</v>
      </c>
      <c r="F3542" s="2">
        <v>1</v>
      </c>
      <c r="G3542" s="2" t="s">
        <v>13</v>
      </c>
      <c r="H3542" s="1">
        <v>3.23</v>
      </c>
      <c r="I3542" s="1">
        <v>3.8260000000000002E-2</v>
      </c>
      <c r="J3542" s="2" t="s">
        <v>8</v>
      </c>
    </row>
    <row r="3543" spans="1:10" ht="12" customHeight="1" x14ac:dyDescent="0.3">
      <c r="A3543" s="3" t="s">
        <v>56</v>
      </c>
      <c r="B3543" s="1">
        <v>20019001</v>
      </c>
      <c r="C3543" s="1" t="s">
        <v>18</v>
      </c>
      <c r="D3543" s="1">
        <v>20019001</v>
      </c>
      <c r="E3543" s="1" t="s">
        <v>2955</v>
      </c>
      <c r="F3543" s="2">
        <v>1</v>
      </c>
      <c r="G3543" s="2" t="s">
        <v>13</v>
      </c>
      <c r="H3543" s="1">
        <v>3.23</v>
      </c>
      <c r="I3543" s="1">
        <v>3.8260000000000002E-2</v>
      </c>
      <c r="J3543" s="2" t="s">
        <v>8</v>
      </c>
    </row>
    <row r="3544" spans="1:10" ht="12" customHeight="1" x14ac:dyDescent="0.3">
      <c r="A3544" s="3" t="s">
        <v>56</v>
      </c>
      <c r="B3544" s="1">
        <v>20019003</v>
      </c>
      <c r="C3544" s="1" t="s">
        <v>18</v>
      </c>
      <c r="D3544" s="1">
        <v>20019003</v>
      </c>
      <c r="E3544" s="1" t="s">
        <v>2956</v>
      </c>
      <c r="F3544" s="2">
        <v>1</v>
      </c>
      <c r="G3544" s="2" t="s">
        <v>13</v>
      </c>
      <c r="H3544" s="1">
        <v>3.23</v>
      </c>
      <c r="I3544" s="1">
        <v>3.8260000000000002E-2</v>
      </c>
      <c r="J3544" s="2" t="s">
        <v>8</v>
      </c>
    </row>
    <row r="3545" spans="1:10" ht="12" customHeight="1" x14ac:dyDescent="0.3">
      <c r="A3545" s="3" t="s">
        <v>56</v>
      </c>
      <c r="B3545" s="1">
        <v>10050003</v>
      </c>
      <c r="C3545" s="1" t="s">
        <v>18</v>
      </c>
      <c r="D3545" s="1">
        <v>10050003</v>
      </c>
      <c r="E3545" s="1" t="s">
        <v>2957</v>
      </c>
      <c r="F3545" s="2">
        <v>1</v>
      </c>
      <c r="G3545" s="2" t="s">
        <v>13</v>
      </c>
      <c r="H3545" s="1">
        <v>3.23</v>
      </c>
      <c r="I3545" s="1">
        <v>3.8260000000000002E-2</v>
      </c>
      <c r="J3545" s="2" t="s">
        <v>8</v>
      </c>
    </row>
    <row r="3546" spans="1:10" ht="12" customHeight="1" x14ac:dyDescent="0.3">
      <c r="A3546" s="3" t="s">
        <v>56</v>
      </c>
      <c r="B3546" s="1">
        <v>914140910</v>
      </c>
      <c r="C3546" s="1" t="s">
        <v>18</v>
      </c>
      <c r="D3546" s="1">
        <v>914140910</v>
      </c>
      <c r="E3546" s="1" t="s">
        <v>2958</v>
      </c>
      <c r="F3546" s="2">
        <v>1</v>
      </c>
      <c r="G3546" s="2" t="s">
        <v>13</v>
      </c>
      <c r="H3546" s="1">
        <v>3.23</v>
      </c>
      <c r="I3546" s="1">
        <v>3.8260000000000002E-2</v>
      </c>
      <c r="J3546" s="2" t="s">
        <v>8</v>
      </c>
    </row>
    <row r="3547" spans="1:10" ht="12" customHeight="1" x14ac:dyDescent="0.3">
      <c r="A3547" s="3" t="s">
        <v>56</v>
      </c>
      <c r="B3547" s="1">
        <v>20057405</v>
      </c>
      <c r="C3547" s="1" t="s">
        <v>18</v>
      </c>
      <c r="D3547" s="1">
        <v>20057405</v>
      </c>
      <c r="E3547" s="1" t="s">
        <v>2959</v>
      </c>
      <c r="F3547" s="2">
        <v>1</v>
      </c>
      <c r="G3547" s="2" t="s">
        <v>13</v>
      </c>
      <c r="H3547" s="1">
        <v>3.23</v>
      </c>
      <c r="I3547" s="1">
        <v>3.8260000000000002E-2</v>
      </c>
      <c r="J3547" s="2" t="s">
        <v>8</v>
      </c>
    </row>
    <row r="3548" spans="1:10" ht="12" customHeight="1" x14ac:dyDescent="0.3">
      <c r="A3548" s="3" t="s">
        <v>56</v>
      </c>
      <c r="B3548" s="1">
        <v>20057607</v>
      </c>
      <c r="C3548" s="1" t="s">
        <v>18</v>
      </c>
      <c r="D3548" s="1">
        <v>20057607</v>
      </c>
      <c r="E3548" s="1" t="s">
        <v>2960</v>
      </c>
      <c r="F3548" s="2">
        <v>1</v>
      </c>
      <c r="G3548" s="2" t="s">
        <v>13</v>
      </c>
      <c r="H3548" s="1">
        <v>3.23</v>
      </c>
      <c r="I3548" s="1">
        <v>3.8260000000000002E-2</v>
      </c>
      <c r="J3548" s="2" t="s">
        <v>8</v>
      </c>
    </row>
    <row r="3549" spans="1:10" ht="12" customHeight="1" x14ac:dyDescent="0.3">
      <c r="A3549" s="3" t="s">
        <v>56</v>
      </c>
      <c r="B3549" s="1">
        <v>20024601</v>
      </c>
      <c r="C3549" s="1" t="s">
        <v>18</v>
      </c>
      <c r="D3549" s="1">
        <v>20024601</v>
      </c>
      <c r="E3549" s="1" t="s">
        <v>2961</v>
      </c>
      <c r="F3549" s="2">
        <v>1</v>
      </c>
      <c r="G3549" s="2" t="s">
        <v>13</v>
      </c>
      <c r="H3549" s="1">
        <v>3.23</v>
      </c>
      <c r="I3549" s="1">
        <v>3.8260000000000002E-2</v>
      </c>
      <c r="J3549" s="2" t="s">
        <v>8</v>
      </c>
    </row>
    <row r="3550" spans="1:10" ht="12" customHeight="1" x14ac:dyDescent="0.3">
      <c r="A3550" s="3" t="s">
        <v>56</v>
      </c>
      <c r="B3550" s="1">
        <v>20024603</v>
      </c>
      <c r="C3550" s="1" t="s">
        <v>18</v>
      </c>
      <c r="D3550" s="1">
        <v>20024603</v>
      </c>
      <c r="E3550" s="1" t="s">
        <v>2962</v>
      </c>
      <c r="F3550" s="2">
        <v>1</v>
      </c>
      <c r="G3550" s="2" t="s">
        <v>13</v>
      </c>
      <c r="H3550" s="1">
        <v>3.23</v>
      </c>
      <c r="I3550" s="1">
        <v>3.8260000000000002E-2</v>
      </c>
      <c r="J3550" s="2" t="s">
        <v>8</v>
      </c>
    </row>
    <row r="3551" spans="1:10" ht="12" customHeight="1" x14ac:dyDescent="0.3">
      <c r="A3551" s="3" t="s">
        <v>56</v>
      </c>
      <c r="B3551" s="1">
        <v>20024602</v>
      </c>
      <c r="C3551" s="1" t="s">
        <v>18</v>
      </c>
      <c r="D3551" s="1">
        <v>20024602</v>
      </c>
      <c r="E3551" s="1" t="s">
        <v>2963</v>
      </c>
      <c r="F3551" s="2">
        <v>1</v>
      </c>
      <c r="G3551" s="2" t="s">
        <v>13</v>
      </c>
      <c r="H3551" s="1">
        <v>3.23</v>
      </c>
      <c r="I3551" s="1">
        <v>3.8260000000000002E-2</v>
      </c>
      <c r="J3551" s="2" t="s">
        <v>8</v>
      </c>
    </row>
    <row r="3552" spans="1:10" ht="12" customHeight="1" x14ac:dyDescent="0.3">
      <c r="A3552" s="3" t="s">
        <v>56</v>
      </c>
      <c r="B3552" s="1">
        <v>30006101</v>
      </c>
      <c r="C3552" s="1" t="s">
        <v>18</v>
      </c>
      <c r="D3552" s="1">
        <v>30006101</v>
      </c>
      <c r="E3552" s="1" t="s">
        <v>2964</v>
      </c>
      <c r="F3552" s="2">
        <v>1</v>
      </c>
      <c r="G3552" s="2" t="s">
        <v>13</v>
      </c>
      <c r="H3552" s="1">
        <v>3.23</v>
      </c>
      <c r="I3552" s="1">
        <v>3.8260000000000002E-2</v>
      </c>
      <c r="J3552" s="2" t="s">
        <v>8</v>
      </c>
    </row>
    <row r="3553" spans="1:10" ht="12" customHeight="1" x14ac:dyDescent="0.3">
      <c r="A3553" s="3" t="s">
        <v>56</v>
      </c>
      <c r="B3553" s="1">
        <v>30006102</v>
      </c>
      <c r="C3553" s="1" t="s">
        <v>18</v>
      </c>
      <c r="D3553" s="1">
        <v>30006102</v>
      </c>
      <c r="E3553" s="1" t="s">
        <v>2965</v>
      </c>
      <c r="F3553" s="2">
        <v>1</v>
      </c>
      <c r="G3553" s="2" t="s">
        <v>13</v>
      </c>
      <c r="H3553" s="1">
        <v>3.23</v>
      </c>
      <c r="I3553" s="1">
        <v>3.8260000000000002E-2</v>
      </c>
      <c r="J3553" s="2" t="s">
        <v>8</v>
      </c>
    </row>
    <row r="3554" spans="1:10" ht="12" customHeight="1" x14ac:dyDescent="0.3">
      <c r="A3554" s="3" t="s">
        <v>56</v>
      </c>
      <c r="B3554" s="1">
        <v>30006103</v>
      </c>
      <c r="C3554" s="1" t="s">
        <v>18</v>
      </c>
      <c r="D3554" s="1">
        <v>30006103</v>
      </c>
      <c r="E3554" s="1" t="s">
        <v>2941</v>
      </c>
      <c r="F3554" s="2">
        <v>1</v>
      </c>
      <c r="G3554" s="2" t="s">
        <v>13</v>
      </c>
      <c r="H3554" s="1">
        <v>3.23</v>
      </c>
      <c r="I3554" s="1">
        <v>3.8260000000000002E-2</v>
      </c>
      <c r="J3554" s="2" t="s">
        <v>8</v>
      </c>
    </row>
    <row r="3555" spans="1:10" ht="12" customHeight="1" x14ac:dyDescent="0.3">
      <c r="A3555" s="3" t="s">
        <v>56</v>
      </c>
      <c r="B3555" s="1">
        <v>30006104</v>
      </c>
      <c r="C3555" s="1" t="s">
        <v>18</v>
      </c>
      <c r="D3555" s="1">
        <v>30006104</v>
      </c>
      <c r="E3555" s="1" t="s">
        <v>2966</v>
      </c>
      <c r="F3555" s="2">
        <v>1</v>
      </c>
      <c r="G3555" s="2" t="s">
        <v>13</v>
      </c>
      <c r="H3555" s="1">
        <v>3.23</v>
      </c>
      <c r="I3555" s="1">
        <v>3.8260000000000002E-2</v>
      </c>
      <c r="J3555" s="2" t="s">
        <v>8</v>
      </c>
    </row>
    <row r="3556" spans="1:10" ht="12" customHeight="1" x14ac:dyDescent="0.3">
      <c r="A3556" s="3" t="s">
        <v>56</v>
      </c>
      <c r="B3556" s="1">
        <v>30006105</v>
      </c>
      <c r="C3556" s="1" t="s">
        <v>18</v>
      </c>
      <c r="D3556" s="1">
        <v>30006105</v>
      </c>
      <c r="E3556" s="1" t="s">
        <v>2967</v>
      </c>
      <c r="F3556" s="2">
        <v>1</v>
      </c>
      <c r="G3556" s="2" t="s">
        <v>13</v>
      </c>
      <c r="H3556" s="1">
        <v>3.23</v>
      </c>
      <c r="I3556" s="1">
        <v>3.8260000000000002E-2</v>
      </c>
      <c r="J3556" s="2" t="s">
        <v>8</v>
      </c>
    </row>
    <row r="3557" spans="1:10" ht="12" customHeight="1" x14ac:dyDescent="0.3">
      <c r="A3557" s="3" t="s">
        <v>56</v>
      </c>
      <c r="B3557" s="1">
        <v>30146001</v>
      </c>
      <c r="C3557" s="1" t="s">
        <v>18</v>
      </c>
      <c r="D3557" s="1">
        <v>30146001</v>
      </c>
      <c r="E3557" s="1" t="s">
        <v>2968</v>
      </c>
      <c r="F3557" s="2">
        <v>1</v>
      </c>
      <c r="G3557" s="2" t="s">
        <v>13</v>
      </c>
      <c r="H3557" s="1">
        <v>3.23</v>
      </c>
      <c r="I3557" s="1">
        <v>3.8260000000000002E-2</v>
      </c>
      <c r="J3557" s="2" t="s">
        <v>8</v>
      </c>
    </row>
    <row r="3558" spans="1:10" ht="12" customHeight="1" x14ac:dyDescent="0.3">
      <c r="A3558" s="3" t="s">
        <v>56</v>
      </c>
      <c r="B3558" s="1">
        <v>30083502</v>
      </c>
      <c r="C3558" s="1" t="s">
        <v>18</v>
      </c>
      <c r="D3558" s="1">
        <v>30083502</v>
      </c>
      <c r="E3558" s="1" t="s">
        <v>2969</v>
      </c>
      <c r="F3558" s="2">
        <v>1</v>
      </c>
      <c r="G3558" s="2" t="s">
        <v>13</v>
      </c>
      <c r="H3558" s="1">
        <v>3.23</v>
      </c>
      <c r="I3558" s="1">
        <v>3.8260000000000002E-2</v>
      </c>
      <c r="J3558" s="2" t="s">
        <v>8</v>
      </c>
    </row>
    <row r="3559" spans="1:10" ht="12" customHeight="1" x14ac:dyDescent="0.3">
      <c r="A3559" s="3" t="s">
        <v>56</v>
      </c>
      <c r="B3559" s="1">
        <v>30083502</v>
      </c>
      <c r="C3559" s="1" t="s">
        <v>18</v>
      </c>
      <c r="D3559" s="1">
        <v>30083502</v>
      </c>
      <c r="E3559" s="1" t="s">
        <v>2969</v>
      </c>
      <c r="F3559" s="2">
        <v>1</v>
      </c>
      <c r="G3559" s="2" t="s">
        <v>13</v>
      </c>
      <c r="H3559" s="1">
        <v>3.23</v>
      </c>
      <c r="I3559" s="1">
        <v>3.8260000000000002E-2</v>
      </c>
      <c r="J3559" s="2" t="s">
        <v>8</v>
      </c>
    </row>
    <row r="3560" spans="1:10" ht="12" customHeight="1" x14ac:dyDescent="0.3">
      <c r="A3560" s="3" t="s">
        <v>56</v>
      </c>
      <c r="B3560" s="1">
        <v>20014001</v>
      </c>
      <c r="C3560" s="1" t="s">
        <v>18</v>
      </c>
      <c r="D3560" s="1">
        <v>20014001</v>
      </c>
      <c r="E3560" s="1" t="s">
        <v>2970</v>
      </c>
      <c r="F3560" s="2">
        <v>1</v>
      </c>
      <c r="G3560" s="2" t="s">
        <v>13</v>
      </c>
      <c r="H3560" s="1">
        <v>3.23</v>
      </c>
      <c r="I3560" s="1">
        <v>3.8260000000000002E-2</v>
      </c>
      <c r="J3560" s="2" t="s">
        <v>8</v>
      </c>
    </row>
    <row r="3561" spans="1:10" ht="12" customHeight="1" x14ac:dyDescent="0.3">
      <c r="A3561" s="3" t="s">
        <v>56</v>
      </c>
      <c r="B3561" s="1">
        <v>20014001</v>
      </c>
      <c r="C3561" s="1" t="s">
        <v>18</v>
      </c>
      <c r="D3561" s="1">
        <v>20014001</v>
      </c>
      <c r="E3561" s="1" t="s">
        <v>2970</v>
      </c>
      <c r="F3561" s="2">
        <v>1</v>
      </c>
      <c r="G3561" s="2" t="s">
        <v>13</v>
      </c>
      <c r="H3561" s="1">
        <v>3.23</v>
      </c>
      <c r="I3561" s="1">
        <v>3.8260000000000002E-2</v>
      </c>
      <c r="J3561" s="2" t="s">
        <v>8</v>
      </c>
    </row>
    <row r="3562" spans="1:10" ht="12" customHeight="1" x14ac:dyDescent="0.3">
      <c r="A3562" s="3" t="s">
        <v>56</v>
      </c>
      <c r="B3562" s="1">
        <v>20013102</v>
      </c>
      <c r="C3562" s="1" t="s">
        <v>18</v>
      </c>
      <c r="D3562" s="1">
        <v>20013102</v>
      </c>
      <c r="E3562" s="1" t="s">
        <v>2971</v>
      </c>
      <c r="F3562" s="2">
        <v>1</v>
      </c>
      <c r="G3562" s="2" t="s">
        <v>13</v>
      </c>
      <c r="H3562" s="1">
        <v>3.23</v>
      </c>
      <c r="I3562" s="1">
        <v>3.8260000000000002E-2</v>
      </c>
      <c r="J3562" s="2" t="s">
        <v>8</v>
      </c>
    </row>
    <row r="3563" spans="1:10" ht="12" customHeight="1" x14ac:dyDescent="0.3">
      <c r="A3563" s="3" t="s">
        <v>56</v>
      </c>
      <c r="B3563" s="1">
        <v>20020001</v>
      </c>
      <c r="C3563" s="1" t="s">
        <v>18</v>
      </c>
      <c r="D3563" s="1">
        <v>20020001</v>
      </c>
      <c r="E3563" s="1" t="s">
        <v>2972</v>
      </c>
      <c r="F3563" s="2">
        <v>1</v>
      </c>
      <c r="G3563" s="2" t="s">
        <v>13</v>
      </c>
      <c r="H3563" s="1">
        <v>3.23</v>
      </c>
      <c r="I3563" s="1">
        <v>3.8260000000000002E-2</v>
      </c>
      <c r="J3563" s="2" t="s">
        <v>8</v>
      </c>
    </row>
    <row r="3564" spans="1:10" ht="12" customHeight="1" x14ac:dyDescent="0.3">
      <c r="A3564" s="3" t="s">
        <v>56</v>
      </c>
      <c r="B3564" s="1">
        <v>20020001</v>
      </c>
      <c r="C3564" s="1" t="s">
        <v>18</v>
      </c>
      <c r="D3564" s="1">
        <v>20020001</v>
      </c>
      <c r="E3564" s="1" t="s">
        <v>2972</v>
      </c>
      <c r="F3564" s="2">
        <v>1</v>
      </c>
      <c r="G3564" s="2" t="s">
        <v>13</v>
      </c>
      <c r="H3564" s="1">
        <v>3.23</v>
      </c>
      <c r="I3564" s="1">
        <v>3.8260000000000002E-2</v>
      </c>
      <c r="J3564" s="2" t="s">
        <v>8</v>
      </c>
    </row>
    <row r="3565" spans="1:10" ht="12" customHeight="1" x14ac:dyDescent="0.3">
      <c r="A3565" s="3" t="s">
        <v>56</v>
      </c>
      <c r="B3565" s="1">
        <v>20013103</v>
      </c>
      <c r="C3565" s="1" t="s">
        <v>18</v>
      </c>
      <c r="D3565" s="1">
        <v>20013103</v>
      </c>
      <c r="E3565" s="1" t="s">
        <v>2973</v>
      </c>
      <c r="F3565" s="2">
        <v>1</v>
      </c>
      <c r="G3565" s="2" t="s">
        <v>13</v>
      </c>
      <c r="H3565" s="1">
        <v>3.23</v>
      </c>
      <c r="I3565" s="1">
        <v>3.8260000000000002E-2</v>
      </c>
      <c r="J3565" s="2" t="s">
        <v>8</v>
      </c>
    </row>
    <row r="3566" spans="1:10" ht="12" customHeight="1" x14ac:dyDescent="0.3">
      <c r="A3566" s="3" t="s">
        <v>56</v>
      </c>
      <c r="B3566" s="1">
        <v>30006401</v>
      </c>
      <c r="C3566" s="1" t="s">
        <v>18</v>
      </c>
      <c r="D3566" s="1">
        <v>30006401</v>
      </c>
      <c r="E3566" s="1" t="s">
        <v>2974</v>
      </c>
      <c r="F3566" s="2">
        <v>1</v>
      </c>
      <c r="G3566" s="2" t="s">
        <v>13</v>
      </c>
      <c r="H3566" s="1">
        <v>3.23</v>
      </c>
      <c r="I3566" s="1">
        <v>3.8260000000000002E-2</v>
      </c>
      <c r="J3566" s="2" t="s">
        <v>8</v>
      </c>
    </row>
    <row r="3567" spans="1:10" ht="12" customHeight="1" x14ac:dyDescent="0.3">
      <c r="A3567" s="3" t="s">
        <v>56</v>
      </c>
      <c r="B3567" s="1">
        <v>30006402</v>
      </c>
      <c r="C3567" s="1" t="s">
        <v>18</v>
      </c>
      <c r="D3567" s="1">
        <v>30006402</v>
      </c>
      <c r="E3567" s="1" t="s">
        <v>2975</v>
      </c>
      <c r="F3567" s="2">
        <v>1</v>
      </c>
      <c r="G3567" s="2" t="s">
        <v>13</v>
      </c>
      <c r="H3567" s="1">
        <v>3.23</v>
      </c>
      <c r="I3567" s="1">
        <v>3.8260000000000002E-2</v>
      </c>
      <c r="J3567" s="2" t="s">
        <v>8</v>
      </c>
    </row>
    <row r="3568" spans="1:10" ht="12" customHeight="1" x14ac:dyDescent="0.3">
      <c r="A3568" s="3" t="s">
        <v>56</v>
      </c>
      <c r="B3568" s="1">
        <v>20055212</v>
      </c>
      <c r="C3568" s="1" t="s">
        <v>18</v>
      </c>
      <c r="D3568" s="1">
        <v>20055212</v>
      </c>
      <c r="E3568" s="1" t="s">
        <v>2976</v>
      </c>
      <c r="F3568" s="2">
        <v>1</v>
      </c>
      <c r="G3568" s="2" t="s">
        <v>13</v>
      </c>
      <c r="H3568" s="1">
        <v>3.23</v>
      </c>
      <c r="I3568" s="1">
        <v>3.8260000000000002E-2</v>
      </c>
      <c r="J3568" s="2" t="s">
        <v>8</v>
      </c>
    </row>
    <row r="3569" spans="1:10" ht="12" customHeight="1" x14ac:dyDescent="0.3">
      <c r="A3569" s="3" t="s">
        <v>56</v>
      </c>
      <c r="B3569" s="1">
        <v>20034601</v>
      </c>
      <c r="C3569" s="1" t="s">
        <v>18</v>
      </c>
      <c r="D3569" s="1">
        <v>20034601</v>
      </c>
      <c r="E3569" s="1" t="s">
        <v>2977</v>
      </c>
      <c r="F3569" s="2">
        <v>1</v>
      </c>
      <c r="G3569" s="2" t="s">
        <v>13</v>
      </c>
      <c r="H3569" s="1">
        <v>3.23</v>
      </c>
      <c r="I3569" s="1">
        <v>3.8260000000000002E-2</v>
      </c>
      <c r="J3569" s="2" t="s">
        <v>8</v>
      </c>
    </row>
    <row r="3570" spans="1:10" ht="12" customHeight="1" x14ac:dyDescent="0.3">
      <c r="A3570" s="3" t="s">
        <v>56</v>
      </c>
      <c r="B3570" s="1">
        <v>20034602</v>
      </c>
      <c r="C3570" s="1" t="s">
        <v>18</v>
      </c>
      <c r="D3570" s="1">
        <v>20034602</v>
      </c>
      <c r="E3570" s="1" t="s">
        <v>2978</v>
      </c>
      <c r="F3570" s="2">
        <v>1</v>
      </c>
      <c r="G3570" s="2" t="s">
        <v>13</v>
      </c>
      <c r="H3570" s="1">
        <v>3.23</v>
      </c>
      <c r="I3570" s="1">
        <v>3.8260000000000002E-2</v>
      </c>
      <c r="J3570" s="2" t="s">
        <v>8</v>
      </c>
    </row>
    <row r="3571" spans="1:10" ht="12" customHeight="1" x14ac:dyDescent="0.3">
      <c r="A3571" s="3" t="s">
        <v>56</v>
      </c>
      <c r="B3571" s="1">
        <v>20034603</v>
      </c>
      <c r="C3571" s="1" t="s">
        <v>18</v>
      </c>
      <c r="D3571" s="1">
        <v>20034603</v>
      </c>
      <c r="E3571" s="1" t="s">
        <v>2979</v>
      </c>
      <c r="F3571" s="2">
        <v>1</v>
      </c>
      <c r="G3571" s="2" t="s">
        <v>13</v>
      </c>
      <c r="H3571" s="1">
        <v>3.23</v>
      </c>
      <c r="I3571" s="1">
        <v>3.8260000000000002E-2</v>
      </c>
      <c r="J3571" s="2" t="s">
        <v>8</v>
      </c>
    </row>
    <row r="3572" spans="1:10" ht="12" customHeight="1" x14ac:dyDescent="0.3">
      <c r="A3572" s="3" t="s">
        <v>56</v>
      </c>
      <c r="B3572" s="1">
        <v>20034301</v>
      </c>
      <c r="C3572" s="1" t="s">
        <v>18</v>
      </c>
      <c r="D3572" s="1">
        <v>20034301</v>
      </c>
      <c r="E3572" s="1" t="s">
        <v>2980</v>
      </c>
      <c r="F3572" s="2">
        <v>1</v>
      </c>
      <c r="G3572" s="2" t="s">
        <v>13</v>
      </c>
      <c r="H3572" s="1">
        <v>3.23</v>
      </c>
      <c r="I3572" s="1">
        <v>3.8260000000000002E-2</v>
      </c>
      <c r="J3572" s="2" t="s">
        <v>8</v>
      </c>
    </row>
    <row r="3573" spans="1:10" ht="12" customHeight="1" x14ac:dyDescent="0.3">
      <c r="A3573" s="3" t="s">
        <v>56</v>
      </c>
      <c r="B3573" s="1">
        <v>20034302</v>
      </c>
      <c r="C3573" s="1" t="s">
        <v>18</v>
      </c>
      <c r="D3573" s="1">
        <v>20034302</v>
      </c>
      <c r="E3573" s="1" t="s">
        <v>2981</v>
      </c>
      <c r="F3573" s="2">
        <v>1</v>
      </c>
      <c r="G3573" s="2" t="s">
        <v>13</v>
      </c>
      <c r="H3573" s="1">
        <v>3.23</v>
      </c>
      <c r="I3573" s="1">
        <v>3.8260000000000002E-2</v>
      </c>
      <c r="J3573" s="2" t="s">
        <v>8</v>
      </c>
    </row>
    <row r="3574" spans="1:10" ht="12" customHeight="1" x14ac:dyDescent="0.3">
      <c r="A3574" s="3" t="s">
        <v>56</v>
      </c>
      <c r="B3574" s="1">
        <v>20034303</v>
      </c>
      <c r="C3574" s="1" t="s">
        <v>18</v>
      </c>
      <c r="D3574" s="1">
        <v>20034303</v>
      </c>
      <c r="E3574" s="1" t="s">
        <v>2982</v>
      </c>
      <c r="F3574" s="2">
        <v>1</v>
      </c>
      <c r="G3574" s="2" t="s">
        <v>13</v>
      </c>
      <c r="H3574" s="1">
        <v>3.23</v>
      </c>
      <c r="I3574" s="1">
        <v>3.8260000000000002E-2</v>
      </c>
      <c r="J3574" s="2" t="s">
        <v>8</v>
      </c>
    </row>
    <row r="3575" spans="1:10" ht="12" customHeight="1" x14ac:dyDescent="0.3">
      <c r="A3575" s="3" t="s">
        <v>56</v>
      </c>
      <c r="B3575" s="1">
        <v>200276101</v>
      </c>
      <c r="C3575" s="1" t="s">
        <v>18</v>
      </c>
      <c r="D3575" s="1">
        <v>200276101</v>
      </c>
      <c r="E3575" s="1" t="s">
        <v>2983</v>
      </c>
      <c r="F3575" s="2">
        <v>1</v>
      </c>
      <c r="G3575" s="2" t="s">
        <v>13</v>
      </c>
      <c r="H3575" s="1">
        <v>3.23</v>
      </c>
      <c r="I3575" s="1">
        <v>3.8260000000000002E-2</v>
      </c>
      <c r="J3575" s="2" t="s">
        <v>8</v>
      </c>
    </row>
    <row r="3576" spans="1:10" ht="12" customHeight="1" x14ac:dyDescent="0.3">
      <c r="A3576" s="3" t="s">
        <v>56</v>
      </c>
      <c r="B3576" s="1">
        <v>200277102</v>
      </c>
      <c r="C3576" s="1" t="s">
        <v>18</v>
      </c>
      <c r="D3576" s="1">
        <v>200277102</v>
      </c>
      <c r="E3576" s="1" t="s">
        <v>2984</v>
      </c>
      <c r="F3576" s="2">
        <v>1</v>
      </c>
      <c r="G3576" s="2" t="s">
        <v>13</v>
      </c>
      <c r="H3576" s="1">
        <v>3.23</v>
      </c>
      <c r="I3576" s="1">
        <v>3.8260000000000002E-2</v>
      </c>
      <c r="J3576" s="2" t="s">
        <v>8</v>
      </c>
    </row>
    <row r="3577" spans="1:10" ht="12" customHeight="1" x14ac:dyDescent="0.3">
      <c r="A3577" s="3" t="s">
        <v>56</v>
      </c>
      <c r="B3577" s="1">
        <v>200277101</v>
      </c>
      <c r="C3577" s="1" t="s">
        <v>18</v>
      </c>
      <c r="D3577" s="1">
        <v>200277101</v>
      </c>
      <c r="E3577" s="1" t="s">
        <v>2985</v>
      </c>
      <c r="F3577" s="2">
        <v>1</v>
      </c>
      <c r="G3577" s="2" t="s">
        <v>13</v>
      </c>
      <c r="H3577" s="1">
        <v>3.23</v>
      </c>
      <c r="I3577" s="1">
        <v>3.8260000000000002E-2</v>
      </c>
      <c r="J3577" s="2" t="s">
        <v>8</v>
      </c>
    </row>
    <row r="3578" spans="1:10" ht="12" customHeight="1" x14ac:dyDescent="0.3">
      <c r="A3578" s="3" t="s">
        <v>56</v>
      </c>
      <c r="B3578" s="1">
        <v>2002861</v>
      </c>
      <c r="C3578" s="1" t="s">
        <v>18</v>
      </c>
      <c r="D3578" s="1">
        <v>2002861</v>
      </c>
      <c r="E3578" s="1" t="s">
        <v>2986</v>
      </c>
      <c r="F3578" s="2">
        <v>1</v>
      </c>
      <c r="G3578" s="2" t="s">
        <v>13</v>
      </c>
      <c r="H3578" s="1">
        <v>3.23</v>
      </c>
      <c r="I3578" s="1">
        <v>3.8260000000000002E-2</v>
      </c>
      <c r="J3578" s="2" t="s">
        <v>8</v>
      </c>
    </row>
    <row r="3579" spans="1:10" ht="12" customHeight="1" x14ac:dyDescent="0.3">
      <c r="A3579" s="3" t="s">
        <v>56</v>
      </c>
      <c r="B3579" s="1">
        <v>2002961</v>
      </c>
      <c r="C3579" s="1" t="s">
        <v>18</v>
      </c>
      <c r="D3579" s="1">
        <v>2002961</v>
      </c>
      <c r="E3579" s="1" t="s">
        <v>2987</v>
      </c>
      <c r="F3579" s="2">
        <v>1</v>
      </c>
      <c r="G3579" s="2" t="s">
        <v>13</v>
      </c>
      <c r="H3579" s="1">
        <v>3.23</v>
      </c>
      <c r="I3579" s="1">
        <v>3.8260000000000002E-2</v>
      </c>
      <c r="J3579" s="2" t="s">
        <v>8</v>
      </c>
    </row>
    <row r="3580" spans="1:10" ht="12" customHeight="1" x14ac:dyDescent="0.3">
      <c r="A3580" s="3" t="s">
        <v>56</v>
      </c>
      <c r="B3580" s="1">
        <v>200273101</v>
      </c>
      <c r="C3580" s="1" t="s">
        <v>18</v>
      </c>
      <c r="D3580" s="1">
        <v>200273101</v>
      </c>
      <c r="E3580" s="1" t="s">
        <v>2988</v>
      </c>
      <c r="F3580" s="2">
        <v>1</v>
      </c>
      <c r="G3580" s="2" t="s">
        <v>13</v>
      </c>
      <c r="H3580" s="1">
        <v>3.23</v>
      </c>
      <c r="I3580" s="1">
        <v>3.8260000000000002E-2</v>
      </c>
      <c r="J3580" s="2" t="s">
        <v>8</v>
      </c>
    </row>
    <row r="3581" spans="1:10" ht="12" customHeight="1" x14ac:dyDescent="0.3">
      <c r="A3581" s="3" t="s">
        <v>56</v>
      </c>
      <c r="B3581" s="1">
        <v>20019606</v>
      </c>
      <c r="C3581" s="1" t="s">
        <v>18</v>
      </c>
      <c r="D3581" s="1">
        <v>20019606</v>
      </c>
      <c r="E3581" s="1" t="s">
        <v>2989</v>
      </c>
      <c r="F3581" s="2">
        <v>1</v>
      </c>
      <c r="G3581" s="2" t="s">
        <v>13</v>
      </c>
      <c r="H3581" s="1">
        <v>3.23</v>
      </c>
      <c r="I3581" s="1">
        <v>3.8260000000000002E-2</v>
      </c>
      <c r="J3581" s="2" t="s">
        <v>8</v>
      </c>
    </row>
    <row r="3582" spans="1:10" ht="12" customHeight="1" x14ac:dyDescent="0.3">
      <c r="A3582" s="3" t="s">
        <v>56</v>
      </c>
      <c r="B3582" s="1">
        <v>30006801</v>
      </c>
      <c r="C3582" s="1" t="s">
        <v>18</v>
      </c>
      <c r="D3582" s="1">
        <v>30006801</v>
      </c>
      <c r="E3582" s="1" t="s">
        <v>2990</v>
      </c>
      <c r="F3582" s="2">
        <v>1</v>
      </c>
      <c r="G3582" s="2" t="s">
        <v>13</v>
      </c>
      <c r="H3582" s="1">
        <v>3.23</v>
      </c>
      <c r="I3582" s="1">
        <v>3.8260000000000002E-2</v>
      </c>
      <c r="J3582" s="2" t="s">
        <v>8</v>
      </c>
    </row>
    <row r="3583" spans="1:10" ht="12" customHeight="1" x14ac:dyDescent="0.3">
      <c r="A3583" s="3" t="s">
        <v>56</v>
      </c>
      <c r="B3583" s="1">
        <v>2002881</v>
      </c>
      <c r="C3583" s="1" t="s">
        <v>18</v>
      </c>
      <c r="D3583" s="1">
        <v>2002881</v>
      </c>
      <c r="E3583" s="1" t="s">
        <v>2991</v>
      </c>
      <c r="F3583" s="2">
        <v>1</v>
      </c>
      <c r="G3583" s="2" t="s">
        <v>13</v>
      </c>
      <c r="H3583" s="1">
        <v>3.23</v>
      </c>
      <c r="I3583" s="1">
        <v>3.8260000000000002E-2</v>
      </c>
      <c r="J3583" s="2" t="s">
        <v>8</v>
      </c>
    </row>
    <row r="3584" spans="1:10" ht="12" customHeight="1" x14ac:dyDescent="0.3">
      <c r="A3584" s="3" t="s">
        <v>56</v>
      </c>
      <c r="B3584" s="1">
        <v>20033304</v>
      </c>
      <c r="C3584" s="1" t="s">
        <v>18</v>
      </c>
      <c r="D3584" s="1">
        <v>20033304</v>
      </c>
      <c r="E3584" s="1" t="s">
        <v>2992</v>
      </c>
      <c r="F3584" s="2">
        <v>1</v>
      </c>
      <c r="G3584" s="2" t="s">
        <v>13</v>
      </c>
      <c r="H3584" s="1">
        <v>3.23</v>
      </c>
      <c r="I3584" s="1">
        <v>3.8260000000000002E-2</v>
      </c>
      <c r="J3584" s="2" t="s">
        <v>8</v>
      </c>
    </row>
    <row r="3585" spans="1:10" ht="12" customHeight="1" x14ac:dyDescent="0.3">
      <c r="A3585" s="3" t="s">
        <v>56</v>
      </c>
      <c r="B3585" s="1">
        <v>20033303</v>
      </c>
      <c r="C3585" s="1" t="s">
        <v>18</v>
      </c>
      <c r="D3585" s="1">
        <v>20033303</v>
      </c>
      <c r="E3585" s="1" t="s">
        <v>2993</v>
      </c>
      <c r="F3585" s="2">
        <v>1</v>
      </c>
      <c r="G3585" s="2" t="s">
        <v>13</v>
      </c>
      <c r="H3585" s="1">
        <v>3.23</v>
      </c>
      <c r="I3585" s="1">
        <v>3.8260000000000002E-2</v>
      </c>
      <c r="J3585" s="2" t="s">
        <v>8</v>
      </c>
    </row>
    <row r="3586" spans="1:10" ht="12" customHeight="1" x14ac:dyDescent="0.3">
      <c r="A3586" s="3" t="s">
        <v>56</v>
      </c>
      <c r="B3586" s="1">
        <v>200306101</v>
      </c>
      <c r="C3586" s="1" t="s">
        <v>18</v>
      </c>
      <c r="D3586" s="1">
        <v>200306101</v>
      </c>
      <c r="E3586" s="1" t="s">
        <v>2994</v>
      </c>
      <c r="F3586" s="2">
        <v>1</v>
      </c>
      <c r="G3586" s="2" t="s">
        <v>13</v>
      </c>
      <c r="H3586" s="1">
        <v>3.23</v>
      </c>
      <c r="I3586" s="1">
        <v>3.8260000000000002E-2</v>
      </c>
      <c r="J3586" s="2" t="s">
        <v>8</v>
      </c>
    </row>
    <row r="3587" spans="1:10" ht="12" customHeight="1" x14ac:dyDescent="0.3">
      <c r="A3587" s="3" t="s">
        <v>56</v>
      </c>
      <c r="B3587" s="1">
        <v>200306103</v>
      </c>
      <c r="C3587" s="1" t="s">
        <v>18</v>
      </c>
      <c r="D3587" s="1">
        <v>200306103</v>
      </c>
      <c r="E3587" s="1" t="s">
        <v>2995</v>
      </c>
      <c r="F3587" s="2">
        <v>1</v>
      </c>
      <c r="G3587" s="2" t="s">
        <v>13</v>
      </c>
      <c r="H3587" s="1">
        <v>3.23</v>
      </c>
      <c r="I3587" s="1">
        <v>3.8260000000000002E-2</v>
      </c>
      <c r="J3587" s="2" t="s">
        <v>8</v>
      </c>
    </row>
    <row r="3588" spans="1:10" ht="12" customHeight="1" x14ac:dyDescent="0.3">
      <c r="A3588" s="3" t="s">
        <v>56</v>
      </c>
      <c r="B3588" s="1">
        <v>200306104</v>
      </c>
      <c r="C3588" s="1" t="s">
        <v>18</v>
      </c>
      <c r="D3588" s="1">
        <v>200306104</v>
      </c>
      <c r="E3588" s="1" t="s">
        <v>2996</v>
      </c>
      <c r="F3588" s="2">
        <v>1</v>
      </c>
      <c r="G3588" s="2" t="s">
        <v>13</v>
      </c>
      <c r="H3588" s="1">
        <v>3.23</v>
      </c>
      <c r="I3588" s="1">
        <v>3.8260000000000002E-2</v>
      </c>
      <c r="J3588" s="2" t="s">
        <v>8</v>
      </c>
    </row>
    <row r="3589" spans="1:10" ht="12" customHeight="1" x14ac:dyDescent="0.3">
      <c r="A3589" s="3" t="s">
        <v>56</v>
      </c>
      <c r="B3589" s="1">
        <v>200306102</v>
      </c>
      <c r="C3589" s="1" t="s">
        <v>18</v>
      </c>
      <c r="D3589" s="1">
        <v>200306102</v>
      </c>
      <c r="E3589" s="1" t="s">
        <v>2997</v>
      </c>
      <c r="F3589" s="2">
        <v>1</v>
      </c>
      <c r="G3589" s="2" t="s">
        <v>13</v>
      </c>
      <c r="H3589" s="1">
        <v>3.23</v>
      </c>
      <c r="I3589" s="1">
        <v>3.8260000000000002E-2</v>
      </c>
      <c r="J3589" s="2" t="s">
        <v>8</v>
      </c>
    </row>
    <row r="3590" spans="1:10" ht="12" customHeight="1" x14ac:dyDescent="0.3">
      <c r="A3590" s="3" t="s">
        <v>56</v>
      </c>
      <c r="B3590" s="1">
        <v>200306204</v>
      </c>
      <c r="C3590" s="1" t="s">
        <v>18</v>
      </c>
      <c r="D3590" s="1">
        <v>200306204</v>
      </c>
      <c r="E3590" s="1" t="s">
        <v>2998</v>
      </c>
      <c r="F3590" s="2">
        <v>1</v>
      </c>
      <c r="G3590" s="2" t="s">
        <v>13</v>
      </c>
      <c r="H3590" s="1">
        <v>3.23</v>
      </c>
      <c r="I3590" s="1">
        <v>3.8260000000000002E-2</v>
      </c>
      <c r="J3590" s="2" t="s">
        <v>8</v>
      </c>
    </row>
    <row r="3591" spans="1:10" ht="12" customHeight="1" x14ac:dyDescent="0.3">
      <c r="A3591" s="3" t="s">
        <v>56</v>
      </c>
      <c r="B3591" s="1">
        <v>30006601</v>
      </c>
      <c r="C3591" s="1" t="s">
        <v>18</v>
      </c>
      <c r="D3591" s="1">
        <v>30006601</v>
      </c>
      <c r="E3591" s="1" t="s">
        <v>2999</v>
      </c>
      <c r="F3591" s="2">
        <v>1</v>
      </c>
      <c r="G3591" s="2" t="s">
        <v>13</v>
      </c>
      <c r="H3591" s="1">
        <v>3.23</v>
      </c>
      <c r="I3591" s="1">
        <v>3.8260000000000002E-2</v>
      </c>
      <c r="J3591" s="2" t="s">
        <v>8</v>
      </c>
    </row>
    <row r="3592" spans="1:10" ht="12" customHeight="1" x14ac:dyDescent="0.3">
      <c r="A3592" s="3" t="s">
        <v>56</v>
      </c>
      <c r="B3592" s="1">
        <v>200308101</v>
      </c>
      <c r="C3592" s="1" t="s">
        <v>18</v>
      </c>
      <c r="D3592" s="1">
        <v>200308101</v>
      </c>
      <c r="E3592" s="1" t="s">
        <v>3000</v>
      </c>
      <c r="F3592" s="2">
        <v>1</v>
      </c>
      <c r="G3592" s="2" t="s">
        <v>13</v>
      </c>
      <c r="H3592" s="1">
        <v>3.23</v>
      </c>
      <c r="I3592" s="1">
        <v>3.8260000000000002E-2</v>
      </c>
      <c r="J3592" s="2" t="s">
        <v>8</v>
      </c>
    </row>
    <row r="3593" spans="1:10" ht="12" customHeight="1" x14ac:dyDescent="0.3">
      <c r="A3593" s="3" t="s">
        <v>56</v>
      </c>
      <c r="B3593" s="1">
        <v>200308204</v>
      </c>
      <c r="C3593" s="1" t="s">
        <v>18</v>
      </c>
      <c r="D3593" s="1">
        <v>200308204</v>
      </c>
      <c r="E3593" s="1" t="s">
        <v>3001</v>
      </c>
      <c r="F3593" s="2">
        <v>1</v>
      </c>
      <c r="G3593" s="2" t="s">
        <v>13</v>
      </c>
      <c r="H3593" s="1">
        <v>3.23</v>
      </c>
      <c r="I3593" s="1">
        <v>3.8260000000000002E-2</v>
      </c>
      <c r="J3593" s="2" t="s">
        <v>8</v>
      </c>
    </row>
    <row r="3594" spans="1:10" ht="12" customHeight="1" x14ac:dyDescent="0.3">
      <c r="A3594" s="3" t="s">
        <v>56</v>
      </c>
      <c r="B3594" s="1">
        <v>200303204</v>
      </c>
      <c r="C3594" s="1" t="s">
        <v>18</v>
      </c>
      <c r="D3594" s="1">
        <v>200303204</v>
      </c>
      <c r="E3594" s="1" t="s">
        <v>3002</v>
      </c>
      <c r="F3594" s="2">
        <v>1</v>
      </c>
      <c r="G3594" s="2" t="s">
        <v>13</v>
      </c>
      <c r="H3594" s="1">
        <v>3.23</v>
      </c>
      <c r="I3594" s="1">
        <v>3.8260000000000002E-2</v>
      </c>
      <c r="J3594" s="2" t="s">
        <v>8</v>
      </c>
    </row>
    <row r="3595" spans="1:10" ht="12" customHeight="1" x14ac:dyDescent="0.3">
      <c r="A3595" s="3" t="s">
        <v>56</v>
      </c>
      <c r="B3595" s="1">
        <v>200306205</v>
      </c>
      <c r="C3595" s="1" t="s">
        <v>18</v>
      </c>
      <c r="D3595" s="1">
        <v>200306205</v>
      </c>
      <c r="E3595" s="1" t="s">
        <v>3003</v>
      </c>
      <c r="F3595" s="2">
        <v>1</v>
      </c>
      <c r="G3595" s="2" t="s">
        <v>13</v>
      </c>
      <c r="H3595" s="1">
        <v>3.23</v>
      </c>
      <c r="I3595" s="1">
        <v>3.8260000000000002E-2</v>
      </c>
      <c r="J3595" s="2" t="s">
        <v>8</v>
      </c>
    </row>
    <row r="3596" spans="1:10" ht="12" customHeight="1" x14ac:dyDescent="0.3">
      <c r="A3596" s="3" t="s">
        <v>56</v>
      </c>
      <c r="B3596" s="1">
        <v>200308205</v>
      </c>
      <c r="C3596" s="1" t="s">
        <v>18</v>
      </c>
      <c r="D3596" s="1">
        <v>200308205</v>
      </c>
      <c r="E3596" s="1" t="s">
        <v>3004</v>
      </c>
      <c r="F3596" s="2">
        <v>1</v>
      </c>
      <c r="G3596" s="2" t="s">
        <v>13</v>
      </c>
      <c r="H3596" s="1">
        <v>3.23</v>
      </c>
      <c r="I3596" s="1">
        <v>3.8260000000000002E-2</v>
      </c>
      <c r="J3596" s="2" t="s">
        <v>8</v>
      </c>
    </row>
    <row r="3597" spans="1:10" ht="12" customHeight="1" x14ac:dyDescent="0.3">
      <c r="A3597" s="3" t="s">
        <v>56</v>
      </c>
      <c r="B3597" s="1">
        <v>30003410</v>
      </c>
      <c r="C3597" s="1" t="s">
        <v>18</v>
      </c>
      <c r="D3597" s="1">
        <v>30003410</v>
      </c>
      <c r="E3597" s="1" t="s">
        <v>3005</v>
      </c>
      <c r="F3597" s="2">
        <v>1</v>
      </c>
      <c r="G3597" s="2" t="s">
        <v>13</v>
      </c>
      <c r="H3597" s="1">
        <v>3.23</v>
      </c>
      <c r="I3597" s="1">
        <v>3.8260000000000002E-2</v>
      </c>
      <c r="J3597" s="2" t="s">
        <v>8</v>
      </c>
    </row>
    <row r="3598" spans="1:10" ht="12" customHeight="1" x14ac:dyDescent="0.3">
      <c r="A3598" s="3" t="s">
        <v>56</v>
      </c>
      <c r="B3598" s="1">
        <v>30003411</v>
      </c>
      <c r="C3598" s="1" t="s">
        <v>18</v>
      </c>
      <c r="D3598" s="1">
        <v>30003411</v>
      </c>
      <c r="E3598" s="1" t="s">
        <v>3006</v>
      </c>
      <c r="F3598" s="2">
        <v>1</v>
      </c>
      <c r="G3598" s="2" t="s">
        <v>13</v>
      </c>
      <c r="H3598" s="1">
        <v>3.23</v>
      </c>
      <c r="I3598" s="1">
        <v>3.8260000000000002E-2</v>
      </c>
      <c r="J3598" s="2" t="s">
        <v>8</v>
      </c>
    </row>
    <row r="3599" spans="1:10" ht="12" customHeight="1" x14ac:dyDescent="0.3">
      <c r="A3599" s="3" t="s">
        <v>56</v>
      </c>
      <c r="B3599" s="1">
        <v>30001202</v>
      </c>
      <c r="C3599" s="1" t="s">
        <v>18</v>
      </c>
      <c r="D3599" s="1">
        <v>30001202</v>
      </c>
      <c r="E3599" s="1" t="s">
        <v>3007</v>
      </c>
      <c r="F3599" s="2">
        <v>1</v>
      </c>
      <c r="G3599" s="2" t="s">
        <v>13</v>
      </c>
      <c r="H3599" s="1">
        <v>3.23</v>
      </c>
      <c r="I3599" s="1">
        <v>3.8260000000000002E-2</v>
      </c>
      <c r="J3599" s="2" t="s">
        <v>8</v>
      </c>
    </row>
    <row r="3600" spans="1:10" ht="12" customHeight="1" x14ac:dyDescent="0.3">
      <c r="A3600" s="3" t="s">
        <v>56</v>
      </c>
      <c r="B3600" s="1">
        <v>30006110</v>
      </c>
      <c r="C3600" s="1" t="s">
        <v>18</v>
      </c>
      <c r="D3600" s="1">
        <v>30006110</v>
      </c>
      <c r="E3600" s="1" t="s">
        <v>3008</v>
      </c>
      <c r="F3600" s="2">
        <v>1</v>
      </c>
      <c r="G3600" s="2" t="s">
        <v>13</v>
      </c>
      <c r="H3600" s="1">
        <v>3.23</v>
      </c>
      <c r="I3600" s="1">
        <v>3.8260000000000002E-2</v>
      </c>
      <c r="J3600" s="2" t="s">
        <v>8</v>
      </c>
    </row>
    <row r="3601" spans="1:10" ht="12" customHeight="1" x14ac:dyDescent="0.3">
      <c r="A3601" s="3" t="s">
        <v>56</v>
      </c>
      <c r="B3601" s="1">
        <v>30006111</v>
      </c>
      <c r="C3601" s="1" t="s">
        <v>18</v>
      </c>
      <c r="D3601" s="1">
        <v>30006111</v>
      </c>
      <c r="E3601" s="1" t="s">
        <v>3009</v>
      </c>
      <c r="F3601" s="2">
        <v>1</v>
      </c>
      <c r="G3601" s="2" t="s">
        <v>13</v>
      </c>
      <c r="H3601" s="1">
        <v>3.23</v>
      </c>
      <c r="I3601" s="1">
        <v>3.8260000000000002E-2</v>
      </c>
      <c r="J3601" s="2" t="s">
        <v>8</v>
      </c>
    </row>
    <row r="3602" spans="1:10" ht="12" customHeight="1" x14ac:dyDescent="0.3">
      <c r="A3602" s="3" t="s">
        <v>56</v>
      </c>
      <c r="B3602" s="1">
        <v>200303205</v>
      </c>
      <c r="C3602" s="1" t="s">
        <v>18</v>
      </c>
      <c r="D3602" s="1">
        <v>200303205</v>
      </c>
      <c r="E3602" s="1" t="s">
        <v>3010</v>
      </c>
      <c r="F3602" s="2">
        <v>1</v>
      </c>
      <c r="G3602" s="2" t="s">
        <v>13</v>
      </c>
      <c r="H3602" s="1">
        <v>3.23</v>
      </c>
      <c r="I3602" s="1">
        <v>3.8260000000000002E-2</v>
      </c>
      <c r="J3602" s="2" t="s">
        <v>8</v>
      </c>
    </row>
    <row r="3603" spans="1:10" ht="12" customHeight="1" x14ac:dyDescent="0.3">
      <c r="A3603" s="3" t="s">
        <v>56</v>
      </c>
      <c r="B3603" s="1">
        <v>20060011</v>
      </c>
      <c r="C3603" s="1" t="s">
        <v>18</v>
      </c>
      <c r="D3603" s="1">
        <v>20060011</v>
      </c>
      <c r="E3603" s="1" t="s">
        <v>3011</v>
      </c>
      <c r="F3603" s="2">
        <v>1</v>
      </c>
      <c r="G3603" s="2" t="s">
        <v>13</v>
      </c>
      <c r="H3603" s="1">
        <v>3.23</v>
      </c>
      <c r="I3603" s="1">
        <v>3.8260000000000002E-2</v>
      </c>
      <c r="J3603" s="2" t="s">
        <v>8</v>
      </c>
    </row>
    <row r="3604" spans="1:10" ht="12" customHeight="1" x14ac:dyDescent="0.3">
      <c r="A3604" s="3" t="s">
        <v>56</v>
      </c>
      <c r="B3604" s="1">
        <v>20067601</v>
      </c>
      <c r="C3604" s="1" t="s">
        <v>18</v>
      </c>
      <c r="D3604" s="1">
        <v>20067601</v>
      </c>
      <c r="E3604" s="1" t="s">
        <v>3012</v>
      </c>
      <c r="F3604" s="2">
        <v>1</v>
      </c>
      <c r="G3604" s="2" t="s">
        <v>13</v>
      </c>
      <c r="H3604" s="1">
        <v>3.23</v>
      </c>
      <c r="I3604" s="1">
        <v>3.8260000000000002E-2</v>
      </c>
      <c r="J3604" s="2" t="s">
        <v>8</v>
      </c>
    </row>
    <row r="3605" spans="1:10" ht="12" customHeight="1" x14ac:dyDescent="0.3">
      <c r="A3605" s="3" t="s">
        <v>56</v>
      </c>
      <c r="B3605" s="1">
        <v>20067001</v>
      </c>
      <c r="C3605" s="1" t="s">
        <v>18</v>
      </c>
      <c r="D3605" s="1">
        <v>20067001</v>
      </c>
      <c r="E3605" s="1" t="s">
        <v>3013</v>
      </c>
      <c r="F3605" s="2">
        <v>1</v>
      </c>
      <c r="G3605" s="2" t="s">
        <v>13</v>
      </c>
      <c r="H3605" s="1">
        <v>3.23</v>
      </c>
      <c r="I3605" s="1">
        <v>3.8260000000000002E-2</v>
      </c>
      <c r="J3605" s="2" t="s">
        <v>8</v>
      </c>
    </row>
    <row r="3606" spans="1:10" ht="12" customHeight="1" x14ac:dyDescent="0.3">
      <c r="A3606" s="3" t="s">
        <v>56</v>
      </c>
      <c r="B3606" s="1">
        <v>20067202</v>
      </c>
      <c r="C3606" s="1" t="s">
        <v>18</v>
      </c>
      <c r="D3606" s="1">
        <v>20067202</v>
      </c>
      <c r="E3606" s="1" t="s">
        <v>3014</v>
      </c>
      <c r="F3606" s="2">
        <v>1</v>
      </c>
      <c r="G3606" s="2" t="s">
        <v>13</v>
      </c>
      <c r="H3606" s="1">
        <v>3.23</v>
      </c>
      <c r="I3606" s="1">
        <v>3.8260000000000002E-2</v>
      </c>
      <c r="J3606" s="2" t="s">
        <v>8</v>
      </c>
    </row>
    <row r="3607" spans="1:10" ht="12" customHeight="1" x14ac:dyDescent="0.3">
      <c r="A3607" s="3" t="s">
        <v>56</v>
      </c>
      <c r="B3607" s="1">
        <v>20067003</v>
      </c>
      <c r="C3607" s="1" t="s">
        <v>18</v>
      </c>
      <c r="D3607" s="1">
        <v>20067003</v>
      </c>
      <c r="E3607" s="1" t="s">
        <v>3015</v>
      </c>
      <c r="F3607" s="2">
        <v>1</v>
      </c>
      <c r="G3607" s="2" t="s">
        <v>13</v>
      </c>
      <c r="H3607" s="1">
        <v>3.23</v>
      </c>
      <c r="I3607" s="1">
        <v>3.8260000000000002E-2</v>
      </c>
      <c r="J3607" s="2" t="s">
        <v>8</v>
      </c>
    </row>
    <row r="3608" spans="1:10" ht="12" customHeight="1" x14ac:dyDescent="0.3">
      <c r="A3608" s="3" t="s">
        <v>56</v>
      </c>
      <c r="B3608" s="1">
        <v>20067002</v>
      </c>
      <c r="C3608" s="1" t="s">
        <v>18</v>
      </c>
      <c r="D3608" s="1">
        <v>20067002</v>
      </c>
      <c r="E3608" s="1" t="s">
        <v>3016</v>
      </c>
      <c r="F3608" s="2">
        <v>1</v>
      </c>
      <c r="G3608" s="2" t="s">
        <v>13</v>
      </c>
      <c r="H3608" s="1">
        <v>3.23</v>
      </c>
      <c r="I3608" s="1">
        <v>3.8260000000000002E-2</v>
      </c>
      <c r="J3608" s="2" t="s">
        <v>8</v>
      </c>
    </row>
    <row r="3609" spans="1:10" ht="12" customHeight="1" x14ac:dyDescent="0.3">
      <c r="A3609" s="3" t="s">
        <v>56</v>
      </c>
      <c r="B3609" s="1">
        <v>20067201</v>
      </c>
      <c r="C3609" s="1" t="s">
        <v>18</v>
      </c>
      <c r="D3609" s="1">
        <v>20067201</v>
      </c>
      <c r="E3609" s="1" t="s">
        <v>3017</v>
      </c>
      <c r="F3609" s="2">
        <v>1</v>
      </c>
      <c r="G3609" s="2" t="s">
        <v>13</v>
      </c>
      <c r="H3609" s="1">
        <v>3.23</v>
      </c>
      <c r="I3609" s="1">
        <v>3.8260000000000002E-2</v>
      </c>
      <c r="J3609" s="2" t="s">
        <v>8</v>
      </c>
    </row>
    <row r="3610" spans="1:10" ht="12" customHeight="1" x14ac:dyDescent="0.3">
      <c r="A3610" s="3" t="s">
        <v>56</v>
      </c>
      <c r="B3610" s="1">
        <v>30006112</v>
      </c>
      <c r="C3610" s="1" t="s">
        <v>18</v>
      </c>
      <c r="D3610" s="1">
        <v>30006112</v>
      </c>
      <c r="E3610" s="1" t="s">
        <v>3018</v>
      </c>
      <c r="F3610" s="2">
        <v>1</v>
      </c>
      <c r="G3610" s="2" t="s">
        <v>13</v>
      </c>
      <c r="H3610" s="1">
        <v>3.23</v>
      </c>
      <c r="I3610" s="1">
        <v>3.8260000000000002E-2</v>
      </c>
      <c r="J3610" s="2" t="s">
        <v>8</v>
      </c>
    </row>
    <row r="3611" spans="1:10" ht="12" customHeight="1" x14ac:dyDescent="0.3">
      <c r="A3611" s="3" t="s">
        <v>56</v>
      </c>
      <c r="B3611" s="1">
        <v>30006113</v>
      </c>
      <c r="C3611" s="1" t="s">
        <v>18</v>
      </c>
      <c r="D3611" s="1">
        <v>30006113</v>
      </c>
      <c r="E3611" s="1" t="s">
        <v>3019</v>
      </c>
      <c r="F3611" s="2">
        <v>1</v>
      </c>
      <c r="G3611" s="2" t="s">
        <v>13</v>
      </c>
      <c r="H3611" s="1">
        <v>3.23</v>
      </c>
      <c r="I3611" s="1">
        <v>3.8260000000000002E-2</v>
      </c>
      <c r="J3611" s="2" t="s">
        <v>8</v>
      </c>
    </row>
    <row r="3612" spans="1:10" ht="12" customHeight="1" x14ac:dyDescent="0.3">
      <c r="A3612" s="3" t="s">
        <v>56</v>
      </c>
      <c r="B3612" s="1">
        <v>30006114</v>
      </c>
      <c r="C3612" s="1" t="s">
        <v>18</v>
      </c>
      <c r="D3612" s="1">
        <v>30006114</v>
      </c>
      <c r="E3612" s="1" t="s">
        <v>3020</v>
      </c>
      <c r="F3612" s="2">
        <v>1</v>
      </c>
      <c r="G3612" s="2" t="s">
        <v>13</v>
      </c>
      <c r="H3612" s="1">
        <v>3.23</v>
      </c>
      <c r="I3612" s="1">
        <v>3.8260000000000002E-2</v>
      </c>
      <c r="J3612" s="2" t="s">
        <v>8</v>
      </c>
    </row>
    <row r="3613" spans="1:10" ht="12" customHeight="1" x14ac:dyDescent="0.3">
      <c r="A3613" s="3" t="s">
        <v>56</v>
      </c>
      <c r="B3613" s="1">
        <v>30006115</v>
      </c>
      <c r="C3613" s="1" t="s">
        <v>18</v>
      </c>
      <c r="D3613" s="1">
        <v>30006115</v>
      </c>
      <c r="E3613" s="1" t="s">
        <v>3021</v>
      </c>
      <c r="F3613" s="2">
        <v>1</v>
      </c>
      <c r="G3613" s="2" t="s">
        <v>13</v>
      </c>
      <c r="H3613" s="1">
        <v>3.23</v>
      </c>
      <c r="I3613" s="1">
        <v>3.8260000000000002E-2</v>
      </c>
      <c r="J3613" s="2" t="s">
        <v>8</v>
      </c>
    </row>
  </sheetData>
  <autoFilter ref="A1:J3613" xr:uid="{00000000-0009-0000-0000-000001000000}"/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6"/>
  <sheetViews>
    <sheetView zoomScaleNormal="100" workbookViewId="0">
      <pane ySplit="1" topLeftCell="A29" activePane="bottomLeft" state="frozen"/>
      <selection pane="bottomLeft" sqref="A1:XFD1"/>
    </sheetView>
  </sheetViews>
  <sheetFormatPr defaultColWidth="23.54296875" defaultRowHeight="13.5" customHeight="1" x14ac:dyDescent="0.35"/>
  <cols>
    <col min="1" max="1" width="24" style="1" customWidth="1"/>
    <col min="2" max="2" width="32" style="1" customWidth="1"/>
    <col min="3" max="3" width="18" style="1" customWidth="1"/>
    <col min="4" max="4" width="12" style="1" customWidth="1"/>
    <col min="5" max="5" width="16" style="1" customWidth="1"/>
    <col min="6" max="6" width="22" style="1" customWidth="1"/>
    <col min="7" max="7" width="20" style="5" customWidth="1"/>
    <col min="8" max="8" width="26" style="1" customWidth="1"/>
    <col min="9" max="9" width="16" style="1" customWidth="1"/>
    <col min="10" max="18" width="23.54296875" style="1" customWidth="1"/>
    <col min="19" max="16384" width="23.54296875" style="1"/>
  </cols>
  <sheetData>
    <row r="1" spans="1:9" s="29" customFormat="1" ht="22.5" customHeight="1" x14ac:dyDescent="0.3">
      <c r="A1" s="30" t="s">
        <v>3022</v>
      </c>
      <c r="B1" s="30" t="s">
        <v>3023</v>
      </c>
      <c r="C1" s="30" t="s">
        <v>3024</v>
      </c>
      <c r="D1" s="30" t="s">
        <v>3025</v>
      </c>
      <c r="E1" s="30" t="s">
        <v>3026</v>
      </c>
      <c r="F1" s="30" t="s">
        <v>3027</v>
      </c>
      <c r="G1" s="31" t="s">
        <v>3028</v>
      </c>
      <c r="H1" s="30" t="s">
        <v>3029</v>
      </c>
      <c r="I1" s="30" t="s">
        <v>3030</v>
      </c>
    </row>
    <row r="2" spans="1:9" ht="14.5" customHeight="1" x14ac:dyDescent="0.3">
      <c r="A2" s="2" t="s">
        <v>8</v>
      </c>
      <c r="B2" s="2" t="s">
        <v>12</v>
      </c>
      <c r="C2" s="2" t="s">
        <v>3031</v>
      </c>
      <c r="D2" s="2">
        <v>1</v>
      </c>
      <c r="E2" s="2">
        <v>8.8000000000000007</v>
      </c>
      <c r="F2" s="2">
        <f t="shared" ref="F2:F33" si="0">IF(OR(D2="",E2=""),"",D2*E2)</f>
        <v>8.8000000000000007</v>
      </c>
      <c r="G2" s="6">
        <v>0.9</v>
      </c>
      <c r="H2" s="2">
        <f t="shared" ref="H2:H33" si="1">IF(OR(F2="",G2=""),"",F2*60*G2)</f>
        <v>475.2</v>
      </c>
      <c r="I2" s="2"/>
    </row>
    <row r="3" spans="1:9" ht="14.5" customHeight="1" x14ac:dyDescent="0.3">
      <c r="A3" s="2" t="s">
        <v>8</v>
      </c>
      <c r="B3" s="2" t="s">
        <v>19</v>
      </c>
      <c r="C3" s="2" t="s">
        <v>3031</v>
      </c>
      <c r="D3" s="2">
        <v>1</v>
      </c>
      <c r="E3" s="2">
        <v>8.8000000000000007</v>
      </c>
      <c r="F3" s="2">
        <f t="shared" si="0"/>
        <v>8.8000000000000007</v>
      </c>
      <c r="G3" s="6">
        <v>0.9</v>
      </c>
      <c r="H3" s="2">
        <f t="shared" si="1"/>
        <v>475.2</v>
      </c>
      <c r="I3" s="2"/>
    </row>
    <row r="4" spans="1:9" ht="14.5" customHeight="1" x14ac:dyDescent="0.3">
      <c r="A4" s="2" t="s">
        <v>22</v>
      </c>
      <c r="B4" s="2" t="s">
        <v>22</v>
      </c>
      <c r="C4" s="2" t="s">
        <v>3032</v>
      </c>
      <c r="D4" s="2">
        <v>1</v>
      </c>
      <c r="E4" s="2">
        <v>8.8000000000000007</v>
      </c>
      <c r="F4" s="2">
        <f t="shared" si="0"/>
        <v>8.8000000000000007</v>
      </c>
      <c r="G4" s="6">
        <v>0.9</v>
      </c>
      <c r="H4" s="2">
        <f t="shared" si="1"/>
        <v>475.2</v>
      </c>
      <c r="I4" s="2"/>
    </row>
    <row r="5" spans="1:9" ht="14.5" customHeight="1" x14ac:dyDescent="0.3">
      <c r="A5" s="2" t="s">
        <v>32</v>
      </c>
      <c r="B5" s="2" t="s">
        <v>32</v>
      </c>
      <c r="C5" s="2" t="s">
        <v>3032</v>
      </c>
      <c r="D5" s="2">
        <v>1</v>
      </c>
      <c r="E5" s="2">
        <v>8.8000000000000007</v>
      </c>
      <c r="F5" s="2">
        <f t="shared" si="0"/>
        <v>8.8000000000000007</v>
      </c>
      <c r="G5" s="6">
        <v>0.9</v>
      </c>
      <c r="H5" s="2">
        <f t="shared" si="1"/>
        <v>475.2</v>
      </c>
      <c r="I5" s="2"/>
    </row>
    <row r="6" spans="1:9" ht="14.5" customHeight="1" x14ac:dyDescent="0.3">
      <c r="A6" s="2" t="s">
        <v>38</v>
      </c>
      <c r="B6" s="2" t="s">
        <v>38</v>
      </c>
      <c r="C6" s="2" t="s">
        <v>3033</v>
      </c>
      <c r="D6" s="2">
        <v>1</v>
      </c>
      <c r="E6" s="2">
        <v>8.8000000000000007</v>
      </c>
      <c r="F6" s="2">
        <f t="shared" si="0"/>
        <v>8.8000000000000007</v>
      </c>
      <c r="G6" s="6">
        <v>0.96</v>
      </c>
      <c r="H6" s="2">
        <f t="shared" si="1"/>
        <v>506.88</v>
      </c>
      <c r="I6" s="2"/>
    </row>
    <row r="7" spans="1:9" ht="14.5" customHeight="1" x14ac:dyDescent="0.3">
      <c r="A7" s="2" t="s">
        <v>43</v>
      </c>
      <c r="B7" s="2" t="s">
        <v>43</v>
      </c>
      <c r="C7" s="2" t="s">
        <v>3033</v>
      </c>
      <c r="D7" s="2">
        <v>1</v>
      </c>
      <c r="E7" s="2">
        <v>8.8000000000000007</v>
      </c>
      <c r="F7" s="2">
        <f t="shared" si="0"/>
        <v>8.8000000000000007</v>
      </c>
      <c r="G7" s="6">
        <v>0.92</v>
      </c>
      <c r="H7" s="2">
        <f t="shared" si="1"/>
        <v>485.76000000000005</v>
      </c>
      <c r="I7" s="2"/>
    </row>
    <row r="8" spans="1:9" ht="14.5" customHeight="1" x14ac:dyDescent="0.3">
      <c r="A8" s="2" t="s">
        <v>15</v>
      </c>
      <c r="B8" s="2" t="s">
        <v>15</v>
      </c>
      <c r="C8" s="2" t="s">
        <v>3034</v>
      </c>
      <c r="D8" s="2">
        <v>1</v>
      </c>
      <c r="E8" s="2">
        <v>8.8000000000000007</v>
      </c>
      <c r="F8" s="2">
        <f t="shared" si="0"/>
        <v>8.8000000000000007</v>
      </c>
      <c r="G8" s="6">
        <v>0.92</v>
      </c>
      <c r="H8" s="2">
        <f t="shared" si="1"/>
        <v>485.76000000000005</v>
      </c>
      <c r="I8" s="2"/>
    </row>
    <row r="9" spans="1:9" ht="14.5" customHeight="1" x14ac:dyDescent="0.3">
      <c r="A9" s="2" t="s">
        <v>51</v>
      </c>
      <c r="B9" s="2" t="s">
        <v>51</v>
      </c>
      <c r="C9" s="2" t="s">
        <v>3034</v>
      </c>
      <c r="D9" s="2">
        <v>1</v>
      </c>
      <c r="E9" s="2">
        <v>8.8000000000000007</v>
      </c>
      <c r="F9" s="2">
        <f t="shared" si="0"/>
        <v>8.8000000000000007</v>
      </c>
      <c r="G9" s="6">
        <v>0.98</v>
      </c>
      <c r="H9" s="2">
        <f t="shared" si="1"/>
        <v>517.43999999999994</v>
      </c>
      <c r="I9" s="2"/>
    </row>
    <row r="10" spans="1:9" ht="14.5" customHeight="1" x14ac:dyDescent="0.3">
      <c r="A10" s="2" t="s">
        <v>40</v>
      </c>
      <c r="B10" s="2" t="s">
        <v>40</v>
      </c>
      <c r="C10" s="2" t="s">
        <v>3035</v>
      </c>
      <c r="D10" s="2">
        <v>1</v>
      </c>
      <c r="E10" s="2">
        <v>8.8000000000000007</v>
      </c>
      <c r="F10" s="2">
        <f t="shared" si="0"/>
        <v>8.8000000000000007</v>
      </c>
      <c r="G10" s="6">
        <v>0.95</v>
      </c>
      <c r="H10" s="2">
        <f t="shared" si="1"/>
        <v>501.59999999999997</v>
      </c>
      <c r="I10" s="2"/>
    </row>
    <row r="11" spans="1:9" ht="14.5" customHeight="1" x14ac:dyDescent="0.3">
      <c r="A11" s="2" t="s">
        <v>45</v>
      </c>
      <c r="B11" s="2" t="s">
        <v>54</v>
      </c>
      <c r="C11" s="2" t="s">
        <v>3036</v>
      </c>
      <c r="D11" s="2">
        <v>1</v>
      </c>
      <c r="E11" s="2">
        <v>8.8000000000000007</v>
      </c>
      <c r="F11" s="2">
        <f t="shared" si="0"/>
        <v>8.8000000000000007</v>
      </c>
      <c r="G11" s="6">
        <v>0.8</v>
      </c>
      <c r="H11" s="2">
        <f t="shared" si="1"/>
        <v>422.40000000000003</v>
      </c>
      <c r="I11" s="2"/>
    </row>
    <row r="12" spans="1:9" ht="14.5" customHeight="1" x14ac:dyDescent="0.3">
      <c r="A12" s="2" t="s">
        <v>45</v>
      </c>
      <c r="B12" s="2" t="s">
        <v>55</v>
      </c>
      <c r="C12" s="2" t="s">
        <v>3036</v>
      </c>
      <c r="D12" s="2">
        <v>1</v>
      </c>
      <c r="E12" s="2">
        <v>8.8000000000000007</v>
      </c>
      <c r="F12" s="2">
        <f t="shared" si="0"/>
        <v>8.8000000000000007</v>
      </c>
      <c r="G12" s="6">
        <v>0.8</v>
      </c>
      <c r="H12" s="2">
        <f t="shared" si="1"/>
        <v>422.40000000000003</v>
      </c>
      <c r="I12" s="2"/>
    </row>
    <row r="13" spans="1:9" ht="14.5" customHeight="1" x14ac:dyDescent="0.3">
      <c r="A13" s="2" t="s">
        <v>45</v>
      </c>
      <c r="B13" s="2" t="s">
        <v>57</v>
      </c>
      <c r="C13" s="2" t="s">
        <v>3036</v>
      </c>
      <c r="D13" s="2">
        <v>1</v>
      </c>
      <c r="E13" s="2">
        <v>8.8000000000000007</v>
      </c>
      <c r="F13" s="2">
        <f t="shared" si="0"/>
        <v>8.8000000000000007</v>
      </c>
      <c r="G13" s="6">
        <v>0.8</v>
      </c>
      <c r="H13" s="2">
        <f t="shared" si="1"/>
        <v>422.40000000000003</v>
      </c>
      <c r="I13" s="2"/>
    </row>
    <row r="14" spans="1:9" ht="14.5" customHeight="1" x14ac:dyDescent="0.3">
      <c r="A14" s="2" t="s">
        <v>45</v>
      </c>
      <c r="B14" s="2" t="s">
        <v>59</v>
      </c>
      <c r="C14" s="2" t="s">
        <v>3036</v>
      </c>
      <c r="D14" s="2">
        <v>1</v>
      </c>
      <c r="E14" s="2">
        <v>8.8000000000000007</v>
      </c>
      <c r="F14" s="2">
        <f t="shared" si="0"/>
        <v>8.8000000000000007</v>
      </c>
      <c r="G14" s="6">
        <v>0.8</v>
      </c>
      <c r="H14" s="2">
        <f t="shared" si="1"/>
        <v>422.40000000000003</v>
      </c>
      <c r="I14" s="2"/>
    </row>
    <row r="15" spans="1:9" ht="14.5" customHeight="1" x14ac:dyDescent="0.3">
      <c r="A15" s="2" t="s">
        <v>3037</v>
      </c>
      <c r="B15" s="2" t="s">
        <v>61</v>
      </c>
      <c r="C15" s="2" t="s">
        <v>3038</v>
      </c>
      <c r="D15" s="2">
        <v>1</v>
      </c>
      <c r="E15" s="2">
        <v>8.8000000000000007</v>
      </c>
      <c r="F15" s="2">
        <f t="shared" si="0"/>
        <v>8.8000000000000007</v>
      </c>
      <c r="G15" s="6">
        <v>0.9</v>
      </c>
      <c r="H15" s="2">
        <f t="shared" si="1"/>
        <v>475.2</v>
      </c>
      <c r="I15" s="2"/>
    </row>
    <row r="16" spans="1:9" ht="14.5" customHeight="1" x14ac:dyDescent="0.3">
      <c r="A16" s="2" t="s">
        <v>3037</v>
      </c>
      <c r="B16" s="2" t="s">
        <v>63</v>
      </c>
      <c r="C16" s="2" t="s">
        <v>3038</v>
      </c>
      <c r="D16" s="2">
        <v>1</v>
      </c>
      <c r="E16" s="2">
        <v>8.8000000000000007</v>
      </c>
      <c r="F16" s="2">
        <f t="shared" si="0"/>
        <v>8.8000000000000007</v>
      </c>
      <c r="G16" s="6">
        <v>0.9</v>
      </c>
      <c r="H16" s="2">
        <f t="shared" si="1"/>
        <v>475.2</v>
      </c>
      <c r="I16" s="2"/>
    </row>
    <row r="17" spans="1:9" ht="14.5" customHeight="1" x14ac:dyDescent="0.3">
      <c r="A17" s="2" t="s">
        <v>3037</v>
      </c>
      <c r="B17" s="2" t="s">
        <v>65</v>
      </c>
      <c r="C17" s="2" t="s">
        <v>3038</v>
      </c>
      <c r="D17" s="2">
        <v>1</v>
      </c>
      <c r="E17" s="2">
        <v>8.8000000000000007</v>
      </c>
      <c r="F17" s="2">
        <f t="shared" si="0"/>
        <v>8.8000000000000007</v>
      </c>
      <c r="G17" s="6">
        <v>0.9</v>
      </c>
      <c r="H17" s="2">
        <f t="shared" si="1"/>
        <v>475.2</v>
      </c>
      <c r="I17" s="2"/>
    </row>
    <row r="18" spans="1:9" ht="14.5" customHeight="1" x14ac:dyDescent="0.3">
      <c r="A18" s="2" t="s">
        <v>3037</v>
      </c>
      <c r="B18" s="2" t="s">
        <v>67</v>
      </c>
      <c r="C18" s="2" t="s">
        <v>3038</v>
      </c>
      <c r="D18" s="2">
        <v>1</v>
      </c>
      <c r="E18" s="2">
        <v>8.8000000000000007</v>
      </c>
      <c r="F18" s="2">
        <f t="shared" si="0"/>
        <v>8.8000000000000007</v>
      </c>
      <c r="G18" s="6">
        <v>0.9</v>
      </c>
      <c r="H18" s="2">
        <f t="shared" si="1"/>
        <v>475.2</v>
      </c>
      <c r="I18" s="2"/>
    </row>
    <row r="19" spans="1:9" ht="14.5" customHeight="1" x14ac:dyDescent="0.3">
      <c r="A19" s="2" t="s">
        <v>56</v>
      </c>
      <c r="B19" s="2" t="s">
        <v>56</v>
      </c>
      <c r="C19" s="2" t="s">
        <v>3039</v>
      </c>
      <c r="D19" s="2">
        <v>1</v>
      </c>
      <c r="E19" s="2">
        <v>8.8000000000000007</v>
      </c>
      <c r="F19" s="2">
        <f t="shared" si="0"/>
        <v>8.8000000000000007</v>
      </c>
      <c r="G19" s="6">
        <v>0.85</v>
      </c>
      <c r="H19" s="2">
        <f t="shared" si="1"/>
        <v>448.8</v>
      </c>
      <c r="I19" s="2"/>
    </row>
    <row r="20" spans="1:9" ht="16.5" customHeight="1" x14ac:dyDescent="0.3">
      <c r="A20" s="2" t="s">
        <v>58</v>
      </c>
      <c r="B20" s="2" t="s">
        <v>58</v>
      </c>
      <c r="C20" s="2" t="s">
        <v>3040</v>
      </c>
      <c r="D20" s="2">
        <v>1</v>
      </c>
      <c r="E20" s="2">
        <v>26.4</v>
      </c>
      <c r="F20" s="2">
        <f t="shared" si="0"/>
        <v>26.4</v>
      </c>
      <c r="G20" s="6">
        <v>1</v>
      </c>
      <c r="H20" s="2">
        <f t="shared" si="1"/>
        <v>1584</v>
      </c>
      <c r="I20" s="2"/>
    </row>
    <row r="21" spans="1:9" ht="14.25" customHeight="1" x14ac:dyDescent="0.3">
      <c r="A21" s="2" t="s">
        <v>60</v>
      </c>
      <c r="B21" s="2" t="s">
        <v>60</v>
      </c>
      <c r="C21" s="2" t="s">
        <v>3040</v>
      </c>
      <c r="D21" s="2">
        <v>1</v>
      </c>
      <c r="E21" s="2">
        <v>17.600000000000001</v>
      </c>
      <c r="F21" s="2">
        <f t="shared" si="0"/>
        <v>17.600000000000001</v>
      </c>
      <c r="G21" s="6">
        <v>1</v>
      </c>
      <c r="H21" s="2">
        <f t="shared" si="1"/>
        <v>1056</v>
      </c>
      <c r="I21" s="2"/>
    </row>
    <row r="22" spans="1:9" ht="14.5" customHeight="1" x14ac:dyDescent="0.3">
      <c r="A22" s="2" t="s">
        <v>62</v>
      </c>
      <c r="B22" s="2" t="s">
        <v>62</v>
      </c>
      <c r="C22" s="2" t="s">
        <v>3040</v>
      </c>
      <c r="D22" s="2">
        <v>1</v>
      </c>
      <c r="E22" s="2">
        <v>56.8</v>
      </c>
      <c r="F22" s="2">
        <f t="shared" si="0"/>
        <v>56.8</v>
      </c>
      <c r="G22" s="6">
        <v>1</v>
      </c>
      <c r="H22" s="2">
        <f t="shared" si="1"/>
        <v>3408</v>
      </c>
      <c r="I22" s="2"/>
    </row>
    <row r="23" spans="1:9" ht="14.5" customHeight="1" x14ac:dyDescent="0.3">
      <c r="A23" s="2" t="s">
        <v>68</v>
      </c>
      <c r="B23" s="2" t="s">
        <v>68</v>
      </c>
      <c r="C23" s="2" t="s">
        <v>3041</v>
      </c>
      <c r="D23" s="2">
        <v>1</v>
      </c>
      <c r="E23" s="2">
        <v>8.8000000000000007</v>
      </c>
      <c r="F23" s="2">
        <f t="shared" si="0"/>
        <v>8.8000000000000007</v>
      </c>
      <c r="G23" s="6">
        <v>0.9</v>
      </c>
      <c r="H23" s="2">
        <f t="shared" si="1"/>
        <v>475.2</v>
      </c>
      <c r="I23" s="2"/>
    </row>
    <row r="24" spans="1:9" ht="14.5" customHeight="1" x14ac:dyDescent="0.3">
      <c r="A24" s="2" t="s">
        <v>64</v>
      </c>
      <c r="B24" s="2" t="s">
        <v>64</v>
      </c>
      <c r="C24" s="2" t="s">
        <v>3042</v>
      </c>
      <c r="D24" s="2">
        <v>1</v>
      </c>
      <c r="E24" s="2">
        <v>8.8000000000000007</v>
      </c>
      <c r="F24" s="2">
        <f t="shared" si="0"/>
        <v>8.8000000000000007</v>
      </c>
      <c r="G24" s="6">
        <v>0.93</v>
      </c>
      <c r="H24" s="2">
        <f t="shared" si="1"/>
        <v>491.04</v>
      </c>
      <c r="I24" s="2"/>
    </row>
    <row r="25" spans="1:9" ht="14.5" customHeight="1" x14ac:dyDescent="0.3">
      <c r="A25" s="2" t="s">
        <v>3043</v>
      </c>
      <c r="B25" s="2" t="s">
        <v>3043</v>
      </c>
      <c r="C25" s="2" t="s">
        <v>3042</v>
      </c>
      <c r="D25" s="2">
        <v>1</v>
      </c>
      <c r="E25" s="2">
        <v>8.8000000000000007</v>
      </c>
      <c r="F25" s="2">
        <f t="shared" si="0"/>
        <v>8.8000000000000007</v>
      </c>
      <c r="G25" s="6">
        <v>1</v>
      </c>
      <c r="H25" s="2">
        <f t="shared" si="1"/>
        <v>528</v>
      </c>
      <c r="I25" s="2"/>
    </row>
    <row r="26" spans="1:9" ht="14.5" customHeight="1" x14ac:dyDescent="0.3">
      <c r="A26" s="2" t="s">
        <v>3044</v>
      </c>
      <c r="B26" s="2" t="s">
        <v>3044</v>
      </c>
      <c r="C26" s="2" t="s">
        <v>3045</v>
      </c>
      <c r="D26" s="2">
        <v>1</v>
      </c>
      <c r="E26" s="2">
        <v>17.600000000000001</v>
      </c>
      <c r="F26" s="2">
        <f t="shared" si="0"/>
        <v>17.600000000000001</v>
      </c>
      <c r="G26" s="6">
        <v>1</v>
      </c>
      <c r="H26" s="2">
        <f t="shared" si="1"/>
        <v>1056</v>
      </c>
      <c r="I26" s="2"/>
    </row>
    <row r="27" spans="1:9" ht="14.5" customHeight="1" x14ac:dyDescent="0.3">
      <c r="A27" s="2" t="s">
        <v>3046</v>
      </c>
      <c r="B27" s="2" t="s">
        <v>3046</v>
      </c>
      <c r="C27" s="2" t="s">
        <v>3045</v>
      </c>
      <c r="D27" s="2">
        <v>1</v>
      </c>
      <c r="E27" s="2">
        <v>8.8000000000000007</v>
      </c>
      <c r="F27" s="2">
        <f t="shared" si="0"/>
        <v>8.8000000000000007</v>
      </c>
      <c r="G27" s="6">
        <v>1</v>
      </c>
      <c r="H27" s="2">
        <f t="shared" si="1"/>
        <v>528</v>
      </c>
      <c r="I27" s="2"/>
    </row>
    <row r="28" spans="1:9" ht="14.5" customHeight="1" x14ac:dyDescent="0.3">
      <c r="A28" s="28" t="s">
        <v>45</v>
      </c>
      <c r="B28" s="28" t="s">
        <v>3047</v>
      </c>
      <c r="C28" s="28" t="s">
        <v>3036</v>
      </c>
      <c r="D28" s="28">
        <v>1</v>
      </c>
      <c r="E28" s="28">
        <v>8.8000000000000007</v>
      </c>
      <c r="F28" s="28">
        <f t="shared" si="0"/>
        <v>8.8000000000000007</v>
      </c>
      <c r="G28" s="6">
        <v>0.8</v>
      </c>
      <c r="H28" s="28">
        <f t="shared" si="1"/>
        <v>422.40000000000003</v>
      </c>
      <c r="I28" s="28"/>
    </row>
    <row r="29" spans="1:9" ht="14.5" customHeight="1" x14ac:dyDescent="0.3">
      <c r="A29" s="28" t="s">
        <v>15</v>
      </c>
      <c r="B29" s="28" t="s">
        <v>3048</v>
      </c>
      <c r="C29" s="28" t="s">
        <v>3034</v>
      </c>
      <c r="D29" s="28">
        <v>1</v>
      </c>
      <c r="E29" s="28">
        <v>8.8000000000000007</v>
      </c>
      <c r="F29" s="28">
        <f t="shared" si="0"/>
        <v>8.8000000000000007</v>
      </c>
      <c r="G29" s="6">
        <v>0.92</v>
      </c>
      <c r="H29" s="28">
        <f t="shared" si="1"/>
        <v>485.76000000000005</v>
      </c>
      <c r="I29" s="28"/>
    </row>
    <row r="30" spans="1:9" ht="14.5" customHeight="1" x14ac:dyDescent="0.3">
      <c r="A30" s="28" t="s">
        <v>62</v>
      </c>
      <c r="B30" s="28" t="s">
        <v>3049</v>
      </c>
      <c r="C30" s="28" t="s">
        <v>3040</v>
      </c>
      <c r="D30" s="28">
        <v>1</v>
      </c>
      <c r="E30" s="28">
        <v>56.8</v>
      </c>
      <c r="F30" s="28">
        <f t="shared" si="0"/>
        <v>56.8</v>
      </c>
      <c r="G30" s="6">
        <v>1</v>
      </c>
      <c r="H30" s="28">
        <f t="shared" si="1"/>
        <v>3408</v>
      </c>
      <c r="I30" s="28"/>
    </row>
    <row r="31" spans="1:9" ht="14.5" customHeight="1" x14ac:dyDescent="0.3">
      <c r="A31" s="28" t="s">
        <v>58</v>
      </c>
      <c r="B31" s="28" t="s">
        <v>3050</v>
      </c>
      <c r="C31" s="28" t="s">
        <v>3040</v>
      </c>
      <c r="D31" s="28">
        <v>1</v>
      </c>
      <c r="E31" s="28">
        <v>26.4</v>
      </c>
      <c r="F31" s="28">
        <f t="shared" si="0"/>
        <v>26.4</v>
      </c>
      <c r="G31" s="6">
        <v>1</v>
      </c>
      <c r="H31" s="28">
        <f t="shared" si="1"/>
        <v>1584</v>
      </c>
      <c r="I31" s="28"/>
    </row>
    <row r="32" spans="1:9" ht="14.5" customHeight="1" x14ac:dyDescent="0.3">
      <c r="A32" s="28" t="s">
        <v>40</v>
      </c>
      <c r="B32" s="28" t="s">
        <v>3051</v>
      </c>
      <c r="C32" s="28" t="s">
        <v>3035</v>
      </c>
      <c r="D32" s="28">
        <v>1</v>
      </c>
      <c r="E32" s="28">
        <v>8.8000000000000007</v>
      </c>
      <c r="F32" s="28">
        <f t="shared" si="0"/>
        <v>8.8000000000000007</v>
      </c>
      <c r="G32" s="6">
        <v>0.95</v>
      </c>
      <c r="H32" s="28">
        <f t="shared" si="1"/>
        <v>501.59999999999997</v>
      </c>
      <c r="I32" s="28"/>
    </row>
    <row r="33" spans="1:9" ht="14.5" customHeight="1" x14ac:dyDescent="0.3">
      <c r="A33" s="28" t="s">
        <v>8</v>
      </c>
      <c r="B33" s="28" t="s">
        <v>3052</v>
      </c>
      <c r="C33" s="28" t="s">
        <v>3031</v>
      </c>
      <c r="D33" s="28">
        <v>1</v>
      </c>
      <c r="E33" s="28">
        <v>8.8000000000000007</v>
      </c>
      <c r="F33" s="28">
        <f t="shared" si="0"/>
        <v>8.8000000000000007</v>
      </c>
      <c r="G33" s="6">
        <v>0.9</v>
      </c>
      <c r="H33" s="28">
        <f t="shared" si="1"/>
        <v>475.2</v>
      </c>
      <c r="I33" s="28"/>
    </row>
    <row r="34" spans="1:9" ht="14.5" customHeight="1" x14ac:dyDescent="0.3">
      <c r="A34" s="28" t="s">
        <v>60</v>
      </c>
      <c r="B34" s="28" t="s">
        <v>3053</v>
      </c>
      <c r="C34" s="28" t="s">
        <v>3040</v>
      </c>
      <c r="D34" s="28">
        <v>1</v>
      </c>
      <c r="E34" s="28">
        <v>17.600000000000001</v>
      </c>
      <c r="F34" s="28">
        <f t="shared" ref="F34:F65" si="2">IF(OR(D34="",E34=""),"",D34*E34)</f>
        <v>17.600000000000001</v>
      </c>
      <c r="G34" s="6">
        <v>1</v>
      </c>
      <c r="H34" s="28">
        <f t="shared" ref="H34:H65" si="3">IF(OR(F34="",G34=""),"",F34*60*G34)</f>
        <v>1056</v>
      </c>
      <c r="I34" s="28"/>
    </row>
    <row r="35" spans="1:9" ht="14.5" customHeight="1" x14ac:dyDescent="0.3">
      <c r="A35" s="28" t="s">
        <v>8</v>
      </c>
      <c r="B35" s="28" t="s">
        <v>3054</v>
      </c>
      <c r="C35" s="28" t="s">
        <v>3031</v>
      </c>
      <c r="D35" s="28">
        <v>1</v>
      </c>
      <c r="E35" s="28">
        <v>8.8000000000000007</v>
      </c>
      <c r="F35" s="28">
        <f t="shared" si="2"/>
        <v>8.8000000000000007</v>
      </c>
      <c r="G35" s="6">
        <v>0.9</v>
      </c>
      <c r="H35" s="28">
        <f t="shared" si="3"/>
        <v>475.2</v>
      </c>
      <c r="I35" s="28"/>
    </row>
    <row r="36" spans="1:9" ht="14.5" customHeight="1" x14ac:dyDescent="0.3">
      <c r="A36" s="28" t="s">
        <v>43</v>
      </c>
      <c r="B36" s="28" t="s">
        <v>3055</v>
      </c>
      <c r="C36" s="28" t="s">
        <v>3033</v>
      </c>
      <c r="D36" s="28">
        <v>1</v>
      </c>
      <c r="E36" s="28">
        <v>8.8000000000000007</v>
      </c>
      <c r="F36" s="28">
        <f t="shared" si="2"/>
        <v>8.8000000000000007</v>
      </c>
      <c r="G36" s="6">
        <v>0.92</v>
      </c>
      <c r="H36" s="28">
        <f t="shared" si="3"/>
        <v>485.76000000000005</v>
      </c>
      <c r="I36" s="28"/>
    </row>
    <row r="37" spans="1:9" ht="14.5" customHeight="1" x14ac:dyDescent="0.3">
      <c r="A37" s="28" t="s">
        <v>64</v>
      </c>
      <c r="B37" s="28" t="s">
        <v>3056</v>
      </c>
      <c r="C37" s="28" t="s">
        <v>3042</v>
      </c>
      <c r="D37" s="28">
        <v>1</v>
      </c>
      <c r="E37" s="28">
        <v>8.8000000000000007</v>
      </c>
      <c r="F37" s="28">
        <f t="shared" si="2"/>
        <v>8.8000000000000007</v>
      </c>
      <c r="G37" s="6">
        <v>0.93</v>
      </c>
      <c r="H37" s="28">
        <f t="shared" si="3"/>
        <v>491.04</v>
      </c>
      <c r="I37" s="28"/>
    </row>
    <row r="38" spans="1:9" ht="14.5" customHeight="1" x14ac:dyDescent="0.3">
      <c r="A38" s="28" t="s">
        <v>56</v>
      </c>
      <c r="B38" s="28" t="s">
        <v>3057</v>
      </c>
      <c r="C38" s="28" t="s">
        <v>3039</v>
      </c>
      <c r="D38" s="28">
        <v>1</v>
      </c>
      <c r="E38" s="28">
        <v>8.8000000000000007</v>
      </c>
      <c r="F38" s="28">
        <f t="shared" si="2"/>
        <v>8.8000000000000007</v>
      </c>
      <c r="G38" s="6">
        <v>0.85</v>
      </c>
      <c r="H38" s="28">
        <f t="shared" si="3"/>
        <v>448.8</v>
      </c>
      <c r="I38" s="28"/>
    </row>
    <row r="39" spans="1:9" ht="14.5" customHeight="1" x14ac:dyDescent="0.3">
      <c r="A39" s="28" t="s">
        <v>38</v>
      </c>
      <c r="B39" s="28" t="s">
        <v>3058</v>
      </c>
      <c r="C39" s="28" t="s">
        <v>3033</v>
      </c>
      <c r="D39" s="28">
        <v>1</v>
      </c>
      <c r="E39" s="28">
        <v>8.8000000000000007</v>
      </c>
      <c r="F39" s="28">
        <f t="shared" si="2"/>
        <v>8.8000000000000007</v>
      </c>
      <c r="G39" s="6">
        <v>0.96</v>
      </c>
      <c r="H39" s="28">
        <f t="shared" si="3"/>
        <v>506.88</v>
      </c>
      <c r="I39" s="28"/>
    </row>
    <row r="40" spans="1:9" ht="14.5" customHeight="1" x14ac:dyDescent="0.3">
      <c r="A40" s="28" t="s">
        <v>64</v>
      </c>
      <c r="B40" s="28" t="s">
        <v>3059</v>
      </c>
      <c r="C40" s="28" t="s">
        <v>3042</v>
      </c>
      <c r="D40" s="28">
        <v>1</v>
      </c>
      <c r="E40" s="28">
        <v>8.8000000000000007</v>
      </c>
      <c r="F40" s="28">
        <f t="shared" si="2"/>
        <v>8.8000000000000007</v>
      </c>
      <c r="G40" s="6">
        <v>0.93</v>
      </c>
      <c r="H40" s="28">
        <f t="shared" si="3"/>
        <v>491.04</v>
      </c>
      <c r="I40" s="28"/>
    </row>
    <row r="41" spans="1:9" ht="14.5" customHeight="1" x14ac:dyDescent="0.3">
      <c r="A41" s="28" t="s">
        <v>3037</v>
      </c>
      <c r="B41" s="28" t="s">
        <v>3060</v>
      </c>
      <c r="C41" s="28" t="s">
        <v>3038</v>
      </c>
      <c r="D41" s="28">
        <v>1</v>
      </c>
      <c r="E41" s="28">
        <v>8.8000000000000007</v>
      </c>
      <c r="F41" s="28">
        <f t="shared" si="2"/>
        <v>8.8000000000000007</v>
      </c>
      <c r="G41" s="6">
        <v>0.9</v>
      </c>
      <c r="H41" s="28">
        <f t="shared" si="3"/>
        <v>475.2</v>
      </c>
      <c r="I41" s="28"/>
    </row>
    <row r="42" spans="1:9" ht="14.5" customHeight="1" x14ac:dyDescent="0.3">
      <c r="A42" s="28" t="s">
        <v>38</v>
      </c>
      <c r="B42" s="28" t="s">
        <v>35</v>
      </c>
      <c r="C42" s="28" t="s">
        <v>3033</v>
      </c>
      <c r="D42" s="28">
        <v>1</v>
      </c>
      <c r="E42" s="28">
        <v>8.8000000000000007</v>
      </c>
      <c r="F42" s="28">
        <f t="shared" si="2"/>
        <v>8.8000000000000007</v>
      </c>
      <c r="G42" s="6">
        <v>0.96</v>
      </c>
      <c r="H42" s="28">
        <f t="shared" si="3"/>
        <v>506.88</v>
      </c>
      <c r="I42" s="28"/>
    </row>
    <row r="43" spans="1:9" ht="14.5" customHeight="1" x14ac:dyDescent="0.3">
      <c r="A43" s="2"/>
      <c r="B43" s="2"/>
      <c r="C43" s="2"/>
      <c r="D43" s="2"/>
      <c r="E43" s="2"/>
      <c r="F43" s="2" t="str">
        <f t="shared" si="2"/>
        <v/>
      </c>
      <c r="G43" s="6"/>
      <c r="H43" s="2" t="str">
        <f t="shared" si="3"/>
        <v/>
      </c>
      <c r="I43" s="2"/>
    </row>
    <row r="44" spans="1:9" ht="14.5" customHeight="1" x14ac:dyDescent="0.3">
      <c r="A44" s="2"/>
      <c r="B44" s="2"/>
      <c r="C44" s="2"/>
      <c r="D44" s="2"/>
      <c r="E44" s="2"/>
      <c r="F44" s="2" t="str">
        <f t="shared" si="2"/>
        <v/>
      </c>
      <c r="G44" s="6"/>
      <c r="H44" s="2" t="str">
        <f t="shared" si="3"/>
        <v/>
      </c>
      <c r="I44" s="2"/>
    </row>
    <row r="45" spans="1:9" ht="14.5" customHeight="1" x14ac:dyDescent="0.3">
      <c r="A45" s="2"/>
      <c r="B45" s="2"/>
      <c r="C45" s="2"/>
      <c r="D45" s="2"/>
      <c r="E45" s="2"/>
      <c r="F45" s="2" t="str">
        <f t="shared" si="2"/>
        <v/>
      </c>
      <c r="G45" s="6"/>
      <c r="H45" s="2" t="str">
        <f t="shared" si="3"/>
        <v/>
      </c>
      <c r="I45" s="2"/>
    </row>
    <row r="46" spans="1:9" ht="14.5" customHeight="1" x14ac:dyDescent="0.3">
      <c r="A46" s="2"/>
      <c r="B46" s="2"/>
      <c r="C46" s="2"/>
      <c r="D46" s="2"/>
      <c r="E46" s="2"/>
      <c r="F46" s="2" t="str">
        <f t="shared" si="2"/>
        <v/>
      </c>
      <c r="G46" s="6"/>
      <c r="H46" s="2" t="str">
        <f t="shared" si="3"/>
        <v/>
      </c>
      <c r="I46" s="2"/>
    </row>
    <row r="47" spans="1:9" ht="14.5" customHeight="1" x14ac:dyDescent="0.3">
      <c r="A47" s="2"/>
      <c r="B47" s="2"/>
      <c r="C47" s="2"/>
      <c r="D47" s="2"/>
      <c r="E47" s="2"/>
      <c r="F47" s="2" t="str">
        <f t="shared" si="2"/>
        <v/>
      </c>
      <c r="G47" s="6"/>
      <c r="H47" s="2" t="str">
        <f t="shared" si="3"/>
        <v/>
      </c>
      <c r="I47" s="2"/>
    </row>
    <row r="48" spans="1:9" ht="14.5" customHeight="1" x14ac:dyDescent="0.3">
      <c r="A48" s="2"/>
      <c r="B48" s="2"/>
      <c r="C48" s="2"/>
      <c r="D48" s="2"/>
      <c r="E48" s="2"/>
      <c r="F48" s="2" t="str">
        <f t="shared" si="2"/>
        <v/>
      </c>
      <c r="G48" s="6"/>
      <c r="H48" s="2" t="str">
        <f t="shared" si="3"/>
        <v/>
      </c>
      <c r="I48" s="2"/>
    </row>
    <row r="49" spans="1:9" ht="14.5" customHeight="1" x14ac:dyDescent="0.3">
      <c r="A49" s="2"/>
      <c r="B49" s="2"/>
      <c r="C49" s="2"/>
      <c r="D49" s="2"/>
      <c r="E49" s="2"/>
      <c r="F49" s="2" t="str">
        <f t="shared" si="2"/>
        <v/>
      </c>
      <c r="G49" s="6"/>
      <c r="H49" s="2" t="str">
        <f t="shared" si="3"/>
        <v/>
      </c>
      <c r="I49" s="2"/>
    </row>
    <row r="50" spans="1:9" ht="14.5" customHeight="1" x14ac:dyDescent="0.3">
      <c r="A50" s="2"/>
      <c r="B50" s="2"/>
      <c r="C50" s="2"/>
      <c r="D50" s="2"/>
      <c r="E50" s="2"/>
      <c r="F50" s="2" t="str">
        <f t="shared" si="2"/>
        <v/>
      </c>
      <c r="G50" s="6"/>
      <c r="H50" s="2" t="str">
        <f t="shared" si="3"/>
        <v/>
      </c>
      <c r="I50" s="2"/>
    </row>
    <row r="51" spans="1:9" ht="14.5" customHeight="1" x14ac:dyDescent="0.3">
      <c r="A51" s="2"/>
      <c r="B51" s="2"/>
      <c r="C51" s="2"/>
      <c r="D51" s="2"/>
      <c r="E51" s="2"/>
      <c r="F51" s="2" t="str">
        <f t="shared" si="2"/>
        <v/>
      </c>
      <c r="G51" s="6"/>
      <c r="H51" s="2" t="str">
        <f t="shared" si="3"/>
        <v/>
      </c>
      <c r="I51" s="2"/>
    </row>
    <row r="52" spans="1:9" ht="14.5" customHeight="1" x14ac:dyDescent="0.3">
      <c r="A52" s="2"/>
      <c r="B52" s="2"/>
      <c r="C52" s="2"/>
      <c r="D52" s="2"/>
      <c r="E52" s="2"/>
      <c r="F52" s="2" t="str">
        <f t="shared" si="2"/>
        <v/>
      </c>
      <c r="G52" s="6"/>
      <c r="H52" s="2" t="str">
        <f t="shared" si="3"/>
        <v/>
      </c>
      <c r="I52" s="2"/>
    </row>
    <row r="53" spans="1:9" ht="14.5" customHeight="1" x14ac:dyDescent="0.3">
      <c r="A53" s="2"/>
      <c r="B53" s="2"/>
      <c r="C53" s="2"/>
      <c r="D53" s="2"/>
      <c r="E53" s="2"/>
      <c r="F53" s="2" t="str">
        <f t="shared" si="2"/>
        <v/>
      </c>
      <c r="G53" s="6"/>
      <c r="H53" s="2" t="str">
        <f t="shared" si="3"/>
        <v/>
      </c>
      <c r="I53" s="2"/>
    </row>
    <row r="54" spans="1:9" ht="14.5" customHeight="1" x14ac:dyDescent="0.3">
      <c r="A54" s="2"/>
      <c r="B54" s="2"/>
      <c r="C54" s="2"/>
      <c r="D54" s="2"/>
      <c r="E54" s="2"/>
      <c r="F54" s="2" t="str">
        <f t="shared" si="2"/>
        <v/>
      </c>
      <c r="G54" s="6"/>
      <c r="H54" s="2" t="str">
        <f t="shared" si="3"/>
        <v/>
      </c>
      <c r="I54" s="2"/>
    </row>
    <row r="55" spans="1:9" ht="14.5" customHeight="1" x14ac:dyDescent="0.3">
      <c r="A55" s="2"/>
      <c r="B55" s="2"/>
      <c r="C55" s="2"/>
      <c r="D55" s="2"/>
      <c r="E55" s="2"/>
      <c r="F55" s="2" t="str">
        <f t="shared" si="2"/>
        <v/>
      </c>
      <c r="G55" s="6"/>
      <c r="H55" s="2" t="str">
        <f t="shared" si="3"/>
        <v/>
      </c>
      <c r="I55" s="2"/>
    </row>
    <row r="56" spans="1:9" ht="14.5" customHeight="1" x14ac:dyDescent="0.3">
      <c r="A56" s="2"/>
      <c r="B56" s="2"/>
      <c r="C56" s="2"/>
      <c r="D56" s="2"/>
      <c r="E56" s="2"/>
      <c r="F56" s="2" t="str">
        <f t="shared" si="2"/>
        <v/>
      </c>
      <c r="G56" s="6"/>
      <c r="H56" s="2" t="str">
        <f t="shared" si="3"/>
        <v/>
      </c>
      <c r="I56" s="2"/>
    </row>
    <row r="57" spans="1:9" ht="14.5" customHeight="1" x14ac:dyDescent="0.3">
      <c r="A57" s="2"/>
      <c r="B57" s="2"/>
      <c r="C57" s="2"/>
      <c r="D57" s="2"/>
      <c r="E57" s="2"/>
      <c r="F57" s="2" t="str">
        <f t="shared" si="2"/>
        <v/>
      </c>
      <c r="G57" s="6"/>
      <c r="H57" s="2" t="str">
        <f t="shared" si="3"/>
        <v/>
      </c>
      <c r="I57" s="2"/>
    </row>
    <row r="58" spans="1:9" ht="14.5" customHeight="1" x14ac:dyDescent="0.3">
      <c r="A58" s="2"/>
      <c r="B58" s="2"/>
      <c r="C58" s="2"/>
      <c r="D58" s="2"/>
      <c r="E58" s="2"/>
      <c r="F58" s="2" t="str">
        <f t="shared" si="2"/>
        <v/>
      </c>
      <c r="G58" s="6"/>
      <c r="H58" s="2" t="str">
        <f t="shared" si="3"/>
        <v/>
      </c>
      <c r="I58" s="2"/>
    </row>
    <row r="59" spans="1:9" ht="14.5" customHeight="1" x14ac:dyDescent="0.3">
      <c r="A59" s="2"/>
      <c r="B59" s="2"/>
      <c r="C59" s="2"/>
      <c r="D59" s="2"/>
      <c r="E59" s="2"/>
      <c r="F59" s="2" t="str">
        <f t="shared" si="2"/>
        <v/>
      </c>
      <c r="G59" s="6"/>
      <c r="H59" s="2" t="str">
        <f t="shared" si="3"/>
        <v/>
      </c>
      <c r="I59" s="2"/>
    </row>
    <row r="60" spans="1:9" ht="14.5" customHeight="1" x14ac:dyDescent="0.3">
      <c r="A60" s="2"/>
      <c r="B60" s="2"/>
      <c r="C60" s="2"/>
      <c r="D60" s="2"/>
      <c r="E60" s="2"/>
      <c r="F60" s="2" t="str">
        <f t="shared" si="2"/>
        <v/>
      </c>
      <c r="G60" s="6"/>
      <c r="H60" s="2" t="str">
        <f t="shared" si="3"/>
        <v/>
      </c>
      <c r="I60" s="2"/>
    </row>
    <row r="61" spans="1:9" ht="14.5" customHeight="1" x14ac:dyDescent="0.3">
      <c r="A61" s="2"/>
      <c r="B61" s="2"/>
      <c r="C61" s="2"/>
      <c r="D61" s="2"/>
      <c r="E61" s="2"/>
      <c r="F61" s="2" t="str">
        <f t="shared" si="2"/>
        <v/>
      </c>
      <c r="G61" s="6"/>
      <c r="H61" s="2" t="str">
        <f t="shared" si="3"/>
        <v/>
      </c>
      <c r="I61" s="2"/>
    </row>
    <row r="62" spans="1:9" ht="14.5" customHeight="1" x14ac:dyDescent="0.3">
      <c r="A62" s="2"/>
      <c r="B62" s="2"/>
      <c r="C62" s="2"/>
      <c r="D62" s="2"/>
      <c r="E62" s="2"/>
      <c r="F62" s="2" t="str">
        <f t="shared" si="2"/>
        <v/>
      </c>
      <c r="G62" s="6"/>
      <c r="H62" s="2" t="str">
        <f t="shared" si="3"/>
        <v/>
      </c>
      <c r="I62" s="2"/>
    </row>
    <row r="63" spans="1:9" ht="14.5" customHeight="1" x14ac:dyDescent="0.3">
      <c r="A63" s="2"/>
      <c r="B63" s="2"/>
      <c r="C63" s="2"/>
      <c r="D63" s="2"/>
      <c r="E63" s="2"/>
      <c r="F63" s="2" t="str">
        <f t="shared" si="2"/>
        <v/>
      </c>
      <c r="G63" s="6"/>
      <c r="H63" s="2" t="str">
        <f t="shared" si="3"/>
        <v/>
      </c>
      <c r="I63" s="2"/>
    </row>
    <row r="64" spans="1:9" ht="14.5" customHeight="1" x14ac:dyDescent="0.3">
      <c r="A64" s="2"/>
      <c r="B64" s="2"/>
      <c r="C64" s="2"/>
      <c r="D64" s="2"/>
      <c r="E64" s="2"/>
      <c r="F64" s="2" t="str">
        <f t="shared" si="2"/>
        <v/>
      </c>
      <c r="G64" s="6"/>
      <c r="H64" s="2" t="str">
        <f t="shared" si="3"/>
        <v/>
      </c>
      <c r="I64" s="2"/>
    </row>
    <row r="65" spans="1:9" ht="14.5" customHeight="1" x14ac:dyDescent="0.3">
      <c r="A65" s="2"/>
      <c r="B65" s="2"/>
      <c r="C65" s="2"/>
      <c r="D65" s="2"/>
      <c r="E65" s="2"/>
      <c r="F65" s="2" t="str">
        <f t="shared" si="2"/>
        <v/>
      </c>
      <c r="G65" s="6"/>
      <c r="H65" s="2" t="str">
        <f t="shared" si="3"/>
        <v/>
      </c>
      <c r="I65" s="2"/>
    </row>
    <row r="66" spans="1:9" ht="14.5" customHeight="1" x14ac:dyDescent="0.3">
      <c r="A66" s="2"/>
      <c r="B66" s="2"/>
      <c r="C66" s="2"/>
      <c r="D66" s="2"/>
      <c r="E66" s="2"/>
      <c r="F66" s="2" t="str">
        <f t="shared" ref="F66:F97" si="4">IF(OR(D66="",E66=""),"",D66*E66)</f>
        <v/>
      </c>
      <c r="G66" s="6"/>
      <c r="H66" s="2" t="str">
        <f t="shared" ref="H66:H97" si="5">IF(OR(F66="",G66=""),"",F66*60*G66)</f>
        <v/>
      </c>
      <c r="I66" s="2"/>
    </row>
    <row r="67" spans="1:9" ht="14.5" customHeight="1" x14ac:dyDescent="0.3">
      <c r="A67" s="2"/>
      <c r="B67" s="2"/>
      <c r="C67" s="2"/>
      <c r="D67" s="2"/>
      <c r="E67" s="2"/>
      <c r="F67" s="2" t="str">
        <f t="shared" si="4"/>
        <v/>
      </c>
      <c r="G67" s="6"/>
      <c r="H67" s="2" t="str">
        <f t="shared" si="5"/>
        <v/>
      </c>
      <c r="I67" s="2"/>
    </row>
    <row r="68" spans="1:9" ht="14.5" customHeight="1" x14ac:dyDescent="0.3">
      <c r="A68" s="2"/>
      <c r="B68" s="2"/>
      <c r="C68" s="2"/>
      <c r="D68" s="2"/>
      <c r="E68" s="2"/>
      <c r="F68" s="2" t="str">
        <f t="shared" si="4"/>
        <v/>
      </c>
      <c r="G68" s="6"/>
      <c r="H68" s="2" t="str">
        <f t="shared" si="5"/>
        <v/>
      </c>
      <c r="I68" s="2"/>
    </row>
    <row r="69" spans="1:9" ht="14.5" customHeight="1" x14ac:dyDescent="0.3">
      <c r="A69" s="2"/>
      <c r="B69" s="2"/>
      <c r="C69" s="2"/>
      <c r="D69" s="2"/>
      <c r="E69" s="2"/>
      <c r="F69" s="2" t="str">
        <f t="shared" si="4"/>
        <v/>
      </c>
      <c r="G69" s="6"/>
      <c r="H69" s="2" t="str">
        <f t="shared" si="5"/>
        <v/>
      </c>
      <c r="I69" s="2"/>
    </row>
    <row r="70" spans="1:9" ht="14.5" customHeight="1" x14ac:dyDescent="0.3">
      <c r="A70" s="2"/>
      <c r="B70" s="2"/>
      <c r="C70" s="2"/>
      <c r="D70" s="2"/>
      <c r="E70" s="2"/>
      <c r="F70" s="2" t="str">
        <f t="shared" si="4"/>
        <v/>
      </c>
      <c r="G70" s="6"/>
      <c r="H70" s="2" t="str">
        <f t="shared" si="5"/>
        <v/>
      </c>
      <c r="I70" s="2"/>
    </row>
    <row r="71" spans="1:9" ht="14.5" customHeight="1" x14ac:dyDescent="0.3">
      <c r="A71" s="2"/>
      <c r="B71" s="2"/>
      <c r="C71" s="2"/>
      <c r="D71" s="2"/>
      <c r="E71" s="2"/>
      <c r="F71" s="2" t="str">
        <f t="shared" si="4"/>
        <v/>
      </c>
      <c r="G71" s="6"/>
      <c r="H71" s="2" t="str">
        <f t="shared" si="5"/>
        <v/>
      </c>
      <c r="I71" s="2"/>
    </row>
    <row r="72" spans="1:9" ht="14.5" customHeight="1" x14ac:dyDescent="0.3">
      <c r="A72" s="2"/>
      <c r="B72" s="2"/>
      <c r="C72" s="2"/>
      <c r="D72" s="2"/>
      <c r="E72" s="2"/>
      <c r="F72" s="2" t="str">
        <f t="shared" si="4"/>
        <v/>
      </c>
      <c r="G72" s="6"/>
      <c r="H72" s="2" t="str">
        <f t="shared" si="5"/>
        <v/>
      </c>
      <c r="I72" s="2"/>
    </row>
    <row r="73" spans="1:9" ht="14.5" customHeight="1" x14ac:dyDescent="0.3">
      <c r="A73" s="2"/>
      <c r="B73" s="2"/>
      <c r="C73" s="2"/>
      <c r="D73" s="2"/>
      <c r="E73" s="2"/>
      <c r="F73" s="2" t="str">
        <f t="shared" si="4"/>
        <v/>
      </c>
      <c r="G73" s="6"/>
      <c r="H73" s="2" t="str">
        <f t="shared" si="5"/>
        <v/>
      </c>
      <c r="I73" s="2"/>
    </row>
    <row r="74" spans="1:9" ht="14.5" customHeight="1" x14ac:dyDescent="0.3">
      <c r="A74" s="2"/>
      <c r="B74" s="2"/>
      <c r="C74" s="2"/>
      <c r="D74" s="2"/>
      <c r="E74" s="2"/>
      <c r="F74" s="2" t="str">
        <f t="shared" si="4"/>
        <v/>
      </c>
      <c r="G74" s="6"/>
      <c r="H74" s="2" t="str">
        <f t="shared" si="5"/>
        <v/>
      </c>
      <c r="I74" s="2"/>
    </row>
    <row r="75" spans="1:9" ht="14.5" customHeight="1" x14ac:dyDescent="0.3">
      <c r="A75" s="2"/>
      <c r="B75" s="2"/>
      <c r="C75" s="2"/>
      <c r="D75" s="2"/>
      <c r="E75" s="2"/>
      <c r="F75" s="2" t="str">
        <f t="shared" si="4"/>
        <v/>
      </c>
      <c r="G75" s="6"/>
      <c r="H75" s="2" t="str">
        <f t="shared" si="5"/>
        <v/>
      </c>
      <c r="I75" s="2"/>
    </row>
    <row r="76" spans="1:9" ht="14.5" customHeight="1" x14ac:dyDescent="0.3">
      <c r="A76" s="2"/>
      <c r="B76" s="2"/>
      <c r="C76" s="2"/>
      <c r="D76" s="2"/>
      <c r="E76" s="2"/>
      <c r="F76" s="2" t="str">
        <f t="shared" si="4"/>
        <v/>
      </c>
      <c r="G76" s="6"/>
      <c r="H76" s="2" t="str">
        <f t="shared" si="5"/>
        <v/>
      </c>
      <c r="I76" s="2"/>
    </row>
    <row r="77" spans="1:9" ht="14.5" customHeight="1" x14ac:dyDescent="0.3">
      <c r="A77" s="2"/>
      <c r="B77" s="2"/>
      <c r="C77" s="2"/>
      <c r="D77" s="2"/>
      <c r="E77" s="2"/>
      <c r="F77" s="2" t="str">
        <f t="shared" si="4"/>
        <v/>
      </c>
      <c r="G77" s="6"/>
      <c r="H77" s="2" t="str">
        <f t="shared" si="5"/>
        <v/>
      </c>
      <c r="I77" s="2"/>
    </row>
    <row r="78" spans="1:9" ht="14.5" customHeight="1" x14ac:dyDescent="0.3">
      <c r="A78" s="2"/>
      <c r="B78" s="2"/>
      <c r="C78" s="2"/>
      <c r="D78" s="2"/>
      <c r="E78" s="2"/>
      <c r="F78" s="2" t="str">
        <f t="shared" si="4"/>
        <v/>
      </c>
      <c r="G78" s="6"/>
      <c r="H78" s="2" t="str">
        <f t="shared" si="5"/>
        <v/>
      </c>
      <c r="I78" s="2"/>
    </row>
    <row r="79" spans="1:9" ht="14.5" customHeight="1" x14ac:dyDescent="0.3">
      <c r="A79" s="2"/>
      <c r="B79" s="2"/>
      <c r="C79" s="2"/>
      <c r="D79" s="2"/>
      <c r="E79" s="2"/>
      <c r="F79" s="2" t="str">
        <f t="shared" si="4"/>
        <v/>
      </c>
      <c r="G79" s="6"/>
      <c r="H79" s="2" t="str">
        <f t="shared" si="5"/>
        <v/>
      </c>
      <c r="I79" s="2"/>
    </row>
    <row r="80" spans="1:9" ht="14.5" customHeight="1" x14ac:dyDescent="0.3">
      <c r="A80" s="2"/>
      <c r="B80" s="2"/>
      <c r="C80" s="2"/>
      <c r="D80" s="2"/>
      <c r="E80" s="2"/>
      <c r="F80" s="2" t="str">
        <f t="shared" si="4"/>
        <v/>
      </c>
      <c r="G80" s="6"/>
      <c r="H80" s="2" t="str">
        <f t="shared" si="5"/>
        <v/>
      </c>
      <c r="I80" s="2"/>
    </row>
    <row r="81" spans="1:9" ht="14.5" customHeight="1" x14ac:dyDescent="0.3">
      <c r="A81" s="2"/>
      <c r="B81" s="2"/>
      <c r="C81" s="2"/>
      <c r="D81" s="2"/>
      <c r="E81" s="2"/>
      <c r="F81" s="2" t="str">
        <f t="shared" si="4"/>
        <v/>
      </c>
      <c r="G81" s="6"/>
      <c r="H81" s="2" t="str">
        <f t="shared" si="5"/>
        <v/>
      </c>
      <c r="I81" s="2"/>
    </row>
    <row r="82" spans="1:9" ht="14.5" customHeight="1" x14ac:dyDescent="0.3">
      <c r="A82" s="2"/>
      <c r="B82" s="2"/>
      <c r="C82" s="2"/>
      <c r="D82" s="2"/>
      <c r="E82" s="2"/>
      <c r="F82" s="2" t="str">
        <f t="shared" si="4"/>
        <v/>
      </c>
      <c r="G82" s="6"/>
      <c r="H82" s="2" t="str">
        <f t="shared" si="5"/>
        <v/>
      </c>
      <c r="I82" s="2"/>
    </row>
    <row r="83" spans="1:9" ht="14.5" customHeight="1" x14ac:dyDescent="0.3">
      <c r="A83" s="2"/>
      <c r="B83" s="2"/>
      <c r="C83" s="2"/>
      <c r="D83" s="2"/>
      <c r="E83" s="2"/>
      <c r="F83" s="2" t="str">
        <f t="shared" si="4"/>
        <v/>
      </c>
      <c r="G83" s="6"/>
      <c r="H83" s="2" t="str">
        <f t="shared" si="5"/>
        <v/>
      </c>
      <c r="I83" s="2"/>
    </row>
    <row r="84" spans="1:9" ht="14.5" customHeight="1" x14ac:dyDescent="0.3">
      <c r="A84" s="2"/>
      <c r="B84" s="2"/>
      <c r="C84" s="2"/>
      <c r="D84" s="2"/>
      <c r="E84" s="2"/>
      <c r="F84" s="2" t="str">
        <f t="shared" si="4"/>
        <v/>
      </c>
      <c r="G84" s="6"/>
      <c r="H84" s="2" t="str">
        <f t="shared" si="5"/>
        <v/>
      </c>
      <c r="I84" s="2"/>
    </row>
    <row r="85" spans="1:9" ht="14.5" customHeight="1" x14ac:dyDescent="0.3">
      <c r="A85" s="2"/>
      <c r="B85" s="2"/>
      <c r="C85" s="2"/>
      <c r="D85" s="2"/>
      <c r="E85" s="2"/>
      <c r="F85" s="2" t="str">
        <f t="shared" si="4"/>
        <v/>
      </c>
      <c r="G85" s="6"/>
      <c r="H85" s="2" t="str">
        <f t="shared" si="5"/>
        <v/>
      </c>
      <c r="I85" s="2"/>
    </row>
    <row r="86" spans="1:9" ht="14.5" customHeight="1" x14ac:dyDescent="0.3">
      <c r="A86" s="2"/>
      <c r="B86" s="2"/>
      <c r="C86" s="2"/>
      <c r="D86" s="2"/>
      <c r="E86" s="2"/>
      <c r="F86" s="2" t="str">
        <f t="shared" si="4"/>
        <v/>
      </c>
      <c r="G86" s="6"/>
      <c r="H86" s="2" t="str">
        <f t="shared" si="5"/>
        <v/>
      </c>
      <c r="I86" s="2"/>
    </row>
    <row r="87" spans="1:9" ht="14.5" customHeight="1" x14ac:dyDescent="0.3">
      <c r="A87" s="2"/>
      <c r="B87" s="2"/>
      <c r="C87" s="2"/>
      <c r="D87" s="2"/>
      <c r="E87" s="2"/>
      <c r="F87" s="2" t="str">
        <f t="shared" si="4"/>
        <v/>
      </c>
      <c r="G87" s="6"/>
      <c r="H87" s="2" t="str">
        <f t="shared" si="5"/>
        <v/>
      </c>
      <c r="I87" s="2"/>
    </row>
    <row r="88" spans="1:9" ht="14.5" customHeight="1" x14ac:dyDescent="0.3">
      <c r="A88" s="2"/>
      <c r="B88" s="2"/>
      <c r="C88" s="2"/>
      <c r="D88" s="2"/>
      <c r="E88" s="2"/>
      <c r="F88" s="2" t="str">
        <f t="shared" si="4"/>
        <v/>
      </c>
      <c r="G88" s="6"/>
      <c r="H88" s="2" t="str">
        <f t="shared" si="5"/>
        <v/>
      </c>
      <c r="I88" s="2"/>
    </row>
    <row r="89" spans="1:9" ht="14.5" customHeight="1" x14ac:dyDescent="0.3">
      <c r="A89" s="2"/>
      <c r="B89" s="2"/>
      <c r="C89" s="2"/>
      <c r="D89" s="2"/>
      <c r="E89" s="2"/>
      <c r="F89" s="2" t="str">
        <f t="shared" si="4"/>
        <v/>
      </c>
      <c r="G89" s="6"/>
      <c r="H89" s="2" t="str">
        <f t="shared" si="5"/>
        <v/>
      </c>
      <c r="I89" s="2"/>
    </row>
    <row r="90" spans="1:9" ht="14.5" customHeight="1" x14ac:dyDescent="0.3">
      <c r="A90" s="2"/>
      <c r="B90" s="2"/>
      <c r="C90" s="2"/>
      <c r="D90" s="2"/>
      <c r="E90" s="2"/>
      <c r="F90" s="2" t="str">
        <f t="shared" si="4"/>
        <v/>
      </c>
      <c r="G90" s="6"/>
      <c r="H90" s="2" t="str">
        <f t="shared" si="5"/>
        <v/>
      </c>
      <c r="I90" s="2"/>
    </row>
    <row r="91" spans="1:9" ht="14.5" customHeight="1" x14ac:dyDescent="0.3">
      <c r="A91" s="2"/>
      <c r="B91" s="2"/>
      <c r="C91" s="2"/>
      <c r="D91" s="2"/>
      <c r="E91" s="2"/>
      <c r="F91" s="2" t="str">
        <f t="shared" si="4"/>
        <v/>
      </c>
      <c r="G91" s="6"/>
      <c r="H91" s="2" t="str">
        <f t="shared" si="5"/>
        <v/>
      </c>
      <c r="I91" s="2"/>
    </row>
    <row r="92" spans="1:9" ht="14.5" customHeight="1" x14ac:dyDescent="0.3">
      <c r="A92" s="2"/>
      <c r="B92" s="2"/>
      <c r="C92" s="2"/>
      <c r="D92" s="2"/>
      <c r="E92" s="2"/>
      <c r="F92" s="2" t="str">
        <f t="shared" si="4"/>
        <v/>
      </c>
      <c r="G92" s="6"/>
      <c r="H92" s="2" t="str">
        <f t="shared" si="5"/>
        <v/>
      </c>
      <c r="I92" s="2"/>
    </row>
    <row r="93" spans="1:9" ht="14.5" customHeight="1" x14ac:dyDescent="0.3">
      <c r="A93" s="2"/>
      <c r="B93" s="2"/>
      <c r="C93" s="2"/>
      <c r="D93" s="2"/>
      <c r="E93" s="2"/>
      <c r="F93" s="2" t="str">
        <f t="shared" si="4"/>
        <v/>
      </c>
      <c r="G93" s="6"/>
      <c r="H93" s="2" t="str">
        <f t="shared" si="5"/>
        <v/>
      </c>
      <c r="I93" s="2"/>
    </row>
    <row r="94" spans="1:9" ht="14.5" customHeight="1" x14ac:dyDescent="0.3">
      <c r="A94" s="2"/>
      <c r="B94" s="2"/>
      <c r="C94" s="2"/>
      <c r="D94" s="2"/>
      <c r="E94" s="2"/>
      <c r="F94" s="2" t="str">
        <f t="shared" si="4"/>
        <v/>
      </c>
      <c r="G94" s="6"/>
      <c r="H94" s="2" t="str">
        <f t="shared" si="5"/>
        <v/>
      </c>
      <c r="I94" s="2"/>
    </row>
    <row r="95" spans="1:9" ht="14.5" customHeight="1" x14ac:dyDescent="0.3">
      <c r="A95" s="2"/>
      <c r="B95" s="2"/>
      <c r="C95" s="2"/>
      <c r="D95" s="2"/>
      <c r="E95" s="2"/>
      <c r="F95" s="2" t="str">
        <f t="shared" si="4"/>
        <v/>
      </c>
      <c r="G95" s="6"/>
      <c r="H95" s="2" t="str">
        <f t="shared" si="5"/>
        <v/>
      </c>
      <c r="I95" s="2"/>
    </row>
    <row r="96" spans="1:9" ht="14.5" customHeight="1" x14ac:dyDescent="0.3">
      <c r="A96" s="2"/>
      <c r="B96" s="2"/>
      <c r="C96" s="2"/>
      <c r="D96" s="2"/>
      <c r="E96" s="2"/>
      <c r="F96" s="2" t="str">
        <f t="shared" si="4"/>
        <v/>
      </c>
      <c r="G96" s="6"/>
      <c r="H96" s="2" t="str">
        <f t="shared" si="5"/>
        <v/>
      </c>
      <c r="I96" s="2"/>
    </row>
    <row r="97" spans="1:9" ht="14.5" customHeight="1" x14ac:dyDescent="0.3">
      <c r="A97" s="2"/>
      <c r="B97" s="2"/>
      <c r="C97" s="2"/>
      <c r="D97" s="2"/>
      <c r="E97" s="2"/>
      <c r="F97" s="2" t="str">
        <f t="shared" si="4"/>
        <v/>
      </c>
      <c r="G97" s="6"/>
      <c r="H97" s="2" t="str">
        <f t="shared" si="5"/>
        <v/>
      </c>
      <c r="I97" s="2"/>
    </row>
    <row r="98" spans="1:9" ht="14.5" customHeight="1" x14ac:dyDescent="0.3">
      <c r="A98" s="2"/>
      <c r="B98" s="2"/>
      <c r="C98" s="2"/>
      <c r="D98" s="2"/>
      <c r="E98" s="2"/>
      <c r="F98" s="2" t="str">
        <f t="shared" ref="F98:F129" si="6">IF(OR(D98="",E98=""),"",D98*E98)</f>
        <v/>
      </c>
      <c r="G98" s="6"/>
      <c r="H98" s="2" t="str">
        <f t="shared" ref="H98:H129" si="7">IF(OR(F98="",G98=""),"",F98*60*G98)</f>
        <v/>
      </c>
      <c r="I98" s="2"/>
    </row>
    <row r="99" spans="1:9" ht="14.5" customHeight="1" x14ac:dyDescent="0.3">
      <c r="A99" s="2"/>
      <c r="B99" s="2"/>
      <c r="C99" s="2"/>
      <c r="D99" s="2"/>
      <c r="E99" s="2"/>
      <c r="F99" s="2" t="str">
        <f t="shared" si="6"/>
        <v/>
      </c>
      <c r="G99" s="6"/>
      <c r="H99" s="2" t="str">
        <f t="shared" si="7"/>
        <v/>
      </c>
      <c r="I99" s="2"/>
    </row>
    <row r="100" spans="1:9" ht="14.5" customHeight="1" x14ac:dyDescent="0.3">
      <c r="A100" s="2"/>
      <c r="B100" s="2"/>
      <c r="C100" s="2"/>
      <c r="D100" s="2"/>
      <c r="E100" s="2"/>
      <c r="F100" s="2" t="str">
        <f t="shared" si="6"/>
        <v/>
      </c>
      <c r="G100" s="6"/>
      <c r="H100" s="2" t="str">
        <f t="shared" si="7"/>
        <v/>
      </c>
      <c r="I100" s="2"/>
    </row>
    <row r="101" spans="1:9" ht="14.5" customHeight="1" x14ac:dyDescent="0.3">
      <c r="A101" s="2"/>
      <c r="B101" s="2"/>
      <c r="C101" s="2"/>
      <c r="D101" s="2"/>
      <c r="E101" s="2"/>
      <c r="F101" s="2" t="str">
        <f t="shared" si="6"/>
        <v/>
      </c>
      <c r="G101" s="6"/>
      <c r="H101" s="2" t="str">
        <f t="shared" si="7"/>
        <v/>
      </c>
      <c r="I101" s="2"/>
    </row>
    <row r="102" spans="1:9" ht="14.5" customHeight="1" x14ac:dyDescent="0.3">
      <c r="A102" s="2"/>
      <c r="B102" s="2"/>
      <c r="C102" s="2"/>
      <c r="D102" s="2"/>
      <c r="E102" s="2"/>
      <c r="F102" s="2" t="str">
        <f t="shared" si="6"/>
        <v/>
      </c>
      <c r="G102" s="6"/>
      <c r="H102" s="2" t="str">
        <f t="shared" si="7"/>
        <v/>
      </c>
      <c r="I102" s="2"/>
    </row>
    <row r="103" spans="1:9" ht="14.5" customHeight="1" x14ac:dyDescent="0.3">
      <c r="A103" s="2"/>
      <c r="B103" s="2"/>
      <c r="C103" s="2"/>
      <c r="D103" s="2"/>
      <c r="E103" s="2"/>
      <c r="F103" s="2" t="str">
        <f t="shared" si="6"/>
        <v/>
      </c>
      <c r="G103" s="6"/>
      <c r="H103" s="2" t="str">
        <f t="shared" si="7"/>
        <v/>
      </c>
      <c r="I103" s="2"/>
    </row>
    <row r="104" spans="1:9" ht="14.5" customHeight="1" x14ac:dyDescent="0.3">
      <c r="A104" s="2"/>
      <c r="B104" s="2"/>
      <c r="C104" s="2"/>
      <c r="D104" s="2"/>
      <c r="E104" s="2"/>
      <c r="F104" s="2" t="str">
        <f t="shared" si="6"/>
        <v/>
      </c>
      <c r="G104" s="6"/>
      <c r="H104" s="2" t="str">
        <f t="shared" si="7"/>
        <v/>
      </c>
      <c r="I104" s="2"/>
    </row>
    <row r="105" spans="1:9" ht="14.5" customHeight="1" x14ac:dyDescent="0.3">
      <c r="A105" s="2"/>
      <c r="B105" s="2"/>
      <c r="C105" s="2"/>
      <c r="D105" s="2"/>
      <c r="E105" s="2"/>
      <c r="F105" s="2" t="str">
        <f t="shared" si="6"/>
        <v/>
      </c>
      <c r="G105" s="6"/>
      <c r="H105" s="2" t="str">
        <f t="shared" si="7"/>
        <v/>
      </c>
      <c r="I105" s="2"/>
    </row>
    <row r="106" spans="1:9" ht="14.5" customHeight="1" x14ac:dyDescent="0.3">
      <c r="A106" s="2"/>
      <c r="B106" s="2"/>
      <c r="C106" s="2"/>
      <c r="D106" s="2"/>
      <c r="E106" s="2"/>
      <c r="F106" s="2" t="str">
        <f t="shared" si="6"/>
        <v/>
      </c>
      <c r="G106" s="6"/>
      <c r="H106" s="2" t="str">
        <f t="shared" si="7"/>
        <v/>
      </c>
      <c r="I106" s="2"/>
    </row>
    <row r="107" spans="1:9" ht="14.5" customHeight="1" x14ac:dyDescent="0.3">
      <c r="A107" s="2"/>
      <c r="B107" s="2"/>
      <c r="C107" s="2"/>
      <c r="D107" s="2"/>
      <c r="E107" s="2"/>
      <c r="F107" s="2" t="str">
        <f t="shared" si="6"/>
        <v/>
      </c>
      <c r="G107" s="6"/>
      <c r="H107" s="2" t="str">
        <f t="shared" si="7"/>
        <v/>
      </c>
      <c r="I107" s="2"/>
    </row>
    <row r="108" spans="1:9" ht="14.5" customHeight="1" x14ac:dyDescent="0.3">
      <c r="A108" s="2"/>
      <c r="B108" s="2"/>
      <c r="C108" s="2"/>
      <c r="D108" s="2"/>
      <c r="E108" s="2"/>
      <c r="F108" s="2" t="str">
        <f t="shared" si="6"/>
        <v/>
      </c>
      <c r="G108" s="6"/>
      <c r="H108" s="2" t="str">
        <f t="shared" si="7"/>
        <v/>
      </c>
      <c r="I108" s="2"/>
    </row>
    <row r="109" spans="1:9" ht="14.5" customHeight="1" x14ac:dyDescent="0.3">
      <c r="A109" s="2"/>
      <c r="B109" s="2"/>
      <c r="C109" s="2"/>
      <c r="D109" s="2"/>
      <c r="E109" s="2"/>
      <c r="F109" s="2" t="str">
        <f t="shared" si="6"/>
        <v/>
      </c>
      <c r="G109" s="6"/>
      <c r="H109" s="2" t="str">
        <f t="shared" si="7"/>
        <v/>
      </c>
      <c r="I109" s="2"/>
    </row>
    <row r="110" spans="1:9" ht="14.5" customHeight="1" x14ac:dyDescent="0.3">
      <c r="A110" s="2"/>
      <c r="B110" s="2"/>
      <c r="C110" s="2"/>
      <c r="D110" s="2"/>
      <c r="E110" s="2"/>
      <c r="F110" s="2" t="str">
        <f t="shared" si="6"/>
        <v/>
      </c>
      <c r="G110" s="6"/>
      <c r="H110" s="2" t="str">
        <f t="shared" si="7"/>
        <v/>
      </c>
      <c r="I110" s="2"/>
    </row>
    <row r="111" spans="1:9" ht="14.5" customHeight="1" x14ac:dyDescent="0.3">
      <c r="A111" s="2"/>
      <c r="B111" s="2"/>
      <c r="C111" s="2"/>
      <c r="D111" s="2"/>
      <c r="E111" s="2"/>
      <c r="F111" s="2" t="str">
        <f t="shared" si="6"/>
        <v/>
      </c>
      <c r="G111" s="6"/>
      <c r="H111" s="2" t="str">
        <f t="shared" si="7"/>
        <v/>
      </c>
      <c r="I111" s="2"/>
    </row>
    <row r="112" spans="1:9" ht="14.5" customHeight="1" x14ac:dyDescent="0.3">
      <c r="A112" s="2"/>
      <c r="B112" s="2"/>
      <c r="C112" s="2"/>
      <c r="D112" s="2"/>
      <c r="E112" s="2"/>
      <c r="F112" s="2" t="str">
        <f t="shared" si="6"/>
        <v/>
      </c>
      <c r="G112" s="6"/>
      <c r="H112" s="2" t="str">
        <f t="shared" si="7"/>
        <v/>
      </c>
      <c r="I112" s="2"/>
    </row>
    <row r="113" spans="1:9" ht="14.5" customHeight="1" x14ac:dyDescent="0.3">
      <c r="A113" s="2"/>
      <c r="B113" s="2"/>
      <c r="C113" s="2"/>
      <c r="D113" s="2"/>
      <c r="E113" s="2"/>
      <c r="F113" s="2" t="str">
        <f t="shared" si="6"/>
        <v/>
      </c>
      <c r="G113" s="6"/>
      <c r="H113" s="2" t="str">
        <f t="shared" si="7"/>
        <v/>
      </c>
      <c r="I113" s="2"/>
    </row>
    <row r="114" spans="1:9" ht="14.5" customHeight="1" x14ac:dyDescent="0.3">
      <c r="A114" s="2"/>
      <c r="B114" s="2"/>
      <c r="C114" s="2"/>
      <c r="D114" s="2"/>
      <c r="E114" s="2"/>
      <c r="F114" s="2" t="str">
        <f t="shared" si="6"/>
        <v/>
      </c>
      <c r="G114" s="6"/>
      <c r="H114" s="2" t="str">
        <f t="shared" si="7"/>
        <v/>
      </c>
      <c r="I114" s="2"/>
    </row>
    <row r="115" spans="1:9" ht="14.5" customHeight="1" x14ac:dyDescent="0.3">
      <c r="A115" s="2"/>
      <c r="B115" s="2"/>
      <c r="C115" s="2"/>
      <c r="D115" s="2"/>
      <c r="E115" s="2"/>
      <c r="F115" s="2" t="str">
        <f t="shared" si="6"/>
        <v/>
      </c>
      <c r="G115" s="6"/>
      <c r="H115" s="2" t="str">
        <f t="shared" si="7"/>
        <v/>
      </c>
      <c r="I115" s="2"/>
    </row>
    <row r="116" spans="1:9" ht="14.5" customHeight="1" x14ac:dyDescent="0.3">
      <c r="A116" s="2"/>
      <c r="B116" s="2"/>
      <c r="C116" s="2"/>
      <c r="D116" s="2"/>
      <c r="E116" s="2"/>
      <c r="F116" s="2" t="str">
        <f t="shared" si="6"/>
        <v/>
      </c>
      <c r="G116" s="6"/>
      <c r="H116" s="2" t="str">
        <f t="shared" si="7"/>
        <v/>
      </c>
      <c r="I116" s="2"/>
    </row>
    <row r="117" spans="1:9" ht="14.5" customHeight="1" x14ac:dyDescent="0.3">
      <c r="A117" s="2"/>
      <c r="B117" s="2"/>
      <c r="C117" s="2"/>
      <c r="D117" s="2"/>
      <c r="E117" s="2"/>
      <c r="F117" s="2" t="str">
        <f t="shared" si="6"/>
        <v/>
      </c>
      <c r="G117" s="6"/>
      <c r="H117" s="2" t="str">
        <f t="shared" si="7"/>
        <v/>
      </c>
      <c r="I117" s="2"/>
    </row>
    <row r="118" spans="1:9" ht="14.5" customHeight="1" x14ac:dyDescent="0.3">
      <c r="A118" s="2"/>
      <c r="B118" s="2"/>
      <c r="C118" s="2"/>
      <c r="D118" s="2"/>
      <c r="E118" s="2"/>
      <c r="F118" s="2" t="str">
        <f t="shared" si="6"/>
        <v/>
      </c>
      <c r="G118" s="6"/>
      <c r="H118" s="2" t="str">
        <f t="shared" si="7"/>
        <v/>
      </c>
      <c r="I118" s="2"/>
    </row>
    <row r="119" spans="1:9" ht="14.5" customHeight="1" x14ac:dyDescent="0.3">
      <c r="A119" s="2"/>
      <c r="B119" s="2"/>
      <c r="C119" s="2"/>
      <c r="D119" s="2"/>
      <c r="E119" s="2"/>
      <c r="F119" s="2" t="str">
        <f t="shared" si="6"/>
        <v/>
      </c>
      <c r="G119" s="6"/>
      <c r="H119" s="2" t="str">
        <f t="shared" si="7"/>
        <v/>
      </c>
      <c r="I119" s="2"/>
    </row>
    <row r="120" spans="1:9" ht="14.5" customHeight="1" x14ac:dyDescent="0.3">
      <c r="A120" s="2"/>
      <c r="B120" s="2"/>
      <c r="C120" s="2"/>
      <c r="D120" s="2"/>
      <c r="E120" s="2"/>
      <c r="F120" s="2" t="str">
        <f t="shared" si="6"/>
        <v/>
      </c>
      <c r="G120" s="6"/>
      <c r="H120" s="2" t="str">
        <f t="shared" si="7"/>
        <v/>
      </c>
      <c r="I120" s="2"/>
    </row>
    <row r="121" spans="1:9" ht="14.5" customHeight="1" x14ac:dyDescent="0.3">
      <c r="A121" s="2"/>
      <c r="B121" s="2"/>
      <c r="C121" s="2"/>
      <c r="D121" s="2"/>
      <c r="E121" s="2"/>
      <c r="F121" s="2" t="str">
        <f t="shared" si="6"/>
        <v/>
      </c>
      <c r="G121" s="6"/>
      <c r="H121" s="2" t="str">
        <f t="shared" si="7"/>
        <v/>
      </c>
      <c r="I121" s="2"/>
    </row>
    <row r="122" spans="1:9" ht="14.5" customHeight="1" x14ac:dyDescent="0.3">
      <c r="A122" s="2"/>
      <c r="B122" s="2"/>
      <c r="C122" s="2"/>
      <c r="D122" s="2"/>
      <c r="E122" s="2"/>
      <c r="F122" s="2" t="str">
        <f t="shared" si="6"/>
        <v/>
      </c>
      <c r="G122" s="6"/>
      <c r="H122" s="2" t="str">
        <f t="shared" si="7"/>
        <v/>
      </c>
      <c r="I122" s="2"/>
    </row>
    <row r="123" spans="1:9" ht="14.5" customHeight="1" x14ac:dyDescent="0.3">
      <c r="A123" s="2"/>
      <c r="B123" s="2"/>
      <c r="C123" s="2"/>
      <c r="D123" s="2"/>
      <c r="E123" s="2"/>
      <c r="F123" s="2" t="str">
        <f t="shared" si="6"/>
        <v/>
      </c>
      <c r="G123" s="6"/>
      <c r="H123" s="2" t="str">
        <f t="shared" si="7"/>
        <v/>
      </c>
      <c r="I123" s="2"/>
    </row>
    <row r="124" spans="1:9" ht="14.5" customHeight="1" x14ac:dyDescent="0.3">
      <c r="A124" s="2"/>
      <c r="B124" s="2"/>
      <c r="C124" s="2"/>
      <c r="D124" s="2"/>
      <c r="E124" s="2"/>
      <c r="F124" s="2" t="str">
        <f t="shared" si="6"/>
        <v/>
      </c>
      <c r="G124" s="6"/>
      <c r="H124" s="2" t="str">
        <f t="shared" si="7"/>
        <v/>
      </c>
      <c r="I124" s="2"/>
    </row>
    <row r="125" spans="1:9" ht="14.5" customHeight="1" x14ac:dyDescent="0.3">
      <c r="A125" s="2"/>
      <c r="B125" s="2"/>
      <c r="C125" s="2"/>
      <c r="D125" s="2"/>
      <c r="E125" s="2"/>
      <c r="F125" s="2" t="str">
        <f t="shared" si="6"/>
        <v/>
      </c>
      <c r="G125" s="6"/>
      <c r="H125" s="2" t="str">
        <f t="shared" si="7"/>
        <v/>
      </c>
      <c r="I125" s="2"/>
    </row>
    <row r="126" spans="1:9" ht="14.5" customHeight="1" x14ac:dyDescent="0.3">
      <c r="A126" s="2"/>
      <c r="B126" s="2"/>
      <c r="C126" s="2"/>
      <c r="D126" s="2"/>
      <c r="E126" s="2"/>
      <c r="F126" s="2" t="str">
        <f t="shared" si="6"/>
        <v/>
      </c>
      <c r="G126" s="6"/>
      <c r="H126" s="2" t="str">
        <f t="shared" si="7"/>
        <v/>
      </c>
      <c r="I126" s="2"/>
    </row>
    <row r="127" spans="1:9" ht="14.5" customHeight="1" x14ac:dyDescent="0.3">
      <c r="A127" s="2"/>
      <c r="B127" s="2"/>
      <c r="C127" s="2"/>
      <c r="D127" s="2"/>
      <c r="E127" s="2"/>
      <c r="F127" s="2" t="str">
        <f t="shared" si="6"/>
        <v/>
      </c>
      <c r="G127" s="6"/>
      <c r="H127" s="2" t="str">
        <f t="shared" si="7"/>
        <v/>
      </c>
      <c r="I127" s="2"/>
    </row>
    <row r="128" spans="1:9" ht="14.5" customHeight="1" x14ac:dyDescent="0.3">
      <c r="A128" s="2"/>
      <c r="B128" s="2"/>
      <c r="C128" s="2"/>
      <c r="D128" s="2"/>
      <c r="E128" s="2"/>
      <c r="F128" s="2" t="str">
        <f t="shared" si="6"/>
        <v/>
      </c>
      <c r="G128" s="6"/>
      <c r="H128" s="2" t="str">
        <f t="shared" si="7"/>
        <v/>
      </c>
      <c r="I128" s="2"/>
    </row>
    <row r="129" spans="1:9" ht="14.5" customHeight="1" x14ac:dyDescent="0.3">
      <c r="A129" s="2"/>
      <c r="B129" s="2"/>
      <c r="C129" s="2"/>
      <c r="D129" s="2"/>
      <c r="E129" s="2"/>
      <c r="F129" s="2" t="str">
        <f t="shared" si="6"/>
        <v/>
      </c>
      <c r="G129" s="6"/>
      <c r="H129" s="2" t="str">
        <f t="shared" si="7"/>
        <v/>
      </c>
      <c r="I129" s="2"/>
    </row>
    <row r="130" spans="1:9" ht="14.5" customHeight="1" x14ac:dyDescent="0.3">
      <c r="A130" s="2"/>
      <c r="B130" s="2"/>
      <c r="C130" s="2"/>
      <c r="D130" s="2"/>
      <c r="E130" s="2"/>
      <c r="F130" s="2" t="str">
        <f t="shared" ref="F130:F161" si="8">IF(OR(D130="",E130=""),"",D130*E130)</f>
        <v/>
      </c>
      <c r="G130" s="6"/>
      <c r="H130" s="2" t="str">
        <f t="shared" ref="H130:H161" si="9">IF(OR(F130="",G130=""),"",F130*60*G130)</f>
        <v/>
      </c>
      <c r="I130" s="2"/>
    </row>
    <row r="131" spans="1:9" ht="14.5" customHeight="1" x14ac:dyDescent="0.3">
      <c r="A131" s="2"/>
      <c r="B131" s="2"/>
      <c r="C131" s="2"/>
      <c r="D131" s="2"/>
      <c r="E131" s="2"/>
      <c r="F131" s="2" t="str">
        <f t="shared" si="8"/>
        <v/>
      </c>
      <c r="G131" s="6"/>
      <c r="H131" s="2" t="str">
        <f t="shared" si="9"/>
        <v/>
      </c>
      <c r="I131" s="2"/>
    </row>
    <row r="132" spans="1:9" ht="14.5" customHeight="1" x14ac:dyDescent="0.3">
      <c r="A132" s="2"/>
      <c r="B132" s="2"/>
      <c r="C132" s="2"/>
      <c r="D132" s="2"/>
      <c r="E132" s="2"/>
      <c r="F132" s="2" t="str">
        <f t="shared" si="8"/>
        <v/>
      </c>
      <c r="G132" s="6"/>
      <c r="H132" s="2" t="str">
        <f t="shared" si="9"/>
        <v/>
      </c>
      <c r="I132" s="2"/>
    </row>
    <row r="133" spans="1:9" ht="14.5" customHeight="1" x14ac:dyDescent="0.3">
      <c r="A133" s="2"/>
      <c r="B133" s="2"/>
      <c r="C133" s="2"/>
      <c r="D133" s="2"/>
      <c r="E133" s="2"/>
      <c r="F133" s="2" t="str">
        <f t="shared" si="8"/>
        <v/>
      </c>
      <c r="G133" s="6"/>
      <c r="H133" s="2" t="str">
        <f t="shared" si="9"/>
        <v/>
      </c>
      <c r="I133" s="2"/>
    </row>
    <row r="134" spans="1:9" ht="14.5" customHeight="1" x14ac:dyDescent="0.3">
      <c r="A134" s="2"/>
      <c r="B134" s="2"/>
      <c r="C134" s="2"/>
      <c r="D134" s="2"/>
      <c r="E134" s="2"/>
      <c r="F134" s="2" t="str">
        <f t="shared" si="8"/>
        <v/>
      </c>
      <c r="G134" s="6"/>
      <c r="H134" s="2" t="str">
        <f t="shared" si="9"/>
        <v/>
      </c>
      <c r="I134" s="2"/>
    </row>
    <row r="135" spans="1:9" ht="14.5" customHeight="1" x14ac:dyDescent="0.3">
      <c r="A135" s="2"/>
      <c r="B135" s="2"/>
      <c r="C135" s="2"/>
      <c r="D135" s="2"/>
      <c r="E135" s="2"/>
      <c r="F135" s="2" t="str">
        <f t="shared" si="8"/>
        <v/>
      </c>
      <c r="G135" s="6"/>
      <c r="H135" s="2" t="str">
        <f t="shared" si="9"/>
        <v/>
      </c>
      <c r="I135" s="2"/>
    </row>
    <row r="136" spans="1:9" ht="14.5" customHeight="1" x14ac:dyDescent="0.3">
      <c r="A136" s="2"/>
      <c r="B136" s="2"/>
      <c r="C136" s="2"/>
      <c r="D136" s="2"/>
      <c r="E136" s="2"/>
      <c r="F136" s="2" t="str">
        <f t="shared" si="8"/>
        <v/>
      </c>
      <c r="G136" s="6"/>
      <c r="H136" s="2" t="str">
        <f t="shared" si="9"/>
        <v/>
      </c>
      <c r="I136" s="2"/>
    </row>
    <row r="137" spans="1:9" ht="14.5" customHeight="1" x14ac:dyDescent="0.3">
      <c r="A137" s="2"/>
      <c r="B137" s="2"/>
      <c r="C137" s="2"/>
      <c r="D137" s="2"/>
      <c r="E137" s="2"/>
      <c r="F137" s="2" t="str">
        <f t="shared" si="8"/>
        <v/>
      </c>
      <c r="G137" s="6"/>
      <c r="H137" s="2" t="str">
        <f t="shared" si="9"/>
        <v/>
      </c>
      <c r="I137" s="2"/>
    </row>
    <row r="138" spans="1:9" ht="14.5" customHeight="1" x14ac:dyDescent="0.3">
      <c r="A138" s="2"/>
      <c r="B138" s="2"/>
      <c r="C138" s="2"/>
      <c r="D138" s="2"/>
      <c r="E138" s="2"/>
      <c r="F138" s="2" t="str">
        <f t="shared" si="8"/>
        <v/>
      </c>
      <c r="G138" s="6"/>
      <c r="H138" s="2" t="str">
        <f t="shared" si="9"/>
        <v/>
      </c>
      <c r="I138" s="2"/>
    </row>
    <row r="139" spans="1:9" ht="14.5" customHeight="1" x14ac:dyDescent="0.3">
      <c r="A139" s="2"/>
      <c r="B139" s="2"/>
      <c r="C139" s="2"/>
      <c r="D139" s="2"/>
      <c r="E139" s="2"/>
      <c r="F139" s="2" t="str">
        <f t="shared" si="8"/>
        <v/>
      </c>
      <c r="G139" s="6"/>
      <c r="H139" s="2" t="str">
        <f t="shared" si="9"/>
        <v/>
      </c>
      <c r="I139" s="2"/>
    </row>
    <row r="140" spans="1:9" ht="14.5" customHeight="1" x14ac:dyDescent="0.3">
      <c r="A140" s="2"/>
      <c r="B140" s="2"/>
      <c r="C140" s="2"/>
      <c r="D140" s="2"/>
      <c r="E140" s="2"/>
      <c r="F140" s="2" t="str">
        <f t="shared" si="8"/>
        <v/>
      </c>
      <c r="G140" s="6"/>
      <c r="H140" s="2" t="str">
        <f t="shared" si="9"/>
        <v/>
      </c>
      <c r="I140" s="2"/>
    </row>
    <row r="141" spans="1:9" ht="14.5" customHeight="1" x14ac:dyDescent="0.3">
      <c r="A141" s="2"/>
      <c r="B141" s="2"/>
      <c r="C141" s="2"/>
      <c r="D141" s="2"/>
      <c r="E141" s="2"/>
      <c r="F141" s="2" t="str">
        <f t="shared" si="8"/>
        <v/>
      </c>
      <c r="G141" s="6"/>
      <c r="H141" s="2" t="str">
        <f t="shared" si="9"/>
        <v/>
      </c>
      <c r="I141" s="2"/>
    </row>
    <row r="142" spans="1:9" ht="14.5" customHeight="1" x14ac:dyDescent="0.3">
      <c r="A142" s="2"/>
      <c r="B142" s="2"/>
      <c r="C142" s="2"/>
      <c r="D142" s="2"/>
      <c r="E142" s="2"/>
      <c r="F142" s="2" t="str">
        <f t="shared" si="8"/>
        <v/>
      </c>
      <c r="G142" s="6"/>
      <c r="H142" s="2" t="str">
        <f t="shared" si="9"/>
        <v/>
      </c>
      <c r="I142" s="2"/>
    </row>
    <row r="143" spans="1:9" ht="14.5" customHeight="1" x14ac:dyDescent="0.3">
      <c r="A143" s="2"/>
      <c r="B143" s="2"/>
      <c r="C143" s="2"/>
      <c r="D143" s="2"/>
      <c r="E143" s="2"/>
      <c r="F143" s="2" t="str">
        <f t="shared" si="8"/>
        <v/>
      </c>
      <c r="G143" s="6"/>
      <c r="H143" s="2" t="str">
        <f t="shared" si="9"/>
        <v/>
      </c>
      <c r="I143" s="2"/>
    </row>
    <row r="144" spans="1:9" ht="14.5" customHeight="1" x14ac:dyDescent="0.3">
      <c r="A144" s="2"/>
      <c r="B144" s="2"/>
      <c r="C144" s="2"/>
      <c r="D144" s="2"/>
      <c r="E144" s="2"/>
      <c r="F144" s="2" t="str">
        <f t="shared" si="8"/>
        <v/>
      </c>
      <c r="G144" s="6"/>
      <c r="H144" s="2" t="str">
        <f t="shared" si="9"/>
        <v/>
      </c>
      <c r="I144" s="2"/>
    </row>
    <row r="145" spans="1:9" ht="14.5" customHeight="1" x14ac:dyDescent="0.3">
      <c r="A145" s="2"/>
      <c r="B145" s="2"/>
      <c r="C145" s="2"/>
      <c r="D145" s="2"/>
      <c r="E145" s="2"/>
      <c r="F145" s="2" t="str">
        <f t="shared" si="8"/>
        <v/>
      </c>
      <c r="G145" s="6"/>
      <c r="H145" s="2" t="str">
        <f t="shared" si="9"/>
        <v/>
      </c>
      <c r="I145" s="2"/>
    </row>
    <row r="146" spans="1:9" ht="14.5" customHeight="1" x14ac:dyDescent="0.3">
      <c r="A146" s="2"/>
      <c r="B146" s="2"/>
      <c r="C146" s="2"/>
      <c r="D146" s="2"/>
      <c r="E146" s="2"/>
      <c r="F146" s="2" t="str">
        <f t="shared" si="8"/>
        <v/>
      </c>
      <c r="G146" s="6"/>
      <c r="H146" s="2" t="str">
        <f t="shared" si="9"/>
        <v/>
      </c>
      <c r="I146" s="2"/>
    </row>
    <row r="147" spans="1:9" ht="14.5" customHeight="1" x14ac:dyDescent="0.3">
      <c r="A147" s="2"/>
      <c r="B147" s="2"/>
      <c r="C147" s="2"/>
      <c r="D147" s="2"/>
      <c r="E147" s="2"/>
      <c r="F147" s="2" t="str">
        <f t="shared" si="8"/>
        <v/>
      </c>
      <c r="G147" s="6"/>
      <c r="H147" s="2" t="str">
        <f t="shared" si="9"/>
        <v/>
      </c>
      <c r="I147" s="2"/>
    </row>
    <row r="148" spans="1:9" ht="14.5" customHeight="1" x14ac:dyDescent="0.3">
      <c r="A148" s="2"/>
      <c r="B148" s="2"/>
      <c r="C148" s="2"/>
      <c r="D148" s="2"/>
      <c r="E148" s="2"/>
      <c r="F148" s="2" t="str">
        <f t="shared" si="8"/>
        <v/>
      </c>
      <c r="G148" s="6"/>
      <c r="H148" s="2" t="str">
        <f t="shared" si="9"/>
        <v/>
      </c>
      <c r="I148" s="2"/>
    </row>
    <row r="149" spans="1:9" ht="14.5" customHeight="1" x14ac:dyDescent="0.3">
      <c r="A149" s="2"/>
      <c r="B149" s="2"/>
      <c r="C149" s="2"/>
      <c r="D149" s="2"/>
      <c r="E149" s="2"/>
      <c r="F149" s="2" t="str">
        <f t="shared" si="8"/>
        <v/>
      </c>
      <c r="G149" s="6"/>
      <c r="H149" s="2" t="str">
        <f t="shared" si="9"/>
        <v/>
      </c>
      <c r="I149" s="2"/>
    </row>
    <row r="150" spans="1:9" ht="14.5" customHeight="1" x14ac:dyDescent="0.3">
      <c r="A150" s="2"/>
      <c r="B150" s="2"/>
      <c r="C150" s="2"/>
      <c r="D150" s="2"/>
      <c r="E150" s="2"/>
      <c r="F150" s="2" t="str">
        <f t="shared" si="8"/>
        <v/>
      </c>
      <c r="G150" s="6"/>
      <c r="H150" s="2" t="str">
        <f t="shared" si="9"/>
        <v/>
      </c>
      <c r="I150" s="2"/>
    </row>
    <row r="151" spans="1:9" ht="14.5" customHeight="1" x14ac:dyDescent="0.3">
      <c r="A151" s="2"/>
      <c r="B151" s="2"/>
      <c r="C151" s="2"/>
      <c r="D151" s="2"/>
      <c r="E151" s="2"/>
      <c r="F151" s="2" t="str">
        <f t="shared" si="8"/>
        <v/>
      </c>
      <c r="G151" s="6"/>
      <c r="H151" s="2" t="str">
        <f t="shared" si="9"/>
        <v/>
      </c>
      <c r="I151" s="2"/>
    </row>
    <row r="152" spans="1:9" ht="14.5" customHeight="1" x14ac:dyDescent="0.3">
      <c r="A152" s="2"/>
      <c r="B152" s="2"/>
      <c r="C152" s="2"/>
      <c r="D152" s="2"/>
      <c r="E152" s="2"/>
      <c r="F152" s="2" t="str">
        <f t="shared" si="8"/>
        <v/>
      </c>
      <c r="G152" s="6"/>
      <c r="H152" s="2" t="str">
        <f t="shared" si="9"/>
        <v/>
      </c>
      <c r="I152" s="2"/>
    </row>
    <row r="153" spans="1:9" ht="14.5" customHeight="1" x14ac:dyDescent="0.3">
      <c r="A153" s="2"/>
      <c r="B153" s="2"/>
      <c r="C153" s="2"/>
      <c r="D153" s="2"/>
      <c r="E153" s="2"/>
      <c r="F153" s="2" t="str">
        <f t="shared" si="8"/>
        <v/>
      </c>
      <c r="G153" s="6"/>
      <c r="H153" s="2" t="str">
        <f t="shared" si="9"/>
        <v/>
      </c>
      <c r="I153" s="2"/>
    </row>
    <row r="154" spans="1:9" ht="14.5" customHeight="1" x14ac:dyDescent="0.3">
      <c r="A154" s="2"/>
      <c r="B154" s="2"/>
      <c r="C154" s="2"/>
      <c r="D154" s="2"/>
      <c r="E154" s="2"/>
      <c r="F154" s="2" t="str">
        <f t="shared" si="8"/>
        <v/>
      </c>
      <c r="G154" s="6"/>
      <c r="H154" s="2" t="str">
        <f t="shared" si="9"/>
        <v/>
      </c>
      <c r="I154" s="2"/>
    </row>
    <row r="155" spans="1:9" ht="14.5" customHeight="1" x14ac:dyDescent="0.3">
      <c r="A155" s="2"/>
      <c r="B155" s="2"/>
      <c r="C155" s="2"/>
      <c r="D155" s="2"/>
      <c r="E155" s="2"/>
      <c r="F155" s="2" t="str">
        <f t="shared" si="8"/>
        <v/>
      </c>
      <c r="G155" s="6"/>
      <c r="H155" s="2" t="str">
        <f t="shared" si="9"/>
        <v/>
      </c>
      <c r="I155" s="2"/>
    </row>
    <row r="156" spans="1:9" ht="14.5" customHeight="1" x14ac:dyDescent="0.3">
      <c r="A156" s="2"/>
      <c r="B156" s="2"/>
      <c r="C156" s="2"/>
      <c r="D156" s="2"/>
      <c r="E156" s="2"/>
      <c r="F156" s="2" t="str">
        <f t="shared" si="8"/>
        <v/>
      </c>
      <c r="G156" s="6"/>
      <c r="H156" s="2" t="str">
        <f t="shared" si="9"/>
        <v/>
      </c>
      <c r="I156" s="2"/>
    </row>
    <row r="157" spans="1:9" ht="14.5" customHeight="1" x14ac:dyDescent="0.3">
      <c r="A157" s="2"/>
      <c r="B157" s="2"/>
      <c r="C157" s="2"/>
      <c r="D157" s="2"/>
      <c r="E157" s="2"/>
      <c r="F157" s="2" t="str">
        <f t="shared" si="8"/>
        <v/>
      </c>
      <c r="G157" s="6"/>
      <c r="H157" s="2" t="str">
        <f t="shared" si="9"/>
        <v/>
      </c>
      <c r="I157" s="2"/>
    </row>
    <row r="158" spans="1:9" ht="14.5" customHeight="1" x14ac:dyDescent="0.3">
      <c r="A158" s="2"/>
      <c r="B158" s="2"/>
      <c r="C158" s="2"/>
      <c r="D158" s="2"/>
      <c r="E158" s="2"/>
      <c r="F158" s="2" t="str">
        <f t="shared" si="8"/>
        <v/>
      </c>
      <c r="G158" s="6"/>
      <c r="H158" s="2" t="str">
        <f t="shared" si="9"/>
        <v/>
      </c>
      <c r="I158" s="2"/>
    </row>
    <row r="159" spans="1:9" ht="14.5" customHeight="1" x14ac:dyDescent="0.3">
      <c r="A159" s="2"/>
      <c r="B159" s="2"/>
      <c r="C159" s="2"/>
      <c r="D159" s="2"/>
      <c r="E159" s="2"/>
      <c r="F159" s="2" t="str">
        <f t="shared" si="8"/>
        <v/>
      </c>
      <c r="G159" s="6"/>
      <c r="H159" s="2" t="str">
        <f t="shared" si="9"/>
        <v/>
      </c>
      <c r="I159" s="2"/>
    </row>
    <row r="160" spans="1:9" ht="14.5" customHeight="1" x14ac:dyDescent="0.3">
      <c r="A160" s="2"/>
      <c r="B160" s="2"/>
      <c r="C160" s="2"/>
      <c r="D160" s="2"/>
      <c r="E160" s="2"/>
      <c r="F160" s="2" t="str">
        <f t="shared" si="8"/>
        <v/>
      </c>
      <c r="G160" s="6"/>
      <c r="H160" s="2" t="str">
        <f t="shared" si="9"/>
        <v/>
      </c>
      <c r="I160" s="2"/>
    </row>
    <row r="161" spans="1:9" ht="14.5" customHeight="1" x14ac:dyDescent="0.3">
      <c r="A161" s="2"/>
      <c r="B161" s="2"/>
      <c r="C161" s="2"/>
      <c r="D161" s="2"/>
      <c r="E161" s="2"/>
      <c r="F161" s="2" t="str">
        <f t="shared" si="8"/>
        <v/>
      </c>
      <c r="G161" s="6"/>
      <c r="H161" s="2" t="str">
        <f t="shared" si="9"/>
        <v/>
      </c>
      <c r="I161" s="2"/>
    </row>
    <row r="162" spans="1:9" ht="14.5" customHeight="1" x14ac:dyDescent="0.3">
      <c r="A162" s="2"/>
      <c r="B162" s="2"/>
      <c r="C162" s="2"/>
      <c r="D162" s="2"/>
      <c r="E162" s="2"/>
      <c r="F162" s="2" t="str">
        <f t="shared" ref="F162:F193" si="10">IF(OR(D162="",E162=""),"",D162*E162)</f>
        <v/>
      </c>
      <c r="G162" s="6"/>
      <c r="H162" s="2" t="str">
        <f t="shared" ref="H162:H193" si="11">IF(OR(F162="",G162=""),"",F162*60*G162)</f>
        <v/>
      </c>
      <c r="I162" s="2"/>
    </row>
    <row r="163" spans="1:9" ht="14.5" customHeight="1" x14ac:dyDescent="0.3">
      <c r="A163" s="2"/>
      <c r="B163" s="2"/>
      <c r="C163" s="2"/>
      <c r="D163" s="2"/>
      <c r="E163" s="2"/>
      <c r="F163" s="2" t="str">
        <f t="shared" si="10"/>
        <v/>
      </c>
      <c r="G163" s="6"/>
      <c r="H163" s="2" t="str">
        <f t="shared" si="11"/>
        <v/>
      </c>
      <c r="I163" s="2"/>
    </row>
    <row r="164" spans="1:9" ht="14.5" customHeight="1" x14ac:dyDescent="0.3">
      <c r="A164" s="2"/>
      <c r="B164" s="2"/>
      <c r="C164" s="2"/>
      <c r="D164" s="2"/>
      <c r="E164" s="2"/>
      <c r="F164" s="2" t="str">
        <f t="shared" si="10"/>
        <v/>
      </c>
      <c r="G164" s="6"/>
      <c r="H164" s="2" t="str">
        <f t="shared" si="11"/>
        <v/>
      </c>
      <c r="I164" s="2"/>
    </row>
    <row r="165" spans="1:9" ht="14.5" customHeight="1" x14ac:dyDescent="0.3">
      <c r="A165" s="2"/>
      <c r="B165" s="2"/>
      <c r="C165" s="2"/>
      <c r="D165" s="2"/>
      <c r="E165" s="2"/>
      <c r="F165" s="2" t="str">
        <f t="shared" si="10"/>
        <v/>
      </c>
      <c r="G165" s="6"/>
      <c r="H165" s="2" t="str">
        <f t="shared" si="11"/>
        <v/>
      </c>
      <c r="I165" s="2"/>
    </row>
    <row r="166" spans="1:9" ht="14.5" customHeight="1" x14ac:dyDescent="0.3">
      <c r="A166" s="2"/>
      <c r="B166" s="2"/>
      <c r="C166" s="2"/>
      <c r="D166" s="2"/>
      <c r="E166" s="2"/>
      <c r="F166" s="2" t="str">
        <f t="shared" si="10"/>
        <v/>
      </c>
      <c r="G166" s="6"/>
      <c r="H166" s="2" t="str">
        <f t="shared" si="11"/>
        <v/>
      </c>
      <c r="I166" s="2"/>
    </row>
    <row r="167" spans="1:9" ht="14.5" customHeight="1" x14ac:dyDescent="0.3">
      <c r="A167" s="2"/>
      <c r="B167" s="2"/>
      <c r="C167" s="2"/>
      <c r="D167" s="2"/>
      <c r="E167" s="2"/>
      <c r="F167" s="2" t="str">
        <f t="shared" si="10"/>
        <v/>
      </c>
      <c r="G167" s="6"/>
      <c r="H167" s="2" t="str">
        <f t="shared" si="11"/>
        <v/>
      </c>
      <c r="I167" s="2"/>
    </row>
    <row r="168" spans="1:9" ht="14.5" customHeight="1" x14ac:dyDescent="0.3">
      <c r="A168" s="2"/>
      <c r="B168" s="2"/>
      <c r="C168" s="2"/>
      <c r="D168" s="2"/>
      <c r="E168" s="2"/>
      <c r="F168" s="2" t="str">
        <f t="shared" si="10"/>
        <v/>
      </c>
      <c r="G168" s="6"/>
      <c r="H168" s="2" t="str">
        <f t="shared" si="11"/>
        <v/>
      </c>
      <c r="I168" s="2"/>
    </row>
    <row r="169" spans="1:9" ht="14.5" customHeight="1" x14ac:dyDescent="0.3">
      <c r="A169" s="2"/>
      <c r="B169" s="2"/>
      <c r="C169" s="2"/>
      <c r="D169" s="2"/>
      <c r="E169" s="2"/>
      <c r="F169" s="2" t="str">
        <f t="shared" si="10"/>
        <v/>
      </c>
      <c r="G169" s="6"/>
      <c r="H169" s="2" t="str">
        <f t="shared" si="11"/>
        <v/>
      </c>
      <c r="I169" s="2"/>
    </row>
    <row r="170" spans="1:9" ht="14.5" customHeight="1" x14ac:dyDescent="0.3">
      <c r="A170" s="2"/>
      <c r="B170" s="2"/>
      <c r="C170" s="2"/>
      <c r="D170" s="2"/>
      <c r="E170" s="2"/>
      <c r="F170" s="2" t="str">
        <f t="shared" si="10"/>
        <v/>
      </c>
      <c r="G170" s="6"/>
      <c r="H170" s="2" t="str">
        <f t="shared" si="11"/>
        <v/>
      </c>
      <c r="I170" s="2"/>
    </row>
    <row r="171" spans="1:9" ht="14.5" customHeight="1" x14ac:dyDescent="0.3">
      <c r="A171" s="2"/>
      <c r="B171" s="2"/>
      <c r="C171" s="2"/>
      <c r="D171" s="2"/>
      <c r="E171" s="2"/>
      <c r="F171" s="2" t="str">
        <f t="shared" si="10"/>
        <v/>
      </c>
      <c r="G171" s="6"/>
      <c r="H171" s="2" t="str">
        <f t="shared" si="11"/>
        <v/>
      </c>
      <c r="I171" s="2"/>
    </row>
    <row r="172" spans="1:9" ht="14.5" customHeight="1" x14ac:dyDescent="0.3">
      <c r="A172" s="2"/>
      <c r="B172" s="2"/>
      <c r="C172" s="2"/>
      <c r="D172" s="2"/>
      <c r="E172" s="2"/>
      <c r="F172" s="2" t="str">
        <f t="shared" si="10"/>
        <v/>
      </c>
      <c r="G172" s="6"/>
      <c r="H172" s="2" t="str">
        <f t="shared" si="11"/>
        <v/>
      </c>
      <c r="I172" s="2"/>
    </row>
    <row r="173" spans="1:9" ht="14.5" customHeight="1" x14ac:dyDescent="0.3">
      <c r="A173" s="2"/>
      <c r="B173" s="2"/>
      <c r="C173" s="2"/>
      <c r="D173" s="2"/>
      <c r="E173" s="2"/>
      <c r="F173" s="2" t="str">
        <f t="shared" si="10"/>
        <v/>
      </c>
      <c r="G173" s="6"/>
      <c r="H173" s="2" t="str">
        <f t="shared" si="11"/>
        <v/>
      </c>
      <c r="I173" s="2"/>
    </row>
    <row r="174" spans="1:9" ht="14.5" customHeight="1" x14ac:dyDescent="0.3">
      <c r="A174" s="2"/>
      <c r="B174" s="2"/>
      <c r="C174" s="2"/>
      <c r="D174" s="2"/>
      <c r="E174" s="2"/>
      <c r="F174" s="2" t="str">
        <f t="shared" si="10"/>
        <v/>
      </c>
      <c r="G174" s="6"/>
      <c r="H174" s="2" t="str">
        <f t="shared" si="11"/>
        <v/>
      </c>
      <c r="I174" s="2"/>
    </row>
    <row r="175" spans="1:9" ht="14.5" customHeight="1" x14ac:dyDescent="0.3">
      <c r="A175" s="2"/>
      <c r="B175" s="2"/>
      <c r="C175" s="2"/>
      <c r="D175" s="2"/>
      <c r="E175" s="2"/>
      <c r="F175" s="2" t="str">
        <f t="shared" si="10"/>
        <v/>
      </c>
      <c r="G175" s="6"/>
      <c r="H175" s="2" t="str">
        <f t="shared" si="11"/>
        <v/>
      </c>
      <c r="I175" s="2"/>
    </row>
    <row r="176" spans="1:9" ht="14.5" customHeight="1" x14ac:dyDescent="0.3">
      <c r="A176" s="2"/>
      <c r="B176" s="2"/>
      <c r="C176" s="2"/>
      <c r="D176" s="2"/>
      <c r="E176" s="2"/>
      <c r="F176" s="2" t="str">
        <f t="shared" si="10"/>
        <v/>
      </c>
      <c r="G176" s="6"/>
      <c r="H176" s="2" t="str">
        <f t="shared" si="11"/>
        <v/>
      </c>
      <c r="I176" s="2"/>
    </row>
    <row r="177" spans="1:9" ht="14.5" customHeight="1" x14ac:dyDescent="0.3">
      <c r="A177" s="2"/>
      <c r="B177" s="2"/>
      <c r="C177" s="2"/>
      <c r="D177" s="2"/>
      <c r="E177" s="2"/>
      <c r="F177" s="2" t="str">
        <f t="shared" si="10"/>
        <v/>
      </c>
      <c r="G177" s="6"/>
      <c r="H177" s="2" t="str">
        <f t="shared" si="11"/>
        <v/>
      </c>
      <c r="I177" s="2"/>
    </row>
    <row r="178" spans="1:9" ht="14.5" customHeight="1" x14ac:dyDescent="0.3">
      <c r="A178" s="2"/>
      <c r="B178" s="2"/>
      <c r="C178" s="2"/>
      <c r="D178" s="2"/>
      <c r="E178" s="2"/>
      <c r="F178" s="2" t="str">
        <f t="shared" si="10"/>
        <v/>
      </c>
      <c r="G178" s="6"/>
      <c r="H178" s="2" t="str">
        <f t="shared" si="11"/>
        <v/>
      </c>
      <c r="I178" s="2"/>
    </row>
    <row r="179" spans="1:9" ht="14.5" customHeight="1" x14ac:dyDescent="0.3">
      <c r="A179" s="2"/>
      <c r="B179" s="2"/>
      <c r="C179" s="2"/>
      <c r="D179" s="2"/>
      <c r="E179" s="2"/>
      <c r="F179" s="2" t="str">
        <f t="shared" si="10"/>
        <v/>
      </c>
      <c r="G179" s="6"/>
      <c r="H179" s="2" t="str">
        <f t="shared" si="11"/>
        <v/>
      </c>
      <c r="I179" s="2"/>
    </row>
    <row r="180" spans="1:9" ht="14.5" customHeight="1" x14ac:dyDescent="0.3">
      <c r="A180" s="2"/>
      <c r="B180" s="2"/>
      <c r="C180" s="2"/>
      <c r="D180" s="2"/>
      <c r="E180" s="2"/>
      <c r="F180" s="2" t="str">
        <f t="shared" si="10"/>
        <v/>
      </c>
      <c r="G180" s="6"/>
      <c r="H180" s="2" t="str">
        <f t="shared" si="11"/>
        <v/>
      </c>
      <c r="I180" s="2"/>
    </row>
    <row r="181" spans="1:9" ht="14.5" customHeight="1" x14ac:dyDescent="0.3">
      <c r="A181" s="2"/>
      <c r="B181" s="2"/>
      <c r="C181" s="2"/>
      <c r="D181" s="2"/>
      <c r="E181" s="2"/>
      <c r="F181" s="2" t="str">
        <f t="shared" si="10"/>
        <v/>
      </c>
      <c r="G181" s="6"/>
      <c r="H181" s="2" t="str">
        <f t="shared" si="11"/>
        <v/>
      </c>
      <c r="I181" s="2"/>
    </row>
    <row r="182" spans="1:9" ht="14.5" customHeight="1" x14ac:dyDescent="0.3">
      <c r="A182" s="2"/>
      <c r="B182" s="2"/>
      <c r="C182" s="2"/>
      <c r="D182" s="2"/>
      <c r="E182" s="2"/>
      <c r="F182" s="2" t="str">
        <f t="shared" si="10"/>
        <v/>
      </c>
      <c r="G182" s="6"/>
      <c r="H182" s="2" t="str">
        <f t="shared" si="11"/>
        <v/>
      </c>
      <c r="I182" s="2"/>
    </row>
    <row r="183" spans="1:9" ht="14.5" customHeight="1" x14ac:dyDescent="0.3">
      <c r="A183" s="2"/>
      <c r="B183" s="2"/>
      <c r="C183" s="2"/>
      <c r="D183" s="2"/>
      <c r="E183" s="2"/>
      <c r="F183" s="2" t="str">
        <f t="shared" si="10"/>
        <v/>
      </c>
      <c r="G183" s="6"/>
      <c r="H183" s="2" t="str">
        <f t="shared" si="11"/>
        <v/>
      </c>
      <c r="I183" s="2"/>
    </row>
    <row r="184" spans="1:9" ht="14.5" customHeight="1" x14ac:dyDescent="0.3">
      <c r="A184" s="2"/>
      <c r="B184" s="2"/>
      <c r="C184" s="2"/>
      <c r="D184" s="2"/>
      <c r="E184" s="2"/>
      <c r="F184" s="2" t="str">
        <f t="shared" si="10"/>
        <v/>
      </c>
      <c r="G184" s="6"/>
      <c r="H184" s="2" t="str">
        <f t="shared" si="11"/>
        <v/>
      </c>
      <c r="I184" s="2"/>
    </row>
    <row r="185" spans="1:9" ht="14.5" customHeight="1" x14ac:dyDescent="0.3">
      <c r="A185" s="2"/>
      <c r="B185" s="2"/>
      <c r="C185" s="2"/>
      <c r="D185" s="2"/>
      <c r="E185" s="2"/>
      <c r="F185" s="2" t="str">
        <f t="shared" si="10"/>
        <v/>
      </c>
      <c r="G185" s="6"/>
      <c r="H185" s="2" t="str">
        <f t="shared" si="11"/>
        <v/>
      </c>
      <c r="I185" s="2"/>
    </row>
    <row r="186" spans="1:9" ht="14.5" customHeight="1" x14ac:dyDescent="0.3">
      <c r="A186" s="2"/>
      <c r="B186" s="2"/>
      <c r="C186" s="2"/>
      <c r="D186" s="2"/>
      <c r="E186" s="2"/>
      <c r="F186" s="2" t="str">
        <f t="shared" si="10"/>
        <v/>
      </c>
      <c r="G186" s="6"/>
      <c r="H186" s="2" t="str">
        <f t="shared" si="11"/>
        <v/>
      </c>
      <c r="I186" s="2"/>
    </row>
    <row r="187" spans="1:9" ht="14.5" customHeight="1" x14ac:dyDescent="0.3">
      <c r="A187" s="2"/>
      <c r="B187" s="2"/>
      <c r="C187" s="2"/>
      <c r="D187" s="2"/>
      <c r="E187" s="2"/>
      <c r="F187" s="2" t="str">
        <f t="shared" si="10"/>
        <v/>
      </c>
      <c r="G187" s="6"/>
      <c r="H187" s="2" t="str">
        <f t="shared" si="11"/>
        <v/>
      </c>
      <c r="I187" s="2"/>
    </row>
    <row r="188" spans="1:9" ht="14.5" customHeight="1" x14ac:dyDescent="0.3">
      <c r="A188" s="2"/>
      <c r="B188" s="2"/>
      <c r="C188" s="2"/>
      <c r="D188" s="2"/>
      <c r="E188" s="2"/>
      <c r="F188" s="2" t="str">
        <f t="shared" si="10"/>
        <v/>
      </c>
      <c r="G188" s="6"/>
      <c r="H188" s="2" t="str">
        <f t="shared" si="11"/>
        <v/>
      </c>
      <c r="I188" s="2"/>
    </row>
    <row r="189" spans="1:9" ht="14.5" customHeight="1" x14ac:dyDescent="0.3">
      <c r="A189" s="2"/>
      <c r="B189" s="2"/>
      <c r="C189" s="2"/>
      <c r="D189" s="2"/>
      <c r="E189" s="2"/>
      <c r="F189" s="2" t="str">
        <f t="shared" si="10"/>
        <v/>
      </c>
      <c r="G189" s="6"/>
      <c r="H189" s="2" t="str">
        <f t="shared" si="11"/>
        <v/>
      </c>
      <c r="I189" s="2"/>
    </row>
    <row r="190" spans="1:9" ht="14.5" customHeight="1" x14ac:dyDescent="0.3">
      <c r="A190" s="2"/>
      <c r="B190" s="2"/>
      <c r="C190" s="2"/>
      <c r="D190" s="2"/>
      <c r="E190" s="2"/>
      <c r="F190" s="2" t="str">
        <f t="shared" si="10"/>
        <v/>
      </c>
      <c r="G190" s="6"/>
      <c r="H190" s="2" t="str">
        <f t="shared" si="11"/>
        <v/>
      </c>
      <c r="I190" s="2"/>
    </row>
    <row r="191" spans="1:9" ht="14.5" customHeight="1" x14ac:dyDescent="0.3">
      <c r="A191" s="2"/>
      <c r="B191" s="2"/>
      <c r="C191" s="2"/>
      <c r="D191" s="2"/>
      <c r="E191" s="2"/>
      <c r="F191" s="2" t="str">
        <f t="shared" si="10"/>
        <v/>
      </c>
      <c r="G191" s="6"/>
      <c r="H191" s="2" t="str">
        <f t="shared" si="11"/>
        <v/>
      </c>
      <c r="I191" s="2"/>
    </row>
    <row r="192" spans="1:9" ht="14.5" customHeight="1" x14ac:dyDescent="0.3">
      <c r="A192" s="2"/>
      <c r="B192" s="2"/>
      <c r="C192" s="2"/>
      <c r="D192" s="2"/>
      <c r="E192" s="2"/>
      <c r="F192" s="2" t="str">
        <f t="shared" si="10"/>
        <v/>
      </c>
      <c r="G192" s="6"/>
      <c r="H192" s="2" t="str">
        <f t="shared" si="11"/>
        <v/>
      </c>
      <c r="I192" s="2"/>
    </row>
    <row r="193" spans="1:9" ht="14.5" customHeight="1" x14ac:dyDescent="0.3">
      <c r="A193" s="2"/>
      <c r="B193" s="2"/>
      <c r="C193" s="2"/>
      <c r="D193" s="2"/>
      <c r="E193" s="2"/>
      <c r="F193" s="2" t="str">
        <f t="shared" si="10"/>
        <v/>
      </c>
      <c r="G193" s="6"/>
      <c r="H193" s="2" t="str">
        <f t="shared" si="11"/>
        <v/>
      </c>
      <c r="I193" s="2"/>
    </row>
    <row r="194" spans="1:9" ht="14.5" customHeight="1" x14ac:dyDescent="0.3">
      <c r="A194" s="2"/>
      <c r="B194" s="2"/>
      <c r="C194" s="2"/>
      <c r="D194" s="2"/>
      <c r="E194" s="2"/>
      <c r="F194" s="2" t="str">
        <f t="shared" ref="F194:F225" si="12">IF(OR(D194="",E194=""),"",D194*E194)</f>
        <v/>
      </c>
      <c r="G194" s="6"/>
      <c r="H194" s="2" t="str">
        <f t="shared" ref="H194:H225" si="13">IF(OR(F194="",G194=""),"",F194*60*G194)</f>
        <v/>
      </c>
      <c r="I194" s="2"/>
    </row>
    <row r="195" spans="1:9" ht="14.5" customHeight="1" x14ac:dyDescent="0.3">
      <c r="A195" s="2"/>
      <c r="B195" s="2"/>
      <c r="C195" s="2"/>
      <c r="D195" s="2"/>
      <c r="E195" s="2"/>
      <c r="F195" s="2" t="str">
        <f t="shared" si="12"/>
        <v/>
      </c>
      <c r="G195" s="6"/>
      <c r="H195" s="2" t="str">
        <f t="shared" si="13"/>
        <v/>
      </c>
      <c r="I195" s="2"/>
    </row>
    <row r="196" spans="1:9" ht="14.5" customHeight="1" x14ac:dyDescent="0.3">
      <c r="A196" s="2"/>
      <c r="B196" s="2"/>
      <c r="C196" s="2"/>
      <c r="D196" s="2"/>
      <c r="E196" s="2"/>
      <c r="F196" s="2" t="str">
        <f t="shared" si="12"/>
        <v/>
      </c>
      <c r="G196" s="6"/>
      <c r="H196" s="2" t="str">
        <f t="shared" si="13"/>
        <v/>
      </c>
      <c r="I196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F0"/>
  </sheetPr>
  <dimension ref="A1:AB592"/>
  <sheetViews>
    <sheetView zoomScaleNormal="100" workbookViewId="0">
      <pane ySplit="1" topLeftCell="A2" activePane="bottomLeft" state="frozen"/>
      <selection pane="bottomLeft" activeCell="C348" sqref="C348"/>
    </sheetView>
  </sheetViews>
  <sheetFormatPr defaultColWidth="8.54296875" defaultRowHeight="11.25" customHeight="1" x14ac:dyDescent="0.3"/>
  <cols>
    <col min="1" max="1" width="14" style="3" customWidth="1"/>
    <col min="2" max="2" width="12" style="3" customWidth="1"/>
    <col min="3" max="3" width="28" style="27" customWidth="1"/>
    <col min="4" max="4" width="18" style="3" customWidth="1"/>
    <col min="5" max="5" width="20" style="3" customWidth="1"/>
    <col min="6" max="7" width="16" style="3" customWidth="1"/>
    <col min="8" max="18" width="8.54296875" style="1" customWidth="1"/>
    <col min="19" max="19" width="2.1796875" style="1" customWidth="1"/>
    <col min="20" max="20" width="2.7265625" style="1" customWidth="1"/>
    <col min="21" max="21" width="3.453125" style="1" customWidth="1"/>
    <col min="22" max="22" width="3.7265625" style="1" customWidth="1"/>
    <col min="23" max="23" width="2.7265625" style="1" customWidth="1"/>
    <col min="24" max="24" width="5.453125" style="1" customWidth="1"/>
    <col min="25" max="25" width="5.08984375" style="1" customWidth="1"/>
    <col min="26" max="26" width="3.453125" style="1" customWidth="1"/>
    <col min="27" max="27" width="4.90625" style="1" customWidth="1"/>
    <col min="28" max="28" width="10.90625" style="1" customWidth="1"/>
    <col min="29" max="36" width="8.54296875" style="1" customWidth="1"/>
    <col min="37" max="16384" width="8.54296875" style="1"/>
  </cols>
  <sheetData>
    <row r="1" spans="1:28" s="29" customFormat="1" ht="34.5" customHeight="1" x14ac:dyDescent="0.3">
      <c r="A1" s="32" t="s">
        <v>3061</v>
      </c>
      <c r="B1" s="32" t="s">
        <v>3062</v>
      </c>
      <c r="C1" s="32" t="s">
        <v>3063</v>
      </c>
      <c r="D1" s="32" t="s">
        <v>3064</v>
      </c>
      <c r="E1" s="32" t="s">
        <v>3065</v>
      </c>
      <c r="F1" s="32" t="s">
        <v>3066</v>
      </c>
      <c r="G1" s="32" t="s">
        <v>3067</v>
      </c>
      <c r="H1" s="29" t="s">
        <v>3068</v>
      </c>
    </row>
    <row r="2" spans="1:28" ht="14.25" hidden="1" customHeight="1" x14ac:dyDescent="0.35">
      <c r="A2" s="4">
        <f>IF(OR($B2="",$C2=""),"",IFERROR(INDEX('5_ACOMPANHAMENTO'!$A$3:$A$4922,MATCH(1,INDEX(('5_ACOMPANHAMENTO'!$AD$3:$AD$4922=TRIM($C2&amp;""))*('5_ACOMPANHAMENTO'!$AC$3:$AC$4922&lt;&gt;"")*((((I2&lt;&gt;"")*ISNUMBER(SEARCH("|"&amp;I2&amp;"|",'5_ACOMPANHAMENTO'!$AC$3:$AC$4922)))+((J2&lt;&gt;"")*ISNUMBER(SEARCH("|"&amp;J2&amp;"|",'5_ACOMPANHAMENTO'!$AC$3:$AC$4922)))+((K2&lt;&gt;"")*ISNUMBER(SEARCH("|"&amp;K2&amp;"|",'5_ACOMPANHAMENTO'!$AC$3:$AC$4922)))+((L2&lt;&gt;"")*ISNUMBER(SEARCH("|"&amp;L2&amp;"|",'5_ACOMPANHAMENTO'!$AC$3:$AC$4922)))+((M2&lt;&gt;"")*ISNUMBER(SEARCH("|"&amp;M2&amp;"|",'5_ACOMPANHAMENTO'!$AC$3:$AC$4922)))+((N2&lt;&gt;"")*ISNUMBER(SEARCH("|"&amp;N2&amp;"|",'5_ACOMPANHAMENTO'!$AC$3:$AC$4922)))+((O2&lt;&gt;"")*ISNUMBER(SEARCH("|"&amp;O2&amp;"|",'5_ACOMPANHAMENTO'!$AC$3:$AC$4922)))+((P2&lt;&gt;"")*ISNUMBER(SEARCH("|"&amp;P2&amp;"|",'5_ACOMPANHAMENTO'!$AC$3:$AC$4922)))+((Q2&lt;&gt;"")*ISNUMBER(SEARCH("|"&amp;Q2&amp;"|",'5_ACOMPANHAMENTO'!$AC$3:$AC$4922)))+((R2&lt;&gt;"")*ISNUMBER(SEARCH("|"&amp;R2&amp;"|",'5_ACOMPANHAMENTO'!$AC$3:$AC$4922)))+((S2&lt;&gt;"")*ISNUMBER(SEARCH("|"&amp;S2&amp;"|",'5_ACOMPANHAMENTO'!$AC$3:$AC$4922)))+((T2&lt;&gt;"")*ISNUMBER(SEARCH("|"&amp;T2&amp;"|",'5_ACOMPANHAMENTO'!$AC$3:$AC$4922)))+((U2&lt;&gt;"")*ISNUMBER(SEARCH("|"&amp;U2&amp;"|",'5_ACOMPANHAMENTO'!$AC$3:$AC$4922)))+((V2&lt;&gt;"")*ISNUMBER(SEARCH("|"&amp;V2&amp;"|",'5_ACOMPANHAMENTO'!$AC$3:$AC$4922)))+((W2&lt;&gt;"")*ISNUMBER(SEARCH("|"&amp;W2&amp;"|",'5_ACOMPANHAMENTO'!$AC$3:$AC$4922)))+((X2&lt;&gt;"")*ISNUMBER(SEARCH("|"&amp;X2&amp;"|",'5_ACOMPANHAMENTO'!$AC$3:$AC$4922)))+((Y2&lt;&gt;"")*ISNUMBER(SEARCH("|"&amp;Y2&amp;"|",'5_ACOMPANHAMENTO'!$AC$3:$AC$4922)))+((Z2&lt;&gt;"")*ISNUMBER(SEARCH("|"&amp;Z2&amp;"|",'5_ACOMPANHAMENTO'!$AC$3:$AC$4922)))+((AA2&lt;&gt;"")*ISNUMBER(SEARCH("|"&amp;AA2&amp;"|",'5_ACOMPANHAMENTO'!$AC$3:$AC$4922)))+((AB2&lt;&gt;"")*ISNUMBER(SEARCH("|"&amp;AB2&amp;"|",'5_ACOMPANHAMENTO'!$AC$3:$AC$4922))))&gt;0),0),0)),""))</f>
        <v>46196</v>
      </c>
      <c r="B2" s="4">
        <v>10176</v>
      </c>
      <c r="C2" s="4" t="s">
        <v>12</v>
      </c>
      <c r="D2" s="4">
        <f>IF(OR($B2="",$C2=""),"",IFERROR(SUMPRODUCT(--(('5_ACOMPANHAMENTO'!$AD$3:$AD$4922=TRIM($C2&amp;""))*('5_ACOMPANHAMENTO'!$AC$3:$AC$4922&lt;&gt;"")*((((I2&lt;&gt;"")*ISNUMBER(SEARCH("|"&amp;I2&amp;"|",'5_ACOMPANHAMENTO'!$AC$3:$AC$4922)))+((J2&lt;&gt;"")*ISNUMBER(SEARCH("|"&amp;J2&amp;"|",'5_ACOMPANHAMENTO'!$AC$3:$AC$4922)))+((K2&lt;&gt;"")*ISNUMBER(SEARCH("|"&amp;K2&amp;"|",'5_ACOMPANHAMENTO'!$AC$3:$AC$4922)))+((L2&lt;&gt;"")*ISNUMBER(SEARCH("|"&amp;L2&amp;"|",'5_ACOMPANHAMENTO'!$AC$3:$AC$4922)))+((M2&lt;&gt;"")*ISNUMBER(SEARCH("|"&amp;M2&amp;"|",'5_ACOMPANHAMENTO'!$AC$3:$AC$4922)))+((N2&lt;&gt;"")*ISNUMBER(SEARCH("|"&amp;N2&amp;"|",'5_ACOMPANHAMENTO'!$AC$3:$AC$4922)))+((O2&lt;&gt;"")*ISNUMBER(SEARCH("|"&amp;O2&amp;"|",'5_ACOMPANHAMENTO'!$AC$3:$AC$4922)))+((P2&lt;&gt;"")*ISNUMBER(SEARCH("|"&amp;P2&amp;"|",'5_ACOMPANHAMENTO'!$AC$3:$AC$4922)))+((Q2&lt;&gt;"")*ISNUMBER(SEARCH("|"&amp;Q2&amp;"|",'5_ACOMPANHAMENTO'!$AC$3:$AC$4922)))+((R2&lt;&gt;"")*ISNUMBER(SEARCH("|"&amp;R2&amp;"|",'5_ACOMPANHAMENTO'!$AC$3:$AC$4922)))+((S2&lt;&gt;"")*ISNUMBER(SEARCH("|"&amp;S2&amp;"|",'5_ACOMPANHAMENTO'!$AC$3:$AC$4922)))+((T2&lt;&gt;"")*ISNUMBER(SEARCH("|"&amp;T2&amp;"|",'5_ACOMPANHAMENTO'!$AC$3:$AC$4922)))+((U2&lt;&gt;"")*ISNUMBER(SEARCH("|"&amp;U2&amp;"|",'5_ACOMPANHAMENTO'!$AC$3:$AC$4922)))+((V2&lt;&gt;"")*ISNUMBER(SEARCH("|"&amp;V2&amp;"|",'5_ACOMPANHAMENTO'!$AC$3:$AC$4922)))+((W2&lt;&gt;"")*ISNUMBER(SEARCH("|"&amp;W2&amp;"|",'5_ACOMPANHAMENTO'!$AC$3:$AC$4922)))+((X2&lt;&gt;"")*ISNUMBER(SEARCH("|"&amp;X2&amp;"|",'5_ACOMPANHAMENTO'!$AC$3:$AC$4922)))+((Y2&lt;&gt;"")*ISNUMBER(SEARCH("|"&amp;Y2&amp;"|",'5_ACOMPANHAMENTO'!$AC$3:$AC$4922)))+((Z2&lt;&gt;"")*ISNUMBER(SEARCH("|"&amp;Z2&amp;"|",'5_ACOMPANHAMENTO'!$AC$3:$AC$4922)))+((AA2&lt;&gt;"")*ISNUMBER(SEARCH("|"&amp;AA2&amp;"|",'5_ACOMPANHAMENTO'!$AC$3:$AC$4922)))+((AB2&lt;&gt;"")*ISNUMBER(SEARCH("|"&amp;AB2&amp;"|",'5_ACOMPANHAMENTO'!$AC$3:$AC$4922))))&gt;0)),'5_ACOMPANHAMENTO'!$J$3:$J$4922),0))</f>
        <v>3142</v>
      </c>
      <c r="E2" s="4" t="str">
        <f t="shared" ref="E2:E65" ca="1" si="0">IF(G2=0,"FINALIZADO",IF(TODAY()&gt;A2,"ATRASADO "&amp;TODAY()-A2&amp;" DIAS","ADIANTADO "&amp;A2-TODAY()&amp;" DIAS"))</f>
        <v>FINALIZADO</v>
      </c>
      <c r="F2" s="7">
        <f>IF(OR($B2="",$C2=""),"",IFERROR(SUMPRODUCT(--(('5_ACOMPANHAMENTO'!$AD$3:$AD$4922=TRIM($C2&amp;""))*('5_ACOMPANHAMENTO'!$AC$3:$AC$4922&lt;&gt;"")*((((I2&lt;&gt;"")*ISNUMBER(SEARCH("|"&amp;I2&amp;"|",'5_ACOMPANHAMENTO'!$AC$3:$AC$4922)))+((J2&lt;&gt;"")*ISNUMBER(SEARCH("|"&amp;J2&amp;"|",'5_ACOMPANHAMENTO'!$AC$3:$AC$4922)))+((K2&lt;&gt;"")*ISNUMBER(SEARCH("|"&amp;K2&amp;"|",'5_ACOMPANHAMENTO'!$AC$3:$AC$4922)))+((L2&lt;&gt;"")*ISNUMBER(SEARCH("|"&amp;L2&amp;"|",'5_ACOMPANHAMENTO'!$AC$3:$AC$4922)))+((M2&lt;&gt;"")*ISNUMBER(SEARCH("|"&amp;M2&amp;"|",'5_ACOMPANHAMENTO'!$AC$3:$AC$4922)))+((N2&lt;&gt;"")*ISNUMBER(SEARCH("|"&amp;N2&amp;"|",'5_ACOMPANHAMENTO'!$AC$3:$AC$4922)))+((O2&lt;&gt;"")*ISNUMBER(SEARCH("|"&amp;O2&amp;"|",'5_ACOMPANHAMENTO'!$AC$3:$AC$4922)))+((P2&lt;&gt;"")*ISNUMBER(SEARCH("|"&amp;P2&amp;"|",'5_ACOMPANHAMENTO'!$AC$3:$AC$4922)))+((Q2&lt;&gt;"")*ISNUMBER(SEARCH("|"&amp;Q2&amp;"|",'5_ACOMPANHAMENTO'!$AC$3:$AC$4922)))+((R2&lt;&gt;"")*ISNUMBER(SEARCH("|"&amp;R2&amp;"|",'5_ACOMPANHAMENTO'!$AC$3:$AC$4922)))+((S2&lt;&gt;"")*ISNUMBER(SEARCH("|"&amp;S2&amp;"|",'5_ACOMPANHAMENTO'!$AC$3:$AC$4922)))+((T2&lt;&gt;"")*ISNUMBER(SEARCH("|"&amp;T2&amp;"|",'5_ACOMPANHAMENTO'!$AC$3:$AC$4922)))+((U2&lt;&gt;"")*ISNUMBER(SEARCH("|"&amp;U2&amp;"|",'5_ACOMPANHAMENTO'!$AC$3:$AC$4922)))+((V2&lt;&gt;"")*ISNUMBER(SEARCH("|"&amp;V2&amp;"|",'5_ACOMPANHAMENTO'!$AC$3:$AC$4922)))+((W2&lt;&gt;"")*ISNUMBER(SEARCH("|"&amp;W2&amp;"|",'5_ACOMPANHAMENTO'!$AC$3:$AC$4922)))+((X2&lt;&gt;"")*ISNUMBER(SEARCH("|"&amp;X2&amp;"|",'5_ACOMPANHAMENTO'!$AC$3:$AC$4922)))+((Y2&lt;&gt;"")*ISNUMBER(SEARCH("|"&amp;Y2&amp;"|",'5_ACOMPANHAMENTO'!$AC$3:$AC$4922)))+((Z2&lt;&gt;"")*ISNUMBER(SEARCH("|"&amp;Z2&amp;"|",'5_ACOMPANHAMENTO'!$AC$3:$AC$4922)))+((AA2&lt;&gt;"")*ISNUMBER(SEARCH("|"&amp;AA2&amp;"|",'5_ACOMPANHAMENTO'!$AC$3:$AC$4922)))+((AB2&lt;&gt;"")*ISNUMBER(SEARCH("|"&amp;AB2&amp;"|",'5_ACOMPANHAMENTO'!$AC$3:$AC$4922))))&gt;0)),'5_ACOMPANHAMENTO'!$O$3:$O$4922),0))</f>
        <v>3142</v>
      </c>
      <c r="G2" s="7">
        <f t="shared" ref="G2:G65" si="1">IF(OR($B2="",$C2=""),"",D2-F2)</f>
        <v>0</v>
      </c>
      <c r="H2" s="1" t="str">
        <f t="shared" ref="H2:H65" si="2">IF(OR($B2="",$C2=""),"",TRIM($B2&amp;"")&amp;"|"&amp;TRIM($C2&amp;""))</f>
        <v>10176|SECCIONADORA 10</v>
      </c>
      <c r="I2" s="1" t="str">
        <f t="shared" ref="I2:I65" si="3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",99)),1,99)))</f>
        <v>10176</v>
      </c>
      <c r="J2" s="1" t="str">
        <f t="shared" ref="J2:J65" si="4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",99)),100,99)))</f>
        <v/>
      </c>
      <c r="K2" s="1" t="str">
        <f t="shared" ref="K2:K65" si="5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",99)),199,99)))</f>
        <v/>
      </c>
      <c r="L2" s="1" t="str">
        <f t="shared" ref="L2:L65" si="6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",99)),298,99)))</f>
        <v/>
      </c>
      <c r="M2" s="1" t="str">
        <f t="shared" ref="M2:M65" si="7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",99)),397,99)))</f>
        <v/>
      </c>
      <c r="N2" s="1" t="str">
        <f t="shared" ref="N2:N65" si="8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",99)),496,99)))</f>
        <v/>
      </c>
      <c r="O2" s="1" t="str">
        <f t="shared" ref="O2:O65" si="9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",99)),595,99)))</f>
        <v/>
      </c>
      <c r="P2" s="1" t="str">
        <f t="shared" ref="P2:P65" si="10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",99)),694,99)))</f>
        <v/>
      </c>
      <c r="Q2" s="1" t="str">
        <f t="shared" ref="Q2:Q65" si="11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",99)),793,99)))</f>
        <v/>
      </c>
      <c r="R2" s="1" t="str">
        <f t="shared" ref="R2:R65" si="12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",99)),892,99)))</f>
        <v/>
      </c>
      <c r="S2" s="1" t="str">
        <f t="shared" ref="S2:S65" si="13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",99)),991,99)))</f>
        <v/>
      </c>
      <c r="T2" s="1" t="str">
        <f t="shared" ref="T2:T65" si="14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",99)),1090,99)))</f>
        <v/>
      </c>
      <c r="U2" s="1" t="str">
        <f t="shared" ref="U2:U65" si="15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",99)),1189,99)))</f>
        <v/>
      </c>
      <c r="V2" s="1" t="str">
        <f t="shared" ref="V2:V65" si="16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",99)),1288,99)))</f>
        <v/>
      </c>
      <c r="W2" s="1" t="str">
        <f t="shared" ref="W2:W65" si="17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",99)),1387,99)))</f>
        <v/>
      </c>
      <c r="X2" s="1" t="str">
        <f t="shared" ref="X2:X65" si="18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",99)),1486,99)))</f>
        <v/>
      </c>
      <c r="Y2" s="1" t="str">
        <f t="shared" ref="Y2:Y65" si="19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",99)),1585,99)))</f>
        <v/>
      </c>
      <c r="Z2" s="1" t="str">
        <f t="shared" ref="Z2:Z65" si="20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",99)),1684,99)))</f>
        <v/>
      </c>
      <c r="AA2" s="1" t="str">
        <f t="shared" ref="AA2:AA65" si="21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",99)),1783,99)))</f>
        <v/>
      </c>
      <c r="AB2" s="1" t="str">
        <f t="shared" ref="AB2:AB65" si="22">IF($B2="","",TRIM(MID(SUBSTITUTE(TRIM(SUBSTITUTE(SUBSTITUTE(SUBSTITUTE(SUBSTITUTE(SUBSTITUTE(SUBSTITUTE(SUBSTITUTE(SUBSTITUTE(SUBSTITUTE(SUBSTITUTE(SUBSTITUTE(SUBSTITUTE(SUBSTITUTE(SUBSTITUTE(TRIM($B2&amp;""),CHAR(10)," "),CHAR(13)," "),"."," "),";"," "),","," "),"/"," "),"+"," "),"-"," "),"  "," "),"  "," "),"  "," "),"  "," "),"  "," "),"  "," "))," ",REPT(" ",99)),1882,99)))</f>
        <v/>
      </c>
    </row>
    <row r="3" spans="1:28" ht="14.25" hidden="1" customHeight="1" x14ac:dyDescent="0.35">
      <c r="A3" s="4">
        <f>IF(OR($B3="",$C3=""),"",IFERROR(INDEX('5_ACOMPANHAMENTO'!$A$3:$A$4922,MATCH(1,INDEX(('5_ACOMPANHAMENTO'!$AD$3:$AD$4922=TRIM($C3&amp;""))*('5_ACOMPANHAMENTO'!$AC$3:$AC$4922&lt;&gt;"")*((((I3&lt;&gt;"")*ISNUMBER(SEARCH("|"&amp;I3&amp;"|",'5_ACOMPANHAMENTO'!$AC$3:$AC$4922)))+((J3&lt;&gt;"")*ISNUMBER(SEARCH("|"&amp;J3&amp;"|",'5_ACOMPANHAMENTO'!$AC$3:$AC$4922)))+((K3&lt;&gt;"")*ISNUMBER(SEARCH("|"&amp;K3&amp;"|",'5_ACOMPANHAMENTO'!$AC$3:$AC$4922)))+((L3&lt;&gt;"")*ISNUMBER(SEARCH("|"&amp;L3&amp;"|",'5_ACOMPANHAMENTO'!$AC$3:$AC$4922)))+((M3&lt;&gt;"")*ISNUMBER(SEARCH("|"&amp;M3&amp;"|",'5_ACOMPANHAMENTO'!$AC$3:$AC$4922)))+((N3&lt;&gt;"")*ISNUMBER(SEARCH("|"&amp;N3&amp;"|",'5_ACOMPANHAMENTO'!$AC$3:$AC$4922)))+((O3&lt;&gt;"")*ISNUMBER(SEARCH("|"&amp;O3&amp;"|",'5_ACOMPANHAMENTO'!$AC$3:$AC$4922)))+((P3&lt;&gt;"")*ISNUMBER(SEARCH("|"&amp;P3&amp;"|",'5_ACOMPANHAMENTO'!$AC$3:$AC$4922)))+((Q3&lt;&gt;"")*ISNUMBER(SEARCH("|"&amp;Q3&amp;"|",'5_ACOMPANHAMENTO'!$AC$3:$AC$4922)))+((R3&lt;&gt;"")*ISNUMBER(SEARCH("|"&amp;R3&amp;"|",'5_ACOMPANHAMENTO'!$AC$3:$AC$4922)))+((S3&lt;&gt;"")*ISNUMBER(SEARCH("|"&amp;S3&amp;"|",'5_ACOMPANHAMENTO'!$AC$3:$AC$4922)))+((T3&lt;&gt;"")*ISNUMBER(SEARCH("|"&amp;T3&amp;"|",'5_ACOMPANHAMENTO'!$AC$3:$AC$4922)))+((U3&lt;&gt;"")*ISNUMBER(SEARCH("|"&amp;U3&amp;"|",'5_ACOMPANHAMENTO'!$AC$3:$AC$4922)))+((V3&lt;&gt;"")*ISNUMBER(SEARCH("|"&amp;V3&amp;"|",'5_ACOMPANHAMENTO'!$AC$3:$AC$4922)))+((W3&lt;&gt;"")*ISNUMBER(SEARCH("|"&amp;W3&amp;"|",'5_ACOMPANHAMENTO'!$AC$3:$AC$4922)))+((X3&lt;&gt;"")*ISNUMBER(SEARCH("|"&amp;X3&amp;"|",'5_ACOMPANHAMENTO'!$AC$3:$AC$4922)))+((Y3&lt;&gt;"")*ISNUMBER(SEARCH("|"&amp;Y3&amp;"|",'5_ACOMPANHAMENTO'!$AC$3:$AC$4922)))+((Z3&lt;&gt;"")*ISNUMBER(SEARCH("|"&amp;Z3&amp;"|",'5_ACOMPANHAMENTO'!$AC$3:$AC$4922)))+((AA3&lt;&gt;"")*ISNUMBER(SEARCH("|"&amp;AA3&amp;"|",'5_ACOMPANHAMENTO'!$AC$3:$AC$4922)))+((AB3&lt;&gt;"")*ISNUMBER(SEARCH("|"&amp;AB3&amp;"|",'5_ACOMPANHAMENTO'!$AC$3:$AC$4922))))&gt;0),0),0)),""))</f>
        <v>46196</v>
      </c>
      <c r="B3" s="4">
        <v>10176</v>
      </c>
      <c r="C3" s="4" t="s">
        <v>19</v>
      </c>
      <c r="D3" s="4">
        <f>IF(OR($B3="",$C3=""),"",IFERROR(SUMPRODUCT(--(('5_ACOMPANHAMENTO'!$AD$3:$AD$4922=TRIM($C3&amp;""))*('5_ACOMPANHAMENTO'!$AC$3:$AC$4922&lt;&gt;"")*((((I3&lt;&gt;"")*ISNUMBER(SEARCH("|"&amp;I3&amp;"|",'5_ACOMPANHAMENTO'!$AC$3:$AC$4922)))+((J3&lt;&gt;"")*ISNUMBER(SEARCH("|"&amp;J3&amp;"|",'5_ACOMPANHAMENTO'!$AC$3:$AC$4922)))+((K3&lt;&gt;"")*ISNUMBER(SEARCH("|"&amp;K3&amp;"|",'5_ACOMPANHAMENTO'!$AC$3:$AC$4922)))+((L3&lt;&gt;"")*ISNUMBER(SEARCH("|"&amp;L3&amp;"|",'5_ACOMPANHAMENTO'!$AC$3:$AC$4922)))+((M3&lt;&gt;"")*ISNUMBER(SEARCH("|"&amp;M3&amp;"|",'5_ACOMPANHAMENTO'!$AC$3:$AC$4922)))+((N3&lt;&gt;"")*ISNUMBER(SEARCH("|"&amp;N3&amp;"|",'5_ACOMPANHAMENTO'!$AC$3:$AC$4922)))+((O3&lt;&gt;"")*ISNUMBER(SEARCH("|"&amp;O3&amp;"|",'5_ACOMPANHAMENTO'!$AC$3:$AC$4922)))+((P3&lt;&gt;"")*ISNUMBER(SEARCH("|"&amp;P3&amp;"|",'5_ACOMPANHAMENTO'!$AC$3:$AC$4922)))+((Q3&lt;&gt;"")*ISNUMBER(SEARCH("|"&amp;Q3&amp;"|",'5_ACOMPANHAMENTO'!$AC$3:$AC$4922)))+((R3&lt;&gt;"")*ISNUMBER(SEARCH("|"&amp;R3&amp;"|",'5_ACOMPANHAMENTO'!$AC$3:$AC$4922)))+((S3&lt;&gt;"")*ISNUMBER(SEARCH("|"&amp;S3&amp;"|",'5_ACOMPANHAMENTO'!$AC$3:$AC$4922)))+((T3&lt;&gt;"")*ISNUMBER(SEARCH("|"&amp;T3&amp;"|",'5_ACOMPANHAMENTO'!$AC$3:$AC$4922)))+((U3&lt;&gt;"")*ISNUMBER(SEARCH("|"&amp;U3&amp;"|",'5_ACOMPANHAMENTO'!$AC$3:$AC$4922)))+((V3&lt;&gt;"")*ISNUMBER(SEARCH("|"&amp;V3&amp;"|",'5_ACOMPANHAMENTO'!$AC$3:$AC$4922)))+((W3&lt;&gt;"")*ISNUMBER(SEARCH("|"&amp;W3&amp;"|",'5_ACOMPANHAMENTO'!$AC$3:$AC$4922)))+((X3&lt;&gt;"")*ISNUMBER(SEARCH("|"&amp;X3&amp;"|",'5_ACOMPANHAMENTO'!$AC$3:$AC$4922)))+((Y3&lt;&gt;"")*ISNUMBER(SEARCH("|"&amp;Y3&amp;"|",'5_ACOMPANHAMENTO'!$AC$3:$AC$4922)))+((Z3&lt;&gt;"")*ISNUMBER(SEARCH("|"&amp;Z3&amp;"|",'5_ACOMPANHAMENTO'!$AC$3:$AC$4922)))+((AA3&lt;&gt;"")*ISNUMBER(SEARCH("|"&amp;AA3&amp;"|",'5_ACOMPANHAMENTO'!$AC$3:$AC$4922)))+((AB3&lt;&gt;"")*ISNUMBER(SEARCH("|"&amp;AB3&amp;"|",'5_ACOMPANHAMENTO'!$AC$3:$AC$4922))))&gt;0)),'5_ACOMPANHAMENTO'!$J$3:$J$4922),0))</f>
        <v>2664</v>
      </c>
      <c r="E3" s="4" t="str">
        <f t="shared" ca="1" si="0"/>
        <v>FINALIZADO</v>
      </c>
      <c r="F3" s="7">
        <f>IF(OR($B3="",$C3=""),"",IFERROR(SUMPRODUCT(--(('5_ACOMPANHAMENTO'!$AD$3:$AD$4922=TRIM($C3&amp;""))*('5_ACOMPANHAMENTO'!$AC$3:$AC$4922&lt;&gt;"")*((((I3&lt;&gt;"")*ISNUMBER(SEARCH("|"&amp;I3&amp;"|",'5_ACOMPANHAMENTO'!$AC$3:$AC$4922)))+((J3&lt;&gt;"")*ISNUMBER(SEARCH("|"&amp;J3&amp;"|",'5_ACOMPANHAMENTO'!$AC$3:$AC$4922)))+((K3&lt;&gt;"")*ISNUMBER(SEARCH("|"&amp;K3&amp;"|",'5_ACOMPANHAMENTO'!$AC$3:$AC$4922)))+((L3&lt;&gt;"")*ISNUMBER(SEARCH("|"&amp;L3&amp;"|",'5_ACOMPANHAMENTO'!$AC$3:$AC$4922)))+((M3&lt;&gt;"")*ISNUMBER(SEARCH("|"&amp;M3&amp;"|",'5_ACOMPANHAMENTO'!$AC$3:$AC$4922)))+((N3&lt;&gt;"")*ISNUMBER(SEARCH("|"&amp;N3&amp;"|",'5_ACOMPANHAMENTO'!$AC$3:$AC$4922)))+((O3&lt;&gt;"")*ISNUMBER(SEARCH("|"&amp;O3&amp;"|",'5_ACOMPANHAMENTO'!$AC$3:$AC$4922)))+((P3&lt;&gt;"")*ISNUMBER(SEARCH("|"&amp;P3&amp;"|",'5_ACOMPANHAMENTO'!$AC$3:$AC$4922)))+((Q3&lt;&gt;"")*ISNUMBER(SEARCH("|"&amp;Q3&amp;"|",'5_ACOMPANHAMENTO'!$AC$3:$AC$4922)))+((R3&lt;&gt;"")*ISNUMBER(SEARCH("|"&amp;R3&amp;"|",'5_ACOMPANHAMENTO'!$AC$3:$AC$4922)))+((S3&lt;&gt;"")*ISNUMBER(SEARCH("|"&amp;S3&amp;"|",'5_ACOMPANHAMENTO'!$AC$3:$AC$4922)))+((T3&lt;&gt;"")*ISNUMBER(SEARCH("|"&amp;T3&amp;"|",'5_ACOMPANHAMENTO'!$AC$3:$AC$4922)))+((U3&lt;&gt;"")*ISNUMBER(SEARCH("|"&amp;U3&amp;"|",'5_ACOMPANHAMENTO'!$AC$3:$AC$4922)))+((V3&lt;&gt;"")*ISNUMBER(SEARCH("|"&amp;V3&amp;"|",'5_ACOMPANHAMENTO'!$AC$3:$AC$4922)))+((W3&lt;&gt;"")*ISNUMBER(SEARCH("|"&amp;W3&amp;"|",'5_ACOMPANHAMENTO'!$AC$3:$AC$4922)))+((X3&lt;&gt;"")*ISNUMBER(SEARCH("|"&amp;X3&amp;"|",'5_ACOMPANHAMENTO'!$AC$3:$AC$4922)))+((Y3&lt;&gt;"")*ISNUMBER(SEARCH("|"&amp;Y3&amp;"|",'5_ACOMPANHAMENTO'!$AC$3:$AC$4922)))+((Z3&lt;&gt;"")*ISNUMBER(SEARCH("|"&amp;Z3&amp;"|",'5_ACOMPANHAMENTO'!$AC$3:$AC$4922)))+((AA3&lt;&gt;"")*ISNUMBER(SEARCH("|"&amp;AA3&amp;"|",'5_ACOMPANHAMENTO'!$AC$3:$AC$4922)))+((AB3&lt;&gt;"")*ISNUMBER(SEARCH("|"&amp;AB3&amp;"|",'5_ACOMPANHAMENTO'!$AC$3:$AC$4922))))&gt;0)),'5_ACOMPANHAMENTO'!$O$3:$O$4922),0))</f>
        <v>2664</v>
      </c>
      <c r="G3" s="7">
        <f t="shared" si="1"/>
        <v>0</v>
      </c>
      <c r="H3" s="1" t="str">
        <f t="shared" si="2"/>
        <v>10176|SECCIONADORA 11</v>
      </c>
      <c r="I3" s="1" t="str">
        <f t="shared" si="3"/>
        <v>10176</v>
      </c>
      <c r="J3" s="1" t="str">
        <f t="shared" si="4"/>
        <v/>
      </c>
      <c r="K3" s="1" t="str">
        <f t="shared" si="5"/>
        <v/>
      </c>
      <c r="L3" s="1" t="str">
        <f t="shared" si="6"/>
        <v/>
      </c>
      <c r="M3" s="1" t="str">
        <f t="shared" si="7"/>
        <v/>
      </c>
      <c r="N3" s="1" t="str">
        <f t="shared" si="8"/>
        <v/>
      </c>
      <c r="O3" s="1" t="str">
        <f t="shared" si="9"/>
        <v/>
      </c>
      <c r="P3" s="1" t="str">
        <f t="shared" si="10"/>
        <v/>
      </c>
      <c r="Q3" s="1" t="str">
        <f t="shared" si="11"/>
        <v/>
      </c>
      <c r="R3" s="1" t="str">
        <f t="shared" si="12"/>
        <v/>
      </c>
      <c r="S3" s="1" t="str">
        <f t="shared" si="13"/>
        <v/>
      </c>
      <c r="T3" s="1" t="str">
        <f t="shared" si="14"/>
        <v/>
      </c>
      <c r="U3" s="1" t="str">
        <f t="shared" si="15"/>
        <v/>
      </c>
      <c r="V3" s="1" t="str">
        <f t="shared" si="16"/>
        <v/>
      </c>
      <c r="W3" s="1" t="str">
        <f t="shared" si="17"/>
        <v/>
      </c>
      <c r="X3" s="1" t="str">
        <f t="shared" si="18"/>
        <v/>
      </c>
      <c r="Y3" s="1" t="str">
        <f t="shared" si="19"/>
        <v/>
      </c>
      <c r="Z3" s="1" t="str">
        <f t="shared" si="20"/>
        <v/>
      </c>
      <c r="AA3" s="1" t="str">
        <f t="shared" si="21"/>
        <v/>
      </c>
      <c r="AB3" s="1" t="str">
        <f t="shared" si="22"/>
        <v/>
      </c>
    </row>
    <row r="4" spans="1:28" ht="14.25" hidden="1" customHeight="1" x14ac:dyDescent="0.35">
      <c r="A4" s="4">
        <f>IF(OR($B4="",$C4=""),"",IFERROR(INDEX('5_ACOMPANHAMENTO'!$A$3:$A$4922,MATCH(1,INDEX(('5_ACOMPANHAMENTO'!$AD$3:$AD$4922=TRIM($C4&amp;""))*('5_ACOMPANHAMENTO'!$AC$3:$AC$4922&lt;&gt;"")*((((I4&lt;&gt;"")*ISNUMBER(SEARCH("|"&amp;I4&amp;"|",'5_ACOMPANHAMENTO'!$AC$3:$AC$4922)))+((J4&lt;&gt;"")*ISNUMBER(SEARCH("|"&amp;J4&amp;"|",'5_ACOMPANHAMENTO'!$AC$3:$AC$4922)))+((K4&lt;&gt;"")*ISNUMBER(SEARCH("|"&amp;K4&amp;"|",'5_ACOMPANHAMENTO'!$AC$3:$AC$4922)))+((L4&lt;&gt;"")*ISNUMBER(SEARCH("|"&amp;L4&amp;"|",'5_ACOMPANHAMENTO'!$AC$3:$AC$4922)))+((M4&lt;&gt;"")*ISNUMBER(SEARCH("|"&amp;M4&amp;"|",'5_ACOMPANHAMENTO'!$AC$3:$AC$4922)))+((N4&lt;&gt;"")*ISNUMBER(SEARCH("|"&amp;N4&amp;"|",'5_ACOMPANHAMENTO'!$AC$3:$AC$4922)))+((O4&lt;&gt;"")*ISNUMBER(SEARCH("|"&amp;O4&amp;"|",'5_ACOMPANHAMENTO'!$AC$3:$AC$4922)))+((P4&lt;&gt;"")*ISNUMBER(SEARCH("|"&amp;P4&amp;"|",'5_ACOMPANHAMENTO'!$AC$3:$AC$4922)))+((Q4&lt;&gt;"")*ISNUMBER(SEARCH("|"&amp;Q4&amp;"|",'5_ACOMPANHAMENTO'!$AC$3:$AC$4922)))+((R4&lt;&gt;"")*ISNUMBER(SEARCH("|"&amp;R4&amp;"|",'5_ACOMPANHAMENTO'!$AC$3:$AC$4922)))+((S4&lt;&gt;"")*ISNUMBER(SEARCH("|"&amp;S4&amp;"|",'5_ACOMPANHAMENTO'!$AC$3:$AC$4922)))+((T4&lt;&gt;"")*ISNUMBER(SEARCH("|"&amp;T4&amp;"|",'5_ACOMPANHAMENTO'!$AC$3:$AC$4922)))+((U4&lt;&gt;"")*ISNUMBER(SEARCH("|"&amp;U4&amp;"|",'5_ACOMPANHAMENTO'!$AC$3:$AC$4922)))+((V4&lt;&gt;"")*ISNUMBER(SEARCH("|"&amp;V4&amp;"|",'5_ACOMPANHAMENTO'!$AC$3:$AC$4922)))+((W4&lt;&gt;"")*ISNUMBER(SEARCH("|"&amp;W4&amp;"|",'5_ACOMPANHAMENTO'!$AC$3:$AC$4922)))+((X4&lt;&gt;"")*ISNUMBER(SEARCH("|"&amp;X4&amp;"|",'5_ACOMPANHAMENTO'!$AC$3:$AC$4922)))+((Y4&lt;&gt;"")*ISNUMBER(SEARCH("|"&amp;Y4&amp;"|",'5_ACOMPANHAMENTO'!$AC$3:$AC$4922)))+((Z4&lt;&gt;"")*ISNUMBER(SEARCH("|"&amp;Z4&amp;"|",'5_ACOMPANHAMENTO'!$AC$3:$AC$4922)))+((AA4&lt;&gt;"")*ISNUMBER(SEARCH("|"&amp;AA4&amp;"|",'5_ACOMPANHAMENTO'!$AC$3:$AC$4922)))+((AB4&lt;&gt;"")*ISNUMBER(SEARCH("|"&amp;AB4&amp;"|",'5_ACOMPANHAMENTO'!$AC$3:$AC$4922))))&gt;0),0),0)),""))</f>
        <v>46197</v>
      </c>
      <c r="B4" s="4">
        <v>10176</v>
      </c>
      <c r="C4" s="4" t="s">
        <v>22</v>
      </c>
      <c r="D4" s="4">
        <f>IF(OR($B4="",$C4=""),"",IFERROR(SUMPRODUCT(--(('5_ACOMPANHAMENTO'!$AD$3:$AD$4922=TRIM($C4&amp;""))*('5_ACOMPANHAMENTO'!$AC$3:$AC$4922&lt;&gt;"")*((((I4&lt;&gt;"")*ISNUMBER(SEARCH("|"&amp;I4&amp;"|",'5_ACOMPANHAMENTO'!$AC$3:$AC$4922)))+((J4&lt;&gt;"")*ISNUMBER(SEARCH("|"&amp;J4&amp;"|",'5_ACOMPANHAMENTO'!$AC$3:$AC$4922)))+((K4&lt;&gt;"")*ISNUMBER(SEARCH("|"&amp;K4&amp;"|",'5_ACOMPANHAMENTO'!$AC$3:$AC$4922)))+((L4&lt;&gt;"")*ISNUMBER(SEARCH("|"&amp;L4&amp;"|",'5_ACOMPANHAMENTO'!$AC$3:$AC$4922)))+((M4&lt;&gt;"")*ISNUMBER(SEARCH("|"&amp;M4&amp;"|",'5_ACOMPANHAMENTO'!$AC$3:$AC$4922)))+((N4&lt;&gt;"")*ISNUMBER(SEARCH("|"&amp;N4&amp;"|",'5_ACOMPANHAMENTO'!$AC$3:$AC$4922)))+((O4&lt;&gt;"")*ISNUMBER(SEARCH("|"&amp;O4&amp;"|",'5_ACOMPANHAMENTO'!$AC$3:$AC$4922)))+((P4&lt;&gt;"")*ISNUMBER(SEARCH("|"&amp;P4&amp;"|",'5_ACOMPANHAMENTO'!$AC$3:$AC$4922)))+((Q4&lt;&gt;"")*ISNUMBER(SEARCH("|"&amp;Q4&amp;"|",'5_ACOMPANHAMENTO'!$AC$3:$AC$4922)))+((R4&lt;&gt;"")*ISNUMBER(SEARCH("|"&amp;R4&amp;"|",'5_ACOMPANHAMENTO'!$AC$3:$AC$4922)))+((S4&lt;&gt;"")*ISNUMBER(SEARCH("|"&amp;S4&amp;"|",'5_ACOMPANHAMENTO'!$AC$3:$AC$4922)))+((T4&lt;&gt;"")*ISNUMBER(SEARCH("|"&amp;T4&amp;"|",'5_ACOMPANHAMENTO'!$AC$3:$AC$4922)))+((U4&lt;&gt;"")*ISNUMBER(SEARCH("|"&amp;U4&amp;"|",'5_ACOMPANHAMENTO'!$AC$3:$AC$4922)))+((V4&lt;&gt;"")*ISNUMBER(SEARCH("|"&amp;V4&amp;"|",'5_ACOMPANHAMENTO'!$AC$3:$AC$4922)))+((W4&lt;&gt;"")*ISNUMBER(SEARCH("|"&amp;W4&amp;"|",'5_ACOMPANHAMENTO'!$AC$3:$AC$4922)))+((X4&lt;&gt;"")*ISNUMBER(SEARCH("|"&amp;X4&amp;"|",'5_ACOMPANHAMENTO'!$AC$3:$AC$4922)))+((Y4&lt;&gt;"")*ISNUMBER(SEARCH("|"&amp;Y4&amp;"|",'5_ACOMPANHAMENTO'!$AC$3:$AC$4922)))+((Z4&lt;&gt;"")*ISNUMBER(SEARCH("|"&amp;Z4&amp;"|",'5_ACOMPANHAMENTO'!$AC$3:$AC$4922)))+((AA4&lt;&gt;"")*ISNUMBER(SEARCH("|"&amp;AA4&amp;"|",'5_ACOMPANHAMENTO'!$AC$3:$AC$4922)))+((AB4&lt;&gt;"")*ISNUMBER(SEARCH("|"&amp;AB4&amp;"|",'5_ACOMPANHAMENTO'!$AC$3:$AC$4922))))&gt;0)),'5_ACOMPANHAMENTO'!$J$3:$J$4922),0))</f>
        <v>1034</v>
      </c>
      <c r="E4" s="4" t="str">
        <f t="shared" ca="1" si="0"/>
        <v>FINALIZADO</v>
      </c>
      <c r="F4" s="7">
        <f>IF(OR($B4="",$C4=""),"",IFERROR(SUMPRODUCT(--(('5_ACOMPANHAMENTO'!$AD$3:$AD$4922=TRIM($C4&amp;""))*('5_ACOMPANHAMENTO'!$AC$3:$AC$4922&lt;&gt;"")*((((I4&lt;&gt;"")*ISNUMBER(SEARCH("|"&amp;I4&amp;"|",'5_ACOMPANHAMENTO'!$AC$3:$AC$4922)))+((J4&lt;&gt;"")*ISNUMBER(SEARCH("|"&amp;J4&amp;"|",'5_ACOMPANHAMENTO'!$AC$3:$AC$4922)))+((K4&lt;&gt;"")*ISNUMBER(SEARCH("|"&amp;K4&amp;"|",'5_ACOMPANHAMENTO'!$AC$3:$AC$4922)))+((L4&lt;&gt;"")*ISNUMBER(SEARCH("|"&amp;L4&amp;"|",'5_ACOMPANHAMENTO'!$AC$3:$AC$4922)))+((M4&lt;&gt;"")*ISNUMBER(SEARCH("|"&amp;M4&amp;"|",'5_ACOMPANHAMENTO'!$AC$3:$AC$4922)))+((N4&lt;&gt;"")*ISNUMBER(SEARCH("|"&amp;N4&amp;"|",'5_ACOMPANHAMENTO'!$AC$3:$AC$4922)))+((O4&lt;&gt;"")*ISNUMBER(SEARCH("|"&amp;O4&amp;"|",'5_ACOMPANHAMENTO'!$AC$3:$AC$4922)))+((P4&lt;&gt;"")*ISNUMBER(SEARCH("|"&amp;P4&amp;"|",'5_ACOMPANHAMENTO'!$AC$3:$AC$4922)))+((Q4&lt;&gt;"")*ISNUMBER(SEARCH("|"&amp;Q4&amp;"|",'5_ACOMPANHAMENTO'!$AC$3:$AC$4922)))+((R4&lt;&gt;"")*ISNUMBER(SEARCH("|"&amp;R4&amp;"|",'5_ACOMPANHAMENTO'!$AC$3:$AC$4922)))+((S4&lt;&gt;"")*ISNUMBER(SEARCH("|"&amp;S4&amp;"|",'5_ACOMPANHAMENTO'!$AC$3:$AC$4922)))+((T4&lt;&gt;"")*ISNUMBER(SEARCH("|"&amp;T4&amp;"|",'5_ACOMPANHAMENTO'!$AC$3:$AC$4922)))+((U4&lt;&gt;"")*ISNUMBER(SEARCH("|"&amp;U4&amp;"|",'5_ACOMPANHAMENTO'!$AC$3:$AC$4922)))+((V4&lt;&gt;"")*ISNUMBER(SEARCH("|"&amp;V4&amp;"|",'5_ACOMPANHAMENTO'!$AC$3:$AC$4922)))+((W4&lt;&gt;"")*ISNUMBER(SEARCH("|"&amp;W4&amp;"|",'5_ACOMPANHAMENTO'!$AC$3:$AC$4922)))+((X4&lt;&gt;"")*ISNUMBER(SEARCH("|"&amp;X4&amp;"|",'5_ACOMPANHAMENTO'!$AC$3:$AC$4922)))+((Y4&lt;&gt;"")*ISNUMBER(SEARCH("|"&amp;Y4&amp;"|",'5_ACOMPANHAMENTO'!$AC$3:$AC$4922)))+((Z4&lt;&gt;"")*ISNUMBER(SEARCH("|"&amp;Z4&amp;"|",'5_ACOMPANHAMENTO'!$AC$3:$AC$4922)))+((AA4&lt;&gt;"")*ISNUMBER(SEARCH("|"&amp;AA4&amp;"|",'5_ACOMPANHAMENTO'!$AC$3:$AC$4922)))+((AB4&lt;&gt;"")*ISNUMBER(SEARCH("|"&amp;AB4&amp;"|",'5_ACOMPANHAMENTO'!$AC$3:$AC$4922))))&gt;0)),'5_ACOMPANHAMENTO'!$O$3:$O$4922),0))</f>
        <v>1034</v>
      </c>
      <c r="G4" s="7">
        <f t="shared" si="1"/>
        <v>0</v>
      </c>
      <c r="H4" s="1" t="str">
        <f t="shared" si="2"/>
        <v>10176|SERRA FITA</v>
      </c>
      <c r="I4" s="1" t="str">
        <f t="shared" si="3"/>
        <v>10176</v>
      </c>
      <c r="J4" s="1" t="str">
        <f t="shared" si="4"/>
        <v/>
      </c>
      <c r="K4" s="1" t="str">
        <f t="shared" si="5"/>
        <v/>
      </c>
      <c r="L4" s="1" t="str">
        <f t="shared" si="6"/>
        <v/>
      </c>
      <c r="M4" s="1" t="str">
        <f t="shared" si="7"/>
        <v/>
      </c>
      <c r="N4" s="1" t="str">
        <f t="shared" si="8"/>
        <v/>
      </c>
      <c r="O4" s="1" t="str">
        <f t="shared" si="9"/>
        <v/>
      </c>
      <c r="P4" s="1" t="str">
        <f t="shared" si="10"/>
        <v/>
      </c>
      <c r="Q4" s="1" t="str">
        <f t="shared" si="11"/>
        <v/>
      </c>
      <c r="R4" s="1" t="str">
        <f t="shared" si="12"/>
        <v/>
      </c>
      <c r="S4" s="1" t="str">
        <f t="shared" si="13"/>
        <v/>
      </c>
      <c r="T4" s="1" t="str">
        <f t="shared" si="14"/>
        <v/>
      </c>
      <c r="U4" s="1" t="str">
        <f t="shared" si="15"/>
        <v/>
      </c>
      <c r="V4" s="1" t="str">
        <f t="shared" si="16"/>
        <v/>
      </c>
      <c r="W4" s="1" t="str">
        <f t="shared" si="17"/>
        <v/>
      </c>
      <c r="X4" s="1" t="str">
        <f t="shared" si="18"/>
        <v/>
      </c>
      <c r="Y4" s="1" t="str">
        <f t="shared" si="19"/>
        <v/>
      </c>
      <c r="Z4" s="1" t="str">
        <f t="shared" si="20"/>
        <v/>
      </c>
      <c r="AA4" s="1" t="str">
        <f t="shared" si="21"/>
        <v/>
      </c>
      <c r="AB4" s="1" t="str">
        <f t="shared" si="22"/>
        <v/>
      </c>
    </row>
    <row r="5" spans="1:28" ht="14.25" hidden="1" customHeight="1" x14ac:dyDescent="0.35">
      <c r="A5" s="4">
        <f>IF(OR($B5="",$C5=""),"",IFERROR(INDEX('5_ACOMPANHAMENTO'!$A$3:$A$4922,MATCH(1,INDEX(('5_ACOMPANHAMENTO'!$AD$3:$AD$4922=TRIM($C5&amp;""))*('5_ACOMPANHAMENTO'!$AC$3:$AC$4922&lt;&gt;"")*((((I5&lt;&gt;"")*ISNUMBER(SEARCH("|"&amp;I5&amp;"|",'5_ACOMPANHAMENTO'!$AC$3:$AC$4922)))+((J5&lt;&gt;"")*ISNUMBER(SEARCH("|"&amp;J5&amp;"|",'5_ACOMPANHAMENTO'!$AC$3:$AC$4922)))+((K5&lt;&gt;"")*ISNUMBER(SEARCH("|"&amp;K5&amp;"|",'5_ACOMPANHAMENTO'!$AC$3:$AC$4922)))+((L5&lt;&gt;"")*ISNUMBER(SEARCH("|"&amp;L5&amp;"|",'5_ACOMPANHAMENTO'!$AC$3:$AC$4922)))+((M5&lt;&gt;"")*ISNUMBER(SEARCH("|"&amp;M5&amp;"|",'5_ACOMPANHAMENTO'!$AC$3:$AC$4922)))+((N5&lt;&gt;"")*ISNUMBER(SEARCH("|"&amp;N5&amp;"|",'5_ACOMPANHAMENTO'!$AC$3:$AC$4922)))+((O5&lt;&gt;"")*ISNUMBER(SEARCH("|"&amp;O5&amp;"|",'5_ACOMPANHAMENTO'!$AC$3:$AC$4922)))+((P5&lt;&gt;"")*ISNUMBER(SEARCH("|"&amp;P5&amp;"|",'5_ACOMPANHAMENTO'!$AC$3:$AC$4922)))+((Q5&lt;&gt;"")*ISNUMBER(SEARCH("|"&amp;Q5&amp;"|",'5_ACOMPANHAMENTO'!$AC$3:$AC$4922)))+((R5&lt;&gt;"")*ISNUMBER(SEARCH("|"&amp;R5&amp;"|",'5_ACOMPANHAMENTO'!$AC$3:$AC$4922)))+((S5&lt;&gt;"")*ISNUMBER(SEARCH("|"&amp;S5&amp;"|",'5_ACOMPANHAMENTO'!$AC$3:$AC$4922)))+((T5&lt;&gt;"")*ISNUMBER(SEARCH("|"&amp;T5&amp;"|",'5_ACOMPANHAMENTO'!$AC$3:$AC$4922)))+((U5&lt;&gt;"")*ISNUMBER(SEARCH("|"&amp;U5&amp;"|",'5_ACOMPANHAMENTO'!$AC$3:$AC$4922)))+((V5&lt;&gt;"")*ISNUMBER(SEARCH("|"&amp;V5&amp;"|",'5_ACOMPANHAMENTO'!$AC$3:$AC$4922)))+((W5&lt;&gt;"")*ISNUMBER(SEARCH("|"&amp;W5&amp;"|",'5_ACOMPANHAMENTO'!$AC$3:$AC$4922)))+((X5&lt;&gt;"")*ISNUMBER(SEARCH("|"&amp;X5&amp;"|",'5_ACOMPANHAMENTO'!$AC$3:$AC$4922)))+((Y5&lt;&gt;"")*ISNUMBER(SEARCH("|"&amp;Y5&amp;"|",'5_ACOMPANHAMENTO'!$AC$3:$AC$4922)))+((Z5&lt;&gt;"")*ISNUMBER(SEARCH("|"&amp;Z5&amp;"|",'5_ACOMPANHAMENTO'!$AC$3:$AC$4922)))+((AA5&lt;&gt;"")*ISNUMBER(SEARCH("|"&amp;AA5&amp;"|",'5_ACOMPANHAMENTO'!$AC$3:$AC$4922)))+((AB5&lt;&gt;"")*ISNUMBER(SEARCH("|"&amp;AB5&amp;"|",'5_ACOMPANHAMENTO'!$AC$3:$AC$4922))))&gt;0),0),0)),""))</f>
        <v>46197</v>
      </c>
      <c r="B5" s="4">
        <v>10176</v>
      </c>
      <c r="C5" s="4" t="s">
        <v>32</v>
      </c>
      <c r="D5" s="4">
        <f>IF(OR($B5="",$C5=""),"",IFERROR(SUMPRODUCT(--(('5_ACOMPANHAMENTO'!$AD$3:$AD$4922=TRIM($C5&amp;""))*('5_ACOMPANHAMENTO'!$AC$3:$AC$4922&lt;&gt;"")*((((I5&lt;&gt;"")*ISNUMBER(SEARCH("|"&amp;I5&amp;"|",'5_ACOMPANHAMENTO'!$AC$3:$AC$4922)))+((J5&lt;&gt;"")*ISNUMBER(SEARCH("|"&amp;J5&amp;"|",'5_ACOMPANHAMENTO'!$AC$3:$AC$4922)))+((K5&lt;&gt;"")*ISNUMBER(SEARCH("|"&amp;K5&amp;"|",'5_ACOMPANHAMENTO'!$AC$3:$AC$4922)))+((L5&lt;&gt;"")*ISNUMBER(SEARCH("|"&amp;L5&amp;"|",'5_ACOMPANHAMENTO'!$AC$3:$AC$4922)))+((M5&lt;&gt;"")*ISNUMBER(SEARCH("|"&amp;M5&amp;"|",'5_ACOMPANHAMENTO'!$AC$3:$AC$4922)))+((N5&lt;&gt;"")*ISNUMBER(SEARCH("|"&amp;N5&amp;"|",'5_ACOMPANHAMENTO'!$AC$3:$AC$4922)))+((O5&lt;&gt;"")*ISNUMBER(SEARCH("|"&amp;O5&amp;"|",'5_ACOMPANHAMENTO'!$AC$3:$AC$4922)))+((P5&lt;&gt;"")*ISNUMBER(SEARCH("|"&amp;P5&amp;"|",'5_ACOMPANHAMENTO'!$AC$3:$AC$4922)))+((Q5&lt;&gt;"")*ISNUMBER(SEARCH("|"&amp;Q5&amp;"|",'5_ACOMPANHAMENTO'!$AC$3:$AC$4922)))+((R5&lt;&gt;"")*ISNUMBER(SEARCH("|"&amp;R5&amp;"|",'5_ACOMPANHAMENTO'!$AC$3:$AC$4922)))+((S5&lt;&gt;"")*ISNUMBER(SEARCH("|"&amp;S5&amp;"|",'5_ACOMPANHAMENTO'!$AC$3:$AC$4922)))+((T5&lt;&gt;"")*ISNUMBER(SEARCH("|"&amp;T5&amp;"|",'5_ACOMPANHAMENTO'!$AC$3:$AC$4922)))+((U5&lt;&gt;"")*ISNUMBER(SEARCH("|"&amp;U5&amp;"|",'5_ACOMPANHAMENTO'!$AC$3:$AC$4922)))+((V5&lt;&gt;"")*ISNUMBER(SEARCH("|"&amp;V5&amp;"|",'5_ACOMPANHAMENTO'!$AC$3:$AC$4922)))+((W5&lt;&gt;"")*ISNUMBER(SEARCH("|"&amp;W5&amp;"|",'5_ACOMPANHAMENTO'!$AC$3:$AC$4922)))+((X5&lt;&gt;"")*ISNUMBER(SEARCH("|"&amp;X5&amp;"|",'5_ACOMPANHAMENTO'!$AC$3:$AC$4922)))+((Y5&lt;&gt;"")*ISNUMBER(SEARCH("|"&amp;Y5&amp;"|",'5_ACOMPANHAMENTO'!$AC$3:$AC$4922)))+((Z5&lt;&gt;"")*ISNUMBER(SEARCH("|"&amp;Z5&amp;"|",'5_ACOMPANHAMENTO'!$AC$3:$AC$4922)))+((AA5&lt;&gt;"")*ISNUMBER(SEARCH("|"&amp;AA5&amp;"|",'5_ACOMPANHAMENTO'!$AC$3:$AC$4922)))+((AB5&lt;&gt;"")*ISNUMBER(SEARCH("|"&amp;AB5&amp;"|",'5_ACOMPANHAMENTO'!$AC$3:$AC$4922))))&gt;0)),'5_ACOMPANHAMENTO'!$J$3:$J$4922),0))</f>
        <v>60</v>
      </c>
      <c r="E5" s="4" t="str">
        <f t="shared" ca="1" si="0"/>
        <v>FINALIZADO</v>
      </c>
      <c r="F5" s="7">
        <f>IF(OR($B5="",$C5=""),"",IFERROR(SUMPRODUCT(--(('5_ACOMPANHAMENTO'!$AD$3:$AD$4922=TRIM($C5&amp;""))*('5_ACOMPANHAMENTO'!$AC$3:$AC$4922&lt;&gt;"")*((((I5&lt;&gt;"")*ISNUMBER(SEARCH("|"&amp;I5&amp;"|",'5_ACOMPANHAMENTO'!$AC$3:$AC$4922)))+((J5&lt;&gt;"")*ISNUMBER(SEARCH("|"&amp;J5&amp;"|",'5_ACOMPANHAMENTO'!$AC$3:$AC$4922)))+((K5&lt;&gt;"")*ISNUMBER(SEARCH("|"&amp;K5&amp;"|",'5_ACOMPANHAMENTO'!$AC$3:$AC$4922)))+((L5&lt;&gt;"")*ISNUMBER(SEARCH("|"&amp;L5&amp;"|",'5_ACOMPANHAMENTO'!$AC$3:$AC$4922)))+((M5&lt;&gt;"")*ISNUMBER(SEARCH("|"&amp;M5&amp;"|",'5_ACOMPANHAMENTO'!$AC$3:$AC$4922)))+((N5&lt;&gt;"")*ISNUMBER(SEARCH("|"&amp;N5&amp;"|",'5_ACOMPANHAMENTO'!$AC$3:$AC$4922)))+((O5&lt;&gt;"")*ISNUMBER(SEARCH("|"&amp;O5&amp;"|",'5_ACOMPANHAMENTO'!$AC$3:$AC$4922)))+((P5&lt;&gt;"")*ISNUMBER(SEARCH("|"&amp;P5&amp;"|",'5_ACOMPANHAMENTO'!$AC$3:$AC$4922)))+((Q5&lt;&gt;"")*ISNUMBER(SEARCH("|"&amp;Q5&amp;"|",'5_ACOMPANHAMENTO'!$AC$3:$AC$4922)))+((R5&lt;&gt;"")*ISNUMBER(SEARCH("|"&amp;R5&amp;"|",'5_ACOMPANHAMENTO'!$AC$3:$AC$4922)))+((S5&lt;&gt;"")*ISNUMBER(SEARCH("|"&amp;S5&amp;"|",'5_ACOMPANHAMENTO'!$AC$3:$AC$4922)))+((T5&lt;&gt;"")*ISNUMBER(SEARCH("|"&amp;T5&amp;"|",'5_ACOMPANHAMENTO'!$AC$3:$AC$4922)))+((U5&lt;&gt;"")*ISNUMBER(SEARCH("|"&amp;U5&amp;"|",'5_ACOMPANHAMENTO'!$AC$3:$AC$4922)))+((V5&lt;&gt;"")*ISNUMBER(SEARCH("|"&amp;V5&amp;"|",'5_ACOMPANHAMENTO'!$AC$3:$AC$4922)))+((W5&lt;&gt;"")*ISNUMBER(SEARCH("|"&amp;W5&amp;"|",'5_ACOMPANHAMENTO'!$AC$3:$AC$4922)))+((X5&lt;&gt;"")*ISNUMBER(SEARCH("|"&amp;X5&amp;"|",'5_ACOMPANHAMENTO'!$AC$3:$AC$4922)))+((Y5&lt;&gt;"")*ISNUMBER(SEARCH("|"&amp;Y5&amp;"|",'5_ACOMPANHAMENTO'!$AC$3:$AC$4922)))+((Z5&lt;&gt;"")*ISNUMBER(SEARCH("|"&amp;Z5&amp;"|",'5_ACOMPANHAMENTO'!$AC$3:$AC$4922)))+((AA5&lt;&gt;"")*ISNUMBER(SEARCH("|"&amp;AA5&amp;"|",'5_ACOMPANHAMENTO'!$AC$3:$AC$4922)))+((AB5&lt;&gt;"")*ISNUMBER(SEARCH("|"&amp;AB5&amp;"|",'5_ACOMPANHAMENTO'!$AC$3:$AC$4922))))&gt;0)),'5_ACOMPANHAMENTO'!$O$3:$O$4922),0))</f>
        <v>60</v>
      </c>
      <c r="G5" s="7">
        <f t="shared" si="1"/>
        <v>0</v>
      </c>
      <c r="H5" s="1" t="str">
        <f t="shared" si="2"/>
        <v>10176|PADE VELOX</v>
      </c>
      <c r="I5" s="1" t="str">
        <f t="shared" si="3"/>
        <v>10176</v>
      </c>
      <c r="J5" s="1" t="str">
        <f t="shared" si="4"/>
        <v/>
      </c>
      <c r="K5" s="1" t="str">
        <f t="shared" si="5"/>
        <v/>
      </c>
      <c r="L5" s="1" t="str">
        <f t="shared" si="6"/>
        <v/>
      </c>
      <c r="M5" s="1" t="str">
        <f t="shared" si="7"/>
        <v/>
      </c>
      <c r="N5" s="1" t="str">
        <f t="shared" si="8"/>
        <v/>
      </c>
      <c r="O5" s="1" t="str">
        <f t="shared" si="9"/>
        <v/>
      </c>
      <c r="P5" s="1" t="str">
        <f t="shared" si="10"/>
        <v/>
      </c>
      <c r="Q5" s="1" t="str">
        <f t="shared" si="11"/>
        <v/>
      </c>
      <c r="R5" s="1" t="str">
        <f t="shared" si="12"/>
        <v/>
      </c>
      <c r="S5" s="1" t="str">
        <f t="shared" si="13"/>
        <v/>
      </c>
      <c r="T5" s="1" t="str">
        <f t="shared" si="14"/>
        <v/>
      </c>
      <c r="U5" s="1" t="str">
        <f t="shared" si="15"/>
        <v/>
      </c>
      <c r="V5" s="1" t="str">
        <f t="shared" si="16"/>
        <v/>
      </c>
      <c r="W5" s="1" t="str">
        <f t="shared" si="17"/>
        <v/>
      </c>
      <c r="X5" s="1" t="str">
        <f t="shared" si="18"/>
        <v/>
      </c>
      <c r="Y5" s="1" t="str">
        <f t="shared" si="19"/>
        <v/>
      </c>
      <c r="Z5" s="1" t="str">
        <f t="shared" si="20"/>
        <v/>
      </c>
      <c r="AA5" s="1" t="str">
        <f t="shared" si="21"/>
        <v/>
      </c>
      <c r="AB5" s="1" t="str">
        <f t="shared" si="22"/>
        <v/>
      </c>
    </row>
    <row r="6" spans="1:28" ht="14.25" hidden="1" customHeight="1" x14ac:dyDescent="0.35">
      <c r="A6" s="4" t="str">
        <f>IF(OR($B6="",$C6=""),"",IFERROR(INDEX('5_ACOMPANHAMENTO'!$A$3:$A$4922,MATCH(1,INDEX(('5_ACOMPANHAMENTO'!$AD$3:$AD$4922=TRIM($C6&amp;""))*('5_ACOMPANHAMENTO'!$AC$3:$AC$4922&lt;&gt;"")*((((I6&lt;&gt;"")*ISNUMBER(SEARCH("|"&amp;I6&amp;"|",'5_ACOMPANHAMENTO'!$AC$3:$AC$4922)))+((J6&lt;&gt;"")*ISNUMBER(SEARCH("|"&amp;J6&amp;"|",'5_ACOMPANHAMENTO'!$AC$3:$AC$4922)))+((K6&lt;&gt;"")*ISNUMBER(SEARCH("|"&amp;K6&amp;"|",'5_ACOMPANHAMENTO'!$AC$3:$AC$4922)))+((L6&lt;&gt;"")*ISNUMBER(SEARCH("|"&amp;L6&amp;"|",'5_ACOMPANHAMENTO'!$AC$3:$AC$4922)))+((M6&lt;&gt;"")*ISNUMBER(SEARCH("|"&amp;M6&amp;"|",'5_ACOMPANHAMENTO'!$AC$3:$AC$4922)))+((N6&lt;&gt;"")*ISNUMBER(SEARCH("|"&amp;N6&amp;"|",'5_ACOMPANHAMENTO'!$AC$3:$AC$4922)))+((O6&lt;&gt;"")*ISNUMBER(SEARCH("|"&amp;O6&amp;"|",'5_ACOMPANHAMENTO'!$AC$3:$AC$4922)))+((P6&lt;&gt;"")*ISNUMBER(SEARCH("|"&amp;P6&amp;"|",'5_ACOMPANHAMENTO'!$AC$3:$AC$4922)))+((Q6&lt;&gt;"")*ISNUMBER(SEARCH("|"&amp;Q6&amp;"|",'5_ACOMPANHAMENTO'!$AC$3:$AC$4922)))+((R6&lt;&gt;"")*ISNUMBER(SEARCH("|"&amp;R6&amp;"|",'5_ACOMPANHAMENTO'!$AC$3:$AC$4922)))+((S6&lt;&gt;"")*ISNUMBER(SEARCH("|"&amp;S6&amp;"|",'5_ACOMPANHAMENTO'!$AC$3:$AC$4922)))+((T6&lt;&gt;"")*ISNUMBER(SEARCH("|"&amp;T6&amp;"|",'5_ACOMPANHAMENTO'!$AC$3:$AC$4922)))+((U6&lt;&gt;"")*ISNUMBER(SEARCH("|"&amp;U6&amp;"|",'5_ACOMPANHAMENTO'!$AC$3:$AC$4922)))+((V6&lt;&gt;"")*ISNUMBER(SEARCH("|"&amp;V6&amp;"|",'5_ACOMPANHAMENTO'!$AC$3:$AC$4922)))+((W6&lt;&gt;"")*ISNUMBER(SEARCH("|"&amp;W6&amp;"|",'5_ACOMPANHAMENTO'!$AC$3:$AC$4922)))+((X6&lt;&gt;"")*ISNUMBER(SEARCH("|"&amp;X6&amp;"|",'5_ACOMPANHAMENTO'!$AC$3:$AC$4922)))+((Y6&lt;&gt;"")*ISNUMBER(SEARCH("|"&amp;Y6&amp;"|",'5_ACOMPANHAMENTO'!$AC$3:$AC$4922)))+((Z6&lt;&gt;"")*ISNUMBER(SEARCH("|"&amp;Z6&amp;"|",'5_ACOMPANHAMENTO'!$AC$3:$AC$4922)))+((AA6&lt;&gt;"")*ISNUMBER(SEARCH("|"&amp;AA6&amp;"|",'5_ACOMPANHAMENTO'!$AC$3:$AC$4922)))+((AB6&lt;&gt;"")*ISNUMBER(SEARCH("|"&amp;AB6&amp;"|",'5_ACOMPANHAMENTO'!$AC$3:$AC$4922))))&gt;0),0),0)),""))</f>
        <v/>
      </c>
      <c r="B6" s="4">
        <v>10176</v>
      </c>
      <c r="C6" s="4" t="s">
        <v>38</v>
      </c>
      <c r="D6" s="4">
        <f>IF(OR($B6="",$C6=""),"",IFERROR(SUMPRODUCT(--(('5_ACOMPANHAMENTO'!$AD$3:$AD$4922=TRIM($C6&amp;""))*('5_ACOMPANHAMENTO'!$AC$3:$AC$4922&lt;&gt;"")*((((I6&lt;&gt;"")*ISNUMBER(SEARCH("|"&amp;I6&amp;"|",'5_ACOMPANHAMENTO'!$AC$3:$AC$4922)))+((J6&lt;&gt;"")*ISNUMBER(SEARCH("|"&amp;J6&amp;"|",'5_ACOMPANHAMENTO'!$AC$3:$AC$4922)))+((K6&lt;&gt;"")*ISNUMBER(SEARCH("|"&amp;K6&amp;"|",'5_ACOMPANHAMENTO'!$AC$3:$AC$4922)))+((L6&lt;&gt;"")*ISNUMBER(SEARCH("|"&amp;L6&amp;"|",'5_ACOMPANHAMENTO'!$AC$3:$AC$4922)))+((M6&lt;&gt;"")*ISNUMBER(SEARCH("|"&amp;M6&amp;"|",'5_ACOMPANHAMENTO'!$AC$3:$AC$4922)))+((N6&lt;&gt;"")*ISNUMBER(SEARCH("|"&amp;N6&amp;"|",'5_ACOMPANHAMENTO'!$AC$3:$AC$4922)))+((O6&lt;&gt;"")*ISNUMBER(SEARCH("|"&amp;O6&amp;"|",'5_ACOMPANHAMENTO'!$AC$3:$AC$4922)))+((P6&lt;&gt;"")*ISNUMBER(SEARCH("|"&amp;P6&amp;"|",'5_ACOMPANHAMENTO'!$AC$3:$AC$4922)))+((Q6&lt;&gt;"")*ISNUMBER(SEARCH("|"&amp;Q6&amp;"|",'5_ACOMPANHAMENTO'!$AC$3:$AC$4922)))+((R6&lt;&gt;"")*ISNUMBER(SEARCH("|"&amp;R6&amp;"|",'5_ACOMPANHAMENTO'!$AC$3:$AC$4922)))+((S6&lt;&gt;"")*ISNUMBER(SEARCH("|"&amp;S6&amp;"|",'5_ACOMPANHAMENTO'!$AC$3:$AC$4922)))+((T6&lt;&gt;"")*ISNUMBER(SEARCH("|"&amp;T6&amp;"|",'5_ACOMPANHAMENTO'!$AC$3:$AC$4922)))+((U6&lt;&gt;"")*ISNUMBER(SEARCH("|"&amp;U6&amp;"|",'5_ACOMPANHAMENTO'!$AC$3:$AC$4922)))+((V6&lt;&gt;"")*ISNUMBER(SEARCH("|"&amp;V6&amp;"|",'5_ACOMPANHAMENTO'!$AC$3:$AC$4922)))+((W6&lt;&gt;"")*ISNUMBER(SEARCH("|"&amp;W6&amp;"|",'5_ACOMPANHAMENTO'!$AC$3:$AC$4922)))+((X6&lt;&gt;"")*ISNUMBER(SEARCH("|"&amp;X6&amp;"|",'5_ACOMPANHAMENTO'!$AC$3:$AC$4922)))+((Y6&lt;&gt;"")*ISNUMBER(SEARCH("|"&amp;Y6&amp;"|",'5_ACOMPANHAMENTO'!$AC$3:$AC$4922)))+((Z6&lt;&gt;"")*ISNUMBER(SEARCH("|"&amp;Z6&amp;"|",'5_ACOMPANHAMENTO'!$AC$3:$AC$4922)))+((AA6&lt;&gt;"")*ISNUMBER(SEARCH("|"&amp;AA6&amp;"|",'5_ACOMPANHAMENTO'!$AC$3:$AC$4922)))+((AB6&lt;&gt;"")*ISNUMBER(SEARCH("|"&amp;AB6&amp;"|",'5_ACOMPANHAMENTO'!$AC$3:$AC$4922))))&gt;0)),'5_ACOMPANHAMENTO'!$J$3:$J$4922),0))</f>
        <v>0</v>
      </c>
      <c r="E6" s="4" t="str">
        <f t="shared" ca="1" si="0"/>
        <v>FINALIZADO</v>
      </c>
      <c r="F6" s="7">
        <f>IF(OR($B6="",$C6=""),"",IFERROR(SUMPRODUCT(--(('5_ACOMPANHAMENTO'!$AD$3:$AD$4922=TRIM($C6&amp;""))*('5_ACOMPANHAMENTO'!$AC$3:$AC$4922&lt;&gt;"")*((((I6&lt;&gt;"")*ISNUMBER(SEARCH("|"&amp;I6&amp;"|",'5_ACOMPANHAMENTO'!$AC$3:$AC$4922)))+((J6&lt;&gt;"")*ISNUMBER(SEARCH("|"&amp;J6&amp;"|",'5_ACOMPANHAMENTO'!$AC$3:$AC$4922)))+((K6&lt;&gt;"")*ISNUMBER(SEARCH("|"&amp;K6&amp;"|",'5_ACOMPANHAMENTO'!$AC$3:$AC$4922)))+((L6&lt;&gt;"")*ISNUMBER(SEARCH("|"&amp;L6&amp;"|",'5_ACOMPANHAMENTO'!$AC$3:$AC$4922)))+((M6&lt;&gt;"")*ISNUMBER(SEARCH("|"&amp;M6&amp;"|",'5_ACOMPANHAMENTO'!$AC$3:$AC$4922)))+((N6&lt;&gt;"")*ISNUMBER(SEARCH("|"&amp;N6&amp;"|",'5_ACOMPANHAMENTO'!$AC$3:$AC$4922)))+((O6&lt;&gt;"")*ISNUMBER(SEARCH("|"&amp;O6&amp;"|",'5_ACOMPANHAMENTO'!$AC$3:$AC$4922)))+((P6&lt;&gt;"")*ISNUMBER(SEARCH("|"&amp;P6&amp;"|",'5_ACOMPANHAMENTO'!$AC$3:$AC$4922)))+((Q6&lt;&gt;"")*ISNUMBER(SEARCH("|"&amp;Q6&amp;"|",'5_ACOMPANHAMENTO'!$AC$3:$AC$4922)))+((R6&lt;&gt;"")*ISNUMBER(SEARCH("|"&amp;R6&amp;"|",'5_ACOMPANHAMENTO'!$AC$3:$AC$4922)))+((S6&lt;&gt;"")*ISNUMBER(SEARCH("|"&amp;S6&amp;"|",'5_ACOMPANHAMENTO'!$AC$3:$AC$4922)))+((T6&lt;&gt;"")*ISNUMBER(SEARCH("|"&amp;T6&amp;"|",'5_ACOMPANHAMENTO'!$AC$3:$AC$4922)))+((U6&lt;&gt;"")*ISNUMBER(SEARCH("|"&amp;U6&amp;"|",'5_ACOMPANHAMENTO'!$AC$3:$AC$4922)))+((V6&lt;&gt;"")*ISNUMBER(SEARCH("|"&amp;V6&amp;"|",'5_ACOMPANHAMENTO'!$AC$3:$AC$4922)))+((W6&lt;&gt;"")*ISNUMBER(SEARCH("|"&amp;W6&amp;"|",'5_ACOMPANHAMENTO'!$AC$3:$AC$4922)))+((X6&lt;&gt;"")*ISNUMBER(SEARCH("|"&amp;X6&amp;"|",'5_ACOMPANHAMENTO'!$AC$3:$AC$4922)))+((Y6&lt;&gt;"")*ISNUMBER(SEARCH("|"&amp;Y6&amp;"|",'5_ACOMPANHAMENTO'!$AC$3:$AC$4922)))+((Z6&lt;&gt;"")*ISNUMBER(SEARCH("|"&amp;Z6&amp;"|",'5_ACOMPANHAMENTO'!$AC$3:$AC$4922)))+((AA6&lt;&gt;"")*ISNUMBER(SEARCH("|"&amp;AA6&amp;"|",'5_ACOMPANHAMENTO'!$AC$3:$AC$4922)))+((AB6&lt;&gt;"")*ISNUMBER(SEARCH("|"&amp;AB6&amp;"|",'5_ACOMPANHAMENTO'!$AC$3:$AC$4922))))&gt;0)),'5_ACOMPANHAMENTO'!$O$3:$O$4922),0))</f>
        <v>0</v>
      </c>
      <c r="G6" s="7">
        <f t="shared" si="1"/>
        <v>0</v>
      </c>
      <c r="H6" s="1" t="str">
        <f t="shared" si="2"/>
        <v>10176|CNC NESTING</v>
      </c>
      <c r="I6" s="1" t="str">
        <f t="shared" si="3"/>
        <v>10176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 t="str">
        <f t="shared" si="7"/>
        <v/>
      </c>
      <c r="N6" s="1" t="str">
        <f t="shared" si="8"/>
        <v/>
      </c>
      <c r="O6" s="1" t="str">
        <f t="shared" si="9"/>
        <v/>
      </c>
      <c r="P6" s="1" t="str">
        <f t="shared" si="10"/>
        <v/>
      </c>
      <c r="Q6" s="1" t="str">
        <f t="shared" si="11"/>
        <v/>
      </c>
      <c r="R6" s="1" t="str">
        <f t="shared" si="12"/>
        <v/>
      </c>
      <c r="S6" s="1" t="str">
        <f t="shared" si="13"/>
        <v/>
      </c>
      <c r="T6" s="1" t="str">
        <f t="shared" si="14"/>
        <v/>
      </c>
      <c r="U6" s="1" t="str">
        <f t="shared" si="15"/>
        <v/>
      </c>
      <c r="V6" s="1" t="str">
        <f t="shared" si="16"/>
        <v/>
      </c>
      <c r="W6" s="1" t="str">
        <f t="shared" si="17"/>
        <v/>
      </c>
      <c r="X6" s="1" t="str">
        <f t="shared" si="18"/>
        <v/>
      </c>
      <c r="Y6" s="1" t="str">
        <f t="shared" si="19"/>
        <v/>
      </c>
      <c r="Z6" s="1" t="str">
        <f t="shared" si="20"/>
        <v/>
      </c>
      <c r="AA6" s="1" t="str">
        <f t="shared" si="21"/>
        <v/>
      </c>
      <c r="AB6" s="1" t="str">
        <f t="shared" si="22"/>
        <v/>
      </c>
    </row>
    <row r="7" spans="1:28" ht="14.25" hidden="1" customHeight="1" x14ac:dyDescent="0.35">
      <c r="A7" s="4">
        <f>IF(OR($B7="",$C7=""),"",IFERROR(INDEX('5_ACOMPANHAMENTO'!$A$3:$A$4922,MATCH(1,INDEX(('5_ACOMPANHAMENTO'!$AD$3:$AD$4922=TRIM($C7&amp;""))*('5_ACOMPANHAMENTO'!$AC$3:$AC$4922&lt;&gt;"")*((((I7&lt;&gt;"")*ISNUMBER(SEARCH("|"&amp;I7&amp;"|",'5_ACOMPANHAMENTO'!$AC$3:$AC$4922)))+((J7&lt;&gt;"")*ISNUMBER(SEARCH("|"&amp;J7&amp;"|",'5_ACOMPANHAMENTO'!$AC$3:$AC$4922)))+((K7&lt;&gt;"")*ISNUMBER(SEARCH("|"&amp;K7&amp;"|",'5_ACOMPANHAMENTO'!$AC$3:$AC$4922)))+((L7&lt;&gt;"")*ISNUMBER(SEARCH("|"&amp;L7&amp;"|",'5_ACOMPANHAMENTO'!$AC$3:$AC$4922)))+((M7&lt;&gt;"")*ISNUMBER(SEARCH("|"&amp;M7&amp;"|",'5_ACOMPANHAMENTO'!$AC$3:$AC$4922)))+((N7&lt;&gt;"")*ISNUMBER(SEARCH("|"&amp;N7&amp;"|",'5_ACOMPANHAMENTO'!$AC$3:$AC$4922)))+((O7&lt;&gt;"")*ISNUMBER(SEARCH("|"&amp;O7&amp;"|",'5_ACOMPANHAMENTO'!$AC$3:$AC$4922)))+((P7&lt;&gt;"")*ISNUMBER(SEARCH("|"&amp;P7&amp;"|",'5_ACOMPANHAMENTO'!$AC$3:$AC$4922)))+((Q7&lt;&gt;"")*ISNUMBER(SEARCH("|"&amp;Q7&amp;"|",'5_ACOMPANHAMENTO'!$AC$3:$AC$4922)))+((R7&lt;&gt;"")*ISNUMBER(SEARCH("|"&amp;R7&amp;"|",'5_ACOMPANHAMENTO'!$AC$3:$AC$4922)))+((S7&lt;&gt;"")*ISNUMBER(SEARCH("|"&amp;S7&amp;"|",'5_ACOMPANHAMENTO'!$AC$3:$AC$4922)))+((T7&lt;&gt;"")*ISNUMBER(SEARCH("|"&amp;T7&amp;"|",'5_ACOMPANHAMENTO'!$AC$3:$AC$4922)))+((U7&lt;&gt;"")*ISNUMBER(SEARCH("|"&amp;U7&amp;"|",'5_ACOMPANHAMENTO'!$AC$3:$AC$4922)))+((V7&lt;&gt;"")*ISNUMBER(SEARCH("|"&amp;V7&amp;"|",'5_ACOMPANHAMENTO'!$AC$3:$AC$4922)))+((W7&lt;&gt;"")*ISNUMBER(SEARCH("|"&amp;W7&amp;"|",'5_ACOMPANHAMENTO'!$AC$3:$AC$4922)))+((X7&lt;&gt;"")*ISNUMBER(SEARCH("|"&amp;X7&amp;"|",'5_ACOMPANHAMENTO'!$AC$3:$AC$4922)))+((Y7&lt;&gt;"")*ISNUMBER(SEARCH("|"&amp;Y7&amp;"|",'5_ACOMPANHAMENTO'!$AC$3:$AC$4922)))+((Z7&lt;&gt;"")*ISNUMBER(SEARCH("|"&amp;Z7&amp;"|",'5_ACOMPANHAMENTO'!$AC$3:$AC$4922)))+((AA7&lt;&gt;"")*ISNUMBER(SEARCH("|"&amp;AA7&amp;"|",'5_ACOMPANHAMENTO'!$AC$3:$AC$4922)))+((AB7&lt;&gt;"")*ISNUMBER(SEARCH("|"&amp;AB7&amp;"|",'5_ACOMPANHAMENTO'!$AC$3:$AC$4922))))&gt;0),0),0)),""))</f>
        <v>46197</v>
      </c>
      <c r="B7" s="4">
        <v>10176</v>
      </c>
      <c r="C7" s="4" t="s">
        <v>43</v>
      </c>
      <c r="D7" s="4">
        <f>IF(OR($B7="",$C7=""),"",IFERROR(SUMPRODUCT(--(('5_ACOMPANHAMENTO'!$AD$3:$AD$4922=TRIM($C7&amp;""))*('5_ACOMPANHAMENTO'!$AC$3:$AC$4922&lt;&gt;"")*((((I7&lt;&gt;"")*ISNUMBER(SEARCH("|"&amp;I7&amp;"|",'5_ACOMPANHAMENTO'!$AC$3:$AC$4922)))+((J7&lt;&gt;"")*ISNUMBER(SEARCH("|"&amp;J7&amp;"|",'5_ACOMPANHAMENTO'!$AC$3:$AC$4922)))+((K7&lt;&gt;"")*ISNUMBER(SEARCH("|"&amp;K7&amp;"|",'5_ACOMPANHAMENTO'!$AC$3:$AC$4922)))+((L7&lt;&gt;"")*ISNUMBER(SEARCH("|"&amp;L7&amp;"|",'5_ACOMPANHAMENTO'!$AC$3:$AC$4922)))+((M7&lt;&gt;"")*ISNUMBER(SEARCH("|"&amp;M7&amp;"|",'5_ACOMPANHAMENTO'!$AC$3:$AC$4922)))+((N7&lt;&gt;"")*ISNUMBER(SEARCH("|"&amp;N7&amp;"|",'5_ACOMPANHAMENTO'!$AC$3:$AC$4922)))+((O7&lt;&gt;"")*ISNUMBER(SEARCH("|"&amp;O7&amp;"|",'5_ACOMPANHAMENTO'!$AC$3:$AC$4922)))+((P7&lt;&gt;"")*ISNUMBER(SEARCH("|"&amp;P7&amp;"|",'5_ACOMPANHAMENTO'!$AC$3:$AC$4922)))+((Q7&lt;&gt;"")*ISNUMBER(SEARCH("|"&amp;Q7&amp;"|",'5_ACOMPANHAMENTO'!$AC$3:$AC$4922)))+((R7&lt;&gt;"")*ISNUMBER(SEARCH("|"&amp;R7&amp;"|",'5_ACOMPANHAMENTO'!$AC$3:$AC$4922)))+((S7&lt;&gt;"")*ISNUMBER(SEARCH("|"&amp;S7&amp;"|",'5_ACOMPANHAMENTO'!$AC$3:$AC$4922)))+((T7&lt;&gt;"")*ISNUMBER(SEARCH("|"&amp;T7&amp;"|",'5_ACOMPANHAMENTO'!$AC$3:$AC$4922)))+((U7&lt;&gt;"")*ISNUMBER(SEARCH("|"&amp;U7&amp;"|",'5_ACOMPANHAMENTO'!$AC$3:$AC$4922)))+((V7&lt;&gt;"")*ISNUMBER(SEARCH("|"&amp;V7&amp;"|",'5_ACOMPANHAMENTO'!$AC$3:$AC$4922)))+((W7&lt;&gt;"")*ISNUMBER(SEARCH("|"&amp;W7&amp;"|",'5_ACOMPANHAMENTO'!$AC$3:$AC$4922)))+((X7&lt;&gt;"")*ISNUMBER(SEARCH("|"&amp;X7&amp;"|",'5_ACOMPANHAMENTO'!$AC$3:$AC$4922)))+((Y7&lt;&gt;"")*ISNUMBER(SEARCH("|"&amp;Y7&amp;"|",'5_ACOMPANHAMENTO'!$AC$3:$AC$4922)))+((Z7&lt;&gt;"")*ISNUMBER(SEARCH("|"&amp;Z7&amp;"|",'5_ACOMPANHAMENTO'!$AC$3:$AC$4922)))+((AA7&lt;&gt;"")*ISNUMBER(SEARCH("|"&amp;AA7&amp;"|",'5_ACOMPANHAMENTO'!$AC$3:$AC$4922)))+((AB7&lt;&gt;"")*ISNUMBER(SEARCH("|"&amp;AB7&amp;"|",'5_ACOMPANHAMENTO'!$AC$3:$AC$4922))))&gt;0)),'5_ACOMPANHAMENTO'!$J$3:$J$4922),0))</f>
        <v>42</v>
      </c>
      <c r="E7" s="4" t="str">
        <f t="shared" ca="1" si="0"/>
        <v>FINALIZADO</v>
      </c>
      <c r="F7" s="7">
        <f>IF(OR($B7="",$C7=""),"",IFERROR(SUMPRODUCT(--(('5_ACOMPANHAMENTO'!$AD$3:$AD$4922=TRIM($C7&amp;""))*('5_ACOMPANHAMENTO'!$AC$3:$AC$4922&lt;&gt;"")*((((I7&lt;&gt;"")*ISNUMBER(SEARCH("|"&amp;I7&amp;"|",'5_ACOMPANHAMENTO'!$AC$3:$AC$4922)))+((J7&lt;&gt;"")*ISNUMBER(SEARCH("|"&amp;J7&amp;"|",'5_ACOMPANHAMENTO'!$AC$3:$AC$4922)))+((K7&lt;&gt;"")*ISNUMBER(SEARCH("|"&amp;K7&amp;"|",'5_ACOMPANHAMENTO'!$AC$3:$AC$4922)))+((L7&lt;&gt;"")*ISNUMBER(SEARCH("|"&amp;L7&amp;"|",'5_ACOMPANHAMENTO'!$AC$3:$AC$4922)))+((M7&lt;&gt;"")*ISNUMBER(SEARCH("|"&amp;M7&amp;"|",'5_ACOMPANHAMENTO'!$AC$3:$AC$4922)))+((N7&lt;&gt;"")*ISNUMBER(SEARCH("|"&amp;N7&amp;"|",'5_ACOMPANHAMENTO'!$AC$3:$AC$4922)))+((O7&lt;&gt;"")*ISNUMBER(SEARCH("|"&amp;O7&amp;"|",'5_ACOMPANHAMENTO'!$AC$3:$AC$4922)))+((P7&lt;&gt;"")*ISNUMBER(SEARCH("|"&amp;P7&amp;"|",'5_ACOMPANHAMENTO'!$AC$3:$AC$4922)))+((Q7&lt;&gt;"")*ISNUMBER(SEARCH("|"&amp;Q7&amp;"|",'5_ACOMPANHAMENTO'!$AC$3:$AC$4922)))+((R7&lt;&gt;"")*ISNUMBER(SEARCH("|"&amp;R7&amp;"|",'5_ACOMPANHAMENTO'!$AC$3:$AC$4922)))+((S7&lt;&gt;"")*ISNUMBER(SEARCH("|"&amp;S7&amp;"|",'5_ACOMPANHAMENTO'!$AC$3:$AC$4922)))+((T7&lt;&gt;"")*ISNUMBER(SEARCH("|"&amp;T7&amp;"|",'5_ACOMPANHAMENTO'!$AC$3:$AC$4922)))+((U7&lt;&gt;"")*ISNUMBER(SEARCH("|"&amp;U7&amp;"|",'5_ACOMPANHAMENTO'!$AC$3:$AC$4922)))+((V7&lt;&gt;"")*ISNUMBER(SEARCH("|"&amp;V7&amp;"|",'5_ACOMPANHAMENTO'!$AC$3:$AC$4922)))+((W7&lt;&gt;"")*ISNUMBER(SEARCH("|"&amp;W7&amp;"|",'5_ACOMPANHAMENTO'!$AC$3:$AC$4922)))+((X7&lt;&gt;"")*ISNUMBER(SEARCH("|"&amp;X7&amp;"|",'5_ACOMPANHAMENTO'!$AC$3:$AC$4922)))+((Y7&lt;&gt;"")*ISNUMBER(SEARCH("|"&amp;Y7&amp;"|",'5_ACOMPANHAMENTO'!$AC$3:$AC$4922)))+((Z7&lt;&gt;"")*ISNUMBER(SEARCH("|"&amp;Z7&amp;"|",'5_ACOMPANHAMENTO'!$AC$3:$AC$4922)))+((AA7&lt;&gt;"")*ISNUMBER(SEARCH("|"&amp;AA7&amp;"|",'5_ACOMPANHAMENTO'!$AC$3:$AC$4922)))+((AB7&lt;&gt;"")*ISNUMBER(SEARCH("|"&amp;AB7&amp;"|",'5_ACOMPANHAMENTO'!$AC$3:$AC$4922))))&gt;0)),'5_ACOMPANHAMENTO'!$O$3:$O$4922),0))</f>
        <v>42</v>
      </c>
      <c r="G7" s="7">
        <f t="shared" si="1"/>
        <v>0</v>
      </c>
      <c r="H7" s="1" t="str">
        <f t="shared" si="2"/>
        <v>10176|COPIADORA</v>
      </c>
      <c r="I7" s="1" t="str">
        <f t="shared" si="3"/>
        <v>10176</v>
      </c>
      <c r="J7" s="1" t="str">
        <f t="shared" si="4"/>
        <v/>
      </c>
      <c r="K7" s="1" t="str">
        <f t="shared" si="5"/>
        <v/>
      </c>
      <c r="L7" s="1" t="str">
        <f t="shared" si="6"/>
        <v/>
      </c>
      <c r="M7" s="1" t="str">
        <f t="shared" si="7"/>
        <v/>
      </c>
      <c r="N7" s="1" t="str">
        <f t="shared" si="8"/>
        <v/>
      </c>
      <c r="O7" s="1" t="str">
        <f t="shared" si="9"/>
        <v/>
      </c>
      <c r="P7" s="1" t="str">
        <f t="shared" si="10"/>
        <v/>
      </c>
      <c r="Q7" s="1" t="str">
        <f t="shared" si="11"/>
        <v/>
      </c>
      <c r="R7" s="1" t="str">
        <f t="shared" si="12"/>
        <v/>
      </c>
      <c r="S7" s="1" t="str">
        <f t="shared" si="13"/>
        <v/>
      </c>
      <c r="T7" s="1" t="str">
        <f t="shared" si="14"/>
        <v/>
      </c>
      <c r="U7" s="1" t="str">
        <f t="shared" si="15"/>
        <v/>
      </c>
      <c r="V7" s="1" t="str">
        <f t="shared" si="16"/>
        <v/>
      </c>
      <c r="W7" s="1" t="str">
        <f t="shared" si="17"/>
        <v/>
      </c>
      <c r="X7" s="1" t="str">
        <f t="shared" si="18"/>
        <v/>
      </c>
      <c r="Y7" s="1" t="str">
        <f t="shared" si="19"/>
        <v/>
      </c>
      <c r="Z7" s="1" t="str">
        <f t="shared" si="20"/>
        <v/>
      </c>
      <c r="AA7" s="1" t="str">
        <f t="shared" si="21"/>
        <v/>
      </c>
      <c r="AB7" s="1" t="str">
        <f t="shared" si="22"/>
        <v/>
      </c>
    </row>
    <row r="8" spans="1:28" ht="14.25" hidden="1" customHeight="1" x14ac:dyDescent="0.35">
      <c r="A8" s="4">
        <f>IF(OR($B8="",$C8=""),"",IFERROR(INDEX('5_ACOMPANHAMENTO'!$A$3:$A$4922,MATCH(1,INDEX(('5_ACOMPANHAMENTO'!$AD$3:$AD$4922=TRIM($C8&amp;""))*('5_ACOMPANHAMENTO'!$AC$3:$AC$4922&lt;&gt;"")*((((I8&lt;&gt;"")*ISNUMBER(SEARCH("|"&amp;I8&amp;"|",'5_ACOMPANHAMENTO'!$AC$3:$AC$4922)))+((J8&lt;&gt;"")*ISNUMBER(SEARCH("|"&amp;J8&amp;"|",'5_ACOMPANHAMENTO'!$AC$3:$AC$4922)))+((K8&lt;&gt;"")*ISNUMBER(SEARCH("|"&amp;K8&amp;"|",'5_ACOMPANHAMENTO'!$AC$3:$AC$4922)))+((L8&lt;&gt;"")*ISNUMBER(SEARCH("|"&amp;L8&amp;"|",'5_ACOMPANHAMENTO'!$AC$3:$AC$4922)))+((M8&lt;&gt;"")*ISNUMBER(SEARCH("|"&amp;M8&amp;"|",'5_ACOMPANHAMENTO'!$AC$3:$AC$4922)))+((N8&lt;&gt;"")*ISNUMBER(SEARCH("|"&amp;N8&amp;"|",'5_ACOMPANHAMENTO'!$AC$3:$AC$4922)))+((O8&lt;&gt;"")*ISNUMBER(SEARCH("|"&amp;O8&amp;"|",'5_ACOMPANHAMENTO'!$AC$3:$AC$4922)))+((P8&lt;&gt;"")*ISNUMBER(SEARCH("|"&amp;P8&amp;"|",'5_ACOMPANHAMENTO'!$AC$3:$AC$4922)))+((Q8&lt;&gt;"")*ISNUMBER(SEARCH("|"&amp;Q8&amp;"|",'5_ACOMPANHAMENTO'!$AC$3:$AC$4922)))+((R8&lt;&gt;"")*ISNUMBER(SEARCH("|"&amp;R8&amp;"|",'5_ACOMPANHAMENTO'!$AC$3:$AC$4922)))+((S8&lt;&gt;"")*ISNUMBER(SEARCH("|"&amp;S8&amp;"|",'5_ACOMPANHAMENTO'!$AC$3:$AC$4922)))+((T8&lt;&gt;"")*ISNUMBER(SEARCH("|"&amp;T8&amp;"|",'5_ACOMPANHAMENTO'!$AC$3:$AC$4922)))+((U8&lt;&gt;"")*ISNUMBER(SEARCH("|"&amp;U8&amp;"|",'5_ACOMPANHAMENTO'!$AC$3:$AC$4922)))+((V8&lt;&gt;"")*ISNUMBER(SEARCH("|"&amp;V8&amp;"|",'5_ACOMPANHAMENTO'!$AC$3:$AC$4922)))+((W8&lt;&gt;"")*ISNUMBER(SEARCH("|"&amp;W8&amp;"|",'5_ACOMPANHAMENTO'!$AC$3:$AC$4922)))+((X8&lt;&gt;"")*ISNUMBER(SEARCH("|"&amp;X8&amp;"|",'5_ACOMPANHAMENTO'!$AC$3:$AC$4922)))+((Y8&lt;&gt;"")*ISNUMBER(SEARCH("|"&amp;Y8&amp;"|",'5_ACOMPANHAMENTO'!$AC$3:$AC$4922)))+((Z8&lt;&gt;"")*ISNUMBER(SEARCH("|"&amp;Z8&amp;"|",'5_ACOMPANHAMENTO'!$AC$3:$AC$4922)))+((AA8&lt;&gt;"")*ISNUMBER(SEARCH("|"&amp;AA8&amp;"|",'5_ACOMPANHAMENTO'!$AC$3:$AC$4922)))+((AB8&lt;&gt;"")*ISNUMBER(SEARCH("|"&amp;AB8&amp;"|",'5_ACOMPANHAMENTO'!$AC$3:$AC$4922))))&gt;0),0),0)),""))</f>
        <v>46197</v>
      </c>
      <c r="B8" s="4">
        <v>10176</v>
      </c>
      <c r="C8" s="4" t="s">
        <v>15</v>
      </c>
      <c r="D8" s="4">
        <f>IF(OR($B8="",$C8=""),"",IFERROR(SUMPRODUCT(--(('5_ACOMPANHAMENTO'!$AD$3:$AD$4922=TRIM($C8&amp;""))*('5_ACOMPANHAMENTO'!$AC$3:$AC$4922&lt;&gt;"")*((((I8&lt;&gt;"")*ISNUMBER(SEARCH("|"&amp;I8&amp;"|",'5_ACOMPANHAMENTO'!$AC$3:$AC$4922)))+((J8&lt;&gt;"")*ISNUMBER(SEARCH("|"&amp;J8&amp;"|",'5_ACOMPANHAMENTO'!$AC$3:$AC$4922)))+((K8&lt;&gt;"")*ISNUMBER(SEARCH("|"&amp;K8&amp;"|",'5_ACOMPANHAMENTO'!$AC$3:$AC$4922)))+((L8&lt;&gt;"")*ISNUMBER(SEARCH("|"&amp;L8&amp;"|",'5_ACOMPANHAMENTO'!$AC$3:$AC$4922)))+((M8&lt;&gt;"")*ISNUMBER(SEARCH("|"&amp;M8&amp;"|",'5_ACOMPANHAMENTO'!$AC$3:$AC$4922)))+((N8&lt;&gt;"")*ISNUMBER(SEARCH("|"&amp;N8&amp;"|",'5_ACOMPANHAMENTO'!$AC$3:$AC$4922)))+((O8&lt;&gt;"")*ISNUMBER(SEARCH("|"&amp;O8&amp;"|",'5_ACOMPANHAMENTO'!$AC$3:$AC$4922)))+((P8&lt;&gt;"")*ISNUMBER(SEARCH("|"&amp;P8&amp;"|",'5_ACOMPANHAMENTO'!$AC$3:$AC$4922)))+((Q8&lt;&gt;"")*ISNUMBER(SEARCH("|"&amp;Q8&amp;"|",'5_ACOMPANHAMENTO'!$AC$3:$AC$4922)))+((R8&lt;&gt;"")*ISNUMBER(SEARCH("|"&amp;R8&amp;"|",'5_ACOMPANHAMENTO'!$AC$3:$AC$4922)))+((S8&lt;&gt;"")*ISNUMBER(SEARCH("|"&amp;S8&amp;"|",'5_ACOMPANHAMENTO'!$AC$3:$AC$4922)))+((T8&lt;&gt;"")*ISNUMBER(SEARCH("|"&amp;T8&amp;"|",'5_ACOMPANHAMENTO'!$AC$3:$AC$4922)))+((U8&lt;&gt;"")*ISNUMBER(SEARCH("|"&amp;U8&amp;"|",'5_ACOMPANHAMENTO'!$AC$3:$AC$4922)))+((V8&lt;&gt;"")*ISNUMBER(SEARCH("|"&amp;V8&amp;"|",'5_ACOMPANHAMENTO'!$AC$3:$AC$4922)))+((W8&lt;&gt;"")*ISNUMBER(SEARCH("|"&amp;W8&amp;"|",'5_ACOMPANHAMENTO'!$AC$3:$AC$4922)))+((X8&lt;&gt;"")*ISNUMBER(SEARCH("|"&amp;X8&amp;"|",'5_ACOMPANHAMENTO'!$AC$3:$AC$4922)))+((Y8&lt;&gt;"")*ISNUMBER(SEARCH("|"&amp;Y8&amp;"|",'5_ACOMPANHAMENTO'!$AC$3:$AC$4922)))+((Z8&lt;&gt;"")*ISNUMBER(SEARCH("|"&amp;Z8&amp;"|",'5_ACOMPANHAMENTO'!$AC$3:$AC$4922)))+((AA8&lt;&gt;"")*ISNUMBER(SEARCH("|"&amp;AA8&amp;"|",'5_ACOMPANHAMENTO'!$AC$3:$AC$4922)))+((AB8&lt;&gt;"")*ISNUMBER(SEARCH("|"&amp;AB8&amp;"|",'5_ACOMPANHAMENTO'!$AC$3:$AC$4922))))&gt;0)),'5_ACOMPANHAMENTO'!$J$3:$J$4922),0))</f>
        <v>2600</v>
      </c>
      <c r="E8" s="4" t="str">
        <f t="shared" ca="1" si="0"/>
        <v>FINALIZADO</v>
      </c>
      <c r="F8" s="7">
        <f>IF(OR($B8="",$C8=""),"",IFERROR(SUMPRODUCT(--(('5_ACOMPANHAMENTO'!$AD$3:$AD$4922=TRIM($C8&amp;""))*('5_ACOMPANHAMENTO'!$AC$3:$AC$4922&lt;&gt;"")*((((I8&lt;&gt;"")*ISNUMBER(SEARCH("|"&amp;I8&amp;"|",'5_ACOMPANHAMENTO'!$AC$3:$AC$4922)))+((J8&lt;&gt;"")*ISNUMBER(SEARCH("|"&amp;J8&amp;"|",'5_ACOMPANHAMENTO'!$AC$3:$AC$4922)))+((K8&lt;&gt;"")*ISNUMBER(SEARCH("|"&amp;K8&amp;"|",'5_ACOMPANHAMENTO'!$AC$3:$AC$4922)))+((L8&lt;&gt;"")*ISNUMBER(SEARCH("|"&amp;L8&amp;"|",'5_ACOMPANHAMENTO'!$AC$3:$AC$4922)))+((M8&lt;&gt;"")*ISNUMBER(SEARCH("|"&amp;M8&amp;"|",'5_ACOMPANHAMENTO'!$AC$3:$AC$4922)))+((N8&lt;&gt;"")*ISNUMBER(SEARCH("|"&amp;N8&amp;"|",'5_ACOMPANHAMENTO'!$AC$3:$AC$4922)))+((O8&lt;&gt;"")*ISNUMBER(SEARCH("|"&amp;O8&amp;"|",'5_ACOMPANHAMENTO'!$AC$3:$AC$4922)))+((P8&lt;&gt;"")*ISNUMBER(SEARCH("|"&amp;P8&amp;"|",'5_ACOMPANHAMENTO'!$AC$3:$AC$4922)))+((Q8&lt;&gt;"")*ISNUMBER(SEARCH("|"&amp;Q8&amp;"|",'5_ACOMPANHAMENTO'!$AC$3:$AC$4922)))+((R8&lt;&gt;"")*ISNUMBER(SEARCH("|"&amp;R8&amp;"|",'5_ACOMPANHAMENTO'!$AC$3:$AC$4922)))+((S8&lt;&gt;"")*ISNUMBER(SEARCH("|"&amp;S8&amp;"|",'5_ACOMPANHAMENTO'!$AC$3:$AC$4922)))+((T8&lt;&gt;"")*ISNUMBER(SEARCH("|"&amp;T8&amp;"|",'5_ACOMPANHAMENTO'!$AC$3:$AC$4922)))+((U8&lt;&gt;"")*ISNUMBER(SEARCH("|"&amp;U8&amp;"|",'5_ACOMPANHAMENTO'!$AC$3:$AC$4922)))+((V8&lt;&gt;"")*ISNUMBER(SEARCH("|"&amp;V8&amp;"|",'5_ACOMPANHAMENTO'!$AC$3:$AC$4922)))+((W8&lt;&gt;"")*ISNUMBER(SEARCH("|"&amp;W8&amp;"|",'5_ACOMPANHAMENTO'!$AC$3:$AC$4922)))+((X8&lt;&gt;"")*ISNUMBER(SEARCH("|"&amp;X8&amp;"|",'5_ACOMPANHAMENTO'!$AC$3:$AC$4922)))+((Y8&lt;&gt;"")*ISNUMBER(SEARCH("|"&amp;Y8&amp;"|",'5_ACOMPANHAMENTO'!$AC$3:$AC$4922)))+((Z8&lt;&gt;"")*ISNUMBER(SEARCH("|"&amp;Z8&amp;"|",'5_ACOMPANHAMENTO'!$AC$3:$AC$4922)))+((AA8&lt;&gt;"")*ISNUMBER(SEARCH("|"&amp;AA8&amp;"|",'5_ACOMPANHAMENTO'!$AC$3:$AC$4922)))+((AB8&lt;&gt;"")*ISNUMBER(SEARCH("|"&amp;AB8&amp;"|",'5_ACOMPANHAMENTO'!$AC$3:$AC$4922))))&gt;0)),'5_ACOMPANHAMENTO'!$O$3:$O$4922),0))</f>
        <v>2600</v>
      </c>
      <c r="G8" s="7">
        <f t="shared" si="1"/>
        <v>0</v>
      </c>
      <c r="H8" s="1" t="str">
        <f t="shared" si="2"/>
        <v>10176|USINAGEM</v>
      </c>
      <c r="I8" s="1" t="str">
        <f t="shared" si="3"/>
        <v>10176</v>
      </c>
      <c r="J8" s="1" t="str">
        <f t="shared" si="4"/>
        <v/>
      </c>
      <c r="K8" s="1" t="str">
        <f t="shared" si="5"/>
        <v/>
      </c>
      <c r="L8" s="1" t="str">
        <f t="shared" si="6"/>
        <v/>
      </c>
      <c r="M8" s="1" t="str">
        <f t="shared" si="7"/>
        <v/>
      </c>
      <c r="N8" s="1" t="str">
        <f t="shared" si="8"/>
        <v/>
      </c>
      <c r="O8" s="1" t="str">
        <f t="shared" si="9"/>
        <v/>
      </c>
      <c r="P8" s="1" t="str">
        <f t="shared" si="10"/>
        <v/>
      </c>
      <c r="Q8" s="1" t="str">
        <f t="shared" si="11"/>
        <v/>
      </c>
      <c r="R8" s="1" t="str">
        <f t="shared" si="12"/>
        <v/>
      </c>
      <c r="S8" s="1" t="str">
        <f t="shared" si="13"/>
        <v/>
      </c>
      <c r="T8" s="1" t="str">
        <f t="shared" si="14"/>
        <v/>
      </c>
      <c r="U8" s="1" t="str">
        <f t="shared" si="15"/>
        <v/>
      </c>
      <c r="V8" s="1" t="str">
        <f t="shared" si="16"/>
        <v/>
      </c>
      <c r="W8" s="1" t="str">
        <f t="shared" si="17"/>
        <v/>
      </c>
      <c r="X8" s="1" t="str">
        <f t="shared" si="18"/>
        <v/>
      </c>
      <c r="Y8" s="1" t="str">
        <f t="shared" si="19"/>
        <v/>
      </c>
      <c r="Z8" s="1" t="str">
        <f t="shared" si="20"/>
        <v/>
      </c>
      <c r="AA8" s="1" t="str">
        <f t="shared" si="21"/>
        <v/>
      </c>
      <c r="AB8" s="1" t="str">
        <f t="shared" si="22"/>
        <v/>
      </c>
    </row>
    <row r="9" spans="1:28" ht="14.25" hidden="1" customHeight="1" x14ac:dyDescent="0.35">
      <c r="A9" s="4" t="str">
        <f>IF(OR($B9="",$C9=""),"",IFERROR(INDEX('5_ACOMPANHAMENTO'!$A$3:$A$4922,MATCH(1,INDEX(('5_ACOMPANHAMENTO'!$AD$3:$AD$4922=TRIM($C9&amp;""))*('5_ACOMPANHAMENTO'!$AC$3:$AC$4922&lt;&gt;"")*((((I9&lt;&gt;"")*ISNUMBER(SEARCH("|"&amp;I9&amp;"|",'5_ACOMPANHAMENTO'!$AC$3:$AC$4922)))+((J9&lt;&gt;"")*ISNUMBER(SEARCH("|"&amp;J9&amp;"|",'5_ACOMPANHAMENTO'!$AC$3:$AC$4922)))+((K9&lt;&gt;"")*ISNUMBER(SEARCH("|"&amp;K9&amp;"|",'5_ACOMPANHAMENTO'!$AC$3:$AC$4922)))+((L9&lt;&gt;"")*ISNUMBER(SEARCH("|"&amp;L9&amp;"|",'5_ACOMPANHAMENTO'!$AC$3:$AC$4922)))+((M9&lt;&gt;"")*ISNUMBER(SEARCH("|"&amp;M9&amp;"|",'5_ACOMPANHAMENTO'!$AC$3:$AC$4922)))+((N9&lt;&gt;"")*ISNUMBER(SEARCH("|"&amp;N9&amp;"|",'5_ACOMPANHAMENTO'!$AC$3:$AC$4922)))+((O9&lt;&gt;"")*ISNUMBER(SEARCH("|"&amp;O9&amp;"|",'5_ACOMPANHAMENTO'!$AC$3:$AC$4922)))+((P9&lt;&gt;"")*ISNUMBER(SEARCH("|"&amp;P9&amp;"|",'5_ACOMPANHAMENTO'!$AC$3:$AC$4922)))+((Q9&lt;&gt;"")*ISNUMBER(SEARCH("|"&amp;Q9&amp;"|",'5_ACOMPANHAMENTO'!$AC$3:$AC$4922)))+((R9&lt;&gt;"")*ISNUMBER(SEARCH("|"&amp;R9&amp;"|",'5_ACOMPANHAMENTO'!$AC$3:$AC$4922)))+((S9&lt;&gt;"")*ISNUMBER(SEARCH("|"&amp;S9&amp;"|",'5_ACOMPANHAMENTO'!$AC$3:$AC$4922)))+((T9&lt;&gt;"")*ISNUMBER(SEARCH("|"&amp;T9&amp;"|",'5_ACOMPANHAMENTO'!$AC$3:$AC$4922)))+((U9&lt;&gt;"")*ISNUMBER(SEARCH("|"&amp;U9&amp;"|",'5_ACOMPANHAMENTO'!$AC$3:$AC$4922)))+((V9&lt;&gt;"")*ISNUMBER(SEARCH("|"&amp;V9&amp;"|",'5_ACOMPANHAMENTO'!$AC$3:$AC$4922)))+((W9&lt;&gt;"")*ISNUMBER(SEARCH("|"&amp;W9&amp;"|",'5_ACOMPANHAMENTO'!$AC$3:$AC$4922)))+((X9&lt;&gt;"")*ISNUMBER(SEARCH("|"&amp;X9&amp;"|",'5_ACOMPANHAMENTO'!$AC$3:$AC$4922)))+((Y9&lt;&gt;"")*ISNUMBER(SEARCH("|"&amp;Y9&amp;"|",'5_ACOMPANHAMENTO'!$AC$3:$AC$4922)))+((Z9&lt;&gt;"")*ISNUMBER(SEARCH("|"&amp;Z9&amp;"|",'5_ACOMPANHAMENTO'!$AC$3:$AC$4922)))+((AA9&lt;&gt;"")*ISNUMBER(SEARCH("|"&amp;AA9&amp;"|",'5_ACOMPANHAMENTO'!$AC$3:$AC$4922)))+((AB9&lt;&gt;"")*ISNUMBER(SEARCH("|"&amp;AB9&amp;"|",'5_ACOMPANHAMENTO'!$AC$3:$AC$4922))))&gt;0),0),0)),""))</f>
        <v/>
      </c>
      <c r="B9" s="4">
        <v>10176</v>
      </c>
      <c r="C9" s="4" t="s">
        <v>51</v>
      </c>
      <c r="D9" s="4">
        <f>IF(OR($B9="",$C9=""),"",IFERROR(SUMPRODUCT(--(('5_ACOMPANHAMENTO'!$AD$3:$AD$4922=TRIM($C9&amp;""))*('5_ACOMPANHAMENTO'!$AC$3:$AC$4922&lt;&gt;"")*((((I9&lt;&gt;"")*ISNUMBER(SEARCH("|"&amp;I9&amp;"|",'5_ACOMPANHAMENTO'!$AC$3:$AC$4922)))+((J9&lt;&gt;"")*ISNUMBER(SEARCH("|"&amp;J9&amp;"|",'5_ACOMPANHAMENTO'!$AC$3:$AC$4922)))+((K9&lt;&gt;"")*ISNUMBER(SEARCH("|"&amp;K9&amp;"|",'5_ACOMPANHAMENTO'!$AC$3:$AC$4922)))+((L9&lt;&gt;"")*ISNUMBER(SEARCH("|"&amp;L9&amp;"|",'5_ACOMPANHAMENTO'!$AC$3:$AC$4922)))+((M9&lt;&gt;"")*ISNUMBER(SEARCH("|"&amp;M9&amp;"|",'5_ACOMPANHAMENTO'!$AC$3:$AC$4922)))+((N9&lt;&gt;"")*ISNUMBER(SEARCH("|"&amp;N9&amp;"|",'5_ACOMPANHAMENTO'!$AC$3:$AC$4922)))+((O9&lt;&gt;"")*ISNUMBER(SEARCH("|"&amp;O9&amp;"|",'5_ACOMPANHAMENTO'!$AC$3:$AC$4922)))+((P9&lt;&gt;"")*ISNUMBER(SEARCH("|"&amp;P9&amp;"|",'5_ACOMPANHAMENTO'!$AC$3:$AC$4922)))+((Q9&lt;&gt;"")*ISNUMBER(SEARCH("|"&amp;Q9&amp;"|",'5_ACOMPANHAMENTO'!$AC$3:$AC$4922)))+((R9&lt;&gt;"")*ISNUMBER(SEARCH("|"&amp;R9&amp;"|",'5_ACOMPANHAMENTO'!$AC$3:$AC$4922)))+((S9&lt;&gt;"")*ISNUMBER(SEARCH("|"&amp;S9&amp;"|",'5_ACOMPANHAMENTO'!$AC$3:$AC$4922)))+((T9&lt;&gt;"")*ISNUMBER(SEARCH("|"&amp;T9&amp;"|",'5_ACOMPANHAMENTO'!$AC$3:$AC$4922)))+((U9&lt;&gt;"")*ISNUMBER(SEARCH("|"&amp;U9&amp;"|",'5_ACOMPANHAMENTO'!$AC$3:$AC$4922)))+((V9&lt;&gt;"")*ISNUMBER(SEARCH("|"&amp;V9&amp;"|",'5_ACOMPANHAMENTO'!$AC$3:$AC$4922)))+((W9&lt;&gt;"")*ISNUMBER(SEARCH("|"&amp;W9&amp;"|",'5_ACOMPANHAMENTO'!$AC$3:$AC$4922)))+((X9&lt;&gt;"")*ISNUMBER(SEARCH("|"&amp;X9&amp;"|",'5_ACOMPANHAMENTO'!$AC$3:$AC$4922)))+((Y9&lt;&gt;"")*ISNUMBER(SEARCH("|"&amp;Y9&amp;"|",'5_ACOMPANHAMENTO'!$AC$3:$AC$4922)))+((Z9&lt;&gt;"")*ISNUMBER(SEARCH("|"&amp;Z9&amp;"|",'5_ACOMPANHAMENTO'!$AC$3:$AC$4922)))+((AA9&lt;&gt;"")*ISNUMBER(SEARCH("|"&amp;AA9&amp;"|",'5_ACOMPANHAMENTO'!$AC$3:$AC$4922)))+((AB9&lt;&gt;"")*ISNUMBER(SEARCH("|"&amp;AB9&amp;"|",'5_ACOMPANHAMENTO'!$AC$3:$AC$4922))))&gt;0)),'5_ACOMPANHAMENTO'!$J$3:$J$4922),0))</f>
        <v>0</v>
      </c>
      <c r="E9" s="4" t="str">
        <f t="shared" ca="1" si="0"/>
        <v>FINALIZADO</v>
      </c>
      <c r="F9" s="7">
        <f>IF(OR($B9="",$C9=""),"",IFERROR(SUMPRODUCT(--(('5_ACOMPANHAMENTO'!$AD$3:$AD$4922=TRIM($C9&amp;""))*('5_ACOMPANHAMENTO'!$AC$3:$AC$4922&lt;&gt;"")*((((I9&lt;&gt;"")*ISNUMBER(SEARCH("|"&amp;I9&amp;"|",'5_ACOMPANHAMENTO'!$AC$3:$AC$4922)))+((J9&lt;&gt;"")*ISNUMBER(SEARCH("|"&amp;J9&amp;"|",'5_ACOMPANHAMENTO'!$AC$3:$AC$4922)))+((K9&lt;&gt;"")*ISNUMBER(SEARCH("|"&amp;K9&amp;"|",'5_ACOMPANHAMENTO'!$AC$3:$AC$4922)))+((L9&lt;&gt;"")*ISNUMBER(SEARCH("|"&amp;L9&amp;"|",'5_ACOMPANHAMENTO'!$AC$3:$AC$4922)))+((M9&lt;&gt;"")*ISNUMBER(SEARCH("|"&amp;M9&amp;"|",'5_ACOMPANHAMENTO'!$AC$3:$AC$4922)))+((N9&lt;&gt;"")*ISNUMBER(SEARCH("|"&amp;N9&amp;"|",'5_ACOMPANHAMENTO'!$AC$3:$AC$4922)))+((O9&lt;&gt;"")*ISNUMBER(SEARCH("|"&amp;O9&amp;"|",'5_ACOMPANHAMENTO'!$AC$3:$AC$4922)))+((P9&lt;&gt;"")*ISNUMBER(SEARCH("|"&amp;P9&amp;"|",'5_ACOMPANHAMENTO'!$AC$3:$AC$4922)))+((Q9&lt;&gt;"")*ISNUMBER(SEARCH("|"&amp;Q9&amp;"|",'5_ACOMPANHAMENTO'!$AC$3:$AC$4922)))+((R9&lt;&gt;"")*ISNUMBER(SEARCH("|"&amp;R9&amp;"|",'5_ACOMPANHAMENTO'!$AC$3:$AC$4922)))+((S9&lt;&gt;"")*ISNUMBER(SEARCH("|"&amp;S9&amp;"|",'5_ACOMPANHAMENTO'!$AC$3:$AC$4922)))+((T9&lt;&gt;"")*ISNUMBER(SEARCH("|"&amp;T9&amp;"|",'5_ACOMPANHAMENTO'!$AC$3:$AC$4922)))+((U9&lt;&gt;"")*ISNUMBER(SEARCH("|"&amp;U9&amp;"|",'5_ACOMPANHAMENTO'!$AC$3:$AC$4922)))+((V9&lt;&gt;"")*ISNUMBER(SEARCH("|"&amp;V9&amp;"|",'5_ACOMPANHAMENTO'!$AC$3:$AC$4922)))+((W9&lt;&gt;"")*ISNUMBER(SEARCH("|"&amp;W9&amp;"|",'5_ACOMPANHAMENTO'!$AC$3:$AC$4922)))+((X9&lt;&gt;"")*ISNUMBER(SEARCH("|"&amp;X9&amp;"|",'5_ACOMPANHAMENTO'!$AC$3:$AC$4922)))+((Y9&lt;&gt;"")*ISNUMBER(SEARCH("|"&amp;Y9&amp;"|",'5_ACOMPANHAMENTO'!$AC$3:$AC$4922)))+((Z9&lt;&gt;"")*ISNUMBER(SEARCH("|"&amp;Z9&amp;"|",'5_ACOMPANHAMENTO'!$AC$3:$AC$4922)))+((AA9&lt;&gt;"")*ISNUMBER(SEARCH("|"&amp;AA9&amp;"|",'5_ACOMPANHAMENTO'!$AC$3:$AC$4922)))+((AB9&lt;&gt;"")*ISNUMBER(SEARCH("|"&amp;AB9&amp;"|",'5_ACOMPANHAMENTO'!$AC$3:$AC$4922))))&gt;0)),'5_ACOMPANHAMENTO'!$O$3:$O$4922),0))</f>
        <v>0</v>
      </c>
      <c r="G9" s="7">
        <f t="shared" si="1"/>
        <v>0</v>
      </c>
      <c r="H9" s="1" t="str">
        <f t="shared" si="2"/>
        <v>10176|MONTAGEM DE TAMPOS</v>
      </c>
      <c r="I9" s="1" t="str">
        <f t="shared" si="3"/>
        <v>10176</v>
      </c>
      <c r="J9" s="1" t="str">
        <f t="shared" si="4"/>
        <v/>
      </c>
      <c r="K9" s="1" t="str">
        <f t="shared" si="5"/>
        <v/>
      </c>
      <c r="L9" s="1" t="str">
        <f t="shared" si="6"/>
        <v/>
      </c>
      <c r="M9" s="1" t="str">
        <f t="shared" si="7"/>
        <v/>
      </c>
      <c r="N9" s="1" t="str">
        <f t="shared" si="8"/>
        <v/>
      </c>
      <c r="O9" s="1" t="str">
        <f t="shared" si="9"/>
        <v/>
      </c>
      <c r="P9" s="1" t="str">
        <f t="shared" si="10"/>
        <v/>
      </c>
      <c r="Q9" s="1" t="str">
        <f t="shared" si="11"/>
        <v/>
      </c>
      <c r="R9" s="1" t="str">
        <f t="shared" si="12"/>
        <v/>
      </c>
      <c r="S9" s="1" t="str">
        <f t="shared" si="13"/>
        <v/>
      </c>
      <c r="T9" s="1" t="str">
        <f t="shared" si="14"/>
        <v/>
      </c>
      <c r="U9" s="1" t="str">
        <f t="shared" si="15"/>
        <v/>
      </c>
      <c r="V9" s="1" t="str">
        <f t="shared" si="16"/>
        <v/>
      </c>
      <c r="W9" s="1" t="str">
        <f t="shared" si="17"/>
        <v/>
      </c>
      <c r="X9" s="1" t="str">
        <f t="shared" si="18"/>
        <v/>
      </c>
      <c r="Y9" s="1" t="str">
        <f t="shared" si="19"/>
        <v/>
      </c>
      <c r="Z9" s="1" t="str">
        <f t="shared" si="20"/>
        <v/>
      </c>
      <c r="AA9" s="1" t="str">
        <f t="shared" si="21"/>
        <v/>
      </c>
      <c r="AB9" s="1" t="str">
        <f t="shared" si="22"/>
        <v/>
      </c>
    </row>
    <row r="10" spans="1:28" ht="14.25" hidden="1" customHeight="1" x14ac:dyDescent="0.35">
      <c r="A10" s="4">
        <f>IF(OR($B10="",$C10=""),"",IFERROR(INDEX('5_ACOMPANHAMENTO'!$A$3:$A$4922,MATCH(1,INDEX(('5_ACOMPANHAMENTO'!$AD$3:$AD$4922=TRIM($C10&amp;""))*('5_ACOMPANHAMENTO'!$AC$3:$AC$4922&lt;&gt;"")*((((I10&lt;&gt;"")*ISNUMBER(SEARCH("|"&amp;I10&amp;"|",'5_ACOMPANHAMENTO'!$AC$3:$AC$4922)))+((J10&lt;&gt;"")*ISNUMBER(SEARCH("|"&amp;J10&amp;"|",'5_ACOMPANHAMENTO'!$AC$3:$AC$4922)))+((K10&lt;&gt;"")*ISNUMBER(SEARCH("|"&amp;K10&amp;"|",'5_ACOMPANHAMENTO'!$AC$3:$AC$4922)))+((L10&lt;&gt;"")*ISNUMBER(SEARCH("|"&amp;L10&amp;"|",'5_ACOMPANHAMENTO'!$AC$3:$AC$4922)))+((M10&lt;&gt;"")*ISNUMBER(SEARCH("|"&amp;M10&amp;"|",'5_ACOMPANHAMENTO'!$AC$3:$AC$4922)))+((N10&lt;&gt;"")*ISNUMBER(SEARCH("|"&amp;N10&amp;"|",'5_ACOMPANHAMENTO'!$AC$3:$AC$4922)))+((O10&lt;&gt;"")*ISNUMBER(SEARCH("|"&amp;O10&amp;"|",'5_ACOMPANHAMENTO'!$AC$3:$AC$4922)))+((P10&lt;&gt;"")*ISNUMBER(SEARCH("|"&amp;P10&amp;"|",'5_ACOMPANHAMENTO'!$AC$3:$AC$4922)))+((Q10&lt;&gt;"")*ISNUMBER(SEARCH("|"&amp;Q10&amp;"|",'5_ACOMPANHAMENTO'!$AC$3:$AC$4922)))+((R10&lt;&gt;"")*ISNUMBER(SEARCH("|"&amp;R10&amp;"|",'5_ACOMPANHAMENTO'!$AC$3:$AC$4922)))+((S10&lt;&gt;"")*ISNUMBER(SEARCH("|"&amp;S10&amp;"|",'5_ACOMPANHAMENTO'!$AC$3:$AC$4922)))+((T10&lt;&gt;"")*ISNUMBER(SEARCH("|"&amp;T10&amp;"|",'5_ACOMPANHAMENTO'!$AC$3:$AC$4922)))+((U10&lt;&gt;"")*ISNUMBER(SEARCH("|"&amp;U10&amp;"|",'5_ACOMPANHAMENTO'!$AC$3:$AC$4922)))+((V10&lt;&gt;"")*ISNUMBER(SEARCH("|"&amp;V10&amp;"|",'5_ACOMPANHAMENTO'!$AC$3:$AC$4922)))+((W10&lt;&gt;"")*ISNUMBER(SEARCH("|"&amp;W10&amp;"|",'5_ACOMPANHAMENTO'!$AC$3:$AC$4922)))+((X10&lt;&gt;"")*ISNUMBER(SEARCH("|"&amp;X10&amp;"|",'5_ACOMPANHAMENTO'!$AC$3:$AC$4922)))+((Y10&lt;&gt;"")*ISNUMBER(SEARCH("|"&amp;Y10&amp;"|",'5_ACOMPANHAMENTO'!$AC$3:$AC$4922)))+((Z10&lt;&gt;"")*ISNUMBER(SEARCH("|"&amp;Z10&amp;"|",'5_ACOMPANHAMENTO'!$AC$3:$AC$4922)))+((AA10&lt;&gt;"")*ISNUMBER(SEARCH("|"&amp;AA10&amp;"|",'5_ACOMPANHAMENTO'!$AC$3:$AC$4922)))+((AB10&lt;&gt;"")*ISNUMBER(SEARCH("|"&amp;AB10&amp;"|",'5_ACOMPANHAMENTO'!$AC$3:$AC$4922))))&gt;0),0),0)),""))</f>
        <v>46198</v>
      </c>
      <c r="B10" s="4">
        <v>10176</v>
      </c>
      <c r="C10" s="4" t="s">
        <v>40</v>
      </c>
      <c r="D10" s="4">
        <f>IF(OR($B10="",$C10=""),"",IFERROR(SUMPRODUCT(--(('5_ACOMPANHAMENTO'!$AD$3:$AD$4922=TRIM($C10&amp;""))*('5_ACOMPANHAMENTO'!$AC$3:$AC$4922&lt;&gt;"")*((((I10&lt;&gt;"")*ISNUMBER(SEARCH("|"&amp;I10&amp;"|",'5_ACOMPANHAMENTO'!$AC$3:$AC$4922)))+((J10&lt;&gt;"")*ISNUMBER(SEARCH("|"&amp;J10&amp;"|",'5_ACOMPANHAMENTO'!$AC$3:$AC$4922)))+((K10&lt;&gt;"")*ISNUMBER(SEARCH("|"&amp;K10&amp;"|",'5_ACOMPANHAMENTO'!$AC$3:$AC$4922)))+((L10&lt;&gt;"")*ISNUMBER(SEARCH("|"&amp;L10&amp;"|",'5_ACOMPANHAMENTO'!$AC$3:$AC$4922)))+((M10&lt;&gt;"")*ISNUMBER(SEARCH("|"&amp;M10&amp;"|",'5_ACOMPANHAMENTO'!$AC$3:$AC$4922)))+((N10&lt;&gt;"")*ISNUMBER(SEARCH("|"&amp;N10&amp;"|",'5_ACOMPANHAMENTO'!$AC$3:$AC$4922)))+((O10&lt;&gt;"")*ISNUMBER(SEARCH("|"&amp;O10&amp;"|",'5_ACOMPANHAMENTO'!$AC$3:$AC$4922)))+((P10&lt;&gt;"")*ISNUMBER(SEARCH("|"&amp;P10&amp;"|",'5_ACOMPANHAMENTO'!$AC$3:$AC$4922)))+((Q10&lt;&gt;"")*ISNUMBER(SEARCH("|"&amp;Q10&amp;"|",'5_ACOMPANHAMENTO'!$AC$3:$AC$4922)))+((R10&lt;&gt;"")*ISNUMBER(SEARCH("|"&amp;R10&amp;"|",'5_ACOMPANHAMENTO'!$AC$3:$AC$4922)))+((S10&lt;&gt;"")*ISNUMBER(SEARCH("|"&amp;S10&amp;"|",'5_ACOMPANHAMENTO'!$AC$3:$AC$4922)))+((T10&lt;&gt;"")*ISNUMBER(SEARCH("|"&amp;T10&amp;"|",'5_ACOMPANHAMENTO'!$AC$3:$AC$4922)))+((U10&lt;&gt;"")*ISNUMBER(SEARCH("|"&amp;U10&amp;"|",'5_ACOMPANHAMENTO'!$AC$3:$AC$4922)))+((V10&lt;&gt;"")*ISNUMBER(SEARCH("|"&amp;V10&amp;"|",'5_ACOMPANHAMENTO'!$AC$3:$AC$4922)))+((W10&lt;&gt;"")*ISNUMBER(SEARCH("|"&amp;W10&amp;"|",'5_ACOMPANHAMENTO'!$AC$3:$AC$4922)))+((X10&lt;&gt;"")*ISNUMBER(SEARCH("|"&amp;X10&amp;"|",'5_ACOMPANHAMENTO'!$AC$3:$AC$4922)))+((Y10&lt;&gt;"")*ISNUMBER(SEARCH("|"&amp;Y10&amp;"|",'5_ACOMPANHAMENTO'!$AC$3:$AC$4922)))+((Z10&lt;&gt;"")*ISNUMBER(SEARCH("|"&amp;Z10&amp;"|",'5_ACOMPANHAMENTO'!$AC$3:$AC$4922)))+((AA10&lt;&gt;"")*ISNUMBER(SEARCH("|"&amp;AA10&amp;"|",'5_ACOMPANHAMENTO'!$AC$3:$AC$4922)))+((AB10&lt;&gt;"")*ISNUMBER(SEARCH("|"&amp;AB10&amp;"|",'5_ACOMPANHAMENTO'!$AC$3:$AC$4922))))&gt;0)),'5_ACOMPANHAMENTO'!$J$3:$J$4922),0))</f>
        <v>758</v>
      </c>
      <c r="E10" s="4" t="str">
        <f t="shared" ca="1" si="0"/>
        <v>FINALIZADO</v>
      </c>
      <c r="F10" s="7">
        <f>IF(OR($B10="",$C10=""),"",IFERROR(SUMPRODUCT(--(('5_ACOMPANHAMENTO'!$AD$3:$AD$4922=TRIM($C10&amp;""))*('5_ACOMPANHAMENTO'!$AC$3:$AC$4922&lt;&gt;"")*((((I10&lt;&gt;"")*ISNUMBER(SEARCH("|"&amp;I10&amp;"|",'5_ACOMPANHAMENTO'!$AC$3:$AC$4922)))+((J10&lt;&gt;"")*ISNUMBER(SEARCH("|"&amp;J10&amp;"|",'5_ACOMPANHAMENTO'!$AC$3:$AC$4922)))+((K10&lt;&gt;"")*ISNUMBER(SEARCH("|"&amp;K10&amp;"|",'5_ACOMPANHAMENTO'!$AC$3:$AC$4922)))+((L10&lt;&gt;"")*ISNUMBER(SEARCH("|"&amp;L10&amp;"|",'5_ACOMPANHAMENTO'!$AC$3:$AC$4922)))+((M10&lt;&gt;"")*ISNUMBER(SEARCH("|"&amp;M10&amp;"|",'5_ACOMPANHAMENTO'!$AC$3:$AC$4922)))+((N10&lt;&gt;"")*ISNUMBER(SEARCH("|"&amp;N10&amp;"|",'5_ACOMPANHAMENTO'!$AC$3:$AC$4922)))+((O10&lt;&gt;"")*ISNUMBER(SEARCH("|"&amp;O10&amp;"|",'5_ACOMPANHAMENTO'!$AC$3:$AC$4922)))+((P10&lt;&gt;"")*ISNUMBER(SEARCH("|"&amp;P10&amp;"|",'5_ACOMPANHAMENTO'!$AC$3:$AC$4922)))+((Q10&lt;&gt;"")*ISNUMBER(SEARCH("|"&amp;Q10&amp;"|",'5_ACOMPANHAMENTO'!$AC$3:$AC$4922)))+((R10&lt;&gt;"")*ISNUMBER(SEARCH("|"&amp;R10&amp;"|",'5_ACOMPANHAMENTO'!$AC$3:$AC$4922)))+((S10&lt;&gt;"")*ISNUMBER(SEARCH("|"&amp;S10&amp;"|",'5_ACOMPANHAMENTO'!$AC$3:$AC$4922)))+((T10&lt;&gt;"")*ISNUMBER(SEARCH("|"&amp;T10&amp;"|",'5_ACOMPANHAMENTO'!$AC$3:$AC$4922)))+((U10&lt;&gt;"")*ISNUMBER(SEARCH("|"&amp;U10&amp;"|",'5_ACOMPANHAMENTO'!$AC$3:$AC$4922)))+((V10&lt;&gt;"")*ISNUMBER(SEARCH("|"&amp;V10&amp;"|",'5_ACOMPANHAMENTO'!$AC$3:$AC$4922)))+((W10&lt;&gt;"")*ISNUMBER(SEARCH("|"&amp;W10&amp;"|",'5_ACOMPANHAMENTO'!$AC$3:$AC$4922)))+((X10&lt;&gt;"")*ISNUMBER(SEARCH("|"&amp;X10&amp;"|",'5_ACOMPANHAMENTO'!$AC$3:$AC$4922)))+((Y10&lt;&gt;"")*ISNUMBER(SEARCH("|"&amp;Y10&amp;"|",'5_ACOMPANHAMENTO'!$AC$3:$AC$4922)))+((Z10&lt;&gt;"")*ISNUMBER(SEARCH("|"&amp;Z10&amp;"|",'5_ACOMPANHAMENTO'!$AC$3:$AC$4922)))+((AA10&lt;&gt;"")*ISNUMBER(SEARCH("|"&amp;AA10&amp;"|",'5_ACOMPANHAMENTO'!$AC$3:$AC$4922)))+((AB10&lt;&gt;"")*ISNUMBER(SEARCH("|"&amp;AB10&amp;"|",'5_ACOMPANHAMENTO'!$AC$3:$AC$4922))))&gt;0)),'5_ACOMPANHAMENTO'!$O$3:$O$4922),0))</f>
        <v>758</v>
      </c>
      <c r="G10" s="7">
        <f t="shared" si="1"/>
        <v>0</v>
      </c>
      <c r="H10" s="1" t="str">
        <f t="shared" si="2"/>
        <v>10176|PU</v>
      </c>
      <c r="I10" s="1" t="str">
        <f t="shared" si="3"/>
        <v>10176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  <c r="M10" s="1" t="str">
        <f t="shared" si="7"/>
        <v/>
      </c>
      <c r="N10" s="1" t="str">
        <f t="shared" si="8"/>
        <v/>
      </c>
      <c r="O10" s="1" t="str">
        <f t="shared" si="9"/>
        <v/>
      </c>
      <c r="P10" s="1" t="str">
        <f t="shared" si="10"/>
        <v/>
      </c>
      <c r="Q10" s="1" t="str">
        <f t="shared" si="11"/>
        <v/>
      </c>
      <c r="R10" s="1" t="str">
        <f t="shared" si="12"/>
        <v/>
      </c>
      <c r="S10" s="1" t="str">
        <f t="shared" si="13"/>
        <v/>
      </c>
      <c r="T10" s="1" t="str">
        <f t="shared" si="14"/>
        <v/>
      </c>
      <c r="U10" s="1" t="str">
        <f t="shared" si="15"/>
        <v/>
      </c>
      <c r="V10" s="1" t="str">
        <f t="shared" si="16"/>
        <v/>
      </c>
      <c r="W10" s="1" t="str">
        <f t="shared" si="17"/>
        <v/>
      </c>
      <c r="X10" s="1" t="str">
        <f t="shared" si="18"/>
        <v/>
      </c>
      <c r="Y10" s="1" t="str">
        <f t="shared" si="19"/>
        <v/>
      </c>
      <c r="Z10" s="1" t="str">
        <f t="shared" si="20"/>
        <v/>
      </c>
      <c r="AA10" s="1" t="str">
        <f t="shared" si="21"/>
        <v/>
      </c>
      <c r="AB10" s="1" t="str">
        <f t="shared" si="22"/>
        <v/>
      </c>
    </row>
    <row r="11" spans="1:28" ht="14.25" hidden="1" customHeight="1" x14ac:dyDescent="0.35">
      <c r="A11" s="4">
        <f>IF(OR($B11="",$C11=""),"",IFERROR(INDEX('5_ACOMPANHAMENTO'!$A$3:$A$4922,MATCH(1,INDEX(('5_ACOMPANHAMENTO'!$AD$3:$AD$4922=TRIM($C11&amp;""))*('5_ACOMPANHAMENTO'!$AC$3:$AC$4922&lt;&gt;"")*((((I11&lt;&gt;"")*ISNUMBER(SEARCH("|"&amp;I11&amp;"|",'5_ACOMPANHAMENTO'!$AC$3:$AC$4922)))+((J11&lt;&gt;"")*ISNUMBER(SEARCH("|"&amp;J11&amp;"|",'5_ACOMPANHAMENTO'!$AC$3:$AC$4922)))+((K11&lt;&gt;"")*ISNUMBER(SEARCH("|"&amp;K11&amp;"|",'5_ACOMPANHAMENTO'!$AC$3:$AC$4922)))+((L11&lt;&gt;"")*ISNUMBER(SEARCH("|"&amp;L11&amp;"|",'5_ACOMPANHAMENTO'!$AC$3:$AC$4922)))+((M11&lt;&gt;"")*ISNUMBER(SEARCH("|"&amp;M11&amp;"|",'5_ACOMPANHAMENTO'!$AC$3:$AC$4922)))+((N11&lt;&gt;"")*ISNUMBER(SEARCH("|"&amp;N11&amp;"|",'5_ACOMPANHAMENTO'!$AC$3:$AC$4922)))+((O11&lt;&gt;"")*ISNUMBER(SEARCH("|"&amp;O11&amp;"|",'5_ACOMPANHAMENTO'!$AC$3:$AC$4922)))+((P11&lt;&gt;"")*ISNUMBER(SEARCH("|"&amp;P11&amp;"|",'5_ACOMPANHAMENTO'!$AC$3:$AC$4922)))+((Q11&lt;&gt;"")*ISNUMBER(SEARCH("|"&amp;Q11&amp;"|",'5_ACOMPANHAMENTO'!$AC$3:$AC$4922)))+((R11&lt;&gt;"")*ISNUMBER(SEARCH("|"&amp;R11&amp;"|",'5_ACOMPANHAMENTO'!$AC$3:$AC$4922)))+((S11&lt;&gt;"")*ISNUMBER(SEARCH("|"&amp;S11&amp;"|",'5_ACOMPANHAMENTO'!$AC$3:$AC$4922)))+((T11&lt;&gt;"")*ISNUMBER(SEARCH("|"&amp;T11&amp;"|",'5_ACOMPANHAMENTO'!$AC$3:$AC$4922)))+((U11&lt;&gt;"")*ISNUMBER(SEARCH("|"&amp;U11&amp;"|",'5_ACOMPANHAMENTO'!$AC$3:$AC$4922)))+((V11&lt;&gt;"")*ISNUMBER(SEARCH("|"&amp;V11&amp;"|",'5_ACOMPANHAMENTO'!$AC$3:$AC$4922)))+((W11&lt;&gt;"")*ISNUMBER(SEARCH("|"&amp;W11&amp;"|",'5_ACOMPANHAMENTO'!$AC$3:$AC$4922)))+((X11&lt;&gt;"")*ISNUMBER(SEARCH("|"&amp;X11&amp;"|",'5_ACOMPANHAMENTO'!$AC$3:$AC$4922)))+((Y11&lt;&gt;"")*ISNUMBER(SEARCH("|"&amp;Y11&amp;"|",'5_ACOMPANHAMENTO'!$AC$3:$AC$4922)))+((Z11&lt;&gt;"")*ISNUMBER(SEARCH("|"&amp;Z11&amp;"|",'5_ACOMPANHAMENTO'!$AC$3:$AC$4922)))+((AA11&lt;&gt;"")*ISNUMBER(SEARCH("|"&amp;AA11&amp;"|",'5_ACOMPANHAMENTO'!$AC$3:$AC$4922)))+((AB11&lt;&gt;"")*ISNUMBER(SEARCH("|"&amp;AB11&amp;"|",'5_ACOMPANHAMENTO'!$AC$3:$AC$4922))))&gt;0),0),0)),""))</f>
        <v>46197</v>
      </c>
      <c r="B11" s="4">
        <v>10176</v>
      </c>
      <c r="C11" s="4" t="s">
        <v>54</v>
      </c>
      <c r="D11" s="4">
        <f>IF(OR($B11="",$C11=""),"",IFERROR(SUMPRODUCT(--(('5_ACOMPANHAMENTO'!$AD$3:$AD$4922=TRIM($C11&amp;""))*('5_ACOMPANHAMENTO'!$AC$3:$AC$4922&lt;&gt;"")*((((I11&lt;&gt;"")*ISNUMBER(SEARCH("|"&amp;I11&amp;"|",'5_ACOMPANHAMENTO'!$AC$3:$AC$4922)))+((J11&lt;&gt;"")*ISNUMBER(SEARCH("|"&amp;J11&amp;"|",'5_ACOMPANHAMENTO'!$AC$3:$AC$4922)))+((K11&lt;&gt;"")*ISNUMBER(SEARCH("|"&amp;K11&amp;"|",'5_ACOMPANHAMENTO'!$AC$3:$AC$4922)))+((L11&lt;&gt;"")*ISNUMBER(SEARCH("|"&amp;L11&amp;"|",'5_ACOMPANHAMENTO'!$AC$3:$AC$4922)))+((M11&lt;&gt;"")*ISNUMBER(SEARCH("|"&amp;M11&amp;"|",'5_ACOMPANHAMENTO'!$AC$3:$AC$4922)))+((N11&lt;&gt;"")*ISNUMBER(SEARCH("|"&amp;N11&amp;"|",'5_ACOMPANHAMENTO'!$AC$3:$AC$4922)))+((O11&lt;&gt;"")*ISNUMBER(SEARCH("|"&amp;O11&amp;"|",'5_ACOMPANHAMENTO'!$AC$3:$AC$4922)))+((P11&lt;&gt;"")*ISNUMBER(SEARCH("|"&amp;P11&amp;"|",'5_ACOMPANHAMENTO'!$AC$3:$AC$4922)))+((Q11&lt;&gt;"")*ISNUMBER(SEARCH("|"&amp;Q11&amp;"|",'5_ACOMPANHAMENTO'!$AC$3:$AC$4922)))+((R11&lt;&gt;"")*ISNUMBER(SEARCH("|"&amp;R11&amp;"|",'5_ACOMPANHAMENTO'!$AC$3:$AC$4922)))+((S11&lt;&gt;"")*ISNUMBER(SEARCH("|"&amp;S11&amp;"|",'5_ACOMPANHAMENTO'!$AC$3:$AC$4922)))+((T11&lt;&gt;"")*ISNUMBER(SEARCH("|"&amp;T11&amp;"|",'5_ACOMPANHAMENTO'!$AC$3:$AC$4922)))+((U11&lt;&gt;"")*ISNUMBER(SEARCH("|"&amp;U11&amp;"|",'5_ACOMPANHAMENTO'!$AC$3:$AC$4922)))+((V11&lt;&gt;"")*ISNUMBER(SEARCH("|"&amp;V11&amp;"|",'5_ACOMPANHAMENTO'!$AC$3:$AC$4922)))+((W11&lt;&gt;"")*ISNUMBER(SEARCH("|"&amp;W11&amp;"|",'5_ACOMPANHAMENTO'!$AC$3:$AC$4922)))+((X11&lt;&gt;"")*ISNUMBER(SEARCH("|"&amp;X11&amp;"|",'5_ACOMPANHAMENTO'!$AC$3:$AC$4922)))+((Y11&lt;&gt;"")*ISNUMBER(SEARCH("|"&amp;Y11&amp;"|",'5_ACOMPANHAMENTO'!$AC$3:$AC$4922)))+((Z11&lt;&gt;"")*ISNUMBER(SEARCH("|"&amp;Z11&amp;"|",'5_ACOMPANHAMENTO'!$AC$3:$AC$4922)))+((AA11&lt;&gt;"")*ISNUMBER(SEARCH("|"&amp;AA11&amp;"|",'5_ACOMPANHAMENTO'!$AC$3:$AC$4922)))+((AB11&lt;&gt;"")*ISNUMBER(SEARCH("|"&amp;AB11&amp;"|",'5_ACOMPANHAMENTO'!$AC$3:$AC$4922))))&gt;0)),'5_ACOMPANHAMENTO'!$J$3:$J$4922),0))</f>
        <v>1878</v>
      </c>
      <c r="E11" s="4" t="str">
        <f t="shared" ca="1" si="0"/>
        <v>FINALIZADO</v>
      </c>
      <c r="F11" s="7">
        <f>IF(OR($B11="",$C11=""),"",IFERROR(SUMPRODUCT(--(('5_ACOMPANHAMENTO'!$AD$3:$AD$4922=TRIM($C11&amp;""))*('5_ACOMPANHAMENTO'!$AC$3:$AC$4922&lt;&gt;"")*((((I11&lt;&gt;"")*ISNUMBER(SEARCH("|"&amp;I11&amp;"|",'5_ACOMPANHAMENTO'!$AC$3:$AC$4922)))+((J11&lt;&gt;"")*ISNUMBER(SEARCH("|"&amp;J11&amp;"|",'5_ACOMPANHAMENTO'!$AC$3:$AC$4922)))+((K11&lt;&gt;"")*ISNUMBER(SEARCH("|"&amp;K11&amp;"|",'5_ACOMPANHAMENTO'!$AC$3:$AC$4922)))+((L11&lt;&gt;"")*ISNUMBER(SEARCH("|"&amp;L11&amp;"|",'5_ACOMPANHAMENTO'!$AC$3:$AC$4922)))+((M11&lt;&gt;"")*ISNUMBER(SEARCH("|"&amp;M11&amp;"|",'5_ACOMPANHAMENTO'!$AC$3:$AC$4922)))+((N11&lt;&gt;"")*ISNUMBER(SEARCH("|"&amp;N11&amp;"|",'5_ACOMPANHAMENTO'!$AC$3:$AC$4922)))+((O11&lt;&gt;"")*ISNUMBER(SEARCH("|"&amp;O11&amp;"|",'5_ACOMPANHAMENTO'!$AC$3:$AC$4922)))+((P11&lt;&gt;"")*ISNUMBER(SEARCH("|"&amp;P11&amp;"|",'5_ACOMPANHAMENTO'!$AC$3:$AC$4922)))+((Q11&lt;&gt;"")*ISNUMBER(SEARCH("|"&amp;Q11&amp;"|",'5_ACOMPANHAMENTO'!$AC$3:$AC$4922)))+((R11&lt;&gt;"")*ISNUMBER(SEARCH("|"&amp;R11&amp;"|",'5_ACOMPANHAMENTO'!$AC$3:$AC$4922)))+((S11&lt;&gt;"")*ISNUMBER(SEARCH("|"&amp;S11&amp;"|",'5_ACOMPANHAMENTO'!$AC$3:$AC$4922)))+((T11&lt;&gt;"")*ISNUMBER(SEARCH("|"&amp;T11&amp;"|",'5_ACOMPANHAMENTO'!$AC$3:$AC$4922)))+((U11&lt;&gt;"")*ISNUMBER(SEARCH("|"&amp;U11&amp;"|",'5_ACOMPANHAMENTO'!$AC$3:$AC$4922)))+((V11&lt;&gt;"")*ISNUMBER(SEARCH("|"&amp;V11&amp;"|",'5_ACOMPANHAMENTO'!$AC$3:$AC$4922)))+((W11&lt;&gt;"")*ISNUMBER(SEARCH("|"&amp;W11&amp;"|",'5_ACOMPANHAMENTO'!$AC$3:$AC$4922)))+((X11&lt;&gt;"")*ISNUMBER(SEARCH("|"&amp;X11&amp;"|",'5_ACOMPANHAMENTO'!$AC$3:$AC$4922)))+((Y11&lt;&gt;"")*ISNUMBER(SEARCH("|"&amp;Y11&amp;"|",'5_ACOMPANHAMENTO'!$AC$3:$AC$4922)))+((Z11&lt;&gt;"")*ISNUMBER(SEARCH("|"&amp;Z11&amp;"|",'5_ACOMPANHAMENTO'!$AC$3:$AC$4922)))+((AA11&lt;&gt;"")*ISNUMBER(SEARCH("|"&amp;AA11&amp;"|",'5_ACOMPANHAMENTO'!$AC$3:$AC$4922)))+((AB11&lt;&gt;"")*ISNUMBER(SEARCH("|"&amp;AB11&amp;"|",'5_ACOMPANHAMENTO'!$AC$3:$AC$4922))))&gt;0)),'5_ACOMPANHAMENTO'!$O$3:$O$4922),0))</f>
        <v>1878</v>
      </c>
      <c r="G11" s="7">
        <f t="shared" si="1"/>
        <v>0</v>
      </c>
      <c r="H11" s="1" t="str">
        <f t="shared" si="2"/>
        <v>10176|FURADEIRA 20</v>
      </c>
      <c r="I11" s="1" t="str">
        <f t="shared" si="3"/>
        <v>10176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  <c r="M11" s="1" t="str">
        <f t="shared" si="7"/>
        <v/>
      </c>
      <c r="N11" s="1" t="str">
        <f t="shared" si="8"/>
        <v/>
      </c>
      <c r="O11" s="1" t="str">
        <f t="shared" si="9"/>
        <v/>
      </c>
      <c r="P11" s="1" t="str">
        <f t="shared" si="10"/>
        <v/>
      </c>
      <c r="Q11" s="1" t="str">
        <f t="shared" si="11"/>
        <v/>
      </c>
      <c r="R11" s="1" t="str">
        <f t="shared" si="12"/>
        <v/>
      </c>
      <c r="S11" s="1" t="str">
        <f t="shared" si="13"/>
        <v/>
      </c>
      <c r="T11" s="1" t="str">
        <f t="shared" si="14"/>
        <v/>
      </c>
      <c r="U11" s="1" t="str">
        <f t="shared" si="15"/>
        <v/>
      </c>
      <c r="V11" s="1" t="str">
        <f t="shared" si="16"/>
        <v/>
      </c>
      <c r="W11" s="1" t="str">
        <f t="shared" si="17"/>
        <v/>
      </c>
      <c r="X11" s="1" t="str">
        <f t="shared" si="18"/>
        <v/>
      </c>
      <c r="Y11" s="1" t="str">
        <f t="shared" si="19"/>
        <v/>
      </c>
      <c r="Z11" s="1" t="str">
        <f t="shared" si="20"/>
        <v/>
      </c>
      <c r="AA11" s="1" t="str">
        <f t="shared" si="21"/>
        <v/>
      </c>
      <c r="AB11" s="1" t="str">
        <f t="shared" si="22"/>
        <v/>
      </c>
    </row>
    <row r="12" spans="1:28" ht="14.25" hidden="1" customHeight="1" x14ac:dyDescent="0.35">
      <c r="A12" s="4">
        <f>IF(OR($B12="",$C12=""),"",IFERROR(INDEX('5_ACOMPANHAMENTO'!$A$3:$A$4922,MATCH(1,INDEX(('5_ACOMPANHAMENTO'!$AD$3:$AD$4922=TRIM($C12&amp;""))*('5_ACOMPANHAMENTO'!$AC$3:$AC$4922&lt;&gt;"")*((((I12&lt;&gt;"")*ISNUMBER(SEARCH("|"&amp;I12&amp;"|",'5_ACOMPANHAMENTO'!$AC$3:$AC$4922)))+((J12&lt;&gt;"")*ISNUMBER(SEARCH("|"&amp;J12&amp;"|",'5_ACOMPANHAMENTO'!$AC$3:$AC$4922)))+((K12&lt;&gt;"")*ISNUMBER(SEARCH("|"&amp;K12&amp;"|",'5_ACOMPANHAMENTO'!$AC$3:$AC$4922)))+((L12&lt;&gt;"")*ISNUMBER(SEARCH("|"&amp;L12&amp;"|",'5_ACOMPANHAMENTO'!$AC$3:$AC$4922)))+((M12&lt;&gt;"")*ISNUMBER(SEARCH("|"&amp;M12&amp;"|",'5_ACOMPANHAMENTO'!$AC$3:$AC$4922)))+((N12&lt;&gt;"")*ISNUMBER(SEARCH("|"&amp;N12&amp;"|",'5_ACOMPANHAMENTO'!$AC$3:$AC$4922)))+((O12&lt;&gt;"")*ISNUMBER(SEARCH("|"&amp;O12&amp;"|",'5_ACOMPANHAMENTO'!$AC$3:$AC$4922)))+((P12&lt;&gt;"")*ISNUMBER(SEARCH("|"&amp;P12&amp;"|",'5_ACOMPANHAMENTO'!$AC$3:$AC$4922)))+((Q12&lt;&gt;"")*ISNUMBER(SEARCH("|"&amp;Q12&amp;"|",'5_ACOMPANHAMENTO'!$AC$3:$AC$4922)))+((R12&lt;&gt;"")*ISNUMBER(SEARCH("|"&amp;R12&amp;"|",'5_ACOMPANHAMENTO'!$AC$3:$AC$4922)))+((S12&lt;&gt;"")*ISNUMBER(SEARCH("|"&amp;S12&amp;"|",'5_ACOMPANHAMENTO'!$AC$3:$AC$4922)))+((T12&lt;&gt;"")*ISNUMBER(SEARCH("|"&amp;T12&amp;"|",'5_ACOMPANHAMENTO'!$AC$3:$AC$4922)))+((U12&lt;&gt;"")*ISNUMBER(SEARCH("|"&amp;U12&amp;"|",'5_ACOMPANHAMENTO'!$AC$3:$AC$4922)))+((V12&lt;&gt;"")*ISNUMBER(SEARCH("|"&amp;V12&amp;"|",'5_ACOMPANHAMENTO'!$AC$3:$AC$4922)))+((W12&lt;&gt;"")*ISNUMBER(SEARCH("|"&amp;W12&amp;"|",'5_ACOMPANHAMENTO'!$AC$3:$AC$4922)))+((X12&lt;&gt;"")*ISNUMBER(SEARCH("|"&amp;X12&amp;"|",'5_ACOMPANHAMENTO'!$AC$3:$AC$4922)))+((Y12&lt;&gt;"")*ISNUMBER(SEARCH("|"&amp;Y12&amp;"|",'5_ACOMPANHAMENTO'!$AC$3:$AC$4922)))+((Z12&lt;&gt;"")*ISNUMBER(SEARCH("|"&amp;Z12&amp;"|",'5_ACOMPANHAMENTO'!$AC$3:$AC$4922)))+((AA12&lt;&gt;"")*ISNUMBER(SEARCH("|"&amp;AA12&amp;"|",'5_ACOMPANHAMENTO'!$AC$3:$AC$4922)))+((AB12&lt;&gt;"")*ISNUMBER(SEARCH("|"&amp;AB12&amp;"|",'5_ACOMPANHAMENTO'!$AC$3:$AC$4922))))&gt;0),0),0)),""))</f>
        <v>46197</v>
      </c>
      <c r="B12" s="4">
        <v>10176</v>
      </c>
      <c r="C12" s="4" t="s">
        <v>55</v>
      </c>
      <c r="D12" s="4">
        <f>IF(OR($B12="",$C12=""),"",IFERROR(SUMPRODUCT(--(('5_ACOMPANHAMENTO'!$AD$3:$AD$4922=TRIM($C12&amp;""))*('5_ACOMPANHAMENTO'!$AC$3:$AC$4922&lt;&gt;"")*((((I12&lt;&gt;"")*ISNUMBER(SEARCH("|"&amp;I12&amp;"|",'5_ACOMPANHAMENTO'!$AC$3:$AC$4922)))+((J12&lt;&gt;"")*ISNUMBER(SEARCH("|"&amp;J12&amp;"|",'5_ACOMPANHAMENTO'!$AC$3:$AC$4922)))+((K12&lt;&gt;"")*ISNUMBER(SEARCH("|"&amp;K12&amp;"|",'5_ACOMPANHAMENTO'!$AC$3:$AC$4922)))+((L12&lt;&gt;"")*ISNUMBER(SEARCH("|"&amp;L12&amp;"|",'5_ACOMPANHAMENTO'!$AC$3:$AC$4922)))+((M12&lt;&gt;"")*ISNUMBER(SEARCH("|"&amp;M12&amp;"|",'5_ACOMPANHAMENTO'!$AC$3:$AC$4922)))+((N12&lt;&gt;"")*ISNUMBER(SEARCH("|"&amp;N12&amp;"|",'5_ACOMPANHAMENTO'!$AC$3:$AC$4922)))+((O12&lt;&gt;"")*ISNUMBER(SEARCH("|"&amp;O12&amp;"|",'5_ACOMPANHAMENTO'!$AC$3:$AC$4922)))+((P12&lt;&gt;"")*ISNUMBER(SEARCH("|"&amp;P12&amp;"|",'5_ACOMPANHAMENTO'!$AC$3:$AC$4922)))+((Q12&lt;&gt;"")*ISNUMBER(SEARCH("|"&amp;Q12&amp;"|",'5_ACOMPANHAMENTO'!$AC$3:$AC$4922)))+((R12&lt;&gt;"")*ISNUMBER(SEARCH("|"&amp;R12&amp;"|",'5_ACOMPANHAMENTO'!$AC$3:$AC$4922)))+((S12&lt;&gt;"")*ISNUMBER(SEARCH("|"&amp;S12&amp;"|",'5_ACOMPANHAMENTO'!$AC$3:$AC$4922)))+((T12&lt;&gt;"")*ISNUMBER(SEARCH("|"&amp;T12&amp;"|",'5_ACOMPANHAMENTO'!$AC$3:$AC$4922)))+((U12&lt;&gt;"")*ISNUMBER(SEARCH("|"&amp;U12&amp;"|",'5_ACOMPANHAMENTO'!$AC$3:$AC$4922)))+((V12&lt;&gt;"")*ISNUMBER(SEARCH("|"&amp;V12&amp;"|",'5_ACOMPANHAMENTO'!$AC$3:$AC$4922)))+((W12&lt;&gt;"")*ISNUMBER(SEARCH("|"&amp;W12&amp;"|",'5_ACOMPANHAMENTO'!$AC$3:$AC$4922)))+((X12&lt;&gt;"")*ISNUMBER(SEARCH("|"&amp;X12&amp;"|",'5_ACOMPANHAMENTO'!$AC$3:$AC$4922)))+((Y12&lt;&gt;"")*ISNUMBER(SEARCH("|"&amp;Y12&amp;"|",'5_ACOMPANHAMENTO'!$AC$3:$AC$4922)))+((Z12&lt;&gt;"")*ISNUMBER(SEARCH("|"&amp;Z12&amp;"|",'5_ACOMPANHAMENTO'!$AC$3:$AC$4922)))+((AA12&lt;&gt;"")*ISNUMBER(SEARCH("|"&amp;AA12&amp;"|",'5_ACOMPANHAMENTO'!$AC$3:$AC$4922)))+((AB12&lt;&gt;"")*ISNUMBER(SEARCH("|"&amp;AB12&amp;"|",'5_ACOMPANHAMENTO'!$AC$3:$AC$4922))))&gt;0)),'5_ACOMPANHAMENTO'!$J$3:$J$4922),0))</f>
        <v>1112</v>
      </c>
      <c r="E12" s="4" t="str">
        <f t="shared" ca="1" si="0"/>
        <v>FINALIZADO</v>
      </c>
      <c r="F12" s="7">
        <f>IF(OR($B12="",$C12=""),"",IFERROR(SUMPRODUCT(--(('5_ACOMPANHAMENTO'!$AD$3:$AD$4922=TRIM($C12&amp;""))*('5_ACOMPANHAMENTO'!$AC$3:$AC$4922&lt;&gt;"")*((((I12&lt;&gt;"")*ISNUMBER(SEARCH("|"&amp;I12&amp;"|",'5_ACOMPANHAMENTO'!$AC$3:$AC$4922)))+((J12&lt;&gt;"")*ISNUMBER(SEARCH("|"&amp;J12&amp;"|",'5_ACOMPANHAMENTO'!$AC$3:$AC$4922)))+((K12&lt;&gt;"")*ISNUMBER(SEARCH("|"&amp;K12&amp;"|",'5_ACOMPANHAMENTO'!$AC$3:$AC$4922)))+((L12&lt;&gt;"")*ISNUMBER(SEARCH("|"&amp;L12&amp;"|",'5_ACOMPANHAMENTO'!$AC$3:$AC$4922)))+((M12&lt;&gt;"")*ISNUMBER(SEARCH("|"&amp;M12&amp;"|",'5_ACOMPANHAMENTO'!$AC$3:$AC$4922)))+((N12&lt;&gt;"")*ISNUMBER(SEARCH("|"&amp;N12&amp;"|",'5_ACOMPANHAMENTO'!$AC$3:$AC$4922)))+((O12&lt;&gt;"")*ISNUMBER(SEARCH("|"&amp;O12&amp;"|",'5_ACOMPANHAMENTO'!$AC$3:$AC$4922)))+((P12&lt;&gt;"")*ISNUMBER(SEARCH("|"&amp;P12&amp;"|",'5_ACOMPANHAMENTO'!$AC$3:$AC$4922)))+((Q12&lt;&gt;"")*ISNUMBER(SEARCH("|"&amp;Q12&amp;"|",'5_ACOMPANHAMENTO'!$AC$3:$AC$4922)))+((R12&lt;&gt;"")*ISNUMBER(SEARCH("|"&amp;R12&amp;"|",'5_ACOMPANHAMENTO'!$AC$3:$AC$4922)))+((S12&lt;&gt;"")*ISNUMBER(SEARCH("|"&amp;S12&amp;"|",'5_ACOMPANHAMENTO'!$AC$3:$AC$4922)))+((T12&lt;&gt;"")*ISNUMBER(SEARCH("|"&amp;T12&amp;"|",'5_ACOMPANHAMENTO'!$AC$3:$AC$4922)))+((U12&lt;&gt;"")*ISNUMBER(SEARCH("|"&amp;U12&amp;"|",'5_ACOMPANHAMENTO'!$AC$3:$AC$4922)))+((V12&lt;&gt;"")*ISNUMBER(SEARCH("|"&amp;V12&amp;"|",'5_ACOMPANHAMENTO'!$AC$3:$AC$4922)))+((W12&lt;&gt;"")*ISNUMBER(SEARCH("|"&amp;W12&amp;"|",'5_ACOMPANHAMENTO'!$AC$3:$AC$4922)))+((X12&lt;&gt;"")*ISNUMBER(SEARCH("|"&amp;X12&amp;"|",'5_ACOMPANHAMENTO'!$AC$3:$AC$4922)))+((Y12&lt;&gt;"")*ISNUMBER(SEARCH("|"&amp;Y12&amp;"|",'5_ACOMPANHAMENTO'!$AC$3:$AC$4922)))+((Z12&lt;&gt;"")*ISNUMBER(SEARCH("|"&amp;Z12&amp;"|",'5_ACOMPANHAMENTO'!$AC$3:$AC$4922)))+((AA12&lt;&gt;"")*ISNUMBER(SEARCH("|"&amp;AA12&amp;"|",'5_ACOMPANHAMENTO'!$AC$3:$AC$4922)))+((AB12&lt;&gt;"")*ISNUMBER(SEARCH("|"&amp;AB12&amp;"|",'5_ACOMPANHAMENTO'!$AC$3:$AC$4922))))&gt;0)),'5_ACOMPANHAMENTO'!$O$3:$O$4922),0))</f>
        <v>1112</v>
      </c>
      <c r="G12" s="7">
        <f t="shared" si="1"/>
        <v>0</v>
      </c>
      <c r="H12" s="1" t="str">
        <f t="shared" si="2"/>
        <v>10176|FURADEIRA 21</v>
      </c>
      <c r="I12" s="1" t="str">
        <f t="shared" si="3"/>
        <v>10176</v>
      </c>
      <c r="J12" s="1" t="str">
        <f t="shared" si="4"/>
        <v/>
      </c>
      <c r="K12" s="1" t="str">
        <f t="shared" si="5"/>
        <v/>
      </c>
      <c r="L12" s="1" t="str">
        <f t="shared" si="6"/>
        <v/>
      </c>
      <c r="M12" s="1" t="str">
        <f t="shared" si="7"/>
        <v/>
      </c>
      <c r="N12" s="1" t="str">
        <f t="shared" si="8"/>
        <v/>
      </c>
      <c r="O12" s="1" t="str">
        <f t="shared" si="9"/>
        <v/>
      </c>
      <c r="P12" s="1" t="str">
        <f t="shared" si="10"/>
        <v/>
      </c>
      <c r="Q12" s="1" t="str">
        <f t="shared" si="11"/>
        <v/>
      </c>
      <c r="R12" s="1" t="str">
        <f t="shared" si="12"/>
        <v/>
      </c>
      <c r="S12" s="1" t="str">
        <f t="shared" si="13"/>
        <v/>
      </c>
      <c r="T12" s="1" t="str">
        <f t="shared" si="14"/>
        <v/>
      </c>
      <c r="U12" s="1" t="str">
        <f t="shared" si="15"/>
        <v/>
      </c>
      <c r="V12" s="1" t="str">
        <f t="shared" si="16"/>
        <v/>
      </c>
      <c r="W12" s="1" t="str">
        <f t="shared" si="17"/>
        <v/>
      </c>
      <c r="X12" s="1" t="str">
        <f t="shared" si="18"/>
        <v/>
      </c>
      <c r="Y12" s="1" t="str">
        <f t="shared" si="19"/>
        <v/>
      </c>
      <c r="Z12" s="1" t="str">
        <f t="shared" si="20"/>
        <v/>
      </c>
      <c r="AA12" s="1" t="str">
        <f t="shared" si="21"/>
        <v/>
      </c>
      <c r="AB12" s="1" t="str">
        <f t="shared" si="22"/>
        <v/>
      </c>
    </row>
    <row r="13" spans="1:28" ht="14.25" hidden="1" customHeight="1" x14ac:dyDescent="0.35">
      <c r="A13" s="4">
        <f>IF(OR($B13="",$C13=""),"",IFERROR(INDEX('5_ACOMPANHAMENTO'!$A$3:$A$4922,MATCH(1,INDEX(('5_ACOMPANHAMENTO'!$AD$3:$AD$4922=TRIM($C13&amp;""))*('5_ACOMPANHAMENTO'!$AC$3:$AC$4922&lt;&gt;"")*((((I13&lt;&gt;"")*ISNUMBER(SEARCH("|"&amp;I13&amp;"|",'5_ACOMPANHAMENTO'!$AC$3:$AC$4922)))+((J13&lt;&gt;"")*ISNUMBER(SEARCH("|"&amp;J13&amp;"|",'5_ACOMPANHAMENTO'!$AC$3:$AC$4922)))+((K13&lt;&gt;"")*ISNUMBER(SEARCH("|"&amp;K13&amp;"|",'5_ACOMPANHAMENTO'!$AC$3:$AC$4922)))+((L13&lt;&gt;"")*ISNUMBER(SEARCH("|"&amp;L13&amp;"|",'5_ACOMPANHAMENTO'!$AC$3:$AC$4922)))+((M13&lt;&gt;"")*ISNUMBER(SEARCH("|"&amp;M13&amp;"|",'5_ACOMPANHAMENTO'!$AC$3:$AC$4922)))+((N13&lt;&gt;"")*ISNUMBER(SEARCH("|"&amp;N13&amp;"|",'5_ACOMPANHAMENTO'!$AC$3:$AC$4922)))+((O13&lt;&gt;"")*ISNUMBER(SEARCH("|"&amp;O13&amp;"|",'5_ACOMPANHAMENTO'!$AC$3:$AC$4922)))+((P13&lt;&gt;"")*ISNUMBER(SEARCH("|"&amp;P13&amp;"|",'5_ACOMPANHAMENTO'!$AC$3:$AC$4922)))+((Q13&lt;&gt;"")*ISNUMBER(SEARCH("|"&amp;Q13&amp;"|",'5_ACOMPANHAMENTO'!$AC$3:$AC$4922)))+((R13&lt;&gt;"")*ISNUMBER(SEARCH("|"&amp;R13&amp;"|",'5_ACOMPANHAMENTO'!$AC$3:$AC$4922)))+((S13&lt;&gt;"")*ISNUMBER(SEARCH("|"&amp;S13&amp;"|",'5_ACOMPANHAMENTO'!$AC$3:$AC$4922)))+((T13&lt;&gt;"")*ISNUMBER(SEARCH("|"&amp;T13&amp;"|",'5_ACOMPANHAMENTO'!$AC$3:$AC$4922)))+((U13&lt;&gt;"")*ISNUMBER(SEARCH("|"&amp;U13&amp;"|",'5_ACOMPANHAMENTO'!$AC$3:$AC$4922)))+((V13&lt;&gt;"")*ISNUMBER(SEARCH("|"&amp;V13&amp;"|",'5_ACOMPANHAMENTO'!$AC$3:$AC$4922)))+((W13&lt;&gt;"")*ISNUMBER(SEARCH("|"&amp;W13&amp;"|",'5_ACOMPANHAMENTO'!$AC$3:$AC$4922)))+((X13&lt;&gt;"")*ISNUMBER(SEARCH("|"&amp;X13&amp;"|",'5_ACOMPANHAMENTO'!$AC$3:$AC$4922)))+((Y13&lt;&gt;"")*ISNUMBER(SEARCH("|"&amp;Y13&amp;"|",'5_ACOMPANHAMENTO'!$AC$3:$AC$4922)))+((Z13&lt;&gt;"")*ISNUMBER(SEARCH("|"&amp;Z13&amp;"|",'5_ACOMPANHAMENTO'!$AC$3:$AC$4922)))+((AA13&lt;&gt;"")*ISNUMBER(SEARCH("|"&amp;AA13&amp;"|",'5_ACOMPANHAMENTO'!$AC$3:$AC$4922)))+((AB13&lt;&gt;"")*ISNUMBER(SEARCH("|"&amp;AB13&amp;"|",'5_ACOMPANHAMENTO'!$AC$3:$AC$4922))))&gt;0),0),0)),""))</f>
        <v>46197</v>
      </c>
      <c r="B13" s="4">
        <v>10176</v>
      </c>
      <c r="C13" s="4" t="s">
        <v>57</v>
      </c>
      <c r="D13" s="4">
        <f>IF(OR($B13="",$C13=""),"",IFERROR(SUMPRODUCT(--(('5_ACOMPANHAMENTO'!$AD$3:$AD$4922=TRIM($C13&amp;""))*('5_ACOMPANHAMENTO'!$AC$3:$AC$4922&lt;&gt;"")*((((I13&lt;&gt;"")*ISNUMBER(SEARCH("|"&amp;I13&amp;"|",'5_ACOMPANHAMENTO'!$AC$3:$AC$4922)))+((J13&lt;&gt;"")*ISNUMBER(SEARCH("|"&amp;J13&amp;"|",'5_ACOMPANHAMENTO'!$AC$3:$AC$4922)))+((K13&lt;&gt;"")*ISNUMBER(SEARCH("|"&amp;K13&amp;"|",'5_ACOMPANHAMENTO'!$AC$3:$AC$4922)))+((L13&lt;&gt;"")*ISNUMBER(SEARCH("|"&amp;L13&amp;"|",'5_ACOMPANHAMENTO'!$AC$3:$AC$4922)))+((M13&lt;&gt;"")*ISNUMBER(SEARCH("|"&amp;M13&amp;"|",'5_ACOMPANHAMENTO'!$AC$3:$AC$4922)))+((N13&lt;&gt;"")*ISNUMBER(SEARCH("|"&amp;N13&amp;"|",'5_ACOMPANHAMENTO'!$AC$3:$AC$4922)))+((O13&lt;&gt;"")*ISNUMBER(SEARCH("|"&amp;O13&amp;"|",'5_ACOMPANHAMENTO'!$AC$3:$AC$4922)))+((P13&lt;&gt;"")*ISNUMBER(SEARCH("|"&amp;P13&amp;"|",'5_ACOMPANHAMENTO'!$AC$3:$AC$4922)))+((Q13&lt;&gt;"")*ISNUMBER(SEARCH("|"&amp;Q13&amp;"|",'5_ACOMPANHAMENTO'!$AC$3:$AC$4922)))+((R13&lt;&gt;"")*ISNUMBER(SEARCH("|"&amp;R13&amp;"|",'5_ACOMPANHAMENTO'!$AC$3:$AC$4922)))+((S13&lt;&gt;"")*ISNUMBER(SEARCH("|"&amp;S13&amp;"|",'5_ACOMPANHAMENTO'!$AC$3:$AC$4922)))+((T13&lt;&gt;"")*ISNUMBER(SEARCH("|"&amp;T13&amp;"|",'5_ACOMPANHAMENTO'!$AC$3:$AC$4922)))+((U13&lt;&gt;"")*ISNUMBER(SEARCH("|"&amp;U13&amp;"|",'5_ACOMPANHAMENTO'!$AC$3:$AC$4922)))+((V13&lt;&gt;"")*ISNUMBER(SEARCH("|"&amp;V13&amp;"|",'5_ACOMPANHAMENTO'!$AC$3:$AC$4922)))+((W13&lt;&gt;"")*ISNUMBER(SEARCH("|"&amp;W13&amp;"|",'5_ACOMPANHAMENTO'!$AC$3:$AC$4922)))+((X13&lt;&gt;"")*ISNUMBER(SEARCH("|"&amp;X13&amp;"|",'5_ACOMPANHAMENTO'!$AC$3:$AC$4922)))+((Y13&lt;&gt;"")*ISNUMBER(SEARCH("|"&amp;Y13&amp;"|",'5_ACOMPANHAMENTO'!$AC$3:$AC$4922)))+((Z13&lt;&gt;"")*ISNUMBER(SEARCH("|"&amp;Z13&amp;"|",'5_ACOMPANHAMENTO'!$AC$3:$AC$4922)))+((AA13&lt;&gt;"")*ISNUMBER(SEARCH("|"&amp;AA13&amp;"|",'5_ACOMPANHAMENTO'!$AC$3:$AC$4922)))+((AB13&lt;&gt;"")*ISNUMBER(SEARCH("|"&amp;AB13&amp;"|",'5_ACOMPANHAMENTO'!$AC$3:$AC$4922))))&gt;0)),'5_ACOMPANHAMENTO'!$J$3:$J$4922),0))</f>
        <v>60</v>
      </c>
      <c r="E13" s="4" t="str">
        <f t="shared" ca="1" si="0"/>
        <v>FINALIZADO</v>
      </c>
      <c r="F13" s="7">
        <f>IF(OR($B13="",$C13=""),"",IFERROR(SUMPRODUCT(--(('5_ACOMPANHAMENTO'!$AD$3:$AD$4922=TRIM($C13&amp;""))*('5_ACOMPANHAMENTO'!$AC$3:$AC$4922&lt;&gt;"")*((((I13&lt;&gt;"")*ISNUMBER(SEARCH("|"&amp;I13&amp;"|",'5_ACOMPANHAMENTO'!$AC$3:$AC$4922)))+((J13&lt;&gt;"")*ISNUMBER(SEARCH("|"&amp;J13&amp;"|",'5_ACOMPANHAMENTO'!$AC$3:$AC$4922)))+((K13&lt;&gt;"")*ISNUMBER(SEARCH("|"&amp;K13&amp;"|",'5_ACOMPANHAMENTO'!$AC$3:$AC$4922)))+((L13&lt;&gt;"")*ISNUMBER(SEARCH("|"&amp;L13&amp;"|",'5_ACOMPANHAMENTO'!$AC$3:$AC$4922)))+((M13&lt;&gt;"")*ISNUMBER(SEARCH("|"&amp;M13&amp;"|",'5_ACOMPANHAMENTO'!$AC$3:$AC$4922)))+((N13&lt;&gt;"")*ISNUMBER(SEARCH("|"&amp;N13&amp;"|",'5_ACOMPANHAMENTO'!$AC$3:$AC$4922)))+((O13&lt;&gt;"")*ISNUMBER(SEARCH("|"&amp;O13&amp;"|",'5_ACOMPANHAMENTO'!$AC$3:$AC$4922)))+((P13&lt;&gt;"")*ISNUMBER(SEARCH("|"&amp;P13&amp;"|",'5_ACOMPANHAMENTO'!$AC$3:$AC$4922)))+((Q13&lt;&gt;"")*ISNUMBER(SEARCH("|"&amp;Q13&amp;"|",'5_ACOMPANHAMENTO'!$AC$3:$AC$4922)))+((R13&lt;&gt;"")*ISNUMBER(SEARCH("|"&amp;R13&amp;"|",'5_ACOMPANHAMENTO'!$AC$3:$AC$4922)))+((S13&lt;&gt;"")*ISNUMBER(SEARCH("|"&amp;S13&amp;"|",'5_ACOMPANHAMENTO'!$AC$3:$AC$4922)))+((T13&lt;&gt;"")*ISNUMBER(SEARCH("|"&amp;T13&amp;"|",'5_ACOMPANHAMENTO'!$AC$3:$AC$4922)))+((U13&lt;&gt;"")*ISNUMBER(SEARCH("|"&amp;U13&amp;"|",'5_ACOMPANHAMENTO'!$AC$3:$AC$4922)))+((V13&lt;&gt;"")*ISNUMBER(SEARCH("|"&amp;V13&amp;"|",'5_ACOMPANHAMENTO'!$AC$3:$AC$4922)))+((W13&lt;&gt;"")*ISNUMBER(SEARCH("|"&amp;W13&amp;"|",'5_ACOMPANHAMENTO'!$AC$3:$AC$4922)))+((X13&lt;&gt;"")*ISNUMBER(SEARCH("|"&amp;X13&amp;"|",'5_ACOMPANHAMENTO'!$AC$3:$AC$4922)))+((Y13&lt;&gt;"")*ISNUMBER(SEARCH("|"&amp;Y13&amp;"|",'5_ACOMPANHAMENTO'!$AC$3:$AC$4922)))+((Z13&lt;&gt;"")*ISNUMBER(SEARCH("|"&amp;Z13&amp;"|",'5_ACOMPANHAMENTO'!$AC$3:$AC$4922)))+((AA13&lt;&gt;"")*ISNUMBER(SEARCH("|"&amp;AA13&amp;"|",'5_ACOMPANHAMENTO'!$AC$3:$AC$4922)))+((AB13&lt;&gt;"")*ISNUMBER(SEARCH("|"&amp;AB13&amp;"|",'5_ACOMPANHAMENTO'!$AC$3:$AC$4922))))&gt;0)),'5_ACOMPANHAMENTO'!$O$3:$O$4922),0))</f>
        <v>60</v>
      </c>
      <c r="G13" s="7">
        <f t="shared" si="1"/>
        <v>0</v>
      </c>
      <c r="H13" s="1" t="str">
        <f t="shared" si="2"/>
        <v>10176|FURADEIRA 22</v>
      </c>
      <c r="I13" s="1" t="str">
        <f t="shared" si="3"/>
        <v>10176</v>
      </c>
      <c r="J13" s="1" t="str">
        <f t="shared" si="4"/>
        <v/>
      </c>
      <c r="K13" s="1" t="str">
        <f t="shared" si="5"/>
        <v/>
      </c>
      <c r="L13" s="1" t="str">
        <f t="shared" si="6"/>
        <v/>
      </c>
      <c r="M13" s="1" t="str">
        <f t="shared" si="7"/>
        <v/>
      </c>
      <c r="N13" s="1" t="str">
        <f t="shared" si="8"/>
        <v/>
      </c>
      <c r="O13" s="1" t="str">
        <f t="shared" si="9"/>
        <v/>
      </c>
      <c r="P13" s="1" t="str">
        <f t="shared" si="10"/>
        <v/>
      </c>
      <c r="Q13" s="1" t="str">
        <f t="shared" si="11"/>
        <v/>
      </c>
      <c r="R13" s="1" t="str">
        <f t="shared" si="12"/>
        <v/>
      </c>
      <c r="S13" s="1" t="str">
        <f t="shared" si="13"/>
        <v/>
      </c>
      <c r="T13" s="1" t="str">
        <f t="shared" si="14"/>
        <v/>
      </c>
      <c r="U13" s="1" t="str">
        <f t="shared" si="15"/>
        <v/>
      </c>
      <c r="V13" s="1" t="str">
        <f t="shared" si="16"/>
        <v/>
      </c>
      <c r="W13" s="1" t="str">
        <f t="shared" si="17"/>
        <v/>
      </c>
      <c r="X13" s="1" t="str">
        <f t="shared" si="18"/>
        <v/>
      </c>
      <c r="Y13" s="1" t="str">
        <f t="shared" si="19"/>
        <v/>
      </c>
      <c r="Z13" s="1" t="str">
        <f t="shared" si="20"/>
        <v/>
      </c>
      <c r="AA13" s="1" t="str">
        <f t="shared" si="21"/>
        <v/>
      </c>
      <c r="AB13" s="1" t="str">
        <f t="shared" si="22"/>
        <v/>
      </c>
    </row>
    <row r="14" spans="1:28" ht="14.25" hidden="1" customHeight="1" x14ac:dyDescent="0.35">
      <c r="A14" s="4">
        <f>IF(OR($B14="",$C14=""),"",IFERROR(INDEX('5_ACOMPANHAMENTO'!$A$3:$A$4922,MATCH(1,INDEX(('5_ACOMPANHAMENTO'!$AD$3:$AD$4922=TRIM($C14&amp;""))*('5_ACOMPANHAMENTO'!$AC$3:$AC$4922&lt;&gt;"")*((((I14&lt;&gt;"")*ISNUMBER(SEARCH("|"&amp;I14&amp;"|",'5_ACOMPANHAMENTO'!$AC$3:$AC$4922)))+((J14&lt;&gt;"")*ISNUMBER(SEARCH("|"&amp;J14&amp;"|",'5_ACOMPANHAMENTO'!$AC$3:$AC$4922)))+((K14&lt;&gt;"")*ISNUMBER(SEARCH("|"&amp;K14&amp;"|",'5_ACOMPANHAMENTO'!$AC$3:$AC$4922)))+((L14&lt;&gt;"")*ISNUMBER(SEARCH("|"&amp;L14&amp;"|",'5_ACOMPANHAMENTO'!$AC$3:$AC$4922)))+((M14&lt;&gt;"")*ISNUMBER(SEARCH("|"&amp;M14&amp;"|",'5_ACOMPANHAMENTO'!$AC$3:$AC$4922)))+((N14&lt;&gt;"")*ISNUMBER(SEARCH("|"&amp;N14&amp;"|",'5_ACOMPANHAMENTO'!$AC$3:$AC$4922)))+((O14&lt;&gt;"")*ISNUMBER(SEARCH("|"&amp;O14&amp;"|",'5_ACOMPANHAMENTO'!$AC$3:$AC$4922)))+((P14&lt;&gt;"")*ISNUMBER(SEARCH("|"&amp;P14&amp;"|",'5_ACOMPANHAMENTO'!$AC$3:$AC$4922)))+((Q14&lt;&gt;"")*ISNUMBER(SEARCH("|"&amp;Q14&amp;"|",'5_ACOMPANHAMENTO'!$AC$3:$AC$4922)))+((R14&lt;&gt;"")*ISNUMBER(SEARCH("|"&amp;R14&amp;"|",'5_ACOMPANHAMENTO'!$AC$3:$AC$4922)))+((S14&lt;&gt;"")*ISNUMBER(SEARCH("|"&amp;S14&amp;"|",'5_ACOMPANHAMENTO'!$AC$3:$AC$4922)))+((T14&lt;&gt;"")*ISNUMBER(SEARCH("|"&amp;T14&amp;"|",'5_ACOMPANHAMENTO'!$AC$3:$AC$4922)))+((U14&lt;&gt;"")*ISNUMBER(SEARCH("|"&amp;U14&amp;"|",'5_ACOMPANHAMENTO'!$AC$3:$AC$4922)))+((V14&lt;&gt;"")*ISNUMBER(SEARCH("|"&amp;V14&amp;"|",'5_ACOMPANHAMENTO'!$AC$3:$AC$4922)))+((W14&lt;&gt;"")*ISNUMBER(SEARCH("|"&amp;W14&amp;"|",'5_ACOMPANHAMENTO'!$AC$3:$AC$4922)))+((X14&lt;&gt;"")*ISNUMBER(SEARCH("|"&amp;X14&amp;"|",'5_ACOMPANHAMENTO'!$AC$3:$AC$4922)))+((Y14&lt;&gt;"")*ISNUMBER(SEARCH("|"&amp;Y14&amp;"|",'5_ACOMPANHAMENTO'!$AC$3:$AC$4922)))+((Z14&lt;&gt;"")*ISNUMBER(SEARCH("|"&amp;Z14&amp;"|",'5_ACOMPANHAMENTO'!$AC$3:$AC$4922)))+((AA14&lt;&gt;"")*ISNUMBER(SEARCH("|"&amp;AA14&amp;"|",'5_ACOMPANHAMENTO'!$AC$3:$AC$4922)))+((AB14&lt;&gt;"")*ISNUMBER(SEARCH("|"&amp;AB14&amp;"|",'5_ACOMPANHAMENTO'!$AC$3:$AC$4922))))&gt;0),0),0)),""))</f>
        <v>46197</v>
      </c>
      <c r="B14" s="4">
        <v>10176</v>
      </c>
      <c r="C14" s="4" t="s">
        <v>59</v>
      </c>
      <c r="D14" s="4">
        <f>IF(OR($B14="",$C14=""),"",IFERROR(SUMPRODUCT(--(('5_ACOMPANHAMENTO'!$AD$3:$AD$4922=TRIM($C14&amp;""))*('5_ACOMPANHAMENTO'!$AC$3:$AC$4922&lt;&gt;"")*((((I14&lt;&gt;"")*ISNUMBER(SEARCH("|"&amp;I14&amp;"|",'5_ACOMPANHAMENTO'!$AC$3:$AC$4922)))+((J14&lt;&gt;"")*ISNUMBER(SEARCH("|"&amp;J14&amp;"|",'5_ACOMPANHAMENTO'!$AC$3:$AC$4922)))+((K14&lt;&gt;"")*ISNUMBER(SEARCH("|"&amp;K14&amp;"|",'5_ACOMPANHAMENTO'!$AC$3:$AC$4922)))+((L14&lt;&gt;"")*ISNUMBER(SEARCH("|"&amp;L14&amp;"|",'5_ACOMPANHAMENTO'!$AC$3:$AC$4922)))+((M14&lt;&gt;"")*ISNUMBER(SEARCH("|"&amp;M14&amp;"|",'5_ACOMPANHAMENTO'!$AC$3:$AC$4922)))+((N14&lt;&gt;"")*ISNUMBER(SEARCH("|"&amp;N14&amp;"|",'5_ACOMPANHAMENTO'!$AC$3:$AC$4922)))+((O14&lt;&gt;"")*ISNUMBER(SEARCH("|"&amp;O14&amp;"|",'5_ACOMPANHAMENTO'!$AC$3:$AC$4922)))+((P14&lt;&gt;"")*ISNUMBER(SEARCH("|"&amp;P14&amp;"|",'5_ACOMPANHAMENTO'!$AC$3:$AC$4922)))+((Q14&lt;&gt;"")*ISNUMBER(SEARCH("|"&amp;Q14&amp;"|",'5_ACOMPANHAMENTO'!$AC$3:$AC$4922)))+((R14&lt;&gt;"")*ISNUMBER(SEARCH("|"&amp;R14&amp;"|",'5_ACOMPANHAMENTO'!$AC$3:$AC$4922)))+((S14&lt;&gt;"")*ISNUMBER(SEARCH("|"&amp;S14&amp;"|",'5_ACOMPANHAMENTO'!$AC$3:$AC$4922)))+((T14&lt;&gt;"")*ISNUMBER(SEARCH("|"&amp;T14&amp;"|",'5_ACOMPANHAMENTO'!$AC$3:$AC$4922)))+((U14&lt;&gt;"")*ISNUMBER(SEARCH("|"&amp;U14&amp;"|",'5_ACOMPANHAMENTO'!$AC$3:$AC$4922)))+((V14&lt;&gt;"")*ISNUMBER(SEARCH("|"&amp;V14&amp;"|",'5_ACOMPANHAMENTO'!$AC$3:$AC$4922)))+((W14&lt;&gt;"")*ISNUMBER(SEARCH("|"&amp;W14&amp;"|",'5_ACOMPANHAMENTO'!$AC$3:$AC$4922)))+((X14&lt;&gt;"")*ISNUMBER(SEARCH("|"&amp;X14&amp;"|",'5_ACOMPANHAMENTO'!$AC$3:$AC$4922)))+((Y14&lt;&gt;"")*ISNUMBER(SEARCH("|"&amp;Y14&amp;"|",'5_ACOMPANHAMENTO'!$AC$3:$AC$4922)))+((Z14&lt;&gt;"")*ISNUMBER(SEARCH("|"&amp;Z14&amp;"|",'5_ACOMPANHAMENTO'!$AC$3:$AC$4922)))+((AA14&lt;&gt;"")*ISNUMBER(SEARCH("|"&amp;AA14&amp;"|",'5_ACOMPANHAMENTO'!$AC$3:$AC$4922)))+((AB14&lt;&gt;"")*ISNUMBER(SEARCH("|"&amp;AB14&amp;"|",'5_ACOMPANHAMENTO'!$AC$3:$AC$4922))))&gt;0)),'5_ACOMPANHAMENTO'!$J$3:$J$4922),0))</f>
        <v>1150</v>
      </c>
      <c r="E14" s="4" t="str">
        <f t="shared" ca="1" si="0"/>
        <v>FINALIZADO</v>
      </c>
      <c r="F14" s="7">
        <f>IF(OR($B14="",$C14=""),"",IFERROR(SUMPRODUCT(--(('5_ACOMPANHAMENTO'!$AD$3:$AD$4922=TRIM($C14&amp;""))*('5_ACOMPANHAMENTO'!$AC$3:$AC$4922&lt;&gt;"")*((((I14&lt;&gt;"")*ISNUMBER(SEARCH("|"&amp;I14&amp;"|",'5_ACOMPANHAMENTO'!$AC$3:$AC$4922)))+((J14&lt;&gt;"")*ISNUMBER(SEARCH("|"&amp;J14&amp;"|",'5_ACOMPANHAMENTO'!$AC$3:$AC$4922)))+((K14&lt;&gt;"")*ISNUMBER(SEARCH("|"&amp;K14&amp;"|",'5_ACOMPANHAMENTO'!$AC$3:$AC$4922)))+((L14&lt;&gt;"")*ISNUMBER(SEARCH("|"&amp;L14&amp;"|",'5_ACOMPANHAMENTO'!$AC$3:$AC$4922)))+((M14&lt;&gt;"")*ISNUMBER(SEARCH("|"&amp;M14&amp;"|",'5_ACOMPANHAMENTO'!$AC$3:$AC$4922)))+((N14&lt;&gt;"")*ISNUMBER(SEARCH("|"&amp;N14&amp;"|",'5_ACOMPANHAMENTO'!$AC$3:$AC$4922)))+((O14&lt;&gt;"")*ISNUMBER(SEARCH("|"&amp;O14&amp;"|",'5_ACOMPANHAMENTO'!$AC$3:$AC$4922)))+((P14&lt;&gt;"")*ISNUMBER(SEARCH("|"&amp;P14&amp;"|",'5_ACOMPANHAMENTO'!$AC$3:$AC$4922)))+((Q14&lt;&gt;"")*ISNUMBER(SEARCH("|"&amp;Q14&amp;"|",'5_ACOMPANHAMENTO'!$AC$3:$AC$4922)))+((R14&lt;&gt;"")*ISNUMBER(SEARCH("|"&amp;R14&amp;"|",'5_ACOMPANHAMENTO'!$AC$3:$AC$4922)))+((S14&lt;&gt;"")*ISNUMBER(SEARCH("|"&amp;S14&amp;"|",'5_ACOMPANHAMENTO'!$AC$3:$AC$4922)))+((T14&lt;&gt;"")*ISNUMBER(SEARCH("|"&amp;T14&amp;"|",'5_ACOMPANHAMENTO'!$AC$3:$AC$4922)))+((U14&lt;&gt;"")*ISNUMBER(SEARCH("|"&amp;U14&amp;"|",'5_ACOMPANHAMENTO'!$AC$3:$AC$4922)))+((V14&lt;&gt;"")*ISNUMBER(SEARCH("|"&amp;V14&amp;"|",'5_ACOMPANHAMENTO'!$AC$3:$AC$4922)))+((W14&lt;&gt;"")*ISNUMBER(SEARCH("|"&amp;W14&amp;"|",'5_ACOMPANHAMENTO'!$AC$3:$AC$4922)))+((X14&lt;&gt;"")*ISNUMBER(SEARCH("|"&amp;X14&amp;"|",'5_ACOMPANHAMENTO'!$AC$3:$AC$4922)))+((Y14&lt;&gt;"")*ISNUMBER(SEARCH("|"&amp;Y14&amp;"|",'5_ACOMPANHAMENTO'!$AC$3:$AC$4922)))+((Z14&lt;&gt;"")*ISNUMBER(SEARCH("|"&amp;Z14&amp;"|",'5_ACOMPANHAMENTO'!$AC$3:$AC$4922)))+((AA14&lt;&gt;"")*ISNUMBER(SEARCH("|"&amp;AA14&amp;"|",'5_ACOMPANHAMENTO'!$AC$3:$AC$4922)))+((AB14&lt;&gt;"")*ISNUMBER(SEARCH("|"&amp;AB14&amp;"|",'5_ACOMPANHAMENTO'!$AC$3:$AC$4922))))&gt;0)),'5_ACOMPANHAMENTO'!$O$3:$O$4922),0))</f>
        <v>1150</v>
      </c>
      <c r="G14" s="7">
        <f t="shared" si="1"/>
        <v>0</v>
      </c>
      <c r="H14" s="1" t="str">
        <f t="shared" si="2"/>
        <v>10176|FURADEIRA 65</v>
      </c>
      <c r="I14" s="1" t="str">
        <f t="shared" si="3"/>
        <v>10176</v>
      </c>
      <c r="J14" s="1" t="str">
        <f t="shared" si="4"/>
        <v/>
      </c>
      <c r="K14" s="1" t="str">
        <f t="shared" si="5"/>
        <v/>
      </c>
      <c r="L14" s="1" t="str">
        <f t="shared" si="6"/>
        <v/>
      </c>
      <c r="M14" s="1" t="str">
        <f t="shared" si="7"/>
        <v/>
      </c>
      <c r="N14" s="1" t="str">
        <f t="shared" si="8"/>
        <v/>
      </c>
      <c r="O14" s="1" t="str">
        <f t="shared" si="9"/>
        <v/>
      </c>
      <c r="P14" s="1" t="str">
        <f t="shared" si="10"/>
        <v/>
      </c>
      <c r="Q14" s="1" t="str">
        <f t="shared" si="11"/>
        <v/>
      </c>
      <c r="R14" s="1" t="str">
        <f t="shared" si="12"/>
        <v/>
      </c>
      <c r="S14" s="1" t="str">
        <f t="shared" si="13"/>
        <v/>
      </c>
      <c r="T14" s="1" t="str">
        <f t="shared" si="14"/>
        <v/>
      </c>
      <c r="U14" s="1" t="str">
        <f t="shared" si="15"/>
        <v/>
      </c>
      <c r="V14" s="1" t="str">
        <f t="shared" si="16"/>
        <v/>
      </c>
      <c r="W14" s="1" t="str">
        <f t="shared" si="17"/>
        <v/>
      </c>
      <c r="X14" s="1" t="str">
        <f t="shared" si="18"/>
        <v/>
      </c>
      <c r="Y14" s="1" t="str">
        <f t="shared" si="19"/>
        <v/>
      </c>
      <c r="Z14" s="1" t="str">
        <f t="shared" si="20"/>
        <v/>
      </c>
      <c r="AA14" s="1" t="str">
        <f t="shared" si="21"/>
        <v/>
      </c>
      <c r="AB14" s="1" t="str">
        <f t="shared" si="22"/>
        <v/>
      </c>
    </row>
    <row r="15" spans="1:28" ht="14.25" hidden="1" customHeight="1" x14ac:dyDescent="0.35">
      <c r="A15" s="4" t="str">
        <f>IF(OR($B15="",$C15=""),"",IFERROR(INDEX('5_ACOMPANHAMENTO'!$A$3:$A$4922,MATCH(1,INDEX(('5_ACOMPANHAMENTO'!$AD$3:$AD$4922=TRIM($C15&amp;""))*('5_ACOMPANHAMENTO'!$AC$3:$AC$4922&lt;&gt;"")*((((I15&lt;&gt;"")*ISNUMBER(SEARCH("|"&amp;I15&amp;"|",'5_ACOMPANHAMENTO'!$AC$3:$AC$4922)))+((J15&lt;&gt;"")*ISNUMBER(SEARCH("|"&amp;J15&amp;"|",'5_ACOMPANHAMENTO'!$AC$3:$AC$4922)))+((K15&lt;&gt;"")*ISNUMBER(SEARCH("|"&amp;K15&amp;"|",'5_ACOMPANHAMENTO'!$AC$3:$AC$4922)))+((L15&lt;&gt;"")*ISNUMBER(SEARCH("|"&amp;L15&amp;"|",'5_ACOMPANHAMENTO'!$AC$3:$AC$4922)))+((M15&lt;&gt;"")*ISNUMBER(SEARCH("|"&amp;M15&amp;"|",'5_ACOMPANHAMENTO'!$AC$3:$AC$4922)))+((N15&lt;&gt;"")*ISNUMBER(SEARCH("|"&amp;N15&amp;"|",'5_ACOMPANHAMENTO'!$AC$3:$AC$4922)))+((O15&lt;&gt;"")*ISNUMBER(SEARCH("|"&amp;O15&amp;"|",'5_ACOMPANHAMENTO'!$AC$3:$AC$4922)))+((P15&lt;&gt;"")*ISNUMBER(SEARCH("|"&amp;P15&amp;"|",'5_ACOMPANHAMENTO'!$AC$3:$AC$4922)))+((Q15&lt;&gt;"")*ISNUMBER(SEARCH("|"&amp;Q15&amp;"|",'5_ACOMPANHAMENTO'!$AC$3:$AC$4922)))+((R15&lt;&gt;"")*ISNUMBER(SEARCH("|"&amp;R15&amp;"|",'5_ACOMPANHAMENTO'!$AC$3:$AC$4922)))+((S15&lt;&gt;"")*ISNUMBER(SEARCH("|"&amp;S15&amp;"|",'5_ACOMPANHAMENTO'!$AC$3:$AC$4922)))+((T15&lt;&gt;"")*ISNUMBER(SEARCH("|"&amp;T15&amp;"|",'5_ACOMPANHAMENTO'!$AC$3:$AC$4922)))+((U15&lt;&gt;"")*ISNUMBER(SEARCH("|"&amp;U15&amp;"|",'5_ACOMPANHAMENTO'!$AC$3:$AC$4922)))+((V15&lt;&gt;"")*ISNUMBER(SEARCH("|"&amp;V15&amp;"|",'5_ACOMPANHAMENTO'!$AC$3:$AC$4922)))+((W15&lt;&gt;"")*ISNUMBER(SEARCH("|"&amp;W15&amp;"|",'5_ACOMPANHAMENTO'!$AC$3:$AC$4922)))+((X15&lt;&gt;"")*ISNUMBER(SEARCH("|"&amp;X15&amp;"|",'5_ACOMPANHAMENTO'!$AC$3:$AC$4922)))+((Y15&lt;&gt;"")*ISNUMBER(SEARCH("|"&amp;Y15&amp;"|",'5_ACOMPANHAMENTO'!$AC$3:$AC$4922)))+((Z15&lt;&gt;"")*ISNUMBER(SEARCH("|"&amp;Z15&amp;"|",'5_ACOMPANHAMENTO'!$AC$3:$AC$4922)))+((AA15&lt;&gt;"")*ISNUMBER(SEARCH("|"&amp;AA15&amp;"|",'5_ACOMPANHAMENTO'!$AC$3:$AC$4922)))+((AB15&lt;&gt;"")*ISNUMBER(SEARCH("|"&amp;AB15&amp;"|",'5_ACOMPANHAMENTO'!$AC$3:$AC$4922))))&gt;0),0),0)),""))</f>
        <v/>
      </c>
      <c r="B15" s="4">
        <v>10176</v>
      </c>
      <c r="C15" s="4" t="s">
        <v>65</v>
      </c>
      <c r="D15" s="4">
        <f>IF(OR($B15="",$C15=""),"",IFERROR(SUMPRODUCT(--(('5_ACOMPANHAMENTO'!$AD$3:$AD$4922=TRIM($C15&amp;""))*('5_ACOMPANHAMENTO'!$AC$3:$AC$4922&lt;&gt;"")*((((I15&lt;&gt;"")*ISNUMBER(SEARCH("|"&amp;I15&amp;"|",'5_ACOMPANHAMENTO'!$AC$3:$AC$4922)))+((J15&lt;&gt;"")*ISNUMBER(SEARCH("|"&amp;J15&amp;"|",'5_ACOMPANHAMENTO'!$AC$3:$AC$4922)))+((K15&lt;&gt;"")*ISNUMBER(SEARCH("|"&amp;K15&amp;"|",'5_ACOMPANHAMENTO'!$AC$3:$AC$4922)))+((L15&lt;&gt;"")*ISNUMBER(SEARCH("|"&amp;L15&amp;"|",'5_ACOMPANHAMENTO'!$AC$3:$AC$4922)))+((M15&lt;&gt;"")*ISNUMBER(SEARCH("|"&amp;M15&amp;"|",'5_ACOMPANHAMENTO'!$AC$3:$AC$4922)))+((N15&lt;&gt;"")*ISNUMBER(SEARCH("|"&amp;N15&amp;"|",'5_ACOMPANHAMENTO'!$AC$3:$AC$4922)))+((O15&lt;&gt;"")*ISNUMBER(SEARCH("|"&amp;O15&amp;"|",'5_ACOMPANHAMENTO'!$AC$3:$AC$4922)))+((P15&lt;&gt;"")*ISNUMBER(SEARCH("|"&amp;P15&amp;"|",'5_ACOMPANHAMENTO'!$AC$3:$AC$4922)))+((Q15&lt;&gt;"")*ISNUMBER(SEARCH("|"&amp;Q15&amp;"|",'5_ACOMPANHAMENTO'!$AC$3:$AC$4922)))+((R15&lt;&gt;"")*ISNUMBER(SEARCH("|"&amp;R15&amp;"|",'5_ACOMPANHAMENTO'!$AC$3:$AC$4922)))+((S15&lt;&gt;"")*ISNUMBER(SEARCH("|"&amp;S15&amp;"|",'5_ACOMPANHAMENTO'!$AC$3:$AC$4922)))+((T15&lt;&gt;"")*ISNUMBER(SEARCH("|"&amp;T15&amp;"|",'5_ACOMPANHAMENTO'!$AC$3:$AC$4922)))+((U15&lt;&gt;"")*ISNUMBER(SEARCH("|"&amp;U15&amp;"|",'5_ACOMPANHAMENTO'!$AC$3:$AC$4922)))+((V15&lt;&gt;"")*ISNUMBER(SEARCH("|"&amp;V15&amp;"|",'5_ACOMPANHAMENTO'!$AC$3:$AC$4922)))+((W15&lt;&gt;"")*ISNUMBER(SEARCH("|"&amp;W15&amp;"|",'5_ACOMPANHAMENTO'!$AC$3:$AC$4922)))+((X15&lt;&gt;"")*ISNUMBER(SEARCH("|"&amp;X15&amp;"|",'5_ACOMPANHAMENTO'!$AC$3:$AC$4922)))+((Y15&lt;&gt;"")*ISNUMBER(SEARCH("|"&amp;Y15&amp;"|",'5_ACOMPANHAMENTO'!$AC$3:$AC$4922)))+((Z15&lt;&gt;"")*ISNUMBER(SEARCH("|"&amp;Z15&amp;"|",'5_ACOMPANHAMENTO'!$AC$3:$AC$4922)))+((AA15&lt;&gt;"")*ISNUMBER(SEARCH("|"&amp;AA15&amp;"|",'5_ACOMPANHAMENTO'!$AC$3:$AC$4922)))+((AB15&lt;&gt;"")*ISNUMBER(SEARCH("|"&amp;AB15&amp;"|",'5_ACOMPANHAMENTO'!$AC$3:$AC$4922))))&gt;0)),'5_ACOMPANHAMENTO'!$J$3:$J$4922),0))</f>
        <v>0</v>
      </c>
      <c r="E15" s="4" t="str">
        <f t="shared" ca="1" si="0"/>
        <v>FINALIZADO</v>
      </c>
      <c r="F15" s="7">
        <f>IF(OR($B15="",$C15=""),"",IFERROR(SUMPRODUCT(--(('5_ACOMPANHAMENTO'!$AD$3:$AD$4922=TRIM($C15&amp;""))*('5_ACOMPANHAMENTO'!$AC$3:$AC$4922&lt;&gt;"")*((((I15&lt;&gt;"")*ISNUMBER(SEARCH("|"&amp;I15&amp;"|",'5_ACOMPANHAMENTO'!$AC$3:$AC$4922)))+((J15&lt;&gt;"")*ISNUMBER(SEARCH("|"&amp;J15&amp;"|",'5_ACOMPANHAMENTO'!$AC$3:$AC$4922)))+((K15&lt;&gt;"")*ISNUMBER(SEARCH("|"&amp;K15&amp;"|",'5_ACOMPANHAMENTO'!$AC$3:$AC$4922)))+((L15&lt;&gt;"")*ISNUMBER(SEARCH("|"&amp;L15&amp;"|",'5_ACOMPANHAMENTO'!$AC$3:$AC$4922)))+((M15&lt;&gt;"")*ISNUMBER(SEARCH("|"&amp;M15&amp;"|",'5_ACOMPANHAMENTO'!$AC$3:$AC$4922)))+((N15&lt;&gt;"")*ISNUMBER(SEARCH("|"&amp;N15&amp;"|",'5_ACOMPANHAMENTO'!$AC$3:$AC$4922)))+((O15&lt;&gt;"")*ISNUMBER(SEARCH("|"&amp;O15&amp;"|",'5_ACOMPANHAMENTO'!$AC$3:$AC$4922)))+((P15&lt;&gt;"")*ISNUMBER(SEARCH("|"&amp;P15&amp;"|",'5_ACOMPANHAMENTO'!$AC$3:$AC$4922)))+((Q15&lt;&gt;"")*ISNUMBER(SEARCH("|"&amp;Q15&amp;"|",'5_ACOMPANHAMENTO'!$AC$3:$AC$4922)))+((R15&lt;&gt;"")*ISNUMBER(SEARCH("|"&amp;R15&amp;"|",'5_ACOMPANHAMENTO'!$AC$3:$AC$4922)))+((S15&lt;&gt;"")*ISNUMBER(SEARCH("|"&amp;S15&amp;"|",'5_ACOMPANHAMENTO'!$AC$3:$AC$4922)))+((T15&lt;&gt;"")*ISNUMBER(SEARCH("|"&amp;T15&amp;"|",'5_ACOMPANHAMENTO'!$AC$3:$AC$4922)))+((U15&lt;&gt;"")*ISNUMBER(SEARCH("|"&amp;U15&amp;"|",'5_ACOMPANHAMENTO'!$AC$3:$AC$4922)))+((V15&lt;&gt;"")*ISNUMBER(SEARCH("|"&amp;V15&amp;"|",'5_ACOMPANHAMENTO'!$AC$3:$AC$4922)))+((W15&lt;&gt;"")*ISNUMBER(SEARCH("|"&amp;W15&amp;"|",'5_ACOMPANHAMENTO'!$AC$3:$AC$4922)))+((X15&lt;&gt;"")*ISNUMBER(SEARCH("|"&amp;X15&amp;"|",'5_ACOMPANHAMENTO'!$AC$3:$AC$4922)))+((Y15&lt;&gt;"")*ISNUMBER(SEARCH("|"&amp;Y15&amp;"|",'5_ACOMPANHAMENTO'!$AC$3:$AC$4922)))+((Z15&lt;&gt;"")*ISNUMBER(SEARCH("|"&amp;Z15&amp;"|",'5_ACOMPANHAMENTO'!$AC$3:$AC$4922)))+((AA15&lt;&gt;"")*ISNUMBER(SEARCH("|"&amp;AA15&amp;"|",'5_ACOMPANHAMENTO'!$AC$3:$AC$4922)))+((AB15&lt;&gt;"")*ISNUMBER(SEARCH("|"&amp;AB15&amp;"|",'5_ACOMPANHAMENTO'!$AC$3:$AC$4922))))&gt;0)),'5_ACOMPANHAMENTO'!$O$3:$O$4922),0))</f>
        <v>0</v>
      </c>
      <c r="G15" s="7">
        <f t="shared" si="1"/>
        <v>0</v>
      </c>
      <c r="H15" s="1" t="str">
        <f t="shared" si="2"/>
        <v>10176|COLADEIRA 126</v>
      </c>
      <c r="I15" s="1" t="str">
        <f t="shared" si="3"/>
        <v>10176</v>
      </c>
      <c r="J15" s="1" t="str">
        <f t="shared" si="4"/>
        <v/>
      </c>
      <c r="K15" s="1" t="str">
        <f t="shared" si="5"/>
        <v/>
      </c>
      <c r="L15" s="1" t="str">
        <f t="shared" si="6"/>
        <v/>
      </c>
      <c r="M15" s="1" t="str">
        <f t="shared" si="7"/>
        <v/>
      </c>
      <c r="N15" s="1" t="str">
        <f t="shared" si="8"/>
        <v/>
      </c>
      <c r="O15" s="1" t="str">
        <f t="shared" si="9"/>
        <v/>
      </c>
      <c r="P15" s="1" t="str">
        <f t="shared" si="10"/>
        <v/>
      </c>
      <c r="Q15" s="1" t="str">
        <f t="shared" si="11"/>
        <v/>
      </c>
      <c r="R15" s="1" t="str">
        <f t="shared" si="12"/>
        <v/>
      </c>
      <c r="S15" s="1" t="str">
        <f t="shared" si="13"/>
        <v/>
      </c>
      <c r="T15" s="1" t="str">
        <f t="shared" si="14"/>
        <v/>
      </c>
      <c r="U15" s="1" t="str">
        <f t="shared" si="15"/>
        <v/>
      </c>
      <c r="V15" s="1" t="str">
        <f t="shared" si="16"/>
        <v/>
      </c>
      <c r="W15" s="1" t="str">
        <f t="shared" si="17"/>
        <v/>
      </c>
      <c r="X15" s="1" t="str">
        <f t="shared" si="18"/>
        <v/>
      </c>
      <c r="Y15" s="1" t="str">
        <f t="shared" si="19"/>
        <v/>
      </c>
      <c r="Z15" s="1" t="str">
        <f t="shared" si="20"/>
        <v/>
      </c>
      <c r="AA15" s="1" t="str">
        <f t="shared" si="21"/>
        <v/>
      </c>
      <c r="AB15" s="1" t="str">
        <f t="shared" si="22"/>
        <v/>
      </c>
    </row>
    <row r="16" spans="1:28" ht="14.25" hidden="1" customHeight="1" x14ac:dyDescent="0.35">
      <c r="A16" s="4" t="str">
        <f>IF(OR($B16="",$C16=""),"",IFERROR(INDEX('5_ACOMPANHAMENTO'!$A$3:$A$4922,MATCH(1,INDEX(('5_ACOMPANHAMENTO'!$AD$3:$AD$4922=TRIM($C16&amp;""))*('5_ACOMPANHAMENTO'!$AC$3:$AC$4922&lt;&gt;"")*((((I16&lt;&gt;"")*ISNUMBER(SEARCH("|"&amp;I16&amp;"|",'5_ACOMPANHAMENTO'!$AC$3:$AC$4922)))+((J16&lt;&gt;"")*ISNUMBER(SEARCH("|"&amp;J16&amp;"|",'5_ACOMPANHAMENTO'!$AC$3:$AC$4922)))+((K16&lt;&gt;"")*ISNUMBER(SEARCH("|"&amp;K16&amp;"|",'5_ACOMPANHAMENTO'!$AC$3:$AC$4922)))+((L16&lt;&gt;"")*ISNUMBER(SEARCH("|"&amp;L16&amp;"|",'5_ACOMPANHAMENTO'!$AC$3:$AC$4922)))+((M16&lt;&gt;"")*ISNUMBER(SEARCH("|"&amp;M16&amp;"|",'5_ACOMPANHAMENTO'!$AC$3:$AC$4922)))+((N16&lt;&gt;"")*ISNUMBER(SEARCH("|"&amp;N16&amp;"|",'5_ACOMPANHAMENTO'!$AC$3:$AC$4922)))+((O16&lt;&gt;"")*ISNUMBER(SEARCH("|"&amp;O16&amp;"|",'5_ACOMPANHAMENTO'!$AC$3:$AC$4922)))+((P16&lt;&gt;"")*ISNUMBER(SEARCH("|"&amp;P16&amp;"|",'5_ACOMPANHAMENTO'!$AC$3:$AC$4922)))+((Q16&lt;&gt;"")*ISNUMBER(SEARCH("|"&amp;Q16&amp;"|",'5_ACOMPANHAMENTO'!$AC$3:$AC$4922)))+((R16&lt;&gt;"")*ISNUMBER(SEARCH("|"&amp;R16&amp;"|",'5_ACOMPANHAMENTO'!$AC$3:$AC$4922)))+((S16&lt;&gt;"")*ISNUMBER(SEARCH("|"&amp;S16&amp;"|",'5_ACOMPANHAMENTO'!$AC$3:$AC$4922)))+((T16&lt;&gt;"")*ISNUMBER(SEARCH("|"&amp;T16&amp;"|",'5_ACOMPANHAMENTO'!$AC$3:$AC$4922)))+((U16&lt;&gt;"")*ISNUMBER(SEARCH("|"&amp;U16&amp;"|",'5_ACOMPANHAMENTO'!$AC$3:$AC$4922)))+((V16&lt;&gt;"")*ISNUMBER(SEARCH("|"&amp;V16&amp;"|",'5_ACOMPANHAMENTO'!$AC$3:$AC$4922)))+((W16&lt;&gt;"")*ISNUMBER(SEARCH("|"&amp;W16&amp;"|",'5_ACOMPANHAMENTO'!$AC$3:$AC$4922)))+((X16&lt;&gt;"")*ISNUMBER(SEARCH("|"&amp;X16&amp;"|",'5_ACOMPANHAMENTO'!$AC$3:$AC$4922)))+((Y16&lt;&gt;"")*ISNUMBER(SEARCH("|"&amp;Y16&amp;"|",'5_ACOMPANHAMENTO'!$AC$3:$AC$4922)))+((Z16&lt;&gt;"")*ISNUMBER(SEARCH("|"&amp;Z16&amp;"|",'5_ACOMPANHAMENTO'!$AC$3:$AC$4922)))+((AA16&lt;&gt;"")*ISNUMBER(SEARCH("|"&amp;AA16&amp;"|",'5_ACOMPANHAMENTO'!$AC$3:$AC$4922)))+((AB16&lt;&gt;"")*ISNUMBER(SEARCH("|"&amp;AB16&amp;"|",'5_ACOMPANHAMENTO'!$AC$3:$AC$4922))))&gt;0),0),0)),""))</f>
        <v/>
      </c>
      <c r="B16" s="4">
        <v>10176</v>
      </c>
      <c r="C16" s="4" t="s">
        <v>67</v>
      </c>
      <c r="D16" s="4">
        <f>IF(OR($B16="",$C16=""),"",IFERROR(SUMPRODUCT(--(('5_ACOMPANHAMENTO'!$AD$3:$AD$4922=TRIM($C16&amp;""))*('5_ACOMPANHAMENTO'!$AC$3:$AC$4922&lt;&gt;"")*((((I16&lt;&gt;"")*ISNUMBER(SEARCH("|"&amp;I16&amp;"|",'5_ACOMPANHAMENTO'!$AC$3:$AC$4922)))+((J16&lt;&gt;"")*ISNUMBER(SEARCH("|"&amp;J16&amp;"|",'5_ACOMPANHAMENTO'!$AC$3:$AC$4922)))+((K16&lt;&gt;"")*ISNUMBER(SEARCH("|"&amp;K16&amp;"|",'5_ACOMPANHAMENTO'!$AC$3:$AC$4922)))+((L16&lt;&gt;"")*ISNUMBER(SEARCH("|"&amp;L16&amp;"|",'5_ACOMPANHAMENTO'!$AC$3:$AC$4922)))+((M16&lt;&gt;"")*ISNUMBER(SEARCH("|"&amp;M16&amp;"|",'5_ACOMPANHAMENTO'!$AC$3:$AC$4922)))+((N16&lt;&gt;"")*ISNUMBER(SEARCH("|"&amp;N16&amp;"|",'5_ACOMPANHAMENTO'!$AC$3:$AC$4922)))+((O16&lt;&gt;"")*ISNUMBER(SEARCH("|"&amp;O16&amp;"|",'5_ACOMPANHAMENTO'!$AC$3:$AC$4922)))+((P16&lt;&gt;"")*ISNUMBER(SEARCH("|"&amp;P16&amp;"|",'5_ACOMPANHAMENTO'!$AC$3:$AC$4922)))+((Q16&lt;&gt;"")*ISNUMBER(SEARCH("|"&amp;Q16&amp;"|",'5_ACOMPANHAMENTO'!$AC$3:$AC$4922)))+((R16&lt;&gt;"")*ISNUMBER(SEARCH("|"&amp;R16&amp;"|",'5_ACOMPANHAMENTO'!$AC$3:$AC$4922)))+((S16&lt;&gt;"")*ISNUMBER(SEARCH("|"&amp;S16&amp;"|",'5_ACOMPANHAMENTO'!$AC$3:$AC$4922)))+((T16&lt;&gt;"")*ISNUMBER(SEARCH("|"&amp;T16&amp;"|",'5_ACOMPANHAMENTO'!$AC$3:$AC$4922)))+((U16&lt;&gt;"")*ISNUMBER(SEARCH("|"&amp;U16&amp;"|",'5_ACOMPANHAMENTO'!$AC$3:$AC$4922)))+((V16&lt;&gt;"")*ISNUMBER(SEARCH("|"&amp;V16&amp;"|",'5_ACOMPANHAMENTO'!$AC$3:$AC$4922)))+((W16&lt;&gt;"")*ISNUMBER(SEARCH("|"&amp;W16&amp;"|",'5_ACOMPANHAMENTO'!$AC$3:$AC$4922)))+((X16&lt;&gt;"")*ISNUMBER(SEARCH("|"&amp;X16&amp;"|",'5_ACOMPANHAMENTO'!$AC$3:$AC$4922)))+((Y16&lt;&gt;"")*ISNUMBER(SEARCH("|"&amp;Y16&amp;"|",'5_ACOMPANHAMENTO'!$AC$3:$AC$4922)))+((Z16&lt;&gt;"")*ISNUMBER(SEARCH("|"&amp;Z16&amp;"|",'5_ACOMPANHAMENTO'!$AC$3:$AC$4922)))+((AA16&lt;&gt;"")*ISNUMBER(SEARCH("|"&amp;AA16&amp;"|",'5_ACOMPANHAMENTO'!$AC$3:$AC$4922)))+((AB16&lt;&gt;"")*ISNUMBER(SEARCH("|"&amp;AB16&amp;"|",'5_ACOMPANHAMENTO'!$AC$3:$AC$4922))))&gt;0)),'5_ACOMPANHAMENTO'!$J$3:$J$4922),0))</f>
        <v>0</v>
      </c>
      <c r="E16" s="4" t="str">
        <f t="shared" ca="1" si="0"/>
        <v>FINALIZADO</v>
      </c>
      <c r="F16" s="7">
        <f>IF(OR($B16="",$C16=""),"",IFERROR(SUMPRODUCT(--(('5_ACOMPANHAMENTO'!$AD$3:$AD$4922=TRIM($C16&amp;""))*('5_ACOMPANHAMENTO'!$AC$3:$AC$4922&lt;&gt;"")*((((I16&lt;&gt;"")*ISNUMBER(SEARCH("|"&amp;I16&amp;"|",'5_ACOMPANHAMENTO'!$AC$3:$AC$4922)))+((J16&lt;&gt;"")*ISNUMBER(SEARCH("|"&amp;J16&amp;"|",'5_ACOMPANHAMENTO'!$AC$3:$AC$4922)))+((K16&lt;&gt;"")*ISNUMBER(SEARCH("|"&amp;K16&amp;"|",'5_ACOMPANHAMENTO'!$AC$3:$AC$4922)))+((L16&lt;&gt;"")*ISNUMBER(SEARCH("|"&amp;L16&amp;"|",'5_ACOMPANHAMENTO'!$AC$3:$AC$4922)))+((M16&lt;&gt;"")*ISNUMBER(SEARCH("|"&amp;M16&amp;"|",'5_ACOMPANHAMENTO'!$AC$3:$AC$4922)))+((N16&lt;&gt;"")*ISNUMBER(SEARCH("|"&amp;N16&amp;"|",'5_ACOMPANHAMENTO'!$AC$3:$AC$4922)))+((O16&lt;&gt;"")*ISNUMBER(SEARCH("|"&amp;O16&amp;"|",'5_ACOMPANHAMENTO'!$AC$3:$AC$4922)))+((P16&lt;&gt;"")*ISNUMBER(SEARCH("|"&amp;P16&amp;"|",'5_ACOMPANHAMENTO'!$AC$3:$AC$4922)))+((Q16&lt;&gt;"")*ISNUMBER(SEARCH("|"&amp;Q16&amp;"|",'5_ACOMPANHAMENTO'!$AC$3:$AC$4922)))+((R16&lt;&gt;"")*ISNUMBER(SEARCH("|"&amp;R16&amp;"|",'5_ACOMPANHAMENTO'!$AC$3:$AC$4922)))+((S16&lt;&gt;"")*ISNUMBER(SEARCH("|"&amp;S16&amp;"|",'5_ACOMPANHAMENTO'!$AC$3:$AC$4922)))+((T16&lt;&gt;"")*ISNUMBER(SEARCH("|"&amp;T16&amp;"|",'5_ACOMPANHAMENTO'!$AC$3:$AC$4922)))+((U16&lt;&gt;"")*ISNUMBER(SEARCH("|"&amp;U16&amp;"|",'5_ACOMPANHAMENTO'!$AC$3:$AC$4922)))+((V16&lt;&gt;"")*ISNUMBER(SEARCH("|"&amp;V16&amp;"|",'5_ACOMPANHAMENTO'!$AC$3:$AC$4922)))+((W16&lt;&gt;"")*ISNUMBER(SEARCH("|"&amp;W16&amp;"|",'5_ACOMPANHAMENTO'!$AC$3:$AC$4922)))+((X16&lt;&gt;"")*ISNUMBER(SEARCH("|"&amp;X16&amp;"|",'5_ACOMPANHAMENTO'!$AC$3:$AC$4922)))+((Y16&lt;&gt;"")*ISNUMBER(SEARCH("|"&amp;Y16&amp;"|",'5_ACOMPANHAMENTO'!$AC$3:$AC$4922)))+((Z16&lt;&gt;"")*ISNUMBER(SEARCH("|"&amp;Z16&amp;"|",'5_ACOMPANHAMENTO'!$AC$3:$AC$4922)))+((AA16&lt;&gt;"")*ISNUMBER(SEARCH("|"&amp;AA16&amp;"|",'5_ACOMPANHAMENTO'!$AC$3:$AC$4922)))+((AB16&lt;&gt;"")*ISNUMBER(SEARCH("|"&amp;AB16&amp;"|",'5_ACOMPANHAMENTO'!$AC$3:$AC$4922))))&gt;0)),'5_ACOMPANHAMENTO'!$O$3:$O$4922),0))</f>
        <v>0</v>
      </c>
      <c r="G16" s="7">
        <f t="shared" si="1"/>
        <v>0</v>
      </c>
      <c r="H16" s="1" t="str">
        <f t="shared" si="2"/>
        <v>10176|COLADEIRA 24</v>
      </c>
      <c r="I16" s="1" t="str">
        <f t="shared" si="3"/>
        <v>10176</v>
      </c>
      <c r="J16" s="1" t="str">
        <f t="shared" si="4"/>
        <v/>
      </c>
      <c r="K16" s="1" t="str">
        <f t="shared" si="5"/>
        <v/>
      </c>
      <c r="L16" s="1" t="str">
        <f t="shared" si="6"/>
        <v/>
      </c>
      <c r="M16" s="1" t="str">
        <f t="shared" si="7"/>
        <v/>
      </c>
      <c r="N16" s="1" t="str">
        <f t="shared" si="8"/>
        <v/>
      </c>
      <c r="O16" s="1" t="str">
        <f t="shared" si="9"/>
        <v/>
      </c>
      <c r="P16" s="1" t="str">
        <f t="shared" si="10"/>
        <v/>
      </c>
      <c r="Q16" s="1" t="str">
        <f t="shared" si="11"/>
        <v/>
      </c>
      <c r="R16" s="1" t="str">
        <f t="shared" si="12"/>
        <v/>
      </c>
      <c r="S16" s="1" t="str">
        <f t="shared" si="13"/>
        <v/>
      </c>
      <c r="T16" s="1" t="str">
        <f t="shared" si="14"/>
        <v/>
      </c>
      <c r="U16" s="1" t="str">
        <f t="shared" si="15"/>
        <v/>
      </c>
      <c r="V16" s="1" t="str">
        <f t="shared" si="16"/>
        <v/>
      </c>
      <c r="W16" s="1" t="str">
        <f t="shared" si="17"/>
        <v/>
      </c>
      <c r="X16" s="1" t="str">
        <f t="shared" si="18"/>
        <v/>
      </c>
      <c r="Y16" s="1" t="str">
        <f t="shared" si="19"/>
        <v/>
      </c>
      <c r="Z16" s="1" t="str">
        <f t="shared" si="20"/>
        <v/>
      </c>
      <c r="AA16" s="1" t="str">
        <f t="shared" si="21"/>
        <v/>
      </c>
      <c r="AB16" s="1" t="str">
        <f t="shared" si="22"/>
        <v/>
      </c>
    </row>
    <row r="17" spans="1:28" ht="14.25" hidden="1" customHeight="1" x14ac:dyDescent="0.35">
      <c r="A17" s="4">
        <f>IF(OR($B17="",$C17=""),"",IFERROR(INDEX('5_ACOMPANHAMENTO'!$A$3:$A$4922,MATCH(1,INDEX(('5_ACOMPANHAMENTO'!$AD$3:$AD$4922=TRIM($C17&amp;""))*('5_ACOMPANHAMENTO'!$AC$3:$AC$4922&lt;&gt;"")*((((I17&lt;&gt;"")*ISNUMBER(SEARCH("|"&amp;I17&amp;"|",'5_ACOMPANHAMENTO'!$AC$3:$AC$4922)))+((J17&lt;&gt;"")*ISNUMBER(SEARCH("|"&amp;J17&amp;"|",'5_ACOMPANHAMENTO'!$AC$3:$AC$4922)))+((K17&lt;&gt;"")*ISNUMBER(SEARCH("|"&amp;K17&amp;"|",'5_ACOMPANHAMENTO'!$AC$3:$AC$4922)))+((L17&lt;&gt;"")*ISNUMBER(SEARCH("|"&amp;L17&amp;"|",'5_ACOMPANHAMENTO'!$AC$3:$AC$4922)))+((M17&lt;&gt;"")*ISNUMBER(SEARCH("|"&amp;M17&amp;"|",'5_ACOMPANHAMENTO'!$AC$3:$AC$4922)))+((N17&lt;&gt;"")*ISNUMBER(SEARCH("|"&amp;N17&amp;"|",'5_ACOMPANHAMENTO'!$AC$3:$AC$4922)))+((O17&lt;&gt;"")*ISNUMBER(SEARCH("|"&amp;O17&amp;"|",'5_ACOMPANHAMENTO'!$AC$3:$AC$4922)))+((P17&lt;&gt;"")*ISNUMBER(SEARCH("|"&amp;P17&amp;"|",'5_ACOMPANHAMENTO'!$AC$3:$AC$4922)))+((Q17&lt;&gt;"")*ISNUMBER(SEARCH("|"&amp;Q17&amp;"|",'5_ACOMPANHAMENTO'!$AC$3:$AC$4922)))+((R17&lt;&gt;"")*ISNUMBER(SEARCH("|"&amp;R17&amp;"|",'5_ACOMPANHAMENTO'!$AC$3:$AC$4922)))+((S17&lt;&gt;"")*ISNUMBER(SEARCH("|"&amp;S17&amp;"|",'5_ACOMPANHAMENTO'!$AC$3:$AC$4922)))+((T17&lt;&gt;"")*ISNUMBER(SEARCH("|"&amp;T17&amp;"|",'5_ACOMPANHAMENTO'!$AC$3:$AC$4922)))+((U17&lt;&gt;"")*ISNUMBER(SEARCH("|"&amp;U17&amp;"|",'5_ACOMPANHAMENTO'!$AC$3:$AC$4922)))+((V17&lt;&gt;"")*ISNUMBER(SEARCH("|"&amp;V17&amp;"|",'5_ACOMPANHAMENTO'!$AC$3:$AC$4922)))+((W17&lt;&gt;"")*ISNUMBER(SEARCH("|"&amp;W17&amp;"|",'5_ACOMPANHAMENTO'!$AC$3:$AC$4922)))+((X17&lt;&gt;"")*ISNUMBER(SEARCH("|"&amp;X17&amp;"|",'5_ACOMPANHAMENTO'!$AC$3:$AC$4922)))+((Y17&lt;&gt;"")*ISNUMBER(SEARCH("|"&amp;Y17&amp;"|",'5_ACOMPANHAMENTO'!$AC$3:$AC$4922)))+((Z17&lt;&gt;"")*ISNUMBER(SEARCH("|"&amp;Z17&amp;"|",'5_ACOMPANHAMENTO'!$AC$3:$AC$4922)))+((AA17&lt;&gt;"")*ISNUMBER(SEARCH("|"&amp;AA17&amp;"|",'5_ACOMPANHAMENTO'!$AC$3:$AC$4922)))+((AB17&lt;&gt;"")*ISNUMBER(SEARCH("|"&amp;AB17&amp;"|",'5_ACOMPANHAMENTO'!$AC$3:$AC$4922))))&gt;0),0),0)),""))</f>
        <v>46199</v>
      </c>
      <c r="B17" s="4">
        <v>10176</v>
      </c>
      <c r="C17" s="4" t="s">
        <v>56</v>
      </c>
      <c r="D17" s="4">
        <f>IF(OR($B17="",$C17=""),"",IFERROR(SUMPRODUCT(--(('5_ACOMPANHAMENTO'!$AD$3:$AD$4922=TRIM($C17&amp;""))*('5_ACOMPANHAMENTO'!$AC$3:$AC$4922&lt;&gt;"")*((((I17&lt;&gt;"")*ISNUMBER(SEARCH("|"&amp;I17&amp;"|",'5_ACOMPANHAMENTO'!$AC$3:$AC$4922)))+((J17&lt;&gt;"")*ISNUMBER(SEARCH("|"&amp;J17&amp;"|",'5_ACOMPANHAMENTO'!$AC$3:$AC$4922)))+((K17&lt;&gt;"")*ISNUMBER(SEARCH("|"&amp;K17&amp;"|",'5_ACOMPANHAMENTO'!$AC$3:$AC$4922)))+((L17&lt;&gt;"")*ISNUMBER(SEARCH("|"&amp;L17&amp;"|",'5_ACOMPANHAMENTO'!$AC$3:$AC$4922)))+((M17&lt;&gt;"")*ISNUMBER(SEARCH("|"&amp;M17&amp;"|",'5_ACOMPANHAMENTO'!$AC$3:$AC$4922)))+((N17&lt;&gt;"")*ISNUMBER(SEARCH("|"&amp;N17&amp;"|",'5_ACOMPANHAMENTO'!$AC$3:$AC$4922)))+((O17&lt;&gt;"")*ISNUMBER(SEARCH("|"&amp;O17&amp;"|",'5_ACOMPANHAMENTO'!$AC$3:$AC$4922)))+((P17&lt;&gt;"")*ISNUMBER(SEARCH("|"&amp;P17&amp;"|",'5_ACOMPANHAMENTO'!$AC$3:$AC$4922)))+((Q17&lt;&gt;"")*ISNUMBER(SEARCH("|"&amp;Q17&amp;"|",'5_ACOMPANHAMENTO'!$AC$3:$AC$4922)))+((R17&lt;&gt;"")*ISNUMBER(SEARCH("|"&amp;R17&amp;"|",'5_ACOMPANHAMENTO'!$AC$3:$AC$4922)))+((S17&lt;&gt;"")*ISNUMBER(SEARCH("|"&amp;S17&amp;"|",'5_ACOMPANHAMENTO'!$AC$3:$AC$4922)))+((T17&lt;&gt;"")*ISNUMBER(SEARCH("|"&amp;T17&amp;"|",'5_ACOMPANHAMENTO'!$AC$3:$AC$4922)))+((U17&lt;&gt;"")*ISNUMBER(SEARCH("|"&amp;U17&amp;"|",'5_ACOMPANHAMENTO'!$AC$3:$AC$4922)))+((V17&lt;&gt;"")*ISNUMBER(SEARCH("|"&amp;V17&amp;"|",'5_ACOMPANHAMENTO'!$AC$3:$AC$4922)))+((W17&lt;&gt;"")*ISNUMBER(SEARCH("|"&amp;W17&amp;"|",'5_ACOMPANHAMENTO'!$AC$3:$AC$4922)))+((X17&lt;&gt;"")*ISNUMBER(SEARCH("|"&amp;X17&amp;"|",'5_ACOMPANHAMENTO'!$AC$3:$AC$4922)))+((Y17&lt;&gt;"")*ISNUMBER(SEARCH("|"&amp;Y17&amp;"|",'5_ACOMPANHAMENTO'!$AC$3:$AC$4922)))+((Z17&lt;&gt;"")*ISNUMBER(SEARCH("|"&amp;Z17&amp;"|",'5_ACOMPANHAMENTO'!$AC$3:$AC$4922)))+((AA17&lt;&gt;"")*ISNUMBER(SEARCH("|"&amp;AA17&amp;"|",'5_ACOMPANHAMENTO'!$AC$3:$AC$4922)))+((AB17&lt;&gt;"")*ISNUMBER(SEARCH("|"&amp;AB17&amp;"|",'5_ACOMPANHAMENTO'!$AC$3:$AC$4922))))&gt;0)),'5_ACOMPANHAMENTO'!$J$3:$J$4922),0))</f>
        <v>3160</v>
      </c>
      <c r="E17" s="4" t="str">
        <f t="shared" ca="1" si="0"/>
        <v>FINALIZADO</v>
      </c>
      <c r="F17" s="7">
        <f>IF(OR($B17="",$C17=""),"",IFERROR(SUMPRODUCT(--(('5_ACOMPANHAMENTO'!$AD$3:$AD$4922=TRIM($C17&amp;""))*('5_ACOMPANHAMENTO'!$AC$3:$AC$4922&lt;&gt;"")*((((I17&lt;&gt;"")*ISNUMBER(SEARCH("|"&amp;I17&amp;"|",'5_ACOMPANHAMENTO'!$AC$3:$AC$4922)))+((J17&lt;&gt;"")*ISNUMBER(SEARCH("|"&amp;J17&amp;"|",'5_ACOMPANHAMENTO'!$AC$3:$AC$4922)))+((K17&lt;&gt;"")*ISNUMBER(SEARCH("|"&amp;K17&amp;"|",'5_ACOMPANHAMENTO'!$AC$3:$AC$4922)))+((L17&lt;&gt;"")*ISNUMBER(SEARCH("|"&amp;L17&amp;"|",'5_ACOMPANHAMENTO'!$AC$3:$AC$4922)))+((M17&lt;&gt;"")*ISNUMBER(SEARCH("|"&amp;M17&amp;"|",'5_ACOMPANHAMENTO'!$AC$3:$AC$4922)))+((N17&lt;&gt;"")*ISNUMBER(SEARCH("|"&amp;N17&amp;"|",'5_ACOMPANHAMENTO'!$AC$3:$AC$4922)))+((O17&lt;&gt;"")*ISNUMBER(SEARCH("|"&amp;O17&amp;"|",'5_ACOMPANHAMENTO'!$AC$3:$AC$4922)))+((P17&lt;&gt;"")*ISNUMBER(SEARCH("|"&amp;P17&amp;"|",'5_ACOMPANHAMENTO'!$AC$3:$AC$4922)))+((Q17&lt;&gt;"")*ISNUMBER(SEARCH("|"&amp;Q17&amp;"|",'5_ACOMPANHAMENTO'!$AC$3:$AC$4922)))+((R17&lt;&gt;"")*ISNUMBER(SEARCH("|"&amp;R17&amp;"|",'5_ACOMPANHAMENTO'!$AC$3:$AC$4922)))+((S17&lt;&gt;"")*ISNUMBER(SEARCH("|"&amp;S17&amp;"|",'5_ACOMPANHAMENTO'!$AC$3:$AC$4922)))+((T17&lt;&gt;"")*ISNUMBER(SEARCH("|"&amp;T17&amp;"|",'5_ACOMPANHAMENTO'!$AC$3:$AC$4922)))+((U17&lt;&gt;"")*ISNUMBER(SEARCH("|"&amp;U17&amp;"|",'5_ACOMPANHAMENTO'!$AC$3:$AC$4922)))+((V17&lt;&gt;"")*ISNUMBER(SEARCH("|"&amp;V17&amp;"|",'5_ACOMPANHAMENTO'!$AC$3:$AC$4922)))+((W17&lt;&gt;"")*ISNUMBER(SEARCH("|"&amp;W17&amp;"|",'5_ACOMPANHAMENTO'!$AC$3:$AC$4922)))+((X17&lt;&gt;"")*ISNUMBER(SEARCH("|"&amp;X17&amp;"|",'5_ACOMPANHAMENTO'!$AC$3:$AC$4922)))+((Y17&lt;&gt;"")*ISNUMBER(SEARCH("|"&amp;Y17&amp;"|",'5_ACOMPANHAMENTO'!$AC$3:$AC$4922)))+((Z17&lt;&gt;"")*ISNUMBER(SEARCH("|"&amp;Z17&amp;"|",'5_ACOMPANHAMENTO'!$AC$3:$AC$4922)))+((AA17&lt;&gt;"")*ISNUMBER(SEARCH("|"&amp;AA17&amp;"|",'5_ACOMPANHAMENTO'!$AC$3:$AC$4922)))+((AB17&lt;&gt;"")*ISNUMBER(SEARCH("|"&amp;AB17&amp;"|",'5_ACOMPANHAMENTO'!$AC$3:$AC$4922))))&gt;0)),'5_ACOMPANHAMENTO'!$O$3:$O$4922),0))</f>
        <v>3160</v>
      </c>
      <c r="G17" s="7">
        <f t="shared" si="1"/>
        <v>0</v>
      </c>
      <c r="H17" s="1" t="str">
        <f t="shared" si="2"/>
        <v>10176|UV</v>
      </c>
      <c r="I17" s="1" t="str">
        <f t="shared" si="3"/>
        <v>10176</v>
      </c>
      <c r="J17" s="1" t="str">
        <f t="shared" si="4"/>
        <v/>
      </c>
      <c r="K17" s="1" t="str">
        <f t="shared" si="5"/>
        <v/>
      </c>
      <c r="L17" s="1" t="str">
        <f t="shared" si="6"/>
        <v/>
      </c>
      <c r="M17" s="1" t="str">
        <f t="shared" si="7"/>
        <v/>
      </c>
      <c r="N17" s="1" t="str">
        <f t="shared" si="8"/>
        <v/>
      </c>
      <c r="O17" s="1" t="str">
        <f t="shared" si="9"/>
        <v/>
      </c>
      <c r="P17" s="1" t="str">
        <f t="shared" si="10"/>
        <v/>
      </c>
      <c r="Q17" s="1" t="str">
        <f t="shared" si="11"/>
        <v/>
      </c>
      <c r="R17" s="1" t="str">
        <f t="shared" si="12"/>
        <v/>
      </c>
      <c r="S17" s="1" t="str">
        <f t="shared" si="13"/>
        <v/>
      </c>
      <c r="T17" s="1" t="str">
        <f t="shared" si="14"/>
        <v/>
      </c>
      <c r="U17" s="1" t="str">
        <f t="shared" si="15"/>
        <v/>
      </c>
      <c r="V17" s="1" t="str">
        <f t="shared" si="16"/>
        <v/>
      </c>
      <c r="W17" s="1" t="str">
        <f t="shared" si="17"/>
        <v/>
      </c>
      <c r="X17" s="1" t="str">
        <f t="shared" si="18"/>
        <v/>
      </c>
      <c r="Y17" s="1" t="str">
        <f t="shared" si="19"/>
        <v/>
      </c>
      <c r="Z17" s="1" t="str">
        <f t="shared" si="20"/>
        <v/>
      </c>
      <c r="AA17" s="1" t="str">
        <f t="shared" si="21"/>
        <v/>
      </c>
      <c r="AB17" s="1" t="str">
        <f t="shared" si="22"/>
        <v/>
      </c>
    </row>
    <row r="18" spans="1:28" ht="14.25" hidden="1" customHeight="1" x14ac:dyDescent="0.35">
      <c r="A18" s="4">
        <f>IF(OR($B18="",$C18=""),"",IFERROR(INDEX('5_ACOMPANHAMENTO'!$A$3:$A$4922,MATCH(1,INDEX(('5_ACOMPANHAMENTO'!$AD$3:$AD$4922=TRIM($C18&amp;""))*('5_ACOMPANHAMENTO'!$AC$3:$AC$4922&lt;&gt;"")*((((I18&lt;&gt;"")*ISNUMBER(SEARCH("|"&amp;I18&amp;"|",'5_ACOMPANHAMENTO'!$AC$3:$AC$4922)))+((J18&lt;&gt;"")*ISNUMBER(SEARCH("|"&amp;J18&amp;"|",'5_ACOMPANHAMENTO'!$AC$3:$AC$4922)))+((K18&lt;&gt;"")*ISNUMBER(SEARCH("|"&amp;K18&amp;"|",'5_ACOMPANHAMENTO'!$AC$3:$AC$4922)))+((L18&lt;&gt;"")*ISNUMBER(SEARCH("|"&amp;L18&amp;"|",'5_ACOMPANHAMENTO'!$AC$3:$AC$4922)))+((M18&lt;&gt;"")*ISNUMBER(SEARCH("|"&amp;M18&amp;"|",'5_ACOMPANHAMENTO'!$AC$3:$AC$4922)))+((N18&lt;&gt;"")*ISNUMBER(SEARCH("|"&amp;N18&amp;"|",'5_ACOMPANHAMENTO'!$AC$3:$AC$4922)))+((O18&lt;&gt;"")*ISNUMBER(SEARCH("|"&amp;O18&amp;"|",'5_ACOMPANHAMENTO'!$AC$3:$AC$4922)))+((P18&lt;&gt;"")*ISNUMBER(SEARCH("|"&amp;P18&amp;"|",'5_ACOMPANHAMENTO'!$AC$3:$AC$4922)))+((Q18&lt;&gt;"")*ISNUMBER(SEARCH("|"&amp;Q18&amp;"|",'5_ACOMPANHAMENTO'!$AC$3:$AC$4922)))+((R18&lt;&gt;"")*ISNUMBER(SEARCH("|"&amp;R18&amp;"|",'5_ACOMPANHAMENTO'!$AC$3:$AC$4922)))+((S18&lt;&gt;"")*ISNUMBER(SEARCH("|"&amp;S18&amp;"|",'5_ACOMPANHAMENTO'!$AC$3:$AC$4922)))+((T18&lt;&gt;"")*ISNUMBER(SEARCH("|"&amp;T18&amp;"|",'5_ACOMPANHAMENTO'!$AC$3:$AC$4922)))+((U18&lt;&gt;"")*ISNUMBER(SEARCH("|"&amp;U18&amp;"|",'5_ACOMPANHAMENTO'!$AC$3:$AC$4922)))+((V18&lt;&gt;"")*ISNUMBER(SEARCH("|"&amp;V18&amp;"|",'5_ACOMPANHAMENTO'!$AC$3:$AC$4922)))+((W18&lt;&gt;"")*ISNUMBER(SEARCH("|"&amp;W18&amp;"|",'5_ACOMPANHAMENTO'!$AC$3:$AC$4922)))+((X18&lt;&gt;"")*ISNUMBER(SEARCH("|"&amp;X18&amp;"|",'5_ACOMPANHAMENTO'!$AC$3:$AC$4922)))+((Y18&lt;&gt;"")*ISNUMBER(SEARCH("|"&amp;Y18&amp;"|",'5_ACOMPANHAMENTO'!$AC$3:$AC$4922)))+((Z18&lt;&gt;"")*ISNUMBER(SEARCH("|"&amp;Z18&amp;"|",'5_ACOMPANHAMENTO'!$AC$3:$AC$4922)))+((AA18&lt;&gt;"")*ISNUMBER(SEARCH("|"&amp;AA18&amp;"|",'5_ACOMPANHAMENTO'!$AC$3:$AC$4922)))+((AB18&lt;&gt;"")*ISNUMBER(SEARCH("|"&amp;AB18&amp;"|",'5_ACOMPANHAMENTO'!$AC$3:$AC$4922))))&gt;0),0),0)),""))</f>
        <v>46199</v>
      </c>
      <c r="B18" s="4">
        <v>10176</v>
      </c>
      <c r="C18" s="25" t="s">
        <v>58</v>
      </c>
      <c r="D18" s="4">
        <f>IF(OR($B18="",$C18=""),"",IFERROR(SUMPRODUCT(--(('5_ACOMPANHAMENTO'!$AD$3:$AD$4922=TRIM($C18&amp;""))*('5_ACOMPANHAMENTO'!$AC$3:$AC$4922&lt;&gt;"")*((((I18&lt;&gt;"")*ISNUMBER(SEARCH("|"&amp;I18&amp;"|",'5_ACOMPANHAMENTO'!$AC$3:$AC$4922)))+((J18&lt;&gt;"")*ISNUMBER(SEARCH("|"&amp;J18&amp;"|",'5_ACOMPANHAMENTO'!$AC$3:$AC$4922)))+((K18&lt;&gt;"")*ISNUMBER(SEARCH("|"&amp;K18&amp;"|",'5_ACOMPANHAMENTO'!$AC$3:$AC$4922)))+((L18&lt;&gt;"")*ISNUMBER(SEARCH("|"&amp;L18&amp;"|",'5_ACOMPANHAMENTO'!$AC$3:$AC$4922)))+((M18&lt;&gt;"")*ISNUMBER(SEARCH("|"&amp;M18&amp;"|",'5_ACOMPANHAMENTO'!$AC$3:$AC$4922)))+((N18&lt;&gt;"")*ISNUMBER(SEARCH("|"&amp;N18&amp;"|",'5_ACOMPANHAMENTO'!$AC$3:$AC$4922)))+((O18&lt;&gt;"")*ISNUMBER(SEARCH("|"&amp;O18&amp;"|",'5_ACOMPANHAMENTO'!$AC$3:$AC$4922)))+((P18&lt;&gt;"")*ISNUMBER(SEARCH("|"&amp;P18&amp;"|",'5_ACOMPANHAMENTO'!$AC$3:$AC$4922)))+((Q18&lt;&gt;"")*ISNUMBER(SEARCH("|"&amp;Q18&amp;"|",'5_ACOMPANHAMENTO'!$AC$3:$AC$4922)))+((R18&lt;&gt;"")*ISNUMBER(SEARCH("|"&amp;R18&amp;"|",'5_ACOMPANHAMENTO'!$AC$3:$AC$4922)))+((S18&lt;&gt;"")*ISNUMBER(SEARCH("|"&amp;S18&amp;"|",'5_ACOMPANHAMENTO'!$AC$3:$AC$4922)))+((T18&lt;&gt;"")*ISNUMBER(SEARCH("|"&amp;T18&amp;"|",'5_ACOMPANHAMENTO'!$AC$3:$AC$4922)))+((U18&lt;&gt;"")*ISNUMBER(SEARCH("|"&amp;U18&amp;"|",'5_ACOMPANHAMENTO'!$AC$3:$AC$4922)))+((V18&lt;&gt;"")*ISNUMBER(SEARCH("|"&amp;V18&amp;"|",'5_ACOMPANHAMENTO'!$AC$3:$AC$4922)))+((W18&lt;&gt;"")*ISNUMBER(SEARCH("|"&amp;W18&amp;"|",'5_ACOMPANHAMENTO'!$AC$3:$AC$4922)))+((X18&lt;&gt;"")*ISNUMBER(SEARCH("|"&amp;X18&amp;"|",'5_ACOMPANHAMENTO'!$AC$3:$AC$4922)))+((Y18&lt;&gt;"")*ISNUMBER(SEARCH("|"&amp;Y18&amp;"|",'5_ACOMPANHAMENTO'!$AC$3:$AC$4922)))+((Z18&lt;&gt;"")*ISNUMBER(SEARCH("|"&amp;Z18&amp;"|",'5_ACOMPANHAMENTO'!$AC$3:$AC$4922)))+((AA18&lt;&gt;"")*ISNUMBER(SEARCH("|"&amp;AA18&amp;"|",'5_ACOMPANHAMENTO'!$AC$3:$AC$4922)))+((AB18&lt;&gt;"")*ISNUMBER(SEARCH("|"&amp;AB18&amp;"|",'5_ACOMPANHAMENTO'!$AC$3:$AC$4922))))&gt;0)),'5_ACOMPANHAMENTO'!$J$3:$J$4922),0))</f>
        <v>556</v>
      </c>
      <c r="E18" s="4" t="str">
        <f t="shared" ca="1" si="0"/>
        <v>FINALIZADO</v>
      </c>
      <c r="F18" s="7">
        <f>IF(OR($B18="",$C18=""),"",IFERROR(SUMPRODUCT(--(('5_ACOMPANHAMENTO'!$AD$3:$AD$4922=TRIM($C18&amp;""))*('5_ACOMPANHAMENTO'!$AC$3:$AC$4922&lt;&gt;"")*((((I18&lt;&gt;"")*ISNUMBER(SEARCH("|"&amp;I18&amp;"|",'5_ACOMPANHAMENTO'!$AC$3:$AC$4922)))+((J18&lt;&gt;"")*ISNUMBER(SEARCH("|"&amp;J18&amp;"|",'5_ACOMPANHAMENTO'!$AC$3:$AC$4922)))+((K18&lt;&gt;"")*ISNUMBER(SEARCH("|"&amp;K18&amp;"|",'5_ACOMPANHAMENTO'!$AC$3:$AC$4922)))+((L18&lt;&gt;"")*ISNUMBER(SEARCH("|"&amp;L18&amp;"|",'5_ACOMPANHAMENTO'!$AC$3:$AC$4922)))+((M18&lt;&gt;"")*ISNUMBER(SEARCH("|"&amp;M18&amp;"|",'5_ACOMPANHAMENTO'!$AC$3:$AC$4922)))+((N18&lt;&gt;"")*ISNUMBER(SEARCH("|"&amp;N18&amp;"|",'5_ACOMPANHAMENTO'!$AC$3:$AC$4922)))+((O18&lt;&gt;"")*ISNUMBER(SEARCH("|"&amp;O18&amp;"|",'5_ACOMPANHAMENTO'!$AC$3:$AC$4922)))+((P18&lt;&gt;"")*ISNUMBER(SEARCH("|"&amp;P18&amp;"|",'5_ACOMPANHAMENTO'!$AC$3:$AC$4922)))+((Q18&lt;&gt;"")*ISNUMBER(SEARCH("|"&amp;Q18&amp;"|",'5_ACOMPANHAMENTO'!$AC$3:$AC$4922)))+((R18&lt;&gt;"")*ISNUMBER(SEARCH("|"&amp;R18&amp;"|",'5_ACOMPANHAMENTO'!$AC$3:$AC$4922)))+((S18&lt;&gt;"")*ISNUMBER(SEARCH("|"&amp;S18&amp;"|",'5_ACOMPANHAMENTO'!$AC$3:$AC$4922)))+((T18&lt;&gt;"")*ISNUMBER(SEARCH("|"&amp;T18&amp;"|",'5_ACOMPANHAMENTO'!$AC$3:$AC$4922)))+((U18&lt;&gt;"")*ISNUMBER(SEARCH("|"&amp;U18&amp;"|",'5_ACOMPANHAMENTO'!$AC$3:$AC$4922)))+((V18&lt;&gt;"")*ISNUMBER(SEARCH("|"&amp;V18&amp;"|",'5_ACOMPANHAMENTO'!$AC$3:$AC$4922)))+((W18&lt;&gt;"")*ISNUMBER(SEARCH("|"&amp;W18&amp;"|",'5_ACOMPANHAMENTO'!$AC$3:$AC$4922)))+((X18&lt;&gt;"")*ISNUMBER(SEARCH("|"&amp;X18&amp;"|",'5_ACOMPANHAMENTO'!$AC$3:$AC$4922)))+((Y18&lt;&gt;"")*ISNUMBER(SEARCH("|"&amp;Y18&amp;"|",'5_ACOMPANHAMENTO'!$AC$3:$AC$4922)))+((Z18&lt;&gt;"")*ISNUMBER(SEARCH("|"&amp;Z18&amp;"|",'5_ACOMPANHAMENTO'!$AC$3:$AC$4922)))+((AA18&lt;&gt;"")*ISNUMBER(SEARCH("|"&amp;AA18&amp;"|",'5_ACOMPANHAMENTO'!$AC$3:$AC$4922)))+((AB18&lt;&gt;"")*ISNUMBER(SEARCH("|"&amp;AB18&amp;"|",'5_ACOMPANHAMENTO'!$AC$3:$AC$4922))))&gt;0)),'5_ACOMPANHAMENTO'!$O$3:$O$4922),0))</f>
        <v>556</v>
      </c>
      <c r="G18" s="7">
        <f t="shared" si="1"/>
        <v>0</v>
      </c>
      <c r="H18" s="1" t="str">
        <f t="shared" si="2"/>
        <v>10176|MONTAGEM DE CADEIRAS</v>
      </c>
      <c r="I18" s="1" t="str">
        <f t="shared" si="3"/>
        <v>10176</v>
      </c>
      <c r="J18" s="1" t="str">
        <f t="shared" si="4"/>
        <v/>
      </c>
      <c r="K18" s="1" t="str">
        <f t="shared" si="5"/>
        <v/>
      </c>
      <c r="L18" s="1" t="str">
        <f t="shared" si="6"/>
        <v/>
      </c>
      <c r="M18" s="1" t="str">
        <f t="shared" si="7"/>
        <v/>
      </c>
      <c r="N18" s="1" t="str">
        <f t="shared" si="8"/>
        <v/>
      </c>
      <c r="O18" s="1" t="str">
        <f t="shared" si="9"/>
        <v/>
      </c>
      <c r="P18" s="1" t="str">
        <f t="shared" si="10"/>
        <v/>
      </c>
      <c r="Q18" s="1" t="str">
        <f t="shared" si="11"/>
        <v/>
      </c>
      <c r="R18" s="1" t="str">
        <f t="shared" si="12"/>
        <v/>
      </c>
      <c r="S18" s="1" t="str">
        <f t="shared" si="13"/>
        <v/>
      </c>
      <c r="T18" s="1" t="str">
        <f t="shared" si="14"/>
        <v/>
      </c>
      <c r="U18" s="1" t="str">
        <f t="shared" si="15"/>
        <v/>
      </c>
      <c r="V18" s="1" t="str">
        <f t="shared" si="16"/>
        <v/>
      </c>
      <c r="W18" s="1" t="str">
        <f t="shared" si="17"/>
        <v/>
      </c>
      <c r="X18" s="1" t="str">
        <f t="shared" si="18"/>
        <v/>
      </c>
      <c r="Y18" s="1" t="str">
        <f t="shared" si="19"/>
        <v/>
      </c>
      <c r="Z18" s="1" t="str">
        <f t="shared" si="20"/>
        <v/>
      </c>
      <c r="AA18" s="1" t="str">
        <f t="shared" si="21"/>
        <v/>
      </c>
      <c r="AB18" s="1" t="str">
        <f t="shared" si="22"/>
        <v/>
      </c>
    </row>
    <row r="19" spans="1:28" ht="14.25" hidden="1" customHeight="1" x14ac:dyDescent="0.35">
      <c r="A19" s="4">
        <f>IF(OR($B19="",$C19=""),"",IFERROR(INDEX('5_ACOMPANHAMENTO'!$A$3:$A$4922,MATCH(1,INDEX(('5_ACOMPANHAMENTO'!$AD$3:$AD$4922=TRIM($C19&amp;""))*('5_ACOMPANHAMENTO'!$AC$3:$AC$4922&lt;&gt;"")*((((I19&lt;&gt;"")*ISNUMBER(SEARCH("|"&amp;I19&amp;"|",'5_ACOMPANHAMENTO'!$AC$3:$AC$4922)))+((J19&lt;&gt;"")*ISNUMBER(SEARCH("|"&amp;J19&amp;"|",'5_ACOMPANHAMENTO'!$AC$3:$AC$4922)))+((K19&lt;&gt;"")*ISNUMBER(SEARCH("|"&amp;K19&amp;"|",'5_ACOMPANHAMENTO'!$AC$3:$AC$4922)))+((L19&lt;&gt;"")*ISNUMBER(SEARCH("|"&amp;L19&amp;"|",'5_ACOMPANHAMENTO'!$AC$3:$AC$4922)))+((M19&lt;&gt;"")*ISNUMBER(SEARCH("|"&amp;M19&amp;"|",'5_ACOMPANHAMENTO'!$AC$3:$AC$4922)))+((N19&lt;&gt;"")*ISNUMBER(SEARCH("|"&amp;N19&amp;"|",'5_ACOMPANHAMENTO'!$AC$3:$AC$4922)))+((O19&lt;&gt;"")*ISNUMBER(SEARCH("|"&amp;O19&amp;"|",'5_ACOMPANHAMENTO'!$AC$3:$AC$4922)))+((P19&lt;&gt;"")*ISNUMBER(SEARCH("|"&amp;P19&amp;"|",'5_ACOMPANHAMENTO'!$AC$3:$AC$4922)))+((Q19&lt;&gt;"")*ISNUMBER(SEARCH("|"&amp;Q19&amp;"|",'5_ACOMPANHAMENTO'!$AC$3:$AC$4922)))+((R19&lt;&gt;"")*ISNUMBER(SEARCH("|"&amp;R19&amp;"|",'5_ACOMPANHAMENTO'!$AC$3:$AC$4922)))+((S19&lt;&gt;"")*ISNUMBER(SEARCH("|"&amp;S19&amp;"|",'5_ACOMPANHAMENTO'!$AC$3:$AC$4922)))+((T19&lt;&gt;"")*ISNUMBER(SEARCH("|"&amp;T19&amp;"|",'5_ACOMPANHAMENTO'!$AC$3:$AC$4922)))+((U19&lt;&gt;"")*ISNUMBER(SEARCH("|"&amp;U19&amp;"|",'5_ACOMPANHAMENTO'!$AC$3:$AC$4922)))+((V19&lt;&gt;"")*ISNUMBER(SEARCH("|"&amp;V19&amp;"|",'5_ACOMPANHAMENTO'!$AC$3:$AC$4922)))+((W19&lt;&gt;"")*ISNUMBER(SEARCH("|"&amp;W19&amp;"|",'5_ACOMPANHAMENTO'!$AC$3:$AC$4922)))+((X19&lt;&gt;"")*ISNUMBER(SEARCH("|"&amp;X19&amp;"|",'5_ACOMPANHAMENTO'!$AC$3:$AC$4922)))+((Y19&lt;&gt;"")*ISNUMBER(SEARCH("|"&amp;Y19&amp;"|",'5_ACOMPANHAMENTO'!$AC$3:$AC$4922)))+((Z19&lt;&gt;"")*ISNUMBER(SEARCH("|"&amp;Z19&amp;"|",'5_ACOMPANHAMENTO'!$AC$3:$AC$4922)))+((AA19&lt;&gt;"")*ISNUMBER(SEARCH("|"&amp;AA19&amp;"|",'5_ACOMPANHAMENTO'!$AC$3:$AC$4922)))+((AB19&lt;&gt;"")*ISNUMBER(SEARCH("|"&amp;AB19&amp;"|",'5_ACOMPANHAMENTO'!$AC$3:$AC$4922))))&gt;0),0),0)),""))</f>
        <v>46199</v>
      </c>
      <c r="B19" s="4">
        <v>10176</v>
      </c>
      <c r="C19" s="4" t="s">
        <v>60</v>
      </c>
      <c r="D19" s="4">
        <f>IF(OR($B19="",$C19=""),"",IFERROR(SUMPRODUCT(--(('5_ACOMPANHAMENTO'!$AD$3:$AD$4922=TRIM($C19&amp;""))*('5_ACOMPANHAMENTO'!$AC$3:$AC$4922&lt;&gt;"")*((((I19&lt;&gt;"")*ISNUMBER(SEARCH("|"&amp;I19&amp;"|",'5_ACOMPANHAMENTO'!$AC$3:$AC$4922)))+((J19&lt;&gt;"")*ISNUMBER(SEARCH("|"&amp;J19&amp;"|",'5_ACOMPANHAMENTO'!$AC$3:$AC$4922)))+((K19&lt;&gt;"")*ISNUMBER(SEARCH("|"&amp;K19&amp;"|",'5_ACOMPANHAMENTO'!$AC$3:$AC$4922)))+((L19&lt;&gt;"")*ISNUMBER(SEARCH("|"&amp;L19&amp;"|",'5_ACOMPANHAMENTO'!$AC$3:$AC$4922)))+((M19&lt;&gt;"")*ISNUMBER(SEARCH("|"&amp;M19&amp;"|",'5_ACOMPANHAMENTO'!$AC$3:$AC$4922)))+((N19&lt;&gt;"")*ISNUMBER(SEARCH("|"&amp;N19&amp;"|",'5_ACOMPANHAMENTO'!$AC$3:$AC$4922)))+((O19&lt;&gt;"")*ISNUMBER(SEARCH("|"&amp;O19&amp;"|",'5_ACOMPANHAMENTO'!$AC$3:$AC$4922)))+((P19&lt;&gt;"")*ISNUMBER(SEARCH("|"&amp;P19&amp;"|",'5_ACOMPANHAMENTO'!$AC$3:$AC$4922)))+((Q19&lt;&gt;"")*ISNUMBER(SEARCH("|"&amp;Q19&amp;"|",'5_ACOMPANHAMENTO'!$AC$3:$AC$4922)))+((R19&lt;&gt;"")*ISNUMBER(SEARCH("|"&amp;R19&amp;"|",'5_ACOMPANHAMENTO'!$AC$3:$AC$4922)))+((S19&lt;&gt;"")*ISNUMBER(SEARCH("|"&amp;S19&amp;"|",'5_ACOMPANHAMENTO'!$AC$3:$AC$4922)))+((T19&lt;&gt;"")*ISNUMBER(SEARCH("|"&amp;T19&amp;"|",'5_ACOMPANHAMENTO'!$AC$3:$AC$4922)))+((U19&lt;&gt;"")*ISNUMBER(SEARCH("|"&amp;U19&amp;"|",'5_ACOMPANHAMENTO'!$AC$3:$AC$4922)))+((V19&lt;&gt;"")*ISNUMBER(SEARCH("|"&amp;V19&amp;"|",'5_ACOMPANHAMENTO'!$AC$3:$AC$4922)))+((W19&lt;&gt;"")*ISNUMBER(SEARCH("|"&amp;W19&amp;"|",'5_ACOMPANHAMENTO'!$AC$3:$AC$4922)))+((X19&lt;&gt;"")*ISNUMBER(SEARCH("|"&amp;X19&amp;"|",'5_ACOMPANHAMENTO'!$AC$3:$AC$4922)))+((Y19&lt;&gt;"")*ISNUMBER(SEARCH("|"&amp;Y19&amp;"|",'5_ACOMPANHAMENTO'!$AC$3:$AC$4922)))+((Z19&lt;&gt;"")*ISNUMBER(SEARCH("|"&amp;Z19&amp;"|",'5_ACOMPANHAMENTO'!$AC$3:$AC$4922)))+((AA19&lt;&gt;"")*ISNUMBER(SEARCH("|"&amp;AA19&amp;"|",'5_ACOMPANHAMENTO'!$AC$3:$AC$4922)))+((AB19&lt;&gt;"")*ISNUMBER(SEARCH("|"&amp;AB19&amp;"|",'5_ACOMPANHAMENTO'!$AC$3:$AC$4922))))&gt;0)),'5_ACOMPANHAMENTO'!$J$3:$J$4922),0))</f>
        <v>982</v>
      </c>
      <c r="E19" s="4" t="str">
        <f t="shared" ca="1" si="0"/>
        <v>FINALIZADO</v>
      </c>
      <c r="F19" s="7">
        <f>IF(OR($B19="",$C19=""),"",IFERROR(SUMPRODUCT(--(('5_ACOMPANHAMENTO'!$AD$3:$AD$4922=TRIM($C19&amp;""))*('5_ACOMPANHAMENTO'!$AC$3:$AC$4922&lt;&gt;"")*((((I19&lt;&gt;"")*ISNUMBER(SEARCH("|"&amp;I19&amp;"|",'5_ACOMPANHAMENTO'!$AC$3:$AC$4922)))+((J19&lt;&gt;"")*ISNUMBER(SEARCH("|"&amp;J19&amp;"|",'5_ACOMPANHAMENTO'!$AC$3:$AC$4922)))+((K19&lt;&gt;"")*ISNUMBER(SEARCH("|"&amp;K19&amp;"|",'5_ACOMPANHAMENTO'!$AC$3:$AC$4922)))+((L19&lt;&gt;"")*ISNUMBER(SEARCH("|"&amp;L19&amp;"|",'5_ACOMPANHAMENTO'!$AC$3:$AC$4922)))+((M19&lt;&gt;"")*ISNUMBER(SEARCH("|"&amp;M19&amp;"|",'5_ACOMPANHAMENTO'!$AC$3:$AC$4922)))+((N19&lt;&gt;"")*ISNUMBER(SEARCH("|"&amp;N19&amp;"|",'5_ACOMPANHAMENTO'!$AC$3:$AC$4922)))+((O19&lt;&gt;"")*ISNUMBER(SEARCH("|"&amp;O19&amp;"|",'5_ACOMPANHAMENTO'!$AC$3:$AC$4922)))+((P19&lt;&gt;"")*ISNUMBER(SEARCH("|"&amp;P19&amp;"|",'5_ACOMPANHAMENTO'!$AC$3:$AC$4922)))+((Q19&lt;&gt;"")*ISNUMBER(SEARCH("|"&amp;Q19&amp;"|",'5_ACOMPANHAMENTO'!$AC$3:$AC$4922)))+((R19&lt;&gt;"")*ISNUMBER(SEARCH("|"&amp;R19&amp;"|",'5_ACOMPANHAMENTO'!$AC$3:$AC$4922)))+((S19&lt;&gt;"")*ISNUMBER(SEARCH("|"&amp;S19&amp;"|",'5_ACOMPANHAMENTO'!$AC$3:$AC$4922)))+((T19&lt;&gt;"")*ISNUMBER(SEARCH("|"&amp;T19&amp;"|",'5_ACOMPANHAMENTO'!$AC$3:$AC$4922)))+((U19&lt;&gt;"")*ISNUMBER(SEARCH("|"&amp;U19&amp;"|",'5_ACOMPANHAMENTO'!$AC$3:$AC$4922)))+((V19&lt;&gt;"")*ISNUMBER(SEARCH("|"&amp;V19&amp;"|",'5_ACOMPANHAMENTO'!$AC$3:$AC$4922)))+((W19&lt;&gt;"")*ISNUMBER(SEARCH("|"&amp;W19&amp;"|",'5_ACOMPANHAMENTO'!$AC$3:$AC$4922)))+((X19&lt;&gt;"")*ISNUMBER(SEARCH("|"&amp;X19&amp;"|",'5_ACOMPANHAMENTO'!$AC$3:$AC$4922)))+((Y19&lt;&gt;"")*ISNUMBER(SEARCH("|"&amp;Y19&amp;"|",'5_ACOMPANHAMENTO'!$AC$3:$AC$4922)))+((Z19&lt;&gt;"")*ISNUMBER(SEARCH("|"&amp;Z19&amp;"|",'5_ACOMPANHAMENTO'!$AC$3:$AC$4922)))+((AA19&lt;&gt;"")*ISNUMBER(SEARCH("|"&amp;AA19&amp;"|",'5_ACOMPANHAMENTO'!$AC$3:$AC$4922)))+((AB19&lt;&gt;"")*ISNUMBER(SEARCH("|"&amp;AB19&amp;"|",'5_ACOMPANHAMENTO'!$AC$3:$AC$4922))))&gt;0)),'5_ACOMPANHAMENTO'!$O$3:$O$4922),0))</f>
        <v>982</v>
      </c>
      <c r="G19" s="7">
        <f t="shared" si="1"/>
        <v>0</v>
      </c>
      <c r="H19" s="1" t="str">
        <f t="shared" si="2"/>
        <v>10176|COLA DE ESPUMA</v>
      </c>
      <c r="I19" s="1" t="str">
        <f t="shared" si="3"/>
        <v>10176</v>
      </c>
      <c r="J19" s="1" t="str">
        <f t="shared" si="4"/>
        <v/>
      </c>
      <c r="K19" s="1" t="str">
        <f t="shared" si="5"/>
        <v/>
      </c>
      <c r="L19" s="1" t="str">
        <f t="shared" si="6"/>
        <v/>
      </c>
      <c r="M19" s="1" t="str">
        <f t="shared" si="7"/>
        <v/>
      </c>
      <c r="N19" s="1" t="str">
        <f t="shared" si="8"/>
        <v/>
      </c>
      <c r="O19" s="1" t="str">
        <f t="shared" si="9"/>
        <v/>
      </c>
      <c r="P19" s="1" t="str">
        <f t="shared" si="10"/>
        <v/>
      </c>
      <c r="Q19" s="1" t="str">
        <f t="shared" si="11"/>
        <v/>
      </c>
      <c r="R19" s="1" t="str">
        <f t="shared" si="12"/>
        <v/>
      </c>
      <c r="S19" s="1" t="str">
        <f t="shared" si="13"/>
        <v/>
      </c>
      <c r="T19" s="1" t="str">
        <f t="shared" si="14"/>
        <v/>
      </c>
      <c r="U19" s="1" t="str">
        <f t="shared" si="15"/>
        <v/>
      </c>
      <c r="V19" s="1" t="str">
        <f t="shared" si="16"/>
        <v/>
      </c>
      <c r="W19" s="1" t="str">
        <f t="shared" si="17"/>
        <v/>
      </c>
      <c r="X19" s="1" t="str">
        <f t="shared" si="18"/>
        <v/>
      </c>
      <c r="Y19" s="1" t="str">
        <f t="shared" si="19"/>
        <v/>
      </c>
      <c r="Z19" s="1" t="str">
        <f t="shared" si="20"/>
        <v/>
      </c>
      <c r="AA19" s="1" t="str">
        <f t="shared" si="21"/>
        <v/>
      </c>
      <c r="AB19" s="1" t="str">
        <f t="shared" si="22"/>
        <v/>
      </c>
    </row>
    <row r="20" spans="1:28" ht="14.25" hidden="1" customHeight="1" x14ac:dyDescent="0.35">
      <c r="A20" s="4">
        <f>IF(OR($B20="",$C20=""),"",IFERROR(INDEX('5_ACOMPANHAMENTO'!$A$3:$A$4922,MATCH(1,INDEX(('5_ACOMPANHAMENTO'!$AD$3:$AD$4922=TRIM($C20&amp;""))*('5_ACOMPANHAMENTO'!$AC$3:$AC$4922&lt;&gt;"")*((((I20&lt;&gt;"")*ISNUMBER(SEARCH("|"&amp;I20&amp;"|",'5_ACOMPANHAMENTO'!$AC$3:$AC$4922)))+((J20&lt;&gt;"")*ISNUMBER(SEARCH("|"&amp;J20&amp;"|",'5_ACOMPANHAMENTO'!$AC$3:$AC$4922)))+((K20&lt;&gt;"")*ISNUMBER(SEARCH("|"&amp;K20&amp;"|",'5_ACOMPANHAMENTO'!$AC$3:$AC$4922)))+((L20&lt;&gt;"")*ISNUMBER(SEARCH("|"&amp;L20&amp;"|",'5_ACOMPANHAMENTO'!$AC$3:$AC$4922)))+((M20&lt;&gt;"")*ISNUMBER(SEARCH("|"&amp;M20&amp;"|",'5_ACOMPANHAMENTO'!$AC$3:$AC$4922)))+((N20&lt;&gt;"")*ISNUMBER(SEARCH("|"&amp;N20&amp;"|",'5_ACOMPANHAMENTO'!$AC$3:$AC$4922)))+((O20&lt;&gt;"")*ISNUMBER(SEARCH("|"&amp;O20&amp;"|",'5_ACOMPANHAMENTO'!$AC$3:$AC$4922)))+((P20&lt;&gt;"")*ISNUMBER(SEARCH("|"&amp;P20&amp;"|",'5_ACOMPANHAMENTO'!$AC$3:$AC$4922)))+((Q20&lt;&gt;"")*ISNUMBER(SEARCH("|"&amp;Q20&amp;"|",'5_ACOMPANHAMENTO'!$AC$3:$AC$4922)))+((R20&lt;&gt;"")*ISNUMBER(SEARCH("|"&amp;R20&amp;"|",'5_ACOMPANHAMENTO'!$AC$3:$AC$4922)))+((S20&lt;&gt;"")*ISNUMBER(SEARCH("|"&amp;S20&amp;"|",'5_ACOMPANHAMENTO'!$AC$3:$AC$4922)))+((T20&lt;&gt;"")*ISNUMBER(SEARCH("|"&amp;T20&amp;"|",'5_ACOMPANHAMENTO'!$AC$3:$AC$4922)))+((U20&lt;&gt;"")*ISNUMBER(SEARCH("|"&amp;U20&amp;"|",'5_ACOMPANHAMENTO'!$AC$3:$AC$4922)))+((V20&lt;&gt;"")*ISNUMBER(SEARCH("|"&amp;V20&amp;"|",'5_ACOMPANHAMENTO'!$AC$3:$AC$4922)))+((W20&lt;&gt;"")*ISNUMBER(SEARCH("|"&amp;W20&amp;"|",'5_ACOMPANHAMENTO'!$AC$3:$AC$4922)))+((X20&lt;&gt;"")*ISNUMBER(SEARCH("|"&amp;X20&amp;"|",'5_ACOMPANHAMENTO'!$AC$3:$AC$4922)))+((Y20&lt;&gt;"")*ISNUMBER(SEARCH("|"&amp;Y20&amp;"|",'5_ACOMPANHAMENTO'!$AC$3:$AC$4922)))+((Z20&lt;&gt;"")*ISNUMBER(SEARCH("|"&amp;Z20&amp;"|",'5_ACOMPANHAMENTO'!$AC$3:$AC$4922)))+((AA20&lt;&gt;"")*ISNUMBER(SEARCH("|"&amp;AA20&amp;"|",'5_ACOMPANHAMENTO'!$AC$3:$AC$4922)))+((AB20&lt;&gt;"")*ISNUMBER(SEARCH("|"&amp;AB20&amp;"|",'5_ACOMPANHAMENTO'!$AC$3:$AC$4922))))&gt;0),0),0)),""))</f>
        <v>46199</v>
      </c>
      <c r="B20" s="4">
        <v>10176</v>
      </c>
      <c r="C20" s="25" t="s">
        <v>62</v>
      </c>
      <c r="D20" s="4">
        <f>IF(OR($B20="",$C20=""),"",IFERROR(SUMPRODUCT(--(('5_ACOMPANHAMENTO'!$AD$3:$AD$4922=TRIM($C20&amp;""))*('5_ACOMPANHAMENTO'!$AC$3:$AC$4922&lt;&gt;"")*((((I20&lt;&gt;"")*ISNUMBER(SEARCH("|"&amp;I20&amp;"|",'5_ACOMPANHAMENTO'!$AC$3:$AC$4922)))+((J20&lt;&gt;"")*ISNUMBER(SEARCH("|"&amp;J20&amp;"|",'5_ACOMPANHAMENTO'!$AC$3:$AC$4922)))+((K20&lt;&gt;"")*ISNUMBER(SEARCH("|"&amp;K20&amp;"|",'5_ACOMPANHAMENTO'!$AC$3:$AC$4922)))+((L20&lt;&gt;"")*ISNUMBER(SEARCH("|"&amp;L20&amp;"|",'5_ACOMPANHAMENTO'!$AC$3:$AC$4922)))+((M20&lt;&gt;"")*ISNUMBER(SEARCH("|"&amp;M20&amp;"|",'5_ACOMPANHAMENTO'!$AC$3:$AC$4922)))+((N20&lt;&gt;"")*ISNUMBER(SEARCH("|"&amp;N20&amp;"|",'5_ACOMPANHAMENTO'!$AC$3:$AC$4922)))+((O20&lt;&gt;"")*ISNUMBER(SEARCH("|"&amp;O20&amp;"|",'5_ACOMPANHAMENTO'!$AC$3:$AC$4922)))+((P20&lt;&gt;"")*ISNUMBER(SEARCH("|"&amp;P20&amp;"|",'5_ACOMPANHAMENTO'!$AC$3:$AC$4922)))+((Q20&lt;&gt;"")*ISNUMBER(SEARCH("|"&amp;Q20&amp;"|",'5_ACOMPANHAMENTO'!$AC$3:$AC$4922)))+((R20&lt;&gt;"")*ISNUMBER(SEARCH("|"&amp;R20&amp;"|",'5_ACOMPANHAMENTO'!$AC$3:$AC$4922)))+((S20&lt;&gt;"")*ISNUMBER(SEARCH("|"&amp;S20&amp;"|",'5_ACOMPANHAMENTO'!$AC$3:$AC$4922)))+((T20&lt;&gt;"")*ISNUMBER(SEARCH("|"&amp;T20&amp;"|",'5_ACOMPANHAMENTO'!$AC$3:$AC$4922)))+((U20&lt;&gt;"")*ISNUMBER(SEARCH("|"&amp;U20&amp;"|",'5_ACOMPANHAMENTO'!$AC$3:$AC$4922)))+((V20&lt;&gt;"")*ISNUMBER(SEARCH("|"&amp;V20&amp;"|",'5_ACOMPANHAMENTO'!$AC$3:$AC$4922)))+((W20&lt;&gt;"")*ISNUMBER(SEARCH("|"&amp;W20&amp;"|",'5_ACOMPANHAMENTO'!$AC$3:$AC$4922)))+((X20&lt;&gt;"")*ISNUMBER(SEARCH("|"&amp;X20&amp;"|",'5_ACOMPANHAMENTO'!$AC$3:$AC$4922)))+((Y20&lt;&gt;"")*ISNUMBER(SEARCH("|"&amp;Y20&amp;"|",'5_ACOMPANHAMENTO'!$AC$3:$AC$4922)))+((Z20&lt;&gt;"")*ISNUMBER(SEARCH("|"&amp;Z20&amp;"|",'5_ACOMPANHAMENTO'!$AC$3:$AC$4922)))+((AA20&lt;&gt;"")*ISNUMBER(SEARCH("|"&amp;AA20&amp;"|",'5_ACOMPANHAMENTO'!$AC$3:$AC$4922)))+((AB20&lt;&gt;"")*ISNUMBER(SEARCH("|"&amp;AB20&amp;"|",'5_ACOMPANHAMENTO'!$AC$3:$AC$4922))))&gt;0)),'5_ACOMPANHAMENTO'!$J$3:$J$4922),0))</f>
        <v>536</v>
      </c>
      <c r="E20" s="4" t="str">
        <f t="shared" ca="1" si="0"/>
        <v>FINALIZADO</v>
      </c>
      <c r="F20" s="7">
        <f>IF(OR($B20="",$C20=""),"",IFERROR(SUMPRODUCT(--(('5_ACOMPANHAMENTO'!$AD$3:$AD$4922=TRIM($C20&amp;""))*('5_ACOMPANHAMENTO'!$AC$3:$AC$4922&lt;&gt;"")*((((I20&lt;&gt;"")*ISNUMBER(SEARCH("|"&amp;I20&amp;"|",'5_ACOMPANHAMENTO'!$AC$3:$AC$4922)))+((J20&lt;&gt;"")*ISNUMBER(SEARCH("|"&amp;J20&amp;"|",'5_ACOMPANHAMENTO'!$AC$3:$AC$4922)))+((K20&lt;&gt;"")*ISNUMBER(SEARCH("|"&amp;K20&amp;"|",'5_ACOMPANHAMENTO'!$AC$3:$AC$4922)))+((L20&lt;&gt;"")*ISNUMBER(SEARCH("|"&amp;L20&amp;"|",'5_ACOMPANHAMENTO'!$AC$3:$AC$4922)))+((M20&lt;&gt;"")*ISNUMBER(SEARCH("|"&amp;M20&amp;"|",'5_ACOMPANHAMENTO'!$AC$3:$AC$4922)))+((N20&lt;&gt;"")*ISNUMBER(SEARCH("|"&amp;N20&amp;"|",'5_ACOMPANHAMENTO'!$AC$3:$AC$4922)))+((O20&lt;&gt;"")*ISNUMBER(SEARCH("|"&amp;O20&amp;"|",'5_ACOMPANHAMENTO'!$AC$3:$AC$4922)))+((P20&lt;&gt;"")*ISNUMBER(SEARCH("|"&amp;P20&amp;"|",'5_ACOMPANHAMENTO'!$AC$3:$AC$4922)))+((Q20&lt;&gt;"")*ISNUMBER(SEARCH("|"&amp;Q20&amp;"|",'5_ACOMPANHAMENTO'!$AC$3:$AC$4922)))+((R20&lt;&gt;"")*ISNUMBER(SEARCH("|"&amp;R20&amp;"|",'5_ACOMPANHAMENTO'!$AC$3:$AC$4922)))+((S20&lt;&gt;"")*ISNUMBER(SEARCH("|"&amp;S20&amp;"|",'5_ACOMPANHAMENTO'!$AC$3:$AC$4922)))+((T20&lt;&gt;"")*ISNUMBER(SEARCH("|"&amp;T20&amp;"|",'5_ACOMPANHAMENTO'!$AC$3:$AC$4922)))+((U20&lt;&gt;"")*ISNUMBER(SEARCH("|"&amp;U20&amp;"|",'5_ACOMPANHAMENTO'!$AC$3:$AC$4922)))+((V20&lt;&gt;"")*ISNUMBER(SEARCH("|"&amp;V20&amp;"|",'5_ACOMPANHAMENTO'!$AC$3:$AC$4922)))+((W20&lt;&gt;"")*ISNUMBER(SEARCH("|"&amp;W20&amp;"|",'5_ACOMPANHAMENTO'!$AC$3:$AC$4922)))+((X20&lt;&gt;"")*ISNUMBER(SEARCH("|"&amp;X20&amp;"|",'5_ACOMPANHAMENTO'!$AC$3:$AC$4922)))+((Y20&lt;&gt;"")*ISNUMBER(SEARCH("|"&amp;Y20&amp;"|",'5_ACOMPANHAMENTO'!$AC$3:$AC$4922)))+((Z20&lt;&gt;"")*ISNUMBER(SEARCH("|"&amp;Z20&amp;"|",'5_ACOMPANHAMENTO'!$AC$3:$AC$4922)))+((AA20&lt;&gt;"")*ISNUMBER(SEARCH("|"&amp;AA20&amp;"|",'5_ACOMPANHAMENTO'!$AC$3:$AC$4922)))+((AB20&lt;&gt;"")*ISNUMBER(SEARCH("|"&amp;AB20&amp;"|",'5_ACOMPANHAMENTO'!$AC$3:$AC$4922))))&gt;0)),'5_ACOMPANHAMENTO'!$O$3:$O$4922),0))</f>
        <v>536</v>
      </c>
      <c r="G20" s="7">
        <f t="shared" si="1"/>
        <v>0</v>
      </c>
      <c r="H20" s="1" t="str">
        <f t="shared" si="2"/>
        <v>10176|TAPEÇARIA</v>
      </c>
      <c r="I20" s="1" t="str">
        <f t="shared" si="3"/>
        <v>10176</v>
      </c>
      <c r="J20" s="1" t="str">
        <f t="shared" si="4"/>
        <v/>
      </c>
      <c r="K20" s="1" t="str">
        <f t="shared" si="5"/>
        <v/>
      </c>
      <c r="L20" s="1" t="str">
        <f t="shared" si="6"/>
        <v/>
      </c>
      <c r="M20" s="1" t="str">
        <f t="shared" si="7"/>
        <v/>
      </c>
      <c r="N20" s="1" t="str">
        <f t="shared" si="8"/>
        <v/>
      </c>
      <c r="O20" s="1" t="str">
        <f t="shared" si="9"/>
        <v/>
      </c>
      <c r="P20" s="1" t="str">
        <f t="shared" si="10"/>
        <v/>
      </c>
      <c r="Q20" s="1" t="str">
        <f t="shared" si="11"/>
        <v/>
      </c>
      <c r="R20" s="1" t="str">
        <f t="shared" si="12"/>
        <v/>
      </c>
      <c r="S20" s="1" t="str">
        <f t="shared" si="13"/>
        <v/>
      </c>
      <c r="T20" s="1" t="str">
        <f t="shared" si="14"/>
        <v/>
      </c>
      <c r="U20" s="1" t="str">
        <f t="shared" si="15"/>
        <v/>
      </c>
      <c r="V20" s="1" t="str">
        <f t="shared" si="16"/>
        <v/>
      </c>
      <c r="W20" s="1" t="str">
        <f t="shared" si="17"/>
        <v/>
      </c>
      <c r="X20" s="1" t="str">
        <f t="shared" si="18"/>
        <v/>
      </c>
      <c r="Y20" s="1" t="str">
        <f t="shared" si="19"/>
        <v/>
      </c>
      <c r="Z20" s="1" t="str">
        <f t="shared" si="20"/>
        <v/>
      </c>
      <c r="AA20" s="1" t="str">
        <f t="shared" si="21"/>
        <v/>
      </c>
      <c r="AB20" s="1" t="str">
        <f t="shared" si="22"/>
        <v/>
      </c>
    </row>
    <row r="21" spans="1:28" ht="14.25" hidden="1" customHeight="1" x14ac:dyDescent="0.35">
      <c r="A21" s="4">
        <f>IF(OR($B21="",$C21=""),"",IFERROR(INDEX('5_ACOMPANHAMENTO'!$A$3:$A$4922,MATCH(1,INDEX(('5_ACOMPANHAMENTO'!$AD$3:$AD$4922=TRIM($C21&amp;""))*('5_ACOMPANHAMENTO'!$AC$3:$AC$4922&lt;&gt;"")*((((I21&lt;&gt;"")*ISNUMBER(SEARCH("|"&amp;I21&amp;"|",'5_ACOMPANHAMENTO'!$AC$3:$AC$4922)))+((J21&lt;&gt;"")*ISNUMBER(SEARCH("|"&amp;J21&amp;"|",'5_ACOMPANHAMENTO'!$AC$3:$AC$4922)))+((K21&lt;&gt;"")*ISNUMBER(SEARCH("|"&amp;K21&amp;"|",'5_ACOMPANHAMENTO'!$AC$3:$AC$4922)))+((L21&lt;&gt;"")*ISNUMBER(SEARCH("|"&amp;L21&amp;"|",'5_ACOMPANHAMENTO'!$AC$3:$AC$4922)))+((M21&lt;&gt;"")*ISNUMBER(SEARCH("|"&amp;M21&amp;"|",'5_ACOMPANHAMENTO'!$AC$3:$AC$4922)))+((N21&lt;&gt;"")*ISNUMBER(SEARCH("|"&amp;N21&amp;"|",'5_ACOMPANHAMENTO'!$AC$3:$AC$4922)))+((O21&lt;&gt;"")*ISNUMBER(SEARCH("|"&amp;O21&amp;"|",'5_ACOMPANHAMENTO'!$AC$3:$AC$4922)))+((P21&lt;&gt;"")*ISNUMBER(SEARCH("|"&amp;P21&amp;"|",'5_ACOMPANHAMENTO'!$AC$3:$AC$4922)))+((Q21&lt;&gt;"")*ISNUMBER(SEARCH("|"&amp;Q21&amp;"|",'5_ACOMPANHAMENTO'!$AC$3:$AC$4922)))+((R21&lt;&gt;"")*ISNUMBER(SEARCH("|"&amp;R21&amp;"|",'5_ACOMPANHAMENTO'!$AC$3:$AC$4922)))+((S21&lt;&gt;"")*ISNUMBER(SEARCH("|"&amp;S21&amp;"|",'5_ACOMPANHAMENTO'!$AC$3:$AC$4922)))+((T21&lt;&gt;"")*ISNUMBER(SEARCH("|"&amp;T21&amp;"|",'5_ACOMPANHAMENTO'!$AC$3:$AC$4922)))+((U21&lt;&gt;"")*ISNUMBER(SEARCH("|"&amp;U21&amp;"|",'5_ACOMPANHAMENTO'!$AC$3:$AC$4922)))+((V21&lt;&gt;"")*ISNUMBER(SEARCH("|"&amp;V21&amp;"|",'5_ACOMPANHAMENTO'!$AC$3:$AC$4922)))+((W21&lt;&gt;"")*ISNUMBER(SEARCH("|"&amp;W21&amp;"|",'5_ACOMPANHAMENTO'!$AC$3:$AC$4922)))+((X21&lt;&gt;"")*ISNUMBER(SEARCH("|"&amp;X21&amp;"|",'5_ACOMPANHAMENTO'!$AC$3:$AC$4922)))+((Y21&lt;&gt;"")*ISNUMBER(SEARCH("|"&amp;Y21&amp;"|",'5_ACOMPANHAMENTO'!$AC$3:$AC$4922)))+((Z21&lt;&gt;"")*ISNUMBER(SEARCH("|"&amp;Z21&amp;"|",'5_ACOMPANHAMENTO'!$AC$3:$AC$4922)))+((AA21&lt;&gt;"")*ISNUMBER(SEARCH("|"&amp;AA21&amp;"|",'5_ACOMPANHAMENTO'!$AC$3:$AC$4922)))+((AB21&lt;&gt;"")*ISNUMBER(SEARCH("|"&amp;AB21&amp;"|",'5_ACOMPANHAMENTO'!$AC$3:$AC$4922))))&gt;0),0),0)),""))</f>
        <v>46198</v>
      </c>
      <c r="B21" s="4">
        <v>10176</v>
      </c>
      <c r="C21" s="4" t="s">
        <v>68</v>
      </c>
      <c r="D21" s="4">
        <f>IF(OR($B21="",$C21=""),"",IFERROR(SUMPRODUCT(--(('5_ACOMPANHAMENTO'!$AD$3:$AD$4922=TRIM($C21&amp;""))*('5_ACOMPANHAMENTO'!$AC$3:$AC$4922&lt;&gt;"")*((((I21&lt;&gt;"")*ISNUMBER(SEARCH("|"&amp;I21&amp;"|",'5_ACOMPANHAMENTO'!$AC$3:$AC$4922)))+((J21&lt;&gt;"")*ISNUMBER(SEARCH("|"&amp;J21&amp;"|",'5_ACOMPANHAMENTO'!$AC$3:$AC$4922)))+((K21&lt;&gt;"")*ISNUMBER(SEARCH("|"&amp;K21&amp;"|",'5_ACOMPANHAMENTO'!$AC$3:$AC$4922)))+((L21&lt;&gt;"")*ISNUMBER(SEARCH("|"&amp;L21&amp;"|",'5_ACOMPANHAMENTO'!$AC$3:$AC$4922)))+((M21&lt;&gt;"")*ISNUMBER(SEARCH("|"&amp;M21&amp;"|",'5_ACOMPANHAMENTO'!$AC$3:$AC$4922)))+((N21&lt;&gt;"")*ISNUMBER(SEARCH("|"&amp;N21&amp;"|",'5_ACOMPANHAMENTO'!$AC$3:$AC$4922)))+((O21&lt;&gt;"")*ISNUMBER(SEARCH("|"&amp;O21&amp;"|",'5_ACOMPANHAMENTO'!$AC$3:$AC$4922)))+((P21&lt;&gt;"")*ISNUMBER(SEARCH("|"&amp;P21&amp;"|",'5_ACOMPANHAMENTO'!$AC$3:$AC$4922)))+((Q21&lt;&gt;"")*ISNUMBER(SEARCH("|"&amp;Q21&amp;"|",'5_ACOMPANHAMENTO'!$AC$3:$AC$4922)))+((R21&lt;&gt;"")*ISNUMBER(SEARCH("|"&amp;R21&amp;"|",'5_ACOMPANHAMENTO'!$AC$3:$AC$4922)))+((S21&lt;&gt;"")*ISNUMBER(SEARCH("|"&amp;S21&amp;"|",'5_ACOMPANHAMENTO'!$AC$3:$AC$4922)))+((T21&lt;&gt;"")*ISNUMBER(SEARCH("|"&amp;T21&amp;"|",'5_ACOMPANHAMENTO'!$AC$3:$AC$4922)))+((U21&lt;&gt;"")*ISNUMBER(SEARCH("|"&amp;U21&amp;"|",'5_ACOMPANHAMENTO'!$AC$3:$AC$4922)))+((V21&lt;&gt;"")*ISNUMBER(SEARCH("|"&amp;V21&amp;"|",'5_ACOMPANHAMENTO'!$AC$3:$AC$4922)))+((W21&lt;&gt;"")*ISNUMBER(SEARCH("|"&amp;W21&amp;"|",'5_ACOMPANHAMENTO'!$AC$3:$AC$4922)))+((X21&lt;&gt;"")*ISNUMBER(SEARCH("|"&amp;X21&amp;"|",'5_ACOMPANHAMENTO'!$AC$3:$AC$4922)))+((Y21&lt;&gt;"")*ISNUMBER(SEARCH("|"&amp;Y21&amp;"|",'5_ACOMPANHAMENTO'!$AC$3:$AC$4922)))+((Z21&lt;&gt;"")*ISNUMBER(SEARCH("|"&amp;Z21&amp;"|",'5_ACOMPANHAMENTO'!$AC$3:$AC$4922)))+((AA21&lt;&gt;"")*ISNUMBER(SEARCH("|"&amp;AA21&amp;"|",'5_ACOMPANHAMENTO'!$AC$3:$AC$4922)))+((AB21&lt;&gt;"")*ISNUMBER(SEARCH("|"&amp;AB21&amp;"|",'5_ACOMPANHAMENTO'!$AC$3:$AC$4922))))&gt;0)),'5_ACOMPANHAMENTO'!$J$3:$J$4922),0))</f>
        <v>816</v>
      </c>
      <c r="E21" s="4" t="str">
        <f t="shared" ca="1" si="0"/>
        <v>FINALIZADO</v>
      </c>
      <c r="F21" s="7">
        <f>IF(OR($B21="",$C21=""),"",IFERROR(SUMPRODUCT(--(('5_ACOMPANHAMENTO'!$AD$3:$AD$4922=TRIM($C21&amp;""))*('5_ACOMPANHAMENTO'!$AC$3:$AC$4922&lt;&gt;"")*((((I21&lt;&gt;"")*ISNUMBER(SEARCH("|"&amp;I21&amp;"|",'5_ACOMPANHAMENTO'!$AC$3:$AC$4922)))+((J21&lt;&gt;"")*ISNUMBER(SEARCH("|"&amp;J21&amp;"|",'5_ACOMPANHAMENTO'!$AC$3:$AC$4922)))+((K21&lt;&gt;"")*ISNUMBER(SEARCH("|"&amp;K21&amp;"|",'5_ACOMPANHAMENTO'!$AC$3:$AC$4922)))+((L21&lt;&gt;"")*ISNUMBER(SEARCH("|"&amp;L21&amp;"|",'5_ACOMPANHAMENTO'!$AC$3:$AC$4922)))+((M21&lt;&gt;"")*ISNUMBER(SEARCH("|"&amp;M21&amp;"|",'5_ACOMPANHAMENTO'!$AC$3:$AC$4922)))+((N21&lt;&gt;"")*ISNUMBER(SEARCH("|"&amp;N21&amp;"|",'5_ACOMPANHAMENTO'!$AC$3:$AC$4922)))+((O21&lt;&gt;"")*ISNUMBER(SEARCH("|"&amp;O21&amp;"|",'5_ACOMPANHAMENTO'!$AC$3:$AC$4922)))+((P21&lt;&gt;"")*ISNUMBER(SEARCH("|"&amp;P21&amp;"|",'5_ACOMPANHAMENTO'!$AC$3:$AC$4922)))+((Q21&lt;&gt;"")*ISNUMBER(SEARCH("|"&amp;Q21&amp;"|",'5_ACOMPANHAMENTO'!$AC$3:$AC$4922)))+((R21&lt;&gt;"")*ISNUMBER(SEARCH("|"&amp;R21&amp;"|",'5_ACOMPANHAMENTO'!$AC$3:$AC$4922)))+((S21&lt;&gt;"")*ISNUMBER(SEARCH("|"&amp;S21&amp;"|",'5_ACOMPANHAMENTO'!$AC$3:$AC$4922)))+((T21&lt;&gt;"")*ISNUMBER(SEARCH("|"&amp;T21&amp;"|",'5_ACOMPANHAMENTO'!$AC$3:$AC$4922)))+((U21&lt;&gt;"")*ISNUMBER(SEARCH("|"&amp;U21&amp;"|",'5_ACOMPANHAMENTO'!$AC$3:$AC$4922)))+((V21&lt;&gt;"")*ISNUMBER(SEARCH("|"&amp;V21&amp;"|",'5_ACOMPANHAMENTO'!$AC$3:$AC$4922)))+((W21&lt;&gt;"")*ISNUMBER(SEARCH("|"&amp;W21&amp;"|",'5_ACOMPANHAMENTO'!$AC$3:$AC$4922)))+((X21&lt;&gt;"")*ISNUMBER(SEARCH("|"&amp;X21&amp;"|",'5_ACOMPANHAMENTO'!$AC$3:$AC$4922)))+((Y21&lt;&gt;"")*ISNUMBER(SEARCH("|"&amp;Y21&amp;"|",'5_ACOMPANHAMENTO'!$AC$3:$AC$4922)))+((Z21&lt;&gt;"")*ISNUMBER(SEARCH("|"&amp;Z21&amp;"|",'5_ACOMPANHAMENTO'!$AC$3:$AC$4922)))+((AA21&lt;&gt;"")*ISNUMBER(SEARCH("|"&amp;AA21&amp;"|",'5_ACOMPANHAMENTO'!$AC$3:$AC$4922)))+((AB21&lt;&gt;"")*ISNUMBER(SEARCH("|"&amp;AB21&amp;"|",'5_ACOMPANHAMENTO'!$AC$3:$AC$4922))))&gt;0)),'5_ACOMPANHAMENTO'!$O$3:$O$4922),0))</f>
        <v>816</v>
      </c>
      <c r="G21" s="7">
        <f t="shared" si="1"/>
        <v>0</v>
      </c>
      <c r="H21" s="1" t="str">
        <f t="shared" si="2"/>
        <v>10176|CARTONAGEM</v>
      </c>
      <c r="I21" s="1" t="str">
        <f t="shared" si="3"/>
        <v>10176</v>
      </c>
      <c r="J21" s="1" t="str">
        <f t="shared" si="4"/>
        <v/>
      </c>
      <c r="K21" s="1" t="str">
        <f t="shared" si="5"/>
        <v/>
      </c>
      <c r="L21" s="1" t="str">
        <f t="shared" si="6"/>
        <v/>
      </c>
      <c r="M21" s="1" t="str">
        <f t="shared" si="7"/>
        <v/>
      </c>
      <c r="N21" s="1" t="str">
        <f t="shared" si="8"/>
        <v/>
      </c>
      <c r="O21" s="1" t="str">
        <f t="shared" si="9"/>
        <v/>
      </c>
      <c r="P21" s="1" t="str">
        <f t="shared" si="10"/>
        <v/>
      </c>
      <c r="Q21" s="1" t="str">
        <f t="shared" si="11"/>
        <v/>
      </c>
      <c r="R21" s="1" t="str">
        <f t="shared" si="12"/>
        <v/>
      </c>
      <c r="S21" s="1" t="str">
        <f t="shared" si="13"/>
        <v/>
      </c>
      <c r="T21" s="1" t="str">
        <f t="shared" si="14"/>
        <v/>
      </c>
      <c r="U21" s="1" t="str">
        <f t="shared" si="15"/>
        <v/>
      </c>
      <c r="V21" s="1" t="str">
        <f t="shared" si="16"/>
        <v/>
      </c>
      <c r="W21" s="1" t="str">
        <f t="shared" si="17"/>
        <v/>
      </c>
      <c r="X21" s="1" t="str">
        <f t="shared" si="18"/>
        <v/>
      </c>
      <c r="Y21" s="1" t="str">
        <f t="shared" si="19"/>
        <v/>
      </c>
      <c r="Z21" s="1" t="str">
        <f t="shared" si="20"/>
        <v/>
      </c>
      <c r="AA21" s="1" t="str">
        <f t="shared" si="21"/>
        <v/>
      </c>
      <c r="AB21" s="1" t="str">
        <f t="shared" si="22"/>
        <v/>
      </c>
    </row>
    <row r="22" spans="1:28" ht="14.25" hidden="1" customHeight="1" x14ac:dyDescent="0.35">
      <c r="A22" s="4">
        <f>IF(OR($B22="",$C22=""),"",IFERROR(INDEX('5_ACOMPANHAMENTO'!$A$3:$A$4922,MATCH(1,INDEX(('5_ACOMPANHAMENTO'!$AD$3:$AD$4922=TRIM($C22&amp;""))*('5_ACOMPANHAMENTO'!$AC$3:$AC$4922&lt;&gt;"")*((((I22&lt;&gt;"")*ISNUMBER(SEARCH("|"&amp;I22&amp;"|",'5_ACOMPANHAMENTO'!$AC$3:$AC$4922)))+((J22&lt;&gt;"")*ISNUMBER(SEARCH("|"&amp;J22&amp;"|",'5_ACOMPANHAMENTO'!$AC$3:$AC$4922)))+((K22&lt;&gt;"")*ISNUMBER(SEARCH("|"&amp;K22&amp;"|",'5_ACOMPANHAMENTO'!$AC$3:$AC$4922)))+((L22&lt;&gt;"")*ISNUMBER(SEARCH("|"&amp;L22&amp;"|",'5_ACOMPANHAMENTO'!$AC$3:$AC$4922)))+((M22&lt;&gt;"")*ISNUMBER(SEARCH("|"&amp;M22&amp;"|",'5_ACOMPANHAMENTO'!$AC$3:$AC$4922)))+((N22&lt;&gt;"")*ISNUMBER(SEARCH("|"&amp;N22&amp;"|",'5_ACOMPANHAMENTO'!$AC$3:$AC$4922)))+((O22&lt;&gt;"")*ISNUMBER(SEARCH("|"&amp;O22&amp;"|",'5_ACOMPANHAMENTO'!$AC$3:$AC$4922)))+((P22&lt;&gt;"")*ISNUMBER(SEARCH("|"&amp;P22&amp;"|",'5_ACOMPANHAMENTO'!$AC$3:$AC$4922)))+((Q22&lt;&gt;"")*ISNUMBER(SEARCH("|"&amp;Q22&amp;"|",'5_ACOMPANHAMENTO'!$AC$3:$AC$4922)))+((R22&lt;&gt;"")*ISNUMBER(SEARCH("|"&amp;R22&amp;"|",'5_ACOMPANHAMENTO'!$AC$3:$AC$4922)))+((S22&lt;&gt;"")*ISNUMBER(SEARCH("|"&amp;S22&amp;"|",'5_ACOMPANHAMENTO'!$AC$3:$AC$4922)))+((T22&lt;&gt;"")*ISNUMBER(SEARCH("|"&amp;T22&amp;"|",'5_ACOMPANHAMENTO'!$AC$3:$AC$4922)))+((U22&lt;&gt;"")*ISNUMBER(SEARCH("|"&amp;U22&amp;"|",'5_ACOMPANHAMENTO'!$AC$3:$AC$4922)))+((V22&lt;&gt;"")*ISNUMBER(SEARCH("|"&amp;V22&amp;"|",'5_ACOMPANHAMENTO'!$AC$3:$AC$4922)))+((W22&lt;&gt;"")*ISNUMBER(SEARCH("|"&amp;W22&amp;"|",'5_ACOMPANHAMENTO'!$AC$3:$AC$4922)))+((X22&lt;&gt;"")*ISNUMBER(SEARCH("|"&amp;X22&amp;"|",'5_ACOMPANHAMENTO'!$AC$3:$AC$4922)))+((Y22&lt;&gt;"")*ISNUMBER(SEARCH("|"&amp;Y22&amp;"|",'5_ACOMPANHAMENTO'!$AC$3:$AC$4922)))+((Z22&lt;&gt;"")*ISNUMBER(SEARCH("|"&amp;Z22&amp;"|",'5_ACOMPANHAMENTO'!$AC$3:$AC$4922)))+((AA22&lt;&gt;"")*ISNUMBER(SEARCH("|"&amp;AA22&amp;"|",'5_ACOMPANHAMENTO'!$AC$3:$AC$4922)))+((AB22&lt;&gt;"")*ISNUMBER(SEARCH("|"&amp;AB22&amp;"|",'5_ACOMPANHAMENTO'!$AC$3:$AC$4922))))&gt;0),0),0)),""))</f>
        <v>46202</v>
      </c>
      <c r="B22" s="4">
        <v>10176</v>
      </c>
      <c r="C22" s="25" t="s">
        <v>64</v>
      </c>
      <c r="D22" s="4">
        <f>IF(OR($B22="",$C22=""),"",IFERROR(SUMPRODUCT(--(('5_ACOMPANHAMENTO'!$AD$3:$AD$4922=TRIM($C22&amp;""))*('5_ACOMPANHAMENTO'!$AC$3:$AC$4922&lt;&gt;"")*((((I22&lt;&gt;"")*ISNUMBER(SEARCH("|"&amp;I22&amp;"|",'5_ACOMPANHAMENTO'!$AC$3:$AC$4922)))+((J22&lt;&gt;"")*ISNUMBER(SEARCH("|"&amp;J22&amp;"|",'5_ACOMPANHAMENTO'!$AC$3:$AC$4922)))+((K22&lt;&gt;"")*ISNUMBER(SEARCH("|"&amp;K22&amp;"|",'5_ACOMPANHAMENTO'!$AC$3:$AC$4922)))+((L22&lt;&gt;"")*ISNUMBER(SEARCH("|"&amp;L22&amp;"|",'5_ACOMPANHAMENTO'!$AC$3:$AC$4922)))+((M22&lt;&gt;"")*ISNUMBER(SEARCH("|"&amp;M22&amp;"|",'5_ACOMPANHAMENTO'!$AC$3:$AC$4922)))+((N22&lt;&gt;"")*ISNUMBER(SEARCH("|"&amp;N22&amp;"|",'5_ACOMPANHAMENTO'!$AC$3:$AC$4922)))+((O22&lt;&gt;"")*ISNUMBER(SEARCH("|"&amp;O22&amp;"|",'5_ACOMPANHAMENTO'!$AC$3:$AC$4922)))+((P22&lt;&gt;"")*ISNUMBER(SEARCH("|"&amp;P22&amp;"|",'5_ACOMPANHAMENTO'!$AC$3:$AC$4922)))+((Q22&lt;&gt;"")*ISNUMBER(SEARCH("|"&amp;Q22&amp;"|",'5_ACOMPANHAMENTO'!$AC$3:$AC$4922)))+((R22&lt;&gt;"")*ISNUMBER(SEARCH("|"&amp;R22&amp;"|",'5_ACOMPANHAMENTO'!$AC$3:$AC$4922)))+((S22&lt;&gt;"")*ISNUMBER(SEARCH("|"&amp;S22&amp;"|",'5_ACOMPANHAMENTO'!$AC$3:$AC$4922)))+((T22&lt;&gt;"")*ISNUMBER(SEARCH("|"&amp;T22&amp;"|",'5_ACOMPANHAMENTO'!$AC$3:$AC$4922)))+((U22&lt;&gt;"")*ISNUMBER(SEARCH("|"&amp;U22&amp;"|",'5_ACOMPANHAMENTO'!$AC$3:$AC$4922)))+((V22&lt;&gt;"")*ISNUMBER(SEARCH("|"&amp;V22&amp;"|",'5_ACOMPANHAMENTO'!$AC$3:$AC$4922)))+((W22&lt;&gt;"")*ISNUMBER(SEARCH("|"&amp;W22&amp;"|",'5_ACOMPANHAMENTO'!$AC$3:$AC$4922)))+((X22&lt;&gt;"")*ISNUMBER(SEARCH("|"&amp;X22&amp;"|",'5_ACOMPANHAMENTO'!$AC$3:$AC$4922)))+((Y22&lt;&gt;"")*ISNUMBER(SEARCH("|"&amp;Y22&amp;"|",'5_ACOMPANHAMENTO'!$AC$3:$AC$4922)))+((Z22&lt;&gt;"")*ISNUMBER(SEARCH("|"&amp;Z22&amp;"|",'5_ACOMPANHAMENTO'!$AC$3:$AC$4922)))+((AA22&lt;&gt;"")*ISNUMBER(SEARCH("|"&amp;AA22&amp;"|",'5_ACOMPANHAMENTO'!$AC$3:$AC$4922)))+((AB22&lt;&gt;"")*ISNUMBER(SEARCH("|"&amp;AB22&amp;"|",'5_ACOMPANHAMENTO'!$AC$3:$AC$4922))))&gt;0)),'5_ACOMPANHAMENTO'!$J$3:$J$4922),0))</f>
        <v>454</v>
      </c>
      <c r="E22" s="4" t="str">
        <f t="shared" ca="1" si="0"/>
        <v>FINALIZADO</v>
      </c>
      <c r="F22" s="7">
        <f>IF(OR($B22="",$C22=""),"",IFERROR(SUMPRODUCT(--(('5_ACOMPANHAMENTO'!$AD$3:$AD$4922=TRIM($C22&amp;""))*('5_ACOMPANHAMENTO'!$AC$3:$AC$4922&lt;&gt;"")*((((I22&lt;&gt;"")*ISNUMBER(SEARCH("|"&amp;I22&amp;"|",'5_ACOMPANHAMENTO'!$AC$3:$AC$4922)))+((J22&lt;&gt;"")*ISNUMBER(SEARCH("|"&amp;J22&amp;"|",'5_ACOMPANHAMENTO'!$AC$3:$AC$4922)))+((K22&lt;&gt;"")*ISNUMBER(SEARCH("|"&amp;K22&amp;"|",'5_ACOMPANHAMENTO'!$AC$3:$AC$4922)))+((L22&lt;&gt;"")*ISNUMBER(SEARCH("|"&amp;L22&amp;"|",'5_ACOMPANHAMENTO'!$AC$3:$AC$4922)))+((M22&lt;&gt;"")*ISNUMBER(SEARCH("|"&amp;M22&amp;"|",'5_ACOMPANHAMENTO'!$AC$3:$AC$4922)))+((N22&lt;&gt;"")*ISNUMBER(SEARCH("|"&amp;N22&amp;"|",'5_ACOMPANHAMENTO'!$AC$3:$AC$4922)))+((O22&lt;&gt;"")*ISNUMBER(SEARCH("|"&amp;O22&amp;"|",'5_ACOMPANHAMENTO'!$AC$3:$AC$4922)))+((P22&lt;&gt;"")*ISNUMBER(SEARCH("|"&amp;P22&amp;"|",'5_ACOMPANHAMENTO'!$AC$3:$AC$4922)))+((Q22&lt;&gt;"")*ISNUMBER(SEARCH("|"&amp;Q22&amp;"|",'5_ACOMPANHAMENTO'!$AC$3:$AC$4922)))+((R22&lt;&gt;"")*ISNUMBER(SEARCH("|"&amp;R22&amp;"|",'5_ACOMPANHAMENTO'!$AC$3:$AC$4922)))+((S22&lt;&gt;"")*ISNUMBER(SEARCH("|"&amp;S22&amp;"|",'5_ACOMPANHAMENTO'!$AC$3:$AC$4922)))+((T22&lt;&gt;"")*ISNUMBER(SEARCH("|"&amp;T22&amp;"|",'5_ACOMPANHAMENTO'!$AC$3:$AC$4922)))+((U22&lt;&gt;"")*ISNUMBER(SEARCH("|"&amp;U22&amp;"|",'5_ACOMPANHAMENTO'!$AC$3:$AC$4922)))+((V22&lt;&gt;"")*ISNUMBER(SEARCH("|"&amp;V22&amp;"|",'5_ACOMPANHAMENTO'!$AC$3:$AC$4922)))+((W22&lt;&gt;"")*ISNUMBER(SEARCH("|"&amp;W22&amp;"|",'5_ACOMPANHAMENTO'!$AC$3:$AC$4922)))+((X22&lt;&gt;"")*ISNUMBER(SEARCH("|"&amp;X22&amp;"|",'5_ACOMPANHAMENTO'!$AC$3:$AC$4922)))+((Y22&lt;&gt;"")*ISNUMBER(SEARCH("|"&amp;Y22&amp;"|",'5_ACOMPANHAMENTO'!$AC$3:$AC$4922)))+((Z22&lt;&gt;"")*ISNUMBER(SEARCH("|"&amp;Z22&amp;"|",'5_ACOMPANHAMENTO'!$AC$3:$AC$4922)))+((AA22&lt;&gt;"")*ISNUMBER(SEARCH("|"&amp;AA22&amp;"|",'5_ACOMPANHAMENTO'!$AC$3:$AC$4922)))+((AB22&lt;&gt;"")*ISNUMBER(SEARCH("|"&amp;AB22&amp;"|",'5_ACOMPANHAMENTO'!$AC$3:$AC$4922))))&gt;0)),'5_ACOMPANHAMENTO'!$O$3:$O$4922),0))</f>
        <v>454</v>
      </c>
      <c r="G22" s="7">
        <f t="shared" si="1"/>
        <v>0</v>
      </c>
      <c r="H22" s="1" t="str">
        <f t="shared" si="2"/>
        <v>10176|EMBALAGEM</v>
      </c>
      <c r="I22" s="1" t="str">
        <f t="shared" si="3"/>
        <v>10176</v>
      </c>
      <c r="J22" s="1" t="str">
        <f t="shared" si="4"/>
        <v/>
      </c>
      <c r="K22" s="1" t="str">
        <f t="shared" si="5"/>
        <v/>
      </c>
      <c r="L22" s="1" t="str">
        <f t="shared" si="6"/>
        <v/>
      </c>
      <c r="M22" s="1" t="str">
        <f t="shared" si="7"/>
        <v/>
      </c>
      <c r="N22" s="1" t="str">
        <f t="shared" si="8"/>
        <v/>
      </c>
      <c r="O22" s="1" t="str">
        <f t="shared" si="9"/>
        <v/>
      </c>
      <c r="P22" s="1" t="str">
        <f t="shared" si="10"/>
        <v/>
      </c>
      <c r="Q22" s="1" t="str">
        <f t="shared" si="11"/>
        <v/>
      </c>
      <c r="R22" s="1" t="str">
        <f t="shared" si="12"/>
        <v/>
      </c>
      <c r="S22" s="1" t="str">
        <f t="shared" si="13"/>
        <v/>
      </c>
      <c r="T22" s="1" t="str">
        <f t="shared" si="14"/>
        <v/>
      </c>
      <c r="U22" s="1" t="str">
        <f t="shared" si="15"/>
        <v/>
      </c>
      <c r="V22" s="1" t="str">
        <f t="shared" si="16"/>
        <v/>
      </c>
      <c r="W22" s="1" t="str">
        <f t="shared" si="17"/>
        <v/>
      </c>
      <c r="X22" s="1" t="str">
        <f t="shared" si="18"/>
        <v/>
      </c>
      <c r="Y22" s="1" t="str">
        <f t="shared" si="19"/>
        <v/>
      </c>
      <c r="Z22" s="1" t="str">
        <f t="shared" si="20"/>
        <v/>
      </c>
      <c r="AA22" s="1" t="str">
        <f t="shared" si="21"/>
        <v/>
      </c>
      <c r="AB22" s="1" t="str">
        <f t="shared" si="22"/>
        <v/>
      </c>
    </row>
    <row r="23" spans="1:28" ht="14.25" hidden="1" customHeight="1" x14ac:dyDescent="0.35">
      <c r="A23" s="4" t="str">
        <f>IF(OR($B23="",$C23=""),"",IFERROR(INDEX('5_ACOMPANHAMENTO'!$A$3:$A$4922,MATCH(1,INDEX(('5_ACOMPANHAMENTO'!$AD$3:$AD$4922=TRIM($C23&amp;""))*('5_ACOMPANHAMENTO'!$AC$3:$AC$4922&lt;&gt;"")*((((I23&lt;&gt;"")*ISNUMBER(SEARCH("|"&amp;I23&amp;"|",'5_ACOMPANHAMENTO'!$AC$3:$AC$4922)))+((J23&lt;&gt;"")*ISNUMBER(SEARCH("|"&amp;J23&amp;"|",'5_ACOMPANHAMENTO'!$AC$3:$AC$4922)))+((K23&lt;&gt;"")*ISNUMBER(SEARCH("|"&amp;K23&amp;"|",'5_ACOMPANHAMENTO'!$AC$3:$AC$4922)))+((L23&lt;&gt;"")*ISNUMBER(SEARCH("|"&amp;L23&amp;"|",'5_ACOMPANHAMENTO'!$AC$3:$AC$4922)))+((M23&lt;&gt;"")*ISNUMBER(SEARCH("|"&amp;M23&amp;"|",'5_ACOMPANHAMENTO'!$AC$3:$AC$4922)))+((N23&lt;&gt;"")*ISNUMBER(SEARCH("|"&amp;N23&amp;"|",'5_ACOMPANHAMENTO'!$AC$3:$AC$4922)))+((O23&lt;&gt;"")*ISNUMBER(SEARCH("|"&amp;O23&amp;"|",'5_ACOMPANHAMENTO'!$AC$3:$AC$4922)))+((P23&lt;&gt;"")*ISNUMBER(SEARCH("|"&amp;P23&amp;"|",'5_ACOMPANHAMENTO'!$AC$3:$AC$4922)))+((Q23&lt;&gt;"")*ISNUMBER(SEARCH("|"&amp;Q23&amp;"|",'5_ACOMPANHAMENTO'!$AC$3:$AC$4922)))+((R23&lt;&gt;"")*ISNUMBER(SEARCH("|"&amp;R23&amp;"|",'5_ACOMPANHAMENTO'!$AC$3:$AC$4922)))+((S23&lt;&gt;"")*ISNUMBER(SEARCH("|"&amp;S23&amp;"|",'5_ACOMPANHAMENTO'!$AC$3:$AC$4922)))+((T23&lt;&gt;"")*ISNUMBER(SEARCH("|"&amp;T23&amp;"|",'5_ACOMPANHAMENTO'!$AC$3:$AC$4922)))+((U23&lt;&gt;"")*ISNUMBER(SEARCH("|"&amp;U23&amp;"|",'5_ACOMPANHAMENTO'!$AC$3:$AC$4922)))+((V23&lt;&gt;"")*ISNUMBER(SEARCH("|"&amp;V23&amp;"|",'5_ACOMPANHAMENTO'!$AC$3:$AC$4922)))+((W23&lt;&gt;"")*ISNUMBER(SEARCH("|"&amp;W23&amp;"|",'5_ACOMPANHAMENTO'!$AC$3:$AC$4922)))+((X23&lt;&gt;"")*ISNUMBER(SEARCH("|"&amp;X23&amp;"|",'5_ACOMPANHAMENTO'!$AC$3:$AC$4922)))+((Y23&lt;&gt;"")*ISNUMBER(SEARCH("|"&amp;Y23&amp;"|",'5_ACOMPANHAMENTO'!$AC$3:$AC$4922)))+((Z23&lt;&gt;"")*ISNUMBER(SEARCH("|"&amp;Z23&amp;"|",'5_ACOMPANHAMENTO'!$AC$3:$AC$4922)))+((AA23&lt;&gt;"")*ISNUMBER(SEARCH("|"&amp;AA23&amp;"|",'5_ACOMPANHAMENTO'!$AC$3:$AC$4922)))+((AB23&lt;&gt;"")*ISNUMBER(SEARCH("|"&amp;AB23&amp;"|",'5_ACOMPANHAMENTO'!$AC$3:$AC$4922))))&gt;0),0),0)),""))</f>
        <v/>
      </c>
      <c r="B23" s="4">
        <v>10176</v>
      </c>
      <c r="C23" s="4" t="s">
        <v>3043</v>
      </c>
      <c r="D23" s="4">
        <f>IF(OR($B23="",$C23=""),"",IFERROR(SUMPRODUCT(--(('5_ACOMPANHAMENTO'!$AD$3:$AD$4922=TRIM($C23&amp;""))*('5_ACOMPANHAMENTO'!$AC$3:$AC$4922&lt;&gt;"")*((((I23&lt;&gt;"")*ISNUMBER(SEARCH("|"&amp;I23&amp;"|",'5_ACOMPANHAMENTO'!$AC$3:$AC$4922)))+((J23&lt;&gt;"")*ISNUMBER(SEARCH("|"&amp;J23&amp;"|",'5_ACOMPANHAMENTO'!$AC$3:$AC$4922)))+((K23&lt;&gt;"")*ISNUMBER(SEARCH("|"&amp;K23&amp;"|",'5_ACOMPANHAMENTO'!$AC$3:$AC$4922)))+((L23&lt;&gt;"")*ISNUMBER(SEARCH("|"&amp;L23&amp;"|",'5_ACOMPANHAMENTO'!$AC$3:$AC$4922)))+((M23&lt;&gt;"")*ISNUMBER(SEARCH("|"&amp;M23&amp;"|",'5_ACOMPANHAMENTO'!$AC$3:$AC$4922)))+((N23&lt;&gt;"")*ISNUMBER(SEARCH("|"&amp;N23&amp;"|",'5_ACOMPANHAMENTO'!$AC$3:$AC$4922)))+((O23&lt;&gt;"")*ISNUMBER(SEARCH("|"&amp;O23&amp;"|",'5_ACOMPANHAMENTO'!$AC$3:$AC$4922)))+((P23&lt;&gt;"")*ISNUMBER(SEARCH("|"&amp;P23&amp;"|",'5_ACOMPANHAMENTO'!$AC$3:$AC$4922)))+((Q23&lt;&gt;"")*ISNUMBER(SEARCH("|"&amp;Q23&amp;"|",'5_ACOMPANHAMENTO'!$AC$3:$AC$4922)))+((R23&lt;&gt;"")*ISNUMBER(SEARCH("|"&amp;R23&amp;"|",'5_ACOMPANHAMENTO'!$AC$3:$AC$4922)))+((S23&lt;&gt;"")*ISNUMBER(SEARCH("|"&amp;S23&amp;"|",'5_ACOMPANHAMENTO'!$AC$3:$AC$4922)))+((T23&lt;&gt;"")*ISNUMBER(SEARCH("|"&amp;T23&amp;"|",'5_ACOMPANHAMENTO'!$AC$3:$AC$4922)))+((U23&lt;&gt;"")*ISNUMBER(SEARCH("|"&amp;U23&amp;"|",'5_ACOMPANHAMENTO'!$AC$3:$AC$4922)))+((V23&lt;&gt;"")*ISNUMBER(SEARCH("|"&amp;V23&amp;"|",'5_ACOMPANHAMENTO'!$AC$3:$AC$4922)))+((W23&lt;&gt;"")*ISNUMBER(SEARCH("|"&amp;W23&amp;"|",'5_ACOMPANHAMENTO'!$AC$3:$AC$4922)))+((X23&lt;&gt;"")*ISNUMBER(SEARCH("|"&amp;X23&amp;"|",'5_ACOMPANHAMENTO'!$AC$3:$AC$4922)))+((Y23&lt;&gt;"")*ISNUMBER(SEARCH("|"&amp;Y23&amp;"|",'5_ACOMPANHAMENTO'!$AC$3:$AC$4922)))+((Z23&lt;&gt;"")*ISNUMBER(SEARCH("|"&amp;Z23&amp;"|",'5_ACOMPANHAMENTO'!$AC$3:$AC$4922)))+((AA23&lt;&gt;"")*ISNUMBER(SEARCH("|"&amp;AA23&amp;"|",'5_ACOMPANHAMENTO'!$AC$3:$AC$4922)))+((AB23&lt;&gt;"")*ISNUMBER(SEARCH("|"&amp;AB23&amp;"|",'5_ACOMPANHAMENTO'!$AC$3:$AC$4922))))&gt;0)),'5_ACOMPANHAMENTO'!$J$3:$J$4922),0))</f>
        <v>0</v>
      </c>
      <c r="E23" s="4" t="str">
        <f t="shared" ca="1" si="0"/>
        <v>FINALIZADO</v>
      </c>
      <c r="F23" s="7">
        <f>IF(OR($B23="",$C23=""),"",IFERROR(SUMPRODUCT(--(('5_ACOMPANHAMENTO'!$AD$3:$AD$4922=TRIM($C23&amp;""))*('5_ACOMPANHAMENTO'!$AC$3:$AC$4922&lt;&gt;"")*((((I23&lt;&gt;"")*ISNUMBER(SEARCH("|"&amp;I23&amp;"|",'5_ACOMPANHAMENTO'!$AC$3:$AC$4922)))+((J23&lt;&gt;"")*ISNUMBER(SEARCH("|"&amp;J23&amp;"|",'5_ACOMPANHAMENTO'!$AC$3:$AC$4922)))+((K23&lt;&gt;"")*ISNUMBER(SEARCH("|"&amp;K23&amp;"|",'5_ACOMPANHAMENTO'!$AC$3:$AC$4922)))+((L23&lt;&gt;"")*ISNUMBER(SEARCH("|"&amp;L23&amp;"|",'5_ACOMPANHAMENTO'!$AC$3:$AC$4922)))+((M23&lt;&gt;"")*ISNUMBER(SEARCH("|"&amp;M23&amp;"|",'5_ACOMPANHAMENTO'!$AC$3:$AC$4922)))+((N23&lt;&gt;"")*ISNUMBER(SEARCH("|"&amp;N23&amp;"|",'5_ACOMPANHAMENTO'!$AC$3:$AC$4922)))+((O23&lt;&gt;"")*ISNUMBER(SEARCH("|"&amp;O23&amp;"|",'5_ACOMPANHAMENTO'!$AC$3:$AC$4922)))+((P23&lt;&gt;"")*ISNUMBER(SEARCH("|"&amp;P23&amp;"|",'5_ACOMPANHAMENTO'!$AC$3:$AC$4922)))+((Q23&lt;&gt;"")*ISNUMBER(SEARCH("|"&amp;Q23&amp;"|",'5_ACOMPANHAMENTO'!$AC$3:$AC$4922)))+((R23&lt;&gt;"")*ISNUMBER(SEARCH("|"&amp;R23&amp;"|",'5_ACOMPANHAMENTO'!$AC$3:$AC$4922)))+((S23&lt;&gt;"")*ISNUMBER(SEARCH("|"&amp;S23&amp;"|",'5_ACOMPANHAMENTO'!$AC$3:$AC$4922)))+((T23&lt;&gt;"")*ISNUMBER(SEARCH("|"&amp;T23&amp;"|",'5_ACOMPANHAMENTO'!$AC$3:$AC$4922)))+((U23&lt;&gt;"")*ISNUMBER(SEARCH("|"&amp;U23&amp;"|",'5_ACOMPANHAMENTO'!$AC$3:$AC$4922)))+((V23&lt;&gt;"")*ISNUMBER(SEARCH("|"&amp;V23&amp;"|",'5_ACOMPANHAMENTO'!$AC$3:$AC$4922)))+((W23&lt;&gt;"")*ISNUMBER(SEARCH("|"&amp;W23&amp;"|",'5_ACOMPANHAMENTO'!$AC$3:$AC$4922)))+((X23&lt;&gt;"")*ISNUMBER(SEARCH("|"&amp;X23&amp;"|",'5_ACOMPANHAMENTO'!$AC$3:$AC$4922)))+((Y23&lt;&gt;"")*ISNUMBER(SEARCH("|"&amp;Y23&amp;"|",'5_ACOMPANHAMENTO'!$AC$3:$AC$4922)))+((Z23&lt;&gt;"")*ISNUMBER(SEARCH("|"&amp;Z23&amp;"|",'5_ACOMPANHAMENTO'!$AC$3:$AC$4922)))+((AA23&lt;&gt;"")*ISNUMBER(SEARCH("|"&amp;AA23&amp;"|",'5_ACOMPANHAMENTO'!$AC$3:$AC$4922)))+((AB23&lt;&gt;"")*ISNUMBER(SEARCH("|"&amp;AB23&amp;"|",'5_ACOMPANHAMENTO'!$AC$3:$AC$4922))))&gt;0)),'5_ACOMPANHAMENTO'!$O$3:$O$4922),0))</f>
        <v>0</v>
      </c>
      <c r="G23" s="7">
        <f t="shared" si="1"/>
        <v>0</v>
      </c>
      <c r="H23" s="1" t="str">
        <f t="shared" si="2"/>
        <v>10176|VIDRO</v>
      </c>
      <c r="I23" s="1" t="str">
        <f t="shared" si="3"/>
        <v>10176</v>
      </c>
      <c r="J23" s="1" t="str">
        <f t="shared" si="4"/>
        <v/>
      </c>
      <c r="K23" s="1" t="str">
        <f t="shared" si="5"/>
        <v/>
      </c>
      <c r="L23" s="1" t="str">
        <f t="shared" si="6"/>
        <v/>
      </c>
      <c r="M23" s="1" t="str">
        <f t="shared" si="7"/>
        <v/>
      </c>
      <c r="N23" s="1" t="str">
        <f t="shared" si="8"/>
        <v/>
      </c>
      <c r="O23" s="1" t="str">
        <f t="shared" si="9"/>
        <v/>
      </c>
      <c r="P23" s="1" t="str">
        <f t="shared" si="10"/>
        <v/>
      </c>
      <c r="Q23" s="1" t="str">
        <f t="shared" si="11"/>
        <v/>
      </c>
      <c r="R23" s="1" t="str">
        <f t="shared" si="12"/>
        <v/>
      </c>
      <c r="S23" s="1" t="str">
        <f t="shared" si="13"/>
        <v/>
      </c>
      <c r="T23" s="1" t="str">
        <f t="shared" si="14"/>
        <v/>
      </c>
      <c r="U23" s="1" t="str">
        <f t="shared" si="15"/>
        <v/>
      </c>
      <c r="V23" s="1" t="str">
        <f t="shared" si="16"/>
        <v/>
      </c>
      <c r="W23" s="1" t="str">
        <f t="shared" si="17"/>
        <v/>
      </c>
      <c r="X23" s="1" t="str">
        <f t="shared" si="18"/>
        <v/>
      </c>
      <c r="Y23" s="1" t="str">
        <f t="shared" si="19"/>
        <v/>
      </c>
      <c r="Z23" s="1" t="str">
        <f t="shared" si="20"/>
        <v/>
      </c>
      <c r="AA23" s="1" t="str">
        <f t="shared" si="21"/>
        <v/>
      </c>
      <c r="AB23" s="1" t="str">
        <f t="shared" si="22"/>
        <v/>
      </c>
    </row>
    <row r="24" spans="1:28" ht="14.25" hidden="1" customHeight="1" x14ac:dyDescent="0.35">
      <c r="A24" s="4">
        <f>IF(OR($B24="",$C24=""),"",IFERROR(INDEX('5_ACOMPANHAMENTO'!$A$3:$A$4922,MATCH(1,INDEX(('5_ACOMPANHAMENTO'!$AD$3:$AD$4922=TRIM($C24&amp;""))*('5_ACOMPANHAMENTO'!$AC$3:$AC$4922&lt;&gt;"")*((((I24&lt;&gt;"")*ISNUMBER(SEARCH("|"&amp;I24&amp;"|",'5_ACOMPANHAMENTO'!$AC$3:$AC$4922)))+((J24&lt;&gt;"")*ISNUMBER(SEARCH("|"&amp;J24&amp;"|",'5_ACOMPANHAMENTO'!$AC$3:$AC$4922)))+((K24&lt;&gt;"")*ISNUMBER(SEARCH("|"&amp;K24&amp;"|",'5_ACOMPANHAMENTO'!$AC$3:$AC$4922)))+((L24&lt;&gt;"")*ISNUMBER(SEARCH("|"&amp;L24&amp;"|",'5_ACOMPANHAMENTO'!$AC$3:$AC$4922)))+((M24&lt;&gt;"")*ISNUMBER(SEARCH("|"&amp;M24&amp;"|",'5_ACOMPANHAMENTO'!$AC$3:$AC$4922)))+((N24&lt;&gt;"")*ISNUMBER(SEARCH("|"&amp;N24&amp;"|",'5_ACOMPANHAMENTO'!$AC$3:$AC$4922)))+((O24&lt;&gt;"")*ISNUMBER(SEARCH("|"&amp;O24&amp;"|",'5_ACOMPANHAMENTO'!$AC$3:$AC$4922)))+((P24&lt;&gt;"")*ISNUMBER(SEARCH("|"&amp;P24&amp;"|",'5_ACOMPANHAMENTO'!$AC$3:$AC$4922)))+((Q24&lt;&gt;"")*ISNUMBER(SEARCH("|"&amp;Q24&amp;"|",'5_ACOMPANHAMENTO'!$AC$3:$AC$4922)))+((R24&lt;&gt;"")*ISNUMBER(SEARCH("|"&amp;R24&amp;"|",'5_ACOMPANHAMENTO'!$AC$3:$AC$4922)))+((S24&lt;&gt;"")*ISNUMBER(SEARCH("|"&amp;S24&amp;"|",'5_ACOMPANHAMENTO'!$AC$3:$AC$4922)))+((T24&lt;&gt;"")*ISNUMBER(SEARCH("|"&amp;T24&amp;"|",'5_ACOMPANHAMENTO'!$AC$3:$AC$4922)))+((U24&lt;&gt;"")*ISNUMBER(SEARCH("|"&amp;U24&amp;"|",'5_ACOMPANHAMENTO'!$AC$3:$AC$4922)))+((V24&lt;&gt;"")*ISNUMBER(SEARCH("|"&amp;V24&amp;"|",'5_ACOMPANHAMENTO'!$AC$3:$AC$4922)))+((W24&lt;&gt;"")*ISNUMBER(SEARCH("|"&amp;W24&amp;"|",'5_ACOMPANHAMENTO'!$AC$3:$AC$4922)))+((X24&lt;&gt;"")*ISNUMBER(SEARCH("|"&amp;X24&amp;"|",'5_ACOMPANHAMENTO'!$AC$3:$AC$4922)))+((Y24&lt;&gt;"")*ISNUMBER(SEARCH("|"&amp;Y24&amp;"|",'5_ACOMPANHAMENTO'!$AC$3:$AC$4922)))+((Z24&lt;&gt;"")*ISNUMBER(SEARCH("|"&amp;Z24&amp;"|",'5_ACOMPANHAMENTO'!$AC$3:$AC$4922)))+((AA24&lt;&gt;"")*ISNUMBER(SEARCH("|"&amp;AA24&amp;"|",'5_ACOMPANHAMENTO'!$AC$3:$AC$4922)))+((AB24&lt;&gt;"")*ISNUMBER(SEARCH("|"&amp;AB24&amp;"|",'5_ACOMPANHAMENTO'!$AC$3:$AC$4922))))&gt;0),0),0)),""))</f>
        <v>46197</v>
      </c>
      <c r="B24" s="4">
        <v>10176</v>
      </c>
      <c r="C24" s="4" t="s">
        <v>3044</v>
      </c>
      <c r="D24" s="4">
        <f>IF(OR($B24="",$C24=""),"",IFERROR(SUMPRODUCT(--(('5_ACOMPANHAMENTO'!$AD$3:$AD$4922=TRIM($C24&amp;""))*('5_ACOMPANHAMENTO'!$AC$3:$AC$4922&lt;&gt;"")*((((I24&lt;&gt;"")*ISNUMBER(SEARCH("|"&amp;I24&amp;"|",'5_ACOMPANHAMENTO'!$AC$3:$AC$4922)))+((J24&lt;&gt;"")*ISNUMBER(SEARCH("|"&amp;J24&amp;"|",'5_ACOMPANHAMENTO'!$AC$3:$AC$4922)))+((K24&lt;&gt;"")*ISNUMBER(SEARCH("|"&amp;K24&amp;"|",'5_ACOMPANHAMENTO'!$AC$3:$AC$4922)))+((L24&lt;&gt;"")*ISNUMBER(SEARCH("|"&amp;L24&amp;"|",'5_ACOMPANHAMENTO'!$AC$3:$AC$4922)))+((M24&lt;&gt;"")*ISNUMBER(SEARCH("|"&amp;M24&amp;"|",'5_ACOMPANHAMENTO'!$AC$3:$AC$4922)))+((N24&lt;&gt;"")*ISNUMBER(SEARCH("|"&amp;N24&amp;"|",'5_ACOMPANHAMENTO'!$AC$3:$AC$4922)))+((O24&lt;&gt;"")*ISNUMBER(SEARCH("|"&amp;O24&amp;"|",'5_ACOMPANHAMENTO'!$AC$3:$AC$4922)))+((P24&lt;&gt;"")*ISNUMBER(SEARCH("|"&amp;P24&amp;"|",'5_ACOMPANHAMENTO'!$AC$3:$AC$4922)))+((Q24&lt;&gt;"")*ISNUMBER(SEARCH("|"&amp;Q24&amp;"|",'5_ACOMPANHAMENTO'!$AC$3:$AC$4922)))+((R24&lt;&gt;"")*ISNUMBER(SEARCH("|"&amp;R24&amp;"|",'5_ACOMPANHAMENTO'!$AC$3:$AC$4922)))+((S24&lt;&gt;"")*ISNUMBER(SEARCH("|"&amp;S24&amp;"|",'5_ACOMPANHAMENTO'!$AC$3:$AC$4922)))+((T24&lt;&gt;"")*ISNUMBER(SEARCH("|"&amp;T24&amp;"|",'5_ACOMPANHAMENTO'!$AC$3:$AC$4922)))+((U24&lt;&gt;"")*ISNUMBER(SEARCH("|"&amp;U24&amp;"|",'5_ACOMPANHAMENTO'!$AC$3:$AC$4922)))+((V24&lt;&gt;"")*ISNUMBER(SEARCH("|"&amp;V24&amp;"|",'5_ACOMPANHAMENTO'!$AC$3:$AC$4922)))+((W24&lt;&gt;"")*ISNUMBER(SEARCH("|"&amp;W24&amp;"|",'5_ACOMPANHAMENTO'!$AC$3:$AC$4922)))+((X24&lt;&gt;"")*ISNUMBER(SEARCH("|"&amp;X24&amp;"|",'5_ACOMPANHAMENTO'!$AC$3:$AC$4922)))+((Y24&lt;&gt;"")*ISNUMBER(SEARCH("|"&amp;Y24&amp;"|",'5_ACOMPANHAMENTO'!$AC$3:$AC$4922)))+((Z24&lt;&gt;"")*ISNUMBER(SEARCH("|"&amp;Z24&amp;"|",'5_ACOMPANHAMENTO'!$AC$3:$AC$4922)))+((AA24&lt;&gt;"")*ISNUMBER(SEARCH("|"&amp;AA24&amp;"|",'5_ACOMPANHAMENTO'!$AC$3:$AC$4922)))+((AB24&lt;&gt;"")*ISNUMBER(SEARCH("|"&amp;AB24&amp;"|",'5_ACOMPANHAMENTO'!$AC$3:$AC$4922))))&gt;0)),'5_ACOMPANHAMENTO'!$J$3:$J$4922),0))</f>
        <v>268</v>
      </c>
      <c r="E24" s="4" t="str">
        <f t="shared" ca="1" si="0"/>
        <v>FINALIZADO</v>
      </c>
      <c r="F24" s="7">
        <f>IF(OR($B24="",$C24=""),"",IFERROR(SUMPRODUCT(--(('5_ACOMPANHAMENTO'!$AD$3:$AD$4922=TRIM($C24&amp;""))*('5_ACOMPANHAMENTO'!$AC$3:$AC$4922&lt;&gt;"")*((((I24&lt;&gt;"")*ISNUMBER(SEARCH("|"&amp;I24&amp;"|",'5_ACOMPANHAMENTO'!$AC$3:$AC$4922)))+((J24&lt;&gt;"")*ISNUMBER(SEARCH("|"&amp;J24&amp;"|",'5_ACOMPANHAMENTO'!$AC$3:$AC$4922)))+((K24&lt;&gt;"")*ISNUMBER(SEARCH("|"&amp;K24&amp;"|",'5_ACOMPANHAMENTO'!$AC$3:$AC$4922)))+((L24&lt;&gt;"")*ISNUMBER(SEARCH("|"&amp;L24&amp;"|",'5_ACOMPANHAMENTO'!$AC$3:$AC$4922)))+((M24&lt;&gt;"")*ISNUMBER(SEARCH("|"&amp;M24&amp;"|",'5_ACOMPANHAMENTO'!$AC$3:$AC$4922)))+((N24&lt;&gt;"")*ISNUMBER(SEARCH("|"&amp;N24&amp;"|",'5_ACOMPANHAMENTO'!$AC$3:$AC$4922)))+((O24&lt;&gt;"")*ISNUMBER(SEARCH("|"&amp;O24&amp;"|",'5_ACOMPANHAMENTO'!$AC$3:$AC$4922)))+((P24&lt;&gt;"")*ISNUMBER(SEARCH("|"&amp;P24&amp;"|",'5_ACOMPANHAMENTO'!$AC$3:$AC$4922)))+((Q24&lt;&gt;"")*ISNUMBER(SEARCH("|"&amp;Q24&amp;"|",'5_ACOMPANHAMENTO'!$AC$3:$AC$4922)))+((R24&lt;&gt;"")*ISNUMBER(SEARCH("|"&amp;R24&amp;"|",'5_ACOMPANHAMENTO'!$AC$3:$AC$4922)))+((S24&lt;&gt;"")*ISNUMBER(SEARCH("|"&amp;S24&amp;"|",'5_ACOMPANHAMENTO'!$AC$3:$AC$4922)))+((T24&lt;&gt;"")*ISNUMBER(SEARCH("|"&amp;T24&amp;"|",'5_ACOMPANHAMENTO'!$AC$3:$AC$4922)))+((U24&lt;&gt;"")*ISNUMBER(SEARCH("|"&amp;U24&amp;"|",'5_ACOMPANHAMENTO'!$AC$3:$AC$4922)))+((V24&lt;&gt;"")*ISNUMBER(SEARCH("|"&amp;V24&amp;"|",'5_ACOMPANHAMENTO'!$AC$3:$AC$4922)))+((W24&lt;&gt;"")*ISNUMBER(SEARCH("|"&amp;W24&amp;"|",'5_ACOMPANHAMENTO'!$AC$3:$AC$4922)))+((X24&lt;&gt;"")*ISNUMBER(SEARCH("|"&amp;X24&amp;"|",'5_ACOMPANHAMENTO'!$AC$3:$AC$4922)))+((Y24&lt;&gt;"")*ISNUMBER(SEARCH("|"&amp;Y24&amp;"|",'5_ACOMPANHAMENTO'!$AC$3:$AC$4922)))+((Z24&lt;&gt;"")*ISNUMBER(SEARCH("|"&amp;Z24&amp;"|",'5_ACOMPANHAMENTO'!$AC$3:$AC$4922)))+((AA24&lt;&gt;"")*ISNUMBER(SEARCH("|"&amp;AA24&amp;"|",'5_ACOMPANHAMENTO'!$AC$3:$AC$4922)))+((AB24&lt;&gt;"")*ISNUMBER(SEARCH("|"&amp;AB24&amp;"|",'5_ACOMPANHAMENTO'!$AC$3:$AC$4922))))&gt;0)),'5_ACOMPANHAMENTO'!$O$3:$O$4922),0))</f>
        <v>268</v>
      </c>
      <c r="G24" s="7">
        <f t="shared" si="1"/>
        <v>0</v>
      </c>
      <c r="H24" s="1" t="str">
        <f t="shared" si="2"/>
        <v>10176|COSTURA</v>
      </c>
      <c r="I24" s="1" t="str">
        <f t="shared" si="3"/>
        <v>10176</v>
      </c>
      <c r="J24" s="1" t="str">
        <f t="shared" si="4"/>
        <v/>
      </c>
      <c r="K24" s="1" t="str">
        <f t="shared" si="5"/>
        <v/>
      </c>
      <c r="L24" s="1" t="str">
        <f t="shared" si="6"/>
        <v/>
      </c>
      <c r="M24" s="1" t="str">
        <f t="shared" si="7"/>
        <v/>
      </c>
      <c r="N24" s="1" t="str">
        <f t="shared" si="8"/>
        <v/>
      </c>
      <c r="O24" s="1" t="str">
        <f t="shared" si="9"/>
        <v/>
      </c>
      <c r="P24" s="1" t="str">
        <f t="shared" si="10"/>
        <v/>
      </c>
      <c r="Q24" s="1" t="str">
        <f t="shared" si="11"/>
        <v/>
      </c>
      <c r="R24" s="1" t="str">
        <f t="shared" si="12"/>
        <v/>
      </c>
      <c r="S24" s="1" t="str">
        <f t="shared" si="13"/>
        <v/>
      </c>
      <c r="T24" s="1" t="str">
        <f t="shared" si="14"/>
        <v/>
      </c>
      <c r="U24" s="1" t="str">
        <f t="shared" si="15"/>
        <v/>
      </c>
      <c r="V24" s="1" t="str">
        <f t="shared" si="16"/>
        <v/>
      </c>
      <c r="W24" s="1" t="str">
        <f t="shared" si="17"/>
        <v/>
      </c>
      <c r="X24" s="1" t="str">
        <f t="shared" si="18"/>
        <v/>
      </c>
      <c r="Y24" s="1" t="str">
        <f t="shared" si="19"/>
        <v/>
      </c>
      <c r="Z24" s="1" t="str">
        <f t="shared" si="20"/>
        <v/>
      </c>
      <c r="AA24" s="1" t="str">
        <f t="shared" si="21"/>
        <v/>
      </c>
      <c r="AB24" s="1" t="str">
        <f t="shared" si="22"/>
        <v/>
      </c>
    </row>
    <row r="25" spans="1:28" ht="14.25" hidden="1" customHeight="1" x14ac:dyDescent="0.35">
      <c r="A25" s="4">
        <f>IF(OR($B25="",$C25=""),"",IFERROR(INDEX('5_ACOMPANHAMENTO'!$A$3:$A$4922,MATCH(1,INDEX(('5_ACOMPANHAMENTO'!$AD$3:$AD$4922=TRIM($C25&amp;""))*('5_ACOMPANHAMENTO'!$AC$3:$AC$4922&lt;&gt;"")*((((I25&lt;&gt;"")*ISNUMBER(SEARCH("|"&amp;I25&amp;"|",'5_ACOMPANHAMENTO'!$AC$3:$AC$4922)))+((J25&lt;&gt;"")*ISNUMBER(SEARCH("|"&amp;J25&amp;"|",'5_ACOMPANHAMENTO'!$AC$3:$AC$4922)))+((K25&lt;&gt;"")*ISNUMBER(SEARCH("|"&amp;K25&amp;"|",'5_ACOMPANHAMENTO'!$AC$3:$AC$4922)))+((L25&lt;&gt;"")*ISNUMBER(SEARCH("|"&amp;L25&amp;"|",'5_ACOMPANHAMENTO'!$AC$3:$AC$4922)))+((M25&lt;&gt;"")*ISNUMBER(SEARCH("|"&amp;M25&amp;"|",'5_ACOMPANHAMENTO'!$AC$3:$AC$4922)))+((N25&lt;&gt;"")*ISNUMBER(SEARCH("|"&amp;N25&amp;"|",'5_ACOMPANHAMENTO'!$AC$3:$AC$4922)))+((O25&lt;&gt;"")*ISNUMBER(SEARCH("|"&amp;O25&amp;"|",'5_ACOMPANHAMENTO'!$AC$3:$AC$4922)))+((P25&lt;&gt;"")*ISNUMBER(SEARCH("|"&amp;P25&amp;"|",'5_ACOMPANHAMENTO'!$AC$3:$AC$4922)))+((Q25&lt;&gt;"")*ISNUMBER(SEARCH("|"&amp;Q25&amp;"|",'5_ACOMPANHAMENTO'!$AC$3:$AC$4922)))+((R25&lt;&gt;"")*ISNUMBER(SEARCH("|"&amp;R25&amp;"|",'5_ACOMPANHAMENTO'!$AC$3:$AC$4922)))+((S25&lt;&gt;"")*ISNUMBER(SEARCH("|"&amp;S25&amp;"|",'5_ACOMPANHAMENTO'!$AC$3:$AC$4922)))+((T25&lt;&gt;"")*ISNUMBER(SEARCH("|"&amp;T25&amp;"|",'5_ACOMPANHAMENTO'!$AC$3:$AC$4922)))+((U25&lt;&gt;"")*ISNUMBER(SEARCH("|"&amp;U25&amp;"|",'5_ACOMPANHAMENTO'!$AC$3:$AC$4922)))+((V25&lt;&gt;"")*ISNUMBER(SEARCH("|"&amp;V25&amp;"|",'5_ACOMPANHAMENTO'!$AC$3:$AC$4922)))+((W25&lt;&gt;"")*ISNUMBER(SEARCH("|"&amp;W25&amp;"|",'5_ACOMPANHAMENTO'!$AC$3:$AC$4922)))+((X25&lt;&gt;"")*ISNUMBER(SEARCH("|"&amp;X25&amp;"|",'5_ACOMPANHAMENTO'!$AC$3:$AC$4922)))+((Y25&lt;&gt;"")*ISNUMBER(SEARCH("|"&amp;Y25&amp;"|",'5_ACOMPANHAMENTO'!$AC$3:$AC$4922)))+((Z25&lt;&gt;"")*ISNUMBER(SEARCH("|"&amp;Z25&amp;"|",'5_ACOMPANHAMENTO'!$AC$3:$AC$4922)))+((AA25&lt;&gt;"")*ISNUMBER(SEARCH("|"&amp;AA25&amp;"|",'5_ACOMPANHAMENTO'!$AC$3:$AC$4922)))+((AB25&lt;&gt;"")*ISNUMBER(SEARCH("|"&amp;AB25&amp;"|",'5_ACOMPANHAMENTO'!$AC$3:$AC$4922))))&gt;0),0),0)),""))</f>
        <v>46196</v>
      </c>
      <c r="B25" s="4">
        <v>10176</v>
      </c>
      <c r="C25" s="4" t="s">
        <v>3046</v>
      </c>
      <c r="D25" s="4">
        <f>IF(OR($B25="",$C25=""),"",IFERROR(SUMPRODUCT(--(('5_ACOMPANHAMENTO'!$AD$3:$AD$4922=TRIM($C25&amp;""))*('5_ACOMPANHAMENTO'!$AC$3:$AC$4922&lt;&gt;"")*((((I25&lt;&gt;"")*ISNUMBER(SEARCH("|"&amp;I25&amp;"|",'5_ACOMPANHAMENTO'!$AC$3:$AC$4922)))+((J25&lt;&gt;"")*ISNUMBER(SEARCH("|"&amp;J25&amp;"|",'5_ACOMPANHAMENTO'!$AC$3:$AC$4922)))+((K25&lt;&gt;"")*ISNUMBER(SEARCH("|"&amp;K25&amp;"|",'5_ACOMPANHAMENTO'!$AC$3:$AC$4922)))+((L25&lt;&gt;"")*ISNUMBER(SEARCH("|"&amp;L25&amp;"|",'5_ACOMPANHAMENTO'!$AC$3:$AC$4922)))+((M25&lt;&gt;"")*ISNUMBER(SEARCH("|"&amp;M25&amp;"|",'5_ACOMPANHAMENTO'!$AC$3:$AC$4922)))+((N25&lt;&gt;"")*ISNUMBER(SEARCH("|"&amp;N25&amp;"|",'5_ACOMPANHAMENTO'!$AC$3:$AC$4922)))+((O25&lt;&gt;"")*ISNUMBER(SEARCH("|"&amp;O25&amp;"|",'5_ACOMPANHAMENTO'!$AC$3:$AC$4922)))+((P25&lt;&gt;"")*ISNUMBER(SEARCH("|"&amp;P25&amp;"|",'5_ACOMPANHAMENTO'!$AC$3:$AC$4922)))+((Q25&lt;&gt;"")*ISNUMBER(SEARCH("|"&amp;Q25&amp;"|",'5_ACOMPANHAMENTO'!$AC$3:$AC$4922)))+((R25&lt;&gt;"")*ISNUMBER(SEARCH("|"&amp;R25&amp;"|",'5_ACOMPANHAMENTO'!$AC$3:$AC$4922)))+((S25&lt;&gt;"")*ISNUMBER(SEARCH("|"&amp;S25&amp;"|",'5_ACOMPANHAMENTO'!$AC$3:$AC$4922)))+((T25&lt;&gt;"")*ISNUMBER(SEARCH("|"&amp;T25&amp;"|",'5_ACOMPANHAMENTO'!$AC$3:$AC$4922)))+((U25&lt;&gt;"")*ISNUMBER(SEARCH("|"&amp;U25&amp;"|",'5_ACOMPANHAMENTO'!$AC$3:$AC$4922)))+((V25&lt;&gt;"")*ISNUMBER(SEARCH("|"&amp;V25&amp;"|",'5_ACOMPANHAMENTO'!$AC$3:$AC$4922)))+((W25&lt;&gt;"")*ISNUMBER(SEARCH("|"&amp;W25&amp;"|",'5_ACOMPANHAMENTO'!$AC$3:$AC$4922)))+((X25&lt;&gt;"")*ISNUMBER(SEARCH("|"&amp;X25&amp;"|",'5_ACOMPANHAMENTO'!$AC$3:$AC$4922)))+((Y25&lt;&gt;"")*ISNUMBER(SEARCH("|"&amp;Y25&amp;"|",'5_ACOMPANHAMENTO'!$AC$3:$AC$4922)))+((Z25&lt;&gt;"")*ISNUMBER(SEARCH("|"&amp;Z25&amp;"|",'5_ACOMPANHAMENTO'!$AC$3:$AC$4922)))+((AA25&lt;&gt;"")*ISNUMBER(SEARCH("|"&amp;AA25&amp;"|",'5_ACOMPANHAMENTO'!$AC$3:$AC$4922)))+((AB25&lt;&gt;"")*ISNUMBER(SEARCH("|"&amp;AB25&amp;"|",'5_ACOMPANHAMENTO'!$AC$3:$AC$4922))))&gt;0)),'5_ACOMPANHAMENTO'!$J$3:$J$4922),0))</f>
        <v>312.35230000000001</v>
      </c>
      <c r="E25" s="4" t="str">
        <f t="shared" ca="1" si="0"/>
        <v>FINALIZADO</v>
      </c>
      <c r="F25" s="7">
        <f>IF(OR($B25="",$C25=""),"",IFERROR(SUMPRODUCT(--(('5_ACOMPANHAMENTO'!$AD$3:$AD$4922=TRIM($C25&amp;""))*('5_ACOMPANHAMENTO'!$AC$3:$AC$4922&lt;&gt;"")*((((I25&lt;&gt;"")*ISNUMBER(SEARCH("|"&amp;I25&amp;"|",'5_ACOMPANHAMENTO'!$AC$3:$AC$4922)))+((J25&lt;&gt;"")*ISNUMBER(SEARCH("|"&amp;J25&amp;"|",'5_ACOMPANHAMENTO'!$AC$3:$AC$4922)))+((K25&lt;&gt;"")*ISNUMBER(SEARCH("|"&amp;K25&amp;"|",'5_ACOMPANHAMENTO'!$AC$3:$AC$4922)))+((L25&lt;&gt;"")*ISNUMBER(SEARCH("|"&amp;L25&amp;"|",'5_ACOMPANHAMENTO'!$AC$3:$AC$4922)))+((M25&lt;&gt;"")*ISNUMBER(SEARCH("|"&amp;M25&amp;"|",'5_ACOMPANHAMENTO'!$AC$3:$AC$4922)))+((N25&lt;&gt;"")*ISNUMBER(SEARCH("|"&amp;N25&amp;"|",'5_ACOMPANHAMENTO'!$AC$3:$AC$4922)))+((O25&lt;&gt;"")*ISNUMBER(SEARCH("|"&amp;O25&amp;"|",'5_ACOMPANHAMENTO'!$AC$3:$AC$4922)))+((P25&lt;&gt;"")*ISNUMBER(SEARCH("|"&amp;P25&amp;"|",'5_ACOMPANHAMENTO'!$AC$3:$AC$4922)))+((Q25&lt;&gt;"")*ISNUMBER(SEARCH("|"&amp;Q25&amp;"|",'5_ACOMPANHAMENTO'!$AC$3:$AC$4922)))+((R25&lt;&gt;"")*ISNUMBER(SEARCH("|"&amp;R25&amp;"|",'5_ACOMPANHAMENTO'!$AC$3:$AC$4922)))+((S25&lt;&gt;"")*ISNUMBER(SEARCH("|"&amp;S25&amp;"|",'5_ACOMPANHAMENTO'!$AC$3:$AC$4922)))+((T25&lt;&gt;"")*ISNUMBER(SEARCH("|"&amp;T25&amp;"|",'5_ACOMPANHAMENTO'!$AC$3:$AC$4922)))+((U25&lt;&gt;"")*ISNUMBER(SEARCH("|"&amp;U25&amp;"|",'5_ACOMPANHAMENTO'!$AC$3:$AC$4922)))+((V25&lt;&gt;"")*ISNUMBER(SEARCH("|"&amp;V25&amp;"|",'5_ACOMPANHAMENTO'!$AC$3:$AC$4922)))+((W25&lt;&gt;"")*ISNUMBER(SEARCH("|"&amp;W25&amp;"|",'5_ACOMPANHAMENTO'!$AC$3:$AC$4922)))+((X25&lt;&gt;"")*ISNUMBER(SEARCH("|"&amp;X25&amp;"|",'5_ACOMPANHAMENTO'!$AC$3:$AC$4922)))+((Y25&lt;&gt;"")*ISNUMBER(SEARCH("|"&amp;Y25&amp;"|",'5_ACOMPANHAMENTO'!$AC$3:$AC$4922)))+((Z25&lt;&gt;"")*ISNUMBER(SEARCH("|"&amp;Z25&amp;"|",'5_ACOMPANHAMENTO'!$AC$3:$AC$4922)))+((AA25&lt;&gt;"")*ISNUMBER(SEARCH("|"&amp;AA25&amp;"|",'5_ACOMPANHAMENTO'!$AC$3:$AC$4922)))+((AB25&lt;&gt;"")*ISNUMBER(SEARCH("|"&amp;AB25&amp;"|",'5_ACOMPANHAMENTO'!$AC$3:$AC$4922))))&gt;0)),'5_ACOMPANHAMENTO'!$O$3:$O$4922),0))</f>
        <v>312.35230000000001</v>
      </c>
      <c r="G25" s="7">
        <f t="shared" si="1"/>
        <v>0</v>
      </c>
      <c r="H25" s="1" t="str">
        <f t="shared" si="2"/>
        <v>10176|CORTE DE TECIDO</v>
      </c>
      <c r="I25" s="1" t="str">
        <f t="shared" si="3"/>
        <v>10176</v>
      </c>
      <c r="J25" s="1" t="str">
        <f t="shared" si="4"/>
        <v/>
      </c>
      <c r="K25" s="1" t="str">
        <f t="shared" si="5"/>
        <v/>
      </c>
      <c r="L25" s="1" t="str">
        <f t="shared" si="6"/>
        <v/>
      </c>
      <c r="M25" s="1" t="str">
        <f t="shared" si="7"/>
        <v/>
      </c>
      <c r="N25" s="1" t="str">
        <f t="shared" si="8"/>
        <v/>
      </c>
      <c r="O25" s="1" t="str">
        <f t="shared" si="9"/>
        <v/>
      </c>
      <c r="P25" s="1" t="str">
        <f t="shared" si="10"/>
        <v/>
      </c>
      <c r="Q25" s="1" t="str">
        <f t="shared" si="11"/>
        <v/>
      </c>
      <c r="R25" s="1" t="str">
        <f t="shared" si="12"/>
        <v/>
      </c>
      <c r="S25" s="1" t="str">
        <f t="shared" si="13"/>
        <v/>
      </c>
      <c r="T25" s="1" t="str">
        <f t="shared" si="14"/>
        <v/>
      </c>
      <c r="U25" s="1" t="str">
        <f t="shared" si="15"/>
        <v/>
      </c>
      <c r="V25" s="1" t="str">
        <f t="shared" si="16"/>
        <v/>
      </c>
      <c r="W25" s="1" t="str">
        <f t="shared" si="17"/>
        <v/>
      </c>
      <c r="X25" s="1" t="str">
        <f t="shared" si="18"/>
        <v/>
      </c>
      <c r="Y25" s="1" t="str">
        <f t="shared" si="19"/>
        <v/>
      </c>
      <c r="Z25" s="1" t="str">
        <f t="shared" si="20"/>
        <v/>
      </c>
      <c r="AA25" s="1" t="str">
        <f t="shared" si="21"/>
        <v/>
      </c>
      <c r="AB25" s="1" t="str">
        <f t="shared" si="22"/>
        <v/>
      </c>
    </row>
    <row r="26" spans="1:28" ht="14.25" hidden="1" customHeight="1" x14ac:dyDescent="0.35">
      <c r="A26" s="4">
        <f>IF(OR($B26="",$C26=""),"",IFERROR(INDEX('5_ACOMPANHAMENTO'!$A$3:$A$4922,MATCH(1,INDEX(('5_ACOMPANHAMENTO'!$AD$3:$AD$4922=TRIM($C26&amp;""))*('5_ACOMPANHAMENTO'!$AC$3:$AC$4922&lt;&gt;"")*((((I26&lt;&gt;"")*ISNUMBER(SEARCH("|"&amp;I26&amp;"|",'5_ACOMPANHAMENTO'!$AC$3:$AC$4922)))+((J26&lt;&gt;"")*ISNUMBER(SEARCH("|"&amp;J26&amp;"|",'5_ACOMPANHAMENTO'!$AC$3:$AC$4922)))+((K26&lt;&gt;"")*ISNUMBER(SEARCH("|"&amp;K26&amp;"|",'5_ACOMPANHAMENTO'!$AC$3:$AC$4922)))+((L26&lt;&gt;"")*ISNUMBER(SEARCH("|"&amp;L26&amp;"|",'5_ACOMPANHAMENTO'!$AC$3:$AC$4922)))+((M26&lt;&gt;"")*ISNUMBER(SEARCH("|"&amp;M26&amp;"|",'5_ACOMPANHAMENTO'!$AC$3:$AC$4922)))+((N26&lt;&gt;"")*ISNUMBER(SEARCH("|"&amp;N26&amp;"|",'5_ACOMPANHAMENTO'!$AC$3:$AC$4922)))+((O26&lt;&gt;"")*ISNUMBER(SEARCH("|"&amp;O26&amp;"|",'5_ACOMPANHAMENTO'!$AC$3:$AC$4922)))+((P26&lt;&gt;"")*ISNUMBER(SEARCH("|"&amp;P26&amp;"|",'5_ACOMPANHAMENTO'!$AC$3:$AC$4922)))+((Q26&lt;&gt;"")*ISNUMBER(SEARCH("|"&amp;Q26&amp;"|",'5_ACOMPANHAMENTO'!$AC$3:$AC$4922)))+((R26&lt;&gt;"")*ISNUMBER(SEARCH("|"&amp;R26&amp;"|",'5_ACOMPANHAMENTO'!$AC$3:$AC$4922)))+((S26&lt;&gt;"")*ISNUMBER(SEARCH("|"&amp;S26&amp;"|",'5_ACOMPANHAMENTO'!$AC$3:$AC$4922)))+((T26&lt;&gt;"")*ISNUMBER(SEARCH("|"&amp;T26&amp;"|",'5_ACOMPANHAMENTO'!$AC$3:$AC$4922)))+((U26&lt;&gt;"")*ISNUMBER(SEARCH("|"&amp;U26&amp;"|",'5_ACOMPANHAMENTO'!$AC$3:$AC$4922)))+((V26&lt;&gt;"")*ISNUMBER(SEARCH("|"&amp;V26&amp;"|",'5_ACOMPANHAMENTO'!$AC$3:$AC$4922)))+((W26&lt;&gt;"")*ISNUMBER(SEARCH("|"&amp;W26&amp;"|",'5_ACOMPANHAMENTO'!$AC$3:$AC$4922)))+((X26&lt;&gt;"")*ISNUMBER(SEARCH("|"&amp;X26&amp;"|",'5_ACOMPANHAMENTO'!$AC$3:$AC$4922)))+((Y26&lt;&gt;"")*ISNUMBER(SEARCH("|"&amp;Y26&amp;"|",'5_ACOMPANHAMENTO'!$AC$3:$AC$4922)))+((Z26&lt;&gt;"")*ISNUMBER(SEARCH("|"&amp;Z26&amp;"|",'5_ACOMPANHAMENTO'!$AC$3:$AC$4922)))+((AA26&lt;&gt;"")*ISNUMBER(SEARCH("|"&amp;AA26&amp;"|",'5_ACOMPANHAMENTO'!$AC$3:$AC$4922)))+((AB26&lt;&gt;"")*ISNUMBER(SEARCH("|"&amp;AB26&amp;"|",'5_ACOMPANHAMENTO'!$AC$3:$AC$4922))))&gt;0),0),0)),""))</f>
        <v>46197</v>
      </c>
      <c r="B26" s="4">
        <v>10147</v>
      </c>
      <c r="C26" s="4" t="s">
        <v>12</v>
      </c>
      <c r="D26" s="4">
        <f>IF(OR($B26="",$C26=""),"",IFERROR(SUMPRODUCT(--(('5_ACOMPANHAMENTO'!$AD$3:$AD$4922=TRIM($C26&amp;""))*('5_ACOMPANHAMENTO'!$AC$3:$AC$4922&lt;&gt;"")*((((I26&lt;&gt;"")*ISNUMBER(SEARCH("|"&amp;I26&amp;"|",'5_ACOMPANHAMENTO'!$AC$3:$AC$4922)))+((J26&lt;&gt;"")*ISNUMBER(SEARCH("|"&amp;J26&amp;"|",'5_ACOMPANHAMENTO'!$AC$3:$AC$4922)))+((K26&lt;&gt;"")*ISNUMBER(SEARCH("|"&amp;K26&amp;"|",'5_ACOMPANHAMENTO'!$AC$3:$AC$4922)))+((L26&lt;&gt;"")*ISNUMBER(SEARCH("|"&amp;L26&amp;"|",'5_ACOMPANHAMENTO'!$AC$3:$AC$4922)))+((M26&lt;&gt;"")*ISNUMBER(SEARCH("|"&amp;M26&amp;"|",'5_ACOMPANHAMENTO'!$AC$3:$AC$4922)))+((N26&lt;&gt;"")*ISNUMBER(SEARCH("|"&amp;N26&amp;"|",'5_ACOMPANHAMENTO'!$AC$3:$AC$4922)))+((O26&lt;&gt;"")*ISNUMBER(SEARCH("|"&amp;O26&amp;"|",'5_ACOMPANHAMENTO'!$AC$3:$AC$4922)))+((P26&lt;&gt;"")*ISNUMBER(SEARCH("|"&amp;P26&amp;"|",'5_ACOMPANHAMENTO'!$AC$3:$AC$4922)))+((Q26&lt;&gt;"")*ISNUMBER(SEARCH("|"&amp;Q26&amp;"|",'5_ACOMPANHAMENTO'!$AC$3:$AC$4922)))+((R26&lt;&gt;"")*ISNUMBER(SEARCH("|"&amp;R26&amp;"|",'5_ACOMPANHAMENTO'!$AC$3:$AC$4922)))+((S26&lt;&gt;"")*ISNUMBER(SEARCH("|"&amp;S26&amp;"|",'5_ACOMPANHAMENTO'!$AC$3:$AC$4922)))+((T26&lt;&gt;"")*ISNUMBER(SEARCH("|"&amp;T26&amp;"|",'5_ACOMPANHAMENTO'!$AC$3:$AC$4922)))+((U26&lt;&gt;"")*ISNUMBER(SEARCH("|"&amp;U26&amp;"|",'5_ACOMPANHAMENTO'!$AC$3:$AC$4922)))+((V26&lt;&gt;"")*ISNUMBER(SEARCH("|"&amp;V26&amp;"|",'5_ACOMPANHAMENTO'!$AC$3:$AC$4922)))+((W26&lt;&gt;"")*ISNUMBER(SEARCH("|"&amp;W26&amp;"|",'5_ACOMPANHAMENTO'!$AC$3:$AC$4922)))+((X26&lt;&gt;"")*ISNUMBER(SEARCH("|"&amp;X26&amp;"|",'5_ACOMPANHAMENTO'!$AC$3:$AC$4922)))+((Y26&lt;&gt;"")*ISNUMBER(SEARCH("|"&amp;Y26&amp;"|",'5_ACOMPANHAMENTO'!$AC$3:$AC$4922)))+((Z26&lt;&gt;"")*ISNUMBER(SEARCH("|"&amp;Z26&amp;"|",'5_ACOMPANHAMENTO'!$AC$3:$AC$4922)))+((AA26&lt;&gt;"")*ISNUMBER(SEARCH("|"&amp;AA26&amp;"|",'5_ACOMPANHAMENTO'!$AC$3:$AC$4922)))+((AB26&lt;&gt;"")*ISNUMBER(SEARCH("|"&amp;AB26&amp;"|",'5_ACOMPANHAMENTO'!$AC$3:$AC$4922))))&gt;0)),'5_ACOMPANHAMENTO'!$J$3:$J$4922),0))</f>
        <v>3725</v>
      </c>
      <c r="E26" s="4" t="str">
        <f t="shared" ca="1" si="0"/>
        <v>FINALIZADO</v>
      </c>
      <c r="F26" s="7">
        <f>IF(OR($B26="",$C26=""),"",IFERROR(SUMPRODUCT(--(('5_ACOMPANHAMENTO'!$AD$3:$AD$4922=TRIM($C26&amp;""))*('5_ACOMPANHAMENTO'!$AC$3:$AC$4922&lt;&gt;"")*((((I26&lt;&gt;"")*ISNUMBER(SEARCH("|"&amp;I26&amp;"|",'5_ACOMPANHAMENTO'!$AC$3:$AC$4922)))+((J26&lt;&gt;"")*ISNUMBER(SEARCH("|"&amp;J26&amp;"|",'5_ACOMPANHAMENTO'!$AC$3:$AC$4922)))+((K26&lt;&gt;"")*ISNUMBER(SEARCH("|"&amp;K26&amp;"|",'5_ACOMPANHAMENTO'!$AC$3:$AC$4922)))+((L26&lt;&gt;"")*ISNUMBER(SEARCH("|"&amp;L26&amp;"|",'5_ACOMPANHAMENTO'!$AC$3:$AC$4922)))+((M26&lt;&gt;"")*ISNUMBER(SEARCH("|"&amp;M26&amp;"|",'5_ACOMPANHAMENTO'!$AC$3:$AC$4922)))+((N26&lt;&gt;"")*ISNUMBER(SEARCH("|"&amp;N26&amp;"|",'5_ACOMPANHAMENTO'!$AC$3:$AC$4922)))+((O26&lt;&gt;"")*ISNUMBER(SEARCH("|"&amp;O26&amp;"|",'5_ACOMPANHAMENTO'!$AC$3:$AC$4922)))+((P26&lt;&gt;"")*ISNUMBER(SEARCH("|"&amp;P26&amp;"|",'5_ACOMPANHAMENTO'!$AC$3:$AC$4922)))+((Q26&lt;&gt;"")*ISNUMBER(SEARCH("|"&amp;Q26&amp;"|",'5_ACOMPANHAMENTO'!$AC$3:$AC$4922)))+((R26&lt;&gt;"")*ISNUMBER(SEARCH("|"&amp;R26&amp;"|",'5_ACOMPANHAMENTO'!$AC$3:$AC$4922)))+((S26&lt;&gt;"")*ISNUMBER(SEARCH("|"&amp;S26&amp;"|",'5_ACOMPANHAMENTO'!$AC$3:$AC$4922)))+((T26&lt;&gt;"")*ISNUMBER(SEARCH("|"&amp;T26&amp;"|",'5_ACOMPANHAMENTO'!$AC$3:$AC$4922)))+((U26&lt;&gt;"")*ISNUMBER(SEARCH("|"&amp;U26&amp;"|",'5_ACOMPANHAMENTO'!$AC$3:$AC$4922)))+((V26&lt;&gt;"")*ISNUMBER(SEARCH("|"&amp;V26&amp;"|",'5_ACOMPANHAMENTO'!$AC$3:$AC$4922)))+((W26&lt;&gt;"")*ISNUMBER(SEARCH("|"&amp;W26&amp;"|",'5_ACOMPANHAMENTO'!$AC$3:$AC$4922)))+((X26&lt;&gt;"")*ISNUMBER(SEARCH("|"&amp;X26&amp;"|",'5_ACOMPANHAMENTO'!$AC$3:$AC$4922)))+((Y26&lt;&gt;"")*ISNUMBER(SEARCH("|"&amp;Y26&amp;"|",'5_ACOMPANHAMENTO'!$AC$3:$AC$4922)))+((Z26&lt;&gt;"")*ISNUMBER(SEARCH("|"&amp;Z26&amp;"|",'5_ACOMPANHAMENTO'!$AC$3:$AC$4922)))+((AA26&lt;&gt;"")*ISNUMBER(SEARCH("|"&amp;AA26&amp;"|",'5_ACOMPANHAMENTO'!$AC$3:$AC$4922)))+((AB26&lt;&gt;"")*ISNUMBER(SEARCH("|"&amp;AB26&amp;"|",'5_ACOMPANHAMENTO'!$AC$3:$AC$4922))))&gt;0)),'5_ACOMPANHAMENTO'!$O$3:$O$4922),0))</f>
        <v>3725</v>
      </c>
      <c r="G26" s="7">
        <f t="shared" si="1"/>
        <v>0</v>
      </c>
      <c r="H26" s="1" t="str">
        <f t="shared" si="2"/>
        <v>10147|SECCIONADORA 10</v>
      </c>
      <c r="I26" s="1" t="str">
        <f t="shared" si="3"/>
        <v>10147</v>
      </c>
      <c r="J26" s="1" t="str">
        <f t="shared" si="4"/>
        <v/>
      </c>
      <c r="K26" s="1" t="str">
        <f t="shared" si="5"/>
        <v/>
      </c>
      <c r="L26" s="1" t="str">
        <f t="shared" si="6"/>
        <v/>
      </c>
      <c r="M26" s="1" t="str">
        <f t="shared" si="7"/>
        <v/>
      </c>
      <c r="N26" s="1" t="str">
        <f t="shared" si="8"/>
        <v/>
      </c>
      <c r="O26" s="1" t="str">
        <f t="shared" si="9"/>
        <v/>
      </c>
      <c r="P26" s="1" t="str">
        <f t="shared" si="10"/>
        <v/>
      </c>
      <c r="Q26" s="1" t="str">
        <f t="shared" si="11"/>
        <v/>
      </c>
      <c r="R26" s="1" t="str">
        <f t="shared" si="12"/>
        <v/>
      </c>
      <c r="S26" s="1" t="str">
        <f t="shared" si="13"/>
        <v/>
      </c>
      <c r="T26" s="1" t="str">
        <f t="shared" si="14"/>
        <v/>
      </c>
      <c r="U26" s="1" t="str">
        <f t="shared" si="15"/>
        <v/>
      </c>
      <c r="V26" s="1" t="str">
        <f t="shared" si="16"/>
        <v/>
      </c>
      <c r="W26" s="1" t="str">
        <f t="shared" si="17"/>
        <v/>
      </c>
      <c r="X26" s="1" t="str">
        <f t="shared" si="18"/>
        <v/>
      </c>
      <c r="Y26" s="1" t="str">
        <f t="shared" si="19"/>
        <v/>
      </c>
      <c r="Z26" s="1" t="str">
        <f t="shared" si="20"/>
        <v/>
      </c>
      <c r="AA26" s="1" t="str">
        <f t="shared" si="21"/>
        <v/>
      </c>
      <c r="AB26" s="1" t="str">
        <f t="shared" si="22"/>
        <v/>
      </c>
    </row>
    <row r="27" spans="1:28" ht="14.25" hidden="1" customHeight="1" x14ac:dyDescent="0.35">
      <c r="A27" s="4">
        <f>IF(OR($B27="",$C27=""),"",IFERROR(INDEX('5_ACOMPANHAMENTO'!$A$3:$A$4922,MATCH(1,INDEX(('5_ACOMPANHAMENTO'!$AD$3:$AD$4922=TRIM($C27&amp;""))*('5_ACOMPANHAMENTO'!$AC$3:$AC$4922&lt;&gt;"")*((((I27&lt;&gt;"")*ISNUMBER(SEARCH("|"&amp;I27&amp;"|",'5_ACOMPANHAMENTO'!$AC$3:$AC$4922)))+((J27&lt;&gt;"")*ISNUMBER(SEARCH("|"&amp;J27&amp;"|",'5_ACOMPANHAMENTO'!$AC$3:$AC$4922)))+((K27&lt;&gt;"")*ISNUMBER(SEARCH("|"&amp;K27&amp;"|",'5_ACOMPANHAMENTO'!$AC$3:$AC$4922)))+((L27&lt;&gt;"")*ISNUMBER(SEARCH("|"&amp;L27&amp;"|",'5_ACOMPANHAMENTO'!$AC$3:$AC$4922)))+((M27&lt;&gt;"")*ISNUMBER(SEARCH("|"&amp;M27&amp;"|",'5_ACOMPANHAMENTO'!$AC$3:$AC$4922)))+((N27&lt;&gt;"")*ISNUMBER(SEARCH("|"&amp;N27&amp;"|",'5_ACOMPANHAMENTO'!$AC$3:$AC$4922)))+((O27&lt;&gt;"")*ISNUMBER(SEARCH("|"&amp;O27&amp;"|",'5_ACOMPANHAMENTO'!$AC$3:$AC$4922)))+((P27&lt;&gt;"")*ISNUMBER(SEARCH("|"&amp;P27&amp;"|",'5_ACOMPANHAMENTO'!$AC$3:$AC$4922)))+((Q27&lt;&gt;"")*ISNUMBER(SEARCH("|"&amp;Q27&amp;"|",'5_ACOMPANHAMENTO'!$AC$3:$AC$4922)))+((R27&lt;&gt;"")*ISNUMBER(SEARCH("|"&amp;R27&amp;"|",'5_ACOMPANHAMENTO'!$AC$3:$AC$4922)))+((S27&lt;&gt;"")*ISNUMBER(SEARCH("|"&amp;S27&amp;"|",'5_ACOMPANHAMENTO'!$AC$3:$AC$4922)))+((T27&lt;&gt;"")*ISNUMBER(SEARCH("|"&amp;T27&amp;"|",'5_ACOMPANHAMENTO'!$AC$3:$AC$4922)))+((U27&lt;&gt;"")*ISNUMBER(SEARCH("|"&amp;U27&amp;"|",'5_ACOMPANHAMENTO'!$AC$3:$AC$4922)))+((V27&lt;&gt;"")*ISNUMBER(SEARCH("|"&amp;V27&amp;"|",'5_ACOMPANHAMENTO'!$AC$3:$AC$4922)))+((W27&lt;&gt;"")*ISNUMBER(SEARCH("|"&amp;W27&amp;"|",'5_ACOMPANHAMENTO'!$AC$3:$AC$4922)))+((X27&lt;&gt;"")*ISNUMBER(SEARCH("|"&amp;X27&amp;"|",'5_ACOMPANHAMENTO'!$AC$3:$AC$4922)))+((Y27&lt;&gt;"")*ISNUMBER(SEARCH("|"&amp;Y27&amp;"|",'5_ACOMPANHAMENTO'!$AC$3:$AC$4922)))+((Z27&lt;&gt;"")*ISNUMBER(SEARCH("|"&amp;Z27&amp;"|",'5_ACOMPANHAMENTO'!$AC$3:$AC$4922)))+((AA27&lt;&gt;"")*ISNUMBER(SEARCH("|"&amp;AA27&amp;"|",'5_ACOMPANHAMENTO'!$AC$3:$AC$4922)))+((AB27&lt;&gt;"")*ISNUMBER(SEARCH("|"&amp;AB27&amp;"|",'5_ACOMPANHAMENTO'!$AC$3:$AC$4922))))&gt;0),0),0)),""))</f>
        <v>46197</v>
      </c>
      <c r="B27" s="4">
        <v>10147</v>
      </c>
      <c r="C27" s="4" t="s">
        <v>19</v>
      </c>
      <c r="D27" s="4">
        <f>IF(OR($B27="",$C27=""),"",IFERROR(SUMPRODUCT(--(('5_ACOMPANHAMENTO'!$AD$3:$AD$4922=TRIM($C27&amp;""))*('5_ACOMPANHAMENTO'!$AC$3:$AC$4922&lt;&gt;"")*((((I27&lt;&gt;"")*ISNUMBER(SEARCH("|"&amp;I27&amp;"|",'5_ACOMPANHAMENTO'!$AC$3:$AC$4922)))+((J27&lt;&gt;"")*ISNUMBER(SEARCH("|"&amp;J27&amp;"|",'5_ACOMPANHAMENTO'!$AC$3:$AC$4922)))+((K27&lt;&gt;"")*ISNUMBER(SEARCH("|"&amp;K27&amp;"|",'5_ACOMPANHAMENTO'!$AC$3:$AC$4922)))+((L27&lt;&gt;"")*ISNUMBER(SEARCH("|"&amp;L27&amp;"|",'5_ACOMPANHAMENTO'!$AC$3:$AC$4922)))+((M27&lt;&gt;"")*ISNUMBER(SEARCH("|"&amp;M27&amp;"|",'5_ACOMPANHAMENTO'!$AC$3:$AC$4922)))+((N27&lt;&gt;"")*ISNUMBER(SEARCH("|"&amp;N27&amp;"|",'5_ACOMPANHAMENTO'!$AC$3:$AC$4922)))+((O27&lt;&gt;"")*ISNUMBER(SEARCH("|"&amp;O27&amp;"|",'5_ACOMPANHAMENTO'!$AC$3:$AC$4922)))+((P27&lt;&gt;"")*ISNUMBER(SEARCH("|"&amp;P27&amp;"|",'5_ACOMPANHAMENTO'!$AC$3:$AC$4922)))+((Q27&lt;&gt;"")*ISNUMBER(SEARCH("|"&amp;Q27&amp;"|",'5_ACOMPANHAMENTO'!$AC$3:$AC$4922)))+((R27&lt;&gt;"")*ISNUMBER(SEARCH("|"&amp;R27&amp;"|",'5_ACOMPANHAMENTO'!$AC$3:$AC$4922)))+((S27&lt;&gt;"")*ISNUMBER(SEARCH("|"&amp;S27&amp;"|",'5_ACOMPANHAMENTO'!$AC$3:$AC$4922)))+((T27&lt;&gt;"")*ISNUMBER(SEARCH("|"&amp;T27&amp;"|",'5_ACOMPANHAMENTO'!$AC$3:$AC$4922)))+((U27&lt;&gt;"")*ISNUMBER(SEARCH("|"&amp;U27&amp;"|",'5_ACOMPANHAMENTO'!$AC$3:$AC$4922)))+((V27&lt;&gt;"")*ISNUMBER(SEARCH("|"&amp;V27&amp;"|",'5_ACOMPANHAMENTO'!$AC$3:$AC$4922)))+((W27&lt;&gt;"")*ISNUMBER(SEARCH("|"&amp;W27&amp;"|",'5_ACOMPANHAMENTO'!$AC$3:$AC$4922)))+((X27&lt;&gt;"")*ISNUMBER(SEARCH("|"&amp;X27&amp;"|",'5_ACOMPANHAMENTO'!$AC$3:$AC$4922)))+((Y27&lt;&gt;"")*ISNUMBER(SEARCH("|"&amp;Y27&amp;"|",'5_ACOMPANHAMENTO'!$AC$3:$AC$4922)))+((Z27&lt;&gt;"")*ISNUMBER(SEARCH("|"&amp;Z27&amp;"|",'5_ACOMPANHAMENTO'!$AC$3:$AC$4922)))+((AA27&lt;&gt;"")*ISNUMBER(SEARCH("|"&amp;AA27&amp;"|",'5_ACOMPANHAMENTO'!$AC$3:$AC$4922)))+((AB27&lt;&gt;"")*ISNUMBER(SEARCH("|"&amp;AB27&amp;"|",'5_ACOMPANHAMENTO'!$AC$3:$AC$4922))))&gt;0)),'5_ACOMPANHAMENTO'!$J$3:$J$4922),0))</f>
        <v>4068</v>
      </c>
      <c r="E27" s="4" t="str">
        <f t="shared" ca="1" si="0"/>
        <v>FINALIZADO</v>
      </c>
      <c r="F27" s="7">
        <f>IF(OR($B27="",$C27=""),"",IFERROR(SUMPRODUCT(--(('5_ACOMPANHAMENTO'!$AD$3:$AD$4922=TRIM($C27&amp;""))*('5_ACOMPANHAMENTO'!$AC$3:$AC$4922&lt;&gt;"")*((((I27&lt;&gt;"")*ISNUMBER(SEARCH("|"&amp;I27&amp;"|",'5_ACOMPANHAMENTO'!$AC$3:$AC$4922)))+((J27&lt;&gt;"")*ISNUMBER(SEARCH("|"&amp;J27&amp;"|",'5_ACOMPANHAMENTO'!$AC$3:$AC$4922)))+((K27&lt;&gt;"")*ISNUMBER(SEARCH("|"&amp;K27&amp;"|",'5_ACOMPANHAMENTO'!$AC$3:$AC$4922)))+((L27&lt;&gt;"")*ISNUMBER(SEARCH("|"&amp;L27&amp;"|",'5_ACOMPANHAMENTO'!$AC$3:$AC$4922)))+((M27&lt;&gt;"")*ISNUMBER(SEARCH("|"&amp;M27&amp;"|",'5_ACOMPANHAMENTO'!$AC$3:$AC$4922)))+((N27&lt;&gt;"")*ISNUMBER(SEARCH("|"&amp;N27&amp;"|",'5_ACOMPANHAMENTO'!$AC$3:$AC$4922)))+((O27&lt;&gt;"")*ISNUMBER(SEARCH("|"&amp;O27&amp;"|",'5_ACOMPANHAMENTO'!$AC$3:$AC$4922)))+((P27&lt;&gt;"")*ISNUMBER(SEARCH("|"&amp;P27&amp;"|",'5_ACOMPANHAMENTO'!$AC$3:$AC$4922)))+((Q27&lt;&gt;"")*ISNUMBER(SEARCH("|"&amp;Q27&amp;"|",'5_ACOMPANHAMENTO'!$AC$3:$AC$4922)))+((R27&lt;&gt;"")*ISNUMBER(SEARCH("|"&amp;R27&amp;"|",'5_ACOMPANHAMENTO'!$AC$3:$AC$4922)))+((S27&lt;&gt;"")*ISNUMBER(SEARCH("|"&amp;S27&amp;"|",'5_ACOMPANHAMENTO'!$AC$3:$AC$4922)))+((T27&lt;&gt;"")*ISNUMBER(SEARCH("|"&amp;T27&amp;"|",'5_ACOMPANHAMENTO'!$AC$3:$AC$4922)))+((U27&lt;&gt;"")*ISNUMBER(SEARCH("|"&amp;U27&amp;"|",'5_ACOMPANHAMENTO'!$AC$3:$AC$4922)))+((V27&lt;&gt;"")*ISNUMBER(SEARCH("|"&amp;V27&amp;"|",'5_ACOMPANHAMENTO'!$AC$3:$AC$4922)))+((W27&lt;&gt;"")*ISNUMBER(SEARCH("|"&amp;W27&amp;"|",'5_ACOMPANHAMENTO'!$AC$3:$AC$4922)))+((X27&lt;&gt;"")*ISNUMBER(SEARCH("|"&amp;X27&amp;"|",'5_ACOMPANHAMENTO'!$AC$3:$AC$4922)))+((Y27&lt;&gt;"")*ISNUMBER(SEARCH("|"&amp;Y27&amp;"|",'5_ACOMPANHAMENTO'!$AC$3:$AC$4922)))+((Z27&lt;&gt;"")*ISNUMBER(SEARCH("|"&amp;Z27&amp;"|",'5_ACOMPANHAMENTO'!$AC$3:$AC$4922)))+((AA27&lt;&gt;"")*ISNUMBER(SEARCH("|"&amp;AA27&amp;"|",'5_ACOMPANHAMENTO'!$AC$3:$AC$4922)))+((AB27&lt;&gt;"")*ISNUMBER(SEARCH("|"&amp;AB27&amp;"|",'5_ACOMPANHAMENTO'!$AC$3:$AC$4922))))&gt;0)),'5_ACOMPANHAMENTO'!$O$3:$O$4922),0))</f>
        <v>4068</v>
      </c>
      <c r="G27" s="7">
        <f t="shared" si="1"/>
        <v>0</v>
      </c>
      <c r="H27" s="1" t="str">
        <f t="shared" si="2"/>
        <v>10147|SECCIONADORA 11</v>
      </c>
      <c r="I27" s="1" t="str">
        <f t="shared" si="3"/>
        <v>10147</v>
      </c>
      <c r="J27" s="1" t="str">
        <f t="shared" si="4"/>
        <v/>
      </c>
      <c r="K27" s="1" t="str">
        <f t="shared" si="5"/>
        <v/>
      </c>
      <c r="L27" s="1" t="str">
        <f t="shared" si="6"/>
        <v/>
      </c>
      <c r="M27" s="1" t="str">
        <f t="shared" si="7"/>
        <v/>
      </c>
      <c r="N27" s="1" t="str">
        <f t="shared" si="8"/>
        <v/>
      </c>
      <c r="O27" s="1" t="str">
        <f t="shared" si="9"/>
        <v/>
      </c>
      <c r="P27" s="1" t="str">
        <f t="shared" si="10"/>
        <v/>
      </c>
      <c r="Q27" s="1" t="str">
        <f t="shared" si="11"/>
        <v/>
      </c>
      <c r="R27" s="1" t="str">
        <f t="shared" si="12"/>
        <v/>
      </c>
      <c r="S27" s="1" t="str">
        <f t="shared" si="13"/>
        <v/>
      </c>
      <c r="T27" s="1" t="str">
        <f t="shared" si="14"/>
        <v/>
      </c>
      <c r="U27" s="1" t="str">
        <f t="shared" si="15"/>
        <v/>
      </c>
      <c r="V27" s="1" t="str">
        <f t="shared" si="16"/>
        <v/>
      </c>
      <c r="W27" s="1" t="str">
        <f t="shared" si="17"/>
        <v/>
      </c>
      <c r="X27" s="1" t="str">
        <f t="shared" si="18"/>
        <v/>
      </c>
      <c r="Y27" s="1" t="str">
        <f t="shared" si="19"/>
        <v/>
      </c>
      <c r="Z27" s="1" t="str">
        <f t="shared" si="20"/>
        <v/>
      </c>
      <c r="AA27" s="1" t="str">
        <f t="shared" si="21"/>
        <v/>
      </c>
      <c r="AB27" s="1" t="str">
        <f t="shared" si="22"/>
        <v/>
      </c>
    </row>
    <row r="28" spans="1:28" ht="14.25" hidden="1" customHeight="1" x14ac:dyDescent="0.35">
      <c r="A28" s="4">
        <f>IF(OR($B28="",$C28=""),"",IFERROR(INDEX('5_ACOMPANHAMENTO'!$A$3:$A$4922,MATCH(1,INDEX(('5_ACOMPANHAMENTO'!$AD$3:$AD$4922=TRIM($C28&amp;""))*('5_ACOMPANHAMENTO'!$AC$3:$AC$4922&lt;&gt;"")*((((I28&lt;&gt;"")*ISNUMBER(SEARCH("|"&amp;I28&amp;"|",'5_ACOMPANHAMENTO'!$AC$3:$AC$4922)))+((J28&lt;&gt;"")*ISNUMBER(SEARCH("|"&amp;J28&amp;"|",'5_ACOMPANHAMENTO'!$AC$3:$AC$4922)))+((K28&lt;&gt;"")*ISNUMBER(SEARCH("|"&amp;K28&amp;"|",'5_ACOMPANHAMENTO'!$AC$3:$AC$4922)))+((L28&lt;&gt;"")*ISNUMBER(SEARCH("|"&amp;L28&amp;"|",'5_ACOMPANHAMENTO'!$AC$3:$AC$4922)))+((M28&lt;&gt;"")*ISNUMBER(SEARCH("|"&amp;M28&amp;"|",'5_ACOMPANHAMENTO'!$AC$3:$AC$4922)))+((N28&lt;&gt;"")*ISNUMBER(SEARCH("|"&amp;N28&amp;"|",'5_ACOMPANHAMENTO'!$AC$3:$AC$4922)))+((O28&lt;&gt;"")*ISNUMBER(SEARCH("|"&amp;O28&amp;"|",'5_ACOMPANHAMENTO'!$AC$3:$AC$4922)))+((P28&lt;&gt;"")*ISNUMBER(SEARCH("|"&amp;P28&amp;"|",'5_ACOMPANHAMENTO'!$AC$3:$AC$4922)))+((Q28&lt;&gt;"")*ISNUMBER(SEARCH("|"&amp;Q28&amp;"|",'5_ACOMPANHAMENTO'!$AC$3:$AC$4922)))+((R28&lt;&gt;"")*ISNUMBER(SEARCH("|"&amp;R28&amp;"|",'5_ACOMPANHAMENTO'!$AC$3:$AC$4922)))+((S28&lt;&gt;"")*ISNUMBER(SEARCH("|"&amp;S28&amp;"|",'5_ACOMPANHAMENTO'!$AC$3:$AC$4922)))+((T28&lt;&gt;"")*ISNUMBER(SEARCH("|"&amp;T28&amp;"|",'5_ACOMPANHAMENTO'!$AC$3:$AC$4922)))+((U28&lt;&gt;"")*ISNUMBER(SEARCH("|"&amp;U28&amp;"|",'5_ACOMPANHAMENTO'!$AC$3:$AC$4922)))+((V28&lt;&gt;"")*ISNUMBER(SEARCH("|"&amp;V28&amp;"|",'5_ACOMPANHAMENTO'!$AC$3:$AC$4922)))+((W28&lt;&gt;"")*ISNUMBER(SEARCH("|"&amp;W28&amp;"|",'5_ACOMPANHAMENTO'!$AC$3:$AC$4922)))+((X28&lt;&gt;"")*ISNUMBER(SEARCH("|"&amp;X28&amp;"|",'5_ACOMPANHAMENTO'!$AC$3:$AC$4922)))+((Y28&lt;&gt;"")*ISNUMBER(SEARCH("|"&amp;Y28&amp;"|",'5_ACOMPANHAMENTO'!$AC$3:$AC$4922)))+((Z28&lt;&gt;"")*ISNUMBER(SEARCH("|"&amp;Z28&amp;"|",'5_ACOMPANHAMENTO'!$AC$3:$AC$4922)))+((AA28&lt;&gt;"")*ISNUMBER(SEARCH("|"&amp;AA28&amp;"|",'5_ACOMPANHAMENTO'!$AC$3:$AC$4922)))+((AB28&lt;&gt;"")*ISNUMBER(SEARCH("|"&amp;AB28&amp;"|",'5_ACOMPANHAMENTO'!$AC$3:$AC$4922))))&gt;0),0),0)),""))</f>
        <v>46198</v>
      </c>
      <c r="B28" s="4">
        <v>10147</v>
      </c>
      <c r="C28" s="4" t="s">
        <v>22</v>
      </c>
      <c r="D28" s="4">
        <f>IF(OR($B28="",$C28=""),"",IFERROR(SUMPRODUCT(--(('5_ACOMPANHAMENTO'!$AD$3:$AD$4922=TRIM($C28&amp;""))*('5_ACOMPANHAMENTO'!$AC$3:$AC$4922&lt;&gt;"")*((((I28&lt;&gt;"")*ISNUMBER(SEARCH("|"&amp;I28&amp;"|",'5_ACOMPANHAMENTO'!$AC$3:$AC$4922)))+((J28&lt;&gt;"")*ISNUMBER(SEARCH("|"&amp;J28&amp;"|",'5_ACOMPANHAMENTO'!$AC$3:$AC$4922)))+((K28&lt;&gt;"")*ISNUMBER(SEARCH("|"&amp;K28&amp;"|",'5_ACOMPANHAMENTO'!$AC$3:$AC$4922)))+((L28&lt;&gt;"")*ISNUMBER(SEARCH("|"&amp;L28&amp;"|",'5_ACOMPANHAMENTO'!$AC$3:$AC$4922)))+((M28&lt;&gt;"")*ISNUMBER(SEARCH("|"&amp;M28&amp;"|",'5_ACOMPANHAMENTO'!$AC$3:$AC$4922)))+((N28&lt;&gt;"")*ISNUMBER(SEARCH("|"&amp;N28&amp;"|",'5_ACOMPANHAMENTO'!$AC$3:$AC$4922)))+((O28&lt;&gt;"")*ISNUMBER(SEARCH("|"&amp;O28&amp;"|",'5_ACOMPANHAMENTO'!$AC$3:$AC$4922)))+((P28&lt;&gt;"")*ISNUMBER(SEARCH("|"&amp;P28&amp;"|",'5_ACOMPANHAMENTO'!$AC$3:$AC$4922)))+((Q28&lt;&gt;"")*ISNUMBER(SEARCH("|"&amp;Q28&amp;"|",'5_ACOMPANHAMENTO'!$AC$3:$AC$4922)))+((R28&lt;&gt;"")*ISNUMBER(SEARCH("|"&amp;R28&amp;"|",'5_ACOMPANHAMENTO'!$AC$3:$AC$4922)))+((S28&lt;&gt;"")*ISNUMBER(SEARCH("|"&amp;S28&amp;"|",'5_ACOMPANHAMENTO'!$AC$3:$AC$4922)))+((T28&lt;&gt;"")*ISNUMBER(SEARCH("|"&amp;T28&amp;"|",'5_ACOMPANHAMENTO'!$AC$3:$AC$4922)))+((U28&lt;&gt;"")*ISNUMBER(SEARCH("|"&amp;U28&amp;"|",'5_ACOMPANHAMENTO'!$AC$3:$AC$4922)))+((V28&lt;&gt;"")*ISNUMBER(SEARCH("|"&amp;V28&amp;"|",'5_ACOMPANHAMENTO'!$AC$3:$AC$4922)))+((W28&lt;&gt;"")*ISNUMBER(SEARCH("|"&amp;W28&amp;"|",'5_ACOMPANHAMENTO'!$AC$3:$AC$4922)))+((X28&lt;&gt;"")*ISNUMBER(SEARCH("|"&amp;X28&amp;"|",'5_ACOMPANHAMENTO'!$AC$3:$AC$4922)))+((Y28&lt;&gt;"")*ISNUMBER(SEARCH("|"&amp;Y28&amp;"|",'5_ACOMPANHAMENTO'!$AC$3:$AC$4922)))+((Z28&lt;&gt;"")*ISNUMBER(SEARCH("|"&amp;Z28&amp;"|",'5_ACOMPANHAMENTO'!$AC$3:$AC$4922)))+((AA28&lt;&gt;"")*ISNUMBER(SEARCH("|"&amp;AA28&amp;"|",'5_ACOMPANHAMENTO'!$AC$3:$AC$4922)))+((AB28&lt;&gt;"")*ISNUMBER(SEARCH("|"&amp;AB28&amp;"|",'5_ACOMPANHAMENTO'!$AC$3:$AC$4922))))&gt;0)),'5_ACOMPANHAMENTO'!$J$3:$J$4922),0))</f>
        <v>1240</v>
      </c>
      <c r="E28" s="4" t="str">
        <f t="shared" ca="1" si="0"/>
        <v>FINALIZADO</v>
      </c>
      <c r="F28" s="7">
        <f>IF(OR($B28="",$C28=""),"",IFERROR(SUMPRODUCT(--(('5_ACOMPANHAMENTO'!$AD$3:$AD$4922=TRIM($C28&amp;""))*('5_ACOMPANHAMENTO'!$AC$3:$AC$4922&lt;&gt;"")*((((I28&lt;&gt;"")*ISNUMBER(SEARCH("|"&amp;I28&amp;"|",'5_ACOMPANHAMENTO'!$AC$3:$AC$4922)))+((J28&lt;&gt;"")*ISNUMBER(SEARCH("|"&amp;J28&amp;"|",'5_ACOMPANHAMENTO'!$AC$3:$AC$4922)))+((K28&lt;&gt;"")*ISNUMBER(SEARCH("|"&amp;K28&amp;"|",'5_ACOMPANHAMENTO'!$AC$3:$AC$4922)))+((L28&lt;&gt;"")*ISNUMBER(SEARCH("|"&amp;L28&amp;"|",'5_ACOMPANHAMENTO'!$AC$3:$AC$4922)))+((M28&lt;&gt;"")*ISNUMBER(SEARCH("|"&amp;M28&amp;"|",'5_ACOMPANHAMENTO'!$AC$3:$AC$4922)))+((N28&lt;&gt;"")*ISNUMBER(SEARCH("|"&amp;N28&amp;"|",'5_ACOMPANHAMENTO'!$AC$3:$AC$4922)))+((O28&lt;&gt;"")*ISNUMBER(SEARCH("|"&amp;O28&amp;"|",'5_ACOMPANHAMENTO'!$AC$3:$AC$4922)))+((P28&lt;&gt;"")*ISNUMBER(SEARCH("|"&amp;P28&amp;"|",'5_ACOMPANHAMENTO'!$AC$3:$AC$4922)))+((Q28&lt;&gt;"")*ISNUMBER(SEARCH("|"&amp;Q28&amp;"|",'5_ACOMPANHAMENTO'!$AC$3:$AC$4922)))+((R28&lt;&gt;"")*ISNUMBER(SEARCH("|"&amp;R28&amp;"|",'5_ACOMPANHAMENTO'!$AC$3:$AC$4922)))+((S28&lt;&gt;"")*ISNUMBER(SEARCH("|"&amp;S28&amp;"|",'5_ACOMPANHAMENTO'!$AC$3:$AC$4922)))+((T28&lt;&gt;"")*ISNUMBER(SEARCH("|"&amp;T28&amp;"|",'5_ACOMPANHAMENTO'!$AC$3:$AC$4922)))+((U28&lt;&gt;"")*ISNUMBER(SEARCH("|"&amp;U28&amp;"|",'5_ACOMPANHAMENTO'!$AC$3:$AC$4922)))+((V28&lt;&gt;"")*ISNUMBER(SEARCH("|"&amp;V28&amp;"|",'5_ACOMPANHAMENTO'!$AC$3:$AC$4922)))+((W28&lt;&gt;"")*ISNUMBER(SEARCH("|"&amp;W28&amp;"|",'5_ACOMPANHAMENTO'!$AC$3:$AC$4922)))+((X28&lt;&gt;"")*ISNUMBER(SEARCH("|"&amp;X28&amp;"|",'5_ACOMPANHAMENTO'!$AC$3:$AC$4922)))+((Y28&lt;&gt;"")*ISNUMBER(SEARCH("|"&amp;Y28&amp;"|",'5_ACOMPANHAMENTO'!$AC$3:$AC$4922)))+((Z28&lt;&gt;"")*ISNUMBER(SEARCH("|"&amp;Z28&amp;"|",'5_ACOMPANHAMENTO'!$AC$3:$AC$4922)))+((AA28&lt;&gt;"")*ISNUMBER(SEARCH("|"&amp;AA28&amp;"|",'5_ACOMPANHAMENTO'!$AC$3:$AC$4922)))+((AB28&lt;&gt;"")*ISNUMBER(SEARCH("|"&amp;AB28&amp;"|",'5_ACOMPANHAMENTO'!$AC$3:$AC$4922))))&gt;0)),'5_ACOMPANHAMENTO'!$O$3:$O$4922),0))</f>
        <v>1240</v>
      </c>
      <c r="G28" s="7">
        <f t="shared" si="1"/>
        <v>0</v>
      </c>
      <c r="H28" s="1" t="str">
        <f t="shared" si="2"/>
        <v>10147|SERRA FITA</v>
      </c>
      <c r="I28" s="1" t="str">
        <f t="shared" si="3"/>
        <v>10147</v>
      </c>
      <c r="J28" s="1" t="str">
        <f t="shared" si="4"/>
        <v/>
      </c>
      <c r="K28" s="1" t="str">
        <f t="shared" si="5"/>
        <v/>
      </c>
      <c r="L28" s="1" t="str">
        <f t="shared" si="6"/>
        <v/>
      </c>
      <c r="M28" s="1" t="str">
        <f t="shared" si="7"/>
        <v/>
      </c>
      <c r="N28" s="1" t="str">
        <f t="shared" si="8"/>
        <v/>
      </c>
      <c r="O28" s="1" t="str">
        <f t="shared" si="9"/>
        <v/>
      </c>
      <c r="P28" s="1" t="str">
        <f t="shared" si="10"/>
        <v/>
      </c>
      <c r="Q28" s="1" t="str">
        <f t="shared" si="11"/>
        <v/>
      </c>
      <c r="R28" s="1" t="str">
        <f t="shared" si="12"/>
        <v/>
      </c>
      <c r="S28" s="1" t="str">
        <f t="shared" si="13"/>
        <v/>
      </c>
      <c r="T28" s="1" t="str">
        <f t="shared" si="14"/>
        <v/>
      </c>
      <c r="U28" s="1" t="str">
        <f t="shared" si="15"/>
        <v/>
      </c>
      <c r="V28" s="1" t="str">
        <f t="shared" si="16"/>
        <v/>
      </c>
      <c r="W28" s="1" t="str">
        <f t="shared" si="17"/>
        <v/>
      </c>
      <c r="X28" s="1" t="str">
        <f t="shared" si="18"/>
        <v/>
      </c>
      <c r="Y28" s="1" t="str">
        <f t="shared" si="19"/>
        <v/>
      </c>
      <c r="Z28" s="1" t="str">
        <f t="shared" si="20"/>
        <v/>
      </c>
      <c r="AA28" s="1" t="str">
        <f t="shared" si="21"/>
        <v/>
      </c>
      <c r="AB28" s="1" t="str">
        <f t="shared" si="22"/>
        <v/>
      </c>
    </row>
    <row r="29" spans="1:28" ht="14.25" hidden="1" customHeight="1" x14ac:dyDescent="0.35">
      <c r="A29" s="4">
        <f>IF(OR($B29="",$C29=""),"",IFERROR(INDEX('5_ACOMPANHAMENTO'!$A$3:$A$4922,MATCH(1,INDEX(('5_ACOMPANHAMENTO'!$AD$3:$AD$4922=TRIM($C29&amp;""))*('5_ACOMPANHAMENTO'!$AC$3:$AC$4922&lt;&gt;"")*((((I29&lt;&gt;"")*ISNUMBER(SEARCH("|"&amp;I29&amp;"|",'5_ACOMPANHAMENTO'!$AC$3:$AC$4922)))+((J29&lt;&gt;"")*ISNUMBER(SEARCH("|"&amp;J29&amp;"|",'5_ACOMPANHAMENTO'!$AC$3:$AC$4922)))+((K29&lt;&gt;"")*ISNUMBER(SEARCH("|"&amp;K29&amp;"|",'5_ACOMPANHAMENTO'!$AC$3:$AC$4922)))+((L29&lt;&gt;"")*ISNUMBER(SEARCH("|"&amp;L29&amp;"|",'5_ACOMPANHAMENTO'!$AC$3:$AC$4922)))+((M29&lt;&gt;"")*ISNUMBER(SEARCH("|"&amp;M29&amp;"|",'5_ACOMPANHAMENTO'!$AC$3:$AC$4922)))+((N29&lt;&gt;"")*ISNUMBER(SEARCH("|"&amp;N29&amp;"|",'5_ACOMPANHAMENTO'!$AC$3:$AC$4922)))+((O29&lt;&gt;"")*ISNUMBER(SEARCH("|"&amp;O29&amp;"|",'5_ACOMPANHAMENTO'!$AC$3:$AC$4922)))+((P29&lt;&gt;"")*ISNUMBER(SEARCH("|"&amp;P29&amp;"|",'5_ACOMPANHAMENTO'!$AC$3:$AC$4922)))+((Q29&lt;&gt;"")*ISNUMBER(SEARCH("|"&amp;Q29&amp;"|",'5_ACOMPANHAMENTO'!$AC$3:$AC$4922)))+((R29&lt;&gt;"")*ISNUMBER(SEARCH("|"&amp;R29&amp;"|",'5_ACOMPANHAMENTO'!$AC$3:$AC$4922)))+((S29&lt;&gt;"")*ISNUMBER(SEARCH("|"&amp;S29&amp;"|",'5_ACOMPANHAMENTO'!$AC$3:$AC$4922)))+((T29&lt;&gt;"")*ISNUMBER(SEARCH("|"&amp;T29&amp;"|",'5_ACOMPANHAMENTO'!$AC$3:$AC$4922)))+((U29&lt;&gt;"")*ISNUMBER(SEARCH("|"&amp;U29&amp;"|",'5_ACOMPANHAMENTO'!$AC$3:$AC$4922)))+((V29&lt;&gt;"")*ISNUMBER(SEARCH("|"&amp;V29&amp;"|",'5_ACOMPANHAMENTO'!$AC$3:$AC$4922)))+((W29&lt;&gt;"")*ISNUMBER(SEARCH("|"&amp;W29&amp;"|",'5_ACOMPANHAMENTO'!$AC$3:$AC$4922)))+((X29&lt;&gt;"")*ISNUMBER(SEARCH("|"&amp;X29&amp;"|",'5_ACOMPANHAMENTO'!$AC$3:$AC$4922)))+((Y29&lt;&gt;"")*ISNUMBER(SEARCH("|"&amp;Y29&amp;"|",'5_ACOMPANHAMENTO'!$AC$3:$AC$4922)))+((Z29&lt;&gt;"")*ISNUMBER(SEARCH("|"&amp;Z29&amp;"|",'5_ACOMPANHAMENTO'!$AC$3:$AC$4922)))+((AA29&lt;&gt;"")*ISNUMBER(SEARCH("|"&amp;AA29&amp;"|",'5_ACOMPANHAMENTO'!$AC$3:$AC$4922)))+((AB29&lt;&gt;"")*ISNUMBER(SEARCH("|"&amp;AB29&amp;"|",'5_ACOMPANHAMENTO'!$AC$3:$AC$4922))))&gt;0),0),0)),""))</f>
        <v>46198</v>
      </c>
      <c r="B29" s="4">
        <v>10147</v>
      </c>
      <c r="C29" s="4" t="s">
        <v>32</v>
      </c>
      <c r="D29" s="4">
        <f>IF(OR($B29="",$C29=""),"",IFERROR(SUMPRODUCT(--(('5_ACOMPANHAMENTO'!$AD$3:$AD$4922=TRIM($C29&amp;""))*('5_ACOMPANHAMENTO'!$AC$3:$AC$4922&lt;&gt;"")*((((I29&lt;&gt;"")*ISNUMBER(SEARCH("|"&amp;I29&amp;"|",'5_ACOMPANHAMENTO'!$AC$3:$AC$4922)))+((J29&lt;&gt;"")*ISNUMBER(SEARCH("|"&amp;J29&amp;"|",'5_ACOMPANHAMENTO'!$AC$3:$AC$4922)))+((K29&lt;&gt;"")*ISNUMBER(SEARCH("|"&amp;K29&amp;"|",'5_ACOMPANHAMENTO'!$AC$3:$AC$4922)))+((L29&lt;&gt;"")*ISNUMBER(SEARCH("|"&amp;L29&amp;"|",'5_ACOMPANHAMENTO'!$AC$3:$AC$4922)))+((M29&lt;&gt;"")*ISNUMBER(SEARCH("|"&amp;M29&amp;"|",'5_ACOMPANHAMENTO'!$AC$3:$AC$4922)))+((N29&lt;&gt;"")*ISNUMBER(SEARCH("|"&amp;N29&amp;"|",'5_ACOMPANHAMENTO'!$AC$3:$AC$4922)))+((O29&lt;&gt;"")*ISNUMBER(SEARCH("|"&amp;O29&amp;"|",'5_ACOMPANHAMENTO'!$AC$3:$AC$4922)))+((P29&lt;&gt;"")*ISNUMBER(SEARCH("|"&amp;P29&amp;"|",'5_ACOMPANHAMENTO'!$AC$3:$AC$4922)))+((Q29&lt;&gt;"")*ISNUMBER(SEARCH("|"&amp;Q29&amp;"|",'5_ACOMPANHAMENTO'!$AC$3:$AC$4922)))+((R29&lt;&gt;"")*ISNUMBER(SEARCH("|"&amp;R29&amp;"|",'5_ACOMPANHAMENTO'!$AC$3:$AC$4922)))+((S29&lt;&gt;"")*ISNUMBER(SEARCH("|"&amp;S29&amp;"|",'5_ACOMPANHAMENTO'!$AC$3:$AC$4922)))+((T29&lt;&gt;"")*ISNUMBER(SEARCH("|"&amp;T29&amp;"|",'5_ACOMPANHAMENTO'!$AC$3:$AC$4922)))+((U29&lt;&gt;"")*ISNUMBER(SEARCH("|"&amp;U29&amp;"|",'5_ACOMPANHAMENTO'!$AC$3:$AC$4922)))+((V29&lt;&gt;"")*ISNUMBER(SEARCH("|"&amp;V29&amp;"|",'5_ACOMPANHAMENTO'!$AC$3:$AC$4922)))+((W29&lt;&gt;"")*ISNUMBER(SEARCH("|"&amp;W29&amp;"|",'5_ACOMPANHAMENTO'!$AC$3:$AC$4922)))+((X29&lt;&gt;"")*ISNUMBER(SEARCH("|"&amp;X29&amp;"|",'5_ACOMPANHAMENTO'!$AC$3:$AC$4922)))+((Y29&lt;&gt;"")*ISNUMBER(SEARCH("|"&amp;Y29&amp;"|",'5_ACOMPANHAMENTO'!$AC$3:$AC$4922)))+((Z29&lt;&gt;"")*ISNUMBER(SEARCH("|"&amp;Z29&amp;"|",'5_ACOMPANHAMENTO'!$AC$3:$AC$4922)))+((AA29&lt;&gt;"")*ISNUMBER(SEARCH("|"&amp;AA29&amp;"|",'5_ACOMPANHAMENTO'!$AC$3:$AC$4922)))+((AB29&lt;&gt;"")*ISNUMBER(SEARCH("|"&amp;AB29&amp;"|",'5_ACOMPANHAMENTO'!$AC$3:$AC$4922))))&gt;0)),'5_ACOMPANHAMENTO'!$J$3:$J$4922),0))</f>
        <v>100</v>
      </c>
      <c r="E29" s="4" t="str">
        <f t="shared" ca="1" si="0"/>
        <v>FINALIZADO</v>
      </c>
      <c r="F29" s="7">
        <f>IF(OR($B29="",$C29=""),"",IFERROR(SUMPRODUCT(--(('5_ACOMPANHAMENTO'!$AD$3:$AD$4922=TRIM($C29&amp;""))*('5_ACOMPANHAMENTO'!$AC$3:$AC$4922&lt;&gt;"")*((((I29&lt;&gt;"")*ISNUMBER(SEARCH("|"&amp;I29&amp;"|",'5_ACOMPANHAMENTO'!$AC$3:$AC$4922)))+((J29&lt;&gt;"")*ISNUMBER(SEARCH("|"&amp;J29&amp;"|",'5_ACOMPANHAMENTO'!$AC$3:$AC$4922)))+((K29&lt;&gt;"")*ISNUMBER(SEARCH("|"&amp;K29&amp;"|",'5_ACOMPANHAMENTO'!$AC$3:$AC$4922)))+((L29&lt;&gt;"")*ISNUMBER(SEARCH("|"&amp;L29&amp;"|",'5_ACOMPANHAMENTO'!$AC$3:$AC$4922)))+((M29&lt;&gt;"")*ISNUMBER(SEARCH("|"&amp;M29&amp;"|",'5_ACOMPANHAMENTO'!$AC$3:$AC$4922)))+((N29&lt;&gt;"")*ISNUMBER(SEARCH("|"&amp;N29&amp;"|",'5_ACOMPANHAMENTO'!$AC$3:$AC$4922)))+((O29&lt;&gt;"")*ISNUMBER(SEARCH("|"&amp;O29&amp;"|",'5_ACOMPANHAMENTO'!$AC$3:$AC$4922)))+((P29&lt;&gt;"")*ISNUMBER(SEARCH("|"&amp;P29&amp;"|",'5_ACOMPANHAMENTO'!$AC$3:$AC$4922)))+((Q29&lt;&gt;"")*ISNUMBER(SEARCH("|"&amp;Q29&amp;"|",'5_ACOMPANHAMENTO'!$AC$3:$AC$4922)))+((R29&lt;&gt;"")*ISNUMBER(SEARCH("|"&amp;R29&amp;"|",'5_ACOMPANHAMENTO'!$AC$3:$AC$4922)))+((S29&lt;&gt;"")*ISNUMBER(SEARCH("|"&amp;S29&amp;"|",'5_ACOMPANHAMENTO'!$AC$3:$AC$4922)))+((T29&lt;&gt;"")*ISNUMBER(SEARCH("|"&amp;T29&amp;"|",'5_ACOMPANHAMENTO'!$AC$3:$AC$4922)))+((U29&lt;&gt;"")*ISNUMBER(SEARCH("|"&amp;U29&amp;"|",'5_ACOMPANHAMENTO'!$AC$3:$AC$4922)))+((V29&lt;&gt;"")*ISNUMBER(SEARCH("|"&amp;V29&amp;"|",'5_ACOMPANHAMENTO'!$AC$3:$AC$4922)))+((W29&lt;&gt;"")*ISNUMBER(SEARCH("|"&amp;W29&amp;"|",'5_ACOMPANHAMENTO'!$AC$3:$AC$4922)))+((X29&lt;&gt;"")*ISNUMBER(SEARCH("|"&amp;X29&amp;"|",'5_ACOMPANHAMENTO'!$AC$3:$AC$4922)))+((Y29&lt;&gt;"")*ISNUMBER(SEARCH("|"&amp;Y29&amp;"|",'5_ACOMPANHAMENTO'!$AC$3:$AC$4922)))+((Z29&lt;&gt;"")*ISNUMBER(SEARCH("|"&amp;Z29&amp;"|",'5_ACOMPANHAMENTO'!$AC$3:$AC$4922)))+((AA29&lt;&gt;"")*ISNUMBER(SEARCH("|"&amp;AA29&amp;"|",'5_ACOMPANHAMENTO'!$AC$3:$AC$4922)))+((AB29&lt;&gt;"")*ISNUMBER(SEARCH("|"&amp;AB29&amp;"|",'5_ACOMPANHAMENTO'!$AC$3:$AC$4922))))&gt;0)),'5_ACOMPANHAMENTO'!$O$3:$O$4922),0))</f>
        <v>100</v>
      </c>
      <c r="G29" s="7">
        <f t="shared" si="1"/>
        <v>0</v>
      </c>
      <c r="H29" s="1" t="str">
        <f t="shared" si="2"/>
        <v>10147|PADE VELOX</v>
      </c>
      <c r="I29" s="1" t="str">
        <f t="shared" si="3"/>
        <v>10147</v>
      </c>
      <c r="J29" s="1" t="str">
        <f t="shared" si="4"/>
        <v/>
      </c>
      <c r="K29" s="1" t="str">
        <f t="shared" si="5"/>
        <v/>
      </c>
      <c r="L29" s="1" t="str">
        <f t="shared" si="6"/>
        <v/>
      </c>
      <c r="M29" s="1" t="str">
        <f t="shared" si="7"/>
        <v/>
      </c>
      <c r="N29" s="1" t="str">
        <f t="shared" si="8"/>
        <v/>
      </c>
      <c r="O29" s="1" t="str">
        <f t="shared" si="9"/>
        <v/>
      </c>
      <c r="P29" s="1" t="str">
        <f t="shared" si="10"/>
        <v/>
      </c>
      <c r="Q29" s="1" t="str">
        <f t="shared" si="11"/>
        <v/>
      </c>
      <c r="R29" s="1" t="str">
        <f t="shared" si="12"/>
        <v/>
      </c>
      <c r="S29" s="1" t="str">
        <f t="shared" si="13"/>
        <v/>
      </c>
      <c r="T29" s="1" t="str">
        <f t="shared" si="14"/>
        <v/>
      </c>
      <c r="U29" s="1" t="str">
        <f t="shared" si="15"/>
        <v/>
      </c>
      <c r="V29" s="1" t="str">
        <f t="shared" si="16"/>
        <v/>
      </c>
      <c r="W29" s="1" t="str">
        <f t="shared" si="17"/>
        <v/>
      </c>
      <c r="X29" s="1" t="str">
        <f t="shared" si="18"/>
        <v/>
      </c>
      <c r="Y29" s="1" t="str">
        <f t="shared" si="19"/>
        <v/>
      </c>
      <c r="Z29" s="1" t="str">
        <f t="shared" si="20"/>
        <v/>
      </c>
      <c r="AA29" s="1" t="str">
        <f t="shared" si="21"/>
        <v/>
      </c>
      <c r="AB29" s="1" t="str">
        <f t="shared" si="22"/>
        <v/>
      </c>
    </row>
    <row r="30" spans="1:28" ht="14.25" hidden="1" customHeight="1" x14ac:dyDescent="0.35">
      <c r="A30" s="4" t="str">
        <f>IF(OR($B30="",$C30=""),"",IFERROR(INDEX('5_ACOMPANHAMENTO'!$A$3:$A$4922,MATCH(1,INDEX(('5_ACOMPANHAMENTO'!$AD$3:$AD$4922=TRIM($C30&amp;""))*('5_ACOMPANHAMENTO'!$AC$3:$AC$4922&lt;&gt;"")*((((I30&lt;&gt;"")*ISNUMBER(SEARCH("|"&amp;I30&amp;"|",'5_ACOMPANHAMENTO'!$AC$3:$AC$4922)))+((J30&lt;&gt;"")*ISNUMBER(SEARCH("|"&amp;J30&amp;"|",'5_ACOMPANHAMENTO'!$AC$3:$AC$4922)))+((K30&lt;&gt;"")*ISNUMBER(SEARCH("|"&amp;K30&amp;"|",'5_ACOMPANHAMENTO'!$AC$3:$AC$4922)))+((L30&lt;&gt;"")*ISNUMBER(SEARCH("|"&amp;L30&amp;"|",'5_ACOMPANHAMENTO'!$AC$3:$AC$4922)))+((M30&lt;&gt;"")*ISNUMBER(SEARCH("|"&amp;M30&amp;"|",'5_ACOMPANHAMENTO'!$AC$3:$AC$4922)))+((N30&lt;&gt;"")*ISNUMBER(SEARCH("|"&amp;N30&amp;"|",'5_ACOMPANHAMENTO'!$AC$3:$AC$4922)))+((O30&lt;&gt;"")*ISNUMBER(SEARCH("|"&amp;O30&amp;"|",'5_ACOMPANHAMENTO'!$AC$3:$AC$4922)))+((P30&lt;&gt;"")*ISNUMBER(SEARCH("|"&amp;P30&amp;"|",'5_ACOMPANHAMENTO'!$AC$3:$AC$4922)))+((Q30&lt;&gt;"")*ISNUMBER(SEARCH("|"&amp;Q30&amp;"|",'5_ACOMPANHAMENTO'!$AC$3:$AC$4922)))+((R30&lt;&gt;"")*ISNUMBER(SEARCH("|"&amp;R30&amp;"|",'5_ACOMPANHAMENTO'!$AC$3:$AC$4922)))+((S30&lt;&gt;"")*ISNUMBER(SEARCH("|"&amp;S30&amp;"|",'5_ACOMPANHAMENTO'!$AC$3:$AC$4922)))+((T30&lt;&gt;"")*ISNUMBER(SEARCH("|"&amp;T30&amp;"|",'5_ACOMPANHAMENTO'!$AC$3:$AC$4922)))+((U30&lt;&gt;"")*ISNUMBER(SEARCH("|"&amp;U30&amp;"|",'5_ACOMPANHAMENTO'!$AC$3:$AC$4922)))+((V30&lt;&gt;"")*ISNUMBER(SEARCH("|"&amp;V30&amp;"|",'5_ACOMPANHAMENTO'!$AC$3:$AC$4922)))+((W30&lt;&gt;"")*ISNUMBER(SEARCH("|"&amp;W30&amp;"|",'5_ACOMPANHAMENTO'!$AC$3:$AC$4922)))+((X30&lt;&gt;"")*ISNUMBER(SEARCH("|"&amp;X30&amp;"|",'5_ACOMPANHAMENTO'!$AC$3:$AC$4922)))+((Y30&lt;&gt;"")*ISNUMBER(SEARCH("|"&amp;Y30&amp;"|",'5_ACOMPANHAMENTO'!$AC$3:$AC$4922)))+((Z30&lt;&gt;"")*ISNUMBER(SEARCH("|"&amp;Z30&amp;"|",'5_ACOMPANHAMENTO'!$AC$3:$AC$4922)))+((AA30&lt;&gt;"")*ISNUMBER(SEARCH("|"&amp;AA30&amp;"|",'5_ACOMPANHAMENTO'!$AC$3:$AC$4922)))+((AB30&lt;&gt;"")*ISNUMBER(SEARCH("|"&amp;AB30&amp;"|",'5_ACOMPANHAMENTO'!$AC$3:$AC$4922))))&gt;0),0),0)),""))</f>
        <v/>
      </c>
      <c r="B30" s="4">
        <v>10147</v>
      </c>
      <c r="C30" s="4" t="s">
        <v>38</v>
      </c>
      <c r="D30" s="4">
        <f>IF(OR($B30="",$C30=""),"",IFERROR(SUMPRODUCT(--(('5_ACOMPANHAMENTO'!$AD$3:$AD$4922=TRIM($C30&amp;""))*('5_ACOMPANHAMENTO'!$AC$3:$AC$4922&lt;&gt;"")*((((I30&lt;&gt;"")*ISNUMBER(SEARCH("|"&amp;I30&amp;"|",'5_ACOMPANHAMENTO'!$AC$3:$AC$4922)))+((J30&lt;&gt;"")*ISNUMBER(SEARCH("|"&amp;J30&amp;"|",'5_ACOMPANHAMENTO'!$AC$3:$AC$4922)))+((K30&lt;&gt;"")*ISNUMBER(SEARCH("|"&amp;K30&amp;"|",'5_ACOMPANHAMENTO'!$AC$3:$AC$4922)))+((L30&lt;&gt;"")*ISNUMBER(SEARCH("|"&amp;L30&amp;"|",'5_ACOMPANHAMENTO'!$AC$3:$AC$4922)))+((M30&lt;&gt;"")*ISNUMBER(SEARCH("|"&amp;M30&amp;"|",'5_ACOMPANHAMENTO'!$AC$3:$AC$4922)))+((N30&lt;&gt;"")*ISNUMBER(SEARCH("|"&amp;N30&amp;"|",'5_ACOMPANHAMENTO'!$AC$3:$AC$4922)))+((O30&lt;&gt;"")*ISNUMBER(SEARCH("|"&amp;O30&amp;"|",'5_ACOMPANHAMENTO'!$AC$3:$AC$4922)))+((P30&lt;&gt;"")*ISNUMBER(SEARCH("|"&amp;P30&amp;"|",'5_ACOMPANHAMENTO'!$AC$3:$AC$4922)))+((Q30&lt;&gt;"")*ISNUMBER(SEARCH("|"&amp;Q30&amp;"|",'5_ACOMPANHAMENTO'!$AC$3:$AC$4922)))+((R30&lt;&gt;"")*ISNUMBER(SEARCH("|"&amp;R30&amp;"|",'5_ACOMPANHAMENTO'!$AC$3:$AC$4922)))+((S30&lt;&gt;"")*ISNUMBER(SEARCH("|"&amp;S30&amp;"|",'5_ACOMPANHAMENTO'!$AC$3:$AC$4922)))+((T30&lt;&gt;"")*ISNUMBER(SEARCH("|"&amp;T30&amp;"|",'5_ACOMPANHAMENTO'!$AC$3:$AC$4922)))+((U30&lt;&gt;"")*ISNUMBER(SEARCH("|"&amp;U30&amp;"|",'5_ACOMPANHAMENTO'!$AC$3:$AC$4922)))+((V30&lt;&gt;"")*ISNUMBER(SEARCH("|"&amp;V30&amp;"|",'5_ACOMPANHAMENTO'!$AC$3:$AC$4922)))+((W30&lt;&gt;"")*ISNUMBER(SEARCH("|"&amp;W30&amp;"|",'5_ACOMPANHAMENTO'!$AC$3:$AC$4922)))+((X30&lt;&gt;"")*ISNUMBER(SEARCH("|"&amp;X30&amp;"|",'5_ACOMPANHAMENTO'!$AC$3:$AC$4922)))+((Y30&lt;&gt;"")*ISNUMBER(SEARCH("|"&amp;Y30&amp;"|",'5_ACOMPANHAMENTO'!$AC$3:$AC$4922)))+((Z30&lt;&gt;"")*ISNUMBER(SEARCH("|"&amp;Z30&amp;"|",'5_ACOMPANHAMENTO'!$AC$3:$AC$4922)))+((AA30&lt;&gt;"")*ISNUMBER(SEARCH("|"&amp;AA30&amp;"|",'5_ACOMPANHAMENTO'!$AC$3:$AC$4922)))+((AB30&lt;&gt;"")*ISNUMBER(SEARCH("|"&amp;AB30&amp;"|",'5_ACOMPANHAMENTO'!$AC$3:$AC$4922))))&gt;0)),'5_ACOMPANHAMENTO'!$J$3:$J$4922),0))</f>
        <v>0</v>
      </c>
      <c r="E30" s="4" t="str">
        <f t="shared" ca="1" si="0"/>
        <v>FINALIZADO</v>
      </c>
      <c r="F30" s="7">
        <f>IF(OR($B30="",$C30=""),"",IFERROR(SUMPRODUCT(--(('5_ACOMPANHAMENTO'!$AD$3:$AD$4922=TRIM($C30&amp;""))*('5_ACOMPANHAMENTO'!$AC$3:$AC$4922&lt;&gt;"")*((((I30&lt;&gt;"")*ISNUMBER(SEARCH("|"&amp;I30&amp;"|",'5_ACOMPANHAMENTO'!$AC$3:$AC$4922)))+((J30&lt;&gt;"")*ISNUMBER(SEARCH("|"&amp;J30&amp;"|",'5_ACOMPANHAMENTO'!$AC$3:$AC$4922)))+((K30&lt;&gt;"")*ISNUMBER(SEARCH("|"&amp;K30&amp;"|",'5_ACOMPANHAMENTO'!$AC$3:$AC$4922)))+((L30&lt;&gt;"")*ISNUMBER(SEARCH("|"&amp;L30&amp;"|",'5_ACOMPANHAMENTO'!$AC$3:$AC$4922)))+((M30&lt;&gt;"")*ISNUMBER(SEARCH("|"&amp;M30&amp;"|",'5_ACOMPANHAMENTO'!$AC$3:$AC$4922)))+((N30&lt;&gt;"")*ISNUMBER(SEARCH("|"&amp;N30&amp;"|",'5_ACOMPANHAMENTO'!$AC$3:$AC$4922)))+((O30&lt;&gt;"")*ISNUMBER(SEARCH("|"&amp;O30&amp;"|",'5_ACOMPANHAMENTO'!$AC$3:$AC$4922)))+((P30&lt;&gt;"")*ISNUMBER(SEARCH("|"&amp;P30&amp;"|",'5_ACOMPANHAMENTO'!$AC$3:$AC$4922)))+((Q30&lt;&gt;"")*ISNUMBER(SEARCH("|"&amp;Q30&amp;"|",'5_ACOMPANHAMENTO'!$AC$3:$AC$4922)))+((R30&lt;&gt;"")*ISNUMBER(SEARCH("|"&amp;R30&amp;"|",'5_ACOMPANHAMENTO'!$AC$3:$AC$4922)))+((S30&lt;&gt;"")*ISNUMBER(SEARCH("|"&amp;S30&amp;"|",'5_ACOMPANHAMENTO'!$AC$3:$AC$4922)))+((T30&lt;&gt;"")*ISNUMBER(SEARCH("|"&amp;T30&amp;"|",'5_ACOMPANHAMENTO'!$AC$3:$AC$4922)))+((U30&lt;&gt;"")*ISNUMBER(SEARCH("|"&amp;U30&amp;"|",'5_ACOMPANHAMENTO'!$AC$3:$AC$4922)))+((V30&lt;&gt;"")*ISNUMBER(SEARCH("|"&amp;V30&amp;"|",'5_ACOMPANHAMENTO'!$AC$3:$AC$4922)))+((W30&lt;&gt;"")*ISNUMBER(SEARCH("|"&amp;W30&amp;"|",'5_ACOMPANHAMENTO'!$AC$3:$AC$4922)))+((X30&lt;&gt;"")*ISNUMBER(SEARCH("|"&amp;X30&amp;"|",'5_ACOMPANHAMENTO'!$AC$3:$AC$4922)))+((Y30&lt;&gt;"")*ISNUMBER(SEARCH("|"&amp;Y30&amp;"|",'5_ACOMPANHAMENTO'!$AC$3:$AC$4922)))+((Z30&lt;&gt;"")*ISNUMBER(SEARCH("|"&amp;Z30&amp;"|",'5_ACOMPANHAMENTO'!$AC$3:$AC$4922)))+((AA30&lt;&gt;"")*ISNUMBER(SEARCH("|"&amp;AA30&amp;"|",'5_ACOMPANHAMENTO'!$AC$3:$AC$4922)))+((AB30&lt;&gt;"")*ISNUMBER(SEARCH("|"&amp;AB30&amp;"|",'5_ACOMPANHAMENTO'!$AC$3:$AC$4922))))&gt;0)),'5_ACOMPANHAMENTO'!$O$3:$O$4922),0))</f>
        <v>0</v>
      </c>
      <c r="G30" s="7">
        <f t="shared" si="1"/>
        <v>0</v>
      </c>
      <c r="H30" s="1" t="str">
        <f t="shared" si="2"/>
        <v>10147|CNC NESTING</v>
      </c>
      <c r="I30" s="1" t="str">
        <f t="shared" si="3"/>
        <v>10147</v>
      </c>
      <c r="J30" s="1" t="str">
        <f t="shared" si="4"/>
        <v/>
      </c>
      <c r="K30" s="1" t="str">
        <f t="shared" si="5"/>
        <v/>
      </c>
      <c r="L30" s="1" t="str">
        <f t="shared" si="6"/>
        <v/>
      </c>
      <c r="M30" s="1" t="str">
        <f t="shared" si="7"/>
        <v/>
      </c>
      <c r="N30" s="1" t="str">
        <f t="shared" si="8"/>
        <v/>
      </c>
      <c r="O30" s="1" t="str">
        <f t="shared" si="9"/>
        <v/>
      </c>
      <c r="P30" s="1" t="str">
        <f t="shared" si="10"/>
        <v/>
      </c>
      <c r="Q30" s="1" t="str">
        <f t="shared" si="11"/>
        <v/>
      </c>
      <c r="R30" s="1" t="str">
        <f t="shared" si="12"/>
        <v/>
      </c>
      <c r="S30" s="1" t="str">
        <f t="shared" si="13"/>
        <v/>
      </c>
      <c r="T30" s="1" t="str">
        <f t="shared" si="14"/>
        <v/>
      </c>
      <c r="U30" s="1" t="str">
        <f t="shared" si="15"/>
        <v/>
      </c>
      <c r="V30" s="1" t="str">
        <f t="shared" si="16"/>
        <v/>
      </c>
      <c r="W30" s="1" t="str">
        <f t="shared" si="17"/>
        <v/>
      </c>
      <c r="X30" s="1" t="str">
        <f t="shared" si="18"/>
        <v/>
      </c>
      <c r="Y30" s="1" t="str">
        <f t="shared" si="19"/>
        <v/>
      </c>
      <c r="Z30" s="1" t="str">
        <f t="shared" si="20"/>
        <v/>
      </c>
      <c r="AA30" s="1" t="str">
        <f t="shared" si="21"/>
        <v/>
      </c>
      <c r="AB30" s="1" t="str">
        <f t="shared" si="22"/>
        <v/>
      </c>
    </row>
    <row r="31" spans="1:28" ht="14.25" hidden="1" customHeight="1" x14ac:dyDescent="0.35">
      <c r="A31" s="4">
        <f>IF(OR($B31="",$C31=""),"",IFERROR(INDEX('5_ACOMPANHAMENTO'!$A$3:$A$4922,MATCH(1,INDEX(('5_ACOMPANHAMENTO'!$AD$3:$AD$4922=TRIM($C31&amp;""))*('5_ACOMPANHAMENTO'!$AC$3:$AC$4922&lt;&gt;"")*((((I31&lt;&gt;"")*ISNUMBER(SEARCH("|"&amp;I31&amp;"|",'5_ACOMPANHAMENTO'!$AC$3:$AC$4922)))+((J31&lt;&gt;"")*ISNUMBER(SEARCH("|"&amp;J31&amp;"|",'5_ACOMPANHAMENTO'!$AC$3:$AC$4922)))+((K31&lt;&gt;"")*ISNUMBER(SEARCH("|"&amp;K31&amp;"|",'5_ACOMPANHAMENTO'!$AC$3:$AC$4922)))+((L31&lt;&gt;"")*ISNUMBER(SEARCH("|"&amp;L31&amp;"|",'5_ACOMPANHAMENTO'!$AC$3:$AC$4922)))+((M31&lt;&gt;"")*ISNUMBER(SEARCH("|"&amp;M31&amp;"|",'5_ACOMPANHAMENTO'!$AC$3:$AC$4922)))+((N31&lt;&gt;"")*ISNUMBER(SEARCH("|"&amp;N31&amp;"|",'5_ACOMPANHAMENTO'!$AC$3:$AC$4922)))+((O31&lt;&gt;"")*ISNUMBER(SEARCH("|"&amp;O31&amp;"|",'5_ACOMPANHAMENTO'!$AC$3:$AC$4922)))+((P31&lt;&gt;"")*ISNUMBER(SEARCH("|"&amp;P31&amp;"|",'5_ACOMPANHAMENTO'!$AC$3:$AC$4922)))+((Q31&lt;&gt;"")*ISNUMBER(SEARCH("|"&amp;Q31&amp;"|",'5_ACOMPANHAMENTO'!$AC$3:$AC$4922)))+((R31&lt;&gt;"")*ISNUMBER(SEARCH("|"&amp;R31&amp;"|",'5_ACOMPANHAMENTO'!$AC$3:$AC$4922)))+((S31&lt;&gt;"")*ISNUMBER(SEARCH("|"&amp;S31&amp;"|",'5_ACOMPANHAMENTO'!$AC$3:$AC$4922)))+((T31&lt;&gt;"")*ISNUMBER(SEARCH("|"&amp;T31&amp;"|",'5_ACOMPANHAMENTO'!$AC$3:$AC$4922)))+((U31&lt;&gt;"")*ISNUMBER(SEARCH("|"&amp;U31&amp;"|",'5_ACOMPANHAMENTO'!$AC$3:$AC$4922)))+((V31&lt;&gt;"")*ISNUMBER(SEARCH("|"&amp;V31&amp;"|",'5_ACOMPANHAMENTO'!$AC$3:$AC$4922)))+((W31&lt;&gt;"")*ISNUMBER(SEARCH("|"&amp;W31&amp;"|",'5_ACOMPANHAMENTO'!$AC$3:$AC$4922)))+((X31&lt;&gt;"")*ISNUMBER(SEARCH("|"&amp;X31&amp;"|",'5_ACOMPANHAMENTO'!$AC$3:$AC$4922)))+((Y31&lt;&gt;"")*ISNUMBER(SEARCH("|"&amp;Y31&amp;"|",'5_ACOMPANHAMENTO'!$AC$3:$AC$4922)))+((Z31&lt;&gt;"")*ISNUMBER(SEARCH("|"&amp;Z31&amp;"|",'5_ACOMPANHAMENTO'!$AC$3:$AC$4922)))+((AA31&lt;&gt;"")*ISNUMBER(SEARCH("|"&amp;AA31&amp;"|",'5_ACOMPANHAMENTO'!$AC$3:$AC$4922)))+((AB31&lt;&gt;"")*ISNUMBER(SEARCH("|"&amp;AB31&amp;"|",'5_ACOMPANHAMENTO'!$AC$3:$AC$4922))))&gt;0),0),0)),""))</f>
        <v>46198</v>
      </c>
      <c r="B31" s="4">
        <v>10147</v>
      </c>
      <c r="C31" s="4" t="s">
        <v>43</v>
      </c>
      <c r="D31" s="4">
        <f>IF(OR($B31="",$C31=""),"",IFERROR(SUMPRODUCT(--(('5_ACOMPANHAMENTO'!$AD$3:$AD$4922=TRIM($C31&amp;""))*('5_ACOMPANHAMENTO'!$AC$3:$AC$4922&lt;&gt;"")*((((I31&lt;&gt;"")*ISNUMBER(SEARCH("|"&amp;I31&amp;"|",'5_ACOMPANHAMENTO'!$AC$3:$AC$4922)))+((J31&lt;&gt;"")*ISNUMBER(SEARCH("|"&amp;J31&amp;"|",'5_ACOMPANHAMENTO'!$AC$3:$AC$4922)))+((K31&lt;&gt;"")*ISNUMBER(SEARCH("|"&amp;K31&amp;"|",'5_ACOMPANHAMENTO'!$AC$3:$AC$4922)))+((L31&lt;&gt;"")*ISNUMBER(SEARCH("|"&amp;L31&amp;"|",'5_ACOMPANHAMENTO'!$AC$3:$AC$4922)))+((M31&lt;&gt;"")*ISNUMBER(SEARCH("|"&amp;M31&amp;"|",'5_ACOMPANHAMENTO'!$AC$3:$AC$4922)))+((N31&lt;&gt;"")*ISNUMBER(SEARCH("|"&amp;N31&amp;"|",'5_ACOMPANHAMENTO'!$AC$3:$AC$4922)))+((O31&lt;&gt;"")*ISNUMBER(SEARCH("|"&amp;O31&amp;"|",'5_ACOMPANHAMENTO'!$AC$3:$AC$4922)))+((P31&lt;&gt;"")*ISNUMBER(SEARCH("|"&amp;P31&amp;"|",'5_ACOMPANHAMENTO'!$AC$3:$AC$4922)))+((Q31&lt;&gt;"")*ISNUMBER(SEARCH("|"&amp;Q31&amp;"|",'5_ACOMPANHAMENTO'!$AC$3:$AC$4922)))+((R31&lt;&gt;"")*ISNUMBER(SEARCH("|"&amp;R31&amp;"|",'5_ACOMPANHAMENTO'!$AC$3:$AC$4922)))+((S31&lt;&gt;"")*ISNUMBER(SEARCH("|"&amp;S31&amp;"|",'5_ACOMPANHAMENTO'!$AC$3:$AC$4922)))+((T31&lt;&gt;"")*ISNUMBER(SEARCH("|"&amp;T31&amp;"|",'5_ACOMPANHAMENTO'!$AC$3:$AC$4922)))+((U31&lt;&gt;"")*ISNUMBER(SEARCH("|"&amp;U31&amp;"|",'5_ACOMPANHAMENTO'!$AC$3:$AC$4922)))+((V31&lt;&gt;"")*ISNUMBER(SEARCH("|"&amp;V31&amp;"|",'5_ACOMPANHAMENTO'!$AC$3:$AC$4922)))+((W31&lt;&gt;"")*ISNUMBER(SEARCH("|"&amp;W31&amp;"|",'5_ACOMPANHAMENTO'!$AC$3:$AC$4922)))+((X31&lt;&gt;"")*ISNUMBER(SEARCH("|"&amp;X31&amp;"|",'5_ACOMPANHAMENTO'!$AC$3:$AC$4922)))+((Y31&lt;&gt;"")*ISNUMBER(SEARCH("|"&amp;Y31&amp;"|",'5_ACOMPANHAMENTO'!$AC$3:$AC$4922)))+((Z31&lt;&gt;"")*ISNUMBER(SEARCH("|"&amp;Z31&amp;"|",'5_ACOMPANHAMENTO'!$AC$3:$AC$4922)))+((AA31&lt;&gt;"")*ISNUMBER(SEARCH("|"&amp;AA31&amp;"|",'5_ACOMPANHAMENTO'!$AC$3:$AC$4922)))+((AB31&lt;&gt;"")*ISNUMBER(SEARCH("|"&amp;AB31&amp;"|",'5_ACOMPANHAMENTO'!$AC$3:$AC$4922))))&gt;0)),'5_ACOMPANHAMENTO'!$J$3:$J$4922),0))</f>
        <v>208</v>
      </c>
      <c r="E31" s="4" t="str">
        <f t="shared" ca="1" si="0"/>
        <v>FINALIZADO</v>
      </c>
      <c r="F31" s="7">
        <f>IF(OR($B31="",$C31=""),"",IFERROR(SUMPRODUCT(--(('5_ACOMPANHAMENTO'!$AD$3:$AD$4922=TRIM($C31&amp;""))*('5_ACOMPANHAMENTO'!$AC$3:$AC$4922&lt;&gt;"")*((((I31&lt;&gt;"")*ISNUMBER(SEARCH("|"&amp;I31&amp;"|",'5_ACOMPANHAMENTO'!$AC$3:$AC$4922)))+((J31&lt;&gt;"")*ISNUMBER(SEARCH("|"&amp;J31&amp;"|",'5_ACOMPANHAMENTO'!$AC$3:$AC$4922)))+((K31&lt;&gt;"")*ISNUMBER(SEARCH("|"&amp;K31&amp;"|",'5_ACOMPANHAMENTO'!$AC$3:$AC$4922)))+((L31&lt;&gt;"")*ISNUMBER(SEARCH("|"&amp;L31&amp;"|",'5_ACOMPANHAMENTO'!$AC$3:$AC$4922)))+((M31&lt;&gt;"")*ISNUMBER(SEARCH("|"&amp;M31&amp;"|",'5_ACOMPANHAMENTO'!$AC$3:$AC$4922)))+((N31&lt;&gt;"")*ISNUMBER(SEARCH("|"&amp;N31&amp;"|",'5_ACOMPANHAMENTO'!$AC$3:$AC$4922)))+((O31&lt;&gt;"")*ISNUMBER(SEARCH("|"&amp;O31&amp;"|",'5_ACOMPANHAMENTO'!$AC$3:$AC$4922)))+((P31&lt;&gt;"")*ISNUMBER(SEARCH("|"&amp;P31&amp;"|",'5_ACOMPANHAMENTO'!$AC$3:$AC$4922)))+((Q31&lt;&gt;"")*ISNUMBER(SEARCH("|"&amp;Q31&amp;"|",'5_ACOMPANHAMENTO'!$AC$3:$AC$4922)))+((R31&lt;&gt;"")*ISNUMBER(SEARCH("|"&amp;R31&amp;"|",'5_ACOMPANHAMENTO'!$AC$3:$AC$4922)))+((S31&lt;&gt;"")*ISNUMBER(SEARCH("|"&amp;S31&amp;"|",'5_ACOMPANHAMENTO'!$AC$3:$AC$4922)))+((T31&lt;&gt;"")*ISNUMBER(SEARCH("|"&amp;T31&amp;"|",'5_ACOMPANHAMENTO'!$AC$3:$AC$4922)))+((U31&lt;&gt;"")*ISNUMBER(SEARCH("|"&amp;U31&amp;"|",'5_ACOMPANHAMENTO'!$AC$3:$AC$4922)))+((V31&lt;&gt;"")*ISNUMBER(SEARCH("|"&amp;V31&amp;"|",'5_ACOMPANHAMENTO'!$AC$3:$AC$4922)))+((W31&lt;&gt;"")*ISNUMBER(SEARCH("|"&amp;W31&amp;"|",'5_ACOMPANHAMENTO'!$AC$3:$AC$4922)))+((X31&lt;&gt;"")*ISNUMBER(SEARCH("|"&amp;X31&amp;"|",'5_ACOMPANHAMENTO'!$AC$3:$AC$4922)))+((Y31&lt;&gt;"")*ISNUMBER(SEARCH("|"&amp;Y31&amp;"|",'5_ACOMPANHAMENTO'!$AC$3:$AC$4922)))+((Z31&lt;&gt;"")*ISNUMBER(SEARCH("|"&amp;Z31&amp;"|",'5_ACOMPANHAMENTO'!$AC$3:$AC$4922)))+((AA31&lt;&gt;"")*ISNUMBER(SEARCH("|"&amp;AA31&amp;"|",'5_ACOMPANHAMENTO'!$AC$3:$AC$4922)))+((AB31&lt;&gt;"")*ISNUMBER(SEARCH("|"&amp;AB31&amp;"|",'5_ACOMPANHAMENTO'!$AC$3:$AC$4922))))&gt;0)),'5_ACOMPANHAMENTO'!$O$3:$O$4922),0))</f>
        <v>208</v>
      </c>
      <c r="G31" s="7">
        <f t="shared" si="1"/>
        <v>0</v>
      </c>
      <c r="H31" s="1" t="str">
        <f t="shared" si="2"/>
        <v>10147|COPIADORA</v>
      </c>
      <c r="I31" s="1" t="str">
        <f t="shared" si="3"/>
        <v>10147</v>
      </c>
      <c r="J31" s="1" t="str">
        <f t="shared" si="4"/>
        <v/>
      </c>
      <c r="K31" s="1" t="str">
        <f t="shared" si="5"/>
        <v/>
      </c>
      <c r="L31" s="1" t="str">
        <f t="shared" si="6"/>
        <v/>
      </c>
      <c r="M31" s="1" t="str">
        <f t="shared" si="7"/>
        <v/>
      </c>
      <c r="N31" s="1" t="str">
        <f t="shared" si="8"/>
        <v/>
      </c>
      <c r="O31" s="1" t="str">
        <f t="shared" si="9"/>
        <v/>
      </c>
      <c r="P31" s="1" t="str">
        <f t="shared" si="10"/>
        <v/>
      </c>
      <c r="Q31" s="1" t="str">
        <f t="shared" si="11"/>
        <v/>
      </c>
      <c r="R31" s="1" t="str">
        <f t="shared" si="12"/>
        <v/>
      </c>
      <c r="S31" s="1" t="str">
        <f t="shared" si="13"/>
        <v/>
      </c>
      <c r="T31" s="1" t="str">
        <f t="shared" si="14"/>
        <v/>
      </c>
      <c r="U31" s="1" t="str">
        <f t="shared" si="15"/>
        <v/>
      </c>
      <c r="V31" s="1" t="str">
        <f t="shared" si="16"/>
        <v/>
      </c>
      <c r="W31" s="1" t="str">
        <f t="shared" si="17"/>
        <v/>
      </c>
      <c r="X31" s="1" t="str">
        <f t="shared" si="18"/>
        <v/>
      </c>
      <c r="Y31" s="1" t="str">
        <f t="shared" si="19"/>
        <v/>
      </c>
      <c r="Z31" s="1" t="str">
        <f t="shared" si="20"/>
        <v/>
      </c>
      <c r="AA31" s="1" t="str">
        <f t="shared" si="21"/>
        <v/>
      </c>
      <c r="AB31" s="1" t="str">
        <f t="shared" si="22"/>
        <v/>
      </c>
    </row>
    <row r="32" spans="1:28" ht="14.25" hidden="1" customHeight="1" x14ac:dyDescent="0.35">
      <c r="A32" s="4">
        <f>IF(OR($B32="",$C32=""),"",IFERROR(INDEX('5_ACOMPANHAMENTO'!$A$3:$A$4922,MATCH(1,INDEX(('5_ACOMPANHAMENTO'!$AD$3:$AD$4922=TRIM($C32&amp;""))*('5_ACOMPANHAMENTO'!$AC$3:$AC$4922&lt;&gt;"")*((((I32&lt;&gt;"")*ISNUMBER(SEARCH("|"&amp;I32&amp;"|",'5_ACOMPANHAMENTO'!$AC$3:$AC$4922)))+((J32&lt;&gt;"")*ISNUMBER(SEARCH("|"&amp;J32&amp;"|",'5_ACOMPANHAMENTO'!$AC$3:$AC$4922)))+((K32&lt;&gt;"")*ISNUMBER(SEARCH("|"&amp;K32&amp;"|",'5_ACOMPANHAMENTO'!$AC$3:$AC$4922)))+((L32&lt;&gt;"")*ISNUMBER(SEARCH("|"&amp;L32&amp;"|",'5_ACOMPANHAMENTO'!$AC$3:$AC$4922)))+((M32&lt;&gt;"")*ISNUMBER(SEARCH("|"&amp;M32&amp;"|",'5_ACOMPANHAMENTO'!$AC$3:$AC$4922)))+((N32&lt;&gt;"")*ISNUMBER(SEARCH("|"&amp;N32&amp;"|",'5_ACOMPANHAMENTO'!$AC$3:$AC$4922)))+((O32&lt;&gt;"")*ISNUMBER(SEARCH("|"&amp;O32&amp;"|",'5_ACOMPANHAMENTO'!$AC$3:$AC$4922)))+((P32&lt;&gt;"")*ISNUMBER(SEARCH("|"&amp;P32&amp;"|",'5_ACOMPANHAMENTO'!$AC$3:$AC$4922)))+((Q32&lt;&gt;"")*ISNUMBER(SEARCH("|"&amp;Q32&amp;"|",'5_ACOMPANHAMENTO'!$AC$3:$AC$4922)))+((R32&lt;&gt;"")*ISNUMBER(SEARCH("|"&amp;R32&amp;"|",'5_ACOMPANHAMENTO'!$AC$3:$AC$4922)))+((S32&lt;&gt;"")*ISNUMBER(SEARCH("|"&amp;S32&amp;"|",'5_ACOMPANHAMENTO'!$AC$3:$AC$4922)))+((T32&lt;&gt;"")*ISNUMBER(SEARCH("|"&amp;T32&amp;"|",'5_ACOMPANHAMENTO'!$AC$3:$AC$4922)))+((U32&lt;&gt;"")*ISNUMBER(SEARCH("|"&amp;U32&amp;"|",'5_ACOMPANHAMENTO'!$AC$3:$AC$4922)))+((V32&lt;&gt;"")*ISNUMBER(SEARCH("|"&amp;V32&amp;"|",'5_ACOMPANHAMENTO'!$AC$3:$AC$4922)))+((W32&lt;&gt;"")*ISNUMBER(SEARCH("|"&amp;W32&amp;"|",'5_ACOMPANHAMENTO'!$AC$3:$AC$4922)))+((X32&lt;&gt;"")*ISNUMBER(SEARCH("|"&amp;X32&amp;"|",'5_ACOMPANHAMENTO'!$AC$3:$AC$4922)))+((Y32&lt;&gt;"")*ISNUMBER(SEARCH("|"&amp;Y32&amp;"|",'5_ACOMPANHAMENTO'!$AC$3:$AC$4922)))+((Z32&lt;&gt;"")*ISNUMBER(SEARCH("|"&amp;Z32&amp;"|",'5_ACOMPANHAMENTO'!$AC$3:$AC$4922)))+((AA32&lt;&gt;"")*ISNUMBER(SEARCH("|"&amp;AA32&amp;"|",'5_ACOMPANHAMENTO'!$AC$3:$AC$4922)))+((AB32&lt;&gt;"")*ISNUMBER(SEARCH("|"&amp;AB32&amp;"|",'5_ACOMPANHAMENTO'!$AC$3:$AC$4922))))&gt;0),0),0)),""))</f>
        <v>46198</v>
      </c>
      <c r="B32" s="4">
        <v>10147</v>
      </c>
      <c r="C32" s="4" t="s">
        <v>15</v>
      </c>
      <c r="D32" s="4">
        <f>IF(OR($B32="",$C32=""),"",IFERROR(SUMPRODUCT(--(('5_ACOMPANHAMENTO'!$AD$3:$AD$4922=TRIM($C32&amp;""))*('5_ACOMPANHAMENTO'!$AC$3:$AC$4922&lt;&gt;"")*((((I32&lt;&gt;"")*ISNUMBER(SEARCH("|"&amp;I32&amp;"|",'5_ACOMPANHAMENTO'!$AC$3:$AC$4922)))+((J32&lt;&gt;"")*ISNUMBER(SEARCH("|"&amp;J32&amp;"|",'5_ACOMPANHAMENTO'!$AC$3:$AC$4922)))+((K32&lt;&gt;"")*ISNUMBER(SEARCH("|"&amp;K32&amp;"|",'5_ACOMPANHAMENTO'!$AC$3:$AC$4922)))+((L32&lt;&gt;"")*ISNUMBER(SEARCH("|"&amp;L32&amp;"|",'5_ACOMPANHAMENTO'!$AC$3:$AC$4922)))+((M32&lt;&gt;"")*ISNUMBER(SEARCH("|"&amp;M32&amp;"|",'5_ACOMPANHAMENTO'!$AC$3:$AC$4922)))+((N32&lt;&gt;"")*ISNUMBER(SEARCH("|"&amp;N32&amp;"|",'5_ACOMPANHAMENTO'!$AC$3:$AC$4922)))+((O32&lt;&gt;"")*ISNUMBER(SEARCH("|"&amp;O32&amp;"|",'5_ACOMPANHAMENTO'!$AC$3:$AC$4922)))+((P32&lt;&gt;"")*ISNUMBER(SEARCH("|"&amp;P32&amp;"|",'5_ACOMPANHAMENTO'!$AC$3:$AC$4922)))+((Q32&lt;&gt;"")*ISNUMBER(SEARCH("|"&amp;Q32&amp;"|",'5_ACOMPANHAMENTO'!$AC$3:$AC$4922)))+((R32&lt;&gt;"")*ISNUMBER(SEARCH("|"&amp;R32&amp;"|",'5_ACOMPANHAMENTO'!$AC$3:$AC$4922)))+((S32&lt;&gt;"")*ISNUMBER(SEARCH("|"&amp;S32&amp;"|",'5_ACOMPANHAMENTO'!$AC$3:$AC$4922)))+((T32&lt;&gt;"")*ISNUMBER(SEARCH("|"&amp;T32&amp;"|",'5_ACOMPANHAMENTO'!$AC$3:$AC$4922)))+((U32&lt;&gt;"")*ISNUMBER(SEARCH("|"&amp;U32&amp;"|",'5_ACOMPANHAMENTO'!$AC$3:$AC$4922)))+((V32&lt;&gt;"")*ISNUMBER(SEARCH("|"&amp;V32&amp;"|",'5_ACOMPANHAMENTO'!$AC$3:$AC$4922)))+((W32&lt;&gt;"")*ISNUMBER(SEARCH("|"&amp;W32&amp;"|",'5_ACOMPANHAMENTO'!$AC$3:$AC$4922)))+((X32&lt;&gt;"")*ISNUMBER(SEARCH("|"&amp;X32&amp;"|",'5_ACOMPANHAMENTO'!$AC$3:$AC$4922)))+((Y32&lt;&gt;"")*ISNUMBER(SEARCH("|"&amp;Y32&amp;"|",'5_ACOMPANHAMENTO'!$AC$3:$AC$4922)))+((Z32&lt;&gt;"")*ISNUMBER(SEARCH("|"&amp;Z32&amp;"|",'5_ACOMPANHAMENTO'!$AC$3:$AC$4922)))+((AA32&lt;&gt;"")*ISNUMBER(SEARCH("|"&amp;AA32&amp;"|",'5_ACOMPANHAMENTO'!$AC$3:$AC$4922)))+((AB32&lt;&gt;"")*ISNUMBER(SEARCH("|"&amp;AB32&amp;"|",'5_ACOMPANHAMENTO'!$AC$3:$AC$4922))))&gt;0)),'5_ACOMPANHAMENTO'!$J$3:$J$4922),0))</f>
        <v>2880</v>
      </c>
      <c r="E32" s="4" t="str">
        <f t="shared" ca="1" si="0"/>
        <v>FINALIZADO</v>
      </c>
      <c r="F32" s="7">
        <f>IF(OR($B32="",$C32=""),"",IFERROR(SUMPRODUCT(--(('5_ACOMPANHAMENTO'!$AD$3:$AD$4922=TRIM($C32&amp;""))*('5_ACOMPANHAMENTO'!$AC$3:$AC$4922&lt;&gt;"")*((((I32&lt;&gt;"")*ISNUMBER(SEARCH("|"&amp;I32&amp;"|",'5_ACOMPANHAMENTO'!$AC$3:$AC$4922)))+((J32&lt;&gt;"")*ISNUMBER(SEARCH("|"&amp;J32&amp;"|",'5_ACOMPANHAMENTO'!$AC$3:$AC$4922)))+((K32&lt;&gt;"")*ISNUMBER(SEARCH("|"&amp;K32&amp;"|",'5_ACOMPANHAMENTO'!$AC$3:$AC$4922)))+((L32&lt;&gt;"")*ISNUMBER(SEARCH("|"&amp;L32&amp;"|",'5_ACOMPANHAMENTO'!$AC$3:$AC$4922)))+((M32&lt;&gt;"")*ISNUMBER(SEARCH("|"&amp;M32&amp;"|",'5_ACOMPANHAMENTO'!$AC$3:$AC$4922)))+((N32&lt;&gt;"")*ISNUMBER(SEARCH("|"&amp;N32&amp;"|",'5_ACOMPANHAMENTO'!$AC$3:$AC$4922)))+((O32&lt;&gt;"")*ISNUMBER(SEARCH("|"&amp;O32&amp;"|",'5_ACOMPANHAMENTO'!$AC$3:$AC$4922)))+((P32&lt;&gt;"")*ISNUMBER(SEARCH("|"&amp;P32&amp;"|",'5_ACOMPANHAMENTO'!$AC$3:$AC$4922)))+((Q32&lt;&gt;"")*ISNUMBER(SEARCH("|"&amp;Q32&amp;"|",'5_ACOMPANHAMENTO'!$AC$3:$AC$4922)))+((R32&lt;&gt;"")*ISNUMBER(SEARCH("|"&amp;R32&amp;"|",'5_ACOMPANHAMENTO'!$AC$3:$AC$4922)))+((S32&lt;&gt;"")*ISNUMBER(SEARCH("|"&amp;S32&amp;"|",'5_ACOMPANHAMENTO'!$AC$3:$AC$4922)))+((T32&lt;&gt;"")*ISNUMBER(SEARCH("|"&amp;T32&amp;"|",'5_ACOMPANHAMENTO'!$AC$3:$AC$4922)))+((U32&lt;&gt;"")*ISNUMBER(SEARCH("|"&amp;U32&amp;"|",'5_ACOMPANHAMENTO'!$AC$3:$AC$4922)))+((V32&lt;&gt;"")*ISNUMBER(SEARCH("|"&amp;V32&amp;"|",'5_ACOMPANHAMENTO'!$AC$3:$AC$4922)))+((W32&lt;&gt;"")*ISNUMBER(SEARCH("|"&amp;W32&amp;"|",'5_ACOMPANHAMENTO'!$AC$3:$AC$4922)))+((X32&lt;&gt;"")*ISNUMBER(SEARCH("|"&amp;X32&amp;"|",'5_ACOMPANHAMENTO'!$AC$3:$AC$4922)))+((Y32&lt;&gt;"")*ISNUMBER(SEARCH("|"&amp;Y32&amp;"|",'5_ACOMPANHAMENTO'!$AC$3:$AC$4922)))+((Z32&lt;&gt;"")*ISNUMBER(SEARCH("|"&amp;Z32&amp;"|",'5_ACOMPANHAMENTO'!$AC$3:$AC$4922)))+((AA32&lt;&gt;"")*ISNUMBER(SEARCH("|"&amp;AA32&amp;"|",'5_ACOMPANHAMENTO'!$AC$3:$AC$4922)))+((AB32&lt;&gt;"")*ISNUMBER(SEARCH("|"&amp;AB32&amp;"|",'5_ACOMPANHAMENTO'!$AC$3:$AC$4922))))&gt;0)),'5_ACOMPANHAMENTO'!$O$3:$O$4922),0))</f>
        <v>2880</v>
      </c>
      <c r="G32" s="7">
        <f t="shared" si="1"/>
        <v>0</v>
      </c>
      <c r="H32" s="1" t="str">
        <f t="shared" si="2"/>
        <v>10147|USINAGEM</v>
      </c>
      <c r="I32" s="1" t="str">
        <f t="shared" si="3"/>
        <v>10147</v>
      </c>
      <c r="J32" s="1" t="str">
        <f t="shared" si="4"/>
        <v/>
      </c>
      <c r="K32" s="1" t="str">
        <f t="shared" si="5"/>
        <v/>
      </c>
      <c r="L32" s="1" t="str">
        <f t="shared" si="6"/>
        <v/>
      </c>
      <c r="M32" s="1" t="str">
        <f t="shared" si="7"/>
        <v/>
      </c>
      <c r="N32" s="1" t="str">
        <f t="shared" si="8"/>
        <v/>
      </c>
      <c r="O32" s="1" t="str">
        <f t="shared" si="9"/>
        <v/>
      </c>
      <c r="P32" s="1" t="str">
        <f t="shared" si="10"/>
        <v/>
      </c>
      <c r="Q32" s="1" t="str">
        <f t="shared" si="11"/>
        <v/>
      </c>
      <c r="R32" s="1" t="str">
        <f t="shared" si="12"/>
        <v/>
      </c>
      <c r="S32" s="1" t="str">
        <f t="shared" si="13"/>
        <v/>
      </c>
      <c r="T32" s="1" t="str">
        <f t="shared" si="14"/>
        <v/>
      </c>
      <c r="U32" s="1" t="str">
        <f t="shared" si="15"/>
        <v/>
      </c>
      <c r="V32" s="1" t="str">
        <f t="shared" si="16"/>
        <v/>
      </c>
      <c r="W32" s="1" t="str">
        <f t="shared" si="17"/>
        <v/>
      </c>
      <c r="X32" s="1" t="str">
        <f t="shared" si="18"/>
        <v/>
      </c>
      <c r="Y32" s="1" t="str">
        <f t="shared" si="19"/>
        <v/>
      </c>
      <c r="Z32" s="1" t="str">
        <f t="shared" si="20"/>
        <v/>
      </c>
      <c r="AA32" s="1" t="str">
        <f t="shared" si="21"/>
        <v/>
      </c>
      <c r="AB32" s="1" t="str">
        <f t="shared" si="22"/>
        <v/>
      </c>
    </row>
    <row r="33" spans="1:28" ht="14.25" hidden="1" customHeight="1" x14ac:dyDescent="0.35">
      <c r="A33" s="4" t="str">
        <f>IF(OR($B33="",$C33=""),"",IFERROR(INDEX('5_ACOMPANHAMENTO'!$A$3:$A$4922,MATCH(1,INDEX(('5_ACOMPANHAMENTO'!$AD$3:$AD$4922=TRIM($C33&amp;""))*('5_ACOMPANHAMENTO'!$AC$3:$AC$4922&lt;&gt;"")*((((I33&lt;&gt;"")*ISNUMBER(SEARCH("|"&amp;I33&amp;"|",'5_ACOMPANHAMENTO'!$AC$3:$AC$4922)))+((J33&lt;&gt;"")*ISNUMBER(SEARCH("|"&amp;J33&amp;"|",'5_ACOMPANHAMENTO'!$AC$3:$AC$4922)))+((K33&lt;&gt;"")*ISNUMBER(SEARCH("|"&amp;K33&amp;"|",'5_ACOMPANHAMENTO'!$AC$3:$AC$4922)))+((L33&lt;&gt;"")*ISNUMBER(SEARCH("|"&amp;L33&amp;"|",'5_ACOMPANHAMENTO'!$AC$3:$AC$4922)))+((M33&lt;&gt;"")*ISNUMBER(SEARCH("|"&amp;M33&amp;"|",'5_ACOMPANHAMENTO'!$AC$3:$AC$4922)))+((N33&lt;&gt;"")*ISNUMBER(SEARCH("|"&amp;N33&amp;"|",'5_ACOMPANHAMENTO'!$AC$3:$AC$4922)))+((O33&lt;&gt;"")*ISNUMBER(SEARCH("|"&amp;O33&amp;"|",'5_ACOMPANHAMENTO'!$AC$3:$AC$4922)))+((P33&lt;&gt;"")*ISNUMBER(SEARCH("|"&amp;P33&amp;"|",'5_ACOMPANHAMENTO'!$AC$3:$AC$4922)))+((Q33&lt;&gt;"")*ISNUMBER(SEARCH("|"&amp;Q33&amp;"|",'5_ACOMPANHAMENTO'!$AC$3:$AC$4922)))+((R33&lt;&gt;"")*ISNUMBER(SEARCH("|"&amp;R33&amp;"|",'5_ACOMPANHAMENTO'!$AC$3:$AC$4922)))+((S33&lt;&gt;"")*ISNUMBER(SEARCH("|"&amp;S33&amp;"|",'5_ACOMPANHAMENTO'!$AC$3:$AC$4922)))+((T33&lt;&gt;"")*ISNUMBER(SEARCH("|"&amp;T33&amp;"|",'5_ACOMPANHAMENTO'!$AC$3:$AC$4922)))+((U33&lt;&gt;"")*ISNUMBER(SEARCH("|"&amp;U33&amp;"|",'5_ACOMPANHAMENTO'!$AC$3:$AC$4922)))+((V33&lt;&gt;"")*ISNUMBER(SEARCH("|"&amp;V33&amp;"|",'5_ACOMPANHAMENTO'!$AC$3:$AC$4922)))+((W33&lt;&gt;"")*ISNUMBER(SEARCH("|"&amp;W33&amp;"|",'5_ACOMPANHAMENTO'!$AC$3:$AC$4922)))+((X33&lt;&gt;"")*ISNUMBER(SEARCH("|"&amp;X33&amp;"|",'5_ACOMPANHAMENTO'!$AC$3:$AC$4922)))+((Y33&lt;&gt;"")*ISNUMBER(SEARCH("|"&amp;Y33&amp;"|",'5_ACOMPANHAMENTO'!$AC$3:$AC$4922)))+((Z33&lt;&gt;"")*ISNUMBER(SEARCH("|"&amp;Z33&amp;"|",'5_ACOMPANHAMENTO'!$AC$3:$AC$4922)))+((AA33&lt;&gt;"")*ISNUMBER(SEARCH("|"&amp;AA33&amp;"|",'5_ACOMPANHAMENTO'!$AC$3:$AC$4922)))+((AB33&lt;&gt;"")*ISNUMBER(SEARCH("|"&amp;AB33&amp;"|",'5_ACOMPANHAMENTO'!$AC$3:$AC$4922))))&gt;0),0),0)),""))</f>
        <v/>
      </c>
      <c r="B33" s="4">
        <v>10147</v>
      </c>
      <c r="C33" s="4" t="s">
        <v>51</v>
      </c>
      <c r="D33" s="4">
        <f>IF(OR($B33="",$C33=""),"",IFERROR(SUMPRODUCT(--(('5_ACOMPANHAMENTO'!$AD$3:$AD$4922=TRIM($C33&amp;""))*('5_ACOMPANHAMENTO'!$AC$3:$AC$4922&lt;&gt;"")*((((I33&lt;&gt;"")*ISNUMBER(SEARCH("|"&amp;I33&amp;"|",'5_ACOMPANHAMENTO'!$AC$3:$AC$4922)))+((J33&lt;&gt;"")*ISNUMBER(SEARCH("|"&amp;J33&amp;"|",'5_ACOMPANHAMENTO'!$AC$3:$AC$4922)))+((K33&lt;&gt;"")*ISNUMBER(SEARCH("|"&amp;K33&amp;"|",'5_ACOMPANHAMENTO'!$AC$3:$AC$4922)))+((L33&lt;&gt;"")*ISNUMBER(SEARCH("|"&amp;L33&amp;"|",'5_ACOMPANHAMENTO'!$AC$3:$AC$4922)))+((M33&lt;&gt;"")*ISNUMBER(SEARCH("|"&amp;M33&amp;"|",'5_ACOMPANHAMENTO'!$AC$3:$AC$4922)))+((N33&lt;&gt;"")*ISNUMBER(SEARCH("|"&amp;N33&amp;"|",'5_ACOMPANHAMENTO'!$AC$3:$AC$4922)))+((O33&lt;&gt;"")*ISNUMBER(SEARCH("|"&amp;O33&amp;"|",'5_ACOMPANHAMENTO'!$AC$3:$AC$4922)))+((P33&lt;&gt;"")*ISNUMBER(SEARCH("|"&amp;P33&amp;"|",'5_ACOMPANHAMENTO'!$AC$3:$AC$4922)))+((Q33&lt;&gt;"")*ISNUMBER(SEARCH("|"&amp;Q33&amp;"|",'5_ACOMPANHAMENTO'!$AC$3:$AC$4922)))+((R33&lt;&gt;"")*ISNUMBER(SEARCH("|"&amp;R33&amp;"|",'5_ACOMPANHAMENTO'!$AC$3:$AC$4922)))+((S33&lt;&gt;"")*ISNUMBER(SEARCH("|"&amp;S33&amp;"|",'5_ACOMPANHAMENTO'!$AC$3:$AC$4922)))+((T33&lt;&gt;"")*ISNUMBER(SEARCH("|"&amp;T33&amp;"|",'5_ACOMPANHAMENTO'!$AC$3:$AC$4922)))+((U33&lt;&gt;"")*ISNUMBER(SEARCH("|"&amp;U33&amp;"|",'5_ACOMPANHAMENTO'!$AC$3:$AC$4922)))+((V33&lt;&gt;"")*ISNUMBER(SEARCH("|"&amp;V33&amp;"|",'5_ACOMPANHAMENTO'!$AC$3:$AC$4922)))+((W33&lt;&gt;"")*ISNUMBER(SEARCH("|"&amp;W33&amp;"|",'5_ACOMPANHAMENTO'!$AC$3:$AC$4922)))+((X33&lt;&gt;"")*ISNUMBER(SEARCH("|"&amp;X33&amp;"|",'5_ACOMPANHAMENTO'!$AC$3:$AC$4922)))+((Y33&lt;&gt;"")*ISNUMBER(SEARCH("|"&amp;Y33&amp;"|",'5_ACOMPANHAMENTO'!$AC$3:$AC$4922)))+((Z33&lt;&gt;"")*ISNUMBER(SEARCH("|"&amp;Z33&amp;"|",'5_ACOMPANHAMENTO'!$AC$3:$AC$4922)))+((AA33&lt;&gt;"")*ISNUMBER(SEARCH("|"&amp;AA33&amp;"|",'5_ACOMPANHAMENTO'!$AC$3:$AC$4922)))+((AB33&lt;&gt;"")*ISNUMBER(SEARCH("|"&amp;AB33&amp;"|",'5_ACOMPANHAMENTO'!$AC$3:$AC$4922))))&gt;0)),'5_ACOMPANHAMENTO'!$J$3:$J$4922),0))</f>
        <v>0</v>
      </c>
      <c r="E33" s="4" t="str">
        <f t="shared" ca="1" si="0"/>
        <v>FINALIZADO</v>
      </c>
      <c r="F33" s="7">
        <f>IF(OR($B33="",$C33=""),"",IFERROR(SUMPRODUCT(--(('5_ACOMPANHAMENTO'!$AD$3:$AD$4922=TRIM($C33&amp;""))*('5_ACOMPANHAMENTO'!$AC$3:$AC$4922&lt;&gt;"")*((((I33&lt;&gt;"")*ISNUMBER(SEARCH("|"&amp;I33&amp;"|",'5_ACOMPANHAMENTO'!$AC$3:$AC$4922)))+((J33&lt;&gt;"")*ISNUMBER(SEARCH("|"&amp;J33&amp;"|",'5_ACOMPANHAMENTO'!$AC$3:$AC$4922)))+((K33&lt;&gt;"")*ISNUMBER(SEARCH("|"&amp;K33&amp;"|",'5_ACOMPANHAMENTO'!$AC$3:$AC$4922)))+((L33&lt;&gt;"")*ISNUMBER(SEARCH("|"&amp;L33&amp;"|",'5_ACOMPANHAMENTO'!$AC$3:$AC$4922)))+((M33&lt;&gt;"")*ISNUMBER(SEARCH("|"&amp;M33&amp;"|",'5_ACOMPANHAMENTO'!$AC$3:$AC$4922)))+((N33&lt;&gt;"")*ISNUMBER(SEARCH("|"&amp;N33&amp;"|",'5_ACOMPANHAMENTO'!$AC$3:$AC$4922)))+((O33&lt;&gt;"")*ISNUMBER(SEARCH("|"&amp;O33&amp;"|",'5_ACOMPANHAMENTO'!$AC$3:$AC$4922)))+((P33&lt;&gt;"")*ISNUMBER(SEARCH("|"&amp;P33&amp;"|",'5_ACOMPANHAMENTO'!$AC$3:$AC$4922)))+((Q33&lt;&gt;"")*ISNUMBER(SEARCH("|"&amp;Q33&amp;"|",'5_ACOMPANHAMENTO'!$AC$3:$AC$4922)))+((R33&lt;&gt;"")*ISNUMBER(SEARCH("|"&amp;R33&amp;"|",'5_ACOMPANHAMENTO'!$AC$3:$AC$4922)))+((S33&lt;&gt;"")*ISNUMBER(SEARCH("|"&amp;S33&amp;"|",'5_ACOMPANHAMENTO'!$AC$3:$AC$4922)))+((T33&lt;&gt;"")*ISNUMBER(SEARCH("|"&amp;T33&amp;"|",'5_ACOMPANHAMENTO'!$AC$3:$AC$4922)))+((U33&lt;&gt;"")*ISNUMBER(SEARCH("|"&amp;U33&amp;"|",'5_ACOMPANHAMENTO'!$AC$3:$AC$4922)))+((V33&lt;&gt;"")*ISNUMBER(SEARCH("|"&amp;V33&amp;"|",'5_ACOMPANHAMENTO'!$AC$3:$AC$4922)))+((W33&lt;&gt;"")*ISNUMBER(SEARCH("|"&amp;W33&amp;"|",'5_ACOMPANHAMENTO'!$AC$3:$AC$4922)))+((X33&lt;&gt;"")*ISNUMBER(SEARCH("|"&amp;X33&amp;"|",'5_ACOMPANHAMENTO'!$AC$3:$AC$4922)))+((Y33&lt;&gt;"")*ISNUMBER(SEARCH("|"&amp;Y33&amp;"|",'5_ACOMPANHAMENTO'!$AC$3:$AC$4922)))+((Z33&lt;&gt;"")*ISNUMBER(SEARCH("|"&amp;Z33&amp;"|",'5_ACOMPANHAMENTO'!$AC$3:$AC$4922)))+((AA33&lt;&gt;"")*ISNUMBER(SEARCH("|"&amp;AA33&amp;"|",'5_ACOMPANHAMENTO'!$AC$3:$AC$4922)))+((AB33&lt;&gt;"")*ISNUMBER(SEARCH("|"&amp;AB33&amp;"|",'5_ACOMPANHAMENTO'!$AC$3:$AC$4922))))&gt;0)),'5_ACOMPANHAMENTO'!$O$3:$O$4922),0))</f>
        <v>0</v>
      </c>
      <c r="G33" s="7">
        <f t="shared" si="1"/>
        <v>0</v>
      </c>
      <c r="H33" s="1" t="str">
        <f t="shared" si="2"/>
        <v>10147|MONTAGEM DE TAMPOS</v>
      </c>
      <c r="I33" s="1" t="str">
        <f t="shared" si="3"/>
        <v>10147</v>
      </c>
      <c r="J33" s="1" t="str">
        <f t="shared" si="4"/>
        <v/>
      </c>
      <c r="K33" s="1" t="str">
        <f t="shared" si="5"/>
        <v/>
      </c>
      <c r="L33" s="1" t="str">
        <f t="shared" si="6"/>
        <v/>
      </c>
      <c r="M33" s="1" t="str">
        <f t="shared" si="7"/>
        <v/>
      </c>
      <c r="N33" s="1" t="str">
        <f t="shared" si="8"/>
        <v/>
      </c>
      <c r="O33" s="1" t="str">
        <f t="shared" si="9"/>
        <v/>
      </c>
      <c r="P33" s="1" t="str">
        <f t="shared" si="10"/>
        <v/>
      </c>
      <c r="Q33" s="1" t="str">
        <f t="shared" si="11"/>
        <v/>
      </c>
      <c r="R33" s="1" t="str">
        <f t="shared" si="12"/>
        <v/>
      </c>
      <c r="S33" s="1" t="str">
        <f t="shared" si="13"/>
        <v/>
      </c>
      <c r="T33" s="1" t="str">
        <f t="shared" si="14"/>
        <v/>
      </c>
      <c r="U33" s="1" t="str">
        <f t="shared" si="15"/>
        <v/>
      </c>
      <c r="V33" s="1" t="str">
        <f t="shared" si="16"/>
        <v/>
      </c>
      <c r="W33" s="1" t="str">
        <f t="shared" si="17"/>
        <v/>
      </c>
      <c r="X33" s="1" t="str">
        <f t="shared" si="18"/>
        <v/>
      </c>
      <c r="Y33" s="1" t="str">
        <f t="shared" si="19"/>
        <v/>
      </c>
      <c r="Z33" s="1" t="str">
        <f t="shared" si="20"/>
        <v/>
      </c>
      <c r="AA33" s="1" t="str">
        <f t="shared" si="21"/>
        <v/>
      </c>
      <c r="AB33" s="1" t="str">
        <f t="shared" si="22"/>
        <v/>
      </c>
    </row>
    <row r="34" spans="1:28" ht="14.25" hidden="1" customHeight="1" x14ac:dyDescent="0.35">
      <c r="A34" s="4">
        <f>IF(OR($B34="",$C34=""),"",IFERROR(INDEX('5_ACOMPANHAMENTO'!$A$3:$A$4922,MATCH(1,INDEX(('5_ACOMPANHAMENTO'!$AD$3:$AD$4922=TRIM($C34&amp;""))*('5_ACOMPANHAMENTO'!$AC$3:$AC$4922&lt;&gt;"")*((((I34&lt;&gt;"")*ISNUMBER(SEARCH("|"&amp;I34&amp;"|",'5_ACOMPANHAMENTO'!$AC$3:$AC$4922)))+((J34&lt;&gt;"")*ISNUMBER(SEARCH("|"&amp;J34&amp;"|",'5_ACOMPANHAMENTO'!$AC$3:$AC$4922)))+((K34&lt;&gt;"")*ISNUMBER(SEARCH("|"&amp;K34&amp;"|",'5_ACOMPANHAMENTO'!$AC$3:$AC$4922)))+((L34&lt;&gt;"")*ISNUMBER(SEARCH("|"&amp;L34&amp;"|",'5_ACOMPANHAMENTO'!$AC$3:$AC$4922)))+((M34&lt;&gt;"")*ISNUMBER(SEARCH("|"&amp;M34&amp;"|",'5_ACOMPANHAMENTO'!$AC$3:$AC$4922)))+((N34&lt;&gt;"")*ISNUMBER(SEARCH("|"&amp;N34&amp;"|",'5_ACOMPANHAMENTO'!$AC$3:$AC$4922)))+((O34&lt;&gt;"")*ISNUMBER(SEARCH("|"&amp;O34&amp;"|",'5_ACOMPANHAMENTO'!$AC$3:$AC$4922)))+((P34&lt;&gt;"")*ISNUMBER(SEARCH("|"&amp;P34&amp;"|",'5_ACOMPANHAMENTO'!$AC$3:$AC$4922)))+((Q34&lt;&gt;"")*ISNUMBER(SEARCH("|"&amp;Q34&amp;"|",'5_ACOMPANHAMENTO'!$AC$3:$AC$4922)))+((R34&lt;&gt;"")*ISNUMBER(SEARCH("|"&amp;R34&amp;"|",'5_ACOMPANHAMENTO'!$AC$3:$AC$4922)))+((S34&lt;&gt;"")*ISNUMBER(SEARCH("|"&amp;S34&amp;"|",'5_ACOMPANHAMENTO'!$AC$3:$AC$4922)))+((T34&lt;&gt;"")*ISNUMBER(SEARCH("|"&amp;T34&amp;"|",'5_ACOMPANHAMENTO'!$AC$3:$AC$4922)))+((U34&lt;&gt;"")*ISNUMBER(SEARCH("|"&amp;U34&amp;"|",'5_ACOMPANHAMENTO'!$AC$3:$AC$4922)))+((V34&lt;&gt;"")*ISNUMBER(SEARCH("|"&amp;V34&amp;"|",'5_ACOMPANHAMENTO'!$AC$3:$AC$4922)))+((W34&lt;&gt;"")*ISNUMBER(SEARCH("|"&amp;W34&amp;"|",'5_ACOMPANHAMENTO'!$AC$3:$AC$4922)))+((X34&lt;&gt;"")*ISNUMBER(SEARCH("|"&amp;X34&amp;"|",'5_ACOMPANHAMENTO'!$AC$3:$AC$4922)))+((Y34&lt;&gt;"")*ISNUMBER(SEARCH("|"&amp;Y34&amp;"|",'5_ACOMPANHAMENTO'!$AC$3:$AC$4922)))+((Z34&lt;&gt;"")*ISNUMBER(SEARCH("|"&amp;Z34&amp;"|",'5_ACOMPANHAMENTO'!$AC$3:$AC$4922)))+((AA34&lt;&gt;"")*ISNUMBER(SEARCH("|"&amp;AA34&amp;"|",'5_ACOMPANHAMENTO'!$AC$3:$AC$4922)))+((AB34&lt;&gt;"")*ISNUMBER(SEARCH("|"&amp;AB34&amp;"|",'5_ACOMPANHAMENTO'!$AC$3:$AC$4922))))&gt;0),0),0)),""))</f>
        <v>46199</v>
      </c>
      <c r="B34" s="4">
        <v>10147</v>
      </c>
      <c r="C34" s="4" t="s">
        <v>40</v>
      </c>
      <c r="D34" s="4">
        <f>IF(OR($B34="",$C34=""),"",IFERROR(SUMPRODUCT(--(('5_ACOMPANHAMENTO'!$AD$3:$AD$4922=TRIM($C34&amp;""))*('5_ACOMPANHAMENTO'!$AC$3:$AC$4922&lt;&gt;"")*((((I34&lt;&gt;"")*ISNUMBER(SEARCH("|"&amp;I34&amp;"|",'5_ACOMPANHAMENTO'!$AC$3:$AC$4922)))+((J34&lt;&gt;"")*ISNUMBER(SEARCH("|"&amp;J34&amp;"|",'5_ACOMPANHAMENTO'!$AC$3:$AC$4922)))+((K34&lt;&gt;"")*ISNUMBER(SEARCH("|"&amp;K34&amp;"|",'5_ACOMPANHAMENTO'!$AC$3:$AC$4922)))+((L34&lt;&gt;"")*ISNUMBER(SEARCH("|"&amp;L34&amp;"|",'5_ACOMPANHAMENTO'!$AC$3:$AC$4922)))+((M34&lt;&gt;"")*ISNUMBER(SEARCH("|"&amp;M34&amp;"|",'5_ACOMPANHAMENTO'!$AC$3:$AC$4922)))+((N34&lt;&gt;"")*ISNUMBER(SEARCH("|"&amp;N34&amp;"|",'5_ACOMPANHAMENTO'!$AC$3:$AC$4922)))+((O34&lt;&gt;"")*ISNUMBER(SEARCH("|"&amp;O34&amp;"|",'5_ACOMPANHAMENTO'!$AC$3:$AC$4922)))+((P34&lt;&gt;"")*ISNUMBER(SEARCH("|"&amp;P34&amp;"|",'5_ACOMPANHAMENTO'!$AC$3:$AC$4922)))+((Q34&lt;&gt;"")*ISNUMBER(SEARCH("|"&amp;Q34&amp;"|",'5_ACOMPANHAMENTO'!$AC$3:$AC$4922)))+((R34&lt;&gt;"")*ISNUMBER(SEARCH("|"&amp;R34&amp;"|",'5_ACOMPANHAMENTO'!$AC$3:$AC$4922)))+((S34&lt;&gt;"")*ISNUMBER(SEARCH("|"&amp;S34&amp;"|",'5_ACOMPANHAMENTO'!$AC$3:$AC$4922)))+((T34&lt;&gt;"")*ISNUMBER(SEARCH("|"&amp;T34&amp;"|",'5_ACOMPANHAMENTO'!$AC$3:$AC$4922)))+((U34&lt;&gt;"")*ISNUMBER(SEARCH("|"&amp;U34&amp;"|",'5_ACOMPANHAMENTO'!$AC$3:$AC$4922)))+((V34&lt;&gt;"")*ISNUMBER(SEARCH("|"&amp;V34&amp;"|",'5_ACOMPANHAMENTO'!$AC$3:$AC$4922)))+((W34&lt;&gt;"")*ISNUMBER(SEARCH("|"&amp;W34&amp;"|",'5_ACOMPANHAMENTO'!$AC$3:$AC$4922)))+((X34&lt;&gt;"")*ISNUMBER(SEARCH("|"&amp;X34&amp;"|",'5_ACOMPANHAMENTO'!$AC$3:$AC$4922)))+((Y34&lt;&gt;"")*ISNUMBER(SEARCH("|"&amp;Y34&amp;"|",'5_ACOMPANHAMENTO'!$AC$3:$AC$4922)))+((Z34&lt;&gt;"")*ISNUMBER(SEARCH("|"&amp;Z34&amp;"|",'5_ACOMPANHAMENTO'!$AC$3:$AC$4922)))+((AA34&lt;&gt;"")*ISNUMBER(SEARCH("|"&amp;AA34&amp;"|",'5_ACOMPANHAMENTO'!$AC$3:$AC$4922)))+((AB34&lt;&gt;"")*ISNUMBER(SEARCH("|"&amp;AB34&amp;"|",'5_ACOMPANHAMENTO'!$AC$3:$AC$4922))))&gt;0)),'5_ACOMPANHAMENTO'!$J$3:$J$4922),0))</f>
        <v>1120</v>
      </c>
      <c r="E34" s="4" t="str">
        <f t="shared" ca="1" si="0"/>
        <v>FINALIZADO</v>
      </c>
      <c r="F34" s="7">
        <f>IF(OR($B34="",$C34=""),"",IFERROR(SUMPRODUCT(--(('5_ACOMPANHAMENTO'!$AD$3:$AD$4922=TRIM($C34&amp;""))*('5_ACOMPANHAMENTO'!$AC$3:$AC$4922&lt;&gt;"")*((((I34&lt;&gt;"")*ISNUMBER(SEARCH("|"&amp;I34&amp;"|",'5_ACOMPANHAMENTO'!$AC$3:$AC$4922)))+((J34&lt;&gt;"")*ISNUMBER(SEARCH("|"&amp;J34&amp;"|",'5_ACOMPANHAMENTO'!$AC$3:$AC$4922)))+((K34&lt;&gt;"")*ISNUMBER(SEARCH("|"&amp;K34&amp;"|",'5_ACOMPANHAMENTO'!$AC$3:$AC$4922)))+((L34&lt;&gt;"")*ISNUMBER(SEARCH("|"&amp;L34&amp;"|",'5_ACOMPANHAMENTO'!$AC$3:$AC$4922)))+((M34&lt;&gt;"")*ISNUMBER(SEARCH("|"&amp;M34&amp;"|",'5_ACOMPANHAMENTO'!$AC$3:$AC$4922)))+((N34&lt;&gt;"")*ISNUMBER(SEARCH("|"&amp;N34&amp;"|",'5_ACOMPANHAMENTO'!$AC$3:$AC$4922)))+((O34&lt;&gt;"")*ISNUMBER(SEARCH("|"&amp;O34&amp;"|",'5_ACOMPANHAMENTO'!$AC$3:$AC$4922)))+((P34&lt;&gt;"")*ISNUMBER(SEARCH("|"&amp;P34&amp;"|",'5_ACOMPANHAMENTO'!$AC$3:$AC$4922)))+((Q34&lt;&gt;"")*ISNUMBER(SEARCH("|"&amp;Q34&amp;"|",'5_ACOMPANHAMENTO'!$AC$3:$AC$4922)))+((R34&lt;&gt;"")*ISNUMBER(SEARCH("|"&amp;R34&amp;"|",'5_ACOMPANHAMENTO'!$AC$3:$AC$4922)))+((S34&lt;&gt;"")*ISNUMBER(SEARCH("|"&amp;S34&amp;"|",'5_ACOMPANHAMENTO'!$AC$3:$AC$4922)))+((T34&lt;&gt;"")*ISNUMBER(SEARCH("|"&amp;T34&amp;"|",'5_ACOMPANHAMENTO'!$AC$3:$AC$4922)))+((U34&lt;&gt;"")*ISNUMBER(SEARCH("|"&amp;U34&amp;"|",'5_ACOMPANHAMENTO'!$AC$3:$AC$4922)))+((V34&lt;&gt;"")*ISNUMBER(SEARCH("|"&amp;V34&amp;"|",'5_ACOMPANHAMENTO'!$AC$3:$AC$4922)))+((W34&lt;&gt;"")*ISNUMBER(SEARCH("|"&amp;W34&amp;"|",'5_ACOMPANHAMENTO'!$AC$3:$AC$4922)))+((X34&lt;&gt;"")*ISNUMBER(SEARCH("|"&amp;X34&amp;"|",'5_ACOMPANHAMENTO'!$AC$3:$AC$4922)))+((Y34&lt;&gt;"")*ISNUMBER(SEARCH("|"&amp;Y34&amp;"|",'5_ACOMPANHAMENTO'!$AC$3:$AC$4922)))+((Z34&lt;&gt;"")*ISNUMBER(SEARCH("|"&amp;Z34&amp;"|",'5_ACOMPANHAMENTO'!$AC$3:$AC$4922)))+((AA34&lt;&gt;"")*ISNUMBER(SEARCH("|"&amp;AA34&amp;"|",'5_ACOMPANHAMENTO'!$AC$3:$AC$4922)))+((AB34&lt;&gt;"")*ISNUMBER(SEARCH("|"&amp;AB34&amp;"|",'5_ACOMPANHAMENTO'!$AC$3:$AC$4922))))&gt;0)),'5_ACOMPANHAMENTO'!$O$3:$O$4922),0))</f>
        <v>1120</v>
      </c>
      <c r="G34" s="7">
        <f t="shared" si="1"/>
        <v>0</v>
      </c>
      <c r="H34" s="1" t="str">
        <f t="shared" si="2"/>
        <v>10147|PU</v>
      </c>
      <c r="I34" s="1" t="str">
        <f t="shared" si="3"/>
        <v>10147</v>
      </c>
      <c r="J34" s="1" t="str">
        <f t="shared" si="4"/>
        <v/>
      </c>
      <c r="K34" s="1" t="str">
        <f t="shared" si="5"/>
        <v/>
      </c>
      <c r="L34" s="1" t="str">
        <f t="shared" si="6"/>
        <v/>
      </c>
      <c r="M34" s="1" t="str">
        <f t="shared" si="7"/>
        <v/>
      </c>
      <c r="N34" s="1" t="str">
        <f t="shared" si="8"/>
        <v/>
      </c>
      <c r="O34" s="1" t="str">
        <f t="shared" si="9"/>
        <v/>
      </c>
      <c r="P34" s="1" t="str">
        <f t="shared" si="10"/>
        <v/>
      </c>
      <c r="Q34" s="1" t="str">
        <f t="shared" si="11"/>
        <v/>
      </c>
      <c r="R34" s="1" t="str">
        <f t="shared" si="12"/>
        <v/>
      </c>
      <c r="S34" s="1" t="str">
        <f t="shared" si="13"/>
        <v/>
      </c>
      <c r="T34" s="1" t="str">
        <f t="shared" si="14"/>
        <v/>
      </c>
      <c r="U34" s="1" t="str">
        <f t="shared" si="15"/>
        <v/>
      </c>
      <c r="V34" s="1" t="str">
        <f t="shared" si="16"/>
        <v/>
      </c>
      <c r="W34" s="1" t="str">
        <f t="shared" si="17"/>
        <v/>
      </c>
      <c r="X34" s="1" t="str">
        <f t="shared" si="18"/>
        <v/>
      </c>
      <c r="Y34" s="1" t="str">
        <f t="shared" si="19"/>
        <v/>
      </c>
      <c r="Z34" s="1" t="str">
        <f t="shared" si="20"/>
        <v/>
      </c>
      <c r="AA34" s="1" t="str">
        <f t="shared" si="21"/>
        <v/>
      </c>
      <c r="AB34" s="1" t="str">
        <f t="shared" si="22"/>
        <v/>
      </c>
    </row>
    <row r="35" spans="1:28" ht="14.25" hidden="1" customHeight="1" x14ac:dyDescent="0.35">
      <c r="A35" s="4">
        <f>IF(OR($B35="",$C35=""),"",IFERROR(INDEX('5_ACOMPANHAMENTO'!$A$3:$A$4922,MATCH(1,INDEX(('5_ACOMPANHAMENTO'!$AD$3:$AD$4922=TRIM($C35&amp;""))*('5_ACOMPANHAMENTO'!$AC$3:$AC$4922&lt;&gt;"")*((((I35&lt;&gt;"")*ISNUMBER(SEARCH("|"&amp;I35&amp;"|",'5_ACOMPANHAMENTO'!$AC$3:$AC$4922)))+((J35&lt;&gt;"")*ISNUMBER(SEARCH("|"&amp;J35&amp;"|",'5_ACOMPANHAMENTO'!$AC$3:$AC$4922)))+((K35&lt;&gt;"")*ISNUMBER(SEARCH("|"&amp;K35&amp;"|",'5_ACOMPANHAMENTO'!$AC$3:$AC$4922)))+((L35&lt;&gt;"")*ISNUMBER(SEARCH("|"&amp;L35&amp;"|",'5_ACOMPANHAMENTO'!$AC$3:$AC$4922)))+((M35&lt;&gt;"")*ISNUMBER(SEARCH("|"&amp;M35&amp;"|",'5_ACOMPANHAMENTO'!$AC$3:$AC$4922)))+((N35&lt;&gt;"")*ISNUMBER(SEARCH("|"&amp;N35&amp;"|",'5_ACOMPANHAMENTO'!$AC$3:$AC$4922)))+((O35&lt;&gt;"")*ISNUMBER(SEARCH("|"&amp;O35&amp;"|",'5_ACOMPANHAMENTO'!$AC$3:$AC$4922)))+((P35&lt;&gt;"")*ISNUMBER(SEARCH("|"&amp;P35&amp;"|",'5_ACOMPANHAMENTO'!$AC$3:$AC$4922)))+((Q35&lt;&gt;"")*ISNUMBER(SEARCH("|"&amp;Q35&amp;"|",'5_ACOMPANHAMENTO'!$AC$3:$AC$4922)))+((R35&lt;&gt;"")*ISNUMBER(SEARCH("|"&amp;R35&amp;"|",'5_ACOMPANHAMENTO'!$AC$3:$AC$4922)))+((S35&lt;&gt;"")*ISNUMBER(SEARCH("|"&amp;S35&amp;"|",'5_ACOMPANHAMENTO'!$AC$3:$AC$4922)))+((T35&lt;&gt;"")*ISNUMBER(SEARCH("|"&amp;T35&amp;"|",'5_ACOMPANHAMENTO'!$AC$3:$AC$4922)))+((U35&lt;&gt;"")*ISNUMBER(SEARCH("|"&amp;U35&amp;"|",'5_ACOMPANHAMENTO'!$AC$3:$AC$4922)))+((V35&lt;&gt;"")*ISNUMBER(SEARCH("|"&amp;V35&amp;"|",'5_ACOMPANHAMENTO'!$AC$3:$AC$4922)))+((W35&lt;&gt;"")*ISNUMBER(SEARCH("|"&amp;W35&amp;"|",'5_ACOMPANHAMENTO'!$AC$3:$AC$4922)))+((X35&lt;&gt;"")*ISNUMBER(SEARCH("|"&amp;X35&amp;"|",'5_ACOMPANHAMENTO'!$AC$3:$AC$4922)))+((Y35&lt;&gt;"")*ISNUMBER(SEARCH("|"&amp;Y35&amp;"|",'5_ACOMPANHAMENTO'!$AC$3:$AC$4922)))+((Z35&lt;&gt;"")*ISNUMBER(SEARCH("|"&amp;Z35&amp;"|",'5_ACOMPANHAMENTO'!$AC$3:$AC$4922)))+((AA35&lt;&gt;"")*ISNUMBER(SEARCH("|"&amp;AA35&amp;"|",'5_ACOMPANHAMENTO'!$AC$3:$AC$4922)))+((AB35&lt;&gt;"")*ISNUMBER(SEARCH("|"&amp;AB35&amp;"|",'5_ACOMPANHAMENTO'!$AC$3:$AC$4922))))&gt;0),0),0)),""))</f>
        <v>46198</v>
      </c>
      <c r="B35" s="4">
        <v>10147</v>
      </c>
      <c r="C35" s="4" t="s">
        <v>54</v>
      </c>
      <c r="D35" s="4">
        <f>IF(OR($B35="",$C35=""),"",IFERROR(SUMPRODUCT(--(('5_ACOMPANHAMENTO'!$AD$3:$AD$4922=TRIM($C35&amp;""))*('5_ACOMPANHAMENTO'!$AC$3:$AC$4922&lt;&gt;"")*((((I35&lt;&gt;"")*ISNUMBER(SEARCH("|"&amp;I35&amp;"|",'5_ACOMPANHAMENTO'!$AC$3:$AC$4922)))+((J35&lt;&gt;"")*ISNUMBER(SEARCH("|"&amp;J35&amp;"|",'5_ACOMPANHAMENTO'!$AC$3:$AC$4922)))+((K35&lt;&gt;"")*ISNUMBER(SEARCH("|"&amp;K35&amp;"|",'5_ACOMPANHAMENTO'!$AC$3:$AC$4922)))+((L35&lt;&gt;"")*ISNUMBER(SEARCH("|"&amp;L35&amp;"|",'5_ACOMPANHAMENTO'!$AC$3:$AC$4922)))+((M35&lt;&gt;"")*ISNUMBER(SEARCH("|"&amp;M35&amp;"|",'5_ACOMPANHAMENTO'!$AC$3:$AC$4922)))+((N35&lt;&gt;"")*ISNUMBER(SEARCH("|"&amp;N35&amp;"|",'5_ACOMPANHAMENTO'!$AC$3:$AC$4922)))+((O35&lt;&gt;"")*ISNUMBER(SEARCH("|"&amp;O35&amp;"|",'5_ACOMPANHAMENTO'!$AC$3:$AC$4922)))+((P35&lt;&gt;"")*ISNUMBER(SEARCH("|"&amp;P35&amp;"|",'5_ACOMPANHAMENTO'!$AC$3:$AC$4922)))+((Q35&lt;&gt;"")*ISNUMBER(SEARCH("|"&amp;Q35&amp;"|",'5_ACOMPANHAMENTO'!$AC$3:$AC$4922)))+((R35&lt;&gt;"")*ISNUMBER(SEARCH("|"&amp;R35&amp;"|",'5_ACOMPANHAMENTO'!$AC$3:$AC$4922)))+((S35&lt;&gt;"")*ISNUMBER(SEARCH("|"&amp;S35&amp;"|",'5_ACOMPANHAMENTO'!$AC$3:$AC$4922)))+((T35&lt;&gt;"")*ISNUMBER(SEARCH("|"&amp;T35&amp;"|",'5_ACOMPANHAMENTO'!$AC$3:$AC$4922)))+((U35&lt;&gt;"")*ISNUMBER(SEARCH("|"&amp;U35&amp;"|",'5_ACOMPANHAMENTO'!$AC$3:$AC$4922)))+((V35&lt;&gt;"")*ISNUMBER(SEARCH("|"&amp;V35&amp;"|",'5_ACOMPANHAMENTO'!$AC$3:$AC$4922)))+((W35&lt;&gt;"")*ISNUMBER(SEARCH("|"&amp;W35&amp;"|",'5_ACOMPANHAMENTO'!$AC$3:$AC$4922)))+((X35&lt;&gt;"")*ISNUMBER(SEARCH("|"&amp;X35&amp;"|",'5_ACOMPANHAMENTO'!$AC$3:$AC$4922)))+((Y35&lt;&gt;"")*ISNUMBER(SEARCH("|"&amp;Y35&amp;"|",'5_ACOMPANHAMENTO'!$AC$3:$AC$4922)))+((Z35&lt;&gt;"")*ISNUMBER(SEARCH("|"&amp;Z35&amp;"|",'5_ACOMPANHAMENTO'!$AC$3:$AC$4922)))+((AA35&lt;&gt;"")*ISNUMBER(SEARCH("|"&amp;AA35&amp;"|",'5_ACOMPANHAMENTO'!$AC$3:$AC$4922)))+((AB35&lt;&gt;"")*ISNUMBER(SEARCH("|"&amp;AB35&amp;"|",'5_ACOMPANHAMENTO'!$AC$3:$AC$4922))))&gt;0)),'5_ACOMPANHAMENTO'!$J$3:$J$4922),0))</f>
        <v>2475</v>
      </c>
      <c r="E35" s="4" t="str">
        <f t="shared" ca="1" si="0"/>
        <v>FINALIZADO</v>
      </c>
      <c r="F35" s="7">
        <f>IF(OR($B35="",$C35=""),"",IFERROR(SUMPRODUCT(--(('5_ACOMPANHAMENTO'!$AD$3:$AD$4922=TRIM($C35&amp;""))*('5_ACOMPANHAMENTO'!$AC$3:$AC$4922&lt;&gt;"")*((((I35&lt;&gt;"")*ISNUMBER(SEARCH("|"&amp;I35&amp;"|",'5_ACOMPANHAMENTO'!$AC$3:$AC$4922)))+((J35&lt;&gt;"")*ISNUMBER(SEARCH("|"&amp;J35&amp;"|",'5_ACOMPANHAMENTO'!$AC$3:$AC$4922)))+((K35&lt;&gt;"")*ISNUMBER(SEARCH("|"&amp;K35&amp;"|",'5_ACOMPANHAMENTO'!$AC$3:$AC$4922)))+((L35&lt;&gt;"")*ISNUMBER(SEARCH("|"&amp;L35&amp;"|",'5_ACOMPANHAMENTO'!$AC$3:$AC$4922)))+((M35&lt;&gt;"")*ISNUMBER(SEARCH("|"&amp;M35&amp;"|",'5_ACOMPANHAMENTO'!$AC$3:$AC$4922)))+((N35&lt;&gt;"")*ISNUMBER(SEARCH("|"&amp;N35&amp;"|",'5_ACOMPANHAMENTO'!$AC$3:$AC$4922)))+((O35&lt;&gt;"")*ISNUMBER(SEARCH("|"&amp;O35&amp;"|",'5_ACOMPANHAMENTO'!$AC$3:$AC$4922)))+((P35&lt;&gt;"")*ISNUMBER(SEARCH("|"&amp;P35&amp;"|",'5_ACOMPANHAMENTO'!$AC$3:$AC$4922)))+((Q35&lt;&gt;"")*ISNUMBER(SEARCH("|"&amp;Q35&amp;"|",'5_ACOMPANHAMENTO'!$AC$3:$AC$4922)))+((R35&lt;&gt;"")*ISNUMBER(SEARCH("|"&amp;R35&amp;"|",'5_ACOMPANHAMENTO'!$AC$3:$AC$4922)))+((S35&lt;&gt;"")*ISNUMBER(SEARCH("|"&amp;S35&amp;"|",'5_ACOMPANHAMENTO'!$AC$3:$AC$4922)))+((T35&lt;&gt;"")*ISNUMBER(SEARCH("|"&amp;T35&amp;"|",'5_ACOMPANHAMENTO'!$AC$3:$AC$4922)))+((U35&lt;&gt;"")*ISNUMBER(SEARCH("|"&amp;U35&amp;"|",'5_ACOMPANHAMENTO'!$AC$3:$AC$4922)))+((V35&lt;&gt;"")*ISNUMBER(SEARCH("|"&amp;V35&amp;"|",'5_ACOMPANHAMENTO'!$AC$3:$AC$4922)))+((W35&lt;&gt;"")*ISNUMBER(SEARCH("|"&amp;W35&amp;"|",'5_ACOMPANHAMENTO'!$AC$3:$AC$4922)))+((X35&lt;&gt;"")*ISNUMBER(SEARCH("|"&amp;X35&amp;"|",'5_ACOMPANHAMENTO'!$AC$3:$AC$4922)))+((Y35&lt;&gt;"")*ISNUMBER(SEARCH("|"&amp;Y35&amp;"|",'5_ACOMPANHAMENTO'!$AC$3:$AC$4922)))+((Z35&lt;&gt;"")*ISNUMBER(SEARCH("|"&amp;Z35&amp;"|",'5_ACOMPANHAMENTO'!$AC$3:$AC$4922)))+((AA35&lt;&gt;"")*ISNUMBER(SEARCH("|"&amp;AA35&amp;"|",'5_ACOMPANHAMENTO'!$AC$3:$AC$4922)))+((AB35&lt;&gt;"")*ISNUMBER(SEARCH("|"&amp;AB35&amp;"|",'5_ACOMPANHAMENTO'!$AC$3:$AC$4922))))&gt;0)),'5_ACOMPANHAMENTO'!$O$3:$O$4922),0))</f>
        <v>2475</v>
      </c>
      <c r="G35" s="7">
        <f t="shared" si="1"/>
        <v>0</v>
      </c>
      <c r="H35" s="1" t="str">
        <f t="shared" si="2"/>
        <v>10147|FURADEIRA 20</v>
      </c>
      <c r="I35" s="1" t="str">
        <f t="shared" si="3"/>
        <v>10147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  <c r="M35" s="1" t="str">
        <f t="shared" si="7"/>
        <v/>
      </c>
      <c r="N35" s="1" t="str">
        <f t="shared" si="8"/>
        <v/>
      </c>
      <c r="O35" s="1" t="str">
        <f t="shared" si="9"/>
        <v/>
      </c>
      <c r="P35" s="1" t="str">
        <f t="shared" si="10"/>
        <v/>
      </c>
      <c r="Q35" s="1" t="str">
        <f t="shared" si="11"/>
        <v/>
      </c>
      <c r="R35" s="1" t="str">
        <f t="shared" si="12"/>
        <v/>
      </c>
      <c r="S35" s="1" t="str">
        <f t="shared" si="13"/>
        <v/>
      </c>
      <c r="T35" s="1" t="str">
        <f t="shared" si="14"/>
        <v/>
      </c>
      <c r="U35" s="1" t="str">
        <f t="shared" si="15"/>
        <v/>
      </c>
      <c r="V35" s="1" t="str">
        <f t="shared" si="16"/>
        <v/>
      </c>
      <c r="W35" s="1" t="str">
        <f t="shared" si="17"/>
        <v/>
      </c>
      <c r="X35" s="1" t="str">
        <f t="shared" si="18"/>
        <v/>
      </c>
      <c r="Y35" s="1" t="str">
        <f t="shared" si="19"/>
        <v/>
      </c>
      <c r="Z35" s="1" t="str">
        <f t="shared" si="20"/>
        <v/>
      </c>
      <c r="AA35" s="1" t="str">
        <f t="shared" si="21"/>
        <v/>
      </c>
      <c r="AB35" s="1" t="str">
        <f t="shared" si="22"/>
        <v/>
      </c>
    </row>
    <row r="36" spans="1:28" ht="14.25" hidden="1" customHeight="1" x14ac:dyDescent="0.35">
      <c r="A36" s="4">
        <f>IF(OR($B36="",$C36=""),"",IFERROR(INDEX('5_ACOMPANHAMENTO'!$A$3:$A$4922,MATCH(1,INDEX(('5_ACOMPANHAMENTO'!$AD$3:$AD$4922=TRIM($C36&amp;""))*('5_ACOMPANHAMENTO'!$AC$3:$AC$4922&lt;&gt;"")*((((I36&lt;&gt;"")*ISNUMBER(SEARCH("|"&amp;I36&amp;"|",'5_ACOMPANHAMENTO'!$AC$3:$AC$4922)))+((J36&lt;&gt;"")*ISNUMBER(SEARCH("|"&amp;J36&amp;"|",'5_ACOMPANHAMENTO'!$AC$3:$AC$4922)))+((K36&lt;&gt;"")*ISNUMBER(SEARCH("|"&amp;K36&amp;"|",'5_ACOMPANHAMENTO'!$AC$3:$AC$4922)))+((L36&lt;&gt;"")*ISNUMBER(SEARCH("|"&amp;L36&amp;"|",'5_ACOMPANHAMENTO'!$AC$3:$AC$4922)))+((M36&lt;&gt;"")*ISNUMBER(SEARCH("|"&amp;M36&amp;"|",'5_ACOMPANHAMENTO'!$AC$3:$AC$4922)))+((N36&lt;&gt;"")*ISNUMBER(SEARCH("|"&amp;N36&amp;"|",'5_ACOMPANHAMENTO'!$AC$3:$AC$4922)))+((O36&lt;&gt;"")*ISNUMBER(SEARCH("|"&amp;O36&amp;"|",'5_ACOMPANHAMENTO'!$AC$3:$AC$4922)))+((P36&lt;&gt;"")*ISNUMBER(SEARCH("|"&amp;P36&amp;"|",'5_ACOMPANHAMENTO'!$AC$3:$AC$4922)))+((Q36&lt;&gt;"")*ISNUMBER(SEARCH("|"&amp;Q36&amp;"|",'5_ACOMPANHAMENTO'!$AC$3:$AC$4922)))+((R36&lt;&gt;"")*ISNUMBER(SEARCH("|"&amp;R36&amp;"|",'5_ACOMPANHAMENTO'!$AC$3:$AC$4922)))+((S36&lt;&gt;"")*ISNUMBER(SEARCH("|"&amp;S36&amp;"|",'5_ACOMPANHAMENTO'!$AC$3:$AC$4922)))+((T36&lt;&gt;"")*ISNUMBER(SEARCH("|"&amp;T36&amp;"|",'5_ACOMPANHAMENTO'!$AC$3:$AC$4922)))+((U36&lt;&gt;"")*ISNUMBER(SEARCH("|"&amp;U36&amp;"|",'5_ACOMPANHAMENTO'!$AC$3:$AC$4922)))+((V36&lt;&gt;"")*ISNUMBER(SEARCH("|"&amp;V36&amp;"|",'5_ACOMPANHAMENTO'!$AC$3:$AC$4922)))+((W36&lt;&gt;"")*ISNUMBER(SEARCH("|"&amp;W36&amp;"|",'5_ACOMPANHAMENTO'!$AC$3:$AC$4922)))+((X36&lt;&gt;"")*ISNUMBER(SEARCH("|"&amp;X36&amp;"|",'5_ACOMPANHAMENTO'!$AC$3:$AC$4922)))+((Y36&lt;&gt;"")*ISNUMBER(SEARCH("|"&amp;Y36&amp;"|",'5_ACOMPANHAMENTO'!$AC$3:$AC$4922)))+((Z36&lt;&gt;"")*ISNUMBER(SEARCH("|"&amp;Z36&amp;"|",'5_ACOMPANHAMENTO'!$AC$3:$AC$4922)))+((AA36&lt;&gt;"")*ISNUMBER(SEARCH("|"&amp;AA36&amp;"|",'5_ACOMPANHAMENTO'!$AC$3:$AC$4922)))+((AB36&lt;&gt;"")*ISNUMBER(SEARCH("|"&amp;AB36&amp;"|",'5_ACOMPANHAMENTO'!$AC$3:$AC$4922))))&gt;0),0),0)),""))</f>
        <v>46198</v>
      </c>
      <c r="B36" s="4">
        <v>10147</v>
      </c>
      <c r="C36" s="4" t="s">
        <v>55</v>
      </c>
      <c r="D36" s="4">
        <f>IF(OR($B36="",$C36=""),"",IFERROR(SUMPRODUCT(--(('5_ACOMPANHAMENTO'!$AD$3:$AD$4922=TRIM($C36&amp;""))*('5_ACOMPANHAMENTO'!$AC$3:$AC$4922&lt;&gt;"")*((((I36&lt;&gt;"")*ISNUMBER(SEARCH("|"&amp;I36&amp;"|",'5_ACOMPANHAMENTO'!$AC$3:$AC$4922)))+((J36&lt;&gt;"")*ISNUMBER(SEARCH("|"&amp;J36&amp;"|",'5_ACOMPANHAMENTO'!$AC$3:$AC$4922)))+((K36&lt;&gt;"")*ISNUMBER(SEARCH("|"&amp;K36&amp;"|",'5_ACOMPANHAMENTO'!$AC$3:$AC$4922)))+((L36&lt;&gt;"")*ISNUMBER(SEARCH("|"&amp;L36&amp;"|",'5_ACOMPANHAMENTO'!$AC$3:$AC$4922)))+((M36&lt;&gt;"")*ISNUMBER(SEARCH("|"&amp;M36&amp;"|",'5_ACOMPANHAMENTO'!$AC$3:$AC$4922)))+((N36&lt;&gt;"")*ISNUMBER(SEARCH("|"&amp;N36&amp;"|",'5_ACOMPANHAMENTO'!$AC$3:$AC$4922)))+((O36&lt;&gt;"")*ISNUMBER(SEARCH("|"&amp;O36&amp;"|",'5_ACOMPANHAMENTO'!$AC$3:$AC$4922)))+((P36&lt;&gt;"")*ISNUMBER(SEARCH("|"&amp;P36&amp;"|",'5_ACOMPANHAMENTO'!$AC$3:$AC$4922)))+((Q36&lt;&gt;"")*ISNUMBER(SEARCH("|"&amp;Q36&amp;"|",'5_ACOMPANHAMENTO'!$AC$3:$AC$4922)))+((R36&lt;&gt;"")*ISNUMBER(SEARCH("|"&amp;R36&amp;"|",'5_ACOMPANHAMENTO'!$AC$3:$AC$4922)))+((S36&lt;&gt;"")*ISNUMBER(SEARCH("|"&amp;S36&amp;"|",'5_ACOMPANHAMENTO'!$AC$3:$AC$4922)))+((T36&lt;&gt;"")*ISNUMBER(SEARCH("|"&amp;T36&amp;"|",'5_ACOMPANHAMENTO'!$AC$3:$AC$4922)))+((U36&lt;&gt;"")*ISNUMBER(SEARCH("|"&amp;U36&amp;"|",'5_ACOMPANHAMENTO'!$AC$3:$AC$4922)))+((V36&lt;&gt;"")*ISNUMBER(SEARCH("|"&amp;V36&amp;"|",'5_ACOMPANHAMENTO'!$AC$3:$AC$4922)))+((W36&lt;&gt;"")*ISNUMBER(SEARCH("|"&amp;W36&amp;"|",'5_ACOMPANHAMENTO'!$AC$3:$AC$4922)))+((X36&lt;&gt;"")*ISNUMBER(SEARCH("|"&amp;X36&amp;"|",'5_ACOMPANHAMENTO'!$AC$3:$AC$4922)))+((Y36&lt;&gt;"")*ISNUMBER(SEARCH("|"&amp;Y36&amp;"|",'5_ACOMPANHAMENTO'!$AC$3:$AC$4922)))+((Z36&lt;&gt;"")*ISNUMBER(SEARCH("|"&amp;Z36&amp;"|",'5_ACOMPANHAMENTO'!$AC$3:$AC$4922)))+((AA36&lt;&gt;"")*ISNUMBER(SEARCH("|"&amp;AA36&amp;"|",'5_ACOMPANHAMENTO'!$AC$3:$AC$4922)))+((AB36&lt;&gt;"")*ISNUMBER(SEARCH("|"&amp;AB36&amp;"|",'5_ACOMPANHAMENTO'!$AC$3:$AC$4922))))&gt;0)),'5_ACOMPANHAMENTO'!$J$3:$J$4922),0))</f>
        <v>1720</v>
      </c>
      <c r="E36" s="4" t="str">
        <f t="shared" ca="1" si="0"/>
        <v>FINALIZADO</v>
      </c>
      <c r="F36" s="7">
        <f>IF(OR($B36="",$C36=""),"",IFERROR(SUMPRODUCT(--(('5_ACOMPANHAMENTO'!$AD$3:$AD$4922=TRIM($C36&amp;""))*('5_ACOMPANHAMENTO'!$AC$3:$AC$4922&lt;&gt;"")*((((I36&lt;&gt;"")*ISNUMBER(SEARCH("|"&amp;I36&amp;"|",'5_ACOMPANHAMENTO'!$AC$3:$AC$4922)))+((J36&lt;&gt;"")*ISNUMBER(SEARCH("|"&amp;J36&amp;"|",'5_ACOMPANHAMENTO'!$AC$3:$AC$4922)))+((K36&lt;&gt;"")*ISNUMBER(SEARCH("|"&amp;K36&amp;"|",'5_ACOMPANHAMENTO'!$AC$3:$AC$4922)))+((L36&lt;&gt;"")*ISNUMBER(SEARCH("|"&amp;L36&amp;"|",'5_ACOMPANHAMENTO'!$AC$3:$AC$4922)))+((M36&lt;&gt;"")*ISNUMBER(SEARCH("|"&amp;M36&amp;"|",'5_ACOMPANHAMENTO'!$AC$3:$AC$4922)))+((N36&lt;&gt;"")*ISNUMBER(SEARCH("|"&amp;N36&amp;"|",'5_ACOMPANHAMENTO'!$AC$3:$AC$4922)))+((O36&lt;&gt;"")*ISNUMBER(SEARCH("|"&amp;O36&amp;"|",'5_ACOMPANHAMENTO'!$AC$3:$AC$4922)))+((P36&lt;&gt;"")*ISNUMBER(SEARCH("|"&amp;P36&amp;"|",'5_ACOMPANHAMENTO'!$AC$3:$AC$4922)))+((Q36&lt;&gt;"")*ISNUMBER(SEARCH("|"&amp;Q36&amp;"|",'5_ACOMPANHAMENTO'!$AC$3:$AC$4922)))+((R36&lt;&gt;"")*ISNUMBER(SEARCH("|"&amp;R36&amp;"|",'5_ACOMPANHAMENTO'!$AC$3:$AC$4922)))+((S36&lt;&gt;"")*ISNUMBER(SEARCH("|"&amp;S36&amp;"|",'5_ACOMPANHAMENTO'!$AC$3:$AC$4922)))+((T36&lt;&gt;"")*ISNUMBER(SEARCH("|"&amp;T36&amp;"|",'5_ACOMPANHAMENTO'!$AC$3:$AC$4922)))+((U36&lt;&gt;"")*ISNUMBER(SEARCH("|"&amp;U36&amp;"|",'5_ACOMPANHAMENTO'!$AC$3:$AC$4922)))+((V36&lt;&gt;"")*ISNUMBER(SEARCH("|"&amp;V36&amp;"|",'5_ACOMPANHAMENTO'!$AC$3:$AC$4922)))+((W36&lt;&gt;"")*ISNUMBER(SEARCH("|"&amp;W36&amp;"|",'5_ACOMPANHAMENTO'!$AC$3:$AC$4922)))+((X36&lt;&gt;"")*ISNUMBER(SEARCH("|"&amp;X36&amp;"|",'5_ACOMPANHAMENTO'!$AC$3:$AC$4922)))+((Y36&lt;&gt;"")*ISNUMBER(SEARCH("|"&amp;Y36&amp;"|",'5_ACOMPANHAMENTO'!$AC$3:$AC$4922)))+((Z36&lt;&gt;"")*ISNUMBER(SEARCH("|"&amp;Z36&amp;"|",'5_ACOMPANHAMENTO'!$AC$3:$AC$4922)))+((AA36&lt;&gt;"")*ISNUMBER(SEARCH("|"&amp;AA36&amp;"|",'5_ACOMPANHAMENTO'!$AC$3:$AC$4922)))+((AB36&lt;&gt;"")*ISNUMBER(SEARCH("|"&amp;AB36&amp;"|",'5_ACOMPANHAMENTO'!$AC$3:$AC$4922))))&gt;0)),'5_ACOMPANHAMENTO'!$O$3:$O$4922),0))</f>
        <v>1720</v>
      </c>
      <c r="G36" s="7">
        <f t="shared" si="1"/>
        <v>0</v>
      </c>
      <c r="H36" s="1" t="str">
        <f t="shared" si="2"/>
        <v>10147|FURADEIRA 21</v>
      </c>
      <c r="I36" s="1" t="str">
        <f t="shared" si="3"/>
        <v>10147</v>
      </c>
      <c r="J36" s="1" t="str">
        <f t="shared" si="4"/>
        <v/>
      </c>
      <c r="K36" s="1" t="str">
        <f t="shared" si="5"/>
        <v/>
      </c>
      <c r="L36" s="1" t="str">
        <f t="shared" si="6"/>
        <v/>
      </c>
      <c r="M36" s="1" t="str">
        <f t="shared" si="7"/>
        <v/>
      </c>
      <c r="N36" s="1" t="str">
        <f t="shared" si="8"/>
        <v/>
      </c>
      <c r="O36" s="1" t="str">
        <f t="shared" si="9"/>
        <v/>
      </c>
      <c r="P36" s="1" t="str">
        <f t="shared" si="10"/>
        <v/>
      </c>
      <c r="Q36" s="1" t="str">
        <f t="shared" si="11"/>
        <v/>
      </c>
      <c r="R36" s="1" t="str">
        <f t="shared" si="12"/>
        <v/>
      </c>
      <c r="S36" s="1" t="str">
        <f t="shared" si="13"/>
        <v/>
      </c>
      <c r="T36" s="1" t="str">
        <f t="shared" si="14"/>
        <v/>
      </c>
      <c r="U36" s="1" t="str">
        <f t="shared" si="15"/>
        <v/>
      </c>
      <c r="V36" s="1" t="str">
        <f t="shared" si="16"/>
        <v/>
      </c>
      <c r="W36" s="1" t="str">
        <f t="shared" si="17"/>
        <v/>
      </c>
      <c r="X36" s="1" t="str">
        <f t="shared" si="18"/>
        <v/>
      </c>
      <c r="Y36" s="1" t="str">
        <f t="shared" si="19"/>
        <v/>
      </c>
      <c r="Z36" s="1" t="str">
        <f t="shared" si="20"/>
        <v/>
      </c>
      <c r="AA36" s="1" t="str">
        <f t="shared" si="21"/>
        <v/>
      </c>
      <c r="AB36" s="1" t="str">
        <f t="shared" si="22"/>
        <v/>
      </c>
    </row>
    <row r="37" spans="1:28" ht="14.25" hidden="1" customHeight="1" x14ac:dyDescent="0.35">
      <c r="A37" s="4">
        <f>IF(OR($B37="",$C37=""),"",IFERROR(INDEX('5_ACOMPANHAMENTO'!$A$3:$A$4922,MATCH(1,INDEX(('5_ACOMPANHAMENTO'!$AD$3:$AD$4922=TRIM($C37&amp;""))*('5_ACOMPANHAMENTO'!$AC$3:$AC$4922&lt;&gt;"")*((((I37&lt;&gt;"")*ISNUMBER(SEARCH("|"&amp;I37&amp;"|",'5_ACOMPANHAMENTO'!$AC$3:$AC$4922)))+((J37&lt;&gt;"")*ISNUMBER(SEARCH("|"&amp;J37&amp;"|",'5_ACOMPANHAMENTO'!$AC$3:$AC$4922)))+((K37&lt;&gt;"")*ISNUMBER(SEARCH("|"&amp;K37&amp;"|",'5_ACOMPANHAMENTO'!$AC$3:$AC$4922)))+((L37&lt;&gt;"")*ISNUMBER(SEARCH("|"&amp;L37&amp;"|",'5_ACOMPANHAMENTO'!$AC$3:$AC$4922)))+((M37&lt;&gt;"")*ISNUMBER(SEARCH("|"&amp;M37&amp;"|",'5_ACOMPANHAMENTO'!$AC$3:$AC$4922)))+((N37&lt;&gt;"")*ISNUMBER(SEARCH("|"&amp;N37&amp;"|",'5_ACOMPANHAMENTO'!$AC$3:$AC$4922)))+((O37&lt;&gt;"")*ISNUMBER(SEARCH("|"&amp;O37&amp;"|",'5_ACOMPANHAMENTO'!$AC$3:$AC$4922)))+((P37&lt;&gt;"")*ISNUMBER(SEARCH("|"&amp;P37&amp;"|",'5_ACOMPANHAMENTO'!$AC$3:$AC$4922)))+((Q37&lt;&gt;"")*ISNUMBER(SEARCH("|"&amp;Q37&amp;"|",'5_ACOMPANHAMENTO'!$AC$3:$AC$4922)))+((R37&lt;&gt;"")*ISNUMBER(SEARCH("|"&amp;R37&amp;"|",'5_ACOMPANHAMENTO'!$AC$3:$AC$4922)))+((S37&lt;&gt;"")*ISNUMBER(SEARCH("|"&amp;S37&amp;"|",'5_ACOMPANHAMENTO'!$AC$3:$AC$4922)))+((T37&lt;&gt;"")*ISNUMBER(SEARCH("|"&amp;T37&amp;"|",'5_ACOMPANHAMENTO'!$AC$3:$AC$4922)))+((U37&lt;&gt;"")*ISNUMBER(SEARCH("|"&amp;U37&amp;"|",'5_ACOMPANHAMENTO'!$AC$3:$AC$4922)))+((V37&lt;&gt;"")*ISNUMBER(SEARCH("|"&amp;V37&amp;"|",'5_ACOMPANHAMENTO'!$AC$3:$AC$4922)))+((W37&lt;&gt;"")*ISNUMBER(SEARCH("|"&amp;W37&amp;"|",'5_ACOMPANHAMENTO'!$AC$3:$AC$4922)))+((X37&lt;&gt;"")*ISNUMBER(SEARCH("|"&amp;X37&amp;"|",'5_ACOMPANHAMENTO'!$AC$3:$AC$4922)))+((Y37&lt;&gt;"")*ISNUMBER(SEARCH("|"&amp;Y37&amp;"|",'5_ACOMPANHAMENTO'!$AC$3:$AC$4922)))+((Z37&lt;&gt;"")*ISNUMBER(SEARCH("|"&amp;Z37&amp;"|",'5_ACOMPANHAMENTO'!$AC$3:$AC$4922)))+((AA37&lt;&gt;"")*ISNUMBER(SEARCH("|"&amp;AA37&amp;"|",'5_ACOMPANHAMENTO'!$AC$3:$AC$4922)))+((AB37&lt;&gt;"")*ISNUMBER(SEARCH("|"&amp;AB37&amp;"|",'5_ACOMPANHAMENTO'!$AC$3:$AC$4922))))&gt;0),0),0)),""))</f>
        <v>46198</v>
      </c>
      <c r="B37" s="4">
        <v>10147</v>
      </c>
      <c r="C37" s="4" t="s">
        <v>57</v>
      </c>
      <c r="D37" s="4">
        <f>IF(OR($B37="",$C37=""),"",IFERROR(SUMPRODUCT(--(('5_ACOMPANHAMENTO'!$AD$3:$AD$4922=TRIM($C37&amp;""))*('5_ACOMPANHAMENTO'!$AC$3:$AC$4922&lt;&gt;"")*((((I37&lt;&gt;"")*ISNUMBER(SEARCH("|"&amp;I37&amp;"|",'5_ACOMPANHAMENTO'!$AC$3:$AC$4922)))+((J37&lt;&gt;"")*ISNUMBER(SEARCH("|"&amp;J37&amp;"|",'5_ACOMPANHAMENTO'!$AC$3:$AC$4922)))+((K37&lt;&gt;"")*ISNUMBER(SEARCH("|"&amp;K37&amp;"|",'5_ACOMPANHAMENTO'!$AC$3:$AC$4922)))+((L37&lt;&gt;"")*ISNUMBER(SEARCH("|"&amp;L37&amp;"|",'5_ACOMPANHAMENTO'!$AC$3:$AC$4922)))+((M37&lt;&gt;"")*ISNUMBER(SEARCH("|"&amp;M37&amp;"|",'5_ACOMPANHAMENTO'!$AC$3:$AC$4922)))+((N37&lt;&gt;"")*ISNUMBER(SEARCH("|"&amp;N37&amp;"|",'5_ACOMPANHAMENTO'!$AC$3:$AC$4922)))+((O37&lt;&gt;"")*ISNUMBER(SEARCH("|"&amp;O37&amp;"|",'5_ACOMPANHAMENTO'!$AC$3:$AC$4922)))+((P37&lt;&gt;"")*ISNUMBER(SEARCH("|"&amp;P37&amp;"|",'5_ACOMPANHAMENTO'!$AC$3:$AC$4922)))+((Q37&lt;&gt;"")*ISNUMBER(SEARCH("|"&amp;Q37&amp;"|",'5_ACOMPANHAMENTO'!$AC$3:$AC$4922)))+((R37&lt;&gt;"")*ISNUMBER(SEARCH("|"&amp;R37&amp;"|",'5_ACOMPANHAMENTO'!$AC$3:$AC$4922)))+((S37&lt;&gt;"")*ISNUMBER(SEARCH("|"&amp;S37&amp;"|",'5_ACOMPANHAMENTO'!$AC$3:$AC$4922)))+((T37&lt;&gt;"")*ISNUMBER(SEARCH("|"&amp;T37&amp;"|",'5_ACOMPANHAMENTO'!$AC$3:$AC$4922)))+((U37&lt;&gt;"")*ISNUMBER(SEARCH("|"&amp;U37&amp;"|",'5_ACOMPANHAMENTO'!$AC$3:$AC$4922)))+((V37&lt;&gt;"")*ISNUMBER(SEARCH("|"&amp;V37&amp;"|",'5_ACOMPANHAMENTO'!$AC$3:$AC$4922)))+((W37&lt;&gt;"")*ISNUMBER(SEARCH("|"&amp;W37&amp;"|",'5_ACOMPANHAMENTO'!$AC$3:$AC$4922)))+((X37&lt;&gt;"")*ISNUMBER(SEARCH("|"&amp;X37&amp;"|",'5_ACOMPANHAMENTO'!$AC$3:$AC$4922)))+((Y37&lt;&gt;"")*ISNUMBER(SEARCH("|"&amp;Y37&amp;"|",'5_ACOMPANHAMENTO'!$AC$3:$AC$4922)))+((Z37&lt;&gt;"")*ISNUMBER(SEARCH("|"&amp;Z37&amp;"|",'5_ACOMPANHAMENTO'!$AC$3:$AC$4922)))+((AA37&lt;&gt;"")*ISNUMBER(SEARCH("|"&amp;AA37&amp;"|",'5_ACOMPANHAMENTO'!$AC$3:$AC$4922)))+((AB37&lt;&gt;"")*ISNUMBER(SEARCH("|"&amp;AB37&amp;"|",'5_ACOMPANHAMENTO'!$AC$3:$AC$4922))))&gt;0)),'5_ACOMPANHAMENTO'!$J$3:$J$4922),0))</f>
        <v>100</v>
      </c>
      <c r="E37" s="4" t="str">
        <f t="shared" ca="1" si="0"/>
        <v>FINALIZADO</v>
      </c>
      <c r="F37" s="7">
        <f>IF(OR($B37="",$C37=""),"",IFERROR(SUMPRODUCT(--(('5_ACOMPANHAMENTO'!$AD$3:$AD$4922=TRIM($C37&amp;""))*('5_ACOMPANHAMENTO'!$AC$3:$AC$4922&lt;&gt;"")*((((I37&lt;&gt;"")*ISNUMBER(SEARCH("|"&amp;I37&amp;"|",'5_ACOMPANHAMENTO'!$AC$3:$AC$4922)))+((J37&lt;&gt;"")*ISNUMBER(SEARCH("|"&amp;J37&amp;"|",'5_ACOMPANHAMENTO'!$AC$3:$AC$4922)))+((K37&lt;&gt;"")*ISNUMBER(SEARCH("|"&amp;K37&amp;"|",'5_ACOMPANHAMENTO'!$AC$3:$AC$4922)))+((L37&lt;&gt;"")*ISNUMBER(SEARCH("|"&amp;L37&amp;"|",'5_ACOMPANHAMENTO'!$AC$3:$AC$4922)))+((M37&lt;&gt;"")*ISNUMBER(SEARCH("|"&amp;M37&amp;"|",'5_ACOMPANHAMENTO'!$AC$3:$AC$4922)))+((N37&lt;&gt;"")*ISNUMBER(SEARCH("|"&amp;N37&amp;"|",'5_ACOMPANHAMENTO'!$AC$3:$AC$4922)))+((O37&lt;&gt;"")*ISNUMBER(SEARCH("|"&amp;O37&amp;"|",'5_ACOMPANHAMENTO'!$AC$3:$AC$4922)))+((P37&lt;&gt;"")*ISNUMBER(SEARCH("|"&amp;P37&amp;"|",'5_ACOMPANHAMENTO'!$AC$3:$AC$4922)))+((Q37&lt;&gt;"")*ISNUMBER(SEARCH("|"&amp;Q37&amp;"|",'5_ACOMPANHAMENTO'!$AC$3:$AC$4922)))+((R37&lt;&gt;"")*ISNUMBER(SEARCH("|"&amp;R37&amp;"|",'5_ACOMPANHAMENTO'!$AC$3:$AC$4922)))+((S37&lt;&gt;"")*ISNUMBER(SEARCH("|"&amp;S37&amp;"|",'5_ACOMPANHAMENTO'!$AC$3:$AC$4922)))+((T37&lt;&gt;"")*ISNUMBER(SEARCH("|"&amp;T37&amp;"|",'5_ACOMPANHAMENTO'!$AC$3:$AC$4922)))+((U37&lt;&gt;"")*ISNUMBER(SEARCH("|"&amp;U37&amp;"|",'5_ACOMPANHAMENTO'!$AC$3:$AC$4922)))+((V37&lt;&gt;"")*ISNUMBER(SEARCH("|"&amp;V37&amp;"|",'5_ACOMPANHAMENTO'!$AC$3:$AC$4922)))+((W37&lt;&gt;"")*ISNUMBER(SEARCH("|"&amp;W37&amp;"|",'5_ACOMPANHAMENTO'!$AC$3:$AC$4922)))+((X37&lt;&gt;"")*ISNUMBER(SEARCH("|"&amp;X37&amp;"|",'5_ACOMPANHAMENTO'!$AC$3:$AC$4922)))+((Y37&lt;&gt;"")*ISNUMBER(SEARCH("|"&amp;Y37&amp;"|",'5_ACOMPANHAMENTO'!$AC$3:$AC$4922)))+((Z37&lt;&gt;"")*ISNUMBER(SEARCH("|"&amp;Z37&amp;"|",'5_ACOMPANHAMENTO'!$AC$3:$AC$4922)))+((AA37&lt;&gt;"")*ISNUMBER(SEARCH("|"&amp;AA37&amp;"|",'5_ACOMPANHAMENTO'!$AC$3:$AC$4922)))+((AB37&lt;&gt;"")*ISNUMBER(SEARCH("|"&amp;AB37&amp;"|",'5_ACOMPANHAMENTO'!$AC$3:$AC$4922))))&gt;0)),'5_ACOMPANHAMENTO'!$O$3:$O$4922),0))</f>
        <v>100</v>
      </c>
      <c r="G37" s="7">
        <f t="shared" si="1"/>
        <v>0</v>
      </c>
      <c r="H37" s="1" t="str">
        <f t="shared" si="2"/>
        <v>10147|FURADEIRA 22</v>
      </c>
      <c r="I37" s="1" t="str">
        <f t="shared" si="3"/>
        <v>10147</v>
      </c>
      <c r="J37" s="1" t="str">
        <f t="shared" si="4"/>
        <v/>
      </c>
      <c r="K37" s="1" t="str">
        <f t="shared" si="5"/>
        <v/>
      </c>
      <c r="L37" s="1" t="str">
        <f t="shared" si="6"/>
        <v/>
      </c>
      <c r="M37" s="1" t="str">
        <f t="shared" si="7"/>
        <v/>
      </c>
      <c r="N37" s="1" t="str">
        <f t="shared" si="8"/>
        <v/>
      </c>
      <c r="O37" s="1" t="str">
        <f t="shared" si="9"/>
        <v/>
      </c>
      <c r="P37" s="1" t="str">
        <f t="shared" si="10"/>
        <v/>
      </c>
      <c r="Q37" s="1" t="str">
        <f t="shared" si="11"/>
        <v/>
      </c>
      <c r="R37" s="1" t="str">
        <f t="shared" si="12"/>
        <v/>
      </c>
      <c r="S37" s="1" t="str">
        <f t="shared" si="13"/>
        <v/>
      </c>
      <c r="T37" s="1" t="str">
        <f t="shared" si="14"/>
        <v/>
      </c>
      <c r="U37" s="1" t="str">
        <f t="shared" si="15"/>
        <v/>
      </c>
      <c r="V37" s="1" t="str">
        <f t="shared" si="16"/>
        <v/>
      </c>
      <c r="W37" s="1" t="str">
        <f t="shared" si="17"/>
        <v/>
      </c>
      <c r="X37" s="1" t="str">
        <f t="shared" si="18"/>
        <v/>
      </c>
      <c r="Y37" s="1" t="str">
        <f t="shared" si="19"/>
        <v/>
      </c>
      <c r="Z37" s="1" t="str">
        <f t="shared" si="20"/>
        <v/>
      </c>
      <c r="AA37" s="1" t="str">
        <f t="shared" si="21"/>
        <v/>
      </c>
      <c r="AB37" s="1" t="str">
        <f t="shared" si="22"/>
        <v/>
      </c>
    </row>
    <row r="38" spans="1:28" ht="14.25" hidden="1" customHeight="1" x14ac:dyDescent="0.35">
      <c r="A38" s="4">
        <f>IF(OR($B38="",$C38=""),"",IFERROR(INDEX('5_ACOMPANHAMENTO'!$A$3:$A$4922,MATCH(1,INDEX(('5_ACOMPANHAMENTO'!$AD$3:$AD$4922=TRIM($C38&amp;""))*('5_ACOMPANHAMENTO'!$AC$3:$AC$4922&lt;&gt;"")*((((I38&lt;&gt;"")*ISNUMBER(SEARCH("|"&amp;I38&amp;"|",'5_ACOMPANHAMENTO'!$AC$3:$AC$4922)))+((J38&lt;&gt;"")*ISNUMBER(SEARCH("|"&amp;J38&amp;"|",'5_ACOMPANHAMENTO'!$AC$3:$AC$4922)))+((K38&lt;&gt;"")*ISNUMBER(SEARCH("|"&amp;K38&amp;"|",'5_ACOMPANHAMENTO'!$AC$3:$AC$4922)))+((L38&lt;&gt;"")*ISNUMBER(SEARCH("|"&amp;L38&amp;"|",'5_ACOMPANHAMENTO'!$AC$3:$AC$4922)))+((M38&lt;&gt;"")*ISNUMBER(SEARCH("|"&amp;M38&amp;"|",'5_ACOMPANHAMENTO'!$AC$3:$AC$4922)))+((N38&lt;&gt;"")*ISNUMBER(SEARCH("|"&amp;N38&amp;"|",'5_ACOMPANHAMENTO'!$AC$3:$AC$4922)))+((O38&lt;&gt;"")*ISNUMBER(SEARCH("|"&amp;O38&amp;"|",'5_ACOMPANHAMENTO'!$AC$3:$AC$4922)))+((P38&lt;&gt;"")*ISNUMBER(SEARCH("|"&amp;P38&amp;"|",'5_ACOMPANHAMENTO'!$AC$3:$AC$4922)))+((Q38&lt;&gt;"")*ISNUMBER(SEARCH("|"&amp;Q38&amp;"|",'5_ACOMPANHAMENTO'!$AC$3:$AC$4922)))+((R38&lt;&gt;"")*ISNUMBER(SEARCH("|"&amp;R38&amp;"|",'5_ACOMPANHAMENTO'!$AC$3:$AC$4922)))+((S38&lt;&gt;"")*ISNUMBER(SEARCH("|"&amp;S38&amp;"|",'5_ACOMPANHAMENTO'!$AC$3:$AC$4922)))+((T38&lt;&gt;"")*ISNUMBER(SEARCH("|"&amp;T38&amp;"|",'5_ACOMPANHAMENTO'!$AC$3:$AC$4922)))+((U38&lt;&gt;"")*ISNUMBER(SEARCH("|"&amp;U38&amp;"|",'5_ACOMPANHAMENTO'!$AC$3:$AC$4922)))+((V38&lt;&gt;"")*ISNUMBER(SEARCH("|"&amp;V38&amp;"|",'5_ACOMPANHAMENTO'!$AC$3:$AC$4922)))+((W38&lt;&gt;"")*ISNUMBER(SEARCH("|"&amp;W38&amp;"|",'5_ACOMPANHAMENTO'!$AC$3:$AC$4922)))+((X38&lt;&gt;"")*ISNUMBER(SEARCH("|"&amp;X38&amp;"|",'5_ACOMPANHAMENTO'!$AC$3:$AC$4922)))+((Y38&lt;&gt;"")*ISNUMBER(SEARCH("|"&amp;Y38&amp;"|",'5_ACOMPANHAMENTO'!$AC$3:$AC$4922)))+((Z38&lt;&gt;"")*ISNUMBER(SEARCH("|"&amp;Z38&amp;"|",'5_ACOMPANHAMENTO'!$AC$3:$AC$4922)))+((AA38&lt;&gt;"")*ISNUMBER(SEARCH("|"&amp;AA38&amp;"|",'5_ACOMPANHAMENTO'!$AC$3:$AC$4922)))+((AB38&lt;&gt;"")*ISNUMBER(SEARCH("|"&amp;AB38&amp;"|",'5_ACOMPANHAMENTO'!$AC$3:$AC$4922))))&gt;0),0),0)),""))</f>
        <v>46198</v>
      </c>
      <c r="B38" s="4">
        <v>10147</v>
      </c>
      <c r="C38" s="4" t="s">
        <v>59</v>
      </c>
      <c r="D38" s="4">
        <f>IF(OR($B38="",$C38=""),"",IFERROR(SUMPRODUCT(--(('5_ACOMPANHAMENTO'!$AD$3:$AD$4922=TRIM($C38&amp;""))*('5_ACOMPANHAMENTO'!$AC$3:$AC$4922&lt;&gt;"")*((((I38&lt;&gt;"")*ISNUMBER(SEARCH("|"&amp;I38&amp;"|",'5_ACOMPANHAMENTO'!$AC$3:$AC$4922)))+((J38&lt;&gt;"")*ISNUMBER(SEARCH("|"&amp;J38&amp;"|",'5_ACOMPANHAMENTO'!$AC$3:$AC$4922)))+((K38&lt;&gt;"")*ISNUMBER(SEARCH("|"&amp;K38&amp;"|",'5_ACOMPANHAMENTO'!$AC$3:$AC$4922)))+((L38&lt;&gt;"")*ISNUMBER(SEARCH("|"&amp;L38&amp;"|",'5_ACOMPANHAMENTO'!$AC$3:$AC$4922)))+((M38&lt;&gt;"")*ISNUMBER(SEARCH("|"&amp;M38&amp;"|",'5_ACOMPANHAMENTO'!$AC$3:$AC$4922)))+((N38&lt;&gt;"")*ISNUMBER(SEARCH("|"&amp;N38&amp;"|",'5_ACOMPANHAMENTO'!$AC$3:$AC$4922)))+((O38&lt;&gt;"")*ISNUMBER(SEARCH("|"&amp;O38&amp;"|",'5_ACOMPANHAMENTO'!$AC$3:$AC$4922)))+((P38&lt;&gt;"")*ISNUMBER(SEARCH("|"&amp;P38&amp;"|",'5_ACOMPANHAMENTO'!$AC$3:$AC$4922)))+((Q38&lt;&gt;"")*ISNUMBER(SEARCH("|"&amp;Q38&amp;"|",'5_ACOMPANHAMENTO'!$AC$3:$AC$4922)))+((R38&lt;&gt;"")*ISNUMBER(SEARCH("|"&amp;R38&amp;"|",'5_ACOMPANHAMENTO'!$AC$3:$AC$4922)))+((S38&lt;&gt;"")*ISNUMBER(SEARCH("|"&amp;S38&amp;"|",'5_ACOMPANHAMENTO'!$AC$3:$AC$4922)))+((T38&lt;&gt;"")*ISNUMBER(SEARCH("|"&amp;T38&amp;"|",'5_ACOMPANHAMENTO'!$AC$3:$AC$4922)))+((U38&lt;&gt;"")*ISNUMBER(SEARCH("|"&amp;U38&amp;"|",'5_ACOMPANHAMENTO'!$AC$3:$AC$4922)))+((V38&lt;&gt;"")*ISNUMBER(SEARCH("|"&amp;V38&amp;"|",'5_ACOMPANHAMENTO'!$AC$3:$AC$4922)))+((W38&lt;&gt;"")*ISNUMBER(SEARCH("|"&amp;W38&amp;"|",'5_ACOMPANHAMENTO'!$AC$3:$AC$4922)))+((X38&lt;&gt;"")*ISNUMBER(SEARCH("|"&amp;X38&amp;"|",'5_ACOMPANHAMENTO'!$AC$3:$AC$4922)))+((Y38&lt;&gt;"")*ISNUMBER(SEARCH("|"&amp;Y38&amp;"|",'5_ACOMPANHAMENTO'!$AC$3:$AC$4922)))+((Z38&lt;&gt;"")*ISNUMBER(SEARCH("|"&amp;Z38&amp;"|",'5_ACOMPANHAMENTO'!$AC$3:$AC$4922)))+((AA38&lt;&gt;"")*ISNUMBER(SEARCH("|"&amp;AA38&amp;"|",'5_ACOMPANHAMENTO'!$AC$3:$AC$4922)))+((AB38&lt;&gt;"")*ISNUMBER(SEARCH("|"&amp;AB38&amp;"|",'5_ACOMPANHAMENTO'!$AC$3:$AC$4922))))&gt;0)),'5_ACOMPANHAMENTO'!$J$3:$J$4922),0))</f>
        <v>1900</v>
      </c>
      <c r="E38" s="4" t="str">
        <f t="shared" ca="1" si="0"/>
        <v>FINALIZADO</v>
      </c>
      <c r="F38" s="7">
        <f>IF(OR($B38="",$C38=""),"",IFERROR(SUMPRODUCT(--(('5_ACOMPANHAMENTO'!$AD$3:$AD$4922=TRIM($C38&amp;""))*('5_ACOMPANHAMENTO'!$AC$3:$AC$4922&lt;&gt;"")*((((I38&lt;&gt;"")*ISNUMBER(SEARCH("|"&amp;I38&amp;"|",'5_ACOMPANHAMENTO'!$AC$3:$AC$4922)))+((J38&lt;&gt;"")*ISNUMBER(SEARCH("|"&amp;J38&amp;"|",'5_ACOMPANHAMENTO'!$AC$3:$AC$4922)))+((K38&lt;&gt;"")*ISNUMBER(SEARCH("|"&amp;K38&amp;"|",'5_ACOMPANHAMENTO'!$AC$3:$AC$4922)))+((L38&lt;&gt;"")*ISNUMBER(SEARCH("|"&amp;L38&amp;"|",'5_ACOMPANHAMENTO'!$AC$3:$AC$4922)))+((M38&lt;&gt;"")*ISNUMBER(SEARCH("|"&amp;M38&amp;"|",'5_ACOMPANHAMENTO'!$AC$3:$AC$4922)))+((N38&lt;&gt;"")*ISNUMBER(SEARCH("|"&amp;N38&amp;"|",'5_ACOMPANHAMENTO'!$AC$3:$AC$4922)))+((O38&lt;&gt;"")*ISNUMBER(SEARCH("|"&amp;O38&amp;"|",'5_ACOMPANHAMENTO'!$AC$3:$AC$4922)))+((P38&lt;&gt;"")*ISNUMBER(SEARCH("|"&amp;P38&amp;"|",'5_ACOMPANHAMENTO'!$AC$3:$AC$4922)))+((Q38&lt;&gt;"")*ISNUMBER(SEARCH("|"&amp;Q38&amp;"|",'5_ACOMPANHAMENTO'!$AC$3:$AC$4922)))+((R38&lt;&gt;"")*ISNUMBER(SEARCH("|"&amp;R38&amp;"|",'5_ACOMPANHAMENTO'!$AC$3:$AC$4922)))+((S38&lt;&gt;"")*ISNUMBER(SEARCH("|"&amp;S38&amp;"|",'5_ACOMPANHAMENTO'!$AC$3:$AC$4922)))+((T38&lt;&gt;"")*ISNUMBER(SEARCH("|"&amp;T38&amp;"|",'5_ACOMPANHAMENTO'!$AC$3:$AC$4922)))+((U38&lt;&gt;"")*ISNUMBER(SEARCH("|"&amp;U38&amp;"|",'5_ACOMPANHAMENTO'!$AC$3:$AC$4922)))+((V38&lt;&gt;"")*ISNUMBER(SEARCH("|"&amp;V38&amp;"|",'5_ACOMPANHAMENTO'!$AC$3:$AC$4922)))+((W38&lt;&gt;"")*ISNUMBER(SEARCH("|"&amp;W38&amp;"|",'5_ACOMPANHAMENTO'!$AC$3:$AC$4922)))+((X38&lt;&gt;"")*ISNUMBER(SEARCH("|"&amp;X38&amp;"|",'5_ACOMPANHAMENTO'!$AC$3:$AC$4922)))+((Y38&lt;&gt;"")*ISNUMBER(SEARCH("|"&amp;Y38&amp;"|",'5_ACOMPANHAMENTO'!$AC$3:$AC$4922)))+((Z38&lt;&gt;"")*ISNUMBER(SEARCH("|"&amp;Z38&amp;"|",'5_ACOMPANHAMENTO'!$AC$3:$AC$4922)))+((AA38&lt;&gt;"")*ISNUMBER(SEARCH("|"&amp;AA38&amp;"|",'5_ACOMPANHAMENTO'!$AC$3:$AC$4922)))+((AB38&lt;&gt;"")*ISNUMBER(SEARCH("|"&amp;AB38&amp;"|",'5_ACOMPANHAMENTO'!$AC$3:$AC$4922))))&gt;0)),'5_ACOMPANHAMENTO'!$O$3:$O$4922),0))</f>
        <v>1900</v>
      </c>
      <c r="G38" s="7">
        <f t="shared" si="1"/>
        <v>0</v>
      </c>
      <c r="H38" s="1" t="str">
        <f t="shared" si="2"/>
        <v>10147|FURADEIRA 65</v>
      </c>
      <c r="I38" s="1" t="str">
        <f t="shared" si="3"/>
        <v>10147</v>
      </c>
      <c r="J38" s="1" t="str">
        <f t="shared" si="4"/>
        <v/>
      </c>
      <c r="K38" s="1" t="str">
        <f t="shared" si="5"/>
        <v/>
      </c>
      <c r="L38" s="1" t="str">
        <f t="shared" si="6"/>
        <v/>
      </c>
      <c r="M38" s="1" t="str">
        <f t="shared" si="7"/>
        <v/>
      </c>
      <c r="N38" s="1" t="str">
        <f t="shared" si="8"/>
        <v/>
      </c>
      <c r="O38" s="1" t="str">
        <f t="shared" si="9"/>
        <v/>
      </c>
      <c r="P38" s="1" t="str">
        <f t="shared" si="10"/>
        <v/>
      </c>
      <c r="Q38" s="1" t="str">
        <f t="shared" si="11"/>
        <v/>
      </c>
      <c r="R38" s="1" t="str">
        <f t="shared" si="12"/>
        <v/>
      </c>
      <c r="S38" s="1" t="str">
        <f t="shared" si="13"/>
        <v/>
      </c>
      <c r="T38" s="1" t="str">
        <f t="shared" si="14"/>
        <v/>
      </c>
      <c r="U38" s="1" t="str">
        <f t="shared" si="15"/>
        <v/>
      </c>
      <c r="V38" s="1" t="str">
        <f t="shared" si="16"/>
        <v/>
      </c>
      <c r="W38" s="1" t="str">
        <f t="shared" si="17"/>
        <v/>
      </c>
      <c r="X38" s="1" t="str">
        <f t="shared" si="18"/>
        <v/>
      </c>
      <c r="Y38" s="1" t="str">
        <f t="shared" si="19"/>
        <v/>
      </c>
      <c r="Z38" s="1" t="str">
        <f t="shared" si="20"/>
        <v/>
      </c>
      <c r="AA38" s="1" t="str">
        <f t="shared" si="21"/>
        <v/>
      </c>
      <c r="AB38" s="1" t="str">
        <f t="shared" si="22"/>
        <v/>
      </c>
    </row>
    <row r="39" spans="1:28" ht="14.25" hidden="1" customHeight="1" x14ac:dyDescent="0.35">
      <c r="A39" s="4">
        <f>IF(OR($B39="",$C39=""),"",IFERROR(INDEX('5_ACOMPANHAMENTO'!$A$3:$A$4922,MATCH(1,INDEX(('5_ACOMPANHAMENTO'!$AD$3:$AD$4922=TRIM($C39&amp;""))*('5_ACOMPANHAMENTO'!$AC$3:$AC$4922&lt;&gt;"")*((((I39&lt;&gt;"")*ISNUMBER(SEARCH("|"&amp;I39&amp;"|",'5_ACOMPANHAMENTO'!$AC$3:$AC$4922)))+((J39&lt;&gt;"")*ISNUMBER(SEARCH("|"&amp;J39&amp;"|",'5_ACOMPANHAMENTO'!$AC$3:$AC$4922)))+((K39&lt;&gt;"")*ISNUMBER(SEARCH("|"&amp;K39&amp;"|",'5_ACOMPANHAMENTO'!$AC$3:$AC$4922)))+((L39&lt;&gt;"")*ISNUMBER(SEARCH("|"&amp;L39&amp;"|",'5_ACOMPANHAMENTO'!$AC$3:$AC$4922)))+((M39&lt;&gt;"")*ISNUMBER(SEARCH("|"&amp;M39&amp;"|",'5_ACOMPANHAMENTO'!$AC$3:$AC$4922)))+((N39&lt;&gt;"")*ISNUMBER(SEARCH("|"&amp;N39&amp;"|",'5_ACOMPANHAMENTO'!$AC$3:$AC$4922)))+((O39&lt;&gt;"")*ISNUMBER(SEARCH("|"&amp;O39&amp;"|",'5_ACOMPANHAMENTO'!$AC$3:$AC$4922)))+((P39&lt;&gt;"")*ISNUMBER(SEARCH("|"&amp;P39&amp;"|",'5_ACOMPANHAMENTO'!$AC$3:$AC$4922)))+((Q39&lt;&gt;"")*ISNUMBER(SEARCH("|"&amp;Q39&amp;"|",'5_ACOMPANHAMENTO'!$AC$3:$AC$4922)))+((R39&lt;&gt;"")*ISNUMBER(SEARCH("|"&amp;R39&amp;"|",'5_ACOMPANHAMENTO'!$AC$3:$AC$4922)))+((S39&lt;&gt;"")*ISNUMBER(SEARCH("|"&amp;S39&amp;"|",'5_ACOMPANHAMENTO'!$AC$3:$AC$4922)))+((T39&lt;&gt;"")*ISNUMBER(SEARCH("|"&amp;T39&amp;"|",'5_ACOMPANHAMENTO'!$AC$3:$AC$4922)))+((U39&lt;&gt;"")*ISNUMBER(SEARCH("|"&amp;U39&amp;"|",'5_ACOMPANHAMENTO'!$AC$3:$AC$4922)))+((V39&lt;&gt;"")*ISNUMBER(SEARCH("|"&amp;V39&amp;"|",'5_ACOMPANHAMENTO'!$AC$3:$AC$4922)))+((W39&lt;&gt;"")*ISNUMBER(SEARCH("|"&amp;W39&amp;"|",'5_ACOMPANHAMENTO'!$AC$3:$AC$4922)))+((X39&lt;&gt;"")*ISNUMBER(SEARCH("|"&amp;X39&amp;"|",'5_ACOMPANHAMENTO'!$AC$3:$AC$4922)))+((Y39&lt;&gt;"")*ISNUMBER(SEARCH("|"&amp;Y39&amp;"|",'5_ACOMPANHAMENTO'!$AC$3:$AC$4922)))+((Z39&lt;&gt;"")*ISNUMBER(SEARCH("|"&amp;Z39&amp;"|",'5_ACOMPANHAMENTO'!$AC$3:$AC$4922)))+((AA39&lt;&gt;"")*ISNUMBER(SEARCH("|"&amp;AA39&amp;"|",'5_ACOMPANHAMENTO'!$AC$3:$AC$4922)))+((AB39&lt;&gt;"")*ISNUMBER(SEARCH("|"&amp;AB39&amp;"|",'5_ACOMPANHAMENTO'!$AC$3:$AC$4922))))&gt;0),0),0)),""))</f>
        <v>46199</v>
      </c>
      <c r="B39" s="4">
        <v>10147</v>
      </c>
      <c r="C39" s="4" t="s">
        <v>61</v>
      </c>
      <c r="D39" s="4">
        <f>IF(OR($B39="",$C39=""),"",IFERROR(SUMPRODUCT(--(('5_ACOMPANHAMENTO'!$AD$3:$AD$4922=TRIM($C39&amp;""))*('5_ACOMPANHAMENTO'!$AC$3:$AC$4922&lt;&gt;"")*((((I39&lt;&gt;"")*ISNUMBER(SEARCH("|"&amp;I39&amp;"|",'5_ACOMPANHAMENTO'!$AC$3:$AC$4922)))+((J39&lt;&gt;"")*ISNUMBER(SEARCH("|"&amp;J39&amp;"|",'5_ACOMPANHAMENTO'!$AC$3:$AC$4922)))+((K39&lt;&gt;"")*ISNUMBER(SEARCH("|"&amp;K39&amp;"|",'5_ACOMPANHAMENTO'!$AC$3:$AC$4922)))+((L39&lt;&gt;"")*ISNUMBER(SEARCH("|"&amp;L39&amp;"|",'5_ACOMPANHAMENTO'!$AC$3:$AC$4922)))+((M39&lt;&gt;"")*ISNUMBER(SEARCH("|"&amp;M39&amp;"|",'5_ACOMPANHAMENTO'!$AC$3:$AC$4922)))+((N39&lt;&gt;"")*ISNUMBER(SEARCH("|"&amp;N39&amp;"|",'5_ACOMPANHAMENTO'!$AC$3:$AC$4922)))+((O39&lt;&gt;"")*ISNUMBER(SEARCH("|"&amp;O39&amp;"|",'5_ACOMPANHAMENTO'!$AC$3:$AC$4922)))+((P39&lt;&gt;"")*ISNUMBER(SEARCH("|"&amp;P39&amp;"|",'5_ACOMPANHAMENTO'!$AC$3:$AC$4922)))+((Q39&lt;&gt;"")*ISNUMBER(SEARCH("|"&amp;Q39&amp;"|",'5_ACOMPANHAMENTO'!$AC$3:$AC$4922)))+((R39&lt;&gt;"")*ISNUMBER(SEARCH("|"&amp;R39&amp;"|",'5_ACOMPANHAMENTO'!$AC$3:$AC$4922)))+((S39&lt;&gt;"")*ISNUMBER(SEARCH("|"&amp;S39&amp;"|",'5_ACOMPANHAMENTO'!$AC$3:$AC$4922)))+((T39&lt;&gt;"")*ISNUMBER(SEARCH("|"&amp;T39&amp;"|",'5_ACOMPANHAMENTO'!$AC$3:$AC$4922)))+((U39&lt;&gt;"")*ISNUMBER(SEARCH("|"&amp;U39&amp;"|",'5_ACOMPANHAMENTO'!$AC$3:$AC$4922)))+((V39&lt;&gt;"")*ISNUMBER(SEARCH("|"&amp;V39&amp;"|",'5_ACOMPANHAMENTO'!$AC$3:$AC$4922)))+((W39&lt;&gt;"")*ISNUMBER(SEARCH("|"&amp;W39&amp;"|",'5_ACOMPANHAMENTO'!$AC$3:$AC$4922)))+((X39&lt;&gt;"")*ISNUMBER(SEARCH("|"&amp;X39&amp;"|",'5_ACOMPANHAMENTO'!$AC$3:$AC$4922)))+((Y39&lt;&gt;"")*ISNUMBER(SEARCH("|"&amp;Y39&amp;"|",'5_ACOMPANHAMENTO'!$AC$3:$AC$4922)))+((Z39&lt;&gt;"")*ISNUMBER(SEARCH("|"&amp;Z39&amp;"|",'5_ACOMPANHAMENTO'!$AC$3:$AC$4922)))+((AA39&lt;&gt;"")*ISNUMBER(SEARCH("|"&amp;AA39&amp;"|",'5_ACOMPANHAMENTO'!$AC$3:$AC$4922)))+((AB39&lt;&gt;"")*ISNUMBER(SEARCH("|"&amp;AB39&amp;"|",'5_ACOMPANHAMENTO'!$AC$3:$AC$4922))))&gt;0)),'5_ACOMPANHAMENTO'!$J$3:$J$4922),0))</f>
        <v>2690</v>
      </c>
      <c r="E39" s="4" t="str">
        <f t="shared" ca="1" si="0"/>
        <v>FINALIZADO</v>
      </c>
      <c r="F39" s="7">
        <f>IF(OR($B39="",$C39=""),"",IFERROR(SUMPRODUCT(--(('5_ACOMPANHAMENTO'!$AD$3:$AD$4922=TRIM($C39&amp;""))*('5_ACOMPANHAMENTO'!$AC$3:$AC$4922&lt;&gt;"")*((((I39&lt;&gt;"")*ISNUMBER(SEARCH("|"&amp;I39&amp;"|",'5_ACOMPANHAMENTO'!$AC$3:$AC$4922)))+((J39&lt;&gt;"")*ISNUMBER(SEARCH("|"&amp;J39&amp;"|",'5_ACOMPANHAMENTO'!$AC$3:$AC$4922)))+((K39&lt;&gt;"")*ISNUMBER(SEARCH("|"&amp;K39&amp;"|",'5_ACOMPANHAMENTO'!$AC$3:$AC$4922)))+((L39&lt;&gt;"")*ISNUMBER(SEARCH("|"&amp;L39&amp;"|",'5_ACOMPANHAMENTO'!$AC$3:$AC$4922)))+((M39&lt;&gt;"")*ISNUMBER(SEARCH("|"&amp;M39&amp;"|",'5_ACOMPANHAMENTO'!$AC$3:$AC$4922)))+((N39&lt;&gt;"")*ISNUMBER(SEARCH("|"&amp;N39&amp;"|",'5_ACOMPANHAMENTO'!$AC$3:$AC$4922)))+((O39&lt;&gt;"")*ISNUMBER(SEARCH("|"&amp;O39&amp;"|",'5_ACOMPANHAMENTO'!$AC$3:$AC$4922)))+((P39&lt;&gt;"")*ISNUMBER(SEARCH("|"&amp;P39&amp;"|",'5_ACOMPANHAMENTO'!$AC$3:$AC$4922)))+((Q39&lt;&gt;"")*ISNUMBER(SEARCH("|"&amp;Q39&amp;"|",'5_ACOMPANHAMENTO'!$AC$3:$AC$4922)))+((R39&lt;&gt;"")*ISNUMBER(SEARCH("|"&amp;R39&amp;"|",'5_ACOMPANHAMENTO'!$AC$3:$AC$4922)))+((S39&lt;&gt;"")*ISNUMBER(SEARCH("|"&amp;S39&amp;"|",'5_ACOMPANHAMENTO'!$AC$3:$AC$4922)))+((T39&lt;&gt;"")*ISNUMBER(SEARCH("|"&amp;T39&amp;"|",'5_ACOMPANHAMENTO'!$AC$3:$AC$4922)))+((U39&lt;&gt;"")*ISNUMBER(SEARCH("|"&amp;U39&amp;"|",'5_ACOMPANHAMENTO'!$AC$3:$AC$4922)))+((V39&lt;&gt;"")*ISNUMBER(SEARCH("|"&amp;V39&amp;"|",'5_ACOMPANHAMENTO'!$AC$3:$AC$4922)))+((W39&lt;&gt;"")*ISNUMBER(SEARCH("|"&amp;W39&amp;"|",'5_ACOMPANHAMENTO'!$AC$3:$AC$4922)))+((X39&lt;&gt;"")*ISNUMBER(SEARCH("|"&amp;X39&amp;"|",'5_ACOMPANHAMENTO'!$AC$3:$AC$4922)))+((Y39&lt;&gt;"")*ISNUMBER(SEARCH("|"&amp;Y39&amp;"|",'5_ACOMPANHAMENTO'!$AC$3:$AC$4922)))+((Z39&lt;&gt;"")*ISNUMBER(SEARCH("|"&amp;Z39&amp;"|",'5_ACOMPANHAMENTO'!$AC$3:$AC$4922)))+((AA39&lt;&gt;"")*ISNUMBER(SEARCH("|"&amp;AA39&amp;"|",'5_ACOMPANHAMENTO'!$AC$3:$AC$4922)))+((AB39&lt;&gt;"")*ISNUMBER(SEARCH("|"&amp;AB39&amp;"|",'5_ACOMPANHAMENTO'!$AC$3:$AC$4922))))&gt;0)),'5_ACOMPANHAMENTO'!$O$3:$O$4922),0))</f>
        <v>2690</v>
      </c>
      <c r="G39" s="7">
        <f t="shared" si="1"/>
        <v>0</v>
      </c>
      <c r="H39" s="1" t="str">
        <f t="shared" si="2"/>
        <v>10147|COLADEIRA 23</v>
      </c>
      <c r="I39" s="1" t="str">
        <f t="shared" si="3"/>
        <v>10147</v>
      </c>
      <c r="J39" s="1" t="str">
        <f t="shared" si="4"/>
        <v/>
      </c>
      <c r="K39" s="1" t="str">
        <f t="shared" si="5"/>
        <v/>
      </c>
      <c r="L39" s="1" t="str">
        <f t="shared" si="6"/>
        <v/>
      </c>
      <c r="M39" s="1" t="str">
        <f t="shared" si="7"/>
        <v/>
      </c>
      <c r="N39" s="1" t="str">
        <f t="shared" si="8"/>
        <v/>
      </c>
      <c r="O39" s="1" t="str">
        <f t="shared" si="9"/>
        <v/>
      </c>
      <c r="P39" s="1" t="str">
        <f t="shared" si="10"/>
        <v/>
      </c>
      <c r="Q39" s="1" t="str">
        <f t="shared" si="11"/>
        <v/>
      </c>
      <c r="R39" s="1" t="str">
        <f t="shared" si="12"/>
        <v/>
      </c>
      <c r="S39" s="1" t="str">
        <f t="shared" si="13"/>
        <v/>
      </c>
      <c r="T39" s="1" t="str">
        <f t="shared" si="14"/>
        <v/>
      </c>
      <c r="U39" s="1" t="str">
        <f t="shared" si="15"/>
        <v/>
      </c>
      <c r="V39" s="1" t="str">
        <f t="shared" si="16"/>
        <v/>
      </c>
      <c r="W39" s="1" t="str">
        <f t="shared" si="17"/>
        <v/>
      </c>
      <c r="X39" s="1" t="str">
        <f t="shared" si="18"/>
        <v/>
      </c>
      <c r="Y39" s="1" t="str">
        <f t="shared" si="19"/>
        <v/>
      </c>
      <c r="Z39" s="1" t="str">
        <f t="shared" si="20"/>
        <v/>
      </c>
      <c r="AA39" s="1" t="str">
        <f t="shared" si="21"/>
        <v/>
      </c>
      <c r="AB39" s="1" t="str">
        <f t="shared" si="22"/>
        <v/>
      </c>
    </row>
    <row r="40" spans="1:28" ht="14.25" hidden="1" customHeight="1" x14ac:dyDescent="0.35">
      <c r="A40" s="4" t="str">
        <f>IF(OR($B40="",$C40=""),"",IFERROR(INDEX('5_ACOMPANHAMENTO'!$A$3:$A$4922,MATCH(1,INDEX(('5_ACOMPANHAMENTO'!$AD$3:$AD$4922=TRIM($C40&amp;""))*('5_ACOMPANHAMENTO'!$AC$3:$AC$4922&lt;&gt;"")*((((I40&lt;&gt;"")*ISNUMBER(SEARCH("|"&amp;I40&amp;"|",'5_ACOMPANHAMENTO'!$AC$3:$AC$4922)))+((J40&lt;&gt;"")*ISNUMBER(SEARCH("|"&amp;J40&amp;"|",'5_ACOMPANHAMENTO'!$AC$3:$AC$4922)))+((K40&lt;&gt;"")*ISNUMBER(SEARCH("|"&amp;K40&amp;"|",'5_ACOMPANHAMENTO'!$AC$3:$AC$4922)))+((L40&lt;&gt;"")*ISNUMBER(SEARCH("|"&amp;L40&amp;"|",'5_ACOMPANHAMENTO'!$AC$3:$AC$4922)))+((M40&lt;&gt;"")*ISNUMBER(SEARCH("|"&amp;M40&amp;"|",'5_ACOMPANHAMENTO'!$AC$3:$AC$4922)))+((N40&lt;&gt;"")*ISNUMBER(SEARCH("|"&amp;N40&amp;"|",'5_ACOMPANHAMENTO'!$AC$3:$AC$4922)))+((O40&lt;&gt;"")*ISNUMBER(SEARCH("|"&amp;O40&amp;"|",'5_ACOMPANHAMENTO'!$AC$3:$AC$4922)))+((P40&lt;&gt;"")*ISNUMBER(SEARCH("|"&amp;P40&amp;"|",'5_ACOMPANHAMENTO'!$AC$3:$AC$4922)))+((Q40&lt;&gt;"")*ISNUMBER(SEARCH("|"&amp;Q40&amp;"|",'5_ACOMPANHAMENTO'!$AC$3:$AC$4922)))+((R40&lt;&gt;"")*ISNUMBER(SEARCH("|"&amp;R40&amp;"|",'5_ACOMPANHAMENTO'!$AC$3:$AC$4922)))+((S40&lt;&gt;"")*ISNUMBER(SEARCH("|"&amp;S40&amp;"|",'5_ACOMPANHAMENTO'!$AC$3:$AC$4922)))+((T40&lt;&gt;"")*ISNUMBER(SEARCH("|"&amp;T40&amp;"|",'5_ACOMPANHAMENTO'!$AC$3:$AC$4922)))+((U40&lt;&gt;"")*ISNUMBER(SEARCH("|"&amp;U40&amp;"|",'5_ACOMPANHAMENTO'!$AC$3:$AC$4922)))+((V40&lt;&gt;"")*ISNUMBER(SEARCH("|"&amp;V40&amp;"|",'5_ACOMPANHAMENTO'!$AC$3:$AC$4922)))+((W40&lt;&gt;"")*ISNUMBER(SEARCH("|"&amp;W40&amp;"|",'5_ACOMPANHAMENTO'!$AC$3:$AC$4922)))+((X40&lt;&gt;"")*ISNUMBER(SEARCH("|"&amp;X40&amp;"|",'5_ACOMPANHAMENTO'!$AC$3:$AC$4922)))+((Y40&lt;&gt;"")*ISNUMBER(SEARCH("|"&amp;Y40&amp;"|",'5_ACOMPANHAMENTO'!$AC$3:$AC$4922)))+((Z40&lt;&gt;"")*ISNUMBER(SEARCH("|"&amp;Z40&amp;"|",'5_ACOMPANHAMENTO'!$AC$3:$AC$4922)))+((AA40&lt;&gt;"")*ISNUMBER(SEARCH("|"&amp;AA40&amp;"|",'5_ACOMPANHAMENTO'!$AC$3:$AC$4922)))+((AB40&lt;&gt;"")*ISNUMBER(SEARCH("|"&amp;AB40&amp;"|",'5_ACOMPANHAMENTO'!$AC$3:$AC$4922))))&gt;0),0),0)),""))</f>
        <v/>
      </c>
      <c r="B40" s="4">
        <v>10147</v>
      </c>
      <c r="C40" s="4" t="s">
        <v>65</v>
      </c>
      <c r="D40" s="4">
        <f>IF(OR($B40="",$C40=""),"",IFERROR(SUMPRODUCT(--(('5_ACOMPANHAMENTO'!$AD$3:$AD$4922=TRIM($C40&amp;""))*('5_ACOMPANHAMENTO'!$AC$3:$AC$4922&lt;&gt;"")*((((I40&lt;&gt;"")*ISNUMBER(SEARCH("|"&amp;I40&amp;"|",'5_ACOMPANHAMENTO'!$AC$3:$AC$4922)))+((J40&lt;&gt;"")*ISNUMBER(SEARCH("|"&amp;J40&amp;"|",'5_ACOMPANHAMENTO'!$AC$3:$AC$4922)))+((K40&lt;&gt;"")*ISNUMBER(SEARCH("|"&amp;K40&amp;"|",'5_ACOMPANHAMENTO'!$AC$3:$AC$4922)))+((L40&lt;&gt;"")*ISNUMBER(SEARCH("|"&amp;L40&amp;"|",'5_ACOMPANHAMENTO'!$AC$3:$AC$4922)))+((M40&lt;&gt;"")*ISNUMBER(SEARCH("|"&amp;M40&amp;"|",'5_ACOMPANHAMENTO'!$AC$3:$AC$4922)))+((N40&lt;&gt;"")*ISNUMBER(SEARCH("|"&amp;N40&amp;"|",'5_ACOMPANHAMENTO'!$AC$3:$AC$4922)))+((O40&lt;&gt;"")*ISNUMBER(SEARCH("|"&amp;O40&amp;"|",'5_ACOMPANHAMENTO'!$AC$3:$AC$4922)))+((P40&lt;&gt;"")*ISNUMBER(SEARCH("|"&amp;P40&amp;"|",'5_ACOMPANHAMENTO'!$AC$3:$AC$4922)))+((Q40&lt;&gt;"")*ISNUMBER(SEARCH("|"&amp;Q40&amp;"|",'5_ACOMPANHAMENTO'!$AC$3:$AC$4922)))+((R40&lt;&gt;"")*ISNUMBER(SEARCH("|"&amp;R40&amp;"|",'5_ACOMPANHAMENTO'!$AC$3:$AC$4922)))+((S40&lt;&gt;"")*ISNUMBER(SEARCH("|"&amp;S40&amp;"|",'5_ACOMPANHAMENTO'!$AC$3:$AC$4922)))+((T40&lt;&gt;"")*ISNUMBER(SEARCH("|"&amp;T40&amp;"|",'5_ACOMPANHAMENTO'!$AC$3:$AC$4922)))+((U40&lt;&gt;"")*ISNUMBER(SEARCH("|"&amp;U40&amp;"|",'5_ACOMPANHAMENTO'!$AC$3:$AC$4922)))+((V40&lt;&gt;"")*ISNUMBER(SEARCH("|"&amp;V40&amp;"|",'5_ACOMPANHAMENTO'!$AC$3:$AC$4922)))+((W40&lt;&gt;"")*ISNUMBER(SEARCH("|"&amp;W40&amp;"|",'5_ACOMPANHAMENTO'!$AC$3:$AC$4922)))+((X40&lt;&gt;"")*ISNUMBER(SEARCH("|"&amp;X40&amp;"|",'5_ACOMPANHAMENTO'!$AC$3:$AC$4922)))+((Y40&lt;&gt;"")*ISNUMBER(SEARCH("|"&amp;Y40&amp;"|",'5_ACOMPANHAMENTO'!$AC$3:$AC$4922)))+((Z40&lt;&gt;"")*ISNUMBER(SEARCH("|"&amp;Z40&amp;"|",'5_ACOMPANHAMENTO'!$AC$3:$AC$4922)))+((AA40&lt;&gt;"")*ISNUMBER(SEARCH("|"&amp;AA40&amp;"|",'5_ACOMPANHAMENTO'!$AC$3:$AC$4922)))+((AB40&lt;&gt;"")*ISNUMBER(SEARCH("|"&amp;AB40&amp;"|",'5_ACOMPANHAMENTO'!$AC$3:$AC$4922))))&gt;0)),'5_ACOMPANHAMENTO'!$J$3:$J$4922),0))</f>
        <v>0</v>
      </c>
      <c r="E40" s="4" t="str">
        <f t="shared" ca="1" si="0"/>
        <v>FINALIZADO</v>
      </c>
      <c r="F40" s="7">
        <f>IF(OR($B40="",$C40=""),"",IFERROR(SUMPRODUCT(--(('5_ACOMPANHAMENTO'!$AD$3:$AD$4922=TRIM($C40&amp;""))*('5_ACOMPANHAMENTO'!$AC$3:$AC$4922&lt;&gt;"")*((((I40&lt;&gt;"")*ISNUMBER(SEARCH("|"&amp;I40&amp;"|",'5_ACOMPANHAMENTO'!$AC$3:$AC$4922)))+((J40&lt;&gt;"")*ISNUMBER(SEARCH("|"&amp;J40&amp;"|",'5_ACOMPANHAMENTO'!$AC$3:$AC$4922)))+((K40&lt;&gt;"")*ISNUMBER(SEARCH("|"&amp;K40&amp;"|",'5_ACOMPANHAMENTO'!$AC$3:$AC$4922)))+((L40&lt;&gt;"")*ISNUMBER(SEARCH("|"&amp;L40&amp;"|",'5_ACOMPANHAMENTO'!$AC$3:$AC$4922)))+((M40&lt;&gt;"")*ISNUMBER(SEARCH("|"&amp;M40&amp;"|",'5_ACOMPANHAMENTO'!$AC$3:$AC$4922)))+((N40&lt;&gt;"")*ISNUMBER(SEARCH("|"&amp;N40&amp;"|",'5_ACOMPANHAMENTO'!$AC$3:$AC$4922)))+((O40&lt;&gt;"")*ISNUMBER(SEARCH("|"&amp;O40&amp;"|",'5_ACOMPANHAMENTO'!$AC$3:$AC$4922)))+((P40&lt;&gt;"")*ISNUMBER(SEARCH("|"&amp;P40&amp;"|",'5_ACOMPANHAMENTO'!$AC$3:$AC$4922)))+((Q40&lt;&gt;"")*ISNUMBER(SEARCH("|"&amp;Q40&amp;"|",'5_ACOMPANHAMENTO'!$AC$3:$AC$4922)))+((R40&lt;&gt;"")*ISNUMBER(SEARCH("|"&amp;R40&amp;"|",'5_ACOMPANHAMENTO'!$AC$3:$AC$4922)))+((S40&lt;&gt;"")*ISNUMBER(SEARCH("|"&amp;S40&amp;"|",'5_ACOMPANHAMENTO'!$AC$3:$AC$4922)))+((T40&lt;&gt;"")*ISNUMBER(SEARCH("|"&amp;T40&amp;"|",'5_ACOMPANHAMENTO'!$AC$3:$AC$4922)))+((U40&lt;&gt;"")*ISNUMBER(SEARCH("|"&amp;U40&amp;"|",'5_ACOMPANHAMENTO'!$AC$3:$AC$4922)))+((V40&lt;&gt;"")*ISNUMBER(SEARCH("|"&amp;V40&amp;"|",'5_ACOMPANHAMENTO'!$AC$3:$AC$4922)))+((W40&lt;&gt;"")*ISNUMBER(SEARCH("|"&amp;W40&amp;"|",'5_ACOMPANHAMENTO'!$AC$3:$AC$4922)))+((X40&lt;&gt;"")*ISNUMBER(SEARCH("|"&amp;X40&amp;"|",'5_ACOMPANHAMENTO'!$AC$3:$AC$4922)))+((Y40&lt;&gt;"")*ISNUMBER(SEARCH("|"&amp;Y40&amp;"|",'5_ACOMPANHAMENTO'!$AC$3:$AC$4922)))+((Z40&lt;&gt;"")*ISNUMBER(SEARCH("|"&amp;Z40&amp;"|",'5_ACOMPANHAMENTO'!$AC$3:$AC$4922)))+((AA40&lt;&gt;"")*ISNUMBER(SEARCH("|"&amp;AA40&amp;"|",'5_ACOMPANHAMENTO'!$AC$3:$AC$4922)))+((AB40&lt;&gt;"")*ISNUMBER(SEARCH("|"&amp;AB40&amp;"|",'5_ACOMPANHAMENTO'!$AC$3:$AC$4922))))&gt;0)),'5_ACOMPANHAMENTO'!$O$3:$O$4922),0))</f>
        <v>0</v>
      </c>
      <c r="G40" s="7">
        <f t="shared" si="1"/>
        <v>0</v>
      </c>
      <c r="H40" s="1" t="str">
        <f t="shared" si="2"/>
        <v>10147|COLADEIRA 126</v>
      </c>
      <c r="I40" s="1" t="str">
        <f t="shared" si="3"/>
        <v>10147</v>
      </c>
      <c r="J40" s="1" t="str">
        <f t="shared" si="4"/>
        <v/>
      </c>
      <c r="K40" s="1" t="str">
        <f t="shared" si="5"/>
        <v/>
      </c>
      <c r="L40" s="1" t="str">
        <f t="shared" si="6"/>
        <v/>
      </c>
      <c r="M40" s="1" t="str">
        <f t="shared" si="7"/>
        <v/>
      </c>
      <c r="N40" s="1" t="str">
        <f t="shared" si="8"/>
        <v/>
      </c>
      <c r="O40" s="1" t="str">
        <f t="shared" si="9"/>
        <v/>
      </c>
      <c r="P40" s="1" t="str">
        <f t="shared" si="10"/>
        <v/>
      </c>
      <c r="Q40" s="1" t="str">
        <f t="shared" si="11"/>
        <v/>
      </c>
      <c r="R40" s="1" t="str">
        <f t="shared" si="12"/>
        <v/>
      </c>
      <c r="S40" s="1" t="str">
        <f t="shared" si="13"/>
        <v/>
      </c>
      <c r="T40" s="1" t="str">
        <f t="shared" si="14"/>
        <v/>
      </c>
      <c r="U40" s="1" t="str">
        <f t="shared" si="15"/>
        <v/>
      </c>
      <c r="V40" s="1" t="str">
        <f t="shared" si="16"/>
        <v/>
      </c>
      <c r="W40" s="1" t="str">
        <f t="shared" si="17"/>
        <v/>
      </c>
      <c r="X40" s="1" t="str">
        <f t="shared" si="18"/>
        <v/>
      </c>
      <c r="Y40" s="1" t="str">
        <f t="shared" si="19"/>
        <v/>
      </c>
      <c r="Z40" s="1" t="str">
        <f t="shared" si="20"/>
        <v/>
      </c>
      <c r="AA40" s="1" t="str">
        <f t="shared" si="21"/>
        <v/>
      </c>
      <c r="AB40" s="1" t="str">
        <f t="shared" si="22"/>
        <v/>
      </c>
    </row>
    <row r="41" spans="1:28" ht="14.25" hidden="1" customHeight="1" x14ac:dyDescent="0.35">
      <c r="A41" s="4" t="str">
        <f>IF(OR($B41="",$C41=""),"",IFERROR(INDEX('5_ACOMPANHAMENTO'!$A$3:$A$4922,MATCH(1,INDEX(('5_ACOMPANHAMENTO'!$AD$3:$AD$4922=TRIM($C41&amp;""))*('5_ACOMPANHAMENTO'!$AC$3:$AC$4922&lt;&gt;"")*((((I41&lt;&gt;"")*ISNUMBER(SEARCH("|"&amp;I41&amp;"|",'5_ACOMPANHAMENTO'!$AC$3:$AC$4922)))+((J41&lt;&gt;"")*ISNUMBER(SEARCH("|"&amp;J41&amp;"|",'5_ACOMPANHAMENTO'!$AC$3:$AC$4922)))+((K41&lt;&gt;"")*ISNUMBER(SEARCH("|"&amp;K41&amp;"|",'5_ACOMPANHAMENTO'!$AC$3:$AC$4922)))+((L41&lt;&gt;"")*ISNUMBER(SEARCH("|"&amp;L41&amp;"|",'5_ACOMPANHAMENTO'!$AC$3:$AC$4922)))+((M41&lt;&gt;"")*ISNUMBER(SEARCH("|"&amp;M41&amp;"|",'5_ACOMPANHAMENTO'!$AC$3:$AC$4922)))+((N41&lt;&gt;"")*ISNUMBER(SEARCH("|"&amp;N41&amp;"|",'5_ACOMPANHAMENTO'!$AC$3:$AC$4922)))+((O41&lt;&gt;"")*ISNUMBER(SEARCH("|"&amp;O41&amp;"|",'5_ACOMPANHAMENTO'!$AC$3:$AC$4922)))+((P41&lt;&gt;"")*ISNUMBER(SEARCH("|"&amp;P41&amp;"|",'5_ACOMPANHAMENTO'!$AC$3:$AC$4922)))+((Q41&lt;&gt;"")*ISNUMBER(SEARCH("|"&amp;Q41&amp;"|",'5_ACOMPANHAMENTO'!$AC$3:$AC$4922)))+((R41&lt;&gt;"")*ISNUMBER(SEARCH("|"&amp;R41&amp;"|",'5_ACOMPANHAMENTO'!$AC$3:$AC$4922)))+((S41&lt;&gt;"")*ISNUMBER(SEARCH("|"&amp;S41&amp;"|",'5_ACOMPANHAMENTO'!$AC$3:$AC$4922)))+((T41&lt;&gt;"")*ISNUMBER(SEARCH("|"&amp;T41&amp;"|",'5_ACOMPANHAMENTO'!$AC$3:$AC$4922)))+((U41&lt;&gt;"")*ISNUMBER(SEARCH("|"&amp;U41&amp;"|",'5_ACOMPANHAMENTO'!$AC$3:$AC$4922)))+((V41&lt;&gt;"")*ISNUMBER(SEARCH("|"&amp;V41&amp;"|",'5_ACOMPANHAMENTO'!$AC$3:$AC$4922)))+((W41&lt;&gt;"")*ISNUMBER(SEARCH("|"&amp;W41&amp;"|",'5_ACOMPANHAMENTO'!$AC$3:$AC$4922)))+((X41&lt;&gt;"")*ISNUMBER(SEARCH("|"&amp;X41&amp;"|",'5_ACOMPANHAMENTO'!$AC$3:$AC$4922)))+((Y41&lt;&gt;"")*ISNUMBER(SEARCH("|"&amp;Y41&amp;"|",'5_ACOMPANHAMENTO'!$AC$3:$AC$4922)))+((Z41&lt;&gt;"")*ISNUMBER(SEARCH("|"&amp;Z41&amp;"|",'5_ACOMPANHAMENTO'!$AC$3:$AC$4922)))+((AA41&lt;&gt;"")*ISNUMBER(SEARCH("|"&amp;AA41&amp;"|",'5_ACOMPANHAMENTO'!$AC$3:$AC$4922)))+((AB41&lt;&gt;"")*ISNUMBER(SEARCH("|"&amp;AB41&amp;"|",'5_ACOMPANHAMENTO'!$AC$3:$AC$4922))))&gt;0),0),0)),""))</f>
        <v/>
      </c>
      <c r="B41" s="4">
        <v>10147</v>
      </c>
      <c r="C41" s="4" t="s">
        <v>67</v>
      </c>
      <c r="D41" s="4">
        <f>IF(OR($B41="",$C41=""),"",IFERROR(SUMPRODUCT(--(('5_ACOMPANHAMENTO'!$AD$3:$AD$4922=TRIM($C41&amp;""))*('5_ACOMPANHAMENTO'!$AC$3:$AC$4922&lt;&gt;"")*((((I41&lt;&gt;"")*ISNUMBER(SEARCH("|"&amp;I41&amp;"|",'5_ACOMPANHAMENTO'!$AC$3:$AC$4922)))+((J41&lt;&gt;"")*ISNUMBER(SEARCH("|"&amp;J41&amp;"|",'5_ACOMPANHAMENTO'!$AC$3:$AC$4922)))+((K41&lt;&gt;"")*ISNUMBER(SEARCH("|"&amp;K41&amp;"|",'5_ACOMPANHAMENTO'!$AC$3:$AC$4922)))+((L41&lt;&gt;"")*ISNUMBER(SEARCH("|"&amp;L41&amp;"|",'5_ACOMPANHAMENTO'!$AC$3:$AC$4922)))+((M41&lt;&gt;"")*ISNUMBER(SEARCH("|"&amp;M41&amp;"|",'5_ACOMPANHAMENTO'!$AC$3:$AC$4922)))+((N41&lt;&gt;"")*ISNUMBER(SEARCH("|"&amp;N41&amp;"|",'5_ACOMPANHAMENTO'!$AC$3:$AC$4922)))+((O41&lt;&gt;"")*ISNUMBER(SEARCH("|"&amp;O41&amp;"|",'5_ACOMPANHAMENTO'!$AC$3:$AC$4922)))+((P41&lt;&gt;"")*ISNUMBER(SEARCH("|"&amp;P41&amp;"|",'5_ACOMPANHAMENTO'!$AC$3:$AC$4922)))+((Q41&lt;&gt;"")*ISNUMBER(SEARCH("|"&amp;Q41&amp;"|",'5_ACOMPANHAMENTO'!$AC$3:$AC$4922)))+((R41&lt;&gt;"")*ISNUMBER(SEARCH("|"&amp;R41&amp;"|",'5_ACOMPANHAMENTO'!$AC$3:$AC$4922)))+((S41&lt;&gt;"")*ISNUMBER(SEARCH("|"&amp;S41&amp;"|",'5_ACOMPANHAMENTO'!$AC$3:$AC$4922)))+((T41&lt;&gt;"")*ISNUMBER(SEARCH("|"&amp;T41&amp;"|",'5_ACOMPANHAMENTO'!$AC$3:$AC$4922)))+((U41&lt;&gt;"")*ISNUMBER(SEARCH("|"&amp;U41&amp;"|",'5_ACOMPANHAMENTO'!$AC$3:$AC$4922)))+((V41&lt;&gt;"")*ISNUMBER(SEARCH("|"&amp;V41&amp;"|",'5_ACOMPANHAMENTO'!$AC$3:$AC$4922)))+((W41&lt;&gt;"")*ISNUMBER(SEARCH("|"&amp;W41&amp;"|",'5_ACOMPANHAMENTO'!$AC$3:$AC$4922)))+((X41&lt;&gt;"")*ISNUMBER(SEARCH("|"&amp;X41&amp;"|",'5_ACOMPANHAMENTO'!$AC$3:$AC$4922)))+((Y41&lt;&gt;"")*ISNUMBER(SEARCH("|"&amp;Y41&amp;"|",'5_ACOMPANHAMENTO'!$AC$3:$AC$4922)))+((Z41&lt;&gt;"")*ISNUMBER(SEARCH("|"&amp;Z41&amp;"|",'5_ACOMPANHAMENTO'!$AC$3:$AC$4922)))+((AA41&lt;&gt;"")*ISNUMBER(SEARCH("|"&amp;AA41&amp;"|",'5_ACOMPANHAMENTO'!$AC$3:$AC$4922)))+((AB41&lt;&gt;"")*ISNUMBER(SEARCH("|"&amp;AB41&amp;"|",'5_ACOMPANHAMENTO'!$AC$3:$AC$4922))))&gt;0)),'5_ACOMPANHAMENTO'!$J$3:$J$4922),0))</f>
        <v>0</v>
      </c>
      <c r="E41" s="4" t="str">
        <f t="shared" ca="1" si="0"/>
        <v>FINALIZADO</v>
      </c>
      <c r="F41" s="7">
        <f>IF(OR($B41="",$C41=""),"",IFERROR(SUMPRODUCT(--(('5_ACOMPANHAMENTO'!$AD$3:$AD$4922=TRIM($C41&amp;""))*('5_ACOMPANHAMENTO'!$AC$3:$AC$4922&lt;&gt;"")*((((I41&lt;&gt;"")*ISNUMBER(SEARCH("|"&amp;I41&amp;"|",'5_ACOMPANHAMENTO'!$AC$3:$AC$4922)))+((J41&lt;&gt;"")*ISNUMBER(SEARCH("|"&amp;J41&amp;"|",'5_ACOMPANHAMENTO'!$AC$3:$AC$4922)))+((K41&lt;&gt;"")*ISNUMBER(SEARCH("|"&amp;K41&amp;"|",'5_ACOMPANHAMENTO'!$AC$3:$AC$4922)))+((L41&lt;&gt;"")*ISNUMBER(SEARCH("|"&amp;L41&amp;"|",'5_ACOMPANHAMENTO'!$AC$3:$AC$4922)))+((M41&lt;&gt;"")*ISNUMBER(SEARCH("|"&amp;M41&amp;"|",'5_ACOMPANHAMENTO'!$AC$3:$AC$4922)))+((N41&lt;&gt;"")*ISNUMBER(SEARCH("|"&amp;N41&amp;"|",'5_ACOMPANHAMENTO'!$AC$3:$AC$4922)))+((O41&lt;&gt;"")*ISNUMBER(SEARCH("|"&amp;O41&amp;"|",'5_ACOMPANHAMENTO'!$AC$3:$AC$4922)))+((P41&lt;&gt;"")*ISNUMBER(SEARCH("|"&amp;P41&amp;"|",'5_ACOMPANHAMENTO'!$AC$3:$AC$4922)))+((Q41&lt;&gt;"")*ISNUMBER(SEARCH("|"&amp;Q41&amp;"|",'5_ACOMPANHAMENTO'!$AC$3:$AC$4922)))+((R41&lt;&gt;"")*ISNUMBER(SEARCH("|"&amp;R41&amp;"|",'5_ACOMPANHAMENTO'!$AC$3:$AC$4922)))+((S41&lt;&gt;"")*ISNUMBER(SEARCH("|"&amp;S41&amp;"|",'5_ACOMPANHAMENTO'!$AC$3:$AC$4922)))+((T41&lt;&gt;"")*ISNUMBER(SEARCH("|"&amp;T41&amp;"|",'5_ACOMPANHAMENTO'!$AC$3:$AC$4922)))+((U41&lt;&gt;"")*ISNUMBER(SEARCH("|"&amp;U41&amp;"|",'5_ACOMPANHAMENTO'!$AC$3:$AC$4922)))+((V41&lt;&gt;"")*ISNUMBER(SEARCH("|"&amp;V41&amp;"|",'5_ACOMPANHAMENTO'!$AC$3:$AC$4922)))+((W41&lt;&gt;"")*ISNUMBER(SEARCH("|"&amp;W41&amp;"|",'5_ACOMPANHAMENTO'!$AC$3:$AC$4922)))+((X41&lt;&gt;"")*ISNUMBER(SEARCH("|"&amp;X41&amp;"|",'5_ACOMPANHAMENTO'!$AC$3:$AC$4922)))+((Y41&lt;&gt;"")*ISNUMBER(SEARCH("|"&amp;Y41&amp;"|",'5_ACOMPANHAMENTO'!$AC$3:$AC$4922)))+((Z41&lt;&gt;"")*ISNUMBER(SEARCH("|"&amp;Z41&amp;"|",'5_ACOMPANHAMENTO'!$AC$3:$AC$4922)))+((AA41&lt;&gt;"")*ISNUMBER(SEARCH("|"&amp;AA41&amp;"|",'5_ACOMPANHAMENTO'!$AC$3:$AC$4922)))+((AB41&lt;&gt;"")*ISNUMBER(SEARCH("|"&amp;AB41&amp;"|",'5_ACOMPANHAMENTO'!$AC$3:$AC$4922))))&gt;0)),'5_ACOMPANHAMENTO'!$O$3:$O$4922),0))</f>
        <v>0</v>
      </c>
      <c r="G41" s="7">
        <f t="shared" si="1"/>
        <v>0</v>
      </c>
      <c r="H41" s="1" t="str">
        <f t="shared" si="2"/>
        <v>10147|COLADEIRA 24</v>
      </c>
      <c r="I41" s="1" t="str">
        <f t="shared" si="3"/>
        <v>10147</v>
      </c>
      <c r="J41" s="1" t="str">
        <f t="shared" si="4"/>
        <v/>
      </c>
      <c r="K41" s="1" t="str">
        <f t="shared" si="5"/>
        <v/>
      </c>
      <c r="L41" s="1" t="str">
        <f t="shared" si="6"/>
        <v/>
      </c>
      <c r="M41" s="1" t="str">
        <f t="shared" si="7"/>
        <v/>
      </c>
      <c r="N41" s="1" t="str">
        <f t="shared" si="8"/>
        <v/>
      </c>
      <c r="O41" s="1" t="str">
        <f t="shared" si="9"/>
        <v/>
      </c>
      <c r="P41" s="1" t="str">
        <f t="shared" si="10"/>
        <v/>
      </c>
      <c r="Q41" s="1" t="str">
        <f t="shared" si="11"/>
        <v/>
      </c>
      <c r="R41" s="1" t="str">
        <f t="shared" si="12"/>
        <v/>
      </c>
      <c r="S41" s="1" t="str">
        <f t="shared" si="13"/>
        <v/>
      </c>
      <c r="T41" s="1" t="str">
        <f t="shared" si="14"/>
        <v/>
      </c>
      <c r="U41" s="1" t="str">
        <f t="shared" si="15"/>
        <v/>
      </c>
      <c r="V41" s="1" t="str">
        <f t="shared" si="16"/>
        <v/>
      </c>
      <c r="W41" s="1" t="str">
        <f t="shared" si="17"/>
        <v/>
      </c>
      <c r="X41" s="1" t="str">
        <f t="shared" si="18"/>
        <v/>
      </c>
      <c r="Y41" s="1" t="str">
        <f t="shared" si="19"/>
        <v/>
      </c>
      <c r="Z41" s="1" t="str">
        <f t="shared" si="20"/>
        <v/>
      </c>
      <c r="AA41" s="1" t="str">
        <f t="shared" si="21"/>
        <v/>
      </c>
      <c r="AB41" s="1" t="str">
        <f t="shared" si="22"/>
        <v/>
      </c>
    </row>
    <row r="42" spans="1:28" ht="14.25" hidden="1" customHeight="1" x14ac:dyDescent="0.35">
      <c r="A42" s="4">
        <f>IF(OR($B42="",$C42=""),"",IFERROR(INDEX('5_ACOMPANHAMENTO'!$A$3:$A$4922,MATCH(1,INDEX(('5_ACOMPANHAMENTO'!$AD$3:$AD$4922=TRIM($C42&amp;""))*('5_ACOMPANHAMENTO'!$AC$3:$AC$4922&lt;&gt;"")*((((I42&lt;&gt;"")*ISNUMBER(SEARCH("|"&amp;I42&amp;"|",'5_ACOMPANHAMENTO'!$AC$3:$AC$4922)))+((J42&lt;&gt;"")*ISNUMBER(SEARCH("|"&amp;J42&amp;"|",'5_ACOMPANHAMENTO'!$AC$3:$AC$4922)))+((K42&lt;&gt;"")*ISNUMBER(SEARCH("|"&amp;K42&amp;"|",'5_ACOMPANHAMENTO'!$AC$3:$AC$4922)))+((L42&lt;&gt;"")*ISNUMBER(SEARCH("|"&amp;L42&amp;"|",'5_ACOMPANHAMENTO'!$AC$3:$AC$4922)))+((M42&lt;&gt;"")*ISNUMBER(SEARCH("|"&amp;M42&amp;"|",'5_ACOMPANHAMENTO'!$AC$3:$AC$4922)))+((N42&lt;&gt;"")*ISNUMBER(SEARCH("|"&amp;N42&amp;"|",'5_ACOMPANHAMENTO'!$AC$3:$AC$4922)))+((O42&lt;&gt;"")*ISNUMBER(SEARCH("|"&amp;O42&amp;"|",'5_ACOMPANHAMENTO'!$AC$3:$AC$4922)))+((P42&lt;&gt;"")*ISNUMBER(SEARCH("|"&amp;P42&amp;"|",'5_ACOMPANHAMENTO'!$AC$3:$AC$4922)))+((Q42&lt;&gt;"")*ISNUMBER(SEARCH("|"&amp;Q42&amp;"|",'5_ACOMPANHAMENTO'!$AC$3:$AC$4922)))+((R42&lt;&gt;"")*ISNUMBER(SEARCH("|"&amp;R42&amp;"|",'5_ACOMPANHAMENTO'!$AC$3:$AC$4922)))+((S42&lt;&gt;"")*ISNUMBER(SEARCH("|"&amp;S42&amp;"|",'5_ACOMPANHAMENTO'!$AC$3:$AC$4922)))+((T42&lt;&gt;"")*ISNUMBER(SEARCH("|"&amp;T42&amp;"|",'5_ACOMPANHAMENTO'!$AC$3:$AC$4922)))+((U42&lt;&gt;"")*ISNUMBER(SEARCH("|"&amp;U42&amp;"|",'5_ACOMPANHAMENTO'!$AC$3:$AC$4922)))+((V42&lt;&gt;"")*ISNUMBER(SEARCH("|"&amp;V42&amp;"|",'5_ACOMPANHAMENTO'!$AC$3:$AC$4922)))+((W42&lt;&gt;"")*ISNUMBER(SEARCH("|"&amp;W42&amp;"|",'5_ACOMPANHAMENTO'!$AC$3:$AC$4922)))+((X42&lt;&gt;"")*ISNUMBER(SEARCH("|"&amp;X42&amp;"|",'5_ACOMPANHAMENTO'!$AC$3:$AC$4922)))+((Y42&lt;&gt;"")*ISNUMBER(SEARCH("|"&amp;Y42&amp;"|",'5_ACOMPANHAMENTO'!$AC$3:$AC$4922)))+((Z42&lt;&gt;"")*ISNUMBER(SEARCH("|"&amp;Z42&amp;"|",'5_ACOMPANHAMENTO'!$AC$3:$AC$4922)))+((AA42&lt;&gt;"")*ISNUMBER(SEARCH("|"&amp;AA42&amp;"|",'5_ACOMPANHAMENTO'!$AC$3:$AC$4922)))+((AB42&lt;&gt;"")*ISNUMBER(SEARCH("|"&amp;AB42&amp;"|",'5_ACOMPANHAMENTO'!$AC$3:$AC$4922))))&gt;0),0),0)),""))</f>
        <v>46202</v>
      </c>
      <c r="B42" s="4">
        <v>10147</v>
      </c>
      <c r="C42" s="25" t="s">
        <v>56</v>
      </c>
      <c r="D42" s="4">
        <f>IF(OR($B42="",$C42=""),"",IFERROR(SUMPRODUCT(--(('5_ACOMPANHAMENTO'!$AD$3:$AD$4922=TRIM($C42&amp;""))*('5_ACOMPANHAMENTO'!$AC$3:$AC$4922&lt;&gt;"")*((((I42&lt;&gt;"")*ISNUMBER(SEARCH("|"&amp;I42&amp;"|",'5_ACOMPANHAMENTO'!$AC$3:$AC$4922)))+((J42&lt;&gt;"")*ISNUMBER(SEARCH("|"&amp;J42&amp;"|",'5_ACOMPANHAMENTO'!$AC$3:$AC$4922)))+((K42&lt;&gt;"")*ISNUMBER(SEARCH("|"&amp;K42&amp;"|",'5_ACOMPANHAMENTO'!$AC$3:$AC$4922)))+((L42&lt;&gt;"")*ISNUMBER(SEARCH("|"&amp;L42&amp;"|",'5_ACOMPANHAMENTO'!$AC$3:$AC$4922)))+((M42&lt;&gt;"")*ISNUMBER(SEARCH("|"&amp;M42&amp;"|",'5_ACOMPANHAMENTO'!$AC$3:$AC$4922)))+((N42&lt;&gt;"")*ISNUMBER(SEARCH("|"&amp;N42&amp;"|",'5_ACOMPANHAMENTO'!$AC$3:$AC$4922)))+((O42&lt;&gt;"")*ISNUMBER(SEARCH("|"&amp;O42&amp;"|",'5_ACOMPANHAMENTO'!$AC$3:$AC$4922)))+((P42&lt;&gt;"")*ISNUMBER(SEARCH("|"&amp;P42&amp;"|",'5_ACOMPANHAMENTO'!$AC$3:$AC$4922)))+((Q42&lt;&gt;"")*ISNUMBER(SEARCH("|"&amp;Q42&amp;"|",'5_ACOMPANHAMENTO'!$AC$3:$AC$4922)))+((R42&lt;&gt;"")*ISNUMBER(SEARCH("|"&amp;R42&amp;"|",'5_ACOMPANHAMENTO'!$AC$3:$AC$4922)))+((S42&lt;&gt;"")*ISNUMBER(SEARCH("|"&amp;S42&amp;"|",'5_ACOMPANHAMENTO'!$AC$3:$AC$4922)))+((T42&lt;&gt;"")*ISNUMBER(SEARCH("|"&amp;T42&amp;"|",'5_ACOMPANHAMENTO'!$AC$3:$AC$4922)))+((U42&lt;&gt;"")*ISNUMBER(SEARCH("|"&amp;U42&amp;"|",'5_ACOMPANHAMENTO'!$AC$3:$AC$4922)))+((V42&lt;&gt;"")*ISNUMBER(SEARCH("|"&amp;V42&amp;"|",'5_ACOMPANHAMENTO'!$AC$3:$AC$4922)))+((W42&lt;&gt;"")*ISNUMBER(SEARCH("|"&amp;W42&amp;"|",'5_ACOMPANHAMENTO'!$AC$3:$AC$4922)))+((X42&lt;&gt;"")*ISNUMBER(SEARCH("|"&amp;X42&amp;"|",'5_ACOMPANHAMENTO'!$AC$3:$AC$4922)))+((Y42&lt;&gt;"")*ISNUMBER(SEARCH("|"&amp;Y42&amp;"|",'5_ACOMPANHAMENTO'!$AC$3:$AC$4922)))+((Z42&lt;&gt;"")*ISNUMBER(SEARCH("|"&amp;Z42&amp;"|",'5_ACOMPANHAMENTO'!$AC$3:$AC$4922)))+((AA42&lt;&gt;"")*ISNUMBER(SEARCH("|"&amp;AA42&amp;"|",'5_ACOMPANHAMENTO'!$AC$3:$AC$4922)))+((AB42&lt;&gt;"")*ISNUMBER(SEARCH("|"&amp;AB42&amp;"|",'5_ACOMPANHAMENTO'!$AC$3:$AC$4922))))&gt;0)),'5_ACOMPANHAMENTO'!$J$3:$J$4922),0))</f>
        <v>4350</v>
      </c>
      <c r="E42" s="4" t="str">
        <f t="shared" ca="1" si="0"/>
        <v>FINALIZADO</v>
      </c>
      <c r="F42" s="7">
        <f>IF(OR($B42="",$C42=""),"",IFERROR(SUMPRODUCT(--(('5_ACOMPANHAMENTO'!$AD$3:$AD$4922=TRIM($C42&amp;""))*('5_ACOMPANHAMENTO'!$AC$3:$AC$4922&lt;&gt;"")*((((I42&lt;&gt;"")*ISNUMBER(SEARCH("|"&amp;I42&amp;"|",'5_ACOMPANHAMENTO'!$AC$3:$AC$4922)))+((J42&lt;&gt;"")*ISNUMBER(SEARCH("|"&amp;J42&amp;"|",'5_ACOMPANHAMENTO'!$AC$3:$AC$4922)))+((K42&lt;&gt;"")*ISNUMBER(SEARCH("|"&amp;K42&amp;"|",'5_ACOMPANHAMENTO'!$AC$3:$AC$4922)))+((L42&lt;&gt;"")*ISNUMBER(SEARCH("|"&amp;L42&amp;"|",'5_ACOMPANHAMENTO'!$AC$3:$AC$4922)))+((M42&lt;&gt;"")*ISNUMBER(SEARCH("|"&amp;M42&amp;"|",'5_ACOMPANHAMENTO'!$AC$3:$AC$4922)))+((N42&lt;&gt;"")*ISNUMBER(SEARCH("|"&amp;N42&amp;"|",'5_ACOMPANHAMENTO'!$AC$3:$AC$4922)))+((O42&lt;&gt;"")*ISNUMBER(SEARCH("|"&amp;O42&amp;"|",'5_ACOMPANHAMENTO'!$AC$3:$AC$4922)))+((P42&lt;&gt;"")*ISNUMBER(SEARCH("|"&amp;P42&amp;"|",'5_ACOMPANHAMENTO'!$AC$3:$AC$4922)))+((Q42&lt;&gt;"")*ISNUMBER(SEARCH("|"&amp;Q42&amp;"|",'5_ACOMPANHAMENTO'!$AC$3:$AC$4922)))+((R42&lt;&gt;"")*ISNUMBER(SEARCH("|"&amp;R42&amp;"|",'5_ACOMPANHAMENTO'!$AC$3:$AC$4922)))+((S42&lt;&gt;"")*ISNUMBER(SEARCH("|"&amp;S42&amp;"|",'5_ACOMPANHAMENTO'!$AC$3:$AC$4922)))+((T42&lt;&gt;"")*ISNUMBER(SEARCH("|"&amp;T42&amp;"|",'5_ACOMPANHAMENTO'!$AC$3:$AC$4922)))+((U42&lt;&gt;"")*ISNUMBER(SEARCH("|"&amp;U42&amp;"|",'5_ACOMPANHAMENTO'!$AC$3:$AC$4922)))+((V42&lt;&gt;"")*ISNUMBER(SEARCH("|"&amp;V42&amp;"|",'5_ACOMPANHAMENTO'!$AC$3:$AC$4922)))+((W42&lt;&gt;"")*ISNUMBER(SEARCH("|"&amp;W42&amp;"|",'5_ACOMPANHAMENTO'!$AC$3:$AC$4922)))+((X42&lt;&gt;"")*ISNUMBER(SEARCH("|"&amp;X42&amp;"|",'5_ACOMPANHAMENTO'!$AC$3:$AC$4922)))+((Y42&lt;&gt;"")*ISNUMBER(SEARCH("|"&amp;Y42&amp;"|",'5_ACOMPANHAMENTO'!$AC$3:$AC$4922)))+((Z42&lt;&gt;"")*ISNUMBER(SEARCH("|"&amp;Z42&amp;"|",'5_ACOMPANHAMENTO'!$AC$3:$AC$4922)))+((AA42&lt;&gt;"")*ISNUMBER(SEARCH("|"&amp;AA42&amp;"|",'5_ACOMPANHAMENTO'!$AC$3:$AC$4922)))+((AB42&lt;&gt;"")*ISNUMBER(SEARCH("|"&amp;AB42&amp;"|",'5_ACOMPANHAMENTO'!$AC$3:$AC$4922))))&gt;0)),'5_ACOMPANHAMENTO'!$O$3:$O$4922),0))</f>
        <v>4350</v>
      </c>
      <c r="G42" s="7">
        <f t="shared" si="1"/>
        <v>0</v>
      </c>
      <c r="H42" s="1" t="str">
        <f t="shared" si="2"/>
        <v>10147|UV</v>
      </c>
      <c r="I42" s="1" t="str">
        <f t="shared" si="3"/>
        <v>10147</v>
      </c>
      <c r="J42" s="1" t="str">
        <f t="shared" si="4"/>
        <v/>
      </c>
      <c r="K42" s="1" t="str">
        <f t="shared" si="5"/>
        <v/>
      </c>
      <c r="L42" s="1" t="str">
        <f t="shared" si="6"/>
        <v/>
      </c>
      <c r="M42" s="1" t="str">
        <f t="shared" si="7"/>
        <v/>
      </c>
      <c r="N42" s="1" t="str">
        <f t="shared" si="8"/>
        <v/>
      </c>
      <c r="O42" s="1" t="str">
        <f t="shared" si="9"/>
        <v/>
      </c>
      <c r="P42" s="1" t="str">
        <f t="shared" si="10"/>
        <v/>
      </c>
      <c r="Q42" s="1" t="str">
        <f t="shared" si="11"/>
        <v/>
      </c>
      <c r="R42" s="1" t="str">
        <f t="shared" si="12"/>
        <v/>
      </c>
      <c r="S42" s="1" t="str">
        <f t="shared" si="13"/>
        <v/>
      </c>
      <c r="T42" s="1" t="str">
        <f t="shared" si="14"/>
        <v/>
      </c>
      <c r="U42" s="1" t="str">
        <f t="shared" si="15"/>
        <v/>
      </c>
      <c r="V42" s="1" t="str">
        <f t="shared" si="16"/>
        <v/>
      </c>
      <c r="W42" s="1" t="str">
        <f t="shared" si="17"/>
        <v/>
      </c>
      <c r="X42" s="1" t="str">
        <f t="shared" si="18"/>
        <v/>
      </c>
      <c r="Y42" s="1" t="str">
        <f t="shared" si="19"/>
        <v/>
      </c>
      <c r="Z42" s="1" t="str">
        <f t="shared" si="20"/>
        <v/>
      </c>
      <c r="AA42" s="1" t="str">
        <f t="shared" si="21"/>
        <v/>
      </c>
      <c r="AB42" s="1" t="str">
        <f t="shared" si="22"/>
        <v/>
      </c>
    </row>
    <row r="43" spans="1:28" ht="14.25" hidden="1" customHeight="1" x14ac:dyDescent="0.35">
      <c r="A43" s="4" t="str">
        <f>IF(OR($B43="",$C43=""),"",IFERROR(INDEX('5_ACOMPANHAMENTO'!$A$3:$A$4922,MATCH(1,INDEX(('5_ACOMPANHAMENTO'!$AD$3:$AD$4922=TRIM($C43&amp;""))*('5_ACOMPANHAMENTO'!$AC$3:$AC$4922&lt;&gt;"")*((((I43&lt;&gt;"")*ISNUMBER(SEARCH("|"&amp;I43&amp;"|",'5_ACOMPANHAMENTO'!$AC$3:$AC$4922)))+((J43&lt;&gt;"")*ISNUMBER(SEARCH("|"&amp;J43&amp;"|",'5_ACOMPANHAMENTO'!$AC$3:$AC$4922)))+((K43&lt;&gt;"")*ISNUMBER(SEARCH("|"&amp;K43&amp;"|",'5_ACOMPANHAMENTO'!$AC$3:$AC$4922)))+((L43&lt;&gt;"")*ISNUMBER(SEARCH("|"&amp;L43&amp;"|",'5_ACOMPANHAMENTO'!$AC$3:$AC$4922)))+((M43&lt;&gt;"")*ISNUMBER(SEARCH("|"&amp;M43&amp;"|",'5_ACOMPANHAMENTO'!$AC$3:$AC$4922)))+((N43&lt;&gt;"")*ISNUMBER(SEARCH("|"&amp;N43&amp;"|",'5_ACOMPANHAMENTO'!$AC$3:$AC$4922)))+((O43&lt;&gt;"")*ISNUMBER(SEARCH("|"&amp;O43&amp;"|",'5_ACOMPANHAMENTO'!$AC$3:$AC$4922)))+((P43&lt;&gt;"")*ISNUMBER(SEARCH("|"&amp;P43&amp;"|",'5_ACOMPANHAMENTO'!$AC$3:$AC$4922)))+((Q43&lt;&gt;"")*ISNUMBER(SEARCH("|"&amp;Q43&amp;"|",'5_ACOMPANHAMENTO'!$AC$3:$AC$4922)))+((R43&lt;&gt;"")*ISNUMBER(SEARCH("|"&amp;R43&amp;"|",'5_ACOMPANHAMENTO'!$AC$3:$AC$4922)))+((S43&lt;&gt;"")*ISNUMBER(SEARCH("|"&amp;S43&amp;"|",'5_ACOMPANHAMENTO'!$AC$3:$AC$4922)))+((T43&lt;&gt;"")*ISNUMBER(SEARCH("|"&amp;T43&amp;"|",'5_ACOMPANHAMENTO'!$AC$3:$AC$4922)))+((U43&lt;&gt;"")*ISNUMBER(SEARCH("|"&amp;U43&amp;"|",'5_ACOMPANHAMENTO'!$AC$3:$AC$4922)))+((V43&lt;&gt;"")*ISNUMBER(SEARCH("|"&amp;V43&amp;"|",'5_ACOMPANHAMENTO'!$AC$3:$AC$4922)))+((W43&lt;&gt;"")*ISNUMBER(SEARCH("|"&amp;W43&amp;"|",'5_ACOMPANHAMENTO'!$AC$3:$AC$4922)))+((X43&lt;&gt;"")*ISNUMBER(SEARCH("|"&amp;X43&amp;"|",'5_ACOMPANHAMENTO'!$AC$3:$AC$4922)))+((Y43&lt;&gt;"")*ISNUMBER(SEARCH("|"&amp;Y43&amp;"|",'5_ACOMPANHAMENTO'!$AC$3:$AC$4922)))+((Z43&lt;&gt;"")*ISNUMBER(SEARCH("|"&amp;Z43&amp;"|",'5_ACOMPANHAMENTO'!$AC$3:$AC$4922)))+((AA43&lt;&gt;"")*ISNUMBER(SEARCH("|"&amp;AA43&amp;"|",'5_ACOMPANHAMENTO'!$AC$3:$AC$4922)))+((AB43&lt;&gt;"")*ISNUMBER(SEARCH("|"&amp;AB43&amp;"|",'5_ACOMPANHAMENTO'!$AC$3:$AC$4922))))&gt;0),0),0)),""))</f>
        <v/>
      </c>
      <c r="B43" s="4">
        <v>10147</v>
      </c>
      <c r="C43" s="4" t="s">
        <v>58</v>
      </c>
      <c r="D43" s="4">
        <f>IF(OR($B43="",$C43=""),"",IFERROR(SUMPRODUCT(--(('5_ACOMPANHAMENTO'!$AD$3:$AD$4922=TRIM($C43&amp;""))*('5_ACOMPANHAMENTO'!$AC$3:$AC$4922&lt;&gt;"")*((((I43&lt;&gt;"")*ISNUMBER(SEARCH("|"&amp;I43&amp;"|",'5_ACOMPANHAMENTO'!$AC$3:$AC$4922)))+((J43&lt;&gt;"")*ISNUMBER(SEARCH("|"&amp;J43&amp;"|",'5_ACOMPANHAMENTO'!$AC$3:$AC$4922)))+((K43&lt;&gt;"")*ISNUMBER(SEARCH("|"&amp;K43&amp;"|",'5_ACOMPANHAMENTO'!$AC$3:$AC$4922)))+((L43&lt;&gt;"")*ISNUMBER(SEARCH("|"&amp;L43&amp;"|",'5_ACOMPANHAMENTO'!$AC$3:$AC$4922)))+((M43&lt;&gt;"")*ISNUMBER(SEARCH("|"&amp;M43&amp;"|",'5_ACOMPANHAMENTO'!$AC$3:$AC$4922)))+((N43&lt;&gt;"")*ISNUMBER(SEARCH("|"&amp;N43&amp;"|",'5_ACOMPANHAMENTO'!$AC$3:$AC$4922)))+((O43&lt;&gt;"")*ISNUMBER(SEARCH("|"&amp;O43&amp;"|",'5_ACOMPANHAMENTO'!$AC$3:$AC$4922)))+((P43&lt;&gt;"")*ISNUMBER(SEARCH("|"&amp;P43&amp;"|",'5_ACOMPANHAMENTO'!$AC$3:$AC$4922)))+((Q43&lt;&gt;"")*ISNUMBER(SEARCH("|"&amp;Q43&amp;"|",'5_ACOMPANHAMENTO'!$AC$3:$AC$4922)))+((R43&lt;&gt;"")*ISNUMBER(SEARCH("|"&amp;R43&amp;"|",'5_ACOMPANHAMENTO'!$AC$3:$AC$4922)))+((S43&lt;&gt;"")*ISNUMBER(SEARCH("|"&amp;S43&amp;"|",'5_ACOMPANHAMENTO'!$AC$3:$AC$4922)))+((T43&lt;&gt;"")*ISNUMBER(SEARCH("|"&amp;T43&amp;"|",'5_ACOMPANHAMENTO'!$AC$3:$AC$4922)))+((U43&lt;&gt;"")*ISNUMBER(SEARCH("|"&amp;U43&amp;"|",'5_ACOMPANHAMENTO'!$AC$3:$AC$4922)))+((V43&lt;&gt;"")*ISNUMBER(SEARCH("|"&amp;V43&amp;"|",'5_ACOMPANHAMENTO'!$AC$3:$AC$4922)))+((W43&lt;&gt;"")*ISNUMBER(SEARCH("|"&amp;W43&amp;"|",'5_ACOMPANHAMENTO'!$AC$3:$AC$4922)))+((X43&lt;&gt;"")*ISNUMBER(SEARCH("|"&amp;X43&amp;"|",'5_ACOMPANHAMENTO'!$AC$3:$AC$4922)))+((Y43&lt;&gt;"")*ISNUMBER(SEARCH("|"&amp;Y43&amp;"|",'5_ACOMPANHAMENTO'!$AC$3:$AC$4922)))+((Z43&lt;&gt;"")*ISNUMBER(SEARCH("|"&amp;Z43&amp;"|",'5_ACOMPANHAMENTO'!$AC$3:$AC$4922)))+((AA43&lt;&gt;"")*ISNUMBER(SEARCH("|"&amp;AA43&amp;"|",'5_ACOMPANHAMENTO'!$AC$3:$AC$4922)))+((AB43&lt;&gt;"")*ISNUMBER(SEARCH("|"&amp;AB43&amp;"|",'5_ACOMPANHAMENTO'!$AC$3:$AC$4922))))&gt;0)),'5_ACOMPANHAMENTO'!$J$3:$J$4922),0))</f>
        <v>0</v>
      </c>
      <c r="E43" s="4" t="str">
        <f t="shared" ca="1" si="0"/>
        <v>FINALIZADO</v>
      </c>
      <c r="F43" s="7">
        <f>IF(OR($B43="",$C43=""),"",IFERROR(SUMPRODUCT(--(('5_ACOMPANHAMENTO'!$AD$3:$AD$4922=TRIM($C43&amp;""))*('5_ACOMPANHAMENTO'!$AC$3:$AC$4922&lt;&gt;"")*((((I43&lt;&gt;"")*ISNUMBER(SEARCH("|"&amp;I43&amp;"|",'5_ACOMPANHAMENTO'!$AC$3:$AC$4922)))+((J43&lt;&gt;"")*ISNUMBER(SEARCH("|"&amp;J43&amp;"|",'5_ACOMPANHAMENTO'!$AC$3:$AC$4922)))+((K43&lt;&gt;"")*ISNUMBER(SEARCH("|"&amp;K43&amp;"|",'5_ACOMPANHAMENTO'!$AC$3:$AC$4922)))+((L43&lt;&gt;"")*ISNUMBER(SEARCH("|"&amp;L43&amp;"|",'5_ACOMPANHAMENTO'!$AC$3:$AC$4922)))+((M43&lt;&gt;"")*ISNUMBER(SEARCH("|"&amp;M43&amp;"|",'5_ACOMPANHAMENTO'!$AC$3:$AC$4922)))+((N43&lt;&gt;"")*ISNUMBER(SEARCH("|"&amp;N43&amp;"|",'5_ACOMPANHAMENTO'!$AC$3:$AC$4922)))+((O43&lt;&gt;"")*ISNUMBER(SEARCH("|"&amp;O43&amp;"|",'5_ACOMPANHAMENTO'!$AC$3:$AC$4922)))+((P43&lt;&gt;"")*ISNUMBER(SEARCH("|"&amp;P43&amp;"|",'5_ACOMPANHAMENTO'!$AC$3:$AC$4922)))+((Q43&lt;&gt;"")*ISNUMBER(SEARCH("|"&amp;Q43&amp;"|",'5_ACOMPANHAMENTO'!$AC$3:$AC$4922)))+((R43&lt;&gt;"")*ISNUMBER(SEARCH("|"&amp;R43&amp;"|",'5_ACOMPANHAMENTO'!$AC$3:$AC$4922)))+((S43&lt;&gt;"")*ISNUMBER(SEARCH("|"&amp;S43&amp;"|",'5_ACOMPANHAMENTO'!$AC$3:$AC$4922)))+((T43&lt;&gt;"")*ISNUMBER(SEARCH("|"&amp;T43&amp;"|",'5_ACOMPANHAMENTO'!$AC$3:$AC$4922)))+((U43&lt;&gt;"")*ISNUMBER(SEARCH("|"&amp;U43&amp;"|",'5_ACOMPANHAMENTO'!$AC$3:$AC$4922)))+((V43&lt;&gt;"")*ISNUMBER(SEARCH("|"&amp;V43&amp;"|",'5_ACOMPANHAMENTO'!$AC$3:$AC$4922)))+((W43&lt;&gt;"")*ISNUMBER(SEARCH("|"&amp;W43&amp;"|",'5_ACOMPANHAMENTO'!$AC$3:$AC$4922)))+((X43&lt;&gt;"")*ISNUMBER(SEARCH("|"&amp;X43&amp;"|",'5_ACOMPANHAMENTO'!$AC$3:$AC$4922)))+((Y43&lt;&gt;"")*ISNUMBER(SEARCH("|"&amp;Y43&amp;"|",'5_ACOMPANHAMENTO'!$AC$3:$AC$4922)))+((Z43&lt;&gt;"")*ISNUMBER(SEARCH("|"&amp;Z43&amp;"|",'5_ACOMPANHAMENTO'!$AC$3:$AC$4922)))+((AA43&lt;&gt;"")*ISNUMBER(SEARCH("|"&amp;AA43&amp;"|",'5_ACOMPANHAMENTO'!$AC$3:$AC$4922)))+((AB43&lt;&gt;"")*ISNUMBER(SEARCH("|"&amp;AB43&amp;"|",'5_ACOMPANHAMENTO'!$AC$3:$AC$4922))))&gt;0)),'5_ACOMPANHAMENTO'!$O$3:$O$4922),0))</f>
        <v>0</v>
      </c>
      <c r="G43" s="7">
        <f t="shared" si="1"/>
        <v>0</v>
      </c>
      <c r="H43" s="1" t="str">
        <f t="shared" si="2"/>
        <v>10147|MONTAGEM DE CADEIRAS</v>
      </c>
      <c r="I43" s="1" t="str">
        <f t="shared" si="3"/>
        <v>10147</v>
      </c>
      <c r="J43" s="1" t="str">
        <f t="shared" si="4"/>
        <v/>
      </c>
      <c r="K43" s="1" t="str">
        <f t="shared" si="5"/>
        <v/>
      </c>
      <c r="L43" s="1" t="str">
        <f t="shared" si="6"/>
        <v/>
      </c>
      <c r="M43" s="1" t="str">
        <f t="shared" si="7"/>
        <v/>
      </c>
      <c r="N43" s="1" t="str">
        <f t="shared" si="8"/>
        <v/>
      </c>
      <c r="O43" s="1" t="str">
        <f t="shared" si="9"/>
        <v/>
      </c>
      <c r="P43" s="1" t="str">
        <f t="shared" si="10"/>
        <v/>
      </c>
      <c r="Q43" s="1" t="str">
        <f t="shared" si="11"/>
        <v/>
      </c>
      <c r="R43" s="1" t="str">
        <f t="shared" si="12"/>
        <v/>
      </c>
      <c r="S43" s="1" t="str">
        <f t="shared" si="13"/>
        <v/>
      </c>
      <c r="T43" s="1" t="str">
        <f t="shared" si="14"/>
        <v/>
      </c>
      <c r="U43" s="1" t="str">
        <f t="shared" si="15"/>
        <v/>
      </c>
      <c r="V43" s="1" t="str">
        <f t="shared" si="16"/>
        <v/>
      </c>
      <c r="W43" s="1" t="str">
        <f t="shared" si="17"/>
        <v/>
      </c>
      <c r="X43" s="1" t="str">
        <f t="shared" si="18"/>
        <v/>
      </c>
      <c r="Y43" s="1" t="str">
        <f t="shared" si="19"/>
        <v/>
      </c>
      <c r="Z43" s="1" t="str">
        <f t="shared" si="20"/>
        <v/>
      </c>
      <c r="AA43" s="1" t="str">
        <f t="shared" si="21"/>
        <v/>
      </c>
      <c r="AB43" s="1" t="str">
        <f t="shared" si="22"/>
        <v/>
      </c>
    </row>
    <row r="44" spans="1:28" ht="14.25" hidden="1" customHeight="1" x14ac:dyDescent="0.35">
      <c r="A44" s="4" t="str">
        <f>IF(OR($B44="",$C44=""),"",IFERROR(INDEX('5_ACOMPANHAMENTO'!$A$3:$A$4922,MATCH(1,INDEX(('5_ACOMPANHAMENTO'!$AD$3:$AD$4922=TRIM($C44&amp;""))*('5_ACOMPANHAMENTO'!$AC$3:$AC$4922&lt;&gt;"")*((((I44&lt;&gt;"")*ISNUMBER(SEARCH("|"&amp;I44&amp;"|",'5_ACOMPANHAMENTO'!$AC$3:$AC$4922)))+((J44&lt;&gt;"")*ISNUMBER(SEARCH("|"&amp;J44&amp;"|",'5_ACOMPANHAMENTO'!$AC$3:$AC$4922)))+((K44&lt;&gt;"")*ISNUMBER(SEARCH("|"&amp;K44&amp;"|",'5_ACOMPANHAMENTO'!$AC$3:$AC$4922)))+((L44&lt;&gt;"")*ISNUMBER(SEARCH("|"&amp;L44&amp;"|",'5_ACOMPANHAMENTO'!$AC$3:$AC$4922)))+((M44&lt;&gt;"")*ISNUMBER(SEARCH("|"&amp;M44&amp;"|",'5_ACOMPANHAMENTO'!$AC$3:$AC$4922)))+((N44&lt;&gt;"")*ISNUMBER(SEARCH("|"&amp;N44&amp;"|",'5_ACOMPANHAMENTO'!$AC$3:$AC$4922)))+((O44&lt;&gt;"")*ISNUMBER(SEARCH("|"&amp;O44&amp;"|",'5_ACOMPANHAMENTO'!$AC$3:$AC$4922)))+((P44&lt;&gt;"")*ISNUMBER(SEARCH("|"&amp;P44&amp;"|",'5_ACOMPANHAMENTO'!$AC$3:$AC$4922)))+((Q44&lt;&gt;"")*ISNUMBER(SEARCH("|"&amp;Q44&amp;"|",'5_ACOMPANHAMENTO'!$AC$3:$AC$4922)))+((R44&lt;&gt;"")*ISNUMBER(SEARCH("|"&amp;R44&amp;"|",'5_ACOMPANHAMENTO'!$AC$3:$AC$4922)))+((S44&lt;&gt;"")*ISNUMBER(SEARCH("|"&amp;S44&amp;"|",'5_ACOMPANHAMENTO'!$AC$3:$AC$4922)))+((T44&lt;&gt;"")*ISNUMBER(SEARCH("|"&amp;T44&amp;"|",'5_ACOMPANHAMENTO'!$AC$3:$AC$4922)))+((U44&lt;&gt;"")*ISNUMBER(SEARCH("|"&amp;U44&amp;"|",'5_ACOMPANHAMENTO'!$AC$3:$AC$4922)))+((V44&lt;&gt;"")*ISNUMBER(SEARCH("|"&amp;V44&amp;"|",'5_ACOMPANHAMENTO'!$AC$3:$AC$4922)))+((W44&lt;&gt;"")*ISNUMBER(SEARCH("|"&amp;W44&amp;"|",'5_ACOMPANHAMENTO'!$AC$3:$AC$4922)))+((X44&lt;&gt;"")*ISNUMBER(SEARCH("|"&amp;X44&amp;"|",'5_ACOMPANHAMENTO'!$AC$3:$AC$4922)))+((Y44&lt;&gt;"")*ISNUMBER(SEARCH("|"&amp;Y44&amp;"|",'5_ACOMPANHAMENTO'!$AC$3:$AC$4922)))+((Z44&lt;&gt;"")*ISNUMBER(SEARCH("|"&amp;Z44&amp;"|",'5_ACOMPANHAMENTO'!$AC$3:$AC$4922)))+((AA44&lt;&gt;"")*ISNUMBER(SEARCH("|"&amp;AA44&amp;"|",'5_ACOMPANHAMENTO'!$AC$3:$AC$4922)))+((AB44&lt;&gt;"")*ISNUMBER(SEARCH("|"&amp;AB44&amp;"|",'5_ACOMPANHAMENTO'!$AC$3:$AC$4922))))&gt;0),0),0)),""))</f>
        <v/>
      </c>
      <c r="B44" s="4">
        <v>10147</v>
      </c>
      <c r="C44" s="4" t="s">
        <v>60</v>
      </c>
      <c r="D44" s="4">
        <f>IF(OR($B44="",$C44=""),"",IFERROR(SUMPRODUCT(--(('5_ACOMPANHAMENTO'!$AD$3:$AD$4922=TRIM($C44&amp;""))*('5_ACOMPANHAMENTO'!$AC$3:$AC$4922&lt;&gt;"")*((((I44&lt;&gt;"")*ISNUMBER(SEARCH("|"&amp;I44&amp;"|",'5_ACOMPANHAMENTO'!$AC$3:$AC$4922)))+((J44&lt;&gt;"")*ISNUMBER(SEARCH("|"&amp;J44&amp;"|",'5_ACOMPANHAMENTO'!$AC$3:$AC$4922)))+((K44&lt;&gt;"")*ISNUMBER(SEARCH("|"&amp;K44&amp;"|",'5_ACOMPANHAMENTO'!$AC$3:$AC$4922)))+((L44&lt;&gt;"")*ISNUMBER(SEARCH("|"&amp;L44&amp;"|",'5_ACOMPANHAMENTO'!$AC$3:$AC$4922)))+((M44&lt;&gt;"")*ISNUMBER(SEARCH("|"&amp;M44&amp;"|",'5_ACOMPANHAMENTO'!$AC$3:$AC$4922)))+((N44&lt;&gt;"")*ISNUMBER(SEARCH("|"&amp;N44&amp;"|",'5_ACOMPANHAMENTO'!$AC$3:$AC$4922)))+((O44&lt;&gt;"")*ISNUMBER(SEARCH("|"&amp;O44&amp;"|",'5_ACOMPANHAMENTO'!$AC$3:$AC$4922)))+((P44&lt;&gt;"")*ISNUMBER(SEARCH("|"&amp;P44&amp;"|",'5_ACOMPANHAMENTO'!$AC$3:$AC$4922)))+((Q44&lt;&gt;"")*ISNUMBER(SEARCH("|"&amp;Q44&amp;"|",'5_ACOMPANHAMENTO'!$AC$3:$AC$4922)))+((R44&lt;&gt;"")*ISNUMBER(SEARCH("|"&amp;R44&amp;"|",'5_ACOMPANHAMENTO'!$AC$3:$AC$4922)))+((S44&lt;&gt;"")*ISNUMBER(SEARCH("|"&amp;S44&amp;"|",'5_ACOMPANHAMENTO'!$AC$3:$AC$4922)))+((T44&lt;&gt;"")*ISNUMBER(SEARCH("|"&amp;T44&amp;"|",'5_ACOMPANHAMENTO'!$AC$3:$AC$4922)))+((U44&lt;&gt;"")*ISNUMBER(SEARCH("|"&amp;U44&amp;"|",'5_ACOMPANHAMENTO'!$AC$3:$AC$4922)))+((V44&lt;&gt;"")*ISNUMBER(SEARCH("|"&amp;V44&amp;"|",'5_ACOMPANHAMENTO'!$AC$3:$AC$4922)))+((W44&lt;&gt;"")*ISNUMBER(SEARCH("|"&amp;W44&amp;"|",'5_ACOMPANHAMENTO'!$AC$3:$AC$4922)))+((X44&lt;&gt;"")*ISNUMBER(SEARCH("|"&amp;X44&amp;"|",'5_ACOMPANHAMENTO'!$AC$3:$AC$4922)))+((Y44&lt;&gt;"")*ISNUMBER(SEARCH("|"&amp;Y44&amp;"|",'5_ACOMPANHAMENTO'!$AC$3:$AC$4922)))+((Z44&lt;&gt;"")*ISNUMBER(SEARCH("|"&amp;Z44&amp;"|",'5_ACOMPANHAMENTO'!$AC$3:$AC$4922)))+((AA44&lt;&gt;"")*ISNUMBER(SEARCH("|"&amp;AA44&amp;"|",'5_ACOMPANHAMENTO'!$AC$3:$AC$4922)))+((AB44&lt;&gt;"")*ISNUMBER(SEARCH("|"&amp;AB44&amp;"|",'5_ACOMPANHAMENTO'!$AC$3:$AC$4922))))&gt;0)),'5_ACOMPANHAMENTO'!$J$3:$J$4922),0))</f>
        <v>0</v>
      </c>
      <c r="E44" s="4" t="str">
        <f t="shared" ca="1" si="0"/>
        <v>FINALIZADO</v>
      </c>
      <c r="F44" s="7">
        <f>IF(OR($B44="",$C44=""),"",IFERROR(SUMPRODUCT(--(('5_ACOMPANHAMENTO'!$AD$3:$AD$4922=TRIM($C44&amp;""))*('5_ACOMPANHAMENTO'!$AC$3:$AC$4922&lt;&gt;"")*((((I44&lt;&gt;"")*ISNUMBER(SEARCH("|"&amp;I44&amp;"|",'5_ACOMPANHAMENTO'!$AC$3:$AC$4922)))+((J44&lt;&gt;"")*ISNUMBER(SEARCH("|"&amp;J44&amp;"|",'5_ACOMPANHAMENTO'!$AC$3:$AC$4922)))+((K44&lt;&gt;"")*ISNUMBER(SEARCH("|"&amp;K44&amp;"|",'5_ACOMPANHAMENTO'!$AC$3:$AC$4922)))+((L44&lt;&gt;"")*ISNUMBER(SEARCH("|"&amp;L44&amp;"|",'5_ACOMPANHAMENTO'!$AC$3:$AC$4922)))+((M44&lt;&gt;"")*ISNUMBER(SEARCH("|"&amp;M44&amp;"|",'5_ACOMPANHAMENTO'!$AC$3:$AC$4922)))+((N44&lt;&gt;"")*ISNUMBER(SEARCH("|"&amp;N44&amp;"|",'5_ACOMPANHAMENTO'!$AC$3:$AC$4922)))+((O44&lt;&gt;"")*ISNUMBER(SEARCH("|"&amp;O44&amp;"|",'5_ACOMPANHAMENTO'!$AC$3:$AC$4922)))+((P44&lt;&gt;"")*ISNUMBER(SEARCH("|"&amp;P44&amp;"|",'5_ACOMPANHAMENTO'!$AC$3:$AC$4922)))+((Q44&lt;&gt;"")*ISNUMBER(SEARCH("|"&amp;Q44&amp;"|",'5_ACOMPANHAMENTO'!$AC$3:$AC$4922)))+((R44&lt;&gt;"")*ISNUMBER(SEARCH("|"&amp;R44&amp;"|",'5_ACOMPANHAMENTO'!$AC$3:$AC$4922)))+((S44&lt;&gt;"")*ISNUMBER(SEARCH("|"&amp;S44&amp;"|",'5_ACOMPANHAMENTO'!$AC$3:$AC$4922)))+((T44&lt;&gt;"")*ISNUMBER(SEARCH("|"&amp;T44&amp;"|",'5_ACOMPANHAMENTO'!$AC$3:$AC$4922)))+((U44&lt;&gt;"")*ISNUMBER(SEARCH("|"&amp;U44&amp;"|",'5_ACOMPANHAMENTO'!$AC$3:$AC$4922)))+((V44&lt;&gt;"")*ISNUMBER(SEARCH("|"&amp;V44&amp;"|",'5_ACOMPANHAMENTO'!$AC$3:$AC$4922)))+((W44&lt;&gt;"")*ISNUMBER(SEARCH("|"&amp;W44&amp;"|",'5_ACOMPANHAMENTO'!$AC$3:$AC$4922)))+((X44&lt;&gt;"")*ISNUMBER(SEARCH("|"&amp;X44&amp;"|",'5_ACOMPANHAMENTO'!$AC$3:$AC$4922)))+((Y44&lt;&gt;"")*ISNUMBER(SEARCH("|"&amp;Y44&amp;"|",'5_ACOMPANHAMENTO'!$AC$3:$AC$4922)))+((Z44&lt;&gt;"")*ISNUMBER(SEARCH("|"&amp;Z44&amp;"|",'5_ACOMPANHAMENTO'!$AC$3:$AC$4922)))+((AA44&lt;&gt;"")*ISNUMBER(SEARCH("|"&amp;AA44&amp;"|",'5_ACOMPANHAMENTO'!$AC$3:$AC$4922)))+((AB44&lt;&gt;"")*ISNUMBER(SEARCH("|"&amp;AB44&amp;"|",'5_ACOMPANHAMENTO'!$AC$3:$AC$4922))))&gt;0)),'5_ACOMPANHAMENTO'!$O$3:$O$4922),0))</f>
        <v>0</v>
      </c>
      <c r="G44" s="7">
        <f t="shared" si="1"/>
        <v>0</v>
      </c>
      <c r="H44" s="1" t="str">
        <f t="shared" si="2"/>
        <v>10147|COLA DE ESPUMA</v>
      </c>
      <c r="I44" s="1" t="str">
        <f t="shared" si="3"/>
        <v>10147</v>
      </c>
      <c r="J44" s="1" t="str">
        <f t="shared" si="4"/>
        <v/>
      </c>
      <c r="K44" s="1" t="str">
        <f t="shared" si="5"/>
        <v/>
      </c>
      <c r="L44" s="1" t="str">
        <f t="shared" si="6"/>
        <v/>
      </c>
      <c r="M44" s="1" t="str">
        <f t="shared" si="7"/>
        <v/>
      </c>
      <c r="N44" s="1" t="str">
        <f t="shared" si="8"/>
        <v/>
      </c>
      <c r="O44" s="1" t="str">
        <f t="shared" si="9"/>
        <v/>
      </c>
      <c r="P44" s="1" t="str">
        <f t="shared" si="10"/>
        <v/>
      </c>
      <c r="Q44" s="1" t="str">
        <f t="shared" si="11"/>
        <v/>
      </c>
      <c r="R44" s="1" t="str">
        <f t="shared" si="12"/>
        <v/>
      </c>
      <c r="S44" s="1" t="str">
        <f t="shared" si="13"/>
        <v/>
      </c>
      <c r="T44" s="1" t="str">
        <f t="shared" si="14"/>
        <v/>
      </c>
      <c r="U44" s="1" t="str">
        <f t="shared" si="15"/>
        <v/>
      </c>
      <c r="V44" s="1" t="str">
        <f t="shared" si="16"/>
        <v/>
      </c>
      <c r="W44" s="1" t="str">
        <f t="shared" si="17"/>
        <v/>
      </c>
      <c r="X44" s="1" t="str">
        <f t="shared" si="18"/>
        <v/>
      </c>
      <c r="Y44" s="1" t="str">
        <f t="shared" si="19"/>
        <v/>
      </c>
      <c r="Z44" s="1" t="str">
        <f t="shared" si="20"/>
        <v/>
      </c>
      <c r="AA44" s="1" t="str">
        <f t="shared" si="21"/>
        <v/>
      </c>
      <c r="AB44" s="1" t="str">
        <f t="shared" si="22"/>
        <v/>
      </c>
    </row>
    <row r="45" spans="1:28" ht="14.25" hidden="1" customHeight="1" x14ac:dyDescent="0.35">
      <c r="A45" s="4" t="str">
        <f>IF(OR($B45="",$C45=""),"",IFERROR(INDEX('5_ACOMPANHAMENTO'!$A$3:$A$4922,MATCH(1,INDEX(('5_ACOMPANHAMENTO'!$AD$3:$AD$4922=TRIM($C45&amp;""))*('5_ACOMPANHAMENTO'!$AC$3:$AC$4922&lt;&gt;"")*((((I45&lt;&gt;"")*ISNUMBER(SEARCH("|"&amp;I45&amp;"|",'5_ACOMPANHAMENTO'!$AC$3:$AC$4922)))+((J45&lt;&gt;"")*ISNUMBER(SEARCH("|"&amp;J45&amp;"|",'5_ACOMPANHAMENTO'!$AC$3:$AC$4922)))+((K45&lt;&gt;"")*ISNUMBER(SEARCH("|"&amp;K45&amp;"|",'5_ACOMPANHAMENTO'!$AC$3:$AC$4922)))+((L45&lt;&gt;"")*ISNUMBER(SEARCH("|"&amp;L45&amp;"|",'5_ACOMPANHAMENTO'!$AC$3:$AC$4922)))+((M45&lt;&gt;"")*ISNUMBER(SEARCH("|"&amp;M45&amp;"|",'5_ACOMPANHAMENTO'!$AC$3:$AC$4922)))+((N45&lt;&gt;"")*ISNUMBER(SEARCH("|"&amp;N45&amp;"|",'5_ACOMPANHAMENTO'!$AC$3:$AC$4922)))+((O45&lt;&gt;"")*ISNUMBER(SEARCH("|"&amp;O45&amp;"|",'5_ACOMPANHAMENTO'!$AC$3:$AC$4922)))+((P45&lt;&gt;"")*ISNUMBER(SEARCH("|"&amp;P45&amp;"|",'5_ACOMPANHAMENTO'!$AC$3:$AC$4922)))+((Q45&lt;&gt;"")*ISNUMBER(SEARCH("|"&amp;Q45&amp;"|",'5_ACOMPANHAMENTO'!$AC$3:$AC$4922)))+((R45&lt;&gt;"")*ISNUMBER(SEARCH("|"&amp;R45&amp;"|",'5_ACOMPANHAMENTO'!$AC$3:$AC$4922)))+((S45&lt;&gt;"")*ISNUMBER(SEARCH("|"&amp;S45&amp;"|",'5_ACOMPANHAMENTO'!$AC$3:$AC$4922)))+((T45&lt;&gt;"")*ISNUMBER(SEARCH("|"&amp;T45&amp;"|",'5_ACOMPANHAMENTO'!$AC$3:$AC$4922)))+((U45&lt;&gt;"")*ISNUMBER(SEARCH("|"&amp;U45&amp;"|",'5_ACOMPANHAMENTO'!$AC$3:$AC$4922)))+((V45&lt;&gt;"")*ISNUMBER(SEARCH("|"&amp;V45&amp;"|",'5_ACOMPANHAMENTO'!$AC$3:$AC$4922)))+((W45&lt;&gt;"")*ISNUMBER(SEARCH("|"&amp;W45&amp;"|",'5_ACOMPANHAMENTO'!$AC$3:$AC$4922)))+((X45&lt;&gt;"")*ISNUMBER(SEARCH("|"&amp;X45&amp;"|",'5_ACOMPANHAMENTO'!$AC$3:$AC$4922)))+((Y45&lt;&gt;"")*ISNUMBER(SEARCH("|"&amp;Y45&amp;"|",'5_ACOMPANHAMENTO'!$AC$3:$AC$4922)))+((Z45&lt;&gt;"")*ISNUMBER(SEARCH("|"&amp;Z45&amp;"|",'5_ACOMPANHAMENTO'!$AC$3:$AC$4922)))+((AA45&lt;&gt;"")*ISNUMBER(SEARCH("|"&amp;AA45&amp;"|",'5_ACOMPANHAMENTO'!$AC$3:$AC$4922)))+((AB45&lt;&gt;"")*ISNUMBER(SEARCH("|"&amp;AB45&amp;"|",'5_ACOMPANHAMENTO'!$AC$3:$AC$4922))))&gt;0),0),0)),""))</f>
        <v/>
      </c>
      <c r="B45" s="4">
        <v>10147</v>
      </c>
      <c r="C45" s="4" t="s">
        <v>62</v>
      </c>
      <c r="D45" s="4">
        <f>IF(OR($B45="",$C45=""),"",IFERROR(SUMPRODUCT(--(('5_ACOMPANHAMENTO'!$AD$3:$AD$4922=TRIM($C45&amp;""))*('5_ACOMPANHAMENTO'!$AC$3:$AC$4922&lt;&gt;"")*((((I45&lt;&gt;"")*ISNUMBER(SEARCH("|"&amp;I45&amp;"|",'5_ACOMPANHAMENTO'!$AC$3:$AC$4922)))+((J45&lt;&gt;"")*ISNUMBER(SEARCH("|"&amp;J45&amp;"|",'5_ACOMPANHAMENTO'!$AC$3:$AC$4922)))+((K45&lt;&gt;"")*ISNUMBER(SEARCH("|"&amp;K45&amp;"|",'5_ACOMPANHAMENTO'!$AC$3:$AC$4922)))+((L45&lt;&gt;"")*ISNUMBER(SEARCH("|"&amp;L45&amp;"|",'5_ACOMPANHAMENTO'!$AC$3:$AC$4922)))+((M45&lt;&gt;"")*ISNUMBER(SEARCH("|"&amp;M45&amp;"|",'5_ACOMPANHAMENTO'!$AC$3:$AC$4922)))+((N45&lt;&gt;"")*ISNUMBER(SEARCH("|"&amp;N45&amp;"|",'5_ACOMPANHAMENTO'!$AC$3:$AC$4922)))+((O45&lt;&gt;"")*ISNUMBER(SEARCH("|"&amp;O45&amp;"|",'5_ACOMPANHAMENTO'!$AC$3:$AC$4922)))+((P45&lt;&gt;"")*ISNUMBER(SEARCH("|"&amp;P45&amp;"|",'5_ACOMPANHAMENTO'!$AC$3:$AC$4922)))+((Q45&lt;&gt;"")*ISNUMBER(SEARCH("|"&amp;Q45&amp;"|",'5_ACOMPANHAMENTO'!$AC$3:$AC$4922)))+((R45&lt;&gt;"")*ISNUMBER(SEARCH("|"&amp;R45&amp;"|",'5_ACOMPANHAMENTO'!$AC$3:$AC$4922)))+((S45&lt;&gt;"")*ISNUMBER(SEARCH("|"&amp;S45&amp;"|",'5_ACOMPANHAMENTO'!$AC$3:$AC$4922)))+((T45&lt;&gt;"")*ISNUMBER(SEARCH("|"&amp;T45&amp;"|",'5_ACOMPANHAMENTO'!$AC$3:$AC$4922)))+((U45&lt;&gt;"")*ISNUMBER(SEARCH("|"&amp;U45&amp;"|",'5_ACOMPANHAMENTO'!$AC$3:$AC$4922)))+((V45&lt;&gt;"")*ISNUMBER(SEARCH("|"&amp;V45&amp;"|",'5_ACOMPANHAMENTO'!$AC$3:$AC$4922)))+((W45&lt;&gt;"")*ISNUMBER(SEARCH("|"&amp;W45&amp;"|",'5_ACOMPANHAMENTO'!$AC$3:$AC$4922)))+((X45&lt;&gt;"")*ISNUMBER(SEARCH("|"&amp;X45&amp;"|",'5_ACOMPANHAMENTO'!$AC$3:$AC$4922)))+((Y45&lt;&gt;"")*ISNUMBER(SEARCH("|"&amp;Y45&amp;"|",'5_ACOMPANHAMENTO'!$AC$3:$AC$4922)))+((Z45&lt;&gt;"")*ISNUMBER(SEARCH("|"&amp;Z45&amp;"|",'5_ACOMPANHAMENTO'!$AC$3:$AC$4922)))+((AA45&lt;&gt;"")*ISNUMBER(SEARCH("|"&amp;AA45&amp;"|",'5_ACOMPANHAMENTO'!$AC$3:$AC$4922)))+((AB45&lt;&gt;"")*ISNUMBER(SEARCH("|"&amp;AB45&amp;"|",'5_ACOMPANHAMENTO'!$AC$3:$AC$4922))))&gt;0)),'5_ACOMPANHAMENTO'!$J$3:$J$4922),0))</f>
        <v>0</v>
      </c>
      <c r="E45" s="4" t="str">
        <f t="shared" ca="1" si="0"/>
        <v>FINALIZADO</v>
      </c>
      <c r="F45" s="7">
        <f>IF(OR($B45="",$C45=""),"",IFERROR(SUMPRODUCT(--(('5_ACOMPANHAMENTO'!$AD$3:$AD$4922=TRIM($C45&amp;""))*('5_ACOMPANHAMENTO'!$AC$3:$AC$4922&lt;&gt;"")*((((I45&lt;&gt;"")*ISNUMBER(SEARCH("|"&amp;I45&amp;"|",'5_ACOMPANHAMENTO'!$AC$3:$AC$4922)))+((J45&lt;&gt;"")*ISNUMBER(SEARCH("|"&amp;J45&amp;"|",'5_ACOMPANHAMENTO'!$AC$3:$AC$4922)))+((K45&lt;&gt;"")*ISNUMBER(SEARCH("|"&amp;K45&amp;"|",'5_ACOMPANHAMENTO'!$AC$3:$AC$4922)))+((L45&lt;&gt;"")*ISNUMBER(SEARCH("|"&amp;L45&amp;"|",'5_ACOMPANHAMENTO'!$AC$3:$AC$4922)))+((M45&lt;&gt;"")*ISNUMBER(SEARCH("|"&amp;M45&amp;"|",'5_ACOMPANHAMENTO'!$AC$3:$AC$4922)))+((N45&lt;&gt;"")*ISNUMBER(SEARCH("|"&amp;N45&amp;"|",'5_ACOMPANHAMENTO'!$AC$3:$AC$4922)))+((O45&lt;&gt;"")*ISNUMBER(SEARCH("|"&amp;O45&amp;"|",'5_ACOMPANHAMENTO'!$AC$3:$AC$4922)))+((P45&lt;&gt;"")*ISNUMBER(SEARCH("|"&amp;P45&amp;"|",'5_ACOMPANHAMENTO'!$AC$3:$AC$4922)))+((Q45&lt;&gt;"")*ISNUMBER(SEARCH("|"&amp;Q45&amp;"|",'5_ACOMPANHAMENTO'!$AC$3:$AC$4922)))+((R45&lt;&gt;"")*ISNUMBER(SEARCH("|"&amp;R45&amp;"|",'5_ACOMPANHAMENTO'!$AC$3:$AC$4922)))+((S45&lt;&gt;"")*ISNUMBER(SEARCH("|"&amp;S45&amp;"|",'5_ACOMPANHAMENTO'!$AC$3:$AC$4922)))+((T45&lt;&gt;"")*ISNUMBER(SEARCH("|"&amp;T45&amp;"|",'5_ACOMPANHAMENTO'!$AC$3:$AC$4922)))+((U45&lt;&gt;"")*ISNUMBER(SEARCH("|"&amp;U45&amp;"|",'5_ACOMPANHAMENTO'!$AC$3:$AC$4922)))+((V45&lt;&gt;"")*ISNUMBER(SEARCH("|"&amp;V45&amp;"|",'5_ACOMPANHAMENTO'!$AC$3:$AC$4922)))+((W45&lt;&gt;"")*ISNUMBER(SEARCH("|"&amp;W45&amp;"|",'5_ACOMPANHAMENTO'!$AC$3:$AC$4922)))+((X45&lt;&gt;"")*ISNUMBER(SEARCH("|"&amp;X45&amp;"|",'5_ACOMPANHAMENTO'!$AC$3:$AC$4922)))+((Y45&lt;&gt;"")*ISNUMBER(SEARCH("|"&amp;Y45&amp;"|",'5_ACOMPANHAMENTO'!$AC$3:$AC$4922)))+((Z45&lt;&gt;"")*ISNUMBER(SEARCH("|"&amp;Z45&amp;"|",'5_ACOMPANHAMENTO'!$AC$3:$AC$4922)))+((AA45&lt;&gt;"")*ISNUMBER(SEARCH("|"&amp;AA45&amp;"|",'5_ACOMPANHAMENTO'!$AC$3:$AC$4922)))+((AB45&lt;&gt;"")*ISNUMBER(SEARCH("|"&amp;AB45&amp;"|",'5_ACOMPANHAMENTO'!$AC$3:$AC$4922))))&gt;0)),'5_ACOMPANHAMENTO'!$O$3:$O$4922),0))</f>
        <v>0</v>
      </c>
      <c r="G45" s="7">
        <f t="shared" si="1"/>
        <v>0</v>
      </c>
      <c r="H45" s="1" t="str">
        <f t="shared" si="2"/>
        <v>10147|TAPEÇARIA</v>
      </c>
      <c r="I45" s="1" t="str">
        <f t="shared" si="3"/>
        <v>10147</v>
      </c>
      <c r="J45" s="1" t="str">
        <f t="shared" si="4"/>
        <v/>
      </c>
      <c r="K45" s="1" t="str">
        <f t="shared" si="5"/>
        <v/>
      </c>
      <c r="L45" s="1" t="str">
        <f t="shared" si="6"/>
        <v/>
      </c>
      <c r="M45" s="1" t="str">
        <f t="shared" si="7"/>
        <v/>
      </c>
      <c r="N45" s="1" t="str">
        <f t="shared" si="8"/>
        <v/>
      </c>
      <c r="O45" s="1" t="str">
        <f t="shared" si="9"/>
        <v/>
      </c>
      <c r="P45" s="1" t="str">
        <f t="shared" si="10"/>
        <v/>
      </c>
      <c r="Q45" s="1" t="str">
        <f t="shared" si="11"/>
        <v/>
      </c>
      <c r="R45" s="1" t="str">
        <f t="shared" si="12"/>
        <v/>
      </c>
      <c r="S45" s="1" t="str">
        <f t="shared" si="13"/>
        <v/>
      </c>
      <c r="T45" s="1" t="str">
        <f t="shared" si="14"/>
        <v/>
      </c>
      <c r="U45" s="1" t="str">
        <f t="shared" si="15"/>
        <v/>
      </c>
      <c r="V45" s="1" t="str">
        <f t="shared" si="16"/>
        <v/>
      </c>
      <c r="W45" s="1" t="str">
        <f t="shared" si="17"/>
        <v/>
      </c>
      <c r="X45" s="1" t="str">
        <f t="shared" si="18"/>
        <v/>
      </c>
      <c r="Y45" s="1" t="str">
        <f t="shared" si="19"/>
        <v/>
      </c>
      <c r="Z45" s="1" t="str">
        <f t="shared" si="20"/>
        <v/>
      </c>
      <c r="AA45" s="1" t="str">
        <f t="shared" si="21"/>
        <v/>
      </c>
      <c r="AB45" s="1" t="str">
        <f t="shared" si="22"/>
        <v/>
      </c>
    </row>
    <row r="46" spans="1:28" ht="14.25" hidden="1" customHeight="1" x14ac:dyDescent="0.35">
      <c r="A46" s="4" t="str">
        <f>IF(OR($B46="",$C46=""),"",IFERROR(INDEX('5_ACOMPANHAMENTO'!$A$3:$A$4922,MATCH(1,INDEX(('5_ACOMPANHAMENTO'!$AD$3:$AD$4922=TRIM($C46&amp;""))*('5_ACOMPANHAMENTO'!$AC$3:$AC$4922&lt;&gt;"")*((((I46&lt;&gt;"")*ISNUMBER(SEARCH("|"&amp;I46&amp;"|",'5_ACOMPANHAMENTO'!$AC$3:$AC$4922)))+((J46&lt;&gt;"")*ISNUMBER(SEARCH("|"&amp;J46&amp;"|",'5_ACOMPANHAMENTO'!$AC$3:$AC$4922)))+((K46&lt;&gt;"")*ISNUMBER(SEARCH("|"&amp;K46&amp;"|",'5_ACOMPANHAMENTO'!$AC$3:$AC$4922)))+((L46&lt;&gt;"")*ISNUMBER(SEARCH("|"&amp;L46&amp;"|",'5_ACOMPANHAMENTO'!$AC$3:$AC$4922)))+((M46&lt;&gt;"")*ISNUMBER(SEARCH("|"&amp;M46&amp;"|",'5_ACOMPANHAMENTO'!$AC$3:$AC$4922)))+((N46&lt;&gt;"")*ISNUMBER(SEARCH("|"&amp;N46&amp;"|",'5_ACOMPANHAMENTO'!$AC$3:$AC$4922)))+((O46&lt;&gt;"")*ISNUMBER(SEARCH("|"&amp;O46&amp;"|",'5_ACOMPANHAMENTO'!$AC$3:$AC$4922)))+((P46&lt;&gt;"")*ISNUMBER(SEARCH("|"&amp;P46&amp;"|",'5_ACOMPANHAMENTO'!$AC$3:$AC$4922)))+((Q46&lt;&gt;"")*ISNUMBER(SEARCH("|"&amp;Q46&amp;"|",'5_ACOMPANHAMENTO'!$AC$3:$AC$4922)))+((R46&lt;&gt;"")*ISNUMBER(SEARCH("|"&amp;R46&amp;"|",'5_ACOMPANHAMENTO'!$AC$3:$AC$4922)))+((S46&lt;&gt;"")*ISNUMBER(SEARCH("|"&amp;S46&amp;"|",'5_ACOMPANHAMENTO'!$AC$3:$AC$4922)))+((T46&lt;&gt;"")*ISNUMBER(SEARCH("|"&amp;T46&amp;"|",'5_ACOMPANHAMENTO'!$AC$3:$AC$4922)))+((U46&lt;&gt;"")*ISNUMBER(SEARCH("|"&amp;U46&amp;"|",'5_ACOMPANHAMENTO'!$AC$3:$AC$4922)))+((V46&lt;&gt;"")*ISNUMBER(SEARCH("|"&amp;V46&amp;"|",'5_ACOMPANHAMENTO'!$AC$3:$AC$4922)))+((W46&lt;&gt;"")*ISNUMBER(SEARCH("|"&amp;W46&amp;"|",'5_ACOMPANHAMENTO'!$AC$3:$AC$4922)))+((X46&lt;&gt;"")*ISNUMBER(SEARCH("|"&amp;X46&amp;"|",'5_ACOMPANHAMENTO'!$AC$3:$AC$4922)))+((Y46&lt;&gt;"")*ISNUMBER(SEARCH("|"&amp;Y46&amp;"|",'5_ACOMPANHAMENTO'!$AC$3:$AC$4922)))+((Z46&lt;&gt;"")*ISNUMBER(SEARCH("|"&amp;Z46&amp;"|",'5_ACOMPANHAMENTO'!$AC$3:$AC$4922)))+((AA46&lt;&gt;"")*ISNUMBER(SEARCH("|"&amp;AA46&amp;"|",'5_ACOMPANHAMENTO'!$AC$3:$AC$4922)))+((AB46&lt;&gt;"")*ISNUMBER(SEARCH("|"&amp;AB46&amp;"|",'5_ACOMPANHAMENTO'!$AC$3:$AC$4922))))&gt;0),0),0)),""))</f>
        <v/>
      </c>
      <c r="B46" s="4">
        <v>10147</v>
      </c>
      <c r="C46" s="4" t="s">
        <v>68</v>
      </c>
      <c r="D46" s="4">
        <f>IF(OR($B46="",$C46=""),"",IFERROR(SUMPRODUCT(--(('5_ACOMPANHAMENTO'!$AD$3:$AD$4922=TRIM($C46&amp;""))*('5_ACOMPANHAMENTO'!$AC$3:$AC$4922&lt;&gt;"")*((((I46&lt;&gt;"")*ISNUMBER(SEARCH("|"&amp;I46&amp;"|",'5_ACOMPANHAMENTO'!$AC$3:$AC$4922)))+((J46&lt;&gt;"")*ISNUMBER(SEARCH("|"&amp;J46&amp;"|",'5_ACOMPANHAMENTO'!$AC$3:$AC$4922)))+((K46&lt;&gt;"")*ISNUMBER(SEARCH("|"&amp;K46&amp;"|",'5_ACOMPANHAMENTO'!$AC$3:$AC$4922)))+((L46&lt;&gt;"")*ISNUMBER(SEARCH("|"&amp;L46&amp;"|",'5_ACOMPANHAMENTO'!$AC$3:$AC$4922)))+((M46&lt;&gt;"")*ISNUMBER(SEARCH("|"&amp;M46&amp;"|",'5_ACOMPANHAMENTO'!$AC$3:$AC$4922)))+((N46&lt;&gt;"")*ISNUMBER(SEARCH("|"&amp;N46&amp;"|",'5_ACOMPANHAMENTO'!$AC$3:$AC$4922)))+((O46&lt;&gt;"")*ISNUMBER(SEARCH("|"&amp;O46&amp;"|",'5_ACOMPANHAMENTO'!$AC$3:$AC$4922)))+((P46&lt;&gt;"")*ISNUMBER(SEARCH("|"&amp;P46&amp;"|",'5_ACOMPANHAMENTO'!$AC$3:$AC$4922)))+((Q46&lt;&gt;"")*ISNUMBER(SEARCH("|"&amp;Q46&amp;"|",'5_ACOMPANHAMENTO'!$AC$3:$AC$4922)))+((R46&lt;&gt;"")*ISNUMBER(SEARCH("|"&amp;R46&amp;"|",'5_ACOMPANHAMENTO'!$AC$3:$AC$4922)))+((S46&lt;&gt;"")*ISNUMBER(SEARCH("|"&amp;S46&amp;"|",'5_ACOMPANHAMENTO'!$AC$3:$AC$4922)))+((T46&lt;&gt;"")*ISNUMBER(SEARCH("|"&amp;T46&amp;"|",'5_ACOMPANHAMENTO'!$AC$3:$AC$4922)))+((U46&lt;&gt;"")*ISNUMBER(SEARCH("|"&amp;U46&amp;"|",'5_ACOMPANHAMENTO'!$AC$3:$AC$4922)))+((V46&lt;&gt;"")*ISNUMBER(SEARCH("|"&amp;V46&amp;"|",'5_ACOMPANHAMENTO'!$AC$3:$AC$4922)))+((W46&lt;&gt;"")*ISNUMBER(SEARCH("|"&amp;W46&amp;"|",'5_ACOMPANHAMENTO'!$AC$3:$AC$4922)))+((X46&lt;&gt;"")*ISNUMBER(SEARCH("|"&amp;X46&amp;"|",'5_ACOMPANHAMENTO'!$AC$3:$AC$4922)))+((Y46&lt;&gt;"")*ISNUMBER(SEARCH("|"&amp;Y46&amp;"|",'5_ACOMPANHAMENTO'!$AC$3:$AC$4922)))+((Z46&lt;&gt;"")*ISNUMBER(SEARCH("|"&amp;Z46&amp;"|",'5_ACOMPANHAMENTO'!$AC$3:$AC$4922)))+((AA46&lt;&gt;"")*ISNUMBER(SEARCH("|"&amp;AA46&amp;"|",'5_ACOMPANHAMENTO'!$AC$3:$AC$4922)))+((AB46&lt;&gt;"")*ISNUMBER(SEARCH("|"&amp;AB46&amp;"|",'5_ACOMPANHAMENTO'!$AC$3:$AC$4922))))&gt;0)),'5_ACOMPANHAMENTO'!$J$3:$J$4922),0))</f>
        <v>0</v>
      </c>
      <c r="E46" s="4" t="str">
        <f t="shared" ca="1" si="0"/>
        <v>FINALIZADO</v>
      </c>
      <c r="F46" s="7">
        <f>IF(OR($B46="",$C46=""),"",IFERROR(SUMPRODUCT(--(('5_ACOMPANHAMENTO'!$AD$3:$AD$4922=TRIM($C46&amp;""))*('5_ACOMPANHAMENTO'!$AC$3:$AC$4922&lt;&gt;"")*((((I46&lt;&gt;"")*ISNUMBER(SEARCH("|"&amp;I46&amp;"|",'5_ACOMPANHAMENTO'!$AC$3:$AC$4922)))+((J46&lt;&gt;"")*ISNUMBER(SEARCH("|"&amp;J46&amp;"|",'5_ACOMPANHAMENTO'!$AC$3:$AC$4922)))+((K46&lt;&gt;"")*ISNUMBER(SEARCH("|"&amp;K46&amp;"|",'5_ACOMPANHAMENTO'!$AC$3:$AC$4922)))+((L46&lt;&gt;"")*ISNUMBER(SEARCH("|"&amp;L46&amp;"|",'5_ACOMPANHAMENTO'!$AC$3:$AC$4922)))+((M46&lt;&gt;"")*ISNUMBER(SEARCH("|"&amp;M46&amp;"|",'5_ACOMPANHAMENTO'!$AC$3:$AC$4922)))+((N46&lt;&gt;"")*ISNUMBER(SEARCH("|"&amp;N46&amp;"|",'5_ACOMPANHAMENTO'!$AC$3:$AC$4922)))+((O46&lt;&gt;"")*ISNUMBER(SEARCH("|"&amp;O46&amp;"|",'5_ACOMPANHAMENTO'!$AC$3:$AC$4922)))+((P46&lt;&gt;"")*ISNUMBER(SEARCH("|"&amp;P46&amp;"|",'5_ACOMPANHAMENTO'!$AC$3:$AC$4922)))+((Q46&lt;&gt;"")*ISNUMBER(SEARCH("|"&amp;Q46&amp;"|",'5_ACOMPANHAMENTO'!$AC$3:$AC$4922)))+((R46&lt;&gt;"")*ISNUMBER(SEARCH("|"&amp;R46&amp;"|",'5_ACOMPANHAMENTO'!$AC$3:$AC$4922)))+((S46&lt;&gt;"")*ISNUMBER(SEARCH("|"&amp;S46&amp;"|",'5_ACOMPANHAMENTO'!$AC$3:$AC$4922)))+((T46&lt;&gt;"")*ISNUMBER(SEARCH("|"&amp;T46&amp;"|",'5_ACOMPANHAMENTO'!$AC$3:$AC$4922)))+((U46&lt;&gt;"")*ISNUMBER(SEARCH("|"&amp;U46&amp;"|",'5_ACOMPANHAMENTO'!$AC$3:$AC$4922)))+((V46&lt;&gt;"")*ISNUMBER(SEARCH("|"&amp;V46&amp;"|",'5_ACOMPANHAMENTO'!$AC$3:$AC$4922)))+((W46&lt;&gt;"")*ISNUMBER(SEARCH("|"&amp;W46&amp;"|",'5_ACOMPANHAMENTO'!$AC$3:$AC$4922)))+((X46&lt;&gt;"")*ISNUMBER(SEARCH("|"&amp;X46&amp;"|",'5_ACOMPANHAMENTO'!$AC$3:$AC$4922)))+((Y46&lt;&gt;"")*ISNUMBER(SEARCH("|"&amp;Y46&amp;"|",'5_ACOMPANHAMENTO'!$AC$3:$AC$4922)))+((Z46&lt;&gt;"")*ISNUMBER(SEARCH("|"&amp;Z46&amp;"|",'5_ACOMPANHAMENTO'!$AC$3:$AC$4922)))+((AA46&lt;&gt;"")*ISNUMBER(SEARCH("|"&amp;AA46&amp;"|",'5_ACOMPANHAMENTO'!$AC$3:$AC$4922)))+((AB46&lt;&gt;"")*ISNUMBER(SEARCH("|"&amp;AB46&amp;"|",'5_ACOMPANHAMENTO'!$AC$3:$AC$4922))))&gt;0)),'5_ACOMPANHAMENTO'!$O$3:$O$4922),0))</f>
        <v>0</v>
      </c>
      <c r="G46" s="7">
        <f t="shared" si="1"/>
        <v>0</v>
      </c>
      <c r="H46" s="1" t="str">
        <f t="shared" si="2"/>
        <v>10147|CARTONAGEM</v>
      </c>
      <c r="I46" s="1" t="str">
        <f t="shared" si="3"/>
        <v>10147</v>
      </c>
      <c r="J46" s="1" t="str">
        <f t="shared" si="4"/>
        <v/>
      </c>
      <c r="K46" s="1" t="str">
        <f t="shared" si="5"/>
        <v/>
      </c>
      <c r="L46" s="1" t="str">
        <f t="shared" si="6"/>
        <v/>
      </c>
      <c r="M46" s="1" t="str">
        <f t="shared" si="7"/>
        <v/>
      </c>
      <c r="N46" s="1" t="str">
        <f t="shared" si="8"/>
        <v/>
      </c>
      <c r="O46" s="1" t="str">
        <f t="shared" si="9"/>
        <v/>
      </c>
      <c r="P46" s="1" t="str">
        <f t="shared" si="10"/>
        <v/>
      </c>
      <c r="Q46" s="1" t="str">
        <f t="shared" si="11"/>
        <v/>
      </c>
      <c r="R46" s="1" t="str">
        <f t="shared" si="12"/>
        <v/>
      </c>
      <c r="S46" s="1" t="str">
        <f t="shared" si="13"/>
        <v/>
      </c>
      <c r="T46" s="1" t="str">
        <f t="shared" si="14"/>
        <v/>
      </c>
      <c r="U46" s="1" t="str">
        <f t="shared" si="15"/>
        <v/>
      </c>
      <c r="V46" s="1" t="str">
        <f t="shared" si="16"/>
        <v/>
      </c>
      <c r="W46" s="1" t="str">
        <f t="shared" si="17"/>
        <v/>
      </c>
      <c r="X46" s="1" t="str">
        <f t="shared" si="18"/>
        <v/>
      </c>
      <c r="Y46" s="1" t="str">
        <f t="shared" si="19"/>
        <v/>
      </c>
      <c r="Z46" s="1" t="str">
        <f t="shared" si="20"/>
        <v/>
      </c>
      <c r="AA46" s="1" t="str">
        <f t="shared" si="21"/>
        <v/>
      </c>
      <c r="AB46" s="1" t="str">
        <f t="shared" si="22"/>
        <v/>
      </c>
    </row>
    <row r="47" spans="1:28" ht="14.25" hidden="1" customHeight="1" x14ac:dyDescent="0.35">
      <c r="A47" s="4">
        <f>IF(OR($B47="",$C47=""),"",IFERROR(INDEX('5_ACOMPANHAMENTO'!$A$3:$A$4922,MATCH(1,INDEX(('5_ACOMPANHAMENTO'!$AD$3:$AD$4922=TRIM($C47&amp;""))*('5_ACOMPANHAMENTO'!$AC$3:$AC$4922&lt;&gt;"")*((((I47&lt;&gt;"")*ISNUMBER(SEARCH("|"&amp;I47&amp;"|",'5_ACOMPANHAMENTO'!$AC$3:$AC$4922)))+((J47&lt;&gt;"")*ISNUMBER(SEARCH("|"&amp;J47&amp;"|",'5_ACOMPANHAMENTO'!$AC$3:$AC$4922)))+((K47&lt;&gt;"")*ISNUMBER(SEARCH("|"&amp;K47&amp;"|",'5_ACOMPANHAMENTO'!$AC$3:$AC$4922)))+((L47&lt;&gt;"")*ISNUMBER(SEARCH("|"&amp;L47&amp;"|",'5_ACOMPANHAMENTO'!$AC$3:$AC$4922)))+((M47&lt;&gt;"")*ISNUMBER(SEARCH("|"&amp;M47&amp;"|",'5_ACOMPANHAMENTO'!$AC$3:$AC$4922)))+((N47&lt;&gt;"")*ISNUMBER(SEARCH("|"&amp;N47&amp;"|",'5_ACOMPANHAMENTO'!$AC$3:$AC$4922)))+((O47&lt;&gt;"")*ISNUMBER(SEARCH("|"&amp;O47&amp;"|",'5_ACOMPANHAMENTO'!$AC$3:$AC$4922)))+((P47&lt;&gt;"")*ISNUMBER(SEARCH("|"&amp;P47&amp;"|",'5_ACOMPANHAMENTO'!$AC$3:$AC$4922)))+((Q47&lt;&gt;"")*ISNUMBER(SEARCH("|"&amp;Q47&amp;"|",'5_ACOMPANHAMENTO'!$AC$3:$AC$4922)))+((R47&lt;&gt;"")*ISNUMBER(SEARCH("|"&amp;R47&amp;"|",'5_ACOMPANHAMENTO'!$AC$3:$AC$4922)))+((S47&lt;&gt;"")*ISNUMBER(SEARCH("|"&amp;S47&amp;"|",'5_ACOMPANHAMENTO'!$AC$3:$AC$4922)))+((T47&lt;&gt;"")*ISNUMBER(SEARCH("|"&amp;T47&amp;"|",'5_ACOMPANHAMENTO'!$AC$3:$AC$4922)))+((U47&lt;&gt;"")*ISNUMBER(SEARCH("|"&amp;U47&amp;"|",'5_ACOMPANHAMENTO'!$AC$3:$AC$4922)))+((V47&lt;&gt;"")*ISNUMBER(SEARCH("|"&amp;V47&amp;"|",'5_ACOMPANHAMENTO'!$AC$3:$AC$4922)))+((W47&lt;&gt;"")*ISNUMBER(SEARCH("|"&amp;W47&amp;"|",'5_ACOMPANHAMENTO'!$AC$3:$AC$4922)))+((X47&lt;&gt;"")*ISNUMBER(SEARCH("|"&amp;X47&amp;"|",'5_ACOMPANHAMENTO'!$AC$3:$AC$4922)))+((Y47&lt;&gt;"")*ISNUMBER(SEARCH("|"&amp;Y47&amp;"|",'5_ACOMPANHAMENTO'!$AC$3:$AC$4922)))+((Z47&lt;&gt;"")*ISNUMBER(SEARCH("|"&amp;Z47&amp;"|",'5_ACOMPANHAMENTO'!$AC$3:$AC$4922)))+((AA47&lt;&gt;"")*ISNUMBER(SEARCH("|"&amp;AA47&amp;"|",'5_ACOMPANHAMENTO'!$AC$3:$AC$4922)))+((AB47&lt;&gt;"")*ISNUMBER(SEARCH("|"&amp;AB47&amp;"|",'5_ACOMPANHAMENTO'!$AC$3:$AC$4922))))&gt;0),0),0)),""))</f>
        <v>46204</v>
      </c>
      <c r="B47" s="4">
        <v>10147</v>
      </c>
      <c r="C47" s="4" t="s">
        <v>64</v>
      </c>
      <c r="D47" s="4">
        <f>IF(OR($B47="",$C47=""),"",IFERROR(SUMPRODUCT(--(('5_ACOMPANHAMENTO'!$AD$3:$AD$4922=TRIM($C47&amp;""))*('5_ACOMPANHAMENTO'!$AC$3:$AC$4922&lt;&gt;"")*((((I47&lt;&gt;"")*ISNUMBER(SEARCH("|"&amp;I47&amp;"|",'5_ACOMPANHAMENTO'!$AC$3:$AC$4922)))+((J47&lt;&gt;"")*ISNUMBER(SEARCH("|"&amp;J47&amp;"|",'5_ACOMPANHAMENTO'!$AC$3:$AC$4922)))+((K47&lt;&gt;"")*ISNUMBER(SEARCH("|"&amp;K47&amp;"|",'5_ACOMPANHAMENTO'!$AC$3:$AC$4922)))+((L47&lt;&gt;"")*ISNUMBER(SEARCH("|"&amp;L47&amp;"|",'5_ACOMPANHAMENTO'!$AC$3:$AC$4922)))+((M47&lt;&gt;"")*ISNUMBER(SEARCH("|"&amp;M47&amp;"|",'5_ACOMPANHAMENTO'!$AC$3:$AC$4922)))+((N47&lt;&gt;"")*ISNUMBER(SEARCH("|"&amp;N47&amp;"|",'5_ACOMPANHAMENTO'!$AC$3:$AC$4922)))+((O47&lt;&gt;"")*ISNUMBER(SEARCH("|"&amp;O47&amp;"|",'5_ACOMPANHAMENTO'!$AC$3:$AC$4922)))+((P47&lt;&gt;"")*ISNUMBER(SEARCH("|"&amp;P47&amp;"|",'5_ACOMPANHAMENTO'!$AC$3:$AC$4922)))+((Q47&lt;&gt;"")*ISNUMBER(SEARCH("|"&amp;Q47&amp;"|",'5_ACOMPANHAMENTO'!$AC$3:$AC$4922)))+((R47&lt;&gt;"")*ISNUMBER(SEARCH("|"&amp;R47&amp;"|",'5_ACOMPANHAMENTO'!$AC$3:$AC$4922)))+((S47&lt;&gt;"")*ISNUMBER(SEARCH("|"&amp;S47&amp;"|",'5_ACOMPANHAMENTO'!$AC$3:$AC$4922)))+((T47&lt;&gt;"")*ISNUMBER(SEARCH("|"&amp;T47&amp;"|",'5_ACOMPANHAMENTO'!$AC$3:$AC$4922)))+((U47&lt;&gt;"")*ISNUMBER(SEARCH("|"&amp;U47&amp;"|",'5_ACOMPANHAMENTO'!$AC$3:$AC$4922)))+((V47&lt;&gt;"")*ISNUMBER(SEARCH("|"&amp;V47&amp;"|",'5_ACOMPANHAMENTO'!$AC$3:$AC$4922)))+((W47&lt;&gt;"")*ISNUMBER(SEARCH("|"&amp;W47&amp;"|",'5_ACOMPANHAMENTO'!$AC$3:$AC$4922)))+((X47&lt;&gt;"")*ISNUMBER(SEARCH("|"&amp;X47&amp;"|",'5_ACOMPANHAMENTO'!$AC$3:$AC$4922)))+((Y47&lt;&gt;"")*ISNUMBER(SEARCH("|"&amp;Y47&amp;"|",'5_ACOMPANHAMENTO'!$AC$3:$AC$4922)))+((Z47&lt;&gt;"")*ISNUMBER(SEARCH("|"&amp;Z47&amp;"|",'5_ACOMPANHAMENTO'!$AC$3:$AC$4922)))+((AA47&lt;&gt;"")*ISNUMBER(SEARCH("|"&amp;AA47&amp;"|",'5_ACOMPANHAMENTO'!$AC$3:$AC$4922)))+((AB47&lt;&gt;"")*ISNUMBER(SEARCH("|"&amp;AB47&amp;"|",'5_ACOMPANHAMENTO'!$AC$3:$AC$4922))))&gt;0)),'5_ACOMPANHAMENTO'!$J$3:$J$4922),0))</f>
        <v>95</v>
      </c>
      <c r="E47" s="4" t="str">
        <f t="shared" ca="1" si="0"/>
        <v>FINALIZADO</v>
      </c>
      <c r="F47" s="7">
        <f>IF(OR($B47="",$C47=""),"",IFERROR(SUMPRODUCT(--(('5_ACOMPANHAMENTO'!$AD$3:$AD$4922=TRIM($C47&amp;""))*('5_ACOMPANHAMENTO'!$AC$3:$AC$4922&lt;&gt;"")*((((I47&lt;&gt;"")*ISNUMBER(SEARCH("|"&amp;I47&amp;"|",'5_ACOMPANHAMENTO'!$AC$3:$AC$4922)))+((J47&lt;&gt;"")*ISNUMBER(SEARCH("|"&amp;J47&amp;"|",'5_ACOMPANHAMENTO'!$AC$3:$AC$4922)))+((K47&lt;&gt;"")*ISNUMBER(SEARCH("|"&amp;K47&amp;"|",'5_ACOMPANHAMENTO'!$AC$3:$AC$4922)))+((L47&lt;&gt;"")*ISNUMBER(SEARCH("|"&amp;L47&amp;"|",'5_ACOMPANHAMENTO'!$AC$3:$AC$4922)))+((M47&lt;&gt;"")*ISNUMBER(SEARCH("|"&amp;M47&amp;"|",'5_ACOMPANHAMENTO'!$AC$3:$AC$4922)))+((N47&lt;&gt;"")*ISNUMBER(SEARCH("|"&amp;N47&amp;"|",'5_ACOMPANHAMENTO'!$AC$3:$AC$4922)))+((O47&lt;&gt;"")*ISNUMBER(SEARCH("|"&amp;O47&amp;"|",'5_ACOMPANHAMENTO'!$AC$3:$AC$4922)))+((P47&lt;&gt;"")*ISNUMBER(SEARCH("|"&amp;P47&amp;"|",'5_ACOMPANHAMENTO'!$AC$3:$AC$4922)))+((Q47&lt;&gt;"")*ISNUMBER(SEARCH("|"&amp;Q47&amp;"|",'5_ACOMPANHAMENTO'!$AC$3:$AC$4922)))+((R47&lt;&gt;"")*ISNUMBER(SEARCH("|"&amp;R47&amp;"|",'5_ACOMPANHAMENTO'!$AC$3:$AC$4922)))+((S47&lt;&gt;"")*ISNUMBER(SEARCH("|"&amp;S47&amp;"|",'5_ACOMPANHAMENTO'!$AC$3:$AC$4922)))+((T47&lt;&gt;"")*ISNUMBER(SEARCH("|"&amp;T47&amp;"|",'5_ACOMPANHAMENTO'!$AC$3:$AC$4922)))+((U47&lt;&gt;"")*ISNUMBER(SEARCH("|"&amp;U47&amp;"|",'5_ACOMPANHAMENTO'!$AC$3:$AC$4922)))+((V47&lt;&gt;"")*ISNUMBER(SEARCH("|"&amp;V47&amp;"|",'5_ACOMPANHAMENTO'!$AC$3:$AC$4922)))+((W47&lt;&gt;"")*ISNUMBER(SEARCH("|"&amp;W47&amp;"|",'5_ACOMPANHAMENTO'!$AC$3:$AC$4922)))+((X47&lt;&gt;"")*ISNUMBER(SEARCH("|"&amp;X47&amp;"|",'5_ACOMPANHAMENTO'!$AC$3:$AC$4922)))+((Y47&lt;&gt;"")*ISNUMBER(SEARCH("|"&amp;Y47&amp;"|",'5_ACOMPANHAMENTO'!$AC$3:$AC$4922)))+((Z47&lt;&gt;"")*ISNUMBER(SEARCH("|"&amp;Z47&amp;"|",'5_ACOMPANHAMENTO'!$AC$3:$AC$4922)))+((AA47&lt;&gt;"")*ISNUMBER(SEARCH("|"&amp;AA47&amp;"|",'5_ACOMPANHAMENTO'!$AC$3:$AC$4922)))+((AB47&lt;&gt;"")*ISNUMBER(SEARCH("|"&amp;AB47&amp;"|",'5_ACOMPANHAMENTO'!$AC$3:$AC$4922))))&gt;0)),'5_ACOMPANHAMENTO'!$O$3:$O$4922),0))</f>
        <v>95</v>
      </c>
      <c r="G47" s="7">
        <f t="shared" si="1"/>
        <v>0</v>
      </c>
      <c r="H47" s="1" t="str">
        <f t="shared" si="2"/>
        <v>10147|EMBALAGEM</v>
      </c>
      <c r="I47" s="1" t="str">
        <f t="shared" si="3"/>
        <v>10147</v>
      </c>
      <c r="J47" s="1" t="str">
        <f t="shared" si="4"/>
        <v/>
      </c>
      <c r="K47" s="1" t="str">
        <f t="shared" si="5"/>
        <v/>
      </c>
      <c r="L47" s="1" t="str">
        <f t="shared" si="6"/>
        <v/>
      </c>
      <c r="M47" s="1" t="str">
        <f t="shared" si="7"/>
        <v/>
      </c>
      <c r="N47" s="1" t="str">
        <f t="shared" si="8"/>
        <v/>
      </c>
      <c r="O47" s="1" t="str">
        <f t="shared" si="9"/>
        <v/>
      </c>
      <c r="P47" s="1" t="str">
        <f t="shared" si="10"/>
        <v/>
      </c>
      <c r="Q47" s="1" t="str">
        <f t="shared" si="11"/>
        <v/>
      </c>
      <c r="R47" s="1" t="str">
        <f t="shared" si="12"/>
        <v/>
      </c>
      <c r="S47" s="1" t="str">
        <f t="shared" si="13"/>
        <v/>
      </c>
      <c r="T47" s="1" t="str">
        <f t="shared" si="14"/>
        <v/>
      </c>
      <c r="U47" s="1" t="str">
        <f t="shared" si="15"/>
        <v/>
      </c>
      <c r="V47" s="1" t="str">
        <f t="shared" si="16"/>
        <v/>
      </c>
      <c r="W47" s="1" t="str">
        <f t="shared" si="17"/>
        <v/>
      </c>
      <c r="X47" s="1" t="str">
        <f t="shared" si="18"/>
        <v/>
      </c>
      <c r="Y47" s="1" t="str">
        <f t="shared" si="19"/>
        <v/>
      </c>
      <c r="Z47" s="1" t="str">
        <f t="shared" si="20"/>
        <v/>
      </c>
      <c r="AA47" s="1" t="str">
        <f t="shared" si="21"/>
        <v/>
      </c>
      <c r="AB47" s="1" t="str">
        <f t="shared" si="22"/>
        <v/>
      </c>
    </row>
    <row r="48" spans="1:28" ht="14.25" hidden="1" customHeight="1" x14ac:dyDescent="0.35">
      <c r="A48" s="4" t="str">
        <f>IF(OR($B48="",$C48=""),"",IFERROR(INDEX('5_ACOMPANHAMENTO'!$A$3:$A$4922,MATCH(1,INDEX(('5_ACOMPANHAMENTO'!$AD$3:$AD$4922=TRIM($C48&amp;""))*('5_ACOMPANHAMENTO'!$AC$3:$AC$4922&lt;&gt;"")*((((I48&lt;&gt;"")*ISNUMBER(SEARCH("|"&amp;I48&amp;"|",'5_ACOMPANHAMENTO'!$AC$3:$AC$4922)))+((J48&lt;&gt;"")*ISNUMBER(SEARCH("|"&amp;J48&amp;"|",'5_ACOMPANHAMENTO'!$AC$3:$AC$4922)))+((K48&lt;&gt;"")*ISNUMBER(SEARCH("|"&amp;K48&amp;"|",'5_ACOMPANHAMENTO'!$AC$3:$AC$4922)))+((L48&lt;&gt;"")*ISNUMBER(SEARCH("|"&amp;L48&amp;"|",'5_ACOMPANHAMENTO'!$AC$3:$AC$4922)))+((M48&lt;&gt;"")*ISNUMBER(SEARCH("|"&amp;M48&amp;"|",'5_ACOMPANHAMENTO'!$AC$3:$AC$4922)))+((N48&lt;&gt;"")*ISNUMBER(SEARCH("|"&amp;N48&amp;"|",'5_ACOMPANHAMENTO'!$AC$3:$AC$4922)))+((O48&lt;&gt;"")*ISNUMBER(SEARCH("|"&amp;O48&amp;"|",'5_ACOMPANHAMENTO'!$AC$3:$AC$4922)))+((P48&lt;&gt;"")*ISNUMBER(SEARCH("|"&amp;P48&amp;"|",'5_ACOMPANHAMENTO'!$AC$3:$AC$4922)))+((Q48&lt;&gt;"")*ISNUMBER(SEARCH("|"&amp;Q48&amp;"|",'5_ACOMPANHAMENTO'!$AC$3:$AC$4922)))+((R48&lt;&gt;"")*ISNUMBER(SEARCH("|"&amp;R48&amp;"|",'5_ACOMPANHAMENTO'!$AC$3:$AC$4922)))+((S48&lt;&gt;"")*ISNUMBER(SEARCH("|"&amp;S48&amp;"|",'5_ACOMPANHAMENTO'!$AC$3:$AC$4922)))+((T48&lt;&gt;"")*ISNUMBER(SEARCH("|"&amp;T48&amp;"|",'5_ACOMPANHAMENTO'!$AC$3:$AC$4922)))+((U48&lt;&gt;"")*ISNUMBER(SEARCH("|"&amp;U48&amp;"|",'5_ACOMPANHAMENTO'!$AC$3:$AC$4922)))+((V48&lt;&gt;"")*ISNUMBER(SEARCH("|"&amp;V48&amp;"|",'5_ACOMPANHAMENTO'!$AC$3:$AC$4922)))+((W48&lt;&gt;"")*ISNUMBER(SEARCH("|"&amp;W48&amp;"|",'5_ACOMPANHAMENTO'!$AC$3:$AC$4922)))+((X48&lt;&gt;"")*ISNUMBER(SEARCH("|"&amp;X48&amp;"|",'5_ACOMPANHAMENTO'!$AC$3:$AC$4922)))+((Y48&lt;&gt;"")*ISNUMBER(SEARCH("|"&amp;Y48&amp;"|",'5_ACOMPANHAMENTO'!$AC$3:$AC$4922)))+((Z48&lt;&gt;"")*ISNUMBER(SEARCH("|"&amp;Z48&amp;"|",'5_ACOMPANHAMENTO'!$AC$3:$AC$4922)))+((AA48&lt;&gt;"")*ISNUMBER(SEARCH("|"&amp;AA48&amp;"|",'5_ACOMPANHAMENTO'!$AC$3:$AC$4922)))+((AB48&lt;&gt;"")*ISNUMBER(SEARCH("|"&amp;AB48&amp;"|",'5_ACOMPANHAMENTO'!$AC$3:$AC$4922))))&gt;0),0),0)),""))</f>
        <v/>
      </c>
      <c r="B48" s="4">
        <v>10147</v>
      </c>
      <c r="C48" s="4" t="s">
        <v>3043</v>
      </c>
      <c r="D48" s="4">
        <f>IF(OR($B48="",$C48=""),"",IFERROR(SUMPRODUCT(--(('5_ACOMPANHAMENTO'!$AD$3:$AD$4922=TRIM($C48&amp;""))*('5_ACOMPANHAMENTO'!$AC$3:$AC$4922&lt;&gt;"")*((((I48&lt;&gt;"")*ISNUMBER(SEARCH("|"&amp;I48&amp;"|",'5_ACOMPANHAMENTO'!$AC$3:$AC$4922)))+((J48&lt;&gt;"")*ISNUMBER(SEARCH("|"&amp;J48&amp;"|",'5_ACOMPANHAMENTO'!$AC$3:$AC$4922)))+((K48&lt;&gt;"")*ISNUMBER(SEARCH("|"&amp;K48&amp;"|",'5_ACOMPANHAMENTO'!$AC$3:$AC$4922)))+((L48&lt;&gt;"")*ISNUMBER(SEARCH("|"&amp;L48&amp;"|",'5_ACOMPANHAMENTO'!$AC$3:$AC$4922)))+((M48&lt;&gt;"")*ISNUMBER(SEARCH("|"&amp;M48&amp;"|",'5_ACOMPANHAMENTO'!$AC$3:$AC$4922)))+((N48&lt;&gt;"")*ISNUMBER(SEARCH("|"&amp;N48&amp;"|",'5_ACOMPANHAMENTO'!$AC$3:$AC$4922)))+((O48&lt;&gt;"")*ISNUMBER(SEARCH("|"&amp;O48&amp;"|",'5_ACOMPANHAMENTO'!$AC$3:$AC$4922)))+((P48&lt;&gt;"")*ISNUMBER(SEARCH("|"&amp;P48&amp;"|",'5_ACOMPANHAMENTO'!$AC$3:$AC$4922)))+((Q48&lt;&gt;"")*ISNUMBER(SEARCH("|"&amp;Q48&amp;"|",'5_ACOMPANHAMENTO'!$AC$3:$AC$4922)))+((R48&lt;&gt;"")*ISNUMBER(SEARCH("|"&amp;R48&amp;"|",'5_ACOMPANHAMENTO'!$AC$3:$AC$4922)))+((S48&lt;&gt;"")*ISNUMBER(SEARCH("|"&amp;S48&amp;"|",'5_ACOMPANHAMENTO'!$AC$3:$AC$4922)))+((T48&lt;&gt;"")*ISNUMBER(SEARCH("|"&amp;T48&amp;"|",'5_ACOMPANHAMENTO'!$AC$3:$AC$4922)))+((U48&lt;&gt;"")*ISNUMBER(SEARCH("|"&amp;U48&amp;"|",'5_ACOMPANHAMENTO'!$AC$3:$AC$4922)))+((V48&lt;&gt;"")*ISNUMBER(SEARCH("|"&amp;V48&amp;"|",'5_ACOMPANHAMENTO'!$AC$3:$AC$4922)))+((W48&lt;&gt;"")*ISNUMBER(SEARCH("|"&amp;W48&amp;"|",'5_ACOMPANHAMENTO'!$AC$3:$AC$4922)))+((X48&lt;&gt;"")*ISNUMBER(SEARCH("|"&amp;X48&amp;"|",'5_ACOMPANHAMENTO'!$AC$3:$AC$4922)))+((Y48&lt;&gt;"")*ISNUMBER(SEARCH("|"&amp;Y48&amp;"|",'5_ACOMPANHAMENTO'!$AC$3:$AC$4922)))+((Z48&lt;&gt;"")*ISNUMBER(SEARCH("|"&amp;Z48&amp;"|",'5_ACOMPANHAMENTO'!$AC$3:$AC$4922)))+((AA48&lt;&gt;"")*ISNUMBER(SEARCH("|"&amp;AA48&amp;"|",'5_ACOMPANHAMENTO'!$AC$3:$AC$4922)))+((AB48&lt;&gt;"")*ISNUMBER(SEARCH("|"&amp;AB48&amp;"|",'5_ACOMPANHAMENTO'!$AC$3:$AC$4922))))&gt;0)),'5_ACOMPANHAMENTO'!$J$3:$J$4922),0))</f>
        <v>0</v>
      </c>
      <c r="E48" s="4" t="str">
        <f t="shared" ca="1" si="0"/>
        <v>FINALIZADO</v>
      </c>
      <c r="F48" s="7">
        <f>IF(OR($B48="",$C48=""),"",IFERROR(SUMPRODUCT(--(('5_ACOMPANHAMENTO'!$AD$3:$AD$4922=TRIM($C48&amp;""))*('5_ACOMPANHAMENTO'!$AC$3:$AC$4922&lt;&gt;"")*((((I48&lt;&gt;"")*ISNUMBER(SEARCH("|"&amp;I48&amp;"|",'5_ACOMPANHAMENTO'!$AC$3:$AC$4922)))+((J48&lt;&gt;"")*ISNUMBER(SEARCH("|"&amp;J48&amp;"|",'5_ACOMPANHAMENTO'!$AC$3:$AC$4922)))+((K48&lt;&gt;"")*ISNUMBER(SEARCH("|"&amp;K48&amp;"|",'5_ACOMPANHAMENTO'!$AC$3:$AC$4922)))+((L48&lt;&gt;"")*ISNUMBER(SEARCH("|"&amp;L48&amp;"|",'5_ACOMPANHAMENTO'!$AC$3:$AC$4922)))+((M48&lt;&gt;"")*ISNUMBER(SEARCH("|"&amp;M48&amp;"|",'5_ACOMPANHAMENTO'!$AC$3:$AC$4922)))+((N48&lt;&gt;"")*ISNUMBER(SEARCH("|"&amp;N48&amp;"|",'5_ACOMPANHAMENTO'!$AC$3:$AC$4922)))+((O48&lt;&gt;"")*ISNUMBER(SEARCH("|"&amp;O48&amp;"|",'5_ACOMPANHAMENTO'!$AC$3:$AC$4922)))+((P48&lt;&gt;"")*ISNUMBER(SEARCH("|"&amp;P48&amp;"|",'5_ACOMPANHAMENTO'!$AC$3:$AC$4922)))+((Q48&lt;&gt;"")*ISNUMBER(SEARCH("|"&amp;Q48&amp;"|",'5_ACOMPANHAMENTO'!$AC$3:$AC$4922)))+((R48&lt;&gt;"")*ISNUMBER(SEARCH("|"&amp;R48&amp;"|",'5_ACOMPANHAMENTO'!$AC$3:$AC$4922)))+((S48&lt;&gt;"")*ISNUMBER(SEARCH("|"&amp;S48&amp;"|",'5_ACOMPANHAMENTO'!$AC$3:$AC$4922)))+((T48&lt;&gt;"")*ISNUMBER(SEARCH("|"&amp;T48&amp;"|",'5_ACOMPANHAMENTO'!$AC$3:$AC$4922)))+((U48&lt;&gt;"")*ISNUMBER(SEARCH("|"&amp;U48&amp;"|",'5_ACOMPANHAMENTO'!$AC$3:$AC$4922)))+((V48&lt;&gt;"")*ISNUMBER(SEARCH("|"&amp;V48&amp;"|",'5_ACOMPANHAMENTO'!$AC$3:$AC$4922)))+((W48&lt;&gt;"")*ISNUMBER(SEARCH("|"&amp;W48&amp;"|",'5_ACOMPANHAMENTO'!$AC$3:$AC$4922)))+((X48&lt;&gt;"")*ISNUMBER(SEARCH("|"&amp;X48&amp;"|",'5_ACOMPANHAMENTO'!$AC$3:$AC$4922)))+((Y48&lt;&gt;"")*ISNUMBER(SEARCH("|"&amp;Y48&amp;"|",'5_ACOMPANHAMENTO'!$AC$3:$AC$4922)))+((Z48&lt;&gt;"")*ISNUMBER(SEARCH("|"&amp;Z48&amp;"|",'5_ACOMPANHAMENTO'!$AC$3:$AC$4922)))+((AA48&lt;&gt;"")*ISNUMBER(SEARCH("|"&amp;AA48&amp;"|",'5_ACOMPANHAMENTO'!$AC$3:$AC$4922)))+((AB48&lt;&gt;"")*ISNUMBER(SEARCH("|"&amp;AB48&amp;"|",'5_ACOMPANHAMENTO'!$AC$3:$AC$4922))))&gt;0)),'5_ACOMPANHAMENTO'!$O$3:$O$4922),0))</f>
        <v>0</v>
      </c>
      <c r="G48" s="7">
        <f t="shared" si="1"/>
        <v>0</v>
      </c>
      <c r="H48" s="1" t="str">
        <f t="shared" si="2"/>
        <v>10147|VIDRO</v>
      </c>
      <c r="I48" s="1" t="str">
        <f t="shared" si="3"/>
        <v>10147</v>
      </c>
      <c r="J48" s="1" t="str">
        <f t="shared" si="4"/>
        <v/>
      </c>
      <c r="K48" s="1" t="str">
        <f t="shared" si="5"/>
        <v/>
      </c>
      <c r="L48" s="1" t="str">
        <f t="shared" si="6"/>
        <v/>
      </c>
      <c r="M48" s="1" t="str">
        <f t="shared" si="7"/>
        <v/>
      </c>
      <c r="N48" s="1" t="str">
        <f t="shared" si="8"/>
        <v/>
      </c>
      <c r="O48" s="1" t="str">
        <f t="shared" si="9"/>
        <v/>
      </c>
      <c r="P48" s="1" t="str">
        <f t="shared" si="10"/>
        <v/>
      </c>
      <c r="Q48" s="1" t="str">
        <f t="shared" si="11"/>
        <v/>
      </c>
      <c r="R48" s="1" t="str">
        <f t="shared" si="12"/>
        <v/>
      </c>
      <c r="S48" s="1" t="str">
        <f t="shared" si="13"/>
        <v/>
      </c>
      <c r="T48" s="1" t="str">
        <f t="shared" si="14"/>
        <v/>
      </c>
      <c r="U48" s="1" t="str">
        <f t="shared" si="15"/>
        <v/>
      </c>
      <c r="V48" s="1" t="str">
        <f t="shared" si="16"/>
        <v/>
      </c>
      <c r="W48" s="1" t="str">
        <f t="shared" si="17"/>
        <v/>
      </c>
      <c r="X48" s="1" t="str">
        <f t="shared" si="18"/>
        <v/>
      </c>
      <c r="Y48" s="1" t="str">
        <f t="shared" si="19"/>
        <v/>
      </c>
      <c r="Z48" s="1" t="str">
        <f t="shared" si="20"/>
        <v/>
      </c>
      <c r="AA48" s="1" t="str">
        <f t="shared" si="21"/>
        <v/>
      </c>
      <c r="AB48" s="1" t="str">
        <f t="shared" si="22"/>
        <v/>
      </c>
    </row>
    <row r="49" spans="1:28" ht="14.25" hidden="1" customHeight="1" x14ac:dyDescent="0.35">
      <c r="A49" s="4" t="str">
        <f>IF(OR($B49="",$C49=""),"",IFERROR(INDEX('5_ACOMPANHAMENTO'!$A$3:$A$4922,MATCH(1,INDEX(('5_ACOMPANHAMENTO'!$AD$3:$AD$4922=TRIM($C49&amp;""))*('5_ACOMPANHAMENTO'!$AC$3:$AC$4922&lt;&gt;"")*((((I49&lt;&gt;"")*ISNUMBER(SEARCH("|"&amp;I49&amp;"|",'5_ACOMPANHAMENTO'!$AC$3:$AC$4922)))+((J49&lt;&gt;"")*ISNUMBER(SEARCH("|"&amp;J49&amp;"|",'5_ACOMPANHAMENTO'!$AC$3:$AC$4922)))+((K49&lt;&gt;"")*ISNUMBER(SEARCH("|"&amp;K49&amp;"|",'5_ACOMPANHAMENTO'!$AC$3:$AC$4922)))+((L49&lt;&gt;"")*ISNUMBER(SEARCH("|"&amp;L49&amp;"|",'5_ACOMPANHAMENTO'!$AC$3:$AC$4922)))+((M49&lt;&gt;"")*ISNUMBER(SEARCH("|"&amp;M49&amp;"|",'5_ACOMPANHAMENTO'!$AC$3:$AC$4922)))+((N49&lt;&gt;"")*ISNUMBER(SEARCH("|"&amp;N49&amp;"|",'5_ACOMPANHAMENTO'!$AC$3:$AC$4922)))+((O49&lt;&gt;"")*ISNUMBER(SEARCH("|"&amp;O49&amp;"|",'5_ACOMPANHAMENTO'!$AC$3:$AC$4922)))+((P49&lt;&gt;"")*ISNUMBER(SEARCH("|"&amp;P49&amp;"|",'5_ACOMPANHAMENTO'!$AC$3:$AC$4922)))+((Q49&lt;&gt;"")*ISNUMBER(SEARCH("|"&amp;Q49&amp;"|",'5_ACOMPANHAMENTO'!$AC$3:$AC$4922)))+((R49&lt;&gt;"")*ISNUMBER(SEARCH("|"&amp;R49&amp;"|",'5_ACOMPANHAMENTO'!$AC$3:$AC$4922)))+((S49&lt;&gt;"")*ISNUMBER(SEARCH("|"&amp;S49&amp;"|",'5_ACOMPANHAMENTO'!$AC$3:$AC$4922)))+((T49&lt;&gt;"")*ISNUMBER(SEARCH("|"&amp;T49&amp;"|",'5_ACOMPANHAMENTO'!$AC$3:$AC$4922)))+((U49&lt;&gt;"")*ISNUMBER(SEARCH("|"&amp;U49&amp;"|",'5_ACOMPANHAMENTO'!$AC$3:$AC$4922)))+((V49&lt;&gt;"")*ISNUMBER(SEARCH("|"&amp;V49&amp;"|",'5_ACOMPANHAMENTO'!$AC$3:$AC$4922)))+((W49&lt;&gt;"")*ISNUMBER(SEARCH("|"&amp;W49&amp;"|",'5_ACOMPANHAMENTO'!$AC$3:$AC$4922)))+((X49&lt;&gt;"")*ISNUMBER(SEARCH("|"&amp;X49&amp;"|",'5_ACOMPANHAMENTO'!$AC$3:$AC$4922)))+((Y49&lt;&gt;"")*ISNUMBER(SEARCH("|"&amp;Y49&amp;"|",'5_ACOMPANHAMENTO'!$AC$3:$AC$4922)))+((Z49&lt;&gt;"")*ISNUMBER(SEARCH("|"&amp;Z49&amp;"|",'5_ACOMPANHAMENTO'!$AC$3:$AC$4922)))+((AA49&lt;&gt;"")*ISNUMBER(SEARCH("|"&amp;AA49&amp;"|",'5_ACOMPANHAMENTO'!$AC$3:$AC$4922)))+((AB49&lt;&gt;"")*ISNUMBER(SEARCH("|"&amp;AB49&amp;"|",'5_ACOMPANHAMENTO'!$AC$3:$AC$4922))))&gt;0),0),0)),""))</f>
        <v/>
      </c>
      <c r="B49" s="4">
        <v>10147</v>
      </c>
      <c r="C49" s="4" t="s">
        <v>3044</v>
      </c>
      <c r="D49" s="4">
        <f>IF(OR($B49="",$C49=""),"",IFERROR(SUMPRODUCT(--(('5_ACOMPANHAMENTO'!$AD$3:$AD$4922=TRIM($C49&amp;""))*('5_ACOMPANHAMENTO'!$AC$3:$AC$4922&lt;&gt;"")*((((I49&lt;&gt;"")*ISNUMBER(SEARCH("|"&amp;I49&amp;"|",'5_ACOMPANHAMENTO'!$AC$3:$AC$4922)))+((J49&lt;&gt;"")*ISNUMBER(SEARCH("|"&amp;J49&amp;"|",'5_ACOMPANHAMENTO'!$AC$3:$AC$4922)))+((K49&lt;&gt;"")*ISNUMBER(SEARCH("|"&amp;K49&amp;"|",'5_ACOMPANHAMENTO'!$AC$3:$AC$4922)))+((L49&lt;&gt;"")*ISNUMBER(SEARCH("|"&amp;L49&amp;"|",'5_ACOMPANHAMENTO'!$AC$3:$AC$4922)))+((M49&lt;&gt;"")*ISNUMBER(SEARCH("|"&amp;M49&amp;"|",'5_ACOMPANHAMENTO'!$AC$3:$AC$4922)))+((N49&lt;&gt;"")*ISNUMBER(SEARCH("|"&amp;N49&amp;"|",'5_ACOMPANHAMENTO'!$AC$3:$AC$4922)))+((O49&lt;&gt;"")*ISNUMBER(SEARCH("|"&amp;O49&amp;"|",'5_ACOMPANHAMENTO'!$AC$3:$AC$4922)))+((P49&lt;&gt;"")*ISNUMBER(SEARCH("|"&amp;P49&amp;"|",'5_ACOMPANHAMENTO'!$AC$3:$AC$4922)))+((Q49&lt;&gt;"")*ISNUMBER(SEARCH("|"&amp;Q49&amp;"|",'5_ACOMPANHAMENTO'!$AC$3:$AC$4922)))+((R49&lt;&gt;"")*ISNUMBER(SEARCH("|"&amp;R49&amp;"|",'5_ACOMPANHAMENTO'!$AC$3:$AC$4922)))+((S49&lt;&gt;"")*ISNUMBER(SEARCH("|"&amp;S49&amp;"|",'5_ACOMPANHAMENTO'!$AC$3:$AC$4922)))+((T49&lt;&gt;"")*ISNUMBER(SEARCH("|"&amp;T49&amp;"|",'5_ACOMPANHAMENTO'!$AC$3:$AC$4922)))+((U49&lt;&gt;"")*ISNUMBER(SEARCH("|"&amp;U49&amp;"|",'5_ACOMPANHAMENTO'!$AC$3:$AC$4922)))+((V49&lt;&gt;"")*ISNUMBER(SEARCH("|"&amp;V49&amp;"|",'5_ACOMPANHAMENTO'!$AC$3:$AC$4922)))+((W49&lt;&gt;"")*ISNUMBER(SEARCH("|"&amp;W49&amp;"|",'5_ACOMPANHAMENTO'!$AC$3:$AC$4922)))+((X49&lt;&gt;"")*ISNUMBER(SEARCH("|"&amp;X49&amp;"|",'5_ACOMPANHAMENTO'!$AC$3:$AC$4922)))+((Y49&lt;&gt;"")*ISNUMBER(SEARCH("|"&amp;Y49&amp;"|",'5_ACOMPANHAMENTO'!$AC$3:$AC$4922)))+((Z49&lt;&gt;"")*ISNUMBER(SEARCH("|"&amp;Z49&amp;"|",'5_ACOMPANHAMENTO'!$AC$3:$AC$4922)))+((AA49&lt;&gt;"")*ISNUMBER(SEARCH("|"&amp;AA49&amp;"|",'5_ACOMPANHAMENTO'!$AC$3:$AC$4922)))+((AB49&lt;&gt;"")*ISNUMBER(SEARCH("|"&amp;AB49&amp;"|",'5_ACOMPANHAMENTO'!$AC$3:$AC$4922))))&gt;0)),'5_ACOMPANHAMENTO'!$J$3:$J$4922),0))</f>
        <v>0</v>
      </c>
      <c r="E49" s="4" t="str">
        <f t="shared" ca="1" si="0"/>
        <v>FINALIZADO</v>
      </c>
      <c r="F49" s="7">
        <f>IF(OR($B49="",$C49=""),"",IFERROR(SUMPRODUCT(--(('5_ACOMPANHAMENTO'!$AD$3:$AD$4922=TRIM($C49&amp;""))*('5_ACOMPANHAMENTO'!$AC$3:$AC$4922&lt;&gt;"")*((((I49&lt;&gt;"")*ISNUMBER(SEARCH("|"&amp;I49&amp;"|",'5_ACOMPANHAMENTO'!$AC$3:$AC$4922)))+((J49&lt;&gt;"")*ISNUMBER(SEARCH("|"&amp;J49&amp;"|",'5_ACOMPANHAMENTO'!$AC$3:$AC$4922)))+((K49&lt;&gt;"")*ISNUMBER(SEARCH("|"&amp;K49&amp;"|",'5_ACOMPANHAMENTO'!$AC$3:$AC$4922)))+((L49&lt;&gt;"")*ISNUMBER(SEARCH("|"&amp;L49&amp;"|",'5_ACOMPANHAMENTO'!$AC$3:$AC$4922)))+((M49&lt;&gt;"")*ISNUMBER(SEARCH("|"&amp;M49&amp;"|",'5_ACOMPANHAMENTO'!$AC$3:$AC$4922)))+((N49&lt;&gt;"")*ISNUMBER(SEARCH("|"&amp;N49&amp;"|",'5_ACOMPANHAMENTO'!$AC$3:$AC$4922)))+((O49&lt;&gt;"")*ISNUMBER(SEARCH("|"&amp;O49&amp;"|",'5_ACOMPANHAMENTO'!$AC$3:$AC$4922)))+((P49&lt;&gt;"")*ISNUMBER(SEARCH("|"&amp;P49&amp;"|",'5_ACOMPANHAMENTO'!$AC$3:$AC$4922)))+((Q49&lt;&gt;"")*ISNUMBER(SEARCH("|"&amp;Q49&amp;"|",'5_ACOMPANHAMENTO'!$AC$3:$AC$4922)))+((R49&lt;&gt;"")*ISNUMBER(SEARCH("|"&amp;R49&amp;"|",'5_ACOMPANHAMENTO'!$AC$3:$AC$4922)))+((S49&lt;&gt;"")*ISNUMBER(SEARCH("|"&amp;S49&amp;"|",'5_ACOMPANHAMENTO'!$AC$3:$AC$4922)))+((T49&lt;&gt;"")*ISNUMBER(SEARCH("|"&amp;T49&amp;"|",'5_ACOMPANHAMENTO'!$AC$3:$AC$4922)))+((U49&lt;&gt;"")*ISNUMBER(SEARCH("|"&amp;U49&amp;"|",'5_ACOMPANHAMENTO'!$AC$3:$AC$4922)))+((V49&lt;&gt;"")*ISNUMBER(SEARCH("|"&amp;V49&amp;"|",'5_ACOMPANHAMENTO'!$AC$3:$AC$4922)))+((W49&lt;&gt;"")*ISNUMBER(SEARCH("|"&amp;W49&amp;"|",'5_ACOMPANHAMENTO'!$AC$3:$AC$4922)))+((X49&lt;&gt;"")*ISNUMBER(SEARCH("|"&amp;X49&amp;"|",'5_ACOMPANHAMENTO'!$AC$3:$AC$4922)))+((Y49&lt;&gt;"")*ISNUMBER(SEARCH("|"&amp;Y49&amp;"|",'5_ACOMPANHAMENTO'!$AC$3:$AC$4922)))+((Z49&lt;&gt;"")*ISNUMBER(SEARCH("|"&amp;Z49&amp;"|",'5_ACOMPANHAMENTO'!$AC$3:$AC$4922)))+((AA49&lt;&gt;"")*ISNUMBER(SEARCH("|"&amp;AA49&amp;"|",'5_ACOMPANHAMENTO'!$AC$3:$AC$4922)))+((AB49&lt;&gt;"")*ISNUMBER(SEARCH("|"&amp;AB49&amp;"|",'5_ACOMPANHAMENTO'!$AC$3:$AC$4922))))&gt;0)),'5_ACOMPANHAMENTO'!$O$3:$O$4922),0))</f>
        <v>0</v>
      </c>
      <c r="G49" s="7">
        <f t="shared" si="1"/>
        <v>0</v>
      </c>
      <c r="H49" s="1" t="str">
        <f t="shared" si="2"/>
        <v>10147|COSTURA</v>
      </c>
      <c r="I49" s="1" t="str">
        <f t="shared" si="3"/>
        <v>10147</v>
      </c>
      <c r="J49" s="1" t="str">
        <f t="shared" si="4"/>
        <v/>
      </c>
      <c r="K49" s="1" t="str">
        <f t="shared" si="5"/>
        <v/>
      </c>
      <c r="L49" s="1" t="str">
        <f t="shared" si="6"/>
        <v/>
      </c>
      <c r="M49" s="1" t="str">
        <f t="shared" si="7"/>
        <v/>
      </c>
      <c r="N49" s="1" t="str">
        <f t="shared" si="8"/>
        <v/>
      </c>
      <c r="O49" s="1" t="str">
        <f t="shared" si="9"/>
        <v/>
      </c>
      <c r="P49" s="1" t="str">
        <f t="shared" si="10"/>
        <v/>
      </c>
      <c r="Q49" s="1" t="str">
        <f t="shared" si="11"/>
        <v/>
      </c>
      <c r="R49" s="1" t="str">
        <f t="shared" si="12"/>
        <v/>
      </c>
      <c r="S49" s="1" t="str">
        <f t="shared" si="13"/>
        <v/>
      </c>
      <c r="T49" s="1" t="str">
        <f t="shared" si="14"/>
        <v/>
      </c>
      <c r="U49" s="1" t="str">
        <f t="shared" si="15"/>
        <v/>
      </c>
      <c r="V49" s="1" t="str">
        <f t="shared" si="16"/>
        <v/>
      </c>
      <c r="W49" s="1" t="str">
        <f t="shared" si="17"/>
        <v/>
      </c>
      <c r="X49" s="1" t="str">
        <f t="shared" si="18"/>
        <v/>
      </c>
      <c r="Y49" s="1" t="str">
        <f t="shared" si="19"/>
        <v/>
      </c>
      <c r="Z49" s="1" t="str">
        <f t="shared" si="20"/>
        <v/>
      </c>
      <c r="AA49" s="1" t="str">
        <f t="shared" si="21"/>
        <v/>
      </c>
      <c r="AB49" s="1" t="str">
        <f t="shared" si="22"/>
        <v/>
      </c>
    </row>
    <row r="50" spans="1:28" ht="14.25" hidden="1" customHeight="1" x14ac:dyDescent="0.35">
      <c r="A50" s="4" t="str">
        <f>IF(OR($B50="",$C50=""),"",IFERROR(INDEX('5_ACOMPANHAMENTO'!$A$3:$A$4922,MATCH(1,INDEX(('5_ACOMPANHAMENTO'!$AD$3:$AD$4922=TRIM($C50&amp;""))*('5_ACOMPANHAMENTO'!$AC$3:$AC$4922&lt;&gt;"")*((((I50&lt;&gt;"")*ISNUMBER(SEARCH("|"&amp;I50&amp;"|",'5_ACOMPANHAMENTO'!$AC$3:$AC$4922)))+((J50&lt;&gt;"")*ISNUMBER(SEARCH("|"&amp;J50&amp;"|",'5_ACOMPANHAMENTO'!$AC$3:$AC$4922)))+((K50&lt;&gt;"")*ISNUMBER(SEARCH("|"&amp;K50&amp;"|",'5_ACOMPANHAMENTO'!$AC$3:$AC$4922)))+((L50&lt;&gt;"")*ISNUMBER(SEARCH("|"&amp;L50&amp;"|",'5_ACOMPANHAMENTO'!$AC$3:$AC$4922)))+((M50&lt;&gt;"")*ISNUMBER(SEARCH("|"&amp;M50&amp;"|",'5_ACOMPANHAMENTO'!$AC$3:$AC$4922)))+((N50&lt;&gt;"")*ISNUMBER(SEARCH("|"&amp;N50&amp;"|",'5_ACOMPANHAMENTO'!$AC$3:$AC$4922)))+((O50&lt;&gt;"")*ISNUMBER(SEARCH("|"&amp;O50&amp;"|",'5_ACOMPANHAMENTO'!$AC$3:$AC$4922)))+((P50&lt;&gt;"")*ISNUMBER(SEARCH("|"&amp;P50&amp;"|",'5_ACOMPANHAMENTO'!$AC$3:$AC$4922)))+((Q50&lt;&gt;"")*ISNUMBER(SEARCH("|"&amp;Q50&amp;"|",'5_ACOMPANHAMENTO'!$AC$3:$AC$4922)))+((R50&lt;&gt;"")*ISNUMBER(SEARCH("|"&amp;R50&amp;"|",'5_ACOMPANHAMENTO'!$AC$3:$AC$4922)))+((S50&lt;&gt;"")*ISNUMBER(SEARCH("|"&amp;S50&amp;"|",'5_ACOMPANHAMENTO'!$AC$3:$AC$4922)))+((T50&lt;&gt;"")*ISNUMBER(SEARCH("|"&amp;T50&amp;"|",'5_ACOMPANHAMENTO'!$AC$3:$AC$4922)))+((U50&lt;&gt;"")*ISNUMBER(SEARCH("|"&amp;U50&amp;"|",'5_ACOMPANHAMENTO'!$AC$3:$AC$4922)))+((V50&lt;&gt;"")*ISNUMBER(SEARCH("|"&amp;V50&amp;"|",'5_ACOMPANHAMENTO'!$AC$3:$AC$4922)))+((W50&lt;&gt;"")*ISNUMBER(SEARCH("|"&amp;W50&amp;"|",'5_ACOMPANHAMENTO'!$AC$3:$AC$4922)))+((X50&lt;&gt;"")*ISNUMBER(SEARCH("|"&amp;X50&amp;"|",'5_ACOMPANHAMENTO'!$AC$3:$AC$4922)))+((Y50&lt;&gt;"")*ISNUMBER(SEARCH("|"&amp;Y50&amp;"|",'5_ACOMPANHAMENTO'!$AC$3:$AC$4922)))+((Z50&lt;&gt;"")*ISNUMBER(SEARCH("|"&amp;Z50&amp;"|",'5_ACOMPANHAMENTO'!$AC$3:$AC$4922)))+((AA50&lt;&gt;"")*ISNUMBER(SEARCH("|"&amp;AA50&amp;"|",'5_ACOMPANHAMENTO'!$AC$3:$AC$4922)))+((AB50&lt;&gt;"")*ISNUMBER(SEARCH("|"&amp;AB50&amp;"|",'5_ACOMPANHAMENTO'!$AC$3:$AC$4922))))&gt;0),0),0)),""))</f>
        <v/>
      </c>
      <c r="B50" s="4">
        <v>10147</v>
      </c>
      <c r="C50" s="4" t="s">
        <v>3046</v>
      </c>
      <c r="D50" s="4">
        <f>IF(OR($B50="",$C50=""),"",IFERROR(SUMPRODUCT(--(('5_ACOMPANHAMENTO'!$AD$3:$AD$4922=TRIM($C50&amp;""))*('5_ACOMPANHAMENTO'!$AC$3:$AC$4922&lt;&gt;"")*((((I50&lt;&gt;"")*ISNUMBER(SEARCH("|"&amp;I50&amp;"|",'5_ACOMPANHAMENTO'!$AC$3:$AC$4922)))+((J50&lt;&gt;"")*ISNUMBER(SEARCH("|"&amp;J50&amp;"|",'5_ACOMPANHAMENTO'!$AC$3:$AC$4922)))+((K50&lt;&gt;"")*ISNUMBER(SEARCH("|"&amp;K50&amp;"|",'5_ACOMPANHAMENTO'!$AC$3:$AC$4922)))+((L50&lt;&gt;"")*ISNUMBER(SEARCH("|"&amp;L50&amp;"|",'5_ACOMPANHAMENTO'!$AC$3:$AC$4922)))+((M50&lt;&gt;"")*ISNUMBER(SEARCH("|"&amp;M50&amp;"|",'5_ACOMPANHAMENTO'!$AC$3:$AC$4922)))+((N50&lt;&gt;"")*ISNUMBER(SEARCH("|"&amp;N50&amp;"|",'5_ACOMPANHAMENTO'!$AC$3:$AC$4922)))+((O50&lt;&gt;"")*ISNUMBER(SEARCH("|"&amp;O50&amp;"|",'5_ACOMPANHAMENTO'!$AC$3:$AC$4922)))+((P50&lt;&gt;"")*ISNUMBER(SEARCH("|"&amp;P50&amp;"|",'5_ACOMPANHAMENTO'!$AC$3:$AC$4922)))+((Q50&lt;&gt;"")*ISNUMBER(SEARCH("|"&amp;Q50&amp;"|",'5_ACOMPANHAMENTO'!$AC$3:$AC$4922)))+((R50&lt;&gt;"")*ISNUMBER(SEARCH("|"&amp;R50&amp;"|",'5_ACOMPANHAMENTO'!$AC$3:$AC$4922)))+((S50&lt;&gt;"")*ISNUMBER(SEARCH("|"&amp;S50&amp;"|",'5_ACOMPANHAMENTO'!$AC$3:$AC$4922)))+((T50&lt;&gt;"")*ISNUMBER(SEARCH("|"&amp;T50&amp;"|",'5_ACOMPANHAMENTO'!$AC$3:$AC$4922)))+((U50&lt;&gt;"")*ISNUMBER(SEARCH("|"&amp;U50&amp;"|",'5_ACOMPANHAMENTO'!$AC$3:$AC$4922)))+((V50&lt;&gt;"")*ISNUMBER(SEARCH("|"&amp;V50&amp;"|",'5_ACOMPANHAMENTO'!$AC$3:$AC$4922)))+((W50&lt;&gt;"")*ISNUMBER(SEARCH("|"&amp;W50&amp;"|",'5_ACOMPANHAMENTO'!$AC$3:$AC$4922)))+((X50&lt;&gt;"")*ISNUMBER(SEARCH("|"&amp;X50&amp;"|",'5_ACOMPANHAMENTO'!$AC$3:$AC$4922)))+((Y50&lt;&gt;"")*ISNUMBER(SEARCH("|"&amp;Y50&amp;"|",'5_ACOMPANHAMENTO'!$AC$3:$AC$4922)))+((Z50&lt;&gt;"")*ISNUMBER(SEARCH("|"&amp;Z50&amp;"|",'5_ACOMPANHAMENTO'!$AC$3:$AC$4922)))+((AA50&lt;&gt;"")*ISNUMBER(SEARCH("|"&amp;AA50&amp;"|",'5_ACOMPANHAMENTO'!$AC$3:$AC$4922)))+((AB50&lt;&gt;"")*ISNUMBER(SEARCH("|"&amp;AB50&amp;"|",'5_ACOMPANHAMENTO'!$AC$3:$AC$4922))))&gt;0)),'5_ACOMPANHAMENTO'!$J$3:$J$4922),0))</f>
        <v>0</v>
      </c>
      <c r="E50" s="4" t="str">
        <f t="shared" ca="1" si="0"/>
        <v>FINALIZADO</v>
      </c>
      <c r="F50" s="7">
        <f>IF(OR($B50="",$C50=""),"",IFERROR(SUMPRODUCT(--(('5_ACOMPANHAMENTO'!$AD$3:$AD$4922=TRIM($C50&amp;""))*('5_ACOMPANHAMENTO'!$AC$3:$AC$4922&lt;&gt;"")*((((I50&lt;&gt;"")*ISNUMBER(SEARCH("|"&amp;I50&amp;"|",'5_ACOMPANHAMENTO'!$AC$3:$AC$4922)))+((J50&lt;&gt;"")*ISNUMBER(SEARCH("|"&amp;J50&amp;"|",'5_ACOMPANHAMENTO'!$AC$3:$AC$4922)))+((K50&lt;&gt;"")*ISNUMBER(SEARCH("|"&amp;K50&amp;"|",'5_ACOMPANHAMENTO'!$AC$3:$AC$4922)))+((L50&lt;&gt;"")*ISNUMBER(SEARCH("|"&amp;L50&amp;"|",'5_ACOMPANHAMENTO'!$AC$3:$AC$4922)))+((M50&lt;&gt;"")*ISNUMBER(SEARCH("|"&amp;M50&amp;"|",'5_ACOMPANHAMENTO'!$AC$3:$AC$4922)))+((N50&lt;&gt;"")*ISNUMBER(SEARCH("|"&amp;N50&amp;"|",'5_ACOMPANHAMENTO'!$AC$3:$AC$4922)))+((O50&lt;&gt;"")*ISNUMBER(SEARCH("|"&amp;O50&amp;"|",'5_ACOMPANHAMENTO'!$AC$3:$AC$4922)))+((P50&lt;&gt;"")*ISNUMBER(SEARCH("|"&amp;P50&amp;"|",'5_ACOMPANHAMENTO'!$AC$3:$AC$4922)))+((Q50&lt;&gt;"")*ISNUMBER(SEARCH("|"&amp;Q50&amp;"|",'5_ACOMPANHAMENTO'!$AC$3:$AC$4922)))+((R50&lt;&gt;"")*ISNUMBER(SEARCH("|"&amp;R50&amp;"|",'5_ACOMPANHAMENTO'!$AC$3:$AC$4922)))+((S50&lt;&gt;"")*ISNUMBER(SEARCH("|"&amp;S50&amp;"|",'5_ACOMPANHAMENTO'!$AC$3:$AC$4922)))+((T50&lt;&gt;"")*ISNUMBER(SEARCH("|"&amp;T50&amp;"|",'5_ACOMPANHAMENTO'!$AC$3:$AC$4922)))+((U50&lt;&gt;"")*ISNUMBER(SEARCH("|"&amp;U50&amp;"|",'5_ACOMPANHAMENTO'!$AC$3:$AC$4922)))+((V50&lt;&gt;"")*ISNUMBER(SEARCH("|"&amp;V50&amp;"|",'5_ACOMPANHAMENTO'!$AC$3:$AC$4922)))+((W50&lt;&gt;"")*ISNUMBER(SEARCH("|"&amp;W50&amp;"|",'5_ACOMPANHAMENTO'!$AC$3:$AC$4922)))+((X50&lt;&gt;"")*ISNUMBER(SEARCH("|"&amp;X50&amp;"|",'5_ACOMPANHAMENTO'!$AC$3:$AC$4922)))+((Y50&lt;&gt;"")*ISNUMBER(SEARCH("|"&amp;Y50&amp;"|",'5_ACOMPANHAMENTO'!$AC$3:$AC$4922)))+((Z50&lt;&gt;"")*ISNUMBER(SEARCH("|"&amp;Z50&amp;"|",'5_ACOMPANHAMENTO'!$AC$3:$AC$4922)))+((AA50&lt;&gt;"")*ISNUMBER(SEARCH("|"&amp;AA50&amp;"|",'5_ACOMPANHAMENTO'!$AC$3:$AC$4922)))+((AB50&lt;&gt;"")*ISNUMBER(SEARCH("|"&amp;AB50&amp;"|",'5_ACOMPANHAMENTO'!$AC$3:$AC$4922))))&gt;0)),'5_ACOMPANHAMENTO'!$O$3:$O$4922),0))</f>
        <v>0</v>
      </c>
      <c r="G50" s="7">
        <f t="shared" si="1"/>
        <v>0</v>
      </c>
      <c r="H50" s="1" t="str">
        <f t="shared" si="2"/>
        <v>10147|CORTE DE TECIDO</v>
      </c>
      <c r="I50" s="1" t="str">
        <f t="shared" si="3"/>
        <v>10147</v>
      </c>
      <c r="J50" s="1" t="str">
        <f t="shared" si="4"/>
        <v/>
      </c>
      <c r="K50" s="1" t="str">
        <f t="shared" si="5"/>
        <v/>
      </c>
      <c r="L50" s="1" t="str">
        <f t="shared" si="6"/>
        <v/>
      </c>
      <c r="M50" s="1" t="str">
        <f t="shared" si="7"/>
        <v/>
      </c>
      <c r="N50" s="1" t="str">
        <f t="shared" si="8"/>
        <v/>
      </c>
      <c r="O50" s="1" t="str">
        <f t="shared" si="9"/>
        <v/>
      </c>
      <c r="P50" s="1" t="str">
        <f t="shared" si="10"/>
        <v/>
      </c>
      <c r="Q50" s="1" t="str">
        <f t="shared" si="11"/>
        <v/>
      </c>
      <c r="R50" s="1" t="str">
        <f t="shared" si="12"/>
        <v/>
      </c>
      <c r="S50" s="1" t="str">
        <f t="shared" si="13"/>
        <v/>
      </c>
      <c r="T50" s="1" t="str">
        <f t="shared" si="14"/>
        <v/>
      </c>
      <c r="U50" s="1" t="str">
        <f t="shared" si="15"/>
        <v/>
      </c>
      <c r="V50" s="1" t="str">
        <f t="shared" si="16"/>
        <v/>
      </c>
      <c r="W50" s="1" t="str">
        <f t="shared" si="17"/>
        <v/>
      </c>
      <c r="X50" s="1" t="str">
        <f t="shared" si="18"/>
        <v/>
      </c>
      <c r="Y50" s="1" t="str">
        <f t="shared" si="19"/>
        <v/>
      </c>
      <c r="Z50" s="1" t="str">
        <f t="shared" si="20"/>
        <v/>
      </c>
      <c r="AA50" s="1" t="str">
        <f t="shared" si="21"/>
        <v/>
      </c>
      <c r="AB50" s="1" t="str">
        <f t="shared" si="22"/>
        <v/>
      </c>
    </row>
    <row r="51" spans="1:28" ht="14.25" hidden="1" customHeight="1" x14ac:dyDescent="0.35">
      <c r="A51" s="4" t="str">
        <f>IF(OR($B51="",$C51=""),"",IFERROR(INDEX('5_ACOMPANHAMENTO'!$A$3:$A$4922,MATCH(1,INDEX(('5_ACOMPANHAMENTO'!$AD$3:$AD$4922=TRIM($C51&amp;""))*('5_ACOMPANHAMENTO'!$AC$3:$AC$4922&lt;&gt;"")*((((I51&lt;&gt;"")*ISNUMBER(SEARCH("|"&amp;I51&amp;"|",'5_ACOMPANHAMENTO'!$AC$3:$AC$4922)))+((J51&lt;&gt;"")*ISNUMBER(SEARCH("|"&amp;J51&amp;"|",'5_ACOMPANHAMENTO'!$AC$3:$AC$4922)))+((K51&lt;&gt;"")*ISNUMBER(SEARCH("|"&amp;K51&amp;"|",'5_ACOMPANHAMENTO'!$AC$3:$AC$4922)))+((L51&lt;&gt;"")*ISNUMBER(SEARCH("|"&amp;L51&amp;"|",'5_ACOMPANHAMENTO'!$AC$3:$AC$4922)))+((M51&lt;&gt;"")*ISNUMBER(SEARCH("|"&amp;M51&amp;"|",'5_ACOMPANHAMENTO'!$AC$3:$AC$4922)))+((N51&lt;&gt;"")*ISNUMBER(SEARCH("|"&amp;N51&amp;"|",'5_ACOMPANHAMENTO'!$AC$3:$AC$4922)))+((O51&lt;&gt;"")*ISNUMBER(SEARCH("|"&amp;O51&amp;"|",'5_ACOMPANHAMENTO'!$AC$3:$AC$4922)))+((P51&lt;&gt;"")*ISNUMBER(SEARCH("|"&amp;P51&amp;"|",'5_ACOMPANHAMENTO'!$AC$3:$AC$4922)))+((Q51&lt;&gt;"")*ISNUMBER(SEARCH("|"&amp;Q51&amp;"|",'5_ACOMPANHAMENTO'!$AC$3:$AC$4922)))+((R51&lt;&gt;"")*ISNUMBER(SEARCH("|"&amp;R51&amp;"|",'5_ACOMPANHAMENTO'!$AC$3:$AC$4922)))+((S51&lt;&gt;"")*ISNUMBER(SEARCH("|"&amp;S51&amp;"|",'5_ACOMPANHAMENTO'!$AC$3:$AC$4922)))+((T51&lt;&gt;"")*ISNUMBER(SEARCH("|"&amp;T51&amp;"|",'5_ACOMPANHAMENTO'!$AC$3:$AC$4922)))+((U51&lt;&gt;"")*ISNUMBER(SEARCH("|"&amp;U51&amp;"|",'5_ACOMPANHAMENTO'!$AC$3:$AC$4922)))+((V51&lt;&gt;"")*ISNUMBER(SEARCH("|"&amp;V51&amp;"|",'5_ACOMPANHAMENTO'!$AC$3:$AC$4922)))+((W51&lt;&gt;"")*ISNUMBER(SEARCH("|"&amp;W51&amp;"|",'5_ACOMPANHAMENTO'!$AC$3:$AC$4922)))+((X51&lt;&gt;"")*ISNUMBER(SEARCH("|"&amp;X51&amp;"|",'5_ACOMPANHAMENTO'!$AC$3:$AC$4922)))+((Y51&lt;&gt;"")*ISNUMBER(SEARCH("|"&amp;Y51&amp;"|",'5_ACOMPANHAMENTO'!$AC$3:$AC$4922)))+((Z51&lt;&gt;"")*ISNUMBER(SEARCH("|"&amp;Z51&amp;"|",'5_ACOMPANHAMENTO'!$AC$3:$AC$4922)))+((AA51&lt;&gt;"")*ISNUMBER(SEARCH("|"&amp;AA51&amp;"|",'5_ACOMPANHAMENTO'!$AC$3:$AC$4922)))+((AB51&lt;&gt;"")*ISNUMBER(SEARCH("|"&amp;AB51&amp;"|",'5_ACOMPANHAMENTO'!$AC$3:$AC$4922))))&gt;0),0),0)),""))</f>
        <v/>
      </c>
      <c r="B51" s="4">
        <v>10147</v>
      </c>
      <c r="C51" s="4" t="s">
        <v>68</v>
      </c>
      <c r="D51" s="4">
        <f>IF(OR($B51="",$C51=""),"",IFERROR(SUMPRODUCT(--(('5_ACOMPANHAMENTO'!$AD$3:$AD$4922=TRIM($C51&amp;""))*('5_ACOMPANHAMENTO'!$AC$3:$AC$4922&lt;&gt;"")*((((I51&lt;&gt;"")*ISNUMBER(SEARCH("|"&amp;I51&amp;"|",'5_ACOMPANHAMENTO'!$AC$3:$AC$4922)))+((J51&lt;&gt;"")*ISNUMBER(SEARCH("|"&amp;J51&amp;"|",'5_ACOMPANHAMENTO'!$AC$3:$AC$4922)))+((K51&lt;&gt;"")*ISNUMBER(SEARCH("|"&amp;K51&amp;"|",'5_ACOMPANHAMENTO'!$AC$3:$AC$4922)))+((L51&lt;&gt;"")*ISNUMBER(SEARCH("|"&amp;L51&amp;"|",'5_ACOMPANHAMENTO'!$AC$3:$AC$4922)))+((M51&lt;&gt;"")*ISNUMBER(SEARCH("|"&amp;M51&amp;"|",'5_ACOMPANHAMENTO'!$AC$3:$AC$4922)))+((N51&lt;&gt;"")*ISNUMBER(SEARCH("|"&amp;N51&amp;"|",'5_ACOMPANHAMENTO'!$AC$3:$AC$4922)))+((O51&lt;&gt;"")*ISNUMBER(SEARCH("|"&amp;O51&amp;"|",'5_ACOMPANHAMENTO'!$AC$3:$AC$4922)))+((P51&lt;&gt;"")*ISNUMBER(SEARCH("|"&amp;P51&amp;"|",'5_ACOMPANHAMENTO'!$AC$3:$AC$4922)))+((Q51&lt;&gt;"")*ISNUMBER(SEARCH("|"&amp;Q51&amp;"|",'5_ACOMPANHAMENTO'!$AC$3:$AC$4922)))+((R51&lt;&gt;"")*ISNUMBER(SEARCH("|"&amp;R51&amp;"|",'5_ACOMPANHAMENTO'!$AC$3:$AC$4922)))+((S51&lt;&gt;"")*ISNUMBER(SEARCH("|"&amp;S51&amp;"|",'5_ACOMPANHAMENTO'!$AC$3:$AC$4922)))+((T51&lt;&gt;"")*ISNUMBER(SEARCH("|"&amp;T51&amp;"|",'5_ACOMPANHAMENTO'!$AC$3:$AC$4922)))+((U51&lt;&gt;"")*ISNUMBER(SEARCH("|"&amp;U51&amp;"|",'5_ACOMPANHAMENTO'!$AC$3:$AC$4922)))+((V51&lt;&gt;"")*ISNUMBER(SEARCH("|"&amp;V51&amp;"|",'5_ACOMPANHAMENTO'!$AC$3:$AC$4922)))+((W51&lt;&gt;"")*ISNUMBER(SEARCH("|"&amp;W51&amp;"|",'5_ACOMPANHAMENTO'!$AC$3:$AC$4922)))+((X51&lt;&gt;"")*ISNUMBER(SEARCH("|"&amp;X51&amp;"|",'5_ACOMPANHAMENTO'!$AC$3:$AC$4922)))+((Y51&lt;&gt;"")*ISNUMBER(SEARCH("|"&amp;Y51&amp;"|",'5_ACOMPANHAMENTO'!$AC$3:$AC$4922)))+((Z51&lt;&gt;"")*ISNUMBER(SEARCH("|"&amp;Z51&amp;"|",'5_ACOMPANHAMENTO'!$AC$3:$AC$4922)))+((AA51&lt;&gt;"")*ISNUMBER(SEARCH("|"&amp;AA51&amp;"|",'5_ACOMPANHAMENTO'!$AC$3:$AC$4922)))+((AB51&lt;&gt;"")*ISNUMBER(SEARCH("|"&amp;AB51&amp;"|",'5_ACOMPANHAMENTO'!$AC$3:$AC$4922))))&gt;0)),'5_ACOMPANHAMENTO'!$J$3:$J$4922),0))</f>
        <v>0</v>
      </c>
      <c r="E51" s="4" t="str">
        <f t="shared" ca="1" si="0"/>
        <v>FINALIZADO</v>
      </c>
      <c r="F51" s="7">
        <f>IF(OR($B51="",$C51=""),"",IFERROR(SUMPRODUCT(--(('5_ACOMPANHAMENTO'!$AD$3:$AD$4922=TRIM($C51&amp;""))*('5_ACOMPANHAMENTO'!$AC$3:$AC$4922&lt;&gt;"")*((((I51&lt;&gt;"")*ISNUMBER(SEARCH("|"&amp;I51&amp;"|",'5_ACOMPANHAMENTO'!$AC$3:$AC$4922)))+((J51&lt;&gt;"")*ISNUMBER(SEARCH("|"&amp;J51&amp;"|",'5_ACOMPANHAMENTO'!$AC$3:$AC$4922)))+((K51&lt;&gt;"")*ISNUMBER(SEARCH("|"&amp;K51&amp;"|",'5_ACOMPANHAMENTO'!$AC$3:$AC$4922)))+((L51&lt;&gt;"")*ISNUMBER(SEARCH("|"&amp;L51&amp;"|",'5_ACOMPANHAMENTO'!$AC$3:$AC$4922)))+((M51&lt;&gt;"")*ISNUMBER(SEARCH("|"&amp;M51&amp;"|",'5_ACOMPANHAMENTO'!$AC$3:$AC$4922)))+((N51&lt;&gt;"")*ISNUMBER(SEARCH("|"&amp;N51&amp;"|",'5_ACOMPANHAMENTO'!$AC$3:$AC$4922)))+((O51&lt;&gt;"")*ISNUMBER(SEARCH("|"&amp;O51&amp;"|",'5_ACOMPANHAMENTO'!$AC$3:$AC$4922)))+((P51&lt;&gt;"")*ISNUMBER(SEARCH("|"&amp;P51&amp;"|",'5_ACOMPANHAMENTO'!$AC$3:$AC$4922)))+((Q51&lt;&gt;"")*ISNUMBER(SEARCH("|"&amp;Q51&amp;"|",'5_ACOMPANHAMENTO'!$AC$3:$AC$4922)))+((R51&lt;&gt;"")*ISNUMBER(SEARCH("|"&amp;R51&amp;"|",'5_ACOMPANHAMENTO'!$AC$3:$AC$4922)))+((S51&lt;&gt;"")*ISNUMBER(SEARCH("|"&amp;S51&amp;"|",'5_ACOMPANHAMENTO'!$AC$3:$AC$4922)))+((T51&lt;&gt;"")*ISNUMBER(SEARCH("|"&amp;T51&amp;"|",'5_ACOMPANHAMENTO'!$AC$3:$AC$4922)))+((U51&lt;&gt;"")*ISNUMBER(SEARCH("|"&amp;U51&amp;"|",'5_ACOMPANHAMENTO'!$AC$3:$AC$4922)))+((V51&lt;&gt;"")*ISNUMBER(SEARCH("|"&amp;V51&amp;"|",'5_ACOMPANHAMENTO'!$AC$3:$AC$4922)))+((W51&lt;&gt;"")*ISNUMBER(SEARCH("|"&amp;W51&amp;"|",'5_ACOMPANHAMENTO'!$AC$3:$AC$4922)))+((X51&lt;&gt;"")*ISNUMBER(SEARCH("|"&amp;X51&amp;"|",'5_ACOMPANHAMENTO'!$AC$3:$AC$4922)))+((Y51&lt;&gt;"")*ISNUMBER(SEARCH("|"&amp;Y51&amp;"|",'5_ACOMPANHAMENTO'!$AC$3:$AC$4922)))+((Z51&lt;&gt;"")*ISNUMBER(SEARCH("|"&amp;Z51&amp;"|",'5_ACOMPANHAMENTO'!$AC$3:$AC$4922)))+((AA51&lt;&gt;"")*ISNUMBER(SEARCH("|"&amp;AA51&amp;"|",'5_ACOMPANHAMENTO'!$AC$3:$AC$4922)))+((AB51&lt;&gt;"")*ISNUMBER(SEARCH("|"&amp;AB51&amp;"|",'5_ACOMPANHAMENTO'!$AC$3:$AC$4922))))&gt;0)),'5_ACOMPANHAMENTO'!$O$3:$O$4922),0))</f>
        <v>0</v>
      </c>
      <c r="G51" s="7">
        <f t="shared" si="1"/>
        <v>0</v>
      </c>
      <c r="H51" s="1" t="str">
        <f t="shared" si="2"/>
        <v>10147|CARTONAGEM</v>
      </c>
      <c r="I51" s="1" t="str">
        <f t="shared" si="3"/>
        <v>10147</v>
      </c>
      <c r="J51" s="1" t="str">
        <f t="shared" si="4"/>
        <v/>
      </c>
      <c r="K51" s="1" t="str">
        <f t="shared" si="5"/>
        <v/>
      </c>
      <c r="L51" s="1" t="str">
        <f t="shared" si="6"/>
        <v/>
      </c>
      <c r="M51" s="1" t="str">
        <f t="shared" si="7"/>
        <v/>
      </c>
      <c r="N51" s="1" t="str">
        <f t="shared" si="8"/>
        <v/>
      </c>
      <c r="O51" s="1" t="str">
        <f t="shared" si="9"/>
        <v/>
      </c>
      <c r="P51" s="1" t="str">
        <f t="shared" si="10"/>
        <v/>
      </c>
      <c r="Q51" s="1" t="str">
        <f t="shared" si="11"/>
        <v/>
      </c>
      <c r="R51" s="1" t="str">
        <f t="shared" si="12"/>
        <v/>
      </c>
      <c r="S51" s="1" t="str">
        <f t="shared" si="13"/>
        <v/>
      </c>
      <c r="T51" s="1" t="str">
        <f t="shared" si="14"/>
        <v/>
      </c>
      <c r="U51" s="1" t="str">
        <f t="shared" si="15"/>
        <v/>
      </c>
      <c r="V51" s="1" t="str">
        <f t="shared" si="16"/>
        <v/>
      </c>
      <c r="W51" s="1" t="str">
        <f t="shared" si="17"/>
        <v/>
      </c>
      <c r="X51" s="1" t="str">
        <f t="shared" si="18"/>
        <v/>
      </c>
      <c r="Y51" s="1" t="str">
        <f t="shared" si="19"/>
        <v/>
      </c>
      <c r="Z51" s="1" t="str">
        <f t="shared" si="20"/>
        <v/>
      </c>
      <c r="AA51" s="1" t="str">
        <f t="shared" si="21"/>
        <v/>
      </c>
      <c r="AB51" s="1" t="str">
        <f t="shared" si="22"/>
        <v/>
      </c>
    </row>
    <row r="52" spans="1:28" ht="14.25" hidden="1" customHeight="1" x14ac:dyDescent="0.35">
      <c r="A52" s="4">
        <f>IF(OR($B52="",$C52=""),"",IFERROR(INDEX('5_ACOMPANHAMENTO'!$A$3:$A$4922,MATCH(1,INDEX(('5_ACOMPANHAMENTO'!$AD$3:$AD$4922=TRIM($C52&amp;""))*('5_ACOMPANHAMENTO'!$AC$3:$AC$4922&lt;&gt;"")*((((I52&lt;&gt;"")*ISNUMBER(SEARCH("|"&amp;I52&amp;"|",'5_ACOMPANHAMENTO'!$AC$3:$AC$4922)))+((J52&lt;&gt;"")*ISNUMBER(SEARCH("|"&amp;J52&amp;"|",'5_ACOMPANHAMENTO'!$AC$3:$AC$4922)))+((K52&lt;&gt;"")*ISNUMBER(SEARCH("|"&amp;K52&amp;"|",'5_ACOMPANHAMENTO'!$AC$3:$AC$4922)))+((L52&lt;&gt;"")*ISNUMBER(SEARCH("|"&amp;L52&amp;"|",'5_ACOMPANHAMENTO'!$AC$3:$AC$4922)))+((M52&lt;&gt;"")*ISNUMBER(SEARCH("|"&amp;M52&amp;"|",'5_ACOMPANHAMENTO'!$AC$3:$AC$4922)))+((N52&lt;&gt;"")*ISNUMBER(SEARCH("|"&amp;N52&amp;"|",'5_ACOMPANHAMENTO'!$AC$3:$AC$4922)))+((O52&lt;&gt;"")*ISNUMBER(SEARCH("|"&amp;O52&amp;"|",'5_ACOMPANHAMENTO'!$AC$3:$AC$4922)))+((P52&lt;&gt;"")*ISNUMBER(SEARCH("|"&amp;P52&amp;"|",'5_ACOMPANHAMENTO'!$AC$3:$AC$4922)))+((Q52&lt;&gt;"")*ISNUMBER(SEARCH("|"&amp;Q52&amp;"|",'5_ACOMPANHAMENTO'!$AC$3:$AC$4922)))+((R52&lt;&gt;"")*ISNUMBER(SEARCH("|"&amp;R52&amp;"|",'5_ACOMPANHAMENTO'!$AC$3:$AC$4922)))+((S52&lt;&gt;"")*ISNUMBER(SEARCH("|"&amp;S52&amp;"|",'5_ACOMPANHAMENTO'!$AC$3:$AC$4922)))+((T52&lt;&gt;"")*ISNUMBER(SEARCH("|"&amp;T52&amp;"|",'5_ACOMPANHAMENTO'!$AC$3:$AC$4922)))+((U52&lt;&gt;"")*ISNUMBER(SEARCH("|"&amp;U52&amp;"|",'5_ACOMPANHAMENTO'!$AC$3:$AC$4922)))+((V52&lt;&gt;"")*ISNUMBER(SEARCH("|"&amp;V52&amp;"|",'5_ACOMPANHAMENTO'!$AC$3:$AC$4922)))+((W52&lt;&gt;"")*ISNUMBER(SEARCH("|"&amp;W52&amp;"|",'5_ACOMPANHAMENTO'!$AC$3:$AC$4922)))+((X52&lt;&gt;"")*ISNUMBER(SEARCH("|"&amp;X52&amp;"|",'5_ACOMPANHAMENTO'!$AC$3:$AC$4922)))+((Y52&lt;&gt;"")*ISNUMBER(SEARCH("|"&amp;Y52&amp;"|",'5_ACOMPANHAMENTO'!$AC$3:$AC$4922)))+((Z52&lt;&gt;"")*ISNUMBER(SEARCH("|"&amp;Z52&amp;"|",'5_ACOMPANHAMENTO'!$AC$3:$AC$4922)))+((AA52&lt;&gt;"")*ISNUMBER(SEARCH("|"&amp;AA52&amp;"|",'5_ACOMPANHAMENTO'!$AC$3:$AC$4922)))+((AB52&lt;&gt;"")*ISNUMBER(SEARCH("|"&amp;AB52&amp;"|",'5_ACOMPANHAMENTO'!$AC$3:$AC$4922))))&gt;0),0),0)),""))</f>
        <v>46197</v>
      </c>
      <c r="B52" s="4">
        <v>10163</v>
      </c>
      <c r="C52" s="4" t="s">
        <v>12</v>
      </c>
      <c r="D52" s="4">
        <f>IF(OR($B52="",$C52=""),"",IFERROR(SUMPRODUCT(--(('5_ACOMPANHAMENTO'!$AD$3:$AD$4922=TRIM($C52&amp;""))*('5_ACOMPANHAMENTO'!$AC$3:$AC$4922&lt;&gt;"")*((((I52&lt;&gt;"")*ISNUMBER(SEARCH("|"&amp;I52&amp;"|",'5_ACOMPANHAMENTO'!$AC$3:$AC$4922)))+((J52&lt;&gt;"")*ISNUMBER(SEARCH("|"&amp;J52&amp;"|",'5_ACOMPANHAMENTO'!$AC$3:$AC$4922)))+((K52&lt;&gt;"")*ISNUMBER(SEARCH("|"&amp;K52&amp;"|",'5_ACOMPANHAMENTO'!$AC$3:$AC$4922)))+((L52&lt;&gt;"")*ISNUMBER(SEARCH("|"&amp;L52&amp;"|",'5_ACOMPANHAMENTO'!$AC$3:$AC$4922)))+((M52&lt;&gt;"")*ISNUMBER(SEARCH("|"&amp;M52&amp;"|",'5_ACOMPANHAMENTO'!$AC$3:$AC$4922)))+((N52&lt;&gt;"")*ISNUMBER(SEARCH("|"&amp;N52&amp;"|",'5_ACOMPANHAMENTO'!$AC$3:$AC$4922)))+((O52&lt;&gt;"")*ISNUMBER(SEARCH("|"&amp;O52&amp;"|",'5_ACOMPANHAMENTO'!$AC$3:$AC$4922)))+((P52&lt;&gt;"")*ISNUMBER(SEARCH("|"&amp;P52&amp;"|",'5_ACOMPANHAMENTO'!$AC$3:$AC$4922)))+((Q52&lt;&gt;"")*ISNUMBER(SEARCH("|"&amp;Q52&amp;"|",'5_ACOMPANHAMENTO'!$AC$3:$AC$4922)))+((R52&lt;&gt;"")*ISNUMBER(SEARCH("|"&amp;R52&amp;"|",'5_ACOMPANHAMENTO'!$AC$3:$AC$4922)))+((S52&lt;&gt;"")*ISNUMBER(SEARCH("|"&amp;S52&amp;"|",'5_ACOMPANHAMENTO'!$AC$3:$AC$4922)))+((T52&lt;&gt;"")*ISNUMBER(SEARCH("|"&amp;T52&amp;"|",'5_ACOMPANHAMENTO'!$AC$3:$AC$4922)))+((U52&lt;&gt;"")*ISNUMBER(SEARCH("|"&amp;U52&amp;"|",'5_ACOMPANHAMENTO'!$AC$3:$AC$4922)))+((V52&lt;&gt;"")*ISNUMBER(SEARCH("|"&amp;V52&amp;"|",'5_ACOMPANHAMENTO'!$AC$3:$AC$4922)))+((W52&lt;&gt;"")*ISNUMBER(SEARCH("|"&amp;W52&amp;"|",'5_ACOMPANHAMENTO'!$AC$3:$AC$4922)))+((X52&lt;&gt;"")*ISNUMBER(SEARCH("|"&amp;X52&amp;"|",'5_ACOMPANHAMENTO'!$AC$3:$AC$4922)))+((Y52&lt;&gt;"")*ISNUMBER(SEARCH("|"&amp;Y52&amp;"|",'5_ACOMPANHAMENTO'!$AC$3:$AC$4922)))+((Z52&lt;&gt;"")*ISNUMBER(SEARCH("|"&amp;Z52&amp;"|",'5_ACOMPANHAMENTO'!$AC$3:$AC$4922)))+((AA52&lt;&gt;"")*ISNUMBER(SEARCH("|"&amp;AA52&amp;"|",'5_ACOMPANHAMENTO'!$AC$3:$AC$4922)))+((AB52&lt;&gt;"")*ISNUMBER(SEARCH("|"&amp;AB52&amp;"|",'5_ACOMPANHAMENTO'!$AC$3:$AC$4922))))&gt;0)),'5_ACOMPANHAMENTO'!$J$3:$J$4922),0))</f>
        <v>3725</v>
      </c>
      <c r="E52" s="4" t="str">
        <f t="shared" ca="1" si="0"/>
        <v>FINALIZADO</v>
      </c>
      <c r="F52" s="7">
        <f>IF(OR($B52="",$C52=""),"",IFERROR(SUMPRODUCT(--(('5_ACOMPANHAMENTO'!$AD$3:$AD$4922=TRIM($C52&amp;""))*('5_ACOMPANHAMENTO'!$AC$3:$AC$4922&lt;&gt;"")*((((I52&lt;&gt;"")*ISNUMBER(SEARCH("|"&amp;I52&amp;"|",'5_ACOMPANHAMENTO'!$AC$3:$AC$4922)))+((J52&lt;&gt;"")*ISNUMBER(SEARCH("|"&amp;J52&amp;"|",'5_ACOMPANHAMENTO'!$AC$3:$AC$4922)))+((K52&lt;&gt;"")*ISNUMBER(SEARCH("|"&amp;K52&amp;"|",'5_ACOMPANHAMENTO'!$AC$3:$AC$4922)))+((L52&lt;&gt;"")*ISNUMBER(SEARCH("|"&amp;L52&amp;"|",'5_ACOMPANHAMENTO'!$AC$3:$AC$4922)))+((M52&lt;&gt;"")*ISNUMBER(SEARCH("|"&amp;M52&amp;"|",'5_ACOMPANHAMENTO'!$AC$3:$AC$4922)))+((N52&lt;&gt;"")*ISNUMBER(SEARCH("|"&amp;N52&amp;"|",'5_ACOMPANHAMENTO'!$AC$3:$AC$4922)))+((O52&lt;&gt;"")*ISNUMBER(SEARCH("|"&amp;O52&amp;"|",'5_ACOMPANHAMENTO'!$AC$3:$AC$4922)))+((P52&lt;&gt;"")*ISNUMBER(SEARCH("|"&amp;P52&amp;"|",'5_ACOMPANHAMENTO'!$AC$3:$AC$4922)))+((Q52&lt;&gt;"")*ISNUMBER(SEARCH("|"&amp;Q52&amp;"|",'5_ACOMPANHAMENTO'!$AC$3:$AC$4922)))+((R52&lt;&gt;"")*ISNUMBER(SEARCH("|"&amp;R52&amp;"|",'5_ACOMPANHAMENTO'!$AC$3:$AC$4922)))+((S52&lt;&gt;"")*ISNUMBER(SEARCH("|"&amp;S52&amp;"|",'5_ACOMPANHAMENTO'!$AC$3:$AC$4922)))+((T52&lt;&gt;"")*ISNUMBER(SEARCH("|"&amp;T52&amp;"|",'5_ACOMPANHAMENTO'!$AC$3:$AC$4922)))+((U52&lt;&gt;"")*ISNUMBER(SEARCH("|"&amp;U52&amp;"|",'5_ACOMPANHAMENTO'!$AC$3:$AC$4922)))+((V52&lt;&gt;"")*ISNUMBER(SEARCH("|"&amp;V52&amp;"|",'5_ACOMPANHAMENTO'!$AC$3:$AC$4922)))+((W52&lt;&gt;"")*ISNUMBER(SEARCH("|"&amp;W52&amp;"|",'5_ACOMPANHAMENTO'!$AC$3:$AC$4922)))+((X52&lt;&gt;"")*ISNUMBER(SEARCH("|"&amp;X52&amp;"|",'5_ACOMPANHAMENTO'!$AC$3:$AC$4922)))+((Y52&lt;&gt;"")*ISNUMBER(SEARCH("|"&amp;Y52&amp;"|",'5_ACOMPANHAMENTO'!$AC$3:$AC$4922)))+((Z52&lt;&gt;"")*ISNUMBER(SEARCH("|"&amp;Z52&amp;"|",'5_ACOMPANHAMENTO'!$AC$3:$AC$4922)))+((AA52&lt;&gt;"")*ISNUMBER(SEARCH("|"&amp;AA52&amp;"|",'5_ACOMPANHAMENTO'!$AC$3:$AC$4922)))+((AB52&lt;&gt;"")*ISNUMBER(SEARCH("|"&amp;AB52&amp;"|",'5_ACOMPANHAMENTO'!$AC$3:$AC$4922))))&gt;0)),'5_ACOMPANHAMENTO'!$O$3:$O$4922),0))</f>
        <v>3725</v>
      </c>
      <c r="G52" s="7">
        <f t="shared" si="1"/>
        <v>0</v>
      </c>
      <c r="H52" s="1" t="str">
        <f t="shared" si="2"/>
        <v>10163|SECCIONADORA 10</v>
      </c>
      <c r="I52" s="1" t="str">
        <f t="shared" si="3"/>
        <v>10163</v>
      </c>
      <c r="J52" s="1" t="str">
        <f t="shared" si="4"/>
        <v/>
      </c>
      <c r="K52" s="1" t="str">
        <f t="shared" si="5"/>
        <v/>
      </c>
      <c r="L52" s="1" t="str">
        <f t="shared" si="6"/>
        <v/>
      </c>
      <c r="M52" s="1" t="str">
        <f t="shared" si="7"/>
        <v/>
      </c>
      <c r="N52" s="1" t="str">
        <f t="shared" si="8"/>
        <v/>
      </c>
      <c r="O52" s="1" t="str">
        <f t="shared" si="9"/>
        <v/>
      </c>
      <c r="P52" s="1" t="str">
        <f t="shared" si="10"/>
        <v/>
      </c>
      <c r="Q52" s="1" t="str">
        <f t="shared" si="11"/>
        <v/>
      </c>
      <c r="R52" s="1" t="str">
        <f t="shared" si="12"/>
        <v/>
      </c>
      <c r="S52" s="1" t="str">
        <f t="shared" si="13"/>
        <v/>
      </c>
      <c r="T52" s="1" t="str">
        <f t="shared" si="14"/>
        <v/>
      </c>
      <c r="U52" s="1" t="str">
        <f t="shared" si="15"/>
        <v/>
      </c>
      <c r="V52" s="1" t="str">
        <f t="shared" si="16"/>
        <v/>
      </c>
      <c r="W52" s="1" t="str">
        <f t="shared" si="17"/>
        <v/>
      </c>
      <c r="X52" s="1" t="str">
        <f t="shared" si="18"/>
        <v/>
      </c>
      <c r="Y52" s="1" t="str">
        <f t="shared" si="19"/>
        <v/>
      </c>
      <c r="Z52" s="1" t="str">
        <f t="shared" si="20"/>
        <v/>
      </c>
      <c r="AA52" s="1" t="str">
        <f t="shared" si="21"/>
        <v/>
      </c>
      <c r="AB52" s="1" t="str">
        <f t="shared" si="22"/>
        <v/>
      </c>
    </row>
    <row r="53" spans="1:28" ht="14.25" hidden="1" customHeight="1" x14ac:dyDescent="0.35">
      <c r="A53" s="4">
        <f>IF(OR($B53="",$C53=""),"",IFERROR(INDEX('5_ACOMPANHAMENTO'!$A$3:$A$4922,MATCH(1,INDEX(('5_ACOMPANHAMENTO'!$AD$3:$AD$4922=TRIM($C53&amp;""))*('5_ACOMPANHAMENTO'!$AC$3:$AC$4922&lt;&gt;"")*((((I53&lt;&gt;"")*ISNUMBER(SEARCH("|"&amp;I53&amp;"|",'5_ACOMPANHAMENTO'!$AC$3:$AC$4922)))+((J53&lt;&gt;"")*ISNUMBER(SEARCH("|"&amp;J53&amp;"|",'5_ACOMPANHAMENTO'!$AC$3:$AC$4922)))+((K53&lt;&gt;"")*ISNUMBER(SEARCH("|"&amp;K53&amp;"|",'5_ACOMPANHAMENTO'!$AC$3:$AC$4922)))+((L53&lt;&gt;"")*ISNUMBER(SEARCH("|"&amp;L53&amp;"|",'5_ACOMPANHAMENTO'!$AC$3:$AC$4922)))+((M53&lt;&gt;"")*ISNUMBER(SEARCH("|"&amp;M53&amp;"|",'5_ACOMPANHAMENTO'!$AC$3:$AC$4922)))+((N53&lt;&gt;"")*ISNUMBER(SEARCH("|"&amp;N53&amp;"|",'5_ACOMPANHAMENTO'!$AC$3:$AC$4922)))+((O53&lt;&gt;"")*ISNUMBER(SEARCH("|"&amp;O53&amp;"|",'5_ACOMPANHAMENTO'!$AC$3:$AC$4922)))+((P53&lt;&gt;"")*ISNUMBER(SEARCH("|"&amp;P53&amp;"|",'5_ACOMPANHAMENTO'!$AC$3:$AC$4922)))+((Q53&lt;&gt;"")*ISNUMBER(SEARCH("|"&amp;Q53&amp;"|",'5_ACOMPANHAMENTO'!$AC$3:$AC$4922)))+((R53&lt;&gt;"")*ISNUMBER(SEARCH("|"&amp;R53&amp;"|",'5_ACOMPANHAMENTO'!$AC$3:$AC$4922)))+((S53&lt;&gt;"")*ISNUMBER(SEARCH("|"&amp;S53&amp;"|",'5_ACOMPANHAMENTO'!$AC$3:$AC$4922)))+((T53&lt;&gt;"")*ISNUMBER(SEARCH("|"&amp;T53&amp;"|",'5_ACOMPANHAMENTO'!$AC$3:$AC$4922)))+((U53&lt;&gt;"")*ISNUMBER(SEARCH("|"&amp;U53&amp;"|",'5_ACOMPANHAMENTO'!$AC$3:$AC$4922)))+((V53&lt;&gt;"")*ISNUMBER(SEARCH("|"&amp;V53&amp;"|",'5_ACOMPANHAMENTO'!$AC$3:$AC$4922)))+((W53&lt;&gt;"")*ISNUMBER(SEARCH("|"&amp;W53&amp;"|",'5_ACOMPANHAMENTO'!$AC$3:$AC$4922)))+((X53&lt;&gt;"")*ISNUMBER(SEARCH("|"&amp;X53&amp;"|",'5_ACOMPANHAMENTO'!$AC$3:$AC$4922)))+((Y53&lt;&gt;"")*ISNUMBER(SEARCH("|"&amp;Y53&amp;"|",'5_ACOMPANHAMENTO'!$AC$3:$AC$4922)))+((Z53&lt;&gt;"")*ISNUMBER(SEARCH("|"&amp;Z53&amp;"|",'5_ACOMPANHAMENTO'!$AC$3:$AC$4922)))+((AA53&lt;&gt;"")*ISNUMBER(SEARCH("|"&amp;AA53&amp;"|",'5_ACOMPANHAMENTO'!$AC$3:$AC$4922)))+((AB53&lt;&gt;"")*ISNUMBER(SEARCH("|"&amp;AB53&amp;"|",'5_ACOMPANHAMENTO'!$AC$3:$AC$4922))))&gt;0),0),0)),""))</f>
        <v>46197</v>
      </c>
      <c r="B53" s="4">
        <v>10163</v>
      </c>
      <c r="C53" s="4" t="s">
        <v>19</v>
      </c>
      <c r="D53" s="4">
        <f>IF(OR($B53="",$C53=""),"",IFERROR(SUMPRODUCT(--(('5_ACOMPANHAMENTO'!$AD$3:$AD$4922=TRIM($C53&amp;""))*('5_ACOMPANHAMENTO'!$AC$3:$AC$4922&lt;&gt;"")*((((I53&lt;&gt;"")*ISNUMBER(SEARCH("|"&amp;I53&amp;"|",'5_ACOMPANHAMENTO'!$AC$3:$AC$4922)))+((J53&lt;&gt;"")*ISNUMBER(SEARCH("|"&amp;J53&amp;"|",'5_ACOMPANHAMENTO'!$AC$3:$AC$4922)))+((K53&lt;&gt;"")*ISNUMBER(SEARCH("|"&amp;K53&amp;"|",'5_ACOMPANHAMENTO'!$AC$3:$AC$4922)))+((L53&lt;&gt;"")*ISNUMBER(SEARCH("|"&amp;L53&amp;"|",'5_ACOMPANHAMENTO'!$AC$3:$AC$4922)))+((M53&lt;&gt;"")*ISNUMBER(SEARCH("|"&amp;M53&amp;"|",'5_ACOMPANHAMENTO'!$AC$3:$AC$4922)))+((N53&lt;&gt;"")*ISNUMBER(SEARCH("|"&amp;N53&amp;"|",'5_ACOMPANHAMENTO'!$AC$3:$AC$4922)))+((O53&lt;&gt;"")*ISNUMBER(SEARCH("|"&amp;O53&amp;"|",'5_ACOMPANHAMENTO'!$AC$3:$AC$4922)))+((P53&lt;&gt;"")*ISNUMBER(SEARCH("|"&amp;P53&amp;"|",'5_ACOMPANHAMENTO'!$AC$3:$AC$4922)))+((Q53&lt;&gt;"")*ISNUMBER(SEARCH("|"&amp;Q53&amp;"|",'5_ACOMPANHAMENTO'!$AC$3:$AC$4922)))+((R53&lt;&gt;"")*ISNUMBER(SEARCH("|"&amp;R53&amp;"|",'5_ACOMPANHAMENTO'!$AC$3:$AC$4922)))+((S53&lt;&gt;"")*ISNUMBER(SEARCH("|"&amp;S53&amp;"|",'5_ACOMPANHAMENTO'!$AC$3:$AC$4922)))+((T53&lt;&gt;"")*ISNUMBER(SEARCH("|"&amp;T53&amp;"|",'5_ACOMPANHAMENTO'!$AC$3:$AC$4922)))+((U53&lt;&gt;"")*ISNUMBER(SEARCH("|"&amp;U53&amp;"|",'5_ACOMPANHAMENTO'!$AC$3:$AC$4922)))+((V53&lt;&gt;"")*ISNUMBER(SEARCH("|"&amp;V53&amp;"|",'5_ACOMPANHAMENTO'!$AC$3:$AC$4922)))+((W53&lt;&gt;"")*ISNUMBER(SEARCH("|"&amp;W53&amp;"|",'5_ACOMPANHAMENTO'!$AC$3:$AC$4922)))+((X53&lt;&gt;"")*ISNUMBER(SEARCH("|"&amp;X53&amp;"|",'5_ACOMPANHAMENTO'!$AC$3:$AC$4922)))+((Y53&lt;&gt;"")*ISNUMBER(SEARCH("|"&amp;Y53&amp;"|",'5_ACOMPANHAMENTO'!$AC$3:$AC$4922)))+((Z53&lt;&gt;"")*ISNUMBER(SEARCH("|"&amp;Z53&amp;"|",'5_ACOMPANHAMENTO'!$AC$3:$AC$4922)))+((AA53&lt;&gt;"")*ISNUMBER(SEARCH("|"&amp;AA53&amp;"|",'5_ACOMPANHAMENTO'!$AC$3:$AC$4922)))+((AB53&lt;&gt;"")*ISNUMBER(SEARCH("|"&amp;AB53&amp;"|",'5_ACOMPANHAMENTO'!$AC$3:$AC$4922))))&gt;0)),'5_ACOMPANHAMENTO'!$J$3:$J$4922),0))</f>
        <v>4068</v>
      </c>
      <c r="E53" s="4" t="str">
        <f t="shared" ca="1" si="0"/>
        <v>FINALIZADO</v>
      </c>
      <c r="F53" s="7">
        <f>IF(OR($B53="",$C53=""),"",IFERROR(SUMPRODUCT(--(('5_ACOMPANHAMENTO'!$AD$3:$AD$4922=TRIM($C53&amp;""))*('5_ACOMPANHAMENTO'!$AC$3:$AC$4922&lt;&gt;"")*((((I53&lt;&gt;"")*ISNUMBER(SEARCH("|"&amp;I53&amp;"|",'5_ACOMPANHAMENTO'!$AC$3:$AC$4922)))+((J53&lt;&gt;"")*ISNUMBER(SEARCH("|"&amp;J53&amp;"|",'5_ACOMPANHAMENTO'!$AC$3:$AC$4922)))+((K53&lt;&gt;"")*ISNUMBER(SEARCH("|"&amp;K53&amp;"|",'5_ACOMPANHAMENTO'!$AC$3:$AC$4922)))+((L53&lt;&gt;"")*ISNUMBER(SEARCH("|"&amp;L53&amp;"|",'5_ACOMPANHAMENTO'!$AC$3:$AC$4922)))+((M53&lt;&gt;"")*ISNUMBER(SEARCH("|"&amp;M53&amp;"|",'5_ACOMPANHAMENTO'!$AC$3:$AC$4922)))+((N53&lt;&gt;"")*ISNUMBER(SEARCH("|"&amp;N53&amp;"|",'5_ACOMPANHAMENTO'!$AC$3:$AC$4922)))+((O53&lt;&gt;"")*ISNUMBER(SEARCH("|"&amp;O53&amp;"|",'5_ACOMPANHAMENTO'!$AC$3:$AC$4922)))+((P53&lt;&gt;"")*ISNUMBER(SEARCH("|"&amp;P53&amp;"|",'5_ACOMPANHAMENTO'!$AC$3:$AC$4922)))+((Q53&lt;&gt;"")*ISNUMBER(SEARCH("|"&amp;Q53&amp;"|",'5_ACOMPANHAMENTO'!$AC$3:$AC$4922)))+((R53&lt;&gt;"")*ISNUMBER(SEARCH("|"&amp;R53&amp;"|",'5_ACOMPANHAMENTO'!$AC$3:$AC$4922)))+((S53&lt;&gt;"")*ISNUMBER(SEARCH("|"&amp;S53&amp;"|",'5_ACOMPANHAMENTO'!$AC$3:$AC$4922)))+((T53&lt;&gt;"")*ISNUMBER(SEARCH("|"&amp;T53&amp;"|",'5_ACOMPANHAMENTO'!$AC$3:$AC$4922)))+((U53&lt;&gt;"")*ISNUMBER(SEARCH("|"&amp;U53&amp;"|",'5_ACOMPANHAMENTO'!$AC$3:$AC$4922)))+((V53&lt;&gt;"")*ISNUMBER(SEARCH("|"&amp;V53&amp;"|",'5_ACOMPANHAMENTO'!$AC$3:$AC$4922)))+((W53&lt;&gt;"")*ISNUMBER(SEARCH("|"&amp;W53&amp;"|",'5_ACOMPANHAMENTO'!$AC$3:$AC$4922)))+((X53&lt;&gt;"")*ISNUMBER(SEARCH("|"&amp;X53&amp;"|",'5_ACOMPANHAMENTO'!$AC$3:$AC$4922)))+((Y53&lt;&gt;"")*ISNUMBER(SEARCH("|"&amp;Y53&amp;"|",'5_ACOMPANHAMENTO'!$AC$3:$AC$4922)))+((Z53&lt;&gt;"")*ISNUMBER(SEARCH("|"&amp;Z53&amp;"|",'5_ACOMPANHAMENTO'!$AC$3:$AC$4922)))+((AA53&lt;&gt;"")*ISNUMBER(SEARCH("|"&amp;AA53&amp;"|",'5_ACOMPANHAMENTO'!$AC$3:$AC$4922)))+((AB53&lt;&gt;"")*ISNUMBER(SEARCH("|"&amp;AB53&amp;"|",'5_ACOMPANHAMENTO'!$AC$3:$AC$4922))))&gt;0)),'5_ACOMPANHAMENTO'!$O$3:$O$4922),0))</f>
        <v>4068</v>
      </c>
      <c r="G53" s="7">
        <f t="shared" si="1"/>
        <v>0</v>
      </c>
      <c r="H53" s="1" t="str">
        <f t="shared" si="2"/>
        <v>10163|SECCIONADORA 11</v>
      </c>
      <c r="I53" s="1" t="str">
        <f t="shared" si="3"/>
        <v>10163</v>
      </c>
      <c r="J53" s="1" t="str">
        <f t="shared" si="4"/>
        <v/>
      </c>
      <c r="K53" s="1" t="str">
        <f t="shared" si="5"/>
        <v/>
      </c>
      <c r="L53" s="1" t="str">
        <f t="shared" si="6"/>
        <v/>
      </c>
      <c r="M53" s="1" t="str">
        <f t="shared" si="7"/>
        <v/>
      </c>
      <c r="N53" s="1" t="str">
        <f t="shared" si="8"/>
        <v/>
      </c>
      <c r="O53" s="1" t="str">
        <f t="shared" si="9"/>
        <v/>
      </c>
      <c r="P53" s="1" t="str">
        <f t="shared" si="10"/>
        <v/>
      </c>
      <c r="Q53" s="1" t="str">
        <f t="shared" si="11"/>
        <v/>
      </c>
      <c r="R53" s="1" t="str">
        <f t="shared" si="12"/>
        <v/>
      </c>
      <c r="S53" s="1" t="str">
        <f t="shared" si="13"/>
        <v/>
      </c>
      <c r="T53" s="1" t="str">
        <f t="shared" si="14"/>
        <v/>
      </c>
      <c r="U53" s="1" t="str">
        <f t="shared" si="15"/>
        <v/>
      </c>
      <c r="V53" s="1" t="str">
        <f t="shared" si="16"/>
        <v/>
      </c>
      <c r="W53" s="1" t="str">
        <f t="shared" si="17"/>
        <v/>
      </c>
      <c r="X53" s="1" t="str">
        <f t="shared" si="18"/>
        <v/>
      </c>
      <c r="Y53" s="1" t="str">
        <f t="shared" si="19"/>
        <v/>
      </c>
      <c r="Z53" s="1" t="str">
        <f t="shared" si="20"/>
        <v/>
      </c>
      <c r="AA53" s="1" t="str">
        <f t="shared" si="21"/>
        <v/>
      </c>
      <c r="AB53" s="1" t="str">
        <f t="shared" si="22"/>
        <v/>
      </c>
    </row>
    <row r="54" spans="1:28" ht="14.25" hidden="1" customHeight="1" x14ac:dyDescent="0.35">
      <c r="A54" s="4">
        <f>IF(OR($B54="",$C54=""),"",IFERROR(INDEX('5_ACOMPANHAMENTO'!$A$3:$A$4922,MATCH(1,INDEX(('5_ACOMPANHAMENTO'!$AD$3:$AD$4922=TRIM($C54&amp;""))*('5_ACOMPANHAMENTO'!$AC$3:$AC$4922&lt;&gt;"")*((((I54&lt;&gt;"")*ISNUMBER(SEARCH("|"&amp;I54&amp;"|",'5_ACOMPANHAMENTO'!$AC$3:$AC$4922)))+((J54&lt;&gt;"")*ISNUMBER(SEARCH("|"&amp;J54&amp;"|",'5_ACOMPANHAMENTO'!$AC$3:$AC$4922)))+((K54&lt;&gt;"")*ISNUMBER(SEARCH("|"&amp;K54&amp;"|",'5_ACOMPANHAMENTO'!$AC$3:$AC$4922)))+((L54&lt;&gt;"")*ISNUMBER(SEARCH("|"&amp;L54&amp;"|",'5_ACOMPANHAMENTO'!$AC$3:$AC$4922)))+((M54&lt;&gt;"")*ISNUMBER(SEARCH("|"&amp;M54&amp;"|",'5_ACOMPANHAMENTO'!$AC$3:$AC$4922)))+((N54&lt;&gt;"")*ISNUMBER(SEARCH("|"&amp;N54&amp;"|",'5_ACOMPANHAMENTO'!$AC$3:$AC$4922)))+((O54&lt;&gt;"")*ISNUMBER(SEARCH("|"&amp;O54&amp;"|",'5_ACOMPANHAMENTO'!$AC$3:$AC$4922)))+((P54&lt;&gt;"")*ISNUMBER(SEARCH("|"&amp;P54&amp;"|",'5_ACOMPANHAMENTO'!$AC$3:$AC$4922)))+((Q54&lt;&gt;"")*ISNUMBER(SEARCH("|"&amp;Q54&amp;"|",'5_ACOMPANHAMENTO'!$AC$3:$AC$4922)))+((R54&lt;&gt;"")*ISNUMBER(SEARCH("|"&amp;R54&amp;"|",'5_ACOMPANHAMENTO'!$AC$3:$AC$4922)))+((S54&lt;&gt;"")*ISNUMBER(SEARCH("|"&amp;S54&amp;"|",'5_ACOMPANHAMENTO'!$AC$3:$AC$4922)))+((T54&lt;&gt;"")*ISNUMBER(SEARCH("|"&amp;T54&amp;"|",'5_ACOMPANHAMENTO'!$AC$3:$AC$4922)))+((U54&lt;&gt;"")*ISNUMBER(SEARCH("|"&amp;U54&amp;"|",'5_ACOMPANHAMENTO'!$AC$3:$AC$4922)))+((V54&lt;&gt;"")*ISNUMBER(SEARCH("|"&amp;V54&amp;"|",'5_ACOMPANHAMENTO'!$AC$3:$AC$4922)))+((W54&lt;&gt;"")*ISNUMBER(SEARCH("|"&amp;W54&amp;"|",'5_ACOMPANHAMENTO'!$AC$3:$AC$4922)))+((X54&lt;&gt;"")*ISNUMBER(SEARCH("|"&amp;X54&amp;"|",'5_ACOMPANHAMENTO'!$AC$3:$AC$4922)))+((Y54&lt;&gt;"")*ISNUMBER(SEARCH("|"&amp;Y54&amp;"|",'5_ACOMPANHAMENTO'!$AC$3:$AC$4922)))+((Z54&lt;&gt;"")*ISNUMBER(SEARCH("|"&amp;Z54&amp;"|",'5_ACOMPANHAMENTO'!$AC$3:$AC$4922)))+((AA54&lt;&gt;"")*ISNUMBER(SEARCH("|"&amp;AA54&amp;"|",'5_ACOMPANHAMENTO'!$AC$3:$AC$4922)))+((AB54&lt;&gt;"")*ISNUMBER(SEARCH("|"&amp;AB54&amp;"|",'5_ACOMPANHAMENTO'!$AC$3:$AC$4922))))&gt;0),0),0)),""))</f>
        <v>46198</v>
      </c>
      <c r="B54" s="4">
        <v>10163</v>
      </c>
      <c r="C54" s="4" t="s">
        <v>22</v>
      </c>
      <c r="D54" s="4">
        <f>IF(OR($B54="",$C54=""),"",IFERROR(SUMPRODUCT(--(('5_ACOMPANHAMENTO'!$AD$3:$AD$4922=TRIM($C54&amp;""))*('5_ACOMPANHAMENTO'!$AC$3:$AC$4922&lt;&gt;"")*((((I54&lt;&gt;"")*ISNUMBER(SEARCH("|"&amp;I54&amp;"|",'5_ACOMPANHAMENTO'!$AC$3:$AC$4922)))+((J54&lt;&gt;"")*ISNUMBER(SEARCH("|"&amp;J54&amp;"|",'5_ACOMPANHAMENTO'!$AC$3:$AC$4922)))+((K54&lt;&gt;"")*ISNUMBER(SEARCH("|"&amp;K54&amp;"|",'5_ACOMPANHAMENTO'!$AC$3:$AC$4922)))+((L54&lt;&gt;"")*ISNUMBER(SEARCH("|"&amp;L54&amp;"|",'5_ACOMPANHAMENTO'!$AC$3:$AC$4922)))+((M54&lt;&gt;"")*ISNUMBER(SEARCH("|"&amp;M54&amp;"|",'5_ACOMPANHAMENTO'!$AC$3:$AC$4922)))+((N54&lt;&gt;"")*ISNUMBER(SEARCH("|"&amp;N54&amp;"|",'5_ACOMPANHAMENTO'!$AC$3:$AC$4922)))+((O54&lt;&gt;"")*ISNUMBER(SEARCH("|"&amp;O54&amp;"|",'5_ACOMPANHAMENTO'!$AC$3:$AC$4922)))+((P54&lt;&gt;"")*ISNUMBER(SEARCH("|"&amp;P54&amp;"|",'5_ACOMPANHAMENTO'!$AC$3:$AC$4922)))+((Q54&lt;&gt;"")*ISNUMBER(SEARCH("|"&amp;Q54&amp;"|",'5_ACOMPANHAMENTO'!$AC$3:$AC$4922)))+((R54&lt;&gt;"")*ISNUMBER(SEARCH("|"&amp;R54&amp;"|",'5_ACOMPANHAMENTO'!$AC$3:$AC$4922)))+((S54&lt;&gt;"")*ISNUMBER(SEARCH("|"&amp;S54&amp;"|",'5_ACOMPANHAMENTO'!$AC$3:$AC$4922)))+((T54&lt;&gt;"")*ISNUMBER(SEARCH("|"&amp;T54&amp;"|",'5_ACOMPANHAMENTO'!$AC$3:$AC$4922)))+((U54&lt;&gt;"")*ISNUMBER(SEARCH("|"&amp;U54&amp;"|",'5_ACOMPANHAMENTO'!$AC$3:$AC$4922)))+((V54&lt;&gt;"")*ISNUMBER(SEARCH("|"&amp;V54&amp;"|",'5_ACOMPANHAMENTO'!$AC$3:$AC$4922)))+((W54&lt;&gt;"")*ISNUMBER(SEARCH("|"&amp;W54&amp;"|",'5_ACOMPANHAMENTO'!$AC$3:$AC$4922)))+((X54&lt;&gt;"")*ISNUMBER(SEARCH("|"&amp;X54&amp;"|",'5_ACOMPANHAMENTO'!$AC$3:$AC$4922)))+((Y54&lt;&gt;"")*ISNUMBER(SEARCH("|"&amp;Y54&amp;"|",'5_ACOMPANHAMENTO'!$AC$3:$AC$4922)))+((Z54&lt;&gt;"")*ISNUMBER(SEARCH("|"&amp;Z54&amp;"|",'5_ACOMPANHAMENTO'!$AC$3:$AC$4922)))+((AA54&lt;&gt;"")*ISNUMBER(SEARCH("|"&amp;AA54&amp;"|",'5_ACOMPANHAMENTO'!$AC$3:$AC$4922)))+((AB54&lt;&gt;"")*ISNUMBER(SEARCH("|"&amp;AB54&amp;"|",'5_ACOMPANHAMENTO'!$AC$3:$AC$4922))))&gt;0)),'5_ACOMPANHAMENTO'!$J$3:$J$4922),0))</f>
        <v>1240</v>
      </c>
      <c r="E54" s="4" t="str">
        <f t="shared" ca="1" si="0"/>
        <v>FINALIZADO</v>
      </c>
      <c r="F54" s="7">
        <f>IF(OR($B54="",$C54=""),"",IFERROR(SUMPRODUCT(--(('5_ACOMPANHAMENTO'!$AD$3:$AD$4922=TRIM($C54&amp;""))*('5_ACOMPANHAMENTO'!$AC$3:$AC$4922&lt;&gt;"")*((((I54&lt;&gt;"")*ISNUMBER(SEARCH("|"&amp;I54&amp;"|",'5_ACOMPANHAMENTO'!$AC$3:$AC$4922)))+((J54&lt;&gt;"")*ISNUMBER(SEARCH("|"&amp;J54&amp;"|",'5_ACOMPANHAMENTO'!$AC$3:$AC$4922)))+((K54&lt;&gt;"")*ISNUMBER(SEARCH("|"&amp;K54&amp;"|",'5_ACOMPANHAMENTO'!$AC$3:$AC$4922)))+((L54&lt;&gt;"")*ISNUMBER(SEARCH("|"&amp;L54&amp;"|",'5_ACOMPANHAMENTO'!$AC$3:$AC$4922)))+((M54&lt;&gt;"")*ISNUMBER(SEARCH("|"&amp;M54&amp;"|",'5_ACOMPANHAMENTO'!$AC$3:$AC$4922)))+((N54&lt;&gt;"")*ISNUMBER(SEARCH("|"&amp;N54&amp;"|",'5_ACOMPANHAMENTO'!$AC$3:$AC$4922)))+((O54&lt;&gt;"")*ISNUMBER(SEARCH("|"&amp;O54&amp;"|",'5_ACOMPANHAMENTO'!$AC$3:$AC$4922)))+((P54&lt;&gt;"")*ISNUMBER(SEARCH("|"&amp;P54&amp;"|",'5_ACOMPANHAMENTO'!$AC$3:$AC$4922)))+((Q54&lt;&gt;"")*ISNUMBER(SEARCH("|"&amp;Q54&amp;"|",'5_ACOMPANHAMENTO'!$AC$3:$AC$4922)))+((R54&lt;&gt;"")*ISNUMBER(SEARCH("|"&amp;R54&amp;"|",'5_ACOMPANHAMENTO'!$AC$3:$AC$4922)))+((S54&lt;&gt;"")*ISNUMBER(SEARCH("|"&amp;S54&amp;"|",'5_ACOMPANHAMENTO'!$AC$3:$AC$4922)))+((T54&lt;&gt;"")*ISNUMBER(SEARCH("|"&amp;T54&amp;"|",'5_ACOMPANHAMENTO'!$AC$3:$AC$4922)))+((U54&lt;&gt;"")*ISNUMBER(SEARCH("|"&amp;U54&amp;"|",'5_ACOMPANHAMENTO'!$AC$3:$AC$4922)))+((V54&lt;&gt;"")*ISNUMBER(SEARCH("|"&amp;V54&amp;"|",'5_ACOMPANHAMENTO'!$AC$3:$AC$4922)))+((W54&lt;&gt;"")*ISNUMBER(SEARCH("|"&amp;W54&amp;"|",'5_ACOMPANHAMENTO'!$AC$3:$AC$4922)))+((X54&lt;&gt;"")*ISNUMBER(SEARCH("|"&amp;X54&amp;"|",'5_ACOMPANHAMENTO'!$AC$3:$AC$4922)))+((Y54&lt;&gt;"")*ISNUMBER(SEARCH("|"&amp;Y54&amp;"|",'5_ACOMPANHAMENTO'!$AC$3:$AC$4922)))+((Z54&lt;&gt;"")*ISNUMBER(SEARCH("|"&amp;Z54&amp;"|",'5_ACOMPANHAMENTO'!$AC$3:$AC$4922)))+((AA54&lt;&gt;"")*ISNUMBER(SEARCH("|"&amp;AA54&amp;"|",'5_ACOMPANHAMENTO'!$AC$3:$AC$4922)))+((AB54&lt;&gt;"")*ISNUMBER(SEARCH("|"&amp;AB54&amp;"|",'5_ACOMPANHAMENTO'!$AC$3:$AC$4922))))&gt;0)),'5_ACOMPANHAMENTO'!$O$3:$O$4922),0))</f>
        <v>1240</v>
      </c>
      <c r="G54" s="7">
        <f t="shared" si="1"/>
        <v>0</v>
      </c>
      <c r="H54" s="1" t="str">
        <f t="shared" si="2"/>
        <v>10163|SERRA FITA</v>
      </c>
      <c r="I54" s="1" t="str">
        <f t="shared" si="3"/>
        <v>10163</v>
      </c>
      <c r="J54" s="1" t="str">
        <f t="shared" si="4"/>
        <v/>
      </c>
      <c r="K54" s="1" t="str">
        <f t="shared" si="5"/>
        <v/>
      </c>
      <c r="L54" s="1" t="str">
        <f t="shared" si="6"/>
        <v/>
      </c>
      <c r="M54" s="1" t="str">
        <f t="shared" si="7"/>
        <v/>
      </c>
      <c r="N54" s="1" t="str">
        <f t="shared" si="8"/>
        <v/>
      </c>
      <c r="O54" s="1" t="str">
        <f t="shared" si="9"/>
        <v/>
      </c>
      <c r="P54" s="1" t="str">
        <f t="shared" si="10"/>
        <v/>
      </c>
      <c r="Q54" s="1" t="str">
        <f t="shared" si="11"/>
        <v/>
      </c>
      <c r="R54" s="1" t="str">
        <f t="shared" si="12"/>
        <v/>
      </c>
      <c r="S54" s="1" t="str">
        <f t="shared" si="13"/>
        <v/>
      </c>
      <c r="T54" s="1" t="str">
        <f t="shared" si="14"/>
        <v/>
      </c>
      <c r="U54" s="1" t="str">
        <f t="shared" si="15"/>
        <v/>
      </c>
      <c r="V54" s="1" t="str">
        <f t="shared" si="16"/>
        <v/>
      </c>
      <c r="W54" s="1" t="str">
        <f t="shared" si="17"/>
        <v/>
      </c>
      <c r="X54" s="1" t="str">
        <f t="shared" si="18"/>
        <v/>
      </c>
      <c r="Y54" s="1" t="str">
        <f t="shared" si="19"/>
        <v/>
      </c>
      <c r="Z54" s="1" t="str">
        <f t="shared" si="20"/>
        <v/>
      </c>
      <c r="AA54" s="1" t="str">
        <f t="shared" si="21"/>
        <v/>
      </c>
      <c r="AB54" s="1" t="str">
        <f t="shared" si="22"/>
        <v/>
      </c>
    </row>
    <row r="55" spans="1:28" ht="14.25" hidden="1" customHeight="1" x14ac:dyDescent="0.35">
      <c r="A55" s="4">
        <f>IF(OR($B55="",$C55=""),"",IFERROR(INDEX('5_ACOMPANHAMENTO'!$A$3:$A$4922,MATCH(1,INDEX(('5_ACOMPANHAMENTO'!$AD$3:$AD$4922=TRIM($C55&amp;""))*('5_ACOMPANHAMENTO'!$AC$3:$AC$4922&lt;&gt;"")*((((I55&lt;&gt;"")*ISNUMBER(SEARCH("|"&amp;I55&amp;"|",'5_ACOMPANHAMENTO'!$AC$3:$AC$4922)))+((J55&lt;&gt;"")*ISNUMBER(SEARCH("|"&amp;J55&amp;"|",'5_ACOMPANHAMENTO'!$AC$3:$AC$4922)))+((K55&lt;&gt;"")*ISNUMBER(SEARCH("|"&amp;K55&amp;"|",'5_ACOMPANHAMENTO'!$AC$3:$AC$4922)))+((L55&lt;&gt;"")*ISNUMBER(SEARCH("|"&amp;L55&amp;"|",'5_ACOMPANHAMENTO'!$AC$3:$AC$4922)))+((M55&lt;&gt;"")*ISNUMBER(SEARCH("|"&amp;M55&amp;"|",'5_ACOMPANHAMENTO'!$AC$3:$AC$4922)))+((N55&lt;&gt;"")*ISNUMBER(SEARCH("|"&amp;N55&amp;"|",'5_ACOMPANHAMENTO'!$AC$3:$AC$4922)))+((O55&lt;&gt;"")*ISNUMBER(SEARCH("|"&amp;O55&amp;"|",'5_ACOMPANHAMENTO'!$AC$3:$AC$4922)))+((P55&lt;&gt;"")*ISNUMBER(SEARCH("|"&amp;P55&amp;"|",'5_ACOMPANHAMENTO'!$AC$3:$AC$4922)))+((Q55&lt;&gt;"")*ISNUMBER(SEARCH("|"&amp;Q55&amp;"|",'5_ACOMPANHAMENTO'!$AC$3:$AC$4922)))+((R55&lt;&gt;"")*ISNUMBER(SEARCH("|"&amp;R55&amp;"|",'5_ACOMPANHAMENTO'!$AC$3:$AC$4922)))+((S55&lt;&gt;"")*ISNUMBER(SEARCH("|"&amp;S55&amp;"|",'5_ACOMPANHAMENTO'!$AC$3:$AC$4922)))+((T55&lt;&gt;"")*ISNUMBER(SEARCH("|"&amp;T55&amp;"|",'5_ACOMPANHAMENTO'!$AC$3:$AC$4922)))+((U55&lt;&gt;"")*ISNUMBER(SEARCH("|"&amp;U55&amp;"|",'5_ACOMPANHAMENTO'!$AC$3:$AC$4922)))+((V55&lt;&gt;"")*ISNUMBER(SEARCH("|"&amp;V55&amp;"|",'5_ACOMPANHAMENTO'!$AC$3:$AC$4922)))+((W55&lt;&gt;"")*ISNUMBER(SEARCH("|"&amp;W55&amp;"|",'5_ACOMPANHAMENTO'!$AC$3:$AC$4922)))+((X55&lt;&gt;"")*ISNUMBER(SEARCH("|"&amp;X55&amp;"|",'5_ACOMPANHAMENTO'!$AC$3:$AC$4922)))+((Y55&lt;&gt;"")*ISNUMBER(SEARCH("|"&amp;Y55&amp;"|",'5_ACOMPANHAMENTO'!$AC$3:$AC$4922)))+((Z55&lt;&gt;"")*ISNUMBER(SEARCH("|"&amp;Z55&amp;"|",'5_ACOMPANHAMENTO'!$AC$3:$AC$4922)))+((AA55&lt;&gt;"")*ISNUMBER(SEARCH("|"&amp;AA55&amp;"|",'5_ACOMPANHAMENTO'!$AC$3:$AC$4922)))+((AB55&lt;&gt;"")*ISNUMBER(SEARCH("|"&amp;AB55&amp;"|",'5_ACOMPANHAMENTO'!$AC$3:$AC$4922))))&gt;0),0),0)),""))</f>
        <v>46198</v>
      </c>
      <c r="B55" s="4">
        <v>10163</v>
      </c>
      <c r="C55" s="4" t="s">
        <v>32</v>
      </c>
      <c r="D55" s="4">
        <f>IF(OR($B55="",$C55=""),"",IFERROR(SUMPRODUCT(--(('5_ACOMPANHAMENTO'!$AD$3:$AD$4922=TRIM($C55&amp;""))*('5_ACOMPANHAMENTO'!$AC$3:$AC$4922&lt;&gt;"")*((((I55&lt;&gt;"")*ISNUMBER(SEARCH("|"&amp;I55&amp;"|",'5_ACOMPANHAMENTO'!$AC$3:$AC$4922)))+((J55&lt;&gt;"")*ISNUMBER(SEARCH("|"&amp;J55&amp;"|",'5_ACOMPANHAMENTO'!$AC$3:$AC$4922)))+((K55&lt;&gt;"")*ISNUMBER(SEARCH("|"&amp;K55&amp;"|",'5_ACOMPANHAMENTO'!$AC$3:$AC$4922)))+((L55&lt;&gt;"")*ISNUMBER(SEARCH("|"&amp;L55&amp;"|",'5_ACOMPANHAMENTO'!$AC$3:$AC$4922)))+((M55&lt;&gt;"")*ISNUMBER(SEARCH("|"&amp;M55&amp;"|",'5_ACOMPANHAMENTO'!$AC$3:$AC$4922)))+((N55&lt;&gt;"")*ISNUMBER(SEARCH("|"&amp;N55&amp;"|",'5_ACOMPANHAMENTO'!$AC$3:$AC$4922)))+((O55&lt;&gt;"")*ISNUMBER(SEARCH("|"&amp;O55&amp;"|",'5_ACOMPANHAMENTO'!$AC$3:$AC$4922)))+((P55&lt;&gt;"")*ISNUMBER(SEARCH("|"&amp;P55&amp;"|",'5_ACOMPANHAMENTO'!$AC$3:$AC$4922)))+((Q55&lt;&gt;"")*ISNUMBER(SEARCH("|"&amp;Q55&amp;"|",'5_ACOMPANHAMENTO'!$AC$3:$AC$4922)))+((R55&lt;&gt;"")*ISNUMBER(SEARCH("|"&amp;R55&amp;"|",'5_ACOMPANHAMENTO'!$AC$3:$AC$4922)))+((S55&lt;&gt;"")*ISNUMBER(SEARCH("|"&amp;S55&amp;"|",'5_ACOMPANHAMENTO'!$AC$3:$AC$4922)))+((T55&lt;&gt;"")*ISNUMBER(SEARCH("|"&amp;T55&amp;"|",'5_ACOMPANHAMENTO'!$AC$3:$AC$4922)))+((U55&lt;&gt;"")*ISNUMBER(SEARCH("|"&amp;U55&amp;"|",'5_ACOMPANHAMENTO'!$AC$3:$AC$4922)))+((V55&lt;&gt;"")*ISNUMBER(SEARCH("|"&amp;V55&amp;"|",'5_ACOMPANHAMENTO'!$AC$3:$AC$4922)))+((W55&lt;&gt;"")*ISNUMBER(SEARCH("|"&amp;W55&amp;"|",'5_ACOMPANHAMENTO'!$AC$3:$AC$4922)))+((X55&lt;&gt;"")*ISNUMBER(SEARCH("|"&amp;X55&amp;"|",'5_ACOMPANHAMENTO'!$AC$3:$AC$4922)))+((Y55&lt;&gt;"")*ISNUMBER(SEARCH("|"&amp;Y55&amp;"|",'5_ACOMPANHAMENTO'!$AC$3:$AC$4922)))+((Z55&lt;&gt;"")*ISNUMBER(SEARCH("|"&amp;Z55&amp;"|",'5_ACOMPANHAMENTO'!$AC$3:$AC$4922)))+((AA55&lt;&gt;"")*ISNUMBER(SEARCH("|"&amp;AA55&amp;"|",'5_ACOMPANHAMENTO'!$AC$3:$AC$4922)))+((AB55&lt;&gt;"")*ISNUMBER(SEARCH("|"&amp;AB55&amp;"|",'5_ACOMPANHAMENTO'!$AC$3:$AC$4922))))&gt;0)),'5_ACOMPANHAMENTO'!$J$3:$J$4922),0))</f>
        <v>100</v>
      </c>
      <c r="E55" s="4" t="str">
        <f t="shared" ca="1" si="0"/>
        <v>FINALIZADO</v>
      </c>
      <c r="F55" s="7">
        <f>IF(OR($B55="",$C55=""),"",IFERROR(SUMPRODUCT(--(('5_ACOMPANHAMENTO'!$AD$3:$AD$4922=TRIM($C55&amp;""))*('5_ACOMPANHAMENTO'!$AC$3:$AC$4922&lt;&gt;"")*((((I55&lt;&gt;"")*ISNUMBER(SEARCH("|"&amp;I55&amp;"|",'5_ACOMPANHAMENTO'!$AC$3:$AC$4922)))+((J55&lt;&gt;"")*ISNUMBER(SEARCH("|"&amp;J55&amp;"|",'5_ACOMPANHAMENTO'!$AC$3:$AC$4922)))+((K55&lt;&gt;"")*ISNUMBER(SEARCH("|"&amp;K55&amp;"|",'5_ACOMPANHAMENTO'!$AC$3:$AC$4922)))+((L55&lt;&gt;"")*ISNUMBER(SEARCH("|"&amp;L55&amp;"|",'5_ACOMPANHAMENTO'!$AC$3:$AC$4922)))+((M55&lt;&gt;"")*ISNUMBER(SEARCH("|"&amp;M55&amp;"|",'5_ACOMPANHAMENTO'!$AC$3:$AC$4922)))+((N55&lt;&gt;"")*ISNUMBER(SEARCH("|"&amp;N55&amp;"|",'5_ACOMPANHAMENTO'!$AC$3:$AC$4922)))+((O55&lt;&gt;"")*ISNUMBER(SEARCH("|"&amp;O55&amp;"|",'5_ACOMPANHAMENTO'!$AC$3:$AC$4922)))+((P55&lt;&gt;"")*ISNUMBER(SEARCH("|"&amp;P55&amp;"|",'5_ACOMPANHAMENTO'!$AC$3:$AC$4922)))+((Q55&lt;&gt;"")*ISNUMBER(SEARCH("|"&amp;Q55&amp;"|",'5_ACOMPANHAMENTO'!$AC$3:$AC$4922)))+((R55&lt;&gt;"")*ISNUMBER(SEARCH("|"&amp;R55&amp;"|",'5_ACOMPANHAMENTO'!$AC$3:$AC$4922)))+((S55&lt;&gt;"")*ISNUMBER(SEARCH("|"&amp;S55&amp;"|",'5_ACOMPANHAMENTO'!$AC$3:$AC$4922)))+((T55&lt;&gt;"")*ISNUMBER(SEARCH("|"&amp;T55&amp;"|",'5_ACOMPANHAMENTO'!$AC$3:$AC$4922)))+((U55&lt;&gt;"")*ISNUMBER(SEARCH("|"&amp;U55&amp;"|",'5_ACOMPANHAMENTO'!$AC$3:$AC$4922)))+((V55&lt;&gt;"")*ISNUMBER(SEARCH("|"&amp;V55&amp;"|",'5_ACOMPANHAMENTO'!$AC$3:$AC$4922)))+((W55&lt;&gt;"")*ISNUMBER(SEARCH("|"&amp;W55&amp;"|",'5_ACOMPANHAMENTO'!$AC$3:$AC$4922)))+((X55&lt;&gt;"")*ISNUMBER(SEARCH("|"&amp;X55&amp;"|",'5_ACOMPANHAMENTO'!$AC$3:$AC$4922)))+((Y55&lt;&gt;"")*ISNUMBER(SEARCH("|"&amp;Y55&amp;"|",'5_ACOMPANHAMENTO'!$AC$3:$AC$4922)))+((Z55&lt;&gt;"")*ISNUMBER(SEARCH("|"&amp;Z55&amp;"|",'5_ACOMPANHAMENTO'!$AC$3:$AC$4922)))+((AA55&lt;&gt;"")*ISNUMBER(SEARCH("|"&amp;AA55&amp;"|",'5_ACOMPANHAMENTO'!$AC$3:$AC$4922)))+((AB55&lt;&gt;"")*ISNUMBER(SEARCH("|"&amp;AB55&amp;"|",'5_ACOMPANHAMENTO'!$AC$3:$AC$4922))))&gt;0)),'5_ACOMPANHAMENTO'!$O$3:$O$4922),0))</f>
        <v>100</v>
      </c>
      <c r="G55" s="7">
        <f t="shared" si="1"/>
        <v>0</v>
      </c>
      <c r="H55" s="1" t="str">
        <f t="shared" si="2"/>
        <v>10163|PADE VELOX</v>
      </c>
      <c r="I55" s="1" t="str">
        <f t="shared" si="3"/>
        <v>10163</v>
      </c>
      <c r="J55" s="1" t="str">
        <f t="shared" si="4"/>
        <v/>
      </c>
      <c r="K55" s="1" t="str">
        <f t="shared" si="5"/>
        <v/>
      </c>
      <c r="L55" s="1" t="str">
        <f t="shared" si="6"/>
        <v/>
      </c>
      <c r="M55" s="1" t="str">
        <f t="shared" si="7"/>
        <v/>
      </c>
      <c r="N55" s="1" t="str">
        <f t="shared" si="8"/>
        <v/>
      </c>
      <c r="O55" s="1" t="str">
        <f t="shared" si="9"/>
        <v/>
      </c>
      <c r="P55" s="1" t="str">
        <f t="shared" si="10"/>
        <v/>
      </c>
      <c r="Q55" s="1" t="str">
        <f t="shared" si="11"/>
        <v/>
      </c>
      <c r="R55" s="1" t="str">
        <f t="shared" si="12"/>
        <v/>
      </c>
      <c r="S55" s="1" t="str">
        <f t="shared" si="13"/>
        <v/>
      </c>
      <c r="T55" s="1" t="str">
        <f t="shared" si="14"/>
        <v/>
      </c>
      <c r="U55" s="1" t="str">
        <f t="shared" si="15"/>
        <v/>
      </c>
      <c r="V55" s="1" t="str">
        <f t="shared" si="16"/>
        <v/>
      </c>
      <c r="W55" s="1" t="str">
        <f t="shared" si="17"/>
        <v/>
      </c>
      <c r="X55" s="1" t="str">
        <f t="shared" si="18"/>
        <v/>
      </c>
      <c r="Y55" s="1" t="str">
        <f t="shared" si="19"/>
        <v/>
      </c>
      <c r="Z55" s="1" t="str">
        <f t="shared" si="20"/>
        <v/>
      </c>
      <c r="AA55" s="1" t="str">
        <f t="shared" si="21"/>
        <v/>
      </c>
      <c r="AB55" s="1" t="str">
        <f t="shared" si="22"/>
        <v/>
      </c>
    </row>
    <row r="56" spans="1:28" ht="14.25" hidden="1" customHeight="1" x14ac:dyDescent="0.35">
      <c r="A56" s="4" t="str">
        <f>IF(OR($B56="",$C56=""),"",IFERROR(INDEX('5_ACOMPANHAMENTO'!$A$3:$A$4922,MATCH(1,INDEX(('5_ACOMPANHAMENTO'!$AD$3:$AD$4922=TRIM($C56&amp;""))*('5_ACOMPANHAMENTO'!$AC$3:$AC$4922&lt;&gt;"")*((((I56&lt;&gt;"")*ISNUMBER(SEARCH("|"&amp;I56&amp;"|",'5_ACOMPANHAMENTO'!$AC$3:$AC$4922)))+((J56&lt;&gt;"")*ISNUMBER(SEARCH("|"&amp;J56&amp;"|",'5_ACOMPANHAMENTO'!$AC$3:$AC$4922)))+((K56&lt;&gt;"")*ISNUMBER(SEARCH("|"&amp;K56&amp;"|",'5_ACOMPANHAMENTO'!$AC$3:$AC$4922)))+((L56&lt;&gt;"")*ISNUMBER(SEARCH("|"&amp;L56&amp;"|",'5_ACOMPANHAMENTO'!$AC$3:$AC$4922)))+((M56&lt;&gt;"")*ISNUMBER(SEARCH("|"&amp;M56&amp;"|",'5_ACOMPANHAMENTO'!$AC$3:$AC$4922)))+((N56&lt;&gt;"")*ISNUMBER(SEARCH("|"&amp;N56&amp;"|",'5_ACOMPANHAMENTO'!$AC$3:$AC$4922)))+((O56&lt;&gt;"")*ISNUMBER(SEARCH("|"&amp;O56&amp;"|",'5_ACOMPANHAMENTO'!$AC$3:$AC$4922)))+((P56&lt;&gt;"")*ISNUMBER(SEARCH("|"&amp;P56&amp;"|",'5_ACOMPANHAMENTO'!$AC$3:$AC$4922)))+((Q56&lt;&gt;"")*ISNUMBER(SEARCH("|"&amp;Q56&amp;"|",'5_ACOMPANHAMENTO'!$AC$3:$AC$4922)))+((R56&lt;&gt;"")*ISNUMBER(SEARCH("|"&amp;R56&amp;"|",'5_ACOMPANHAMENTO'!$AC$3:$AC$4922)))+((S56&lt;&gt;"")*ISNUMBER(SEARCH("|"&amp;S56&amp;"|",'5_ACOMPANHAMENTO'!$AC$3:$AC$4922)))+((T56&lt;&gt;"")*ISNUMBER(SEARCH("|"&amp;T56&amp;"|",'5_ACOMPANHAMENTO'!$AC$3:$AC$4922)))+((U56&lt;&gt;"")*ISNUMBER(SEARCH("|"&amp;U56&amp;"|",'5_ACOMPANHAMENTO'!$AC$3:$AC$4922)))+((V56&lt;&gt;"")*ISNUMBER(SEARCH("|"&amp;V56&amp;"|",'5_ACOMPANHAMENTO'!$AC$3:$AC$4922)))+((W56&lt;&gt;"")*ISNUMBER(SEARCH("|"&amp;W56&amp;"|",'5_ACOMPANHAMENTO'!$AC$3:$AC$4922)))+((X56&lt;&gt;"")*ISNUMBER(SEARCH("|"&amp;X56&amp;"|",'5_ACOMPANHAMENTO'!$AC$3:$AC$4922)))+((Y56&lt;&gt;"")*ISNUMBER(SEARCH("|"&amp;Y56&amp;"|",'5_ACOMPANHAMENTO'!$AC$3:$AC$4922)))+((Z56&lt;&gt;"")*ISNUMBER(SEARCH("|"&amp;Z56&amp;"|",'5_ACOMPANHAMENTO'!$AC$3:$AC$4922)))+((AA56&lt;&gt;"")*ISNUMBER(SEARCH("|"&amp;AA56&amp;"|",'5_ACOMPANHAMENTO'!$AC$3:$AC$4922)))+((AB56&lt;&gt;"")*ISNUMBER(SEARCH("|"&amp;AB56&amp;"|",'5_ACOMPANHAMENTO'!$AC$3:$AC$4922))))&gt;0),0),0)),""))</f>
        <v/>
      </c>
      <c r="B56" s="4">
        <v>10163</v>
      </c>
      <c r="C56" s="4" t="s">
        <v>38</v>
      </c>
      <c r="D56" s="4">
        <f>IF(OR($B56="",$C56=""),"",IFERROR(SUMPRODUCT(--(('5_ACOMPANHAMENTO'!$AD$3:$AD$4922=TRIM($C56&amp;""))*('5_ACOMPANHAMENTO'!$AC$3:$AC$4922&lt;&gt;"")*((((I56&lt;&gt;"")*ISNUMBER(SEARCH("|"&amp;I56&amp;"|",'5_ACOMPANHAMENTO'!$AC$3:$AC$4922)))+((J56&lt;&gt;"")*ISNUMBER(SEARCH("|"&amp;J56&amp;"|",'5_ACOMPANHAMENTO'!$AC$3:$AC$4922)))+((K56&lt;&gt;"")*ISNUMBER(SEARCH("|"&amp;K56&amp;"|",'5_ACOMPANHAMENTO'!$AC$3:$AC$4922)))+((L56&lt;&gt;"")*ISNUMBER(SEARCH("|"&amp;L56&amp;"|",'5_ACOMPANHAMENTO'!$AC$3:$AC$4922)))+((M56&lt;&gt;"")*ISNUMBER(SEARCH("|"&amp;M56&amp;"|",'5_ACOMPANHAMENTO'!$AC$3:$AC$4922)))+((N56&lt;&gt;"")*ISNUMBER(SEARCH("|"&amp;N56&amp;"|",'5_ACOMPANHAMENTO'!$AC$3:$AC$4922)))+((O56&lt;&gt;"")*ISNUMBER(SEARCH("|"&amp;O56&amp;"|",'5_ACOMPANHAMENTO'!$AC$3:$AC$4922)))+((P56&lt;&gt;"")*ISNUMBER(SEARCH("|"&amp;P56&amp;"|",'5_ACOMPANHAMENTO'!$AC$3:$AC$4922)))+((Q56&lt;&gt;"")*ISNUMBER(SEARCH("|"&amp;Q56&amp;"|",'5_ACOMPANHAMENTO'!$AC$3:$AC$4922)))+((R56&lt;&gt;"")*ISNUMBER(SEARCH("|"&amp;R56&amp;"|",'5_ACOMPANHAMENTO'!$AC$3:$AC$4922)))+((S56&lt;&gt;"")*ISNUMBER(SEARCH("|"&amp;S56&amp;"|",'5_ACOMPANHAMENTO'!$AC$3:$AC$4922)))+((T56&lt;&gt;"")*ISNUMBER(SEARCH("|"&amp;T56&amp;"|",'5_ACOMPANHAMENTO'!$AC$3:$AC$4922)))+((U56&lt;&gt;"")*ISNUMBER(SEARCH("|"&amp;U56&amp;"|",'5_ACOMPANHAMENTO'!$AC$3:$AC$4922)))+((V56&lt;&gt;"")*ISNUMBER(SEARCH("|"&amp;V56&amp;"|",'5_ACOMPANHAMENTO'!$AC$3:$AC$4922)))+((W56&lt;&gt;"")*ISNUMBER(SEARCH("|"&amp;W56&amp;"|",'5_ACOMPANHAMENTO'!$AC$3:$AC$4922)))+((X56&lt;&gt;"")*ISNUMBER(SEARCH("|"&amp;X56&amp;"|",'5_ACOMPANHAMENTO'!$AC$3:$AC$4922)))+((Y56&lt;&gt;"")*ISNUMBER(SEARCH("|"&amp;Y56&amp;"|",'5_ACOMPANHAMENTO'!$AC$3:$AC$4922)))+((Z56&lt;&gt;"")*ISNUMBER(SEARCH("|"&amp;Z56&amp;"|",'5_ACOMPANHAMENTO'!$AC$3:$AC$4922)))+((AA56&lt;&gt;"")*ISNUMBER(SEARCH("|"&amp;AA56&amp;"|",'5_ACOMPANHAMENTO'!$AC$3:$AC$4922)))+((AB56&lt;&gt;"")*ISNUMBER(SEARCH("|"&amp;AB56&amp;"|",'5_ACOMPANHAMENTO'!$AC$3:$AC$4922))))&gt;0)),'5_ACOMPANHAMENTO'!$J$3:$J$4922),0))</f>
        <v>0</v>
      </c>
      <c r="E56" s="4" t="str">
        <f t="shared" ca="1" si="0"/>
        <v>FINALIZADO</v>
      </c>
      <c r="F56" s="7">
        <f>IF(OR($B56="",$C56=""),"",IFERROR(SUMPRODUCT(--(('5_ACOMPANHAMENTO'!$AD$3:$AD$4922=TRIM($C56&amp;""))*('5_ACOMPANHAMENTO'!$AC$3:$AC$4922&lt;&gt;"")*((((I56&lt;&gt;"")*ISNUMBER(SEARCH("|"&amp;I56&amp;"|",'5_ACOMPANHAMENTO'!$AC$3:$AC$4922)))+((J56&lt;&gt;"")*ISNUMBER(SEARCH("|"&amp;J56&amp;"|",'5_ACOMPANHAMENTO'!$AC$3:$AC$4922)))+((K56&lt;&gt;"")*ISNUMBER(SEARCH("|"&amp;K56&amp;"|",'5_ACOMPANHAMENTO'!$AC$3:$AC$4922)))+((L56&lt;&gt;"")*ISNUMBER(SEARCH("|"&amp;L56&amp;"|",'5_ACOMPANHAMENTO'!$AC$3:$AC$4922)))+((M56&lt;&gt;"")*ISNUMBER(SEARCH("|"&amp;M56&amp;"|",'5_ACOMPANHAMENTO'!$AC$3:$AC$4922)))+((N56&lt;&gt;"")*ISNUMBER(SEARCH("|"&amp;N56&amp;"|",'5_ACOMPANHAMENTO'!$AC$3:$AC$4922)))+((O56&lt;&gt;"")*ISNUMBER(SEARCH("|"&amp;O56&amp;"|",'5_ACOMPANHAMENTO'!$AC$3:$AC$4922)))+((P56&lt;&gt;"")*ISNUMBER(SEARCH("|"&amp;P56&amp;"|",'5_ACOMPANHAMENTO'!$AC$3:$AC$4922)))+((Q56&lt;&gt;"")*ISNUMBER(SEARCH("|"&amp;Q56&amp;"|",'5_ACOMPANHAMENTO'!$AC$3:$AC$4922)))+((R56&lt;&gt;"")*ISNUMBER(SEARCH("|"&amp;R56&amp;"|",'5_ACOMPANHAMENTO'!$AC$3:$AC$4922)))+((S56&lt;&gt;"")*ISNUMBER(SEARCH("|"&amp;S56&amp;"|",'5_ACOMPANHAMENTO'!$AC$3:$AC$4922)))+((T56&lt;&gt;"")*ISNUMBER(SEARCH("|"&amp;T56&amp;"|",'5_ACOMPANHAMENTO'!$AC$3:$AC$4922)))+((U56&lt;&gt;"")*ISNUMBER(SEARCH("|"&amp;U56&amp;"|",'5_ACOMPANHAMENTO'!$AC$3:$AC$4922)))+((V56&lt;&gt;"")*ISNUMBER(SEARCH("|"&amp;V56&amp;"|",'5_ACOMPANHAMENTO'!$AC$3:$AC$4922)))+((W56&lt;&gt;"")*ISNUMBER(SEARCH("|"&amp;W56&amp;"|",'5_ACOMPANHAMENTO'!$AC$3:$AC$4922)))+((X56&lt;&gt;"")*ISNUMBER(SEARCH("|"&amp;X56&amp;"|",'5_ACOMPANHAMENTO'!$AC$3:$AC$4922)))+((Y56&lt;&gt;"")*ISNUMBER(SEARCH("|"&amp;Y56&amp;"|",'5_ACOMPANHAMENTO'!$AC$3:$AC$4922)))+((Z56&lt;&gt;"")*ISNUMBER(SEARCH("|"&amp;Z56&amp;"|",'5_ACOMPANHAMENTO'!$AC$3:$AC$4922)))+((AA56&lt;&gt;"")*ISNUMBER(SEARCH("|"&amp;AA56&amp;"|",'5_ACOMPANHAMENTO'!$AC$3:$AC$4922)))+((AB56&lt;&gt;"")*ISNUMBER(SEARCH("|"&amp;AB56&amp;"|",'5_ACOMPANHAMENTO'!$AC$3:$AC$4922))))&gt;0)),'5_ACOMPANHAMENTO'!$O$3:$O$4922),0))</f>
        <v>0</v>
      </c>
      <c r="G56" s="7">
        <f t="shared" si="1"/>
        <v>0</v>
      </c>
      <c r="H56" s="1" t="str">
        <f t="shared" si="2"/>
        <v>10163|CNC NESTING</v>
      </c>
      <c r="I56" s="1" t="str">
        <f t="shared" si="3"/>
        <v>10163</v>
      </c>
      <c r="J56" s="1" t="str">
        <f t="shared" si="4"/>
        <v/>
      </c>
      <c r="K56" s="1" t="str">
        <f t="shared" si="5"/>
        <v/>
      </c>
      <c r="L56" s="1" t="str">
        <f t="shared" si="6"/>
        <v/>
      </c>
      <c r="M56" s="1" t="str">
        <f t="shared" si="7"/>
        <v/>
      </c>
      <c r="N56" s="1" t="str">
        <f t="shared" si="8"/>
        <v/>
      </c>
      <c r="O56" s="1" t="str">
        <f t="shared" si="9"/>
        <v/>
      </c>
      <c r="P56" s="1" t="str">
        <f t="shared" si="10"/>
        <v/>
      </c>
      <c r="Q56" s="1" t="str">
        <f t="shared" si="11"/>
        <v/>
      </c>
      <c r="R56" s="1" t="str">
        <f t="shared" si="12"/>
        <v/>
      </c>
      <c r="S56" s="1" t="str">
        <f t="shared" si="13"/>
        <v/>
      </c>
      <c r="T56" s="1" t="str">
        <f t="shared" si="14"/>
        <v/>
      </c>
      <c r="U56" s="1" t="str">
        <f t="shared" si="15"/>
        <v/>
      </c>
      <c r="V56" s="1" t="str">
        <f t="shared" si="16"/>
        <v/>
      </c>
      <c r="W56" s="1" t="str">
        <f t="shared" si="17"/>
        <v/>
      </c>
      <c r="X56" s="1" t="str">
        <f t="shared" si="18"/>
        <v/>
      </c>
      <c r="Y56" s="1" t="str">
        <f t="shared" si="19"/>
        <v/>
      </c>
      <c r="Z56" s="1" t="str">
        <f t="shared" si="20"/>
        <v/>
      </c>
      <c r="AA56" s="1" t="str">
        <f t="shared" si="21"/>
        <v/>
      </c>
      <c r="AB56" s="1" t="str">
        <f t="shared" si="22"/>
        <v/>
      </c>
    </row>
    <row r="57" spans="1:28" ht="14.25" hidden="1" customHeight="1" x14ac:dyDescent="0.35">
      <c r="A57" s="4">
        <f>IF(OR($B57="",$C57=""),"",IFERROR(INDEX('5_ACOMPANHAMENTO'!$A$3:$A$4922,MATCH(1,INDEX(('5_ACOMPANHAMENTO'!$AD$3:$AD$4922=TRIM($C57&amp;""))*('5_ACOMPANHAMENTO'!$AC$3:$AC$4922&lt;&gt;"")*((((I57&lt;&gt;"")*ISNUMBER(SEARCH("|"&amp;I57&amp;"|",'5_ACOMPANHAMENTO'!$AC$3:$AC$4922)))+((J57&lt;&gt;"")*ISNUMBER(SEARCH("|"&amp;J57&amp;"|",'5_ACOMPANHAMENTO'!$AC$3:$AC$4922)))+((K57&lt;&gt;"")*ISNUMBER(SEARCH("|"&amp;K57&amp;"|",'5_ACOMPANHAMENTO'!$AC$3:$AC$4922)))+((L57&lt;&gt;"")*ISNUMBER(SEARCH("|"&amp;L57&amp;"|",'5_ACOMPANHAMENTO'!$AC$3:$AC$4922)))+((M57&lt;&gt;"")*ISNUMBER(SEARCH("|"&amp;M57&amp;"|",'5_ACOMPANHAMENTO'!$AC$3:$AC$4922)))+((N57&lt;&gt;"")*ISNUMBER(SEARCH("|"&amp;N57&amp;"|",'5_ACOMPANHAMENTO'!$AC$3:$AC$4922)))+((O57&lt;&gt;"")*ISNUMBER(SEARCH("|"&amp;O57&amp;"|",'5_ACOMPANHAMENTO'!$AC$3:$AC$4922)))+((P57&lt;&gt;"")*ISNUMBER(SEARCH("|"&amp;P57&amp;"|",'5_ACOMPANHAMENTO'!$AC$3:$AC$4922)))+((Q57&lt;&gt;"")*ISNUMBER(SEARCH("|"&amp;Q57&amp;"|",'5_ACOMPANHAMENTO'!$AC$3:$AC$4922)))+((R57&lt;&gt;"")*ISNUMBER(SEARCH("|"&amp;R57&amp;"|",'5_ACOMPANHAMENTO'!$AC$3:$AC$4922)))+((S57&lt;&gt;"")*ISNUMBER(SEARCH("|"&amp;S57&amp;"|",'5_ACOMPANHAMENTO'!$AC$3:$AC$4922)))+((T57&lt;&gt;"")*ISNUMBER(SEARCH("|"&amp;T57&amp;"|",'5_ACOMPANHAMENTO'!$AC$3:$AC$4922)))+((U57&lt;&gt;"")*ISNUMBER(SEARCH("|"&amp;U57&amp;"|",'5_ACOMPANHAMENTO'!$AC$3:$AC$4922)))+((V57&lt;&gt;"")*ISNUMBER(SEARCH("|"&amp;V57&amp;"|",'5_ACOMPANHAMENTO'!$AC$3:$AC$4922)))+((W57&lt;&gt;"")*ISNUMBER(SEARCH("|"&amp;W57&amp;"|",'5_ACOMPANHAMENTO'!$AC$3:$AC$4922)))+((X57&lt;&gt;"")*ISNUMBER(SEARCH("|"&amp;X57&amp;"|",'5_ACOMPANHAMENTO'!$AC$3:$AC$4922)))+((Y57&lt;&gt;"")*ISNUMBER(SEARCH("|"&amp;Y57&amp;"|",'5_ACOMPANHAMENTO'!$AC$3:$AC$4922)))+((Z57&lt;&gt;"")*ISNUMBER(SEARCH("|"&amp;Z57&amp;"|",'5_ACOMPANHAMENTO'!$AC$3:$AC$4922)))+((AA57&lt;&gt;"")*ISNUMBER(SEARCH("|"&amp;AA57&amp;"|",'5_ACOMPANHAMENTO'!$AC$3:$AC$4922)))+((AB57&lt;&gt;"")*ISNUMBER(SEARCH("|"&amp;AB57&amp;"|",'5_ACOMPANHAMENTO'!$AC$3:$AC$4922))))&gt;0),0),0)),""))</f>
        <v>46198</v>
      </c>
      <c r="B57" s="4">
        <v>10163</v>
      </c>
      <c r="C57" s="4" t="s">
        <v>43</v>
      </c>
      <c r="D57" s="4">
        <f>IF(OR($B57="",$C57=""),"",IFERROR(SUMPRODUCT(--(('5_ACOMPANHAMENTO'!$AD$3:$AD$4922=TRIM($C57&amp;""))*('5_ACOMPANHAMENTO'!$AC$3:$AC$4922&lt;&gt;"")*((((I57&lt;&gt;"")*ISNUMBER(SEARCH("|"&amp;I57&amp;"|",'5_ACOMPANHAMENTO'!$AC$3:$AC$4922)))+((J57&lt;&gt;"")*ISNUMBER(SEARCH("|"&amp;J57&amp;"|",'5_ACOMPANHAMENTO'!$AC$3:$AC$4922)))+((K57&lt;&gt;"")*ISNUMBER(SEARCH("|"&amp;K57&amp;"|",'5_ACOMPANHAMENTO'!$AC$3:$AC$4922)))+((L57&lt;&gt;"")*ISNUMBER(SEARCH("|"&amp;L57&amp;"|",'5_ACOMPANHAMENTO'!$AC$3:$AC$4922)))+((M57&lt;&gt;"")*ISNUMBER(SEARCH("|"&amp;M57&amp;"|",'5_ACOMPANHAMENTO'!$AC$3:$AC$4922)))+((N57&lt;&gt;"")*ISNUMBER(SEARCH("|"&amp;N57&amp;"|",'5_ACOMPANHAMENTO'!$AC$3:$AC$4922)))+((O57&lt;&gt;"")*ISNUMBER(SEARCH("|"&amp;O57&amp;"|",'5_ACOMPANHAMENTO'!$AC$3:$AC$4922)))+((P57&lt;&gt;"")*ISNUMBER(SEARCH("|"&amp;P57&amp;"|",'5_ACOMPANHAMENTO'!$AC$3:$AC$4922)))+((Q57&lt;&gt;"")*ISNUMBER(SEARCH("|"&amp;Q57&amp;"|",'5_ACOMPANHAMENTO'!$AC$3:$AC$4922)))+((R57&lt;&gt;"")*ISNUMBER(SEARCH("|"&amp;R57&amp;"|",'5_ACOMPANHAMENTO'!$AC$3:$AC$4922)))+((S57&lt;&gt;"")*ISNUMBER(SEARCH("|"&amp;S57&amp;"|",'5_ACOMPANHAMENTO'!$AC$3:$AC$4922)))+((T57&lt;&gt;"")*ISNUMBER(SEARCH("|"&amp;T57&amp;"|",'5_ACOMPANHAMENTO'!$AC$3:$AC$4922)))+((U57&lt;&gt;"")*ISNUMBER(SEARCH("|"&amp;U57&amp;"|",'5_ACOMPANHAMENTO'!$AC$3:$AC$4922)))+((V57&lt;&gt;"")*ISNUMBER(SEARCH("|"&amp;V57&amp;"|",'5_ACOMPANHAMENTO'!$AC$3:$AC$4922)))+((W57&lt;&gt;"")*ISNUMBER(SEARCH("|"&amp;W57&amp;"|",'5_ACOMPANHAMENTO'!$AC$3:$AC$4922)))+((X57&lt;&gt;"")*ISNUMBER(SEARCH("|"&amp;X57&amp;"|",'5_ACOMPANHAMENTO'!$AC$3:$AC$4922)))+((Y57&lt;&gt;"")*ISNUMBER(SEARCH("|"&amp;Y57&amp;"|",'5_ACOMPANHAMENTO'!$AC$3:$AC$4922)))+((Z57&lt;&gt;"")*ISNUMBER(SEARCH("|"&amp;Z57&amp;"|",'5_ACOMPANHAMENTO'!$AC$3:$AC$4922)))+((AA57&lt;&gt;"")*ISNUMBER(SEARCH("|"&amp;AA57&amp;"|",'5_ACOMPANHAMENTO'!$AC$3:$AC$4922)))+((AB57&lt;&gt;"")*ISNUMBER(SEARCH("|"&amp;AB57&amp;"|",'5_ACOMPANHAMENTO'!$AC$3:$AC$4922))))&gt;0)),'5_ACOMPANHAMENTO'!$J$3:$J$4922),0))</f>
        <v>208</v>
      </c>
      <c r="E57" s="4" t="str">
        <f t="shared" ca="1" si="0"/>
        <v>FINALIZADO</v>
      </c>
      <c r="F57" s="7">
        <f>IF(OR($B57="",$C57=""),"",IFERROR(SUMPRODUCT(--(('5_ACOMPANHAMENTO'!$AD$3:$AD$4922=TRIM($C57&amp;""))*('5_ACOMPANHAMENTO'!$AC$3:$AC$4922&lt;&gt;"")*((((I57&lt;&gt;"")*ISNUMBER(SEARCH("|"&amp;I57&amp;"|",'5_ACOMPANHAMENTO'!$AC$3:$AC$4922)))+((J57&lt;&gt;"")*ISNUMBER(SEARCH("|"&amp;J57&amp;"|",'5_ACOMPANHAMENTO'!$AC$3:$AC$4922)))+((K57&lt;&gt;"")*ISNUMBER(SEARCH("|"&amp;K57&amp;"|",'5_ACOMPANHAMENTO'!$AC$3:$AC$4922)))+((L57&lt;&gt;"")*ISNUMBER(SEARCH("|"&amp;L57&amp;"|",'5_ACOMPANHAMENTO'!$AC$3:$AC$4922)))+((M57&lt;&gt;"")*ISNUMBER(SEARCH("|"&amp;M57&amp;"|",'5_ACOMPANHAMENTO'!$AC$3:$AC$4922)))+((N57&lt;&gt;"")*ISNUMBER(SEARCH("|"&amp;N57&amp;"|",'5_ACOMPANHAMENTO'!$AC$3:$AC$4922)))+((O57&lt;&gt;"")*ISNUMBER(SEARCH("|"&amp;O57&amp;"|",'5_ACOMPANHAMENTO'!$AC$3:$AC$4922)))+((P57&lt;&gt;"")*ISNUMBER(SEARCH("|"&amp;P57&amp;"|",'5_ACOMPANHAMENTO'!$AC$3:$AC$4922)))+((Q57&lt;&gt;"")*ISNUMBER(SEARCH("|"&amp;Q57&amp;"|",'5_ACOMPANHAMENTO'!$AC$3:$AC$4922)))+((R57&lt;&gt;"")*ISNUMBER(SEARCH("|"&amp;R57&amp;"|",'5_ACOMPANHAMENTO'!$AC$3:$AC$4922)))+((S57&lt;&gt;"")*ISNUMBER(SEARCH("|"&amp;S57&amp;"|",'5_ACOMPANHAMENTO'!$AC$3:$AC$4922)))+((T57&lt;&gt;"")*ISNUMBER(SEARCH("|"&amp;T57&amp;"|",'5_ACOMPANHAMENTO'!$AC$3:$AC$4922)))+((U57&lt;&gt;"")*ISNUMBER(SEARCH("|"&amp;U57&amp;"|",'5_ACOMPANHAMENTO'!$AC$3:$AC$4922)))+((V57&lt;&gt;"")*ISNUMBER(SEARCH("|"&amp;V57&amp;"|",'5_ACOMPANHAMENTO'!$AC$3:$AC$4922)))+((W57&lt;&gt;"")*ISNUMBER(SEARCH("|"&amp;W57&amp;"|",'5_ACOMPANHAMENTO'!$AC$3:$AC$4922)))+((X57&lt;&gt;"")*ISNUMBER(SEARCH("|"&amp;X57&amp;"|",'5_ACOMPANHAMENTO'!$AC$3:$AC$4922)))+((Y57&lt;&gt;"")*ISNUMBER(SEARCH("|"&amp;Y57&amp;"|",'5_ACOMPANHAMENTO'!$AC$3:$AC$4922)))+((Z57&lt;&gt;"")*ISNUMBER(SEARCH("|"&amp;Z57&amp;"|",'5_ACOMPANHAMENTO'!$AC$3:$AC$4922)))+((AA57&lt;&gt;"")*ISNUMBER(SEARCH("|"&amp;AA57&amp;"|",'5_ACOMPANHAMENTO'!$AC$3:$AC$4922)))+((AB57&lt;&gt;"")*ISNUMBER(SEARCH("|"&amp;AB57&amp;"|",'5_ACOMPANHAMENTO'!$AC$3:$AC$4922))))&gt;0)),'5_ACOMPANHAMENTO'!$O$3:$O$4922),0))</f>
        <v>208</v>
      </c>
      <c r="G57" s="7">
        <f t="shared" si="1"/>
        <v>0</v>
      </c>
      <c r="H57" s="1" t="str">
        <f t="shared" si="2"/>
        <v>10163|COPIADORA</v>
      </c>
      <c r="I57" s="1" t="str">
        <f t="shared" si="3"/>
        <v>10163</v>
      </c>
      <c r="J57" s="1" t="str">
        <f t="shared" si="4"/>
        <v/>
      </c>
      <c r="K57" s="1" t="str">
        <f t="shared" si="5"/>
        <v/>
      </c>
      <c r="L57" s="1" t="str">
        <f t="shared" si="6"/>
        <v/>
      </c>
      <c r="M57" s="1" t="str">
        <f t="shared" si="7"/>
        <v/>
      </c>
      <c r="N57" s="1" t="str">
        <f t="shared" si="8"/>
        <v/>
      </c>
      <c r="O57" s="1" t="str">
        <f t="shared" si="9"/>
        <v/>
      </c>
      <c r="P57" s="1" t="str">
        <f t="shared" si="10"/>
        <v/>
      </c>
      <c r="Q57" s="1" t="str">
        <f t="shared" si="11"/>
        <v/>
      </c>
      <c r="R57" s="1" t="str">
        <f t="shared" si="12"/>
        <v/>
      </c>
      <c r="S57" s="1" t="str">
        <f t="shared" si="13"/>
        <v/>
      </c>
      <c r="T57" s="1" t="str">
        <f t="shared" si="14"/>
        <v/>
      </c>
      <c r="U57" s="1" t="str">
        <f t="shared" si="15"/>
        <v/>
      </c>
      <c r="V57" s="1" t="str">
        <f t="shared" si="16"/>
        <v/>
      </c>
      <c r="W57" s="1" t="str">
        <f t="shared" si="17"/>
        <v/>
      </c>
      <c r="X57" s="1" t="str">
        <f t="shared" si="18"/>
        <v/>
      </c>
      <c r="Y57" s="1" t="str">
        <f t="shared" si="19"/>
        <v/>
      </c>
      <c r="Z57" s="1" t="str">
        <f t="shared" si="20"/>
        <v/>
      </c>
      <c r="AA57" s="1" t="str">
        <f t="shared" si="21"/>
        <v/>
      </c>
      <c r="AB57" s="1" t="str">
        <f t="shared" si="22"/>
        <v/>
      </c>
    </row>
    <row r="58" spans="1:28" ht="14.25" hidden="1" customHeight="1" x14ac:dyDescent="0.35">
      <c r="A58" s="4">
        <f>IF(OR($B58="",$C58=""),"",IFERROR(INDEX('5_ACOMPANHAMENTO'!$A$3:$A$4922,MATCH(1,INDEX(('5_ACOMPANHAMENTO'!$AD$3:$AD$4922=TRIM($C58&amp;""))*('5_ACOMPANHAMENTO'!$AC$3:$AC$4922&lt;&gt;"")*((((I58&lt;&gt;"")*ISNUMBER(SEARCH("|"&amp;I58&amp;"|",'5_ACOMPANHAMENTO'!$AC$3:$AC$4922)))+((J58&lt;&gt;"")*ISNUMBER(SEARCH("|"&amp;J58&amp;"|",'5_ACOMPANHAMENTO'!$AC$3:$AC$4922)))+((K58&lt;&gt;"")*ISNUMBER(SEARCH("|"&amp;K58&amp;"|",'5_ACOMPANHAMENTO'!$AC$3:$AC$4922)))+((L58&lt;&gt;"")*ISNUMBER(SEARCH("|"&amp;L58&amp;"|",'5_ACOMPANHAMENTO'!$AC$3:$AC$4922)))+((M58&lt;&gt;"")*ISNUMBER(SEARCH("|"&amp;M58&amp;"|",'5_ACOMPANHAMENTO'!$AC$3:$AC$4922)))+((N58&lt;&gt;"")*ISNUMBER(SEARCH("|"&amp;N58&amp;"|",'5_ACOMPANHAMENTO'!$AC$3:$AC$4922)))+((O58&lt;&gt;"")*ISNUMBER(SEARCH("|"&amp;O58&amp;"|",'5_ACOMPANHAMENTO'!$AC$3:$AC$4922)))+((P58&lt;&gt;"")*ISNUMBER(SEARCH("|"&amp;P58&amp;"|",'5_ACOMPANHAMENTO'!$AC$3:$AC$4922)))+((Q58&lt;&gt;"")*ISNUMBER(SEARCH("|"&amp;Q58&amp;"|",'5_ACOMPANHAMENTO'!$AC$3:$AC$4922)))+((R58&lt;&gt;"")*ISNUMBER(SEARCH("|"&amp;R58&amp;"|",'5_ACOMPANHAMENTO'!$AC$3:$AC$4922)))+((S58&lt;&gt;"")*ISNUMBER(SEARCH("|"&amp;S58&amp;"|",'5_ACOMPANHAMENTO'!$AC$3:$AC$4922)))+((T58&lt;&gt;"")*ISNUMBER(SEARCH("|"&amp;T58&amp;"|",'5_ACOMPANHAMENTO'!$AC$3:$AC$4922)))+((U58&lt;&gt;"")*ISNUMBER(SEARCH("|"&amp;U58&amp;"|",'5_ACOMPANHAMENTO'!$AC$3:$AC$4922)))+((V58&lt;&gt;"")*ISNUMBER(SEARCH("|"&amp;V58&amp;"|",'5_ACOMPANHAMENTO'!$AC$3:$AC$4922)))+((W58&lt;&gt;"")*ISNUMBER(SEARCH("|"&amp;W58&amp;"|",'5_ACOMPANHAMENTO'!$AC$3:$AC$4922)))+((X58&lt;&gt;"")*ISNUMBER(SEARCH("|"&amp;X58&amp;"|",'5_ACOMPANHAMENTO'!$AC$3:$AC$4922)))+((Y58&lt;&gt;"")*ISNUMBER(SEARCH("|"&amp;Y58&amp;"|",'5_ACOMPANHAMENTO'!$AC$3:$AC$4922)))+((Z58&lt;&gt;"")*ISNUMBER(SEARCH("|"&amp;Z58&amp;"|",'5_ACOMPANHAMENTO'!$AC$3:$AC$4922)))+((AA58&lt;&gt;"")*ISNUMBER(SEARCH("|"&amp;AA58&amp;"|",'5_ACOMPANHAMENTO'!$AC$3:$AC$4922)))+((AB58&lt;&gt;"")*ISNUMBER(SEARCH("|"&amp;AB58&amp;"|",'5_ACOMPANHAMENTO'!$AC$3:$AC$4922))))&gt;0),0),0)),""))</f>
        <v>46198</v>
      </c>
      <c r="B58" s="4">
        <v>10163</v>
      </c>
      <c r="C58" s="4" t="s">
        <v>15</v>
      </c>
      <c r="D58" s="4">
        <f>IF(OR($B58="",$C58=""),"",IFERROR(SUMPRODUCT(--(('5_ACOMPANHAMENTO'!$AD$3:$AD$4922=TRIM($C58&amp;""))*('5_ACOMPANHAMENTO'!$AC$3:$AC$4922&lt;&gt;"")*((((I58&lt;&gt;"")*ISNUMBER(SEARCH("|"&amp;I58&amp;"|",'5_ACOMPANHAMENTO'!$AC$3:$AC$4922)))+((J58&lt;&gt;"")*ISNUMBER(SEARCH("|"&amp;J58&amp;"|",'5_ACOMPANHAMENTO'!$AC$3:$AC$4922)))+((K58&lt;&gt;"")*ISNUMBER(SEARCH("|"&amp;K58&amp;"|",'5_ACOMPANHAMENTO'!$AC$3:$AC$4922)))+((L58&lt;&gt;"")*ISNUMBER(SEARCH("|"&amp;L58&amp;"|",'5_ACOMPANHAMENTO'!$AC$3:$AC$4922)))+((M58&lt;&gt;"")*ISNUMBER(SEARCH("|"&amp;M58&amp;"|",'5_ACOMPANHAMENTO'!$AC$3:$AC$4922)))+((N58&lt;&gt;"")*ISNUMBER(SEARCH("|"&amp;N58&amp;"|",'5_ACOMPANHAMENTO'!$AC$3:$AC$4922)))+((O58&lt;&gt;"")*ISNUMBER(SEARCH("|"&amp;O58&amp;"|",'5_ACOMPANHAMENTO'!$AC$3:$AC$4922)))+((P58&lt;&gt;"")*ISNUMBER(SEARCH("|"&amp;P58&amp;"|",'5_ACOMPANHAMENTO'!$AC$3:$AC$4922)))+((Q58&lt;&gt;"")*ISNUMBER(SEARCH("|"&amp;Q58&amp;"|",'5_ACOMPANHAMENTO'!$AC$3:$AC$4922)))+((R58&lt;&gt;"")*ISNUMBER(SEARCH("|"&amp;R58&amp;"|",'5_ACOMPANHAMENTO'!$AC$3:$AC$4922)))+((S58&lt;&gt;"")*ISNUMBER(SEARCH("|"&amp;S58&amp;"|",'5_ACOMPANHAMENTO'!$AC$3:$AC$4922)))+((T58&lt;&gt;"")*ISNUMBER(SEARCH("|"&amp;T58&amp;"|",'5_ACOMPANHAMENTO'!$AC$3:$AC$4922)))+((U58&lt;&gt;"")*ISNUMBER(SEARCH("|"&amp;U58&amp;"|",'5_ACOMPANHAMENTO'!$AC$3:$AC$4922)))+((V58&lt;&gt;"")*ISNUMBER(SEARCH("|"&amp;V58&amp;"|",'5_ACOMPANHAMENTO'!$AC$3:$AC$4922)))+((W58&lt;&gt;"")*ISNUMBER(SEARCH("|"&amp;W58&amp;"|",'5_ACOMPANHAMENTO'!$AC$3:$AC$4922)))+((X58&lt;&gt;"")*ISNUMBER(SEARCH("|"&amp;X58&amp;"|",'5_ACOMPANHAMENTO'!$AC$3:$AC$4922)))+((Y58&lt;&gt;"")*ISNUMBER(SEARCH("|"&amp;Y58&amp;"|",'5_ACOMPANHAMENTO'!$AC$3:$AC$4922)))+((Z58&lt;&gt;"")*ISNUMBER(SEARCH("|"&amp;Z58&amp;"|",'5_ACOMPANHAMENTO'!$AC$3:$AC$4922)))+((AA58&lt;&gt;"")*ISNUMBER(SEARCH("|"&amp;AA58&amp;"|",'5_ACOMPANHAMENTO'!$AC$3:$AC$4922)))+((AB58&lt;&gt;"")*ISNUMBER(SEARCH("|"&amp;AB58&amp;"|",'5_ACOMPANHAMENTO'!$AC$3:$AC$4922))))&gt;0)),'5_ACOMPANHAMENTO'!$J$3:$J$4922),0))</f>
        <v>2880</v>
      </c>
      <c r="E58" s="4" t="str">
        <f t="shared" ca="1" si="0"/>
        <v>FINALIZADO</v>
      </c>
      <c r="F58" s="7">
        <f>IF(OR($B58="",$C58=""),"",IFERROR(SUMPRODUCT(--(('5_ACOMPANHAMENTO'!$AD$3:$AD$4922=TRIM($C58&amp;""))*('5_ACOMPANHAMENTO'!$AC$3:$AC$4922&lt;&gt;"")*((((I58&lt;&gt;"")*ISNUMBER(SEARCH("|"&amp;I58&amp;"|",'5_ACOMPANHAMENTO'!$AC$3:$AC$4922)))+((J58&lt;&gt;"")*ISNUMBER(SEARCH("|"&amp;J58&amp;"|",'5_ACOMPANHAMENTO'!$AC$3:$AC$4922)))+((K58&lt;&gt;"")*ISNUMBER(SEARCH("|"&amp;K58&amp;"|",'5_ACOMPANHAMENTO'!$AC$3:$AC$4922)))+((L58&lt;&gt;"")*ISNUMBER(SEARCH("|"&amp;L58&amp;"|",'5_ACOMPANHAMENTO'!$AC$3:$AC$4922)))+((M58&lt;&gt;"")*ISNUMBER(SEARCH("|"&amp;M58&amp;"|",'5_ACOMPANHAMENTO'!$AC$3:$AC$4922)))+((N58&lt;&gt;"")*ISNUMBER(SEARCH("|"&amp;N58&amp;"|",'5_ACOMPANHAMENTO'!$AC$3:$AC$4922)))+((O58&lt;&gt;"")*ISNUMBER(SEARCH("|"&amp;O58&amp;"|",'5_ACOMPANHAMENTO'!$AC$3:$AC$4922)))+((P58&lt;&gt;"")*ISNUMBER(SEARCH("|"&amp;P58&amp;"|",'5_ACOMPANHAMENTO'!$AC$3:$AC$4922)))+((Q58&lt;&gt;"")*ISNUMBER(SEARCH("|"&amp;Q58&amp;"|",'5_ACOMPANHAMENTO'!$AC$3:$AC$4922)))+((R58&lt;&gt;"")*ISNUMBER(SEARCH("|"&amp;R58&amp;"|",'5_ACOMPANHAMENTO'!$AC$3:$AC$4922)))+((S58&lt;&gt;"")*ISNUMBER(SEARCH("|"&amp;S58&amp;"|",'5_ACOMPANHAMENTO'!$AC$3:$AC$4922)))+((T58&lt;&gt;"")*ISNUMBER(SEARCH("|"&amp;T58&amp;"|",'5_ACOMPANHAMENTO'!$AC$3:$AC$4922)))+((U58&lt;&gt;"")*ISNUMBER(SEARCH("|"&amp;U58&amp;"|",'5_ACOMPANHAMENTO'!$AC$3:$AC$4922)))+((V58&lt;&gt;"")*ISNUMBER(SEARCH("|"&amp;V58&amp;"|",'5_ACOMPANHAMENTO'!$AC$3:$AC$4922)))+((W58&lt;&gt;"")*ISNUMBER(SEARCH("|"&amp;W58&amp;"|",'5_ACOMPANHAMENTO'!$AC$3:$AC$4922)))+((X58&lt;&gt;"")*ISNUMBER(SEARCH("|"&amp;X58&amp;"|",'5_ACOMPANHAMENTO'!$AC$3:$AC$4922)))+((Y58&lt;&gt;"")*ISNUMBER(SEARCH("|"&amp;Y58&amp;"|",'5_ACOMPANHAMENTO'!$AC$3:$AC$4922)))+((Z58&lt;&gt;"")*ISNUMBER(SEARCH("|"&amp;Z58&amp;"|",'5_ACOMPANHAMENTO'!$AC$3:$AC$4922)))+((AA58&lt;&gt;"")*ISNUMBER(SEARCH("|"&amp;AA58&amp;"|",'5_ACOMPANHAMENTO'!$AC$3:$AC$4922)))+((AB58&lt;&gt;"")*ISNUMBER(SEARCH("|"&amp;AB58&amp;"|",'5_ACOMPANHAMENTO'!$AC$3:$AC$4922))))&gt;0)),'5_ACOMPANHAMENTO'!$O$3:$O$4922),0))</f>
        <v>2880</v>
      </c>
      <c r="G58" s="7">
        <f t="shared" si="1"/>
        <v>0</v>
      </c>
      <c r="H58" s="1" t="str">
        <f t="shared" si="2"/>
        <v>10163|USINAGEM</v>
      </c>
      <c r="I58" s="1" t="str">
        <f t="shared" si="3"/>
        <v>10163</v>
      </c>
      <c r="J58" s="1" t="str">
        <f t="shared" si="4"/>
        <v/>
      </c>
      <c r="K58" s="1" t="str">
        <f t="shared" si="5"/>
        <v/>
      </c>
      <c r="L58" s="1" t="str">
        <f t="shared" si="6"/>
        <v/>
      </c>
      <c r="M58" s="1" t="str">
        <f t="shared" si="7"/>
        <v/>
      </c>
      <c r="N58" s="1" t="str">
        <f t="shared" si="8"/>
        <v/>
      </c>
      <c r="O58" s="1" t="str">
        <f t="shared" si="9"/>
        <v/>
      </c>
      <c r="P58" s="1" t="str">
        <f t="shared" si="10"/>
        <v/>
      </c>
      <c r="Q58" s="1" t="str">
        <f t="shared" si="11"/>
        <v/>
      </c>
      <c r="R58" s="1" t="str">
        <f t="shared" si="12"/>
        <v/>
      </c>
      <c r="S58" s="1" t="str">
        <f t="shared" si="13"/>
        <v/>
      </c>
      <c r="T58" s="1" t="str">
        <f t="shared" si="14"/>
        <v/>
      </c>
      <c r="U58" s="1" t="str">
        <f t="shared" si="15"/>
        <v/>
      </c>
      <c r="V58" s="1" t="str">
        <f t="shared" si="16"/>
        <v/>
      </c>
      <c r="W58" s="1" t="str">
        <f t="shared" si="17"/>
        <v/>
      </c>
      <c r="X58" s="1" t="str">
        <f t="shared" si="18"/>
        <v/>
      </c>
      <c r="Y58" s="1" t="str">
        <f t="shared" si="19"/>
        <v/>
      </c>
      <c r="Z58" s="1" t="str">
        <f t="shared" si="20"/>
        <v/>
      </c>
      <c r="AA58" s="1" t="str">
        <f t="shared" si="21"/>
        <v/>
      </c>
      <c r="AB58" s="1" t="str">
        <f t="shared" si="22"/>
        <v/>
      </c>
    </row>
    <row r="59" spans="1:28" ht="14.25" hidden="1" customHeight="1" x14ac:dyDescent="0.35">
      <c r="A59" s="4" t="str">
        <f>IF(OR($B59="",$C59=""),"",IFERROR(INDEX('5_ACOMPANHAMENTO'!$A$3:$A$4922,MATCH(1,INDEX(('5_ACOMPANHAMENTO'!$AD$3:$AD$4922=TRIM($C59&amp;""))*('5_ACOMPANHAMENTO'!$AC$3:$AC$4922&lt;&gt;"")*((((I59&lt;&gt;"")*ISNUMBER(SEARCH("|"&amp;I59&amp;"|",'5_ACOMPANHAMENTO'!$AC$3:$AC$4922)))+((J59&lt;&gt;"")*ISNUMBER(SEARCH("|"&amp;J59&amp;"|",'5_ACOMPANHAMENTO'!$AC$3:$AC$4922)))+((K59&lt;&gt;"")*ISNUMBER(SEARCH("|"&amp;K59&amp;"|",'5_ACOMPANHAMENTO'!$AC$3:$AC$4922)))+((L59&lt;&gt;"")*ISNUMBER(SEARCH("|"&amp;L59&amp;"|",'5_ACOMPANHAMENTO'!$AC$3:$AC$4922)))+((M59&lt;&gt;"")*ISNUMBER(SEARCH("|"&amp;M59&amp;"|",'5_ACOMPANHAMENTO'!$AC$3:$AC$4922)))+((N59&lt;&gt;"")*ISNUMBER(SEARCH("|"&amp;N59&amp;"|",'5_ACOMPANHAMENTO'!$AC$3:$AC$4922)))+((O59&lt;&gt;"")*ISNUMBER(SEARCH("|"&amp;O59&amp;"|",'5_ACOMPANHAMENTO'!$AC$3:$AC$4922)))+((P59&lt;&gt;"")*ISNUMBER(SEARCH("|"&amp;P59&amp;"|",'5_ACOMPANHAMENTO'!$AC$3:$AC$4922)))+((Q59&lt;&gt;"")*ISNUMBER(SEARCH("|"&amp;Q59&amp;"|",'5_ACOMPANHAMENTO'!$AC$3:$AC$4922)))+((R59&lt;&gt;"")*ISNUMBER(SEARCH("|"&amp;R59&amp;"|",'5_ACOMPANHAMENTO'!$AC$3:$AC$4922)))+((S59&lt;&gt;"")*ISNUMBER(SEARCH("|"&amp;S59&amp;"|",'5_ACOMPANHAMENTO'!$AC$3:$AC$4922)))+((T59&lt;&gt;"")*ISNUMBER(SEARCH("|"&amp;T59&amp;"|",'5_ACOMPANHAMENTO'!$AC$3:$AC$4922)))+((U59&lt;&gt;"")*ISNUMBER(SEARCH("|"&amp;U59&amp;"|",'5_ACOMPANHAMENTO'!$AC$3:$AC$4922)))+((V59&lt;&gt;"")*ISNUMBER(SEARCH("|"&amp;V59&amp;"|",'5_ACOMPANHAMENTO'!$AC$3:$AC$4922)))+((W59&lt;&gt;"")*ISNUMBER(SEARCH("|"&amp;W59&amp;"|",'5_ACOMPANHAMENTO'!$AC$3:$AC$4922)))+((X59&lt;&gt;"")*ISNUMBER(SEARCH("|"&amp;X59&amp;"|",'5_ACOMPANHAMENTO'!$AC$3:$AC$4922)))+((Y59&lt;&gt;"")*ISNUMBER(SEARCH("|"&amp;Y59&amp;"|",'5_ACOMPANHAMENTO'!$AC$3:$AC$4922)))+((Z59&lt;&gt;"")*ISNUMBER(SEARCH("|"&amp;Z59&amp;"|",'5_ACOMPANHAMENTO'!$AC$3:$AC$4922)))+((AA59&lt;&gt;"")*ISNUMBER(SEARCH("|"&amp;AA59&amp;"|",'5_ACOMPANHAMENTO'!$AC$3:$AC$4922)))+((AB59&lt;&gt;"")*ISNUMBER(SEARCH("|"&amp;AB59&amp;"|",'5_ACOMPANHAMENTO'!$AC$3:$AC$4922))))&gt;0),0),0)),""))</f>
        <v/>
      </c>
      <c r="B59" s="4">
        <v>10163</v>
      </c>
      <c r="C59" s="4" t="s">
        <v>51</v>
      </c>
      <c r="D59" s="4">
        <f>IF(OR($B59="",$C59=""),"",IFERROR(SUMPRODUCT(--(('5_ACOMPANHAMENTO'!$AD$3:$AD$4922=TRIM($C59&amp;""))*('5_ACOMPANHAMENTO'!$AC$3:$AC$4922&lt;&gt;"")*((((I59&lt;&gt;"")*ISNUMBER(SEARCH("|"&amp;I59&amp;"|",'5_ACOMPANHAMENTO'!$AC$3:$AC$4922)))+((J59&lt;&gt;"")*ISNUMBER(SEARCH("|"&amp;J59&amp;"|",'5_ACOMPANHAMENTO'!$AC$3:$AC$4922)))+((K59&lt;&gt;"")*ISNUMBER(SEARCH("|"&amp;K59&amp;"|",'5_ACOMPANHAMENTO'!$AC$3:$AC$4922)))+((L59&lt;&gt;"")*ISNUMBER(SEARCH("|"&amp;L59&amp;"|",'5_ACOMPANHAMENTO'!$AC$3:$AC$4922)))+((M59&lt;&gt;"")*ISNUMBER(SEARCH("|"&amp;M59&amp;"|",'5_ACOMPANHAMENTO'!$AC$3:$AC$4922)))+((N59&lt;&gt;"")*ISNUMBER(SEARCH("|"&amp;N59&amp;"|",'5_ACOMPANHAMENTO'!$AC$3:$AC$4922)))+((O59&lt;&gt;"")*ISNUMBER(SEARCH("|"&amp;O59&amp;"|",'5_ACOMPANHAMENTO'!$AC$3:$AC$4922)))+((P59&lt;&gt;"")*ISNUMBER(SEARCH("|"&amp;P59&amp;"|",'5_ACOMPANHAMENTO'!$AC$3:$AC$4922)))+((Q59&lt;&gt;"")*ISNUMBER(SEARCH("|"&amp;Q59&amp;"|",'5_ACOMPANHAMENTO'!$AC$3:$AC$4922)))+((R59&lt;&gt;"")*ISNUMBER(SEARCH("|"&amp;R59&amp;"|",'5_ACOMPANHAMENTO'!$AC$3:$AC$4922)))+((S59&lt;&gt;"")*ISNUMBER(SEARCH("|"&amp;S59&amp;"|",'5_ACOMPANHAMENTO'!$AC$3:$AC$4922)))+((T59&lt;&gt;"")*ISNUMBER(SEARCH("|"&amp;T59&amp;"|",'5_ACOMPANHAMENTO'!$AC$3:$AC$4922)))+((U59&lt;&gt;"")*ISNUMBER(SEARCH("|"&amp;U59&amp;"|",'5_ACOMPANHAMENTO'!$AC$3:$AC$4922)))+((V59&lt;&gt;"")*ISNUMBER(SEARCH("|"&amp;V59&amp;"|",'5_ACOMPANHAMENTO'!$AC$3:$AC$4922)))+((W59&lt;&gt;"")*ISNUMBER(SEARCH("|"&amp;W59&amp;"|",'5_ACOMPANHAMENTO'!$AC$3:$AC$4922)))+((X59&lt;&gt;"")*ISNUMBER(SEARCH("|"&amp;X59&amp;"|",'5_ACOMPANHAMENTO'!$AC$3:$AC$4922)))+((Y59&lt;&gt;"")*ISNUMBER(SEARCH("|"&amp;Y59&amp;"|",'5_ACOMPANHAMENTO'!$AC$3:$AC$4922)))+((Z59&lt;&gt;"")*ISNUMBER(SEARCH("|"&amp;Z59&amp;"|",'5_ACOMPANHAMENTO'!$AC$3:$AC$4922)))+((AA59&lt;&gt;"")*ISNUMBER(SEARCH("|"&amp;AA59&amp;"|",'5_ACOMPANHAMENTO'!$AC$3:$AC$4922)))+((AB59&lt;&gt;"")*ISNUMBER(SEARCH("|"&amp;AB59&amp;"|",'5_ACOMPANHAMENTO'!$AC$3:$AC$4922))))&gt;0)),'5_ACOMPANHAMENTO'!$J$3:$J$4922),0))</f>
        <v>0</v>
      </c>
      <c r="E59" s="4" t="str">
        <f t="shared" ca="1" si="0"/>
        <v>FINALIZADO</v>
      </c>
      <c r="F59" s="7">
        <f>IF(OR($B59="",$C59=""),"",IFERROR(SUMPRODUCT(--(('5_ACOMPANHAMENTO'!$AD$3:$AD$4922=TRIM($C59&amp;""))*('5_ACOMPANHAMENTO'!$AC$3:$AC$4922&lt;&gt;"")*((((I59&lt;&gt;"")*ISNUMBER(SEARCH("|"&amp;I59&amp;"|",'5_ACOMPANHAMENTO'!$AC$3:$AC$4922)))+((J59&lt;&gt;"")*ISNUMBER(SEARCH("|"&amp;J59&amp;"|",'5_ACOMPANHAMENTO'!$AC$3:$AC$4922)))+((K59&lt;&gt;"")*ISNUMBER(SEARCH("|"&amp;K59&amp;"|",'5_ACOMPANHAMENTO'!$AC$3:$AC$4922)))+((L59&lt;&gt;"")*ISNUMBER(SEARCH("|"&amp;L59&amp;"|",'5_ACOMPANHAMENTO'!$AC$3:$AC$4922)))+((M59&lt;&gt;"")*ISNUMBER(SEARCH("|"&amp;M59&amp;"|",'5_ACOMPANHAMENTO'!$AC$3:$AC$4922)))+((N59&lt;&gt;"")*ISNUMBER(SEARCH("|"&amp;N59&amp;"|",'5_ACOMPANHAMENTO'!$AC$3:$AC$4922)))+((O59&lt;&gt;"")*ISNUMBER(SEARCH("|"&amp;O59&amp;"|",'5_ACOMPANHAMENTO'!$AC$3:$AC$4922)))+((P59&lt;&gt;"")*ISNUMBER(SEARCH("|"&amp;P59&amp;"|",'5_ACOMPANHAMENTO'!$AC$3:$AC$4922)))+((Q59&lt;&gt;"")*ISNUMBER(SEARCH("|"&amp;Q59&amp;"|",'5_ACOMPANHAMENTO'!$AC$3:$AC$4922)))+((R59&lt;&gt;"")*ISNUMBER(SEARCH("|"&amp;R59&amp;"|",'5_ACOMPANHAMENTO'!$AC$3:$AC$4922)))+((S59&lt;&gt;"")*ISNUMBER(SEARCH("|"&amp;S59&amp;"|",'5_ACOMPANHAMENTO'!$AC$3:$AC$4922)))+((T59&lt;&gt;"")*ISNUMBER(SEARCH("|"&amp;T59&amp;"|",'5_ACOMPANHAMENTO'!$AC$3:$AC$4922)))+((U59&lt;&gt;"")*ISNUMBER(SEARCH("|"&amp;U59&amp;"|",'5_ACOMPANHAMENTO'!$AC$3:$AC$4922)))+((V59&lt;&gt;"")*ISNUMBER(SEARCH("|"&amp;V59&amp;"|",'5_ACOMPANHAMENTO'!$AC$3:$AC$4922)))+((W59&lt;&gt;"")*ISNUMBER(SEARCH("|"&amp;W59&amp;"|",'5_ACOMPANHAMENTO'!$AC$3:$AC$4922)))+((X59&lt;&gt;"")*ISNUMBER(SEARCH("|"&amp;X59&amp;"|",'5_ACOMPANHAMENTO'!$AC$3:$AC$4922)))+((Y59&lt;&gt;"")*ISNUMBER(SEARCH("|"&amp;Y59&amp;"|",'5_ACOMPANHAMENTO'!$AC$3:$AC$4922)))+((Z59&lt;&gt;"")*ISNUMBER(SEARCH("|"&amp;Z59&amp;"|",'5_ACOMPANHAMENTO'!$AC$3:$AC$4922)))+((AA59&lt;&gt;"")*ISNUMBER(SEARCH("|"&amp;AA59&amp;"|",'5_ACOMPANHAMENTO'!$AC$3:$AC$4922)))+((AB59&lt;&gt;"")*ISNUMBER(SEARCH("|"&amp;AB59&amp;"|",'5_ACOMPANHAMENTO'!$AC$3:$AC$4922))))&gt;0)),'5_ACOMPANHAMENTO'!$O$3:$O$4922),0))</f>
        <v>0</v>
      </c>
      <c r="G59" s="7">
        <f t="shared" si="1"/>
        <v>0</v>
      </c>
      <c r="H59" s="1" t="str">
        <f t="shared" si="2"/>
        <v>10163|MONTAGEM DE TAMPOS</v>
      </c>
      <c r="I59" s="1" t="str">
        <f t="shared" si="3"/>
        <v>10163</v>
      </c>
      <c r="J59" s="1" t="str">
        <f t="shared" si="4"/>
        <v/>
      </c>
      <c r="K59" s="1" t="str">
        <f t="shared" si="5"/>
        <v/>
      </c>
      <c r="L59" s="1" t="str">
        <f t="shared" si="6"/>
        <v/>
      </c>
      <c r="M59" s="1" t="str">
        <f t="shared" si="7"/>
        <v/>
      </c>
      <c r="N59" s="1" t="str">
        <f t="shared" si="8"/>
        <v/>
      </c>
      <c r="O59" s="1" t="str">
        <f t="shared" si="9"/>
        <v/>
      </c>
      <c r="P59" s="1" t="str">
        <f t="shared" si="10"/>
        <v/>
      </c>
      <c r="Q59" s="1" t="str">
        <f t="shared" si="11"/>
        <v/>
      </c>
      <c r="R59" s="1" t="str">
        <f t="shared" si="12"/>
        <v/>
      </c>
      <c r="S59" s="1" t="str">
        <f t="shared" si="13"/>
        <v/>
      </c>
      <c r="T59" s="1" t="str">
        <f t="shared" si="14"/>
        <v/>
      </c>
      <c r="U59" s="1" t="str">
        <f t="shared" si="15"/>
        <v/>
      </c>
      <c r="V59" s="1" t="str">
        <f t="shared" si="16"/>
        <v/>
      </c>
      <c r="W59" s="1" t="str">
        <f t="shared" si="17"/>
        <v/>
      </c>
      <c r="X59" s="1" t="str">
        <f t="shared" si="18"/>
        <v/>
      </c>
      <c r="Y59" s="1" t="str">
        <f t="shared" si="19"/>
        <v/>
      </c>
      <c r="Z59" s="1" t="str">
        <f t="shared" si="20"/>
        <v/>
      </c>
      <c r="AA59" s="1" t="str">
        <f t="shared" si="21"/>
        <v/>
      </c>
      <c r="AB59" s="1" t="str">
        <f t="shared" si="22"/>
        <v/>
      </c>
    </row>
    <row r="60" spans="1:28" ht="14.25" hidden="1" customHeight="1" x14ac:dyDescent="0.35">
      <c r="A60" s="4">
        <f>IF(OR($B60="",$C60=""),"",IFERROR(INDEX('5_ACOMPANHAMENTO'!$A$3:$A$4922,MATCH(1,INDEX(('5_ACOMPANHAMENTO'!$AD$3:$AD$4922=TRIM($C60&amp;""))*('5_ACOMPANHAMENTO'!$AC$3:$AC$4922&lt;&gt;"")*((((I60&lt;&gt;"")*ISNUMBER(SEARCH("|"&amp;I60&amp;"|",'5_ACOMPANHAMENTO'!$AC$3:$AC$4922)))+((J60&lt;&gt;"")*ISNUMBER(SEARCH("|"&amp;J60&amp;"|",'5_ACOMPANHAMENTO'!$AC$3:$AC$4922)))+((K60&lt;&gt;"")*ISNUMBER(SEARCH("|"&amp;K60&amp;"|",'5_ACOMPANHAMENTO'!$AC$3:$AC$4922)))+((L60&lt;&gt;"")*ISNUMBER(SEARCH("|"&amp;L60&amp;"|",'5_ACOMPANHAMENTO'!$AC$3:$AC$4922)))+((M60&lt;&gt;"")*ISNUMBER(SEARCH("|"&amp;M60&amp;"|",'5_ACOMPANHAMENTO'!$AC$3:$AC$4922)))+((N60&lt;&gt;"")*ISNUMBER(SEARCH("|"&amp;N60&amp;"|",'5_ACOMPANHAMENTO'!$AC$3:$AC$4922)))+((O60&lt;&gt;"")*ISNUMBER(SEARCH("|"&amp;O60&amp;"|",'5_ACOMPANHAMENTO'!$AC$3:$AC$4922)))+((P60&lt;&gt;"")*ISNUMBER(SEARCH("|"&amp;P60&amp;"|",'5_ACOMPANHAMENTO'!$AC$3:$AC$4922)))+((Q60&lt;&gt;"")*ISNUMBER(SEARCH("|"&amp;Q60&amp;"|",'5_ACOMPANHAMENTO'!$AC$3:$AC$4922)))+((R60&lt;&gt;"")*ISNUMBER(SEARCH("|"&amp;R60&amp;"|",'5_ACOMPANHAMENTO'!$AC$3:$AC$4922)))+((S60&lt;&gt;"")*ISNUMBER(SEARCH("|"&amp;S60&amp;"|",'5_ACOMPANHAMENTO'!$AC$3:$AC$4922)))+((T60&lt;&gt;"")*ISNUMBER(SEARCH("|"&amp;T60&amp;"|",'5_ACOMPANHAMENTO'!$AC$3:$AC$4922)))+((U60&lt;&gt;"")*ISNUMBER(SEARCH("|"&amp;U60&amp;"|",'5_ACOMPANHAMENTO'!$AC$3:$AC$4922)))+((V60&lt;&gt;"")*ISNUMBER(SEARCH("|"&amp;V60&amp;"|",'5_ACOMPANHAMENTO'!$AC$3:$AC$4922)))+((W60&lt;&gt;"")*ISNUMBER(SEARCH("|"&amp;W60&amp;"|",'5_ACOMPANHAMENTO'!$AC$3:$AC$4922)))+((X60&lt;&gt;"")*ISNUMBER(SEARCH("|"&amp;X60&amp;"|",'5_ACOMPANHAMENTO'!$AC$3:$AC$4922)))+((Y60&lt;&gt;"")*ISNUMBER(SEARCH("|"&amp;Y60&amp;"|",'5_ACOMPANHAMENTO'!$AC$3:$AC$4922)))+((Z60&lt;&gt;"")*ISNUMBER(SEARCH("|"&amp;Z60&amp;"|",'5_ACOMPANHAMENTO'!$AC$3:$AC$4922)))+((AA60&lt;&gt;"")*ISNUMBER(SEARCH("|"&amp;AA60&amp;"|",'5_ACOMPANHAMENTO'!$AC$3:$AC$4922)))+((AB60&lt;&gt;"")*ISNUMBER(SEARCH("|"&amp;AB60&amp;"|",'5_ACOMPANHAMENTO'!$AC$3:$AC$4922))))&gt;0),0),0)),""))</f>
        <v>46199</v>
      </c>
      <c r="B60" s="4">
        <v>10163</v>
      </c>
      <c r="C60" s="4" t="s">
        <v>40</v>
      </c>
      <c r="D60" s="4">
        <f>IF(OR($B60="",$C60=""),"",IFERROR(SUMPRODUCT(--(('5_ACOMPANHAMENTO'!$AD$3:$AD$4922=TRIM($C60&amp;""))*('5_ACOMPANHAMENTO'!$AC$3:$AC$4922&lt;&gt;"")*((((I60&lt;&gt;"")*ISNUMBER(SEARCH("|"&amp;I60&amp;"|",'5_ACOMPANHAMENTO'!$AC$3:$AC$4922)))+((J60&lt;&gt;"")*ISNUMBER(SEARCH("|"&amp;J60&amp;"|",'5_ACOMPANHAMENTO'!$AC$3:$AC$4922)))+((K60&lt;&gt;"")*ISNUMBER(SEARCH("|"&amp;K60&amp;"|",'5_ACOMPANHAMENTO'!$AC$3:$AC$4922)))+((L60&lt;&gt;"")*ISNUMBER(SEARCH("|"&amp;L60&amp;"|",'5_ACOMPANHAMENTO'!$AC$3:$AC$4922)))+((M60&lt;&gt;"")*ISNUMBER(SEARCH("|"&amp;M60&amp;"|",'5_ACOMPANHAMENTO'!$AC$3:$AC$4922)))+((N60&lt;&gt;"")*ISNUMBER(SEARCH("|"&amp;N60&amp;"|",'5_ACOMPANHAMENTO'!$AC$3:$AC$4922)))+((O60&lt;&gt;"")*ISNUMBER(SEARCH("|"&amp;O60&amp;"|",'5_ACOMPANHAMENTO'!$AC$3:$AC$4922)))+((P60&lt;&gt;"")*ISNUMBER(SEARCH("|"&amp;P60&amp;"|",'5_ACOMPANHAMENTO'!$AC$3:$AC$4922)))+((Q60&lt;&gt;"")*ISNUMBER(SEARCH("|"&amp;Q60&amp;"|",'5_ACOMPANHAMENTO'!$AC$3:$AC$4922)))+((R60&lt;&gt;"")*ISNUMBER(SEARCH("|"&amp;R60&amp;"|",'5_ACOMPANHAMENTO'!$AC$3:$AC$4922)))+((S60&lt;&gt;"")*ISNUMBER(SEARCH("|"&amp;S60&amp;"|",'5_ACOMPANHAMENTO'!$AC$3:$AC$4922)))+((T60&lt;&gt;"")*ISNUMBER(SEARCH("|"&amp;T60&amp;"|",'5_ACOMPANHAMENTO'!$AC$3:$AC$4922)))+((U60&lt;&gt;"")*ISNUMBER(SEARCH("|"&amp;U60&amp;"|",'5_ACOMPANHAMENTO'!$AC$3:$AC$4922)))+((V60&lt;&gt;"")*ISNUMBER(SEARCH("|"&amp;V60&amp;"|",'5_ACOMPANHAMENTO'!$AC$3:$AC$4922)))+((W60&lt;&gt;"")*ISNUMBER(SEARCH("|"&amp;W60&amp;"|",'5_ACOMPANHAMENTO'!$AC$3:$AC$4922)))+((X60&lt;&gt;"")*ISNUMBER(SEARCH("|"&amp;X60&amp;"|",'5_ACOMPANHAMENTO'!$AC$3:$AC$4922)))+((Y60&lt;&gt;"")*ISNUMBER(SEARCH("|"&amp;Y60&amp;"|",'5_ACOMPANHAMENTO'!$AC$3:$AC$4922)))+((Z60&lt;&gt;"")*ISNUMBER(SEARCH("|"&amp;Z60&amp;"|",'5_ACOMPANHAMENTO'!$AC$3:$AC$4922)))+((AA60&lt;&gt;"")*ISNUMBER(SEARCH("|"&amp;AA60&amp;"|",'5_ACOMPANHAMENTO'!$AC$3:$AC$4922)))+((AB60&lt;&gt;"")*ISNUMBER(SEARCH("|"&amp;AB60&amp;"|",'5_ACOMPANHAMENTO'!$AC$3:$AC$4922))))&gt;0)),'5_ACOMPANHAMENTO'!$J$3:$J$4922),0))</f>
        <v>1120</v>
      </c>
      <c r="E60" s="4" t="str">
        <f t="shared" ca="1" si="0"/>
        <v>FINALIZADO</v>
      </c>
      <c r="F60" s="7">
        <f>IF(OR($B60="",$C60=""),"",IFERROR(SUMPRODUCT(--(('5_ACOMPANHAMENTO'!$AD$3:$AD$4922=TRIM($C60&amp;""))*('5_ACOMPANHAMENTO'!$AC$3:$AC$4922&lt;&gt;"")*((((I60&lt;&gt;"")*ISNUMBER(SEARCH("|"&amp;I60&amp;"|",'5_ACOMPANHAMENTO'!$AC$3:$AC$4922)))+((J60&lt;&gt;"")*ISNUMBER(SEARCH("|"&amp;J60&amp;"|",'5_ACOMPANHAMENTO'!$AC$3:$AC$4922)))+((K60&lt;&gt;"")*ISNUMBER(SEARCH("|"&amp;K60&amp;"|",'5_ACOMPANHAMENTO'!$AC$3:$AC$4922)))+((L60&lt;&gt;"")*ISNUMBER(SEARCH("|"&amp;L60&amp;"|",'5_ACOMPANHAMENTO'!$AC$3:$AC$4922)))+((M60&lt;&gt;"")*ISNUMBER(SEARCH("|"&amp;M60&amp;"|",'5_ACOMPANHAMENTO'!$AC$3:$AC$4922)))+((N60&lt;&gt;"")*ISNUMBER(SEARCH("|"&amp;N60&amp;"|",'5_ACOMPANHAMENTO'!$AC$3:$AC$4922)))+((O60&lt;&gt;"")*ISNUMBER(SEARCH("|"&amp;O60&amp;"|",'5_ACOMPANHAMENTO'!$AC$3:$AC$4922)))+((P60&lt;&gt;"")*ISNUMBER(SEARCH("|"&amp;P60&amp;"|",'5_ACOMPANHAMENTO'!$AC$3:$AC$4922)))+((Q60&lt;&gt;"")*ISNUMBER(SEARCH("|"&amp;Q60&amp;"|",'5_ACOMPANHAMENTO'!$AC$3:$AC$4922)))+((R60&lt;&gt;"")*ISNUMBER(SEARCH("|"&amp;R60&amp;"|",'5_ACOMPANHAMENTO'!$AC$3:$AC$4922)))+((S60&lt;&gt;"")*ISNUMBER(SEARCH("|"&amp;S60&amp;"|",'5_ACOMPANHAMENTO'!$AC$3:$AC$4922)))+((T60&lt;&gt;"")*ISNUMBER(SEARCH("|"&amp;T60&amp;"|",'5_ACOMPANHAMENTO'!$AC$3:$AC$4922)))+((U60&lt;&gt;"")*ISNUMBER(SEARCH("|"&amp;U60&amp;"|",'5_ACOMPANHAMENTO'!$AC$3:$AC$4922)))+((V60&lt;&gt;"")*ISNUMBER(SEARCH("|"&amp;V60&amp;"|",'5_ACOMPANHAMENTO'!$AC$3:$AC$4922)))+((W60&lt;&gt;"")*ISNUMBER(SEARCH("|"&amp;W60&amp;"|",'5_ACOMPANHAMENTO'!$AC$3:$AC$4922)))+((X60&lt;&gt;"")*ISNUMBER(SEARCH("|"&amp;X60&amp;"|",'5_ACOMPANHAMENTO'!$AC$3:$AC$4922)))+((Y60&lt;&gt;"")*ISNUMBER(SEARCH("|"&amp;Y60&amp;"|",'5_ACOMPANHAMENTO'!$AC$3:$AC$4922)))+((Z60&lt;&gt;"")*ISNUMBER(SEARCH("|"&amp;Z60&amp;"|",'5_ACOMPANHAMENTO'!$AC$3:$AC$4922)))+((AA60&lt;&gt;"")*ISNUMBER(SEARCH("|"&amp;AA60&amp;"|",'5_ACOMPANHAMENTO'!$AC$3:$AC$4922)))+((AB60&lt;&gt;"")*ISNUMBER(SEARCH("|"&amp;AB60&amp;"|",'5_ACOMPANHAMENTO'!$AC$3:$AC$4922))))&gt;0)),'5_ACOMPANHAMENTO'!$O$3:$O$4922),0))</f>
        <v>1120</v>
      </c>
      <c r="G60" s="7">
        <f t="shared" si="1"/>
        <v>0</v>
      </c>
      <c r="H60" s="1" t="str">
        <f t="shared" si="2"/>
        <v>10163|PU</v>
      </c>
      <c r="I60" s="1" t="str">
        <f t="shared" si="3"/>
        <v>10163</v>
      </c>
      <c r="J60" s="1" t="str">
        <f t="shared" si="4"/>
        <v/>
      </c>
      <c r="K60" s="1" t="str">
        <f t="shared" si="5"/>
        <v/>
      </c>
      <c r="L60" s="1" t="str">
        <f t="shared" si="6"/>
        <v/>
      </c>
      <c r="M60" s="1" t="str">
        <f t="shared" si="7"/>
        <v/>
      </c>
      <c r="N60" s="1" t="str">
        <f t="shared" si="8"/>
        <v/>
      </c>
      <c r="O60" s="1" t="str">
        <f t="shared" si="9"/>
        <v/>
      </c>
      <c r="P60" s="1" t="str">
        <f t="shared" si="10"/>
        <v/>
      </c>
      <c r="Q60" s="1" t="str">
        <f t="shared" si="11"/>
        <v/>
      </c>
      <c r="R60" s="1" t="str">
        <f t="shared" si="12"/>
        <v/>
      </c>
      <c r="S60" s="1" t="str">
        <f t="shared" si="13"/>
        <v/>
      </c>
      <c r="T60" s="1" t="str">
        <f t="shared" si="14"/>
        <v/>
      </c>
      <c r="U60" s="1" t="str">
        <f t="shared" si="15"/>
        <v/>
      </c>
      <c r="V60" s="1" t="str">
        <f t="shared" si="16"/>
        <v/>
      </c>
      <c r="W60" s="1" t="str">
        <f t="shared" si="17"/>
        <v/>
      </c>
      <c r="X60" s="1" t="str">
        <f t="shared" si="18"/>
        <v/>
      </c>
      <c r="Y60" s="1" t="str">
        <f t="shared" si="19"/>
        <v/>
      </c>
      <c r="Z60" s="1" t="str">
        <f t="shared" si="20"/>
        <v/>
      </c>
      <c r="AA60" s="1" t="str">
        <f t="shared" si="21"/>
        <v/>
      </c>
      <c r="AB60" s="1" t="str">
        <f t="shared" si="22"/>
        <v/>
      </c>
    </row>
    <row r="61" spans="1:28" ht="14.25" hidden="1" customHeight="1" x14ac:dyDescent="0.35">
      <c r="A61" s="4">
        <f>IF(OR($B61="",$C61=""),"",IFERROR(INDEX('5_ACOMPANHAMENTO'!$A$3:$A$4922,MATCH(1,INDEX(('5_ACOMPANHAMENTO'!$AD$3:$AD$4922=TRIM($C61&amp;""))*('5_ACOMPANHAMENTO'!$AC$3:$AC$4922&lt;&gt;"")*((((I61&lt;&gt;"")*ISNUMBER(SEARCH("|"&amp;I61&amp;"|",'5_ACOMPANHAMENTO'!$AC$3:$AC$4922)))+((J61&lt;&gt;"")*ISNUMBER(SEARCH("|"&amp;J61&amp;"|",'5_ACOMPANHAMENTO'!$AC$3:$AC$4922)))+((K61&lt;&gt;"")*ISNUMBER(SEARCH("|"&amp;K61&amp;"|",'5_ACOMPANHAMENTO'!$AC$3:$AC$4922)))+((L61&lt;&gt;"")*ISNUMBER(SEARCH("|"&amp;L61&amp;"|",'5_ACOMPANHAMENTO'!$AC$3:$AC$4922)))+((M61&lt;&gt;"")*ISNUMBER(SEARCH("|"&amp;M61&amp;"|",'5_ACOMPANHAMENTO'!$AC$3:$AC$4922)))+((N61&lt;&gt;"")*ISNUMBER(SEARCH("|"&amp;N61&amp;"|",'5_ACOMPANHAMENTO'!$AC$3:$AC$4922)))+((O61&lt;&gt;"")*ISNUMBER(SEARCH("|"&amp;O61&amp;"|",'5_ACOMPANHAMENTO'!$AC$3:$AC$4922)))+((P61&lt;&gt;"")*ISNUMBER(SEARCH("|"&amp;P61&amp;"|",'5_ACOMPANHAMENTO'!$AC$3:$AC$4922)))+((Q61&lt;&gt;"")*ISNUMBER(SEARCH("|"&amp;Q61&amp;"|",'5_ACOMPANHAMENTO'!$AC$3:$AC$4922)))+((R61&lt;&gt;"")*ISNUMBER(SEARCH("|"&amp;R61&amp;"|",'5_ACOMPANHAMENTO'!$AC$3:$AC$4922)))+((S61&lt;&gt;"")*ISNUMBER(SEARCH("|"&amp;S61&amp;"|",'5_ACOMPANHAMENTO'!$AC$3:$AC$4922)))+((T61&lt;&gt;"")*ISNUMBER(SEARCH("|"&amp;T61&amp;"|",'5_ACOMPANHAMENTO'!$AC$3:$AC$4922)))+((U61&lt;&gt;"")*ISNUMBER(SEARCH("|"&amp;U61&amp;"|",'5_ACOMPANHAMENTO'!$AC$3:$AC$4922)))+((V61&lt;&gt;"")*ISNUMBER(SEARCH("|"&amp;V61&amp;"|",'5_ACOMPANHAMENTO'!$AC$3:$AC$4922)))+((W61&lt;&gt;"")*ISNUMBER(SEARCH("|"&amp;W61&amp;"|",'5_ACOMPANHAMENTO'!$AC$3:$AC$4922)))+((X61&lt;&gt;"")*ISNUMBER(SEARCH("|"&amp;X61&amp;"|",'5_ACOMPANHAMENTO'!$AC$3:$AC$4922)))+((Y61&lt;&gt;"")*ISNUMBER(SEARCH("|"&amp;Y61&amp;"|",'5_ACOMPANHAMENTO'!$AC$3:$AC$4922)))+((Z61&lt;&gt;"")*ISNUMBER(SEARCH("|"&amp;Z61&amp;"|",'5_ACOMPANHAMENTO'!$AC$3:$AC$4922)))+((AA61&lt;&gt;"")*ISNUMBER(SEARCH("|"&amp;AA61&amp;"|",'5_ACOMPANHAMENTO'!$AC$3:$AC$4922)))+((AB61&lt;&gt;"")*ISNUMBER(SEARCH("|"&amp;AB61&amp;"|",'5_ACOMPANHAMENTO'!$AC$3:$AC$4922))))&gt;0),0),0)),""))</f>
        <v>46198</v>
      </c>
      <c r="B61" s="4">
        <v>10163</v>
      </c>
      <c r="C61" s="4" t="s">
        <v>54</v>
      </c>
      <c r="D61" s="4">
        <f>IF(OR($B61="",$C61=""),"",IFERROR(SUMPRODUCT(--(('5_ACOMPANHAMENTO'!$AD$3:$AD$4922=TRIM($C61&amp;""))*('5_ACOMPANHAMENTO'!$AC$3:$AC$4922&lt;&gt;"")*((((I61&lt;&gt;"")*ISNUMBER(SEARCH("|"&amp;I61&amp;"|",'5_ACOMPANHAMENTO'!$AC$3:$AC$4922)))+((J61&lt;&gt;"")*ISNUMBER(SEARCH("|"&amp;J61&amp;"|",'5_ACOMPANHAMENTO'!$AC$3:$AC$4922)))+((K61&lt;&gt;"")*ISNUMBER(SEARCH("|"&amp;K61&amp;"|",'5_ACOMPANHAMENTO'!$AC$3:$AC$4922)))+((L61&lt;&gt;"")*ISNUMBER(SEARCH("|"&amp;L61&amp;"|",'5_ACOMPANHAMENTO'!$AC$3:$AC$4922)))+((M61&lt;&gt;"")*ISNUMBER(SEARCH("|"&amp;M61&amp;"|",'5_ACOMPANHAMENTO'!$AC$3:$AC$4922)))+((N61&lt;&gt;"")*ISNUMBER(SEARCH("|"&amp;N61&amp;"|",'5_ACOMPANHAMENTO'!$AC$3:$AC$4922)))+((O61&lt;&gt;"")*ISNUMBER(SEARCH("|"&amp;O61&amp;"|",'5_ACOMPANHAMENTO'!$AC$3:$AC$4922)))+((P61&lt;&gt;"")*ISNUMBER(SEARCH("|"&amp;P61&amp;"|",'5_ACOMPANHAMENTO'!$AC$3:$AC$4922)))+((Q61&lt;&gt;"")*ISNUMBER(SEARCH("|"&amp;Q61&amp;"|",'5_ACOMPANHAMENTO'!$AC$3:$AC$4922)))+((R61&lt;&gt;"")*ISNUMBER(SEARCH("|"&amp;R61&amp;"|",'5_ACOMPANHAMENTO'!$AC$3:$AC$4922)))+((S61&lt;&gt;"")*ISNUMBER(SEARCH("|"&amp;S61&amp;"|",'5_ACOMPANHAMENTO'!$AC$3:$AC$4922)))+((T61&lt;&gt;"")*ISNUMBER(SEARCH("|"&amp;T61&amp;"|",'5_ACOMPANHAMENTO'!$AC$3:$AC$4922)))+((U61&lt;&gt;"")*ISNUMBER(SEARCH("|"&amp;U61&amp;"|",'5_ACOMPANHAMENTO'!$AC$3:$AC$4922)))+((V61&lt;&gt;"")*ISNUMBER(SEARCH("|"&amp;V61&amp;"|",'5_ACOMPANHAMENTO'!$AC$3:$AC$4922)))+((W61&lt;&gt;"")*ISNUMBER(SEARCH("|"&amp;W61&amp;"|",'5_ACOMPANHAMENTO'!$AC$3:$AC$4922)))+((X61&lt;&gt;"")*ISNUMBER(SEARCH("|"&amp;X61&amp;"|",'5_ACOMPANHAMENTO'!$AC$3:$AC$4922)))+((Y61&lt;&gt;"")*ISNUMBER(SEARCH("|"&amp;Y61&amp;"|",'5_ACOMPANHAMENTO'!$AC$3:$AC$4922)))+((Z61&lt;&gt;"")*ISNUMBER(SEARCH("|"&amp;Z61&amp;"|",'5_ACOMPANHAMENTO'!$AC$3:$AC$4922)))+((AA61&lt;&gt;"")*ISNUMBER(SEARCH("|"&amp;AA61&amp;"|",'5_ACOMPANHAMENTO'!$AC$3:$AC$4922)))+((AB61&lt;&gt;"")*ISNUMBER(SEARCH("|"&amp;AB61&amp;"|",'5_ACOMPANHAMENTO'!$AC$3:$AC$4922))))&gt;0)),'5_ACOMPANHAMENTO'!$J$3:$J$4922),0))</f>
        <v>2475</v>
      </c>
      <c r="E61" s="4" t="str">
        <f t="shared" ca="1" si="0"/>
        <v>FINALIZADO</v>
      </c>
      <c r="F61" s="7">
        <f>IF(OR($B61="",$C61=""),"",IFERROR(SUMPRODUCT(--(('5_ACOMPANHAMENTO'!$AD$3:$AD$4922=TRIM($C61&amp;""))*('5_ACOMPANHAMENTO'!$AC$3:$AC$4922&lt;&gt;"")*((((I61&lt;&gt;"")*ISNUMBER(SEARCH("|"&amp;I61&amp;"|",'5_ACOMPANHAMENTO'!$AC$3:$AC$4922)))+((J61&lt;&gt;"")*ISNUMBER(SEARCH("|"&amp;J61&amp;"|",'5_ACOMPANHAMENTO'!$AC$3:$AC$4922)))+((K61&lt;&gt;"")*ISNUMBER(SEARCH("|"&amp;K61&amp;"|",'5_ACOMPANHAMENTO'!$AC$3:$AC$4922)))+((L61&lt;&gt;"")*ISNUMBER(SEARCH("|"&amp;L61&amp;"|",'5_ACOMPANHAMENTO'!$AC$3:$AC$4922)))+((M61&lt;&gt;"")*ISNUMBER(SEARCH("|"&amp;M61&amp;"|",'5_ACOMPANHAMENTO'!$AC$3:$AC$4922)))+((N61&lt;&gt;"")*ISNUMBER(SEARCH("|"&amp;N61&amp;"|",'5_ACOMPANHAMENTO'!$AC$3:$AC$4922)))+((O61&lt;&gt;"")*ISNUMBER(SEARCH("|"&amp;O61&amp;"|",'5_ACOMPANHAMENTO'!$AC$3:$AC$4922)))+((P61&lt;&gt;"")*ISNUMBER(SEARCH("|"&amp;P61&amp;"|",'5_ACOMPANHAMENTO'!$AC$3:$AC$4922)))+((Q61&lt;&gt;"")*ISNUMBER(SEARCH("|"&amp;Q61&amp;"|",'5_ACOMPANHAMENTO'!$AC$3:$AC$4922)))+((R61&lt;&gt;"")*ISNUMBER(SEARCH("|"&amp;R61&amp;"|",'5_ACOMPANHAMENTO'!$AC$3:$AC$4922)))+((S61&lt;&gt;"")*ISNUMBER(SEARCH("|"&amp;S61&amp;"|",'5_ACOMPANHAMENTO'!$AC$3:$AC$4922)))+((T61&lt;&gt;"")*ISNUMBER(SEARCH("|"&amp;T61&amp;"|",'5_ACOMPANHAMENTO'!$AC$3:$AC$4922)))+((U61&lt;&gt;"")*ISNUMBER(SEARCH("|"&amp;U61&amp;"|",'5_ACOMPANHAMENTO'!$AC$3:$AC$4922)))+((V61&lt;&gt;"")*ISNUMBER(SEARCH("|"&amp;V61&amp;"|",'5_ACOMPANHAMENTO'!$AC$3:$AC$4922)))+((W61&lt;&gt;"")*ISNUMBER(SEARCH("|"&amp;W61&amp;"|",'5_ACOMPANHAMENTO'!$AC$3:$AC$4922)))+((X61&lt;&gt;"")*ISNUMBER(SEARCH("|"&amp;X61&amp;"|",'5_ACOMPANHAMENTO'!$AC$3:$AC$4922)))+((Y61&lt;&gt;"")*ISNUMBER(SEARCH("|"&amp;Y61&amp;"|",'5_ACOMPANHAMENTO'!$AC$3:$AC$4922)))+((Z61&lt;&gt;"")*ISNUMBER(SEARCH("|"&amp;Z61&amp;"|",'5_ACOMPANHAMENTO'!$AC$3:$AC$4922)))+((AA61&lt;&gt;"")*ISNUMBER(SEARCH("|"&amp;AA61&amp;"|",'5_ACOMPANHAMENTO'!$AC$3:$AC$4922)))+((AB61&lt;&gt;"")*ISNUMBER(SEARCH("|"&amp;AB61&amp;"|",'5_ACOMPANHAMENTO'!$AC$3:$AC$4922))))&gt;0)),'5_ACOMPANHAMENTO'!$O$3:$O$4922),0))</f>
        <v>2475</v>
      </c>
      <c r="G61" s="7">
        <f t="shared" si="1"/>
        <v>0</v>
      </c>
      <c r="H61" s="1" t="str">
        <f t="shared" si="2"/>
        <v>10163|FURADEIRA 20</v>
      </c>
      <c r="I61" s="1" t="str">
        <f t="shared" si="3"/>
        <v>10163</v>
      </c>
      <c r="J61" s="1" t="str">
        <f t="shared" si="4"/>
        <v/>
      </c>
      <c r="K61" s="1" t="str">
        <f t="shared" si="5"/>
        <v/>
      </c>
      <c r="L61" s="1" t="str">
        <f t="shared" si="6"/>
        <v/>
      </c>
      <c r="M61" s="1" t="str">
        <f t="shared" si="7"/>
        <v/>
      </c>
      <c r="N61" s="1" t="str">
        <f t="shared" si="8"/>
        <v/>
      </c>
      <c r="O61" s="1" t="str">
        <f t="shared" si="9"/>
        <v/>
      </c>
      <c r="P61" s="1" t="str">
        <f t="shared" si="10"/>
        <v/>
      </c>
      <c r="Q61" s="1" t="str">
        <f t="shared" si="11"/>
        <v/>
      </c>
      <c r="R61" s="1" t="str">
        <f t="shared" si="12"/>
        <v/>
      </c>
      <c r="S61" s="1" t="str">
        <f t="shared" si="13"/>
        <v/>
      </c>
      <c r="T61" s="1" t="str">
        <f t="shared" si="14"/>
        <v/>
      </c>
      <c r="U61" s="1" t="str">
        <f t="shared" si="15"/>
        <v/>
      </c>
      <c r="V61" s="1" t="str">
        <f t="shared" si="16"/>
        <v/>
      </c>
      <c r="W61" s="1" t="str">
        <f t="shared" si="17"/>
        <v/>
      </c>
      <c r="X61" s="1" t="str">
        <f t="shared" si="18"/>
        <v/>
      </c>
      <c r="Y61" s="1" t="str">
        <f t="shared" si="19"/>
        <v/>
      </c>
      <c r="Z61" s="1" t="str">
        <f t="shared" si="20"/>
        <v/>
      </c>
      <c r="AA61" s="1" t="str">
        <f t="shared" si="21"/>
        <v/>
      </c>
      <c r="AB61" s="1" t="str">
        <f t="shared" si="22"/>
        <v/>
      </c>
    </row>
    <row r="62" spans="1:28" ht="14.25" hidden="1" customHeight="1" x14ac:dyDescent="0.35">
      <c r="A62" s="4">
        <f>IF(OR($B62="",$C62=""),"",IFERROR(INDEX('5_ACOMPANHAMENTO'!$A$3:$A$4922,MATCH(1,INDEX(('5_ACOMPANHAMENTO'!$AD$3:$AD$4922=TRIM($C62&amp;""))*('5_ACOMPANHAMENTO'!$AC$3:$AC$4922&lt;&gt;"")*((((I62&lt;&gt;"")*ISNUMBER(SEARCH("|"&amp;I62&amp;"|",'5_ACOMPANHAMENTO'!$AC$3:$AC$4922)))+((J62&lt;&gt;"")*ISNUMBER(SEARCH("|"&amp;J62&amp;"|",'5_ACOMPANHAMENTO'!$AC$3:$AC$4922)))+((K62&lt;&gt;"")*ISNUMBER(SEARCH("|"&amp;K62&amp;"|",'5_ACOMPANHAMENTO'!$AC$3:$AC$4922)))+((L62&lt;&gt;"")*ISNUMBER(SEARCH("|"&amp;L62&amp;"|",'5_ACOMPANHAMENTO'!$AC$3:$AC$4922)))+((M62&lt;&gt;"")*ISNUMBER(SEARCH("|"&amp;M62&amp;"|",'5_ACOMPANHAMENTO'!$AC$3:$AC$4922)))+((N62&lt;&gt;"")*ISNUMBER(SEARCH("|"&amp;N62&amp;"|",'5_ACOMPANHAMENTO'!$AC$3:$AC$4922)))+((O62&lt;&gt;"")*ISNUMBER(SEARCH("|"&amp;O62&amp;"|",'5_ACOMPANHAMENTO'!$AC$3:$AC$4922)))+((P62&lt;&gt;"")*ISNUMBER(SEARCH("|"&amp;P62&amp;"|",'5_ACOMPANHAMENTO'!$AC$3:$AC$4922)))+((Q62&lt;&gt;"")*ISNUMBER(SEARCH("|"&amp;Q62&amp;"|",'5_ACOMPANHAMENTO'!$AC$3:$AC$4922)))+((R62&lt;&gt;"")*ISNUMBER(SEARCH("|"&amp;R62&amp;"|",'5_ACOMPANHAMENTO'!$AC$3:$AC$4922)))+((S62&lt;&gt;"")*ISNUMBER(SEARCH("|"&amp;S62&amp;"|",'5_ACOMPANHAMENTO'!$AC$3:$AC$4922)))+((T62&lt;&gt;"")*ISNUMBER(SEARCH("|"&amp;T62&amp;"|",'5_ACOMPANHAMENTO'!$AC$3:$AC$4922)))+((U62&lt;&gt;"")*ISNUMBER(SEARCH("|"&amp;U62&amp;"|",'5_ACOMPANHAMENTO'!$AC$3:$AC$4922)))+((V62&lt;&gt;"")*ISNUMBER(SEARCH("|"&amp;V62&amp;"|",'5_ACOMPANHAMENTO'!$AC$3:$AC$4922)))+((W62&lt;&gt;"")*ISNUMBER(SEARCH("|"&amp;W62&amp;"|",'5_ACOMPANHAMENTO'!$AC$3:$AC$4922)))+((X62&lt;&gt;"")*ISNUMBER(SEARCH("|"&amp;X62&amp;"|",'5_ACOMPANHAMENTO'!$AC$3:$AC$4922)))+((Y62&lt;&gt;"")*ISNUMBER(SEARCH("|"&amp;Y62&amp;"|",'5_ACOMPANHAMENTO'!$AC$3:$AC$4922)))+((Z62&lt;&gt;"")*ISNUMBER(SEARCH("|"&amp;Z62&amp;"|",'5_ACOMPANHAMENTO'!$AC$3:$AC$4922)))+((AA62&lt;&gt;"")*ISNUMBER(SEARCH("|"&amp;AA62&amp;"|",'5_ACOMPANHAMENTO'!$AC$3:$AC$4922)))+((AB62&lt;&gt;"")*ISNUMBER(SEARCH("|"&amp;AB62&amp;"|",'5_ACOMPANHAMENTO'!$AC$3:$AC$4922))))&gt;0),0),0)),""))</f>
        <v>46198</v>
      </c>
      <c r="B62" s="4">
        <v>10163</v>
      </c>
      <c r="C62" s="4" t="s">
        <v>55</v>
      </c>
      <c r="D62" s="4">
        <f>IF(OR($B62="",$C62=""),"",IFERROR(SUMPRODUCT(--(('5_ACOMPANHAMENTO'!$AD$3:$AD$4922=TRIM($C62&amp;""))*('5_ACOMPANHAMENTO'!$AC$3:$AC$4922&lt;&gt;"")*((((I62&lt;&gt;"")*ISNUMBER(SEARCH("|"&amp;I62&amp;"|",'5_ACOMPANHAMENTO'!$AC$3:$AC$4922)))+((J62&lt;&gt;"")*ISNUMBER(SEARCH("|"&amp;J62&amp;"|",'5_ACOMPANHAMENTO'!$AC$3:$AC$4922)))+((K62&lt;&gt;"")*ISNUMBER(SEARCH("|"&amp;K62&amp;"|",'5_ACOMPANHAMENTO'!$AC$3:$AC$4922)))+((L62&lt;&gt;"")*ISNUMBER(SEARCH("|"&amp;L62&amp;"|",'5_ACOMPANHAMENTO'!$AC$3:$AC$4922)))+((M62&lt;&gt;"")*ISNUMBER(SEARCH("|"&amp;M62&amp;"|",'5_ACOMPANHAMENTO'!$AC$3:$AC$4922)))+((N62&lt;&gt;"")*ISNUMBER(SEARCH("|"&amp;N62&amp;"|",'5_ACOMPANHAMENTO'!$AC$3:$AC$4922)))+((O62&lt;&gt;"")*ISNUMBER(SEARCH("|"&amp;O62&amp;"|",'5_ACOMPANHAMENTO'!$AC$3:$AC$4922)))+((P62&lt;&gt;"")*ISNUMBER(SEARCH("|"&amp;P62&amp;"|",'5_ACOMPANHAMENTO'!$AC$3:$AC$4922)))+((Q62&lt;&gt;"")*ISNUMBER(SEARCH("|"&amp;Q62&amp;"|",'5_ACOMPANHAMENTO'!$AC$3:$AC$4922)))+((R62&lt;&gt;"")*ISNUMBER(SEARCH("|"&amp;R62&amp;"|",'5_ACOMPANHAMENTO'!$AC$3:$AC$4922)))+((S62&lt;&gt;"")*ISNUMBER(SEARCH("|"&amp;S62&amp;"|",'5_ACOMPANHAMENTO'!$AC$3:$AC$4922)))+((T62&lt;&gt;"")*ISNUMBER(SEARCH("|"&amp;T62&amp;"|",'5_ACOMPANHAMENTO'!$AC$3:$AC$4922)))+((U62&lt;&gt;"")*ISNUMBER(SEARCH("|"&amp;U62&amp;"|",'5_ACOMPANHAMENTO'!$AC$3:$AC$4922)))+((V62&lt;&gt;"")*ISNUMBER(SEARCH("|"&amp;V62&amp;"|",'5_ACOMPANHAMENTO'!$AC$3:$AC$4922)))+((W62&lt;&gt;"")*ISNUMBER(SEARCH("|"&amp;W62&amp;"|",'5_ACOMPANHAMENTO'!$AC$3:$AC$4922)))+((X62&lt;&gt;"")*ISNUMBER(SEARCH("|"&amp;X62&amp;"|",'5_ACOMPANHAMENTO'!$AC$3:$AC$4922)))+((Y62&lt;&gt;"")*ISNUMBER(SEARCH("|"&amp;Y62&amp;"|",'5_ACOMPANHAMENTO'!$AC$3:$AC$4922)))+((Z62&lt;&gt;"")*ISNUMBER(SEARCH("|"&amp;Z62&amp;"|",'5_ACOMPANHAMENTO'!$AC$3:$AC$4922)))+((AA62&lt;&gt;"")*ISNUMBER(SEARCH("|"&amp;AA62&amp;"|",'5_ACOMPANHAMENTO'!$AC$3:$AC$4922)))+((AB62&lt;&gt;"")*ISNUMBER(SEARCH("|"&amp;AB62&amp;"|",'5_ACOMPANHAMENTO'!$AC$3:$AC$4922))))&gt;0)),'5_ACOMPANHAMENTO'!$J$3:$J$4922),0))</f>
        <v>1720</v>
      </c>
      <c r="E62" s="4" t="str">
        <f t="shared" ca="1" si="0"/>
        <v>FINALIZADO</v>
      </c>
      <c r="F62" s="7">
        <f>IF(OR($B62="",$C62=""),"",IFERROR(SUMPRODUCT(--(('5_ACOMPANHAMENTO'!$AD$3:$AD$4922=TRIM($C62&amp;""))*('5_ACOMPANHAMENTO'!$AC$3:$AC$4922&lt;&gt;"")*((((I62&lt;&gt;"")*ISNUMBER(SEARCH("|"&amp;I62&amp;"|",'5_ACOMPANHAMENTO'!$AC$3:$AC$4922)))+((J62&lt;&gt;"")*ISNUMBER(SEARCH("|"&amp;J62&amp;"|",'5_ACOMPANHAMENTO'!$AC$3:$AC$4922)))+((K62&lt;&gt;"")*ISNUMBER(SEARCH("|"&amp;K62&amp;"|",'5_ACOMPANHAMENTO'!$AC$3:$AC$4922)))+((L62&lt;&gt;"")*ISNUMBER(SEARCH("|"&amp;L62&amp;"|",'5_ACOMPANHAMENTO'!$AC$3:$AC$4922)))+((M62&lt;&gt;"")*ISNUMBER(SEARCH("|"&amp;M62&amp;"|",'5_ACOMPANHAMENTO'!$AC$3:$AC$4922)))+((N62&lt;&gt;"")*ISNUMBER(SEARCH("|"&amp;N62&amp;"|",'5_ACOMPANHAMENTO'!$AC$3:$AC$4922)))+((O62&lt;&gt;"")*ISNUMBER(SEARCH("|"&amp;O62&amp;"|",'5_ACOMPANHAMENTO'!$AC$3:$AC$4922)))+((P62&lt;&gt;"")*ISNUMBER(SEARCH("|"&amp;P62&amp;"|",'5_ACOMPANHAMENTO'!$AC$3:$AC$4922)))+((Q62&lt;&gt;"")*ISNUMBER(SEARCH("|"&amp;Q62&amp;"|",'5_ACOMPANHAMENTO'!$AC$3:$AC$4922)))+((R62&lt;&gt;"")*ISNUMBER(SEARCH("|"&amp;R62&amp;"|",'5_ACOMPANHAMENTO'!$AC$3:$AC$4922)))+((S62&lt;&gt;"")*ISNUMBER(SEARCH("|"&amp;S62&amp;"|",'5_ACOMPANHAMENTO'!$AC$3:$AC$4922)))+((T62&lt;&gt;"")*ISNUMBER(SEARCH("|"&amp;T62&amp;"|",'5_ACOMPANHAMENTO'!$AC$3:$AC$4922)))+((U62&lt;&gt;"")*ISNUMBER(SEARCH("|"&amp;U62&amp;"|",'5_ACOMPANHAMENTO'!$AC$3:$AC$4922)))+((V62&lt;&gt;"")*ISNUMBER(SEARCH("|"&amp;V62&amp;"|",'5_ACOMPANHAMENTO'!$AC$3:$AC$4922)))+((W62&lt;&gt;"")*ISNUMBER(SEARCH("|"&amp;W62&amp;"|",'5_ACOMPANHAMENTO'!$AC$3:$AC$4922)))+((X62&lt;&gt;"")*ISNUMBER(SEARCH("|"&amp;X62&amp;"|",'5_ACOMPANHAMENTO'!$AC$3:$AC$4922)))+((Y62&lt;&gt;"")*ISNUMBER(SEARCH("|"&amp;Y62&amp;"|",'5_ACOMPANHAMENTO'!$AC$3:$AC$4922)))+((Z62&lt;&gt;"")*ISNUMBER(SEARCH("|"&amp;Z62&amp;"|",'5_ACOMPANHAMENTO'!$AC$3:$AC$4922)))+((AA62&lt;&gt;"")*ISNUMBER(SEARCH("|"&amp;AA62&amp;"|",'5_ACOMPANHAMENTO'!$AC$3:$AC$4922)))+((AB62&lt;&gt;"")*ISNUMBER(SEARCH("|"&amp;AB62&amp;"|",'5_ACOMPANHAMENTO'!$AC$3:$AC$4922))))&gt;0)),'5_ACOMPANHAMENTO'!$O$3:$O$4922),0))</f>
        <v>1720</v>
      </c>
      <c r="G62" s="7">
        <f t="shared" si="1"/>
        <v>0</v>
      </c>
      <c r="H62" s="1" t="str">
        <f t="shared" si="2"/>
        <v>10163|FURADEIRA 21</v>
      </c>
      <c r="I62" s="1" t="str">
        <f t="shared" si="3"/>
        <v>10163</v>
      </c>
      <c r="J62" s="1" t="str">
        <f t="shared" si="4"/>
        <v/>
      </c>
      <c r="K62" s="1" t="str">
        <f t="shared" si="5"/>
        <v/>
      </c>
      <c r="L62" s="1" t="str">
        <f t="shared" si="6"/>
        <v/>
      </c>
      <c r="M62" s="1" t="str">
        <f t="shared" si="7"/>
        <v/>
      </c>
      <c r="N62" s="1" t="str">
        <f t="shared" si="8"/>
        <v/>
      </c>
      <c r="O62" s="1" t="str">
        <f t="shared" si="9"/>
        <v/>
      </c>
      <c r="P62" s="1" t="str">
        <f t="shared" si="10"/>
        <v/>
      </c>
      <c r="Q62" s="1" t="str">
        <f t="shared" si="11"/>
        <v/>
      </c>
      <c r="R62" s="1" t="str">
        <f t="shared" si="12"/>
        <v/>
      </c>
      <c r="S62" s="1" t="str">
        <f t="shared" si="13"/>
        <v/>
      </c>
      <c r="T62" s="1" t="str">
        <f t="shared" si="14"/>
        <v/>
      </c>
      <c r="U62" s="1" t="str">
        <f t="shared" si="15"/>
        <v/>
      </c>
      <c r="V62" s="1" t="str">
        <f t="shared" si="16"/>
        <v/>
      </c>
      <c r="W62" s="1" t="str">
        <f t="shared" si="17"/>
        <v/>
      </c>
      <c r="X62" s="1" t="str">
        <f t="shared" si="18"/>
        <v/>
      </c>
      <c r="Y62" s="1" t="str">
        <f t="shared" si="19"/>
        <v/>
      </c>
      <c r="Z62" s="1" t="str">
        <f t="shared" si="20"/>
        <v/>
      </c>
      <c r="AA62" s="1" t="str">
        <f t="shared" si="21"/>
        <v/>
      </c>
      <c r="AB62" s="1" t="str">
        <f t="shared" si="22"/>
        <v/>
      </c>
    </row>
    <row r="63" spans="1:28" ht="14.25" hidden="1" customHeight="1" x14ac:dyDescent="0.35">
      <c r="A63" s="4">
        <f>IF(OR($B63="",$C63=""),"",IFERROR(INDEX('5_ACOMPANHAMENTO'!$A$3:$A$4922,MATCH(1,INDEX(('5_ACOMPANHAMENTO'!$AD$3:$AD$4922=TRIM($C63&amp;""))*('5_ACOMPANHAMENTO'!$AC$3:$AC$4922&lt;&gt;"")*((((I63&lt;&gt;"")*ISNUMBER(SEARCH("|"&amp;I63&amp;"|",'5_ACOMPANHAMENTO'!$AC$3:$AC$4922)))+((J63&lt;&gt;"")*ISNUMBER(SEARCH("|"&amp;J63&amp;"|",'5_ACOMPANHAMENTO'!$AC$3:$AC$4922)))+((K63&lt;&gt;"")*ISNUMBER(SEARCH("|"&amp;K63&amp;"|",'5_ACOMPANHAMENTO'!$AC$3:$AC$4922)))+((L63&lt;&gt;"")*ISNUMBER(SEARCH("|"&amp;L63&amp;"|",'5_ACOMPANHAMENTO'!$AC$3:$AC$4922)))+((M63&lt;&gt;"")*ISNUMBER(SEARCH("|"&amp;M63&amp;"|",'5_ACOMPANHAMENTO'!$AC$3:$AC$4922)))+((N63&lt;&gt;"")*ISNUMBER(SEARCH("|"&amp;N63&amp;"|",'5_ACOMPANHAMENTO'!$AC$3:$AC$4922)))+((O63&lt;&gt;"")*ISNUMBER(SEARCH("|"&amp;O63&amp;"|",'5_ACOMPANHAMENTO'!$AC$3:$AC$4922)))+((P63&lt;&gt;"")*ISNUMBER(SEARCH("|"&amp;P63&amp;"|",'5_ACOMPANHAMENTO'!$AC$3:$AC$4922)))+((Q63&lt;&gt;"")*ISNUMBER(SEARCH("|"&amp;Q63&amp;"|",'5_ACOMPANHAMENTO'!$AC$3:$AC$4922)))+((R63&lt;&gt;"")*ISNUMBER(SEARCH("|"&amp;R63&amp;"|",'5_ACOMPANHAMENTO'!$AC$3:$AC$4922)))+((S63&lt;&gt;"")*ISNUMBER(SEARCH("|"&amp;S63&amp;"|",'5_ACOMPANHAMENTO'!$AC$3:$AC$4922)))+((T63&lt;&gt;"")*ISNUMBER(SEARCH("|"&amp;T63&amp;"|",'5_ACOMPANHAMENTO'!$AC$3:$AC$4922)))+((U63&lt;&gt;"")*ISNUMBER(SEARCH("|"&amp;U63&amp;"|",'5_ACOMPANHAMENTO'!$AC$3:$AC$4922)))+((V63&lt;&gt;"")*ISNUMBER(SEARCH("|"&amp;V63&amp;"|",'5_ACOMPANHAMENTO'!$AC$3:$AC$4922)))+((W63&lt;&gt;"")*ISNUMBER(SEARCH("|"&amp;W63&amp;"|",'5_ACOMPANHAMENTO'!$AC$3:$AC$4922)))+((X63&lt;&gt;"")*ISNUMBER(SEARCH("|"&amp;X63&amp;"|",'5_ACOMPANHAMENTO'!$AC$3:$AC$4922)))+((Y63&lt;&gt;"")*ISNUMBER(SEARCH("|"&amp;Y63&amp;"|",'5_ACOMPANHAMENTO'!$AC$3:$AC$4922)))+((Z63&lt;&gt;"")*ISNUMBER(SEARCH("|"&amp;Z63&amp;"|",'5_ACOMPANHAMENTO'!$AC$3:$AC$4922)))+((AA63&lt;&gt;"")*ISNUMBER(SEARCH("|"&amp;AA63&amp;"|",'5_ACOMPANHAMENTO'!$AC$3:$AC$4922)))+((AB63&lt;&gt;"")*ISNUMBER(SEARCH("|"&amp;AB63&amp;"|",'5_ACOMPANHAMENTO'!$AC$3:$AC$4922))))&gt;0),0),0)),""))</f>
        <v>46198</v>
      </c>
      <c r="B63" s="4">
        <v>10163</v>
      </c>
      <c r="C63" s="4" t="s">
        <v>57</v>
      </c>
      <c r="D63" s="4">
        <f>IF(OR($B63="",$C63=""),"",IFERROR(SUMPRODUCT(--(('5_ACOMPANHAMENTO'!$AD$3:$AD$4922=TRIM($C63&amp;""))*('5_ACOMPANHAMENTO'!$AC$3:$AC$4922&lt;&gt;"")*((((I63&lt;&gt;"")*ISNUMBER(SEARCH("|"&amp;I63&amp;"|",'5_ACOMPANHAMENTO'!$AC$3:$AC$4922)))+((J63&lt;&gt;"")*ISNUMBER(SEARCH("|"&amp;J63&amp;"|",'5_ACOMPANHAMENTO'!$AC$3:$AC$4922)))+((K63&lt;&gt;"")*ISNUMBER(SEARCH("|"&amp;K63&amp;"|",'5_ACOMPANHAMENTO'!$AC$3:$AC$4922)))+((L63&lt;&gt;"")*ISNUMBER(SEARCH("|"&amp;L63&amp;"|",'5_ACOMPANHAMENTO'!$AC$3:$AC$4922)))+((M63&lt;&gt;"")*ISNUMBER(SEARCH("|"&amp;M63&amp;"|",'5_ACOMPANHAMENTO'!$AC$3:$AC$4922)))+((N63&lt;&gt;"")*ISNUMBER(SEARCH("|"&amp;N63&amp;"|",'5_ACOMPANHAMENTO'!$AC$3:$AC$4922)))+((O63&lt;&gt;"")*ISNUMBER(SEARCH("|"&amp;O63&amp;"|",'5_ACOMPANHAMENTO'!$AC$3:$AC$4922)))+((P63&lt;&gt;"")*ISNUMBER(SEARCH("|"&amp;P63&amp;"|",'5_ACOMPANHAMENTO'!$AC$3:$AC$4922)))+((Q63&lt;&gt;"")*ISNUMBER(SEARCH("|"&amp;Q63&amp;"|",'5_ACOMPANHAMENTO'!$AC$3:$AC$4922)))+((R63&lt;&gt;"")*ISNUMBER(SEARCH("|"&amp;R63&amp;"|",'5_ACOMPANHAMENTO'!$AC$3:$AC$4922)))+((S63&lt;&gt;"")*ISNUMBER(SEARCH("|"&amp;S63&amp;"|",'5_ACOMPANHAMENTO'!$AC$3:$AC$4922)))+((T63&lt;&gt;"")*ISNUMBER(SEARCH("|"&amp;T63&amp;"|",'5_ACOMPANHAMENTO'!$AC$3:$AC$4922)))+((U63&lt;&gt;"")*ISNUMBER(SEARCH("|"&amp;U63&amp;"|",'5_ACOMPANHAMENTO'!$AC$3:$AC$4922)))+((V63&lt;&gt;"")*ISNUMBER(SEARCH("|"&amp;V63&amp;"|",'5_ACOMPANHAMENTO'!$AC$3:$AC$4922)))+((W63&lt;&gt;"")*ISNUMBER(SEARCH("|"&amp;W63&amp;"|",'5_ACOMPANHAMENTO'!$AC$3:$AC$4922)))+((X63&lt;&gt;"")*ISNUMBER(SEARCH("|"&amp;X63&amp;"|",'5_ACOMPANHAMENTO'!$AC$3:$AC$4922)))+((Y63&lt;&gt;"")*ISNUMBER(SEARCH("|"&amp;Y63&amp;"|",'5_ACOMPANHAMENTO'!$AC$3:$AC$4922)))+((Z63&lt;&gt;"")*ISNUMBER(SEARCH("|"&amp;Z63&amp;"|",'5_ACOMPANHAMENTO'!$AC$3:$AC$4922)))+((AA63&lt;&gt;"")*ISNUMBER(SEARCH("|"&amp;AA63&amp;"|",'5_ACOMPANHAMENTO'!$AC$3:$AC$4922)))+((AB63&lt;&gt;"")*ISNUMBER(SEARCH("|"&amp;AB63&amp;"|",'5_ACOMPANHAMENTO'!$AC$3:$AC$4922))))&gt;0)),'5_ACOMPANHAMENTO'!$J$3:$J$4922),0))</f>
        <v>100</v>
      </c>
      <c r="E63" s="4" t="str">
        <f t="shared" ca="1" si="0"/>
        <v>FINALIZADO</v>
      </c>
      <c r="F63" s="7">
        <f>IF(OR($B63="",$C63=""),"",IFERROR(SUMPRODUCT(--(('5_ACOMPANHAMENTO'!$AD$3:$AD$4922=TRIM($C63&amp;""))*('5_ACOMPANHAMENTO'!$AC$3:$AC$4922&lt;&gt;"")*((((I63&lt;&gt;"")*ISNUMBER(SEARCH("|"&amp;I63&amp;"|",'5_ACOMPANHAMENTO'!$AC$3:$AC$4922)))+((J63&lt;&gt;"")*ISNUMBER(SEARCH("|"&amp;J63&amp;"|",'5_ACOMPANHAMENTO'!$AC$3:$AC$4922)))+((K63&lt;&gt;"")*ISNUMBER(SEARCH("|"&amp;K63&amp;"|",'5_ACOMPANHAMENTO'!$AC$3:$AC$4922)))+((L63&lt;&gt;"")*ISNUMBER(SEARCH("|"&amp;L63&amp;"|",'5_ACOMPANHAMENTO'!$AC$3:$AC$4922)))+((M63&lt;&gt;"")*ISNUMBER(SEARCH("|"&amp;M63&amp;"|",'5_ACOMPANHAMENTO'!$AC$3:$AC$4922)))+((N63&lt;&gt;"")*ISNUMBER(SEARCH("|"&amp;N63&amp;"|",'5_ACOMPANHAMENTO'!$AC$3:$AC$4922)))+((O63&lt;&gt;"")*ISNUMBER(SEARCH("|"&amp;O63&amp;"|",'5_ACOMPANHAMENTO'!$AC$3:$AC$4922)))+((P63&lt;&gt;"")*ISNUMBER(SEARCH("|"&amp;P63&amp;"|",'5_ACOMPANHAMENTO'!$AC$3:$AC$4922)))+((Q63&lt;&gt;"")*ISNUMBER(SEARCH("|"&amp;Q63&amp;"|",'5_ACOMPANHAMENTO'!$AC$3:$AC$4922)))+((R63&lt;&gt;"")*ISNUMBER(SEARCH("|"&amp;R63&amp;"|",'5_ACOMPANHAMENTO'!$AC$3:$AC$4922)))+((S63&lt;&gt;"")*ISNUMBER(SEARCH("|"&amp;S63&amp;"|",'5_ACOMPANHAMENTO'!$AC$3:$AC$4922)))+((T63&lt;&gt;"")*ISNUMBER(SEARCH("|"&amp;T63&amp;"|",'5_ACOMPANHAMENTO'!$AC$3:$AC$4922)))+((U63&lt;&gt;"")*ISNUMBER(SEARCH("|"&amp;U63&amp;"|",'5_ACOMPANHAMENTO'!$AC$3:$AC$4922)))+((V63&lt;&gt;"")*ISNUMBER(SEARCH("|"&amp;V63&amp;"|",'5_ACOMPANHAMENTO'!$AC$3:$AC$4922)))+((W63&lt;&gt;"")*ISNUMBER(SEARCH("|"&amp;W63&amp;"|",'5_ACOMPANHAMENTO'!$AC$3:$AC$4922)))+((X63&lt;&gt;"")*ISNUMBER(SEARCH("|"&amp;X63&amp;"|",'5_ACOMPANHAMENTO'!$AC$3:$AC$4922)))+((Y63&lt;&gt;"")*ISNUMBER(SEARCH("|"&amp;Y63&amp;"|",'5_ACOMPANHAMENTO'!$AC$3:$AC$4922)))+((Z63&lt;&gt;"")*ISNUMBER(SEARCH("|"&amp;Z63&amp;"|",'5_ACOMPANHAMENTO'!$AC$3:$AC$4922)))+((AA63&lt;&gt;"")*ISNUMBER(SEARCH("|"&amp;AA63&amp;"|",'5_ACOMPANHAMENTO'!$AC$3:$AC$4922)))+((AB63&lt;&gt;"")*ISNUMBER(SEARCH("|"&amp;AB63&amp;"|",'5_ACOMPANHAMENTO'!$AC$3:$AC$4922))))&gt;0)),'5_ACOMPANHAMENTO'!$O$3:$O$4922),0))</f>
        <v>100</v>
      </c>
      <c r="G63" s="7">
        <f t="shared" si="1"/>
        <v>0</v>
      </c>
      <c r="H63" s="1" t="str">
        <f t="shared" si="2"/>
        <v>10163|FURADEIRA 22</v>
      </c>
      <c r="I63" s="1" t="str">
        <f t="shared" si="3"/>
        <v>10163</v>
      </c>
      <c r="J63" s="1" t="str">
        <f t="shared" si="4"/>
        <v/>
      </c>
      <c r="K63" s="1" t="str">
        <f t="shared" si="5"/>
        <v/>
      </c>
      <c r="L63" s="1" t="str">
        <f t="shared" si="6"/>
        <v/>
      </c>
      <c r="M63" s="1" t="str">
        <f t="shared" si="7"/>
        <v/>
      </c>
      <c r="N63" s="1" t="str">
        <f t="shared" si="8"/>
        <v/>
      </c>
      <c r="O63" s="1" t="str">
        <f t="shared" si="9"/>
        <v/>
      </c>
      <c r="P63" s="1" t="str">
        <f t="shared" si="10"/>
        <v/>
      </c>
      <c r="Q63" s="1" t="str">
        <f t="shared" si="11"/>
        <v/>
      </c>
      <c r="R63" s="1" t="str">
        <f t="shared" si="12"/>
        <v/>
      </c>
      <c r="S63" s="1" t="str">
        <f t="shared" si="13"/>
        <v/>
      </c>
      <c r="T63" s="1" t="str">
        <f t="shared" si="14"/>
        <v/>
      </c>
      <c r="U63" s="1" t="str">
        <f t="shared" si="15"/>
        <v/>
      </c>
      <c r="V63" s="1" t="str">
        <f t="shared" si="16"/>
        <v/>
      </c>
      <c r="W63" s="1" t="str">
        <f t="shared" si="17"/>
        <v/>
      </c>
      <c r="X63" s="1" t="str">
        <f t="shared" si="18"/>
        <v/>
      </c>
      <c r="Y63" s="1" t="str">
        <f t="shared" si="19"/>
        <v/>
      </c>
      <c r="Z63" s="1" t="str">
        <f t="shared" si="20"/>
        <v/>
      </c>
      <c r="AA63" s="1" t="str">
        <f t="shared" si="21"/>
        <v/>
      </c>
      <c r="AB63" s="1" t="str">
        <f t="shared" si="22"/>
        <v/>
      </c>
    </row>
    <row r="64" spans="1:28" ht="14.25" hidden="1" customHeight="1" x14ac:dyDescent="0.35">
      <c r="A64" s="4">
        <f>IF(OR($B64="",$C64=""),"",IFERROR(INDEX('5_ACOMPANHAMENTO'!$A$3:$A$4922,MATCH(1,INDEX(('5_ACOMPANHAMENTO'!$AD$3:$AD$4922=TRIM($C64&amp;""))*('5_ACOMPANHAMENTO'!$AC$3:$AC$4922&lt;&gt;"")*((((I64&lt;&gt;"")*ISNUMBER(SEARCH("|"&amp;I64&amp;"|",'5_ACOMPANHAMENTO'!$AC$3:$AC$4922)))+((J64&lt;&gt;"")*ISNUMBER(SEARCH("|"&amp;J64&amp;"|",'5_ACOMPANHAMENTO'!$AC$3:$AC$4922)))+((K64&lt;&gt;"")*ISNUMBER(SEARCH("|"&amp;K64&amp;"|",'5_ACOMPANHAMENTO'!$AC$3:$AC$4922)))+((L64&lt;&gt;"")*ISNUMBER(SEARCH("|"&amp;L64&amp;"|",'5_ACOMPANHAMENTO'!$AC$3:$AC$4922)))+((M64&lt;&gt;"")*ISNUMBER(SEARCH("|"&amp;M64&amp;"|",'5_ACOMPANHAMENTO'!$AC$3:$AC$4922)))+((N64&lt;&gt;"")*ISNUMBER(SEARCH("|"&amp;N64&amp;"|",'5_ACOMPANHAMENTO'!$AC$3:$AC$4922)))+((O64&lt;&gt;"")*ISNUMBER(SEARCH("|"&amp;O64&amp;"|",'5_ACOMPANHAMENTO'!$AC$3:$AC$4922)))+((P64&lt;&gt;"")*ISNUMBER(SEARCH("|"&amp;P64&amp;"|",'5_ACOMPANHAMENTO'!$AC$3:$AC$4922)))+((Q64&lt;&gt;"")*ISNUMBER(SEARCH("|"&amp;Q64&amp;"|",'5_ACOMPANHAMENTO'!$AC$3:$AC$4922)))+((R64&lt;&gt;"")*ISNUMBER(SEARCH("|"&amp;R64&amp;"|",'5_ACOMPANHAMENTO'!$AC$3:$AC$4922)))+((S64&lt;&gt;"")*ISNUMBER(SEARCH("|"&amp;S64&amp;"|",'5_ACOMPANHAMENTO'!$AC$3:$AC$4922)))+((T64&lt;&gt;"")*ISNUMBER(SEARCH("|"&amp;T64&amp;"|",'5_ACOMPANHAMENTO'!$AC$3:$AC$4922)))+((U64&lt;&gt;"")*ISNUMBER(SEARCH("|"&amp;U64&amp;"|",'5_ACOMPANHAMENTO'!$AC$3:$AC$4922)))+((V64&lt;&gt;"")*ISNUMBER(SEARCH("|"&amp;V64&amp;"|",'5_ACOMPANHAMENTO'!$AC$3:$AC$4922)))+((W64&lt;&gt;"")*ISNUMBER(SEARCH("|"&amp;W64&amp;"|",'5_ACOMPANHAMENTO'!$AC$3:$AC$4922)))+((X64&lt;&gt;"")*ISNUMBER(SEARCH("|"&amp;X64&amp;"|",'5_ACOMPANHAMENTO'!$AC$3:$AC$4922)))+((Y64&lt;&gt;"")*ISNUMBER(SEARCH("|"&amp;Y64&amp;"|",'5_ACOMPANHAMENTO'!$AC$3:$AC$4922)))+((Z64&lt;&gt;"")*ISNUMBER(SEARCH("|"&amp;Z64&amp;"|",'5_ACOMPANHAMENTO'!$AC$3:$AC$4922)))+((AA64&lt;&gt;"")*ISNUMBER(SEARCH("|"&amp;AA64&amp;"|",'5_ACOMPANHAMENTO'!$AC$3:$AC$4922)))+((AB64&lt;&gt;"")*ISNUMBER(SEARCH("|"&amp;AB64&amp;"|",'5_ACOMPANHAMENTO'!$AC$3:$AC$4922))))&gt;0),0),0)),""))</f>
        <v>46198</v>
      </c>
      <c r="B64" s="4">
        <v>10163</v>
      </c>
      <c r="C64" s="4" t="s">
        <v>59</v>
      </c>
      <c r="D64" s="4">
        <f>IF(OR($B64="",$C64=""),"",IFERROR(SUMPRODUCT(--(('5_ACOMPANHAMENTO'!$AD$3:$AD$4922=TRIM($C64&amp;""))*('5_ACOMPANHAMENTO'!$AC$3:$AC$4922&lt;&gt;"")*((((I64&lt;&gt;"")*ISNUMBER(SEARCH("|"&amp;I64&amp;"|",'5_ACOMPANHAMENTO'!$AC$3:$AC$4922)))+((J64&lt;&gt;"")*ISNUMBER(SEARCH("|"&amp;J64&amp;"|",'5_ACOMPANHAMENTO'!$AC$3:$AC$4922)))+((K64&lt;&gt;"")*ISNUMBER(SEARCH("|"&amp;K64&amp;"|",'5_ACOMPANHAMENTO'!$AC$3:$AC$4922)))+((L64&lt;&gt;"")*ISNUMBER(SEARCH("|"&amp;L64&amp;"|",'5_ACOMPANHAMENTO'!$AC$3:$AC$4922)))+((M64&lt;&gt;"")*ISNUMBER(SEARCH("|"&amp;M64&amp;"|",'5_ACOMPANHAMENTO'!$AC$3:$AC$4922)))+((N64&lt;&gt;"")*ISNUMBER(SEARCH("|"&amp;N64&amp;"|",'5_ACOMPANHAMENTO'!$AC$3:$AC$4922)))+((O64&lt;&gt;"")*ISNUMBER(SEARCH("|"&amp;O64&amp;"|",'5_ACOMPANHAMENTO'!$AC$3:$AC$4922)))+((P64&lt;&gt;"")*ISNUMBER(SEARCH("|"&amp;P64&amp;"|",'5_ACOMPANHAMENTO'!$AC$3:$AC$4922)))+((Q64&lt;&gt;"")*ISNUMBER(SEARCH("|"&amp;Q64&amp;"|",'5_ACOMPANHAMENTO'!$AC$3:$AC$4922)))+((R64&lt;&gt;"")*ISNUMBER(SEARCH("|"&amp;R64&amp;"|",'5_ACOMPANHAMENTO'!$AC$3:$AC$4922)))+((S64&lt;&gt;"")*ISNUMBER(SEARCH("|"&amp;S64&amp;"|",'5_ACOMPANHAMENTO'!$AC$3:$AC$4922)))+((T64&lt;&gt;"")*ISNUMBER(SEARCH("|"&amp;T64&amp;"|",'5_ACOMPANHAMENTO'!$AC$3:$AC$4922)))+((U64&lt;&gt;"")*ISNUMBER(SEARCH("|"&amp;U64&amp;"|",'5_ACOMPANHAMENTO'!$AC$3:$AC$4922)))+((V64&lt;&gt;"")*ISNUMBER(SEARCH("|"&amp;V64&amp;"|",'5_ACOMPANHAMENTO'!$AC$3:$AC$4922)))+((W64&lt;&gt;"")*ISNUMBER(SEARCH("|"&amp;W64&amp;"|",'5_ACOMPANHAMENTO'!$AC$3:$AC$4922)))+((X64&lt;&gt;"")*ISNUMBER(SEARCH("|"&amp;X64&amp;"|",'5_ACOMPANHAMENTO'!$AC$3:$AC$4922)))+((Y64&lt;&gt;"")*ISNUMBER(SEARCH("|"&amp;Y64&amp;"|",'5_ACOMPANHAMENTO'!$AC$3:$AC$4922)))+((Z64&lt;&gt;"")*ISNUMBER(SEARCH("|"&amp;Z64&amp;"|",'5_ACOMPANHAMENTO'!$AC$3:$AC$4922)))+((AA64&lt;&gt;"")*ISNUMBER(SEARCH("|"&amp;AA64&amp;"|",'5_ACOMPANHAMENTO'!$AC$3:$AC$4922)))+((AB64&lt;&gt;"")*ISNUMBER(SEARCH("|"&amp;AB64&amp;"|",'5_ACOMPANHAMENTO'!$AC$3:$AC$4922))))&gt;0)),'5_ACOMPANHAMENTO'!$J$3:$J$4922),0))</f>
        <v>1900</v>
      </c>
      <c r="E64" s="4" t="str">
        <f t="shared" ca="1" si="0"/>
        <v>FINALIZADO</v>
      </c>
      <c r="F64" s="7">
        <f>IF(OR($B64="",$C64=""),"",IFERROR(SUMPRODUCT(--(('5_ACOMPANHAMENTO'!$AD$3:$AD$4922=TRIM($C64&amp;""))*('5_ACOMPANHAMENTO'!$AC$3:$AC$4922&lt;&gt;"")*((((I64&lt;&gt;"")*ISNUMBER(SEARCH("|"&amp;I64&amp;"|",'5_ACOMPANHAMENTO'!$AC$3:$AC$4922)))+((J64&lt;&gt;"")*ISNUMBER(SEARCH("|"&amp;J64&amp;"|",'5_ACOMPANHAMENTO'!$AC$3:$AC$4922)))+((K64&lt;&gt;"")*ISNUMBER(SEARCH("|"&amp;K64&amp;"|",'5_ACOMPANHAMENTO'!$AC$3:$AC$4922)))+((L64&lt;&gt;"")*ISNUMBER(SEARCH("|"&amp;L64&amp;"|",'5_ACOMPANHAMENTO'!$AC$3:$AC$4922)))+((M64&lt;&gt;"")*ISNUMBER(SEARCH("|"&amp;M64&amp;"|",'5_ACOMPANHAMENTO'!$AC$3:$AC$4922)))+((N64&lt;&gt;"")*ISNUMBER(SEARCH("|"&amp;N64&amp;"|",'5_ACOMPANHAMENTO'!$AC$3:$AC$4922)))+((O64&lt;&gt;"")*ISNUMBER(SEARCH("|"&amp;O64&amp;"|",'5_ACOMPANHAMENTO'!$AC$3:$AC$4922)))+((P64&lt;&gt;"")*ISNUMBER(SEARCH("|"&amp;P64&amp;"|",'5_ACOMPANHAMENTO'!$AC$3:$AC$4922)))+((Q64&lt;&gt;"")*ISNUMBER(SEARCH("|"&amp;Q64&amp;"|",'5_ACOMPANHAMENTO'!$AC$3:$AC$4922)))+((R64&lt;&gt;"")*ISNUMBER(SEARCH("|"&amp;R64&amp;"|",'5_ACOMPANHAMENTO'!$AC$3:$AC$4922)))+((S64&lt;&gt;"")*ISNUMBER(SEARCH("|"&amp;S64&amp;"|",'5_ACOMPANHAMENTO'!$AC$3:$AC$4922)))+((T64&lt;&gt;"")*ISNUMBER(SEARCH("|"&amp;T64&amp;"|",'5_ACOMPANHAMENTO'!$AC$3:$AC$4922)))+((U64&lt;&gt;"")*ISNUMBER(SEARCH("|"&amp;U64&amp;"|",'5_ACOMPANHAMENTO'!$AC$3:$AC$4922)))+((V64&lt;&gt;"")*ISNUMBER(SEARCH("|"&amp;V64&amp;"|",'5_ACOMPANHAMENTO'!$AC$3:$AC$4922)))+((W64&lt;&gt;"")*ISNUMBER(SEARCH("|"&amp;W64&amp;"|",'5_ACOMPANHAMENTO'!$AC$3:$AC$4922)))+((X64&lt;&gt;"")*ISNUMBER(SEARCH("|"&amp;X64&amp;"|",'5_ACOMPANHAMENTO'!$AC$3:$AC$4922)))+((Y64&lt;&gt;"")*ISNUMBER(SEARCH("|"&amp;Y64&amp;"|",'5_ACOMPANHAMENTO'!$AC$3:$AC$4922)))+((Z64&lt;&gt;"")*ISNUMBER(SEARCH("|"&amp;Z64&amp;"|",'5_ACOMPANHAMENTO'!$AC$3:$AC$4922)))+((AA64&lt;&gt;"")*ISNUMBER(SEARCH("|"&amp;AA64&amp;"|",'5_ACOMPANHAMENTO'!$AC$3:$AC$4922)))+((AB64&lt;&gt;"")*ISNUMBER(SEARCH("|"&amp;AB64&amp;"|",'5_ACOMPANHAMENTO'!$AC$3:$AC$4922))))&gt;0)),'5_ACOMPANHAMENTO'!$O$3:$O$4922),0))</f>
        <v>1900</v>
      </c>
      <c r="G64" s="7">
        <f t="shared" si="1"/>
        <v>0</v>
      </c>
      <c r="H64" s="1" t="str">
        <f t="shared" si="2"/>
        <v>10163|FURADEIRA 65</v>
      </c>
      <c r="I64" s="1" t="str">
        <f t="shared" si="3"/>
        <v>10163</v>
      </c>
      <c r="J64" s="1" t="str">
        <f t="shared" si="4"/>
        <v/>
      </c>
      <c r="K64" s="1" t="str">
        <f t="shared" si="5"/>
        <v/>
      </c>
      <c r="L64" s="1" t="str">
        <f t="shared" si="6"/>
        <v/>
      </c>
      <c r="M64" s="1" t="str">
        <f t="shared" si="7"/>
        <v/>
      </c>
      <c r="N64" s="1" t="str">
        <f t="shared" si="8"/>
        <v/>
      </c>
      <c r="O64" s="1" t="str">
        <f t="shared" si="9"/>
        <v/>
      </c>
      <c r="P64" s="1" t="str">
        <f t="shared" si="10"/>
        <v/>
      </c>
      <c r="Q64" s="1" t="str">
        <f t="shared" si="11"/>
        <v/>
      </c>
      <c r="R64" s="1" t="str">
        <f t="shared" si="12"/>
        <v/>
      </c>
      <c r="S64" s="1" t="str">
        <f t="shared" si="13"/>
        <v/>
      </c>
      <c r="T64" s="1" t="str">
        <f t="shared" si="14"/>
        <v/>
      </c>
      <c r="U64" s="1" t="str">
        <f t="shared" si="15"/>
        <v/>
      </c>
      <c r="V64" s="1" t="str">
        <f t="shared" si="16"/>
        <v/>
      </c>
      <c r="W64" s="1" t="str">
        <f t="shared" si="17"/>
        <v/>
      </c>
      <c r="X64" s="1" t="str">
        <f t="shared" si="18"/>
        <v/>
      </c>
      <c r="Y64" s="1" t="str">
        <f t="shared" si="19"/>
        <v/>
      </c>
      <c r="Z64" s="1" t="str">
        <f t="shared" si="20"/>
        <v/>
      </c>
      <c r="AA64" s="1" t="str">
        <f t="shared" si="21"/>
        <v/>
      </c>
      <c r="AB64" s="1" t="str">
        <f t="shared" si="22"/>
        <v/>
      </c>
    </row>
    <row r="65" spans="1:28" ht="14.25" hidden="1" customHeight="1" x14ac:dyDescent="0.35">
      <c r="A65" s="4">
        <f>IF(OR($B65="",$C65=""),"",IFERROR(INDEX('5_ACOMPANHAMENTO'!$A$3:$A$4922,MATCH(1,INDEX(('5_ACOMPANHAMENTO'!$AD$3:$AD$4922=TRIM($C65&amp;""))*('5_ACOMPANHAMENTO'!$AC$3:$AC$4922&lt;&gt;"")*((((I65&lt;&gt;"")*ISNUMBER(SEARCH("|"&amp;I65&amp;"|",'5_ACOMPANHAMENTO'!$AC$3:$AC$4922)))+((J65&lt;&gt;"")*ISNUMBER(SEARCH("|"&amp;J65&amp;"|",'5_ACOMPANHAMENTO'!$AC$3:$AC$4922)))+((K65&lt;&gt;"")*ISNUMBER(SEARCH("|"&amp;K65&amp;"|",'5_ACOMPANHAMENTO'!$AC$3:$AC$4922)))+((L65&lt;&gt;"")*ISNUMBER(SEARCH("|"&amp;L65&amp;"|",'5_ACOMPANHAMENTO'!$AC$3:$AC$4922)))+((M65&lt;&gt;"")*ISNUMBER(SEARCH("|"&amp;M65&amp;"|",'5_ACOMPANHAMENTO'!$AC$3:$AC$4922)))+((N65&lt;&gt;"")*ISNUMBER(SEARCH("|"&amp;N65&amp;"|",'5_ACOMPANHAMENTO'!$AC$3:$AC$4922)))+((O65&lt;&gt;"")*ISNUMBER(SEARCH("|"&amp;O65&amp;"|",'5_ACOMPANHAMENTO'!$AC$3:$AC$4922)))+((P65&lt;&gt;"")*ISNUMBER(SEARCH("|"&amp;P65&amp;"|",'5_ACOMPANHAMENTO'!$AC$3:$AC$4922)))+((Q65&lt;&gt;"")*ISNUMBER(SEARCH("|"&amp;Q65&amp;"|",'5_ACOMPANHAMENTO'!$AC$3:$AC$4922)))+((R65&lt;&gt;"")*ISNUMBER(SEARCH("|"&amp;R65&amp;"|",'5_ACOMPANHAMENTO'!$AC$3:$AC$4922)))+((S65&lt;&gt;"")*ISNUMBER(SEARCH("|"&amp;S65&amp;"|",'5_ACOMPANHAMENTO'!$AC$3:$AC$4922)))+((T65&lt;&gt;"")*ISNUMBER(SEARCH("|"&amp;T65&amp;"|",'5_ACOMPANHAMENTO'!$AC$3:$AC$4922)))+((U65&lt;&gt;"")*ISNUMBER(SEARCH("|"&amp;U65&amp;"|",'5_ACOMPANHAMENTO'!$AC$3:$AC$4922)))+((V65&lt;&gt;"")*ISNUMBER(SEARCH("|"&amp;V65&amp;"|",'5_ACOMPANHAMENTO'!$AC$3:$AC$4922)))+((W65&lt;&gt;"")*ISNUMBER(SEARCH("|"&amp;W65&amp;"|",'5_ACOMPANHAMENTO'!$AC$3:$AC$4922)))+((X65&lt;&gt;"")*ISNUMBER(SEARCH("|"&amp;X65&amp;"|",'5_ACOMPANHAMENTO'!$AC$3:$AC$4922)))+((Y65&lt;&gt;"")*ISNUMBER(SEARCH("|"&amp;Y65&amp;"|",'5_ACOMPANHAMENTO'!$AC$3:$AC$4922)))+((Z65&lt;&gt;"")*ISNUMBER(SEARCH("|"&amp;Z65&amp;"|",'5_ACOMPANHAMENTO'!$AC$3:$AC$4922)))+((AA65&lt;&gt;"")*ISNUMBER(SEARCH("|"&amp;AA65&amp;"|",'5_ACOMPANHAMENTO'!$AC$3:$AC$4922)))+((AB65&lt;&gt;"")*ISNUMBER(SEARCH("|"&amp;AB65&amp;"|",'5_ACOMPANHAMENTO'!$AC$3:$AC$4922))))&gt;0),0),0)),""))</f>
        <v>46199</v>
      </c>
      <c r="B65" s="4">
        <v>10163</v>
      </c>
      <c r="C65" s="4" t="s">
        <v>61</v>
      </c>
      <c r="D65" s="4">
        <f>IF(OR($B65="",$C65=""),"",IFERROR(SUMPRODUCT(--(('5_ACOMPANHAMENTO'!$AD$3:$AD$4922=TRIM($C65&amp;""))*('5_ACOMPANHAMENTO'!$AC$3:$AC$4922&lt;&gt;"")*((((I65&lt;&gt;"")*ISNUMBER(SEARCH("|"&amp;I65&amp;"|",'5_ACOMPANHAMENTO'!$AC$3:$AC$4922)))+((J65&lt;&gt;"")*ISNUMBER(SEARCH("|"&amp;J65&amp;"|",'5_ACOMPANHAMENTO'!$AC$3:$AC$4922)))+((K65&lt;&gt;"")*ISNUMBER(SEARCH("|"&amp;K65&amp;"|",'5_ACOMPANHAMENTO'!$AC$3:$AC$4922)))+((L65&lt;&gt;"")*ISNUMBER(SEARCH("|"&amp;L65&amp;"|",'5_ACOMPANHAMENTO'!$AC$3:$AC$4922)))+((M65&lt;&gt;"")*ISNUMBER(SEARCH("|"&amp;M65&amp;"|",'5_ACOMPANHAMENTO'!$AC$3:$AC$4922)))+((N65&lt;&gt;"")*ISNUMBER(SEARCH("|"&amp;N65&amp;"|",'5_ACOMPANHAMENTO'!$AC$3:$AC$4922)))+((O65&lt;&gt;"")*ISNUMBER(SEARCH("|"&amp;O65&amp;"|",'5_ACOMPANHAMENTO'!$AC$3:$AC$4922)))+((P65&lt;&gt;"")*ISNUMBER(SEARCH("|"&amp;P65&amp;"|",'5_ACOMPANHAMENTO'!$AC$3:$AC$4922)))+((Q65&lt;&gt;"")*ISNUMBER(SEARCH("|"&amp;Q65&amp;"|",'5_ACOMPANHAMENTO'!$AC$3:$AC$4922)))+((R65&lt;&gt;"")*ISNUMBER(SEARCH("|"&amp;R65&amp;"|",'5_ACOMPANHAMENTO'!$AC$3:$AC$4922)))+((S65&lt;&gt;"")*ISNUMBER(SEARCH("|"&amp;S65&amp;"|",'5_ACOMPANHAMENTO'!$AC$3:$AC$4922)))+((T65&lt;&gt;"")*ISNUMBER(SEARCH("|"&amp;T65&amp;"|",'5_ACOMPANHAMENTO'!$AC$3:$AC$4922)))+((U65&lt;&gt;"")*ISNUMBER(SEARCH("|"&amp;U65&amp;"|",'5_ACOMPANHAMENTO'!$AC$3:$AC$4922)))+((V65&lt;&gt;"")*ISNUMBER(SEARCH("|"&amp;V65&amp;"|",'5_ACOMPANHAMENTO'!$AC$3:$AC$4922)))+((W65&lt;&gt;"")*ISNUMBER(SEARCH("|"&amp;W65&amp;"|",'5_ACOMPANHAMENTO'!$AC$3:$AC$4922)))+((X65&lt;&gt;"")*ISNUMBER(SEARCH("|"&amp;X65&amp;"|",'5_ACOMPANHAMENTO'!$AC$3:$AC$4922)))+((Y65&lt;&gt;"")*ISNUMBER(SEARCH("|"&amp;Y65&amp;"|",'5_ACOMPANHAMENTO'!$AC$3:$AC$4922)))+((Z65&lt;&gt;"")*ISNUMBER(SEARCH("|"&amp;Z65&amp;"|",'5_ACOMPANHAMENTO'!$AC$3:$AC$4922)))+((AA65&lt;&gt;"")*ISNUMBER(SEARCH("|"&amp;AA65&amp;"|",'5_ACOMPANHAMENTO'!$AC$3:$AC$4922)))+((AB65&lt;&gt;"")*ISNUMBER(SEARCH("|"&amp;AB65&amp;"|",'5_ACOMPANHAMENTO'!$AC$3:$AC$4922))))&gt;0)),'5_ACOMPANHAMENTO'!$J$3:$J$4922),0))</f>
        <v>2690</v>
      </c>
      <c r="E65" s="4" t="str">
        <f t="shared" ca="1" si="0"/>
        <v>FINALIZADO</v>
      </c>
      <c r="F65" s="7">
        <f>IF(OR($B65="",$C65=""),"",IFERROR(SUMPRODUCT(--(('5_ACOMPANHAMENTO'!$AD$3:$AD$4922=TRIM($C65&amp;""))*('5_ACOMPANHAMENTO'!$AC$3:$AC$4922&lt;&gt;"")*((((I65&lt;&gt;"")*ISNUMBER(SEARCH("|"&amp;I65&amp;"|",'5_ACOMPANHAMENTO'!$AC$3:$AC$4922)))+((J65&lt;&gt;"")*ISNUMBER(SEARCH("|"&amp;J65&amp;"|",'5_ACOMPANHAMENTO'!$AC$3:$AC$4922)))+((K65&lt;&gt;"")*ISNUMBER(SEARCH("|"&amp;K65&amp;"|",'5_ACOMPANHAMENTO'!$AC$3:$AC$4922)))+((L65&lt;&gt;"")*ISNUMBER(SEARCH("|"&amp;L65&amp;"|",'5_ACOMPANHAMENTO'!$AC$3:$AC$4922)))+((M65&lt;&gt;"")*ISNUMBER(SEARCH("|"&amp;M65&amp;"|",'5_ACOMPANHAMENTO'!$AC$3:$AC$4922)))+((N65&lt;&gt;"")*ISNUMBER(SEARCH("|"&amp;N65&amp;"|",'5_ACOMPANHAMENTO'!$AC$3:$AC$4922)))+((O65&lt;&gt;"")*ISNUMBER(SEARCH("|"&amp;O65&amp;"|",'5_ACOMPANHAMENTO'!$AC$3:$AC$4922)))+((P65&lt;&gt;"")*ISNUMBER(SEARCH("|"&amp;P65&amp;"|",'5_ACOMPANHAMENTO'!$AC$3:$AC$4922)))+((Q65&lt;&gt;"")*ISNUMBER(SEARCH("|"&amp;Q65&amp;"|",'5_ACOMPANHAMENTO'!$AC$3:$AC$4922)))+((R65&lt;&gt;"")*ISNUMBER(SEARCH("|"&amp;R65&amp;"|",'5_ACOMPANHAMENTO'!$AC$3:$AC$4922)))+((S65&lt;&gt;"")*ISNUMBER(SEARCH("|"&amp;S65&amp;"|",'5_ACOMPANHAMENTO'!$AC$3:$AC$4922)))+((T65&lt;&gt;"")*ISNUMBER(SEARCH("|"&amp;T65&amp;"|",'5_ACOMPANHAMENTO'!$AC$3:$AC$4922)))+((U65&lt;&gt;"")*ISNUMBER(SEARCH("|"&amp;U65&amp;"|",'5_ACOMPANHAMENTO'!$AC$3:$AC$4922)))+((V65&lt;&gt;"")*ISNUMBER(SEARCH("|"&amp;V65&amp;"|",'5_ACOMPANHAMENTO'!$AC$3:$AC$4922)))+((W65&lt;&gt;"")*ISNUMBER(SEARCH("|"&amp;W65&amp;"|",'5_ACOMPANHAMENTO'!$AC$3:$AC$4922)))+((X65&lt;&gt;"")*ISNUMBER(SEARCH("|"&amp;X65&amp;"|",'5_ACOMPANHAMENTO'!$AC$3:$AC$4922)))+((Y65&lt;&gt;"")*ISNUMBER(SEARCH("|"&amp;Y65&amp;"|",'5_ACOMPANHAMENTO'!$AC$3:$AC$4922)))+((Z65&lt;&gt;"")*ISNUMBER(SEARCH("|"&amp;Z65&amp;"|",'5_ACOMPANHAMENTO'!$AC$3:$AC$4922)))+((AA65&lt;&gt;"")*ISNUMBER(SEARCH("|"&amp;AA65&amp;"|",'5_ACOMPANHAMENTO'!$AC$3:$AC$4922)))+((AB65&lt;&gt;"")*ISNUMBER(SEARCH("|"&amp;AB65&amp;"|",'5_ACOMPANHAMENTO'!$AC$3:$AC$4922))))&gt;0)),'5_ACOMPANHAMENTO'!$O$3:$O$4922),0))</f>
        <v>2690</v>
      </c>
      <c r="G65" s="7">
        <f t="shared" si="1"/>
        <v>0</v>
      </c>
      <c r="H65" s="1" t="str">
        <f t="shared" si="2"/>
        <v>10163|COLADEIRA 23</v>
      </c>
      <c r="I65" s="1" t="str">
        <f t="shared" si="3"/>
        <v>10163</v>
      </c>
      <c r="J65" s="1" t="str">
        <f t="shared" si="4"/>
        <v/>
      </c>
      <c r="K65" s="1" t="str">
        <f t="shared" si="5"/>
        <v/>
      </c>
      <c r="L65" s="1" t="str">
        <f t="shared" si="6"/>
        <v/>
      </c>
      <c r="M65" s="1" t="str">
        <f t="shared" si="7"/>
        <v/>
      </c>
      <c r="N65" s="1" t="str">
        <f t="shared" si="8"/>
        <v/>
      </c>
      <c r="O65" s="1" t="str">
        <f t="shared" si="9"/>
        <v/>
      </c>
      <c r="P65" s="1" t="str">
        <f t="shared" si="10"/>
        <v/>
      </c>
      <c r="Q65" s="1" t="str">
        <f t="shared" si="11"/>
        <v/>
      </c>
      <c r="R65" s="1" t="str">
        <f t="shared" si="12"/>
        <v/>
      </c>
      <c r="S65" s="1" t="str">
        <f t="shared" si="13"/>
        <v/>
      </c>
      <c r="T65" s="1" t="str">
        <f t="shared" si="14"/>
        <v/>
      </c>
      <c r="U65" s="1" t="str">
        <f t="shared" si="15"/>
        <v/>
      </c>
      <c r="V65" s="1" t="str">
        <f t="shared" si="16"/>
        <v/>
      </c>
      <c r="W65" s="1" t="str">
        <f t="shared" si="17"/>
        <v/>
      </c>
      <c r="X65" s="1" t="str">
        <f t="shared" si="18"/>
        <v/>
      </c>
      <c r="Y65" s="1" t="str">
        <f t="shared" si="19"/>
        <v/>
      </c>
      <c r="Z65" s="1" t="str">
        <f t="shared" si="20"/>
        <v/>
      </c>
      <c r="AA65" s="1" t="str">
        <f t="shared" si="21"/>
        <v/>
      </c>
      <c r="AB65" s="1" t="str">
        <f t="shared" si="22"/>
        <v/>
      </c>
    </row>
    <row r="66" spans="1:28" ht="14.25" hidden="1" customHeight="1" x14ac:dyDescent="0.35">
      <c r="A66" s="4" t="str">
        <f>IF(OR($B66="",$C66=""),"",IFERROR(INDEX('5_ACOMPANHAMENTO'!$A$3:$A$4922,MATCH(1,INDEX(('5_ACOMPANHAMENTO'!$AD$3:$AD$4922=TRIM($C66&amp;""))*('5_ACOMPANHAMENTO'!$AC$3:$AC$4922&lt;&gt;"")*((((I66&lt;&gt;"")*ISNUMBER(SEARCH("|"&amp;I66&amp;"|",'5_ACOMPANHAMENTO'!$AC$3:$AC$4922)))+((J66&lt;&gt;"")*ISNUMBER(SEARCH("|"&amp;J66&amp;"|",'5_ACOMPANHAMENTO'!$AC$3:$AC$4922)))+((K66&lt;&gt;"")*ISNUMBER(SEARCH("|"&amp;K66&amp;"|",'5_ACOMPANHAMENTO'!$AC$3:$AC$4922)))+((L66&lt;&gt;"")*ISNUMBER(SEARCH("|"&amp;L66&amp;"|",'5_ACOMPANHAMENTO'!$AC$3:$AC$4922)))+((M66&lt;&gt;"")*ISNUMBER(SEARCH("|"&amp;M66&amp;"|",'5_ACOMPANHAMENTO'!$AC$3:$AC$4922)))+((N66&lt;&gt;"")*ISNUMBER(SEARCH("|"&amp;N66&amp;"|",'5_ACOMPANHAMENTO'!$AC$3:$AC$4922)))+((O66&lt;&gt;"")*ISNUMBER(SEARCH("|"&amp;O66&amp;"|",'5_ACOMPANHAMENTO'!$AC$3:$AC$4922)))+((P66&lt;&gt;"")*ISNUMBER(SEARCH("|"&amp;P66&amp;"|",'5_ACOMPANHAMENTO'!$AC$3:$AC$4922)))+((Q66&lt;&gt;"")*ISNUMBER(SEARCH("|"&amp;Q66&amp;"|",'5_ACOMPANHAMENTO'!$AC$3:$AC$4922)))+((R66&lt;&gt;"")*ISNUMBER(SEARCH("|"&amp;R66&amp;"|",'5_ACOMPANHAMENTO'!$AC$3:$AC$4922)))+((S66&lt;&gt;"")*ISNUMBER(SEARCH("|"&amp;S66&amp;"|",'5_ACOMPANHAMENTO'!$AC$3:$AC$4922)))+((T66&lt;&gt;"")*ISNUMBER(SEARCH("|"&amp;T66&amp;"|",'5_ACOMPANHAMENTO'!$AC$3:$AC$4922)))+((U66&lt;&gt;"")*ISNUMBER(SEARCH("|"&amp;U66&amp;"|",'5_ACOMPANHAMENTO'!$AC$3:$AC$4922)))+((V66&lt;&gt;"")*ISNUMBER(SEARCH("|"&amp;V66&amp;"|",'5_ACOMPANHAMENTO'!$AC$3:$AC$4922)))+((W66&lt;&gt;"")*ISNUMBER(SEARCH("|"&amp;W66&amp;"|",'5_ACOMPANHAMENTO'!$AC$3:$AC$4922)))+((X66&lt;&gt;"")*ISNUMBER(SEARCH("|"&amp;X66&amp;"|",'5_ACOMPANHAMENTO'!$AC$3:$AC$4922)))+((Y66&lt;&gt;"")*ISNUMBER(SEARCH("|"&amp;Y66&amp;"|",'5_ACOMPANHAMENTO'!$AC$3:$AC$4922)))+((Z66&lt;&gt;"")*ISNUMBER(SEARCH("|"&amp;Z66&amp;"|",'5_ACOMPANHAMENTO'!$AC$3:$AC$4922)))+((AA66&lt;&gt;"")*ISNUMBER(SEARCH("|"&amp;AA66&amp;"|",'5_ACOMPANHAMENTO'!$AC$3:$AC$4922)))+((AB66&lt;&gt;"")*ISNUMBER(SEARCH("|"&amp;AB66&amp;"|",'5_ACOMPANHAMENTO'!$AC$3:$AC$4922))))&gt;0),0),0)),""))</f>
        <v/>
      </c>
      <c r="B66" s="4">
        <v>10163</v>
      </c>
      <c r="C66" s="4" t="s">
        <v>65</v>
      </c>
      <c r="D66" s="4">
        <f>IF(OR($B66="",$C66=""),"",IFERROR(SUMPRODUCT(--(('5_ACOMPANHAMENTO'!$AD$3:$AD$4922=TRIM($C66&amp;""))*('5_ACOMPANHAMENTO'!$AC$3:$AC$4922&lt;&gt;"")*((((I66&lt;&gt;"")*ISNUMBER(SEARCH("|"&amp;I66&amp;"|",'5_ACOMPANHAMENTO'!$AC$3:$AC$4922)))+((J66&lt;&gt;"")*ISNUMBER(SEARCH("|"&amp;J66&amp;"|",'5_ACOMPANHAMENTO'!$AC$3:$AC$4922)))+((K66&lt;&gt;"")*ISNUMBER(SEARCH("|"&amp;K66&amp;"|",'5_ACOMPANHAMENTO'!$AC$3:$AC$4922)))+((L66&lt;&gt;"")*ISNUMBER(SEARCH("|"&amp;L66&amp;"|",'5_ACOMPANHAMENTO'!$AC$3:$AC$4922)))+((M66&lt;&gt;"")*ISNUMBER(SEARCH("|"&amp;M66&amp;"|",'5_ACOMPANHAMENTO'!$AC$3:$AC$4922)))+((N66&lt;&gt;"")*ISNUMBER(SEARCH("|"&amp;N66&amp;"|",'5_ACOMPANHAMENTO'!$AC$3:$AC$4922)))+((O66&lt;&gt;"")*ISNUMBER(SEARCH("|"&amp;O66&amp;"|",'5_ACOMPANHAMENTO'!$AC$3:$AC$4922)))+((P66&lt;&gt;"")*ISNUMBER(SEARCH("|"&amp;P66&amp;"|",'5_ACOMPANHAMENTO'!$AC$3:$AC$4922)))+((Q66&lt;&gt;"")*ISNUMBER(SEARCH("|"&amp;Q66&amp;"|",'5_ACOMPANHAMENTO'!$AC$3:$AC$4922)))+((R66&lt;&gt;"")*ISNUMBER(SEARCH("|"&amp;R66&amp;"|",'5_ACOMPANHAMENTO'!$AC$3:$AC$4922)))+((S66&lt;&gt;"")*ISNUMBER(SEARCH("|"&amp;S66&amp;"|",'5_ACOMPANHAMENTO'!$AC$3:$AC$4922)))+((T66&lt;&gt;"")*ISNUMBER(SEARCH("|"&amp;T66&amp;"|",'5_ACOMPANHAMENTO'!$AC$3:$AC$4922)))+((U66&lt;&gt;"")*ISNUMBER(SEARCH("|"&amp;U66&amp;"|",'5_ACOMPANHAMENTO'!$AC$3:$AC$4922)))+((V66&lt;&gt;"")*ISNUMBER(SEARCH("|"&amp;V66&amp;"|",'5_ACOMPANHAMENTO'!$AC$3:$AC$4922)))+((W66&lt;&gt;"")*ISNUMBER(SEARCH("|"&amp;W66&amp;"|",'5_ACOMPANHAMENTO'!$AC$3:$AC$4922)))+((X66&lt;&gt;"")*ISNUMBER(SEARCH("|"&amp;X66&amp;"|",'5_ACOMPANHAMENTO'!$AC$3:$AC$4922)))+((Y66&lt;&gt;"")*ISNUMBER(SEARCH("|"&amp;Y66&amp;"|",'5_ACOMPANHAMENTO'!$AC$3:$AC$4922)))+((Z66&lt;&gt;"")*ISNUMBER(SEARCH("|"&amp;Z66&amp;"|",'5_ACOMPANHAMENTO'!$AC$3:$AC$4922)))+((AA66&lt;&gt;"")*ISNUMBER(SEARCH("|"&amp;AA66&amp;"|",'5_ACOMPANHAMENTO'!$AC$3:$AC$4922)))+((AB66&lt;&gt;"")*ISNUMBER(SEARCH("|"&amp;AB66&amp;"|",'5_ACOMPANHAMENTO'!$AC$3:$AC$4922))))&gt;0)),'5_ACOMPANHAMENTO'!$J$3:$J$4922),0))</f>
        <v>0</v>
      </c>
      <c r="E66" s="4" t="str">
        <f t="shared" ref="E66:E129" ca="1" si="23">IF(G66=0,"FINALIZADO",IF(TODAY()&gt;A66,"ATRASADO "&amp;TODAY()-A66&amp;" DIAS","ADIANTADO "&amp;A66-TODAY()&amp;" DIAS"))</f>
        <v>FINALIZADO</v>
      </c>
      <c r="F66" s="7">
        <f>IF(OR($B66="",$C66=""),"",IFERROR(SUMPRODUCT(--(('5_ACOMPANHAMENTO'!$AD$3:$AD$4922=TRIM($C66&amp;""))*('5_ACOMPANHAMENTO'!$AC$3:$AC$4922&lt;&gt;"")*((((I66&lt;&gt;"")*ISNUMBER(SEARCH("|"&amp;I66&amp;"|",'5_ACOMPANHAMENTO'!$AC$3:$AC$4922)))+((J66&lt;&gt;"")*ISNUMBER(SEARCH("|"&amp;J66&amp;"|",'5_ACOMPANHAMENTO'!$AC$3:$AC$4922)))+((K66&lt;&gt;"")*ISNUMBER(SEARCH("|"&amp;K66&amp;"|",'5_ACOMPANHAMENTO'!$AC$3:$AC$4922)))+((L66&lt;&gt;"")*ISNUMBER(SEARCH("|"&amp;L66&amp;"|",'5_ACOMPANHAMENTO'!$AC$3:$AC$4922)))+((M66&lt;&gt;"")*ISNUMBER(SEARCH("|"&amp;M66&amp;"|",'5_ACOMPANHAMENTO'!$AC$3:$AC$4922)))+((N66&lt;&gt;"")*ISNUMBER(SEARCH("|"&amp;N66&amp;"|",'5_ACOMPANHAMENTO'!$AC$3:$AC$4922)))+((O66&lt;&gt;"")*ISNUMBER(SEARCH("|"&amp;O66&amp;"|",'5_ACOMPANHAMENTO'!$AC$3:$AC$4922)))+((P66&lt;&gt;"")*ISNUMBER(SEARCH("|"&amp;P66&amp;"|",'5_ACOMPANHAMENTO'!$AC$3:$AC$4922)))+((Q66&lt;&gt;"")*ISNUMBER(SEARCH("|"&amp;Q66&amp;"|",'5_ACOMPANHAMENTO'!$AC$3:$AC$4922)))+((R66&lt;&gt;"")*ISNUMBER(SEARCH("|"&amp;R66&amp;"|",'5_ACOMPANHAMENTO'!$AC$3:$AC$4922)))+((S66&lt;&gt;"")*ISNUMBER(SEARCH("|"&amp;S66&amp;"|",'5_ACOMPANHAMENTO'!$AC$3:$AC$4922)))+((T66&lt;&gt;"")*ISNUMBER(SEARCH("|"&amp;T66&amp;"|",'5_ACOMPANHAMENTO'!$AC$3:$AC$4922)))+((U66&lt;&gt;"")*ISNUMBER(SEARCH("|"&amp;U66&amp;"|",'5_ACOMPANHAMENTO'!$AC$3:$AC$4922)))+((V66&lt;&gt;"")*ISNUMBER(SEARCH("|"&amp;V66&amp;"|",'5_ACOMPANHAMENTO'!$AC$3:$AC$4922)))+((W66&lt;&gt;"")*ISNUMBER(SEARCH("|"&amp;W66&amp;"|",'5_ACOMPANHAMENTO'!$AC$3:$AC$4922)))+((X66&lt;&gt;"")*ISNUMBER(SEARCH("|"&amp;X66&amp;"|",'5_ACOMPANHAMENTO'!$AC$3:$AC$4922)))+((Y66&lt;&gt;"")*ISNUMBER(SEARCH("|"&amp;Y66&amp;"|",'5_ACOMPANHAMENTO'!$AC$3:$AC$4922)))+((Z66&lt;&gt;"")*ISNUMBER(SEARCH("|"&amp;Z66&amp;"|",'5_ACOMPANHAMENTO'!$AC$3:$AC$4922)))+((AA66&lt;&gt;"")*ISNUMBER(SEARCH("|"&amp;AA66&amp;"|",'5_ACOMPANHAMENTO'!$AC$3:$AC$4922)))+((AB66&lt;&gt;"")*ISNUMBER(SEARCH("|"&amp;AB66&amp;"|",'5_ACOMPANHAMENTO'!$AC$3:$AC$4922))))&gt;0)),'5_ACOMPANHAMENTO'!$O$3:$O$4922),0))</f>
        <v>0</v>
      </c>
      <c r="G66" s="7">
        <f t="shared" ref="G66:G129" si="24">IF(OR($B66="",$C66=""),"",D66-F66)</f>
        <v>0</v>
      </c>
      <c r="H66" s="1" t="str">
        <f t="shared" ref="H66:H129" si="25">IF(OR($B66="",$C66=""),"",TRIM($B66&amp;"")&amp;"|"&amp;TRIM($C66&amp;""))</f>
        <v>10163|COLADEIRA 126</v>
      </c>
      <c r="I66" s="1" t="str">
        <f t="shared" ref="I66:I129" si="26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",99)),1,99)))</f>
        <v>10163</v>
      </c>
      <c r="J66" s="1" t="str">
        <f t="shared" ref="J66:J129" si="27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",99)),100,99)))</f>
        <v/>
      </c>
      <c r="K66" s="1" t="str">
        <f t="shared" ref="K66:K129" si="28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",99)),199,99)))</f>
        <v/>
      </c>
      <c r="L66" s="1" t="str">
        <f t="shared" ref="L66:L129" si="29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",99)),298,99)))</f>
        <v/>
      </c>
      <c r="M66" s="1" t="str">
        <f t="shared" ref="M66:M129" si="30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",99)),397,99)))</f>
        <v/>
      </c>
      <c r="N66" s="1" t="str">
        <f t="shared" ref="N66:N129" si="31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",99)),496,99)))</f>
        <v/>
      </c>
      <c r="O66" s="1" t="str">
        <f t="shared" ref="O66:O129" si="32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",99)),595,99)))</f>
        <v/>
      </c>
      <c r="P66" s="1" t="str">
        <f t="shared" ref="P66:P129" si="33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",99)),694,99)))</f>
        <v/>
      </c>
      <c r="Q66" s="1" t="str">
        <f t="shared" ref="Q66:Q129" si="34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",99)),793,99)))</f>
        <v/>
      </c>
      <c r="R66" s="1" t="str">
        <f t="shared" ref="R66:R129" si="35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",99)),892,99)))</f>
        <v/>
      </c>
      <c r="S66" s="1" t="str">
        <f t="shared" ref="S66:S129" si="36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",99)),991,99)))</f>
        <v/>
      </c>
      <c r="T66" s="1" t="str">
        <f t="shared" ref="T66:T129" si="37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",99)),1090,99)))</f>
        <v/>
      </c>
      <c r="U66" s="1" t="str">
        <f t="shared" ref="U66:U129" si="38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",99)),1189,99)))</f>
        <v/>
      </c>
      <c r="V66" s="1" t="str">
        <f t="shared" ref="V66:V129" si="39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",99)),1288,99)))</f>
        <v/>
      </c>
      <c r="W66" s="1" t="str">
        <f t="shared" ref="W66:W129" si="40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",99)),1387,99)))</f>
        <v/>
      </c>
      <c r="X66" s="1" t="str">
        <f t="shared" ref="X66:X129" si="41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",99)),1486,99)))</f>
        <v/>
      </c>
      <c r="Y66" s="1" t="str">
        <f t="shared" ref="Y66:Y129" si="42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",99)),1585,99)))</f>
        <v/>
      </c>
      <c r="Z66" s="1" t="str">
        <f t="shared" ref="Z66:Z129" si="43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",99)),1684,99)))</f>
        <v/>
      </c>
      <c r="AA66" s="1" t="str">
        <f t="shared" ref="AA66:AA129" si="44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",99)),1783,99)))</f>
        <v/>
      </c>
      <c r="AB66" s="1" t="str">
        <f t="shared" ref="AB66:AB129" si="45">IF($B66="","",TRIM(MID(SUBSTITUTE(TRIM(SUBSTITUTE(SUBSTITUTE(SUBSTITUTE(SUBSTITUTE(SUBSTITUTE(SUBSTITUTE(SUBSTITUTE(SUBSTITUTE(SUBSTITUTE(SUBSTITUTE(SUBSTITUTE(SUBSTITUTE(SUBSTITUTE(SUBSTITUTE(TRIM($B66&amp;""),CHAR(10)," "),CHAR(13)," "),"."," "),";"," "),","," "),"/"," "),"+"," "),"-"," "),"  "," "),"  "," "),"  "," "),"  "," "),"  "," "),"  "," "))," ",REPT(" ",99)),1882,99)))</f>
        <v/>
      </c>
    </row>
    <row r="67" spans="1:28" ht="14.25" hidden="1" customHeight="1" x14ac:dyDescent="0.35">
      <c r="A67" s="4" t="str">
        <f>IF(OR($B67="",$C67=""),"",IFERROR(INDEX('5_ACOMPANHAMENTO'!$A$3:$A$4922,MATCH(1,INDEX(('5_ACOMPANHAMENTO'!$AD$3:$AD$4922=TRIM($C67&amp;""))*('5_ACOMPANHAMENTO'!$AC$3:$AC$4922&lt;&gt;"")*((((I67&lt;&gt;"")*ISNUMBER(SEARCH("|"&amp;I67&amp;"|",'5_ACOMPANHAMENTO'!$AC$3:$AC$4922)))+((J67&lt;&gt;"")*ISNUMBER(SEARCH("|"&amp;J67&amp;"|",'5_ACOMPANHAMENTO'!$AC$3:$AC$4922)))+((K67&lt;&gt;"")*ISNUMBER(SEARCH("|"&amp;K67&amp;"|",'5_ACOMPANHAMENTO'!$AC$3:$AC$4922)))+((L67&lt;&gt;"")*ISNUMBER(SEARCH("|"&amp;L67&amp;"|",'5_ACOMPANHAMENTO'!$AC$3:$AC$4922)))+((M67&lt;&gt;"")*ISNUMBER(SEARCH("|"&amp;M67&amp;"|",'5_ACOMPANHAMENTO'!$AC$3:$AC$4922)))+((N67&lt;&gt;"")*ISNUMBER(SEARCH("|"&amp;N67&amp;"|",'5_ACOMPANHAMENTO'!$AC$3:$AC$4922)))+((O67&lt;&gt;"")*ISNUMBER(SEARCH("|"&amp;O67&amp;"|",'5_ACOMPANHAMENTO'!$AC$3:$AC$4922)))+((P67&lt;&gt;"")*ISNUMBER(SEARCH("|"&amp;P67&amp;"|",'5_ACOMPANHAMENTO'!$AC$3:$AC$4922)))+((Q67&lt;&gt;"")*ISNUMBER(SEARCH("|"&amp;Q67&amp;"|",'5_ACOMPANHAMENTO'!$AC$3:$AC$4922)))+((R67&lt;&gt;"")*ISNUMBER(SEARCH("|"&amp;R67&amp;"|",'5_ACOMPANHAMENTO'!$AC$3:$AC$4922)))+((S67&lt;&gt;"")*ISNUMBER(SEARCH("|"&amp;S67&amp;"|",'5_ACOMPANHAMENTO'!$AC$3:$AC$4922)))+((T67&lt;&gt;"")*ISNUMBER(SEARCH("|"&amp;T67&amp;"|",'5_ACOMPANHAMENTO'!$AC$3:$AC$4922)))+((U67&lt;&gt;"")*ISNUMBER(SEARCH("|"&amp;U67&amp;"|",'5_ACOMPANHAMENTO'!$AC$3:$AC$4922)))+((V67&lt;&gt;"")*ISNUMBER(SEARCH("|"&amp;V67&amp;"|",'5_ACOMPANHAMENTO'!$AC$3:$AC$4922)))+((W67&lt;&gt;"")*ISNUMBER(SEARCH("|"&amp;W67&amp;"|",'5_ACOMPANHAMENTO'!$AC$3:$AC$4922)))+((X67&lt;&gt;"")*ISNUMBER(SEARCH("|"&amp;X67&amp;"|",'5_ACOMPANHAMENTO'!$AC$3:$AC$4922)))+((Y67&lt;&gt;"")*ISNUMBER(SEARCH("|"&amp;Y67&amp;"|",'5_ACOMPANHAMENTO'!$AC$3:$AC$4922)))+((Z67&lt;&gt;"")*ISNUMBER(SEARCH("|"&amp;Z67&amp;"|",'5_ACOMPANHAMENTO'!$AC$3:$AC$4922)))+((AA67&lt;&gt;"")*ISNUMBER(SEARCH("|"&amp;AA67&amp;"|",'5_ACOMPANHAMENTO'!$AC$3:$AC$4922)))+((AB67&lt;&gt;"")*ISNUMBER(SEARCH("|"&amp;AB67&amp;"|",'5_ACOMPANHAMENTO'!$AC$3:$AC$4922))))&gt;0),0),0)),""))</f>
        <v/>
      </c>
      <c r="B67" s="4">
        <v>10163</v>
      </c>
      <c r="C67" s="4" t="s">
        <v>67</v>
      </c>
      <c r="D67" s="4">
        <f>IF(OR($B67="",$C67=""),"",IFERROR(SUMPRODUCT(--(('5_ACOMPANHAMENTO'!$AD$3:$AD$4922=TRIM($C67&amp;""))*('5_ACOMPANHAMENTO'!$AC$3:$AC$4922&lt;&gt;"")*((((I67&lt;&gt;"")*ISNUMBER(SEARCH("|"&amp;I67&amp;"|",'5_ACOMPANHAMENTO'!$AC$3:$AC$4922)))+((J67&lt;&gt;"")*ISNUMBER(SEARCH("|"&amp;J67&amp;"|",'5_ACOMPANHAMENTO'!$AC$3:$AC$4922)))+((K67&lt;&gt;"")*ISNUMBER(SEARCH("|"&amp;K67&amp;"|",'5_ACOMPANHAMENTO'!$AC$3:$AC$4922)))+((L67&lt;&gt;"")*ISNUMBER(SEARCH("|"&amp;L67&amp;"|",'5_ACOMPANHAMENTO'!$AC$3:$AC$4922)))+((M67&lt;&gt;"")*ISNUMBER(SEARCH("|"&amp;M67&amp;"|",'5_ACOMPANHAMENTO'!$AC$3:$AC$4922)))+((N67&lt;&gt;"")*ISNUMBER(SEARCH("|"&amp;N67&amp;"|",'5_ACOMPANHAMENTO'!$AC$3:$AC$4922)))+((O67&lt;&gt;"")*ISNUMBER(SEARCH("|"&amp;O67&amp;"|",'5_ACOMPANHAMENTO'!$AC$3:$AC$4922)))+((P67&lt;&gt;"")*ISNUMBER(SEARCH("|"&amp;P67&amp;"|",'5_ACOMPANHAMENTO'!$AC$3:$AC$4922)))+((Q67&lt;&gt;"")*ISNUMBER(SEARCH("|"&amp;Q67&amp;"|",'5_ACOMPANHAMENTO'!$AC$3:$AC$4922)))+((R67&lt;&gt;"")*ISNUMBER(SEARCH("|"&amp;R67&amp;"|",'5_ACOMPANHAMENTO'!$AC$3:$AC$4922)))+((S67&lt;&gt;"")*ISNUMBER(SEARCH("|"&amp;S67&amp;"|",'5_ACOMPANHAMENTO'!$AC$3:$AC$4922)))+((T67&lt;&gt;"")*ISNUMBER(SEARCH("|"&amp;T67&amp;"|",'5_ACOMPANHAMENTO'!$AC$3:$AC$4922)))+((U67&lt;&gt;"")*ISNUMBER(SEARCH("|"&amp;U67&amp;"|",'5_ACOMPANHAMENTO'!$AC$3:$AC$4922)))+((V67&lt;&gt;"")*ISNUMBER(SEARCH("|"&amp;V67&amp;"|",'5_ACOMPANHAMENTO'!$AC$3:$AC$4922)))+((W67&lt;&gt;"")*ISNUMBER(SEARCH("|"&amp;W67&amp;"|",'5_ACOMPANHAMENTO'!$AC$3:$AC$4922)))+((X67&lt;&gt;"")*ISNUMBER(SEARCH("|"&amp;X67&amp;"|",'5_ACOMPANHAMENTO'!$AC$3:$AC$4922)))+((Y67&lt;&gt;"")*ISNUMBER(SEARCH("|"&amp;Y67&amp;"|",'5_ACOMPANHAMENTO'!$AC$3:$AC$4922)))+((Z67&lt;&gt;"")*ISNUMBER(SEARCH("|"&amp;Z67&amp;"|",'5_ACOMPANHAMENTO'!$AC$3:$AC$4922)))+((AA67&lt;&gt;"")*ISNUMBER(SEARCH("|"&amp;AA67&amp;"|",'5_ACOMPANHAMENTO'!$AC$3:$AC$4922)))+((AB67&lt;&gt;"")*ISNUMBER(SEARCH("|"&amp;AB67&amp;"|",'5_ACOMPANHAMENTO'!$AC$3:$AC$4922))))&gt;0)),'5_ACOMPANHAMENTO'!$J$3:$J$4922),0))</f>
        <v>0</v>
      </c>
      <c r="E67" s="4" t="str">
        <f t="shared" ca="1" si="23"/>
        <v>FINALIZADO</v>
      </c>
      <c r="F67" s="7">
        <f>IF(OR($B67="",$C67=""),"",IFERROR(SUMPRODUCT(--(('5_ACOMPANHAMENTO'!$AD$3:$AD$4922=TRIM($C67&amp;""))*('5_ACOMPANHAMENTO'!$AC$3:$AC$4922&lt;&gt;"")*((((I67&lt;&gt;"")*ISNUMBER(SEARCH("|"&amp;I67&amp;"|",'5_ACOMPANHAMENTO'!$AC$3:$AC$4922)))+((J67&lt;&gt;"")*ISNUMBER(SEARCH("|"&amp;J67&amp;"|",'5_ACOMPANHAMENTO'!$AC$3:$AC$4922)))+((K67&lt;&gt;"")*ISNUMBER(SEARCH("|"&amp;K67&amp;"|",'5_ACOMPANHAMENTO'!$AC$3:$AC$4922)))+((L67&lt;&gt;"")*ISNUMBER(SEARCH("|"&amp;L67&amp;"|",'5_ACOMPANHAMENTO'!$AC$3:$AC$4922)))+((M67&lt;&gt;"")*ISNUMBER(SEARCH("|"&amp;M67&amp;"|",'5_ACOMPANHAMENTO'!$AC$3:$AC$4922)))+((N67&lt;&gt;"")*ISNUMBER(SEARCH("|"&amp;N67&amp;"|",'5_ACOMPANHAMENTO'!$AC$3:$AC$4922)))+((O67&lt;&gt;"")*ISNUMBER(SEARCH("|"&amp;O67&amp;"|",'5_ACOMPANHAMENTO'!$AC$3:$AC$4922)))+((P67&lt;&gt;"")*ISNUMBER(SEARCH("|"&amp;P67&amp;"|",'5_ACOMPANHAMENTO'!$AC$3:$AC$4922)))+((Q67&lt;&gt;"")*ISNUMBER(SEARCH("|"&amp;Q67&amp;"|",'5_ACOMPANHAMENTO'!$AC$3:$AC$4922)))+((R67&lt;&gt;"")*ISNUMBER(SEARCH("|"&amp;R67&amp;"|",'5_ACOMPANHAMENTO'!$AC$3:$AC$4922)))+((S67&lt;&gt;"")*ISNUMBER(SEARCH("|"&amp;S67&amp;"|",'5_ACOMPANHAMENTO'!$AC$3:$AC$4922)))+((T67&lt;&gt;"")*ISNUMBER(SEARCH("|"&amp;T67&amp;"|",'5_ACOMPANHAMENTO'!$AC$3:$AC$4922)))+((U67&lt;&gt;"")*ISNUMBER(SEARCH("|"&amp;U67&amp;"|",'5_ACOMPANHAMENTO'!$AC$3:$AC$4922)))+((V67&lt;&gt;"")*ISNUMBER(SEARCH("|"&amp;V67&amp;"|",'5_ACOMPANHAMENTO'!$AC$3:$AC$4922)))+((W67&lt;&gt;"")*ISNUMBER(SEARCH("|"&amp;W67&amp;"|",'5_ACOMPANHAMENTO'!$AC$3:$AC$4922)))+((X67&lt;&gt;"")*ISNUMBER(SEARCH("|"&amp;X67&amp;"|",'5_ACOMPANHAMENTO'!$AC$3:$AC$4922)))+((Y67&lt;&gt;"")*ISNUMBER(SEARCH("|"&amp;Y67&amp;"|",'5_ACOMPANHAMENTO'!$AC$3:$AC$4922)))+((Z67&lt;&gt;"")*ISNUMBER(SEARCH("|"&amp;Z67&amp;"|",'5_ACOMPANHAMENTO'!$AC$3:$AC$4922)))+((AA67&lt;&gt;"")*ISNUMBER(SEARCH("|"&amp;AA67&amp;"|",'5_ACOMPANHAMENTO'!$AC$3:$AC$4922)))+((AB67&lt;&gt;"")*ISNUMBER(SEARCH("|"&amp;AB67&amp;"|",'5_ACOMPANHAMENTO'!$AC$3:$AC$4922))))&gt;0)),'5_ACOMPANHAMENTO'!$O$3:$O$4922),0))</f>
        <v>0</v>
      </c>
      <c r="G67" s="7">
        <f t="shared" si="24"/>
        <v>0</v>
      </c>
      <c r="H67" s="1" t="str">
        <f t="shared" si="25"/>
        <v>10163|COLADEIRA 24</v>
      </c>
      <c r="I67" s="1" t="str">
        <f t="shared" si="26"/>
        <v>10163</v>
      </c>
      <c r="J67" s="1" t="str">
        <f t="shared" si="27"/>
        <v/>
      </c>
      <c r="K67" s="1" t="str">
        <f t="shared" si="28"/>
        <v/>
      </c>
      <c r="L67" s="1" t="str">
        <f t="shared" si="29"/>
        <v/>
      </c>
      <c r="M67" s="1" t="str">
        <f t="shared" si="30"/>
        <v/>
      </c>
      <c r="N67" s="1" t="str">
        <f t="shared" si="31"/>
        <v/>
      </c>
      <c r="O67" s="1" t="str">
        <f t="shared" si="32"/>
        <v/>
      </c>
      <c r="P67" s="1" t="str">
        <f t="shared" si="33"/>
        <v/>
      </c>
      <c r="Q67" s="1" t="str">
        <f t="shared" si="34"/>
        <v/>
      </c>
      <c r="R67" s="1" t="str">
        <f t="shared" si="35"/>
        <v/>
      </c>
      <c r="S67" s="1" t="str">
        <f t="shared" si="36"/>
        <v/>
      </c>
      <c r="T67" s="1" t="str">
        <f t="shared" si="37"/>
        <v/>
      </c>
      <c r="U67" s="1" t="str">
        <f t="shared" si="38"/>
        <v/>
      </c>
      <c r="V67" s="1" t="str">
        <f t="shared" si="39"/>
        <v/>
      </c>
      <c r="W67" s="1" t="str">
        <f t="shared" si="40"/>
        <v/>
      </c>
      <c r="X67" s="1" t="str">
        <f t="shared" si="41"/>
        <v/>
      </c>
      <c r="Y67" s="1" t="str">
        <f t="shared" si="42"/>
        <v/>
      </c>
      <c r="Z67" s="1" t="str">
        <f t="shared" si="43"/>
        <v/>
      </c>
      <c r="AA67" s="1" t="str">
        <f t="shared" si="44"/>
        <v/>
      </c>
      <c r="AB67" s="1" t="str">
        <f t="shared" si="45"/>
        <v/>
      </c>
    </row>
    <row r="68" spans="1:28" ht="14.25" hidden="1" customHeight="1" x14ac:dyDescent="0.35">
      <c r="A68" s="4">
        <f>IF(OR($B68="",$C68=""),"",IFERROR(INDEX('5_ACOMPANHAMENTO'!$A$3:$A$4922,MATCH(1,INDEX(('5_ACOMPANHAMENTO'!$AD$3:$AD$4922=TRIM($C68&amp;""))*('5_ACOMPANHAMENTO'!$AC$3:$AC$4922&lt;&gt;"")*((((I68&lt;&gt;"")*ISNUMBER(SEARCH("|"&amp;I68&amp;"|",'5_ACOMPANHAMENTO'!$AC$3:$AC$4922)))+((J68&lt;&gt;"")*ISNUMBER(SEARCH("|"&amp;J68&amp;"|",'5_ACOMPANHAMENTO'!$AC$3:$AC$4922)))+((K68&lt;&gt;"")*ISNUMBER(SEARCH("|"&amp;K68&amp;"|",'5_ACOMPANHAMENTO'!$AC$3:$AC$4922)))+((L68&lt;&gt;"")*ISNUMBER(SEARCH("|"&amp;L68&amp;"|",'5_ACOMPANHAMENTO'!$AC$3:$AC$4922)))+((M68&lt;&gt;"")*ISNUMBER(SEARCH("|"&amp;M68&amp;"|",'5_ACOMPANHAMENTO'!$AC$3:$AC$4922)))+((N68&lt;&gt;"")*ISNUMBER(SEARCH("|"&amp;N68&amp;"|",'5_ACOMPANHAMENTO'!$AC$3:$AC$4922)))+((O68&lt;&gt;"")*ISNUMBER(SEARCH("|"&amp;O68&amp;"|",'5_ACOMPANHAMENTO'!$AC$3:$AC$4922)))+((P68&lt;&gt;"")*ISNUMBER(SEARCH("|"&amp;P68&amp;"|",'5_ACOMPANHAMENTO'!$AC$3:$AC$4922)))+((Q68&lt;&gt;"")*ISNUMBER(SEARCH("|"&amp;Q68&amp;"|",'5_ACOMPANHAMENTO'!$AC$3:$AC$4922)))+((R68&lt;&gt;"")*ISNUMBER(SEARCH("|"&amp;R68&amp;"|",'5_ACOMPANHAMENTO'!$AC$3:$AC$4922)))+((S68&lt;&gt;"")*ISNUMBER(SEARCH("|"&amp;S68&amp;"|",'5_ACOMPANHAMENTO'!$AC$3:$AC$4922)))+((T68&lt;&gt;"")*ISNUMBER(SEARCH("|"&amp;T68&amp;"|",'5_ACOMPANHAMENTO'!$AC$3:$AC$4922)))+((U68&lt;&gt;"")*ISNUMBER(SEARCH("|"&amp;U68&amp;"|",'5_ACOMPANHAMENTO'!$AC$3:$AC$4922)))+((V68&lt;&gt;"")*ISNUMBER(SEARCH("|"&amp;V68&amp;"|",'5_ACOMPANHAMENTO'!$AC$3:$AC$4922)))+((W68&lt;&gt;"")*ISNUMBER(SEARCH("|"&amp;W68&amp;"|",'5_ACOMPANHAMENTO'!$AC$3:$AC$4922)))+((X68&lt;&gt;"")*ISNUMBER(SEARCH("|"&amp;X68&amp;"|",'5_ACOMPANHAMENTO'!$AC$3:$AC$4922)))+((Y68&lt;&gt;"")*ISNUMBER(SEARCH("|"&amp;Y68&amp;"|",'5_ACOMPANHAMENTO'!$AC$3:$AC$4922)))+((Z68&lt;&gt;"")*ISNUMBER(SEARCH("|"&amp;Z68&amp;"|",'5_ACOMPANHAMENTO'!$AC$3:$AC$4922)))+((AA68&lt;&gt;"")*ISNUMBER(SEARCH("|"&amp;AA68&amp;"|",'5_ACOMPANHAMENTO'!$AC$3:$AC$4922)))+((AB68&lt;&gt;"")*ISNUMBER(SEARCH("|"&amp;AB68&amp;"|",'5_ACOMPANHAMENTO'!$AC$3:$AC$4922))))&gt;0),0),0)),""))</f>
        <v>46202</v>
      </c>
      <c r="B68" s="4">
        <v>10163</v>
      </c>
      <c r="C68" s="25" t="s">
        <v>56</v>
      </c>
      <c r="D68" s="4">
        <f>IF(OR($B68="",$C68=""),"",IFERROR(SUMPRODUCT(--(('5_ACOMPANHAMENTO'!$AD$3:$AD$4922=TRIM($C68&amp;""))*('5_ACOMPANHAMENTO'!$AC$3:$AC$4922&lt;&gt;"")*((((I68&lt;&gt;"")*ISNUMBER(SEARCH("|"&amp;I68&amp;"|",'5_ACOMPANHAMENTO'!$AC$3:$AC$4922)))+((J68&lt;&gt;"")*ISNUMBER(SEARCH("|"&amp;J68&amp;"|",'5_ACOMPANHAMENTO'!$AC$3:$AC$4922)))+((K68&lt;&gt;"")*ISNUMBER(SEARCH("|"&amp;K68&amp;"|",'5_ACOMPANHAMENTO'!$AC$3:$AC$4922)))+((L68&lt;&gt;"")*ISNUMBER(SEARCH("|"&amp;L68&amp;"|",'5_ACOMPANHAMENTO'!$AC$3:$AC$4922)))+((M68&lt;&gt;"")*ISNUMBER(SEARCH("|"&amp;M68&amp;"|",'5_ACOMPANHAMENTO'!$AC$3:$AC$4922)))+((N68&lt;&gt;"")*ISNUMBER(SEARCH("|"&amp;N68&amp;"|",'5_ACOMPANHAMENTO'!$AC$3:$AC$4922)))+((O68&lt;&gt;"")*ISNUMBER(SEARCH("|"&amp;O68&amp;"|",'5_ACOMPANHAMENTO'!$AC$3:$AC$4922)))+((P68&lt;&gt;"")*ISNUMBER(SEARCH("|"&amp;P68&amp;"|",'5_ACOMPANHAMENTO'!$AC$3:$AC$4922)))+((Q68&lt;&gt;"")*ISNUMBER(SEARCH("|"&amp;Q68&amp;"|",'5_ACOMPANHAMENTO'!$AC$3:$AC$4922)))+((R68&lt;&gt;"")*ISNUMBER(SEARCH("|"&amp;R68&amp;"|",'5_ACOMPANHAMENTO'!$AC$3:$AC$4922)))+((S68&lt;&gt;"")*ISNUMBER(SEARCH("|"&amp;S68&amp;"|",'5_ACOMPANHAMENTO'!$AC$3:$AC$4922)))+((T68&lt;&gt;"")*ISNUMBER(SEARCH("|"&amp;T68&amp;"|",'5_ACOMPANHAMENTO'!$AC$3:$AC$4922)))+((U68&lt;&gt;"")*ISNUMBER(SEARCH("|"&amp;U68&amp;"|",'5_ACOMPANHAMENTO'!$AC$3:$AC$4922)))+((V68&lt;&gt;"")*ISNUMBER(SEARCH("|"&amp;V68&amp;"|",'5_ACOMPANHAMENTO'!$AC$3:$AC$4922)))+((W68&lt;&gt;"")*ISNUMBER(SEARCH("|"&amp;W68&amp;"|",'5_ACOMPANHAMENTO'!$AC$3:$AC$4922)))+((X68&lt;&gt;"")*ISNUMBER(SEARCH("|"&amp;X68&amp;"|",'5_ACOMPANHAMENTO'!$AC$3:$AC$4922)))+((Y68&lt;&gt;"")*ISNUMBER(SEARCH("|"&amp;Y68&amp;"|",'5_ACOMPANHAMENTO'!$AC$3:$AC$4922)))+((Z68&lt;&gt;"")*ISNUMBER(SEARCH("|"&amp;Z68&amp;"|",'5_ACOMPANHAMENTO'!$AC$3:$AC$4922)))+((AA68&lt;&gt;"")*ISNUMBER(SEARCH("|"&amp;AA68&amp;"|",'5_ACOMPANHAMENTO'!$AC$3:$AC$4922)))+((AB68&lt;&gt;"")*ISNUMBER(SEARCH("|"&amp;AB68&amp;"|",'5_ACOMPANHAMENTO'!$AC$3:$AC$4922))))&gt;0)),'5_ACOMPANHAMENTO'!$J$3:$J$4922),0))</f>
        <v>4350</v>
      </c>
      <c r="E68" s="4" t="str">
        <f t="shared" ca="1" si="23"/>
        <v>FINALIZADO</v>
      </c>
      <c r="F68" s="7">
        <f>IF(OR($B68="",$C68=""),"",IFERROR(SUMPRODUCT(--(('5_ACOMPANHAMENTO'!$AD$3:$AD$4922=TRIM($C68&amp;""))*('5_ACOMPANHAMENTO'!$AC$3:$AC$4922&lt;&gt;"")*((((I68&lt;&gt;"")*ISNUMBER(SEARCH("|"&amp;I68&amp;"|",'5_ACOMPANHAMENTO'!$AC$3:$AC$4922)))+((J68&lt;&gt;"")*ISNUMBER(SEARCH("|"&amp;J68&amp;"|",'5_ACOMPANHAMENTO'!$AC$3:$AC$4922)))+((K68&lt;&gt;"")*ISNUMBER(SEARCH("|"&amp;K68&amp;"|",'5_ACOMPANHAMENTO'!$AC$3:$AC$4922)))+((L68&lt;&gt;"")*ISNUMBER(SEARCH("|"&amp;L68&amp;"|",'5_ACOMPANHAMENTO'!$AC$3:$AC$4922)))+((M68&lt;&gt;"")*ISNUMBER(SEARCH("|"&amp;M68&amp;"|",'5_ACOMPANHAMENTO'!$AC$3:$AC$4922)))+((N68&lt;&gt;"")*ISNUMBER(SEARCH("|"&amp;N68&amp;"|",'5_ACOMPANHAMENTO'!$AC$3:$AC$4922)))+((O68&lt;&gt;"")*ISNUMBER(SEARCH("|"&amp;O68&amp;"|",'5_ACOMPANHAMENTO'!$AC$3:$AC$4922)))+((P68&lt;&gt;"")*ISNUMBER(SEARCH("|"&amp;P68&amp;"|",'5_ACOMPANHAMENTO'!$AC$3:$AC$4922)))+((Q68&lt;&gt;"")*ISNUMBER(SEARCH("|"&amp;Q68&amp;"|",'5_ACOMPANHAMENTO'!$AC$3:$AC$4922)))+((R68&lt;&gt;"")*ISNUMBER(SEARCH("|"&amp;R68&amp;"|",'5_ACOMPANHAMENTO'!$AC$3:$AC$4922)))+((S68&lt;&gt;"")*ISNUMBER(SEARCH("|"&amp;S68&amp;"|",'5_ACOMPANHAMENTO'!$AC$3:$AC$4922)))+((T68&lt;&gt;"")*ISNUMBER(SEARCH("|"&amp;T68&amp;"|",'5_ACOMPANHAMENTO'!$AC$3:$AC$4922)))+((U68&lt;&gt;"")*ISNUMBER(SEARCH("|"&amp;U68&amp;"|",'5_ACOMPANHAMENTO'!$AC$3:$AC$4922)))+((V68&lt;&gt;"")*ISNUMBER(SEARCH("|"&amp;V68&amp;"|",'5_ACOMPANHAMENTO'!$AC$3:$AC$4922)))+((W68&lt;&gt;"")*ISNUMBER(SEARCH("|"&amp;W68&amp;"|",'5_ACOMPANHAMENTO'!$AC$3:$AC$4922)))+((X68&lt;&gt;"")*ISNUMBER(SEARCH("|"&amp;X68&amp;"|",'5_ACOMPANHAMENTO'!$AC$3:$AC$4922)))+((Y68&lt;&gt;"")*ISNUMBER(SEARCH("|"&amp;Y68&amp;"|",'5_ACOMPANHAMENTO'!$AC$3:$AC$4922)))+((Z68&lt;&gt;"")*ISNUMBER(SEARCH("|"&amp;Z68&amp;"|",'5_ACOMPANHAMENTO'!$AC$3:$AC$4922)))+((AA68&lt;&gt;"")*ISNUMBER(SEARCH("|"&amp;AA68&amp;"|",'5_ACOMPANHAMENTO'!$AC$3:$AC$4922)))+((AB68&lt;&gt;"")*ISNUMBER(SEARCH("|"&amp;AB68&amp;"|",'5_ACOMPANHAMENTO'!$AC$3:$AC$4922))))&gt;0)),'5_ACOMPANHAMENTO'!$O$3:$O$4922),0))</f>
        <v>4350</v>
      </c>
      <c r="G68" s="7">
        <f t="shared" si="24"/>
        <v>0</v>
      </c>
      <c r="H68" s="1" t="str">
        <f t="shared" si="25"/>
        <v>10163|UV</v>
      </c>
      <c r="I68" s="1" t="str">
        <f t="shared" si="26"/>
        <v>10163</v>
      </c>
      <c r="J68" s="1" t="str">
        <f t="shared" si="27"/>
        <v/>
      </c>
      <c r="K68" s="1" t="str">
        <f t="shared" si="28"/>
        <v/>
      </c>
      <c r="L68" s="1" t="str">
        <f t="shared" si="29"/>
        <v/>
      </c>
      <c r="M68" s="1" t="str">
        <f t="shared" si="30"/>
        <v/>
      </c>
      <c r="N68" s="1" t="str">
        <f t="shared" si="31"/>
        <v/>
      </c>
      <c r="O68" s="1" t="str">
        <f t="shared" si="32"/>
        <v/>
      </c>
      <c r="P68" s="1" t="str">
        <f t="shared" si="33"/>
        <v/>
      </c>
      <c r="Q68" s="1" t="str">
        <f t="shared" si="34"/>
        <v/>
      </c>
      <c r="R68" s="1" t="str">
        <f t="shared" si="35"/>
        <v/>
      </c>
      <c r="S68" s="1" t="str">
        <f t="shared" si="36"/>
        <v/>
      </c>
      <c r="T68" s="1" t="str">
        <f t="shared" si="37"/>
        <v/>
      </c>
      <c r="U68" s="1" t="str">
        <f t="shared" si="38"/>
        <v/>
      </c>
      <c r="V68" s="1" t="str">
        <f t="shared" si="39"/>
        <v/>
      </c>
      <c r="W68" s="1" t="str">
        <f t="shared" si="40"/>
        <v/>
      </c>
      <c r="X68" s="1" t="str">
        <f t="shared" si="41"/>
        <v/>
      </c>
      <c r="Y68" s="1" t="str">
        <f t="shared" si="42"/>
        <v/>
      </c>
      <c r="Z68" s="1" t="str">
        <f t="shared" si="43"/>
        <v/>
      </c>
      <c r="AA68" s="1" t="str">
        <f t="shared" si="44"/>
        <v/>
      </c>
      <c r="AB68" s="1" t="str">
        <f t="shared" si="45"/>
        <v/>
      </c>
    </row>
    <row r="69" spans="1:28" ht="14.25" hidden="1" customHeight="1" x14ac:dyDescent="0.35">
      <c r="A69" s="4">
        <f>IF(OR($B69="",$C69=""),"",IFERROR(INDEX('5_ACOMPANHAMENTO'!$A$3:$A$4922,MATCH(1,INDEX(('5_ACOMPANHAMENTO'!$AD$3:$AD$4922=TRIM($C69&amp;""))*('5_ACOMPANHAMENTO'!$AC$3:$AC$4922&lt;&gt;"")*((((I69&lt;&gt;"")*ISNUMBER(SEARCH("|"&amp;I69&amp;"|",'5_ACOMPANHAMENTO'!$AC$3:$AC$4922)))+((J69&lt;&gt;"")*ISNUMBER(SEARCH("|"&amp;J69&amp;"|",'5_ACOMPANHAMENTO'!$AC$3:$AC$4922)))+((K69&lt;&gt;"")*ISNUMBER(SEARCH("|"&amp;K69&amp;"|",'5_ACOMPANHAMENTO'!$AC$3:$AC$4922)))+((L69&lt;&gt;"")*ISNUMBER(SEARCH("|"&amp;L69&amp;"|",'5_ACOMPANHAMENTO'!$AC$3:$AC$4922)))+((M69&lt;&gt;"")*ISNUMBER(SEARCH("|"&amp;M69&amp;"|",'5_ACOMPANHAMENTO'!$AC$3:$AC$4922)))+((N69&lt;&gt;"")*ISNUMBER(SEARCH("|"&amp;N69&amp;"|",'5_ACOMPANHAMENTO'!$AC$3:$AC$4922)))+((O69&lt;&gt;"")*ISNUMBER(SEARCH("|"&amp;O69&amp;"|",'5_ACOMPANHAMENTO'!$AC$3:$AC$4922)))+((P69&lt;&gt;"")*ISNUMBER(SEARCH("|"&amp;P69&amp;"|",'5_ACOMPANHAMENTO'!$AC$3:$AC$4922)))+((Q69&lt;&gt;"")*ISNUMBER(SEARCH("|"&amp;Q69&amp;"|",'5_ACOMPANHAMENTO'!$AC$3:$AC$4922)))+((R69&lt;&gt;"")*ISNUMBER(SEARCH("|"&amp;R69&amp;"|",'5_ACOMPANHAMENTO'!$AC$3:$AC$4922)))+((S69&lt;&gt;"")*ISNUMBER(SEARCH("|"&amp;S69&amp;"|",'5_ACOMPANHAMENTO'!$AC$3:$AC$4922)))+((T69&lt;&gt;"")*ISNUMBER(SEARCH("|"&amp;T69&amp;"|",'5_ACOMPANHAMENTO'!$AC$3:$AC$4922)))+((U69&lt;&gt;"")*ISNUMBER(SEARCH("|"&amp;U69&amp;"|",'5_ACOMPANHAMENTO'!$AC$3:$AC$4922)))+((V69&lt;&gt;"")*ISNUMBER(SEARCH("|"&amp;V69&amp;"|",'5_ACOMPANHAMENTO'!$AC$3:$AC$4922)))+((W69&lt;&gt;"")*ISNUMBER(SEARCH("|"&amp;W69&amp;"|",'5_ACOMPANHAMENTO'!$AC$3:$AC$4922)))+((X69&lt;&gt;"")*ISNUMBER(SEARCH("|"&amp;X69&amp;"|",'5_ACOMPANHAMENTO'!$AC$3:$AC$4922)))+((Y69&lt;&gt;"")*ISNUMBER(SEARCH("|"&amp;Y69&amp;"|",'5_ACOMPANHAMENTO'!$AC$3:$AC$4922)))+((Z69&lt;&gt;"")*ISNUMBER(SEARCH("|"&amp;Z69&amp;"|",'5_ACOMPANHAMENTO'!$AC$3:$AC$4922)))+((AA69&lt;&gt;"")*ISNUMBER(SEARCH("|"&amp;AA69&amp;"|",'5_ACOMPANHAMENTO'!$AC$3:$AC$4922)))+((AB69&lt;&gt;"")*ISNUMBER(SEARCH("|"&amp;AB69&amp;"|",'5_ACOMPANHAMENTO'!$AC$3:$AC$4922))))&gt;0),0),0)),""))</f>
        <v>46199</v>
      </c>
      <c r="B69" s="4">
        <v>10163</v>
      </c>
      <c r="C69" s="4" t="s">
        <v>60</v>
      </c>
      <c r="D69" s="4">
        <f>IF(OR($B69="",$C69=""),"",IFERROR(SUMPRODUCT(--(('5_ACOMPANHAMENTO'!$AD$3:$AD$4922=TRIM($C69&amp;""))*('5_ACOMPANHAMENTO'!$AC$3:$AC$4922&lt;&gt;"")*((((I69&lt;&gt;"")*ISNUMBER(SEARCH("|"&amp;I69&amp;"|",'5_ACOMPANHAMENTO'!$AC$3:$AC$4922)))+((J69&lt;&gt;"")*ISNUMBER(SEARCH("|"&amp;J69&amp;"|",'5_ACOMPANHAMENTO'!$AC$3:$AC$4922)))+((K69&lt;&gt;"")*ISNUMBER(SEARCH("|"&amp;K69&amp;"|",'5_ACOMPANHAMENTO'!$AC$3:$AC$4922)))+((L69&lt;&gt;"")*ISNUMBER(SEARCH("|"&amp;L69&amp;"|",'5_ACOMPANHAMENTO'!$AC$3:$AC$4922)))+((M69&lt;&gt;"")*ISNUMBER(SEARCH("|"&amp;M69&amp;"|",'5_ACOMPANHAMENTO'!$AC$3:$AC$4922)))+((N69&lt;&gt;"")*ISNUMBER(SEARCH("|"&amp;N69&amp;"|",'5_ACOMPANHAMENTO'!$AC$3:$AC$4922)))+((O69&lt;&gt;"")*ISNUMBER(SEARCH("|"&amp;O69&amp;"|",'5_ACOMPANHAMENTO'!$AC$3:$AC$4922)))+((P69&lt;&gt;"")*ISNUMBER(SEARCH("|"&amp;P69&amp;"|",'5_ACOMPANHAMENTO'!$AC$3:$AC$4922)))+((Q69&lt;&gt;"")*ISNUMBER(SEARCH("|"&amp;Q69&amp;"|",'5_ACOMPANHAMENTO'!$AC$3:$AC$4922)))+((R69&lt;&gt;"")*ISNUMBER(SEARCH("|"&amp;R69&amp;"|",'5_ACOMPANHAMENTO'!$AC$3:$AC$4922)))+((S69&lt;&gt;"")*ISNUMBER(SEARCH("|"&amp;S69&amp;"|",'5_ACOMPANHAMENTO'!$AC$3:$AC$4922)))+((T69&lt;&gt;"")*ISNUMBER(SEARCH("|"&amp;T69&amp;"|",'5_ACOMPANHAMENTO'!$AC$3:$AC$4922)))+((U69&lt;&gt;"")*ISNUMBER(SEARCH("|"&amp;U69&amp;"|",'5_ACOMPANHAMENTO'!$AC$3:$AC$4922)))+((V69&lt;&gt;"")*ISNUMBER(SEARCH("|"&amp;V69&amp;"|",'5_ACOMPANHAMENTO'!$AC$3:$AC$4922)))+((W69&lt;&gt;"")*ISNUMBER(SEARCH("|"&amp;W69&amp;"|",'5_ACOMPANHAMENTO'!$AC$3:$AC$4922)))+((X69&lt;&gt;"")*ISNUMBER(SEARCH("|"&amp;X69&amp;"|",'5_ACOMPANHAMENTO'!$AC$3:$AC$4922)))+((Y69&lt;&gt;"")*ISNUMBER(SEARCH("|"&amp;Y69&amp;"|",'5_ACOMPANHAMENTO'!$AC$3:$AC$4922)))+((Z69&lt;&gt;"")*ISNUMBER(SEARCH("|"&amp;Z69&amp;"|",'5_ACOMPANHAMENTO'!$AC$3:$AC$4922)))+((AA69&lt;&gt;"")*ISNUMBER(SEARCH("|"&amp;AA69&amp;"|",'5_ACOMPANHAMENTO'!$AC$3:$AC$4922)))+((AB69&lt;&gt;"")*ISNUMBER(SEARCH("|"&amp;AB69&amp;"|",'5_ACOMPANHAMENTO'!$AC$3:$AC$4922))))&gt;0)),'5_ACOMPANHAMENTO'!$J$3:$J$4922),0))</f>
        <v>1570</v>
      </c>
      <c r="E69" s="4" t="str">
        <f t="shared" ca="1" si="23"/>
        <v>FINALIZADO</v>
      </c>
      <c r="F69" s="7">
        <f>IF(OR($B69="",$C69=""),"",IFERROR(SUMPRODUCT(--(('5_ACOMPANHAMENTO'!$AD$3:$AD$4922=TRIM($C69&amp;""))*('5_ACOMPANHAMENTO'!$AC$3:$AC$4922&lt;&gt;"")*((((I69&lt;&gt;"")*ISNUMBER(SEARCH("|"&amp;I69&amp;"|",'5_ACOMPANHAMENTO'!$AC$3:$AC$4922)))+((J69&lt;&gt;"")*ISNUMBER(SEARCH("|"&amp;J69&amp;"|",'5_ACOMPANHAMENTO'!$AC$3:$AC$4922)))+((K69&lt;&gt;"")*ISNUMBER(SEARCH("|"&amp;K69&amp;"|",'5_ACOMPANHAMENTO'!$AC$3:$AC$4922)))+((L69&lt;&gt;"")*ISNUMBER(SEARCH("|"&amp;L69&amp;"|",'5_ACOMPANHAMENTO'!$AC$3:$AC$4922)))+((M69&lt;&gt;"")*ISNUMBER(SEARCH("|"&amp;M69&amp;"|",'5_ACOMPANHAMENTO'!$AC$3:$AC$4922)))+((N69&lt;&gt;"")*ISNUMBER(SEARCH("|"&amp;N69&amp;"|",'5_ACOMPANHAMENTO'!$AC$3:$AC$4922)))+((O69&lt;&gt;"")*ISNUMBER(SEARCH("|"&amp;O69&amp;"|",'5_ACOMPANHAMENTO'!$AC$3:$AC$4922)))+((P69&lt;&gt;"")*ISNUMBER(SEARCH("|"&amp;P69&amp;"|",'5_ACOMPANHAMENTO'!$AC$3:$AC$4922)))+((Q69&lt;&gt;"")*ISNUMBER(SEARCH("|"&amp;Q69&amp;"|",'5_ACOMPANHAMENTO'!$AC$3:$AC$4922)))+((R69&lt;&gt;"")*ISNUMBER(SEARCH("|"&amp;R69&amp;"|",'5_ACOMPANHAMENTO'!$AC$3:$AC$4922)))+((S69&lt;&gt;"")*ISNUMBER(SEARCH("|"&amp;S69&amp;"|",'5_ACOMPANHAMENTO'!$AC$3:$AC$4922)))+((T69&lt;&gt;"")*ISNUMBER(SEARCH("|"&amp;T69&amp;"|",'5_ACOMPANHAMENTO'!$AC$3:$AC$4922)))+((U69&lt;&gt;"")*ISNUMBER(SEARCH("|"&amp;U69&amp;"|",'5_ACOMPANHAMENTO'!$AC$3:$AC$4922)))+((V69&lt;&gt;"")*ISNUMBER(SEARCH("|"&amp;V69&amp;"|",'5_ACOMPANHAMENTO'!$AC$3:$AC$4922)))+((W69&lt;&gt;"")*ISNUMBER(SEARCH("|"&amp;W69&amp;"|",'5_ACOMPANHAMENTO'!$AC$3:$AC$4922)))+((X69&lt;&gt;"")*ISNUMBER(SEARCH("|"&amp;X69&amp;"|",'5_ACOMPANHAMENTO'!$AC$3:$AC$4922)))+((Y69&lt;&gt;"")*ISNUMBER(SEARCH("|"&amp;Y69&amp;"|",'5_ACOMPANHAMENTO'!$AC$3:$AC$4922)))+((Z69&lt;&gt;"")*ISNUMBER(SEARCH("|"&amp;Z69&amp;"|",'5_ACOMPANHAMENTO'!$AC$3:$AC$4922)))+((AA69&lt;&gt;"")*ISNUMBER(SEARCH("|"&amp;AA69&amp;"|",'5_ACOMPANHAMENTO'!$AC$3:$AC$4922)))+((AB69&lt;&gt;"")*ISNUMBER(SEARCH("|"&amp;AB69&amp;"|",'5_ACOMPANHAMENTO'!$AC$3:$AC$4922))))&gt;0)),'5_ACOMPANHAMENTO'!$O$3:$O$4922),0))</f>
        <v>1570</v>
      </c>
      <c r="G69" s="7">
        <f t="shared" si="24"/>
        <v>0</v>
      </c>
      <c r="H69" s="1" t="str">
        <f t="shared" si="25"/>
        <v>10163|COLA DE ESPUMA</v>
      </c>
      <c r="I69" s="1" t="str">
        <f t="shared" si="26"/>
        <v>10163</v>
      </c>
      <c r="J69" s="1" t="str">
        <f t="shared" si="27"/>
        <v/>
      </c>
      <c r="K69" s="1" t="str">
        <f t="shared" si="28"/>
        <v/>
      </c>
      <c r="L69" s="1" t="str">
        <f t="shared" si="29"/>
        <v/>
      </c>
      <c r="M69" s="1" t="str">
        <f t="shared" si="30"/>
        <v/>
      </c>
      <c r="N69" s="1" t="str">
        <f t="shared" si="31"/>
        <v/>
      </c>
      <c r="O69" s="1" t="str">
        <f t="shared" si="32"/>
        <v/>
      </c>
      <c r="P69" s="1" t="str">
        <f t="shared" si="33"/>
        <v/>
      </c>
      <c r="Q69" s="1" t="str">
        <f t="shared" si="34"/>
        <v/>
      </c>
      <c r="R69" s="1" t="str">
        <f t="shared" si="35"/>
        <v/>
      </c>
      <c r="S69" s="1" t="str">
        <f t="shared" si="36"/>
        <v/>
      </c>
      <c r="T69" s="1" t="str">
        <f t="shared" si="37"/>
        <v/>
      </c>
      <c r="U69" s="1" t="str">
        <f t="shared" si="38"/>
        <v/>
      </c>
      <c r="V69" s="1" t="str">
        <f t="shared" si="39"/>
        <v/>
      </c>
      <c r="W69" s="1" t="str">
        <f t="shared" si="40"/>
        <v/>
      </c>
      <c r="X69" s="1" t="str">
        <f t="shared" si="41"/>
        <v/>
      </c>
      <c r="Y69" s="1" t="str">
        <f t="shared" si="42"/>
        <v/>
      </c>
      <c r="Z69" s="1" t="str">
        <f t="shared" si="43"/>
        <v/>
      </c>
      <c r="AA69" s="1" t="str">
        <f t="shared" si="44"/>
        <v/>
      </c>
      <c r="AB69" s="1" t="str">
        <f t="shared" si="45"/>
        <v/>
      </c>
    </row>
    <row r="70" spans="1:28" ht="14.25" hidden="1" customHeight="1" x14ac:dyDescent="0.35">
      <c r="A70" s="4">
        <f>IF(OR($B70="",$C70=""),"",IFERROR(INDEX('5_ACOMPANHAMENTO'!$A$3:$A$4922,MATCH(1,INDEX(('5_ACOMPANHAMENTO'!$AD$3:$AD$4922=TRIM($C70&amp;""))*('5_ACOMPANHAMENTO'!$AC$3:$AC$4922&lt;&gt;"")*((((I70&lt;&gt;"")*ISNUMBER(SEARCH("|"&amp;I70&amp;"|",'5_ACOMPANHAMENTO'!$AC$3:$AC$4922)))+((J70&lt;&gt;"")*ISNUMBER(SEARCH("|"&amp;J70&amp;"|",'5_ACOMPANHAMENTO'!$AC$3:$AC$4922)))+((K70&lt;&gt;"")*ISNUMBER(SEARCH("|"&amp;K70&amp;"|",'5_ACOMPANHAMENTO'!$AC$3:$AC$4922)))+((L70&lt;&gt;"")*ISNUMBER(SEARCH("|"&amp;L70&amp;"|",'5_ACOMPANHAMENTO'!$AC$3:$AC$4922)))+((M70&lt;&gt;"")*ISNUMBER(SEARCH("|"&amp;M70&amp;"|",'5_ACOMPANHAMENTO'!$AC$3:$AC$4922)))+((N70&lt;&gt;"")*ISNUMBER(SEARCH("|"&amp;N70&amp;"|",'5_ACOMPANHAMENTO'!$AC$3:$AC$4922)))+((O70&lt;&gt;"")*ISNUMBER(SEARCH("|"&amp;O70&amp;"|",'5_ACOMPANHAMENTO'!$AC$3:$AC$4922)))+((P70&lt;&gt;"")*ISNUMBER(SEARCH("|"&amp;P70&amp;"|",'5_ACOMPANHAMENTO'!$AC$3:$AC$4922)))+((Q70&lt;&gt;"")*ISNUMBER(SEARCH("|"&amp;Q70&amp;"|",'5_ACOMPANHAMENTO'!$AC$3:$AC$4922)))+((R70&lt;&gt;"")*ISNUMBER(SEARCH("|"&amp;R70&amp;"|",'5_ACOMPANHAMENTO'!$AC$3:$AC$4922)))+((S70&lt;&gt;"")*ISNUMBER(SEARCH("|"&amp;S70&amp;"|",'5_ACOMPANHAMENTO'!$AC$3:$AC$4922)))+((T70&lt;&gt;"")*ISNUMBER(SEARCH("|"&amp;T70&amp;"|",'5_ACOMPANHAMENTO'!$AC$3:$AC$4922)))+((U70&lt;&gt;"")*ISNUMBER(SEARCH("|"&amp;U70&amp;"|",'5_ACOMPANHAMENTO'!$AC$3:$AC$4922)))+((V70&lt;&gt;"")*ISNUMBER(SEARCH("|"&amp;V70&amp;"|",'5_ACOMPANHAMENTO'!$AC$3:$AC$4922)))+((W70&lt;&gt;"")*ISNUMBER(SEARCH("|"&amp;W70&amp;"|",'5_ACOMPANHAMENTO'!$AC$3:$AC$4922)))+((X70&lt;&gt;"")*ISNUMBER(SEARCH("|"&amp;X70&amp;"|",'5_ACOMPANHAMENTO'!$AC$3:$AC$4922)))+((Y70&lt;&gt;"")*ISNUMBER(SEARCH("|"&amp;Y70&amp;"|",'5_ACOMPANHAMENTO'!$AC$3:$AC$4922)))+((Z70&lt;&gt;"")*ISNUMBER(SEARCH("|"&amp;Z70&amp;"|",'5_ACOMPANHAMENTO'!$AC$3:$AC$4922)))+((AA70&lt;&gt;"")*ISNUMBER(SEARCH("|"&amp;AA70&amp;"|",'5_ACOMPANHAMENTO'!$AC$3:$AC$4922)))+((AB70&lt;&gt;"")*ISNUMBER(SEARCH("|"&amp;AB70&amp;"|",'5_ACOMPANHAMENTO'!$AC$3:$AC$4922))))&gt;0),0),0)),""))</f>
        <v>46199</v>
      </c>
      <c r="B70" s="4">
        <v>10163</v>
      </c>
      <c r="C70" s="4" t="s">
        <v>68</v>
      </c>
      <c r="D70" s="4">
        <f>IF(OR($B70="",$C70=""),"",IFERROR(SUMPRODUCT(--(('5_ACOMPANHAMENTO'!$AD$3:$AD$4922=TRIM($C70&amp;""))*('5_ACOMPANHAMENTO'!$AC$3:$AC$4922&lt;&gt;"")*((((I70&lt;&gt;"")*ISNUMBER(SEARCH("|"&amp;I70&amp;"|",'5_ACOMPANHAMENTO'!$AC$3:$AC$4922)))+((J70&lt;&gt;"")*ISNUMBER(SEARCH("|"&amp;J70&amp;"|",'5_ACOMPANHAMENTO'!$AC$3:$AC$4922)))+((K70&lt;&gt;"")*ISNUMBER(SEARCH("|"&amp;K70&amp;"|",'5_ACOMPANHAMENTO'!$AC$3:$AC$4922)))+((L70&lt;&gt;"")*ISNUMBER(SEARCH("|"&amp;L70&amp;"|",'5_ACOMPANHAMENTO'!$AC$3:$AC$4922)))+((M70&lt;&gt;"")*ISNUMBER(SEARCH("|"&amp;M70&amp;"|",'5_ACOMPANHAMENTO'!$AC$3:$AC$4922)))+((N70&lt;&gt;"")*ISNUMBER(SEARCH("|"&amp;N70&amp;"|",'5_ACOMPANHAMENTO'!$AC$3:$AC$4922)))+((O70&lt;&gt;"")*ISNUMBER(SEARCH("|"&amp;O70&amp;"|",'5_ACOMPANHAMENTO'!$AC$3:$AC$4922)))+((P70&lt;&gt;"")*ISNUMBER(SEARCH("|"&amp;P70&amp;"|",'5_ACOMPANHAMENTO'!$AC$3:$AC$4922)))+((Q70&lt;&gt;"")*ISNUMBER(SEARCH("|"&amp;Q70&amp;"|",'5_ACOMPANHAMENTO'!$AC$3:$AC$4922)))+((R70&lt;&gt;"")*ISNUMBER(SEARCH("|"&amp;R70&amp;"|",'5_ACOMPANHAMENTO'!$AC$3:$AC$4922)))+((S70&lt;&gt;"")*ISNUMBER(SEARCH("|"&amp;S70&amp;"|",'5_ACOMPANHAMENTO'!$AC$3:$AC$4922)))+((T70&lt;&gt;"")*ISNUMBER(SEARCH("|"&amp;T70&amp;"|",'5_ACOMPANHAMENTO'!$AC$3:$AC$4922)))+((U70&lt;&gt;"")*ISNUMBER(SEARCH("|"&amp;U70&amp;"|",'5_ACOMPANHAMENTO'!$AC$3:$AC$4922)))+((V70&lt;&gt;"")*ISNUMBER(SEARCH("|"&amp;V70&amp;"|",'5_ACOMPANHAMENTO'!$AC$3:$AC$4922)))+((W70&lt;&gt;"")*ISNUMBER(SEARCH("|"&amp;W70&amp;"|",'5_ACOMPANHAMENTO'!$AC$3:$AC$4922)))+((X70&lt;&gt;"")*ISNUMBER(SEARCH("|"&amp;X70&amp;"|",'5_ACOMPANHAMENTO'!$AC$3:$AC$4922)))+((Y70&lt;&gt;"")*ISNUMBER(SEARCH("|"&amp;Y70&amp;"|",'5_ACOMPANHAMENTO'!$AC$3:$AC$4922)))+((Z70&lt;&gt;"")*ISNUMBER(SEARCH("|"&amp;Z70&amp;"|",'5_ACOMPANHAMENTO'!$AC$3:$AC$4922)))+((AA70&lt;&gt;"")*ISNUMBER(SEARCH("|"&amp;AA70&amp;"|",'5_ACOMPANHAMENTO'!$AC$3:$AC$4922)))+((AB70&lt;&gt;"")*ISNUMBER(SEARCH("|"&amp;AB70&amp;"|",'5_ACOMPANHAMENTO'!$AC$3:$AC$4922))))&gt;0)),'5_ACOMPANHAMENTO'!$J$3:$J$4922),0))</f>
        <v>1510</v>
      </c>
      <c r="E70" s="4" t="str">
        <f t="shared" ca="1" si="23"/>
        <v>FINALIZADO</v>
      </c>
      <c r="F70" s="7">
        <f>IF(OR($B70="",$C70=""),"",IFERROR(SUMPRODUCT(--(('5_ACOMPANHAMENTO'!$AD$3:$AD$4922=TRIM($C70&amp;""))*('5_ACOMPANHAMENTO'!$AC$3:$AC$4922&lt;&gt;"")*((((I70&lt;&gt;"")*ISNUMBER(SEARCH("|"&amp;I70&amp;"|",'5_ACOMPANHAMENTO'!$AC$3:$AC$4922)))+((J70&lt;&gt;"")*ISNUMBER(SEARCH("|"&amp;J70&amp;"|",'5_ACOMPANHAMENTO'!$AC$3:$AC$4922)))+((K70&lt;&gt;"")*ISNUMBER(SEARCH("|"&amp;K70&amp;"|",'5_ACOMPANHAMENTO'!$AC$3:$AC$4922)))+((L70&lt;&gt;"")*ISNUMBER(SEARCH("|"&amp;L70&amp;"|",'5_ACOMPANHAMENTO'!$AC$3:$AC$4922)))+((M70&lt;&gt;"")*ISNUMBER(SEARCH("|"&amp;M70&amp;"|",'5_ACOMPANHAMENTO'!$AC$3:$AC$4922)))+((N70&lt;&gt;"")*ISNUMBER(SEARCH("|"&amp;N70&amp;"|",'5_ACOMPANHAMENTO'!$AC$3:$AC$4922)))+((O70&lt;&gt;"")*ISNUMBER(SEARCH("|"&amp;O70&amp;"|",'5_ACOMPANHAMENTO'!$AC$3:$AC$4922)))+((P70&lt;&gt;"")*ISNUMBER(SEARCH("|"&amp;P70&amp;"|",'5_ACOMPANHAMENTO'!$AC$3:$AC$4922)))+((Q70&lt;&gt;"")*ISNUMBER(SEARCH("|"&amp;Q70&amp;"|",'5_ACOMPANHAMENTO'!$AC$3:$AC$4922)))+((R70&lt;&gt;"")*ISNUMBER(SEARCH("|"&amp;R70&amp;"|",'5_ACOMPANHAMENTO'!$AC$3:$AC$4922)))+((S70&lt;&gt;"")*ISNUMBER(SEARCH("|"&amp;S70&amp;"|",'5_ACOMPANHAMENTO'!$AC$3:$AC$4922)))+((T70&lt;&gt;"")*ISNUMBER(SEARCH("|"&amp;T70&amp;"|",'5_ACOMPANHAMENTO'!$AC$3:$AC$4922)))+((U70&lt;&gt;"")*ISNUMBER(SEARCH("|"&amp;U70&amp;"|",'5_ACOMPANHAMENTO'!$AC$3:$AC$4922)))+((V70&lt;&gt;"")*ISNUMBER(SEARCH("|"&amp;V70&amp;"|",'5_ACOMPANHAMENTO'!$AC$3:$AC$4922)))+((W70&lt;&gt;"")*ISNUMBER(SEARCH("|"&amp;W70&amp;"|",'5_ACOMPANHAMENTO'!$AC$3:$AC$4922)))+((X70&lt;&gt;"")*ISNUMBER(SEARCH("|"&amp;X70&amp;"|",'5_ACOMPANHAMENTO'!$AC$3:$AC$4922)))+((Y70&lt;&gt;"")*ISNUMBER(SEARCH("|"&amp;Y70&amp;"|",'5_ACOMPANHAMENTO'!$AC$3:$AC$4922)))+((Z70&lt;&gt;"")*ISNUMBER(SEARCH("|"&amp;Z70&amp;"|",'5_ACOMPANHAMENTO'!$AC$3:$AC$4922)))+((AA70&lt;&gt;"")*ISNUMBER(SEARCH("|"&amp;AA70&amp;"|",'5_ACOMPANHAMENTO'!$AC$3:$AC$4922)))+((AB70&lt;&gt;"")*ISNUMBER(SEARCH("|"&amp;AB70&amp;"|",'5_ACOMPANHAMENTO'!$AC$3:$AC$4922))))&gt;0)),'5_ACOMPANHAMENTO'!$O$3:$O$4922),0))</f>
        <v>1510</v>
      </c>
      <c r="G70" s="7">
        <f t="shared" si="24"/>
        <v>0</v>
      </c>
      <c r="H70" s="1" t="str">
        <f t="shared" si="25"/>
        <v>10163|CARTONAGEM</v>
      </c>
      <c r="I70" s="1" t="str">
        <f t="shared" si="26"/>
        <v>10163</v>
      </c>
      <c r="J70" s="1" t="str">
        <f t="shared" si="27"/>
        <v/>
      </c>
      <c r="K70" s="1" t="str">
        <f t="shared" si="28"/>
        <v/>
      </c>
      <c r="L70" s="1" t="str">
        <f t="shared" si="29"/>
        <v/>
      </c>
      <c r="M70" s="1" t="str">
        <f t="shared" si="30"/>
        <v/>
      </c>
      <c r="N70" s="1" t="str">
        <f t="shared" si="31"/>
        <v/>
      </c>
      <c r="O70" s="1" t="str">
        <f t="shared" si="32"/>
        <v/>
      </c>
      <c r="P70" s="1" t="str">
        <f t="shared" si="33"/>
        <v/>
      </c>
      <c r="Q70" s="1" t="str">
        <f t="shared" si="34"/>
        <v/>
      </c>
      <c r="R70" s="1" t="str">
        <f t="shared" si="35"/>
        <v/>
      </c>
      <c r="S70" s="1" t="str">
        <f t="shared" si="36"/>
        <v/>
      </c>
      <c r="T70" s="1" t="str">
        <f t="shared" si="37"/>
        <v/>
      </c>
      <c r="U70" s="1" t="str">
        <f t="shared" si="38"/>
        <v/>
      </c>
      <c r="V70" s="1" t="str">
        <f t="shared" si="39"/>
        <v/>
      </c>
      <c r="W70" s="1" t="str">
        <f t="shared" si="40"/>
        <v/>
      </c>
      <c r="X70" s="1" t="str">
        <f t="shared" si="41"/>
        <v/>
      </c>
      <c r="Y70" s="1" t="str">
        <f t="shared" si="42"/>
        <v/>
      </c>
      <c r="Z70" s="1" t="str">
        <f t="shared" si="43"/>
        <v/>
      </c>
      <c r="AA70" s="1" t="str">
        <f t="shared" si="44"/>
        <v/>
      </c>
      <c r="AB70" s="1" t="str">
        <f t="shared" si="45"/>
        <v/>
      </c>
    </row>
    <row r="71" spans="1:28" ht="14.25" hidden="1" customHeight="1" x14ac:dyDescent="0.35">
      <c r="A71" s="4" t="str">
        <f>IF(OR($B71="",$C71=""),"",IFERROR(INDEX('5_ACOMPANHAMENTO'!$A$3:$A$4922,MATCH(1,INDEX(('5_ACOMPANHAMENTO'!$AD$3:$AD$4922=TRIM($C71&amp;""))*('5_ACOMPANHAMENTO'!$AC$3:$AC$4922&lt;&gt;"")*((((I71&lt;&gt;"")*ISNUMBER(SEARCH("|"&amp;I71&amp;"|",'5_ACOMPANHAMENTO'!$AC$3:$AC$4922)))+((J71&lt;&gt;"")*ISNUMBER(SEARCH("|"&amp;J71&amp;"|",'5_ACOMPANHAMENTO'!$AC$3:$AC$4922)))+((K71&lt;&gt;"")*ISNUMBER(SEARCH("|"&amp;K71&amp;"|",'5_ACOMPANHAMENTO'!$AC$3:$AC$4922)))+((L71&lt;&gt;"")*ISNUMBER(SEARCH("|"&amp;L71&amp;"|",'5_ACOMPANHAMENTO'!$AC$3:$AC$4922)))+((M71&lt;&gt;"")*ISNUMBER(SEARCH("|"&amp;M71&amp;"|",'5_ACOMPANHAMENTO'!$AC$3:$AC$4922)))+((N71&lt;&gt;"")*ISNUMBER(SEARCH("|"&amp;N71&amp;"|",'5_ACOMPANHAMENTO'!$AC$3:$AC$4922)))+((O71&lt;&gt;"")*ISNUMBER(SEARCH("|"&amp;O71&amp;"|",'5_ACOMPANHAMENTO'!$AC$3:$AC$4922)))+((P71&lt;&gt;"")*ISNUMBER(SEARCH("|"&amp;P71&amp;"|",'5_ACOMPANHAMENTO'!$AC$3:$AC$4922)))+((Q71&lt;&gt;"")*ISNUMBER(SEARCH("|"&amp;Q71&amp;"|",'5_ACOMPANHAMENTO'!$AC$3:$AC$4922)))+((R71&lt;&gt;"")*ISNUMBER(SEARCH("|"&amp;R71&amp;"|",'5_ACOMPANHAMENTO'!$AC$3:$AC$4922)))+((S71&lt;&gt;"")*ISNUMBER(SEARCH("|"&amp;S71&amp;"|",'5_ACOMPANHAMENTO'!$AC$3:$AC$4922)))+((T71&lt;&gt;"")*ISNUMBER(SEARCH("|"&amp;T71&amp;"|",'5_ACOMPANHAMENTO'!$AC$3:$AC$4922)))+((U71&lt;&gt;"")*ISNUMBER(SEARCH("|"&amp;U71&amp;"|",'5_ACOMPANHAMENTO'!$AC$3:$AC$4922)))+((V71&lt;&gt;"")*ISNUMBER(SEARCH("|"&amp;V71&amp;"|",'5_ACOMPANHAMENTO'!$AC$3:$AC$4922)))+((W71&lt;&gt;"")*ISNUMBER(SEARCH("|"&amp;W71&amp;"|",'5_ACOMPANHAMENTO'!$AC$3:$AC$4922)))+((X71&lt;&gt;"")*ISNUMBER(SEARCH("|"&amp;X71&amp;"|",'5_ACOMPANHAMENTO'!$AC$3:$AC$4922)))+((Y71&lt;&gt;"")*ISNUMBER(SEARCH("|"&amp;Y71&amp;"|",'5_ACOMPANHAMENTO'!$AC$3:$AC$4922)))+((Z71&lt;&gt;"")*ISNUMBER(SEARCH("|"&amp;Z71&amp;"|",'5_ACOMPANHAMENTO'!$AC$3:$AC$4922)))+((AA71&lt;&gt;"")*ISNUMBER(SEARCH("|"&amp;AA71&amp;"|",'5_ACOMPANHAMENTO'!$AC$3:$AC$4922)))+((AB71&lt;&gt;"")*ISNUMBER(SEARCH("|"&amp;AB71&amp;"|",'5_ACOMPANHAMENTO'!$AC$3:$AC$4922))))&gt;0),0),0)),""))</f>
        <v/>
      </c>
      <c r="B71" s="4">
        <v>10163</v>
      </c>
      <c r="C71" s="4" t="s">
        <v>3043</v>
      </c>
      <c r="D71" s="4">
        <f>IF(OR($B71="",$C71=""),"",IFERROR(SUMPRODUCT(--(('5_ACOMPANHAMENTO'!$AD$3:$AD$4922=TRIM($C71&amp;""))*('5_ACOMPANHAMENTO'!$AC$3:$AC$4922&lt;&gt;"")*((((I71&lt;&gt;"")*ISNUMBER(SEARCH("|"&amp;I71&amp;"|",'5_ACOMPANHAMENTO'!$AC$3:$AC$4922)))+((J71&lt;&gt;"")*ISNUMBER(SEARCH("|"&amp;J71&amp;"|",'5_ACOMPANHAMENTO'!$AC$3:$AC$4922)))+((K71&lt;&gt;"")*ISNUMBER(SEARCH("|"&amp;K71&amp;"|",'5_ACOMPANHAMENTO'!$AC$3:$AC$4922)))+((L71&lt;&gt;"")*ISNUMBER(SEARCH("|"&amp;L71&amp;"|",'5_ACOMPANHAMENTO'!$AC$3:$AC$4922)))+((M71&lt;&gt;"")*ISNUMBER(SEARCH("|"&amp;M71&amp;"|",'5_ACOMPANHAMENTO'!$AC$3:$AC$4922)))+((N71&lt;&gt;"")*ISNUMBER(SEARCH("|"&amp;N71&amp;"|",'5_ACOMPANHAMENTO'!$AC$3:$AC$4922)))+((O71&lt;&gt;"")*ISNUMBER(SEARCH("|"&amp;O71&amp;"|",'5_ACOMPANHAMENTO'!$AC$3:$AC$4922)))+((P71&lt;&gt;"")*ISNUMBER(SEARCH("|"&amp;P71&amp;"|",'5_ACOMPANHAMENTO'!$AC$3:$AC$4922)))+((Q71&lt;&gt;"")*ISNUMBER(SEARCH("|"&amp;Q71&amp;"|",'5_ACOMPANHAMENTO'!$AC$3:$AC$4922)))+((R71&lt;&gt;"")*ISNUMBER(SEARCH("|"&amp;R71&amp;"|",'5_ACOMPANHAMENTO'!$AC$3:$AC$4922)))+((S71&lt;&gt;"")*ISNUMBER(SEARCH("|"&amp;S71&amp;"|",'5_ACOMPANHAMENTO'!$AC$3:$AC$4922)))+((T71&lt;&gt;"")*ISNUMBER(SEARCH("|"&amp;T71&amp;"|",'5_ACOMPANHAMENTO'!$AC$3:$AC$4922)))+((U71&lt;&gt;"")*ISNUMBER(SEARCH("|"&amp;U71&amp;"|",'5_ACOMPANHAMENTO'!$AC$3:$AC$4922)))+((V71&lt;&gt;"")*ISNUMBER(SEARCH("|"&amp;V71&amp;"|",'5_ACOMPANHAMENTO'!$AC$3:$AC$4922)))+((W71&lt;&gt;"")*ISNUMBER(SEARCH("|"&amp;W71&amp;"|",'5_ACOMPANHAMENTO'!$AC$3:$AC$4922)))+((X71&lt;&gt;"")*ISNUMBER(SEARCH("|"&amp;X71&amp;"|",'5_ACOMPANHAMENTO'!$AC$3:$AC$4922)))+((Y71&lt;&gt;"")*ISNUMBER(SEARCH("|"&amp;Y71&amp;"|",'5_ACOMPANHAMENTO'!$AC$3:$AC$4922)))+((Z71&lt;&gt;"")*ISNUMBER(SEARCH("|"&amp;Z71&amp;"|",'5_ACOMPANHAMENTO'!$AC$3:$AC$4922)))+((AA71&lt;&gt;"")*ISNUMBER(SEARCH("|"&amp;AA71&amp;"|",'5_ACOMPANHAMENTO'!$AC$3:$AC$4922)))+((AB71&lt;&gt;"")*ISNUMBER(SEARCH("|"&amp;AB71&amp;"|",'5_ACOMPANHAMENTO'!$AC$3:$AC$4922))))&gt;0)),'5_ACOMPANHAMENTO'!$J$3:$J$4922),0))</f>
        <v>0</v>
      </c>
      <c r="E71" s="4" t="str">
        <f t="shared" ca="1" si="23"/>
        <v>FINALIZADO</v>
      </c>
      <c r="F71" s="7">
        <f>IF(OR($B71="",$C71=""),"",IFERROR(SUMPRODUCT(--(('5_ACOMPANHAMENTO'!$AD$3:$AD$4922=TRIM($C71&amp;""))*('5_ACOMPANHAMENTO'!$AC$3:$AC$4922&lt;&gt;"")*((((I71&lt;&gt;"")*ISNUMBER(SEARCH("|"&amp;I71&amp;"|",'5_ACOMPANHAMENTO'!$AC$3:$AC$4922)))+((J71&lt;&gt;"")*ISNUMBER(SEARCH("|"&amp;J71&amp;"|",'5_ACOMPANHAMENTO'!$AC$3:$AC$4922)))+((K71&lt;&gt;"")*ISNUMBER(SEARCH("|"&amp;K71&amp;"|",'5_ACOMPANHAMENTO'!$AC$3:$AC$4922)))+((L71&lt;&gt;"")*ISNUMBER(SEARCH("|"&amp;L71&amp;"|",'5_ACOMPANHAMENTO'!$AC$3:$AC$4922)))+((M71&lt;&gt;"")*ISNUMBER(SEARCH("|"&amp;M71&amp;"|",'5_ACOMPANHAMENTO'!$AC$3:$AC$4922)))+((N71&lt;&gt;"")*ISNUMBER(SEARCH("|"&amp;N71&amp;"|",'5_ACOMPANHAMENTO'!$AC$3:$AC$4922)))+((O71&lt;&gt;"")*ISNUMBER(SEARCH("|"&amp;O71&amp;"|",'5_ACOMPANHAMENTO'!$AC$3:$AC$4922)))+((P71&lt;&gt;"")*ISNUMBER(SEARCH("|"&amp;P71&amp;"|",'5_ACOMPANHAMENTO'!$AC$3:$AC$4922)))+((Q71&lt;&gt;"")*ISNUMBER(SEARCH("|"&amp;Q71&amp;"|",'5_ACOMPANHAMENTO'!$AC$3:$AC$4922)))+((R71&lt;&gt;"")*ISNUMBER(SEARCH("|"&amp;R71&amp;"|",'5_ACOMPANHAMENTO'!$AC$3:$AC$4922)))+((S71&lt;&gt;"")*ISNUMBER(SEARCH("|"&amp;S71&amp;"|",'5_ACOMPANHAMENTO'!$AC$3:$AC$4922)))+((T71&lt;&gt;"")*ISNUMBER(SEARCH("|"&amp;T71&amp;"|",'5_ACOMPANHAMENTO'!$AC$3:$AC$4922)))+((U71&lt;&gt;"")*ISNUMBER(SEARCH("|"&amp;U71&amp;"|",'5_ACOMPANHAMENTO'!$AC$3:$AC$4922)))+((V71&lt;&gt;"")*ISNUMBER(SEARCH("|"&amp;V71&amp;"|",'5_ACOMPANHAMENTO'!$AC$3:$AC$4922)))+((W71&lt;&gt;"")*ISNUMBER(SEARCH("|"&amp;W71&amp;"|",'5_ACOMPANHAMENTO'!$AC$3:$AC$4922)))+((X71&lt;&gt;"")*ISNUMBER(SEARCH("|"&amp;X71&amp;"|",'5_ACOMPANHAMENTO'!$AC$3:$AC$4922)))+((Y71&lt;&gt;"")*ISNUMBER(SEARCH("|"&amp;Y71&amp;"|",'5_ACOMPANHAMENTO'!$AC$3:$AC$4922)))+((Z71&lt;&gt;"")*ISNUMBER(SEARCH("|"&amp;Z71&amp;"|",'5_ACOMPANHAMENTO'!$AC$3:$AC$4922)))+((AA71&lt;&gt;"")*ISNUMBER(SEARCH("|"&amp;AA71&amp;"|",'5_ACOMPANHAMENTO'!$AC$3:$AC$4922)))+((AB71&lt;&gt;"")*ISNUMBER(SEARCH("|"&amp;AB71&amp;"|",'5_ACOMPANHAMENTO'!$AC$3:$AC$4922))))&gt;0)),'5_ACOMPANHAMENTO'!$O$3:$O$4922),0))</f>
        <v>0</v>
      </c>
      <c r="G71" s="7">
        <f t="shared" si="24"/>
        <v>0</v>
      </c>
      <c r="H71" s="1" t="str">
        <f t="shared" si="25"/>
        <v>10163|VIDRO</v>
      </c>
      <c r="I71" s="1" t="str">
        <f t="shared" si="26"/>
        <v>10163</v>
      </c>
      <c r="J71" s="1" t="str">
        <f t="shared" si="27"/>
        <v/>
      </c>
      <c r="K71" s="1" t="str">
        <f t="shared" si="28"/>
        <v/>
      </c>
      <c r="L71" s="1" t="str">
        <f t="shared" si="29"/>
        <v/>
      </c>
      <c r="M71" s="1" t="str">
        <f t="shared" si="30"/>
        <v/>
      </c>
      <c r="N71" s="1" t="str">
        <f t="shared" si="31"/>
        <v/>
      </c>
      <c r="O71" s="1" t="str">
        <f t="shared" si="32"/>
        <v/>
      </c>
      <c r="P71" s="1" t="str">
        <f t="shared" si="33"/>
        <v/>
      </c>
      <c r="Q71" s="1" t="str">
        <f t="shared" si="34"/>
        <v/>
      </c>
      <c r="R71" s="1" t="str">
        <f t="shared" si="35"/>
        <v/>
      </c>
      <c r="S71" s="1" t="str">
        <f t="shared" si="36"/>
        <v/>
      </c>
      <c r="T71" s="1" t="str">
        <f t="shared" si="37"/>
        <v/>
      </c>
      <c r="U71" s="1" t="str">
        <f t="shared" si="38"/>
        <v/>
      </c>
      <c r="V71" s="1" t="str">
        <f t="shared" si="39"/>
        <v/>
      </c>
      <c r="W71" s="1" t="str">
        <f t="shared" si="40"/>
        <v/>
      </c>
      <c r="X71" s="1" t="str">
        <f t="shared" si="41"/>
        <v/>
      </c>
      <c r="Y71" s="1" t="str">
        <f t="shared" si="42"/>
        <v/>
      </c>
      <c r="Z71" s="1" t="str">
        <f t="shared" si="43"/>
        <v/>
      </c>
      <c r="AA71" s="1" t="str">
        <f t="shared" si="44"/>
        <v/>
      </c>
      <c r="AB71" s="1" t="str">
        <f t="shared" si="45"/>
        <v/>
      </c>
    </row>
    <row r="72" spans="1:28" ht="14.25" hidden="1" customHeight="1" x14ac:dyDescent="0.35">
      <c r="A72" s="4" t="str">
        <f>IF(OR($B72="",$C72=""),"",IFERROR(INDEX('5_ACOMPANHAMENTO'!$A$3:$A$4922,MATCH(1,INDEX(('5_ACOMPANHAMENTO'!$AD$3:$AD$4922=TRIM($C72&amp;""))*('5_ACOMPANHAMENTO'!$AC$3:$AC$4922&lt;&gt;"")*((((I72&lt;&gt;"")*ISNUMBER(SEARCH("|"&amp;I72&amp;"|",'5_ACOMPANHAMENTO'!$AC$3:$AC$4922)))+((J72&lt;&gt;"")*ISNUMBER(SEARCH("|"&amp;J72&amp;"|",'5_ACOMPANHAMENTO'!$AC$3:$AC$4922)))+((K72&lt;&gt;"")*ISNUMBER(SEARCH("|"&amp;K72&amp;"|",'5_ACOMPANHAMENTO'!$AC$3:$AC$4922)))+((L72&lt;&gt;"")*ISNUMBER(SEARCH("|"&amp;L72&amp;"|",'5_ACOMPANHAMENTO'!$AC$3:$AC$4922)))+((M72&lt;&gt;"")*ISNUMBER(SEARCH("|"&amp;M72&amp;"|",'5_ACOMPANHAMENTO'!$AC$3:$AC$4922)))+((N72&lt;&gt;"")*ISNUMBER(SEARCH("|"&amp;N72&amp;"|",'5_ACOMPANHAMENTO'!$AC$3:$AC$4922)))+((O72&lt;&gt;"")*ISNUMBER(SEARCH("|"&amp;O72&amp;"|",'5_ACOMPANHAMENTO'!$AC$3:$AC$4922)))+((P72&lt;&gt;"")*ISNUMBER(SEARCH("|"&amp;P72&amp;"|",'5_ACOMPANHAMENTO'!$AC$3:$AC$4922)))+((Q72&lt;&gt;"")*ISNUMBER(SEARCH("|"&amp;Q72&amp;"|",'5_ACOMPANHAMENTO'!$AC$3:$AC$4922)))+((R72&lt;&gt;"")*ISNUMBER(SEARCH("|"&amp;R72&amp;"|",'5_ACOMPANHAMENTO'!$AC$3:$AC$4922)))+((S72&lt;&gt;"")*ISNUMBER(SEARCH("|"&amp;S72&amp;"|",'5_ACOMPANHAMENTO'!$AC$3:$AC$4922)))+((T72&lt;&gt;"")*ISNUMBER(SEARCH("|"&amp;T72&amp;"|",'5_ACOMPANHAMENTO'!$AC$3:$AC$4922)))+((U72&lt;&gt;"")*ISNUMBER(SEARCH("|"&amp;U72&amp;"|",'5_ACOMPANHAMENTO'!$AC$3:$AC$4922)))+((V72&lt;&gt;"")*ISNUMBER(SEARCH("|"&amp;V72&amp;"|",'5_ACOMPANHAMENTO'!$AC$3:$AC$4922)))+((W72&lt;&gt;"")*ISNUMBER(SEARCH("|"&amp;W72&amp;"|",'5_ACOMPANHAMENTO'!$AC$3:$AC$4922)))+((X72&lt;&gt;"")*ISNUMBER(SEARCH("|"&amp;X72&amp;"|",'5_ACOMPANHAMENTO'!$AC$3:$AC$4922)))+((Y72&lt;&gt;"")*ISNUMBER(SEARCH("|"&amp;Y72&amp;"|",'5_ACOMPANHAMENTO'!$AC$3:$AC$4922)))+((Z72&lt;&gt;"")*ISNUMBER(SEARCH("|"&amp;Z72&amp;"|",'5_ACOMPANHAMENTO'!$AC$3:$AC$4922)))+((AA72&lt;&gt;"")*ISNUMBER(SEARCH("|"&amp;AA72&amp;"|",'5_ACOMPANHAMENTO'!$AC$3:$AC$4922)))+((AB72&lt;&gt;"")*ISNUMBER(SEARCH("|"&amp;AB72&amp;"|",'5_ACOMPANHAMENTO'!$AC$3:$AC$4922))))&gt;0),0),0)),""))</f>
        <v/>
      </c>
      <c r="B72" s="4">
        <v>10163</v>
      </c>
      <c r="C72" s="4" t="s">
        <v>3044</v>
      </c>
      <c r="D72" s="4">
        <f>IF(OR($B72="",$C72=""),"",IFERROR(SUMPRODUCT(--(('5_ACOMPANHAMENTO'!$AD$3:$AD$4922=TRIM($C72&amp;""))*('5_ACOMPANHAMENTO'!$AC$3:$AC$4922&lt;&gt;"")*((((I72&lt;&gt;"")*ISNUMBER(SEARCH("|"&amp;I72&amp;"|",'5_ACOMPANHAMENTO'!$AC$3:$AC$4922)))+((J72&lt;&gt;"")*ISNUMBER(SEARCH("|"&amp;J72&amp;"|",'5_ACOMPANHAMENTO'!$AC$3:$AC$4922)))+((K72&lt;&gt;"")*ISNUMBER(SEARCH("|"&amp;K72&amp;"|",'5_ACOMPANHAMENTO'!$AC$3:$AC$4922)))+((L72&lt;&gt;"")*ISNUMBER(SEARCH("|"&amp;L72&amp;"|",'5_ACOMPANHAMENTO'!$AC$3:$AC$4922)))+((M72&lt;&gt;"")*ISNUMBER(SEARCH("|"&amp;M72&amp;"|",'5_ACOMPANHAMENTO'!$AC$3:$AC$4922)))+((N72&lt;&gt;"")*ISNUMBER(SEARCH("|"&amp;N72&amp;"|",'5_ACOMPANHAMENTO'!$AC$3:$AC$4922)))+((O72&lt;&gt;"")*ISNUMBER(SEARCH("|"&amp;O72&amp;"|",'5_ACOMPANHAMENTO'!$AC$3:$AC$4922)))+((P72&lt;&gt;"")*ISNUMBER(SEARCH("|"&amp;P72&amp;"|",'5_ACOMPANHAMENTO'!$AC$3:$AC$4922)))+((Q72&lt;&gt;"")*ISNUMBER(SEARCH("|"&amp;Q72&amp;"|",'5_ACOMPANHAMENTO'!$AC$3:$AC$4922)))+((R72&lt;&gt;"")*ISNUMBER(SEARCH("|"&amp;R72&amp;"|",'5_ACOMPANHAMENTO'!$AC$3:$AC$4922)))+((S72&lt;&gt;"")*ISNUMBER(SEARCH("|"&amp;S72&amp;"|",'5_ACOMPANHAMENTO'!$AC$3:$AC$4922)))+((T72&lt;&gt;"")*ISNUMBER(SEARCH("|"&amp;T72&amp;"|",'5_ACOMPANHAMENTO'!$AC$3:$AC$4922)))+((U72&lt;&gt;"")*ISNUMBER(SEARCH("|"&amp;U72&amp;"|",'5_ACOMPANHAMENTO'!$AC$3:$AC$4922)))+((V72&lt;&gt;"")*ISNUMBER(SEARCH("|"&amp;V72&amp;"|",'5_ACOMPANHAMENTO'!$AC$3:$AC$4922)))+((W72&lt;&gt;"")*ISNUMBER(SEARCH("|"&amp;W72&amp;"|",'5_ACOMPANHAMENTO'!$AC$3:$AC$4922)))+((X72&lt;&gt;"")*ISNUMBER(SEARCH("|"&amp;X72&amp;"|",'5_ACOMPANHAMENTO'!$AC$3:$AC$4922)))+((Y72&lt;&gt;"")*ISNUMBER(SEARCH("|"&amp;Y72&amp;"|",'5_ACOMPANHAMENTO'!$AC$3:$AC$4922)))+((Z72&lt;&gt;"")*ISNUMBER(SEARCH("|"&amp;Z72&amp;"|",'5_ACOMPANHAMENTO'!$AC$3:$AC$4922)))+((AA72&lt;&gt;"")*ISNUMBER(SEARCH("|"&amp;AA72&amp;"|",'5_ACOMPANHAMENTO'!$AC$3:$AC$4922)))+((AB72&lt;&gt;"")*ISNUMBER(SEARCH("|"&amp;AB72&amp;"|",'5_ACOMPANHAMENTO'!$AC$3:$AC$4922))))&gt;0)),'5_ACOMPANHAMENTO'!$J$3:$J$4922),0))</f>
        <v>0</v>
      </c>
      <c r="E72" s="4" t="str">
        <f t="shared" ca="1" si="23"/>
        <v>FINALIZADO</v>
      </c>
      <c r="F72" s="7">
        <f>IF(OR($B72="",$C72=""),"",IFERROR(SUMPRODUCT(--(('5_ACOMPANHAMENTO'!$AD$3:$AD$4922=TRIM($C72&amp;""))*('5_ACOMPANHAMENTO'!$AC$3:$AC$4922&lt;&gt;"")*((((I72&lt;&gt;"")*ISNUMBER(SEARCH("|"&amp;I72&amp;"|",'5_ACOMPANHAMENTO'!$AC$3:$AC$4922)))+((J72&lt;&gt;"")*ISNUMBER(SEARCH("|"&amp;J72&amp;"|",'5_ACOMPANHAMENTO'!$AC$3:$AC$4922)))+((K72&lt;&gt;"")*ISNUMBER(SEARCH("|"&amp;K72&amp;"|",'5_ACOMPANHAMENTO'!$AC$3:$AC$4922)))+((L72&lt;&gt;"")*ISNUMBER(SEARCH("|"&amp;L72&amp;"|",'5_ACOMPANHAMENTO'!$AC$3:$AC$4922)))+((M72&lt;&gt;"")*ISNUMBER(SEARCH("|"&amp;M72&amp;"|",'5_ACOMPANHAMENTO'!$AC$3:$AC$4922)))+((N72&lt;&gt;"")*ISNUMBER(SEARCH("|"&amp;N72&amp;"|",'5_ACOMPANHAMENTO'!$AC$3:$AC$4922)))+((O72&lt;&gt;"")*ISNUMBER(SEARCH("|"&amp;O72&amp;"|",'5_ACOMPANHAMENTO'!$AC$3:$AC$4922)))+((P72&lt;&gt;"")*ISNUMBER(SEARCH("|"&amp;P72&amp;"|",'5_ACOMPANHAMENTO'!$AC$3:$AC$4922)))+((Q72&lt;&gt;"")*ISNUMBER(SEARCH("|"&amp;Q72&amp;"|",'5_ACOMPANHAMENTO'!$AC$3:$AC$4922)))+((R72&lt;&gt;"")*ISNUMBER(SEARCH("|"&amp;R72&amp;"|",'5_ACOMPANHAMENTO'!$AC$3:$AC$4922)))+((S72&lt;&gt;"")*ISNUMBER(SEARCH("|"&amp;S72&amp;"|",'5_ACOMPANHAMENTO'!$AC$3:$AC$4922)))+((T72&lt;&gt;"")*ISNUMBER(SEARCH("|"&amp;T72&amp;"|",'5_ACOMPANHAMENTO'!$AC$3:$AC$4922)))+((U72&lt;&gt;"")*ISNUMBER(SEARCH("|"&amp;U72&amp;"|",'5_ACOMPANHAMENTO'!$AC$3:$AC$4922)))+((V72&lt;&gt;"")*ISNUMBER(SEARCH("|"&amp;V72&amp;"|",'5_ACOMPANHAMENTO'!$AC$3:$AC$4922)))+((W72&lt;&gt;"")*ISNUMBER(SEARCH("|"&amp;W72&amp;"|",'5_ACOMPANHAMENTO'!$AC$3:$AC$4922)))+((X72&lt;&gt;"")*ISNUMBER(SEARCH("|"&amp;X72&amp;"|",'5_ACOMPANHAMENTO'!$AC$3:$AC$4922)))+((Y72&lt;&gt;"")*ISNUMBER(SEARCH("|"&amp;Y72&amp;"|",'5_ACOMPANHAMENTO'!$AC$3:$AC$4922)))+((Z72&lt;&gt;"")*ISNUMBER(SEARCH("|"&amp;Z72&amp;"|",'5_ACOMPANHAMENTO'!$AC$3:$AC$4922)))+((AA72&lt;&gt;"")*ISNUMBER(SEARCH("|"&amp;AA72&amp;"|",'5_ACOMPANHAMENTO'!$AC$3:$AC$4922)))+((AB72&lt;&gt;"")*ISNUMBER(SEARCH("|"&amp;AB72&amp;"|",'5_ACOMPANHAMENTO'!$AC$3:$AC$4922))))&gt;0)),'5_ACOMPANHAMENTO'!$O$3:$O$4922),0))</f>
        <v>0</v>
      </c>
      <c r="G72" s="7">
        <f t="shared" si="24"/>
        <v>0</v>
      </c>
      <c r="H72" s="1" t="str">
        <f t="shared" si="25"/>
        <v>10163|COSTURA</v>
      </c>
      <c r="I72" s="1" t="str">
        <f t="shared" si="26"/>
        <v>10163</v>
      </c>
      <c r="J72" s="1" t="str">
        <f t="shared" si="27"/>
        <v/>
      </c>
      <c r="K72" s="1" t="str">
        <f t="shared" si="28"/>
        <v/>
      </c>
      <c r="L72" s="1" t="str">
        <f t="shared" si="29"/>
        <v/>
      </c>
      <c r="M72" s="1" t="str">
        <f t="shared" si="30"/>
        <v/>
      </c>
      <c r="N72" s="1" t="str">
        <f t="shared" si="31"/>
        <v/>
      </c>
      <c r="O72" s="1" t="str">
        <f t="shared" si="32"/>
        <v/>
      </c>
      <c r="P72" s="1" t="str">
        <f t="shared" si="33"/>
        <v/>
      </c>
      <c r="Q72" s="1" t="str">
        <f t="shared" si="34"/>
        <v/>
      </c>
      <c r="R72" s="1" t="str">
        <f t="shared" si="35"/>
        <v/>
      </c>
      <c r="S72" s="1" t="str">
        <f t="shared" si="36"/>
        <v/>
      </c>
      <c r="T72" s="1" t="str">
        <f t="shared" si="37"/>
        <v/>
      </c>
      <c r="U72" s="1" t="str">
        <f t="shared" si="38"/>
        <v/>
      </c>
      <c r="V72" s="1" t="str">
        <f t="shared" si="39"/>
        <v/>
      </c>
      <c r="W72" s="1" t="str">
        <f t="shared" si="40"/>
        <v/>
      </c>
      <c r="X72" s="1" t="str">
        <f t="shared" si="41"/>
        <v/>
      </c>
      <c r="Y72" s="1" t="str">
        <f t="shared" si="42"/>
        <v/>
      </c>
      <c r="Z72" s="1" t="str">
        <f t="shared" si="43"/>
        <v/>
      </c>
      <c r="AA72" s="1" t="str">
        <f t="shared" si="44"/>
        <v/>
      </c>
      <c r="AB72" s="1" t="str">
        <f t="shared" si="45"/>
        <v/>
      </c>
    </row>
    <row r="73" spans="1:28" ht="14.25" hidden="1" customHeight="1" x14ac:dyDescent="0.35">
      <c r="A73" s="4" t="str">
        <f>IF(OR($B73="",$C73=""),"",IFERROR(INDEX('5_ACOMPANHAMENTO'!$A$3:$A$4922,MATCH(1,INDEX(('5_ACOMPANHAMENTO'!$AD$3:$AD$4922=TRIM($C73&amp;""))*('5_ACOMPANHAMENTO'!$AC$3:$AC$4922&lt;&gt;"")*((((I73&lt;&gt;"")*ISNUMBER(SEARCH("|"&amp;I73&amp;"|",'5_ACOMPANHAMENTO'!$AC$3:$AC$4922)))+((J73&lt;&gt;"")*ISNUMBER(SEARCH("|"&amp;J73&amp;"|",'5_ACOMPANHAMENTO'!$AC$3:$AC$4922)))+((K73&lt;&gt;"")*ISNUMBER(SEARCH("|"&amp;K73&amp;"|",'5_ACOMPANHAMENTO'!$AC$3:$AC$4922)))+((L73&lt;&gt;"")*ISNUMBER(SEARCH("|"&amp;L73&amp;"|",'5_ACOMPANHAMENTO'!$AC$3:$AC$4922)))+((M73&lt;&gt;"")*ISNUMBER(SEARCH("|"&amp;M73&amp;"|",'5_ACOMPANHAMENTO'!$AC$3:$AC$4922)))+((N73&lt;&gt;"")*ISNUMBER(SEARCH("|"&amp;N73&amp;"|",'5_ACOMPANHAMENTO'!$AC$3:$AC$4922)))+((O73&lt;&gt;"")*ISNUMBER(SEARCH("|"&amp;O73&amp;"|",'5_ACOMPANHAMENTO'!$AC$3:$AC$4922)))+((P73&lt;&gt;"")*ISNUMBER(SEARCH("|"&amp;P73&amp;"|",'5_ACOMPANHAMENTO'!$AC$3:$AC$4922)))+((Q73&lt;&gt;"")*ISNUMBER(SEARCH("|"&amp;Q73&amp;"|",'5_ACOMPANHAMENTO'!$AC$3:$AC$4922)))+((R73&lt;&gt;"")*ISNUMBER(SEARCH("|"&amp;R73&amp;"|",'5_ACOMPANHAMENTO'!$AC$3:$AC$4922)))+((S73&lt;&gt;"")*ISNUMBER(SEARCH("|"&amp;S73&amp;"|",'5_ACOMPANHAMENTO'!$AC$3:$AC$4922)))+((T73&lt;&gt;"")*ISNUMBER(SEARCH("|"&amp;T73&amp;"|",'5_ACOMPANHAMENTO'!$AC$3:$AC$4922)))+((U73&lt;&gt;"")*ISNUMBER(SEARCH("|"&amp;U73&amp;"|",'5_ACOMPANHAMENTO'!$AC$3:$AC$4922)))+((V73&lt;&gt;"")*ISNUMBER(SEARCH("|"&amp;V73&amp;"|",'5_ACOMPANHAMENTO'!$AC$3:$AC$4922)))+((W73&lt;&gt;"")*ISNUMBER(SEARCH("|"&amp;W73&amp;"|",'5_ACOMPANHAMENTO'!$AC$3:$AC$4922)))+((X73&lt;&gt;"")*ISNUMBER(SEARCH("|"&amp;X73&amp;"|",'5_ACOMPANHAMENTO'!$AC$3:$AC$4922)))+((Y73&lt;&gt;"")*ISNUMBER(SEARCH("|"&amp;Y73&amp;"|",'5_ACOMPANHAMENTO'!$AC$3:$AC$4922)))+((Z73&lt;&gt;"")*ISNUMBER(SEARCH("|"&amp;Z73&amp;"|",'5_ACOMPANHAMENTO'!$AC$3:$AC$4922)))+((AA73&lt;&gt;"")*ISNUMBER(SEARCH("|"&amp;AA73&amp;"|",'5_ACOMPANHAMENTO'!$AC$3:$AC$4922)))+((AB73&lt;&gt;"")*ISNUMBER(SEARCH("|"&amp;AB73&amp;"|",'5_ACOMPANHAMENTO'!$AC$3:$AC$4922))))&gt;0),0),0)),""))</f>
        <v/>
      </c>
      <c r="B73" s="4">
        <v>10163</v>
      </c>
      <c r="C73" s="4" t="s">
        <v>3046</v>
      </c>
      <c r="D73" s="4">
        <f>IF(OR($B73="",$C73=""),"",IFERROR(SUMPRODUCT(--(('5_ACOMPANHAMENTO'!$AD$3:$AD$4922=TRIM($C73&amp;""))*('5_ACOMPANHAMENTO'!$AC$3:$AC$4922&lt;&gt;"")*((((I73&lt;&gt;"")*ISNUMBER(SEARCH("|"&amp;I73&amp;"|",'5_ACOMPANHAMENTO'!$AC$3:$AC$4922)))+((J73&lt;&gt;"")*ISNUMBER(SEARCH("|"&amp;J73&amp;"|",'5_ACOMPANHAMENTO'!$AC$3:$AC$4922)))+((K73&lt;&gt;"")*ISNUMBER(SEARCH("|"&amp;K73&amp;"|",'5_ACOMPANHAMENTO'!$AC$3:$AC$4922)))+((L73&lt;&gt;"")*ISNUMBER(SEARCH("|"&amp;L73&amp;"|",'5_ACOMPANHAMENTO'!$AC$3:$AC$4922)))+((M73&lt;&gt;"")*ISNUMBER(SEARCH("|"&amp;M73&amp;"|",'5_ACOMPANHAMENTO'!$AC$3:$AC$4922)))+((N73&lt;&gt;"")*ISNUMBER(SEARCH("|"&amp;N73&amp;"|",'5_ACOMPANHAMENTO'!$AC$3:$AC$4922)))+((O73&lt;&gt;"")*ISNUMBER(SEARCH("|"&amp;O73&amp;"|",'5_ACOMPANHAMENTO'!$AC$3:$AC$4922)))+((P73&lt;&gt;"")*ISNUMBER(SEARCH("|"&amp;P73&amp;"|",'5_ACOMPANHAMENTO'!$AC$3:$AC$4922)))+((Q73&lt;&gt;"")*ISNUMBER(SEARCH("|"&amp;Q73&amp;"|",'5_ACOMPANHAMENTO'!$AC$3:$AC$4922)))+((R73&lt;&gt;"")*ISNUMBER(SEARCH("|"&amp;R73&amp;"|",'5_ACOMPANHAMENTO'!$AC$3:$AC$4922)))+((S73&lt;&gt;"")*ISNUMBER(SEARCH("|"&amp;S73&amp;"|",'5_ACOMPANHAMENTO'!$AC$3:$AC$4922)))+((T73&lt;&gt;"")*ISNUMBER(SEARCH("|"&amp;T73&amp;"|",'5_ACOMPANHAMENTO'!$AC$3:$AC$4922)))+((U73&lt;&gt;"")*ISNUMBER(SEARCH("|"&amp;U73&amp;"|",'5_ACOMPANHAMENTO'!$AC$3:$AC$4922)))+((V73&lt;&gt;"")*ISNUMBER(SEARCH("|"&amp;V73&amp;"|",'5_ACOMPANHAMENTO'!$AC$3:$AC$4922)))+((W73&lt;&gt;"")*ISNUMBER(SEARCH("|"&amp;W73&amp;"|",'5_ACOMPANHAMENTO'!$AC$3:$AC$4922)))+((X73&lt;&gt;"")*ISNUMBER(SEARCH("|"&amp;X73&amp;"|",'5_ACOMPANHAMENTO'!$AC$3:$AC$4922)))+((Y73&lt;&gt;"")*ISNUMBER(SEARCH("|"&amp;Y73&amp;"|",'5_ACOMPANHAMENTO'!$AC$3:$AC$4922)))+((Z73&lt;&gt;"")*ISNUMBER(SEARCH("|"&amp;Z73&amp;"|",'5_ACOMPANHAMENTO'!$AC$3:$AC$4922)))+((AA73&lt;&gt;"")*ISNUMBER(SEARCH("|"&amp;AA73&amp;"|",'5_ACOMPANHAMENTO'!$AC$3:$AC$4922)))+((AB73&lt;&gt;"")*ISNUMBER(SEARCH("|"&amp;AB73&amp;"|",'5_ACOMPANHAMENTO'!$AC$3:$AC$4922))))&gt;0)),'5_ACOMPANHAMENTO'!$J$3:$J$4922),0))</f>
        <v>0</v>
      </c>
      <c r="E73" s="4" t="str">
        <f t="shared" ca="1" si="23"/>
        <v>FINALIZADO</v>
      </c>
      <c r="F73" s="7">
        <f>IF(OR($B73="",$C73=""),"",IFERROR(SUMPRODUCT(--(('5_ACOMPANHAMENTO'!$AD$3:$AD$4922=TRIM($C73&amp;""))*('5_ACOMPANHAMENTO'!$AC$3:$AC$4922&lt;&gt;"")*((((I73&lt;&gt;"")*ISNUMBER(SEARCH("|"&amp;I73&amp;"|",'5_ACOMPANHAMENTO'!$AC$3:$AC$4922)))+((J73&lt;&gt;"")*ISNUMBER(SEARCH("|"&amp;J73&amp;"|",'5_ACOMPANHAMENTO'!$AC$3:$AC$4922)))+((K73&lt;&gt;"")*ISNUMBER(SEARCH("|"&amp;K73&amp;"|",'5_ACOMPANHAMENTO'!$AC$3:$AC$4922)))+((L73&lt;&gt;"")*ISNUMBER(SEARCH("|"&amp;L73&amp;"|",'5_ACOMPANHAMENTO'!$AC$3:$AC$4922)))+((M73&lt;&gt;"")*ISNUMBER(SEARCH("|"&amp;M73&amp;"|",'5_ACOMPANHAMENTO'!$AC$3:$AC$4922)))+((N73&lt;&gt;"")*ISNUMBER(SEARCH("|"&amp;N73&amp;"|",'5_ACOMPANHAMENTO'!$AC$3:$AC$4922)))+((O73&lt;&gt;"")*ISNUMBER(SEARCH("|"&amp;O73&amp;"|",'5_ACOMPANHAMENTO'!$AC$3:$AC$4922)))+((P73&lt;&gt;"")*ISNUMBER(SEARCH("|"&amp;P73&amp;"|",'5_ACOMPANHAMENTO'!$AC$3:$AC$4922)))+((Q73&lt;&gt;"")*ISNUMBER(SEARCH("|"&amp;Q73&amp;"|",'5_ACOMPANHAMENTO'!$AC$3:$AC$4922)))+((R73&lt;&gt;"")*ISNUMBER(SEARCH("|"&amp;R73&amp;"|",'5_ACOMPANHAMENTO'!$AC$3:$AC$4922)))+((S73&lt;&gt;"")*ISNUMBER(SEARCH("|"&amp;S73&amp;"|",'5_ACOMPANHAMENTO'!$AC$3:$AC$4922)))+((T73&lt;&gt;"")*ISNUMBER(SEARCH("|"&amp;T73&amp;"|",'5_ACOMPANHAMENTO'!$AC$3:$AC$4922)))+((U73&lt;&gt;"")*ISNUMBER(SEARCH("|"&amp;U73&amp;"|",'5_ACOMPANHAMENTO'!$AC$3:$AC$4922)))+((V73&lt;&gt;"")*ISNUMBER(SEARCH("|"&amp;V73&amp;"|",'5_ACOMPANHAMENTO'!$AC$3:$AC$4922)))+((W73&lt;&gt;"")*ISNUMBER(SEARCH("|"&amp;W73&amp;"|",'5_ACOMPANHAMENTO'!$AC$3:$AC$4922)))+((X73&lt;&gt;"")*ISNUMBER(SEARCH("|"&amp;X73&amp;"|",'5_ACOMPANHAMENTO'!$AC$3:$AC$4922)))+((Y73&lt;&gt;"")*ISNUMBER(SEARCH("|"&amp;Y73&amp;"|",'5_ACOMPANHAMENTO'!$AC$3:$AC$4922)))+((Z73&lt;&gt;"")*ISNUMBER(SEARCH("|"&amp;Z73&amp;"|",'5_ACOMPANHAMENTO'!$AC$3:$AC$4922)))+((AA73&lt;&gt;"")*ISNUMBER(SEARCH("|"&amp;AA73&amp;"|",'5_ACOMPANHAMENTO'!$AC$3:$AC$4922)))+((AB73&lt;&gt;"")*ISNUMBER(SEARCH("|"&amp;AB73&amp;"|",'5_ACOMPANHAMENTO'!$AC$3:$AC$4922))))&gt;0)),'5_ACOMPANHAMENTO'!$O$3:$O$4922),0))</f>
        <v>0</v>
      </c>
      <c r="G73" s="7">
        <f t="shared" si="24"/>
        <v>0</v>
      </c>
      <c r="H73" s="1" t="str">
        <f t="shared" si="25"/>
        <v>10163|CORTE DE TECIDO</v>
      </c>
      <c r="I73" s="1" t="str">
        <f t="shared" si="26"/>
        <v>10163</v>
      </c>
      <c r="J73" s="1" t="str">
        <f t="shared" si="27"/>
        <v/>
      </c>
      <c r="K73" s="1" t="str">
        <f t="shared" si="28"/>
        <v/>
      </c>
      <c r="L73" s="1" t="str">
        <f t="shared" si="29"/>
        <v/>
      </c>
      <c r="M73" s="1" t="str">
        <f t="shared" si="30"/>
        <v/>
      </c>
      <c r="N73" s="1" t="str">
        <f t="shared" si="31"/>
        <v/>
      </c>
      <c r="O73" s="1" t="str">
        <f t="shared" si="32"/>
        <v/>
      </c>
      <c r="P73" s="1" t="str">
        <f t="shared" si="33"/>
        <v/>
      </c>
      <c r="Q73" s="1" t="str">
        <f t="shared" si="34"/>
        <v/>
      </c>
      <c r="R73" s="1" t="str">
        <f t="shared" si="35"/>
        <v/>
      </c>
      <c r="S73" s="1" t="str">
        <f t="shared" si="36"/>
        <v/>
      </c>
      <c r="T73" s="1" t="str">
        <f t="shared" si="37"/>
        <v/>
      </c>
      <c r="U73" s="1" t="str">
        <f t="shared" si="38"/>
        <v/>
      </c>
      <c r="V73" s="1" t="str">
        <f t="shared" si="39"/>
        <v/>
      </c>
      <c r="W73" s="1" t="str">
        <f t="shared" si="40"/>
        <v/>
      </c>
      <c r="X73" s="1" t="str">
        <f t="shared" si="41"/>
        <v/>
      </c>
      <c r="Y73" s="1" t="str">
        <f t="shared" si="42"/>
        <v/>
      </c>
      <c r="Z73" s="1" t="str">
        <f t="shared" si="43"/>
        <v/>
      </c>
      <c r="AA73" s="1" t="str">
        <f t="shared" si="44"/>
        <v/>
      </c>
      <c r="AB73" s="1" t="str">
        <f t="shared" si="45"/>
        <v/>
      </c>
    </row>
    <row r="74" spans="1:28" ht="14.25" hidden="1" customHeight="1" x14ac:dyDescent="0.35">
      <c r="A74" s="4">
        <f>IF(OR($B74="",$C74=""),"",IFERROR(INDEX('5_ACOMPANHAMENTO'!$A$3:$A$4922,MATCH(1,INDEX(('5_ACOMPANHAMENTO'!$AD$3:$AD$4922=TRIM($C74&amp;""))*('5_ACOMPANHAMENTO'!$AC$3:$AC$4922&lt;&gt;"")*((((I74&lt;&gt;"")*ISNUMBER(SEARCH("|"&amp;I74&amp;"|",'5_ACOMPANHAMENTO'!$AC$3:$AC$4922)))+((J74&lt;&gt;"")*ISNUMBER(SEARCH("|"&amp;J74&amp;"|",'5_ACOMPANHAMENTO'!$AC$3:$AC$4922)))+((K74&lt;&gt;"")*ISNUMBER(SEARCH("|"&amp;K74&amp;"|",'5_ACOMPANHAMENTO'!$AC$3:$AC$4922)))+((L74&lt;&gt;"")*ISNUMBER(SEARCH("|"&amp;L74&amp;"|",'5_ACOMPANHAMENTO'!$AC$3:$AC$4922)))+((M74&lt;&gt;"")*ISNUMBER(SEARCH("|"&amp;M74&amp;"|",'5_ACOMPANHAMENTO'!$AC$3:$AC$4922)))+((N74&lt;&gt;"")*ISNUMBER(SEARCH("|"&amp;N74&amp;"|",'5_ACOMPANHAMENTO'!$AC$3:$AC$4922)))+((O74&lt;&gt;"")*ISNUMBER(SEARCH("|"&amp;O74&amp;"|",'5_ACOMPANHAMENTO'!$AC$3:$AC$4922)))+((P74&lt;&gt;"")*ISNUMBER(SEARCH("|"&amp;P74&amp;"|",'5_ACOMPANHAMENTO'!$AC$3:$AC$4922)))+((Q74&lt;&gt;"")*ISNUMBER(SEARCH("|"&amp;Q74&amp;"|",'5_ACOMPANHAMENTO'!$AC$3:$AC$4922)))+((R74&lt;&gt;"")*ISNUMBER(SEARCH("|"&amp;R74&amp;"|",'5_ACOMPANHAMENTO'!$AC$3:$AC$4922)))+((S74&lt;&gt;"")*ISNUMBER(SEARCH("|"&amp;S74&amp;"|",'5_ACOMPANHAMENTO'!$AC$3:$AC$4922)))+((T74&lt;&gt;"")*ISNUMBER(SEARCH("|"&amp;T74&amp;"|",'5_ACOMPANHAMENTO'!$AC$3:$AC$4922)))+((U74&lt;&gt;"")*ISNUMBER(SEARCH("|"&amp;U74&amp;"|",'5_ACOMPANHAMENTO'!$AC$3:$AC$4922)))+((V74&lt;&gt;"")*ISNUMBER(SEARCH("|"&amp;V74&amp;"|",'5_ACOMPANHAMENTO'!$AC$3:$AC$4922)))+((W74&lt;&gt;"")*ISNUMBER(SEARCH("|"&amp;W74&amp;"|",'5_ACOMPANHAMENTO'!$AC$3:$AC$4922)))+((X74&lt;&gt;"")*ISNUMBER(SEARCH("|"&amp;X74&amp;"|",'5_ACOMPANHAMENTO'!$AC$3:$AC$4922)))+((Y74&lt;&gt;"")*ISNUMBER(SEARCH("|"&amp;Y74&amp;"|",'5_ACOMPANHAMENTO'!$AC$3:$AC$4922)))+((Z74&lt;&gt;"")*ISNUMBER(SEARCH("|"&amp;Z74&amp;"|",'5_ACOMPANHAMENTO'!$AC$3:$AC$4922)))+((AA74&lt;&gt;"")*ISNUMBER(SEARCH("|"&amp;AA74&amp;"|",'5_ACOMPANHAMENTO'!$AC$3:$AC$4922)))+((AB74&lt;&gt;"")*ISNUMBER(SEARCH("|"&amp;AB74&amp;"|",'5_ACOMPANHAMENTO'!$AC$3:$AC$4922))))&gt;0),0),0)),""))</f>
        <v>46199</v>
      </c>
      <c r="B74" s="4">
        <v>10163</v>
      </c>
      <c r="C74" s="4" t="s">
        <v>68</v>
      </c>
      <c r="D74" s="4">
        <f>IF(OR($B74="",$C74=""),"",IFERROR(SUMPRODUCT(--(('5_ACOMPANHAMENTO'!$AD$3:$AD$4922=TRIM($C74&amp;""))*('5_ACOMPANHAMENTO'!$AC$3:$AC$4922&lt;&gt;"")*((((I74&lt;&gt;"")*ISNUMBER(SEARCH("|"&amp;I74&amp;"|",'5_ACOMPANHAMENTO'!$AC$3:$AC$4922)))+((J74&lt;&gt;"")*ISNUMBER(SEARCH("|"&amp;J74&amp;"|",'5_ACOMPANHAMENTO'!$AC$3:$AC$4922)))+((K74&lt;&gt;"")*ISNUMBER(SEARCH("|"&amp;K74&amp;"|",'5_ACOMPANHAMENTO'!$AC$3:$AC$4922)))+((L74&lt;&gt;"")*ISNUMBER(SEARCH("|"&amp;L74&amp;"|",'5_ACOMPANHAMENTO'!$AC$3:$AC$4922)))+((M74&lt;&gt;"")*ISNUMBER(SEARCH("|"&amp;M74&amp;"|",'5_ACOMPANHAMENTO'!$AC$3:$AC$4922)))+((N74&lt;&gt;"")*ISNUMBER(SEARCH("|"&amp;N74&amp;"|",'5_ACOMPANHAMENTO'!$AC$3:$AC$4922)))+((O74&lt;&gt;"")*ISNUMBER(SEARCH("|"&amp;O74&amp;"|",'5_ACOMPANHAMENTO'!$AC$3:$AC$4922)))+((P74&lt;&gt;"")*ISNUMBER(SEARCH("|"&amp;P74&amp;"|",'5_ACOMPANHAMENTO'!$AC$3:$AC$4922)))+((Q74&lt;&gt;"")*ISNUMBER(SEARCH("|"&amp;Q74&amp;"|",'5_ACOMPANHAMENTO'!$AC$3:$AC$4922)))+((R74&lt;&gt;"")*ISNUMBER(SEARCH("|"&amp;R74&amp;"|",'5_ACOMPANHAMENTO'!$AC$3:$AC$4922)))+((S74&lt;&gt;"")*ISNUMBER(SEARCH("|"&amp;S74&amp;"|",'5_ACOMPANHAMENTO'!$AC$3:$AC$4922)))+((T74&lt;&gt;"")*ISNUMBER(SEARCH("|"&amp;T74&amp;"|",'5_ACOMPANHAMENTO'!$AC$3:$AC$4922)))+((U74&lt;&gt;"")*ISNUMBER(SEARCH("|"&amp;U74&amp;"|",'5_ACOMPANHAMENTO'!$AC$3:$AC$4922)))+((V74&lt;&gt;"")*ISNUMBER(SEARCH("|"&amp;V74&amp;"|",'5_ACOMPANHAMENTO'!$AC$3:$AC$4922)))+((W74&lt;&gt;"")*ISNUMBER(SEARCH("|"&amp;W74&amp;"|",'5_ACOMPANHAMENTO'!$AC$3:$AC$4922)))+((X74&lt;&gt;"")*ISNUMBER(SEARCH("|"&amp;X74&amp;"|",'5_ACOMPANHAMENTO'!$AC$3:$AC$4922)))+((Y74&lt;&gt;"")*ISNUMBER(SEARCH("|"&amp;Y74&amp;"|",'5_ACOMPANHAMENTO'!$AC$3:$AC$4922)))+((Z74&lt;&gt;"")*ISNUMBER(SEARCH("|"&amp;Z74&amp;"|",'5_ACOMPANHAMENTO'!$AC$3:$AC$4922)))+((AA74&lt;&gt;"")*ISNUMBER(SEARCH("|"&amp;AA74&amp;"|",'5_ACOMPANHAMENTO'!$AC$3:$AC$4922)))+((AB74&lt;&gt;"")*ISNUMBER(SEARCH("|"&amp;AB74&amp;"|",'5_ACOMPANHAMENTO'!$AC$3:$AC$4922))))&gt;0)),'5_ACOMPANHAMENTO'!$J$3:$J$4922),0))</f>
        <v>1510</v>
      </c>
      <c r="E74" s="4" t="str">
        <f t="shared" ca="1" si="23"/>
        <v>FINALIZADO</v>
      </c>
      <c r="F74" s="7">
        <f>IF(OR($B74="",$C74=""),"",IFERROR(SUMPRODUCT(--(('5_ACOMPANHAMENTO'!$AD$3:$AD$4922=TRIM($C74&amp;""))*('5_ACOMPANHAMENTO'!$AC$3:$AC$4922&lt;&gt;"")*((((I74&lt;&gt;"")*ISNUMBER(SEARCH("|"&amp;I74&amp;"|",'5_ACOMPANHAMENTO'!$AC$3:$AC$4922)))+((J74&lt;&gt;"")*ISNUMBER(SEARCH("|"&amp;J74&amp;"|",'5_ACOMPANHAMENTO'!$AC$3:$AC$4922)))+((K74&lt;&gt;"")*ISNUMBER(SEARCH("|"&amp;K74&amp;"|",'5_ACOMPANHAMENTO'!$AC$3:$AC$4922)))+((L74&lt;&gt;"")*ISNUMBER(SEARCH("|"&amp;L74&amp;"|",'5_ACOMPANHAMENTO'!$AC$3:$AC$4922)))+((M74&lt;&gt;"")*ISNUMBER(SEARCH("|"&amp;M74&amp;"|",'5_ACOMPANHAMENTO'!$AC$3:$AC$4922)))+((N74&lt;&gt;"")*ISNUMBER(SEARCH("|"&amp;N74&amp;"|",'5_ACOMPANHAMENTO'!$AC$3:$AC$4922)))+((O74&lt;&gt;"")*ISNUMBER(SEARCH("|"&amp;O74&amp;"|",'5_ACOMPANHAMENTO'!$AC$3:$AC$4922)))+((P74&lt;&gt;"")*ISNUMBER(SEARCH("|"&amp;P74&amp;"|",'5_ACOMPANHAMENTO'!$AC$3:$AC$4922)))+((Q74&lt;&gt;"")*ISNUMBER(SEARCH("|"&amp;Q74&amp;"|",'5_ACOMPANHAMENTO'!$AC$3:$AC$4922)))+((R74&lt;&gt;"")*ISNUMBER(SEARCH("|"&amp;R74&amp;"|",'5_ACOMPANHAMENTO'!$AC$3:$AC$4922)))+((S74&lt;&gt;"")*ISNUMBER(SEARCH("|"&amp;S74&amp;"|",'5_ACOMPANHAMENTO'!$AC$3:$AC$4922)))+((T74&lt;&gt;"")*ISNUMBER(SEARCH("|"&amp;T74&amp;"|",'5_ACOMPANHAMENTO'!$AC$3:$AC$4922)))+((U74&lt;&gt;"")*ISNUMBER(SEARCH("|"&amp;U74&amp;"|",'5_ACOMPANHAMENTO'!$AC$3:$AC$4922)))+((V74&lt;&gt;"")*ISNUMBER(SEARCH("|"&amp;V74&amp;"|",'5_ACOMPANHAMENTO'!$AC$3:$AC$4922)))+((W74&lt;&gt;"")*ISNUMBER(SEARCH("|"&amp;W74&amp;"|",'5_ACOMPANHAMENTO'!$AC$3:$AC$4922)))+((X74&lt;&gt;"")*ISNUMBER(SEARCH("|"&amp;X74&amp;"|",'5_ACOMPANHAMENTO'!$AC$3:$AC$4922)))+((Y74&lt;&gt;"")*ISNUMBER(SEARCH("|"&amp;Y74&amp;"|",'5_ACOMPANHAMENTO'!$AC$3:$AC$4922)))+((Z74&lt;&gt;"")*ISNUMBER(SEARCH("|"&amp;Z74&amp;"|",'5_ACOMPANHAMENTO'!$AC$3:$AC$4922)))+((AA74&lt;&gt;"")*ISNUMBER(SEARCH("|"&amp;AA74&amp;"|",'5_ACOMPANHAMENTO'!$AC$3:$AC$4922)))+((AB74&lt;&gt;"")*ISNUMBER(SEARCH("|"&amp;AB74&amp;"|",'5_ACOMPANHAMENTO'!$AC$3:$AC$4922))))&gt;0)),'5_ACOMPANHAMENTO'!$O$3:$O$4922),0))</f>
        <v>1510</v>
      </c>
      <c r="G74" s="7">
        <f t="shared" si="24"/>
        <v>0</v>
      </c>
      <c r="H74" s="1" t="str">
        <f t="shared" si="25"/>
        <v>10163|CARTONAGEM</v>
      </c>
      <c r="I74" s="1" t="str">
        <f t="shared" si="26"/>
        <v>10163</v>
      </c>
      <c r="J74" s="1" t="str">
        <f t="shared" si="27"/>
        <v/>
      </c>
      <c r="K74" s="1" t="str">
        <f t="shared" si="28"/>
        <v/>
      </c>
      <c r="L74" s="1" t="str">
        <f t="shared" si="29"/>
        <v/>
      </c>
      <c r="M74" s="1" t="str">
        <f t="shared" si="30"/>
        <v/>
      </c>
      <c r="N74" s="1" t="str">
        <f t="shared" si="31"/>
        <v/>
      </c>
      <c r="O74" s="1" t="str">
        <f t="shared" si="32"/>
        <v/>
      </c>
      <c r="P74" s="1" t="str">
        <f t="shared" si="33"/>
        <v/>
      </c>
      <c r="Q74" s="1" t="str">
        <f t="shared" si="34"/>
        <v/>
      </c>
      <c r="R74" s="1" t="str">
        <f t="shared" si="35"/>
        <v/>
      </c>
      <c r="S74" s="1" t="str">
        <f t="shared" si="36"/>
        <v/>
      </c>
      <c r="T74" s="1" t="str">
        <f t="shared" si="37"/>
        <v/>
      </c>
      <c r="U74" s="1" t="str">
        <f t="shared" si="38"/>
        <v/>
      </c>
      <c r="V74" s="1" t="str">
        <f t="shared" si="39"/>
        <v/>
      </c>
      <c r="W74" s="1" t="str">
        <f t="shared" si="40"/>
        <v/>
      </c>
      <c r="X74" s="1" t="str">
        <f t="shared" si="41"/>
        <v/>
      </c>
      <c r="Y74" s="1" t="str">
        <f t="shared" si="42"/>
        <v/>
      </c>
      <c r="Z74" s="1" t="str">
        <f t="shared" si="43"/>
        <v/>
      </c>
      <c r="AA74" s="1" t="str">
        <f t="shared" si="44"/>
        <v/>
      </c>
      <c r="AB74" s="1" t="str">
        <f t="shared" si="45"/>
        <v/>
      </c>
    </row>
    <row r="75" spans="1:28" ht="14.25" hidden="1" customHeight="1" x14ac:dyDescent="0.35">
      <c r="A75" s="4">
        <f>IF(OR($B75="",$C75=""),"",IFERROR(INDEX('5_ACOMPANHAMENTO'!$A$3:$A$4922,MATCH(1,INDEX(('5_ACOMPANHAMENTO'!$AD$3:$AD$4922=TRIM($C75&amp;""))*('5_ACOMPANHAMENTO'!$AC$3:$AC$4922&lt;&gt;"")*((((I75&lt;&gt;"")*ISNUMBER(SEARCH("|"&amp;I75&amp;"|",'5_ACOMPANHAMENTO'!$AC$3:$AC$4922)))+((J75&lt;&gt;"")*ISNUMBER(SEARCH("|"&amp;J75&amp;"|",'5_ACOMPANHAMENTO'!$AC$3:$AC$4922)))+((K75&lt;&gt;"")*ISNUMBER(SEARCH("|"&amp;K75&amp;"|",'5_ACOMPANHAMENTO'!$AC$3:$AC$4922)))+((L75&lt;&gt;"")*ISNUMBER(SEARCH("|"&amp;L75&amp;"|",'5_ACOMPANHAMENTO'!$AC$3:$AC$4922)))+((M75&lt;&gt;"")*ISNUMBER(SEARCH("|"&amp;M75&amp;"|",'5_ACOMPANHAMENTO'!$AC$3:$AC$4922)))+((N75&lt;&gt;"")*ISNUMBER(SEARCH("|"&amp;N75&amp;"|",'5_ACOMPANHAMENTO'!$AC$3:$AC$4922)))+((O75&lt;&gt;"")*ISNUMBER(SEARCH("|"&amp;O75&amp;"|",'5_ACOMPANHAMENTO'!$AC$3:$AC$4922)))+((P75&lt;&gt;"")*ISNUMBER(SEARCH("|"&amp;P75&amp;"|",'5_ACOMPANHAMENTO'!$AC$3:$AC$4922)))+((Q75&lt;&gt;"")*ISNUMBER(SEARCH("|"&amp;Q75&amp;"|",'5_ACOMPANHAMENTO'!$AC$3:$AC$4922)))+((R75&lt;&gt;"")*ISNUMBER(SEARCH("|"&amp;R75&amp;"|",'5_ACOMPANHAMENTO'!$AC$3:$AC$4922)))+((S75&lt;&gt;"")*ISNUMBER(SEARCH("|"&amp;S75&amp;"|",'5_ACOMPANHAMENTO'!$AC$3:$AC$4922)))+((T75&lt;&gt;"")*ISNUMBER(SEARCH("|"&amp;T75&amp;"|",'5_ACOMPANHAMENTO'!$AC$3:$AC$4922)))+((U75&lt;&gt;"")*ISNUMBER(SEARCH("|"&amp;U75&amp;"|",'5_ACOMPANHAMENTO'!$AC$3:$AC$4922)))+((V75&lt;&gt;"")*ISNUMBER(SEARCH("|"&amp;V75&amp;"|",'5_ACOMPANHAMENTO'!$AC$3:$AC$4922)))+((W75&lt;&gt;"")*ISNUMBER(SEARCH("|"&amp;W75&amp;"|",'5_ACOMPANHAMENTO'!$AC$3:$AC$4922)))+((X75&lt;&gt;"")*ISNUMBER(SEARCH("|"&amp;X75&amp;"|",'5_ACOMPANHAMENTO'!$AC$3:$AC$4922)))+((Y75&lt;&gt;"")*ISNUMBER(SEARCH("|"&amp;Y75&amp;"|",'5_ACOMPANHAMENTO'!$AC$3:$AC$4922)))+((Z75&lt;&gt;"")*ISNUMBER(SEARCH("|"&amp;Z75&amp;"|",'5_ACOMPANHAMENTO'!$AC$3:$AC$4922)))+((AA75&lt;&gt;"")*ISNUMBER(SEARCH("|"&amp;AA75&amp;"|",'5_ACOMPANHAMENTO'!$AC$3:$AC$4922)))+((AB75&lt;&gt;"")*ISNUMBER(SEARCH("|"&amp;AB75&amp;"|",'5_ACOMPANHAMENTO'!$AC$3:$AC$4922))))&gt;0),0),0)),""))</f>
        <v>46197</v>
      </c>
      <c r="B75" s="4" t="s">
        <v>3069</v>
      </c>
      <c r="C75" s="2" t="s">
        <v>12</v>
      </c>
      <c r="D75" s="4">
        <f>IF(OR($B75="",$C75=""),"",IFERROR(SUMPRODUCT(--(('5_ACOMPANHAMENTO'!$AD$3:$AD$4922=TRIM($C75&amp;""))*('5_ACOMPANHAMENTO'!$AC$3:$AC$4922&lt;&gt;"")*((((I75&lt;&gt;"")*ISNUMBER(SEARCH("|"&amp;I75&amp;"|",'5_ACOMPANHAMENTO'!$AC$3:$AC$4922)))+((J75&lt;&gt;"")*ISNUMBER(SEARCH("|"&amp;J75&amp;"|",'5_ACOMPANHAMENTO'!$AC$3:$AC$4922)))+((K75&lt;&gt;"")*ISNUMBER(SEARCH("|"&amp;K75&amp;"|",'5_ACOMPANHAMENTO'!$AC$3:$AC$4922)))+((L75&lt;&gt;"")*ISNUMBER(SEARCH("|"&amp;L75&amp;"|",'5_ACOMPANHAMENTO'!$AC$3:$AC$4922)))+((M75&lt;&gt;"")*ISNUMBER(SEARCH("|"&amp;M75&amp;"|",'5_ACOMPANHAMENTO'!$AC$3:$AC$4922)))+((N75&lt;&gt;"")*ISNUMBER(SEARCH("|"&amp;N75&amp;"|",'5_ACOMPANHAMENTO'!$AC$3:$AC$4922)))+((O75&lt;&gt;"")*ISNUMBER(SEARCH("|"&amp;O75&amp;"|",'5_ACOMPANHAMENTO'!$AC$3:$AC$4922)))+((P75&lt;&gt;"")*ISNUMBER(SEARCH("|"&amp;P75&amp;"|",'5_ACOMPANHAMENTO'!$AC$3:$AC$4922)))+((Q75&lt;&gt;"")*ISNUMBER(SEARCH("|"&amp;Q75&amp;"|",'5_ACOMPANHAMENTO'!$AC$3:$AC$4922)))+((R75&lt;&gt;"")*ISNUMBER(SEARCH("|"&amp;R75&amp;"|",'5_ACOMPANHAMENTO'!$AC$3:$AC$4922)))+((S75&lt;&gt;"")*ISNUMBER(SEARCH("|"&amp;S75&amp;"|",'5_ACOMPANHAMENTO'!$AC$3:$AC$4922)))+((T75&lt;&gt;"")*ISNUMBER(SEARCH("|"&amp;T75&amp;"|",'5_ACOMPANHAMENTO'!$AC$3:$AC$4922)))+((U75&lt;&gt;"")*ISNUMBER(SEARCH("|"&amp;U75&amp;"|",'5_ACOMPANHAMENTO'!$AC$3:$AC$4922)))+((V75&lt;&gt;"")*ISNUMBER(SEARCH("|"&amp;V75&amp;"|",'5_ACOMPANHAMENTO'!$AC$3:$AC$4922)))+((W75&lt;&gt;"")*ISNUMBER(SEARCH("|"&amp;W75&amp;"|",'5_ACOMPANHAMENTO'!$AC$3:$AC$4922)))+((X75&lt;&gt;"")*ISNUMBER(SEARCH("|"&amp;X75&amp;"|",'5_ACOMPANHAMENTO'!$AC$3:$AC$4922)))+((Y75&lt;&gt;"")*ISNUMBER(SEARCH("|"&amp;Y75&amp;"|",'5_ACOMPANHAMENTO'!$AC$3:$AC$4922)))+((Z75&lt;&gt;"")*ISNUMBER(SEARCH("|"&amp;Z75&amp;"|",'5_ACOMPANHAMENTO'!$AC$3:$AC$4922)))+((AA75&lt;&gt;"")*ISNUMBER(SEARCH("|"&amp;AA75&amp;"|",'5_ACOMPANHAMENTO'!$AC$3:$AC$4922)))+((AB75&lt;&gt;"")*ISNUMBER(SEARCH("|"&amp;AB75&amp;"|",'5_ACOMPANHAMENTO'!$AC$3:$AC$4922))))&gt;0)),'5_ACOMPANHAMENTO'!$J$3:$J$4922),0))</f>
        <v>3725</v>
      </c>
      <c r="E75" s="4" t="str">
        <f t="shared" ca="1" si="23"/>
        <v>FINALIZADO</v>
      </c>
      <c r="F75" s="7">
        <f>IF(OR($B75="",$C75=""),"",IFERROR(SUMPRODUCT(--(('5_ACOMPANHAMENTO'!$AD$3:$AD$4922=TRIM($C75&amp;""))*('5_ACOMPANHAMENTO'!$AC$3:$AC$4922&lt;&gt;"")*((((I75&lt;&gt;"")*ISNUMBER(SEARCH("|"&amp;I75&amp;"|",'5_ACOMPANHAMENTO'!$AC$3:$AC$4922)))+((J75&lt;&gt;"")*ISNUMBER(SEARCH("|"&amp;J75&amp;"|",'5_ACOMPANHAMENTO'!$AC$3:$AC$4922)))+((K75&lt;&gt;"")*ISNUMBER(SEARCH("|"&amp;K75&amp;"|",'5_ACOMPANHAMENTO'!$AC$3:$AC$4922)))+((L75&lt;&gt;"")*ISNUMBER(SEARCH("|"&amp;L75&amp;"|",'5_ACOMPANHAMENTO'!$AC$3:$AC$4922)))+((M75&lt;&gt;"")*ISNUMBER(SEARCH("|"&amp;M75&amp;"|",'5_ACOMPANHAMENTO'!$AC$3:$AC$4922)))+((N75&lt;&gt;"")*ISNUMBER(SEARCH("|"&amp;N75&amp;"|",'5_ACOMPANHAMENTO'!$AC$3:$AC$4922)))+((O75&lt;&gt;"")*ISNUMBER(SEARCH("|"&amp;O75&amp;"|",'5_ACOMPANHAMENTO'!$AC$3:$AC$4922)))+((P75&lt;&gt;"")*ISNUMBER(SEARCH("|"&amp;P75&amp;"|",'5_ACOMPANHAMENTO'!$AC$3:$AC$4922)))+((Q75&lt;&gt;"")*ISNUMBER(SEARCH("|"&amp;Q75&amp;"|",'5_ACOMPANHAMENTO'!$AC$3:$AC$4922)))+((R75&lt;&gt;"")*ISNUMBER(SEARCH("|"&amp;R75&amp;"|",'5_ACOMPANHAMENTO'!$AC$3:$AC$4922)))+((S75&lt;&gt;"")*ISNUMBER(SEARCH("|"&amp;S75&amp;"|",'5_ACOMPANHAMENTO'!$AC$3:$AC$4922)))+((T75&lt;&gt;"")*ISNUMBER(SEARCH("|"&amp;T75&amp;"|",'5_ACOMPANHAMENTO'!$AC$3:$AC$4922)))+((U75&lt;&gt;"")*ISNUMBER(SEARCH("|"&amp;U75&amp;"|",'5_ACOMPANHAMENTO'!$AC$3:$AC$4922)))+((V75&lt;&gt;"")*ISNUMBER(SEARCH("|"&amp;V75&amp;"|",'5_ACOMPANHAMENTO'!$AC$3:$AC$4922)))+((W75&lt;&gt;"")*ISNUMBER(SEARCH("|"&amp;W75&amp;"|",'5_ACOMPANHAMENTO'!$AC$3:$AC$4922)))+((X75&lt;&gt;"")*ISNUMBER(SEARCH("|"&amp;X75&amp;"|",'5_ACOMPANHAMENTO'!$AC$3:$AC$4922)))+((Y75&lt;&gt;"")*ISNUMBER(SEARCH("|"&amp;Y75&amp;"|",'5_ACOMPANHAMENTO'!$AC$3:$AC$4922)))+((Z75&lt;&gt;"")*ISNUMBER(SEARCH("|"&amp;Z75&amp;"|",'5_ACOMPANHAMENTO'!$AC$3:$AC$4922)))+((AA75&lt;&gt;"")*ISNUMBER(SEARCH("|"&amp;AA75&amp;"|",'5_ACOMPANHAMENTO'!$AC$3:$AC$4922)))+((AB75&lt;&gt;"")*ISNUMBER(SEARCH("|"&amp;AB75&amp;"|",'5_ACOMPANHAMENTO'!$AC$3:$AC$4922))))&gt;0)),'5_ACOMPANHAMENTO'!$O$3:$O$4922),0))</f>
        <v>3725</v>
      </c>
      <c r="G75" s="7">
        <f t="shared" si="24"/>
        <v>0</v>
      </c>
      <c r="H75" t="str">
        <f t="shared" si="25"/>
        <v>10163, 10147|SECCIONADORA 10</v>
      </c>
      <c r="I75" s="1" t="str">
        <f t="shared" si="26"/>
        <v>10163</v>
      </c>
      <c r="J75" s="1" t="str">
        <f t="shared" si="27"/>
        <v>10147</v>
      </c>
      <c r="K75" s="1" t="str">
        <f t="shared" si="28"/>
        <v/>
      </c>
      <c r="L75" s="1" t="str">
        <f t="shared" si="29"/>
        <v/>
      </c>
      <c r="M75" s="1" t="str">
        <f t="shared" si="30"/>
        <v/>
      </c>
      <c r="N75" s="1" t="str">
        <f t="shared" si="31"/>
        <v/>
      </c>
      <c r="O75" s="1" t="str">
        <f t="shared" si="32"/>
        <v/>
      </c>
      <c r="P75" s="1" t="str">
        <f t="shared" si="33"/>
        <v/>
      </c>
      <c r="Q75" s="1" t="str">
        <f t="shared" si="34"/>
        <v/>
      </c>
      <c r="R75" s="1" t="str">
        <f t="shared" si="35"/>
        <v/>
      </c>
      <c r="S75" s="1" t="str">
        <f t="shared" si="36"/>
        <v/>
      </c>
      <c r="T75" s="1" t="str">
        <f t="shared" si="37"/>
        <v/>
      </c>
      <c r="U75" s="1" t="str">
        <f t="shared" si="38"/>
        <v/>
      </c>
      <c r="V75" s="1" t="str">
        <f t="shared" si="39"/>
        <v/>
      </c>
      <c r="W75" s="1" t="str">
        <f t="shared" si="40"/>
        <v/>
      </c>
      <c r="X75" s="1" t="str">
        <f t="shared" si="41"/>
        <v/>
      </c>
      <c r="Y75" s="1" t="str">
        <f t="shared" si="42"/>
        <v/>
      </c>
      <c r="Z75" s="1" t="str">
        <f t="shared" si="43"/>
        <v/>
      </c>
      <c r="AA75" s="1" t="str">
        <f t="shared" si="44"/>
        <v/>
      </c>
      <c r="AB75" s="1" t="str">
        <f t="shared" si="45"/>
        <v/>
      </c>
    </row>
    <row r="76" spans="1:28" ht="14.25" hidden="1" customHeight="1" x14ac:dyDescent="0.35">
      <c r="A76" s="4">
        <f>IF(OR($B76="",$C76=""),"",IFERROR(INDEX('5_ACOMPANHAMENTO'!$A$3:$A$4922,MATCH(1,INDEX(('5_ACOMPANHAMENTO'!$AD$3:$AD$4922=TRIM($C76&amp;""))*('5_ACOMPANHAMENTO'!$AC$3:$AC$4922&lt;&gt;"")*((((I76&lt;&gt;"")*ISNUMBER(SEARCH("|"&amp;I76&amp;"|",'5_ACOMPANHAMENTO'!$AC$3:$AC$4922)))+((J76&lt;&gt;"")*ISNUMBER(SEARCH("|"&amp;J76&amp;"|",'5_ACOMPANHAMENTO'!$AC$3:$AC$4922)))+((K76&lt;&gt;"")*ISNUMBER(SEARCH("|"&amp;K76&amp;"|",'5_ACOMPANHAMENTO'!$AC$3:$AC$4922)))+((L76&lt;&gt;"")*ISNUMBER(SEARCH("|"&amp;L76&amp;"|",'5_ACOMPANHAMENTO'!$AC$3:$AC$4922)))+((M76&lt;&gt;"")*ISNUMBER(SEARCH("|"&amp;M76&amp;"|",'5_ACOMPANHAMENTO'!$AC$3:$AC$4922)))+((N76&lt;&gt;"")*ISNUMBER(SEARCH("|"&amp;N76&amp;"|",'5_ACOMPANHAMENTO'!$AC$3:$AC$4922)))+((O76&lt;&gt;"")*ISNUMBER(SEARCH("|"&amp;O76&amp;"|",'5_ACOMPANHAMENTO'!$AC$3:$AC$4922)))+((P76&lt;&gt;"")*ISNUMBER(SEARCH("|"&amp;P76&amp;"|",'5_ACOMPANHAMENTO'!$AC$3:$AC$4922)))+((Q76&lt;&gt;"")*ISNUMBER(SEARCH("|"&amp;Q76&amp;"|",'5_ACOMPANHAMENTO'!$AC$3:$AC$4922)))+((R76&lt;&gt;"")*ISNUMBER(SEARCH("|"&amp;R76&amp;"|",'5_ACOMPANHAMENTO'!$AC$3:$AC$4922)))+((S76&lt;&gt;"")*ISNUMBER(SEARCH("|"&amp;S76&amp;"|",'5_ACOMPANHAMENTO'!$AC$3:$AC$4922)))+((T76&lt;&gt;"")*ISNUMBER(SEARCH("|"&amp;T76&amp;"|",'5_ACOMPANHAMENTO'!$AC$3:$AC$4922)))+((U76&lt;&gt;"")*ISNUMBER(SEARCH("|"&amp;U76&amp;"|",'5_ACOMPANHAMENTO'!$AC$3:$AC$4922)))+((V76&lt;&gt;"")*ISNUMBER(SEARCH("|"&amp;V76&amp;"|",'5_ACOMPANHAMENTO'!$AC$3:$AC$4922)))+((W76&lt;&gt;"")*ISNUMBER(SEARCH("|"&amp;W76&amp;"|",'5_ACOMPANHAMENTO'!$AC$3:$AC$4922)))+((X76&lt;&gt;"")*ISNUMBER(SEARCH("|"&amp;X76&amp;"|",'5_ACOMPANHAMENTO'!$AC$3:$AC$4922)))+((Y76&lt;&gt;"")*ISNUMBER(SEARCH("|"&amp;Y76&amp;"|",'5_ACOMPANHAMENTO'!$AC$3:$AC$4922)))+((Z76&lt;&gt;"")*ISNUMBER(SEARCH("|"&amp;Z76&amp;"|",'5_ACOMPANHAMENTO'!$AC$3:$AC$4922)))+((AA76&lt;&gt;"")*ISNUMBER(SEARCH("|"&amp;AA76&amp;"|",'5_ACOMPANHAMENTO'!$AC$3:$AC$4922)))+((AB76&lt;&gt;"")*ISNUMBER(SEARCH("|"&amp;AB76&amp;"|",'5_ACOMPANHAMENTO'!$AC$3:$AC$4922))))&gt;0),0),0)),""))</f>
        <v>46197</v>
      </c>
      <c r="B76" s="4" t="s">
        <v>3069</v>
      </c>
      <c r="C76" s="2" t="s">
        <v>19</v>
      </c>
      <c r="D76" s="4">
        <f>IF(OR($B76="",$C76=""),"",IFERROR(SUMPRODUCT(--(('5_ACOMPANHAMENTO'!$AD$3:$AD$4922=TRIM($C76&amp;""))*('5_ACOMPANHAMENTO'!$AC$3:$AC$4922&lt;&gt;"")*((((I76&lt;&gt;"")*ISNUMBER(SEARCH("|"&amp;I76&amp;"|",'5_ACOMPANHAMENTO'!$AC$3:$AC$4922)))+((J76&lt;&gt;"")*ISNUMBER(SEARCH("|"&amp;J76&amp;"|",'5_ACOMPANHAMENTO'!$AC$3:$AC$4922)))+((K76&lt;&gt;"")*ISNUMBER(SEARCH("|"&amp;K76&amp;"|",'5_ACOMPANHAMENTO'!$AC$3:$AC$4922)))+((L76&lt;&gt;"")*ISNUMBER(SEARCH("|"&amp;L76&amp;"|",'5_ACOMPANHAMENTO'!$AC$3:$AC$4922)))+((M76&lt;&gt;"")*ISNUMBER(SEARCH("|"&amp;M76&amp;"|",'5_ACOMPANHAMENTO'!$AC$3:$AC$4922)))+((N76&lt;&gt;"")*ISNUMBER(SEARCH("|"&amp;N76&amp;"|",'5_ACOMPANHAMENTO'!$AC$3:$AC$4922)))+((O76&lt;&gt;"")*ISNUMBER(SEARCH("|"&amp;O76&amp;"|",'5_ACOMPANHAMENTO'!$AC$3:$AC$4922)))+((P76&lt;&gt;"")*ISNUMBER(SEARCH("|"&amp;P76&amp;"|",'5_ACOMPANHAMENTO'!$AC$3:$AC$4922)))+((Q76&lt;&gt;"")*ISNUMBER(SEARCH("|"&amp;Q76&amp;"|",'5_ACOMPANHAMENTO'!$AC$3:$AC$4922)))+((R76&lt;&gt;"")*ISNUMBER(SEARCH("|"&amp;R76&amp;"|",'5_ACOMPANHAMENTO'!$AC$3:$AC$4922)))+((S76&lt;&gt;"")*ISNUMBER(SEARCH("|"&amp;S76&amp;"|",'5_ACOMPANHAMENTO'!$AC$3:$AC$4922)))+((T76&lt;&gt;"")*ISNUMBER(SEARCH("|"&amp;T76&amp;"|",'5_ACOMPANHAMENTO'!$AC$3:$AC$4922)))+((U76&lt;&gt;"")*ISNUMBER(SEARCH("|"&amp;U76&amp;"|",'5_ACOMPANHAMENTO'!$AC$3:$AC$4922)))+((V76&lt;&gt;"")*ISNUMBER(SEARCH("|"&amp;V76&amp;"|",'5_ACOMPANHAMENTO'!$AC$3:$AC$4922)))+((W76&lt;&gt;"")*ISNUMBER(SEARCH("|"&amp;W76&amp;"|",'5_ACOMPANHAMENTO'!$AC$3:$AC$4922)))+((X76&lt;&gt;"")*ISNUMBER(SEARCH("|"&amp;X76&amp;"|",'5_ACOMPANHAMENTO'!$AC$3:$AC$4922)))+((Y76&lt;&gt;"")*ISNUMBER(SEARCH("|"&amp;Y76&amp;"|",'5_ACOMPANHAMENTO'!$AC$3:$AC$4922)))+((Z76&lt;&gt;"")*ISNUMBER(SEARCH("|"&amp;Z76&amp;"|",'5_ACOMPANHAMENTO'!$AC$3:$AC$4922)))+((AA76&lt;&gt;"")*ISNUMBER(SEARCH("|"&amp;AA76&amp;"|",'5_ACOMPANHAMENTO'!$AC$3:$AC$4922)))+((AB76&lt;&gt;"")*ISNUMBER(SEARCH("|"&amp;AB76&amp;"|",'5_ACOMPANHAMENTO'!$AC$3:$AC$4922))))&gt;0)),'5_ACOMPANHAMENTO'!$J$3:$J$4922),0))</f>
        <v>4068</v>
      </c>
      <c r="E76" s="4" t="str">
        <f t="shared" ca="1" si="23"/>
        <v>FINALIZADO</v>
      </c>
      <c r="F76" s="7">
        <f>IF(OR($B76="",$C76=""),"",IFERROR(SUMPRODUCT(--(('5_ACOMPANHAMENTO'!$AD$3:$AD$4922=TRIM($C76&amp;""))*('5_ACOMPANHAMENTO'!$AC$3:$AC$4922&lt;&gt;"")*((((I76&lt;&gt;"")*ISNUMBER(SEARCH("|"&amp;I76&amp;"|",'5_ACOMPANHAMENTO'!$AC$3:$AC$4922)))+((J76&lt;&gt;"")*ISNUMBER(SEARCH("|"&amp;J76&amp;"|",'5_ACOMPANHAMENTO'!$AC$3:$AC$4922)))+((K76&lt;&gt;"")*ISNUMBER(SEARCH("|"&amp;K76&amp;"|",'5_ACOMPANHAMENTO'!$AC$3:$AC$4922)))+((L76&lt;&gt;"")*ISNUMBER(SEARCH("|"&amp;L76&amp;"|",'5_ACOMPANHAMENTO'!$AC$3:$AC$4922)))+((M76&lt;&gt;"")*ISNUMBER(SEARCH("|"&amp;M76&amp;"|",'5_ACOMPANHAMENTO'!$AC$3:$AC$4922)))+((N76&lt;&gt;"")*ISNUMBER(SEARCH("|"&amp;N76&amp;"|",'5_ACOMPANHAMENTO'!$AC$3:$AC$4922)))+((O76&lt;&gt;"")*ISNUMBER(SEARCH("|"&amp;O76&amp;"|",'5_ACOMPANHAMENTO'!$AC$3:$AC$4922)))+((P76&lt;&gt;"")*ISNUMBER(SEARCH("|"&amp;P76&amp;"|",'5_ACOMPANHAMENTO'!$AC$3:$AC$4922)))+((Q76&lt;&gt;"")*ISNUMBER(SEARCH("|"&amp;Q76&amp;"|",'5_ACOMPANHAMENTO'!$AC$3:$AC$4922)))+((R76&lt;&gt;"")*ISNUMBER(SEARCH("|"&amp;R76&amp;"|",'5_ACOMPANHAMENTO'!$AC$3:$AC$4922)))+((S76&lt;&gt;"")*ISNUMBER(SEARCH("|"&amp;S76&amp;"|",'5_ACOMPANHAMENTO'!$AC$3:$AC$4922)))+((T76&lt;&gt;"")*ISNUMBER(SEARCH("|"&amp;T76&amp;"|",'5_ACOMPANHAMENTO'!$AC$3:$AC$4922)))+((U76&lt;&gt;"")*ISNUMBER(SEARCH("|"&amp;U76&amp;"|",'5_ACOMPANHAMENTO'!$AC$3:$AC$4922)))+((V76&lt;&gt;"")*ISNUMBER(SEARCH("|"&amp;V76&amp;"|",'5_ACOMPANHAMENTO'!$AC$3:$AC$4922)))+((W76&lt;&gt;"")*ISNUMBER(SEARCH("|"&amp;W76&amp;"|",'5_ACOMPANHAMENTO'!$AC$3:$AC$4922)))+((X76&lt;&gt;"")*ISNUMBER(SEARCH("|"&amp;X76&amp;"|",'5_ACOMPANHAMENTO'!$AC$3:$AC$4922)))+((Y76&lt;&gt;"")*ISNUMBER(SEARCH("|"&amp;Y76&amp;"|",'5_ACOMPANHAMENTO'!$AC$3:$AC$4922)))+((Z76&lt;&gt;"")*ISNUMBER(SEARCH("|"&amp;Z76&amp;"|",'5_ACOMPANHAMENTO'!$AC$3:$AC$4922)))+((AA76&lt;&gt;"")*ISNUMBER(SEARCH("|"&amp;AA76&amp;"|",'5_ACOMPANHAMENTO'!$AC$3:$AC$4922)))+((AB76&lt;&gt;"")*ISNUMBER(SEARCH("|"&amp;AB76&amp;"|",'5_ACOMPANHAMENTO'!$AC$3:$AC$4922))))&gt;0)),'5_ACOMPANHAMENTO'!$O$3:$O$4922),0))</f>
        <v>4068</v>
      </c>
      <c r="G76" s="7">
        <f t="shared" si="24"/>
        <v>0</v>
      </c>
      <c r="H76" t="str">
        <f t="shared" si="25"/>
        <v>10163, 10147|SECCIONADORA 11</v>
      </c>
      <c r="I76" s="1" t="str">
        <f t="shared" si="26"/>
        <v>10163</v>
      </c>
      <c r="J76" s="1" t="str">
        <f t="shared" si="27"/>
        <v>10147</v>
      </c>
      <c r="K76" s="1" t="str">
        <f t="shared" si="28"/>
        <v/>
      </c>
      <c r="L76" s="1" t="str">
        <f t="shared" si="29"/>
        <v/>
      </c>
      <c r="M76" s="1" t="str">
        <f t="shared" si="30"/>
        <v/>
      </c>
      <c r="N76" s="1" t="str">
        <f t="shared" si="31"/>
        <v/>
      </c>
      <c r="O76" s="1" t="str">
        <f t="shared" si="32"/>
        <v/>
      </c>
      <c r="P76" s="1" t="str">
        <f t="shared" si="33"/>
        <v/>
      </c>
      <c r="Q76" s="1" t="str">
        <f t="shared" si="34"/>
        <v/>
      </c>
      <c r="R76" s="1" t="str">
        <f t="shared" si="35"/>
        <v/>
      </c>
      <c r="S76" s="1" t="str">
        <f t="shared" si="36"/>
        <v/>
      </c>
      <c r="T76" s="1" t="str">
        <f t="shared" si="37"/>
        <v/>
      </c>
      <c r="U76" s="1" t="str">
        <f t="shared" si="38"/>
        <v/>
      </c>
      <c r="V76" s="1" t="str">
        <f t="shared" si="39"/>
        <v/>
      </c>
      <c r="W76" s="1" t="str">
        <f t="shared" si="40"/>
        <v/>
      </c>
      <c r="X76" s="1" t="str">
        <f t="shared" si="41"/>
        <v/>
      </c>
      <c r="Y76" s="1" t="str">
        <f t="shared" si="42"/>
        <v/>
      </c>
      <c r="Z76" s="1" t="str">
        <f t="shared" si="43"/>
        <v/>
      </c>
      <c r="AA76" s="1" t="str">
        <f t="shared" si="44"/>
        <v/>
      </c>
      <c r="AB76" s="1" t="str">
        <f t="shared" si="45"/>
        <v/>
      </c>
    </row>
    <row r="77" spans="1:28" ht="14.25" hidden="1" customHeight="1" x14ac:dyDescent="0.35">
      <c r="A77" s="4">
        <f>IF(OR($B77="",$C77=""),"",IFERROR(INDEX('5_ACOMPANHAMENTO'!$A$3:$A$4922,MATCH(1,INDEX(('5_ACOMPANHAMENTO'!$AD$3:$AD$4922=TRIM($C77&amp;""))*('5_ACOMPANHAMENTO'!$AC$3:$AC$4922&lt;&gt;"")*((((I77&lt;&gt;"")*ISNUMBER(SEARCH("|"&amp;I77&amp;"|",'5_ACOMPANHAMENTO'!$AC$3:$AC$4922)))+((J77&lt;&gt;"")*ISNUMBER(SEARCH("|"&amp;J77&amp;"|",'5_ACOMPANHAMENTO'!$AC$3:$AC$4922)))+((K77&lt;&gt;"")*ISNUMBER(SEARCH("|"&amp;K77&amp;"|",'5_ACOMPANHAMENTO'!$AC$3:$AC$4922)))+((L77&lt;&gt;"")*ISNUMBER(SEARCH("|"&amp;L77&amp;"|",'5_ACOMPANHAMENTO'!$AC$3:$AC$4922)))+((M77&lt;&gt;"")*ISNUMBER(SEARCH("|"&amp;M77&amp;"|",'5_ACOMPANHAMENTO'!$AC$3:$AC$4922)))+((N77&lt;&gt;"")*ISNUMBER(SEARCH("|"&amp;N77&amp;"|",'5_ACOMPANHAMENTO'!$AC$3:$AC$4922)))+((O77&lt;&gt;"")*ISNUMBER(SEARCH("|"&amp;O77&amp;"|",'5_ACOMPANHAMENTO'!$AC$3:$AC$4922)))+((P77&lt;&gt;"")*ISNUMBER(SEARCH("|"&amp;P77&amp;"|",'5_ACOMPANHAMENTO'!$AC$3:$AC$4922)))+((Q77&lt;&gt;"")*ISNUMBER(SEARCH("|"&amp;Q77&amp;"|",'5_ACOMPANHAMENTO'!$AC$3:$AC$4922)))+((R77&lt;&gt;"")*ISNUMBER(SEARCH("|"&amp;R77&amp;"|",'5_ACOMPANHAMENTO'!$AC$3:$AC$4922)))+((S77&lt;&gt;"")*ISNUMBER(SEARCH("|"&amp;S77&amp;"|",'5_ACOMPANHAMENTO'!$AC$3:$AC$4922)))+((T77&lt;&gt;"")*ISNUMBER(SEARCH("|"&amp;T77&amp;"|",'5_ACOMPANHAMENTO'!$AC$3:$AC$4922)))+((U77&lt;&gt;"")*ISNUMBER(SEARCH("|"&amp;U77&amp;"|",'5_ACOMPANHAMENTO'!$AC$3:$AC$4922)))+((V77&lt;&gt;"")*ISNUMBER(SEARCH("|"&amp;V77&amp;"|",'5_ACOMPANHAMENTO'!$AC$3:$AC$4922)))+((W77&lt;&gt;"")*ISNUMBER(SEARCH("|"&amp;W77&amp;"|",'5_ACOMPANHAMENTO'!$AC$3:$AC$4922)))+((X77&lt;&gt;"")*ISNUMBER(SEARCH("|"&amp;X77&amp;"|",'5_ACOMPANHAMENTO'!$AC$3:$AC$4922)))+((Y77&lt;&gt;"")*ISNUMBER(SEARCH("|"&amp;Y77&amp;"|",'5_ACOMPANHAMENTO'!$AC$3:$AC$4922)))+((Z77&lt;&gt;"")*ISNUMBER(SEARCH("|"&amp;Z77&amp;"|",'5_ACOMPANHAMENTO'!$AC$3:$AC$4922)))+((AA77&lt;&gt;"")*ISNUMBER(SEARCH("|"&amp;AA77&amp;"|",'5_ACOMPANHAMENTO'!$AC$3:$AC$4922)))+((AB77&lt;&gt;"")*ISNUMBER(SEARCH("|"&amp;AB77&amp;"|",'5_ACOMPANHAMENTO'!$AC$3:$AC$4922))))&gt;0),0),0)),""))</f>
        <v>46198</v>
      </c>
      <c r="B77" s="4" t="s">
        <v>3069</v>
      </c>
      <c r="C77" s="2" t="s">
        <v>22</v>
      </c>
      <c r="D77" s="4">
        <f>IF(OR($B77="",$C77=""),"",IFERROR(SUMPRODUCT(--(('5_ACOMPANHAMENTO'!$AD$3:$AD$4922=TRIM($C77&amp;""))*('5_ACOMPANHAMENTO'!$AC$3:$AC$4922&lt;&gt;"")*((((I77&lt;&gt;"")*ISNUMBER(SEARCH("|"&amp;I77&amp;"|",'5_ACOMPANHAMENTO'!$AC$3:$AC$4922)))+((J77&lt;&gt;"")*ISNUMBER(SEARCH("|"&amp;J77&amp;"|",'5_ACOMPANHAMENTO'!$AC$3:$AC$4922)))+((K77&lt;&gt;"")*ISNUMBER(SEARCH("|"&amp;K77&amp;"|",'5_ACOMPANHAMENTO'!$AC$3:$AC$4922)))+((L77&lt;&gt;"")*ISNUMBER(SEARCH("|"&amp;L77&amp;"|",'5_ACOMPANHAMENTO'!$AC$3:$AC$4922)))+((M77&lt;&gt;"")*ISNUMBER(SEARCH("|"&amp;M77&amp;"|",'5_ACOMPANHAMENTO'!$AC$3:$AC$4922)))+((N77&lt;&gt;"")*ISNUMBER(SEARCH("|"&amp;N77&amp;"|",'5_ACOMPANHAMENTO'!$AC$3:$AC$4922)))+((O77&lt;&gt;"")*ISNUMBER(SEARCH("|"&amp;O77&amp;"|",'5_ACOMPANHAMENTO'!$AC$3:$AC$4922)))+((P77&lt;&gt;"")*ISNUMBER(SEARCH("|"&amp;P77&amp;"|",'5_ACOMPANHAMENTO'!$AC$3:$AC$4922)))+((Q77&lt;&gt;"")*ISNUMBER(SEARCH("|"&amp;Q77&amp;"|",'5_ACOMPANHAMENTO'!$AC$3:$AC$4922)))+((R77&lt;&gt;"")*ISNUMBER(SEARCH("|"&amp;R77&amp;"|",'5_ACOMPANHAMENTO'!$AC$3:$AC$4922)))+((S77&lt;&gt;"")*ISNUMBER(SEARCH("|"&amp;S77&amp;"|",'5_ACOMPANHAMENTO'!$AC$3:$AC$4922)))+((T77&lt;&gt;"")*ISNUMBER(SEARCH("|"&amp;T77&amp;"|",'5_ACOMPANHAMENTO'!$AC$3:$AC$4922)))+((U77&lt;&gt;"")*ISNUMBER(SEARCH("|"&amp;U77&amp;"|",'5_ACOMPANHAMENTO'!$AC$3:$AC$4922)))+((V77&lt;&gt;"")*ISNUMBER(SEARCH("|"&amp;V77&amp;"|",'5_ACOMPANHAMENTO'!$AC$3:$AC$4922)))+((W77&lt;&gt;"")*ISNUMBER(SEARCH("|"&amp;W77&amp;"|",'5_ACOMPANHAMENTO'!$AC$3:$AC$4922)))+((X77&lt;&gt;"")*ISNUMBER(SEARCH("|"&amp;X77&amp;"|",'5_ACOMPANHAMENTO'!$AC$3:$AC$4922)))+((Y77&lt;&gt;"")*ISNUMBER(SEARCH("|"&amp;Y77&amp;"|",'5_ACOMPANHAMENTO'!$AC$3:$AC$4922)))+((Z77&lt;&gt;"")*ISNUMBER(SEARCH("|"&amp;Z77&amp;"|",'5_ACOMPANHAMENTO'!$AC$3:$AC$4922)))+((AA77&lt;&gt;"")*ISNUMBER(SEARCH("|"&amp;AA77&amp;"|",'5_ACOMPANHAMENTO'!$AC$3:$AC$4922)))+((AB77&lt;&gt;"")*ISNUMBER(SEARCH("|"&amp;AB77&amp;"|",'5_ACOMPANHAMENTO'!$AC$3:$AC$4922))))&gt;0)),'5_ACOMPANHAMENTO'!$J$3:$J$4922),0))</f>
        <v>1240</v>
      </c>
      <c r="E77" s="4" t="str">
        <f t="shared" ca="1" si="23"/>
        <v>FINALIZADO</v>
      </c>
      <c r="F77" s="7">
        <f>IF(OR($B77="",$C77=""),"",IFERROR(SUMPRODUCT(--(('5_ACOMPANHAMENTO'!$AD$3:$AD$4922=TRIM($C77&amp;""))*('5_ACOMPANHAMENTO'!$AC$3:$AC$4922&lt;&gt;"")*((((I77&lt;&gt;"")*ISNUMBER(SEARCH("|"&amp;I77&amp;"|",'5_ACOMPANHAMENTO'!$AC$3:$AC$4922)))+((J77&lt;&gt;"")*ISNUMBER(SEARCH("|"&amp;J77&amp;"|",'5_ACOMPANHAMENTO'!$AC$3:$AC$4922)))+((K77&lt;&gt;"")*ISNUMBER(SEARCH("|"&amp;K77&amp;"|",'5_ACOMPANHAMENTO'!$AC$3:$AC$4922)))+((L77&lt;&gt;"")*ISNUMBER(SEARCH("|"&amp;L77&amp;"|",'5_ACOMPANHAMENTO'!$AC$3:$AC$4922)))+((M77&lt;&gt;"")*ISNUMBER(SEARCH("|"&amp;M77&amp;"|",'5_ACOMPANHAMENTO'!$AC$3:$AC$4922)))+((N77&lt;&gt;"")*ISNUMBER(SEARCH("|"&amp;N77&amp;"|",'5_ACOMPANHAMENTO'!$AC$3:$AC$4922)))+((O77&lt;&gt;"")*ISNUMBER(SEARCH("|"&amp;O77&amp;"|",'5_ACOMPANHAMENTO'!$AC$3:$AC$4922)))+((P77&lt;&gt;"")*ISNUMBER(SEARCH("|"&amp;P77&amp;"|",'5_ACOMPANHAMENTO'!$AC$3:$AC$4922)))+((Q77&lt;&gt;"")*ISNUMBER(SEARCH("|"&amp;Q77&amp;"|",'5_ACOMPANHAMENTO'!$AC$3:$AC$4922)))+((R77&lt;&gt;"")*ISNUMBER(SEARCH("|"&amp;R77&amp;"|",'5_ACOMPANHAMENTO'!$AC$3:$AC$4922)))+((S77&lt;&gt;"")*ISNUMBER(SEARCH("|"&amp;S77&amp;"|",'5_ACOMPANHAMENTO'!$AC$3:$AC$4922)))+((T77&lt;&gt;"")*ISNUMBER(SEARCH("|"&amp;T77&amp;"|",'5_ACOMPANHAMENTO'!$AC$3:$AC$4922)))+((U77&lt;&gt;"")*ISNUMBER(SEARCH("|"&amp;U77&amp;"|",'5_ACOMPANHAMENTO'!$AC$3:$AC$4922)))+((V77&lt;&gt;"")*ISNUMBER(SEARCH("|"&amp;V77&amp;"|",'5_ACOMPANHAMENTO'!$AC$3:$AC$4922)))+((W77&lt;&gt;"")*ISNUMBER(SEARCH("|"&amp;W77&amp;"|",'5_ACOMPANHAMENTO'!$AC$3:$AC$4922)))+((X77&lt;&gt;"")*ISNUMBER(SEARCH("|"&amp;X77&amp;"|",'5_ACOMPANHAMENTO'!$AC$3:$AC$4922)))+((Y77&lt;&gt;"")*ISNUMBER(SEARCH("|"&amp;Y77&amp;"|",'5_ACOMPANHAMENTO'!$AC$3:$AC$4922)))+((Z77&lt;&gt;"")*ISNUMBER(SEARCH("|"&amp;Z77&amp;"|",'5_ACOMPANHAMENTO'!$AC$3:$AC$4922)))+((AA77&lt;&gt;"")*ISNUMBER(SEARCH("|"&amp;AA77&amp;"|",'5_ACOMPANHAMENTO'!$AC$3:$AC$4922)))+((AB77&lt;&gt;"")*ISNUMBER(SEARCH("|"&amp;AB77&amp;"|",'5_ACOMPANHAMENTO'!$AC$3:$AC$4922))))&gt;0)),'5_ACOMPANHAMENTO'!$O$3:$O$4922),0))</f>
        <v>1240</v>
      </c>
      <c r="G77" s="7">
        <f t="shared" si="24"/>
        <v>0</v>
      </c>
      <c r="H77" t="str">
        <f t="shared" si="25"/>
        <v>10163, 10147|SERRA FITA</v>
      </c>
      <c r="I77" s="1" t="str">
        <f t="shared" si="26"/>
        <v>10163</v>
      </c>
      <c r="J77" s="1" t="str">
        <f t="shared" si="27"/>
        <v>10147</v>
      </c>
      <c r="K77" s="1" t="str">
        <f t="shared" si="28"/>
        <v/>
      </c>
      <c r="L77" s="1" t="str">
        <f t="shared" si="29"/>
        <v/>
      </c>
      <c r="M77" s="1" t="str">
        <f t="shared" si="30"/>
        <v/>
      </c>
      <c r="N77" s="1" t="str">
        <f t="shared" si="31"/>
        <v/>
      </c>
      <c r="O77" s="1" t="str">
        <f t="shared" si="32"/>
        <v/>
      </c>
      <c r="P77" s="1" t="str">
        <f t="shared" si="33"/>
        <v/>
      </c>
      <c r="Q77" s="1" t="str">
        <f t="shared" si="34"/>
        <v/>
      </c>
      <c r="R77" s="1" t="str">
        <f t="shared" si="35"/>
        <v/>
      </c>
      <c r="S77" s="1" t="str">
        <f t="shared" si="36"/>
        <v/>
      </c>
      <c r="T77" s="1" t="str">
        <f t="shared" si="37"/>
        <v/>
      </c>
      <c r="U77" s="1" t="str">
        <f t="shared" si="38"/>
        <v/>
      </c>
      <c r="V77" s="1" t="str">
        <f t="shared" si="39"/>
        <v/>
      </c>
      <c r="W77" s="1" t="str">
        <f t="shared" si="40"/>
        <v/>
      </c>
      <c r="X77" s="1" t="str">
        <f t="shared" si="41"/>
        <v/>
      </c>
      <c r="Y77" s="1" t="str">
        <f t="shared" si="42"/>
        <v/>
      </c>
      <c r="Z77" s="1" t="str">
        <f t="shared" si="43"/>
        <v/>
      </c>
      <c r="AA77" s="1" t="str">
        <f t="shared" si="44"/>
        <v/>
      </c>
      <c r="AB77" s="1" t="str">
        <f t="shared" si="45"/>
        <v/>
      </c>
    </row>
    <row r="78" spans="1:28" ht="14.25" hidden="1" customHeight="1" x14ac:dyDescent="0.35">
      <c r="A78" s="4">
        <f>IF(OR($B78="",$C78=""),"",IFERROR(INDEX('5_ACOMPANHAMENTO'!$A$3:$A$4922,MATCH(1,INDEX(('5_ACOMPANHAMENTO'!$AD$3:$AD$4922=TRIM($C78&amp;""))*('5_ACOMPANHAMENTO'!$AC$3:$AC$4922&lt;&gt;"")*((((I78&lt;&gt;"")*ISNUMBER(SEARCH("|"&amp;I78&amp;"|",'5_ACOMPANHAMENTO'!$AC$3:$AC$4922)))+((J78&lt;&gt;"")*ISNUMBER(SEARCH("|"&amp;J78&amp;"|",'5_ACOMPANHAMENTO'!$AC$3:$AC$4922)))+((K78&lt;&gt;"")*ISNUMBER(SEARCH("|"&amp;K78&amp;"|",'5_ACOMPANHAMENTO'!$AC$3:$AC$4922)))+((L78&lt;&gt;"")*ISNUMBER(SEARCH("|"&amp;L78&amp;"|",'5_ACOMPANHAMENTO'!$AC$3:$AC$4922)))+((M78&lt;&gt;"")*ISNUMBER(SEARCH("|"&amp;M78&amp;"|",'5_ACOMPANHAMENTO'!$AC$3:$AC$4922)))+((N78&lt;&gt;"")*ISNUMBER(SEARCH("|"&amp;N78&amp;"|",'5_ACOMPANHAMENTO'!$AC$3:$AC$4922)))+((O78&lt;&gt;"")*ISNUMBER(SEARCH("|"&amp;O78&amp;"|",'5_ACOMPANHAMENTO'!$AC$3:$AC$4922)))+((P78&lt;&gt;"")*ISNUMBER(SEARCH("|"&amp;P78&amp;"|",'5_ACOMPANHAMENTO'!$AC$3:$AC$4922)))+((Q78&lt;&gt;"")*ISNUMBER(SEARCH("|"&amp;Q78&amp;"|",'5_ACOMPANHAMENTO'!$AC$3:$AC$4922)))+((R78&lt;&gt;"")*ISNUMBER(SEARCH("|"&amp;R78&amp;"|",'5_ACOMPANHAMENTO'!$AC$3:$AC$4922)))+((S78&lt;&gt;"")*ISNUMBER(SEARCH("|"&amp;S78&amp;"|",'5_ACOMPANHAMENTO'!$AC$3:$AC$4922)))+((T78&lt;&gt;"")*ISNUMBER(SEARCH("|"&amp;T78&amp;"|",'5_ACOMPANHAMENTO'!$AC$3:$AC$4922)))+((U78&lt;&gt;"")*ISNUMBER(SEARCH("|"&amp;U78&amp;"|",'5_ACOMPANHAMENTO'!$AC$3:$AC$4922)))+((V78&lt;&gt;"")*ISNUMBER(SEARCH("|"&amp;V78&amp;"|",'5_ACOMPANHAMENTO'!$AC$3:$AC$4922)))+((W78&lt;&gt;"")*ISNUMBER(SEARCH("|"&amp;W78&amp;"|",'5_ACOMPANHAMENTO'!$AC$3:$AC$4922)))+((X78&lt;&gt;"")*ISNUMBER(SEARCH("|"&amp;X78&amp;"|",'5_ACOMPANHAMENTO'!$AC$3:$AC$4922)))+((Y78&lt;&gt;"")*ISNUMBER(SEARCH("|"&amp;Y78&amp;"|",'5_ACOMPANHAMENTO'!$AC$3:$AC$4922)))+((Z78&lt;&gt;"")*ISNUMBER(SEARCH("|"&amp;Z78&amp;"|",'5_ACOMPANHAMENTO'!$AC$3:$AC$4922)))+((AA78&lt;&gt;"")*ISNUMBER(SEARCH("|"&amp;AA78&amp;"|",'5_ACOMPANHAMENTO'!$AC$3:$AC$4922)))+((AB78&lt;&gt;"")*ISNUMBER(SEARCH("|"&amp;AB78&amp;"|",'5_ACOMPANHAMENTO'!$AC$3:$AC$4922))))&gt;0),0),0)),""))</f>
        <v>46198</v>
      </c>
      <c r="B78" s="4" t="s">
        <v>3069</v>
      </c>
      <c r="C78" s="2" t="s">
        <v>32</v>
      </c>
      <c r="D78" s="4">
        <f>IF(OR($B78="",$C78=""),"",IFERROR(SUMPRODUCT(--(('5_ACOMPANHAMENTO'!$AD$3:$AD$4922=TRIM($C78&amp;""))*('5_ACOMPANHAMENTO'!$AC$3:$AC$4922&lt;&gt;"")*((((I78&lt;&gt;"")*ISNUMBER(SEARCH("|"&amp;I78&amp;"|",'5_ACOMPANHAMENTO'!$AC$3:$AC$4922)))+((J78&lt;&gt;"")*ISNUMBER(SEARCH("|"&amp;J78&amp;"|",'5_ACOMPANHAMENTO'!$AC$3:$AC$4922)))+((K78&lt;&gt;"")*ISNUMBER(SEARCH("|"&amp;K78&amp;"|",'5_ACOMPANHAMENTO'!$AC$3:$AC$4922)))+((L78&lt;&gt;"")*ISNUMBER(SEARCH("|"&amp;L78&amp;"|",'5_ACOMPANHAMENTO'!$AC$3:$AC$4922)))+((M78&lt;&gt;"")*ISNUMBER(SEARCH("|"&amp;M78&amp;"|",'5_ACOMPANHAMENTO'!$AC$3:$AC$4922)))+((N78&lt;&gt;"")*ISNUMBER(SEARCH("|"&amp;N78&amp;"|",'5_ACOMPANHAMENTO'!$AC$3:$AC$4922)))+((O78&lt;&gt;"")*ISNUMBER(SEARCH("|"&amp;O78&amp;"|",'5_ACOMPANHAMENTO'!$AC$3:$AC$4922)))+((P78&lt;&gt;"")*ISNUMBER(SEARCH("|"&amp;P78&amp;"|",'5_ACOMPANHAMENTO'!$AC$3:$AC$4922)))+((Q78&lt;&gt;"")*ISNUMBER(SEARCH("|"&amp;Q78&amp;"|",'5_ACOMPANHAMENTO'!$AC$3:$AC$4922)))+((R78&lt;&gt;"")*ISNUMBER(SEARCH("|"&amp;R78&amp;"|",'5_ACOMPANHAMENTO'!$AC$3:$AC$4922)))+((S78&lt;&gt;"")*ISNUMBER(SEARCH("|"&amp;S78&amp;"|",'5_ACOMPANHAMENTO'!$AC$3:$AC$4922)))+((T78&lt;&gt;"")*ISNUMBER(SEARCH("|"&amp;T78&amp;"|",'5_ACOMPANHAMENTO'!$AC$3:$AC$4922)))+((U78&lt;&gt;"")*ISNUMBER(SEARCH("|"&amp;U78&amp;"|",'5_ACOMPANHAMENTO'!$AC$3:$AC$4922)))+((V78&lt;&gt;"")*ISNUMBER(SEARCH("|"&amp;V78&amp;"|",'5_ACOMPANHAMENTO'!$AC$3:$AC$4922)))+((W78&lt;&gt;"")*ISNUMBER(SEARCH("|"&amp;W78&amp;"|",'5_ACOMPANHAMENTO'!$AC$3:$AC$4922)))+((X78&lt;&gt;"")*ISNUMBER(SEARCH("|"&amp;X78&amp;"|",'5_ACOMPANHAMENTO'!$AC$3:$AC$4922)))+((Y78&lt;&gt;"")*ISNUMBER(SEARCH("|"&amp;Y78&amp;"|",'5_ACOMPANHAMENTO'!$AC$3:$AC$4922)))+((Z78&lt;&gt;"")*ISNUMBER(SEARCH("|"&amp;Z78&amp;"|",'5_ACOMPANHAMENTO'!$AC$3:$AC$4922)))+((AA78&lt;&gt;"")*ISNUMBER(SEARCH("|"&amp;AA78&amp;"|",'5_ACOMPANHAMENTO'!$AC$3:$AC$4922)))+((AB78&lt;&gt;"")*ISNUMBER(SEARCH("|"&amp;AB78&amp;"|",'5_ACOMPANHAMENTO'!$AC$3:$AC$4922))))&gt;0)),'5_ACOMPANHAMENTO'!$J$3:$J$4922),0))</f>
        <v>100</v>
      </c>
      <c r="E78" s="4" t="str">
        <f t="shared" ca="1" si="23"/>
        <v>FINALIZADO</v>
      </c>
      <c r="F78" s="7">
        <f>IF(OR($B78="",$C78=""),"",IFERROR(SUMPRODUCT(--(('5_ACOMPANHAMENTO'!$AD$3:$AD$4922=TRIM($C78&amp;""))*('5_ACOMPANHAMENTO'!$AC$3:$AC$4922&lt;&gt;"")*((((I78&lt;&gt;"")*ISNUMBER(SEARCH("|"&amp;I78&amp;"|",'5_ACOMPANHAMENTO'!$AC$3:$AC$4922)))+((J78&lt;&gt;"")*ISNUMBER(SEARCH("|"&amp;J78&amp;"|",'5_ACOMPANHAMENTO'!$AC$3:$AC$4922)))+((K78&lt;&gt;"")*ISNUMBER(SEARCH("|"&amp;K78&amp;"|",'5_ACOMPANHAMENTO'!$AC$3:$AC$4922)))+((L78&lt;&gt;"")*ISNUMBER(SEARCH("|"&amp;L78&amp;"|",'5_ACOMPANHAMENTO'!$AC$3:$AC$4922)))+((M78&lt;&gt;"")*ISNUMBER(SEARCH("|"&amp;M78&amp;"|",'5_ACOMPANHAMENTO'!$AC$3:$AC$4922)))+((N78&lt;&gt;"")*ISNUMBER(SEARCH("|"&amp;N78&amp;"|",'5_ACOMPANHAMENTO'!$AC$3:$AC$4922)))+((O78&lt;&gt;"")*ISNUMBER(SEARCH("|"&amp;O78&amp;"|",'5_ACOMPANHAMENTO'!$AC$3:$AC$4922)))+((P78&lt;&gt;"")*ISNUMBER(SEARCH("|"&amp;P78&amp;"|",'5_ACOMPANHAMENTO'!$AC$3:$AC$4922)))+((Q78&lt;&gt;"")*ISNUMBER(SEARCH("|"&amp;Q78&amp;"|",'5_ACOMPANHAMENTO'!$AC$3:$AC$4922)))+((R78&lt;&gt;"")*ISNUMBER(SEARCH("|"&amp;R78&amp;"|",'5_ACOMPANHAMENTO'!$AC$3:$AC$4922)))+((S78&lt;&gt;"")*ISNUMBER(SEARCH("|"&amp;S78&amp;"|",'5_ACOMPANHAMENTO'!$AC$3:$AC$4922)))+((T78&lt;&gt;"")*ISNUMBER(SEARCH("|"&amp;T78&amp;"|",'5_ACOMPANHAMENTO'!$AC$3:$AC$4922)))+((U78&lt;&gt;"")*ISNUMBER(SEARCH("|"&amp;U78&amp;"|",'5_ACOMPANHAMENTO'!$AC$3:$AC$4922)))+((V78&lt;&gt;"")*ISNUMBER(SEARCH("|"&amp;V78&amp;"|",'5_ACOMPANHAMENTO'!$AC$3:$AC$4922)))+((W78&lt;&gt;"")*ISNUMBER(SEARCH("|"&amp;W78&amp;"|",'5_ACOMPANHAMENTO'!$AC$3:$AC$4922)))+((X78&lt;&gt;"")*ISNUMBER(SEARCH("|"&amp;X78&amp;"|",'5_ACOMPANHAMENTO'!$AC$3:$AC$4922)))+((Y78&lt;&gt;"")*ISNUMBER(SEARCH("|"&amp;Y78&amp;"|",'5_ACOMPANHAMENTO'!$AC$3:$AC$4922)))+((Z78&lt;&gt;"")*ISNUMBER(SEARCH("|"&amp;Z78&amp;"|",'5_ACOMPANHAMENTO'!$AC$3:$AC$4922)))+((AA78&lt;&gt;"")*ISNUMBER(SEARCH("|"&amp;AA78&amp;"|",'5_ACOMPANHAMENTO'!$AC$3:$AC$4922)))+((AB78&lt;&gt;"")*ISNUMBER(SEARCH("|"&amp;AB78&amp;"|",'5_ACOMPANHAMENTO'!$AC$3:$AC$4922))))&gt;0)),'5_ACOMPANHAMENTO'!$O$3:$O$4922),0))</f>
        <v>100</v>
      </c>
      <c r="G78" s="7">
        <f t="shared" si="24"/>
        <v>0</v>
      </c>
      <c r="H78" t="str">
        <f t="shared" si="25"/>
        <v>10163, 10147|PADE VELOX</v>
      </c>
      <c r="I78" s="1" t="str">
        <f t="shared" si="26"/>
        <v>10163</v>
      </c>
      <c r="J78" s="1" t="str">
        <f t="shared" si="27"/>
        <v>10147</v>
      </c>
      <c r="K78" s="1" t="str">
        <f t="shared" si="28"/>
        <v/>
      </c>
      <c r="L78" s="1" t="str">
        <f t="shared" si="29"/>
        <v/>
      </c>
      <c r="M78" s="1" t="str">
        <f t="shared" si="30"/>
        <v/>
      </c>
      <c r="N78" s="1" t="str">
        <f t="shared" si="31"/>
        <v/>
      </c>
      <c r="O78" s="1" t="str">
        <f t="shared" si="32"/>
        <v/>
      </c>
      <c r="P78" s="1" t="str">
        <f t="shared" si="33"/>
        <v/>
      </c>
      <c r="Q78" s="1" t="str">
        <f t="shared" si="34"/>
        <v/>
      </c>
      <c r="R78" s="1" t="str">
        <f t="shared" si="35"/>
        <v/>
      </c>
      <c r="S78" s="1" t="str">
        <f t="shared" si="36"/>
        <v/>
      </c>
      <c r="T78" s="1" t="str">
        <f t="shared" si="37"/>
        <v/>
      </c>
      <c r="U78" s="1" t="str">
        <f t="shared" si="38"/>
        <v/>
      </c>
      <c r="V78" s="1" t="str">
        <f t="shared" si="39"/>
        <v/>
      </c>
      <c r="W78" s="1" t="str">
        <f t="shared" si="40"/>
        <v/>
      </c>
      <c r="X78" s="1" t="str">
        <f t="shared" si="41"/>
        <v/>
      </c>
      <c r="Y78" s="1" t="str">
        <f t="shared" si="42"/>
        <v/>
      </c>
      <c r="Z78" s="1" t="str">
        <f t="shared" si="43"/>
        <v/>
      </c>
      <c r="AA78" s="1" t="str">
        <f t="shared" si="44"/>
        <v/>
      </c>
      <c r="AB78" s="1" t="str">
        <f t="shared" si="45"/>
        <v/>
      </c>
    </row>
    <row r="79" spans="1:28" ht="14.25" hidden="1" customHeight="1" x14ac:dyDescent="0.35">
      <c r="A79" s="4" t="str">
        <f>IF(OR($B79="",$C79=""),"",IFERROR(INDEX('5_ACOMPANHAMENTO'!$A$3:$A$4922,MATCH(1,INDEX(('5_ACOMPANHAMENTO'!$AD$3:$AD$4922=TRIM($C79&amp;""))*('5_ACOMPANHAMENTO'!$AC$3:$AC$4922&lt;&gt;"")*((((I79&lt;&gt;"")*ISNUMBER(SEARCH("|"&amp;I79&amp;"|",'5_ACOMPANHAMENTO'!$AC$3:$AC$4922)))+((J79&lt;&gt;"")*ISNUMBER(SEARCH("|"&amp;J79&amp;"|",'5_ACOMPANHAMENTO'!$AC$3:$AC$4922)))+((K79&lt;&gt;"")*ISNUMBER(SEARCH("|"&amp;K79&amp;"|",'5_ACOMPANHAMENTO'!$AC$3:$AC$4922)))+((L79&lt;&gt;"")*ISNUMBER(SEARCH("|"&amp;L79&amp;"|",'5_ACOMPANHAMENTO'!$AC$3:$AC$4922)))+((M79&lt;&gt;"")*ISNUMBER(SEARCH("|"&amp;M79&amp;"|",'5_ACOMPANHAMENTO'!$AC$3:$AC$4922)))+((N79&lt;&gt;"")*ISNUMBER(SEARCH("|"&amp;N79&amp;"|",'5_ACOMPANHAMENTO'!$AC$3:$AC$4922)))+((O79&lt;&gt;"")*ISNUMBER(SEARCH("|"&amp;O79&amp;"|",'5_ACOMPANHAMENTO'!$AC$3:$AC$4922)))+((P79&lt;&gt;"")*ISNUMBER(SEARCH("|"&amp;P79&amp;"|",'5_ACOMPANHAMENTO'!$AC$3:$AC$4922)))+((Q79&lt;&gt;"")*ISNUMBER(SEARCH("|"&amp;Q79&amp;"|",'5_ACOMPANHAMENTO'!$AC$3:$AC$4922)))+((R79&lt;&gt;"")*ISNUMBER(SEARCH("|"&amp;R79&amp;"|",'5_ACOMPANHAMENTO'!$AC$3:$AC$4922)))+((S79&lt;&gt;"")*ISNUMBER(SEARCH("|"&amp;S79&amp;"|",'5_ACOMPANHAMENTO'!$AC$3:$AC$4922)))+((T79&lt;&gt;"")*ISNUMBER(SEARCH("|"&amp;T79&amp;"|",'5_ACOMPANHAMENTO'!$AC$3:$AC$4922)))+((U79&lt;&gt;"")*ISNUMBER(SEARCH("|"&amp;U79&amp;"|",'5_ACOMPANHAMENTO'!$AC$3:$AC$4922)))+((V79&lt;&gt;"")*ISNUMBER(SEARCH("|"&amp;V79&amp;"|",'5_ACOMPANHAMENTO'!$AC$3:$AC$4922)))+((W79&lt;&gt;"")*ISNUMBER(SEARCH("|"&amp;W79&amp;"|",'5_ACOMPANHAMENTO'!$AC$3:$AC$4922)))+((X79&lt;&gt;"")*ISNUMBER(SEARCH("|"&amp;X79&amp;"|",'5_ACOMPANHAMENTO'!$AC$3:$AC$4922)))+((Y79&lt;&gt;"")*ISNUMBER(SEARCH("|"&amp;Y79&amp;"|",'5_ACOMPANHAMENTO'!$AC$3:$AC$4922)))+((Z79&lt;&gt;"")*ISNUMBER(SEARCH("|"&amp;Z79&amp;"|",'5_ACOMPANHAMENTO'!$AC$3:$AC$4922)))+((AA79&lt;&gt;"")*ISNUMBER(SEARCH("|"&amp;AA79&amp;"|",'5_ACOMPANHAMENTO'!$AC$3:$AC$4922)))+((AB79&lt;&gt;"")*ISNUMBER(SEARCH("|"&amp;AB79&amp;"|",'5_ACOMPANHAMENTO'!$AC$3:$AC$4922))))&gt;0),0),0)),""))</f>
        <v/>
      </c>
      <c r="B79" s="4" t="s">
        <v>3069</v>
      </c>
      <c r="C79" s="2" t="s">
        <v>38</v>
      </c>
      <c r="D79" s="4">
        <f>IF(OR($B79="",$C79=""),"",IFERROR(SUMPRODUCT(--(('5_ACOMPANHAMENTO'!$AD$3:$AD$4922=TRIM($C79&amp;""))*('5_ACOMPANHAMENTO'!$AC$3:$AC$4922&lt;&gt;"")*((((I79&lt;&gt;"")*ISNUMBER(SEARCH("|"&amp;I79&amp;"|",'5_ACOMPANHAMENTO'!$AC$3:$AC$4922)))+((J79&lt;&gt;"")*ISNUMBER(SEARCH("|"&amp;J79&amp;"|",'5_ACOMPANHAMENTO'!$AC$3:$AC$4922)))+((K79&lt;&gt;"")*ISNUMBER(SEARCH("|"&amp;K79&amp;"|",'5_ACOMPANHAMENTO'!$AC$3:$AC$4922)))+((L79&lt;&gt;"")*ISNUMBER(SEARCH("|"&amp;L79&amp;"|",'5_ACOMPANHAMENTO'!$AC$3:$AC$4922)))+((M79&lt;&gt;"")*ISNUMBER(SEARCH("|"&amp;M79&amp;"|",'5_ACOMPANHAMENTO'!$AC$3:$AC$4922)))+((N79&lt;&gt;"")*ISNUMBER(SEARCH("|"&amp;N79&amp;"|",'5_ACOMPANHAMENTO'!$AC$3:$AC$4922)))+((O79&lt;&gt;"")*ISNUMBER(SEARCH("|"&amp;O79&amp;"|",'5_ACOMPANHAMENTO'!$AC$3:$AC$4922)))+((P79&lt;&gt;"")*ISNUMBER(SEARCH("|"&amp;P79&amp;"|",'5_ACOMPANHAMENTO'!$AC$3:$AC$4922)))+((Q79&lt;&gt;"")*ISNUMBER(SEARCH("|"&amp;Q79&amp;"|",'5_ACOMPANHAMENTO'!$AC$3:$AC$4922)))+((R79&lt;&gt;"")*ISNUMBER(SEARCH("|"&amp;R79&amp;"|",'5_ACOMPANHAMENTO'!$AC$3:$AC$4922)))+((S79&lt;&gt;"")*ISNUMBER(SEARCH("|"&amp;S79&amp;"|",'5_ACOMPANHAMENTO'!$AC$3:$AC$4922)))+((T79&lt;&gt;"")*ISNUMBER(SEARCH("|"&amp;T79&amp;"|",'5_ACOMPANHAMENTO'!$AC$3:$AC$4922)))+((U79&lt;&gt;"")*ISNUMBER(SEARCH("|"&amp;U79&amp;"|",'5_ACOMPANHAMENTO'!$AC$3:$AC$4922)))+((V79&lt;&gt;"")*ISNUMBER(SEARCH("|"&amp;V79&amp;"|",'5_ACOMPANHAMENTO'!$AC$3:$AC$4922)))+((W79&lt;&gt;"")*ISNUMBER(SEARCH("|"&amp;W79&amp;"|",'5_ACOMPANHAMENTO'!$AC$3:$AC$4922)))+((X79&lt;&gt;"")*ISNUMBER(SEARCH("|"&amp;X79&amp;"|",'5_ACOMPANHAMENTO'!$AC$3:$AC$4922)))+((Y79&lt;&gt;"")*ISNUMBER(SEARCH("|"&amp;Y79&amp;"|",'5_ACOMPANHAMENTO'!$AC$3:$AC$4922)))+((Z79&lt;&gt;"")*ISNUMBER(SEARCH("|"&amp;Z79&amp;"|",'5_ACOMPANHAMENTO'!$AC$3:$AC$4922)))+((AA79&lt;&gt;"")*ISNUMBER(SEARCH("|"&amp;AA79&amp;"|",'5_ACOMPANHAMENTO'!$AC$3:$AC$4922)))+((AB79&lt;&gt;"")*ISNUMBER(SEARCH("|"&amp;AB79&amp;"|",'5_ACOMPANHAMENTO'!$AC$3:$AC$4922))))&gt;0)),'5_ACOMPANHAMENTO'!$J$3:$J$4922),0))</f>
        <v>0</v>
      </c>
      <c r="E79" s="4" t="str">
        <f t="shared" ca="1" si="23"/>
        <v>FINALIZADO</v>
      </c>
      <c r="F79" s="7">
        <f>IF(OR($B79="",$C79=""),"",IFERROR(SUMPRODUCT(--(('5_ACOMPANHAMENTO'!$AD$3:$AD$4922=TRIM($C79&amp;""))*('5_ACOMPANHAMENTO'!$AC$3:$AC$4922&lt;&gt;"")*((((I79&lt;&gt;"")*ISNUMBER(SEARCH("|"&amp;I79&amp;"|",'5_ACOMPANHAMENTO'!$AC$3:$AC$4922)))+((J79&lt;&gt;"")*ISNUMBER(SEARCH("|"&amp;J79&amp;"|",'5_ACOMPANHAMENTO'!$AC$3:$AC$4922)))+((K79&lt;&gt;"")*ISNUMBER(SEARCH("|"&amp;K79&amp;"|",'5_ACOMPANHAMENTO'!$AC$3:$AC$4922)))+((L79&lt;&gt;"")*ISNUMBER(SEARCH("|"&amp;L79&amp;"|",'5_ACOMPANHAMENTO'!$AC$3:$AC$4922)))+((M79&lt;&gt;"")*ISNUMBER(SEARCH("|"&amp;M79&amp;"|",'5_ACOMPANHAMENTO'!$AC$3:$AC$4922)))+((N79&lt;&gt;"")*ISNUMBER(SEARCH("|"&amp;N79&amp;"|",'5_ACOMPANHAMENTO'!$AC$3:$AC$4922)))+((O79&lt;&gt;"")*ISNUMBER(SEARCH("|"&amp;O79&amp;"|",'5_ACOMPANHAMENTO'!$AC$3:$AC$4922)))+((P79&lt;&gt;"")*ISNUMBER(SEARCH("|"&amp;P79&amp;"|",'5_ACOMPANHAMENTO'!$AC$3:$AC$4922)))+((Q79&lt;&gt;"")*ISNUMBER(SEARCH("|"&amp;Q79&amp;"|",'5_ACOMPANHAMENTO'!$AC$3:$AC$4922)))+((R79&lt;&gt;"")*ISNUMBER(SEARCH("|"&amp;R79&amp;"|",'5_ACOMPANHAMENTO'!$AC$3:$AC$4922)))+((S79&lt;&gt;"")*ISNUMBER(SEARCH("|"&amp;S79&amp;"|",'5_ACOMPANHAMENTO'!$AC$3:$AC$4922)))+((T79&lt;&gt;"")*ISNUMBER(SEARCH("|"&amp;T79&amp;"|",'5_ACOMPANHAMENTO'!$AC$3:$AC$4922)))+((U79&lt;&gt;"")*ISNUMBER(SEARCH("|"&amp;U79&amp;"|",'5_ACOMPANHAMENTO'!$AC$3:$AC$4922)))+((V79&lt;&gt;"")*ISNUMBER(SEARCH("|"&amp;V79&amp;"|",'5_ACOMPANHAMENTO'!$AC$3:$AC$4922)))+((W79&lt;&gt;"")*ISNUMBER(SEARCH("|"&amp;W79&amp;"|",'5_ACOMPANHAMENTO'!$AC$3:$AC$4922)))+((X79&lt;&gt;"")*ISNUMBER(SEARCH("|"&amp;X79&amp;"|",'5_ACOMPANHAMENTO'!$AC$3:$AC$4922)))+((Y79&lt;&gt;"")*ISNUMBER(SEARCH("|"&amp;Y79&amp;"|",'5_ACOMPANHAMENTO'!$AC$3:$AC$4922)))+((Z79&lt;&gt;"")*ISNUMBER(SEARCH("|"&amp;Z79&amp;"|",'5_ACOMPANHAMENTO'!$AC$3:$AC$4922)))+((AA79&lt;&gt;"")*ISNUMBER(SEARCH("|"&amp;AA79&amp;"|",'5_ACOMPANHAMENTO'!$AC$3:$AC$4922)))+((AB79&lt;&gt;"")*ISNUMBER(SEARCH("|"&amp;AB79&amp;"|",'5_ACOMPANHAMENTO'!$AC$3:$AC$4922))))&gt;0)),'5_ACOMPANHAMENTO'!$O$3:$O$4922),0))</f>
        <v>0</v>
      </c>
      <c r="G79" s="7">
        <f t="shared" si="24"/>
        <v>0</v>
      </c>
      <c r="H79" t="str">
        <f t="shared" si="25"/>
        <v>10163, 10147|CNC NESTING</v>
      </c>
      <c r="I79" s="1" t="str">
        <f t="shared" si="26"/>
        <v>10163</v>
      </c>
      <c r="J79" s="1" t="str">
        <f t="shared" si="27"/>
        <v>10147</v>
      </c>
      <c r="K79" s="1" t="str">
        <f t="shared" si="28"/>
        <v/>
      </c>
      <c r="L79" s="1" t="str">
        <f t="shared" si="29"/>
        <v/>
      </c>
      <c r="M79" s="1" t="str">
        <f t="shared" si="30"/>
        <v/>
      </c>
      <c r="N79" s="1" t="str">
        <f t="shared" si="31"/>
        <v/>
      </c>
      <c r="O79" s="1" t="str">
        <f t="shared" si="32"/>
        <v/>
      </c>
      <c r="P79" s="1" t="str">
        <f t="shared" si="33"/>
        <v/>
      </c>
      <c r="Q79" s="1" t="str">
        <f t="shared" si="34"/>
        <v/>
      </c>
      <c r="R79" s="1" t="str">
        <f t="shared" si="35"/>
        <v/>
      </c>
      <c r="S79" s="1" t="str">
        <f t="shared" si="36"/>
        <v/>
      </c>
      <c r="T79" s="1" t="str">
        <f t="shared" si="37"/>
        <v/>
      </c>
      <c r="U79" s="1" t="str">
        <f t="shared" si="38"/>
        <v/>
      </c>
      <c r="V79" s="1" t="str">
        <f t="shared" si="39"/>
        <v/>
      </c>
      <c r="W79" s="1" t="str">
        <f t="shared" si="40"/>
        <v/>
      </c>
      <c r="X79" s="1" t="str">
        <f t="shared" si="41"/>
        <v/>
      </c>
      <c r="Y79" s="1" t="str">
        <f t="shared" si="42"/>
        <v/>
      </c>
      <c r="Z79" s="1" t="str">
        <f t="shared" si="43"/>
        <v/>
      </c>
      <c r="AA79" s="1" t="str">
        <f t="shared" si="44"/>
        <v/>
      </c>
      <c r="AB79" s="1" t="str">
        <f t="shared" si="45"/>
        <v/>
      </c>
    </row>
    <row r="80" spans="1:28" ht="14.25" hidden="1" customHeight="1" x14ac:dyDescent="0.35">
      <c r="A80" s="4">
        <f>IF(OR($B80="",$C80=""),"",IFERROR(INDEX('5_ACOMPANHAMENTO'!$A$3:$A$4922,MATCH(1,INDEX(('5_ACOMPANHAMENTO'!$AD$3:$AD$4922=TRIM($C80&amp;""))*('5_ACOMPANHAMENTO'!$AC$3:$AC$4922&lt;&gt;"")*((((I80&lt;&gt;"")*ISNUMBER(SEARCH("|"&amp;I80&amp;"|",'5_ACOMPANHAMENTO'!$AC$3:$AC$4922)))+((J80&lt;&gt;"")*ISNUMBER(SEARCH("|"&amp;J80&amp;"|",'5_ACOMPANHAMENTO'!$AC$3:$AC$4922)))+((K80&lt;&gt;"")*ISNUMBER(SEARCH("|"&amp;K80&amp;"|",'5_ACOMPANHAMENTO'!$AC$3:$AC$4922)))+((L80&lt;&gt;"")*ISNUMBER(SEARCH("|"&amp;L80&amp;"|",'5_ACOMPANHAMENTO'!$AC$3:$AC$4922)))+((M80&lt;&gt;"")*ISNUMBER(SEARCH("|"&amp;M80&amp;"|",'5_ACOMPANHAMENTO'!$AC$3:$AC$4922)))+((N80&lt;&gt;"")*ISNUMBER(SEARCH("|"&amp;N80&amp;"|",'5_ACOMPANHAMENTO'!$AC$3:$AC$4922)))+((O80&lt;&gt;"")*ISNUMBER(SEARCH("|"&amp;O80&amp;"|",'5_ACOMPANHAMENTO'!$AC$3:$AC$4922)))+((P80&lt;&gt;"")*ISNUMBER(SEARCH("|"&amp;P80&amp;"|",'5_ACOMPANHAMENTO'!$AC$3:$AC$4922)))+((Q80&lt;&gt;"")*ISNUMBER(SEARCH("|"&amp;Q80&amp;"|",'5_ACOMPANHAMENTO'!$AC$3:$AC$4922)))+((R80&lt;&gt;"")*ISNUMBER(SEARCH("|"&amp;R80&amp;"|",'5_ACOMPANHAMENTO'!$AC$3:$AC$4922)))+((S80&lt;&gt;"")*ISNUMBER(SEARCH("|"&amp;S80&amp;"|",'5_ACOMPANHAMENTO'!$AC$3:$AC$4922)))+((T80&lt;&gt;"")*ISNUMBER(SEARCH("|"&amp;T80&amp;"|",'5_ACOMPANHAMENTO'!$AC$3:$AC$4922)))+((U80&lt;&gt;"")*ISNUMBER(SEARCH("|"&amp;U80&amp;"|",'5_ACOMPANHAMENTO'!$AC$3:$AC$4922)))+((V80&lt;&gt;"")*ISNUMBER(SEARCH("|"&amp;V80&amp;"|",'5_ACOMPANHAMENTO'!$AC$3:$AC$4922)))+((W80&lt;&gt;"")*ISNUMBER(SEARCH("|"&amp;W80&amp;"|",'5_ACOMPANHAMENTO'!$AC$3:$AC$4922)))+((X80&lt;&gt;"")*ISNUMBER(SEARCH("|"&amp;X80&amp;"|",'5_ACOMPANHAMENTO'!$AC$3:$AC$4922)))+((Y80&lt;&gt;"")*ISNUMBER(SEARCH("|"&amp;Y80&amp;"|",'5_ACOMPANHAMENTO'!$AC$3:$AC$4922)))+((Z80&lt;&gt;"")*ISNUMBER(SEARCH("|"&amp;Z80&amp;"|",'5_ACOMPANHAMENTO'!$AC$3:$AC$4922)))+((AA80&lt;&gt;"")*ISNUMBER(SEARCH("|"&amp;AA80&amp;"|",'5_ACOMPANHAMENTO'!$AC$3:$AC$4922)))+((AB80&lt;&gt;"")*ISNUMBER(SEARCH("|"&amp;AB80&amp;"|",'5_ACOMPANHAMENTO'!$AC$3:$AC$4922))))&gt;0),0),0)),""))</f>
        <v>46198</v>
      </c>
      <c r="B80" s="4" t="s">
        <v>3069</v>
      </c>
      <c r="C80" s="2" t="s">
        <v>43</v>
      </c>
      <c r="D80" s="4">
        <f>IF(OR($B80="",$C80=""),"",IFERROR(SUMPRODUCT(--(('5_ACOMPANHAMENTO'!$AD$3:$AD$4922=TRIM($C80&amp;""))*('5_ACOMPANHAMENTO'!$AC$3:$AC$4922&lt;&gt;"")*((((I80&lt;&gt;"")*ISNUMBER(SEARCH("|"&amp;I80&amp;"|",'5_ACOMPANHAMENTO'!$AC$3:$AC$4922)))+((J80&lt;&gt;"")*ISNUMBER(SEARCH("|"&amp;J80&amp;"|",'5_ACOMPANHAMENTO'!$AC$3:$AC$4922)))+((K80&lt;&gt;"")*ISNUMBER(SEARCH("|"&amp;K80&amp;"|",'5_ACOMPANHAMENTO'!$AC$3:$AC$4922)))+((L80&lt;&gt;"")*ISNUMBER(SEARCH("|"&amp;L80&amp;"|",'5_ACOMPANHAMENTO'!$AC$3:$AC$4922)))+((M80&lt;&gt;"")*ISNUMBER(SEARCH("|"&amp;M80&amp;"|",'5_ACOMPANHAMENTO'!$AC$3:$AC$4922)))+((N80&lt;&gt;"")*ISNUMBER(SEARCH("|"&amp;N80&amp;"|",'5_ACOMPANHAMENTO'!$AC$3:$AC$4922)))+((O80&lt;&gt;"")*ISNUMBER(SEARCH("|"&amp;O80&amp;"|",'5_ACOMPANHAMENTO'!$AC$3:$AC$4922)))+((P80&lt;&gt;"")*ISNUMBER(SEARCH("|"&amp;P80&amp;"|",'5_ACOMPANHAMENTO'!$AC$3:$AC$4922)))+((Q80&lt;&gt;"")*ISNUMBER(SEARCH("|"&amp;Q80&amp;"|",'5_ACOMPANHAMENTO'!$AC$3:$AC$4922)))+((R80&lt;&gt;"")*ISNUMBER(SEARCH("|"&amp;R80&amp;"|",'5_ACOMPANHAMENTO'!$AC$3:$AC$4922)))+((S80&lt;&gt;"")*ISNUMBER(SEARCH("|"&amp;S80&amp;"|",'5_ACOMPANHAMENTO'!$AC$3:$AC$4922)))+((T80&lt;&gt;"")*ISNUMBER(SEARCH("|"&amp;T80&amp;"|",'5_ACOMPANHAMENTO'!$AC$3:$AC$4922)))+((U80&lt;&gt;"")*ISNUMBER(SEARCH("|"&amp;U80&amp;"|",'5_ACOMPANHAMENTO'!$AC$3:$AC$4922)))+((V80&lt;&gt;"")*ISNUMBER(SEARCH("|"&amp;V80&amp;"|",'5_ACOMPANHAMENTO'!$AC$3:$AC$4922)))+((W80&lt;&gt;"")*ISNUMBER(SEARCH("|"&amp;W80&amp;"|",'5_ACOMPANHAMENTO'!$AC$3:$AC$4922)))+((X80&lt;&gt;"")*ISNUMBER(SEARCH("|"&amp;X80&amp;"|",'5_ACOMPANHAMENTO'!$AC$3:$AC$4922)))+((Y80&lt;&gt;"")*ISNUMBER(SEARCH("|"&amp;Y80&amp;"|",'5_ACOMPANHAMENTO'!$AC$3:$AC$4922)))+((Z80&lt;&gt;"")*ISNUMBER(SEARCH("|"&amp;Z80&amp;"|",'5_ACOMPANHAMENTO'!$AC$3:$AC$4922)))+((AA80&lt;&gt;"")*ISNUMBER(SEARCH("|"&amp;AA80&amp;"|",'5_ACOMPANHAMENTO'!$AC$3:$AC$4922)))+((AB80&lt;&gt;"")*ISNUMBER(SEARCH("|"&amp;AB80&amp;"|",'5_ACOMPANHAMENTO'!$AC$3:$AC$4922))))&gt;0)),'5_ACOMPANHAMENTO'!$J$3:$J$4922),0))</f>
        <v>208</v>
      </c>
      <c r="E80" s="4" t="str">
        <f t="shared" ca="1" si="23"/>
        <v>FINALIZADO</v>
      </c>
      <c r="F80" s="7">
        <f>IF(OR($B80="",$C80=""),"",IFERROR(SUMPRODUCT(--(('5_ACOMPANHAMENTO'!$AD$3:$AD$4922=TRIM($C80&amp;""))*('5_ACOMPANHAMENTO'!$AC$3:$AC$4922&lt;&gt;"")*((((I80&lt;&gt;"")*ISNUMBER(SEARCH("|"&amp;I80&amp;"|",'5_ACOMPANHAMENTO'!$AC$3:$AC$4922)))+((J80&lt;&gt;"")*ISNUMBER(SEARCH("|"&amp;J80&amp;"|",'5_ACOMPANHAMENTO'!$AC$3:$AC$4922)))+((K80&lt;&gt;"")*ISNUMBER(SEARCH("|"&amp;K80&amp;"|",'5_ACOMPANHAMENTO'!$AC$3:$AC$4922)))+((L80&lt;&gt;"")*ISNUMBER(SEARCH("|"&amp;L80&amp;"|",'5_ACOMPANHAMENTO'!$AC$3:$AC$4922)))+((M80&lt;&gt;"")*ISNUMBER(SEARCH("|"&amp;M80&amp;"|",'5_ACOMPANHAMENTO'!$AC$3:$AC$4922)))+((N80&lt;&gt;"")*ISNUMBER(SEARCH("|"&amp;N80&amp;"|",'5_ACOMPANHAMENTO'!$AC$3:$AC$4922)))+((O80&lt;&gt;"")*ISNUMBER(SEARCH("|"&amp;O80&amp;"|",'5_ACOMPANHAMENTO'!$AC$3:$AC$4922)))+((P80&lt;&gt;"")*ISNUMBER(SEARCH("|"&amp;P80&amp;"|",'5_ACOMPANHAMENTO'!$AC$3:$AC$4922)))+((Q80&lt;&gt;"")*ISNUMBER(SEARCH("|"&amp;Q80&amp;"|",'5_ACOMPANHAMENTO'!$AC$3:$AC$4922)))+((R80&lt;&gt;"")*ISNUMBER(SEARCH("|"&amp;R80&amp;"|",'5_ACOMPANHAMENTO'!$AC$3:$AC$4922)))+((S80&lt;&gt;"")*ISNUMBER(SEARCH("|"&amp;S80&amp;"|",'5_ACOMPANHAMENTO'!$AC$3:$AC$4922)))+((T80&lt;&gt;"")*ISNUMBER(SEARCH("|"&amp;T80&amp;"|",'5_ACOMPANHAMENTO'!$AC$3:$AC$4922)))+((U80&lt;&gt;"")*ISNUMBER(SEARCH("|"&amp;U80&amp;"|",'5_ACOMPANHAMENTO'!$AC$3:$AC$4922)))+((V80&lt;&gt;"")*ISNUMBER(SEARCH("|"&amp;V80&amp;"|",'5_ACOMPANHAMENTO'!$AC$3:$AC$4922)))+((W80&lt;&gt;"")*ISNUMBER(SEARCH("|"&amp;W80&amp;"|",'5_ACOMPANHAMENTO'!$AC$3:$AC$4922)))+((X80&lt;&gt;"")*ISNUMBER(SEARCH("|"&amp;X80&amp;"|",'5_ACOMPANHAMENTO'!$AC$3:$AC$4922)))+((Y80&lt;&gt;"")*ISNUMBER(SEARCH("|"&amp;Y80&amp;"|",'5_ACOMPANHAMENTO'!$AC$3:$AC$4922)))+((Z80&lt;&gt;"")*ISNUMBER(SEARCH("|"&amp;Z80&amp;"|",'5_ACOMPANHAMENTO'!$AC$3:$AC$4922)))+((AA80&lt;&gt;"")*ISNUMBER(SEARCH("|"&amp;AA80&amp;"|",'5_ACOMPANHAMENTO'!$AC$3:$AC$4922)))+((AB80&lt;&gt;"")*ISNUMBER(SEARCH("|"&amp;AB80&amp;"|",'5_ACOMPANHAMENTO'!$AC$3:$AC$4922))))&gt;0)),'5_ACOMPANHAMENTO'!$O$3:$O$4922),0))</f>
        <v>208</v>
      </c>
      <c r="G80" s="7">
        <f t="shared" si="24"/>
        <v>0</v>
      </c>
      <c r="H80" t="str">
        <f t="shared" si="25"/>
        <v>10163, 10147|COPIADORA</v>
      </c>
      <c r="I80" s="1" t="str">
        <f t="shared" si="26"/>
        <v>10163</v>
      </c>
      <c r="J80" s="1" t="str">
        <f t="shared" si="27"/>
        <v>10147</v>
      </c>
      <c r="K80" s="1" t="str">
        <f t="shared" si="28"/>
        <v/>
      </c>
      <c r="L80" s="1" t="str">
        <f t="shared" si="29"/>
        <v/>
      </c>
      <c r="M80" s="1" t="str">
        <f t="shared" si="30"/>
        <v/>
      </c>
      <c r="N80" s="1" t="str">
        <f t="shared" si="31"/>
        <v/>
      </c>
      <c r="O80" s="1" t="str">
        <f t="shared" si="32"/>
        <v/>
      </c>
      <c r="P80" s="1" t="str">
        <f t="shared" si="33"/>
        <v/>
      </c>
      <c r="Q80" s="1" t="str">
        <f t="shared" si="34"/>
        <v/>
      </c>
      <c r="R80" s="1" t="str">
        <f t="shared" si="35"/>
        <v/>
      </c>
      <c r="S80" s="1" t="str">
        <f t="shared" si="36"/>
        <v/>
      </c>
      <c r="T80" s="1" t="str">
        <f t="shared" si="37"/>
        <v/>
      </c>
      <c r="U80" s="1" t="str">
        <f t="shared" si="38"/>
        <v/>
      </c>
      <c r="V80" s="1" t="str">
        <f t="shared" si="39"/>
        <v/>
      </c>
      <c r="W80" s="1" t="str">
        <f t="shared" si="40"/>
        <v/>
      </c>
      <c r="X80" s="1" t="str">
        <f t="shared" si="41"/>
        <v/>
      </c>
      <c r="Y80" s="1" t="str">
        <f t="shared" si="42"/>
        <v/>
      </c>
      <c r="Z80" s="1" t="str">
        <f t="shared" si="43"/>
        <v/>
      </c>
      <c r="AA80" s="1" t="str">
        <f t="shared" si="44"/>
        <v/>
      </c>
      <c r="AB80" s="1" t="str">
        <f t="shared" si="45"/>
        <v/>
      </c>
    </row>
    <row r="81" spans="1:28" ht="14.25" hidden="1" customHeight="1" x14ac:dyDescent="0.35">
      <c r="A81" s="4">
        <f>IF(OR($B81="",$C81=""),"",IFERROR(INDEX('5_ACOMPANHAMENTO'!$A$3:$A$4922,MATCH(1,INDEX(('5_ACOMPANHAMENTO'!$AD$3:$AD$4922=TRIM($C81&amp;""))*('5_ACOMPANHAMENTO'!$AC$3:$AC$4922&lt;&gt;"")*((((I81&lt;&gt;"")*ISNUMBER(SEARCH("|"&amp;I81&amp;"|",'5_ACOMPANHAMENTO'!$AC$3:$AC$4922)))+((J81&lt;&gt;"")*ISNUMBER(SEARCH("|"&amp;J81&amp;"|",'5_ACOMPANHAMENTO'!$AC$3:$AC$4922)))+((K81&lt;&gt;"")*ISNUMBER(SEARCH("|"&amp;K81&amp;"|",'5_ACOMPANHAMENTO'!$AC$3:$AC$4922)))+((L81&lt;&gt;"")*ISNUMBER(SEARCH("|"&amp;L81&amp;"|",'5_ACOMPANHAMENTO'!$AC$3:$AC$4922)))+((M81&lt;&gt;"")*ISNUMBER(SEARCH("|"&amp;M81&amp;"|",'5_ACOMPANHAMENTO'!$AC$3:$AC$4922)))+((N81&lt;&gt;"")*ISNUMBER(SEARCH("|"&amp;N81&amp;"|",'5_ACOMPANHAMENTO'!$AC$3:$AC$4922)))+((O81&lt;&gt;"")*ISNUMBER(SEARCH("|"&amp;O81&amp;"|",'5_ACOMPANHAMENTO'!$AC$3:$AC$4922)))+((P81&lt;&gt;"")*ISNUMBER(SEARCH("|"&amp;P81&amp;"|",'5_ACOMPANHAMENTO'!$AC$3:$AC$4922)))+((Q81&lt;&gt;"")*ISNUMBER(SEARCH("|"&amp;Q81&amp;"|",'5_ACOMPANHAMENTO'!$AC$3:$AC$4922)))+((R81&lt;&gt;"")*ISNUMBER(SEARCH("|"&amp;R81&amp;"|",'5_ACOMPANHAMENTO'!$AC$3:$AC$4922)))+((S81&lt;&gt;"")*ISNUMBER(SEARCH("|"&amp;S81&amp;"|",'5_ACOMPANHAMENTO'!$AC$3:$AC$4922)))+((T81&lt;&gt;"")*ISNUMBER(SEARCH("|"&amp;T81&amp;"|",'5_ACOMPANHAMENTO'!$AC$3:$AC$4922)))+((U81&lt;&gt;"")*ISNUMBER(SEARCH("|"&amp;U81&amp;"|",'5_ACOMPANHAMENTO'!$AC$3:$AC$4922)))+((V81&lt;&gt;"")*ISNUMBER(SEARCH("|"&amp;V81&amp;"|",'5_ACOMPANHAMENTO'!$AC$3:$AC$4922)))+((W81&lt;&gt;"")*ISNUMBER(SEARCH("|"&amp;W81&amp;"|",'5_ACOMPANHAMENTO'!$AC$3:$AC$4922)))+((X81&lt;&gt;"")*ISNUMBER(SEARCH("|"&amp;X81&amp;"|",'5_ACOMPANHAMENTO'!$AC$3:$AC$4922)))+((Y81&lt;&gt;"")*ISNUMBER(SEARCH("|"&amp;Y81&amp;"|",'5_ACOMPANHAMENTO'!$AC$3:$AC$4922)))+((Z81&lt;&gt;"")*ISNUMBER(SEARCH("|"&amp;Z81&amp;"|",'5_ACOMPANHAMENTO'!$AC$3:$AC$4922)))+((AA81&lt;&gt;"")*ISNUMBER(SEARCH("|"&amp;AA81&amp;"|",'5_ACOMPANHAMENTO'!$AC$3:$AC$4922)))+((AB81&lt;&gt;"")*ISNUMBER(SEARCH("|"&amp;AB81&amp;"|",'5_ACOMPANHAMENTO'!$AC$3:$AC$4922))))&gt;0),0),0)),""))</f>
        <v>46198</v>
      </c>
      <c r="B81" s="4" t="s">
        <v>3069</v>
      </c>
      <c r="C81" s="2" t="s">
        <v>15</v>
      </c>
      <c r="D81" s="4">
        <f>IF(OR($B81="",$C81=""),"",IFERROR(SUMPRODUCT(--(('5_ACOMPANHAMENTO'!$AD$3:$AD$4922=TRIM($C81&amp;""))*('5_ACOMPANHAMENTO'!$AC$3:$AC$4922&lt;&gt;"")*((((I81&lt;&gt;"")*ISNUMBER(SEARCH("|"&amp;I81&amp;"|",'5_ACOMPANHAMENTO'!$AC$3:$AC$4922)))+((J81&lt;&gt;"")*ISNUMBER(SEARCH("|"&amp;J81&amp;"|",'5_ACOMPANHAMENTO'!$AC$3:$AC$4922)))+((K81&lt;&gt;"")*ISNUMBER(SEARCH("|"&amp;K81&amp;"|",'5_ACOMPANHAMENTO'!$AC$3:$AC$4922)))+((L81&lt;&gt;"")*ISNUMBER(SEARCH("|"&amp;L81&amp;"|",'5_ACOMPANHAMENTO'!$AC$3:$AC$4922)))+((M81&lt;&gt;"")*ISNUMBER(SEARCH("|"&amp;M81&amp;"|",'5_ACOMPANHAMENTO'!$AC$3:$AC$4922)))+((N81&lt;&gt;"")*ISNUMBER(SEARCH("|"&amp;N81&amp;"|",'5_ACOMPANHAMENTO'!$AC$3:$AC$4922)))+((O81&lt;&gt;"")*ISNUMBER(SEARCH("|"&amp;O81&amp;"|",'5_ACOMPANHAMENTO'!$AC$3:$AC$4922)))+((P81&lt;&gt;"")*ISNUMBER(SEARCH("|"&amp;P81&amp;"|",'5_ACOMPANHAMENTO'!$AC$3:$AC$4922)))+((Q81&lt;&gt;"")*ISNUMBER(SEARCH("|"&amp;Q81&amp;"|",'5_ACOMPANHAMENTO'!$AC$3:$AC$4922)))+((R81&lt;&gt;"")*ISNUMBER(SEARCH("|"&amp;R81&amp;"|",'5_ACOMPANHAMENTO'!$AC$3:$AC$4922)))+((S81&lt;&gt;"")*ISNUMBER(SEARCH("|"&amp;S81&amp;"|",'5_ACOMPANHAMENTO'!$AC$3:$AC$4922)))+((T81&lt;&gt;"")*ISNUMBER(SEARCH("|"&amp;T81&amp;"|",'5_ACOMPANHAMENTO'!$AC$3:$AC$4922)))+((U81&lt;&gt;"")*ISNUMBER(SEARCH("|"&amp;U81&amp;"|",'5_ACOMPANHAMENTO'!$AC$3:$AC$4922)))+((V81&lt;&gt;"")*ISNUMBER(SEARCH("|"&amp;V81&amp;"|",'5_ACOMPANHAMENTO'!$AC$3:$AC$4922)))+((W81&lt;&gt;"")*ISNUMBER(SEARCH("|"&amp;W81&amp;"|",'5_ACOMPANHAMENTO'!$AC$3:$AC$4922)))+((X81&lt;&gt;"")*ISNUMBER(SEARCH("|"&amp;X81&amp;"|",'5_ACOMPANHAMENTO'!$AC$3:$AC$4922)))+((Y81&lt;&gt;"")*ISNUMBER(SEARCH("|"&amp;Y81&amp;"|",'5_ACOMPANHAMENTO'!$AC$3:$AC$4922)))+((Z81&lt;&gt;"")*ISNUMBER(SEARCH("|"&amp;Z81&amp;"|",'5_ACOMPANHAMENTO'!$AC$3:$AC$4922)))+((AA81&lt;&gt;"")*ISNUMBER(SEARCH("|"&amp;AA81&amp;"|",'5_ACOMPANHAMENTO'!$AC$3:$AC$4922)))+((AB81&lt;&gt;"")*ISNUMBER(SEARCH("|"&amp;AB81&amp;"|",'5_ACOMPANHAMENTO'!$AC$3:$AC$4922))))&gt;0)),'5_ACOMPANHAMENTO'!$J$3:$J$4922),0))</f>
        <v>2880</v>
      </c>
      <c r="E81" s="4" t="str">
        <f t="shared" ca="1" si="23"/>
        <v>FINALIZADO</v>
      </c>
      <c r="F81" s="7">
        <f>IF(OR($B81="",$C81=""),"",IFERROR(SUMPRODUCT(--(('5_ACOMPANHAMENTO'!$AD$3:$AD$4922=TRIM($C81&amp;""))*('5_ACOMPANHAMENTO'!$AC$3:$AC$4922&lt;&gt;"")*((((I81&lt;&gt;"")*ISNUMBER(SEARCH("|"&amp;I81&amp;"|",'5_ACOMPANHAMENTO'!$AC$3:$AC$4922)))+((J81&lt;&gt;"")*ISNUMBER(SEARCH("|"&amp;J81&amp;"|",'5_ACOMPANHAMENTO'!$AC$3:$AC$4922)))+((K81&lt;&gt;"")*ISNUMBER(SEARCH("|"&amp;K81&amp;"|",'5_ACOMPANHAMENTO'!$AC$3:$AC$4922)))+((L81&lt;&gt;"")*ISNUMBER(SEARCH("|"&amp;L81&amp;"|",'5_ACOMPANHAMENTO'!$AC$3:$AC$4922)))+((M81&lt;&gt;"")*ISNUMBER(SEARCH("|"&amp;M81&amp;"|",'5_ACOMPANHAMENTO'!$AC$3:$AC$4922)))+((N81&lt;&gt;"")*ISNUMBER(SEARCH("|"&amp;N81&amp;"|",'5_ACOMPANHAMENTO'!$AC$3:$AC$4922)))+((O81&lt;&gt;"")*ISNUMBER(SEARCH("|"&amp;O81&amp;"|",'5_ACOMPANHAMENTO'!$AC$3:$AC$4922)))+((P81&lt;&gt;"")*ISNUMBER(SEARCH("|"&amp;P81&amp;"|",'5_ACOMPANHAMENTO'!$AC$3:$AC$4922)))+((Q81&lt;&gt;"")*ISNUMBER(SEARCH("|"&amp;Q81&amp;"|",'5_ACOMPANHAMENTO'!$AC$3:$AC$4922)))+((R81&lt;&gt;"")*ISNUMBER(SEARCH("|"&amp;R81&amp;"|",'5_ACOMPANHAMENTO'!$AC$3:$AC$4922)))+((S81&lt;&gt;"")*ISNUMBER(SEARCH("|"&amp;S81&amp;"|",'5_ACOMPANHAMENTO'!$AC$3:$AC$4922)))+((T81&lt;&gt;"")*ISNUMBER(SEARCH("|"&amp;T81&amp;"|",'5_ACOMPANHAMENTO'!$AC$3:$AC$4922)))+((U81&lt;&gt;"")*ISNUMBER(SEARCH("|"&amp;U81&amp;"|",'5_ACOMPANHAMENTO'!$AC$3:$AC$4922)))+((V81&lt;&gt;"")*ISNUMBER(SEARCH("|"&amp;V81&amp;"|",'5_ACOMPANHAMENTO'!$AC$3:$AC$4922)))+((W81&lt;&gt;"")*ISNUMBER(SEARCH("|"&amp;W81&amp;"|",'5_ACOMPANHAMENTO'!$AC$3:$AC$4922)))+((X81&lt;&gt;"")*ISNUMBER(SEARCH("|"&amp;X81&amp;"|",'5_ACOMPANHAMENTO'!$AC$3:$AC$4922)))+((Y81&lt;&gt;"")*ISNUMBER(SEARCH("|"&amp;Y81&amp;"|",'5_ACOMPANHAMENTO'!$AC$3:$AC$4922)))+((Z81&lt;&gt;"")*ISNUMBER(SEARCH("|"&amp;Z81&amp;"|",'5_ACOMPANHAMENTO'!$AC$3:$AC$4922)))+((AA81&lt;&gt;"")*ISNUMBER(SEARCH("|"&amp;AA81&amp;"|",'5_ACOMPANHAMENTO'!$AC$3:$AC$4922)))+((AB81&lt;&gt;"")*ISNUMBER(SEARCH("|"&amp;AB81&amp;"|",'5_ACOMPANHAMENTO'!$AC$3:$AC$4922))))&gt;0)),'5_ACOMPANHAMENTO'!$O$3:$O$4922),0))</f>
        <v>2880</v>
      </c>
      <c r="G81" s="7">
        <f t="shared" si="24"/>
        <v>0</v>
      </c>
      <c r="H81" t="str">
        <f t="shared" si="25"/>
        <v>10163, 10147|USINAGEM</v>
      </c>
      <c r="I81" s="1" t="str">
        <f t="shared" si="26"/>
        <v>10163</v>
      </c>
      <c r="J81" s="1" t="str">
        <f t="shared" si="27"/>
        <v>10147</v>
      </c>
      <c r="K81" s="1" t="str">
        <f t="shared" si="28"/>
        <v/>
      </c>
      <c r="L81" s="1" t="str">
        <f t="shared" si="29"/>
        <v/>
      </c>
      <c r="M81" s="1" t="str">
        <f t="shared" si="30"/>
        <v/>
      </c>
      <c r="N81" s="1" t="str">
        <f t="shared" si="31"/>
        <v/>
      </c>
      <c r="O81" s="1" t="str">
        <f t="shared" si="32"/>
        <v/>
      </c>
      <c r="P81" s="1" t="str">
        <f t="shared" si="33"/>
        <v/>
      </c>
      <c r="Q81" s="1" t="str">
        <f t="shared" si="34"/>
        <v/>
      </c>
      <c r="R81" s="1" t="str">
        <f t="shared" si="35"/>
        <v/>
      </c>
      <c r="S81" s="1" t="str">
        <f t="shared" si="36"/>
        <v/>
      </c>
      <c r="T81" s="1" t="str">
        <f t="shared" si="37"/>
        <v/>
      </c>
      <c r="U81" s="1" t="str">
        <f t="shared" si="38"/>
        <v/>
      </c>
      <c r="V81" s="1" t="str">
        <f t="shared" si="39"/>
        <v/>
      </c>
      <c r="W81" s="1" t="str">
        <f t="shared" si="40"/>
        <v/>
      </c>
      <c r="X81" s="1" t="str">
        <f t="shared" si="41"/>
        <v/>
      </c>
      <c r="Y81" s="1" t="str">
        <f t="shared" si="42"/>
        <v/>
      </c>
      <c r="Z81" s="1" t="str">
        <f t="shared" si="43"/>
        <v/>
      </c>
      <c r="AA81" s="1" t="str">
        <f t="shared" si="44"/>
        <v/>
      </c>
      <c r="AB81" s="1" t="str">
        <f t="shared" si="45"/>
        <v/>
      </c>
    </row>
    <row r="82" spans="1:28" ht="14.25" hidden="1" customHeight="1" x14ac:dyDescent="0.35">
      <c r="A82" s="4" t="str">
        <f>IF(OR($B82="",$C82=""),"",IFERROR(INDEX('5_ACOMPANHAMENTO'!$A$3:$A$4922,MATCH(1,INDEX(('5_ACOMPANHAMENTO'!$AD$3:$AD$4922=TRIM($C82&amp;""))*('5_ACOMPANHAMENTO'!$AC$3:$AC$4922&lt;&gt;"")*((((I82&lt;&gt;"")*ISNUMBER(SEARCH("|"&amp;I82&amp;"|",'5_ACOMPANHAMENTO'!$AC$3:$AC$4922)))+((J82&lt;&gt;"")*ISNUMBER(SEARCH("|"&amp;J82&amp;"|",'5_ACOMPANHAMENTO'!$AC$3:$AC$4922)))+((K82&lt;&gt;"")*ISNUMBER(SEARCH("|"&amp;K82&amp;"|",'5_ACOMPANHAMENTO'!$AC$3:$AC$4922)))+((L82&lt;&gt;"")*ISNUMBER(SEARCH("|"&amp;L82&amp;"|",'5_ACOMPANHAMENTO'!$AC$3:$AC$4922)))+((M82&lt;&gt;"")*ISNUMBER(SEARCH("|"&amp;M82&amp;"|",'5_ACOMPANHAMENTO'!$AC$3:$AC$4922)))+((N82&lt;&gt;"")*ISNUMBER(SEARCH("|"&amp;N82&amp;"|",'5_ACOMPANHAMENTO'!$AC$3:$AC$4922)))+((O82&lt;&gt;"")*ISNUMBER(SEARCH("|"&amp;O82&amp;"|",'5_ACOMPANHAMENTO'!$AC$3:$AC$4922)))+((P82&lt;&gt;"")*ISNUMBER(SEARCH("|"&amp;P82&amp;"|",'5_ACOMPANHAMENTO'!$AC$3:$AC$4922)))+((Q82&lt;&gt;"")*ISNUMBER(SEARCH("|"&amp;Q82&amp;"|",'5_ACOMPANHAMENTO'!$AC$3:$AC$4922)))+((R82&lt;&gt;"")*ISNUMBER(SEARCH("|"&amp;R82&amp;"|",'5_ACOMPANHAMENTO'!$AC$3:$AC$4922)))+((S82&lt;&gt;"")*ISNUMBER(SEARCH("|"&amp;S82&amp;"|",'5_ACOMPANHAMENTO'!$AC$3:$AC$4922)))+((T82&lt;&gt;"")*ISNUMBER(SEARCH("|"&amp;T82&amp;"|",'5_ACOMPANHAMENTO'!$AC$3:$AC$4922)))+((U82&lt;&gt;"")*ISNUMBER(SEARCH("|"&amp;U82&amp;"|",'5_ACOMPANHAMENTO'!$AC$3:$AC$4922)))+((V82&lt;&gt;"")*ISNUMBER(SEARCH("|"&amp;V82&amp;"|",'5_ACOMPANHAMENTO'!$AC$3:$AC$4922)))+((W82&lt;&gt;"")*ISNUMBER(SEARCH("|"&amp;W82&amp;"|",'5_ACOMPANHAMENTO'!$AC$3:$AC$4922)))+((X82&lt;&gt;"")*ISNUMBER(SEARCH("|"&amp;X82&amp;"|",'5_ACOMPANHAMENTO'!$AC$3:$AC$4922)))+((Y82&lt;&gt;"")*ISNUMBER(SEARCH("|"&amp;Y82&amp;"|",'5_ACOMPANHAMENTO'!$AC$3:$AC$4922)))+((Z82&lt;&gt;"")*ISNUMBER(SEARCH("|"&amp;Z82&amp;"|",'5_ACOMPANHAMENTO'!$AC$3:$AC$4922)))+((AA82&lt;&gt;"")*ISNUMBER(SEARCH("|"&amp;AA82&amp;"|",'5_ACOMPANHAMENTO'!$AC$3:$AC$4922)))+((AB82&lt;&gt;"")*ISNUMBER(SEARCH("|"&amp;AB82&amp;"|",'5_ACOMPANHAMENTO'!$AC$3:$AC$4922))))&gt;0),0),0)),""))</f>
        <v/>
      </c>
      <c r="B82" s="4" t="s">
        <v>3069</v>
      </c>
      <c r="C82" s="2" t="s">
        <v>51</v>
      </c>
      <c r="D82" s="4">
        <f>IF(OR($B82="",$C82=""),"",IFERROR(SUMPRODUCT(--(('5_ACOMPANHAMENTO'!$AD$3:$AD$4922=TRIM($C82&amp;""))*('5_ACOMPANHAMENTO'!$AC$3:$AC$4922&lt;&gt;"")*((((I82&lt;&gt;"")*ISNUMBER(SEARCH("|"&amp;I82&amp;"|",'5_ACOMPANHAMENTO'!$AC$3:$AC$4922)))+((J82&lt;&gt;"")*ISNUMBER(SEARCH("|"&amp;J82&amp;"|",'5_ACOMPANHAMENTO'!$AC$3:$AC$4922)))+((K82&lt;&gt;"")*ISNUMBER(SEARCH("|"&amp;K82&amp;"|",'5_ACOMPANHAMENTO'!$AC$3:$AC$4922)))+((L82&lt;&gt;"")*ISNUMBER(SEARCH("|"&amp;L82&amp;"|",'5_ACOMPANHAMENTO'!$AC$3:$AC$4922)))+((M82&lt;&gt;"")*ISNUMBER(SEARCH("|"&amp;M82&amp;"|",'5_ACOMPANHAMENTO'!$AC$3:$AC$4922)))+((N82&lt;&gt;"")*ISNUMBER(SEARCH("|"&amp;N82&amp;"|",'5_ACOMPANHAMENTO'!$AC$3:$AC$4922)))+((O82&lt;&gt;"")*ISNUMBER(SEARCH("|"&amp;O82&amp;"|",'5_ACOMPANHAMENTO'!$AC$3:$AC$4922)))+((P82&lt;&gt;"")*ISNUMBER(SEARCH("|"&amp;P82&amp;"|",'5_ACOMPANHAMENTO'!$AC$3:$AC$4922)))+((Q82&lt;&gt;"")*ISNUMBER(SEARCH("|"&amp;Q82&amp;"|",'5_ACOMPANHAMENTO'!$AC$3:$AC$4922)))+((R82&lt;&gt;"")*ISNUMBER(SEARCH("|"&amp;R82&amp;"|",'5_ACOMPANHAMENTO'!$AC$3:$AC$4922)))+((S82&lt;&gt;"")*ISNUMBER(SEARCH("|"&amp;S82&amp;"|",'5_ACOMPANHAMENTO'!$AC$3:$AC$4922)))+((T82&lt;&gt;"")*ISNUMBER(SEARCH("|"&amp;T82&amp;"|",'5_ACOMPANHAMENTO'!$AC$3:$AC$4922)))+((U82&lt;&gt;"")*ISNUMBER(SEARCH("|"&amp;U82&amp;"|",'5_ACOMPANHAMENTO'!$AC$3:$AC$4922)))+((V82&lt;&gt;"")*ISNUMBER(SEARCH("|"&amp;V82&amp;"|",'5_ACOMPANHAMENTO'!$AC$3:$AC$4922)))+((W82&lt;&gt;"")*ISNUMBER(SEARCH("|"&amp;W82&amp;"|",'5_ACOMPANHAMENTO'!$AC$3:$AC$4922)))+((X82&lt;&gt;"")*ISNUMBER(SEARCH("|"&amp;X82&amp;"|",'5_ACOMPANHAMENTO'!$AC$3:$AC$4922)))+((Y82&lt;&gt;"")*ISNUMBER(SEARCH("|"&amp;Y82&amp;"|",'5_ACOMPANHAMENTO'!$AC$3:$AC$4922)))+((Z82&lt;&gt;"")*ISNUMBER(SEARCH("|"&amp;Z82&amp;"|",'5_ACOMPANHAMENTO'!$AC$3:$AC$4922)))+((AA82&lt;&gt;"")*ISNUMBER(SEARCH("|"&amp;AA82&amp;"|",'5_ACOMPANHAMENTO'!$AC$3:$AC$4922)))+((AB82&lt;&gt;"")*ISNUMBER(SEARCH("|"&amp;AB82&amp;"|",'5_ACOMPANHAMENTO'!$AC$3:$AC$4922))))&gt;0)),'5_ACOMPANHAMENTO'!$J$3:$J$4922),0))</f>
        <v>0</v>
      </c>
      <c r="E82" s="4" t="str">
        <f t="shared" ca="1" si="23"/>
        <v>FINALIZADO</v>
      </c>
      <c r="F82" s="7">
        <f>IF(OR($B82="",$C82=""),"",IFERROR(SUMPRODUCT(--(('5_ACOMPANHAMENTO'!$AD$3:$AD$4922=TRIM($C82&amp;""))*('5_ACOMPANHAMENTO'!$AC$3:$AC$4922&lt;&gt;"")*((((I82&lt;&gt;"")*ISNUMBER(SEARCH("|"&amp;I82&amp;"|",'5_ACOMPANHAMENTO'!$AC$3:$AC$4922)))+((J82&lt;&gt;"")*ISNUMBER(SEARCH("|"&amp;J82&amp;"|",'5_ACOMPANHAMENTO'!$AC$3:$AC$4922)))+((K82&lt;&gt;"")*ISNUMBER(SEARCH("|"&amp;K82&amp;"|",'5_ACOMPANHAMENTO'!$AC$3:$AC$4922)))+((L82&lt;&gt;"")*ISNUMBER(SEARCH("|"&amp;L82&amp;"|",'5_ACOMPANHAMENTO'!$AC$3:$AC$4922)))+((M82&lt;&gt;"")*ISNUMBER(SEARCH("|"&amp;M82&amp;"|",'5_ACOMPANHAMENTO'!$AC$3:$AC$4922)))+((N82&lt;&gt;"")*ISNUMBER(SEARCH("|"&amp;N82&amp;"|",'5_ACOMPANHAMENTO'!$AC$3:$AC$4922)))+((O82&lt;&gt;"")*ISNUMBER(SEARCH("|"&amp;O82&amp;"|",'5_ACOMPANHAMENTO'!$AC$3:$AC$4922)))+((P82&lt;&gt;"")*ISNUMBER(SEARCH("|"&amp;P82&amp;"|",'5_ACOMPANHAMENTO'!$AC$3:$AC$4922)))+((Q82&lt;&gt;"")*ISNUMBER(SEARCH("|"&amp;Q82&amp;"|",'5_ACOMPANHAMENTO'!$AC$3:$AC$4922)))+((R82&lt;&gt;"")*ISNUMBER(SEARCH("|"&amp;R82&amp;"|",'5_ACOMPANHAMENTO'!$AC$3:$AC$4922)))+((S82&lt;&gt;"")*ISNUMBER(SEARCH("|"&amp;S82&amp;"|",'5_ACOMPANHAMENTO'!$AC$3:$AC$4922)))+((T82&lt;&gt;"")*ISNUMBER(SEARCH("|"&amp;T82&amp;"|",'5_ACOMPANHAMENTO'!$AC$3:$AC$4922)))+((U82&lt;&gt;"")*ISNUMBER(SEARCH("|"&amp;U82&amp;"|",'5_ACOMPANHAMENTO'!$AC$3:$AC$4922)))+((V82&lt;&gt;"")*ISNUMBER(SEARCH("|"&amp;V82&amp;"|",'5_ACOMPANHAMENTO'!$AC$3:$AC$4922)))+((W82&lt;&gt;"")*ISNUMBER(SEARCH("|"&amp;W82&amp;"|",'5_ACOMPANHAMENTO'!$AC$3:$AC$4922)))+((X82&lt;&gt;"")*ISNUMBER(SEARCH("|"&amp;X82&amp;"|",'5_ACOMPANHAMENTO'!$AC$3:$AC$4922)))+((Y82&lt;&gt;"")*ISNUMBER(SEARCH("|"&amp;Y82&amp;"|",'5_ACOMPANHAMENTO'!$AC$3:$AC$4922)))+((Z82&lt;&gt;"")*ISNUMBER(SEARCH("|"&amp;Z82&amp;"|",'5_ACOMPANHAMENTO'!$AC$3:$AC$4922)))+((AA82&lt;&gt;"")*ISNUMBER(SEARCH("|"&amp;AA82&amp;"|",'5_ACOMPANHAMENTO'!$AC$3:$AC$4922)))+((AB82&lt;&gt;"")*ISNUMBER(SEARCH("|"&amp;AB82&amp;"|",'5_ACOMPANHAMENTO'!$AC$3:$AC$4922))))&gt;0)),'5_ACOMPANHAMENTO'!$O$3:$O$4922),0))</f>
        <v>0</v>
      </c>
      <c r="G82" s="7">
        <f t="shared" si="24"/>
        <v>0</v>
      </c>
      <c r="H82" t="str">
        <f t="shared" si="25"/>
        <v>10163, 10147|MONTAGEM DE TAMPOS</v>
      </c>
      <c r="I82" s="1" t="str">
        <f t="shared" si="26"/>
        <v>10163</v>
      </c>
      <c r="J82" s="1" t="str">
        <f t="shared" si="27"/>
        <v>10147</v>
      </c>
      <c r="K82" s="1" t="str">
        <f t="shared" si="28"/>
        <v/>
      </c>
      <c r="L82" s="1" t="str">
        <f t="shared" si="29"/>
        <v/>
      </c>
      <c r="M82" s="1" t="str">
        <f t="shared" si="30"/>
        <v/>
      </c>
      <c r="N82" s="1" t="str">
        <f t="shared" si="31"/>
        <v/>
      </c>
      <c r="O82" s="1" t="str">
        <f t="shared" si="32"/>
        <v/>
      </c>
      <c r="P82" s="1" t="str">
        <f t="shared" si="33"/>
        <v/>
      </c>
      <c r="Q82" s="1" t="str">
        <f t="shared" si="34"/>
        <v/>
      </c>
      <c r="R82" s="1" t="str">
        <f t="shared" si="35"/>
        <v/>
      </c>
      <c r="S82" s="1" t="str">
        <f t="shared" si="36"/>
        <v/>
      </c>
      <c r="T82" s="1" t="str">
        <f t="shared" si="37"/>
        <v/>
      </c>
      <c r="U82" s="1" t="str">
        <f t="shared" si="38"/>
        <v/>
      </c>
      <c r="V82" s="1" t="str">
        <f t="shared" si="39"/>
        <v/>
      </c>
      <c r="W82" s="1" t="str">
        <f t="shared" si="40"/>
        <v/>
      </c>
      <c r="X82" s="1" t="str">
        <f t="shared" si="41"/>
        <v/>
      </c>
      <c r="Y82" s="1" t="str">
        <f t="shared" si="42"/>
        <v/>
      </c>
      <c r="Z82" s="1" t="str">
        <f t="shared" si="43"/>
        <v/>
      </c>
      <c r="AA82" s="1" t="str">
        <f t="shared" si="44"/>
        <v/>
      </c>
      <c r="AB82" s="1" t="str">
        <f t="shared" si="45"/>
        <v/>
      </c>
    </row>
    <row r="83" spans="1:28" ht="14.25" hidden="1" customHeight="1" x14ac:dyDescent="0.35">
      <c r="A83" s="4">
        <f>IF(OR($B83="",$C83=""),"",IFERROR(INDEX('5_ACOMPANHAMENTO'!$A$3:$A$4922,MATCH(1,INDEX(('5_ACOMPANHAMENTO'!$AD$3:$AD$4922=TRIM($C83&amp;""))*('5_ACOMPANHAMENTO'!$AC$3:$AC$4922&lt;&gt;"")*((((I83&lt;&gt;"")*ISNUMBER(SEARCH("|"&amp;I83&amp;"|",'5_ACOMPANHAMENTO'!$AC$3:$AC$4922)))+((J83&lt;&gt;"")*ISNUMBER(SEARCH("|"&amp;J83&amp;"|",'5_ACOMPANHAMENTO'!$AC$3:$AC$4922)))+((K83&lt;&gt;"")*ISNUMBER(SEARCH("|"&amp;K83&amp;"|",'5_ACOMPANHAMENTO'!$AC$3:$AC$4922)))+((L83&lt;&gt;"")*ISNUMBER(SEARCH("|"&amp;L83&amp;"|",'5_ACOMPANHAMENTO'!$AC$3:$AC$4922)))+((M83&lt;&gt;"")*ISNUMBER(SEARCH("|"&amp;M83&amp;"|",'5_ACOMPANHAMENTO'!$AC$3:$AC$4922)))+((N83&lt;&gt;"")*ISNUMBER(SEARCH("|"&amp;N83&amp;"|",'5_ACOMPANHAMENTO'!$AC$3:$AC$4922)))+((O83&lt;&gt;"")*ISNUMBER(SEARCH("|"&amp;O83&amp;"|",'5_ACOMPANHAMENTO'!$AC$3:$AC$4922)))+((P83&lt;&gt;"")*ISNUMBER(SEARCH("|"&amp;P83&amp;"|",'5_ACOMPANHAMENTO'!$AC$3:$AC$4922)))+((Q83&lt;&gt;"")*ISNUMBER(SEARCH("|"&amp;Q83&amp;"|",'5_ACOMPANHAMENTO'!$AC$3:$AC$4922)))+((R83&lt;&gt;"")*ISNUMBER(SEARCH("|"&amp;R83&amp;"|",'5_ACOMPANHAMENTO'!$AC$3:$AC$4922)))+((S83&lt;&gt;"")*ISNUMBER(SEARCH("|"&amp;S83&amp;"|",'5_ACOMPANHAMENTO'!$AC$3:$AC$4922)))+((T83&lt;&gt;"")*ISNUMBER(SEARCH("|"&amp;T83&amp;"|",'5_ACOMPANHAMENTO'!$AC$3:$AC$4922)))+((U83&lt;&gt;"")*ISNUMBER(SEARCH("|"&amp;U83&amp;"|",'5_ACOMPANHAMENTO'!$AC$3:$AC$4922)))+((V83&lt;&gt;"")*ISNUMBER(SEARCH("|"&amp;V83&amp;"|",'5_ACOMPANHAMENTO'!$AC$3:$AC$4922)))+((W83&lt;&gt;"")*ISNUMBER(SEARCH("|"&amp;W83&amp;"|",'5_ACOMPANHAMENTO'!$AC$3:$AC$4922)))+((X83&lt;&gt;"")*ISNUMBER(SEARCH("|"&amp;X83&amp;"|",'5_ACOMPANHAMENTO'!$AC$3:$AC$4922)))+((Y83&lt;&gt;"")*ISNUMBER(SEARCH("|"&amp;Y83&amp;"|",'5_ACOMPANHAMENTO'!$AC$3:$AC$4922)))+((Z83&lt;&gt;"")*ISNUMBER(SEARCH("|"&amp;Z83&amp;"|",'5_ACOMPANHAMENTO'!$AC$3:$AC$4922)))+((AA83&lt;&gt;"")*ISNUMBER(SEARCH("|"&amp;AA83&amp;"|",'5_ACOMPANHAMENTO'!$AC$3:$AC$4922)))+((AB83&lt;&gt;"")*ISNUMBER(SEARCH("|"&amp;AB83&amp;"|",'5_ACOMPANHAMENTO'!$AC$3:$AC$4922))))&gt;0),0),0)),""))</f>
        <v>46199</v>
      </c>
      <c r="B83" s="4" t="s">
        <v>3069</v>
      </c>
      <c r="C83" s="2" t="s">
        <v>40</v>
      </c>
      <c r="D83" s="4">
        <f>IF(OR($B83="",$C83=""),"",IFERROR(SUMPRODUCT(--(('5_ACOMPANHAMENTO'!$AD$3:$AD$4922=TRIM($C83&amp;""))*('5_ACOMPANHAMENTO'!$AC$3:$AC$4922&lt;&gt;"")*((((I83&lt;&gt;"")*ISNUMBER(SEARCH("|"&amp;I83&amp;"|",'5_ACOMPANHAMENTO'!$AC$3:$AC$4922)))+((J83&lt;&gt;"")*ISNUMBER(SEARCH("|"&amp;J83&amp;"|",'5_ACOMPANHAMENTO'!$AC$3:$AC$4922)))+((K83&lt;&gt;"")*ISNUMBER(SEARCH("|"&amp;K83&amp;"|",'5_ACOMPANHAMENTO'!$AC$3:$AC$4922)))+((L83&lt;&gt;"")*ISNUMBER(SEARCH("|"&amp;L83&amp;"|",'5_ACOMPANHAMENTO'!$AC$3:$AC$4922)))+((M83&lt;&gt;"")*ISNUMBER(SEARCH("|"&amp;M83&amp;"|",'5_ACOMPANHAMENTO'!$AC$3:$AC$4922)))+((N83&lt;&gt;"")*ISNUMBER(SEARCH("|"&amp;N83&amp;"|",'5_ACOMPANHAMENTO'!$AC$3:$AC$4922)))+((O83&lt;&gt;"")*ISNUMBER(SEARCH("|"&amp;O83&amp;"|",'5_ACOMPANHAMENTO'!$AC$3:$AC$4922)))+((P83&lt;&gt;"")*ISNUMBER(SEARCH("|"&amp;P83&amp;"|",'5_ACOMPANHAMENTO'!$AC$3:$AC$4922)))+((Q83&lt;&gt;"")*ISNUMBER(SEARCH("|"&amp;Q83&amp;"|",'5_ACOMPANHAMENTO'!$AC$3:$AC$4922)))+((R83&lt;&gt;"")*ISNUMBER(SEARCH("|"&amp;R83&amp;"|",'5_ACOMPANHAMENTO'!$AC$3:$AC$4922)))+((S83&lt;&gt;"")*ISNUMBER(SEARCH("|"&amp;S83&amp;"|",'5_ACOMPANHAMENTO'!$AC$3:$AC$4922)))+((T83&lt;&gt;"")*ISNUMBER(SEARCH("|"&amp;T83&amp;"|",'5_ACOMPANHAMENTO'!$AC$3:$AC$4922)))+((U83&lt;&gt;"")*ISNUMBER(SEARCH("|"&amp;U83&amp;"|",'5_ACOMPANHAMENTO'!$AC$3:$AC$4922)))+((V83&lt;&gt;"")*ISNUMBER(SEARCH("|"&amp;V83&amp;"|",'5_ACOMPANHAMENTO'!$AC$3:$AC$4922)))+((W83&lt;&gt;"")*ISNUMBER(SEARCH("|"&amp;W83&amp;"|",'5_ACOMPANHAMENTO'!$AC$3:$AC$4922)))+((X83&lt;&gt;"")*ISNUMBER(SEARCH("|"&amp;X83&amp;"|",'5_ACOMPANHAMENTO'!$AC$3:$AC$4922)))+((Y83&lt;&gt;"")*ISNUMBER(SEARCH("|"&amp;Y83&amp;"|",'5_ACOMPANHAMENTO'!$AC$3:$AC$4922)))+((Z83&lt;&gt;"")*ISNUMBER(SEARCH("|"&amp;Z83&amp;"|",'5_ACOMPANHAMENTO'!$AC$3:$AC$4922)))+((AA83&lt;&gt;"")*ISNUMBER(SEARCH("|"&amp;AA83&amp;"|",'5_ACOMPANHAMENTO'!$AC$3:$AC$4922)))+((AB83&lt;&gt;"")*ISNUMBER(SEARCH("|"&amp;AB83&amp;"|",'5_ACOMPANHAMENTO'!$AC$3:$AC$4922))))&gt;0)),'5_ACOMPANHAMENTO'!$J$3:$J$4922),0))</f>
        <v>1120</v>
      </c>
      <c r="E83" s="4" t="str">
        <f t="shared" ca="1" si="23"/>
        <v>FINALIZADO</v>
      </c>
      <c r="F83" s="7">
        <f>IF(OR($B83="",$C83=""),"",IFERROR(SUMPRODUCT(--(('5_ACOMPANHAMENTO'!$AD$3:$AD$4922=TRIM($C83&amp;""))*('5_ACOMPANHAMENTO'!$AC$3:$AC$4922&lt;&gt;"")*((((I83&lt;&gt;"")*ISNUMBER(SEARCH("|"&amp;I83&amp;"|",'5_ACOMPANHAMENTO'!$AC$3:$AC$4922)))+((J83&lt;&gt;"")*ISNUMBER(SEARCH("|"&amp;J83&amp;"|",'5_ACOMPANHAMENTO'!$AC$3:$AC$4922)))+((K83&lt;&gt;"")*ISNUMBER(SEARCH("|"&amp;K83&amp;"|",'5_ACOMPANHAMENTO'!$AC$3:$AC$4922)))+((L83&lt;&gt;"")*ISNUMBER(SEARCH("|"&amp;L83&amp;"|",'5_ACOMPANHAMENTO'!$AC$3:$AC$4922)))+((M83&lt;&gt;"")*ISNUMBER(SEARCH("|"&amp;M83&amp;"|",'5_ACOMPANHAMENTO'!$AC$3:$AC$4922)))+((N83&lt;&gt;"")*ISNUMBER(SEARCH("|"&amp;N83&amp;"|",'5_ACOMPANHAMENTO'!$AC$3:$AC$4922)))+((O83&lt;&gt;"")*ISNUMBER(SEARCH("|"&amp;O83&amp;"|",'5_ACOMPANHAMENTO'!$AC$3:$AC$4922)))+((P83&lt;&gt;"")*ISNUMBER(SEARCH("|"&amp;P83&amp;"|",'5_ACOMPANHAMENTO'!$AC$3:$AC$4922)))+((Q83&lt;&gt;"")*ISNUMBER(SEARCH("|"&amp;Q83&amp;"|",'5_ACOMPANHAMENTO'!$AC$3:$AC$4922)))+((R83&lt;&gt;"")*ISNUMBER(SEARCH("|"&amp;R83&amp;"|",'5_ACOMPANHAMENTO'!$AC$3:$AC$4922)))+((S83&lt;&gt;"")*ISNUMBER(SEARCH("|"&amp;S83&amp;"|",'5_ACOMPANHAMENTO'!$AC$3:$AC$4922)))+((T83&lt;&gt;"")*ISNUMBER(SEARCH("|"&amp;T83&amp;"|",'5_ACOMPANHAMENTO'!$AC$3:$AC$4922)))+((U83&lt;&gt;"")*ISNUMBER(SEARCH("|"&amp;U83&amp;"|",'5_ACOMPANHAMENTO'!$AC$3:$AC$4922)))+((V83&lt;&gt;"")*ISNUMBER(SEARCH("|"&amp;V83&amp;"|",'5_ACOMPANHAMENTO'!$AC$3:$AC$4922)))+((W83&lt;&gt;"")*ISNUMBER(SEARCH("|"&amp;W83&amp;"|",'5_ACOMPANHAMENTO'!$AC$3:$AC$4922)))+((X83&lt;&gt;"")*ISNUMBER(SEARCH("|"&amp;X83&amp;"|",'5_ACOMPANHAMENTO'!$AC$3:$AC$4922)))+((Y83&lt;&gt;"")*ISNUMBER(SEARCH("|"&amp;Y83&amp;"|",'5_ACOMPANHAMENTO'!$AC$3:$AC$4922)))+((Z83&lt;&gt;"")*ISNUMBER(SEARCH("|"&amp;Z83&amp;"|",'5_ACOMPANHAMENTO'!$AC$3:$AC$4922)))+((AA83&lt;&gt;"")*ISNUMBER(SEARCH("|"&amp;AA83&amp;"|",'5_ACOMPANHAMENTO'!$AC$3:$AC$4922)))+((AB83&lt;&gt;"")*ISNUMBER(SEARCH("|"&amp;AB83&amp;"|",'5_ACOMPANHAMENTO'!$AC$3:$AC$4922))))&gt;0)),'5_ACOMPANHAMENTO'!$O$3:$O$4922),0))</f>
        <v>1120</v>
      </c>
      <c r="G83" s="7">
        <f t="shared" si="24"/>
        <v>0</v>
      </c>
      <c r="H83" t="str">
        <f t="shared" si="25"/>
        <v>10163, 10147|PU</v>
      </c>
      <c r="I83" s="1" t="str">
        <f t="shared" si="26"/>
        <v>10163</v>
      </c>
      <c r="J83" s="1" t="str">
        <f t="shared" si="27"/>
        <v>10147</v>
      </c>
      <c r="K83" s="1" t="str">
        <f t="shared" si="28"/>
        <v/>
      </c>
      <c r="L83" s="1" t="str">
        <f t="shared" si="29"/>
        <v/>
      </c>
      <c r="M83" s="1" t="str">
        <f t="shared" si="30"/>
        <v/>
      </c>
      <c r="N83" s="1" t="str">
        <f t="shared" si="31"/>
        <v/>
      </c>
      <c r="O83" s="1" t="str">
        <f t="shared" si="32"/>
        <v/>
      </c>
      <c r="P83" s="1" t="str">
        <f t="shared" si="33"/>
        <v/>
      </c>
      <c r="Q83" s="1" t="str">
        <f t="shared" si="34"/>
        <v/>
      </c>
      <c r="R83" s="1" t="str">
        <f t="shared" si="35"/>
        <v/>
      </c>
      <c r="S83" s="1" t="str">
        <f t="shared" si="36"/>
        <v/>
      </c>
      <c r="T83" s="1" t="str">
        <f t="shared" si="37"/>
        <v/>
      </c>
      <c r="U83" s="1" t="str">
        <f t="shared" si="38"/>
        <v/>
      </c>
      <c r="V83" s="1" t="str">
        <f t="shared" si="39"/>
        <v/>
      </c>
      <c r="W83" s="1" t="str">
        <f t="shared" si="40"/>
        <v/>
      </c>
      <c r="X83" s="1" t="str">
        <f t="shared" si="41"/>
        <v/>
      </c>
      <c r="Y83" s="1" t="str">
        <f t="shared" si="42"/>
        <v/>
      </c>
      <c r="Z83" s="1" t="str">
        <f t="shared" si="43"/>
        <v/>
      </c>
      <c r="AA83" s="1" t="str">
        <f t="shared" si="44"/>
        <v/>
      </c>
      <c r="AB83" s="1" t="str">
        <f t="shared" si="45"/>
        <v/>
      </c>
    </row>
    <row r="84" spans="1:28" ht="14.25" hidden="1" customHeight="1" x14ac:dyDescent="0.35">
      <c r="A84" s="4">
        <f>IF(OR($B84="",$C84=""),"",IFERROR(INDEX('5_ACOMPANHAMENTO'!$A$3:$A$4922,MATCH(1,INDEX(('5_ACOMPANHAMENTO'!$AD$3:$AD$4922=TRIM($C84&amp;""))*('5_ACOMPANHAMENTO'!$AC$3:$AC$4922&lt;&gt;"")*((((I84&lt;&gt;"")*ISNUMBER(SEARCH("|"&amp;I84&amp;"|",'5_ACOMPANHAMENTO'!$AC$3:$AC$4922)))+((J84&lt;&gt;"")*ISNUMBER(SEARCH("|"&amp;J84&amp;"|",'5_ACOMPANHAMENTO'!$AC$3:$AC$4922)))+((K84&lt;&gt;"")*ISNUMBER(SEARCH("|"&amp;K84&amp;"|",'5_ACOMPANHAMENTO'!$AC$3:$AC$4922)))+((L84&lt;&gt;"")*ISNUMBER(SEARCH("|"&amp;L84&amp;"|",'5_ACOMPANHAMENTO'!$AC$3:$AC$4922)))+((M84&lt;&gt;"")*ISNUMBER(SEARCH("|"&amp;M84&amp;"|",'5_ACOMPANHAMENTO'!$AC$3:$AC$4922)))+((N84&lt;&gt;"")*ISNUMBER(SEARCH("|"&amp;N84&amp;"|",'5_ACOMPANHAMENTO'!$AC$3:$AC$4922)))+((O84&lt;&gt;"")*ISNUMBER(SEARCH("|"&amp;O84&amp;"|",'5_ACOMPANHAMENTO'!$AC$3:$AC$4922)))+((P84&lt;&gt;"")*ISNUMBER(SEARCH("|"&amp;P84&amp;"|",'5_ACOMPANHAMENTO'!$AC$3:$AC$4922)))+((Q84&lt;&gt;"")*ISNUMBER(SEARCH("|"&amp;Q84&amp;"|",'5_ACOMPANHAMENTO'!$AC$3:$AC$4922)))+((R84&lt;&gt;"")*ISNUMBER(SEARCH("|"&amp;R84&amp;"|",'5_ACOMPANHAMENTO'!$AC$3:$AC$4922)))+((S84&lt;&gt;"")*ISNUMBER(SEARCH("|"&amp;S84&amp;"|",'5_ACOMPANHAMENTO'!$AC$3:$AC$4922)))+((T84&lt;&gt;"")*ISNUMBER(SEARCH("|"&amp;T84&amp;"|",'5_ACOMPANHAMENTO'!$AC$3:$AC$4922)))+((U84&lt;&gt;"")*ISNUMBER(SEARCH("|"&amp;U84&amp;"|",'5_ACOMPANHAMENTO'!$AC$3:$AC$4922)))+((V84&lt;&gt;"")*ISNUMBER(SEARCH("|"&amp;V84&amp;"|",'5_ACOMPANHAMENTO'!$AC$3:$AC$4922)))+((W84&lt;&gt;"")*ISNUMBER(SEARCH("|"&amp;W84&amp;"|",'5_ACOMPANHAMENTO'!$AC$3:$AC$4922)))+((X84&lt;&gt;"")*ISNUMBER(SEARCH("|"&amp;X84&amp;"|",'5_ACOMPANHAMENTO'!$AC$3:$AC$4922)))+((Y84&lt;&gt;"")*ISNUMBER(SEARCH("|"&amp;Y84&amp;"|",'5_ACOMPANHAMENTO'!$AC$3:$AC$4922)))+((Z84&lt;&gt;"")*ISNUMBER(SEARCH("|"&amp;Z84&amp;"|",'5_ACOMPANHAMENTO'!$AC$3:$AC$4922)))+((AA84&lt;&gt;"")*ISNUMBER(SEARCH("|"&amp;AA84&amp;"|",'5_ACOMPANHAMENTO'!$AC$3:$AC$4922)))+((AB84&lt;&gt;"")*ISNUMBER(SEARCH("|"&amp;AB84&amp;"|",'5_ACOMPANHAMENTO'!$AC$3:$AC$4922))))&gt;0),0),0)),""))</f>
        <v>46198</v>
      </c>
      <c r="B84" s="4" t="s">
        <v>3069</v>
      </c>
      <c r="C84" s="2" t="s">
        <v>54</v>
      </c>
      <c r="D84" s="4">
        <f>IF(OR($B84="",$C84=""),"",IFERROR(SUMPRODUCT(--(('5_ACOMPANHAMENTO'!$AD$3:$AD$4922=TRIM($C84&amp;""))*('5_ACOMPANHAMENTO'!$AC$3:$AC$4922&lt;&gt;"")*((((I84&lt;&gt;"")*ISNUMBER(SEARCH("|"&amp;I84&amp;"|",'5_ACOMPANHAMENTO'!$AC$3:$AC$4922)))+((J84&lt;&gt;"")*ISNUMBER(SEARCH("|"&amp;J84&amp;"|",'5_ACOMPANHAMENTO'!$AC$3:$AC$4922)))+((K84&lt;&gt;"")*ISNUMBER(SEARCH("|"&amp;K84&amp;"|",'5_ACOMPANHAMENTO'!$AC$3:$AC$4922)))+((L84&lt;&gt;"")*ISNUMBER(SEARCH("|"&amp;L84&amp;"|",'5_ACOMPANHAMENTO'!$AC$3:$AC$4922)))+((M84&lt;&gt;"")*ISNUMBER(SEARCH("|"&amp;M84&amp;"|",'5_ACOMPANHAMENTO'!$AC$3:$AC$4922)))+((N84&lt;&gt;"")*ISNUMBER(SEARCH("|"&amp;N84&amp;"|",'5_ACOMPANHAMENTO'!$AC$3:$AC$4922)))+((O84&lt;&gt;"")*ISNUMBER(SEARCH("|"&amp;O84&amp;"|",'5_ACOMPANHAMENTO'!$AC$3:$AC$4922)))+((P84&lt;&gt;"")*ISNUMBER(SEARCH("|"&amp;P84&amp;"|",'5_ACOMPANHAMENTO'!$AC$3:$AC$4922)))+((Q84&lt;&gt;"")*ISNUMBER(SEARCH("|"&amp;Q84&amp;"|",'5_ACOMPANHAMENTO'!$AC$3:$AC$4922)))+((R84&lt;&gt;"")*ISNUMBER(SEARCH("|"&amp;R84&amp;"|",'5_ACOMPANHAMENTO'!$AC$3:$AC$4922)))+((S84&lt;&gt;"")*ISNUMBER(SEARCH("|"&amp;S84&amp;"|",'5_ACOMPANHAMENTO'!$AC$3:$AC$4922)))+((T84&lt;&gt;"")*ISNUMBER(SEARCH("|"&amp;T84&amp;"|",'5_ACOMPANHAMENTO'!$AC$3:$AC$4922)))+((U84&lt;&gt;"")*ISNUMBER(SEARCH("|"&amp;U84&amp;"|",'5_ACOMPANHAMENTO'!$AC$3:$AC$4922)))+((V84&lt;&gt;"")*ISNUMBER(SEARCH("|"&amp;V84&amp;"|",'5_ACOMPANHAMENTO'!$AC$3:$AC$4922)))+((W84&lt;&gt;"")*ISNUMBER(SEARCH("|"&amp;W84&amp;"|",'5_ACOMPANHAMENTO'!$AC$3:$AC$4922)))+((X84&lt;&gt;"")*ISNUMBER(SEARCH("|"&amp;X84&amp;"|",'5_ACOMPANHAMENTO'!$AC$3:$AC$4922)))+((Y84&lt;&gt;"")*ISNUMBER(SEARCH("|"&amp;Y84&amp;"|",'5_ACOMPANHAMENTO'!$AC$3:$AC$4922)))+((Z84&lt;&gt;"")*ISNUMBER(SEARCH("|"&amp;Z84&amp;"|",'5_ACOMPANHAMENTO'!$AC$3:$AC$4922)))+((AA84&lt;&gt;"")*ISNUMBER(SEARCH("|"&amp;AA84&amp;"|",'5_ACOMPANHAMENTO'!$AC$3:$AC$4922)))+((AB84&lt;&gt;"")*ISNUMBER(SEARCH("|"&amp;AB84&amp;"|",'5_ACOMPANHAMENTO'!$AC$3:$AC$4922))))&gt;0)),'5_ACOMPANHAMENTO'!$J$3:$J$4922),0))</f>
        <v>2475</v>
      </c>
      <c r="E84" s="4" t="str">
        <f t="shared" ca="1" si="23"/>
        <v>FINALIZADO</v>
      </c>
      <c r="F84" s="7">
        <f>IF(OR($B84="",$C84=""),"",IFERROR(SUMPRODUCT(--(('5_ACOMPANHAMENTO'!$AD$3:$AD$4922=TRIM($C84&amp;""))*('5_ACOMPANHAMENTO'!$AC$3:$AC$4922&lt;&gt;"")*((((I84&lt;&gt;"")*ISNUMBER(SEARCH("|"&amp;I84&amp;"|",'5_ACOMPANHAMENTO'!$AC$3:$AC$4922)))+((J84&lt;&gt;"")*ISNUMBER(SEARCH("|"&amp;J84&amp;"|",'5_ACOMPANHAMENTO'!$AC$3:$AC$4922)))+((K84&lt;&gt;"")*ISNUMBER(SEARCH("|"&amp;K84&amp;"|",'5_ACOMPANHAMENTO'!$AC$3:$AC$4922)))+((L84&lt;&gt;"")*ISNUMBER(SEARCH("|"&amp;L84&amp;"|",'5_ACOMPANHAMENTO'!$AC$3:$AC$4922)))+((M84&lt;&gt;"")*ISNUMBER(SEARCH("|"&amp;M84&amp;"|",'5_ACOMPANHAMENTO'!$AC$3:$AC$4922)))+((N84&lt;&gt;"")*ISNUMBER(SEARCH("|"&amp;N84&amp;"|",'5_ACOMPANHAMENTO'!$AC$3:$AC$4922)))+((O84&lt;&gt;"")*ISNUMBER(SEARCH("|"&amp;O84&amp;"|",'5_ACOMPANHAMENTO'!$AC$3:$AC$4922)))+((P84&lt;&gt;"")*ISNUMBER(SEARCH("|"&amp;P84&amp;"|",'5_ACOMPANHAMENTO'!$AC$3:$AC$4922)))+((Q84&lt;&gt;"")*ISNUMBER(SEARCH("|"&amp;Q84&amp;"|",'5_ACOMPANHAMENTO'!$AC$3:$AC$4922)))+((R84&lt;&gt;"")*ISNUMBER(SEARCH("|"&amp;R84&amp;"|",'5_ACOMPANHAMENTO'!$AC$3:$AC$4922)))+((S84&lt;&gt;"")*ISNUMBER(SEARCH("|"&amp;S84&amp;"|",'5_ACOMPANHAMENTO'!$AC$3:$AC$4922)))+((T84&lt;&gt;"")*ISNUMBER(SEARCH("|"&amp;T84&amp;"|",'5_ACOMPANHAMENTO'!$AC$3:$AC$4922)))+((U84&lt;&gt;"")*ISNUMBER(SEARCH("|"&amp;U84&amp;"|",'5_ACOMPANHAMENTO'!$AC$3:$AC$4922)))+((V84&lt;&gt;"")*ISNUMBER(SEARCH("|"&amp;V84&amp;"|",'5_ACOMPANHAMENTO'!$AC$3:$AC$4922)))+((W84&lt;&gt;"")*ISNUMBER(SEARCH("|"&amp;W84&amp;"|",'5_ACOMPANHAMENTO'!$AC$3:$AC$4922)))+((X84&lt;&gt;"")*ISNUMBER(SEARCH("|"&amp;X84&amp;"|",'5_ACOMPANHAMENTO'!$AC$3:$AC$4922)))+((Y84&lt;&gt;"")*ISNUMBER(SEARCH("|"&amp;Y84&amp;"|",'5_ACOMPANHAMENTO'!$AC$3:$AC$4922)))+((Z84&lt;&gt;"")*ISNUMBER(SEARCH("|"&amp;Z84&amp;"|",'5_ACOMPANHAMENTO'!$AC$3:$AC$4922)))+((AA84&lt;&gt;"")*ISNUMBER(SEARCH("|"&amp;AA84&amp;"|",'5_ACOMPANHAMENTO'!$AC$3:$AC$4922)))+((AB84&lt;&gt;"")*ISNUMBER(SEARCH("|"&amp;AB84&amp;"|",'5_ACOMPANHAMENTO'!$AC$3:$AC$4922))))&gt;0)),'5_ACOMPANHAMENTO'!$O$3:$O$4922),0))</f>
        <v>2475</v>
      </c>
      <c r="G84" s="7">
        <f t="shared" si="24"/>
        <v>0</v>
      </c>
      <c r="H84" t="str">
        <f t="shared" si="25"/>
        <v>10163, 10147|FURADEIRA 20</v>
      </c>
      <c r="I84" s="1" t="str">
        <f t="shared" si="26"/>
        <v>10163</v>
      </c>
      <c r="J84" s="1" t="str">
        <f t="shared" si="27"/>
        <v>10147</v>
      </c>
      <c r="K84" s="1" t="str">
        <f t="shared" si="28"/>
        <v/>
      </c>
      <c r="L84" s="1" t="str">
        <f t="shared" si="29"/>
        <v/>
      </c>
      <c r="M84" s="1" t="str">
        <f t="shared" si="30"/>
        <v/>
      </c>
      <c r="N84" s="1" t="str">
        <f t="shared" si="31"/>
        <v/>
      </c>
      <c r="O84" s="1" t="str">
        <f t="shared" si="32"/>
        <v/>
      </c>
      <c r="P84" s="1" t="str">
        <f t="shared" si="33"/>
        <v/>
      </c>
      <c r="Q84" s="1" t="str">
        <f t="shared" si="34"/>
        <v/>
      </c>
      <c r="R84" s="1" t="str">
        <f t="shared" si="35"/>
        <v/>
      </c>
      <c r="S84" s="1" t="str">
        <f t="shared" si="36"/>
        <v/>
      </c>
      <c r="T84" s="1" t="str">
        <f t="shared" si="37"/>
        <v/>
      </c>
      <c r="U84" s="1" t="str">
        <f t="shared" si="38"/>
        <v/>
      </c>
      <c r="V84" s="1" t="str">
        <f t="shared" si="39"/>
        <v/>
      </c>
      <c r="W84" s="1" t="str">
        <f t="shared" si="40"/>
        <v/>
      </c>
      <c r="X84" s="1" t="str">
        <f t="shared" si="41"/>
        <v/>
      </c>
      <c r="Y84" s="1" t="str">
        <f t="shared" si="42"/>
        <v/>
      </c>
      <c r="Z84" s="1" t="str">
        <f t="shared" si="43"/>
        <v/>
      </c>
      <c r="AA84" s="1" t="str">
        <f t="shared" si="44"/>
        <v/>
      </c>
      <c r="AB84" s="1" t="str">
        <f t="shared" si="45"/>
        <v/>
      </c>
    </row>
    <row r="85" spans="1:28" ht="14.25" hidden="1" customHeight="1" x14ac:dyDescent="0.35">
      <c r="A85" s="4">
        <f>IF(OR($B85="",$C85=""),"",IFERROR(INDEX('5_ACOMPANHAMENTO'!$A$3:$A$4922,MATCH(1,INDEX(('5_ACOMPANHAMENTO'!$AD$3:$AD$4922=TRIM($C85&amp;""))*('5_ACOMPANHAMENTO'!$AC$3:$AC$4922&lt;&gt;"")*((((I85&lt;&gt;"")*ISNUMBER(SEARCH("|"&amp;I85&amp;"|",'5_ACOMPANHAMENTO'!$AC$3:$AC$4922)))+((J85&lt;&gt;"")*ISNUMBER(SEARCH("|"&amp;J85&amp;"|",'5_ACOMPANHAMENTO'!$AC$3:$AC$4922)))+((K85&lt;&gt;"")*ISNUMBER(SEARCH("|"&amp;K85&amp;"|",'5_ACOMPANHAMENTO'!$AC$3:$AC$4922)))+((L85&lt;&gt;"")*ISNUMBER(SEARCH("|"&amp;L85&amp;"|",'5_ACOMPANHAMENTO'!$AC$3:$AC$4922)))+((M85&lt;&gt;"")*ISNUMBER(SEARCH("|"&amp;M85&amp;"|",'5_ACOMPANHAMENTO'!$AC$3:$AC$4922)))+((N85&lt;&gt;"")*ISNUMBER(SEARCH("|"&amp;N85&amp;"|",'5_ACOMPANHAMENTO'!$AC$3:$AC$4922)))+((O85&lt;&gt;"")*ISNUMBER(SEARCH("|"&amp;O85&amp;"|",'5_ACOMPANHAMENTO'!$AC$3:$AC$4922)))+((P85&lt;&gt;"")*ISNUMBER(SEARCH("|"&amp;P85&amp;"|",'5_ACOMPANHAMENTO'!$AC$3:$AC$4922)))+((Q85&lt;&gt;"")*ISNUMBER(SEARCH("|"&amp;Q85&amp;"|",'5_ACOMPANHAMENTO'!$AC$3:$AC$4922)))+((R85&lt;&gt;"")*ISNUMBER(SEARCH("|"&amp;R85&amp;"|",'5_ACOMPANHAMENTO'!$AC$3:$AC$4922)))+((S85&lt;&gt;"")*ISNUMBER(SEARCH("|"&amp;S85&amp;"|",'5_ACOMPANHAMENTO'!$AC$3:$AC$4922)))+((T85&lt;&gt;"")*ISNUMBER(SEARCH("|"&amp;T85&amp;"|",'5_ACOMPANHAMENTO'!$AC$3:$AC$4922)))+((U85&lt;&gt;"")*ISNUMBER(SEARCH("|"&amp;U85&amp;"|",'5_ACOMPANHAMENTO'!$AC$3:$AC$4922)))+((V85&lt;&gt;"")*ISNUMBER(SEARCH("|"&amp;V85&amp;"|",'5_ACOMPANHAMENTO'!$AC$3:$AC$4922)))+((W85&lt;&gt;"")*ISNUMBER(SEARCH("|"&amp;W85&amp;"|",'5_ACOMPANHAMENTO'!$AC$3:$AC$4922)))+((X85&lt;&gt;"")*ISNUMBER(SEARCH("|"&amp;X85&amp;"|",'5_ACOMPANHAMENTO'!$AC$3:$AC$4922)))+((Y85&lt;&gt;"")*ISNUMBER(SEARCH("|"&amp;Y85&amp;"|",'5_ACOMPANHAMENTO'!$AC$3:$AC$4922)))+((Z85&lt;&gt;"")*ISNUMBER(SEARCH("|"&amp;Z85&amp;"|",'5_ACOMPANHAMENTO'!$AC$3:$AC$4922)))+((AA85&lt;&gt;"")*ISNUMBER(SEARCH("|"&amp;AA85&amp;"|",'5_ACOMPANHAMENTO'!$AC$3:$AC$4922)))+((AB85&lt;&gt;"")*ISNUMBER(SEARCH("|"&amp;AB85&amp;"|",'5_ACOMPANHAMENTO'!$AC$3:$AC$4922))))&gt;0),0),0)),""))</f>
        <v>46198</v>
      </c>
      <c r="B85" s="4" t="s">
        <v>3069</v>
      </c>
      <c r="C85" s="2" t="s">
        <v>55</v>
      </c>
      <c r="D85" s="4">
        <f>IF(OR($B85="",$C85=""),"",IFERROR(SUMPRODUCT(--(('5_ACOMPANHAMENTO'!$AD$3:$AD$4922=TRIM($C85&amp;""))*('5_ACOMPANHAMENTO'!$AC$3:$AC$4922&lt;&gt;"")*((((I85&lt;&gt;"")*ISNUMBER(SEARCH("|"&amp;I85&amp;"|",'5_ACOMPANHAMENTO'!$AC$3:$AC$4922)))+((J85&lt;&gt;"")*ISNUMBER(SEARCH("|"&amp;J85&amp;"|",'5_ACOMPANHAMENTO'!$AC$3:$AC$4922)))+((K85&lt;&gt;"")*ISNUMBER(SEARCH("|"&amp;K85&amp;"|",'5_ACOMPANHAMENTO'!$AC$3:$AC$4922)))+((L85&lt;&gt;"")*ISNUMBER(SEARCH("|"&amp;L85&amp;"|",'5_ACOMPANHAMENTO'!$AC$3:$AC$4922)))+((M85&lt;&gt;"")*ISNUMBER(SEARCH("|"&amp;M85&amp;"|",'5_ACOMPANHAMENTO'!$AC$3:$AC$4922)))+((N85&lt;&gt;"")*ISNUMBER(SEARCH("|"&amp;N85&amp;"|",'5_ACOMPANHAMENTO'!$AC$3:$AC$4922)))+((O85&lt;&gt;"")*ISNUMBER(SEARCH("|"&amp;O85&amp;"|",'5_ACOMPANHAMENTO'!$AC$3:$AC$4922)))+((P85&lt;&gt;"")*ISNUMBER(SEARCH("|"&amp;P85&amp;"|",'5_ACOMPANHAMENTO'!$AC$3:$AC$4922)))+((Q85&lt;&gt;"")*ISNUMBER(SEARCH("|"&amp;Q85&amp;"|",'5_ACOMPANHAMENTO'!$AC$3:$AC$4922)))+((R85&lt;&gt;"")*ISNUMBER(SEARCH("|"&amp;R85&amp;"|",'5_ACOMPANHAMENTO'!$AC$3:$AC$4922)))+((S85&lt;&gt;"")*ISNUMBER(SEARCH("|"&amp;S85&amp;"|",'5_ACOMPANHAMENTO'!$AC$3:$AC$4922)))+((T85&lt;&gt;"")*ISNUMBER(SEARCH("|"&amp;T85&amp;"|",'5_ACOMPANHAMENTO'!$AC$3:$AC$4922)))+((U85&lt;&gt;"")*ISNUMBER(SEARCH("|"&amp;U85&amp;"|",'5_ACOMPANHAMENTO'!$AC$3:$AC$4922)))+((V85&lt;&gt;"")*ISNUMBER(SEARCH("|"&amp;V85&amp;"|",'5_ACOMPANHAMENTO'!$AC$3:$AC$4922)))+((W85&lt;&gt;"")*ISNUMBER(SEARCH("|"&amp;W85&amp;"|",'5_ACOMPANHAMENTO'!$AC$3:$AC$4922)))+((X85&lt;&gt;"")*ISNUMBER(SEARCH("|"&amp;X85&amp;"|",'5_ACOMPANHAMENTO'!$AC$3:$AC$4922)))+((Y85&lt;&gt;"")*ISNUMBER(SEARCH("|"&amp;Y85&amp;"|",'5_ACOMPANHAMENTO'!$AC$3:$AC$4922)))+((Z85&lt;&gt;"")*ISNUMBER(SEARCH("|"&amp;Z85&amp;"|",'5_ACOMPANHAMENTO'!$AC$3:$AC$4922)))+((AA85&lt;&gt;"")*ISNUMBER(SEARCH("|"&amp;AA85&amp;"|",'5_ACOMPANHAMENTO'!$AC$3:$AC$4922)))+((AB85&lt;&gt;"")*ISNUMBER(SEARCH("|"&amp;AB85&amp;"|",'5_ACOMPANHAMENTO'!$AC$3:$AC$4922))))&gt;0)),'5_ACOMPANHAMENTO'!$J$3:$J$4922),0))</f>
        <v>1720</v>
      </c>
      <c r="E85" s="4" t="str">
        <f t="shared" ca="1" si="23"/>
        <v>FINALIZADO</v>
      </c>
      <c r="F85" s="7">
        <f>IF(OR($B85="",$C85=""),"",IFERROR(SUMPRODUCT(--(('5_ACOMPANHAMENTO'!$AD$3:$AD$4922=TRIM($C85&amp;""))*('5_ACOMPANHAMENTO'!$AC$3:$AC$4922&lt;&gt;"")*((((I85&lt;&gt;"")*ISNUMBER(SEARCH("|"&amp;I85&amp;"|",'5_ACOMPANHAMENTO'!$AC$3:$AC$4922)))+((J85&lt;&gt;"")*ISNUMBER(SEARCH("|"&amp;J85&amp;"|",'5_ACOMPANHAMENTO'!$AC$3:$AC$4922)))+((K85&lt;&gt;"")*ISNUMBER(SEARCH("|"&amp;K85&amp;"|",'5_ACOMPANHAMENTO'!$AC$3:$AC$4922)))+((L85&lt;&gt;"")*ISNUMBER(SEARCH("|"&amp;L85&amp;"|",'5_ACOMPANHAMENTO'!$AC$3:$AC$4922)))+((M85&lt;&gt;"")*ISNUMBER(SEARCH("|"&amp;M85&amp;"|",'5_ACOMPANHAMENTO'!$AC$3:$AC$4922)))+((N85&lt;&gt;"")*ISNUMBER(SEARCH("|"&amp;N85&amp;"|",'5_ACOMPANHAMENTO'!$AC$3:$AC$4922)))+((O85&lt;&gt;"")*ISNUMBER(SEARCH("|"&amp;O85&amp;"|",'5_ACOMPANHAMENTO'!$AC$3:$AC$4922)))+((P85&lt;&gt;"")*ISNUMBER(SEARCH("|"&amp;P85&amp;"|",'5_ACOMPANHAMENTO'!$AC$3:$AC$4922)))+((Q85&lt;&gt;"")*ISNUMBER(SEARCH("|"&amp;Q85&amp;"|",'5_ACOMPANHAMENTO'!$AC$3:$AC$4922)))+((R85&lt;&gt;"")*ISNUMBER(SEARCH("|"&amp;R85&amp;"|",'5_ACOMPANHAMENTO'!$AC$3:$AC$4922)))+((S85&lt;&gt;"")*ISNUMBER(SEARCH("|"&amp;S85&amp;"|",'5_ACOMPANHAMENTO'!$AC$3:$AC$4922)))+((T85&lt;&gt;"")*ISNUMBER(SEARCH("|"&amp;T85&amp;"|",'5_ACOMPANHAMENTO'!$AC$3:$AC$4922)))+((U85&lt;&gt;"")*ISNUMBER(SEARCH("|"&amp;U85&amp;"|",'5_ACOMPANHAMENTO'!$AC$3:$AC$4922)))+((V85&lt;&gt;"")*ISNUMBER(SEARCH("|"&amp;V85&amp;"|",'5_ACOMPANHAMENTO'!$AC$3:$AC$4922)))+((W85&lt;&gt;"")*ISNUMBER(SEARCH("|"&amp;W85&amp;"|",'5_ACOMPANHAMENTO'!$AC$3:$AC$4922)))+((X85&lt;&gt;"")*ISNUMBER(SEARCH("|"&amp;X85&amp;"|",'5_ACOMPANHAMENTO'!$AC$3:$AC$4922)))+((Y85&lt;&gt;"")*ISNUMBER(SEARCH("|"&amp;Y85&amp;"|",'5_ACOMPANHAMENTO'!$AC$3:$AC$4922)))+((Z85&lt;&gt;"")*ISNUMBER(SEARCH("|"&amp;Z85&amp;"|",'5_ACOMPANHAMENTO'!$AC$3:$AC$4922)))+((AA85&lt;&gt;"")*ISNUMBER(SEARCH("|"&amp;AA85&amp;"|",'5_ACOMPANHAMENTO'!$AC$3:$AC$4922)))+((AB85&lt;&gt;"")*ISNUMBER(SEARCH("|"&amp;AB85&amp;"|",'5_ACOMPANHAMENTO'!$AC$3:$AC$4922))))&gt;0)),'5_ACOMPANHAMENTO'!$O$3:$O$4922),0))</f>
        <v>1720</v>
      </c>
      <c r="G85" s="7">
        <f t="shared" si="24"/>
        <v>0</v>
      </c>
      <c r="H85" t="str">
        <f t="shared" si="25"/>
        <v>10163, 10147|FURADEIRA 21</v>
      </c>
      <c r="I85" s="1" t="str">
        <f t="shared" si="26"/>
        <v>10163</v>
      </c>
      <c r="J85" s="1" t="str">
        <f t="shared" si="27"/>
        <v>10147</v>
      </c>
      <c r="K85" s="1" t="str">
        <f t="shared" si="28"/>
        <v/>
      </c>
      <c r="L85" s="1" t="str">
        <f t="shared" si="29"/>
        <v/>
      </c>
      <c r="M85" s="1" t="str">
        <f t="shared" si="30"/>
        <v/>
      </c>
      <c r="N85" s="1" t="str">
        <f t="shared" si="31"/>
        <v/>
      </c>
      <c r="O85" s="1" t="str">
        <f t="shared" si="32"/>
        <v/>
      </c>
      <c r="P85" s="1" t="str">
        <f t="shared" si="33"/>
        <v/>
      </c>
      <c r="Q85" s="1" t="str">
        <f t="shared" si="34"/>
        <v/>
      </c>
      <c r="R85" s="1" t="str">
        <f t="shared" si="35"/>
        <v/>
      </c>
      <c r="S85" s="1" t="str">
        <f t="shared" si="36"/>
        <v/>
      </c>
      <c r="T85" s="1" t="str">
        <f t="shared" si="37"/>
        <v/>
      </c>
      <c r="U85" s="1" t="str">
        <f t="shared" si="38"/>
        <v/>
      </c>
      <c r="V85" s="1" t="str">
        <f t="shared" si="39"/>
        <v/>
      </c>
      <c r="W85" s="1" t="str">
        <f t="shared" si="40"/>
        <v/>
      </c>
      <c r="X85" s="1" t="str">
        <f t="shared" si="41"/>
        <v/>
      </c>
      <c r="Y85" s="1" t="str">
        <f t="shared" si="42"/>
        <v/>
      </c>
      <c r="Z85" s="1" t="str">
        <f t="shared" si="43"/>
        <v/>
      </c>
      <c r="AA85" s="1" t="str">
        <f t="shared" si="44"/>
        <v/>
      </c>
      <c r="AB85" s="1" t="str">
        <f t="shared" si="45"/>
        <v/>
      </c>
    </row>
    <row r="86" spans="1:28" ht="14.25" hidden="1" customHeight="1" x14ac:dyDescent="0.35">
      <c r="A86" s="4">
        <f>IF(OR($B86="",$C86=""),"",IFERROR(INDEX('5_ACOMPANHAMENTO'!$A$3:$A$4922,MATCH(1,INDEX(('5_ACOMPANHAMENTO'!$AD$3:$AD$4922=TRIM($C86&amp;""))*('5_ACOMPANHAMENTO'!$AC$3:$AC$4922&lt;&gt;"")*((((I86&lt;&gt;"")*ISNUMBER(SEARCH("|"&amp;I86&amp;"|",'5_ACOMPANHAMENTO'!$AC$3:$AC$4922)))+((J86&lt;&gt;"")*ISNUMBER(SEARCH("|"&amp;J86&amp;"|",'5_ACOMPANHAMENTO'!$AC$3:$AC$4922)))+((K86&lt;&gt;"")*ISNUMBER(SEARCH("|"&amp;K86&amp;"|",'5_ACOMPANHAMENTO'!$AC$3:$AC$4922)))+((L86&lt;&gt;"")*ISNUMBER(SEARCH("|"&amp;L86&amp;"|",'5_ACOMPANHAMENTO'!$AC$3:$AC$4922)))+((M86&lt;&gt;"")*ISNUMBER(SEARCH("|"&amp;M86&amp;"|",'5_ACOMPANHAMENTO'!$AC$3:$AC$4922)))+((N86&lt;&gt;"")*ISNUMBER(SEARCH("|"&amp;N86&amp;"|",'5_ACOMPANHAMENTO'!$AC$3:$AC$4922)))+((O86&lt;&gt;"")*ISNUMBER(SEARCH("|"&amp;O86&amp;"|",'5_ACOMPANHAMENTO'!$AC$3:$AC$4922)))+((P86&lt;&gt;"")*ISNUMBER(SEARCH("|"&amp;P86&amp;"|",'5_ACOMPANHAMENTO'!$AC$3:$AC$4922)))+((Q86&lt;&gt;"")*ISNUMBER(SEARCH("|"&amp;Q86&amp;"|",'5_ACOMPANHAMENTO'!$AC$3:$AC$4922)))+((R86&lt;&gt;"")*ISNUMBER(SEARCH("|"&amp;R86&amp;"|",'5_ACOMPANHAMENTO'!$AC$3:$AC$4922)))+((S86&lt;&gt;"")*ISNUMBER(SEARCH("|"&amp;S86&amp;"|",'5_ACOMPANHAMENTO'!$AC$3:$AC$4922)))+((T86&lt;&gt;"")*ISNUMBER(SEARCH("|"&amp;T86&amp;"|",'5_ACOMPANHAMENTO'!$AC$3:$AC$4922)))+((U86&lt;&gt;"")*ISNUMBER(SEARCH("|"&amp;U86&amp;"|",'5_ACOMPANHAMENTO'!$AC$3:$AC$4922)))+((V86&lt;&gt;"")*ISNUMBER(SEARCH("|"&amp;V86&amp;"|",'5_ACOMPANHAMENTO'!$AC$3:$AC$4922)))+((W86&lt;&gt;"")*ISNUMBER(SEARCH("|"&amp;W86&amp;"|",'5_ACOMPANHAMENTO'!$AC$3:$AC$4922)))+((X86&lt;&gt;"")*ISNUMBER(SEARCH("|"&amp;X86&amp;"|",'5_ACOMPANHAMENTO'!$AC$3:$AC$4922)))+((Y86&lt;&gt;"")*ISNUMBER(SEARCH("|"&amp;Y86&amp;"|",'5_ACOMPANHAMENTO'!$AC$3:$AC$4922)))+((Z86&lt;&gt;"")*ISNUMBER(SEARCH("|"&amp;Z86&amp;"|",'5_ACOMPANHAMENTO'!$AC$3:$AC$4922)))+((AA86&lt;&gt;"")*ISNUMBER(SEARCH("|"&amp;AA86&amp;"|",'5_ACOMPANHAMENTO'!$AC$3:$AC$4922)))+((AB86&lt;&gt;"")*ISNUMBER(SEARCH("|"&amp;AB86&amp;"|",'5_ACOMPANHAMENTO'!$AC$3:$AC$4922))))&gt;0),0),0)),""))</f>
        <v>46198</v>
      </c>
      <c r="B86" s="4" t="s">
        <v>3069</v>
      </c>
      <c r="C86" s="2" t="s">
        <v>57</v>
      </c>
      <c r="D86" s="4">
        <f>IF(OR($B86="",$C86=""),"",IFERROR(SUMPRODUCT(--(('5_ACOMPANHAMENTO'!$AD$3:$AD$4922=TRIM($C86&amp;""))*('5_ACOMPANHAMENTO'!$AC$3:$AC$4922&lt;&gt;"")*((((I86&lt;&gt;"")*ISNUMBER(SEARCH("|"&amp;I86&amp;"|",'5_ACOMPANHAMENTO'!$AC$3:$AC$4922)))+((J86&lt;&gt;"")*ISNUMBER(SEARCH("|"&amp;J86&amp;"|",'5_ACOMPANHAMENTO'!$AC$3:$AC$4922)))+((K86&lt;&gt;"")*ISNUMBER(SEARCH("|"&amp;K86&amp;"|",'5_ACOMPANHAMENTO'!$AC$3:$AC$4922)))+((L86&lt;&gt;"")*ISNUMBER(SEARCH("|"&amp;L86&amp;"|",'5_ACOMPANHAMENTO'!$AC$3:$AC$4922)))+((M86&lt;&gt;"")*ISNUMBER(SEARCH("|"&amp;M86&amp;"|",'5_ACOMPANHAMENTO'!$AC$3:$AC$4922)))+((N86&lt;&gt;"")*ISNUMBER(SEARCH("|"&amp;N86&amp;"|",'5_ACOMPANHAMENTO'!$AC$3:$AC$4922)))+((O86&lt;&gt;"")*ISNUMBER(SEARCH("|"&amp;O86&amp;"|",'5_ACOMPANHAMENTO'!$AC$3:$AC$4922)))+((P86&lt;&gt;"")*ISNUMBER(SEARCH("|"&amp;P86&amp;"|",'5_ACOMPANHAMENTO'!$AC$3:$AC$4922)))+((Q86&lt;&gt;"")*ISNUMBER(SEARCH("|"&amp;Q86&amp;"|",'5_ACOMPANHAMENTO'!$AC$3:$AC$4922)))+((R86&lt;&gt;"")*ISNUMBER(SEARCH("|"&amp;R86&amp;"|",'5_ACOMPANHAMENTO'!$AC$3:$AC$4922)))+((S86&lt;&gt;"")*ISNUMBER(SEARCH("|"&amp;S86&amp;"|",'5_ACOMPANHAMENTO'!$AC$3:$AC$4922)))+((T86&lt;&gt;"")*ISNUMBER(SEARCH("|"&amp;T86&amp;"|",'5_ACOMPANHAMENTO'!$AC$3:$AC$4922)))+((U86&lt;&gt;"")*ISNUMBER(SEARCH("|"&amp;U86&amp;"|",'5_ACOMPANHAMENTO'!$AC$3:$AC$4922)))+((V86&lt;&gt;"")*ISNUMBER(SEARCH("|"&amp;V86&amp;"|",'5_ACOMPANHAMENTO'!$AC$3:$AC$4922)))+((W86&lt;&gt;"")*ISNUMBER(SEARCH("|"&amp;W86&amp;"|",'5_ACOMPANHAMENTO'!$AC$3:$AC$4922)))+((X86&lt;&gt;"")*ISNUMBER(SEARCH("|"&amp;X86&amp;"|",'5_ACOMPANHAMENTO'!$AC$3:$AC$4922)))+((Y86&lt;&gt;"")*ISNUMBER(SEARCH("|"&amp;Y86&amp;"|",'5_ACOMPANHAMENTO'!$AC$3:$AC$4922)))+((Z86&lt;&gt;"")*ISNUMBER(SEARCH("|"&amp;Z86&amp;"|",'5_ACOMPANHAMENTO'!$AC$3:$AC$4922)))+((AA86&lt;&gt;"")*ISNUMBER(SEARCH("|"&amp;AA86&amp;"|",'5_ACOMPANHAMENTO'!$AC$3:$AC$4922)))+((AB86&lt;&gt;"")*ISNUMBER(SEARCH("|"&amp;AB86&amp;"|",'5_ACOMPANHAMENTO'!$AC$3:$AC$4922))))&gt;0)),'5_ACOMPANHAMENTO'!$J$3:$J$4922),0))</f>
        <v>100</v>
      </c>
      <c r="E86" s="4" t="str">
        <f t="shared" ca="1" si="23"/>
        <v>FINALIZADO</v>
      </c>
      <c r="F86" s="7">
        <f>IF(OR($B86="",$C86=""),"",IFERROR(SUMPRODUCT(--(('5_ACOMPANHAMENTO'!$AD$3:$AD$4922=TRIM($C86&amp;""))*('5_ACOMPANHAMENTO'!$AC$3:$AC$4922&lt;&gt;"")*((((I86&lt;&gt;"")*ISNUMBER(SEARCH("|"&amp;I86&amp;"|",'5_ACOMPANHAMENTO'!$AC$3:$AC$4922)))+((J86&lt;&gt;"")*ISNUMBER(SEARCH("|"&amp;J86&amp;"|",'5_ACOMPANHAMENTO'!$AC$3:$AC$4922)))+((K86&lt;&gt;"")*ISNUMBER(SEARCH("|"&amp;K86&amp;"|",'5_ACOMPANHAMENTO'!$AC$3:$AC$4922)))+((L86&lt;&gt;"")*ISNUMBER(SEARCH("|"&amp;L86&amp;"|",'5_ACOMPANHAMENTO'!$AC$3:$AC$4922)))+((M86&lt;&gt;"")*ISNUMBER(SEARCH("|"&amp;M86&amp;"|",'5_ACOMPANHAMENTO'!$AC$3:$AC$4922)))+((N86&lt;&gt;"")*ISNUMBER(SEARCH("|"&amp;N86&amp;"|",'5_ACOMPANHAMENTO'!$AC$3:$AC$4922)))+((O86&lt;&gt;"")*ISNUMBER(SEARCH("|"&amp;O86&amp;"|",'5_ACOMPANHAMENTO'!$AC$3:$AC$4922)))+((P86&lt;&gt;"")*ISNUMBER(SEARCH("|"&amp;P86&amp;"|",'5_ACOMPANHAMENTO'!$AC$3:$AC$4922)))+((Q86&lt;&gt;"")*ISNUMBER(SEARCH("|"&amp;Q86&amp;"|",'5_ACOMPANHAMENTO'!$AC$3:$AC$4922)))+((R86&lt;&gt;"")*ISNUMBER(SEARCH("|"&amp;R86&amp;"|",'5_ACOMPANHAMENTO'!$AC$3:$AC$4922)))+((S86&lt;&gt;"")*ISNUMBER(SEARCH("|"&amp;S86&amp;"|",'5_ACOMPANHAMENTO'!$AC$3:$AC$4922)))+((T86&lt;&gt;"")*ISNUMBER(SEARCH("|"&amp;T86&amp;"|",'5_ACOMPANHAMENTO'!$AC$3:$AC$4922)))+((U86&lt;&gt;"")*ISNUMBER(SEARCH("|"&amp;U86&amp;"|",'5_ACOMPANHAMENTO'!$AC$3:$AC$4922)))+((V86&lt;&gt;"")*ISNUMBER(SEARCH("|"&amp;V86&amp;"|",'5_ACOMPANHAMENTO'!$AC$3:$AC$4922)))+((W86&lt;&gt;"")*ISNUMBER(SEARCH("|"&amp;W86&amp;"|",'5_ACOMPANHAMENTO'!$AC$3:$AC$4922)))+((X86&lt;&gt;"")*ISNUMBER(SEARCH("|"&amp;X86&amp;"|",'5_ACOMPANHAMENTO'!$AC$3:$AC$4922)))+((Y86&lt;&gt;"")*ISNUMBER(SEARCH("|"&amp;Y86&amp;"|",'5_ACOMPANHAMENTO'!$AC$3:$AC$4922)))+((Z86&lt;&gt;"")*ISNUMBER(SEARCH("|"&amp;Z86&amp;"|",'5_ACOMPANHAMENTO'!$AC$3:$AC$4922)))+((AA86&lt;&gt;"")*ISNUMBER(SEARCH("|"&amp;AA86&amp;"|",'5_ACOMPANHAMENTO'!$AC$3:$AC$4922)))+((AB86&lt;&gt;"")*ISNUMBER(SEARCH("|"&amp;AB86&amp;"|",'5_ACOMPANHAMENTO'!$AC$3:$AC$4922))))&gt;0)),'5_ACOMPANHAMENTO'!$O$3:$O$4922),0))</f>
        <v>100</v>
      </c>
      <c r="G86" s="7">
        <f t="shared" si="24"/>
        <v>0</v>
      </c>
      <c r="H86" t="str">
        <f t="shared" si="25"/>
        <v>10163, 10147|FURADEIRA 22</v>
      </c>
      <c r="I86" s="1" t="str">
        <f t="shared" si="26"/>
        <v>10163</v>
      </c>
      <c r="J86" s="1" t="str">
        <f t="shared" si="27"/>
        <v>10147</v>
      </c>
      <c r="K86" s="1" t="str">
        <f t="shared" si="28"/>
        <v/>
      </c>
      <c r="L86" s="1" t="str">
        <f t="shared" si="29"/>
        <v/>
      </c>
      <c r="M86" s="1" t="str">
        <f t="shared" si="30"/>
        <v/>
      </c>
      <c r="N86" s="1" t="str">
        <f t="shared" si="31"/>
        <v/>
      </c>
      <c r="O86" s="1" t="str">
        <f t="shared" si="32"/>
        <v/>
      </c>
      <c r="P86" s="1" t="str">
        <f t="shared" si="33"/>
        <v/>
      </c>
      <c r="Q86" s="1" t="str">
        <f t="shared" si="34"/>
        <v/>
      </c>
      <c r="R86" s="1" t="str">
        <f t="shared" si="35"/>
        <v/>
      </c>
      <c r="S86" s="1" t="str">
        <f t="shared" si="36"/>
        <v/>
      </c>
      <c r="T86" s="1" t="str">
        <f t="shared" si="37"/>
        <v/>
      </c>
      <c r="U86" s="1" t="str">
        <f t="shared" si="38"/>
        <v/>
      </c>
      <c r="V86" s="1" t="str">
        <f t="shared" si="39"/>
        <v/>
      </c>
      <c r="W86" s="1" t="str">
        <f t="shared" si="40"/>
        <v/>
      </c>
      <c r="X86" s="1" t="str">
        <f t="shared" si="41"/>
        <v/>
      </c>
      <c r="Y86" s="1" t="str">
        <f t="shared" si="42"/>
        <v/>
      </c>
      <c r="Z86" s="1" t="str">
        <f t="shared" si="43"/>
        <v/>
      </c>
      <c r="AA86" s="1" t="str">
        <f t="shared" si="44"/>
        <v/>
      </c>
      <c r="AB86" s="1" t="str">
        <f t="shared" si="45"/>
        <v/>
      </c>
    </row>
    <row r="87" spans="1:28" ht="14.25" hidden="1" customHeight="1" x14ac:dyDescent="0.35">
      <c r="A87" s="4">
        <f>IF(OR($B87="",$C87=""),"",IFERROR(INDEX('5_ACOMPANHAMENTO'!$A$3:$A$4922,MATCH(1,INDEX(('5_ACOMPANHAMENTO'!$AD$3:$AD$4922=TRIM($C87&amp;""))*('5_ACOMPANHAMENTO'!$AC$3:$AC$4922&lt;&gt;"")*((((I87&lt;&gt;"")*ISNUMBER(SEARCH("|"&amp;I87&amp;"|",'5_ACOMPANHAMENTO'!$AC$3:$AC$4922)))+((J87&lt;&gt;"")*ISNUMBER(SEARCH("|"&amp;J87&amp;"|",'5_ACOMPANHAMENTO'!$AC$3:$AC$4922)))+((K87&lt;&gt;"")*ISNUMBER(SEARCH("|"&amp;K87&amp;"|",'5_ACOMPANHAMENTO'!$AC$3:$AC$4922)))+((L87&lt;&gt;"")*ISNUMBER(SEARCH("|"&amp;L87&amp;"|",'5_ACOMPANHAMENTO'!$AC$3:$AC$4922)))+((M87&lt;&gt;"")*ISNUMBER(SEARCH("|"&amp;M87&amp;"|",'5_ACOMPANHAMENTO'!$AC$3:$AC$4922)))+((N87&lt;&gt;"")*ISNUMBER(SEARCH("|"&amp;N87&amp;"|",'5_ACOMPANHAMENTO'!$AC$3:$AC$4922)))+((O87&lt;&gt;"")*ISNUMBER(SEARCH("|"&amp;O87&amp;"|",'5_ACOMPANHAMENTO'!$AC$3:$AC$4922)))+((P87&lt;&gt;"")*ISNUMBER(SEARCH("|"&amp;P87&amp;"|",'5_ACOMPANHAMENTO'!$AC$3:$AC$4922)))+((Q87&lt;&gt;"")*ISNUMBER(SEARCH("|"&amp;Q87&amp;"|",'5_ACOMPANHAMENTO'!$AC$3:$AC$4922)))+((R87&lt;&gt;"")*ISNUMBER(SEARCH("|"&amp;R87&amp;"|",'5_ACOMPANHAMENTO'!$AC$3:$AC$4922)))+((S87&lt;&gt;"")*ISNUMBER(SEARCH("|"&amp;S87&amp;"|",'5_ACOMPANHAMENTO'!$AC$3:$AC$4922)))+((T87&lt;&gt;"")*ISNUMBER(SEARCH("|"&amp;T87&amp;"|",'5_ACOMPANHAMENTO'!$AC$3:$AC$4922)))+((U87&lt;&gt;"")*ISNUMBER(SEARCH("|"&amp;U87&amp;"|",'5_ACOMPANHAMENTO'!$AC$3:$AC$4922)))+((V87&lt;&gt;"")*ISNUMBER(SEARCH("|"&amp;V87&amp;"|",'5_ACOMPANHAMENTO'!$AC$3:$AC$4922)))+((W87&lt;&gt;"")*ISNUMBER(SEARCH("|"&amp;W87&amp;"|",'5_ACOMPANHAMENTO'!$AC$3:$AC$4922)))+((X87&lt;&gt;"")*ISNUMBER(SEARCH("|"&amp;X87&amp;"|",'5_ACOMPANHAMENTO'!$AC$3:$AC$4922)))+((Y87&lt;&gt;"")*ISNUMBER(SEARCH("|"&amp;Y87&amp;"|",'5_ACOMPANHAMENTO'!$AC$3:$AC$4922)))+((Z87&lt;&gt;"")*ISNUMBER(SEARCH("|"&amp;Z87&amp;"|",'5_ACOMPANHAMENTO'!$AC$3:$AC$4922)))+((AA87&lt;&gt;"")*ISNUMBER(SEARCH("|"&amp;AA87&amp;"|",'5_ACOMPANHAMENTO'!$AC$3:$AC$4922)))+((AB87&lt;&gt;"")*ISNUMBER(SEARCH("|"&amp;AB87&amp;"|",'5_ACOMPANHAMENTO'!$AC$3:$AC$4922))))&gt;0),0),0)),""))</f>
        <v>46198</v>
      </c>
      <c r="B87" s="4" t="s">
        <v>3069</v>
      </c>
      <c r="C87" s="2" t="s">
        <v>59</v>
      </c>
      <c r="D87" s="4">
        <f>IF(OR($B87="",$C87=""),"",IFERROR(SUMPRODUCT(--(('5_ACOMPANHAMENTO'!$AD$3:$AD$4922=TRIM($C87&amp;""))*('5_ACOMPANHAMENTO'!$AC$3:$AC$4922&lt;&gt;"")*((((I87&lt;&gt;"")*ISNUMBER(SEARCH("|"&amp;I87&amp;"|",'5_ACOMPANHAMENTO'!$AC$3:$AC$4922)))+((J87&lt;&gt;"")*ISNUMBER(SEARCH("|"&amp;J87&amp;"|",'5_ACOMPANHAMENTO'!$AC$3:$AC$4922)))+((K87&lt;&gt;"")*ISNUMBER(SEARCH("|"&amp;K87&amp;"|",'5_ACOMPANHAMENTO'!$AC$3:$AC$4922)))+((L87&lt;&gt;"")*ISNUMBER(SEARCH("|"&amp;L87&amp;"|",'5_ACOMPANHAMENTO'!$AC$3:$AC$4922)))+((M87&lt;&gt;"")*ISNUMBER(SEARCH("|"&amp;M87&amp;"|",'5_ACOMPANHAMENTO'!$AC$3:$AC$4922)))+((N87&lt;&gt;"")*ISNUMBER(SEARCH("|"&amp;N87&amp;"|",'5_ACOMPANHAMENTO'!$AC$3:$AC$4922)))+((O87&lt;&gt;"")*ISNUMBER(SEARCH("|"&amp;O87&amp;"|",'5_ACOMPANHAMENTO'!$AC$3:$AC$4922)))+((P87&lt;&gt;"")*ISNUMBER(SEARCH("|"&amp;P87&amp;"|",'5_ACOMPANHAMENTO'!$AC$3:$AC$4922)))+((Q87&lt;&gt;"")*ISNUMBER(SEARCH("|"&amp;Q87&amp;"|",'5_ACOMPANHAMENTO'!$AC$3:$AC$4922)))+((R87&lt;&gt;"")*ISNUMBER(SEARCH("|"&amp;R87&amp;"|",'5_ACOMPANHAMENTO'!$AC$3:$AC$4922)))+((S87&lt;&gt;"")*ISNUMBER(SEARCH("|"&amp;S87&amp;"|",'5_ACOMPANHAMENTO'!$AC$3:$AC$4922)))+((T87&lt;&gt;"")*ISNUMBER(SEARCH("|"&amp;T87&amp;"|",'5_ACOMPANHAMENTO'!$AC$3:$AC$4922)))+((U87&lt;&gt;"")*ISNUMBER(SEARCH("|"&amp;U87&amp;"|",'5_ACOMPANHAMENTO'!$AC$3:$AC$4922)))+((V87&lt;&gt;"")*ISNUMBER(SEARCH("|"&amp;V87&amp;"|",'5_ACOMPANHAMENTO'!$AC$3:$AC$4922)))+((W87&lt;&gt;"")*ISNUMBER(SEARCH("|"&amp;W87&amp;"|",'5_ACOMPANHAMENTO'!$AC$3:$AC$4922)))+((X87&lt;&gt;"")*ISNUMBER(SEARCH("|"&amp;X87&amp;"|",'5_ACOMPANHAMENTO'!$AC$3:$AC$4922)))+((Y87&lt;&gt;"")*ISNUMBER(SEARCH("|"&amp;Y87&amp;"|",'5_ACOMPANHAMENTO'!$AC$3:$AC$4922)))+((Z87&lt;&gt;"")*ISNUMBER(SEARCH("|"&amp;Z87&amp;"|",'5_ACOMPANHAMENTO'!$AC$3:$AC$4922)))+((AA87&lt;&gt;"")*ISNUMBER(SEARCH("|"&amp;AA87&amp;"|",'5_ACOMPANHAMENTO'!$AC$3:$AC$4922)))+((AB87&lt;&gt;"")*ISNUMBER(SEARCH("|"&amp;AB87&amp;"|",'5_ACOMPANHAMENTO'!$AC$3:$AC$4922))))&gt;0)),'5_ACOMPANHAMENTO'!$J$3:$J$4922),0))</f>
        <v>1900</v>
      </c>
      <c r="E87" s="4" t="str">
        <f t="shared" ca="1" si="23"/>
        <v>FINALIZADO</v>
      </c>
      <c r="F87" s="7">
        <f>IF(OR($B87="",$C87=""),"",IFERROR(SUMPRODUCT(--(('5_ACOMPANHAMENTO'!$AD$3:$AD$4922=TRIM($C87&amp;""))*('5_ACOMPANHAMENTO'!$AC$3:$AC$4922&lt;&gt;"")*((((I87&lt;&gt;"")*ISNUMBER(SEARCH("|"&amp;I87&amp;"|",'5_ACOMPANHAMENTO'!$AC$3:$AC$4922)))+((J87&lt;&gt;"")*ISNUMBER(SEARCH("|"&amp;J87&amp;"|",'5_ACOMPANHAMENTO'!$AC$3:$AC$4922)))+((K87&lt;&gt;"")*ISNUMBER(SEARCH("|"&amp;K87&amp;"|",'5_ACOMPANHAMENTO'!$AC$3:$AC$4922)))+((L87&lt;&gt;"")*ISNUMBER(SEARCH("|"&amp;L87&amp;"|",'5_ACOMPANHAMENTO'!$AC$3:$AC$4922)))+((M87&lt;&gt;"")*ISNUMBER(SEARCH("|"&amp;M87&amp;"|",'5_ACOMPANHAMENTO'!$AC$3:$AC$4922)))+((N87&lt;&gt;"")*ISNUMBER(SEARCH("|"&amp;N87&amp;"|",'5_ACOMPANHAMENTO'!$AC$3:$AC$4922)))+((O87&lt;&gt;"")*ISNUMBER(SEARCH("|"&amp;O87&amp;"|",'5_ACOMPANHAMENTO'!$AC$3:$AC$4922)))+((P87&lt;&gt;"")*ISNUMBER(SEARCH("|"&amp;P87&amp;"|",'5_ACOMPANHAMENTO'!$AC$3:$AC$4922)))+((Q87&lt;&gt;"")*ISNUMBER(SEARCH("|"&amp;Q87&amp;"|",'5_ACOMPANHAMENTO'!$AC$3:$AC$4922)))+((R87&lt;&gt;"")*ISNUMBER(SEARCH("|"&amp;R87&amp;"|",'5_ACOMPANHAMENTO'!$AC$3:$AC$4922)))+((S87&lt;&gt;"")*ISNUMBER(SEARCH("|"&amp;S87&amp;"|",'5_ACOMPANHAMENTO'!$AC$3:$AC$4922)))+((T87&lt;&gt;"")*ISNUMBER(SEARCH("|"&amp;T87&amp;"|",'5_ACOMPANHAMENTO'!$AC$3:$AC$4922)))+((U87&lt;&gt;"")*ISNUMBER(SEARCH("|"&amp;U87&amp;"|",'5_ACOMPANHAMENTO'!$AC$3:$AC$4922)))+((V87&lt;&gt;"")*ISNUMBER(SEARCH("|"&amp;V87&amp;"|",'5_ACOMPANHAMENTO'!$AC$3:$AC$4922)))+((W87&lt;&gt;"")*ISNUMBER(SEARCH("|"&amp;W87&amp;"|",'5_ACOMPANHAMENTO'!$AC$3:$AC$4922)))+((X87&lt;&gt;"")*ISNUMBER(SEARCH("|"&amp;X87&amp;"|",'5_ACOMPANHAMENTO'!$AC$3:$AC$4922)))+((Y87&lt;&gt;"")*ISNUMBER(SEARCH("|"&amp;Y87&amp;"|",'5_ACOMPANHAMENTO'!$AC$3:$AC$4922)))+((Z87&lt;&gt;"")*ISNUMBER(SEARCH("|"&amp;Z87&amp;"|",'5_ACOMPANHAMENTO'!$AC$3:$AC$4922)))+((AA87&lt;&gt;"")*ISNUMBER(SEARCH("|"&amp;AA87&amp;"|",'5_ACOMPANHAMENTO'!$AC$3:$AC$4922)))+((AB87&lt;&gt;"")*ISNUMBER(SEARCH("|"&amp;AB87&amp;"|",'5_ACOMPANHAMENTO'!$AC$3:$AC$4922))))&gt;0)),'5_ACOMPANHAMENTO'!$O$3:$O$4922),0))</f>
        <v>1900</v>
      </c>
      <c r="G87" s="7">
        <f t="shared" si="24"/>
        <v>0</v>
      </c>
      <c r="H87" t="str">
        <f t="shared" si="25"/>
        <v>10163, 10147|FURADEIRA 65</v>
      </c>
      <c r="I87" s="1" t="str">
        <f t="shared" si="26"/>
        <v>10163</v>
      </c>
      <c r="J87" s="1" t="str">
        <f t="shared" si="27"/>
        <v>10147</v>
      </c>
      <c r="K87" s="1" t="str">
        <f t="shared" si="28"/>
        <v/>
      </c>
      <c r="L87" s="1" t="str">
        <f t="shared" si="29"/>
        <v/>
      </c>
      <c r="M87" s="1" t="str">
        <f t="shared" si="30"/>
        <v/>
      </c>
      <c r="N87" s="1" t="str">
        <f t="shared" si="31"/>
        <v/>
      </c>
      <c r="O87" s="1" t="str">
        <f t="shared" si="32"/>
        <v/>
      </c>
      <c r="P87" s="1" t="str">
        <f t="shared" si="33"/>
        <v/>
      </c>
      <c r="Q87" s="1" t="str">
        <f t="shared" si="34"/>
        <v/>
      </c>
      <c r="R87" s="1" t="str">
        <f t="shared" si="35"/>
        <v/>
      </c>
      <c r="S87" s="1" t="str">
        <f t="shared" si="36"/>
        <v/>
      </c>
      <c r="T87" s="1" t="str">
        <f t="shared" si="37"/>
        <v/>
      </c>
      <c r="U87" s="1" t="str">
        <f t="shared" si="38"/>
        <v/>
      </c>
      <c r="V87" s="1" t="str">
        <f t="shared" si="39"/>
        <v/>
      </c>
      <c r="W87" s="1" t="str">
        <f t="shared" si="40"/>
        <v/>
      </c>
      <c r="X87" s="1" t="str">
        <f t="shared" si="41"/>
        <v/>
      </c>
      <c r="Y87" s="1" t="str">
        <f t="shared" si="42"/>
        <v/>
      </c>
      <c r="Z87" s="1" t="str">
        <f t="shared" si="43"/>
        <v/>
      </c>
      <c r="AA87" s="1" t="str">
        <f t="shared" si="44"/>
        <v/>
      </c>
      <c r="AB87" s="1" t="str">
        <f t="shared" si="45"/>
        <v/>
      </c>
    </row>
    <row r="88" spans="1:28" ht="14.25" hidden="1" customHeight="1" x14ac:dyDescent="0.35">
      <c r="A88" s="4">
        <f>IF(OR($B88="",$C88=""),"",IFERROR(INDEX('5_ACOMPANHAMENTO'!$A$3:$A$4922,MATCH(1,INDEX(('5_ACOMPANHAMENTO'!$AD$3:$AD$4922=TRIM($C88&amp;""))*('5_ACOMPANHAMENTO'!$AC$3:$AC$4922&lt;&gt;"")*((((I88&lt;&gt;"")*ISNUMBER(SEARCH("|"&amp;I88&amp;"|",'5_ACOMPANHAMENTO'!$AC$3:$AC$4922)))+((J88&lt;&gt;"")*ISNUMBER(SEARCH("|"&amp;J88&amp;"|",'5_ACOMPANHAMENTO'!$AC$3:$AC$4922)))+((K88&lt;&gt;"")*ISNUMBER(SEARCH("|"&amp;K88&amp;"|",'5_ACOMPANHAMENTO'!$AC$3:$AC$4922)))+((L88&lt;&gt;"")*ISNUMBER(SEARCH("|"&amp;L88&amp;"|",'5_ACOMPANHAMENTO'!$AC$3:$AC$4922)))+((M88&lt;&gt;"")*ISNUMBER(SEARCH("|"&amp;M88&amp;"|",'5_ACOMPANHAMENTO'!$AC$3:$AC$4922)))+((N88&lt;&gt;"")*ISNUMBER(SEARCH("|"&amp;N88&amp;"|",'5_ACOMPANHAMENTO'!$AC$3:$AC$4922)))+((O88&lt;&gt;"")*ISNUMBER(SEARCH("|"&amp;O88&amp;"|",'5_ACOMPANHAMENTO'!$AC$3:$AC$4922)))+((P88&lt;&gt;"")*ISNUMBER(SEARCH("|"&amp;P88&amp;"|",'5_ACOMPANHAMENTO'!$AC$3:$AC$4922)))+((Q88&lt;&gt;"")*ISNUMBER(SEARCH("|"&amp;Q88&amp;"|",'5_ACOMPANHAMENTO'!$AC$3:$AC$4922)))+((R88&lt;&gt;"")*ISNUMBER(SEARCH("|"&amp;R88&amp;"|",'5_ACOMPANHAMENTO'!$AC$3:$AC$4922)))+((S88&lt;&gt;"")*ISNUMBER(SEARCH("|"&amp;S88&amp;"|",'5_ACOMPANHAMENTO'!$AC$3:$AC$4922)))+((T88&lt;&gt;"")*ISNUMBER(SEARCH("|"&amp;T88&amp;"|",'5_ACOMPANHAMENTO'!$AC$3:$AC$4922)))+((U88&lt;&gt;"")*ISNUMBER(SEARCH("|"&amp;U88&amp;"|",'5_ACOMPANHAMENTO'!$AC$3:$AC$4922)))+((V88&lt;&gt;"")*ISNUMBER(SEARCH("|"&amp;V88&amp;"|",'5_ACOMPANHAMENTO'!$AC$3:$AC$4922)))+((W88&lt;&gt;"")*ISNUMBER(SEARCH("|"&amp;W88&amp;"|",'5_ACOMPANHAMENTO'!$AC$3:$AC$4922)))+((X88&lt;&gt;"")*ISNUMBER(SEARCH("|"&amp;X88&amp;"|",'5_ACOMPANHAMENTO'!$AC$3:$AC$4922)))+((Y88&lt;&gt;"")*ISNUMBER(SEARCH("|"&amp;Y88&amp;"|",'5_ACOMPANHAMENTO'!$AC$3:$AC$4922)))+((Z88&lt;&gt;"")*ISNUMBER(SEARCH("|"&amp;Z88&amp;"|",'5_ACOMPANHAMENTO'!$AC$3:$AC$4922)))+((AA88&lt;&gt;"")*ISNUMBER(SEARCH("|"&amp;AA88&amp;"|",'5_ACOMPANHAMENTO'!$AC$3:$AC$4922)))+((AB88&lt;&gt;"")*ISNUMBER(SEARCH("|"&amp;AB88&amp;"|",'5_ACOMPANHAMENTO'!$AC$3:$AC$4922))))&gt;0),0),0)),""))</f>
        <v>46199</v>
      </c>
      <c r="B88" s="4" t="s">
        <v>3069</v>
      </c>
      <c r="C88" s="2" t="s">
        <v>61</v>
      </c>
      <c r="D88" s="4">
        <f>IF(OR($B88="",$C88=""),"",IFERROR(SUMPRODUCT(--(('5_ACOMPANHAMENTO'!$AD$3:$AD$4922=TRIM($C88&amp;""))*('5_ACOMPANHAMENTO'!$AC$3:$AC$4922&lt;&gt;"")*((((I88&lt;&gt;"")*ISNUMBER(SEARCH("|"&amp;I88&amp;"|",'5_ACOMPANHAMENTO'!$AC$3:$AC$4922)))+((J88&lt;&gt;"")*ISNUMBER(SEARCH("|"&amp;J88&amp;"|",'5_ACOMPANHAMENTO'!$AC$3:$AC$4922)))+((K88&lt;&gt;"")*ISNUMBER(SEARCH("|"&amp;K88&amp;"|",'5_ACOMPANHAMENTO'!$AC$3:$AC$4922)))+((L88&lt;&gt;"")*ISNUMBER(SEARCH("|"&amp;L88&amp;"|",'5_ACOMPANHAMENTO'!$AC$3:$AC$4922)))+((M88&lt;&gt;"")*ISNUMBER(SEARCH("|"&amp;M88&amp;"|",'5_ACOMPANHAMENTO'!$AC$3:$AC$4922)))+((N88&lt;&gt;"")*ISNUMBER(SEARCH("|"&amp;N88&amp;"|",'5_ACOMPANHAMENTO'!$AC$3:$AC$4922)))+((O88&lt;&gt;"")*ISNUMBER(SEARCH("|"&amp;O88&amp;"|",'5_ACOMPANHAMENTO'!$AC$3:$AC$4922)))+((P88&lt;&gt;"")*ISNUMBER(SEARCH("|"&amp;P88&amp;"|",'5_ACOMPANHAMENTO'!$AC$3:$AC$4922)))+((Q88&lt;&gt;"")*ISNUMBER(SEARCH("|"&amp;Q88&amp;"|",'5_ACOMPANHAMENTO'!$AC$3:$AC$4922)))+((R88&lt;&gt;"")*ISNUMBER(SEARCH("|"&amp;R88&amp;"|",'5_ACOMPANHAMENTO'!$AC$3:$AC$4922)))+((S88&lt;&gt;"")*ISNUMBER(SEARCH("|"&amp;S88&amp;"|",'5_ACOMPANHAMENTO'!$AC$3:$AC$4922)))+((T88&lt;&gt;"")*ISNUMBER(SEARCH("|"&amp;T88&amp;"|",'5_ACOMPANHAMENTO'!$AC$3:$AC$4922)))+((U88&lt;&gt;"")*ISNUMBER(SEARCH("|"&amp;U88&amp;"|",'5_ACOMPANHAMENTO'!$AC$3:$AC$4922)))+((V88&lt;&gt;"")*ISNUMBER(SEARCH("|"&amp;V88&amp;"|",'5_ACOMPANHAMENTO'!$AC$3:$AC$4922)))+((W88&lt;&gt;"")*ISNUMBER(SEARCH("|"&amp;W88&amp;"|",'5_ACOMPANHAMENTO'!$AC$3:$AC$4922)))+((X88&lt;&gt;"")*ISNUMBER(SEARCH("|"&amp;X88&amp;"|",'5_ACOMPANHAMENTO'!$AC$3:$AC$4922)))+((Y88&lt;&gt;"")*ISNUMBER(SEARCH("|"&amp;Y88&amp;"|",'5_ACOMPANHAMENTO'!$AC$3:$AC$4922)))+((Z88&lt;&gt;"")*ISNUMBER(SEARCH("|"&amp;Z88&amp;"|",'5_ACOMPANHAMENTO'!$AC$3:$AC$4922)))+((AA88&lt;&gt;"")*ISNUMBER(SEARCH("|"&amp;AA88&amp;"|",'5_ACOMPANHAMENTO'!$AC$3:$AC$4922)))+((AB88&lt;&gt;"")*ISNUMBER(SEARCH("|"&amp;AB88&amp;"|",'5_ACOMPANHAMENTO'!$AC$3:$AC$4922))))&gt;0)),'5_ACOMPANHAMENTO'!$J$3:$J$4922),0))</f>
        <v>2690</v>
      </c>
      <c r="E88" s="4" t="str">
        <f t="shared" ca="1" si="23"/>
        <v>FINALIZADO</v>
      </c>
      <c r="F88" s="7">
        <f>IF(OR($B88="",$C88=""),"",IFERROR(SUMPRODUCT(--(('5_ACOMPANHAMENTO'!$AD$3:$AD$4922=TRIM($C88&amp;""))*('5_ACOMPANHAMENTO'!$AC$3:$AC$4922&lt;&gt;"")*((((I88&lt;&gt;"")*ISNUMBER(SEARCH("|"&amp;I88&amp;"|",'5_ACOMPANHAMENTO'!$AC$3:$AC$4922)))+((J88&lt;&gt;"")*ISNUMBER(SEARCH("|"&amp;J88&amp;"|",'5_ACOMPANHAMENTO'!$AC$3:$AC$4922)))+((K88&lt;&gt;"")*ISNUMBER(SEARCH("|"&amp;K88&amp;"|",'5_ACOMPANHAMENTO'!$AC$3:$AC$4922)))+((L88&lt;&gt;"")*ISNUMBER(SEARCH("|"&amp;L88&amp;"|",'5_ACOMPANHAMENTO'!$AC$3:$AC$4922)))+((M88&lt;&gt;"")*ISNUMBER(SEARCH("|"&amp;M88&amp;"|",'5_ACOMPANHAMENTO'!$AC$3:$AC$4922)))+((N88&lt;&gt;"")*ISNUMBER(SEARCH("|"&amp;N88&amp;"|",'5_ACOMPANHAMENTO'!$AC$3:$AC$4922)))+((O88&lt;&gt;"")*ISNUMBER(SEARCH("|"&amp;O88&amp;"|",'5_ACOMPANHAMENTO'!$AC$3:$AC$4922)))+((P88&lt;&gt;"")*ISNUMBER(SEARCH("|"&amp;P88&amp;"|",'5_ACOMPANHAMENTO'!$AC$3:$AC$4922)))+((Q88&lt;&gt;"")*ISNUMBER(SEARCH("|"&amp;Q88&amp;"|",'5_ACOMPANHAMENTO'!$AC$3:$AC$4922)))+((R88&lt;&gt;"")*ISNUMBER(SEARCH("|"&amp;R88&amp;"|",'5_ACOMPANHAMENTO'!$AC$3:$AC$4922)))+((S88&lt;&gt;"")*ISNUMBER(SEARCH("|"&amp;S88&amp;"|",'5_ACOMPANHAMENTO'!$AC$3:$AC$4922)))+((T88&lt;&gt;"")*ISNUMBER(SEARCH("|"&amp;T88&amp;"|",'5_ACOMPANHAMENTO'!$AC$3:$AC$4922)))+((U88&lt;&gt;"")*ISNUMBER(SEARCH("|"&amp;U88&amp;"|",'5_ACOMPANHAMENTO'!$AC$3:$AC$4922)))+((V88&lt;&gt;"")*ISNUMBER(SEARCH("|"&amp;V88&amp;"|",'5_ACOMPANHAMENTO'!$AC$3:$AC$4922)))+((W88&lt;&gt;"")*ISNUMBER(SEARCH("|"&amp;W88&amp;"|",'5_ACOMPANHAMENTO'!$AC$3:$AC$4922)))+((X88&lt;&gt;"")*ISNUMBER(SEARCH("|"&amp;X88&amp;"|",'5_ACOMPANHAMENTO'!$AC$3:$AC$4922)))+((Y88&lt;&gt;"")*ISNUMBER(SEARCH("|"&amp;Y88&amp;"|",'5_ACOMPANHAMENTO'!$AC$3:$AC$4922)))+((Z88&lt;&gt;"")*ISNUMBER(SEARCH("|"&amp;Z88&amp;"|",'5_ACOMPANHAMENTO'!$AC$3:$AC$4922)))+((AA88&lt;&gt;"")*ISNUMBER(SEARCH("|"&amp;AA88&amp;"|",'5_ACOMPANHAMENTO'!$AC$3:$AC$4922)))+((AB88&lt;&gt;"")*ISNUMBER(SEARCH("|"&amp;AB88&amp;"|",'5_ACOMPANHAMENTO'!$AC$3:$AC$4922))))&gt;0)),'5_ACOMPANHAMENTO'!$O$3:$O$4922),0))</f>
        <v>2690</v>
      </c>
      <c r="G88" s="7">
        <f t="shared" si="24"/>
        <v>0</v>
      </c>
      <c r="H88" t="str">
        <f t="shared" si="25"/>
        <v>10163, 10147|COLADEIRA 23</v>
      </c>
      <c r="I88" s="1" t="str">
        <f t="shared" si="26"/>
        <v>10163</v>
      </c>
      <c r="J88" s="1" t="str">
        <f t="shared" si="27"/>
        <v>10147</v>
      </c>
      <c r="K88" s="1" t="str">
        <f t="shared" si="28"/>
        <v/>
      </c>
      <c r="L88" s="1" t="str">
        <f t="shared" si="29"/>
        <v/>
      </c>
      <c r="M88" s="1" t="str">
        <f t="shared" si="30"/>
        <v/>
      </c>
      <c r="N88" s="1" t="str">
        <f t="shared" si="31"/>
        <v/>
      </c>
      <c r="O88" s="1" t="str">
        <f t="shared" si="32"/>
        <v/>
      </c>
      <c r="P88" s="1" t="str">
        <f t="shared" si="33"/>
        <v/>
      </c>
      <c r="Q88" s="1" t="str">
        <f t="shared" si="34"/>
        <v/>
      </c>
      <c r="R88" s="1" t="str">
        <f t="shared" si="35"/>
        <v/>
      </c>
      <c r="S88" s="1" t="str">
        <f t="shared" si="36"/>
        <v/>
      </c>
      <c r="T88" s="1" t="str">
        <f t="shared" si="37"/>
        <v/>
      </c>
      <c r="U88" s="1" t="str">
        <f t="shared" si="38"/>
        <v/>
      </c>
      <c r="V88" s="1" t="str">
        <f t="shared" si="39"/>
        <v/>
      </c>
      <c r="W88" s="1" t="str">
        <f t="shared" si="40"/>
        <v/>
      </c>
      <c r="X88" s="1" t="str">
        <f t="shared" si="41"/>
        <v/>
      </c>
      <c r="Y88" s="1" t="str">
        <f t="shared" si="42"/>
        <v/>
      </c>
      <c r="Z88" s="1" t="str">
        <f t="shared" si="43"/>
        <v/>
      </c>
      <c r="AA88" s="1" t="str">
        <f t="shared" si="44"/>
        <v/>
      </c>
      <c r="AB88" s="1" t="str">
        <f t="shared" si="45"/>
        <v/>
      </c>
    </row>
    <row r="89" spans="1:28" ht="14.25" hidden="1" customHeight="1" x14ac:dyDescent="0.35">
      <c r="A89" s="4" t="str">
        <f>IF(OR($B89="",$C89=""),"",IFERROR(INDEX('5_ACOMPANHAMENTO'!$A$3:$A$4922,MATCH(1,INDEX(('5_ACOMPANHAMENTO'!$AD$3:$AD$4922=TRIM($C89&amp;""))*('5_ACOMPANHAMENTO'!$AC$3:$AC$4922&lt;&gt;"")*((((I89&lt;&gt;"")*ISNUMBER(SEARCH("|"&amp;I89&amp;"|",'5_ACOMPANHAMENTO'!$AC$3:$AC$4922)))+((J89&lt;&gt;"")*ISNUMBER(SEARCH("|"&amp;J89&amp;"|",'5_ACOMPANHAMENTO'!$AC$3:$AC$4922)))+((K89&lt;&gt;"")*ISNUMBER(SEARCH("|"&amp;K89&amp;"|",'5_ACOMPANHAMENTO'!$AC$3:$AC$4922)))+((L89&lt;&gt;"")*ISNUMBER(SEARCH("|"&amp;L89&amp;"|",'5_ACOMPANHAMENTO'!$AC$3:$AC$4922)))+((M89&lt;&gt;"")*ISNUMBER(SEARCH("|"&amp;M89&amp;"|",'5_ACOMPANHAMENTO'!$AC$3:$AC$4922)))+((N89&lt;&gt;"")*ISNUMBER(SEARCH("|"&amp;N89&amp;"|",'5_ACOMPANHAMENTO'!$AC$3:$AC$4922)))+((O89&lt;&gt;"")*ISNUMBER(SEARCH("|"&amp;O89&amp;"|",'5_ACOMPANHAMENTO'!$AC$3:$AC$4922)))+((P89&lt;&gt;"")*ISNUMBER(SEARCH("|"&amp;P89&amp;"|",'5_ACOMPANHAMENTO'!$AC$3:$AC$4922)))+((Q89&lt;&gt;"")*ISNUMBER(SEARCH("|"&amp;Q89&amp;"|",'5_ACOMPANHAMENTO'!$AC$3:$AC$4922)))+((R89&lt;&gt;"")*ISNUMBER(SEARCH("|"&amp;R89&amp;"|",'5_ACOMPANHAMENTO'!$AC$3:$AC$4922)))+((S89&lt;&gt;"")*ISNUMBER(SEARCH("|"&amp;S89&amp;"|",'5_ACOMPANHAMENTO'!$AC$3:$AC$4922)))+((T89&lt;&gt;"")*ISNUMBER(SEARCH("|"&amp;T89&amp;"|",'5_ACOMPANHAMENTO'!$AC$3:$AC$4922)))+((U89&lt;&gt;"")*ISNUMBER(SEARCH("|"&amp;U89&amp;"|",'5_ACOMPANHAMENTO'!$AC$3:$AC$4922)))+((V89&lt;&gt;"")*ISNUMBER(SEARCH("|"&amp;V89&amp;"|",'5_ACOMPANHAMENTO'!$AC$3:$AC$4922)))+((W89&lt;&gt;"")*ISNUMBER(SEARCH("|"&amp;W89&amp;"|",'5_ACOMPANHAMENTO'!$AC$3:$AC$4922)))+((X89&lt;&gt;"")*ISNUMBER(SEARCH("|"&amp;X89&amp;"|",'5_ACOMPANHAMENTO'!$AC$3:$AC$4922)))+((Y89&lt;&gt;"")*ISNUMBER(SEARCH("|"&amp;Y89&amp;"|",'5_ACOMPANHAMENTO'!$AC$3:$AC$4922)))+((Z89&lt;&gt;"")*ISNUMBER(SEARCH("|"&amp;Z89&amp;"|",'5_ACOMPANHAMENTO'!$AC$3:$AC$4922)))+((AA89&lt;&gt;"")*ISNUMBER(SEARCH("|"&amp;AA89&amp;"|",'5_ACOMPANHAMENTO'!$AC$3:$AC$4922)))+((AB89&lt;&gt;"")*ISNUMBER(SEARCH("|"&amp;AB89&amp;"|",'5_ACOMPANHAMENTO'!$AC$3:$AC$4922))))&gt;0),0),0)),""))</f>
        <v/>
      </c>
      <c r="B89" s="4" t="s">
        <v>3069</v>
      </c>
      <c r="C89" s="2" t="s">
        <v>65</v>
      </c>
      <c r="D89" s="4">
        <f>IF(OR($B89="",$C89=""),"",IFERROR(SUMPRODUCT(--(('5_ACOMPANHAMENTO'!$AD$3:$AD$4922=TRIM($C89&amp;""))*('5_ACOMPANHAMENTO'!$AC$3:$AC$4922&lt;&gt;"")*((((I89&lt;&gt;"")*ISNUMBER(SEARCH("|"&amp;I89&amp;"|",'5_ACOMPANHAMENTO'!$AC$3:$AC$4922)))+((J89&lt;&gt;"")*ISNUMBER(SEARCH("|"&amp;J89&amp;"|",'5_ACOMPANHAMENTO'!$AC$3:$AC$4922)))+((K89&lt;&gt;"")*ISNUMBER(SEARCH("|"&amp;K89&amp;"|",'5_ACOMPANHAMENTO'!$AC$3:$AC$4922)))+((L89&lt;&gt;"")*ISNUMBER(SEARCH("|"&amp;L89&amp;"|",'5_ACOMPANHAMENTO'!$AC$3:$AC$4922)))+((M89&lt;&gt;"")*ISNUMBER(SEARCH("|"&amp;M89&amp;"|",'5_ACOMPANHAMENTO'!$AC$3:$AC$4922)))+((N89&lt;&gt;"")*ISNUMBER(SEARCH("|"&amp;N89&amp;"|",'5_ACOMPANHAMENTO'!$AC$3:$AC$4922)))+((O89&lt;&gt;"")*ISNUMBER(SEARCH("|"&amp;O89&amp;"|",'5_ACOMPANHAMENTO'!$AC$3:$AC$4922)))+((P89&lt;&gt;"")*ISNUMBER(SEARCH("|"&amp;P89&amp;"|",'5_ACOMPANHAMENTO'!$AC$3:$AC$4922)))+((Q89&lt;&gt;"")*ISNUMBER(SEARCH("|"&amp;Q89&amp;"|",'5_ACOMPANHAMENTO'!$AC$3:$AC$4922)))+((R89&lt;&gt;"")*ISNUMBER(SEARCH("|"&amp;R89&amp;"|",'5_ACOMPANHAMENTO'!$AC$3:$AC$4922)))+((S89&lt;&gt;"")*ISNUMBER(SEARCH("|"&amp;S89&amp;"|",'5_ACOMPANHAMENTO'!$AC$3:$AC$4922)))+((T89&lt;&gt;"")*ISNUMBER(SEARCH("|"&amp;T89&amp;"|",'5_ACOMPANHAMENTO'!$AC$3:$AC$4922)))+((U89&lt;&gt;"")*ISNUMBER(SEARCH("|"&amp;U89&amp;"|",'5_ACOMPANHAMENTO'!$AC$3:$AC$4922)))+((V89&lt;&gt;"")*ISNUMBER(SEARCH("|"&amp;V89&amp;"|",'5_ACOMPANHAMENTO'!$AC$3:$AC$4922)))+((W89&lt;&gt;"")*ISNUMBER(SEARCH("|"&amp;W89&amp;"|",'5_ACOMPANHAMENTO'!$AC$3:$AC$4922)))+((X89&lt;&gt;"")*ISNUMBER(SEARCH("|"&amp;X89&amp;"|",'5_ACOMPANHAMENTO'!$AC$3:$AC$4922)))+((Y89&lt;&gt;"")*ISNUMBER(SEARCH("|"&amp;Y89&amp;"|",'5_ACOMPANHAMENTO'!$AC$3:$AC$4922)))+((Z89&lt;&gt;"")*ISNUMBER(SEARCH("|"&amp;Z89&amp;"|",'5_ACOMPANHAMENTO'!$AC$3:$AC$4922)))+((AA89&lt;&gt;"")*ISNUMBER(SEARCH("|"&amp;AA89&amp;"|",'5_ACOMPANHAMENTO'!$AC$3:$AC$4922)))+((AB89&lt;&gt;"")*ISNUMBER(SEARCH("|"&amp;AB89&amp;"|",'5_ACOMPANHAMENTO'!$AC$3:$AC$4922))))&gt;0)),'5_ACOMPANHAMENTO'!$J$3:$J$4922),0))</f>
        <v>0</v>
      </c>
      <c r="E89" s="4" t="str">
        <f t="shared" ca="1" si="23"/>
        <v>FINALIZADO</v>
      </c>
      <c r="F89" s="7">
        <f>IF(OR($B89="",$C89=""),"",IFERROR(SUMPRODUCT(--(('5_ACOMPANHAMENTO'!$AD$3:$AD$4922=TRIM($C89&amp;""))*('5_ACOMPANHAMENTO'!$AC$3:$AC$4922&lt;&gt;"")*((((I89&lt;&gt;"")*ISNUMBER(SEARCH("|"&amp;I89&amp;"|",'5_ACOMPANHAMENTO'!$AC$3:$AC$4922)))+((J89&lt;&gt;"")*ISNUMBER(SEARCH("|"&amp;J89&amp;"|",'5_ACOMPANHAMENTO'!$AC$3:$AC$4922)))+((K89&lt;&gt;"")*ISNUMBER(SEARCH("|"&amp;K89&amp;"|",'5_ACOMPANHAMENTO'!$AC$3:$AC$4922)))+((L89&lt;&gt;"")*ISNUMBER(SEARCH("|"&amp;L89&amp;"|",'5_ACOMPANHAMENTO'!$AC$3:$AC$4922)))+((M89&lt;&gt;"")*ISNUMBER(SEARCH("|"&amp;M89&amp;"|",'5_ACOMPANHAMENTO'!$AC$3:$AC$4922)))+((N89&lt;&gt;"")*ISNUMBER(SEARCH("|"&amp;N89&amp;"|",'5_ACOMPANHAMENTO'!$AC$3:$AC$4922)))+((O89&lt;&gt;"")*ISNUMBER(SEARCH("|"&amp;O89&amp;"|",'5_ACOMPANHAMENTO'!$AC$3:$AC$4922)))+((P89&lt;&gt;"")*ISNUMBER(SEARCH("|"&amp;P89&amp;"|",'5_ACOMPANHAMENTO'!$AC$3:$AC$4922)))+((Q89&lt;&gt;"")*ISNUMBER(SEARCH("|"&amp;Q89&amp;"|",'5_ACOMPANHAMENTO'!$AC$3:$AC$4922)))+((R89&lt;&gt;"")*ISNUMBER(SEARCH("|"&amp;R89&amp;"|",'5_ACOMPANHAMENTO'!$AC$3:$AC$4922)))+((S89&lt;&gt;"")*ISNUMBER(SEARCH("|"&amp;S89&amp;"|",'5_ACOMPANHAMENTO'!$AC$3:$AC$4922)))+((T89&lt;&gt;"")*ISNUMBER(SEARCH("|"&amp;T89&amp;"|",'5_ACOMPANHAMENTO'!$AC$3:$AC$4922)))+((U89&lt;&gt;"")*ISNUMBER(SEARCH("|"&amp;U89&amp;"|",'5_ACOMPANHAMENTO'!$AC$3:$AC$4922)))+((V89&lt;&gt;"")*ISNUMBER(SEARCH("|"&amp;V89&amp;"|",'5_ACOMPANHAMENTO'!$AC$3:$AC$4922)))+((W89&lt;&gt;"")*ISNUMBER(SEARCH("|"&amp;W89&amp;"|",'5_ACOMPANHAMENTO'!$AC$3:$AC$4922)))+((X89&lt;&gt;"")*ISNUMBER(SEARCH("|"&amp;X89&amp;"|",'5_ACOMPANHAMENTO'!$AC$3:$AC$4922)))+((Y89&lt;&gt;"")*ISNUMBER(SEARCH("|"&amp;Y89&amp;"|",'5_ACOMPANHAMENTO'!$AC$3:$AC$4922)))+((Z89&lt;&gt;"")*ISNUMBER(SEARCH("|"&amp;Z89&amp;"|",'5_ACOMPANHAMENTO'!$AC$3:$AC$4922)))+((AA89&lt;&gt;"")*ISNUMBER(SEARCH("|"&amp;AA89&amp;"|",'5_ACOMPANHAMENTO'!$AC$3:$AC$4922)))+((AB89&lt;&gt;"")*ISNUMBER(SEARCH("|"&amp;AB89&amp;"|",'5_ACOMPANHAMENTO'!$AC$3:$AC$4922))))&gt;0)),'5_ACOMPANHAMENTO'!$O$3:$O$4922),0))</f>
        <v>0</v>
      </c>
      <c r="G89" s="7">
        <f t="shared" si="24"/>
        <v>0</v>
      </c>
      <c r="H89" t="str">
        <f t="shared" si="25"/>
        <v>10163, 10147|COLADEIRA 126</v>
      </c>
      <c r="I89" s="1" t="str">
        <f t="shared" si="26"/>
        <v>10163</v>
      </c>
      <c r="J89" s="1" t="str">
        <f t="shared" si="27"/>
        <v>10147</v>
      </c>
      <c r="K89" s="1" t="str">
        <f t="shared" si="28"/>
        <v/>
      </c>
      <c r="L89" s="1" t="str">
        <f t="shared" si="29"/>
        <v/>
      </c>
      <c r="M89" s="1" t="str">
        <f t="shared" si="30"/>
        <v/>
      </c>
      <c r="N89" s="1" t="str">
        <f t="shared" si="31"/>
        <v/>
      </c>
      <c r="O89" s="1" t="str">
        <f t="shared" si="32"/>
        <v/>
      </c>
      <c r="P89" s="1" t="str">
        <f t="shared" si="33"/>
        <v/>
      </c>
      <c r="Q89" s="1" t="str">
        <f t="shared" si="34"/>
        <v/>
      </c>
      <c r="R89" s="1" t="str">
        <f t="shared" si="35"/>
        <v/>
      </c>
      <c r="S89" s="1" t="str">
        <f t="shared" si="36"/>
        <v/>
      </c>
      <c r="T89" s="1" t="str">
        <f t="shared" si="37"/>
        <v/>
      </c>
      <c r="U89" s="1" t="str">
        <f t="shared" si="38"/>
        <v/>
      </c>
      <c r="V89" s="1" t="str">
        <f t="shared" si="39"/>
        <v/>
      </c>
      <c r="W89" s="1" t="str">
        <f t="shared" si="40"/>
        <v/>
      </c>
      <c r="X89" s="1" t="str">
        <f t="shared" si="41"/>
        <v/>
      </c>
      <c r="Y89" s="1" t="str">
        <f t="shared" si="42"/>
        <v/>
      </c>
      <c r="Z89" s="1" t="str">
        <f t="shared" si="43"/>
        <v/>
      </c>
      <c r="AA89" s="1" t="str">
        <f t="shared" si="44"/>
        <v/>
      </c>
      <c r="AB89" s="1" t="str">
        <f t="shared" si="45"/>
        <v/>
      </c>
    </row>
    <row r="90" spans="1:28" ht="14.25" hidden="1" customHeight="1" x14ac:dyDescent="0.35">
      <c r="A90" s="4" t="str">
        <f>IF(OR($B90="",$C90=""),"",IFERROR(INDEX('5_ACOMPANHAMENTO'!$A$3:$A$4922,MATCH(1,INDEX(('5_ACOMPANHAMENTO'!$AD$3:$AD$4922=TRIM($C90&amp;""))*('5_ACOMPANHAMENTO'!$AC$3:$AC$4922&lt;&gt;"")*((((I90&lt;&gt;"")*ISNUMBER(SEARCH("|"&amp;I90&amp;"|",'5_ACOMPANHAMENTO'!$AC$3:$AC$4922)))+((J90&lt;&gt;"")*ISNUMBER(SEARCH("|"&amp;J90&amp;"|",'5_ACOMPANHAMENTO'!$AC$3:$AC$4922)))+((K90&lt;&gt;"")*ISNUMBER(SEARCH("|"&amp;K90&amp;"|",'5_ACOMPANHAMENTO'!$AC$3:$AC$4922)))+((L90&lt;&gt;"")*ISNUMBER(SEARCH("|"&amp;L90&amp;"|",'5_ACOMPANHAMENTO'!$AC$3:$AC$4922)))+((M90&lt;&gt;"")*ISNUMBER(SEARCH("|"&amp;M90&amp;"|",'5_ACOMPANHAMENTO'!$AC$3:$AC$4922)))+((N90&lt;&gt;"")*ISNUMBER(SEARCH("|"&amp;N90&amp;"|",'5_ACOMPANHAMENTO'!$AC$3:$AC$4922)))+((O90&lt;&gt;"")*ISNUMBER(SEARCH("|"&amp;O90&amp;"|",'5_ACOMPANHAMENTO'!$AC$3:$AC$4922)))+((P90&lt;&gt;"")*ISNUMBER(SEARCH("|"&amp;P90&amp;"|",'5_ACOMPANHAMENTO'!$AC$3:$AC$4922)))+((Q90&lt;&gt;"")*ISNUMBER(SEARCH("|"&amp;Q90&amp;"|",'5_ACOMPANHAMENTO'!$AC$3:$AC$4922)))+((R90&lt;&gt;"")*ISNUMBER(SEARCH("|"&amp;R90&amp;"|",'5_ACOMPANHAMENTO'!$AC$3:$AC$4922)))+((S90&lt;&gt;"")*ISNUMBER(SEARCH("|"&amp;S90&amp;"|",'5_ACOMPANHAMENTO'!$AC$3:$AC$4922)))+((T90&lt;&gt;"")*ISNUMBER(SEARCH("|"&amp;T90&amp;"|",'5_ACOMPANHAMENTO'!$AC$3:$AC$4922)))+((U90&lt;&gt;"")*ISNUMBER(SEARCH("|"&amp;U90&amp;"|",'5_ACOMPANHAMENTO'!$AC$3:$AC$4922)))+((V90&lt;&gt;"")*ISNUMBER(SEARCH("|"&amp;V90&amp;"|",'5_ACOMPANHAMENTO'!$AC$3:$AC$4922)))+((W90&lt;&gt;"")*ISNUMBER(SEARCH("|"&amp;W90&amp;"|",'5_ACOMPANHAMENTO'!$AC$3:$AC$4922)))+((X90&lt;&gt;"")*ISNUMBER(SEARCH("|"&amp;X90&amp;"|",'5_ACOMPANHAMENTO'!$AC$3:$AC$4922)))+((Y90&lt;&gt;"")*ISNUMBER(SEARCH("|"&amp;Y90&amp;"|",'5_ACOMPANHAMENTO'!$AC$3:$AC$4922)))+((Z90&lt;&gt;"")*ISNUMBER(SEARCH("|"&amp;Z90&amp;"|",'5_ACOMPANHAMENTO'!$AC$3:$AC$4922)))+((AA90&lt;&gt;"")*ISNUMBER(SEARCH("|"&amp;AA90&amp;"|",'5_ACOMPANHAMENTO'!$AC$3:$AC$4922)))+((AB90&lt;&gt;"")*ISNUMBER(SEARCH("|"&amp;AB90&amp;"|",'5_ACOMPANHAMENTO'!$AC$3:$AC$4922))))&gt;0),0),0)),""))</f>
        <v/>
      </c>
      <c r="B90" s="4" t="s">
        <v>3069</v>
      </c>
      <c r="C90" s="2" t="s">
        <v>67</v>
      </c>
      <c r="D90" s="4">
        <f>IF(OR($B90="",$C90=""),"",IFERROR(SUMPRODUCT(--(('5_ACOMPANHAMENTO'!$AD$3:$AD$4922=TRIM($C90&amp;""))*('5_ACOMPANHAMENTO'!$AC$3:$AC$4922&lt;&gt;"")*((((I90&lt;&gt;"")*ISNUMBER(SEARCH("|"&amp;I90&amp;"|",'5_ACOMPANHAMENTO'!$AC$3:$AC$4922)))+((J90&lt;&gt;"")*ISNUMBER(SEARCH("|"&amp;J90&amp;"|",'5_ACOMPANHAMENTO'!$AC$3:$AC$4922)))+((K90&lt;&gt;"")*ISNUMBER(SEARCH("|"&amp;K90&amp;"|",'5_ACOMPANHAMENTO'!$AC$3:$AC$4922)))+((L90&lt;&gt;"")*ISNUMBER(SEARCH("|"&amp;L90&amp;"|",'5_ACOMPANHAMENTO'!$AC$3:$AC$4922)))+((M90&lt;&gt;"")*ISNUMBER(SEARCH("|"&amp;M90&amp;"|",'5_ACOMPANHAMENTO'!$AC$3:$AC$4922)))+((N90&lt;&gt;"")*ISNUMBER(SEARCH("|"&amp;N90&amp;"|",'5_ACOMPANHAMENTO'!$AC$3:$AC$4922)))+((O90&lt;&gt;"")*ISNUMBER(SEARCH("|"&amp;O90&amp;"|",'5_ACOMPANHAMENTO'!$AC$3:$AC$4922)))+((P90&lt;&gt;"")*ISNUMBER(SEARCH("|"&amp;P90&amp;"|",'5_ACOMPANHAMENTO'!$AC$3:$AC$4922)))+((Q90&lt;&gt;"")*ISNUMBER(SEARCH("|"&amp;Q90&amp;"|",'5_ACOMPANHAMENTO'!$AC$3:$AC$4922)))+((R90&lt;&gt;"")*ISNUMBER(SEARCH("|"&amp;R90&amp;"|",'5_ACOMPANHAMENTO'!$AC$3:$AC$4922)))+((S90&lt;&gt;"")*ISNUMBER(SEARCH("|"&amp;S90&amp;"|",'5_ACOMPANHAMENTO'!$AC$3:$AC$4922)))+((T90&lt;&gt;"")*ISNUMBER(SEARCH("|"&amp;T90&amp;"|",'5_ACOMPANHAMENTO'!$AC$3:$AC$4922)))+((U90&lt;&gt;"")*ISNUMBER(SEARCH("|"&amp;U90&amp;"|",'5_ACOMPANHAMENTO'!$AC$3:$AC$4922)))+((V90&lt;&gt;"")*ISNUMBER(SEARCH("|"&amp;V90&amp;"|",'5_ACOMPANHAMENTO'!$AC$3:$AC$4922)))+((W90&lt;&gt;"")*ISNUMBER(SEARCH("|"&amp;W90&amp;"|",'5_ACOMPANHAMENTO'!$AC$3:$AC$4922)))+((X90&lt;&gt;"")*ISNUMBER(SEARCH("|"&amp;X90&amp;"|",'5_ACOMPANHAMENTO'!$AC$3:$AC$4922)))+((Y90&lt;&gt;"")*ISNUMBER(SEARCH("|"&amp;Y90&amp;"|",'5_ACOMPANHAMENTO'!$AC$3:$AC$4922)))+((Z90&lt;&gt;"")*ISNUMBER(SEARCH("|"&amp;Z90&amp;"|",'5_ACOMPANHAMENTO'!$AC$3:$AC$4922)))+((AA90&lt;&gt;"")*ISNUMBER(SEARCH("|"&amp;AA90&amp;"|",'5_ACOMPANHAMENTO'!$AC$3:$AC$4922)))+((AB90&lt;&gt;"")*ISNUMBER(SEARCH("|"&amp;AB90&amp;"|",'5_ACOMPANHAMENTO'!$AC$3:$AC$4922))))&gt;0)),'5_ACOMPANHAMENTO'!$J$3:$J$4922),0))</f>
        <v>0</v>
      </c>
      <c r="E90" s="4" t="str">
        <f t="shared" ca="1" si="23"/>
        <v>FINALIZADO</v>
      </c>
      <c r="F90" s="7">
        <f>IF(OR($B90="",$C90=""),"",IFERROR(SUMPRODUCT(--(('5_ACOMPANHAMENTO'!$AD$3:$AD$4922=TRIM($C90&amp;""))*('5_ACOMPANHAMENTO'!$AC$3:$AC$4922&lt;&gt;"")*((((I90&lt;&gt;"")*ISNUMBER(SEARCH("|"&amp;I90&amp;"|",'5_ACOMPANHAMENTO'!$AC$3:$AC$4922)))+((J90&lt;&gt;"")*ISNUMBER(SEARCH("|"&amp;J90&amp;"|",'5_ACOMPANHAMENTO'!$AC$3:$AC$4922)))+((K90&lt;&gt;"")*ISNUMBER(SEARCH("|"&amp;K90&amp;"|",'5_ACOMPANHAMENTO'!$AC$3:$AC$4922)))+((L90&lt;&gt;"")*ISNUMBER(SEARCH("|"&amp;L90&amp;"|",'5_ACOMPANHAMENTO'!$AC$3:$AC$4922)))+((M90&lt;&gt;"")*ISNUMBER(SEARCH("|"&amp;M90&amp;"|",'5_ACOMPANHAMENTO'!$AC$3:$AC$4922)))+((N90&lt;&gt;"")*ISNUMBER(SEARCH("|"&amp;N90&amp;"|",'5_ACOMPANHAMENTO'!$AC$3:$AC$4922)))+((O90&lt;&gt;"")*ISNUMBER(SEARCH("|"&amp;O90&amp;"|",'5_ACOMPANHAMENTO'!$AC$3:$AC$4922)))+((P90&lt;&gt;"")*ISNUMBER(SEARCH("|"&amp;P90&amp;"|",'5_ACOMPANHAMENTO'!$AC$3:$AC$4922)))+((Q90&lt;&gt;"")*ISNUMBER(SEARCH("|"&amp;Q90&amp;"|",'5_ACOMPANHAMENTO'!$AC$3:$AC$4922)))+((R90&lt;&gt;"")*ISNUMBER(SEARCH("|"&amp;R90&amp;"|",'5_ACOMPANHAMENTO'!$AC$3:$AC$4922)))+((S90&lt;&gt;"")*ISNUMBER(SEARCH("|"&amp;S90&amp;"|",'5_ACOMPANHAMENTO'!$AC$3:$AC$4922)))+((T90&lt;&gt;"")*ISNUMBER(SEARCH("|"&amp;T90&amp;"|",'5_ACOMPANHAMENTO'!$AC$3:$AC$4922)))+((U90&lt;&gt;"")*ISNUMBER(SEARCH("|"&amp;U90&amp;"|",'5_ACOMPANHAMENTO'!$AC$3:$AC$4922)))+((V90&lt;&gt;"")*ISNUMBER(SEARCH("|"&amp;V90&amp;"|",'5_ACOMPANHAMENTO'!$AC$3:$AC$4922)))+((W90&lt;&gt;"")*ISNUMBER(SEARCH("|"&amp;W90&amp;"|",'5_ACOMPANHAMENTO'!$AC$3:$AC$4922)))+((X90&lt;&gt;"")*ISNUMBER(SEARCH("|"&amp;X90&amp;"|",'5_ACOMPANHAMENTO'!$AC$3:$AC$4922)))+((Y90&lt;&gt;"")*ISNUMBER(SEARCH("|"&amp;Y90&amp;"|",'5_ACOMPANHAMENTO'!$AC$3:$AC$4922)))+((Z90&lt;&gt;"")*ISNUMBER(SEARCH("|"&amp;Z90&amp;"|",'5_ACOMPANHAMENTO'!$AC$3:$AC$4922)))+((AA90&lt;&gt;"")*ISNUMBER(SEARCH("|"&amp;AA90&amp;"|",'5_ACOMPANHAMENTO'!$AC$3:$AC$4922)))+((AB90&lt;&gt;"")*ISNUMBER(SEARCH("|"&amp;AB90&amp;"|",'5_ACOMPANHAMENTO'!$AC$3:$AC$4922))))&gt;0)),'5_ACOMPANHAMENTO'!$O$3:$O$4922),0))</f>
        <v>0</v>
      </c>
      <c r="G90" s="7">
        <f t="shared" si="24"/>
        <v>0</v>
      </c>
      <c r="H90" t="str">
        <f t="shared" si="25"/>
        <v>10163, 10147|COLADEIRA 24</v>
      </c>
      <c r="I90" s="1" t="str">
        <f t="shared" si="26"/>
        <v>10163</v>
      </c>
      <c r="J90" s="1" t="str">
        <f t="shared" si="27"/>
        <v>10147</v>
      </c>
      <c r="K90" s="1" t="str">
        <f t="shared" si="28"/>
        <v/>
      </c>
      <c r="L90" s="1" t="str">
        <f t="shared" si="29"/>
        <v/>
      </c>
      <c r="M90" s="1" t="str">
        <f t="shared" si="30"/>
        <v/>
      </c>
      <c r="N90" s="1" t="str">
        <f t="shared" si="31"/>
        <v/>
      </c>
      <c r="O90" s="1" t="str">
        <f t="shared" si="32"/>
        <v/>
      </c>
      <c r="P90" s="1" t="str">
        <f t="shared" si="33"/>
        <v/>
      </c>
      <c r="Q90" s="1" t="str">
        <f t="shared" si="34"/>
        <v/>
      </c>
      <c r="R90" s="1" t="str">
        <f t="shared" si="35"/>
        <v/>
      </c>
      <c r="S90" s="1" t="str">
        <f t="shared" si="36"/>
        <v/>
      </c>
      <c r="T90" s="1" t="str">
        <f t="shared" si="37"/>
        <v/>
      </c>
      <c r="U90" s="1" t="str">
        <f t="shared" si="38"/>
        <v/>
      </c>
      <c r="V90" s="1" t="str">
        <f t="shared" si="39"/>
        <v/>
      </c>
      <c r="W90" s="1" t="str">
        <f t="shared" si="40"/>
        <v/>
      </c>
      <c r="X90" s="1" t="str">
        <f t="shared" si="41"/>
        <v/>
      </c>
      <c r="Y90" s="1" t="str">
        <f t="shared" si="42"/>
        <v/>
      </c>
      <c r="Z90" s="1" t="str">
        <f t="shared" si="43"/>
        <v/>
      </c>
      <c r="AA90" s="1" t="str">
        <f t="shared" si="44"/>
        <v/>
      </c>
      <c r="AB90" s="1" t="str">
        <f t="shared" si="45"/>
        <v/>
      </c>
    </row>
    <row r="91" spans="1:28" ht="14.25" hidden="1" customHeight="1" x14ac:dyDescent="0.35">
      <c r="A91" s="4">
        <f>IF(OR($B91="",$C91=""),"",IFERROR(INDEX('5_ACOMPANHAMENTO'!$A$3:$A$4922,MATCH(1,INDEX(('5_ACOMPANHAMENTO'!$AD$3:$AD$4922=TRIM($C91&amp;""))*('5_ACOMPANHAMENTO'!$AC$3:$AC$4922&lt;&gt;"")*((((I91&lt;&gt;"")*ISNUMBER(SEARCH("|"&amp;I91&amp;"|",'5_ACOMPANHAMENTO'!$AC$3:$AC$4922)))+((J91&lt;&gt;"")*ISNUMBER(SEARCH("|"&amp;J91&amp;"|",'5_ACOMPANHAMENTO'!$AC$3:$AC$4922)))+((K91&lt;&gt;"")*ISNUMBER(SEARCH("|"&amp;K91&amp;"|",'5_ACOMPANHAMENTO'!$AC$3:$AC$4922)))+((L91&lt;&gt;"")*ISNUMBER(SEARCH("|"&amp;L91&amp;"|",'5_ACOMPANHAMENTO'!$AC$3:$AC$4922)))+((M91&lt;&gt;"")*ISNUMBER(SEARCH("|"&amp;M91&amp;"|",'5_ACOMPANHAMENTO'!$AC$3:$AC$4922)))+((N91&lt;&gt;"")*ISNUMBER(SEARCH("|"&amp;N91&amp;"|",'5_ACOMPANHAMENTO'!$AC$3:$AC$4922)))+((O91&lt;&gt;"")*ISNUMBER(SEARCH("|"&amp;O91&amp;"|",'5_ACOMPANHAMENTO'!$AC$3:$AC$4922)))+((P91&lt;&gt;"")*ISNUMBER(SEARCH("|"&amp;P91&amp;"|",'5_ACOMPANHAMENTO'!$AC$3:$AC$4922)))+((Q91&lt;&gt;"")*ISNUMBER(SEARCH("|"&amp;Q91&amp;"|",'5_ACOMPANHAMENTO'!$AC$3:$AC$4922)))+((R91&lt;&gt;"")*ISNUMBER(SEARCH("|"&amp;R91&amp;"|",'5_ACOMPANHAMENTO'!$AC$3:$AC$4922)))+((S91&lt;&gt;"")*ISNUMBER(SEARCH("|"&amp;S91&amp;"|",'5_ACOMPANHAMENTO'!$AC$3:$AC$4922)))+((T91&lt;&gt;"")*ISNUMBER(SEARCH("|"&amp;T91&amp;"|",'5_ACOMPANHAMENTO'!$AC$3:$AC$4922)))+((U91&lt;&gt;"")*ISNUMBER(SEARCH("|"&amp;U91&amp;"|",'5_ACOMPANHAMENTO'!$AC$3:$AC$4922)))+((V91&lt;&gt;"")*ISNUMBER(SEARCH("|"&amp;V91&amp;"|",'5_ACOMPANHAMENTO'!$AC$3:$AC$4922)))+((W91&lt;&gt;"")*ISNUMBER(SEARCH("|"&amp;W91&amp;"|",'5_ACOMPANHAMENTO'!$AC$3:$AC$4922)))+((X91&lt;&gt;"")*ISNUMBER(SEARCH("|"&amp;X91&amp;"|",'5_ACOMPANHAMENTO'!$AC$3:$AC$4922)))+((Y91&lt;&gt;"")*ISNUMBER(SEARCH("|"&amp;Y91&amp;"|",'5_ACOMPANHAMENTO'!$AC$3:$AC$4922)))+((Z91&lt;&gt;"")*ISNUMBER(SEARCH("|"&amp;Z91&amp;"|",'5_ACOMPANHAMENTO'!$AC$3:$AC$4922)))+((AA91&lt;&gt;"")*ISNUMBER(SEARCH("|"&amp;AA91&amp;"|",'5_ACOMPANHAMENTO'!$AC$3:$AC$4922)))+((AB91&lt;&gt;"")*ISNUMBER(SEARCH("|"&amp;AB91&amp;"|",'5_ACOMPANHAMENTO'!$AC$3:$AC$4922))))&gt;0),0),0)),""))</f>
        <v>46202</v>
      </c>
      <c r="B91" s="4" t="s">
        <v>3069</v>
      </c>
      <c r="C91" s="25" t="s">
        <v>56</v>
      </c>
      <c r="D91" s="4">
        <f>IF(OR($B91="",$C91=""),"",IFERROR(SUMPRODUCT(--(('5_ACOMPANHAMENTO'!$AD$3:$AD$4922=TRIM($C91&amp;""))*('5_ACOMPANHAMENTO'!$AC$3:$AC$4922&lt;&gt;"")*((((I91&lt;&gt;"")*ISNUMBER(SEARCH("|"&amp;I91&amp;"|",'5_ACOMPANHAMENTO'!$AC$3:$AC$4922)))+((J91&lt;&gt;"")*ISNUMBER(SEARCH("|"&amp;J91&amp;"|",'5_ACOMPANHAMENTO'!$AC$3:$AC$4922)))+((K91&lt;&gt;"")*ISNUMBER(SEARCH("|"&amp;K91&amp;"|",'5_ACOMPANHAMENTO'!$AC$3:$AC$4922)))+((L91&lt;&gt;"")*ISNUMBER(SEARCH("|"&amp;L91&amp;"|",'5_ACOMPANHAMENTO'!$AC$3:$AC$4922)))+((M91&lt;&gt;"")*ISNUMBER(SEARCH("|"&amp;M91&amp;"|",'5_ACOMPANHAMENTO'!$AC$3:$AC$4922)))+((N91&lt;&gt;"")*ISNUMBER(SEARCH("|"&amp;N91&amp;"|",'5_ACOMPANHAMENTO'!$AC$3:$AC$4922)))+((O91&lt;&gt;"")*ISNUMBER(SEARCH("|"&amp;O91&amp;"|",'5_ACOMPANHAMENTO'!$AC$3:$AC$4922)))+((P91&lt;&gt;"")*ISNUMBER(SEARCH("|"&amp;P91&amp;"|",'5_ACOMPANHAMENTO'!$AC$3:$AC$4922)))+((Q91&lt;&gt;"")*ISNUMBER(SEARCH("|"&amp;Q91&amp;"|",'5_ACOMPANHAMENTO'!$AC$3:$AC$4922)))+((R91&lt;&gt;"")*ISNUMBER(SEARCH("|"&amp;R91&amp;"|",'5_ACOMPANHAMENTO'!$AC$3:$AC$4922)))+((S91&lt;&gt;"")*ISNUMBER(SEARCH("|"&amp;S91&amp;"|",'5_ACOMPANHAMENTO'!$AC$3:$AC$4922)))+((T91&lt;&gt;"")*ISNUMBER(SEARCH("|"&amp;T91&amp;"|",'5_ACOMPANHAMENTO'!$AC$3:$AC$4922)))+((U91&lt;&gt;"")*ISNUMBER(SEARCH("|"&amp;U91&amp;"|",'5_ACOMPANHAMENTO'!$AC$3:$AC$4922)))+((V91&lt;&gt;"")*ISNUMBER(SEARCH("|"&amp;V91&amp;"|",'5_ACOMPANHAMENTO'!$AC$3:$AC$4922)))+((W91&lt;&gt;"")*ISNUMBER(SEARCH("|"&amp;W91&amp;"|",'5_ACOMPANHAMENTO'!$AC$3:$AC$4922)))+((X91&lt;&gt;"")*ISNUMBER(SEARCH("|"&amp;X91&amp;"|",'5_ACOMPANHAMENTO'!$AC$3:$AC$4922)))+((Y91&lt;&gt;"")*ISNUMBER(SEARCH("|"&amp;Y91&amp;"|",'5_ACOMPANHAMENTO'!$AC$3:$AC$4922)))+((Z91&lt;&gt;"")*ISNUMBER(SEARCH("|"&amp;Z91&amp;"|",'5_ACOMPANHAMENTO'!$AC$3:$AC$4922)))+((AA91&lt;&gt;"")*ISNUMBER(SEARCH("|"&amp;AA91&amp;"|",'5_ACOMPANHAMENTO'!$AC$3:$AC$4922)))+((AB91&lt;&gt;"")*ISNUMBER(SEARCH("|"&amp;AB91&amp;"|",'5_ACOMPANHAMENTO'!$AC$3:$AC$4922))))&gt;0)),'5_ACOMPANHAMENTO'!$J$3:$J$4922),0))</f>
        <v>4350</v>
      </c>
      <c r="E91" s="4" t="str">
        <f t="shared" ca="1" si="23"/>
        <v>FINALIZADO</v>
      </c>
      <c r="F91" s="7">
        <f>IF(OR($B91="",$C91=""),"",IFERROR(SUMPRODUCT(--(('5_ACOMPANHAMENTO'!$AD$3:$AD$4922=TRIM($C91&amp;""))*('5_ACOMPANHAMENTO'!$AC$3:$AC$4922&lt;&gt;"")*((((I91&lt;&gt;"")*ISNUMBER(SEARCH("|"&amp;I91&amp;"|",'5_ACOMPANHAMENTO'!$AC$3:$AC$4922)))+((J91&lt;&gt;"")*ISNUMBER(SEARCH("|"&amp;J91&amp;"|",'5_ACOMPANHAMENTO'!$AC$3:$AC$4922)))+((K91&lt;&gt;"")*ISNUMBER(SEARCH("|"&amp;K91&amp;"|",'5_ACOMPANHAMENTO'!$AC$3:$AC$4922)))+((L91&lt;&gt;"")*ISNUMBER(SEARCH("|"&amp;L91&amp;"|",'5_ACOMPANHAMENTO'!$AC$3:$AC$4922)))+((M91&lt;&gt;"")*ISNUMBER(SEARCH("|"&amp;M91&amp;"|",'5_ACOMPANHAMENTO'!$AC$3:$AC$4922)))+((N91&lt;&gt;"")*ISNUMBER(SEARCH("|"&amp;N91&amp;"|",'5_ACOMPANHAMENTO'!$AC$3:$AC$4922)))+((O91&lt;&gt;"")*ISNUMBER(SEARCH("|"&amp;O91&amp;"|",'5_ACOMPANHAMENTO'!$AC$3:$AC$4922)))+((P91&lt;&gt;"")*ISNUMBER(SEARCH("|"&amp;P91&amp;"|",'5_ACOMPANHAMENTO'!$AC$3:$AC$4922)))+((Q91&lt;&gt;"")*ISNUMBER(SEARCH("|"&amp;Q91&amp;"|",'5_ACOMPANHAMENTO'!$AC$3:$AC$4922)))+((R91&lt;&gt;"")*ISNUMBER(SEARCH("|"&amp;R91&amp;"|",'5_ACOMPANHAMENTO'!$AC$3:$AC$4922)))+((S91&lt;&gt;"")*ISNUMBER(SEARCH("|"&amp;S91&amp;"|",'5_ACOMPANHAMENTO'!$AC$3:$AC$4922)))+((T91&lt;&gt;"")*ISNUMBER(SEARCH("|"&amp;T91&amp;"|",'5_ACOMPANHAMENTO'!$AC$3:$AC$4922)))+((U91&lt;&gt;"")*ISNUMBER(SEARCH("|"&amp;U91&amp;"|",'5_ACOMPANHAMENTO'!$AC$3:$AC$4922)))+((V91&lt;&gt;"")*ISNUMBER(SEARCH("|"&amp;V91&amp;"|",'5_ACOMPANHAMENTO'!$AC$3:$AC$4922)))+((W91&lt;&gt;"")*ISNUMBER(SEARCH("|"&amp;W91&amp;"|",'5_ACOMPANHAMENTO'!$AC$3:$AC$4922)))+((X91&lt;&gt;"")*ISNUMBER(SEARCH("|"&amp;X91&amp;"|",'5_ACOMPANHAMENTO'!$AC$3:$AC$4922)))+((Y91&lt;&gt;"")*ISNUMBER(SEARCH("|"&amp;Y91&amp;"|",'5_ACOMPANHAMENTO'!$AC$3:$AC$4922)))+((Z91&lt;&gt;"")*ISNUMBER(SEARCH("|"&amp;Z91&amp;"|",'5_ACOMPANHAMENTO'!$AC$3:$AC$4922)))+((AA91&lt;&gt;"")*ISNUMBER(SEARCH("|"&amp;AA91&amp;"|",'5_ACOMPANHAMENTO'!$AC$3:$AC$4922)))+((AB91&lt;&gt;"")*ISNUMBER(SEARCH("|"&amp;AB91&amp;"|",'5_ACOMPANHAMENTO'!$AC$3:$AC$4922))))&gt;0)),'5_ACOMPANHAMENTO'!$O$3:$O$4922),0))</f>
        <v>4350</v>
      </c>
      <c r="G91" s="7">
        <f t="shared" si="24"/>
        <v>0</v>
      </c>
      <c r="H91" t="str">
        <f t="shared" si="25"/>
        <v>10163, 10147|UV</v>
      </c>
      <c r="I91" s="1" t="str">
        <f t="shared" si="26"/>
        <v>10163</v>
      </c>
      <c r="J91" s="1" t="str">
        <f t="shared" si="27"/>
        <v>10147</v>
      </c>
      <c r="K91" s="1" t="str">
        <f t="shared" si="28"/>
        <v/>
      </c>
      <c r="L91" s="1" t="str">
        <f t="shared" si="29"/>
        <v/>
      </c>
      <c r="M91" s="1" t="str">
        <f t="shared" si="30"/>
        <v/>
      </c>
      <c r="N91" s="1" t="str">
        <f t="shared" si="31"/>
        <v/>
      </c>
      <c r="O91" s="1" t="str">
        <f t="shared" si="32"/>
        <v/>
      </c>
      <c r="P91" s="1" t="str">
        <f t="shared" si="33"/>
        <v/>
      </c>
      <c r="Q91" s="1" t="str">
        <f t="shared" si="34"/>
        <v/>
      </c>
      <c r="R91" s="1" t="str">
        <f t="shared" si="35"/>
        <v/>
      </c>
      <c r="S91" s="1" t="str">
        <f t="shared" si="36"/>
        <v/>
      </c>
      <c r="T91" s="1" t="str">
        <f t="shared" si="37"/>
        <v/>
      </c>
      <c r="U91" s="1" t="str">
        <f t="shared" si="38"/>
        <v/>
      </c>
      <c r="V91" s="1" t="str">
        <f t="shared" si="39"/>
        <v/>
      </c>
      <c r="W91" s="1" t="str">
        <f t="shared" si="40"/>
        <v/>
      </c>
      <c r="X91" s="1" t="str">
        <f t="shared" si="41"/>
        <v/>
      </c>
      <c r="Y91" s="1" t="str">
        <f t="shared" si="42"/>
        <v/>
      </c>
      <c r="Z91" s="1" t="str">
        <f t="shared" si="43"/>
        <v/>
      </c>
      <c r="AA91" s="1" t="str">
        <f t="shared" si="44"/>
        <v/>
      </c>
      <c r="AB91" s="1" t="str">
        <f t="shared" si="45"/>
        <v/>
      </c>
    </row>
    <row r="92" spans="1:28" ht="14.25" hidden="1" customHeight="1" x14ac:dyDescent="0.35">
      <c r="A92" s="4">
        <f>IF(OR($B92="",$C92=""),"",IFERROR(INDEX('5_ACOMPANHAMENTO'!$A$3:$A$4922,MATCH(1,INDEX(('5_ACOMPANHAMENTO'!$AD$3:$AD$4922=TRIM($C92&amp;""))*('5_ACOMPANHAMENTO'!$AC$3:$AC$4922&lt;&gt;"")*((((I92&lt;&gt;"")*ISNUMBER(SEARCH("|"&amp;I92&amp;"|",'5_ACOMPANHAMENTO'!$AC$3:$AC$4922)))+((J92&lt;&gt;"")*ISNUMBER(SEARCH("|"&amp;J92&amp;"|",'5_ACOMPANHAMENTO'!$AC$3:$AC$4922)))+((K92&lt;&gt;"")*ISNUMBER(SEARCH("|"&amp;K92&amp;"|",'5_ACOMPANHAMENTO'!$AC$3:$AC$4922)))+((L92&lt;&gt;"")*ISNUMBER(SEARCH("|"&amp;L92&amp;"|",'5_ACOMPANHAMENTO'!$AC$3:$AC$4922)))+((M92&lt;&gt;"")*ISNUMBER(SEARCH("|"&amp;M92&amp;"|",'5_ACOMPANHAMENTO'!$AC$3:$AC$4922)))+((N92&lt;&gt;"")*ISNUMBER(SEARCH("|"&amp;N92&amp;"|",'5_ACOMPANHAMENTO'!$AC$3:$AC$4922)))+((O92&lt;&gt;"")*ISNUMBER(SEARCH("|"&amp;O92&amp;"|",'5_ACOMPANHAMENTO'!$AC$3:$AC$4922)))+((P92&lt;&gt;"")*ISNUMBER(SEARCH("|"&amp;P92&amp;"|",'5_ACOMPANHAMENTO'!$AC$3:$AC$4922)))+((Q92&lt;&gt;"")*ISNUMBER(SEARCH("|"&amp;Q92&amp;"|",'5_ACOMPANHAMENTO'!$AC$3:$AC$4922)))+((R92&lt;&gt;"")*ISNUMBER(SEARCH("|"&amp;R92&amp;"|",'5_ACOMPANHAMENTO'!$AC$3:$AC$4922)))+((S92&lt;&gt;"")*ISNUMBER(SEARCH("|"&amp;S92&amp;"|",'5_ACOMPANHAMENTO'!$AC$3:$AC$4922)))+((T92&lt;&gt;"")*ISNUMBER(SEARCH("|"&amp;T92&amp;"|",'5_ACOMPANHAMENTO'!$AC$3:$AC$4922)))+((U92&lt;&gt;"")*ISNUMBER(SEARCH("|"&amp;U92&amp;"|",'5_ACOMPANHAMENTO'!$AC$3:$AC$4922)))+((V92&lt;&gt;"")*ISNUMBER(SEARCH("|"&amp;V92&amp;"|",'5_ACOMPANHAMENTO'!$AC$3:$AC$4922)))+((W92&lt;&gt;"")*ISNUMBER(SEARCH("|"&amp;W92&amp;"|",'5_ACOMPANHAMENTO'!$AC$3:$AC$4922)))+((X92&lt;&gt;"")*ISNUMBER(SEARCH("|"&amp;X92&amp;"|",'5_ACOMPANHAMENTO'!$AC$3:$AC$4922)))+((Y92&lt;&gt;"")*ISNUMBER(SEARCH("|"&amp;Y92&amp;"|",'5_ACOMPANHAMENTO'!$AC$3:$AC$4922)))+((Z92&lt;&gt;"")*ISNUMBER(SEARCH("|"&amp;Z92&amp;"|",'5_ACOMPANHAMENTO'!$AC$3:$AC$4922)))+((AA92&lt;&gt;"")*ISNUMBER(SEARCH("|"&amp;AA92&amp;"|",'5_ACOMPANHAMENTO'!$AC$3:$AC$4922)))+((AB92&lt;&gt;"")*ISNUMBER(SEARCH("|"&amp;AB92&amp;"|",'5_ACOMPANHAMENTO'!$AC$3:$AC$4922))))&gt;0),0),0)),""))</f>
        <v>46199</v>
      </c>
      <c r="B92" s="4" t="s">
        <v>3069</v>
      </c>
      <c r="C92" s="2" t="s">
        <v>60</v>
      </c>
      <c r="D92" s="4">
        <f>IF(OR($B92="",$C92=""),"",IFERROR(SUMPRODUCT(--(('5_ACOMPANHAMENTO'!$AD$3:$AD$4922=TRIM($C92&amp;""))*('5_ACOMPANHAMENTO'!$AC$3:$AC$4922&lt;&gt;"")*((((I92&lt;&gt;"")*ISNUMBER(SEARCH("|"&amp;I92&amp;"|",'5_ACOMPANHAMENTO'!$AC$3:$AC$4922)))+((J92&lt;&gt;"")*ISNUMBER(SEARCH("|"&amp;J92&amp;"|",'5_ACOMPANHAMENTO'!$AC$3:$AC$4922)))+((K92&lt;&gt;"")*ISNUMBER(SEARCH("|"&amp;K92&amp;"|",'5_ACOMPANHAMENTO'!$AC$3:$AC$4922)))+((L92&lt;&gt;"")*ISNUMBER(SEARCH("|"&amp;L92&amp;"|",'5_ACOMPANHAMENTO'!$AC$3:$AC$4922)))+((M92&lt;&gt;"")*ISNUMBER(SEARCH("|"&amp;M92&amp;"|",'5_ACOMPANHAMENTO'!$AC$3:$AC$4922)))+((N92&lt;&gt;"")*ISNUMBER(SEARCH("|"&amp;N92&amp;"|",'5_ACOMPANHAMENTO'!$AC$3:$AC$4922)))+((O92&lt;&gt;"")*ISNUMBER(SEARCH("|"&amp;O92&amp;"|",'5_ACOMPANHAMENTO'!$AC$3:$AC$4922)))+((P92&lt;&gt;"")*ISNUMBER(SEARCH("|"&amp;P92&amp;"|",'5_ACOMPANHAMENTO'!$AC$3:$AC$4922)))+((Q92&lt;&gt;"")*ISNUMBER(SEARCH("|"&amp;Q92&amp;"|",'5_ACOMPANHAMENTO'!$AC$3:$AC$4922)))+((R92&lt;&gt;"")*ISNUMBER(SEARCH("|"&amp;R92&amp;"|",'5_ACOMPANHAMENTO'!$AC$3:$AC$4922)))+((S92&lt;&gt;"")*ISNUMBER(SEARCH("|"&amp;S92&amp;"|",'5_ACOMPANHAMENTO'!$AC$3:$AC$4922)))+((T92&lt;&gt;"")*ISNUMBER(SEARCH("|"&amp;T92&amp;"|",'5_ACOMPANHAMENTO'!$AC$3:$AC$4922)))+((U92&lt;&gt;"")*ISNUMBER(SEARCH("|"&amp;U92&amp;"|",'5_ACOMPANHAMENTO'!$AC$3:$AC$4922)))+((V92&lt;&gt;"")*ISNUMBER(SEARCH("|"&amp;V92&amp;"|",'5_ACOMPANHAMENTO'!$AC$3:$AC$4922)))+((W92&lt;&gt;"")*ISNUMBER(SEARCH("|"&amp;W92&amp;"|",'5_ACOMPANHAMENTO'!$AC$3:$AC$4922)))+((X92&lt;&gt;"")*ISNUMBER(SEARCH("|"&amp;X92&amp;"|",'5_ACOMPANHAMENTO'!$AC$3:$AC$4922)))+((Y92&lt;&gt;"")*ISNUMBER(SEARCH("|"&amp;Y92&amp;"|",'5_ACOMPANHAMENTO'!$AC$3:$AC$4922)))+((Z92&lt;&gt;"")*ISNUMBER(SEARCH("|"&amp;Z92&amp;"|",'5_ACOMPANHAMENTO'!$AC$3:$AC$4922)))+((AA92&lt;&gt;"")*ISNUMBER(SEARCH("|"&amp;AA92&amp;"|",'5_ACOMPANHAMENTO'!$AC$3:$AC$4922)))+((AB92&lt;&gt;"")*ISNUMBER(SEARCH("|"&amp;AB92&amp;"|",'5_ACOMPANHAMENTO'!$AC$3:$AC$4922))))&gt;0)),'5_ACOMPANHAMENTO'!$J$3:$J$4922),0))</f>
        <v>1570</v>
      </c>
      <c r="E92" s="4" t="str">
        <f t="shared" ca="1" si="23"/>
        <v>FINALIZADO</v>
      </c>
      <c r="F92" s="7">
        <f>IF(OR($B92="",$C92=""),"",IFERROR(SUMPRODUCT(--(('5_ACOMPANHAMENTO'!$AD$3:$AD$4922=TRIM($C92&amp;""))*('5_ACOMPANHAMENTO'!$AC$3:$AC$4922&lt;&gt;"")*((((I92&lt;&gt;"")*ISNUMBER(SEARCH("|"&amp;I92&amp;"|",'5_ACOMPANHAMENTO'!$AC$3:$AC$4922)))+((J92&lt;&gt;"")*ISNUMBER(SEARCH("|"&amp;J92&amp;"|",'5_ACOMPANHAMENTO'!$AC$3:$AC$4922)))+((K92&lt;&gt;"")*ISNUMBER(SEARCH("|"&amp;K92&amp;"|",'5_ACOMPANHAMENTO'!$AC$3:$AC$4922)))+((L92&lt;&gt;"")*ISNUMBER(SEARCH("|"&amp;L92&amp;"|",'5_ACOMPANHAMENTO'!$AC$3:$AC$4922)))+((M92&lt;&gt;"")*ISNUMBER(SEARCH("|"&amp;M92&amp;"|",'5_ACOMPANHAMENTO'!$AC$3:$AC$4922)))+((N92&lt;&gt;"")*ISNUMBER(SEARCH("|"&amp;N92&amp;"|",'5_ACOMPANHAMENTO'!$AC$3:$AC$4922)))+((O92&lt;&gt;"")*ISNUMBER(SEARCH("|"&amp;O92&amp;"|",'5_ACOMPANHAMENTO'!$AC$3:$AC$4922)))+((P92&lt;&gt;"")*ISNUMBER(SEARCH("|"&amp;P92&amp;"|",'5_ACOMPANHAMENTO'!$AC$3:$AC$4922)))+((Q92&lt;&gt;"")*ISNUMBER(SEARCH("|"&amp;Q92&amp;"|",'5_ACOMPANHAMENTO'!$AC$3:$AC$4922)))+((R92&lt;&gt;"")*ISNUMBER(SEARCH("|"&amp;R92&amp;"|",'5_ACOMPANHAMENTO'!$AC$3:$AC$4922)))+((S92&lt;&gt;"")*ISNUMBER(SEARCH("|"&amp;S92&amp;"|",'5_ACOMPANHAMENTO'!$AC$3:$AC$4922)))+((T92&lt;&gt;"")*ISNUMBER(SEARCH("|"&amp;T92&amp;"|",'5_ACOMPANHAMENTO'!$AC$3:$AC$4922)))+((U92&lt;&gt;"")*ISNUMBER(SEARCH("|"&amp;U92&amp;"|",'5_ACOMPANHAMENTO'!$AC$3:$AC$4922)))+((V92&lt;&gt;"")*ISNUMBER(SEARCH("|"&amp;V92&amp;"|",'5_ACOMPANHAMENTO'!$AC$3:$AC$4922)))+((W92&lt;&gt;"")*ISNUMBER(SEARCH("|"&amp;W92&amp;"|",'5_ACOMPANHAMENTO'!$AC$3:$AC$4922)))+((X92&lt;&gt;"")*ISNUMBER(SEARCH("|"&amp;X92&amp;"|",'5_ACOMPANHAMENTO'!$AC$3:$AC$4922)))+((Y92&lt;&gt;"")*ISNUMBER(SEARCH("|"&amp;Y92&amp;"|",'5_ACOMPANHAMENTO'!$AC$3:$AC$4922)))+((Z92&lt;&gt;"")*ISNUMBER(SEARCH("|"&amp;Z92&amp;"|",'5_ACOMPANHAMENTO'!$AC$3:$AC$4922)))+((AA92&lt;&gt;"")*ISNUMBER(SEARCH("|"&amp;AA92&amp;"|",'5_ACOMPANHAMENTO'!$AC$3:$AC$4922)))+((AB92&lt;&gt;"")*ISNUMBER(SEARCH("|"&amp;AB92&amp;"|",'5_ACOMPANHAMENTO'!$AC$3:$AC$4922))))&gt;0)),'5_ACOMPANHAMENTO'!$O$3:$O$4922),0))</f>
        <v>1570</v>
      </c>
      <c r="G92" s="7">
        <f t="shared" si="24"/>
        <v>0</v>
      </c>
      <c r="H92" t="str">
        <f t="shared" si="25"/>
        <v>10163, 10147|COLA DE ESPUMA</v>
      </c>
      <c r="I92" s="1" t="str">
        <f t="shared" si="26"/>
        <v>10163</v>
      </c>
      <c r="J92" s="1" t="str">
        <f t="shared" si="27"/>
        <v>10147</v>
      </c>
      <c r="K92" s="1" t="str">
        <f t="shared" si="28"/>
        <v/>
      </c>
      <c r="L92" s="1" t="str">
        <f t="shared" si="29"/>
        <v/>
      </c>
      <c r="M92" s="1" t="str">
        <f t="shared" si="30"/>
        <v/>
      </c>
      <c r="N92" s="1" t="str">
        <f t="shared" si="31"/>
        <v/>
      </c>
      <c r="O92" s="1" t="str">
        <f t="shared" si="32"/>
        <v/>
      </c>
      <c r="P92" s="1" t="str">
        <f t="shared" si="33"/>
        <v/>
      </c>
      <c r="Q92" s="1" t="str">
        <f t="shared" si="34"/>
        <v/>
      </c>
      <c r="R92" s="1" t="str">
        <f t="shared" si="35"/>
        <v/>
      </c>
      <c r="S92" s="1" t="str">
        <f t="shared" si="36"/>
        <v/>
      </c>
      <c r="T92" s="1" t="str">
        <f t="shared" si="37"/>
        <v/>
      </c>
      <c r="U92" s="1" t="str">
        <f t="shared" si="38"/>
        <v/>
      </c>
      <c r="V92" s="1" t="str">
        <f t="shared" si="39"/>
        <v/>
      </c>
      <c r="W92" s="1" t="str">
        <f t="shared" si="40"/>
        <v/>
      </c>
      <c r="X92" s="1" t="str">
        <f t="shared" si="41"/>
        <v/>
      </c>
      <c r="Y92" s="1" t="str">
        <f t="shared" si="42"/>
        <v/>
      </c>
      <c r="Z92" s="1" t="str">
        <f t="shared" si="43"/>
        <v/>
      </c>
      <c r="AA92" s="1" t="str">
        <f t="shared" si="44"/>
        <v/>
      </c>
      <c r="AB92" s="1" t="str">
        <f t="shared" si="45"/>
        <v/>
      </c>
    </row>
    <row r="93" spans="1:28" ht="14.25" hidden="1" customHeight="1" x14ac:dyDescent="0.35">
      <c r="A93" s="4">
        <f>IF(OR($B93="",$C93=""),"",IFERROR(INDEX('5_ACOMPANHAMENTO'!$A$3:$A$4922,MATCH(1,INDEX(('5_ACOMPANHAMENTO'!$AD$3:$AD$4922=TRIM($C93&amp;""))*('5_ACOMPANHAMENTO'!$AC$3:$AC$4922&lt;&gt;"")*((((I93&lt;&gt;"")*ISNUMBER(SEARCH("|"&amp;I93&amp;"|",'5_ACOMPANHAMENTO'!$AC$3:$AC$4922)))+((J93&lt;&gt;"")*ISNUMBER(SEARCH("|"&amp;J93&amp;"|",'5_ACOMPANHAMENTO'!$AC$3:$AC$4922)))+((K93&lt;&gt;"")*ISNUMBER(SEARCH("|"&amp;K93&amp;"|",'5_ACOMPANHAMENTO'!$AC$3:$AC$4922)))+((L93&lt;&gt;"")*ISNUMBER(SEARCH("|"&amp;L93&amp;"|",'5_ACOMPANHAMENTO'!$AC$3:$AC$4922)))+((M93&lt;&gt;"")*ISNUMBER(SEARCH("|"&amp;M93&amp;"|",'5_ACOMPANHAMENTO'!$AC$3:$AC$4922)))+((N93&lt;&gt;"")*ISNUMBER(SEARCH("|"&amp;N93&amp;"|",'5_ACOMPANHAMENTO'!$AC$3:$AC$4922)))+((O93&lt;&gt;"")*ISNUMBER(SEARCH("|"&amp;O93&amp;"|",'5_ACOMPANHAMENTO'!$AC$3:$AC$4922)))+((P93&lt;&gt;"")*ISNUMBER(SEARCH("|"&amp;P93&amp;"|",'5_ACOMPANHAMENTO'!$AC$3:$AC$4922)))+((Q93&lt;&gt;"")*ISNUMBER(SEARCH("|"&amp;Q93&amp;"|",'5_ACOMPANHAMENTO'!$AC$3:$AC$4922)))+((R93&lt;&gt;"")*ISNUMBER(SEARCH("|"&amp;R93&amp;"|",'5_ACOMPANHAMENTO'!$AC$3:$AC$4922)))+((S93&lt;&gt;"")*ISNUMBER(SEARCH("|"&amp;S93&amp;"|",'5_ACOMPANHAMENTO'!$AC$3:$AC$4922)))+((T93&lt;&gt;"")*ISNUMBER(SEARCH("|"&amp;T93&amp;"|",'5_ACOMPANHAMENTO'!$AC$3:$AC$4922)))+((U93&lt;&gt;"")*ISNUMBER(SEARCH("|"&amp;U93&amp;"|",'5_ACOMPANHAMENTO'!$AC$3:$AC$4922)))+((V93&lt;&gt;"")*ISNUMBER(SEARCH("|"&amp;V93&amp;"|",'5_ACOMPANHAMENTO'!$AC$3:$AC$4922)))+((W93&lt;&gt;"")*ISNUMBER(SEARCH("|"&amp;W93&amp;"|",'5_ACOMPANHAMENTO'!$AC$3:$AC$4922)))+((X93&lt;&gt;"")*ISNUMBER(SEARCH("|"&amp;X93&amp;"|",'5_ACOMPANHAMENTO'!$AC$3:$AC$4922)))+((Y93&lt;&gt;"")*ISNUMBER(SEARCH("|"&amp;Y93&amp;"|",'5_ACOMPANHAMENTO'!$AC$3:$AC$4922)))+((Z93&lt;&gt;"")*ISNUMBER(SEARCH("|"&amp;Z93&amp;"|",'5_ACOMPANHAMENTO'!$AC$3:$AC$4922)))+((AA93&lt;&gt;"")*ISNUMBER(SEARCH("|"&amp;AA93&amp;"|",'5_ACOMPANHAMENTO'!$AC$3:$AC$4922)))+((AB93&lt;&gt;"")*ISNUMBER(SEARCH("|"&amp;AB93&amp;"|",'5_ACOMPANHAMENTO'!$AC$3:$AC$4922))))&gt;0),0),0)),""))</f>
        <v>46199</v>
      </c>
      <c r="B93" s="4" t="s">
        <v>3069</v>
      </c>
      <c r="C93" s="2" t="s">
        <v>68</v>
      </c>
      <c r="D93" s="4">
        <f>IF(OR($B93="",$C93=""),"",IFERROR(SUMPRODUCT(--(('5_ACOMPANHAMENTO'!$AD$3:$AD$4922=TRIM($C93&amp;""))*('5_ACOMPANHAMENTO'!$AC$3:$AC$4922&lt;&gt;"")*((((I93&lt;&gt;"")*ISNUMBER(SEARCH("|"&amp;I93&amp;"|",'5_ACOMPANHAMENTO'!$AC$3:$AC$4922)))+((J93&lt;&gt;"")*ISNUMBER(SEARCH("|"&amp;J93&amp;"|",'5_ACOMPANHAMENTO'!$AC$3:$AC$4922)))+((K93&lt;&gt;"")*ISNUMBER(SEARCH("|"&amp;K93&amp;"|",'5_ACOMPANHAMENTO'!$AC$3:$AC$4922)))+((L93&lt;&gt;"")*ISNUMBER(SEARCH("|"&amp;L93&amp;"|",'5_ACOMPANHAMENTO'!$AC$3:$AC$4922)))+((M93&lt;&gt;"")*ISNUMBER(SEARCH("|"&amp;M93&amp;"|",'5_ACOMPANHAMENTO'!$AC$3:$AC$4922)))+((N93&lt;&gt;"")*ISNUMBER(SEARCH("|"&amp;N93&amp;"|",'5_ACOMPANHAMENTO'!$AC$3:$AC$4922)))+((O93&lt;&gt;"")*ISNUMBER(SEARCH("|"&amp;O93&amp;"|",'5_ACOMPANHAMENTO'!$AC$3:$AC$4922)))+((P93&lt;&gt;"")*ISNUMBER(SEARCH("|"&amp;P93&amp;"|",'5_ACOMPANHAMENTO'!$AC$3:$AC$4922)))+((Q93&lt;&gt;"")*ISNUMBER(SEARCH("|"&amp;Q93&amp;"|",'5_ACOMPANHAMENTO'!$AC$3:$AC$4922)))+((R93&lt;&gt;"")*ISNUMBER(SEARCH("|"&amp;R93&amp;"|",'5_ACOMPANHAMENTO'!$AC$3:$AC$4922)))+((S93&lt;&gt;"")*ISNUMBER(SEARCH("|"&amp;S93&amp;"|",'5_ACOMPANHAMENTO'!$AC$3:$AC$4922)))+((T93&lt;&gt;"")*ISNUMBER(SEARCH("|"&amp;T93&amp;"|",'5_ACOMPANHAMENTO'!$AC$3:$AC$4922)))+((U93&lt;&gt;"")*ISNUMBER(SEARCH("|"&amp;U93&amp;"|",'5_ACOMPANHAMENTO'!$AC$3:$AC$4922)))+((V93&lt;&gt;"")*ISNUMBER(SEARCH("|"&amp;V93&amp;"|",'5_ACOMPANHAMENTO'!$AC$3:$AC$4922)))+((W93&lt;&gt;"")*ISNUMBER(SEARCH("|"&amp;W93&amp;"|",'5_ACOMPANHAMENTO'!$AC$3:$AC$4922)))+((X93&lt;&gt;"")*ISNUMBER(SEARCH("|"&amp;X93&amp;"|",'5_ACOMPANHAMENTO'!$AC$3:$AC$4922)))+((Y93&lt;&gt;"")*ISNUMBER(SEARCH("|"&amp;Y93&amp;"|",'5_ACOMPANHAMENTO'!$AC$3:$AC$4922)))+((Z93&lt;&gt;"")*ISNUMBER(SEARCH("|"&amp;Z93&amp;"|",'5_ACOMPANHAMENTO'!$AC$3:$AC$4922)))+((AA93&lt;&gt;"")*ISNUMBER(SEARCH("|"&amp;AA93&amp;"|",'5_ACOMPANHAMENTO'!$AC$3:$AC$4922)))+((AB93&lt;&gt;"")*ISNUMBER(SEARCH("|"&amp;AB93&amp;"|",'5_ACOMPANHAMENTO'!$AC$3:$AC$4922))))&gt;0)),'5_ACOMPANHAMENTO'!$J$3:$J$4922),0))</f>
        <v>1510</v>
      </c>
      <c r="E93" s="4" t="str">
        <f t="shared" ca="1" si="23"/>
        <v>FINALIZADO</v>
      </c>
      <c r="F93" s="7">
        <f>IF(OR($B93="",$C93=""),"",IFERROR(SUMPRODUCT(--(('5_ACOMPANHAMENTO'!$AD$3:$AD$4922=TRIM($C93&amp;""))*('5_ACOMPANHAMENTO'!$AC$3:$AC$4922&lt;&gt;"")*((((I93&lt;&gt;"")*ISNUMBER(SEARCH("|"&amp;I93&amp;"|",'5_ACOMPANHAMENTO'!$AC$3:$AC$4922)))+((J93&lt;&gt;"")*ISNUMBER(SEARCH("|"&amp;J93&amp;"|",'5_ACOMPANHAMENTO'!$AC$3:$AC$4922)))+((K93&lt;&gt;"")*ISNUMBER(SEARCH("|"&amp;K93&amp;"|",'5_ACOMPANHAMENTO'!$AC$3:$AC$4922)))+((L93&lt;&gt;"")*ISNUMBER(SEARCH("|"&amp;L93&amp;"|",'5_ACOMPANHAMENTO'!$AC$3:$AC$4922)))+((M93&lt;&gt;"")*ISNUMBER(SEARCH("|"&amp;M93&amp;"|",'5_ACOMPANHAMENTO'!$AC$3:$AC$4922)))+((N93&lt;&gt;"")*ISNUMBER(SEARCH("|"&amp;N93&amp;"|",'5_ACOMPANHAMENTO'!$AC$3:$AC$4922)))+((O93&lt;&gt;"")*ISNUMBER(SEARCH("|"&amp;O93&amp;"|",'5_ACOMPANHAMENTO'!$AC$3:$AC$4922)))+((P93&lt;&gt;"")*ISNUMBER(SEARCH("|"&amp;P93&amp;"|",'5_ACOMPANHAMENTO'!$AC$3:$AC$4922)))+((Q93&lt;&gt;"")*ISNUMBER(SEARCH("|"&amp;Q93&amp;"|",'5_ACOMPANHAMENTO'!$AC$3:$AC$4922)))+((R93&lt;&gt;"")*ISNUMBER(SEARCH("|"&amp;R93&amp;"|",'5_ACOMPANHAMENTO'!$AC$3:$AC$4922)))+((S93&lt;&gt;"")*ISNUMBER(SEARCH("|"&amp;S93&amp;"|",'5_ACOMPANHAMENTO'!$AC$3:$AC$4922)))+((T93&lt;&gt;"")*ISNUMBER(SEARCH("|"&amp;T93&amp;"|",'5_ACOMPANHAMENTO'!$AC$3:$AC$4922)))+((U93&lt;&gt;"")*ISNUMBER(SEARCH("|"&amp;U93&amp;"|",'5_ACOMPANHAMENTO'!$AC$3:$AC$4922)))+((V93&lt;&gt;"")*ISNUMBER(SEARCH("|"&amp;V93&amp;"|",'5_ACOMPANHAMENTO'!$AC$3:$AC$4922)))+((W93&lt;&gt;"")*ISNUMBER(SEARCH("|"&amp;W93&amp;"|",'5_ACOMPANHAMENTO'!$AC$3:$AC$4922)))+((X93&lt;&gt;"")*ISNUMBER(SEARCH("|"&amp;X93&amp;"|",'5_ACOMPANHAMENTO'!$AC$3:$AC$4922)))+((Y93&lt;&gt;"")*ISNUMBER(SEARCH("|"&amp;Y93&amp;"|",'5_ACOMPANHAMENTO'!$AC$3:$AC$4922)))+((Z93&lt;&gt;"")*ISNUMBER(SEARCH("|"&amp;Z93&amp;"|",'5_ACOMPANHAMENTO'!$AC$3:$AC$4922)))+((AA93&lt;&gt;"")*ISNUMBER(SEARCH("|"&amp;AA93&amp;"|",'5_ACOMPANHAMENTO'!$AC$3:$AC$4922)))+((AB93&lt;&gt;"")*ISNUMBER(SEARCH("|"&amp;AB93&amp;"|",'5_ACOMPANHAMENTO'!$AC$3:$AC$4922))))&gt;0)),'5_ACOMPANHAMENTO'!$O$3:$O$4922),0))</f>
        <v>1510</v>
      </c>
      <c r="G93" s="7">
        <f t="shared" si="24"/>
        <v>0</v>
      </c>
      <c r="H93" t="str">
        <f t="shared" si="25"/>
        <v>10163, 10147|CARTONAGEM</v>
      </c>
      <c r="I93" s="1" t="str">
        <f t="shared" si="26"/>
        <v>10163</v>
      </c>
      <c r="J93" s="1" t="str">
        <f t="shared" si="27"/>
        <v>10147</v>
      </c>
      <c r="K93" s="1" t="str">
        <f t="shared" si="28"/>
        <v/>
      </c>
      <c r="L93" s="1" t="str">
        <f t="shared" si="29"/>
        <v/>
      </c>
      <c r="M93" s="1" t="str">
        <f t="shared" si="30"/>
        <v/>
      </c>
      <c r="N93" s="1" t="str">
        <f t="shared" si="31"/>
        <v/>
      </c>
      <c r="O93" s="1" t="str">
        <f t="shared" si="32"/>
        <v/>
      </c>
      <c r="P93" s="1" t="str">
        <f t="shared" si="33"/>
        <v/>
      </c>
      <c r="Q93" s="1" t="str">
        <f t="shared" si="34"/>
        <v/>
      </c>
      <c r="R93" s="1" t="str">
        <f t="shared" si="35"/>
        <v/>
      </c>
      <c r="S93" s="1" t="str">
        <f t="shared" si="36"/>
        <v/>
      </c>
      <c r="T93" s="1" t="str">
        <f t="shared" si="37"/>
        <v/>
      </c>
      <c r="U93" s="1" t="str">
        <f t="shared" si="38"/>
        <v/>
      </c>
      <c r="V93" s="1" t="str">
        <f t="shared" si="39"/>
        <v/>
      </c>
      <c r="W93" s="1" t="str">
        <f t="shared" si="40"/>
        <v/>
      </c>
      <c r="X93" s="1" t="str">
        <f t="shared" si="41"/>
        <v/>
      </c>
      <c r="Y93" s="1" t="str">
        <f t="shared" si="42"/>
        <v/>
      </c>
      <c r="Z93" s="1" t="str">
        <f t="shared" si="43"/>
        <v/>
      </c>
      <c r="AA93" s="1" t="str">
        <f t="shared" si="44"/>
        <v/>
      </c>
      <c r="AB93" s="1" t="str">
        <f t="shared" si="45"/>
        <v/>
      </c>
    </row>
    <row r="94" spans="1:28" ht="14.25" hidden="1" customHeight="1" x14ac:dyDescent="0.35">
      <c r="A94" s="4" t="str">
        <f>IF(OR($B94="",$C94=""),"",IFERROR(INDEX('5_ACOMPANHAMENTO'!$A$3:$A$4922,MATCH(1,INDEX(('5_ACOMPANHAMENTO'!$AD$3:$AD$4922=TRIM($C94&amp;""))*('5_ACOMPANHAMENTO'!$AC$3:$AC$4922&lt;&gt;"")*((((I94&lt;&gt;"")*ISNUMBER(SEARCH("|"&amp;I94&amp;"|",'5_ACOMPANHAMENTO'!$AC$3:$AC$4922)))+((J94&lt;&gt;"")*ISNUMBER(SEARCH("|"&amp;J94&amp;"|",'5_ACOMPANHAMENTO'!$AC$3:$AC$4922)))+((K94&lt;&gt;"")*ISNUMBER(SEARCH("|"&amp;K94&amp;"|",'5_ACOMPANHAMENTO'!$AC$3:$AC$4922)))+((L94&lt;&gt;"")*ISNUMBER(SEARCH("|"&amp;L94&amp;"|",'5_ACOMPANHAMENTO'!$AC$3:$AC$4922)))+((M94&lt;&gt;"")*ISNUMBER(SEARCH("|"&amp;M94&amp;"|",'5_ACOMPANHAMENTO'!$AC$3:$AC$4922)))+((N94&lt;&gt;"")*ISNUMBER(SEARCH("|"&amp;N94&amp;"|",'5_ACOMPANHAMENTO'!$AC$3:$AC$4922)))+((O94&lt;&gt;"")*ISNUMBER(SEARCH("|"&amp;O94&amp;"|",'5_ACOMPANHAMENTO'!$AC$3:$AC$4922)))+((P94&lt;&gt;"")*ISNUMBER(SEARCH("|"&amp;P94&amp;"|",'5_ACOMPANHAMENTO'!$AC$3:$AC$4922)))+((Q94&lt;&gt;"")*ISNUMBER(SEARCH("|"&amp;Q94&amp;"|",'5_ACOMPANHAMENTO'!$AC$3:$AC$4922)))+((R94&lt;&gt;"")*ISNUMBER(SEARCH("|"&amp;R94&amp;"|",'5_ACOMPANHAMENTO'!$AC$3:$AC$4922)))+((S94&lt;&gt;"")*ISNUMBER(SEARCH("|"&amp;S94&amp;"|",'5_ACOMPANHAMENTO'!$AC$3:$AC$4922)))+((T94&lt;&gt;"")*ISNUMBER(SEARCH("|"&amp;T94&amp;"|",'5_ACOMPANHAMENTO'!$AC$3:$AC$4922)))+((U94&lt;&gt;"")*ISNUMBER(SEARCH("|"&amp;U94&amp;"|",'5_ACOMPANHAMENTO'!$AC$3:$AC$4922)))+((V94&lt;&gt;"")*ISNUMBER(SEARCH("|"&amp;V94&amp;"|",'5_ACOMPANHAMENTO'!$AC$3:$AC$4922)))+((W94&lt;&gt;"")*ISNUMBER(SEARCH("|"&amp;W94&amp;"|",'5_ACOMPANHAMENTO'!$AC$3:$AC$4922)))+((X94&lt;&gt;"")*ISNUMBER(SEARCH("|"&amp;X94&amp;"|",'5_ACOMPANHAMENTO'!$AC$3:$AC$4922)))+((Y94&lt;&gt;"")*ISNUMBER(SEARCH("|"&amp;Y94&amp;"|",'5_ACOMPANHAMENTO'!$AC$3:$AC$4922)))+((Z94&lt;&gt;"")*ISNUMBER(SEARCH("|"&amp;Z94&amp;"|",'5_ACOMPANHAMENTO'!$AC$3:$AC$4922)))+((AA94&lt;&gt;"")*ISNUMBER(SEARCH("|"&amp;AA94&amp;"|",'5_ACOMPANHAMENTO'!$AC$3:$AC$4922)))+((AB94&lt;&gt;"")*ISNUMBER(SEARCH("|"&amp;AB94&amp;"|",'5_ACOMPANHAMENTO'!$AC$3:$AC$4922))))&gt;0),0),0)),""))</f>
        <v/>
      </c>
      <c r="B94" s="4" t="s">
        <v>3069</v>
      </c>
      <c r="C94" s="2" t="s">
        <v>3043</v>
      </c>
      <c r="D94" s="4">
        <f>IF(OR($B94="",$C94=""),"",IFERROR(SUMPRODUCT(--(('5_ACOMPANHAMENTO'!$AD$3:$AD$4922=TRIM($C94&amp;""))*('5_ACOMPANHAMENTO'!$AC$3:$AC$4922&lt;&gt;"")*((((I94&lt;&gt;"")*ISNUMBER(SEARCH("|"&amp;I94&amp;"|",'5_ACOMPANHAMENTO'!$AC$3:$AC$4922)))+((J94&lt;&gt;"")*ISNUMBER(SEARCH("|"&amp;J94&amp;"|",'5_ACOMPANHAMENTO'!$AC$3:$AC$4922)))+((K94&lt;&gt;"")*ISNUMBER(SEARCH("|"&amp;K94&amp;"|",'5_ACOMPANHAMENTO'!$AC$3:$AC$4922)))+((L94&lt;&gt;"")*ISNUMBER(SEARCH("|"&amp;L94&amp;"|",'5_ACOMPANHAMENTO'!$AC$3:$AC$4922)))+((M94&lt;&gt;"")*ISNUMBER(SEARCH("|"&amp;M94&amp;"|",'5_ACOMPANHAMENTO'!$AC$3:$AC$4922)))+((N94&lt;&gt;"")*ISNUMBER(SEARCH("|"&amp;N94&amp;"|",'5_ACOMPANHAMENTO'!$AC$3:$AC$4922)))+((O94&lt;&gt;"")*ISNUMBER(SEARCH("|"&amp;O94&amp;"|",'5_ACOMPANHAMENTO'!$AC$3:$AC$4922)))+((P94&lt;&gt;"")*ISNUMBER(SEARCH("|"&amp;P94&amp;"|",'5_ACOMPANHAMENTO'!$AC$3:$AC$4922)))+((Q94&lt;&gt;"")*ISNUMBER(SEARCH("|"&amp;Q94&amp;"|",'5_ACOMPANHAMENTO'!$AC$3:$AC$4922)))+((R94&lt;&gt;"")*ISNUMBER(SEARCH("|"&amp;R94&amp;"|",'5_ACOMPANHAMENTO'!$AC$3:$AC$4922)))+((S94&lt;&gt;"")*ISNUMBER(SEARCH("|"&amp;S94&amp;"|",'5_ACOMPANHAMENTO'!$AC$3:$AC$4922)))+((T94&lt;&gt;"")*ISNUMBER(SEARCH("|"&amp;T94&amp;"|",'5_ACOMPANHAMENTO'!$AC$3:$AC$4922)))+((U94&lt;&gt;"")*ISNUMBER(SEARCH("|"&amp;U94&amp;"|",'5_ACOMPANHAMENTO'!$AC$3:$AC$4922)))+((V94&lt;&gt;"")*ISNUMBER(SEARCH("|"&amp;V94&amp;"|",'5_ACOMPANHAMENTO'!$AC$3:$AC$4922)))+((W94&lt;&gt;"")*ISNUMBER(SEARCH("|"&amp;W94&amp;"|",'5_ACOMPANHAMENTO'!$AC$3:$AC$4922)))+((X94&lt;&gt;"")*ISNUMBER(SEARCH("|"&amp;X94&amp;"|",'5_ACOMPANHAMENTO'!$AC$3:$AC$4922)))+((Y94&lt;&gt;"")*ISNUMBER(SEARCH("|"&amp;Y94&amp;"|",'5_ACOMPANHAMENTO'!$AC$3:$AC$4922)))+((Z94&lt;&gt;"")*ISNUMBER(SEARCH("|"&amp;Z94&amp;"|",'5_ACOMPANHAMENTO'!$AC$3:$AC$4922)))+((AA94&lt;&gt;"")*ISNUMBER(SEARCH("|"&amp;AA94&amp;"|",'5_ACOMPANHAMENTO'!$AC$3:$AC$4922)))+((AB94&lt;&gt;"")*ISNUMBER(SEARCH("|"&amp;AB94&amp;"|",'5_ACOMPANHAMENTO'!$AC$3:$AC$4922))))&gt;0)),'5_ACOMPANHAMENTO'!$J$3:$J$4922),0))</f>
        <v>0</v>
      </c>
      <c r="E94" s="4" t="str">
        <f t="shared" ca="1" si="23"/>
        <v>FINALIZADO</v>
      </c>
      <c r="F94" s="7">
        <f>IF(OR($B94="",$C94=""),"",IFERROR(SUMPRODUCT(--(('5_ACOMPANHAMENTO'!$AD$3:$AD$4922=TRIM($C94&amp;""))*('5_ACOMPANHAMENTO'!$AC$3:$AC$4922&lt;&gt;"")*((((I94&lt;&gt;"")*ISNUMBER(SEARCH("|"&amp;I94&amp;"|",'5_ACOMPANHAMENTO'!$AC$3:$AC$4922)))+((J94&lt;&gt;"")*ISNUMBER(SEARCH("|"&amp;J94&amp;"|",'5_ACOMPANHAMENTO'!$AC$3:$AC$4922)))+((K94&lt;&gt;"")*ISNUMBER(SEARCH("|"&amp;K94&amp;"|",'5_ACOMPANHAMENTO'!$AC$3:$AC$4922)))+((L94&lt;&gt;"")*ISNUMBER(SEARCH("|"&amp;L94&amp;"|",'5_ACOMPANHAMENTO'!$AC$3:$AC$4922)))+((M94&lt;&gt;"")*ISNUMBER(SEARCH("|"&amp;M94&amp;"|",'5_ACOMPANHAMENTO'!$AC$3:$AC$4922)))+((N94&lt;&gt;"")*ISNUMBER(SEARCH("|"&amp;N94&amp;"|",'5_ACOMPANHAMENTO'!$AC$3:$AC$4922)))+((O94&lt;&gt;"")*ISNUMBER(SEARCH("|"&amp;O94&amp;"|",'5_ACOMPANHAMENTO'!$AC$3:$AC$4922)))+((P94&lt;&gt;"")*ISNUMBER(SEARCH("|"&amp;P94&amp;"|",'5_ACOMPANHAMENTO'!$AC$3:$AC$4922)))+((Q94&lt;&gt;"")*ISNUMBER(SEARCH("|"&amp;Q94&amp;"|",'5_ACOMPANHAMENTO'!$AC$3:$AC$4922)))+((R94&lt;&gt;"")*ISNUMBER(SEARCH("|"&amp;R94&amp;"|",'5_ACOMPANHAMENTO'!$AC$3:$AC$4922)))+((S94&lt;&gt;"")*ISNUMBER(SEARCH("|"&amp;S94&amp;"|",'5_ACOMPANHAMENTO'!$AC$3:$AC$4922)))+((T94&lt;&gt;"")*ISNUMBER(SEARCH("|"&amp;T94&amp;"|",'5_ACOMPANHAMENTO'!$AC$3:$AC$4922)))+((U94&lt;&gt;"")*ISNUMBER(SEARCH("|"&amp;U94&amp;"|",'5_ACOMPANHAMENTO'!$AC$3:$AC$4922)))+((V94&lt;&gt;"")*ISNUMBER(SEARCH("|"&amp;V94&amp;"|",'5_ACOMPANHAMENTO'!$AC$3:$AC$4922)))+((W94&lt;&gt;"")*ISNUMBER(SEARCH("|"&amp;W94&amp;"|",'5_ACOMPANHAMENTO'!$AC$3:$AC$4922)))+((X94&lt;&gt;"")*ISNUMBER(SEARCH("|"&amp;X94&amp;"|",'5_ACOMPANHAMENTO'!$AC$3:$AC$4922)))+((Y94&lt;&gt;"")*ISNUMBER(SEARCH("|"&amp;Y94&amp;"|",'5_ACOMPANHAMENTO'!$AC$3:$AC$4922)))+((Z94&lt;&gt;"")*ISNUMBER(SEARCH("|"&amp;Z94&amp;"|",'5_ACOMPANHAMENTO'!$AC$3:$AC$4922)))+((AA94&lt;&gt;"")*ISNUMBER(SEARCH("|"&amp;AA94&amp;"|",'5_ACOMPANHAMENTO'!$AC$3:$AC$4922)))+((AB94&lt;&gt;"")*ISNUMBER(SEARCH("|"&amp;AB94&amp;"|",'5_ACOMPANHAMENTO'!$AC$3:$AC$4922))))&gt;0)),'5_ACOMPANHAMENTO'!$O$3:$O$4922),0))</f>
        <v>0</v>
      </c>
      <c r="G94" s="7">
        <f t="shared" si="24"/>
        <v>0</v>
      </c>
      <c r="H94" t="str">
        <f t="shared" si="25"/>
        <v>10163, 10147|VIDRO</v>
      </c>
      <c r="I94" s="1" t="str">
        <f t="shared" si="26"/>
        <v>10163</v>
      </c>
      <c r="J94" s="1" t="str">
        <f t="shared" si="27"/>
        <v>10147</v>
      </c>
      <c r="K94" s="1" t="str">
        <f t="shared" si="28"/>
        <v/>
      </c>
      <c r="L94" s="1" t="str">
        <f t="shared" si="29"/>
        <v/>
      </c>
      <c r="M94" s="1" t="str">
        <f t="shared" si="30"/>
        <v/>
      </c>
      <c r="N94" s="1" t="str">
        <f t="shared" si="31"/>
        <v/>
      </c>
      <c r="O94" s="1" t="str">
        <f t="shared" si="32"/>
        <v/>
      </c>
      <c r="P94" s="1" t="str">
        <f t="shared" si="33"/>
        <v/>
      </c>
      <c r="Q94" s="1" t="str">
        <f t="shared" si="34"/>
        <v/>
      </c>
      <c r="R94" s="1" t="str">
        <f t="shared" si="35"/>
        <v/>
      </c>
      <c r="S94" s="1" t="str">
        <f t="shared" si="36"/>
        <v/>
      </c>
      <c r="T94" s="1" t="str">
        <f t="shared" si="37"/>
        <v/>
      </c>
      <c r="U94" s="1" t="str">
        <f t="shared" si="38"/>
        <v/>
      </c>
      <c r="V94" s="1" t="str">
        <f t="shared" si="39"/>
        <v/>
      </c>
      <c r="W94" s="1" t="str">
        <f t="shared" si="40"/>
        <v/>
      </c>
      <c r="X94" s="1" t="str">
        <f t="shared" si="41"/>
        <v/>
      </c>
      <c r="Y94" s="1" t="str">
        <f t="shared" si="42"/>
        <v/>
      </c>
      <c r="Z94" s="1" t="str">
        <f t="shared" si="43"/>
        <v/>
      </c>
      <c r="AA94" s="1" t="str">
        <f t="shared" si="44"/>
        <v/>
      </c>
      <c r="AB94" s="1" t="str">
        <f t="shared" si="45"/>
        <v/>
      </c>
    </row>
    <row r="95" spans="1:28" ht="14.25" hidden="1" customHeight="1" x14ac:dyDescent="0.35">
      <c r="A95" s="4" t="str">
        <f>IF(OR($B95="",$C95=""),"",IFERROR(INDEX('5_ACOMPANHAMENTO'!$A$3:$A$4922,MATCH(1,INDEX(('5_ACOMPANHAMENTO'!$AD$3:$AD$4922=TRIM($C95&amp;""))*('5_ACOMPANHAMENTO'!$AC$3:$AC$4922&lt;&gt;"")*((((I95&lt;&gt;"")*ISNUMBER(SEARCH("|"&amp;I95&amp;"|",'5_ACOMPANHAMENTO'!$AC$3:$AC$4922)))+((J95&lt;&gt;"")*ISNUMBER(SEARCH("|"&amp;J95&amp;"|",'5_ACOMPANHAMENTO'!$AC$3:$AC$4922)))+((K95&lt;&gt;"")*ISNUMBER(SEARCH("|"&amp;K95&amp;"|",'5_ACOMPANHAMENTO'!$AC$3:$AC$4922)))+((L95&lt;&gt;"")*ISNUMBER(SEARCH("|"&amp;L95&amp;"|",'5_ACOMPANHAMENTO'!$AC$3:$AC$4922)))+((M95&lt;&gt;"")*ISNUMBER(SEARCH("|"&amp;M95&amp;"|",'5_ACOMPANHAMENTO'!$AC$3:$AC$4922)))+((N95&lt;&gt;"")*ISNUMBER(SEARCH("|"&amp;N95&amp;"|",'5_ACOMPANHAMENTO'!$AC$3:$AC$4922)))+((O95&lt;&gt;"")*ISNUMBER(SEARCH("|"&amp;O95&amp;"|",'5_ACOMPANHAMENTO'!$AC$3:$AC$4922)))+((P95&lt;&gt;"")*ISNUMBER(SEARCH("|"&amp;P95&amp;"|",'5_ACOMPANHAMENTO'!$AC$3:$AC$4922)))+((Q95&lt;&gt;"")*ISNUMBER(SEARCH("|"&amp;Q95&amp;"|",'5_ACOMPANHAMENTO'!$AC$3:$AC$4922)))+((R95&lt;&gt;"")*ISNUMBER(SEARCH("|"&amp;R95&amp;"|",'5_ACOMPANHAMENTO'!$AC$3:$AC$4922)))+((S95&lt;&gt;"")*ISNUMBER(SEARCH("|"&amp;S95&amp;"|",'5_ACOMPANHAMENTO'!$AC$3:$AC$4922)))+((T95&lt;&gt;"")*ISNUMBER(SEARCH("|"&amp;T95&amp;"|",'5_ACOMPANHAMENTO'!$AC$3:$AC$4922)))+((U95&lt;&gt;"")*ISNUMBER(SEARCH("|"&amp;U95&amp;"|",'5_ACOMPANHAMENTO'!$AC$3:$AC$4922)))+((V95&lt;&gt;"")*ISNUMBER(SEARCH("|"&amp;V95&amp;"|",'5_ACOMPANHAMENTO'!$AC$3:$AC$4922)))+((W95&lt;&gt;"")*ISNUMBER(SEARCH("|"&amp;W95&amp;"|",'5_ACOMPANHAMENTO'!$AC$3:$AC$4922)))+((X95&lt;&gt;"")*ISNUMBER(SEARCH("|"&amp;X95&amp;"|",'5_ACOMPANHAMENTO'!$AC$3:$AC$4922)))+((Y95&lt;&gt;"")*ISNUMBER(SEARCH("|"&amp;Y95&amp;"|",'5_ACOMPANHAMENTO'!$AC$3:$AC$4922)))+((Z95&lt;&gt;"")*ISNUMBER(SEARCH("|"&amp;Z95&amp;"|",'5_ACOMPANHAMENTO'!$AC$3:$AC$4922)))+((AA95&lt;&gt;"")*ISNUMBER(SEARCH("|"&amp;AA95&amp;"|",'5_ACOMPANHAMENTO'!$AC$3:$AC$4922)))+((AB95&lt;&gt;"")*ISNUMBER(SEARCH("|"&amp;AB95&amp;"|",'5_ACOMPANHAMENTO'!$AC$3:$AC$4922))))&gt;0),0),0)),""))</f>
        <v/>
      </c>
      <c r="B95" s="4" t="s">
        <v>3069</v>
      </c>
      <c r="C95" s="2" t="s">
        <v>3044</v>
      </c>
      <c r="D95" s="4">
        <f>IF(OR($B95="",$C95=""),"",IFERROR(SUMPRODUCT(--(('5_ACOMPANHAMENTO'!$AD$3:$AD$4922=TRIM($C95&amp;""))*('5_ACOMPANHAMENTO'!$AC$3:$AC$4922&lt;&gt;"")*((((I95&lt;&gt;"")*ISNUMBER(SEARCH("|"&amp;I95&amp;"|",'5_ACOMPANHAMENTO'!$AC$3:$AC$4922)))+((J95&lt;&gt;"")*ISNUMBER(SEARCH("|"&amp;J95&amp;"|",'5_ACOMPANHAMENTO'!$AC$3:$AC$4922)))+((K95&lt;&gt;"")*ISNUMBER(SEARCH("|"&amp;K95&amp;"|",'5_ACOMPANHAMENTO'!$AC$3:$AC$4922)))+((L95&lt;&gt;"")*ISNUMBER(SEARCH("|"&amp;L95&amp;"|",'5_ACOMPANHAMENTO'!$AC$3:$AC$4922)))+((M95&lt;&gt;"")*ISNUMBER(SEARCH("|"&amp;M95&amp;"|",'5_ACOMPANHAMENTO'!$AC$3:$AC$4922)))+((N95&lt;&gt;"")*ISNUMBER(SEARCH("|"&amp;N95&amp;"|",'5_ACOMPANHAMENTO'!$AC$3:$AC$4922)))+((O95&lt;&gt;"")*ISNUMBER(SEARCH("|"&amp;O95&amp;"|",'5_ACOMPANHAMENTO'!$AC$3:$AC$4922)))+((P95&lt;&gt;"")*ISNUMBER(SEARCH("|"&amp;P95&amp;"|",'5_ACOMPANHAMENTO'!$AC$3:$AC$4922)))+((Q95&lt;&gt;"")*ISNUMBER(SEARCH("|"&amp;Q95&amp;"|",'5_ACOMPANHAMENTO'!$AC$3:$AC$4922)))+((R95&lt;&gt;"")*ISNUMBER(SEARCH("|"&amp;R95&amp;"|",'5_ACOMPANHAMENTO'!$AC$3:$AC$4922)))+((S95&lt;&gt;"")*ISNUMBER(SEARCH("|"&amp;S95&amp;"|",'5_ACOMPANHAMENTO'!$AC$3:$AC$4922)))+((T95&lt;&gt;"")*ISNUMBER(SEARCH("|"&amp;T95&amp;"|",'5_ACOMPANHAMENTO'!$AC$3:$AC$4922)))+((U95&lt;&gt;"")*ISNUMBER(SEARCH("|"&amp;U95&amp;"|",'5_ACOMPANHAMENTO'!$AC$3:$AC$4922)))+((V95&lt;&gt;"")*ISNUMBER(SEARCH("|"&amp;V95&amp;"|",'5_ACOMPANHAMENTO'!$AC$3:$AC$4922)))+((W95&lt;&gt;"")*ISNUMBER(SEARCH("|"&amp;W95&amp;"|",'5_ACOMPANHAMENTO'!$AC$3:$AC$4922)))+((X95&lt;&gt;"")*ISNUMBER(SEARCH("|"&amp;X95&amp;"|",'5_ACOMPANHAMENTO'!$AC$3:$AC$4922)))+((Y95&lt;&gt;"")*ISNUMBER(SEARCH("|"&amp;Y95&amp;"|",'5_ACOMPANHAMENTO'!$AC$3:$AC$4922)))+((Z95&lt;&gt;"")*ISNUMBER(SEARCH("|"&amp;Z95&amp;"|",'5_ACOMPANHAMENTO'!$AC$3:$AC$4922)))+((AA95&lt;&gt;"")*ISNUMBER(SEARCH("|"&amp;AA95&amp;"|",'5_ACOMPANHAMENTO'!$AC$3:$AC$4922)))+((AB95&lt;&gt;"")*ISNUMBER(SEARCH("|"&amp;AB95&amp;"|",'5_ACOMPANHAMENTO'!$AC$3:$AC$4922))))&gt;0)),'5_ACOMPANHAMENTO'!$J$3:$J$4922),0))</f>
        <v>0</v>
      </c>
      <c r="E95" s="4" t="str">
        <f t="shared" ca="1" si="23"/>
        <v>FINALIZADO</v>
      </c>
      <c r="F95" s="7">
        <f>IF(OR($B95="",$C95=""),"",IFERROR(SUMPRODUCT(--(('5_ACOMPANHAMENTO'!$AD$3:$AD$4922=TRIM($C95&amp;""))*('5_ACOMPANHAMENTO'!$AC$3:$AC$4922&lt;&gt;"")*((((I95&lt;&gt;"")*ISNUMBER(SEARCH("|"&amp;I95&amp;"|",'5_ACOMPANHAMENTO'!$AC$3:$AC$4922)))+((J95&lt;&gt;"")*ISNUMBER(SEARCH("|"&amp;J95&amp;"|",'5_ACOMPANHAMENTO'!$AC$3:$AC$4922)))+((K95&lt;&gt;"")*ISNUMBER(SEARCH("|"&amp;K95&amp;"|",'5_ACOMPANHAMENTO'!$AC$3:$AC$4922)))+((L95&lt;&gt;"")*ISNUMBER(SEARCH("|"&amp;L95&amp;"|",'5_ACOMPANHAMENTO'!$AC$3:$AC$4922)))+((M95&lt;&gt;"")*ISNUMBER(SEARCH("|"&amp;M95&amp;"|",'5_ACOMPANHAMENTO'!$AC$3:$AC$4922)))+((N95&lt;&gt;"")*ISNUMBER(SEARCH("|"&amp;N95&amp;"|",'5_ACOMPANHAMENTO'!$AC$3:$AC$4922)))+((O95&lt;&gt;"")*ISNUMBER(SEARCH("|"&amp;O95&amp;"|",'5_ACOMPANHAMENTO'!$AC$3:$AC$4922)))+((P95&lt;&gt;"")*ISNUMBER(SEARCH("|"&amp;P95&amp;"|",'5_ACOMPANHAMENTO'!$AC$3:$AC$4922)))+((Q95&lt;&gt;"")*ISNUMBER(SEARCH("|"&amp;Q95&amp;"|",'5_ACOMPANHAMENTO'!$AC$3:$AC$4922)))+((R95&lt;&gt;"")*ISNUMBER(SEARCH("|"&amp;R95&amp;"|",'5_ACOMPANHAMENTO'!$AC$3:$AC$4922)))+((S95&lt;&gt;"")*ISNUMBER(SEARCH("|"&amp;S95&amp;"|",'5_ACOMPANHAMENTO'!$AC$3:$AC$4922)))+((T95&lt;&gt;"")*ISNUMBER(SEARCH("|"&amp;T95&amp;"|",'5_ACOMPANHAMENTO'!$AC$3:$AC$4922)))+((U95&lt;&gt;"")*ISNUMBER(SEARCH("|"&amp;U95&amp;"|",'5_ACOMPANHAMENTO'!$AC$3:$AC$4922)))+((V95&lt;&gt;"")*ISNUMBER(SEARCH("|"&amp;V95&amp;"|",'5_ACOMPANHAMENTO'!$AC$3:$AC$4922)))+((W95&lt;&gt;"")*ISNUMBER(SEARCH("|"&amp;W95&amp;"|",'5_ACOMPANHAMENTO'!$AC$3:$AC$4922)))+((X95&lt;&gt;"")*ISNUMBER(SEARCH("|"&amp;X95&amp;"|",'5_ACOMPANHAMENTO'!$AC$3:$AC$4922)))+((Y95&lt;&gt;"")*ISNUMBER(SEARCH("|"&amp;Y95&amp;"|",'5_ACOMPANHAMENTO'!$AC$3:$AC$4922)))+((Z95&lt;&gt;"")*ISNUMBER(SEARCH("|"&amp;Z95&amp;"|",'5_ACOMPANHAMENTO'!$AC$3:$AC$4922)))+((AA95&lt;&gt;"")*ISNUMBER(SEARCH("|"&amp;AA95&amp;"|",'5_ACOMPANHAMENTO'!$AC$3:$AC$4922)))+((AB95&lt;&gt;"")*ISNUMBER(SEARCH("|"&amp;AB95&amp;"|",'5_ACOMPANHAMENTO'!$AC$3:$AC$4922))))&gt;0)),'5_ACOMPANHAMENTO'!$O$3:$O$4922),0))</f>
        <v>0</v>
      </c>
      <c r="G95" s="7">
        <f t="shared" si="24"/>
        <v>0</v>
      </c>
      <c r="H95" t="str">
        <f t="shared" si="25"/>
        <v>10163, 10147|COSTURA</v>
      </c>
      <c r="I95" s="1" t="str">
        <f t="shared" si="26"/>
        <v>10163</v>
      </c>
      <c r="J95" s="1" t="str">
        <f t="shared" si="27"/>
        <v>10147</v>
      </c>
      <c r="K95" s="1" t="str">
        <f t="shared" si="28"/>
        <v/>
      </c>
      <c r="L95" s="1" t="str">
        <f t="shared" si="29"/>
        <v/>
      </c>
      <c r="M95" s="1" t="str">
        <f t="shared" si="30"/>
        <v/>
      </c>
      <c r="N95" s="1" t="str">
        <f t="shared" si="31"/>
        <v/>
      </c>
      <c r="O95" s="1" t="str">
        <f t="shared" si="32"/>
        <v/>
      </c>
      <c r="P95" s="1" t="str">
        <f t="shared" si="33"/>
        <v/>
      </c>
      <c r="Q95" s="1" t="str">
        <f t="shared" si="34"/>
        <v/>
      </c>
      <c r="R95" s="1" t="str">
        <f t="shared" si="35"/>
        <v/>
      </c>
      <c r="S95" s="1" t="str">
        <f t="shared" si="36"/>
        <v/>
      </c>
      <c r="T95" s="1" t="str">
        <f t="shared" si="37"/>
        <v/>
      </c>
      <c r="U95" s="1" t="str">
        <f t="shared" si="38"/>
        <v/>
      </c>
      <c r="V95" s="1" t="str">
        <f t="shared" si="39"/>
        <v/>
      </c>
      <c r="W95" s="1" t="str">
        <f t="shared" si="40"/>
        <v/>
      </c>
      <c r="X95" s="1" t="str">
        <f t="shared" si="41"/>
        <v/>
      </c>
      <c r="Y95" s="1" t="str">
        <f t="shared" si="42"/>
        <v/>
      </c>
      <c r="Z95" s="1" t="str">
        <f t="shared" si="43"/>
        <v/>
      </c>
      <c r="AA95" s="1" t="str">
        <f t="shared" si="44"/>
        <v/>
      </c>
      <c r="AB95" s="1" t="str">
        <f t="shared" si="45"/>
        <v/>
      </c>
    </row>
    <row r="96" spans="1:28" ht="14.25" hidden="1" customHeight="1" x14ac:dyDescent="0.35">
      <c r="A96" s="4" t="str">
        <f>IF(OR($B96="",$C96=""),"",IFERROR(INDEX('5_ACOMPANHAMENTO'!$A$3:$A$4922,MATCH(1,INDEX(('5_ACOMPANHAMENTO'!$AD$3:$AD$4922=TRIM($C96&amp;""))*('5_ACOMPANHAMENTO'!$AC$3:$AC$4922&lt;&gt;"")*((((I96&lt;&gt;"")*ISNUMBER(SEARCH("|"&amp;I96&amp;"|",'5_ACOMPANHAMENTO'!$AC$3:$AC$4922)))+((J96&lt;&gt;"")*ISNUMBER(SEARCH("|"&amp;J96&amp;"|",'5_ACOMPANHAMENTO'!$AC$3:$AC$4922)))+((K96&lt;&gt;"")*ISNUMBER(SEARCH("|"&amp;K96&amp;"|",'5_ACOMPANHAMENTO'!$AC$3:$AC$4922)))+((L96&lt;&gt;"")*ISNUMBER(SEARCH("|"&amp;L96&amp;"|",'5_ACOMPANHAMENTO'!$AC$3:$AC$4922)))+((M96&lt;&gt;"")*ISNUMBER(SEARCH("|"&amp;M96&amp;"|",'5_ACOMPANHAMENTO'!$AC$3:$AC$4922)))+((N96&lt;&gt;"")*ISNUMBER(SEARCH("|"&amp;N96&amp;"|",'5_ACOMPANHAMENTO'!$AC$3:$AC$4922)))+((O96&lt;&gt;"")*ISNUMBER(SEARCH("|"&amp;O96&amp;"|",'5_ACOMPANHAMENTO'!$AC$3:$AC$4922)))+((P96&lt;&gt;"")*ISNUMBER(SEARCH("|"&amp;P96&amp;"|",'5_ACOMPANHAMENTO'!$AC$3:$AC$4922)))+((Q96&lt;&gt;"")*ISNUMBER(SEARCH("|"&amp;Q96&amp;"|",'5_ACOMPANHAMENTO'!$AC$3:$AC$4922)))+((R96&lt;&gt;"")*ISNUMBER(SEARCH("|"&amp;R96&amp;"|",'5_ACOMPANHAMENTO'!$AC$3:$AC$4922)))+((S96&lt;&gt;"")*ISNUMBER(SEARCH("|"&amp;S96&amp;"|",'5_ACOMPANHAMENTO'!$AC$3:$AC$4922)))+((T96&lt;&gt;"")*ISNUMBER(SEARCH("|"&amp;T96&amp;"|",'5_ACOMPANHAMENTO'!$AC$3:$AC$4922)))+((U96&lt;&gt;"")*ISNUMBER(SEARCH("|"&amp;U96&amp;"|",'5_ACOMPANHAMENTO'!$AC$3:$AC$4922)))+((V96&lt;&gt;"")*ISNUMBER(SEARCH("|"&amp;V96&amp;"|",'5_ACOMPANHAMENTO'!$AC$3:$AC$4922)))+((W96&lt;&gt;"")*ISNUMBER(SEARCH("|"&amp;W96&amp;"|",'5_ACOMPANHAMENTO'!$AC$3:$AC$4922)))+((X96&lt;&gt;"")*ISNUMBER(SEARCH("|"&amp;X96&amp;"|",'5_ACOMPANHAMENTO'!$AC$3:$AC$4922)))+((Y96&lt;&gt;"")*ISNUMBER(SEARCH("|"&amp;Y96&amp;"|",'5_ACOMPANHAMENTO'!$AC$3:$AC$4922)))+((Z96&lt;&gt;"")*ISNUMBER(SEARCH("|"&amp;Z96&amp;"|",'5_ACOMPANHAMENTO'!$AC$3:$AC$4922)))+((AA96&lt;&gt;"")*ISNUMBER(SEARCH("|"&amp;AA96&amp;"|",'5_ACOMPANHAMENTO'!$AC$3:$AC$4922)))+((AB96&lt;&gt;"")*ISNUMBER(SEARCH("|"&amp;AB96&amp;"|",'5_ACOMPANHAMENTO'!$AC$3:$AC$4922))))&gt;0),0),0)),""))</f>
        <v/>
      </c>
      <c r="B96" s="4" t="s">
        <v>3069</v>
      </c>
      <c r="C96" s="2" t="s">
        <v>3046</v>
      </c>
      <c r="D96" s="4">
        <f>IF(OR($B96="",$C96=""),"",IFERROR(SUMPRODUCT(--(('5_ACOMPANHAMENTO'!$AD$3:$AD$4922=TRIM($C96&amp;""))*('5_ACOMPANHAMENTO'!$AC$3:$AC$4922&lt;&gt;"")*((((I96&lt;&gt;"")*ISNUMBER(SEARCH("|"&amp;I96&amp;"|",'5_ACOMPANHAMENTO'!$AC$3:$AC$4922)))+((J96&lt;&gt;"")*ISNUMBER(SEARCH("|"&amp;J96&amp;"|",'5_ACOMPANHAMENTO'!$AC$3:$AC$4922)))+((K96&lt;&gt;"")*ISNUMBER(SEARCH("|"&amp;K96&amp;"|",'5_ACOMPANHAMENTO'!$AC$3:$AC$4922)))+((L96&lt;&gt;"")*ISNUMBER(SEARCH("|"&amp;L96&amp;"|",'5_ACOMPANHAMENTO'!$AC$3:$AC$4922)))+((M96&lt;&gt;"")*ISNUMBER(SEARCH("|"&amp;M96&amp;"|",'5_ACOMPANHAMENTO'!$AC$3:$AC$4922)))+((N96&lt;&gt;"")*ISNUMBER(SEARCH("|"&amp;N96&amp;"|",'5_ACOMPANHAMENTO'!$AC$3:$AC$4922)))+((O96&lt;&gt;"")*ISNUMBER(SEARCH("|"&amp;O96&amp;"|",'5_ACOMPANHAMENTO'!$AC$3:$AC$4922)))+((P96&lt;&gt;"")*ISNUMBER(SEARCH("|"&amp;P96&amp;"|",'5_ACOMPANHAMENTO'!$AC$3:$AC$4922)))+((Q96&lt;&gt;"")*ISNUMBER(SEARCH("|"&amp;Q96&amp;"|",'5_ACOMPANHAMENTO'!$AC$3:$AC$4922)))+((R96&lt;&gt;"")*ISNUMBER(SEARCH("|"&amp;R96&amp;"|",'5_ACOMPANHAMENTO'!$AC$3:$AC$4922)))+((S96&lt;&gt;"")*ISNUMBER(SEARCH("|"&amp;S96&amp;"|",'5_ACOMPANHAMENTO'!$AC$3:$AC$4922)))+((T96&lt;&gt;"")*ISNUMBER(SEARCH("|"&amp;T96&amp;"|",'5_ACOMPANHAMENTO'!$AC$3:$AC$4922)))+((U96&lt;&gt;"")*ISNUMBER(SEARCH("|"&amp;U96&amp;"|",'5_ACOMPANHAMENTO'!$AC$3:$AC$4922)))+((V96&lt;&gt;"")*ISNUMBER(SEARCH("|"&amp;V96&amp;"|",'5_ACOMPANHAMENTO'!$AC$3:$AC$4922)))+((W96&lt;&gt;"")*ISNUMBER(SEARCH("|"&amp;W96&amp;"|",'5_ACOMPANHAMENTO'!$AC$3:$AC$4922)))+((X96&lt;&gt;"")*ISNUMBER(SEARCH("|"&amp;X96&amp;"|",'5_ACOMPANHAMENTO'!$AC$3:$AC$4922)))+((Y96&lt;&gt;"")*ISNUMBER(SEARCH("|"&amp;Y96&amp;"|",'5_ACOMPANHAMENTO'!$AC$3:$AC$4922)))+((Z96&lt;&gt;"")*ISNUMBER(SEARCH("|"&amp;Z96&amp;"|",'5_ACOMPANHAMENTO'!$AC$3:$AC$4922)))+((AA96&lt;&gt;"")*ISNUMBER(SEARCH("|"&amp;AA96&amp;"|",'5_ACOMPANHAMENTO'!$AC$3:$AC$4922)))+((AB96&lt;&gt;"")*ISNUMBER(SEARCH("|"&amp;AB96&amp;"|",'5_ACOMPANHAMENTO'!$AC$3:$AC$4922))))&gt;0)),'5_ACOMPANHAMENTO'!$J$3:$J$4922),0))</f>
        <v>0</v>
      </c>
      <c r="E96" s="4" t="str">
        <f t="shared" ca="1" si="23"/>
        <v>FINALIZADO</v>
      </c>
      <c r="F96" s="7">
        <f>IF(OR($B96="",$C96=""),"",IFERROR(SUMPRODUCT(--(('5_ACOMPANHAMENTO'!$AD$3:$AD$4922=TRIM($C96&amp;""))*('5_ACOMPANHAMENTO'!$AC$3:$AC$4922&lt;&gt;"")*((((I96&lt;&gt;"")*ISNUMBER(SEARCH("|"&amp;I96&amp;"|",'5_ACOMPANHAMENTO'!$AC$3:$AC$4922)))+((J96&lt;&gt;"")*ISNUMBER(SEARCH("|"&amp;J96&amp;"|",'5_ACOMPANHAMENTO'!$AC$3:$AC$4922)))+((K96&lt;&gt;"")*ISNUMBER(SEARCH("|"&amp;K96&amp;"|",'5_ACOMPANHAMENTO'!$AC$3:$AC$4922)))+((L96&lt;&gt;"")*ISNUMBER(SEARCH("|"&amp;L96&amp;"|",'5_ACOMPANHAMENTO'!$AC$3:$AC$4922)))+((M96&lt;&gt;"")*ISNUMBER(SEARCH("|"&amp;M96&amp;"|",'5_ACOMPANHAMENTO'!$AC$3:$AC$4922)))+((N96&lt;&gt;"")*ISNUMBER(SEARCH("|"&amp;N96&amp;"|",'5_ACOMPANHAMENTO'!$AC$3:$AC$4922)))+((O96&lt;&gt;"")*ISNUMBER(SEARCH("|"&amp;O96&amp;"|",'5_ACOMPANHAMENTO'!$AC$3:$AC$4922)))+((P96&lt;&gt;"")*ISNUMBER(SEARCH("|"&amp;P96&amp;"|",'5_ACOMPANHAMENTO'!$AC$3:$AC$4922)))+((Q96&lt;&gt;"")*ISNUMBER(SEARCH("|"&amp;Q96&amp;"|",'5_ACOMPANHAMENTO'!$AC$3:$AC$4922)))+((R96&lt;&gt;"")*ISNUMBER(SEARCH("|"&amp;R96&amp;"|",'5_ACOMPANHAMENTO'!$AC$3:$AC$4922)))+((S96&lt;&gt;"")*ISNUMBER(SEARCH("|"&amp;S96&amp;"|",'5_ACOMPANHAMENTO'!$AC$3:$AC$4922)))+((T96&lt;&gt;"")*ISNUMBER(SEARCH("|"&amp;T96&amp;"|",'5_ACOMPANHAMENTO'!$AC$3:$AC$4922)))+((U96&lt;&gt;"")*ISNUMBER(SEARCH("|"&amp;U96&amp;"|",'5_ACOMPANHAMENTO'!$AC$3:$AC$4922)))+((V96&lt;&gt;"")*ISNUMBER(SEARCH("|"&amp;V96&amp;"|",'5_ACOMPANHAMENTO'!$AC$3:$AC$4922)))+((W96&lt;&gt;"")*ISNUMBER(SEARCH("|"&amp;W96&amp;"|",'5_ACOMPANHAMENTO'!$AC$3:$AC$4922)))+((X96&lt;&gt;"")*ISNUMBER(SEARCH("|"&amp;X96&amp;"|",'5_ACOMPANHAMENTO'!$AC$3:$AC$4922)))+((Y96&lt;&gt;"")*ISNUMBER(SEARCH("|"&amp;Y96&amp;"|",'5_ACOMPANHAMENTO'!$AC$3:$AC$4922)))+((Z96&lt;&gt;"")*ISNUMBER(SEARCH("|"&amp;Z96&amp;"|",'5_ACOMPANHAMENTO'!$AC$3:$AC$4922)))+((AA96&lt;&gt;"")*ISNUMBER(SEARCH("|"&amp;AA96&amp;"|",'5_ACOMPANHAMENTO'!$AC$3:$AC$4922)))+((AB96&lt;&gt;"")*ISNUMBER(SEARCH("|"&amp;AB96&amp;"|",'5_ACOMPANHAMENTO'!$AC$3:$AC$4922))))&gt;0)),'5_ACOMPANHAMENTO'!$O$3:$O$4922),0))</f>
        <v>0</v>
      </c>
      <c r="G96" s="7">
        <f t="shared" si="24"/>
        <v>0</v>
      </c>
      <c r="H96" t="str">
        <f t="shared" si="25"/>
        <v>10163, 10147|CORTE DE TECIDO</v>
      </c>
      <c r="I96" s="1" t="str">
        <f t="shared" si="26"/>
        <v>10163</v>
      </c>
      <c r="J96" s="1" t="str">
        <f t="shared" si="27"/>
        <v>10147</v>
      </c>
      <c r="K96" s="1" t="str">
        <f t="shared" si="28"/>
        <v/>
      </c>
      <c r="L96" s="1" t="str">
        <f t="shared" si="29"/>
        <v/>
      </c>
      <c r="M96" s="1" t="str">
        <f t="shared" si="30"/>
        <v/>
      </c>
      <c r="N96" s="1" t="str">
        <f t="shared" si="31"/>
        <v/>
      </c>
      <c r="O96" s="1" t="str">
        <f t="shared" si="32"/>
        <v/>
      </c>
      <c r="P96" s="1" t="str">
        <f t="shared" si="33"/>
        <v/>
      </c>
      <c r="Q96" s="1" t="str">
        <f t="shared" si="34"/>
        <v/>
      </c>
      <c r="R96" s="1" t="str">
        <f t="shared" si="35"/>
        <v/>
      </c>
      <c r="S96" s="1" t="str">
        <f t="shared" si="36"/>
        <v/>
      </c>
      <c r="T96" s="1" t="str">
        <f t="shared" si="37"/>
        <v/>
      </c>
      <c r="U96" s="1" t="str">
        <f t="shared" si="38"/>
        <v/>
      </c>
      <c r="V96" s="1" t="str">
        <f t="shared" si="39"/>
        <v/>
      </c>
      <c r="W96" s="1" t="str">
        <f t="shared" si="40"/>
        <v/>
      </c>
      <c r="X96" s="1" t="str">
        <f t="shared" si="41"/>
        <v/>
      </c>
      <c r="Y96" s="1" t="str">
        <f t="shared" si="42"/>
        <v/>
      </c>
      <c r="Z96" s="1" t="str">
        <f t="shared" si="43"/>
        <v/>
      </c>
      <c r="AA96" s="1" t="str">
        <f t="shared" si="44"/>
        <v/>
      </c>
      <c r="AB96" s="1" t="str">
        <f t="shared" si="45"/>
        <v/>
      </c>
    </row>
    <row r="97" spans="1:28" ht="14.25" hidden="1" customHeight="1" x14ac:dyDescent="0.35">
      <c r="A97" s="4">
        <f>IF(OR($B97="",$C97=""),"",IFERROR(INDEX('5_ACOMPANHAMENTO'!$A$3:$A$4922,MATCH(1,INDEX(('5_ACOMPANHAMENTO'!$AD$3:$AD$4922=TRIM($C97&amp;""))*('5_ACOMPANHAMENTO'!$AC$3:$AC$4922&lt;&gt;"")*((((I97&lt;&gt;"")*ISNUMBER(SEARCH("|"&amp;I97&amp;"|",'5_ACOMPANHAMENTO'!$AC$3:$AC$4922)))+((J97&lt;&gt;"")*ISNUMBER(SEARCH("|"&amp;J97&amp;"|",'5_ACOMPANHAMENTO'!$AC$3:$AC$4922)))+((K97&lt;&gt;"")*ISNUMBER(SEARCH("|"&amp;K97&amp;"|",'5_ACOMPANHAMENTO'!$AC$3:$AC$4922)))+((L97&lt;&gt;"")*ISNUMBER(SEARCH("|"&amp;L97&amp;"|",'5_ACOMPANHAMENTO'!$AC$3:$AC$4922)))+((M97&lt;&gt;"")*ISNUMBER(SEARCH("|"&amp;M97&amp;"|",'5_ACOMPANHAMENTO'!$AC$3:$AC$4922)))+((N97&lt;&gt;"")*ISNUMBER(SEARCH("|"&amp;N97&amp;"|",'5_ACOMPANHAMENTO'!$AC$3:$AC$4922)))+((O97&lt;&gt;"")*ISNUMBER(SEARCH("|"&amp;O97&amp;"|",'5_ACOMPANHAMENTO'!$AC$3:$AC$4922)))+((P97&lt;&gt;"")*ISNUMBER(SEARCH("|"&amp;P97&amp;"|",'5_ACOMPANHAMENTO'!$AC$3:$AC$4922)))+((Q97&lt;&gt;"")*ISNUMBER(SEARCH("|"&amp;Q97&amp;"|",'5_ACOMPANHAMENTO'!$AC$3:$AC$4922)))+((R97&lt;&gt;"")*ISNUMBER(SEARCH("|"&amp;R97&amp;"|",'5_ACOMPANHAMENTO'!$AC$3:$AC$4922)))+((S97&lt;&gt;"")*ISNUMBER(SEARCH("|"&amp;S97&amp;"|",'5_ACOMPANHAMENTO'!$AC$3:$AC$4922)))+((T97&lt;&gt;"")*ISNUMBER(SEARCH("|"&amp;T97&amp;"|",'5_ACOMPANHAMENTO'!$AC$3:$AC$4922)))+((U97&lt;&gt;"")*ISNUMBER(SEARCH("|"&amp;U97&amp;"|",'5_ACOMPANHAMENTO'!$AC$3:$AC$4922)))+((V97&lt;&gt;"")*ISNUMBER(SEARCH("|"&amp;V97&amp;"|",'5_ACOMPANHAMENTO'!$AC$3:$AC$4922)))+((W97&lt;&gt;"")*ISNUMBER(SEARCH("|"&amp;W97&amp;"|",'5_ACOMPANHAMENTO'!$AC$3:$AC$4922)))+((X97&lt;&gt;"")*ISNUMBER(SEARCH("|"&amp;X97&amp;"|",'5_ACOMPANHAMENTO'!$AC$3:$AC$4922)))+((Y97&lt;&gt;"")*ISNUMBER(SEARCH("|"&amp;Y97&amp;"|",'5_ACOMPANHAMENTO'!$AC$3:$AC$4922)))+((Z97&lt;&gt;"")*ISNUMBER(SEARCH("|"&amp;Z97&amp;"|",'5_ACOMPANHAMENTO'!$AC$3:$AC$4922)))+((AA97&lt;&gt;"")*ISNUMBER(SEARCH("|"&amp;AA97&amp;"|",'5_ACOMPANHAMENTO'!$AC$3:$AC$4922)))+((AB97&lt;&gt;"")*ISNUMBER(SEARCH("|"&amp;AB97&amp;"|",'5_ACOMPANHAMENTO'!$AC$3:$AC$4922))))&gt;0),0),0)),""))</f>
        <v>46198</v>
      </c>
      <c r="B97" s="4">
        <v>10179</v>
      </c>
      <c r="C97" s="2" t="s">
        <v>12</v>
      </c>
      <c r="D97" s="4">
        <f>IF(OR($B97="",$C97=""),"",IFERROR(SUMPRODUCT(--(('5_ACOMPANHAMENTO'!$AD$3:$AD$4922=TRIM($C97&amp;""))*('5_ACOMPANHAMENTO'!$AC$3:$AC$4922&lt;&gt;"")*((((I97&lt;&gt;"")*ISNUMBER(SEARCH("|"&amp;I97&amp;"|",'5_ACOMPANHAMENTO'!$AC$3:$AC$4922)))+((J97&lt;&gt;"")*ISNUMBER(SEARCH("|"&amp;J97&amp;"|",'5_ACOMPANHAMENTO'!$AC$3:$AC$4922)))+((K97&lt;&gt;"")*ISNUMBER(SEARCH("|"&amp;K97&amp;"|",'5_ACOMPANHAMENTO'!$AC$3:$AC$4922)))+((L97&lt;&gt;"")*ISNUMBER(SEARCH("|"&amp;L97&amp;"|",'5_ACOMPANHAMENTO'!$AC$3:$AC$4922)))+((M97&lt;&gt;"")*ISNUMBER(SEARCH("|"&amp;M97&amp;"|",'5_ACOMPANHAMENTO'!$AC$3:$AC$4922)))+((N97&lt;&gt;"")*ISNUMBER(SEARCH("|"&amp;N97&amp;"|",'5_ACOMPANHAMENTO'!$AC$3:$AC$4922)))+((O97&lt;&gt;"")*ISNUMBER(SEARCH("|"&amp;O97&amp;"|",'5_ACOMPANHAMENTO'!$AC$3:$AC$4922)))+((P97&lt;&gt;"")*ISNUMBER(SEARCH("|"&amp;P97&amp;"|",'5_ACOMPANHAMENTO'!$AC$3:$AC$4922)))+((Q97&lt;&gt;"")*ISNUMBER(SEARCH("|"&amp;Q97&amp;"|",'5_ACOMPANHAMENTO'!$AC$3:$AC$4922)))+((R97&lt;&gt;"")*ISNUMBER(SEARCH("|"&amp;R97&amp;"|",'5_ACOMPANHAMENTO'!$AC$3:$AC$4922)))+((S97&lt;&gt;"")*ISNUMBER(SEARCH("|"&amp;S97&amp;"|",'5_ACOMPANHAMENTO'!$AC$3:$AC$4922)))+((T97&lt;&gt;"")*ISNUMBER(SEARCH("|"&amp;T97&amp;"|",'5_ACOMPANHAMENTO'!$AC$3:$AC$4922)))+((U97&lt;&gt;"")*ISNUMBER(SEARCH("|"&amp;U97&amp;"|",'5_ACOMPANHAMENTO'!$AC$3:$AC$4922)))+((V97&lt;&gt;"")*ISNUMBER(SEARCH("|"&amp;V97&amp;"|",'5_ACOMPANHAMENTO'!$AC$3:$AC$4922)))+((W97&lt;&gt;"")*ISNUMBER(SEARCH("|"&amp;W97&amp;"|",'5_ACOMPANHAMENTO'!$AC$3:$AC$4922)))+((X97&lt;&gt;"")*ISNUMBER(SEARCH("|"&amp;X97&amp;"|",'5_ACOMPANHAMENTO'!$AC$3:$AC$4922)))+((Y97&lt;&gt;"")*ISNUMBER(SEARCH("|"&amp;Y97&amp;"|",'5_ACOMPANHAMENTO'!$AC$3:$AC$4922)))+((Z97&lt;&gt;"")*ISNUMBER(SEARCH("|"&amp;Z97&amp;"|",'5_ACOMPANHAMENTO'!$AC$3:$AC$4922)))+((AA97&lt;&gt;"")*ISNUMBER(SEARCH("|"&amp;AA97&amp;"|",'5_ACOMPANHAMENTO'!$AC$3:$AC$4922)))+((AB97&lt;&gt;"")*ISNUMBER(SEARCH("|"&amp;AB97&amp;"|",'5_ACOMPANHAMENTO'!$AC$3:$AC$4922))))&gt;0)),'5_ACOMPANHAMENTO'!$J$3:$J$4922),0))</f>
        <v>2319</v>
      </c>
      <c r="E97" s="4" t="str">
        <f t="shared" ca="1" si="23"/>
        <v>FINALIZADO</v>
      </c>
      <c r="F97" s="7">
        <f>IF(OR($B97="",$C97=""),"",IFERROR(SUMPRODUCT(--(('5_ACOMPANHAMENTO'!$AD$3:$AD$4922=TRIM($C97&amp;""))*('5_ACOMPANHAMENTO'!$AC$3:$AC$4922&lt;&gt;"")*((((I97&lt;&gt;"")*ISNUMBER(SEARCH("|"&amp;I97&amp;"|",'5_ACOMPANHAMENTO'!$AC$3:$AC$4922)))+((J97&lt;&gt;"")*ISNUMBER(SEARCH("|"&amp;J97&amp;"|",'5_ACOMPANHAMENTO'!$AC$3:$AC$4922)))+((K97&lt;&gt;"")*ISNUMBER(SEARCH("|"&amp;K97&amp;"|",'5_ACOMPANHAMENTO'!$AC$3:$AC$4922)))+((L97&lt;&gt;"")*ISNUMBER(SEARCH("|"&amp;L97&amp;"|",'5_ACOMPANHAMENTO'!$AC$3:$AC$4922)))+((M97&lt;&gt;"")*ISNUMBER(SEARCH("|"&amp;M97&amp;"|",'5_ACOMPANHAMENTO'!$AC$3:$AC$4922)))+((N97&lt;&gt;"")*ISNUMBER(SEARCH("|"&amp;N97&amp;"|",'5_ACOMPANHAMENTO'!$AC$3:$AC$4922)))+((O97&lt;&gt;"")*ISNUMBER(SEARCH("|"&amp;O97&amp;"|",'5_ACOMPANHAMENTO'!$AC$3:$AC$4922)))+((P97&lt;&gt;"")*ISNUMBER(SEARCH("|"&amp;P97&amp;"|",'5_ACOMPANHAMENTO'!$AC$3:$AC$4922)))+((Q97&lt;&gt;"")*ISNUMBER(SEARCH("|"&amp;Q97&amp;"|",'5_ACOMPANHAMENTO'!$AC$3:$AC$4922)))+((R97&lt;&gt;"")*ISNUMBER(SEARCH("|"&amp;R97&amp;"|",'5_ACOMPANHAMENTO'!$AC$3:$AC$4922)))+((S97&lt;&gt;"")*ISNUMBER(SEARCH("|"&amp;S97&amp;"|",'5_ACOMPANHAMENTO'!$AC$3:$AC$4922)))+((T97&lt;&gt;"")*ISNUMBER(SEARCH("|"&amp;T97&amp;"|",'5_ACOMPANHAMENTO'!$AC$3:$AC$4922)))+((U97&lt;&gt;"")*ISNUMBER(SEARCH("|"&amp;U97&amp;"|",'5_ACOMPANHAMENTO'!$AC$3:$AC$4922)))+((V97&lt;&gt;"")*ISNUMBER(SEARCH("|"&amp;V97&amp;"|",'5_ACOMPANHAMENTO'!$AC$3:$AC$4922)))+((W97&lt;&gt;"")*ISNUMBER(SEARCH("|"&amp;W97&amp;"|",'5_ACOMPANHAMENTO'!$AC$3:$AC$4922)))+((X97&lt;&gt;"")*ISNUMBER(SEARCH("|"&amp;X97&amp;"|",'5_ACOMPANHAMENTO'!$AC$3:$AC$4922)))+((Y97&lt;&gt;"")*ISNUMBER(SEARCH("|"&amp;Y97&amp;"|",'5_ACOMPANHAMENTO'!$AC$3:$AC$4922)))+((Z97&lt;&gt;"")*ISNUMBER(SEARCH("|"&amp;Z97&amp;"|",'5_ACOMPANHAMENTO'!$AC$3:$AC$4922)))+((AA97&lt;&gt;"")*ISNUMBER(SEARCH("|"&amp;AA97&amp;"|",'5_ACOMPANHAMENTO'!$AC$3:$AC$4922)))+((AB97&lt;&gt;"")*ISNUMBER(SEARCH("|"&amp;AB97&amp;"|",'5_ACOMPANHAMENTO'!$AC$3:$AC$4922))))&gt;0)),'5_ACOMPANHAMENTO'!$O$3:$O$4922),0))</f>
        <v>2319</v>
      </c>
      <c r="G97" s="7">
        <f t="shared" si="24"/>
        <v>0</v>
      </c>
      <c r="H97" t="str">
        <f t="shared" si="25"/>
        <v>10179|SECCIONADORA 10</v>
      </c>
      <c r="I97" s="1" t="str">
        <f t="shared" si="26"/>
        <v>10179</v>
      </c>
      <c r="J97" s="1" t="str">
        <f t="shared" si="27"/>
        <v/>
      </c>
      <c r="K97" s="1" t="str">
        <f t="shared" si="28"/>
        <v/>
      </c>
      <c r="L97" s="1" t="str">
        <f t="shared" si="29"/>
        <v/>
      </c>
      <c r="M97" s="1" t="str">
        <f t="shared" si="30"/>
        <v/>
      </c>
      <c r="N97" s="1" t="str">
        <f t="shared" si="31"/>
        <v/>
      </c>
      <c r="O97" s="1" t="str">
        <f t="shared" si="32"/>
        <v/>
      </c>
      <c r="P97" s="1" t="str">
        <f t="shared" si="33"/>
        <v/>
      </c>
      <c r="Q97" s="1" t="str">
        <f t="shared" si="34"/>
        <v/>
      </c>
      <c r="R97" s="1" t="str">
        <f t="shared" si="35"/>
        <v/>
      </c>
      <c r="S97" s="1" t="str">
        <f t="shared" si="36"/>
        <v/>
      </c>
      <c r="T97" s="1" t="str">
        <f t="shared" si="37"/>
        <v/>
      </c>
      <c r="U97" s="1" t="str">
        <f t="shared" si="38"/>
        <v/>
      </c>
      <c r="V97" s="1" t="str">
        <f t="shared" si="39"/>
        <v/>
      </c>
      <c r="W97" s="1" t="str">
        <f t="shared" si="40"/>
        <v/>
      </c>
      <c r="X97" s="1" t="str">
        <f t="shared" si="41"/>
        <v/>
      </c>
      <c r="Y97" s="1" t="str">
        <f t="shared" si="42"/>
        <v/>
      </c>
      <c r="Z97" s="1" t="str">
        <f t="shared" si="43"/>
        <v/>
      </c>
      <c r="AA97" s="1" t="str">
        <f t="shared" si="44"/>
        <v/>
      </c>
      <c r="AB97" s="1" t="str">
        <f t="shared" si="45"/>
        <v/>
      </c>
    </row>
    <row r="98" spans="1:28" ht="14.25" hidden="1" customHeight="1" x14ac:dyDescent="0.35">
      <c r="A98" s="4">
        <f>IF(OR($B98="",$C98=""),"",IFERROR(INDEX('5_ACOMPANHAMENTO'!$A$3:$A$4922,MATCH(1,INDEX(('5_ACOMPANHAMENTO'!$AD$3:$AD$4922=TRIM($C98&amp;""))*('5_ACOMPANHAMENTO'!$AC$3:$AC$4922&lt;&gt;"")*((((I98&lt;&gt;"")*ISNUMBER(SEARCH("|"&amp;I98&amp;"|",'5_ACOMPANHAMENTO'!$AC$3:$AC$4922)))+((J98&lt;&gt;"")*ISNUMBER(SEARCH("|"&amp;J98&amp;"|",'5_ACOMPANHAMENTO'!$AC$3:$AC$4922)))+((K98&lt;&gt;"")*ISNUMBER(SEARCH("|"&amp;K98&amp;"|",'5_ACOMPANHAMENTO'!$AC$3:$AC$4922)))+((L98&lt;&gt;"")*ISNUMBER(SEARCH("|"&amp;L98&amp;"|",'5_ACOMPANHAMENTO'!$AC$3:$AC$4922)))+((M98&lt;&gt;"")*ISNUMBER(SEARCH("|"&amp;M98&amp;"|",'5_ACOMPANHAMENTO'!$AC$3:$AC$4922)))+((N98&lt;&gt;"")*ISNUMBER(SEARCH("|"&amp;N98&amp;"|",'5_ACOMPANHAMENTO'!$AC$3:$AC$4922)))+((O98&lt;&gt;"")*ISNUMBER(SEARCH("|"&amp;O98&amp;"|",'5_ACOMPANHAMENTO'!$AC$3:$AC$4922)))+((P98&lt;&gt;"")*ISNUMBER(SEARCH("|"&amp;P98&amp;"|",'5_ACOMPANHAMENTO'!$AC$3:$AC$4922)))+((Q98&lt;&gt;"")*ISNUMBER(SEARCH("|"&amp;Q98&amp;"|",'5_ACOMPANHAMENTO'!$AC$3:$AC$4922)))+((R98&lt;&gt;"")*ISNUMBER(SEARCH("|"&amp;R98&amp;"|",'5_ACOMPANHAMENTO'!$AC$3:$AC$4922)))+((S98&lt;&gt;"")*ISNUMBER(SEARCH("|"&amp;S98&amp;"|",'5_ACOMPANHAMENTO'!$AC$3:$AC$4922)))+((T98&lt;&gt;"")*ISNUMBER(SEARCH("|"&amp;T98&amp;"|",'5_ACOMPANHAMENTO'!$AC$3:$AC$4922)))+((U98&lt;&gt;"")*ISNUMBER(SEARCH("|"&amp;U98&amp;"|",'5_ACOMPANHAMENTO'!$AC$3:$AC$4922)))+((V98&lt;&gt;"")*ISNUMBER(SEARCH("|"&amp;V98&amp;"|",'5_ACOMPANHAMENTO'!$AC$3:$AC$4922)))+((W98&lt;&gt;"")*ISNUMBER(SEARCH("|"&amp;W98&amp;"|",'5_ACOMPANHAMENTO'!$AC$3:$AC$4922)))+((X98&lt;&gt;"")*ISNUMBER(SEARCH("|"&amp;X98&amp;"|",'5_ACOMPANHAMENTO'!$AC$3:$AC$4922)))+((Y98&lt;&gt;"")*ISNUMBER(SEARCH("|"&amp;Y98&amp;"|",'5_ACOMPANHAMENTO'!$AC$3:$AC$4922)))+((Z98&lt;&gt;"")*ISNUMBER(SEARCH("|"&amp;Z98&amp;"|",'5_ACOMPANHAMENTO'!$AC$3:$AC$4922)))+((AA98&lt;&gt;"")*ISNUMBER(SEARCH("|"&amp;AA98&amp;"|",'5_ACOMPANHAMENTO'!$AC$3:$AC$4922)))+((AB98&lt;&gt;"")*ISNUMBER(SEARCH("|"&amp;AB98&amp;"|",'5_ACOMPANHAMENTO'!$AC$3:$AC$4922))))&gt;0),0),0)),""))</f>
        <v>46198</v>
      </c>
      <c r="B98" s="4">
        <v>10179</v>
      </c>
      <c r="C98" s="2" t="s">
        <v>19</v>
      </c>
      <c r="D98" s="4">
        <f>IF(OR($B98="",$C98=""),"",IFERROR(SUMPRODUCT(--(('5_ACOMPANHAMENTO'!$AD$3:$AD$4922=TRIM($C98&amp;""))*('5_ACOMPANHAMENTO'!$AC$3:$AC$4922&lt;&gt;"")*((((I98&lt;&gt;"")*ISNUMBER(SEARCH("|"&amp;I98&amp;"|",'5_ACOMPANHAMENTO'!$AC$3:$AC$4922)))+((J98&lt;&gt;"")*ISNUMBER(SEARCH("|"&amp;J98&amp;"|",'5_ACOMPANHAMENTO'!$AC$3:$AC$4922)))+((K98&lt;&gt;"")*ISNUMBER(SEARCH("|"&amp;K98&amp;"|",'5_ACOMPANHAMENTO'!$AC$3:$AC$4922)))+((L98&lt;&gt;"")*ISNUMBER(SEARCH("|"&amp;L98&amp;"|",'5_ACOMPANHAMENTO'!$AC$3:$AC$4922)))+((M98&lt;&gt;"")*ISNUMBER(SEARCH("|"&amp;M98&amp;"|",'5_ACOMPANHAMENTO'!$AC$3:$AC$4922)))+((N98&lt;&gt;"")*ISNUMBER(SEARCH("|"&amp;N98&amp;"|",'5_ACOMPANHAMENTO'!$AC$3:$AC$4922)))+((O98&lt;&gt;"")*ISNUMBER(SEARCH("|"&amp;O98&amp;"|",'5_ACOMPANHAMENTO'!$AC$3:$AC$4922)))+((P98&lt;&gt;"")*ISNUMBER(SEARCH("|"&amp;P98&amp;"|",'5_ACOMPANHAMENTO'!$AC$3:$AC$4922)))+((Q98&lt;&gt;"")*ISNUMBER(SEARCH("|"&amp;Q98&amp;"|",'5_ACOMPANHAMENTO'!$AC$3:$AC$4922)))+((R98&lt;&gt;"")*ISNUMBER(SEARCH("|"&amp;R98&amp;"|",'5_ACOMPANHAMENTO'!$AC$3:$AC$4922)))+((S98&lt;&gt;"")*ISNUMBER(SEARCH("|"&amp;S98&amp;"|",'5_ACOMPANHAMENTO'!$AC$3:$AC$4922)))+((T98&lt;&gt;"")*ISNUMBER(SEARCH("|"&amp;T98&amp;"|",'5_ACOMPANHAMENTO'!$AC$3:$AC$4922)))+((U98&lt;&gt;"")*ISNUMBER(SEARCH("|"&amp;U98&amp;"|",'5_ACOMPANHAMENTO'!$AC$3:$AC$4922)))+((V98&lt;&gt;"")*ISNUMBER(SEARCH("|"&amp;V98&amp;"|",'5_ACOMPANHAMENTO'!$AC$3:$AC$4922)))+((W98&lt;&gt;"")*ISNUMBER(SEARCH("|"&amp;W98&amp;"|",'5_ACOMPANHAMENTO'!$AC$3:$AC$4922)))+((X98&lt;&gt;"")*ISNUMBER(SEARCH("|"&amp;X98&amp;"|",'5_ACOMPANHAMENTO'!$AC$3:$AC$4922)))+((Y98&lt;&gt;"")*ISNUMBER(SEARCH("|"&amp;Y98&amp;"|",'5_ACOMPANHAMENTO'!$AC$3:$AC$4922)))+((Z98&lt;&gt;"")*ISNUMBER(SEARCH("|"&amp;Z98&amp;"|",'5_ACOMPANHAMENTO'!$AC$3:$AC$4922)))+((AA98&lt;&gt;"")*ISNUMBER(SEARCH("|"&amp;AA98&amp;"|",'5_ACOMPANHAMENTO'!$AC$3:$AC$4922)))+((AB98&lt;&gt;"")*ISNUMBER(SEARCH("|"&amp;AB98&amp;"|",'5_ACOMPANHAMENTO'!$AC$3:$AC$4922))))&gt;0)),'5_ACOMPANHAMENTO'!$J$3:$J$4922),0))</f>
        <v>6601</v>
      </c>
      <c r="E98" s="4" t="str">
        <f t="shared" ca="1" si="23"/>
        <v>FINALIZADO</v>
      </c>
      <c r="F98" s="7">
        <f>IF(OR($B98="",$C98=""),"",IFERROR(SUMPRODUCT(--(('5_ACOMPANHAMENTO'!$AD$3:$AD$4922=TRIM($C98&amp;""))*('5_ACOMPANHAMENTO'!$AC$3:$AC$4922&lt;&gt;"")*((((I98&lt;&gt;"")*ISNUMBER(SEARCH("|"&amp;I98&amp;"|",'5_ACOMPANHAMENTO'!$AC$3:$AC$4922)))+((J98&lt;&gt;"")*ISNUMBER(SEARCH("|"&amp;J98&amp;"|",'5_ACOMPANHAMENTO'!$AC$3:$AC$4922)))+((K98&lt;&gt;"")*ISNUMBER(SEARCH("|"&amp;K98&amp;"|",'5_ACOMPANHAMENTO'!$AC$3:$AC$4922)))+((L98&lt;&gt;"")*ISNUMBER(SEARCH("|"&amp;L98&amp;"|",'5_ACOMPANHAMENTO'!$AC$3:$AC$4922)))+((M98&lt;&gt;"")*ISNUMBER(SEARCH("|"&amp;M98&amp;"|",'5_ACOMPANHAMENTO'!$AC$3:$AC$4922)))+((N98&lt;&gt;"")*ISNUMBER(SEARCH("|"&amp;N98&amp;"|",'5_ACOMPANHAMENTO'!$AC$3:$AC$4922)))+((O98&lt;&gt;"")*ISNUMBER(SEARCH("|"&amp;O98&amp;"|",'5_ACOMPANHAMENTO'!$AC$3:$AC$4922)))+((P98&lt;&gt;"")*ISNUMBER(SEARCH("|"&amp;P98&amp;"|",'5_ACOMPANHAMENTO'!$AC$3:$AC$4922)))+((Q98&lt;&gt;"")*ISNUMBER(SEARCH("|"&amp;Q98&amp;"|",'5_ACOMPANHAMENTO'!$AC$3:$AC$4922)))+((R98&lt;&gt;"")*ISNUMBER(SEARCH("|"&amp;R98&amp;"|",'5_ACOMPANHAMENTO'!$AC$3:$AC$4922)))+((S98&lt;&gt;"")*ISNUMBER(SEARCH("|"&amp;S98&amp;"|",'5_ACOMPANHAMENTO'!$AC$3:$AC$4922)))+((T98&lt;&gt;"")*ISNUMBER(SEARCH("|"&amp;T98&amp;"|",'5_ACOMPANHAMENTO'!$AC$3:$AC$4922)))+((U98&lt;&gt;"")*ISNUMBER(SEARCH("|"&amp;U98&amp;"|",'5_ACOMPANHAMENTO'!$AC$3:$AC$4922)))+((V98&lt;&gt;"")*ISNUMBER(SEARCH("|"&amp;V98&amp;"|",'5_ACOMPANHAMENTO'!$AC$3:$AC$4922)))+((W98&lt;&gt;"")*ISNUMBER(SEARCH("|"&amp;W98&amp;"|",'5_ACOMPANHAMENTO'!$AC$3:$AC$4922)))+((X98&lt;&gt;"")*ISNUMBER(SEARCH("|"&amp;X98&amp;"|",'5_ACOMPANHAMENTO'!$AC$3:$AC$4922)))+((Y98&lt;&gt;"")*ISNUMBER(SEARCH("|"&amp;Y98&amp;"|",'5_ACOMPANHAMENTO'!$AC$3:$AC$4922)))+((Z98&lt;&gt;"")*ISNUMBER(SEARCH("|"&amp;Z98&amp;"|",'5_ACOMPANHAMENTO'!$AC$3:$AC$4922)))+((AA98&lt;&gt;"")*ISNUMBER(SEARCH("|"&amp;AA98&amp;"|",'5_ACOMPANHAMENTO'!$AC$3:$AC$4922)))+((AB98&lt;&gt;"")*ISNUMBER(SEARCH("|"&amp;AB98&amp;"|",'5_ACOMPANHAMENTO'!$AC$3:$AC$4922))))&gt;0)),'5_ACOMPANHAMENTO'!$O$3:$O$4922),0))</f>
        <v>6601</v>
      </c>
      <c r="G98" s="7">
        <f t="shared" si="24"/>
        <v>0</v>
      </c>
      <c r="H98" t="str">
        <f t="shared" si="25"/>
        <v>10179|SECCIONADORA 11</v>
      </c>
      <c r="I98" s="1" t="str">
        <f t="shared" si="26"/>
        <v>10179</v>
      </c>
      <c r="J98" s="1" t="str">
        <f t="shared" si="27"/>
        <v/>
      </c>
      <c r="K98" s="1" t="str">
        <f t="shared" si="28"/>
        <v/>
      </c>
      <c r="L98" s="1" t="str">
        <f t="shared" si="29"/>
        <v/>
      </c>
      <c r="M98" s="1" t="str">
        <f t="shared" si="30"/>
        <v/>
      </c>
      <c r="N98" s="1" t="str">
        <f t="shared" si="31"/>
        <v/>
      </c>
      <c r="O98" s="1" t="str">
        <f t="shared" si="32"/>
        <v/>
      </c>
      <c r="P98" s="1" t="str">
        <f t="shared" si="33"/>
        <v/>
      </c>
      <c r="Q98" s="1" t="str">
        <f t="shared" si="34"/>
        <v/>
      </c>
      <c r="R98" s="1" t="str">
        <f t="shared" si="35"/>
        <v/>
      </c>
      <c r="S98" s="1" t="str">
        <f t="shared" si="36"/>
        <v/>
      </c>
      <c r="T98" s="1" t="str">
        <f t="shared" si="37"/>
        <v/>
      </c>
      <c r="U98" s="1" t="str">
        <f t="shared" si="38"/>
        <v/>
      </c>
      <c r="V98" s="1" t="str">
        <f t="shared" si="39"/>
        <v/>
      </c>
      <c r="W98" s="1" t="str">
        <f t="shared" si="40"/>
        <v/>
      </c>
      <c r="X98" s="1" t="str">
        <f t="shared" si="41"/>
        <v/>
      </c>
      <c r="Y98" s="1" t="str">
        <f t="shared" si="42"/>
        <v/>
      </c>
      <c r="Z98" s="1" t="str">
        <f t="shared" si="43"/>
        <v/>
      </c>
      <c r="AA98" s="1" t="str">
        <f t="shared" si="44"/>
        <v/>
      </c>
      <c r="AB98" s="1" t="str">
        <f t="shared" si="45"/>
        <v/>
      </c>
    </row>
    <row r="99" spans="1:28" ht="14.25" hidden="1" customHeight="1" x14ac:dyDescent="0.35">
      <c r="A99" s="4">
        <f>IF(OR($B99="",$C99=""),"",IFERROR(INDEX('5_ACOMPANHAMENTO'!$A$3:$A$4922,MATCH(1,INDEX(('5_ACOMPANHAMENTO'!$AD$3:$AD$4922=TRIM($C99&amp;""))*('5_ACOMPANHAMENTO'!$AC$3:$AC$4922&lt;&gt;"")*((((I99&lt;&gt;"")*ISNUMBER(SEARCH("|"&amp;I99&amp;"|",'5_ACOMPANHAMENTO'!$AC$3:$AC$4922)))+((J99&lt;&gt;"")*ISNUMBER(SEARCH("|"&amp;J99&amp;"|",'5_ACOMPANHAMENTO'!$AC$3:$AC$4922)))+((K99&lt;&gt;"")*ISNUMBER(SEARCH("|"&amp;K99&amp;"|",'5_ACOMPANHAMENTO'!$AC$3:$AC$4922)))+((L99&lt;&gt;"")*ISNUMBER(SEARCH("|"&amp;L99&amp;"|",'5_ACOMPANHAMENTO'!$AC$3:$AC$4922)))+((M99&lt;&gt;"")*ISNUMBER(SEARCH("|"&amp;M99&amp;"|",'5_ACOMPANHAMENTO'!$AC$3:$AC$4922)))+((N99&lt;&gt;"")*ISNUMBER(SEARCH("|"&amp;N99&amp;"|",'5_ACOMPANHAMENTO'!$AC$3:$AC$4922)))+((O99&lt;&gt;"")*ISNUMBER(SEARCH("|"&amp;O99&amp;"|",'5_ACOMPANHAMENTO'!$AC$3:$AC$4922)))+((P99&lt;&gt;"")*ISNUMBER(SEARCH("|"&amp;P99&amp;"|",'5_ACOMPANHAMENTO'!$AC$3:$AC$4922)))+((Q99&lt;&gt;"")*ISNUMBER(SEARCH("|"&amp;Q99&amp;"|",'5_ACOMPANHAMENTO'!$AC$3:$AC$4922)))+((R99&lt;&gt;"")*ISNUMBER(SEARCH("|"&amp;R99&amp;"|",'5_ACOMPANHAMENTO'!$AC$3:$AC$4922)))+((S99&lt;&gt;"")*ISNUMBER(SEARCH("|"&amp;S99&amp;"|",'5_ACOMPANHAMENTO'!$AC$3:$AC$4922)))+((T99&lt;&gt;"")*ISNUMBER(SEARCH("|"&amp;T99&amp;"|",'5_ACOMPANHAMENTO'!$AC$3:$AC$4922)))+((U99&lt;&gt;"")*ISNUMBER(SEARCH("|"&amp;U99&amp;"|",'5_ACOMPANHAMENTO'!$AC$3:$AC$4922)))+((V99&lt;&gt;"")*ISNUMBER(SEARCH("|"&amp;V99&amp;"|",'5_ACOMPANHAMENTO'!$AC$3:$AC$4922)))+((W99&lt;&gt;"")*ISNUMBER(SEARCH("|"&amp;W99&amp;"|",'5_ACOMPANHAMENTO'!$AC$3:$AC$4922)))+((X99&lt;&gt;"")*ISNUMBER(SEARCH("|"&amp;X99&amp;"|",'5_ACOMPANHAMENTO'!$AC$3:$AC$4922)))+((Y99&lt;&gt;"")*ISNUMBER(SEARCH("|"&amp;Y99&amp;"|",'5_ACOMPANHAMENTO'!$AC$3:$AC$4922)))+((Z99&lt;&gt;"")*ISNUMBER(SEARCH("|"&amp;Z99&amp;"|",'5_ACOMPANHAMENTO'!$AC$3:$AC$4922)))+((AA99&lt;&gt;"")*ISNUMBER(SEARCH("|"&amp;AA99&amp;"|",'5_ACOMPANHAMENTO'!$AC$3:$AC$4922)))+((AB99&lt;&gt;"")*ISNUMBER(SEARCH("|"&amp;AB99&amp;"|",'5_ACOMPANHAMENTO'!$AC$3:$AC$4922))))&gt;0),0),0)),""))</f>
        <v>46202</v>
      </c>
      <c r="B99" s="4">
        <v>10179</v>
      </c>
      <c r="C99" s="2" t="s">
        <v>22</v>
      </c>
      <c r="D99" s="4">
        <f>IF(OR($B99="",$C99=""),"",IFERROR(SUMPRODUCT(--(('5_ACOMPANHAMENTO'!$AD$3:$AD$4922=TRIM($C99&amp;""))*('5_ACOMPANHAMENTO'!$AC$3:$AC$4922&lt;&gt;"")*((((I99&lt;&gt;"")*ISNUMBER(SEARCH("|"&amp;I99&amp;"|",'5_ACOMPANHAMENTO'!$AC$3:$AC$4922)))+((J99&lt;&gt;"")*ISNUMBER(SEARCH("|"&amp;J99&amp;"|",'5_ACOMPANHAMENTO'!$AC$3:$AC$4922)))+((K99&lt;&gt;"")*ISNUMBER(SEARCH("|"&amp;K99&amp;"|",'5_ACOMPANHAMENTO'!$AC$3:$AC$4922)))+((L99&lt;&gt;"")*ISNUMBER(SEARCH("|"&amp;L99&amp;"|",'5_ACOMPANHAMENTO'!$AC$3:$AC$4922)))+((M99&lt;&gt;"")*ISNUMBER(SEARCH("|"&amp;M99&amp;"|",'5_ACOMPANHAMENTO'!$AC$3:$AC$4922)))+((N99&lt;&gt;"")*ISNUMBER(SEARCH("|"&amp;N99&amp;"|",'5_ACOMPANHAMENTO'!$AC$3:$AC$4922)))+((O99&lt;&gt;"")*ISNUMBER(SEARCH("|"&amp;O99&amp;"|",'5_ACOMPANHAMENTO'!$AC$3:$AC$4922)))+((P99&lt;&gt;"")*ISNUMBER(SEARCH("|"&amp;P99&amp;"|",'5_ACOMPANHAMENTO'!$AC$3:$AC$4922)))+((Q99&lt;&gt;"")*ISNUMBER(SEARCH("|"&amp;Q99&amp;"|",'5_ACOMPANHAMENTO'!$AC$3:$AC$4922)))+((R99&lt;&gt;"")*ISNUMBER(SEARCH("|"&amp;R99&amp;"|",'5_ACOMPANHAMENTO'!$AC$3:$AC$4922)))+((S99&lt;&gt;"")*ISNUMBER(SEARCH("|"&amp;S99&amp;"|",'5_ACOMPANHAMENTO'!$AC$3:$AC$4922)))+((T99&lt;&gt;"")*ISNUMBER(SEARCH("|"&amp;T99&amp;"|",'5_ACOMPANHAMENTO'!$AC$3:$AC$4922)))+((U99&lt;&gt;"")*ISNUMBER(SEARCH("|"&amp;U99&amp;"|",'5_ACOMPANHAMENTO'!$AC$3:$AC$4922)))+((V99&lt;&gt;"")*ISNUMBER(SEARCH("|"&amp;V99&amp;"|",'5_ACOMPANHAMENTO'!$AC$3:$AC$4922)))+((W99&lt;&gt;"")*ISNUMBER(SEARCH("|"&amp;W99&amp;"|",'5_ACOMPANHAMENTO'!$AC$3:$AC$4922)))+((X99&lt;&gt;"")*ISNUMBER(SEARCH("|"&amp;X99&amp;"|",'5_ACOMPANHAMENTO'!$AC$3:$AC$4922)))+((Y99&lt;&gt;"")*ISNUMBER(SEARCH("|"&amp;Y99&amp;"|",'5_ACOMPANHAMENTO'!$AC$3:$AC$4922)))+((Z99&lt;&gt;"")*ISNUMBER(SEARCH("|"&amp;Z99&amp;"|",'5_ACOMPANHAMENTO'!$AC$3:$AC$4922)))+((AA99&lt;&gt;"")*ISNUMBER(SEARCH("|"&amp;AA99&amp;"|",'5_ACOMPANHAMENTO'!$AC$3:$AC$4922)))+((AB99&lt;&gt;"")*ISNUMBER(SEARCH("|"&amp;AB99&amp;"|",'5_ACOMPANHAMENTO'!$AC$3:$AC$4922))))&gt;0)),'5_ACOMPANHAMENTO'!$J$3:$J$4922),0))</f>
        <v>2074</v>
      </c>
      <c r="E99" s="4" t="str">
        <f t="shared" ca="1" si="23"/>
        <v>FINALIZADO</v>
      </c>
      <c r="F99" s="7">
        <f>IF(OR($B99="",$C99=""),"",IFERROR(SUMPRODUCT(--(('5_ACOMPANHAMENTO'!$AD$3:$AD$4922=TRIM($C99&amp;""))*('5_ACOMPANHAMENTO'!$AC$3:$AC$4922&lt;&gt;"")*((((I99&lt;&gt;"")*ISNUMBER(SEARCH("|"&amp;I99&amp;"|",'5_ACOMPANHAMENTO'!$AC$3:$AC$4922)))+((J99&lt;&gt;"")*ISNUMBER(SEARCH("|"&amp;J99&amp;"|",'5_ACOMPANHAMENTO'!$AC$3:$AC$4922)))+((K99&lt;&gt;"")*ISNUMBER(SEARCH("|"&amp;K99&amp;"|",'5_ACOMPANHAMENTO'!$AC$3:$AC$4922)))+((L99&lt;&gt;"")*ISNUMBER(SEARCH("|"&amp;L99&amp;"|",'5_ACOMPANHAMENTO'!$AC$3:$AC$4922)))+((M99&lt;&gt;"")*ISNUMBER(SEARCH("|"&amp;M99&amp;"|",'5_ACOMPANHAMENTO'!$AC$3:$AC$4922)))+((N99&lt;&gt;"")*ISNUMBER(SEARCH("|"&amp;N99&amp;"|",'5_ACOMPANHAMENTO'!$AC$3:$AC$4922)))+((O99&lt;&gt;"")*ISNUMBER(SEARCH("|"&amp;O99&amp;"|",'5_ACOMPANHAMENTO'!$AC$3:$AC$4922)))+((P99&lt;&gt;"")*ISNUMBER(SEARCH("|"&amp;P99&amp;"|",'5_ACOMPANHAMENTO'!$AC$3:$AC$4922)))+((Q99&lt;&gt;"")*ISNUMBER(SEARCH("|"&amp;Q99&amp;"|",'5_ACOMPANHAMENTO'!$AC$3:$AC$4922)))+((R99&lt;&gt;"")*ISNUMBER(SEARCH("|"&amp;R99&amp;"|",'5_ACOMPANHAMENTO'!$AC$3:$AC$4922)))+((S99&lt;&gt;"")*ISNUMBER(SEARCH("|"&amp;S99&amp;"|",'5_ACOMPANHAMENTO'!$AC$3:$AC$4922)))+((T99&lt;&gt;"")*ISNUMBER(SEARCH("|"&amp;T99&amp;"|",'5_ACOMPANHAMENTO'!$AC$3:$AC$4922)))+((U99&lt;&gt;"")*ISNUMBER(SEARCH("|"&amp;U99&amp;"|",'5_ACOMPANHAMENTO'!$AC$3:$AC$4922)))+((V99&lt;&gt;"")*ISNUMBER(SEARCH("|"&amp;V99&amp;"|",'5_ACOMPANHAMENTO'!$AC$3:$AC$4922)))+((W99&lt;&gt;"")*ISNUMBER(SEARCH("|"&amp;W99&amp;"|",'5_ACOMPANHAMENTO'!$AC$3:$AC$4922)))+((X99&lt;&gt;"")*ISNUMBER(SEARCH("|"&amp;X99&amp;"|",'5_ACOMPANHAMENTO'!$AC$3:$AC$4922)))+((Y99&lt;&gt;"")*ISNUMBER(SEARCH("|"&amp;Y99&amp;"|",'5_ACOMPANHAMENTO'!$AC$3:$AC$4922)))+((Z99&lt;&gt;"")*ISNUMBER(SEARCH("|"&amp;Z99&amp;"|",'5_ACOMPANHAMENTO'!$AC$3:$AC$4922)))+((AA99&lt;&gt;"")*ISNUMBER(SEARCH("|"&amp;AA99&amp;"|",'5_ACOMPANHAMENTO'!$AC$3:$AC$4922)))+((AB99&lt;&gt;"")*ISNUMBER(SEARCH("|"&amp;AB99&amp;"|",'5_ACOMPANHAMENTO'!$AC$3:$AC$4922))))&gt;0)),'5_ACOMPANHAMENTO'!$O$3:$O$4922),0))</f>
        <v>2074</v>
      </c>
      <c r="G99" s="7">
        <f t="shared" si="24"/>
        <v>0</v>
      </c>
      <c r="H99" t="str">
        <f t="shared" si="25"/>
        <v>10179|SERRA FITA</v>
      </c>
      <c r="I99" s="1" t="str">
        <f t="shared" si="26"/>
        <v>10179</v>
      </c>
      <c r="J99" s="1" t="str">
        <f t="shared" si="27"/>
        <v/>
      </c>
      <c r="K99" s="1" t="str">
        <f t="shared" si="28"/>
        <v/>
      </c>
      <c r="L99" s="1" t="str">
        <f t="shared" si="29"/>
        <v/>
      </c>
      <c r="M99" s="1" t="str">
        <f t="shared" si="30"/>
        <v/>
      </c>
      <c r="N99" s="1" t="str">
        <f t="shared" si="31"/>
        <v/>
      </c>
      <c r="O99" s="1" t="str">
        <f t="shared" si="32"/>
        <v/>
      </c>
      <c r="P99" s="1" t="str">
        <f t="shared" si="33"/>
        <v/>
      </c>
      <c r="Q99" s="1" t="str">
        <f t="shared" si="34"/>
        <v/>
      </c>
      <c r="R99" s="1" t="str">
        <f t="shared" si="35"/>
        <v/>
      </c>
      <c r="S99" s="1" t="str">
        <f t="shared" si="36"/>
        <v/>
      </c>
      <c r="T99" s="1" t="str">
        <f t="shared" si="37"/>
        <v/>
      </c>
      <c r="U99" s="1" t="str">
        <f t="shared" si="38"/>
        <v/>
      </c>
      <c r="V99" s="1" t="str">
        <f t="shared" si="39"/>
        <v/>
      </c>
      <c r="W99" s="1" t="str">
        <f t="shared" si="40"/>
        <v/>
      </c>
      <c r="X99" s="1" t="str">
        <f t="shared" si="41"/>
        <v/>
      </c>
      <c r="Y99" s="1" t="str">
        <f t="shared" si="42"/>
        <v/>
      </c>
      <c r="Z99" s="1" t="str">
        <f t="shared" si="43"/>
        <v/>
      </c>
      <c r="AA99" s="1" t="str">
        <f t="shared" si="44"/>
        <v/>
      </c>
      <c r="AB99" s="1" t="str">
        <f t="shared" si="45"/>
        <v/>
      </c>
    </row>
    <row r="100" spans="1:28" ht="14.25" hidden="1" customHeight="1" x14ac:dyDescent="0.35">
      <c r="A100" s="4">
        <f>IF(OR($B100="",$C100=""),"",IFERROR(INDEX('5_ACOMPANHAMENTO'!$A$3:$A$4922,MATCH(1,INDEX(('5_ACOMPANHAMENTO'!$AD$3:$AD$4922=TRIM($C100&amp;""))*('5_ACOMPANHAMENTO'!$AC$3:$AC$4922&lt;&gt;"")*((((I100&lt;&gt;"")*ISNUMBER(SEARCH("|"&amp;I100&amp;"|",'5_ACOMPANHAMENTO'!$AC$3:$AC$4922)))+((J100&lt;&gt;"")*ISNUMBER(SEARCH("|"&amp;J100&amp;"|",'5_ACOMPANHAMENTO'!$AC$3:$AC$4922)))+((K100&lt;&gt;"")*ISNUMBER(SEARCH("|"&amp;K100&amp;"|",'5_ACOMPANHAMENTO'!$AC$3:$AC$4922)))+((L100&lt;&gt;"")*ISNUMBER(SEARCH("|"&amp;L100&amp;"|",'5_ACOMPANHAMENTO'!$AC$3:$AC$4922)))+((M100&lt;&gt;"")*ISNUMBER(SEARCH("|"&amp;M100&amp;"|",'5_ACOMPANHAMENTO'!$AC$3:$AC$4922)))+((N100&lt;&gt;"")*ISNUMBER(SEARCH("|"&amp;N100&amp;"|",'5_ACOMPANHAMENTO'!$AC$3:$AC$4922)))+((O100&lt;&gt;"")*ISNUMBER(SEARCH("|"&amp;O100&amp;"|",'5_ACOMPANHAMENTO'!$AC$3:$AC$4922)))+((P100&lt;&gt;"")*ISNUMBER(SEARCH("|"&amp;P100&amp;"|",'5_ACOMPANHAMENTO'!$AC$3:$AC$4922)))+((Q100&lt;&gt;"")*ISNUMBER(SEARCH("|"&amp;Q100&amp;"|",'5_ACOMPANHAMENTO'!$AC$3:$AC$4922)))+((R100&lt;&gt;"")*ISNUMBER(SEARCH("|"&amp;R100&amp;"|",'5_ACOMPANHAMENTO'!$AC$3:$AC$4922)))+((S100&lt;&gt;"")*ISNUMBER(SEARCH("|"&amp;S100&amp;"|",'5_ACOMPANHAMENTO'!$AC$3:$AC$4922)))+((T100&lt;&gt;"")*ISNUMBER(SEARCH("|"&amp;T100&amp;"|",'5_ACOMPANHAMENTO'!$AC$3:$AC$4922)))+((U100&lt;&gt;"")*ISNUMBER(SEARCH("|"&amp;U100&amp;"|",'5_ACOMPANHAMENTO'!$AC$3:$AC$4922)))+((V100&lt;&gt;"")*ISNUMBER(SEARCH("|"&amp;V100&amp;"|",'5_ACOMPANHAMENTO'!$AC$3:$AC$4922)))+((W100&lt;&gt;"")*ISNUMBER(SEARCH("|"&amp;W100&amp;"|",'5_ACOMPANHAMENTO'!$AC$3:$AC$4922)))+((X100&lt;&gt;"")*ISNUMBER(SEARCH("|"&amp;X100&amp;"|",'5_ACOMPANHAMENTO'!$AC$3:$AC$4922)))+((Y100&lt;&gt;"")*ISNUMBER(SEARCH("|"&amp;Y100&amp;"|",'5_ACOMPANHAMENTO'!$AC$3:$AC$4922)))+((Z100&lt;&gt;"")*ISNUMBER(SEARCH("|"&amp;Z100&amp;"|",'5_ACOMPANHAMENTO'!$AC$3:$AC$4922)))+((AA100&lt;&gt;"")*ISNUMBER(SEARCH("|"&amp;AA100&amp;"|",'5_ACOMPANHAMENTO'!$AC$3:$AC$4922)))+((AB100&lt;&gt;"")*ISNUMBER(SEARCH("|"&amp;AB100&amp;"|",'5_ACOMPANHAMENTO'!$AC$3:$AC$4922))))&gt;0),0),0)),""))</f>
        <v>46199</v>
      </c>
      <c r="B100" s="4">
        <v>10179</v>
      </c>
      <c r="C100" s="25" t="s">
        <v>32</v>
      </c>
      <c r="D100" s="4">
        <f>IF(OR($B100="",$C100=""),"",IFERROR(SUMPRODUCT(--(('5_ACOMPANHAMENTO'!$AD$3:$AD$4922=TRIM($C100&amp;""))*('5_ACOMPANHAMENTO'!$AC$3:$AC$4922&lt;&gt;"")*((((I100&lt;&gt;"")*ISNUMBER(SEARCH("|"&amp;I100&amp;"|",'5_ACOMPANHAMENTO'!$AC$3:$AC$4922)))+((J100&lt;&gt;"")*ISNUMBER(SEARCH("|"&amp;J100&amp;"|",'5_ACOMPANHAMENTO'!$AC$3:$AC$4922)))+((K100&lt;&gt;"")*ISNUMBER(SEARCH("|"&amp;K100&amp;"|",'5_ACOMPANHAMENTO'!$AC$3:$AC$4922)))+((L100&lt;&gt;"")*ISNUMBER(SEARCH("|"&amp;L100&amp;"|",'5_ACOMPANHAMENTO'!$AC$3:$AC$4922)))+((M100&lt;&gt;"")*ISNUMBER(SEARCH("|"&amp;M100&amp;"|",'5_ACOMPANHAMENTO'!$AC$3:$AC$4922)))+((N100&lt;&gt;"")*ISNUMBER(SEARCH("|"&amp;N100&amp;"|",'5_ACOMPANHAMENTO'!$AC$3:$AC$4922)))+((O100&lt;&gt;"")*ISNUMBER(SEARCH("|"&amp;O100&amp;"|",'5_ACOMPANHAMENTO'!$AC$3:$AC$4922)))+((P100&lt;&gt;"")*ISNUMBER(SEARCH("|"&amp;P100&amp;"|",'5_ACOMPANHAMENTO'!$AC$3:$AC$4922)))+((Q100&lt;&gt;"")*ISNUMBER(SEARCH("|"&amp;Q100&amp;"|",'5_ACOMPANHAMENTO'!$AC$3:$AC$4922)))+((R100&lt;&gt;"")*ISNUMBER(SEARCH("|"&amp;R100&amp;"|",'5_ACOMPANHAMENTO'!$AC$3:$AC$4922)))+((S100&lt;&gt;"")*ISNUMBER(SEARCH("|"&amp;S100&amp;"|",'5_ACOMPANHAMENTO'!$AC$3:$AC$4922)))+((T100&lt;&gt;"")*ISNUMBER(SEARCH("|"&amp;T100&amp;"|",'5_ACOMPANHAMENTO'!$AC$3:$AC$4922)))+((U100&lt;&gt;"")*ISNUMBER(SEARCH("|"&amp;U100&amp;"|",'5_ACOMPANHAMENTO'!$AC$3:$AC$4922)))+((V100&lt;&gt;"")*ISNUMBER(SEARCH("|"&amp;V100&amp;"|",'5_ACOMPANHAMENTO'!$AC$3:$AC$4922)))+((W100&lt;&gt;"")*ISNUMBER(SEARCH("|"&amp;W100&amp;"|",'5_ACOMPANHAMENTO'!$AC$3:$AC$4922)))+((X100&lt;&gt;"")*ISNUMBER(SEARCH("|"&amp;X100&amp;"|",'5_ACOMPANHAMENTO'!$AC$3:$AC$4922)))+((Y100&lt;&gt;"")*ISNUMBER(SEARCH("|"&amp;Y100&amp;"|",'5_ACOMPANHAMENTO'!$AC$3:$AC$4922)))+((Z100&lt;&gt;"")*ISNUMBER(SEARCH("|"&amp;Z100&amp;"|",'5_ACOMPANHAMENTO'!$AC$3:$AC$4922)))+((AA100&lt;&gt;"")*ISNUMBER(SEARCH("|"&amp;AA100&amp;"|",'5_ACOMPANHAMENTO'!$AC$3:$AC$4922)))+((AB100&lt;&gt;"")*ISNUMBER(SEARCH("|"&amp;AB100&amp;"|",'5_ACOMPANHAMENTO'!$AC$3:$AC$4922))))&gt;0)),'5_ACOMPANHAMENTO'!$J$3:$J$4922),0))</f>
        <v>124</v>
      </c>
      <c r="E100" s="4" t="str">
        <f t="shared" ca="1" si="23"/>
        <v>FINALIZADO</v>
      </c>
      <c r="F100" s="7">
        <f>IF(OR($B100="",$C100=""),"",IFERROR(SUMPRODUCT(--(('5_ACOMPANHAMENTO'!$AD$3:$AD$4922=TRIM($C100&amp;""))*('5_ACOMPANHAMENTO'!$AC$3:$AC$4922&lt;&gt;"")*((((I100&lt;&gt;"")*ISNUMBER(SEARCH("|"&amp;I100&amp;"|",'5_ACOMPANHAMENTO'!$AC$3:$AC$4922)))+((J100&lt;&gt;"")*ISNUMBER(SEARCH("|"&amp;J100&amp;"|",'5_ACOMPANHAMENTO'!$AC$3:$AC$4922)))+((K100&lt;&gt;"")*ISNUMBER(SEARCH("|"&amp;K100&amp;"|",'5_ACOMPANHAMENTO'!$AC$3:$AC$4922)))+((L100&lt;&gt;"")*ISNUMBER(SEARCH("|"&amp;L100&amp;"|",'5_ACOMPANHAMENTO'!$AC$3:$AC$4922)))+((M100&lt;&gt;"")*ISNUMBER(SEARCH("|"&amp;M100&amp;"|",'5_ACOMPANHAMENTO'!$AC$3:$AC$4922)))+((N100&lt;&gt;"")*ISNUMBER(SEARCH("|"&amp;N100&amp;"|",'5_ACOMPANHAMENTO'!$AC$3:$AC$4922)))+((O100&lt;&gt;"")*ISNUMBER(SEARCH("|"&amp;O100&amp;"|",'5_ACOMPANHAMENTO'!$AC$3:$AC$4922)))+((P100&lt;&gt;"")*ISNUMBER(SEARCH("|"&amp;P100&amp;"|",'5_ACOMPANHAMENTO'!$AC$3:$AC$4922)))+((Q100&lt;&gt;"")*ISNUMBER(SEARCH("|"&amp;Q100&amp;"|",'5_ACOMPANHAMENTO'!$AC$3:$AC$4922)))+((R100&lt;&gt;"")*ISNUMBER(SEARCH("|"&amp;R100&amp;"|",'5_ACOMPANHAMENTO'!$AC$3:$AC$4922)))+((S100&lt;&gt;"")*ISNUMBER(SEARCH("|"&amp;S100&amp;"|",'5_ACOMPANHAMENTO'!$AC$3:$AC$4922)))+((T100&lt;&gt;"")*ISNUMBER(SEARCH("|"&amp;T100&amp;"|",'5_ACOMPANHAMENTO'!$AC$3:$AC$4922)))+((U100&lt;&gt;"")*ISNUMBER(SEARCH("|"&amp;U100&amp;"|",'5_ACOMPANHAMENTO'!$AC$3:$AC$4922)))+((V100&lt;&gt;"")*ISNUMBER(SEARCH("|"&amp;V100&amp;"|",'5_ACOMPANHAMENTO'!$AC$3:$AC$4922)))+((W100&lt;&gt;"")*ISNUMBER(SEARCH("|"&amp;W100&amp;"|",'5_ACOMPANHAMENTO'!$AC$3:$AC$4922)))+((X100&lt;&gt;"")*ISNUMBER(SEARCH("|"&amp;X100&amp;"|",'5_ACOMPANHAMENTO'!$AC$3:$AC$4922)))+((Y100&lt;&gt;"")*ISNUMBER(SEARCH("|"&amp;Y100&amp;"|",'5_ACOMPANHAMENTO'!$AC$3:$AC$4922)))+((Z100&lt;&gt;"")*ISNUMBER(SEARCH("|"&amp;Z100&amp;"|",'5_ACOMPANHAMENTO'!$AC$3:$AC$4922)))+((AA100&lt;&gt;"")*ISNUMBER(SEARCH("|"&amp;AA100&amp;"|",'5_ACOMPANHAMENTO'!$AC$3:$AC$4922)))+((AB100&lt;&gt;"")*ISNUMBER(SEARCH("|"&amp;AB100&amp;"|",'5_ACOMPANHAMENTO'!$AC$3:$AC$4922))))&gt;0)),'5_ACOMPANHAMENTO'!$O$3:$O$4922),0))</f>
        <v>124</v>
      </c>
      <c r="G100" s="7">
        <f t="shared" si="24"/>
        <v>0</v>
      </c>
      <c r="H100" t="str">
        <f t="shared" si="25"/>
        <v>10179|PADE VELOX</v>
      </c>
      <c r="I100" s="1" t="str">
        <f t="shared" si="26"/>
        <v>10179</v>
      </c>
      <c r="J100" s="1" t="str">
        <f t="shared" si="27"/>
        <v/>
      </c>
      <c r="K100" s="1" t="str">
        <f t="shared" si="28"/>
        <v/>
      </c>
      <c r="L100" s="1" t="str">
        <f t="shared" si="29"/>
        <v/>
      </c>
      <c r="M100" s="1" t="str">
        <f t="shared" si="30"/>
        <v/>
      </c>
      <c r="N100" s="1" t="str">
        <f t="shared" si="31"/>
        <v/>
      </c>
      <c r="O100" s="1" t="str">
        <f t="shared" si="32"/>
        <v/>
      </c>
      <c r="P100" s="1" t="str">
        <f t="shared" si="33"/>
        <v/>
      </c>
      <c r="Q100" s="1" t="str">
        <f t="shared" si="34"/>
        <v/>
      </c>
      <c r="R100" s="1" t="str">
        <f t="shared" si="35"/>
        <v/>
      </c>
      <c r="S100" s="1" t="str">
        <f t="shared" si="36"/>
        <v/>
      </c>
      <c r="T100" s="1" t="str">
        <f t="shared" si="37"/>
        <v/>
      </c>
      <c r="U100" s="1" t="str">
        <f t="shared" si="38"/>
        <v/>
      </c>
      <c r="V100" s="1" t="str">
        <f t="shared" si="39"/>
        <v/>
      </c>
      <c r="W100" s="1" t="str">
        <f t="shared" si="40"/>
        <v/>
      </c>
      <c r="X100" s="1" t="str">
        <f t="shared" si="41"/>
        <v/>
      </c>
      <c r="Y100" s="1" t="str">
        <f t="shared" si="42"/>
        <v/>
      </c>
      <c r="Z100" s="1" t="str">
        <f t="shared" si="43"/>
        <v/>
      </c>
      <c r="AA100" s="1" t="str">
        <f t="shared" si="44"/>
        <v/>
      </c>
      <c r="AB100" s="1" t="str">
        <f t="shared" si="45"/>
        <v/>
      </c>
    </row>
    <row r="101" spans="1:28" ht="14.25" hidden="1" customHeight="1" x14ac:dyDescent="0.35">
      <c r="A101" s="4" t="str">
        <f>IF(OR($B101="",$C101=""),"",IFERROR(INDEX('5_ACOMPANHAMENTO'!$A$3:$A$4922,MATCH(1,INDEX(('5_ACOMPANHAMENTO'!$AD$3:$AD$4922=TRIM($C101&amp;""))*('5_ACOMPANHAMENTO'!$AC$3:$AC$4922&lt;&gt;"")*((((I101&lt;&gt;"")*ISNUMBER(SEARCH("|"&amp;I101&amp;"|",'5_ACOMPANHAMENTO'!$AC$3:$AC$4922)))+((J101&lt;&gt;"")*ISNUMBER(SEARCH("|"&amp;J101&amp;"|",'5_ACOMPANHAMENTO'!$AC$3:$AC$4922)))+((K101&lt;&gt;"")*ISNUMBER(SEARCH("|"&amp;K101&amp;"|",'5_ACOMPANHAMENTO'!$AC$3:$AC$4922)))+((L101&lt;&gt;"")*ISNUMBER(SEARCH("|"&amp;L101&amp;"|",'5_ACOMPANHAMENTO'!$AC$3:$AC$4922)))+((M101&lt;&gt;"")*ISNUMBER(SEARCH("|"&amp;M101&amp;"|",'5_ACOMPANHAMENTO'!$AC$3:$AC$4922)))+((N101&lt;&gt;"")*ISNUMBER(SEARCH("|"&amp;N101&amp;"|",'5_ACOMPANHAMENTO'!$AC$3:$AC$4922)))+((O101&lt;&gt;"")*ISNUMBER(SEARCH("|"&amp;O101&amp;"|",'5_ACOMPANHAMENTO'!$AC$3:$AC$4922)))+((P101&lt;&gt;"")*ISNUMBER(SEARCH("|"&amp;P101&amp;"|",'5_ACOMPANHAMENTO'!$AC$3:$AC$4922)))+((Q101&lt;&gt;"")*ISNUMBER(SEARCH("|"&amp;Q101&amp;"|",'5_ACOMPANHAMENTO'!$AC$3:$AC$4922)))+((R101&lt;&gt;"")*ISNUMBER(SEARCH("|"&amp;R101&amp;"|",'5_ACOMPANHAMENTO'!$AC$3:$AC$4922)))+((S101&lt;&gt;"")*ISNUMBER(SEARCH("|"&amp;S101&amp;"|",'5_ACOMPANHAMENTO'!$AC$3:$AC$4922)))+((T101&lt;&gt;"")*ISNUMBER(SEARCH("|"&amp;T101&amp;"|",'5_ACOMPANHAMENTO'!$AC$3:$AC$4922)))+((U101&lt;&gt;"")*ISNUMBER(SEARCH("|"&amp;U101&amp;"|",'5_ACOMPANHAMENTO'!$AC$3:$AC$4922)))+((V101&lt;&gt;"")*ISNUMBER(SEARCH("|"&amp;V101&amp;"|",'5_ACOMPANHAMENTO'!$AC$3:$AC$4922)))+((W101&lt;&gt;"")*ISNUMBER(SEARCH("|"&amp;W101&amp;"|",'5_ACOMPANHAMENTO'!$AC$3:$AC$4922)))+((X101&lt;&gt;"")*ISNUMBER(SEARCH("|"&amp;X101&amp;"|",'5_ACOMPANHAMENTO'!$AC$3:$AC$4922)))+((Y101&lt;&gt;"")*ISNUMBER(SEARCH("|"&amp;Y101&amp;"|",'5_ACOMPANHAMENTO'!$AC$3:$AC$4922)))+((Z101&lt;&gt;"")*ISNUMBER(SEARCH("|"&amp;Z101&amp;"|",'5_ACOMPANHAMENTO'!$AC$3:$AC$4922)))+((AA101&lt;&gt;"")*ISNUMBER(SEARCH("|"&amp;AA101&amp;"|",'5_ACOMPANHAMENTO'!$AC$3:$AC$4922)))+((AB101&lt;&gt;"")*ISNUMBER(SEARCH("|"&amp;AB101&amp;"|",'5_ACOMPANHAMENTO'!$AC$3:$AC$4922))))&gt;0),0),0)),""))</f>
        <v/>
      </c>
      <c r="B101" s="4">
        <v>10179</v>
      </c>
      <c r="C101" s="2" t="s">
        <v>38</v>
      </c>
      <c r="D101" s="4">
        <f>IF(OR($B101="",$C101=""),"",IFERROR(SUMPRODUCT(--(('5_ACOMPANHAMENTO'!$AD$3:$AD$4922=TRIM($C101&amp;""))*('5_ACOMPANHAMENTO'!$AC$3:$AC$4922&lt;&gt;"")*((((I101&lt;&gt;"")*ISNUMBER(SEARCH("|"&amp;I101&amp;"|",'5_ACOMPANHAMENTO'!$AC$3:$AC$4922)))+((J101&lt;&gt;"")*ISNUMBER(SEARCH("|"&amp;J101&amp;"|",'5_ACOMPANHAMENTO'!$AC$3:$AC$4922)))+((K101&lt;&gt;"")*ISNUMBER(SEARCH("|"&amp;K101&amp;"|",'5_ACOMPANHAMENTO'!$AC$3:$AC$4922)))+((L101&lt;&gt;"")*ISNUMBER(SEARCH("|"&amp;L101&amp;"|",'5_ACOMPANHAMENTO'!$AC$3:$AC$4922)))+((M101&lt;&gt;"")*ISNUMBER(SEARCH("|"&amp;M101&amp;"|",'5_ACOMPANHAMENTO'!$AC$3:$AC$4922)))+((N101&lt;&gt;"")*ISNUMBER(SEARCH("|"&amp;N101&amp;"|",'5_ACOMPANHAMENTO'!$AC$3:$AC$4922)))+((O101&lt;&gt;"")*ISNUMBER(SEARCH("|"&amp;O101&amp;"|",'5_ACOMPANHAMENTO'!$AC$3:$AC$4922)))+((P101&lt;&gt;"")*ISNUMBER(SEARCH("|"&amp;P101&amp;"|",'5_ACOMPANHAMENTO'!$AC$3:$AC$4922)))+((Q101&lt;&gt;"")*ISNUMBER(SEARCH("|"&amp;Q101&amp;"|",'5_ACOMPANHAMENTO'!$AC$3:$AC$4922)))+((R101&lt;&gt;"")*ISNUMBER(SEARCH("|"&amp;R101&amp;"|",'5_ACOMPANHAMENTO'!$AC$3:$AC$4922)))+((S101&lt;&gt;"")*ISNUMBER(SEARCH("|"&amp;S101&amp;"|",'5_ACOMPANHAMENTO'!$AC$3:$AC$4922)))+((T101&lt;&gt;"")*ISNUMBER(SEARCH("|"&amp;T101&amp;"|",'5_ACOMPANHAMENTO'!$AC$3:$AC$4922)))+((U101&lt;&gt;"")*ISNUMBER(SEARCH("|"&amp;U101&amp;"|",'5_ACOMPANHAMENTO'!$AC$3:$AC$4922)))+((V101&lt;&gt;"")*ISNUMBER(SEARCH("|"&amp;V101&amp;"|",'5_ACOMPANHAMENTO'!$AC$3:$AC$4922)))+((W101&lt;&gt;"")*ISNUMBER(SEARCH("|"&amp;W101&amp;"|",'5_ACOMPANHAMENTO'!$AC$3:$AC$4922)))+((X101&lt;&gt;"")*ISNUMBER(SEARCH("|"&amp;X101&amp;"|",'5_ACOMPANHAMENTO'!$AC$3:$AC$4922)))+((Y101&lt;&gt;"")*ISNUMBER(SEARCH("|"&amp;Y101&amp;"|",'5_ACOMPANHAMENTO'!$AC$3:$AC$4922)))+((Z101&lt;&gt;"")*ISNUMBER(SEARCH("|"&amp;Z101&amp;"|",'5_ACOMPANHAMENTO'!$AC$3:$AC$4922)))+((AA101&lt;&gt;"")*ISNUMBER(SEARCH("|"&amp;AA101&amp;"|",'5_ACOMPANHAMENTO'!$AC$3:$AC$4922)))+((AB101&lt;&gt;"")*ISNUMBER(SEARCH("|"&amp;AB101&amp;"|",'5_ACOMPANHAMENTO'!$AC$3:$AC$4922))))&gt;0)),'5_ACOMPANHAMENTO'!$J$3:$J$4922),0))</f>
        <v>0</v>
      </c>
      <c r="E101" s="4" t="str">
        <f t="shared" ca="1" si="23"/>
        <v>FINALIZADO</v>
      </c>
      <c r="F101" s="7">
        <f>IF(OR($B101="",$C101=""),"",IFERROR(SUMPRODUCT(--(('5_ACOMPANHAMENTO'!$AD$3:$AD$4922=TRIM($C101&amp;""))*('5_ACOMPANHAMENTO'!$AC$3:$AC$4922&lt;&gt;"")*((((I101&lt;&gt;"")*ISNUMBER(SEARCH("|"&amp;I101&amp;"|",'5_ACOMPANHAMENTO'!$AC$3:$AC$4922)))+((J101&lt;&gt;"")*ISNUMBER(SEARCH("|"&amp;J101&amp;"|",'5_ACOMPANHAMENTO'!$AC$3:$AC$4922)))+((K101&lt;&gt;"")*ISNUMBER(SEARCH("|"&amp;K101&amp;"|",'5_ACOMPANHAMENTO'!$AC$3:$AC$4922)))+((L101&lt;&gt;"")*ISNUMBER(SEARCH("|"&amp;L101&amp;"|",'5_ACOMPANHAMENTO'!$AC$3:$AC$4922)))+((M101&lt;&gt;"")*ISNUMBER(SEARCH("|"&amp;M101&amp;"|",'5_ACOMPANHAMENTO'!$AC$3:$AC$4922)))+((N101&lt;&gt;"")*ISNUMBER(SEARCH("|"&amp;N101&amp;"|",'5_ACOMPANHAMENTO'!$AC$3:$AC$4922)))+((O101&lt;&gt;"")*ISNUMBER(SEARCH("|"&amp;O101&amp;"|",'5_ACOMPANHAMENTO'!$AC$3:$AC$4922)))+((P101&lt;&gt;"")*ISNUMBER(SEARCH("|"&amp;P101&amp;"|",'5_ACOMPANHAMENTO'!$AC$3:$AC$4922)))+((Q101&lt;&gt;"")*ISNUMBER(SEARCH("|"&amp;Q101&amp;"|",'5_ACOMPANHAMENTO'!$AC$3:$AC$4922)))+((R101&lt;&gt;"")*ISNUMBER(SEARCH("|"&amp;R101&amp;"|",'5_ACOMPANHAMENTO'!$AC$3:$AC$4922)))+((S101&lt;&gt;"")*ISNUMBER(SEARCH("|"&amp;S101&amp;"|",'5_ACOMPANHAMENTO'!$AC$3:$AC$4922)))+((T101&lt;&gt;"")*ISNUMBER(SEARCH("|"&amp;T101&amp;"|",'5_ACOMPANHAMENTO'!$AC$3:$AC$4922)))+((U101&lt;&gt;"")*ISNUMBER(SEARCH("|"&amp;U101&amp;"|",'5_ACOMPANHAMENTO'!$AC$3:$AC$4922)))+((V101&lt;&gt;"")*ISNUMBER(SEARCH("|"&amp;V101&amp;"|",'5_ACOMPANHAMENTO'!$AC$3:$AC$4922)))+((W101&lt;&gt;"")*ISNUMBER(SEARCH("|"&amp;W101&amp;"|",'5_ACOMPANHAMENTO'!$AC$3:$AC$4922)))+((X101&lt;&gt;"")*ISNUMBER(SEARCH("|"&amp;X101&amp;"|",'5_ACOMPANHAMENTO'!$AC$3:$AC$4922)))+((Y101&lt;&gt;"")*ISNUMBER(SEARCH("|"&amp;Y101&amp;"|",'5_ACOMPANHAMENTO'!$AC$3:$AC$4922)))+((Z101&lt;&gt;"")*ISNUMBER(SEARCH("|"&amp;Z101&amp;"|",'5_ACOMPANHAMENTO'!$AC$3:$AC$4922)))+((AA101&lt;&gt;"")*ISNUMBER(SEARCH("|"&amp;AA101&amp;"|",'5_ACOMPANHAMENTO'!$AC$3:$AC$4922)))+((AB101&lt;&gt;"")*ISNUMBER(SEARCH("|"&amp;AB101&amp;"|",'5_ACOMPANHAMENTO'!$AC$3:$AC$4922))))&gt;0)),'5_ACOMPANHAMENTO'!$O$3:$O$4922),0))</f>
        <v>0</v>
      </c>
      <c r="G101" s="7">
        <f t="shared" si="24"/>
        <v>0</v>
      </c>
      <c r="H101" t="str">
        <f t="shared" si="25"/>
        <v>10179|CNC NESTING</v>
      </c>
      <c r="I101" s="1" t="str">
        <f t="shared" si="26"/>
        <v>10179</v>
      </c>
      <c r="J101" s="1" t="str">
        <f t="shared" si="27"/>
        <v/>
      </c>
      <c r="K101" s="1" t="str">
        <f t="shared" si="28"/>
        <v/>
      </c>
      <c r="L101" s="1" t="str">
        <f t="shared" si="29"/>
        <v/>
      </c>
      <c r="M101" s="1" t="str">
        <f t="shared" si="30"/>
        <v/>
      </c>
      <c r="N101" s="1" t="str">
        <f t="shared" si="31"/>
        <v/>
      </c>
      <c r="O101" s="1" t="str">
        <f t="shared" si="32"/>
        <v/>
      </c>
      <c r="P101" s="1" t="str">
        <f t="shared" si="33"/>
        <v/>
      </c>
      <c r="Q101" s="1" t="str">
        <f t="shared" si="34"/>
        <v/>
      </c>
      <c r="R101" s="1" t="str">
        <f t="shared" si="35"/>
        <v/>
      </c>
      <c r="S101" s="1" t="str">
        <f t="shared" si="36"/>
        <v/>
      </c>
      <c r="T101" s="1" t="str">
        <f t="shared" si="37"/>
        <v/>
      </c>
      <c r="U101" s="1" t="str">
        <f t="shared" si="38"/>
        <v/>
      </c>
      <c r="V101" s="1" t="str">
        <f t="shared" si="39"/>
        <v/>
      </c>
      <c r="W101" s="1" t="str">
        <f t="shared" si="40"/>
        <v/>
      </c>
      <c r="X101" s="1" t="str">
        <f t="shared" si="41"/>
        <v/>
      </c>
      <c r="Y101" s="1" t="str">
        <f t="shared" si="42"/>
        <v/>
      </c>
      <c r="Z101" s="1" t="str">
        <f t="shared" si="43"/>
        <v/>
      </c>
      <c r="AA101" s="1" t="str">
        <f t="shared" si="44"/>
        <v/>
      </c>
      <c r="AB101" s="1" t="str">
        <f t="shared" si="45"/>
        <v/>
      </c>
    </row>
    <row r="102" spans="1:28" ht="14.25" hidden="1" customHeight="1" x14ac:dyDescent="0.35">
      <c r="A102" s="4">
        <f>IF(OR($B102="",$C102=""),"",IFERROR(INDEX('5_ACOMPANHAMENTO'!$A$3:$A$4922,MATCH(1,INDEX(('5_ACOMPANHAMENTO'!$AD$3:$AD$4922=TRIM($C102&amp;""))*('5_ACOMPANHAMENTO'!$AC$3:$AC$4922&lt;&gt;"")*((((I102&lt;&gt;"")*ISNUMBER(SEARCH("|"&amp;I102&amp;"|",'5_ACOMPANHAMENTO'!$AC$3:$AC$4922)))+((J102&lt;&gt;"")*ISNUMBER(SEARCH("|"&amp;J102&amp;"|",'5_ACOMPANHAMENTO'!$AC$3:$AC$4922)))+((K102&lt;&gt;"")*ISNUMBER(SEARCH("|"&amp;K102&amp;"|",'5_ACOMPANHAMENTO'!$AC$3:$AC$4922)))+((L102&lt;&gt;"")*ISNUMBER(SEARCH("|"&amp;L102&amp;"|",'5_ACOMPANHAMENTO'!$AC$3:$AC$4922)))+((M102&lt;&gt;"")*ISNUMBER(SEARCH("|"&amp;M102&amp;"|",'5_ACOMPANHAMENTO'!$AC$3:$AC$4922)))+((N102&lt;&gt;"")*ISNUMBER(SEARCH("|"&amp;N102&amp;"|",'5_ACOMPANHAMENTO'!$AC$3:$AC$4922)))+((O102&lt;&gt;"")*ISNUMBER(SEARCH("|"&amp;O102&amp;"|",'5_ACOMPANHAMENTO'!$AC$3:$AC$4922)))+((P102&lt;&gt;"")*ISNUMBER(SEARCH("|"&amp;P102&amp;"|",'5_ACOMPANHAMENTO'!$AC$3:$AC$4922)))+((Q102&lt;&gt;"")*ISNUMBER(SEARCH("|"&amp;Q102&amp;"|",'5_ACOMPANHAMENTO'!$AC$3:$AC$4922)))+((R102&lt;&gt;"")*ISNUMBER(SEARCH("|"&amp;R102&amp;"|",'5_ACOMPANHAMENTO'!$AC$3:$AC$4922)))+((S102&lt;&gt;"")*ISNUMBER(SEARCH("|"&amp;S102&amp;"|",'5_ACOMPANHAMENTO'!$AC$3:$AC$4922)))+((T102&lt;&gt;"")*ISNUMBER(SEARCH("|"&amp;T102&amp;"|",'5_ACOMPANHAMENTO'!$AC$3:$AC$4922)))+((U102&lt;&gt;"")*ISNUMBER(SEARCH("|"&amp;U102&amp;"|",'5_ACOMPANHAMENTO'!$AC$3:$AC$4922)))+((V102&lt;&gt;"")*ISNUMBER(SEARCH("|"&amp;V102&amp;"|",'5_ACOMPANHAMENTO'!$AC$3:$AC$4922)))+((W102&lt;&gt;"")*ISNUMBER(SEARCH("|"&amp;W102&amp;"|",'5_ACOMPANHAMENTO'!$AC$3:$AC$4922)))+((X102&lt;&gt;"")*ISNUMBER(SEARCH("|"&amp;X102&amp;"|",'5_ACOMPANHAMENTO'!$AC$3:$AC$4922)))+((Y102&lt;&gt;"")*ISNUMBER(SEARCH("|"&amp;Y102&amp;"|",'5_ACOMPANHAMENTO'!$AC$3:$AC$4922)))+((Z102&lt;&gt;"")*ISNUMBER(SEARCH("|"&amp;Z102&amp;"|",'5_ACOMPANHAMENTO'!$AC$3:$AC$4922)))+((AA102&lt;&gt;"")*ISNUMBER(SEARCH("|"&amp;AA102&amp;"|",'5_ACOMPANHAMENTO'!$AC$3:$AC$4922)))+((AB102&lt;&gt;"")*ISNUMBER(SEARCH("|"&amp;AB102&amp;"|",'5_ACOMPANHAMENTO'!$AC$3:$AC$4922))))&gt;0),0),0)),""))</f>
        <v>46199</v>
      </c>
      <c r="B102" s="4">
        <v>10179</v>
      </c>
      <c r="C102" s="2" t="s">
        <v>43</v>
      </c>
      <c r="D102" s="4">
        <f>IF(OR($B102="",$C102=""),"",IFERROR(SUMPRODUCT(--(('5_ACOMPANHAMENTO'!$AD$3:$AD$4922=TRIM($C102&amp;""))*('5_ACOMPANHAMENTO'!$AC$3:$AC$4922&lt;&gt;"")*((((I102&lt;&gt;"")*ISNUMBER(SEARCH("|"&amp;I102&amp;"|",'5_ACOMPANHAMENTO'!$AC$3:$AC$4922)))+((J102&lt;&gt;"")*ISNUMBER(SEARCH("|"&amp;J102&amp;"|",'5_ACOMPANHAMENTO'!$AC$3:$AC$4922)))+((K102&lt;&gt;"")*ISNUMBER(SEARCH("|"&amp;K102&amp;"|",'5_ACOMPANHAMENTO'!$AC$3:$AC$4922)))+((L102&lt;&gt;"")*ISNUMBER(SEARCH("|"&amp;L102&amp;"|",'5_ACOMPANHAMENTO'!$AC$3:$AC$4922)))+((M102&lt;&gt;"")*ISNUMBER(SEARCH("|"&amp;M102&amp;"|",'5_ACOMPANHAMENTO'!$AC$3:$AC$4922)))+((N102&lt;&gt;"")*ISNUMBER(SEARCH("|"&amp;N102&amp;"|",'5_ACOMPANHAMENTO'!$AC$3:$AC$4922)))+((O102&lt;&gt;"")*ISNUMBER(SEARCH("|"&amp;O102&amp;"|",'5_ACOMPANHAMENTO'!$AC$3:$AC$4922)))+((P102&lt;&gt;"")*ISNUMBER(SEARCH("|"&amp;P102&amp;"|",'5_ACOMPANHAMENTO'!$AC$3:$AC$4922)))+((Q102&lt;&gt;"")*ISNUMBER(SEARCH("|"&amp;Q102&amp;"|",'5_ACOMPANHAMENTO'!$AC$3:$AC$4922)))+((R102&lt;&gt;"")*ISNUMBER(SEARCH("|"&amp;R102&amp;"|",'5_ACOMPANHAMENTO'!$AC$3:$AC$4922)))+((S102&lt;&gt;"")*ISNUMBER(SEARCH("|"&amp;S102&amp;"|",'5_ACOMPANHAMENTO'!$AC$3:$AC$4922)))+((T102&lt;&gt;"")*ISNUMBER(SEARCH("|"&amp;T102&amp;"|",'5_ACOMPANHAMENTO'!$AC$3:$AC$4922)))+((U102&lt;&gt;"")*ISNUMBER(SEARCH("|"&amp;U102&amp;"|",'5_ACOMPANHAMENTO'!$AC$3:$AC$4922)))+((V102&lt;&gt;"")*ISNUMBER(SEARCH("|"&amp;V102&amp;"|",'5_ACOMPANHAMENTO'!$AC$3:$AC$4922)))+((W102&lt;&gt;"")*ISNUMBER(SEARCH("|"&amp;W102&amp;"|",'5_ACOMPANHAMENTO'!$AC$3:$AC$4922)))+((X102&lt;&gt;"")*ISNUMBER(SEARCH("|"&amp;X102&amp;"|",'5_ACOMPANHAMENTO'!$AC$3:$AC$4922)))+((Y102&lt;&gt;"")*ISNUMBER(SEARCH("|"&amp;Y102&amp;"|",'5_ACOMPANHAMENTO'!$AC$3:$AC$4922)))+((Z102&lt;&gt;"")*ISNUMBER(SEARCH("|"&amp;Z102&amp;"|",'5_ACOMPANHAMENTO'!$AC$3:$AC$4922)))+((AA102&lt;&gt;"")*ISNUMBER(SEARCH("|"&amp;AA102&amp;"|",'5_ACOMPANHAMENTO'!$AC$3:$AC$4922)))+((AB102&lt;&gt;"")*ISNUMBER(SEARCH("|"&amp;AB102&amp;"|",'5_ACOMPANHAMENTO'!$AC$3:$AC$4922))))&gt;0)),'5_ACOMPANHAMENTO'!$J$3:$J$4922),0))</f>
        <v>119</v>
      </c>
      <c r="E102" s="4" t="str">
        <f t="shared" ca="1" si="23"/>
        <v>FINALIZADO</v>
      </c>
      <c r="F102" s="7">
        <f>IF(OR($B102="",$C102=""),"",IFERROR(SUMPRODUCT(--(('5_ACOMPANHAMENTO'!$AD$3:$AD$4922=TRIM($C102&amp;""))*('5_ACOMPANHAMENTO'!$AC$3:$AC$4922&lt;&gt;"")*((((I102&lt;&gt;"")*ISNUMBER(SEARCH("|"&amp;I102&amp;"|",'5_ACOMPANHAMENTO'!$AC$3:$AC$4922)))+((J102&lt;&gt;"")*ISNUMBER(SEARCH("|"&amp;J102&amp;"|",'5_ACOMPANHAMENTO'!$AC$3:$AC$4922)))+((K102&lt;&gt;"")*ISNUMBER(SEARCH("|"&amp;K102&amp;"|",'5_ACOMPANHAMENTO'!$AC$3:$AC$4922)))+((L102&lt;&gt;"")*ISNUMBER(SEARCH("|"&amp;L102&amp;"|",'5_ACOMPANHAMENTO'!$AC$3:$AC$4922)))+((M102&lt;&gt;"")*ISNUMBER(SEARCH("|"&amp;M102&amp;"|",'5_ACOMPANHAMENTO'!$AC$3:$AC$4922)))+((N102&lt;&gt;"")*ISNUMBER(SEARCH("|"&amp;N102&amp;"|",'5_ACOMPANHAMENTO'!$AC$3:$AC$4922)))+((O102&lt;&gt;"")*ISNUMBER(SEARCH("|"&amp;O102&amp;"|",'5_ACOMPANHAMENTO'!$AC$3:$AC$4922)))+((P102&lt;&gt;"")*ISNUMBER(SEARCH("|"&amp;P102&amp;"|",'5_ACOMPANHAMENTO'!$AC$3:$AC$4922)))+((Q102&lt;&gt;"")*ISNUMBER(SEARCH("|"&amp;Q102&amp;"|",'5_ACOMPANHAMENTO'!$AC$3:$AC$4922)))+((R102&lt;&gt;"")*ISNUMBER(SEARCH("|"&amp;R102&amp;"|",'5_ACOMPANHAMENTO'!$AC$3:$AC$4922)))+((S102&lt;&gt;"")*ISNUMBER(SEARCH("|"&amp;S102&amp;"|",'5_ACOMPANHAMENTO'!$AC$3:$AC$4922)))+((T102&lt;&gt;"")*ISNUMBER(SEARCH("|"&amp;T102&amp;"|",'5_ACOMPANHAMENTO'!$AC$3:$AC$4922)))+((U102&lt;&gt;"")*ISNUMBER(SEARCH("|"&amp;U102&amp;"|",'5_ACOMPANHAMENTO'!$AC$3:$AC$4922)))+((V102&lt;&gt;"")*ISNUMBER(SEARCH("|"&amp;V102&amp;"|",'5_ACOMPANHAMENTO'!$AC$3:$AC$4922)))+((W102&lt;&gt;"")*ISNUMBER(SEARCH("|"&amp;W102&amp;"|",'5_ACOMPANHAMENTO'!$AC$3:$AC$4922)))+((X102&lt;&gt;"")*ISNUMBER(SEARCH("|"&amp;X102&amp;"|",'5_ACOMPANHAMENTO'!$AC$3:$AC$4922)))+((Y102&lt;&gt;"")*ISNUMBER(SEARCH("|"&amp;Y102&amp;"|",'5_ACOMPANHAMENTO'!$AC$3:$AC$4922)))+((Z102&lt;&gt;"")*ISNUMBER(SEARCH("|"&amp;Z102&amp;"|",'5_ACOMPANHAMENTO'!$AC$3:$AC$4922)))+((AA102&lt;&gt;"")*ISNUMBER(SEARCH("|"&amp;AA102&amp;"|",'5_ACOMPANHAMENTO'!$AC$3:$AC$4922)))+((AB102&lt;&gt;"")*ISNUMBER(SEARCH("|"&amp;AB102&amp;"|",'5_ACOMPANHAMENTO'!$AC$3:$AC$4922))))&gt;0)),'5_ACOMPANHAMENTO'!$O$3:$O$4922),0))</f>
        <v>119</v>
      </c>
      <c r="G102" s="7">
        <f t="shared" si="24"/>
        <v>0</v>
      </c>
      <c r="H102" t="str">
        <f t="shared" si="25"/>
        <v>10179|COPIADORA</v>
      </c>
      <c r="I102" s="1" t="str">
        <f t="shared" si="26"/>
        <v>10179</v>
      </c>
      <c r="J102" s="1" t="str">
        <f t="shared" si="27"/>
        <v/>
      </c>
      <c r="K102" s="1" t="str">
        <f t="shared" si="28"/>
        <v/>
      </c>
      <c r="L102" s="1" t="str">
        <f t="shared" si="29"/>
        <v/>
      </c>
      <c r="M102" s="1" t="str">
        <f t="shared" si="30"/>
        <v/>
      </c>
      <c r="N102" s="1" t="str">
        <f t="shared" si="31"/>
        <v/>
      </c>
      <c r="O102" s="1" t="str">
        <f t="shared" si="32"/>
        <v/>
      </c>
      <c r="P102" s="1" t="str">
        <f t="shared" si="33"/>
        <v/>
      </c>
      <c r="Q102" s="1" t="str">
        <f t="shared" si="34"/>
        <v/>
      </c>
      <c r="R102" s="1" t="str">
        <f t="shared" si="35"/>
        <v/>
      </c>
      <c r="S102" s="1" t="str">
        <f t="shared" si="36"/>
        <v/>
      </c>
      <c r="T102" s="1" t="str">
        <f t="shared" si="37"/>
        <v/>
      </c>
      <c r="U102" s="1" t="str">
        <f t="shared" si="38"/>
        <v/>
      </c>
      <c r="V102" s="1" t="str">
        <f t="shared" si="39"/>
        <v/>
      </c>
      <c r="W102" s="1" t="str">
        <f t="shared" si="40"/>
        <v/>
      </c>
      <c r="X102" s="1" t="str">
        <f t="shared" si="41"/>
        <v/>
      </c>
      <c r="Y102" s="1" t="str">
        <f t="shared" si="42"/>
        <v/>
      </c>
      <c r="Z102" s="1" t="str">
        <f t="shared" si="43"/>
        <v/>
      </c>
      <c r="AA102" s="1" t="str">
        <f t="shared" si="44"/>
        <v/>
      </c>
      <c r="AB102" s="1" t="str">
        <f t="shared" si="45"/>
        <v/>
      </c>
    </row>
    <row r="103" spans="1:28" ht="14.25" hidden="1" customHeight="1" x14ac:dyDescent="0.35">
      <c r="A103" s="4">
        <f>IF(OR($B103="",$C103=""),"",IFERROR(INDEX('5_ACOMPANHAMENTO'!$A$3:$A$4922,MATCH(1,INDEX(('5_ACOMPANHAMENTO'!$AD$3:$AD$4922=TRIM($C103&amp;""))*('5_ACOMPANHAMENTO'!$AC$3:$AC$4922&lt;&gt;"")*((((I103&lt;&gt;"")*ISNUMBER(SEARCH("|"&amp;I103&amp;"|",'5_ACOMPANHAMENTO'!$AC$3:$AC$4922)))+((J103&lt;&gt;"")*ISNUMBER(SEARCH("|"&amp;J103&amp;"|",'5_ACOMPANHAMENTO'!$AC$3:$AC$4922)))+((K103&lt;&gt;"")*ISNUMBER(SEARCH("|"&amp;K103&amp;"|",'5_ACOMPANHAMENTO'!$AC$3:$AC$4922)))+((L103&lt;&gt;"")*ISNUMBER(SEARCH("|"&amp;L103&amp;"|",'5_ACOMPANHAMENTO'!$AC$3:$AC$4922)))+((M103&lt;&gt;"")*ISNUMBER(SEARCH("|"&amp;M103&amp;"|",'5_ACOMPANHAMENTO'!$AC$3:$AC$4922)))+((N103&lt;&gt;"")*ISNUMBER(SEARCH("|"&amp;N103&amp;"|",'5_ACOMPANHAMENTO'!$AC$3:$AC$4922)))+((O103&lt;&gt;"")*ISNUMBER(SEARCH("|"&amp;O103&amp;"|",'5_ACOMPANHAMENTO'!$AC$3:$AC$4922)))+((P103&lt;&gt;"")*ISNUMBER(SEARCH("|"&amp;P103&amp;"|",'5_ACOMPANHAMENTO'!$AC$3:$AC$4922)))+((Q103&lt;&gt;"")*ISNUMBER(SEARCH("|"&amp;Q103&amp;"|",'5_ACOMPANHAMENTO'!$AC$3:$AC$4922)))+((R103&lt;&gt;"")*ISNUMBER(SEARCH("|"&amp;R103&amp;"|",'5_ACOMPANHAMENTO'!$AC$3:$AC$4922)))+((S103&lt;&gt;"")*ISNUMBER(SEARCH("|"&amp;S103&amp;"|",'5_ACOMPANHAMENTO'!$AC$3:$AC$4922)))+((T103&lt;&gt;"")*ISNUMBER(SEARCH("|"&amp;T103&amp;"|",'5_ACOMPANHAMENTO'!$AC$3:$AC$4922)))+((U103&lt;&gt;"")*ISNUMBER(SEARCH("|"&amp;U103&amp;"|",'5_ACOMPANHAMENTO'!$AC$3:$AC$4922)))+((V103&lt;&gt;"")*ISNUMBER(SEARCH("|"&amp;V103&amp;"|",'5_ACOMPANHAMENTO'!$AC$3:$AC$4922)))+((W103&lt;&gt;"")*ISNUMBER(SEARCH("|"&amp;W103&amp;"|",'5_ACOMPANHAMENTO'!$AC$3:$AC$4922)))+((X103&lt;&gt;"")*ISNUMBER(SEARCH("|"&amp;X103&amp;"|",'5_ACOMPANHAMENTO'!$AC$3:$AC$4922)))+((Y103&lt;&gt;"")*ISNUMBER(SEARCH("|"&amp;Y103&amp;"|",'5_ACOMPANHAMENTO'!$AC$3:$AC$4922)))+((Z103&lt;&gt;"")*ISNUMBER(SEARCH("|"&amp;Z103&amp;"|",'5_ACOMPANHAMENTO'!$AC$3:$AC$4922)))+((AA103&lt;&gt;"")*ISNUMBER(SEARCH("|"&amp;AA103&amp;"|",'5_ACOMPANHAMENTO'!$AC$3:$AC$4922)))+((AB103&lt;&gt;"")*ISNUMBER(SEARCH("|"&amp;AB103&amp;"|",'5_ACOMPANHAMENTO'!$AC$3:$AC$4922))))&gt;0),0),0)),""))</f>
        <v>46199</v>
      </c>
      <c r="B103" s="4">
        <v>10179</v>
      </c>
      <c r="C103" s="25" t="s">
        <v>15</v>
      </c>
      <c r="D103" s="4">
        <f>IF(OR($B103="",$C103=""),"",IFERROR(SUMPRODUCT(--(('5_ACOMPANHAMENTO'!$AD$3:$AD$4922=TRIM($C103&amp;""))*('5_ACOMPANHAMENTO'!$AC$3:$AC$4922&lt;&gt;"")*((((I103&lt;&gt;"")*ISNUMBER(SEARCH("|"&amp;I103&amp;"|",'5_ACOMPANHAMENTO'!$AC$3:$AC$4922)))+((J103&lt;&gt;"")*ISNUMBER(SEARCH("|"&amp;J103&amp;"|",'5_ACOMPANHAMENTO'!$AC$3:$AC$4922)))+((K103&lt;&gt;"")*ISNUMBER(SEARCH("|"&amp;K103&amp;"|",'5_ACOMPANHAMENTO'!$AC$3:$AC$4922)))+((L103&lt;&gt;"")*ISNUMBER(SEARCH("|"&amp;L103&amp;"|",'5_ACOMPANHAMENTO'!$AC$3:$AC$4922)))+((M103&lt;&gt;"")*ISNUMBER(SEARCH("|"&amp;M103&amp;"|",'5_ACOMPANHAMENTO'!$AC$3:$AC$4922)))+((N103&lt;&gt;"")*ISNUMBER(SEARCH("|"&amp;N103&amp;"|",'5_ACOMPANHAMENTO'!$AC$3:$AC$4922)))+((O103&lt;&gt;"")*ISNUMBER(SEARCH("|"&amp;O103&amp;"|",'5_ACOMPANHAMENTO'!$AC$3:$AC$4922)))+((P103&lt;&gt;"")*ISNUMBER(SEARCH("|"&amp;P103&amp;"|",'5_ACOMPANHAMENTO'!$AC$3:$AC$4922)))+((Q103&lt;&gt;"")*ISNUMBER(SEARCH("|"&amp;Q103&amp;"|",'5_ACOMPANHAMENTO'!$AC$3:$AC$4922)))+((R103&lt;&gt;"")*ISNUMBER(SEARCH("|"&amp;R103&amp;"|",'5_ACOMPANHAMENTO'!$AC$3:$AC$4922)))+((S103&lt;&gt;"")*ISNUMBER(SEARCH("|"&amp;S103&amp;"|",'5_ACOMPANHAMENTO'!$AC$3:$AC$4922)))+((T103&lt;&gt;"")*ISNUMBER(SEARCH("|"&amp;T103&amp;"|",'5_ACOMPANHAMENTO'!$AC$3:$AC$4922)))+((U103&lt;&gt;"")*ISNUMBER(SEARCH("|"&amp;U103&amp;"|",'5_ACOMPANHAMENTO'!$AC$3:$AC$4922)))+((V103&lt;&gt;"")*ISNUMBER(SEARCH("|"&amp;V103&amp;"|",'5_ACOMPANHAMENTO'!$AC$3:$AC$4922)))+((W103&lt;&gt;"")*ISNUMBER(SEARCH("|"&amp;W103&amp;"|",'5_ACOMPANHAMENTO'!$AC$3:$AC$4922)))+((X103&lt;&gt;"")*ISNUMBER(SEARCH("|"&amp;X103&amp;"|",'5_ACOMPANHAMENTO'!$AC$3:$AC$4922)))+((Y103&lt;&gt;"")*ISNUMBER(SEARCH("|"&amp;Y103&amp;"|",'5_ACOMPANHAMENTO'!$AC$3:$AC$4922)))+((Z103&lt;&gt;"")*ISNUMBER(SEARCH("|"&amp;Z103&amp;"|",'5_ACOMPANHAMENTO'!$AC$3:$AC$4922)))+((AA103&lt;&gt;"")*ISNUMBER(SEARCH("|"&amp;AA103&amp;"|",'5_ACOMPANHAMENTO'!$AC$3:$AC$4922)))+((AB103&lt;&gt;"")*ISNUMBER(SEARCH("|"&amp;AB103&amp;"|",'5_ACOMPANHAMENTO'!$AC$3:$AC$4922))))&gt;0)),'5_ACOMPANHAMENTO'!$J$3:$J$4922),0))</f>
        <v>1648</v>
      </c>
      <c r="E103" s="4" t="str">
        <f t="shared" ca="1" si="23"/>
        <v>FINALIZADO</v>
      </c>
      <c r="F103" s="7">
        <f>IF(OR($B103="",$C103=""),"",IFERROR(SUMPRODUCT(--(('5_ACOMPANHAMENTO'!$AD$3:$AD$4922=TRIM($C103&amp;""))*('5_ACOMPANHAMENTO'!$AC$3:$AC$4922&lt;&gt;"")*((((I103&lt;&gt;"")*ISNUMBER(SEARCH("|"&amp;I103&amp;"|",'5_ACOMPANHAMENTO'!$AC$3:$AC$4922)))+((J103&lt;&gt;"")*ISNUMBER(SEARCH("|"&amp;J103&amp;"|",'5_ACOMPANHAMENTO'!$AC$3:$AC$4922)))+((K103&lt;&gt;"")*ISNUMBER(SEARCH("|"&amp;K103&amp;"|",'5_ACOMPANHAMENTO'!$AC$3:$AC$4922)))+((L103&lt;&gt;"")*ISNUMBER(SEARCH("|"&amp;L103&amp;"|",'5_ACOMPANHAMENTO'!$AC$3:$AC$4922)))+((M103&lt;&gt;"")*ISNUMBER(SEARCH("|"&amp;M103&amp;"|",'5_ACOMPANHAMENTO'!$AC$3:$AC$4922)))+((N103&lt;&gt;"")*ISNUMBER(SEARCH("|"&amp;N103&amp;"|",'5_ACOMPANHAMENTO'!$AC$3:$AC$4922)))+((O103&lt;&gt;"")*ISNUMBER(SEARCH("|"&amp;O103&amp;"|",'5_ACOMPANHAMENTO'!$AC$3:$AC$4922)))+((P103&lt;&gt;"")*ISNUMBER(SEARCH("|"&amp;P103&amp;"|",'5_ACOMPANHAMENTO'!$AC$3:$AC$4922)))+((Q103&lt;&gt;"")*ISNUMBER(SEARCH("|"&amp;Q103&amp;"|",'5_ACOMPANHAMENTO'!$AC$3:$AC$4922)))+((R103&lt;&gt;"")*ISNUMBER(SEARCH("|"&amp;R103&amp;"|",'5_ACOMPANHAMENTO'!$AC$3:$AC$4922)))+((S103&lt;&gt;"")*ISNUMBER(SEARCH("|"&amp;S103&amp;"|",'5_ACOMPANHAMENTO'!$AC$3:$AC$4922)))+((T103&lt;&gt;"")*ISNUMBER(SEARCH("|"&amp;T103&amp;"|",'5_ACOMPANHAMENTO'!$AC$3:$AC$4922)))+((U103&lt;&gt;"")*ISNUMBER(SEARCH("|"&amp;U103&amp;"|",'5_ACOMPANHAMENTO'!$AC$3:$AC$4922)))+((V103&lt;&gt;"")*ISNUMBER(SEARCH("|"&amp;V103&amp;"|",'5_ACOMPANHAMENTO'!$AC$3:$AC$4922)))+((W103&lt;&gt;"")*ISNUMBER(SEARCH("|"&amp;W103&amp;"|",'5_ACOMPANHAMENTO'!$AC$3:$AC$4922)))+((X103&lt;&gt;"")*ISNUMBER(SEARCH("|"&amp;X103&amp;"|",'5_ACOMPANHAMENTO'!$AC$3:$AC$4922)))+((Y103&lt;&gt;"")*ISNUMBER(SEARCH("|"&amp;Y103&amp;"|",'5_ACOMPANHAMENTO'!$AC$3:$AC$4922)))+((Z103&lt;&gt;"")*ISNUMBER(SEARCH("|"&amp;Z103&amp;"|",'5_ACOMPANHAMENTO'!$AC$3:$AC$4922)))+((AA103&lt;&gt;"")*ISNUMBER(SEARCH("|"&amp;AA103&amp;"|",'5_ACOMPANHAMENTO'!$AC$3:$AC$4922)))+((AB103&lt;&gt;"")*ISNUMBER(SEARCH("|"&amp;AB103&amp;"|",'5_ACOMPANHAMENTO'!$AC$3:$AC$4922))))&gt;0)),'5_ACOMPANHAMENTO'!$O$3:$O$4922),0))</f>
        <v>1648</v>
      </c>
      <c r="G103" s="7">
        <f t="shared" si="24"/>
        <v>0</v>
      </c>
      <c r="H103" t="str">
        <f t="shared" si="25"/>
        <v>10179|USINAGEM</v>
      </c>
      <c r="I103" s="1" t="str">
        <f t="shared" si="26"/>
        <v>10179</v>
      </c>
      <c r="J103" s="1" t="str">
        <f t="shared" si="27"/>
        <v/>
      </c>
      <c r="K103" s="1" t="str">
        <f t="shared" si="28"/>
        <v/>
      </c>
      <c r="L103" s="1" t="str">
        <f t="shared" si="29"/>
        <v/>
      </c>
      <c r="M103" s="1" t="str">
        <f t="shared" si="30"/>
        <v/>
      </c>
      <c r="N103" s="1" t="str">
        <f t="shared" si="31"/>
        <v/>
      </c>
      <c r="O103" s="1" t="str">
        <f t="shared" si="32"/>
        <v/>
      </c>
      <c r="P103" s="1" t="str">
        <f t="shared" si="33"/>
        <v/>
      </c>
      <c r="Q103" s="1" t="str">
        <f t="shared" si="34"/>
        <v/>
      </c>
      <c r="R103" s="1" t="str">
        <f t="shared" si="35"/>
        <v/>
      </c>
      <c r="S103" s="1" t="str">
        <f t="shared" si="36"/>
        <v/>
      </c>
      <c r="T103" s="1" t="str">
        <f t="shared" si="37"/>
        <v/>
      </c>
      <c r="U103" s="1" t="str">
        <f t="shared" si="38"/>
        <v/>
      </c>
      <c r="V103" s="1" t="str">
        <f t="shared" si="39"/>
        <v/>
      </c>
      <c r="W103" s="1" t="str">
        <f t="shared" si="40"/>
        <v/>
      </c>
      <c r="X103" s="1" t="str">
        <f t="shared" si="41"/>
        <v/>
      </c>
      <c r="Y103" s="1" t="str">
        <f t="shared" si="42"/>
        <v/>
      </c>
      <c r="Z103" s="1" t="str">
        <f t="shared" si="43"/>
        <v/>
      </c>
      <c r="AA103" s="1" t="str">
        <f t="shared" si="44"/>
        <v/>
      </c>
      <c r="AB103" s="1" t="str">
        <f t="shared" si="45"/>
        <v/>
      </c>
    </row>
    <row r="104" spans="1:28" ht="14.25" hidden="1" customHeight="1" x14ac:dyDescent="0.35">
      <c r="A104" s="4" t="str">
        <f>IF(OR($B104="",$C104=""),"",IFERROR(INDEX('5_ACOMPANHAMENTO'!$A$3:$A$4922,MATCH(1,INDEX(('5_ACOMPANHAMENTO'!$AD$3:$AD$4922=TRIM($C104&amp;""))*('5_ACOMPANHAMENTO'!$AC$3:$AC$4922&lt;&gt;"")*((((I104&lt;&gt;"")*ISNUMBER(SEARCH("|"&amp;I104&amp;"|",'5_ACOMPANHAMENTO'!$AC$3:$AC$4922)))+((J104&lt;&gt;"")*ISNUMBER(SEARCH("|"&amp;J104&amp;"|",'5_ACOMPANHAMENTO'!$AC$3:$AC$4922)))+((K104&lt;&gt;"")*ISNUMBER(SEARCH("|"&amp;K104&amp;"|",'5_ACOMPANHAMENTO'!$AC$3:$AC$4922)))+((L104&lt;&gt;"")*ISNUMBER(SEARCH("|"&amp;L104&amp;"|",'5_ACOMPANHAMENTO'!$AC$3:$AC$4922)))+((M104&lt;&gt;"")*ISNUMBER(SEARCH("|"&amp;M104&amp;"|",'5_ACOMPANHAMENTO'!$AC$3:$AC$4922)))+((N104&lt;&gt;"")*ISNUMBER(SEARCH("|"&amp;N104&amp;"|",'5_ACOMPANHAMENTO'!$AC$3:$AC$4922)))+((O104&lt;&gt;"")*ISNUMBER(SEARCH("|"&amp;O104&amp;"|",'5_ACOMPANHAMENTO'!$AC$3:$AC$4922)))+((P104&lt;&gt;"")*ISNUMBER(SEARCH("|"&amp;P104&amp;"|",'5_ACOMPANHAMENTO'!$AC$3:$AC$4922)))+((Q104&lt;&gt;"")*ISNUMBER(SEARCH("|"&amp;Q104&amp;"|",'5_ACOMPANHAMENTO'!$AC$3:$AC$4922)))+((R104&lt;&gt;"")*ISNUMBER(SEARCH("|"&amp;R104&amp;"|",'5_ACOMPANHAMENTO'!$AC$3:$AC$4922)))+((S104&lt;&gt;"")*ISNUMBER(SEARCH("|"&amp;S104&amp;"|",'5_ACOMPANHAMENTO'!$AC$3:$AC$4922)))+((T104&lt;&gt;"")*ISNUMBER(SEARCH("|"&amp;T104&amp;"|",'5_ACOMPANHAMENTO'!$AC$3:$AC$4922)))+((U104&lt;&gt;"")*ISNUMBER(SEARCH("|"&amp;U104&amp;"|",'5_ACOMPANHAMENTO'!$AC$3:$AC$4922)))+((V104&lt;&gt;"")*ISNUMBER(SEARCH("|"&amp;V104&amp;"|",'5_ACOMPANHAMENTO'!$AC$3:$AC$4922)))+((W104&lt;&gt;"")*ISNUMBER(SEARCH("|"&amp;W104&amp;"|",'5_ACOMPANHAMENTO'!$AC$3:$AC$4922)))+((X104&lt;&gt;"")*ISNUMBER(SEARCH("|"&amp;X104&amp;"|",'5_ACOMPANHAMENTO'!$AC$3:$AC$4922)))+((Y104&lt;&gt;"")*ISNUMBER(SEARCH("|"&amp;Y104&amp;"|",'5_ACOMPANHAMENTO'!$AC$3:$AC$4922)))+((Z104&lt;&gt;"")*ISNUMBER(SEARCH("|"&amp;Z104&amp;"|",'5_ACOMPANHAMENTO'!$AC$3:$AC$4922)))+((AA104&lt;&gt;"")*ISNUMBER(SEARCH("|"&amp;AA104&amp;"|",'5_ACOMPANHAMENTO'!$AC$3:$AC$4922)))+((AB104&lt;&gt;"")*ISNUMBER(SEARCH("|"&amp;AB104&amp;"|",'5_ACOMPANHAMENTO'!$AC$3:$AC$4922))))&gt;0),0),0)),""))</f>
        <v/>
      </c>
      <c r="B104" s="4">
        <v>10179</v>
      </c>
      <c r="C104" s="2" t="s">
        <v>51</v>
      </c>
      <c r="D104" s="4">
        <f>IF(OR($B104="",$C104=""),"",IFERROR(SUMPRODUCT(--(('5_ACOMPANHAMENTO'!$AD$3:$AD$4922=TRIM($C104&amp;""))*('5_ACOMPANHAMENTO'!$AC$3:$AC$4922&lt;&gt;"")*((((I104&lt;&gt;"")*ISNUMBER(SEARCH("|"&amp;I104&amp;"|",'5_ACOMPANHAMENTO'!$AC$3:$AC$4922)))+((J104&lt;&gt;"")*ISNUMBER(SEARCH("|"&amp;J104&amp;"|",'5_ACOMPANHAMENTO'!$AC$3:$AC$4922)))+((K104&lt;&gt;"")*ISNUMBER(SEARCH("|"&amp;K104&amp;"|",'5_ACOMPANHAMENTO'!$AC$3:$AC$4922)))+((L104&lt;&gt;"")*ISNUMBER(SEARCH("|"&amp;L104&amp;"|",'5_ACOMPANHAMENTO'!$AC$3:$AC$4922)))+((M104&lt;&gt;"")*ISNUMBER(SEARCH("|"&amp;M104&amp;"|",'5_ACOMPANHAMENTO'!$AC$3:$AC$4922)))+((N104&lt;&gt;"")*ISNUMBER(SEARCH("|"&amp;N104&amp;"|",'5_ACOMPANHAMENTO'!$AC$3:$AC$4922)))+((O104&lt;&gt;"")*ISNUMBER(SEARCH("|"&amp;O104&amp;"|",'5_ACOMPANHAMENTO'!$AC$3:$AC$4922)))+((P104&lt;&gt;"")*ISNUMBER(SEARCH("|"&amp;P104&amp;"|",'5_ACOMPANHAMENTO'!$AC$3:$AC$4922)))+((Q104&lt;&gt;"")*ISNUMBER(SEARCH("|"&amp;Q104&amp;"|",'5_ACOMPANHAMENTO'!$AC$3:$AC$4922)))+((R104&lt;&gt;"")*ISNUMBER(SEARCH("|"&amp;R104&amp;"|",'5_ACOMPANHAMENTO'!$AC$3:$AC$4922)))+((S104&lt;&gt;"")*ISNUMBER(SEARCH("|"&amp;S104&amp;"|",'5_ACOMPANHAMENTO'!$AC$3:$AC$4922)))+((T104&lt;&gt;"")*ISNUMBER(SEARCH("|"&amp;T104&amp;"|",'5_ACOMPANHAMENTO'!$AC$3:$AC$4922)))+((U104&lt;&gt;"")*ISNUMBER(SEARCH("|"&amp;U104&amp;"|",'5_ACOMPANHAMENTO'!$AC$3:$AC$4922)))+((V104&lt;&gt;"")*ISNUMBER(SEARCH("|"&amp;V104&amp;"|",'5_ACOMPANHAMENTO'!$AC$3:$AC$4922)))+((W104&lt;&gt;"")*ISNUMBER(SEARCH("|"&amp;W104&amp;"|",'5_ACOMPANHAMENTO'!$AC$3:$AC$4922)))+((X104&lt;&gt;"")*ISNUMBER(SEARCH("|"&amp;X104&amp;"|",'5_ACOMPANHAMENTO'!$AC$3:$AC$4922)))+((Y104&lt;&gt;"")*ISNUMBER(SEARCH("|"&amp;Y104&amp;"|",'5_ACOMPANHAMENTO'!$AC$3:$AC$4922)))+((Z104&lt;&gt;"")*ISNUMBER(SEARCH("|"&amp;Z104&amp;"|",'5_ACOMPANHAMENTO'!$AC$3:$AC$4922)))+((AA104&lt;&gt;"")*ISNUMBER(SEARCH("|"&amp;AA104&amp;"|",'5_ACOMPANHAMENTO'!$AC$3:$AC$4922)))+((AB104&lt;&gt;"")*ISNUMBER(SEARCH("|"&amp;AB104&amp;"|",'5_ACOMPANHAMENTO'!$AC$3:$AC$4922))))&gt;0)),'5_ACOMPANHAMENTO'!$J$3:$J$4922),0))</f>
        <v>0</v>
      </c>
      <c r="E104" s="4" t="str">
        <f t="shared" ca="1" si="23"/>
        <v>FINALIZADO</v>
      </c>
      <c r="F104" s="7">
        <f>IF(OR($B104="",$C104=""),"",IFERROR(SUMPRODUCT(--(('5_ACOMPANHAMENTO'!$AD$3:$AD$4922=TRIM($C104&amp;""))*('5_ACOMPANHAMENTO'!$AC$3:$AC$4922&lt;&gt;"")*((((I104&lt;&gt;"")*ISNUMBER(SEARCH("|"&amp;I104&amp;"|",'5_ACOMPANHAMENTO'!$AC$3:$AC$4922)))+((J104&lt;&gt;"")*ISNUMBER(SEARCH("|"&amp;J104&amp;"|",'5_ACOMPANHAMENTO'!$AC$3:$AC$4922)))+((K104&lt;&gt;"")*ISNUMBER(SEARCH("|"&amp;K104&amp;"|",'5_ACOMPANHAMENTO'!$AC$3:$AC$4922)))+((L104&lt;&gt;"")*ISNUMBER(SEARCH("|"&amp;L104&amp;"|",'5_ACOMPANHAMENTO'!$AC$3:$AC$4922)))+((M104&lt;&gt;"")*ISNUMBER(SEARCH("|"&amp;M104&amp;"|",'5_ACOMPANHAMENTO'!$AC$3:$AC$4922)))+((N104&lt;&gt;"")*ISNUMBER(SEARCH("|"&amp;N104&amp;"|",'5_ACOMPANHAMENTO'!$AC$3:$AC$4922)))+((O104&lt;&gt;"")*ISNUMBER(SEARCH("|"&amp;O104&amp;"|",'5_ACOMPANHAMENTO'!$AC$3:$AC$4922)))+((P104&lt;&gt;"")*ISNUMBER(SEARCH("|"&amp;P104&amp;"|",'5_ACOMPANHAMENTO'!$AC$3:$AC$4922)))+((Q104&lt;&gt;"")*ISNUMBER(SEARCH("|"&amp;Q104&amp;"|",'5_ACOMPANHAMENTO'!$AC$3:$AC$4922)))+((R104&lt;&gt;"")*ISNUMBER(SEARCH("|"&amp;R104&amp;"|",'5_ACOMPANHAMENTO'!$AC$3:$AC$4922)))+((S104&lt;&gt;"")*ISNUMBER(SEARCH("|"&amp;S104&amp;"|",'5_ACOMPANHAMENTO'!$AC$3:$AC$4922)))+((T104&lt;&gt;"")*ISNUMBER(SEARCH("|"&amp;T104&amp;"|",'5_ACOMPANHAMENTO'!$AC$3:$AC$4922)))+((U104&lt;&gt;"")*ISNUMBER(SEARCH("|"&amp;U104&amp;"|",'5_ACOMPANHAMENTO'!$AC$3:$AC$4922)))+((V104&lt;&gt;"")*ISNUMBER(SEARCH("|"&amp;V104&amp;"|",'5_ACOMPANHAMENTO'!$AC$3:$AC$4922)))+((W104&lt;&gt;"")*ISNUMBER(SEARCH("|"&amp;W104&amp;"|",'5_ACOMPANHAMENTO'!$AC$3:$AC$4922)))+((X104&lt;&gt;"")*ISNUMBER(SEARCH("|"&amp;X104&amp;"|",'5_ACOMPANHAMENTO'!$AC$3:$AC$4922)))+((Y104&lt;&gt;"")*ISNUMBER(SEARCH("|"&amp;Y104&amp;"|",'5_ACOMPANHAMENTO'!$AC$3:$AC$4922)))+((Z104&lt;&gt;"")*ISNUMBER(SEARCH("|"&amp;Z104&amp;"|",'5_ACOMPANHAMENTO'!$AC$3:$AC$4922)))+((AA104&lt;&gt;"")*ISNUMBER(SEARCH("|"&amp;AA104&amp;"|",'5_ACOMPANHAMENTO'!$AC$3:$AC$4922)))+((AB104&lt;&gt;"")*ISNUMBER(SEARCH("|"&amp;AB104&amp;"|",'5_ACOMPANHAMENTO'!$AC$3:$AC$4922))))&gt;0)),'5_ACOMPANHAMENTO'!$O$3:$O$4922),0))</f>
        <v>0</v>
      </c>
      <c r="G104" s="7">
        <f t="shared" si="24"/>
        <v>0</v>
      </c>
      <c r="H104" t="str">
        <f t="shared" si="25"/>
        <v>10179|MONTAGEM DE TAMPOS</v>
      </c>
      <c r="I104" s="1" t="str">
        <f t="shared" si="26"/>
        <v>10179</v>
      </c>
      <c r="J104" s="1" t="str">
        <f t="shared" si="27"/>
        <v/>
      </c>
      <c r="K104" s="1" t="str">
        <f t="shared" si="28"/>
        <v/>
      </c>
      <c r="L104" s="1" t="str">
        <f t="shared" si="29"/>
        <v/>
      </c>
      <c r="M104" s="1" t="str">
        <f t="shared" si="30"/>
        <v/>
      </c>
      <c r="N104" s="1" t="str">
        <f t="shared" si="31"/>
        <v/>
      </c>
      <c r="O104" s="1" t="str">
        <f t="shared" si="32"/>
        <v/>
      </c>
      <c r="P104" s="1" t="str">
        <f t="shared" si="33"/>
        <v/>
      </c>
      <c r="Q104" s="1" t="str">
        <f t="shared" si="34"/>
        <v/>
      </c>
      <c r="R104" s="1" t="str">
        <f t="shared" si="35"/>
        <v/>
      </c>
      <c r="S104" s="1" t="str">
        <f t="shared" si="36"/>
        <v/>
      </c>
      <c r="T104" s="1" t="str">
        <f t="shared" si="37"/>
        <v/>
      </c>
      <c r="U104" s="1" t="str">
        <f t="shared" si="38"/>
        <v/>
      </c>
      <c r="V104" s="1" t="str">
        <f t="shared" si="39"/>
        <v/>
      </c>
      <c r="W104" s="1" t="str">
        <f t="shared" si="40"/>
        <v/>
      </c>
      <c r="X104" s="1" t="str">
        <f t="shared" si="41"/>
        <v/>
      </c>
      <c r="Y104" s="1" t="str">
        <f t="shared" si="42"/>
        <v/>
      </c>
      <c r="Z104" s="1" t="str">
        <f t="shared" si="43"/>
        <v/>
      </c>
      <c r="AA104" s="1" t="str">
        <f t="shared" si="44"/>
        <v/>
      </c>
      <c r="AB104" s="1" t="str">
        <f t="shared" si="45"/>
        <v/>
      </c>
    </row>
    <row r="105" spans="1:28" ht="14.25" hidden="1" customHeight="1" x14ac:dyDescent="0.35">
      <c r="A105" s="4">
        <f>IF(OR($B105="",$C105=""),"",IFERROR(INDEX('5_ACOMPANHAMENTO'!$A$3:$A$4922,MATCH(1,INDEX(('5_ACOMPANHAMENTO'!$AD$3:$AD$4922=TRIM($C105&amp;""))*('5_ACOMPANHAMENTO'!$AC$3:$AC$4922&lt;&gt;"")*((((I105&lt;&gt;"")*ISNUMBER(SEARCH("|"&amp;I105&amp;"|",'5_ACOMPANHAMENTO'!$AC$3:$AC$4922)))+((J105&lt;&gt;"")*ISNUMBER(SEARCH("|"&amp;J105&amp;"|",'5_ACOMPANHAMENTO'!$AC$3:$AC$4922)))+((K105&lt;&gt;"")*ISNUMBER(SEARCH("|"&amp;K105&amp;"|",'5_ACOMPANHAMENTO'!$AC$3:$AC$4922)))+((L105&lt;&gt;"")*ISNUMBER(SEARCH("|"&amp;L105&amp;"|",'5_ACOMPANHAMENTO'!$AC$3:$AC$4922)))+((M105&lt;&gt;"")*ISNUMBER(SEARCH("|"&amp;M105&amp;"|",'5_ACOMPANHAMENTO'!$AC$3:$AC$4922)))+((N105&lt;&gt;"")*ISNUMBER(SEARCH("|"&amp;N105&amp;"|",'5_ACOMPANHAMENTO'!$AC$3:$AC$4922)))+((O105&lt;&gt;"")*ISNUMBER(SEARCH("|"&amp;O105&amp;"|",'5_ACOMPANHAMENTO'!$AC$3:$AC$4922)))+((P105&lt;&gt;"")*ISNUMBER(SEARCH("|"&amp;P105&amp;"|",'5_ACOMPANHAMENTO'!$AC$3:$AC$4922)))+((Q105&lt;&gt;"")*ISNUMBER(SEARCH("|"&amp;Q105&amp;"|",'5_ACOMPANHAMENTO'!$AC$3:$AC$4922)))+((R105&lt;&gt;"")*ISNUMBER(SEARCH("|"&amp;R105&amp;"|",'5_ACOMPANHAMENTO'!$AC$3:$AC$4922)))+((S105&lt;&gt;"")*ISNUMBER(SEARCH("|"&amp;S105&amp;"|",'5_ACOMPANHAMENTO'!$AC$3:$AC$4922)))+((T105&lt;&gt;"")*ISNUMBER(SEARCH("|"&amp;T105&amp;"|",'5_ACOMPANHAMENTO'!$AC$3:$AC$4922)))+((U105&lt;&gt;"")*ISNUMBER(SEARCH("|"&amp;U105&amp;"|",'5_ACOMPANHAMENTO'!$AC$3:$AC$4922)))+((V105&lt;&gt;"")*ISNUMBER(SEARCH("|"&amp;V105&amp;"|",'5_ACOMPANHAMENTO'!$AC$3:$AC$4922)))+((W105&lt;&gt;"")*ISNUMBER(SEARCH("|"&amp;W105&amp;"|",'5_ACOMPANHAMENTO'!$AC$3:$AC$4922)))+((X105&lt;&gt;"")*ISNUMBER(SEARCH("|"&amp;X105&amp;"|",'5_ACOMPANHAMENTO'!$AC$3:$AC$4922)))+((Y105&lt;&gt;"")*ISNUMBER(SEARCH("|"&amp;Y105&amp;"|",'5_ACOMPANHAMENTO'!$AC$3:$AC$4922)))+((Z105&lt;&gt;"")*ISNUMBER(SEARCH("|"&amp;Z105&amp;"|",'5_ACOMPANHAMENTO'!$AC$3:$AC$4922)))+((AA105&lt;&gt;"")*ISNUMBER(SEARCH("|"&amp;AA105&amp;"|",'5_ACOMPANHAMENTO'!$AC$3:$AC$4922)))+((AB105&lt;&gt;"")*ISNUMBER(SEARCH("|"&amp;AB105&amp;"|",'5_ACOMPANHAMENTO'!$AC$3:$AC$4922))))&gt;0),0),0)),""))</f>
        <v>46199</v>
      </c>
      <c r="B105" s="4">
        <v>10179</v>
      </c>
      <c r="C105" s="2" t="s">
        <v>54</v>
      </c>
      <c r="D105" s="4">
        <f>IF(OR($B105="",$C105=""),"",IFERROR(SUMPRODUCT(--(('5_ACOMPANHAMENTO'!$AD$3:$AD$4922=TRIM($C105&amp;""))*('5_ACOMPANHAMENTO'!$AC$3:$AC$4922&lt;&gt;"")*((((I105&lt;&gt;"")*ISNUMBER(SEARCH("|"&amp;I105&amp;"|",'5_ACOMPANHAMENTO'!$AC$3:$AC$4922)))+((J105&lt;&gt;"")*ISNUMBER(SEARCH("|"&amp;J105&amp;"|",'5_ACOMPANHAMENTO'!$AC$3:$AC$4922)))+((K105&lt;&gt;"")*ISNUMBER(SEARCH("|"&amp;K105&amp;"|",'5_ACOMPANHAMENTO'!$AC$3:$AC$4922)))+((L105&lt;&gt;"")*ISNUMBER(SEARCH("|"&amp;L105&amp;"|",'5_ACOMPANHAMENTO'!$AC$3:$AC$4922)))+((M105&lt;&gt;"")*ISNUMBER(SEARCH("|"&amp;M105&amp;"|",'5_ACOMPANHAMENTO'!$AC$3:$AC$4922)))+((N105&lt;&gt;"")*ISNUMBER(SEARCH("|"&amp;N105&amp;"|",'5_ACOMPANHAMENTO'!$AC$3:$AC$4922)))+((O105&lt;&gt;"")*ISNUMBER(SEARCH("|"&amp;O105&amp;"|",'5_ACOMPANHAMENTO'!$AC$3:$AC$4922)))+((P105&lt;&gt;"")*ISNUMBER(SEARCH("|"&amp;P105&amp;"|",'5_ACOMPANHAMENTO'!$AC$3:$AC$4922)))+((Q105&lt;&gt;"")*ISNUMBER(SEARCH("|"&amp;Q105&amp;"|",'5_ACOMPANHAMENTO'!$AC$3:$AC$4922)))+((R105&lt;&gt;"")*ISNUMBER(SEARCH("|"&amp;R105&amp;"|",'5_ACOMPANHAMENTO'!$AC$3:$AC$4922)))+((S105&lt;&gt;"")*ISNUMBER(SEARCH("|"&amp;S105&amp;"|",'5_ACOMPANHAMENTO'!$AC$3:$AC$4922)))+((T105&lt;&gt;"")*ISNUMBER(SEARCH("|"&amp;T105&amp;"|",'5_ACOMPANHAMENTO'!$AC$3:$AC$4922)))+((U105&lt;&gt;"")*ISNUMBER(SEARCH("|"&amp;U105&amp;"|",'5_ACOMPANHAMENTO'!$AC$3:$AC$4922)))+((V105&lt;&gt;"")*ISNUMBER(SEARCH("|"&amp;V105&amp;"|",'5_ACOMPANHAMENTO'!$AC$3:$AC$4922)))+((W105&lt;&gt;"")*ISNUMBER(SEARCH("|"&amp;W105&amp;"|",'5_ACOMPANHAMENTO'!$AC$3:$AC$4922)))+((X105&lt;&gt;"")*ISNUMBER(SEARCH("|"&amp;X105&amp;"|",'5_ACOMPANHAMENTO'!$AC$3:$AC$4922)))+((Y105&lt;&gt;"")*ISNUMBER(SEARCH("|"&amp;Y105&amp;"|",'5_ACOMPANHAMENTO'!$AC$3:$AC$4922)))+((Z105&lt;&gt;"")*ISNUMBER(SEARCH("|"&amp;Z105&amp;"|",'5_ACOMPANHAMENTO'!$AC$3:$AC$4922)))+((AA105&lt;&gt;"")*ISNUMBER(SEARCH("|"&amp;AA105&amp;"|",'5_ACOMPANHAMENTO'!$AC$3:$AC$4922)))+((AB105&lt;&gt;"")*ISNUMBER(SEARCH("|"&amp;AB105&amp;"|",'5_ACOMPANHAMENTO'!$AC$3:$AC$4922))))&gt;0)),'5_ACOMPANHAMENTO'!$J$3:$J$4922),0))</f>
        <v>492</v>
      </c>
      <c r="E105" s="4" t="str">
        <f t="shared" ca="1" si="23"/>
        <v>FINALIZADO</v>
      </c>
      <c r="F105" s="7">
        <f>IF(OR($B105="",$C105=""),"",IFERROR(SUMPRODUCT(--(('5_ACOMPANHAMENTO'!$AD$3:$AD$4922=TRIM($C105&amp;""))*('5_ACOMPANHAMENTO'!$AC$3:$AC$4922&lt;&gt;"")*((((I105&lt;&gt;"")*ISNUMBER(SEARCH("|"&amp;I105&amp;"|",'5_ACOMPANHAMENTO'!$AC$3:$AC$4922)))+((J105&lt;&gt;"")*ISNUMBER(SEARCH("|"&amp;J105&amp;"|",'5_ACOMPANHAMENTO'!$AC$3:$AC$4922)))+((K105&lt;&gt;"")*ISNUMBER(SEARCH("|"&amp;K105&amp;"|",'5_ACOMPANHAMENTO'!$AC$3:$AC$4922)))+((L105&lt;&gt;"")*ISNUMBER(SEARCH("|"&amp;L105&amp;"|",'5_ACOMPANHAMENTO'!$AC$3:$AC$4922)))+((M105&lt;&gt;"")*ISNUMBER(SEARCH("|"&amp;M105&amp;"|",'5_ACOMPANHAMENTO'!$AC$3:$AC$4922)))+((N105&lt;&gt;"")*ISNUMBER(SEARCH("|"&amp;N105&amp;"|",'5_ACOMPANHAMENTO'!$AC$3:$AC$4922)))+((O105&lt;&gt;"")*ISNUMBER(SEARCH("|"&amp;O105&amp;"|",'5_ACOMPANHAMENTO'!$AC$3:$AC$4922)))+((P105&lt;&gt;"")*ISNUMBER(SEARCH("|"&amp;P105&amp;"|",'5_ACOMPANHAMENTO'!$AC$3:$AC$4922)))+((Q105&lt;&gt;"")*ISNUMBER(SEARCH("|"&amp;Q105&amp;"|",'5_ACOMPANHAMENTO'!$AC$3:$AC$4922)))+((R105&lt;&gt;"")*ISNUMBER(SEARCH("|"&amp;R105&amp;"|",'5_ACOMPANHAMENTO'!$AC$3:$AC$4922)))+((S105&lt;&gt;"")*ISNUMBER(SEARCH("|"&amp;S105&amp;"|",'5_ACOMPANHAMENTO'!$AC$3:$AC$4922)))+((T105&lt;&gt;"")*ISNUMBER(SEARCH("|"&amp;T105&amp;"|",'5_ACOMPANHAMENTO'!$AC$3:$AC$4922)))+((U105&lt;&gt;"")*ISNUMBER(SEARCH("|"&amp;U105&amp;"|",'5_ACOMPANHAMENTO'!$AC$3:$AC$4922)))+((V105&lt;&gt;"")*ISNUMBER(SEARCH("|"&amp;V105&amp;"|",'5_ACOMPANHAMENTO'!$AC$3:$AC$4922)))+((W105&lt;&gt;"")*ISNUMBER(SEARCH("|"&amp;W105&amp;"|",'5_ACOMPANHAMENTO'!$AC$3:$AC$4922)))+((X105&lt;&gt;"")*ISNUMBER(SEARCH("|"&amp;X105&amp;"|",'5_ACOMPANHAMENTO'!$AC$3:$AC$4922)))+((Y105&lt;&gt;"")*ISNUMBER(SEARCH("|"&amp;Y105&amp;"|",'5_ACOMPANHAMENTO'!$AC$3:$AC$4922)))+((Z105&lt;&gt;"")*ISNUMBER(SEARCH("|"&amp;Z105&amp;"|",'5_ACOMPANHAMENTO'!$AC$3:$AC$4922)))+((AA105&lt;&gt;"")*ISNUMBER(SEARCH("|"&amp;AA105&amp;"|",'5_ACOMPANHAMENTO'!$AC$3:$AC$4922)))+((AB105&lt;&gt;"")*ISNUMBER(SEARCH("|"&amp;AB105&amp;"|",'5_ACOMPANHAMENTO'!$AC$3:$AC$4922))))&gt;0)),'5_ACOMPANHAMENTO'!$O$3:$O$4922),0))</f>
        <v>492</v>
      </c>
      <c r="G105" s="7">
        <f t="shared" si="24"/>
        <v>0</v>
      </c>
      <c r="H105" t="str">
        <f t="shared" si="25"/>
        <v>10179|FURADEIRA 20</v>
      </c>
      <c r="I105" s="1" t="str">
        <f t="shared" si="26"/>
        <v>10179</v>
      </c>
      <c r="J105" s="1" t="str">
        <f t="shared" si="27"/>
        <v/>
      </c>
      <c r="K105" s="1" t="str">
        <f t="shared" si="28"/>
        <v/>
      </c>
      <c r="L105" s="1" t="str">
        <f t="shared" si="29"/>
        <v/>
      </c>
      <c r="M105" s="1" t="str">
        <f t="shared" si="30"/>
        <v/>
      </c>
      <c r="N105" s="1" t="str">
        <f t="shared" si="31"/>
        <v/>
      </c>
      <c r="O105" s="1" t="str">
        <f t="shared" si="32"/>
        <v/>
      </c>
      <c r="P105" s="1" t="str">
        <f t="shared" si="33"/>
        <v/>
      </c>
      <c r="Q105" s="1" t="str">
        <f t="shared" si="34"/>
        <v/>
      </c>
      <c r="R105" s="1" t="str">
        <f t="shared" si="35"/>
        <v/>
      </c>
      <c r="S105" s="1" t="str">
        <f t="shared" si="36"/>
        <v/>
      </c>
      <c r="T105" s="1" t="str">
        <f t="shared" si="37"/>
        <v/>
      </c>
      <c r="U105" s="1" t="str">
        <f t="shared" si="38"/>
        <v/>
      </c>
      <c r="V105" s="1" t="str">
        <f t="shared" si="39"/>
        <v/>
      </c>
      <c r="W105" s="1" t="str">
        <f t="shared" si="40"/>
        <v/>
      </c>
      <c r="X105" s="1" t="str">
        <f t="shared" si="41"/>
        <v/>
      </c>
      <c r="Y105" s="1" t="str">
        <f t="shared" si="42"/>
        <v/>
      </c>
      <c r="Z105" s="1" t="str">
        <f t="shared" si="43"/>
        <v/>
      </c>
      <c r="AA105" s="1" t="str">
        <f t="shared" si="44"/>
        <v/>
      </c>
      <c r="AB105" s="1" t="str">
        <f t="shared" si="45"/>
        <v/>
      </c>
    </row>
    <row r="106" spans="1:28" ht="14.25" hidden="1" customHeight="1" x14ac:dyDescent="0.35">
      <c r="A106" s="4">
        <f>IF(OR($B106="",$C106=""),"",IFERROR(INDEX('5_ACOMPANHAMENTO'!$A$3:$A$4922,MATCH(1,INDEX(('5_ACOMPANHAMENTO'!$AD$3:$AD$4922=TRIM($C106&amp;""))*('5_ACOMPANHAMENTO'!$AC$3:$AC$4922&lt;&gt;"")*((((I106&lt;&gt;"")*ISNUMBER(SEARCH("|"&amp;I106&amp;"|",'5_ACOMPANHAMENTO'!$AC$3:$AC$4922)))+((J106&lt;&gt;"")*ISNUMBER(SEARCH("|"&amp;J106&amp;"|",'5_ACOMPANHAMENTO'!$AC$3:$AC$4922)))+((K106&lt;&gt;"")*ISNUMBER(SEARCH("|"&amp;K106&amp;"|",'5_ACOMPANHAMENTO'!$AC$3:$AC$4922)))+((L106&lt;&gt;"")*ISNUMBER(SEARCH("|"&amp;L106&amp;"|",'5_ACOMPANHAMENTO'!$AC$3:$AC$4922)))+((M106&lt;&gt;"")*ISNUMBER(SEARCH("|"&amp;M106&amp;"|",'5_ACOMPANHAMENTO'!$AC$3:$AC$4922)))+((N106&lt;&gt;"")*ISNUMBER(SEARCH("|"&amp;N106&amp;"|",'5_ACOMPANHAMENTO'!$AC$3:$AC$4922)))+((O106&lt;&gt;"")*ISNUMBER(SEARCH("|"&amp;O106&amp;"|",'5_ACOMPANHAMENTO'!$AC$3:$AC$4922)))+((P106&lt;&gt;"")*ISNUMBER(SEARCH("|"&amp;P106&amp;"|",'5_ACOMPANHAMENTO'!$AC$3:$AC$4922)))+((Q106&lt;&gt;"")*ISNUMBER(SEARCH("|"&amp;Q106&amp;"|",'5_ACOMPANHAMENTO'!$AC$3:$AC$4922)))+((R106&lt;&gt;"")*ISNUMBER(SEARCH("|"&amp;R106&amp;"|",'5_ACOMPANHAMENTO'!$AC$3:$AC$4922)))+((S106&lt;&gt;"")*ISNUMBER(SEARCH("|"&amp;S106&amp;"|",'5_ACOMPANHAMENTO'!$AC$3:$AC$4922)))+((T106&lt;&gt;"")*ISNUMBER(SEARCH("|"&amp;T106&amp;"|",'5_ACOMPANHAMENTO'!$AC$3:$AC$4922)))+((U106&lt;&gt;"")*ISNUMBER(SEARCH("|"&amp;U106&amp;"|",'5_ACOMPANHAMENTO'!$AC$3:$AC$4922)))+((V106&lt;&gt;"")*ISNUMBER(SEARCH("|"&amp;V106&amp;"|",'5_ACOMPANHAMENTO'!$AC$3:$AC$4922)))+((W106&lt;&gt;"")*ISNUMBER(SEARCH("|"&amp;W106&amp;"|",'5_ACOMPANHAMENTO'!$AC$3:$AC$4922)))+((X106&lt;&gt;"")*ISNUMBER(SEARCH("|"&amp;X106&amp;"|",'5_ACOMPANHAMENTO'!$AC$3:$AC$4922)))+((Y106&lt;&gt;"")*ISNUMBER(SEARCH("|"&amp;Y106&amp;"|",'5_ACOMPANHAMENTO'!$AC$3:$AC$4922)))+((Z106&lt;&gt;"")*ISNUMBER(SEARCH("|"&amp;Z106&amp;"|",'5_ACOMPANHAMENTO'!$AC$3:$AC$4922)))+((AA106&lt;&gt;"")*ISNUMBER(SEARCH("|"&amp;AA106&amp;"|",'5_ACOMPANHAMENTO'!$AC$3:$AC$4922)))+((AB106&lt;&gt;"")*ISNUMBER(SEARCH("|"&amp;AB106&amp;"|",'5_ACOMPANHAMENTO'!$AC$3:$AC$4922))))&gt;0),0),0)),""))</f>
        <v>46199</v>
      </c>
      <c r="B106" s="4">
        <v>10179</v>
      </c>
      <c r="C106" s="2" t="s">
        <v>55</v>
      </c>
      <c r="D106" s="4">
        <f>IF(OR($B106="",$C106=""),"",IFERROR(SUMPRODUCT(--(('5_ACOMPANHAMENTO'!$AD$3:$AD$4922=TRIM($C106&amp;""))*('5_ACOMPANHAMENTO'!$AC$3:$AC$4922&lt;&gt;"")*((((I106&lt;&gt;"")*ISNUMBER(SEARCH("|"&amp;I106&amp;"|",'5_ACOMPANHAMENTO'!$AC$3:$AC$4922)))+((J106&lt;&gt;"")*ISNUMBER(SEARCH("|"&amp;J106&amp;"|",'5_ACOMPANHAMENTO'!$AC$3:$AC$4922)))+((K106&lt;&gt;"")*ISNUMBER(SEARCH("|"&amp;K106&amp;"|",'5_ACOMPANHAMENTO'!$AC$3:$AC$4922)))+((L106&lt;&gt;"")*ISNUMBER(SEARCH("|"&amp;L106&amp;"|",'5_ACOMPANHAMENTO'!$AC$3:$AC$4922)))+((M106&lt;&gt;"")*ISNUMBER(SEARCH("|"&amp;M106&amp;"|",'5_ACOMPANHAMENTO'!$AC$3:$AC$4922)))+((N106&lt;&gt;"")*ISNUMBER(SEARCH("|"&amp;N106&amp;"|",'5_ACOMPANHAMENTO'!$AC$3:$AC$4922)))+((O106&lt;&gt;"")*ISNUMBER(SEARCH("|"&amp;O106&amp;"|",'5_ACOMPANHAMENTO'!$AC$3:$AC$4922)))+((P106&lt;&gt;"")*ISNUMBER(SEARCH("|"&amp;P106&amp;"|",'5_ACOMPANHAMENTO'!$AC$3:$AC$4922)))+((Q106&lt;&gt;"")*ISNUMBER(SEARCH("|"&amp;Q106&amp;"|",'5_ACOMPANHAMENTO'!$AC$3:$AC$4922)))+((R106&lt;&gt;"")*ISNUMBER(SEARCH("|"&amp;R106&amp;"|",'5_ACOMPANHAMENTO'!$AC$3:$AC$4922)))+((S106&lt;&gt;"")*ISNUMBER(SEARCH("|"&amp;S106&amp;"|",'5_ACOMPANHAMENTO'!$AC$3:$AC$4922)))+((T106&lt;&gt;"")*ISNUMBER(SEARCH("|"&amp;T106&amp;"|",'5_ACOMPANHAMENTO'!$AC$3:$AC$4922)))+((U106&lt;&gt;"")*ISNUMBER(SEARCH("|"&amp;U106&amp;"|",'5_ACOMPANHAMENTO'!$AC$3:$AC$4922)))+((V106&lt;&gt;"")*ISNUMBER(SEARCH("|"&amp;V106&amp;"|",'5_ACOMPANHAMENTO'!$AC$3:$AC$4922)))+((W106&lt;&gt;"")*ISNUMBER(SEARCH("|"&amp;W106&amp;"|",'5_ACOMPANHAMENTO'!$AC$3:$AC$4922)))+((X106&lt;&gt;"")*ISNUMBER(SEARCH("|"&amp;X106&amp;"|",'5_ACOMPANHAMENTO'!$AC$3:$AC$4922)))+((Y106&lt;&gt;"")*ISNUMBER(SEARCH("|"&amp;Y106&amp;"|",'5_ACOMPANHAMENTO'!$AC$3:$AC$4922)))+((Z106&lt;&gt;"")*ISNUMBER(SEARCH("|"&amp;Z106&amp;"|",'5_ACOMPANHAMENTO'!$AC$3:$AC$4922)))+((AA106&lt;&gt;"")*ISNUMBER(SEARCH("|"&amp;AA106&amp;"|",'5_ACOMPANHAMENTO'!$AC$3:$AC$4922)))+((AB106&lt;&gt;"")*ISNUMBER(SEARCH("|"&amp;AB106&amp;"|",'5_ACOMPANHAMENTO'!$AC$3:$AC$4922))))&gt;0)),'5_ACOMPANHAMENTO'!$J$3:$J$4922),0))</f>
        <v>3012</v>
      </c>
      <c r="E106" s="4" t="str">
        <f t="shared" ca="1" si="23"/>
        <v>FINALIZADO</v>
      </c>
      <c r="F106" s="7">
        <f>IF(OR($B106="",$C106=""),"",IFERROR(SUMPRODUCT(--(('5_ACOMPANHAMENTO'!$AD$3:$AD$4922=TRIM($C106&amp;""))*('5_ACOMPANHAMENTO'!$AC$3:$AC$4922&lt;&gt;"")*((((I106&lt;&gt;"")*ISNUMBER(SEARCH("|"&amp;I106&amp;"|",'5_ACOMPANHAMENTO'!$AC$3:$AC$4922)))+((J106&lt;&gt;"")*ISNUMBER(SEARCH("|"&amp;J106&amp;"|",'5_ACOMPANHAMENTO'!$AC$3:$AC$4922)))+((K106&lt;&gt;"")*ISNUMBER(SEARCH("|"&amp;K106&amp;"|",'5_ACOMPANHAMENTO'!$AC$3:$AC$4922)))+((L106&lt;&gt;"")*ISNUMBER(SEARCH("|"&amp;L106&amp;"|",'5_ACOMPANHAMENTO'!$AC$3:$AC$4922)))+((M106&lt;&gt;"")*ISNUMBER(SEARCH("|"&amp;M106&amp;"|",'5_ACOMPANHAMENTO'!$AC$3:$AC$4922)))+((N106&lt;&gt;"")*ISNUMBER(SEARCH("|"&amp;N106&amp;"|",'5_ACOMPANHAMENTO'!$AC$3:$AC$4922)))+((O106&lt;&gt;"")*ISNUMBER(SEARCH("|"&amp;O106&amp;"|",'5_ACOMPANHAMENTO'!$AC$3:$AC$4922)))+((P106&lt;&gt;"")*ISNUMBER(SEARCH("|"&amp;P106&amp;"|",'5_ACOMPANHAMENTO'!$AC$3:$AC$4922)))+((Q106&lt;&gt;"")*ISNUMBER(SEARCH("|"&amp;Q106&amp;"|",'5_ACOMPANHAMENTO'!$AC$3:$AC$4922)))+((R106&lt;&gt;"")*ISNUMBER(SEARCH("|"&amp;R106&amp;"|",'5_ACOMPANHAMENTO'!$AC$3:$AC$4922)))+((S106&lt;&gt;"")*ISNUMBER(SEARCH("|"&amp;S106&amp;"|",'5_ACOMPANHAMENTO'!$AC$3:$AC$4922)))+((T106&lt;&gt;"")*ISNUMBER(SEARCH("|"&amp;T106&amp;"|",'5_ACOMPANHAMENTO'!$AC$3:$AC$4922)))+((U106&lt;&gt;"")*ISNUMBER(SEARCH("|"&amp;U106&amp;"|",'5_ACOMPANHAMENTO'!$AC$3:$AC$4922)))+((V106&lt;&gt;"")*ISNUMBER(SEARCH("|"&amp;V106&amp;"|",'5_ACOMPANHAMENTO'!$AC$3:$AC$4922)))+((W106&lt;&gt;"")*ISNUMBER(SEARCH("|"&amp;W106&amp;"|",'5_ACOMPANHAMENTO'!$AC$3:$AC$4922)))+((X106&lt;&gt;"")*ISNUMBER(SEARCH("|"&amp;X106&amp;"|",'5_ACOMPANHAMENTO'!$AC$3:$AC$4922)))+((Y106&lt;&gt;"")*ISNUMBER(SEARCH("|"&amp;Y106&amp;"|",'5_ACOMPANHAMENTO'!$AC$3:$AC$4922)))+((Z106&lt;&gt;"")*ISNUMBER(SEARCH("|"&amp;Z106&amp;"|",'5_ACOMPANHAMENTO'!$AC$3:$AC$4922)))+((AA106&lt;&gt;"")*ISNUMBER(SEARCH("|"&amp;AA106&amp;"|",'5_ACOMPANHAMENTO'!$AC$3:$AC$4922)))+((AB106&lt;&gt;"")*ISNUMBER(SEARCH("|"&amp;AB106&amp;"|",'5_ACOMPANHAMENTO'!$AC$3:$AC$4922))))&gt;0)),'5_ACOMPANHAMENTO'!$O$3:$O$4922),0))</f>
        <v>3012</v>
      </c>
      <c r="G106" s="7">
        <f t="shared" si="24"/>
        <v>0</v>
      </c>
      <c r="H106" t="str">
        <f t="shared" si="25"/>
        <v>10179|FURADEIRA 21</v>
      </c>
      <c r="I106" s="1" t="str">
        <f t="shared" si="26"/>
        <v>10179</v>
      </c>
      <c r="J106" s="1" t="str">
        <f t="shared" si="27"/>
        <v/>
      </c>
      <c r="K106" s="1" t="str">
        <f t="shared" si="28"/>
        <v/>
      </c>
      <c r="L106" s="1" t="str">
        <f t="shared" si="29"/>
        <v/>
      </c>
      <c r="M106" s="1" t="str">
        <f t="shared" si="30"/>
        <v/>
      </c>
      <c r="N106" s="1" t="str">
        <f t="shared" si="31"/>
        <v/>
      </c>
      <c r="O106" s="1" t="str">
        <f t="shared" si="32"/>
        <v/>
      </c>
      <c r="P106" s="1" t="str">
        <f t="shared" si="33"/>
        <v/>
      </c>
      <c r="Q106" s="1" t="str">
        <f t="shared" si="34"/>
        <v/>
      </c>
      <c r="R106" s="1" t="str">
        <f t="shared" si="35"/>
        <v/>
      </c>
      <c r="S106" s="1" t="str">
        <f t="shared" si="36"/>
        <v/>
      </c>
      <c r="T106" s="1" t="str">
        <f t="shared" si="37"/>
        <v/>
      </c>
      <c r="U106" s="1" t="str">
        <f t="shared" si="38"/>
        <v/>
      </c>
      <c r="V106" s="1" t="str">
        <f t="shared" si="39"/>
        <v/>
      </c>
      <c r="W106" s="1" t="str">
        <f t="shared" si="40"/>
        <v/>
      </c>
      <c r="X106" s="1" t="str">
        <f t="shared" si="41"/>
        <v/>
      </c>
      <c r="Y106" s="1" t="str">
        <f t="shared" si="42"/>
        <v/>
      </c>
      <c r="Z106" s="1" t="str">
        <f t="shared" si="43"/>
        <v/>
      </c>
      <c r="AA106" s="1" t="str">
        <f t="shared" si="44"/>
        <v/>
      </c>
      <c r="AB106" s="1" t="str">
        <f t="shared" si="45"/>
        <v/>
      </c>
    </row>
    <row r="107" spans="1:28" ht="14.25" hidden="1" customHeight="1" x14ac:dyDescent="0.35">
      <c r="A107" s="4">
        <f>IF(OR($B107="",$C107=""),"",IFERROR(INDEX('5_ACOMPANHAMENTO'!$A$3:$A$4922,MATCH(1,INDEX(('5_ACOMPANHAMENTO'!$AD$3:$AD$4922=TRIM($C107&amp;""))*('5_ACOMPANHAMENTO'!$AC$3:$AC$4922&lt;&gt;"")*((((I107&lt;&gt;"")*ISNUMBER(SEARCH("|"&amp;I107&amp;"|",'5_ACOMPANHAMENTO'!$AC$3:$AC$4922)))+((J107&lt;&gt;"")*ISNUMBER(SEARCH("|"&amp;J107&amp;"|",'5_ACOMPANHAMENTO'!$AC$3:$AC$4922)))+((K107&lt;&gt;"")*ISNUMBER(SEARCH("|"&amp;K107&amp;"|",'5_ACOMPANHAMENTO'!$AC$3:$AC$4922)))+((L107&lt;&gt;"")*ISNUMBER(SEARCH("|"&amp;L107&amp;"|",'5_ACOMPANHAMENTO'!$AC$3:$AC$4922)))+((M107&lt;&gt;"")*ISNUMBER(SEARCH("|"&amp;M107&amp;"|",'5_ACOMPANHAMENTO'!$AC$3:$AC$4922)))+((N107&lt;&gt;"")*ISNUMBER(SEARCH("|"&amp;N107&amp;"|",'5_ACOMPANHAMENTO'!$AC$3:$AC$4922)))+((O107&lt;&gt;"")*ISNUMBER(SEARCH("|"&amp;O107&amp;"|",'5_ACOMPANHAMENTO'!$AC$3:$AC$4922)))+((P107&lt;&gt;"")*ISNUMBER(SEARCH("|"&amp;P107&amp;"|",'5_ACOMPANHAMENTO'!$AC$3:$AC$4922)))+((Q107&lt;&gt;"")*ISNUMBER(SEARCH("|"&amp;Q107&amp;"|",'5_ACOMPANHAMENTO'!$AC$3:$AC$4922)))+((R107&lt;&gt;"")*ISNUMBER(SEARCH("|"&amp;R107&amp;"|",'5_ACOMPANHAMENTO'!$AC$3:$AC$4922)))+((S107&lt;&gt;"")*ISNUMBER(SEARCH("|"&amp;S107&amp;"|",'5_ACOMPANHAMENTO'!$AC$3:$AC$4922)))+((T107&lt;&gt;"")*ISNUMBER(SEARCH("|"&amp;T107&amp;"|",'5_ACOMPANHAMENTO'!$AC$3:$AC$4922)))+((U107&lt;&gt;"")*ISNUMBER(SEARCH("|"&amp;U107&amp;"|",'5_ACOMPANHAMENTO'!$AC$3:$AC$4922)))+((V107&lt;&gt;"")*ISNUMBER(SEARCH("|"&amp;V107&amp;"|",'5_ACOMPANHAMENTO'!$AC$3:$AC$4922)))+((W107&lt;&gt;"")*ISNUMBER(SEARCH("|"&amp;W107&amp;"|",'5_ACOMPANHAMENTO'!$AC$3:$AC$4922)))+((X107&lt;&gt;"")*ISNUMBER(SEARCH("|"&amp;X107&amp;"|",'5_ACOMPANHAMENTO'!$AC$3:$AC$4922)))+((Y107&lt;&gt;"")*ISNUMBER(SEARCH("|"&amp;Y107&amp;"|",'5_ACOMPANHAMENTO'!$AC$3:$AC$4922)))+((Z107&lt;&gt;"")*ISNUMBER(SEARCH("|"&amp;Z107&amp;"|",'5_ACOMPANHAMENTO'!$AC$3:$AC$4922)))+((AA107&lt;&gt;"")*ISNUMBER(SEARCH("|"&amp;AA107&amp;"|",'5_ACOMPANHAMENTO'!$AC$3:$AC$4922)))+((AB107&lt;&gt;"")*ISNUMBER(SEARCH("|"&amp;AB107&amp;"|",'5_ACOMPANHAMENTO'!$AC$3:$AC$4922))))&gt;0),0),0)),""))</f>
        <v>46199</v>
      </c>
      <c r="B107" s="4">
        <v>10179</v>
      </c>
      <c r="C107" s="2" t="s">
        <v>57</v>
      </c>
      <c r="D107" s="4">
        <f>IF(OR($B107="",$C107=""),"",IFERROR(SUMPRODUCT(--(('5_ACOMPANHAMENTO'!$AD$3:$AD$4922=TRIM($C107&amp;""))*('5_ACOMPANHAMENTO'!$AC$3:$AC$4922&lt;&gt;"")*((((I107&lt;&gt;"")*ISNUMBER(SEARCH("|"&amp;I107&amp;"|",'5_ACOMPANHAMENTO'!$AC$3:$AC$4922)))+((J107&lt;&gt;"")*ISNUMBER(SEARCH("|"&amp;J107&amp;"|",'5_ACOMPANHAMENTO'!$AC$3:$AC$4922)))+((K107&lt;&gt;"")*ISNUMBER(SEARCH("|"&amp;K107&amp;"|",'5_ACOMPANHAMENTO'!$AC$3:$AC$4922)))+((L107&lt;&gt;"")*ISNUMBER(SEARCH("|"&amp;L107&amp;"|",'5_ACOMPANHAMENTO'!$AC$3:$AC$4922)))+((M107&lt;&gt;"")*ISNUMBER(SEARCH("|"&amp;M107&amp;"|",'5_ACOMPANHAMENTO'!$AC$3:$AC$4922)))+((N107&lt;&gt;"")*ISNUMBER(SEARCH("|"&amp;N107&amp;"|",'5_ACOMPANHAMENTO'!$AC$3:$AC$4922)))+((O107&lt;&gt;"")*ISNUMBER(SEARCH("|"&amp;O107&amp;"|",'5_ACOMPANHAMENTO'!$AC$3:$AC$4922)))+((P107&lt;&gt;"")*ISNUMBER(SEARCH("|"&amp;P107&amp;"|",'5_ACOMPANHAMENTO'!$AC$3:$AC$4922)))+((Q107&lt;&gt;"")*ISNUMBER(SEARCH("|"&amp;Q107&amp;"|",'5_ACOMPANHAMENTO'!$AC$3:$AC$4922)))+((R107&lt;&gt;"")*ISNUMBER(SEARCH("|"&amp;R107&amp;"|",'5_ACOMPANHAMENTO'!$AC$3:$AC$4922)))+((S107&lt;&gt;"")*ISNUMBER(SEARCH("|"&amp;S107&amp;"|",'5_ACOMPANHAMENTO'!$AC$3:$AC$4922)))+((T107&lt;&gt;"")*ISNUMBER(SEARCH("|"&amp;T107&amp;"|",'5_ACOMPANHAMENTO'!$AC$3:$AC$4922)))+((U107&lt;&gt;"")*ISNUMBER(SEARCH("|"&amp;U107&amp;"|",'5_ACOMPANHAMENTO'!$AC$3:$AC$4922)))+((V107&lt;&gt;"")*ISNUMBER(SEARCH("|"&amp;V107&amp;"|",'5_ACOMPANHAMENTO'!$AC$3:$AC$4922)))+((W107&lt;&gt;"")*ISNUMBER(SEARCH("|"&amp;W107&amp;"|",'5_ACOMPANHAMENTO'!$AC$3:$AC$4922)))+((X107&lt;&gt;"")*ISNUMBER(SEARCH("|"&amp;X107&amp;"|",'5_ACOMPANHAMENTO'!$AC$3:$AC$4922)))+((Y107&lt;&gt;"")*ISNUMBER(SEARCH("|"&amp;Y107&amp;"|",'5_ACOMPANHAMENTO'!$AC$3:$AC$4922)))+((Z107&lt;&gt;"")*ISNUMBER(SEARCH("|"&amp;Z107&amp;"|",'5_ACOMPANHAMENTO'!$AC$3:$AC$4922)))+((AA107&lt;&gt;"")*ISNUMBER(SEARCH("|"&amp;AA107&amp;"|",'5_ACOMPANHAMENTO'!$AC$3:$AC$4922)))+((AB107&lt;&gt;"")*ISNUMBER(SEARCH("|"&amp;AB107&amp;"|",'5_ACOMPANHAMENTO'!$AC$3:$AC$4922))))&gt;0)),'5_ACOMPANHAMENTO'!$J$3:$J$4922),0))</f>
        <v>88</v>
      </c>
      <c r="E107" s="4" t="str">
        <f t="shared" ca="1" si="23"/>
        <v>FINALIZADO</v>
      </c>
      <c r="F107" s="7">
        <f>IF(OR($B107="",$C107=""),"",IFERROR(SUMPRODUCT(--(('5_ACOMPANHAMENTO'!$AD$3:$AD$4922=TRIM($C107&amp;""))*('5_ACOMPANHAMENTO'!$AC$3:$AC$4922&lt;&gt;"")*((((I107&lt;&gt;"")*ISNUMBER(SEARCH("|"&amp;I107&amp;"|",'5_ACOMPANHAMENTO'!$AC$3:$AC$4922)))+((J107&lt;&gt;"")*ISNUMBER(SEARCH("|"&amp;J107&amp;"|",'5_ACOMPANHAMENTO'!$AC$3:$AC$4922)))+((K107&lt;&gt;"")*ISNUMBER(SEARCH("|"&amp;K107&amp;"|",'5_ACOMPANHAMENTO'!$AC$3:$AC$4922)))+((L107&lt;&gt;"")*ISNUMBER(SEARCH("|"&amp;L107&amp;"|",'5_ACOMPANHAMENTO'!$AC$3:$AC$4922)))+((M107&lt;&gt;"")*ISNUMBER(SEARCH("|"&amp;M107&amp;"|",'5_ACOMPANHAMENTO'!$AC$3:$AC$4922)))+((N107&lt;&gt;"")*ISNUMBER(SEARCH("|"&amp;N107&amp;"|",'5_ACOMPANHAMENTO'!$AC$3:$AC$4922)))+((O107&lt;&gt;"")*ISNUMBER(SEARCH("|"&amp;O107&amp;"|",'5_ACOMPANHAMENTO'!$AC$3:$AC$4922)))+((P107&lt;&gt;"")*ISNUMBER(SEARCH("|"&amp;P107&amp;"|",'5_ACOMPANHAMENTO'!$AC$3:$AC$4922)))+((Q107&lt;&gt;"")*ISNUMBER(SEARCH("|"&amp;Q107&amp;"|",'5_ACOMPANHAMENTO'!$AC$3:$AC$4922)))+((R107&lt;&gt;"")*ISNUMBER(SEARCH("|"&amp;R107&amp;"|",'5_ACOMPANHAMENTO'!$AC$3:$AC$4922)))+((S107&lt;&gt;"")*ISNUMBER(SEARCH("|"&amp;S107&amp;"|",'5_ACOMPANHAMENTO'!$AC$3:$AC$4922)))+((T107&lt;&gt;"")*ISNUMBER(SEARCH("|"&amp;T107&amp;"|",'5_ACOMPANHAMENTO'!$AC$3:$AC$4922)))+((U107&lt;&gt;"")*ISNUMBER(SEARCH("|"&amp;U107&amp;"|",'5_ACOMPANHAMENTO'!$AC$3:$AC$4922)))+((V107&lt;&gt;"")*ISNUMBER(SEARCH("|"&amp;V107&amp;"|",'5_ACOMPANHAMENTO'!$AC$3:$AC$4922)))+((W107&lt;&gt;"")*ISNUMBER(SEARCH("|"&amp;W107&amp;"|",'5_ACOMPANHAMENTO'!$AC$3:$AC$4922)))+((X107&lt;&gt;"")*ISNUMBER(SEARCH("|"&amp;X107&amp;"|",'5_ACOMPANHAMENTO'!$AC$3:$AC$4922)))+((Y107&lt;&gt;"")*ISNUMBER(SEARCH("|"&amp;Y107&amp;"|",'5_ACOMPANHAMENTO'!$AC$3:$AC$4922)))+((Z107&lt;&gt;"")*ISNUMBER(SEARCH("|"&amp;Z107&amp;"|",'5_ACOMPANHAMENTO'!$AC$3:$AC$4922)))+((AA107&lt;&gt;"")*ISNUMBER(SEARCH("|"&amp;AA107&amp;"|",'5_ACOMPANHAMENTO'!$AC$3:$AC$4922)))+((AB107&lt;&gt;"")*ISNUMBER(SEARCH("|"&amp;AB107&amp;"|",'5_ACOMPANHAMENTO'!$AC$3:$AC$4922))))&gt;0)),'5_ACOMPANHAMENTO'!$O$3:$O$4922),0))</f>
        <v>88</v>
      </c>
      <c r="G107" s="7">
        <f t="shared" si="24"/>
        <v>0</v>
      </c>
      <c r="H107" t="str">
        <f t="shared" si="25"/>
        <v>10179|FURADEIRA 22</v>
      </c>
      <c r="I107" s="1" t="str">
        <f t="shared" si="26"/>
        <v>10179</v>
      </c>
      <c r="J107" s="1" t="str">
        <f t="shared" si="27"/>
        <v/>
      </c>
      <c r="K107" s="1" t="str">
        <f t="shared" si="28"/>
        <v/>
      </c>
      <c r="L107" s="1" t="str">
        <f t="shared" si="29"/>
        <v/>
      </c>
      <c r="M107" s="1" t="str">
        <f t="shared" si="30"/>
        <v/>
      </c>
      <c r="N107" s="1" t="str">
        <f t="shared" si="31"/>
        <v/>
      </c>
      <c r="O107" s="1" t="str">
        <f t="shared" si="32"/>
        <v/>
      </c>
      <c r="P107" s="1" t="str">
        <f t="shared" si="33"/>
        <v/>
      </c>
      <c r="Q107" s="1" t="str">
        <f t="shared" si="34"/>
        <v/>
      </c>
      <c r="R107" s="1" t="str">
        <f t="shared" si="35"/>
        <v/>
      </c>
      <c r="S107" s="1" t="str">
        <f t="shared" si="36"/>
        <v/>
      </c>
      <c r="T107" s="1" t="str">
        <f t="shared" si="37"/>
        <v/>
      </c>
      <c r="U107" s="1" t="str">
        <f t="shared" si="38"/>
        <v/>
      </c>
      <c r="V107" s="1" t="str">
        <f t="shared" si="39"/>
        <v/>
      </c>
      <c r="W107" s="1" t="str">
        <f t="shared" si="40"/>
        <v/>
      </c>
      <c r="X107" s="1" t="str">
        <f t="shared" si="41"/>
        <v/>
      </c>
      <c r="Y107" s="1" t="str">
        <f t="shared" si="42"/>
        <v/>
      </c>
      <c r="Z107" s="1" t="str">
        <f t="shared" si="43"/>
        <v/>
      </c>
      <c r="AA107" s="1" t="str">
        <f t="shared" si="44"/>
        <v/>
      </c>
      <c r="AB107" s="1" t="str">
        <f t="shared" si="45"/>
        <v/>
      </c>
    </row>
    <row r="108" spans="1:28" ht="14.25" hidden="1" customHeight="1" x14ac:dyDescent="0.35">
      <c r="A108" s="4">
        <f>IF(OR($B108="",$C108=""),"",IFERROR(INDEX('5_ACOMPANHAMENTO'!$A$3:$A$4922,MATCH(1,INDEX(('5_ACOMPANHAMENTO'!$AD$3:$AD$4922=TRIM($C108&amp;""))*('5_ACOMPANHAMENTO'!$AC$3:$AC$4922&lt;&gt;"")*((((I108&lt;&gt;"")*ISNUMBER(SEARCH("|"&amp;I108&amp;"|",'5_ACOMPANHAMENTO'!$AC$3:$AC$4922)))+((J108&lt;&gt;"")*ISNUMBER(SEARCH("|"&amp;J108&amp;"|",'5_ACOMPANHAMENTO'!$AC$3:$AC$4922)))+((K108&lt;&gt;"")*ISNUMBER(SEARCH("|"&amp;K108&amp;"|",'5_ACOMPANHAMENTO'!$AC$3:$AC$4922)))+((L108&lt;&gt;"")*ISNUMBER(SEARCH("|"&amp;L108&amp;"|",'5_ACOMPANHAMENTO'!$AC$3:$AC$4922)))+((M108&lt;&gt;"")*ISNUMBER(SEARCH("|"&amp;M108&amp;"|",'5_ACOMPANHAMENTO'!$AC$3:$AC$4922)))+((N108&lt;&gt;"")*ISNUMBER(SEARCH("|"&amp;N108&amp;"|",'5_ACOMPANHAMENTO'!$AC$3:$AC$4922)))+((O108&lt;&gt;"")*ISNUMBER(SEARCH("|"&amp;O108&amp;"|",'5_ACOMPANHAMENTO'!$AC$3:$AC$4922)))+((P108&lt;&gt;"")*ISNUMBER(SEARCH("|"&amp;P108&amp;"|",'5_ACOMPANHAMENTO'!$AC$3:$AC$4922)))+((Q108&lt;&gt;"")*ISNUMBER(SEARCH("|"&amp;Q108&amp;"|",'5_ACOMPANHAMENTO'!$AC$3:$AC$4922)))+((R108&lt;&gt;"")*ISNUMBER(SEARCH("|"&amp;R108&amp;"|",'5_ACOMPANHAMENTO'!$AC$3:$AC$4922)))+((S108&lt;&gt;"")*ISNUMBER(SEARCH("|"&amp;S108&amp;"|",'5_ACOMPANHAMENTO'!$AC$3:$AC$4922)))+((T108&lt;&gt;"")*ISNUMBER(SEARCH("|"&amp;T108&amp;"|",'5_ACOMPANHAMENTO'!$AC$3:$AC$4922)))+((U108&lt;&gt;"")*ISNUMBER(SEARCH("|"&amp;U108&amp;"|",'5_ACOMPANHAMENTO'!$AC$3:$AC$4922)))+((V108&lt;&gt;"")*ISNUMBER(SEARCH("|"&amp;V108&amp;"|",'5_ACOMPANHAMENTO'!$AC$3:$AC$4922)))+((W108&lt;&gt;"")*ISNUMBER(SEARCH("|"&amp;W108&amp;"|",'5_ACOMPANHAMENTO'!$AC$3:$AC$4922)))+((X108&lt;&gt;"")*ISNUMBER(SEARCH("|"&amp;X108&amp;"|",'5_ACOMPANHAMENTO'!$AC$3:$AC$4922)))+((Y108&lt;&gt;"")*ISNUMBER(SEARCH("|"&amp;Y108&amp;"|",'5_ACOMPANHAMENTO'!$AC$3:$AC$4922)))+((Z108&lt;&gt;"")*ISNUMBER(SEARCH("|"&amp;Z108&amp;"|",'5_ACOMPANHAMENTO'!$AC$3:$AC$4922)))+((AA108&lt;&gt;"")*ISNUMBER(SEARCH("|"&amp;AA108&amp;"|",'5_ACOMPANHAMENTO'!$AC$3:$AC$4922)))+((AB108&lt;&gt;"")*ISNUMBER(SEARCH("|"&amp;AB108&amp;"|",'5_ACOMPANHAMENTO'!$AC$3:$AC$4922))))&gt;0),0),0)),""))</f>
        <v>46199</v>
      </c>
      <c r="B108" s="4">
        <v>10179</v>
      </c>
      <c r="C108" s="2" t="s">
        <v>59</v>
      </c>
      <c r="D108" s="4">
        <f>IF(OR($B108="",$C108=""),"",IFERROR(SUMPRODUCT(--(('5_ACOMPANHAMENTO'!$AD$3:$AD$4922=TRIM($C108&amp;""))*('5_ACOMPANHAMENTO'!$AC$3:$AC$4922&lt;&gt;"")*((((I108&lt;&gt;"")*ISNUMBER(SEARCH("|"&amp;I108&amp;"|",'5_ACOMPANHAMENTO'!$AC$3:$AC$4922)))+((J108&lt;&gt;"")*ISNUMBER(SEARCH("|"&amp;J108&amp;"|",'5_ACOMPANHAMENTO'!$AC$3:$AC$4922)))+((K108&lt;&gt;"")*ISNUMBER(SEARCH("|"&amp;K108&amp;"|",'5_ACOMPANHAMENTO'!$AC$3:$AC$4922)))+((L108&lt;&gt;"")*ISNUMBER(SEARCH("|"&amp;L108&amp;"|",'5_ACOMPANHAMENTO'!$AC$3:$AC$4922)))+((M108&lt;&gt;"")*ISNUMBER(SEARCH("|"&amp;M108&amp;"|",'5_ACOMPANHAMENTO'!$AC$3:$AC$4922)))+((N108&lt;&gt;"")*ISNUMBER(SEARCH("|"&amp;N108&amp;"|",'5_ACOMPANHAMENTO'!$AC$3:$AC$4922)))+((O108&lt;&gt;"")*ISNUMBER(SEARCH("|"&amp;O108&amp;"|",'5_ACOMPANHAMENTO'!$AC$3:$AC$4922)))+((P108&lt;&gt;"")*ISNUMBER(SEARCH("|"&amp;P108&amp;"|",'5_ACOMPANHAMENTO'!$AC$3:$AC$4922)))+((Q108&lt;&gt;"")*ISNUMBER(SEARCH("|"&amp;Q108&amp;"|",'5_ACOMPANHAMENTO'!$AC$3:$AC$4922)))+((R108&lt;&gt;"")*ISNUMBER(SEARCH("|"&amp;R108&amp;"|",'5_ACOMPANHAMENTO'!$AC$3:$AC$4922)))+((S108&lt;&gt;"")*ISNUMBER(SEARCH("|"&amp;S108&amp;"|",'5_ACOMPANHAMENTO'!$AC$3:$AC$4922)))+((T108&lt;&gt;"")*ISNUMBER(SEARCH("|"&amp;T108&amp;"|",'5_ACOMPANHAMENTO'!$AC$3:$AC$4922)))+((U108&lt;&gt;"")*ISNUMBER(SEARCH("|"&amp;U108&amp;"|",'5_ACOMPANHAMENTO'!$AC$3:$AC$4922)))+((V108&lt;&gt;"")*ISNUMBER(SEARCH("|"&amp;V108&amp;"|",'5_ACOMPANHAMENTO'!$AC$3:$AC$4922)))+((W108&lt;&gt;"")*ISNUMBER(SEARCH("|"&amp;W108&amp;"|",'5_ACOMPANHAMENTO'!$AC$3:$AC$4922)))+((X108&lt;&gt;"")*ISNUMBER(SEARCH("|"&amp;X108&amp;"|",'5_ACOMPANHAMENTO'!$AC$3:$AC$4922)))+((Y108&lt;&gt;"")*ISNUMBER(SEARCH("|"&amp;Y108&amp;"|",'5_ACOMPANHAMENTO'!$AC$3:$AC$4922)))+((Z108&lt;&gt;"")*ISNUMBER(SEARCH("|"&amp;Z108&amp;"|",'5_ACOMPANHAMENTO'!$AC$3:$AC$4922)))+((AA108&lt;&gt;"")*ISNUMBER(SEARCH("|"&amp;AA108&amp;"|",'5_ACOMPANHAMENTO'!$AC$3:$AC$4922)))+((AB108&lt;&gt;"")*ISNUMBER(SEARCH("|"&amp;AB108&amp;"|",'5_ACOMPANHAMENTO'!$AC$3:$AC$4922))))&gt;0)),'5_ACOMPANHAMENTO'!$J$3:$J$4922),0))</f>
        <v>3310</v>
      </c>
      <c r="E108" s="4" t="str">
        <f t="shared" ca="1" si="23"/>
        <v>FINALIZADO</v>
      </c>
      <c r="F108" s="7">
        <f>IF(OR($B108="",$C108=""),"",IFERROR(SUMPRODUCT(--(('5_ACOMPANHAMENTO'!$AD$3:$AD$4922=TRIM($C108&amp;""))*('5_ACOMPANHAMENTO'!$AC$3:$AC$4922&lt;&gt;"")*((((I108&lt;&gt;"")*ISNUMBER(SEARCH("|"&amp;I108&amp;"|",'5_ACOMPANHAMENTO'!$AC$3:$AC$4922)))+((J108&lt;&gt;"")*ISNUMBER(SEARCH("|"&amp;J108&amp;"|",'5_ACOMPANHAMENTO'!$AC$3:$AC$4922)))+((K108&lt;&gt;"")*ISNUMBER(SEARCH("|"&amp;K108&amp;"|",'5_ACOMPANHAMENTO'!$AC$3:$AC$4922)))+((L108&lt;&gt;"")*ISNUMBER(SEARCH("|"&amp;L108&amp;"|",'5_ACOMPANHAMENTO'!$AC$3:$AC$4922)))+((M108&lt;&gt;"")*ISNUMBER(SEARCH("|"&amp;M108&amp;"|",'5_ACOMPANHAMENTO'!$AC$3:$AC$4922)))+((N108&lt;&gt;"")*ISNUMBER(SEARCH("|"&amp;N108&amp;"|",'5_ACOMPANHAMENTO'!$AC$3:$AC$4922)))+((O108&lt;&gt;"")*ISNUMBER(SEARCH("|"&amp;O108&amp;"|",'5_ACOMPANHAMENTO'!$AC$3:$AC$4922)))+((P108&lt;&gt;"")*ISNUMBER(SEARCH("|"&amp;P108&amp;"|",'5_ACOMPANHAMENTO'!$AC$3:$AC$4922)))+((Q108&lt;&gt;"")*ISNUMBER(SEARCH("|"&amp;Q108&amp;"|",'5_ACOMPANHAMENTO'!$AC$3:$AC$4922)))+((R108&lt;&gt;"")*ISNUMBER(SEARCH("|"&amp;R108&amp;"|",'5_ACOMPANHAMENTO'!$AC$3:$AC$4922)))+((S108&lt;&gt;"")*ISNUMBER(SEARCH("|"&amp;S108&amp;"|",'5_ACOMPANHAMENTO'!$AC$3:$AC$4922)))+((T108&lt;&gt;"")*ISNUMBER(SEARCH("|"&amp;T108&amp;"|",'5_ACOMPANHAMENTO'!$AC$3:$AC$4922)))+((U108&lt;&gt;"")*ISNUMBER(SEARCH("|"&amp;U108&amp;"|",'5_ACOMPANHAMENTO'!$AC$3:$AC$4922)))+((V108&lt;&gt;"")*ISNUMBER(SEARCH("|"&amp;V108&amp;"|",'5_ACOMPANHAMENTO'!$AC$3:$AC$4922)))+((W108&lt;&gt;"")*ISNUMBER(SEARCH("|"&amp;W108&amp;"|",'5_ACOMPANHAMENTO'!$AC$3:$AC$4922)))+((X108&lt;&gt;"")*ISNUMBER(SEARCH("|"&amp;X108&amp;"|",'5_ACOMPANHAMENTO'!$AC$3:$AC$4922)))+((Y108&lt;&gt;"")*ISNUMBER(SEARCH("|"&amp;Y108&amp;"|",'5_ACOMPANHAMENTO'!$AC$3:$AC$4922)))+((Z108&lt;&gt;"")*ISNUMBER(SEARCH("|"&amp;Z108&amp;"|",'5_ACOMPANHAMENTO'!$AC$3:$AC$4922)))+((AA108&lt;&gt;"")*ISNUMBER(SEARCH("|"&amp;AA108&amp;"|",'5_ACOMPANHAMENTO'!$AC$3:$AC$4922)))+((AB108&lt;&gt;"")*ISNUMBER(SEARCH("|"&amp;AB108&amp;"|",'5_ACOMPANHAMENTO'!$AC$3:$AC$4922))))&gt;0)),'5_ACOMPANHAMENTO'!$O$3:$O$4922),0))</f>
        <v>3310</v>
      </c>
      <c r="G108" s="7">
        <f t="shared" si="24"/>
        <v>0</v>
      </c>
      <c r="H108" t="str">
        <f t="shared" si="25"/>
        <v>10179|FURADEIRA 65</v>
      </c>
      <c r="I108" s="1" t="str">
        <f t="shared" si="26"/>
        <v>10179</v>
      </c>
      <c r="J108" s="1" t="str">
        <f t="shared" si="27"/>
        <v/>
      </c>
      <c r="K108" s="1" t="str">
        <f t="shared" si="28"/>
        <v/>
      </c>
      <c r="L108" s="1" t="str">
        <f t="shared" si="29"/>
        <v/>
      </c>
      <c r="M108" s="1" t="str">
        <f t="shared" si="30"/>
        <v/>
      </c>
      <c r="N108" s="1" t="str">
        <f t="shared" si="31"/>
        <v/>
      </c>
      <c r="O108" s="1" t="str">
        <f t="shared" si="32"/>
        <v/>
      </c>
      <c r="P108" s="1" t="str">
        <f t="shared" si="33"/>
        <v/>
      </c>
      <c r="Q108" s="1" t="str">
        <f t="shared" si="34"/>
        <v/>
      </c>
      <c r="R108" s="1" t="str">
        <f t="shared" si="35"/>
        <v/>
      </c>
      <c r="S108" s="1" t="str">
        <f t="shared" si="36"/>
        <v/>
      </c>
      <c r="T108" s="1" t="str">
        <f t="shared" si="37"/>
        <v/>
      </c>
      <c r="U108" s="1" t="str">
        <f t="shared" si="38"/>
        <v/>
      </c>
      <c r="V108" s="1" t="str">
        <f t="shared" si="39"/>
        <v/>
      </c>
      <c r="W108" s="1" t="str">
        <f t="shared" si="40"/>
        <v/>
      </c>
      <c r="X108" s="1" t="str">
        <f t="shared" si="41"/>
        <v/>
      </c>
      <c r="Y108" s="1" t="str">
        <f t="shared" si="42"/>
        <v/>
      </c>
      <c r="Z108" s="1" t="str">
        <f t="shared" si="43"/>
        <v/>
      </c>
      <c r="AA108" s="1" t="str">
        <f t="shared" si="44"/>
        <v/>
      </c>
      <c r="AB108" s="1" t="str">
        <f t="shared" si="45"/>
        <v/>
      </c>
    </row>
    <row r="109" spans="1:28" ht="14.25" hidden="1" customHeight="1" x14ac:dyDescent="0.35">
      <c r="A109" s="4" t="str">
        <f>IF(OR($B109="",$C109=""),"",IFERROR(INDEX('5_ACOMPANHAMENTO'!$A$3:$A$4922,MATCH(1,INDEX(('5_ACOMPANHAMENTO'!$AD$3:$AD$4922=TRIM($C109&amp;""))*('5_ACOMPANHAMENTO'!$AC$3:$AC$4922&lt;&gt;"")*((((I109&lt;&gt;"")*ISNUMBER(SEARCH("|"&amp;I109&amp;"|",'5_ACOMPANHAMENTO'!$AC$3:$AC$4922)))+((J109&lt;&gt;"")*ISNUMBER(SEARCH("|"&amp;J109&amp;"|",'5_ACOMPANHAMENTO'!$AC$3:$AC$4922)))+((K109&lt;&gt;"")*ISNUMBER(SEARCH("|"&amp;K109&amp;"|",'5_ACOMPANHAMENTO'!$AC$3:$AC$4922)))+((L109&lt;&gt;"")*ISNUMBER(SEARCH("|"&amp;L109&amp;"|",'5_ACOMPANHAMENTO'!$AC$3:$AC$4922)))+((M109&lt;&gt;"")*ISNUMBER(SEARCH("|"&amp;M109&amp;"|",'5_ACOMPANHAMENTO'!$AC$3:$AC$4922)))+((N109&lt;&gt;"")*ISNUMBER(SEARCH("|"&amp;N109&amp;"|",'5_ACOMPANHAMENTO'!$AC$3:$AC$4922)))+((O109&lt;&gt;"")*ISNUMBER(SEARCH("|"&amp;O109&amp;"|",'5_ACOMPANHAMENTO'!$AC$3:$AC$4922)))+((P109&lt;&gt;"")*ISNUMBER(SEARCH("|"&amp;P109&amp;"|",'5_ACOMPANHAMENTO'!$AC$3:$AC$4922)))+((Q109&lt;&gt;"")*ISNUMBER(SEARCH("|"&amp;Q109&amp;"|",'5_ACOMPANHAMENTO'!$AC$3:$AC$4922)))+((R109&lt;&gt;"")*ISNUMBER(SEARCH("|"&amp;R109&amp;"|",'5_ACOMPANHAMENTO'!$AC$3:$AC$4922)))+((S109&lt;&gt;"")*ISNUMBER(SEARCH("|"&amp;S109&amp;"|",'5_ACOMPANHAMENTO'!$AC$3:$AC$4922)))+((T109&lt;&gt;"")*ISNUMBER(SEARCH("|"&amp;T109&amp;"|",'5_ACOMPANHAMENTO'!$AC$3:$AC$4922)))+((U109&lt;&gt;"")*ISNUMBER(SEARCH("|"&amp;U109&amp;"|",'5_ACOMPANHAMENTO'!$AC$3:$AC$4922)))+((V109&lt;&gt;"")*ISNUMBER(SEARCH("|"&amp;V109&amp;"|",'5_ACOMPANHAMENTO'!$AC$3:$AC$4922)))+((W109&lt;&gt;"")*ISNUMBER(SEARCH("|"&amp;W109&amp;"|",'5_ACOMPANHAMENTO'!$AC$3:$AC$4922)))+((X109&lt;&gt;"")*ISNUMBER(SEARCH("|"&amp;X109&amp;"|",'5_ACOMPANHAMENTO'!$AC$3:$AC$4922)))+((Y109&lt;&gt;"")*ISNUMBER(SEARCH("|"&amp;Y109&amp;"|",'5_ACOMPANHAMENTO'!$AC$3:$AC$4922)))+((Z109&lt;&gt;"")*ISNUMBER(SEARCH("|"&amp;Z109&amp;"|",'5_ACOMPANHAMENTO'!$AC$3:$AC$4922)))+((AA109&lt;&gt;"")*ISNUMBER(SEARCH("|"&amp;AA109&amp;"|",'5_ACOMPANHAMENTO'!$AC$3:$AC$4922)))+((AB109&lt;&gt;"")*ISNUMBER(SEARCH("|"&amp;AB109&amp;"|",'5_ACOMPANHAMENTO'!$AC$3:$AC$4922))))&gt;0),0),0)),""))</f>
        <v/>
      </c>
      <c r="B109" s="4">
        <v>10179</v>
      </c>
      <c r="C109" s="2" t="s">
        <v>65</v>
      </c>
      <c r="D109" s="4">
        <f>IF(OR($B109="",$C109=""),"",IFERROR(SUMPRODUCT(--(('5_ACOMPANHAMENTO'!$AD$3:$AD$4922=TRIM($C109&amp;""))*('5_ACOMPANHAMENTO'!$AC$3:$AC$4922&lt;&gt;"")*((((I109&lt;&gt;"")*ISNUMBER(SEARCH("|"&amp;I109&amp;"|",'5_ACOMPANHAMENTO'!$AC$3:$AC$4922)))+((J109&lt;&gt;"")*ISNUMBER(SEARCH("|"&amp;J109&amp;"|",'5_ACOMPANHAMENTO'!$AC$3:$AC$4922)))+((K109&lt;&gt;"")*ISNUMBER(SEARCH("|"&amp;K109&amp;"|",'5_ACOMPANHAMENTO'!$AC$3:$AC$4922)))+((L109&lt;&gt;"")*ISNUMBER(SEARCH("|"&amp;L109&amp;"|",'5_ACOMPANHAMENTO'!$AC$3:$AC$4922)))+((M109&lt;&gt;"")*ISNUMBER(SEARCH("|"&amp;M109&amp;"|",'5_ACOMPANHAMENTO'!$AC$3:$AC$4922)))+((N109&lt;&gt;"")*ISNUMBER(SEARCH("|"&amp;N109&amp;"|",'5_ACOMPANHAMENTO'!$AC$3:$AC$4922)))+((O109&lt;&gt;"")*ISNUMBER(SEARCH("|"&amp;O109&amp;"|",'5_ACOMPANHAMENTO'!$AC$3:$AC$4922)))+((P109&lt;&gt;"")*ISNUMBER(SEARCH("|"&amp;P109&amp;"|",'5_ACOMPANHAMENTO'!$AC$3:$AC$4922)))+((Q109&lt;&gt;"")*ISNUMBER(SEARCH("|"&amp;Q109&amp;"|",'5_ACOMPANHAMENTO'!$AC$3:$AC$4922)))+((R109&lt;&gt;"")*ISNUMBER(SEARCH("|"&amp;R109&amp;"|",'5_ACOMPANHAMENTO'!$AC$3:$AC$4922)))+((S109&lt;&gt;"")*ISNUMBER(SEARCH("|"&amp;S109&amp;"|",'5_ACOMPANHAMENTO'!$AC$3:$AC$4922)))+((T109&lt;&gt;"")*ISNUMBER(SEARCH("|"&amp;T109&amp;"|",'5_ACOMPANHAMENTO'!$AC$3:$AC$4922)))+((U109&lt;&gt;"")*ISNUMBER(SEARCH("|"&amp;U109&amp;"|",'5_ACOMPANHAMENTO'!$AC$3:$AC$4922)))+((V109&lt;&gt;"")*ISNUMBER(SEARCH("|"&amp;V109&amp;"|",'5_ACOMPANHAMENTO'!$AC$3:$AC$4922)))+((W109&lt;&gt;"")*ISNUMBER(SEARCH("|"&amp;W109&amp;"|",'5_ACOMPANHAMENTO'!$AC$3:$AC$4922)))+((X109&lt;&gt;"")*ISNUMBER(SEARCH("|"&amp;X109&amp;"|",'5_ACOMPANHAMENTO'!$AC$3:$AC$4922)))+((Y109&lt;&gt;"")*ISNUMBER(SEARCH("|"&amp;Y109&amp;"|",'5_ACOMPANHAMENTO'!$AC$3:$AC$4922)))+((Z109&lt;&gt;"")*ISNUMBER(SEARCH("|"&amp;Z109&amp;"|",'5_ACOMPANHAMENTO'!$AC$3:$AC$4922)))+((AA109&lt;&gt;"")*ISNUMBER(SEARCH("|"&amp;AA109&amp;"|",'5_ACOMPANHAMENTO'!$AC$3:$AC$4922)))+((AB109&lt;&gt;"")*ISNUMBER(SEARCH("|"&amp;AB109&amp;"|",'5_ACOMPANHAMENTO'!$AC$3:$AC$4922))))&gt;0)),'5_ACOMPANHAMENTO'!$J$3:$J$4922),0))</f>
        <v>0</v>
      </c>
      <c r="E109" s="4" t="str">
        <f t="shared" ca="1" si="23"/>
        <v>FINALIZADO</v>
      </c>
      <c r="F109" s="7">
        <f>IF(OR($B109="",$C109=""),"",IFERROR(SUMPRODUCT(--(('5_ACOMPANHAMENTO'!$AD$3:$AD$4922=TRIM($C109&amp;""))*('5_ACOMPANHAMENTO'!$AC$3:$AC$4922&lt;&gt;"")*((((I109&lt;&gt;"")*ISNUMBER(SEARCH("|"&amp;I109&amp;"|",'5_ACOMPANHAMENTO'!$AC$3:$AC$4922)))+((J109&lt;&gt;"")*ISNUMBER(SEARCH("|"&amp;J109&amp;"|",'5_ACOMPANHAMENTO'!$AC$3:$AC$4922)))+((K109&lt;&gt;"")*ISNUMBER(SEARCH("|"&amp;K109&amp;"|",'5_ACOMPANHAMENTO'!$AC$3:$AC$4922)))+((L109&lt;&gt;"")*ISNUMBER(SEARCH("|"&amp;L109&amp;"|",'5_ACOMPANHAMENTO'!$AC$3:$AC$4922)))+((M109&lt;&gt;"")*ISNUMBER(SEARCH("|"&amp;M109&amp;"|",'5_ACOMPANHAMENTO'!$AC$3:$AC$4922)))+((N109&lt;&gt;"")*ISNUMBER(SEARCH("|"&amp;N109&amp;"|",'5_ACOMPANHAMENTO'!$AC$3:$AC$4922)))+((O109&lt;&gt;"")*ISNUMBER(SEARCH("|"&amp;O109&amp;"|",'5_ACOMPANHAMENTO'!$AC$3:$AC$4922)))+((P109&lt;&gt;"")*ISNUMBER(SEARCH("|"&amp;P109&amp;"|",'5_ACOMPANHAMENTO'!$AC$3:$AC$4922)))+((Q109&lt;&gt;"")*ISNUMBER(SEARCH("|"&amp;Q109&amp;"|",'5_ACOMPANHAMENTO'!$AC$3:$AC$4922)))+((R109&lt;&gt;"")*ISNUMBER(SEARCH("|"&amp;R109&amp;"|",'5_ACOMPANHAMENTO'!$AC$3:$AC$4922)))+((S109&lt;&gt;"")*ISNUMBER(SEARCH("|"&amp;S109&amp;"|",'5_ACOMPANHAMENTO'!$AC$3:$AC$4922)))+((T109&lt;&gt;"")*ISNUMBER(SEARCH("|"&amp;T109&amp;"|",'5_ACOMPANHAMENTO'!$AC$3:$AC$4922)))+((U109&lt;&gt;"")*ISNUMBER(SEARCH("|"&amp;U109&amp;"|",'5_ACOMPANHAMENTO'!$AC$3:$AC$4922)))+((V109&lt;&gt;"")*ISNUMBER(SEARCH("|"&amp;V109&amp;"|",'5_ACOMPANHAMENTO'!$AC$3:$AC$4922)))+((W109&lt;&gt;"")*ISNUMBER(SEARCH("|"&amp;W109&amp;"|",'5_ACOMPANHAMENTO'!$AC$3:$AC$4922)))+((X109&lt;&gt;"")*ISNUMBER(SEARCH("|"&amp;X109&amp;"|",'5_ACOMPANHAMENTO'!$AC$3:$AC$4922)))+((Y109&lt;&gt;"")*ISNUMBER(SEARCH("|"&amp;Y109&amp;"|",'5_ACOMPANHAMENTO'!$AC$3:$AC$4922)))+((Z109&lt;&gt;"")*ISNUMBER(SEARCH("|"&amp;Z109&amp;"|",'5_ACOMPANHAMENTO'!$AC$3:$AC$4922)))+((AA109&lt;&gt;"")*ISNUMBER(SEARCH("|"&amp;AA109&amp;"|",'5_ACOMPANHAMENTO'!$AC$3:$AC$4922)))+((AB109&lt;&gt;"")*ISNUMBER(SEARCH("|"&amp;AB109&amp;"|",'5_ACOMPANHAMENTO'!$AC$3:$AC$4922))))&gt;0)),'5_ACOMPANHAMENTO'!$O$3:$O$4922),0))</f>
        <v>0</v>
      </c>
      <c r="G109" s="7">
        <f t="shared" si="24"/>
        <v>0</v>
      </c>
      <c r="H109" t="str">
        <f t="shared" si="25"/>
        <v>10179|COLADEIRA 126</v>
      </c>
      <c r="I109" s="1" t="str">
        <f t="shared" si="26"/>
        <v>10179</v>
      </c>
      <c r="J109" s="1" t="str">
        <f t="shared" si="27"/>
        <v/>
      </c>
      <c r="K109" s="1" t="str">
        <f t="shared" si="28"/>
        <v/>
      </c>
      <c r="L109" s="1" t="str">
        <f t="shared" si="29"/>
        <v/>
      </c>
      <c r="M109" s="1" t="str">
        <f t="shared" si="30"/>
        <v/>
      </c>
      <c r="N109" s="1" t="str">
        <f t="shared" si="31"/>
        <v/>
      </c>
      <c r="O109" s="1" t="str">
        <f t="shared" si="32"/>
        <v/>
      </c>
      <c r="P109" s="1" t="str">
        <f t="shared" si="33"/>
        <v/>
      </c>
      <c r="Q109" s="1" t="str">
        <f t="shared" si="34"/>
        <v/>
      </c>
      <c r="R109" s="1" t="str">
        <f t="shared" si="35"/>
        <v/>
      </c>
      <c r="S109" s="1" t="str">
        <f t="shared" si="36"/>
        <v/>
      </c>
      <c r="T109" s="1" t="str">
        <f t="shared" si="37"/>
        <v/>
      </c>
      <c r="U109" s="1" t="str">
        <f t="shared" si="38"/>
        <v/>
      </c>
      <c r="V109" s="1" t="str">
        <f t="shared" si="39"/>
        <v/>
      </c>
      <c r="W109" s="1" t="str">
        <f t="shared" si="40"/>
        <v/>
      </c>
      <c r="X109" s="1" t="str">
        <f t="shared" si="41"/>
        <v/>
      </c>
      <c r="Y109" s="1" t="str">
        <f t="shared" si="42"/>
        <v/>
      </c>
      <c r="Z109" s="1" t="str">
        <f t="shared" si="43"/>
        <v/>
      </c>
      <c r="AA109" s="1" t="str">
        <f t="shared" si="44"/>
        <v/>
      </c>
      <c r="AB109" s="1" t="str">
        <f t="shared" si="45"/>
        <v/>
      </c>
    </row>
    <row r="110" spans="1:28" ht="14.25" hidden="1" customHeight="1" x14ac:dyDescent="0.35">
      <c r="A110" s="4" t="str">
        <f>IF(OR($B110="",$C110=""),"",IFERROR(INDEX('5_ACOMPANHAMENTO'!$A$3:$A$4922,MATCH(1,INDEX(('5_ACOMPANHAMENTO'!$AD$3:$AD$4922=TRIM($C110&amp;""))*('5_ACOMPANHAMENTO'!$AC$3:$AC$4922&lt;&gt;"")*((((I110&lt;&gt;"")*ISNUMBER(SEARCH("|"&amp;I110&amp;"|",'5_ACOMPANHAMENTO'!$AC$3:$AC$4922)))+((J110&lt;&gt;"")*ISNUMBER(SEARCH("|"&amp;J110&amp;"|",'5_ACOMPANHAMENTO'!$AC$3:$AC$4922)))+((K110&lt;&gt;"")*ISNUMBER(SEARCH("|"&amp;K110&amp;"|",'5_ACOMPANHAMENTO'!$AC$3:$AC$4922)))+((L110&lt;&gt;"")*ISNUMBER(SEARCH("|"&amp;L110&amp;"|",'5_ACOMPANHAMENTO'!$AC$3:$AC$4922)))+((M110&lt;&gt;"")*ISNUMBER(SEARCH("|"&amp;M110&amp;"|",'5_ACOMPANHAMENTO'!$AC$3:$AC$4922)))+((N110&lt;&gt;"")*ISNUMBER(SEARCH("|"&amp;N110&amp;"|",'5_ACOMPANHAMENTO'!$AC$3:$AC$4922)))+((O110&lt;&gt;"")*ISNUMBER(SEARCH("|"&amp;O110&amp;"|",'5_ACOMPANHAMENTO'!$AC$3:$AC$4922)))+((P110&lt;&gt;"")*ISNUMBER(SEARCH("|"&amp;P110&amp;"|",'5_ACOMPANHAMENTO'!$AC$3:$AC$4922)))+((Q110&lt;&gt;"")*ISNUMBER(SEARCH("|"&amp;Q110&amp;"|",'5_ACOMPANHAMENTO'!$AC$3:$AC$4922)))+((R110&lt;&gt;"")*ISNUMBER(SEARCH("|"&amp;R110&amp;"|",'5_ACOMPANHAMENTO'!$AC$3:$AC$4922)))+((S110&lt;&gt;"")*ISNUMBER(SEARCH("|"&amp;S110&amp;"|",'5_ACOMPANHAMENTO'!$AC$3:$AC$4922)))+((T110&lt;&gt;"")*ISNUMBER(SEARCH("|"&amp;T110&amp;"|",'5_ACOMPANHAMENTO'!$AC$3:$AC$4922)))+((U110&lt;&gt;"")*ISNUMBER(SEARCH("|"&amp;U110&amp;"|",'5_ACOMPANHAMENTO'!$AC$3:$AC$4922)))+((V110&lt;&gt;"")*ISNUMBER(SEARCH("|"&amp;V110&amp;"|",'5_ACOMPANHAMENTO'!$AC$3:$AC$4922)))+((W110&lt;&gt;"")*ISNUMBER(SEARCH("|"&amp;W110&amp;"|",'5_ACOMPANHAMENTO'!$AC$3:$AC$4922)))+((X110&lt;&gt;"")*ISNUMBER(SEARCH("|"&amp;X110&amp;"|",'5_ACOMPANHAMENTO'!$AC$3:$AC$4922)))+((Y110&lt;&gt;"")*ISNUMBER(SEARCH("|"&amp;Y110&amp;"|",'5_ACOMPANHAMENTO'!$AC$3:$AC$4922)))+((Z110&lt;&gt;"")*ISNUMBER(SEARCH("|"&amp;Z110&amp;"|",'5_ACOMPANHAMENTO'!$AC$3:$AC$4922)))+((AA110&lt;&gt;"")*ISNUMBER(SEARCH("|"&amp;AA110&amp;"|",'5_ACOMPANHAMENTO'!$AC$3:$AC$4922)))+((AB110&lt;&gt;"")*ISNUMBER(SEARCH("|"&amp;AB110&amp;"|",'5_ACOMPANHAMENTO'!$AC$3:$AC$4922))))&gt;0),0),0)),""))</f>
        <v/>
      </c>
      <c r="B110" s="4">
        <v>10179</v>
      </c>
      <c r="C110" s="2" t="s">
        <v>67</v>
      </c>
      <c r="D110" s="4">
        <f>IF(OR($B110="",$C110=""),"",IFERROR(SUMPRODUCT(--(('5_ACOMPANHAMENTO'!$AD$3:$AD$4922=TRIM($C110&amp;""))*('5_ACOMPANHAMENTO'!$AC$3:$AC$4922&lt;&gt;"")*((((I110&lt;&gt;"")*ISNUMBER(SEARCH("|"&amp;I110&amp;"|",'5_ACOMPANHAMENTO'!$AC$3:$AC$4922)))+((J110&lt;&gt;"")*ISNUMBER(SEARCH("|"&amp;J110&amp;"|",'5_ACOMPANHAMENTO'!$AC$3:$AC$4922)))+((K110&lt;&gt;"")*ISNUMBER(SEARCH("|"&amp;K110&amp;"|",'5_ACOMPANHAMENTO'!$AC$3:$AC$4922)))+((L110&lt;&gt;"")*ISNUMBER(SEARCH("|"&amp;L110&amp;"|",'5_ACOMPANHAMENTO'!$AC$3:$AC$4922)))+((M110&lt;&gt;"")*ISNUMBER(SEARCH("|"&amp;M110&amp;"|",'5_ACOMPANHAMENTO'!$AC$3:$AC$4922)))+((N110&lt;&gt;"")*ISNUMBER(SEARCH("|"&amp;N110&amp;"|",'5_ACOMPANHAMENTO'!$AC$3:$AC$4922)))+((O110&lt;&gt;"")*ISNUMBER(SEARCH("|"&amp;O110&amp;"|",'5_ACOMPANHAMENTO'!$AC$3:$AC$4922)))+((P110&lt;&gt;"")*ISNUMBER(SEARCH("|"&amp;P110&amp;"|",'5_ACOMPANHAMENTO'!$AC$3:$AC$4922)))+((Q110&lt;&gt;"")*ISNUMBER(SEARCH("|"&amp;Q110&amp;"|",'5_ACOMPANHAMENTO'!$AC$3:$AC$4922)))+((R110&lt;&gt;"")*ISNUMBER(SEARCH("|"&amp;R110&amp;"|",'5_ACOMPANHAMENTO'!$AC$3:$AC$4922)))+((S110&lt;&gt;"")*ISNUMBER(SEARCH("|"&amp;S110&amp;"|",'5_ACOMPANHAMENTO'!$AC$3:$AC$4922)))+((T110&lt;&gt;"")*ISNUMBER(SEARCH("|"&amp;T110&amp;"|",'5_ACOMPANHAMENTO'!$AC$3:$AC$4922)))+((U110&lt;&gt;"")*ISNUMBER(SEARCH("|"&amp;U110&amp;"|",'5_ACOMPANHAMENTO'!$AC$3:$AC$4922)))+((V110&lt;&gt;"")*ISNUMBER(SEARCH("|"&amp;V110&amp;"|",'5_ACOMPANHAMENTO'!$AC$3:$AC$4922)))+((W110&lt;&gt;"")*ISNUMBER(SEARCH("|"&amp;W110&amp;"|",'5_ACOMPANHAMENTO'!$AC$3:$AC$4922)))+((X110&lt;&gt;"")*ISNUMBER(SEARCH("|"&amp;X110&amp;"|",'5_ACOMPANHAMENTO'!$AC$3:$AC$4922)))+((Y110&lt;&gt;"")*ISNUMBER(SEARCH("|"&amp;Y110&amp;"|",'5_ACOMPANHAMENTO'!$AC$3:$AC$4922)))+((Z110&lt;&gt;"")*ISNUMBER(SEARCH("|"&amp;Z110&amp;"|",'5_ACOMPANHAMENTO'!$AC$3:$AC$4922)))+((AA110&lt;&gt;"")*ISNUMBER(SEARCH("|"&amp;AA110&amp;"|",'5_ACOMPANHAMENTO'!$AC$3:$AC$4922)))+((AB110&lt;&gt;"")*ISNUMBER(SEARCH("|"&amp;AB110&amp;"|",'5_ACOMPANHAMENTO'!$AC$3:$AC$4922))))&gt;0)),'5_ACOMPANHAMENTO'!$J$3:$J$4922),0))</f>
        <v>0</v>
      </c>
      <c r="E110" s="4" t="str">
        <f t="shared" ca="1" si="23"/>
        <v>FINALIZADO</v>
      </c>
      <c r="F110" s="7">
        <f>IF(OR($B110="",$C110=""),"",IFERROR(SUMPRODUCT(--(('5_ACOMPANHAMENTO'!$AD$3:$AD$4922=TRIM($C110&amp;""))*('5_ACOMPANHAMENTO'!$AC$3:$AC$4922&lt;&gt;"")*((((I110&lt;&gt;"")*ISNUMBER(SEARCH("|"&amp;I110&amp;"|",'5_ACOMPANHAMENTO'!$AC$3:$AC$4922)))+((J110&lt;&gt;"")*ISNUMBER(SEARCH("|"&amp;J110&amp;"|",'5_ACOMPANHAMENTO'!$AC$3:$AC$4922)))+((K110&lt;&gt;"")*ISNUMBER(SEARCH("|"&amp;K110&amp;"|",'5_ACOMPANHAMENTO'!$AC$3:$AC$4922)))+((L110&lt;&gt;"")*ISNUMBER(SEARCH("|"&amp;L110&amp;"|",'5_ACOMPANHAMENTO'!$AC$3:$AC$4922)))+((M110&lt;&gt;"")*ISNUMBER(SEARCH("|"&amp;M110&amp;"|",'5_ACOMPANHAMENTO'!$AC$3:$AC$4922)))+((N110&lt;&gt;"")*ISNUMBER(SEARCH("|"&amp;N110&amp;"|",'5_ACOMPANHAMENTO'!$AC$3:$AC$4922)))+((O110&lt;&gt;"")*ISNUMBER(SEARCH("|"&amp;O110&amp;"|",'5_ACOMPANHAMENTO'!$AC$3:$AC$4922)))+((P110&lt;&gt;"")*ISNUMBER(SEARCH("|"&amp;P110&amp;"|",'5_ACOMPANHAMENTO'!$AC$3:$AC$4922)))+((Q110&lt;&gt;"")*ISNUMBER(SEARCH("|"&amp;Q110&amp;"|",'5_ACOMPANHAMENTO'!$AC$3:$AC$4922)))+((R110&lt;&gt;"")*ISNUMBER(SEARCH("|"&amp;R110&amp;"|",'5_ACOMPANHAMENTO'!$AC$3:$AC$4922)))+((S110&lt;&gt;"")*ISNUMBER(SEARCH("|"&amp;S110&amp;"|",'5_ACOMPANHAMENTO'!$AC$3:$AC$4922)))+((T110&lt;&gt;"")*ISNUMBER(SEARCH("|"&amp;T110&amp;"|",'5_ACOMPANHAMENTO'!$AC$3:$AC$4922)))+((U110&lt;&gt;"")*ISNUMBER(SEARCH("|"&amp;U110&amp;"|",'5_ACOMPANHAMENTO'!$AC$3:$AC$4922)))+((V110&lt;&gt;"")*ISNUMBER(SEARCH("|"&amp;V110&amp;"|",'5_ACOMPANHAMENTO'!$AC$3:$AC$4922)))+((W110&lt;&gt;"")*ISNUMBER(SEARCH("|"&amp;W110&amp;"|",'5_ACOMPANHAMENTO'!$AC$3:$AC$4922)))+((X110&lt;&gt;"")*ISNUMBER(SEARCH("|"&amp;X110&amp;"|",'5_ACOMPANHAMENTO'!$AC$3:$AC$4922)))+((Y110&lt;&gt;"")*ISNUMBER(SEARCH("|"&amp;Y110&amp;"|",'5_ACOMPANHAMENTO'!$AC$3:$AC$4922)))+((Z110&lt;&gt;"")*ISNUMBER(SEARCH("|"&amp;Z110&amp;"|",'5_ACOMPANHAMENTO'!$AC$3:$AC$4922)))+((AA110&lt;&gt;"")*ISNUMBER(SEARCH("|"&amp;AA110&amp;"|",'5_ACOMPANHAMENTO'!$AC$3:$AC$4922)))+((AB110&lt;&gt;"")*ISNUMBER(SEARCH("|"&amp;AB110&amp;"|",'5_ACOMPANHAMENTO'!$AC$3:$AC$4922))))&gt;0)),'5_ACOMPANHAMENTO'!$O$3:$O$4922),0))</f>
        <v>0</v>
      </c>
      <c r="G110" s="7">
        <f t="shared" si="24"/>
        <v>0</v>
      </c>
      <c r="H110" t="str">
        <f t="shared" si="25"/>
        <v>10179|COLADEIRA 24</v>
      </c>
      <c r="I110" s="1" t="str">
        <f t="shared" si="26"/>
        <v>10179</v>
      </c>
      <c r="J110" s="1" t="str">
        <f t="shared" si="27"/>
        <v/>
      </c>
      <c r="K110" s="1" t="str">
        <f t="shared" si="28"/>
        <v/>
      </c>
      <c r="L110" s="1" t="str">
        <f t="shared" si="29"/>
        <v/>
      </c>
      <c r="M110" s="1" t="str">
        <f t="shared" si="30"/>
        <v/>
      </c>
      <c r="N110" s="1" t="str">
        <f t="shared" si="31"/>
        <v/>
      </c>
      <c r="O110" s="1" t="str">
        <f t="shared" si="32"/>
        <v/>
      </c>
      <c r="P110" s="1" t="str">
        <f t="shared" si="33"/>
        <v/>
      </c>
      <c r="Q110" s="1" t="str">
        <f t="shared" si="34"/>
        <v/>
      </c>
      <c r="R110" s="1" t="str">
        <f t="shared" si="35"/>
        <v/>
      </c>
      <c r="S110" s="1" t="str">
        <f t="shared" si="36"/>
        <v/>
      </c>
      <c r="T110" s="1" t="str">
        <f t="shared" si="37"/>
        <v/>
      </c>
      <c r="U110" s="1" t="str">
        <f t="shared" si="38"/>
        <v/>
      </c>
      <c r="V110" s="1" t="str">
        <f t="shared" si="39"/>
        <v/>
      </c>
      <c r="W110" s="1" t="str">
        <f t="shared" si="40"/>
        <v/>
      </c>
      <c r="X110" s="1" t="str">
        <f t="shared" si="41"/>
        <v/>
      </c>
      <c r="Y110" s="1" t="str">
        <f t="shared" si="42"/>
        <v/>
      </c>
      <c r="Z110" s="1" t="str">
        <f t="shared" si="43"/>
        <v/>
      </c>
      <c r="AA110" s="1" t="str">
        <f t="shared" si="44"/>
        <v/>
      </c>
      <c r="AB110" s="1" t="str">
        <f t="shared" si="45"/>
        <v/>
      </c>
    </row>
    <row r="111" spans="1:28" ht="14.25" customHeight="1" x14ac:dyDescent="0.35">
      <c r="A111" s="4">
        <f>IF(OR($B111="",$C111=""),"",IFERROR(INDEX('5_ACOMPANHAMENTO'!$A$3:$A$4922,MATCH(1,INDEX(('5_ACOMPANHAMENTO'!$AD$3:$AD$4922=TRIM($C111&amp;""))*('5_ACOMPANHAMENTO'!$AC$3:$AC$4922&lt;&gt;"")*((((I111&lt;&gt;"")*ISNUMBER(SEARCH("|"&amp;I111&amp;"|",'5_ACOMPANHAMENTO'!$AC$3:$AC$4922)))+((J111&lt;&gt;"")*ISNUMBER(SEARCH("|"&amp;J111&amp;"|",'5_ACOMPANHAMENTO'!$AC$3:$AC$4922)))+((K111&lt;&gt;"")*ISNUMBER(SEARCH("|"&amp;K111&amp;"|",'5_ACOMPANHAMENTO'!$AC$3:$AC$4922)))+((L111&lt;&gt;"")*ISNUMBER(SEARCH("|"&amp;L111&amp;"|",'5_ACOMPANHAMENTO'!$AC$3:$AC$4922)))+((M111&lt;&gt;"")*ISNUMBER(SEARCH("|"&amp;M111&amp;"|",'5_ACOMPANHAMENTO'!$AC$3:$AC$4922)))+((N111&lt;&gt;"")*ISNUMBER(SEARCH("|"&amp;N111&amp;"|",'5_ACOMPANHAMENTO'!$AC$3:$AC$4922)))+((O111&lt;&gt;"")*ISNUMBER(SEARCH("|"&amp;O111&amp;"|",'5_ACOMPANHAMENTO'!$AC$3:$AC$4922)))+((P111&lt;&gt;"")*ISNUMBER(SEARCH("|"&amp;P111&amp;"|",'5_ACOMPANHAMENTO'!$AC$3:$AC$4922)))+((Q111&lt;&gt;"")*ISNUMBER(SEARCH("|"&amp;Q111&amp;"|",'5_ACOMPANHAMENTO'!$AC$3:$AC$4922)))+((R111&lt;&gt;"")*ISNUMBER(SEARCH("|"&amp;R111&amp;"|",'5_ACOMPANHAMENTO'!$AC$3:$AC$4922)))+((S111&lt;&gt;"")*ISNUMBER(SEARCH("|"&amp;S111&amp;"|",'5_ACOMPANHAMENTO'!$AC$3:$AC$4922)))+((T111&lt;&gt;"")*ISNUMBER(SEARCH("|"&amp;T111&amp;"|",'5_ACOMPANHAMENTO'!$AC$3:$AC$4922)))+((U111&lt;&gt;"")*ISNUMBER(SEARCH("|"&amp;U111&amp;"|",'5_ACOMPANHAMENTO'!$AC$3:$AC$4922)))+((V111&lt;&gt;"")*ISNUMBER(SEARCH("|"&amp;V111&amp;"|",'5_ACOMPANHAMENTO'!$AC$3:$AC$4922)))+((W111&lt;&gt;"")*ISNUMBER(SEARCH("|"&amp;W111&amp;"|",'5_ACOMPANHAMENTO'!$AC$3:$AC$4922)))+((X111&lt;&gt;"")*ISNUMBER(SEARCH("|"&amp;X111&amp;"|",'5_ACOMPANHAMENTO'!$AC$3:$AC$4922)))+((Y111&lt;&gt;"")*ISNUMBER(SEARCH("|"&amp;Y111&amp;"|",'5_ACOMPANHAMENTO'!$AC$3:$AC$4922)))+((Z111&lt;&gt;"")*ISNUMBER(SEARCH("|"&amp;Z111&amp;"|",'5_ACOMPANHAMENTO'!$AC$3:$AC$4922)))+((AA111&lt;&gt;"")*ISNUMBER(SEARCH("|"&amp;AA111&amp;"|",'5_ACOMPANHAMENTO'!$AC$3:$AC$4922)))+((AB111&lt;&gt;"")*ISNUMBER(SEARCH("|"&amp;AB111&amp;"|",'5_ACOMPANHAMENTO'!$AC$3:$AC$4922))))&gt;0),0),0)),""))</f>
        <v>46203</v>
      </c>
      <c r="B111" s="4">
        <v>10179</v>
      </c>
      <c r="C111" s="2" t="s">
        <v>56</v>
      </c>
      <c r="D111" s="4">
        <f>IF(OR($B111="",$C111=""),"",IFERROR(SUMPRODUCT(--(('5_ACOMPANHAMENTO'!$AD$3:$AD$4922=TRIM($C111&amp;""))*('5_ACOMPANHAMENTO'!$AC$3:$AC$4922&lt;&gt;"")*((((I111&lt;&gt;"")*ISNUMBER(SEARCH("|"&amp;I111&amp;"|",'5_ACOMPANHAMENTO'!$AC$3:$AC$4922)))+((J111&lt;&gt;"")*ISNUMBER(SEARCH("|"&amp;J111&amp;"|",'5_ACOMPANHAMENTO'!$AC$3:$AC$4922)))+((K111&lt;&gt;"")*ISNUMBER(SEARCH("|"&amp;K111&amp;"|",'5_ACOMPANHAMENTO'!$AC$3:$AC$4922)))+((L111&lt;&gt;"")*ISNUMBER(SEARCH("|"&amp;L111&amp;"|",'5_ACOMPANHAMENTO'!$AC$3:$AC$4922)))+((M111&lt;&gt;"")*ISNUMBER(SEARCH("|"&amp;M111&amp;"|",'5_ACOMPANHAMENTO'!$AC$3:$AC$4922)))+((N111&lt;&gt;"")*ISNUMBER(SEARCH("|"&amp;N111&amp;"|",'5_ACOMPANHAMENTO'!$AC$3:$AC$4922)))+((O111&lt;&gt;"")*ISNUMBER(SEARCH("|"&amp;O111&amp;"|",'5_ACOMPANHAMENTO'!$AC$3:$AC$4922)))+((P111&lt;&gt;"")*ISNUMBER(SEARCH("|"&amp;P111&amp;"|",'5_ACOMPANHAMENTO'!$AC$3:$AC$4922)))+((Q111&lt;&gt;"")*ISNUMBER(SEARCH("|"&amp;Q111&amp;"|",'5_ACOMPANHAMENTO'!$AC$3:$AC$4922)))+((R111&lt;&gt;"")*ISNUMBER(SEARCH("|"&amp;R111&amp;"|",'5_ACOMPANHAMENTO'!$AC$3:$AC$4922)))+((S111&lt;&gt;"")*ISNUMBER(SEARCH("|"&amp;S111&amp;"|",'5_ACOMPANHAMENTO'!$AC$3:$AC$4922)))+((T111&lt;&gt;"")*ISNUMBER(SEARCH("|"&amp;T111&amp;"|",'5_ACOMPANHAMENTO'!$AC$3:$AC$4922)))+((U111&lt;&gt;"")*ISNUMBER(SEARCH("|"&amp;U111&amp;"|",'5_ACOMPANHAMENTO'!$AC$3:$AC$4922)))+((V111&lt;&gt;"")*ISNUMBER(SEARCH("|"&amp;V111&amp;"|",'5_ACOMPANHAMENTO'!$AC$3:$AC$4922)))+((W111&lt;&gt;"")*ISNUMBER(SEARCH("|"&amp;W111&amp;"|",'5_ACOMPANHAMENTO'!$AC$3:$AC$4922)))+((X111&lt;&gt;"")*ISNUMBER(SEARCH("|"&amp;X111&amp;"|",'5_ACOMPANHAMENTO'!$AC$3:$AC$4922)))+((Y111&lt;&gt;"")*ISNUMBER(SEARCH("|"&amp;Y111&amp;"|",'5_ACOMPANHAMENTO'!$AC$3:$AC$4922)))+((Z111&lt;&gt;"")*ISNUMBER(SEARCH("|"&amp;Z111&amp;"|",'5_ACOMPANHAMENTO'!$AC$3:$AC$4922)))+((AA111&lt;&gt;"")*ISNUMBER(SEARCH("|"&amp;AA111&amp;"|",'5_ACOMPANHAMENTO'!$AC$3:$AC$4922)))+((AB111&lt;&gt;"")*ISNUMBER(SEARCH("|"&amp;AB111&amp;"|",'5_ACOMPANHAMENTO'!$AC$3:$AC$4922))))&gt;0)),'5_ACOMPANHAMENTO'!$J$3:$J$4922),0))</f>
        <v>287</v>
      </c>
      <c r="E111" s="4" t="str">
        <f t="shared" ca="1" si="23"/>
        <v>ATRASADO 17 DIAS</v>
      </c>
      <c r="F111" s="7">
        <f>IF(OR($B111="",$C111=""),"",IFERROR(SUMPRODUCT(--(('5_ACOMPANHAMENTO'!$AD$3:$AD$4922=TRIM($C111&amp;""))*('5_ACOMPANHAMENTO'!$AC$3:$AC$4922&lt;&gt;"")*((((I111&lt;&gt;"")*ISNUMBER(SEARCH("|"&amp;I111&amp;"|",'5_ACOMPANHAMENTO'!$AC$3:$AC$4922)))+((J111&lt;&gt;"")*ISNUMBER(SEARCH("|"&amp;J111&amp;"|",'5_ACOMPANHAMENTO'!$AC$3:$AC$4922)))+((K111&lt;&gt;"")*ISNUMBER(SEARCH("|"&amp;K111&amp;"|",'5_ACOMPANHAMENTO'!$AC$3:$AC$4922)))+((L111&lt;&gt;"")*ISNUMBER(SEARCH("|"&amp;L111&amp;"|",'5_ACOMPANHAMENTO'!$AC$3:$AC$4922)))+((M111&lt;&gt;"")*ISNUMBER(SEARCH("|"&amp;M111&amp;"|",'5_ACOMPANHAMENTO'!$AC$3:$AC$4922)))+((N111&lt;&gt;"")*ISNUMBER(SEARCH("|"&amp;N111&amp;"|",'5_ACOMPANHAMENTO'!$AC$3:$AC$4922)))+((O111&lt;&gt;"")*ISNUMBER(SEARCH("|"&amp;O111&amp;"|",'5_ACOMPANHAMENTO'!$AC$3:$AC$4922)))+((P111&lt;&gt;"")*ISNUMBER(SEARCH("|"&amp;P111&amp;"|",'5_ACOMPANHAMENTO'!$AC$3:$AC$4922)))+((Q111&lt;&gt;"")*ISNUMBER(SEARCH("|"&amp;Q111&amp;"|",'5_ACOMPANHAMENTO'!$AC$3:$AC$4922)))+((R111&lt;&gt;"")*ISNUMBER(SEARCH("|"&amp;R111&amp;"|",'5_ACOMPANHAMENTO'!$AC$3:$AC$4922)))+((S111&lt;&gt;"")*ISNUMBER(SEARCH("|"&amp;S111&amp;"|",'5_ACOMPANHAMENTO'!$AC$3:$AC$4922)))+((T111&lt;&gt;"")*ISNUMBER(SEARCH("|"&amp;T111&amp;"|",'5_ACOMPANHAMENTO'!$AC$3:$AC$4922)))+((U111&lt;&gt;"")*ISNUMBER(SEARCH("|"&amp;U111&amp;"|",'5_ACOMPANHAMENTO'!$AC$3:$AC$4922)))+((V111&lt;&gt;"")*ISNUMBER(SEARCH("|"&amp;V111&amp;"|",'5_ACOMPANHAMENTO'!$AC$3:$AC$4922)))+((W111&lt;&gt;"")*ISNUMBER(SEARCH("|"&amp;W111&amp;"|",'5_ACOMPANHAMENTO'!$AC$3:$AC$4922)))+((X111&lt;&gt;"")*ISNUMBER(SEARCH("|"&amp;X111&amp;"|",'5_ACOMPANHAMENTO'!$AC$3:$AC$4922)))+((Y111&lt;&gt;"")*ISNUMBER(SEARCH("|"&amp;Y111&amp;"|",'5_ACOMPANHAMENTO'!$AC$3:$AC$4922)))+((Z111&lt;&gt;"")*ISNUMBER(SEARCH("|"&amp;Z111&amp;"|",'5_ACOMPANHAMENTO'!$AC$3:$AC$4922)))+((AA111&lt;&gt;"")*ISNUMBER(SEARCH("|"&amp;AA111&amp;"|",'5_ACOMPANHAMENTO'!$AC$3:$AC$4922)))+((AB111&lt;&gt;"")*ISNUMBER(SEARCH("|"&amp;AB111&amp;"|",'5_ACOMPANHAMENTO'!$AC$3:$AC$4922))))&gt;0)),'5_ACOMPANHAMENTO'!$O$3:$O$4922),0))</f>
        <v>0</v>
      </c>
      <c r="G111" s="7">
        <f t="shared" si="24"/>
        <v>287</v>
      </c>
      <c r="H111" t="str">
        <f t="shared" si="25"/>
        <v>10179|UV</v>
      </c>
      <c r="I111" s="1" t="str">
        <f t="shared" si="26"/>
        <v>10179</v>
      </c>
      <c r="J111" s="1" t="str">
        <f t="shared" si="27"/>
        <v/>
      </c>
      <c r="K111" s="1" t="str">
        <f t="shared" si="28"/>
        <v/>
      </c>
      <c r="L111" s="1" t="str">
        <f t="shared" si="29"/>
        <v/>
      </c>
      <c r="M111" s="1" t="str">
        <f t="shared" si="30"/>
        <v/>
      </c>
      <c r="N111" s="1" t="str">
        <f t="shared" si="31"/>
        <v/>
      </c>
      <c r="O111" s="1" t="str">
        <f t="shared" si="32"/>
        <v/>
      </c>
      <c r="P111" s="1" t="str">
        <f t="shared" si="33"/>
        <v/>
      </c>
      <c r="Q111" s="1" t="str">
        <f t="shared" si="34"/>
        <v/>
      </c>
      <c r="R111" s="1" t="str">
        <f t="shared" si="35"/>
        <v/>
      </c>
      <c r="S111" s="1" t="str">
        <f t="shared" si="36"/>
        <v/>
      </c>
      <c r="T111" s="1" t="str">
        <f t="shared" si="37"/>
        <v/>
      </c>
      <c r="U111" s="1" t="str">
        <f t="shared" si="38"/>
        <v/>
      </c>
      <c r="V111" s="1" t="str">
        <f t="shared" si="39"/>
        <v/>
      </c>
      <c r="W111" s="1" t="str">
        <f t="shared" si="40"/>
        <v/>
      </c>
      <c r="X111" s="1" t="str">
        <f t="shared" si="41"/>
        <v/>
      </c>
      <c r="Y111" s="1" t="str">
        <f t="shared" si="42"/>
        <v/>
      </c>
      <c r="Z111" s="1" t="str">
        <f t="shared" si="43"/>
        <v/>
      </c>
      <c r="AA111" s="1" t="str">
        <f t="shared" si="44"/>
        <v/>
      </c>
      <c r="AB111" s="1" t="str">
        <f t="shared" si="45"/>
        <v/>
      </c>
    </row>
    <row r="112" spans="1:28" ht="14.25" hidden="1" customHeight="1" x14ac:dyDescent="0.35">
      <c r="A112" s="4">
        <f>IF(OR($B112="",$C112=""),"",IFERROR(INDEX('5_ACOMPANHAMENTO'!$A$3:$A$4922,MATCH(1,INDEX(('5_ACOMPANHAMENTO'!$AD$3:$AD$4922=TRIM($C112&amp;""))*('5_ACOMPANHAMENTO'!$AC$3:$AC$4922&lt;&gt;"")*((((I112&lt;&gt;"")*ISNUMBER(SEARCH("|"&amp;I112&amp;"|",'5_ACOMPANHAMENTO'!$AC$3:$AC$4922)))+((J112&lt;&gt;"")*ISNUMBER(SEARCH("|"&amp;J112&amp;"|",'5_ACOMPANHAMENTO'!$AC$3:$AC$4922)))+((K112&lt;&gt;"")*ISNUMBER(SEARCH("|"&amp;K112&amp;"|",'5_ACOMPANHAMENTO'!$AC$3:$AC$4922)))+((L112&lt;&gt;"")*ISNUMBER(SEARCH("|"&amp;L112&amp;"|",'5_ACOMPANHAMENTO'!$AC$3:$AC$4922)))+((M112&lt;&gt;"")*ISNUMBER(SEARCH("|"&amp;M112&amp;"|",'5_ACOMPANHAMENTO'!$AC$3:$AC$4922)))+((N112&lt;&gt;"")*ISNUMBER(SEARCH("|"&amp;N112&amp;"|",'5_ACOMPANHAMENTO'!$AC$3:$AC$4922)))+((O112&lt;&gt;"")*ISNUMBER(SEARCH("|"&amp;O112&amp;"|",'5_ACOMPANHAMENTO'!$AC$3:$AC$4922)))+((P112&lt;&gt;"")*ISNUMBER(SEARCH("|"&amp;P112&amp;"|",'5_ACOMPANHAMENTO'!$AC$3:$AC$4922)))+((Q112&lt;&gt;"")*ISNUMBER(SEARCH("|"&amp;Q112&amp;"|",'5_ACOMPANHAMENTO'!$AC$3:$AC$4922)))+((R112&lt;&gt;"")*ISNUMBER(SEARCH("|"&amp;R112&amp;"|",'5_ACOMPANHAMENTO'!$AC$3:$AC$4922)))+((S112&lt;&gt;"")*ISNUMBER(SEARCH("|"&amp;S112&amp;"|",'5_ACOMPANHAMENTO'!$AC$3:$AC$4922)))+((T112&lt;&gt;"")*ISNUMBER(SEARCH("|"&amp;T112&amp;"|",'5_ACOMPANHAMENTO'!$AC$3:$AC$4922)))+((U112&lt;&gt;"")*ISNUMBER(SEARCH("|"&amp;U112&amp;"|",'5_ACOMPANHAMENTO'!$AC$3:$AC$4922)))+((V112&lt;&gt;"")*ISNUMBER(SEARCH("|"&amp;V112&amp;"|",'5_ACOMPANHAMENTO'!$AC$3:$AC$4922)))+((W112&lt;&gt;"")*ISNUMBER(SEARCH("|"&amp;W112&amp;"|",'5_ACOMPANHAMENTO'!$AC$3:$AC$4922)))+((X112&lt;&gt;"")*ISNUMBER(SEARCH("|"&amp;X112&amp;"|",'5_ACOMPANHAMENTO'!$AC$3:$AC$4922)))+((Y112&lt;&gt;"")*ISNUMBER(SEARCH("|"&amp;Y112&amp;"|",'5_ACOMPANHAMENTO'!$AC$3:$AC$4922)))+((Z112&lt;&gt;"")*ISNUMBER(SEARCH("|"&amp;Z112&amp;"|",'5_ACOMPANHAMENTO'!$AC$3:$AC$4922)))+((AA112&lt;&gt;"")*ISNUMBER(SEARCH("|"&amp;AA112&amp;"|",'5_ACOMPANHAMENTO'!$AC$3:$AC$4922)))+((AB112&lt;&gt;"")*ISNUMBER(SEARCH("|"&amp;AB112&amp;"|",'5_ACOMPANHAMENTO'!$AC$3:$AC$4922))))&gt;0),0),0)),""))</f>
        <v>46199</v>
      </c>
      <c r="B112" s="4">
        <v>10179</v>
      </c>
      <c r="C112" s="25" t="s">
        <v>58</v>
      </c>
      <c r="D112" s="4">
        <f>IF(OR($B112="",$C112=""),"",IFERROR(SUMPRODUCT(--(('5_ACOMPANHAMENTO'!$AD$3:$AD$4922=TRIM($C112&amp;""))*('5_ACOMPANHAMENTO'!$AC$3:$AC$4922&lt;&gt;"")*((((I112&lt;&gt;"")*ISNUMBER(SEARCH("|"&amp;I112&amp;"|",'5_ACOMPANHAMENTO'!$AC$3:$AC$4922)))+((J112&lt;&gt;"")*ISNUMBER(SEARCH("|"&amp;J112&amp;"|",'5_ACOMPANHAMENTO'!$AC$3:$AC$4922)))+((K112&lt;&gt;"")*ISNUMBER(SEARCH("|"&amp;K112&amp;"|",'5_ACOMPANHAMENTO'!$AC$3:$AC$4922)))+((L112&lt;&gt;"")*ISNUMBER(SEARCH("|"&amp;L112&amp;"|",'5_ACOMPANHAMENTO'!$AC$3:$AC$4922)))+((M112&lt;&gt;"")*ISNUMBER(SEARCH("|"&amp;M112&amp;"|",'5_ACOMPANHAMENTO'!$AC$3:$AC$4922)))+((N112&lt;&gt;"")*ISNUMBER(SEARCH("|"&amp;N112&amp;"|",'5_ACOMPANHAMENTO'!$AC$3:$AC$4922)))+((O112&lt;&gt;"")*ISNUMBER(SEARCH("|"&amp;O112&amp;"|",'5_ACOMPANHAMENTO'!$AC$3:$AC$4922)))+((P112&lt;&gt;"")*ISNUMBER(SEARCH("|"&amp;P112&amp;"|",'5_ACOMPANHAMENTO'!$AC$3:$AC$4922)))+((Q112&lt;&gt;"")*ISNUMBER(SEARCH("|"&amp;Q112&amp;"|",'5_ACOMPANHAMENTO'!$AC$3:$AC$4922)))+((R112&lt;&gt;"")*ISNUMBER(SEARCH("|"&amp;R112&amp;"|",'5_ACOMPANHAMENTO'!$AC$3:$AC$4922)))+((S112&lt;&gt;"")*ISNUMBER(SEARCH("|"&amp;S112&amp;"|",'5_ACOMPANHAMENTO'!$AC$3:$AC$4922)))+((T112&lt;&gt;"")*ISNUMBER(SEARCH("|"&amp;T112&amp;"|",'5_ACOMPANHAMENTO'!$AC$3:$AC$4922)))+((U112&lt;&gt;"")*ISNUMBER(SEARCH("|"&amp;U112&amp;"|",'5_ACOMPANHAMENTO'!$AC$3:$AC$4922)))+((V112&lt;&gt;"")*ISNUMBER(SEARCH("|"&amp;V112&amp;"|",'5_ACOMPANHAMENTO'!$AC$3:$AC$4922)))+((W112&lt;&gt;"")*ISNUMBER(SEARCH("|"&amp;W112&amp;"|",'5_ACOMPANHAMENTO'!$AC$3:$AC$4922)))+((X112&lt;&gt;"")*ISNUMBER(SEARCH("|"&amp;X112&amp;"|",'5_ACOMPANHAMENTO'!$AC$3:$AC$4922)))+((Y112&lt;&gt;"")*ISNUMBER(SEARCH("|"&amp;Y112&amp;"|",'5_ACOMPANHAMENTO'!$AC$3:$AC$4922)))+((Z112&lt;&gt;"")*ISNUMBER(SEARCH("|"&amp;Z112&amp;"|",'5_ACOMPANHAMENTO'!$AC$3:$AC$4922)))+((AA112&lt;&gt;"")*ISNUMBER(SEARCH("|"&amp;AA112&amp;"|",'5_ACOMPANHAMENTO'!$AC$3:$AC$4922)))+((AB112&lt;&gt;"")*ISNUMBER(SEARCH("|"&amp;AB112&amp;"|",'5_ACOMPANHAMENTO'!$AC$3:$AC$4922))))&gt;0)),'5_ACOMPANHAMENTO'!$J$3:$J$4922),0))</f>
        <v>1414</v>
      </c>
      <c r="E112" s="4" t="str">
        <f t="shared" ca="1" si="23"/>
        <v>FINALIZADO</v>
      </c>
      <c r="F112" s="7">
        <f>IF(OR($B112="",$C112=""),"",IFERROR(SUMPRODUCT(--(('5_ACOMPANHAMENTO'!$AD$3:$AD$4922=TRIM($C112&amp;""))*('5_ACOMPANHAMENTO'!$AC$3:$AC$4922&lt;&gt;"")*((((I112&lt;&gt;"")*ISNUMBER(SEARCH("|"&amp;I112&amp;"|",'5_ACOMPANHAMENTO'!$AC$3:$AC$4922)))+((J112&lt;&gt;"")*ISNUMBER(SEARCH("|"&amp;J112&amp;"|",'5_ACOMPANHAMENTO'!$AC$3:$AC$4922)))+((K112&lt;&gt;"")*ISNUMBER(SEARCH("|"&amp;K112&amp;"|",'5_ACOMPANHAMENTO'!$AC$3:$AC$4922)))+((L112&lt;&gt;"")*ISNUMBER(SEARCH("|"&amp;L112&amp;"|",'5_ACOMPANHAMENTO'!$AC$3:$AC$4922)))+((M112&lt;&gt;"")*ISNUMBER(SEARCH("|"&amp;M112&amp;"|",'5_ACOMPANHAMENTO'!$AC$3:$AC$4922)))+((N112&lt;&gt;"")*ISNUMBER(SEARCH("|"&amp;N112&amp;"|",'5_ACOMPANHAMENTO'!$AC$3:$AC$4922)))+((O112&lt;&gt;"")*ISNUMBER(SEARCH("|"&amp;O112&amp;"|",'5_ACOMPANHAMENTO'!$AC$3:$AC$4922)))+((P112&lt;&gt;"")*ISNUMBER(SEARCH("|"&amp;P112&amp;"|",'5_ACOMPANHAMENTO'!$AC$3:$AC$4922)))+((Q112&lt;&gt;"")*ISNUMBER(SEARCH("|"&amp;Q112&amp;"|",'5_ACOMPANHAMENTO'!$AC$3:$AC$4922)))+((R112&lt;&gt;"")*ISNUMBER(SEARCH("|"&amp;R112&amp;"|",'5_ACOMPANHAMENTO'!$AC$3:$AC$4922)))+((S112&lt;&gt;"")*ISNUMBER(SEARCH("|"&amp;S112&amp;"|",'5_ACOMPANHAMENTO'!$AC$3:$AC$4922)))+((T112&lt;&gt;"")*ISNUMBER(SEARCH("|"&amp;T112&amp;"|",'5_ACOMPANHAMENTO'!$AC$3:$AC$4922)))+((U112&lt;&gt;"")*ISNUMBER(SEARCH("|"&amp;U112&amp;"|",'5_ACOMPANHAMENTO'!$AC$3:$AC$4922)))+((V112&lt;&gt;"")*ISNUMBER(SEARCH("|"&amp;V112&amp;"|",'5_ACOMPANHAMENTO'!$AC$3:$AC$4922)))+((W112&lt;&gt;"")*ISNUMBER(SEARCH("|"&amp;W112&amp;"|",'5_ACOMPANHAMENTO'!$AC$3:$AC$4922)))+((X112&lt;&gt;"")*ISNUMBER(SEARCH("|"&amp;X112&amp;"|",'5_ACOMPANHAMENTO'!$AC$3:$AC$4922)))+((Y112&lt;&gt;"")*ISNUMBER(SEARCH("|"&amp;Y112&amp;"|",'5_ACOMPANHAMENTO'!$AC$3:$AC$4922)))+((Z112&lt;&gt;"")*ISNUMBER(SEARCH("|"&amp;Z112&amp;"|",'5_ACOMPANHAMENTO'!$AC$3:$AC$4922)))+((AA112&lt;&gt;"")*ISNUMBER(SEARCH("|"&amp;AA112&amp;"|",'5_ACOMPANHAMENTO'!$AC$3:$AC$4922)))+((AB112&lt;&gt;"")*ISNUMBER(SEARCH("|"&amp;AB112&amp;"|",'5_ACOMPANHAMENTO'!$AC$3:$AC$4922))))&gt;0)),'5_ACOMPANHAMENTO'!$O$3:$O$4922),0))</f>
        <v>1414</v>
      </c>
      <c r="G112" s="7">
        <f t="shared" si="24"/>
        <v>0</v>
      </c>
      <c r="H112" t="str">
        <f t="shared" si="25"/>
        <v>10179|MONTAGEM DE CADEIRAS</v>
      </c>
      <c r="I112" s="1" t="str">
        <f t="shared" si="26"/>
        <v>10179</v>
      </c>
      <c r="J112" s="1" t="str">
        <f t="shared" si="27"/>
        <v/>
      </c>
      <c r="K112" s="1" t="str">
        <f t="shared" si="28"/>
        <v/>
      </c>
      <c r="L112" s="1" t="str">
        <f t="shared" si="29"/>
        <v/>
      </c>
      <c r="M112" s="1" t="str">
        <f t="shared" si="30"/>
        <v/>
      </c>
      <c r="N112" s="1" t="str">
        <f t="shared" si="31"/>
        <v/>
      </c>
      <c r="O112" s="1" t="str">
        <f t="shared" si="32"/>
        <v/>
      </c>
      <c r="P112" s="1" t="str">
        <f t="shared" si="33"/>
        <v/>
      </c>
      <c r="Q112" s="1" t="str">
        <f t="shared" si="34"/>
        <v/>
      </c>
      <c r="R112" s="1" t="str">
        <f t="shared" si="35"/>
        <v/>
      </c>
      <c r="S112" s="1" t="str">
        <f t="shared" si="36"/>
        <v/>
      </c>
      <c r="T112" s="1" t="str">
        <f t="shared" si="37"/>
        <v/>
      </c>
      <c r="U112" s="1" t="str">
        <f t="shared" si="38"/>
        <v/>
      </c>
      <c r="V112" s="1" t="str">
        <f t="shared" si="39"/>
        <v/>
      </c>
      <c r="W112" s="1" t="str">
        <f t="shared" si="40"/>
        <v/>
      </c>
      <c r="X112" s="1" t="str">
        <f t="shared" si="41"/>
        <v/>
      </c>
      <c r="Y112" s="1" t="str">
        <f t="shared" si="42"/>
        <v/>
      </c>
      <c r="Z112" s="1" t="str">
        <f t="shared" si="43"/>
        <v/>
      </c>
      <c r="AA112" s="1" t="str">
        <f t="shared" si="44"/>
        <v/>
      </c>
      <c r="AB112" s="1" t="str">
        <f t="shared" si="45"/>
        <v/>
      </c>
    </row>
    <row r="113" spans="1:28" ht="14.25" hidden="1" customHeight="1" x14ac:dyDescent="0.35">
      <c r="A113" s="4">
        <f>IF(OR($B113="",$C113=""),"",IFERROR(INDEX('5_ACOMPANHAMENTO'!$A$3:$A$4922,MATCH(1,INDEX(('5_ACOMPANHAMENTO'!$AD$3:$AD$4922=TRIM($C113&amp;""))*('5_ACOMPANHAMENTO'!$AC$3:$AC$4922&lt;&gt;"")*((((I113&lt;&gt;"")*ISNUMBER(SEARCH("|"&amp;I113&amp;"|",'5_ACOMPANHAMENTO'!$AC$3:$AC$4922)))+((J113&lt;&gt;"")*ISNUMBER(SEARCH("|"&amp;J113&amp;"|",'5_ACOMPANHAMENTO'!$AC$3:$AC$4922)))+((K113&lt;&gt;"")*ISNUMBER(SEARCH("|"&amp;K113&amp;"|",'5_ACOMPANHAMENTO'!$AC$3:$AC$4922)))+((L113&lt;&gt;"")*ISNUMBER(SEARCH("|"&amp;L113&amp;"|",'5_ACOMPANHAMENTO'!$AC$3:$AC$4922)))+((M113&lt;&gt;"")*ISNUMBER(SEARCH("|"&amp;M113&amp;"|",'5_ACOMPANHAMENTO'!$AC$3:$AC$4922)))+((N113&lt;&gt;"")*ISNUMBER(SEARCH("|"&amp;N113&amp;"|",'5_ACOMPANHAMENTO'!$AC$3:$AC$4922)))+((O113&lt;&gt;"")*ISNUMBER(SEARCH("|"&amp;O113&amp;"|",'5_ACOMPANHAMENTO'!$AC$3:$AC$4922)))+((P113&lt;&gt;"")*ISNUMBER(SEARCH("|"&amp;P113&amp;"|",'5_ACOMPANHAMENTO'!$AC$3:$AC$4922)))+((Q113&lt;&gt;"")*ISNUMBER(SEARCH("|"&amp;Q113&amp;"|",'5_ACOMPANHAMENTO'!$AC$3:$AC$4922)))+((R113&lt;&gt;"")*ISNUMBER(SEARCH("|"&amp;R113&amp;"|",'5_ACOMPANHAMENTO'!$AC$3:$AC$4922)))+((S113&lt;&gt;"")*ISNUMBER(SEARCH("|"&amp;S113&amp;"|",'5_ACOMPANHAMENTO'!$AC$3:$AC$4922)))+((T113&lt;&gt;"")*ISNUMBER(SEARCH("|"&amp;T113&amp;"|",'5_ACOMPANHAMENTO'!$AC$3:$AC$4922)))+((U113&lt;&gt;"")*ISNUMBER(SEARCH("|"&amp;U113&amp;"|",'5_ACOMPANHAMENTO'!$AC$3:$AC$4922)))+((V113&lt;&gt;"")*ISNUMBER(SEARCH("|"&amp;V113&amp;"|",'5_ACOMPANHAMENTO'!$AC$3:$AC$4922)))+((W113&lt;&gt;"")*ISNUMBER(SEARCH("|"&amp;W113&amp;"|",'5_ACOMPANHAMENTO'!$AC$3:$AC$4922)))+((X113&lt;&gt;"")*ISNUMBER(SEARCH("|"&amp;X113&amp;"|",'5_ACOMPANHAMENTO'!$AC$3:$AC$4922)))+((Y113&lt;&gt;"")*ISNUMBER(SEARCH("|"&amp;Y113&amp;"|",'5_ACOMPANHAMENTO'!$AC$3:$AC$4922)))+((Z113&lt;&gt;"")*ISNUMBER(SEARCH("|"&amp;Z113&amp;"|",'5_ACOMPANHAMENTO'!$AC$3:$AC$4922)))+((AA113&lt;&gt;"")*ISNUMBER(SEARCH("|"&amp;AA113&amp;"|",'5_ACOMPANHAMENTO'!$AC$3:$AC$4922)))+((AB113&lt;&gt;"")*ISNUMBER(SEARCH("|"&amp;AB113&amp;"|",'5_ACOMPANHAMENTO'!$AC$3:$AC$4922))))&gt;0),0),0)),""))</f>
        <v>46202</v>
      </c>
      <c r="B113" s="4">
        <v>10179</v>
      </c>
      <c r="C113" s="25" t="s">
        <v>60</v>
      </c>
      <c r="D113" s="4">
        <f>IF(OR($B113="",$C113=""),"",IFERROR(SUMPRODUCT(--(('5_ACOMPANHAMENTO'!$AD$3:$AD$4922=TRIM($C113&amp;""))*('5_ACOMPANHAMENTO'!$AC$3:$AC$4922&lt;&gt;"")*((((I113&lt;&gt;"")*ISNUMBER(SEARCH("|"&amp;I113&amp;"|",'5_ACOMPANHAMENTO'!$AC$3:$AC$4922)))+((J113&lt;&gt;"")*ISNUMBER(SEARCH("|"&amp;J113&amp;"|",'5_ACOMPANHAMENTO'!$AC$3:$AC$4922)))+((K113&lt;&gt;"")*ISNUMBER(SEARCH("|"&amp;K113&amp;"|",'5_ACOMPANHAMENTO'!$AC$3:$AC$4922)))+((L113&lt;&gt;"")*ISNUMBER(SEARCH("|"&amp;L113&amp;"|",'5_ACOMPANHAMENTO'!$AC$3:$AC$4922)))+((M113&lt;&gt;"")*ISNUMBER(SEARCH("|"&amp;M113&amp;"|",'5_ACOMPANHAMENTO'!$AC$3:$AC$4922)))+((N113&lt;&gt;"")*ISNUMBER(SEARCH("|"&amp;N113&amp;"|",'5_ACOMPANHAMENTO'!$AC$3:$AC$4922)))+((O113&lt;&gt;"")*ISNUMBER(SEARCH("|"&amp;O113&amp;"|",'5_ACOMPANHAMENTO'!$AC$3:$AC$4922)))+((P113&lt;&gt;"")*ISNUMBER(SEARCH("|"&amp;P113&amp;"|",'5_ACOMPANHAMENTO'!$AC$3:$AC$4922)))+((Q113&lt;&gt;"")*ISNUMBER(SEARCH("|"&amp;Q113&amp;"|",'5_ACOMPANHAMENTO'!$AC$3:$AC$4922)))+((R113&lt;&gt;"")*ISNUMBER(SEARCH("|"&amp;R113&amp;"|",'5_ACOMPANHAMENTO'!$AC$3:$AC$4922)))+((S113&lt;&gt;"")*ISNUMBER(SEARCH("|"&amp;S113&amp;"|",'5_ACOMPANHAMENTO'!$AC$3:$AC$4922)))+((T113&lt;&gt;"")*ISNUMBER(SEARCH("|"&amp;T113&amp;"|",'5_ACOMPANHAMENTO'!$AC$3:$AC$4922)))+((U113&lt;&gt;"")*ISNUMBER(SEARCH("|"&amp;U113&amp;"|",'5_ACOMPANHAMENTO'!$AC$3:$AC$4922)))+((V113&lt;&gt;"")*ISNUMBER(SEARCH("|"&amp;V113&amp;"|",'5_ACOMPANHAMENTO'!$AC$3:$AC$4922)))+((W113&lt;&gt;"")*ISNUMBER(SEARCH("|"&amp;W113&amp;"|",'5_ACOMPANHAMENTO'!$AC$3:$AC$4922)))+((X113&lt;&gt;"")*ISNUMBER(SEARCH("|"&amp;X113&amp;"|",'5_ACOMPANHAMENTO'!$AC$3:$AC$4922)))+((Y113&lt;&gt;"")*ISNUMBER(SEARCH("|"&amp;Y113&amp;"|",'5_ACOMPANHAMENTO'!$AC$3:$AC$4922)))+((Z113&lt;&gt;"")*ISNUMBER(SEARCH("|"&amp;Z113&amp;"|",'5_ACOMPANHAMENTO'!$AC$3:$AC$4922)))+((AA113&lt;&gt;"")*ISNUMBER(SEARCH("|"&amp;AA113&amp;"|",'5_ACOMPANHAMENTO'!$AC$3:$AC$4922)))+((AB113&lt;&gt;"")*ISNUMBER(SEARCH("|"&amp;AB113&amp;"|",'5_ACOMPANHAMENTO'!$AC$3:$AC$4922))))&gt;0)),'5_ACOMPANHAMENTO'!$J$3:$J$4922),0))</f>
        <v>2798</v>
      </c>
      <c r="E113" s="4" t="str">
        <f t="shared" ca="1" si="23"/>
        <v>FINALIZADO</v>
      </c>
      <c r="F113" s="7">
        <f>IF(OR($B113="",$C113=""),"",IFERROR(SUMPRODUCT(--(('5_ACOMPANHAMENTO'!$AD$3:$AD$4922=TRIM($C113&amp;""))*('5_ACOMPANHAMENTO'!$AC$3:$AC$4922&lt;&gt;"")*((((I113&lt;&gt;"")*ISNUMBER(SEARCH("|"&amp;I113&amp;"|",'5_ACOMPANHAMENTO'!$AC$3:$AC$4922)))+((J113&lt;&gt;"")*ISNUMBER(SEARCH("|"&amp;J113&amp;"|",'5_ACOMPANHAMENTO'!$AC$3:$AC$4922)))+((K113&lt;&gt;"")*ISNUMBER(SEARCH("|"&amp;K113&amp;"|",'5_ACOMPANHAMENTO'!$AC$3:$AC$4922)))+((L113&lt;&gt;"")*ISNUMBER(SEARCH("|"&amp;L113&amp;"|",'5_ACOMPANHAMENTO'!$AC$3:$AC$4922)))+((M113&lt;&gt;"")*ISNUMBER(SEARCH("|"&amp;M113&amp;"|",'5_ACOMPANHAMENTO'!$AC$3:$AC$4922)))+((N113&lt;&gt;"")*ISNUMBER(SEARCH("|"&amp;N113&amp;"|",'5_ACOMPANHAMENTO'!$AC$3:$AC$4922)))+((O113&lt;&gt;"")*ISNUMBER(SEARCH("|"&amp;O113&amp;"|",'5_ACOMPANHAMENTO'!$AC$3:$AC$4922)))+((P113&lt;&gt;"")*ISNUMBER(SEARCH("|"&amp;P113&amp;"|",'5_ACOMPANHAMENTO'!$AC$3:$AC$4922)))+((Q113&lt;&gt;"")*ISNUMBER(SEARCH("|"&amp;Q113&amp;"|",'5_ACOMPANHAMENTO'!$AC$3:$AC$4922)))+((R113&lt;&gt;"")*ISNUMBER(SEARCH("|"&amp;R113&amp;"|",'5_ACOMPANHAMENTO'!$AC$3:$AC$4922)))+((S113&lt;&gt;"")*ISNUMBER(SEARCH("|"&amp;S113&amp;"|",'5_ACOMPANHAMENTO'!$AC$3:$AC$4922)))+((T113&lt;&gt;"")*ISNUMBER(SEARCH("|"&amp;T113&amp;"|",'5_ACOMPANHAMENTO'!$AC$3:$AC$4922)))+((U113&lt;&gt;"")*ISNUMBER(SEARCH("|"&amp;U113&amp;"|",'5_ACOMPANHAMENTO'!$AC$3:$AC$4922)))+((V113&lt;&gt;"")*ISNUMBER(SEARCH("|"&amp;V113&amp;"|",'5_ACOMPANHAMENTO'!$AC$3:$AC$4922)))+((W113&lt;&gt;"")*ISNUMBER(SEARCH("|"&amp;W113&amp;"|",'5_ACOMPANHAMENTO'!$AC$3:$AC$4922)))+((X113&lt;&gt;"")*ISNUMBER(SEARCH("|"&amp;X113&amp;"|",'5_ACOMPANHAMENTO'!$AC$3:$AC$4922)))+((Y113&lt;&gt;"")*ISNUMBER(SEARCH("|"&amp;Y113&amp;"|",'5_ACOMPANHAMENTO'!$AC$3:$AC$4922)))+((Z113&lt;&gt;"")*ISNUMBER(SEARCH("|"&amp;Z113&amp;"|",'5_ACOMPANHAMENTO'!$AC$3:$AC$4922)))+((AA113&lt;&gt;"")*ISNUMBER(SEARCH("|"&amp;AA113&amp;"|",'5_ACOMPANHAMENTO'!$AC$3:$AC$4922)))+((AB113&lt;&gt;"")*ISNUMBER(SEARCH("|"&amp;AB113&amp;"|",'5_ACOMPANHAMENTO'!$AC$3:$AC$4922))))&gt;0)),'5_ACOMPANHAMENTO'!$O$3:$O$4922),0))</f>
        <v>2798</v>
      </c>
      <c r="G113" s="7">
        <f t="shared" si="24"/>
        <v>0</v>
      </c>
      <c r="H113" t="str">
        <f t="shared" si="25"/>
        <v>10179|COLA DE ESPUMA</v>
      </c>
      <c r="I113" s="1" t="str">
        <f t="shared" si="26"/>
        <v>10179</v>
      </c>
      <c r="J113" s="1" t="str">
        <f t="shared" si="27"/>
        <v/>
      </c>
      <c r="K113" s="1" t="str">
        <f t="shared" si="28"/>
        <v/>
      </c>
      <c r="L113" s="1" t="str">
        <f t="shared" si="29"/>
        <v/>
      </c>
      <c r="M113" s="1" t="str">
        <f t="shared" si="30"/>
        <v/>
      </c>
      <c r="N113" s="1" t="str">
        <f t="shared" si="31"/>
        <v/>
      </c>
      <c r="O113" s="1" t="str">
        <f t="shared" si="32"/>
        <v/>
      </c>
      <c r="P113" s="1" t="str">
        <f t="shared" si="33"/>
        <v/>
      </c>
      <c r="Q113" s="1" t="str">
        <f t="shared" si="34"/>
        <v/>
      </c>
      <c r="R113" s="1" t="str">
        <f t="shared" si="35"/>
        <v/>
      </c>
      <c r="S113" s="1" t="str">
        <f t="shared" si="36"/>
        <v/>
      </c>
      <c r="T113" s="1" t="str">
        <f t="shared" si="37"/>
        <v/>
      </c>
      <c r="U113" s="1" t="str">
        <f t="shared" si="38"/>
        <v/>
      </c>
      <c r="V113" s="1" t="str">
        <f t="shared" si="39"/>
        <v/>
      </c>
      <c r="W113" s="1" t="str">
        <f t="shared" si="40"/>
        <v/>
      </c>
      <c r="X113" s="1" t="str">
        <f t="shared" si="41"/>
        <v/>
      </c>
      <c r="Y113" s="1" t="str">
        <f t="shared" si="42"/>
        <v/>
      </c>
      <c r="Z113" s="1" t="str">
        <f t="shared" si="43"/>
        <v/>
      </c>
      <c r="AA113" s="1" t="str">
        <f t="shared" si="44"/>
        <v/>
      </c>
      <c r="AB113" s="1" t="str">
        <f t="shared" si="45"/>
        <v/>
      </c>
    </row>
    <row r="114" spans="1:28" ht="14.25" hidden="1" customHeight="1" x14ac:dyDescent="0.35">
      <c r="A114" s="4">
        <f>IF(OR($B114="",$C114=""),"",IFERROR(INDEX('5_ACOMPANHAMENTO'!$A$3:$A$4922,MATCH(1,INDEX(('5_ACOMPANHAMENTO'!$AD$3:$AD$4922=TRIM($C114&amp;""))*('5_ACOMPANHAMENTO'!$AC$3:$AC$4922&lt;&gt;"")*((((I114&lt;&gt;"")*ISNUMBER(SEARCH("|"&amp;I114&amp;"|",'5_ACOMPANHAMENTO'!$AC$3:$AC$4922)))+((J114&lt;&gt;"")*ISNUMBER(SEARCH("|"&amp;J114&amp;"|",'5_ACOMPANHAMENTO'!$AC$3:$AC$4922)))+((K114&lt;&gt;"")*ISNUMBER(SEARCH("|"&amp;K114&amp;"|",'5_ACOMPANHAMENTO'!$AC$3:$AC$4922)))+((L114&lt;&gt;"")*ISNUMBER(SEARCH("|"&amp;L114&amp;"|",'5_ACOMPANHAMENTO'!$AC$3:$AC$4922)))+((M114&lt;&gt;"")*ISNUMBER(SEARCH("|"&amp;M114&amp;"|",'5_ACOMPANHAMENTO'!$AC$3:$AC$4922)))+((N114&lt;&gt;"")*ISNUMBER(SEARCH("|"&amp;N114&amp;"|",'5_ACOMPANHAMENTO'!$AC$3:$AC$4922)))+((O114&lt;&gt;"")*ISNUMBER(SEARCH("|"&amp;O114&amp;"|",'5_ACOMPANHAMENTO'!$AC$3:$AC$4922)))+((P114&lt;&gt;"")*ISNUMBER(SEARCH("|"&amp;P114&amp;"|",'5_ACOMPANHAMENTO'!$AC$3:$AC$4922)))+((Q114&lt;&gt;"")*ISNUMBER(SEARCH("|"&amp;Q114&amp;"|",'5_ACOMPANHAMENTO'!$AC$3:$AC$4922)))+((R114&lt;&gt;"")*ISNUMBER(SEARCH("|"&amp;R114&amp;"|",'5_ACOMPANHAMENTO'!$AC$3:$AC$4922)))+((S114&lt;&gt;"")*ISNUMBER(SEARCH("|"&amp;S114&amp;"|",'5_ACOMPANHAMENTO'!$AC$3:$AC$4922)))+((T114&lt;&gt;"")*ISNUMBER(SEARCH("|"&amp;T114&amp;"|",'5_ACOMPANHAMENTO'!$AC$3:$AC$4922)))+((U114&lt;&gt;"")*ISNUMBER(SEARCH("|"&amp;U114&amp;"|",'5_ACOMPANHAMENTO'!$AC$3:$AC$4922)))+((V114&lt;&gt;"")*ISNUMBER(SEARCH("|"&amp;V114&amp;"|",'5_ACOMPANHAMENTO'!$AC$3:$AC$4922)))+((W114&lt;&gt;"")*ISNUMBER(SEARCH("|"&amp;W114&amp;"|",'5_ACOMPANHAMENTO'!$AC$3:$AC$4922)))+((X114&lt;&gt;"")*ISNUMBER(SEARCH("|"&amp;X114&amp;"|",'5_ACOMPANHAMENTO'!$AC$3:$AC$4922)))+((Y114&lt;&gt;"")*ISNUMBER(SEARCH("|"&amp;Y114&amp;"|",'5_ACOMPANHAMENTO'!$AC$3:$AC$4922)))+((Z114&lt;&gt;"")*ISNUMBER(SEARCH("|"&amp;Z114&amp;"|",'5_ACOMPANHAMENTO'!$AC$3:$AC$4922)))+((AA114&lt;&gt;"")*ISNUMBER(SEARCH("|"&amp;AA114&amp;"|",'5_ACOMPANHAMENTO'!$AC$3:$AC$4922)))+((AB114&lt;&gt;"")*ISNUMBER(SEARCH("|"&amp;AB114&amp;"|",'5_ACOMPANHAMENTO'!$AC$3:$AC$4922))))&gt;0),0),0)),""))</f>
        <v>46199</v>
      </c>
      <c r="B114" s="4">
        <v>10179</v>
      </c>
      <c r="C114" s="2" t="s">
        <v>68</v>
      </c>
      <c r="D114" s="4">
        <f>IF(OR($B114="",$C114=""),"",IFERROR(SUMPRODUCT(--(('5_ACOMPANHAMENTO'!$AD$3:$AD$4922=TRIM($C114&amp;""))*('5_ACOMPANHAMENTO'!$AC$3:$AC$4922&lt;&gt;"")*((((I114&lt;&gt;"")*ISNUMBER(SEARCH("|"&amp;I114&amp;"|",'5_ACOMPANHAMENTO'!$AC$3:$AC$4922)))+((J114&lt;&gt;"")*ISNUMBER(SEARCH("|"&amp;J114&amp;"|",'5_ACOMPANHAMENTO'!$AC$3:$AC$4922)))+((K114&lt;&gt;"")*ISNUMBER(SEARCH("|"&amp;K114&amp;"|",'5_ACOMPANHAMENTO'!$AC$3:$AC$4922)))+((L114&lt;&gt;"")*ISNUMBER(SEARCH("|"&amp;L114&amp;"|",'5_ACOMPANHAMENTO'!$AC$3:$AC$4922)))+((M114&lt;&gt;"")*ISNUMBER(SEARCH("|"&amp;M114&amp;"|",'5_ACOMPANHAMENTO'!$AC$3:$AC$4922)))+((N114&lt;&gt;"")*ISNUMBER(SEARCH("|"&amp;N114&amp;"|",'5_ACOMPANHAMENTO'!$AC$3:$AC$4922)))+((O114&lt;&gt;"")*ISNUMBER(SEARCH("|"&amp;O114&amp;"|",'5_ACOMPANHAMENTO'!$AC$3:$AC$4922)))+((P114&lt;&gt;"")*ISNUMBER(SEARCH("|"&amp;P114&amp;"|",'5_ACOMPANHAMENTO'!$AC$3:$AC$4922)))+((Q114&lt;&gt;"")*ISNUMBER(SEARCH("|"&amp;Q114&amp;"|",'5_ACOMPANHAMENTO'!$AC$3:$AC$4922)))+((R114&lt;&gt;"")*ISNUMBER(SEARCH("|"&amp;R114&amp;"|",'5_ACOMPANHAMENTO'!$AC$3:$AC$4922)))+((S114&lt;&gt;"")*ISNUMBER(SEARCH("|"&amp;S114&amp;"|",'5_ACOMPANHAMENTO'!$AC$3:$AC$4922)))+((T114&lt;&gt;"")*ISNUMBER(SEARCH("|"&amp;T114&amp;"|",'5_ACOMPANHAMENTO'!$AC$3:$AC$4922)))+((U114&lt;&gt;"")*ISNUMBER(SEARCH("|"&amp;U114&amp;"|",'5_ACOMPANHAMENTO'!$AC$3:$AC$4922)))+((V114&lt;&gt;"")*ISNUMBER(SEARCH("|"&amp;V114&amp;"|",'5_ACOMPANHAMENTO'!$AC$3:$AC$4922)))+((W114&lt;&gt;"")*ISNUMBER(SEARCH("|"&amp;W114&amp;"|",'5_ACOMPANHAMENTO'!$AC$3:$AC$4922)))+((X114&lt;&gt;"")*ISNUMBER(SEARCH("|"&amp;X114&amp;"|",'5_ACOMPANHAMENTO'!$AC$3:$AC$4922)))+((Y114&lt;&gt;"")*ISNUMBER(SEARCH("|"&amp;Y114&amp;"|",'5_ACOMPANHAMENTO'!$AC$3:$AC$4922)))+((Z114&lt;&gt;"")*ISNUMBER(SEARCH("|"&amp;Z114&amp;"|",'5_ACOMPANHAMENTO'!$AC$3:$AC$4922)))+((AA114&lt;&gt;"")*ISNUMBER(SEARCH("|"&amp;AA114&amp;"|",'5_ACOMPANHAMENTO'!$AC$3:$AC$4922)))+((AB114&lt;&gt;"")*ISNUMBER(SEARCH("|"&amp;AB114&amp;"|",'5_ACOMPANHAMENTO'!$AC$3:$AC$4922))))&gt;0)),'5_ACOMPANHAMENTO'!$J$3:$J$4922),0))</f>
        <v>2513</v>
      </c>
      <c r="E114" s="4" t="str">
        <f t="shared" ca="1" si="23"/>
        <v>FINALIZADO</v>
      </c>
      <c r="F114" s="7">
        <f>IF(OR($B114="",$C114=""),"",IFERROR(SUMPRODUCT(--(('5_ACOMPANHAMENTO'!$AD$3:$AD$4922=TRIM($C114&amp;""))*('5_ACOMPANHAMENTO'!$AC$3:$AC$4922&lt;&gt;"")*((((I114&lt;&gt;"")*ISNUMBER(SEARCH("|"&amp;I114&amp;"|",'5_ACOMPANHAMENTO'!$AC$3:$AC$4922)))+((J114&lt;&gt;"")*ISNUMBER(SEARCH("|"&amp;J114&amp;"|",'5_ACOMPANHAMENTO'!$AC$3:$AC$4922)))+((K114&lt;&gt;"")*ISNUMBER(SEARCH("|"&amp;K114&amp;"|",'5_ACOMPANHAMENTO'!$AC$3:$AC$4922)))+((L114&lt;&gt;"")*ISNUMBER(SEARCH("|"&amp;L114&amp;"|",'5_ACOMPANHAMENTO'!$AC$3:$AC$4922)))+((M114&lt;&gt;"")*ISNUMBER(SEARCH("|"&amp;M114&amp;"|",'5_ACOMPANHAMENTO'!$AC$3:$AC$4922)))+((N114&lt;&gt;"")*ISNUMBER(SEARCH("|"&amp;N114&amp;"|",'5_ACOMPANHAMENTO'!$AC$3:$AC$4922)))+((O114&lt;&gt;"")*ISNUMBER(SEARCH("|"&amp;O114&amp;"|",'5_ACOMPANHAMENTO'!$AC$3:$AC$4922)))+((P114&lt;&gt;"")*ISNUMBER(SEARCH("|"&amp;P114&amp;"|",'5_ACOMPANHAMENTO'!$AC$3:$AC$4922)))+((Q114&lt;&gt;"")*ISNUMBER(SEARCH("|"&amp;Q114&amp;"|",'5_ACOMPANHAMENTO'!$AC$3:$AC$4922)))+((R114&lt;&gt;"")*ISNUMBER(SEARCH("|"&amp;R114&amp;"|",'5_ACOMPANHAMENTO'!$AC$3:$AC$4922)))+((S114&lt;&gt;"")*ISNUMBER(SEARCH("|"&amp;S114&amp;"|",'5_ACOMPANHAMENTO'!$AC$3:$AC$4922)))+((T114&lt;&gt;"")*ISNUMBER(SEARCH("|"&amp;T114&amp;"|",'5_ACOMPANHAMENTO'!$AC$3:$AC$4922)))+((U114&lt;&gt;"")*ISNUMBER(SEARCH("|"&amp;U114&amp;"|",'5_ACOMPANHAMENTO'!$AC$3:$AC$4922)))+((V114&lt;&gt;"")*ISNUMBER(SEARCH("|"&amp;V114&amp;"|",'5_ACOMPANHAMENTO'!$AC$3:$AC$4922)))+((W114&lt;&gt;"")*ISNUMBER(SEARCH("|"&amp;W114&amp;"|",'5_ACOMPANHAMENTO'!$AC$3:$AC$4922)))+((X114&lt;&gt;"")*ISNUMBER(SEARCH("|"&amp;X114&amp;"|",'5_ACOMPANHAMENTO'!$AC$3:$AC$4922)))+((Y114&lt;&gt;"")*ISNUMBER(SEARCH("|"&amp;Y114&amp;"|",'5_ACOMPANHAMENTO'!$AC$3:$AC$4922)))+((Z114&lt;&gt;"")*ISNUMBER(SEARCH("|"&amp;Z114&amp;"|",'5_ACOMPANHAMENTO'!$AC$3:$AC$4922)))+((AA114&lt;&gt;"")*ISNUMBER(SEARCH("|"&amp;AA114&amp;"|",'5_ACOMPANHAMENTO'!$AC$3:$AC$4922)))+((AB114&lt;&gt;"")*ISNUMBER(SEARCH("|"&amp;AB114&amp;"|",'5_ACOMPANHAMENTO'!$AC$3:$AC$4922))))&gt;0)),'5_ACOMPANHAMENTO'!$O$3:$O$4922),0))</f>
        <v>2513</v>
      </c>
      <c r="G114" s="7">
        <f t="shared" si="24"/>
        <v>0</v>
      </c>
      <c r="H114" t="str">
        <f t="shared" si="25"/>
        <v>10179|CARTONAGEM</v>
      </c>
      <c r="I114" s="1" t="str">
        <f t="shared" si="26"/>
        <v>10179</v>
      </c>
      <c r="J114" s="1" t="str">
        <f t="shared" si="27"/>
        <v/>
      </c>
      <c r="K114" s="1" t="str">
        <f t="shared" si="28"/>
        <v/>
      </c>
      <c r="L114" s="1" t="str">
        <f t="shared" si="29"/>
        <v/>
      </c>
      <c r="M114" s="1" t="str">
        <f t="shared" si="30"/>
        <v/>
      </c>
      <c r="N114" s="1" t="str">
        <f t="shared" si="31"/>
        <v/>
      </c>
      <c r="O114" s="1" t="str">
        <f t="shared" si="32"/>
        <v/>
      </c>
      <c r="P114" s="1" t="str">
        <f t="shared" si="33"/>
        <v/>
      </c>
      <c r="Q114" s="1" t="str">
        <f t="shared" si="34"/>
        <v/>
      </c>
      <c r="R114" s="1" t="str">
        <f t="shared" si="35"/>
        <v/>
      </c>
      <c r="S114" s="1" t="str">
        <f t="shared" si="36"/>
        <v/>
      </c>
      <c r="T114" s="1" t="str">
        <f t="shared" si="37"/>
        <v/>
      </c>
      <c r="U114" s="1" t="str">
        <f t="shared" si="38"/>
        <v/>
      </c>
      <c r="V114" s="1" t="str">
        <f t="shared" si="39"/>
        <v/>
      </c>
      <c r="W114" s="1" t="str">
        <f t="shared" si="40"/>
        <v/>
      </c>
      <c r="X114" s="1" t="str">
        <f t="shared" si="41"/>
        <v/>
      </c>
      <c r="Y114" s="1" t="str">
        <f t="shared" si="42"/>
        <v/>
      </c>
      <c r="Z114" s="1" t="str">
        <f t="shared" si="43"/>
        <v/>
      </c>
      <c r="AA114" s="1" t="str">
        <f t="shared" si="44"/>
        <v/>
      </c>
      <c r="AB114" s="1" t="str">
        <f t="shared" si="45"/>
        <v/>
      </c>
    </row>
    <row r="115" spans="1:28" ht="14.25" customHeight="1" x14ac:dyDescent="0.35">
      <c r="A115" s="4">
        <f>IF(OR($B115="",$C115=""),"",IFERROR(INDEX('5_ACOMPANHAMENTO'!$A$3:$A$4922,MATCH(1,INDEX(('5_ACOMPANHAMENTO'!$AD$3:$AD$4922=TRIM($C115&amp;""))*('5_ACOMPANHAMENTO'!$AC$3:$AC$4922&lt;&gt;"")*((((I115&lt;&gt;"")*ISNUMBER(SEARCH("|"&amp;I115&amp;"|",'5_ACOMPANHAMENTO'!$AC$3:$AC$4922)))+((J115&lt;&gt;"")*ISNUMBER(SEARCH("|"&amp;J115&amp;"|",'5_ACOMPANHAMENTO'!$AC$3:$AC$4922)))+((K115&lt;&gt;"")*ISNUMBER(SEARCH("|"&amp;K115&amp;"|",'5_ACOMPANHAMENTO'!$AC$3:$AC$4922)))+((L115&lt;&gt;"")*ISNUMBER(SEARCH("|"&amp;L115&amp;"|",'5_ACOMPANHAMENTO'!$AC$3:$AC$4922)))+((M115&lt;&gt;"")*ISNUMBER(SEARCH("|"&amp;M115&amp;"|",'5_ACOMPANHAMENTO'!$AC$3:$AC$4922)))+((N115&lt;&gt;"")*ISNUMBER(SEARCH("|"&amp;N115&amp;"|",'5_ACOMPANHAMENTO'!$AC$3:$AC$4922)))+((O115&lt;&gt;"")*ISNUMBER(SEARCH("|"&amp;O115&amp;"|",'5_ACOMPANHAMENTO'!$AC$3:$AC$4922)))+((P115&lt;&gt;"")*ISNUMBER(SEARCH("|"&amp;P115&amp;"|",'5_ACOMPANHAMENTO'!$AC$3:$AC$4922)))+((Q115&lt;&gt;"")*ISNUMBER(SEARCH("|"&amp;Q115&amp;"|",'5_ACOMPANHAMENTO'!$AC$3:$AC$4922)))+((R115&lt;&gt;"")*ISNUMBER(SEARCH("|"&amp;R115&amp;"|",'5_ACOMPANHAMENTO'!$AC$3:$AC$4922)))+((S115&lt;&gt;"")*ISNUMBER(SEARCH("|"&amp;S115&amp;"|",'5_ACOMPANHAMENTO'!$AC$3:$AC$4922)))+((T115&lt;&gt;"")*ISNUMBER(SEARCH("|"&amp;T115&amp;"|",'5_ACOMPANHAMENTO'!$AC$3:$AC$4922)))+((U115&lt;&gt;"")*ISNUMBER(SEARCH("|"&amp;U115&amp;"|",'5_ACOMPANHAMENTO'!$AC$3:$AC$4922)))+((V115&lt;&gt;"")*ISNUMBER(SEARCH("|"&amp;V115&amp;"|",'5_ACOMPANHAMENTO'!$AC$3:$AC$4922)))+((W115&lt;&gt;"")*ISNUMBER(SEARCH("|"&amp;W115&amp;"|",'5_ACOMPANHAMENTO'!$AC$3:$AC$4922)))+((X115&lt;&gt;"")*ISNUMBER(SEARCH("|"&amp;X115&amp;"|",'5_ACOMPANHAMENTO'!$AC$3:$AC$4922)))+((Y115&lt;&gt;"")*ISNUMBER(SEARCH("|"&amp;Y115&amp;"|",'5_ACOMPANHAMENTO'!$AC$3:$AC$4922)))+((Z115&lt;&gt;"")*ISNUMBER(SEARCH("|"&amp;Z115&amp;"|",'5_ACOMPANHAMENTO'!$AC$3:$AC$4922)))+((AA115&lt;&gt;"")*ISNUMBER(SEARCH("|"&amp;AA115&amp;"|",'5_ACOMPANHAMENTO'!$AC$3:$AC$4922)))+((AB115&lt;&gt;"")*ISNUMBER(SEARCH("|"&amp;AB115&amp;"|",'5_ACOMPANHAMENTO'!$AC$3:$AC$4922))))&gt;0),0),0)),""))</f>
        <v>46204</v>
      </c>
      <c r="B115" s="4">
        <v>10179</v>
      </c>
      <c r="C115" s="2" t="s">
        <v>64</v>
      </c>
      <c r="D115" s="4">
        <f>IF(OR($B115="",$C115=""),"",IFERROR(SUMPRODUCT(--(('5_ACOMPANHAMENTO'!$AD$3:$AD$4922=TRIM($C115&amp;""))*('5_ACOMPANHAMENTO'!$AC$3:$AC$4922&lt;&gt;"")*((((I115&lt;&gt;"")*ISNUMBER(SEARCH("|"&amp;I115&amp;"|",'5_ACOMPANHAMENTO'!$AC$3:$AC$4922)))+((J115&lt;&gt;"")*ISNUMBER(SEARCH("|"&amp;J115&amp;"|",'5_ACOMPANHAMENTO'!$AC$3:$AC$4922)))+((K115&lt;&gt;"")*ISNUMBER(SEARCH("|"&amp;K115&amp;"|",'5_ACOMPANHAMENTO'!$AC$3:$AC$4922)))+((L115&lt;&gt;"")*ISNUMBER(SEARCH("|"&amp;L115&amp;"|",'5_ACOMPANHAMENTO'!$AC$3:$AC$4922)))+((M115&lt;&gt;"")*ISNUMBER(SEARCH("|"&amp;M115&amp;"|",'5_ACOMPANHAMENTO'!$AC$3:$AC$4922)))+((N115&lt;&gt;"")*ISNUMBER(SEARCH("|"&amp;N115&amp;"|",'5_ACOMPANHAMENTO'!$AC$3:$AC$4922)))+((O115&lt;&gt;"")*ISNUMBER(SEARCH("|"&amp;O115&amp;"|",'5_ACOMPANHAMENTO'!$AC$3:$AC$4922)))+((P115&lt;&gt;"")*ISNUMBER(SEARCH("|"&amp;P115&amp;"|",'5_ACOMPANHAMENTO'!$AC$3:$AC$4922)))+((Q115&lt;&gt;"")*ISNUMBER(SEARCH("|"&amp;Q115&amp;"|",'5_ACOMPANHAMENTO'!$AC$3:$AC$4922)))+((R115&lt;&gt;"")*ISNUMBER(SEARCH("|"&amp;R115&amp;"|",'5_ACOMPANHAMENTO'!$AC$3:$AC$4922)))+((S115&lt;&gt;"")*ISNUMBER(SEARCH("|"&amp;S115&amp;"|",'5_ACOMPANHAMENTO'!$AC$3:$AC$4922)))+((T115&lt;&gt;"")*ISNUMBER(SEARCH("|"&amp;T115&amp;"|",'5_ACOMPANHAMENTO'!$AC$3:$AC$4922)))+((U115&lt;&gt;"")*ISNUMBER(SEARCH("|"&amp;U115&amp;"|",'5_ACOMPANHAMENTO'!$AC$3:$AC$4922)))+((V115&lt;&gt;"")*ISNUMBER(SEARCH("|"&amp;V115&amp;"|",'5_ACOMPANHAMENTO'!$AC$3:$AC$4922)))+((W115&lt;&gt;"")*ISNUMBER(SEARCH("|"&amp;W115&amp;"|",'5_ACOMPANHAMENTO'!$AC$3:$AC$4922)))+((X115&lt;&gt;"")*ISNUMBER(SEARCH("|"&amp;X115&amp;"|",'5_ACOMPANHAMENTO'!$AC$3:$AC$4922)))+((Y115&lt;&gt;"")*ISNUMBER(SEARCH("|"&amp;Y115&amp;"|",'5_ACOMPANHAMENTO'!$AC$3:$AC$4922)))+((Z115&lt;&gt;"")*ISNUMBER(SEARCH("|"&amp;Z115&amp;"|",'5_ACOMPANHAMENTO'!$AC$3:$AC$4922)))+((AA115&lt;&gt;"")*ISNUMBER(SEARCH("|"&amp;AA115&amp;"|",'5_ACOMPANHAMENTO'!$AC$3:$AC$4922)))+((AB115&lt;&gt;"")*ISNUMBER(SEARCH("|"&amp;AB115&amp;"|",'5_ACOMPANHAMENTO'!$AC$3:$AC$4922))))&gt;0)),'5_ACOMPANHAMENTO'!$J$3:$J$4922),0))</f>
        <v>1030</v>
      </c>
      <c r="E115" s="4" t="str">
        <f t="shared" ca="1" si="23"/>
        <v>FINALIZADO</v>
      </c>
      <c r="F115" s="7">
        <f>IF(OR($B115="",$C115=""),"",IFERROR(SUMPRODUCT(--(('5_ACOMPANHAMENTO'!$AD$3:$AD$4922=TRIM($C115&amp;""))*('5_ACOMPANHAMENTO'!$AC$3:$AC$4922&lt;&gt;"")*((((I115&lt;&gt;"")*ISNUMBER(SEARCH("|"&amp;I115&amp;"|",'5_ACOMPANHAMENTO'!$AC$3:$AC$4922)))+((J115&lt;&gt;"")*ISNUMBER(SEARCH("|"&amp;J115&amp;"|",'5_ACOMPANHAMENTO'!$AC$3:$AC$4922)))+((K115&lt;&gt;"")*ISNUMBER(SEARCH("|"&amp;K115&amp;"|",'5_ACOMPANHAMENTO'!$AC$3:$AC$4922)))+((L115&lt;&gt;"")*ISNUMBER(SEARCH("|"&amp;L115&amp;"|",'5_ACOMPANHAMENTO'!$AC$3:$AC$4922)))+((M115&lt;&gt;"")*ISNUMBER(SEARCH("|"&amp;M115&amp;"|",'5_ACOMPANHAMENTO'!$AC$3:$AC$4922)))+((N115&lt;&gt;"")*ISNUMBER(SEARCH("|"&amp;N115&amp;"|",'5_ACOMPANHAMENTO'!$AC$3:$AC$4922)))+((O115&lt;&gt;"")*ISNUMBER(SEARCH("|"&amp;O115&amp;"|",'5_ACOMPANHAMENTO'!$AC$3:$AC$4922)))+((P115&lt;&gt;"")*ISNUMBER(SEARCH("|"&amp;P115&amp;"|",'5_ACOMPANHAMENTO'!$AC$3:$AC$4922)))+((Q115&lt;&gt;"")*ISNUMBER(SEARCH("|"&amp;Q115&amp;"|",'5_ACOMPANHAMENTO'!$AC$3:$AC$4922)))+((R115&lt;&gt;"")*ISNUMBER(SEARCH("|"&amp;R115&amp;"|",'5_ACOMPANHAMENTO'!$AC$3:$AC$4922)))+((S115&lt;&gt;"")*ISNUMBER(SEARCH("|"&amp;S115&amp;"|",'5_ACOMPANHAMENTO'!$AC$3:$AC$4922)))+((T115&lt;&gt;"")*ISNUMBER(SEARCH("|"&amp;T115&amp;"|",'5_ACOMPANHAMENTO'!$AC$3:$AC$4922)))+((U115&lt;&gt;"")*ISNUMBER(SEARCH("|"&amp;U115&amp;"|",'5_ACOMPANHAMENTO'!$AC$3:$AC$4922)))+((V115&lt;&gt;"")*ISNUMBER(SEARCH("|"&amp;V115&amp;"|",'5_ACOMPANHAMENTO'!$AC$3:$AC$4922)))+((W115&lt;&gt;"")*ISNUMBER(SEARCH("|"&amp;W115&amp;"|",'5_ACOMPANHAMENTO'!$AC$3:$AC$4922)))+((X115&lt;&gt;"")*ISNUMBER(SEARCH("|"&amp;X115&amp;"|",'5_ACOMPANHAMENTO'!$AC$3:$AC$4922)))+((Y115&lt;&gt;"")*ISNUMBER(SEARCH("|"&amp;Y115&amp;"|",'5_ACOMPANHAMENTO'!$AC$3:$AC$4922)))+((Z115&lt;&gt;"")*ISNUMBER(SEARCH("|"&amp;Z115&amp;"|",'5_ACOMPANHAMENTO'!$AC$3:$AC$4922)))+((AA115&lt;&gt;"")*ISNUMBER(SEARCH("|"&amp;AA115&amp;"|",'5_ACOMPANHAMENTO'!$AC$3:$AC$4922)))+((AB115&lt;&gt;"")*ISNUMBER(SEARCH("|"&amp;AB115&amp;"|",'5_ACOMPANHAMENTO'!$AC$3:$AC$4922))))&gt;0)),'5_ACOMPANHAMENTO'!$O$3:$O$4922),0))</f>
        <v>1030</v>
      </c>
      <c r="G115" s="7">
        <f t="shared" si="24"/>
        <v>0</v>
      </c>
      <c r="H115" t="str">
        <f t="shared" si="25"/>
        <v>10179|EMBALAGEM</v>
      </c>
      <c r="I115" s="1" t="str">
        <f t="shared" si="26"/>
        <v>10179</v>
      </c>
      <c r="J115" s="1" t="str">
        <f t="shared" si="27"/>
        <v/>
      </c>
      <c r="K115" s="1" t="str">
        <f t="shared" si="28"/>
        <v/>
      </c>
      <c r="L115" s="1" t="str">
        <f t="shared" si="29"/>
        <v/>
      </c>
      <c r="M115" s="1" t="str">
        <f t="shared" si="30"/>
        <v/>
      </c>
      <c r="N115" s="1" t="str">
        <f t="shared" si="31"/>
        <v/>
      </c>
      <c r="O115" s="1" t="str">
        <f t="shared" si="32"/>
        <v/>
      </c>
      <c r="P115" s="1" t="str">
        <f t="shared" si="33"/>
        <v/>
      </c>
      <c r="Q115" s="1" t="str">
        <f t="shared" si="34"/>
        <v/>
      </c>
      <c r="R115" s="1" t="str">
        <f t="shared" si="35"/>
        <v/>
      </c>
      <c r="S115" s="1" t="str">
        <f t="shared" si="36"/>
        <v/>
      </c>
      <c r="T115" s="1" t="str">
        <f t="shared" si="37"/>
        <v/>
      </c>
      <c r="U115" s="1" t="str">
        <f t="shared" si="38"/>
        <v/>
      </c>
      <c r="V115" s="1" t="str">
        <f t="shared" si="39"/>
        <v/>
      </c>
      <c r="W115" s="1" t="str">
        <f t="shared" si="40"/>
        <v/>
      </c>
      <c r="X115" s="1" t="str">
        <f t="shared" si="41"/>
        <v/>
      </c>
      <c r="Y115" s="1" t="str">
        <f t="shared" si="42"/>
        <v/>
      </c>
      <c r="Z115" s="1" t="str">
        <f t="shared" si="43"/>
        <v/>
      </c>
      <c r="AA115" s="1" t="str">
        <f t="shared" si="44"/>
        <v/>
      </c>
      <c r="AB115" s="1" t="str">
        <f t="shared" si="45"/>
        <v/>
      </c>
    </row>
    <row r="116" spans="1:28" ht="14.25" hidden="1" customHeight="1" x14ac:dyDescent="0.35">
      <c r="A116" s="4" t="str">
        <f>IF(OR($B116="",$C116=""),"",IFERROR(INDEX('5_ACOMPANHAMENTO'!$A$3:$A$4922,MATCH(1,INDEX(('5_ACOMPANHAMENTO'!$AD$3:$AD$4922=TRIM($C116&amp;""))*('5_ACOMPANHAMENTO'!$AC$3:$AC$4922&lt;&gt;"")*((((I116&lt;&gt;"")*ISNUMBER(SEARCH("|"&amp;I116&amp;"|",'5_ACOMPANHAMENTO'!$AC$3:$AC$4922)))+((J116&lt;&gt;"")*ISNUMBER(SEARCH("|"&amp;J116&amp;"|",'5_ACOMPANHAMENTO'!$AC$3:$AC$4922)))+((K116&lt;&gt;"")*ISNUMBER(SEARCH("|"&amp;K116&amp;"|",'5_ACOMPANHAMENTO'!$AC$3:$AC$4922)))+((L116&lt;&gt;"")*ISNUMBER(SEARCH("|"&amp;L116&amp;"|",'5_ACOMPANHAMENTO'!$AC$3:$AC$4922)))+((M116&lt;&gt;"")*ISNUMBER(SEARCH("|"&amp;M116&amp;"|",'5_ACOMPANHAMENTO'!$AC$3:$AC$4922)))+((N116&lt;&gt;"")*ISNUMBER(SEARCH("|"&amp;N116&amp;"|",'5_ACOMPANHAMENTO'!$AC$3:$AC$4922)))+((O116&lt;&gt;"")*ISNUMBER(SEARCH("|"&amp;O116&amp;"|",'5_ACOMPANHAMENTO'!$AC$3:$AC$4922)))+((P116&lt;&gt;"")*ISNUMBER(SEARCH("|"&amp;P116&amp;"|",'5_ACOMPANHAMENTO'!$AC$3:$AC$4922)))+((Q116&lt;&gt;"")*ISNUMBER(SEARCH("|"&amp;Q116&amp;"|",'5_ACOMPANHAMENTO'!$AC$3:$AC$4922)))+((R116&lt;&gt;"")*ISNUMBER(SEARCH("|"&amp;R116&amp;"|",'5_ACOMPANHAMENTO'!$AC$3:$AC$4922)))+((S116&lt;&gt;"")*ISNUMBER(SEARCH("|"&amp;S116&amp;"|",'5_ACOMPANHAMENTO'!$AC$3:$AC$4922)))+((T116&lt;&gt;"")*ISNUMBER(SEARCH("|"&amp;T116&amp;"|",'5_ACOMPANHAMENTO'!$AC$3:$AC$4922)))+((U116&lt;&gt;"")*ISNUMBER(SEARCH("|"&amp;U116&amp;"|",'5_ACOMPANHAMENTO'!$AC$3:$AC$4922)))+((V116&lt;&gt;"")*ISNUMBER(SEARCH("|"&amp;V116&amp;"|",'5_ACOMPANHAMENTO'!$AC$3:$AC$4922)))+((W116&lt;&gt;"")*ISNUMBER(SEARCH("|"&amp;W116&amp;"|",'5_ACOMPANHAMENTO'!$AC$3:$AC$4922)))+((X116&lt;&gt;"")*ISNUMBER(SEARCH("|"&amp;X116&amp;"|",'5_ACOMPANHAMENTO'!$AC$3:$AC$4922)))+((Y116&lt;&gt;"")*ISNUMBER(SEARCH("|"&amp;Y116&amp;"|",'5_ACOMPANHAMENTO'!$AC$3:$AC$4922)))+((Z116&lt;&gt;"")*ISNUMBER(SEARCH("|"&amp;Z116&amp;"|",'5_ACOMPANHAMENTO'!$AC$3:$AC$4922)))+((AA116&lt;&gt;"")*ISNUMBER(SEARCH("|"&amp;AA116&amp;"|",'5_ACOMPANHAMENTO'!$AC$3:$AC$4922)))+((AB116&lt;&gt;"")*ISNUMBER(SEARCH("|"&amp;AB116&amp;"|",'5_ACOMPANHAMENTO'!$AC$3:$AC$4922))))&gt;0),0),0)),""))</f>
        <v/>
      </c>
      <c r="B116" s="4">
        <v>10179</v>
      </c>
      <c r="C116" s="2" t="s">
        <v>3043</v>
      </c>
      <c r="D116" s="4">
        <f>IF(OR($B116="",$C116=""),"",IFERROR(SUMPRODUCT(--(('5_ACOMPANHAMENTO'!$AD$3:$AD$4922=TRIM($C116&amp;""))*('5_ACOMPANHAMENTO'!$AC$3:$AC$4922&lt;&gt;"")*((((I116&lt;&gt;"")*ISNUMBER(SEARCH("|"&amp;I116&amp;"|",'5_ACOMPANHAMENTO'!$AC$3:$AC$4922)))+((J116&lt;&gt;"")*ISNUMBER(SEARCH("|"&amp;J116&amp;"|",'5_ACOMPANHAMENTO'!$AC$3:$AC$4922)))+((K116&lt;&gt;"")*ISNUMBER(SEARCH("|"&amp;K116&amp;"|",'5_ACOMPANHAMENTO'!$AC$3:$AC$4922)))+((L116&lt;&gt;"")*ISNUMBER(SEARCH("|"&amp;L116&amp;"|",'5_ACOMPANHAMENTO'!$AC$3:$AC$4922)))+((M116&lt;&gt;"")*ISNUMBER(SEARCH("|"&amp;M116&amp;"|",'5_ACOMPANHAMENTO'!$AC$3:$AC$4922)))+((N116&lt;&gt;"")*ISNUMBER(SEARCH("|"&amp;N116&amp;"|",'5_ACOMPANHAMENTO'!$AC$3:$AC$4922)))+((O116&lt;&gt;"")*ISNUMBER(SEARCH("|"&amp;O116&amp;"|",'5_ACOMPANHAMENTO'!$AC$3:$AC$4922)))+((P116&lt;&gt;"")*ISNUMBER(SEARCH("|"&amp;P116&amp;"|",'5_ACOMPANHAMENTO'!$AC$3:$AC$4922)))+((Q116&lt;&gt;"")*ISNUMBER(SEARCH("|"&amp;Q116&amp;"|",'5_ACOMPANHAMENTO'!$AC$3:$AC$4922)))+((R116&lt;&gt;"")*ISNUMBER(SEARCH("|"&amp;R116&amp;"|",'5_ACOMPANHAMENTO'!$AC$3:$AC$4922)))+((S116&lt;&gt;"")*ISNUMBER(SEARCH("|"&amp;S116&amp;"|",'5_ACOMPANHAMENTO'!$AC$3:$AC$4922)))+((T116&lt;&gt;"")*ISNUMBER(SEARCH("|"&amp;T116&amp;"|",'5_ACOMPANHAMENTO'!$AC$3:$AC$4922)))+((U116&lt;&gt;"")*ISNUMBER(SEARCH("|"&amp;U116&amp;"|",'5_ACOMPANHAMENTO'!$AC$3:$AC$4922)))+((V116&lt;&gt;"")*ISNUMBER(SEARCH("|"&amp;V116&amp;"|",'5_ACOMPANHAMENTO'!$AC$3:$AC$4922)))+((W116&lt;&gt;"")*ISNUMBER(SEARCH("|"&amp;W116&amp;"|",'5_ACOMPANHAMENTO'!$AC$3:$AC$4922)))+((X116&lt;&gt;"")*ISNUMBER(SEARCH("|"&amp;X116&amp;"|",'5_ACOMPANHAMENTO'!$AC$3:$AC$4922)))+((Y116&lt;&gt;"")*ISNUMBER(SEARCH("|"&amp;Y116&amp;"|",'5_ACOMPANHAMENTO'!$AC$3:$AC$4922)))+((Z116&lt;&gt;"")*ISNUMBER(SEARCH("|"&amp;Z116&amp;"|",'5_ACOMPANHAMENTO'!$AC$3:$AC$4922)))+((AA116&lt;&gt;"")*ISNUMBER(SEARCH("|"&amp;AA116&amp;"|",'5_ACOMPANHAMENTO'!$AC$3:$AC$4922)))+((AB116&lt;&gt;"")*ISNUMBER(SEARCH("|"&amp;AB116&amp;"|",'5_ACOMPANHAMENTO'!$AC$3:$AC$4922))))&gt;0)),'5_ACOMPANHAMENTO'!$J$3:$J$4922),0))</f>
        <v>0</v>
      </c>
      <c r="E116" s="4" t="str">
        <f t="shared" ca="1" si="23"/>
        <v>FINALIZADO</v>
      </c>
      <c r="F116" s="7">
        <f>IF(OR($B116="",$C116=""),"",IFERROR(SUMPRODUCT(--(('5_ACOMPANHAMENTO'!$AD$3:$AD$4922=TRIM($C116&amp;""))*('5_ACOMPANHAMENTO'!$AC$3:$AC$4922&lt;&gt;"")*((((I116&lt;&gt;"")*ISNUMBER(SEARCH("|"&amp;I116&amp;"|",'5_ACOMPANHAMENTO'!$AC$3:$AC$4922)))+((J116&lt;&gt;"")*ISNUMBER(SEARCH("|"&amp;J116&amp;"|",'5_ACOMPANHAMENTO'!$AC$3:$AC$4922)))+((K116&lt;&gt;"")*ISNUMBER(SEARCH("|"&amp;K116&amp;"|",'5_ACOMPANHAMENTO'!$AC$3:$AC$4922)))+((L116&lt;&gt;"")*ISNUMBER(SEARCH("|"&amp;L116&amp;"|",'5_ACOMPANHAMENTO'!$AC$3:$AC$4922)))+((M116&lt;&gt;"")*ISNUMBER(SEARCH("|"&amp;M116&amp;"|",'5_ACOMPANHAMENTO'!$AC$3:$AC$4922)))+((N116&lt;&gt;"")*ISNUMBER(SEARCH("|"&amp;N116&amp;"|",'5_ACOMPANHAMENTO'!$AC$3:$AC$4922)))+((O116&lt;&gt;"")*ISNUMBER(SEARCH("|"&amp;O116&amp;"|",'5_ACOMPANHAMENTO'!$AC$3:$AC$4922)))+((P116&lt;&gt;"")*ISNUMBER(SEARCH("|"&amp;P116&amp;"|",'5_ACOMPANHAMENTO'!$AC$3:$AC$4922)))+((Q116&lt;&gt;"")*ISNUMBER(SEARCH("|"&amp;Q116&amp;"|",'5_ACOMPANHAMENTO'!$AC$3:$AC$4922)))+((R116&lt;&gt;"")*ISNUMBER(SEARCH("|"&amp;R116&amp;"|",'5_ACOMPANHAMENTO'!$AC$3:$AC$4922)))+((S116&lt;&gt;"")*ISNUMBER(SEARCH("|"&amp;S116&amp;"|",'5_ACOMPANHAMENTO'!$AC$3:$AC$4922)))+((T116&lt;&gt;"")*ISNUMBER(SEARCH("|"&amp;T116&amp;"|",'5_ACOMPANHAMENTO'!$AC$3:$AC$4922)))+((U116&lt;&gt;"")*ISNUMBER(SEARCH("|"&amp;U116&amp;"|",'5_ACOMPANHAMENTO'!$AC$3:$AC$4922)))+((V116&lt;&gt;"")*ISNUMBER(SEARCH("|"&amp;V116&amp;"|",'5_ACOMPANHAMENTO'!$AC$3:$AC$4922)))+((W116&lt;&gt;"")*ISNUMBER(SEARCH("|"&amp;W116&amp;"|",'5_ACOMPANHAMENTO'!$AC$3:$AC$4922)))+((X116&lt;&gt;"")*ISNUMBER(SEARCH("|"&amp;X116&amp;"|",'5_ACOMPANHAMENTO'!$AC$3:$AC$4922)))+((Y116&lt;&gt;"")*ISNUMBER(SEARCH("|"&amp;Y116&amp;"|",'5_ACOMPANHAMENTO'!$AC$3:$AC$4922)))+((Z116&lt;&gt;"")*ISNUMBER(SEARCH("|"&amp;Z116&amp;"|",'5_ACOMPANHAMENTO'!$AC$3:$AC$4922)))+((AA116&lt;&gt;"")*ISNUMBER(SEARCH("|"&amp;AA116&amp;"|",'5_ACOMPANHAMENTO'!$AC$3:$AC$4922)))+((AB116&lt;&gt;"")*ISNUMBER(SEARCH("|"&amp;AB116&amp;"|",'5_ACOMPANHAMENTO'!$AC$3:$AC$4922))))&gt;0)),'5_ACOMPANHAMENTO'!$O$3:$O$4922),0))</f>
        <v>0</v>
      </c>
      <c r="G116" s="7">
        <f t="shared" si="24"/>
        <v>0</v>
      </c>
      <c r="H116" t="str">
        <f t="shared" si="25"/>
        <v>10179|VIDRO</v>
      </c>
      <c r="I116" s="1" t="str">
        <f t="shared" si="26"/>
        <v>10179</v>
      </c>
      <c r="J116" s="1" t="str">
        <f t="shared" si="27"/>
        <v/>
      </c>
      <c r="K116" s="1" t="str">
        <f t="shared" si="28"/>
        <v/>
      </c>
      <c r="L116" s="1" t="str">
        <f t="shared" si="29"/>
        <v/>
      </c>
      <c r="M116" s="1" t="str">
        <f t="shared" si="30"/>
        <v/>
      </c>
      <c r="N116" s="1" t="str">
        <f t="shared" si="31"/>
        <v/>
      </c>
      <c r="O116" s="1" t="str">
        <f t="shared" si="32"/>
        <v/>
      </c>
      <c r="P116" s="1" t="str">
        <f t="shared" si="33"/>
        <v/>
      </c>
      <c r="Q116" s="1" t="str">
        <f t="shared" si="34"/>
        <v/>
      </c>
      <c r="R116" s="1" t="str">
        <f t="shared" si="35"/>
        <v/>
      </c>
      <c r="S116" s="1" t="str">
        <f t="shared" si="36"/>
        <v/>
      </c>
      <c r="T116" s="1" t="str">
        <f t="shared" si="37"/>
        <v/>
      </c>
      <c r="U116" s="1" t="str">
        <f t="shared" si="38"/>
        <v/>
      </c>
      <c r="V116" s="1" t="str">
        <f t="shared" si="39"/>
        <v/>
      </c>
      <c r="W116" s="1" t="str">
        <f t="shared" si="40"/>
        <v/>
      </c>
      <c r="X116" s="1" t="str">
        <f t="shared" si="41"/>
        <v/>
      </c>
      <c r="Y116" s="1" t="str">
        <f t="shared" si="42"/>
        <v/>
      </c>
      <c r="Z116" s="1" t="str">
        <f t="shared" si="43"/>
        <v/>
      </c>
      <c r="AA116" s="1" t="str">
        <f t="shared" si="44"/>
        <v/>
      </c>
      <c r="AB116" s="1" t="str">
        <f t="shared" si="45"/>
        <v/>
      </c>
    </row>
    <row r="117" spans="1:28" ht="14.25" hidden="1" customHeight="1" x14ac:dyDescent="0.35">
      <c r="A117" s="4">
        <f>IF(OR($B117="",$C117=""),"",IFERROR(INDEX('5_ACOMPANHAMENTO'!$A$3:$A$4922,MATCH(1,INDEX(('5_ACOMPANHAMENTO'!$AD$3:$AD$4922=TRIM($C117&amp;""))*('5_ACOMPANHAMENTO'!$AC$3:$AC$4922&lt;&gt;"")*((((I117&lt;&gt;"")*ISNUMBER(SEARCH("|"&amp;I117&amp;"|",'5_ACOMPANHAMENTO'!$AC$3:$AC$4922)))+((J117&lt;&gt;"")*ISNUMBER(SEARCH("|"&amp;J117&amp;"|",'5_ACOMPANHAMENTO'!$AC$3:$AC$4922)))+((K117&lt;&gt;"")*ISNUMBER(SEARCH("|"&amp;K117&amp;"|",'5_ACOMPANHAMENTO'!$AC$3:$AC$4922)))+((L117&lt;&gt;"")*ISNUMBER(SEARCH("|"&amp;L117&amp;"|",'5_ACOMPANHAMENTO'!$AC$3:$AC$4922)))+((M117&lt;&gt;"")*ISNUMBER(SEARCH("|"&amp;M117&amp;"|",'5_ACOMPANHAMENTO'!$AC$3:$AC$4922)))+((N117&lt;&gt;"")*ISNUMBER(SEARCH("|"&amp;N117&amp;"|",'5_ACOMPANHAMENTO'!$AC$3:$AC$4922)))+((O117&lt;&gt;"")*ISNUMBER(SEARCH("|"&amp;O117&amp;"|",'5_ACOMPANHAMENTO'!$AC$3:$AC$4922)))+((P117&lt;&gt;"")*ISNUMBER(SEARCH("|"&amp;P117&amp;"|",'5_ACOMPANHAMENTO'!$AC$3:$AC$4922)))+((Q117&lt;&gt;"")*ISNUMBER(SEARCH("|"&amp;Q117&amp;"|",'5_ACOMPANHAMENTO'!$AC$3:$AC$4922)))+((R117&lt;&gt;"")*ISNUMBER(SEARCH("|"&amp;R117&amp;"|",'5_ACOMPANHAMENTO'!$AC$3:$AC$4922)))+((S117&lt;&gt;"")*ISNUMBER(SEARCH("|"&amp;S117&amp;"|",'5_ACOMPANHAMENTO'!$AC$3:$AC$4922)))+((T117&lt;&gt;"")*ISNUMBER(SEARCH("|"&amp;T117&amp;"|",'5_ACOMPANHAMENTO'!$AC$3:$AC$4922)))+((U117&lt;&gt;"")*ISNUMBER(SEARCH("|"&amp;U117&amp;"|",'5_ACOMPANHAMENTO'!$AC$3:$AC$4922)))+((V117&lt;&gt;"")*ISNUMBER(SEARCH("|"&amp;V117&amp;"|",'5_ACOMPANHAMENTO'!$AC$3:$AC$4922)))+((W117&lt;&gt;"")*ISNUMBER(SEARCH("|"&amp;W117&amp;"|",'5_ACOMPANHAMENTO'!$AC$3:$AC$4922)))+((X117&lt;&gt;"")*ISNUMBER(SEARCH("|"&amp;X117&amp;"|",'5_ACOMPANHAMENTO'!$AC$3:$AC$4922)))+((Y117&lt;&gt;"")*ISNUMBER(SEARCH("|"&amp;Y117&amp;"|",'5_ACOMPANHAMENTO'!$AC$3:$AC$4922)))+((Z117&lt;&gt;"")*ISNUMBER(SEARCH("|"&amp;Z117&amp;"|",'5_ACOMPANHAMENTO'!$AC$3:$AC$4922)))+((AA117&lt;&gt;"")*ISNUMBER(SEARCH("|"&amp;AA117&amp;"|",'5_ACOMPANHAMENTO'!$AC$3:$AC$4922)))+((AB117&lt;&gt;"")*ISNUMBER(SEARCH("|"&amp;AB117&amp;"|",'5_ACOMPANHAMENTO'!$AC$3:$AC$4922))))&gt;0),0),0)),""))</f>
        <v>46199</v>
      </c>
      <c r="B117" s="4">
        <v>10179</v>
      </c>
      <c r="C117" s="2" t="s">
        <v>3044</v>
      </c>
      <c r="D117" s="4">
        <f>IF(OR($B117="",$C117=""),"",IFERROR(SUMPRODUCT(--(('5_ACOMPANHAMENTO'!$AD$3:$AD$4922=TRIM($C117&amp;""))*('5_ACOMPANHAMENTO'!$AC$3:$AC$4922&lt;&gt;"")*((((I117&lt;&gt;"")*ISNUMBER(SEARCH("|"&amp;I117&amp;"|",'5_ACOMPANHAMENTO'!$AC$3:$AC$4922)))+((J117&lt;&gt;"")*ISNUMBER(SEARCH("|"&amp;J117&amp;"|",'5_ACOMPANHAMENTO'!$AC$3:$AC$4922)))+((K117&lt;&gt;"")*ISNUMBER(SEARCH("|"&amp;K117&amp;"|",'5_ACOMPANHAMENTO'!$AC$3:$AC$4922)))+((L117&lt;&gt;"")*ISNUMBER(SEARCH("|"&amp;L117&amp;"|",'5_ACOMPANHAMENTO'!$AC$3:$AC$4922)))+((M117&lt;&gt;"")*ISNUMBER(SEARCH("|"&amp;M117&amp;"|",'5_ACOMPANHAMENTO'!$AC$3:$AC$4922)))+((N117&lt;&gt;"")*ISNUMBER(SEARCH("|"&amp;N117&amp;"|",'5_ACOMPANHAMENTO'!$AC$3:$AC$4922)))+((O117&lt;&gt;"")*ISNUMBER(SEARCH("|"&amp;O117&amp;"|",'5_ACOMPANHAMENTO'!$AC$3:$AC$4922)))+((P117&lt;&gt;"")*ISNUMBER(SEARCH("|"&amp;P117&amp;"|",'5_ACOMPANHAMENTO'!$AC$3:$AC$4922)))+((Q117&lt;&gt;"")*ISNUMBER(SEARCH("|"&amp;Q117&amp;"|",'5_ACOMPANHAMENTO'!$AC$3:$AC$4922)))+((R117&lt;&gt;"")*ISNUMBER(SEARCH("|"&amp;R117&amp;"|",'5_ACOMPANHAMENTO'!$AC$3:$AC$4922)))+((S117&lt;&gt;"")*ISNUMBER(SEARCH("|"&amp;S117&amp;"|",'5_ACOMPANHAMENTO'!$AC$3:$AC$4922)))+((T117&lt;&gt;"")*ISNUMBER(SEARCH("|"&amp;T117&amp;"|",'5_ACOMPANHAMENTO'!$AC$3:$AC$4922)))+((U117&lt;&gt;"")*ISNUMBER(SEARCH("|"&amp;U117&amp;"|",'5_ACOMPANHAMENTO'!$AC$3:$AC$4922)))+((V117&lt;&gt;"")*ISNUMBER(SEARCH("|"&amp;V117&amp;"|",'5_ACOMPANHAMENTO'!$AC$3:$AC$4922)))+((W117&lt;&gt;"")*ISNUMBER(SEARCH("|"&amp;W117&amp;"|",'5_ACOMPANHAMENTO'!$AC$3:$AC$4922)))+((X117&lt;&gt;"")*ISNUMBER(SEARCH("|"&amp;X117&amp;"|",'5_ACOMPANHAMENTO'!$AC$3:$AC$4922)))+((Y117&lt;&gt;"")*ISNUMBER(SEARCH("|"&amp;Y117&amp;"|",'5_ACOMPANHAMENTO'!$AC$3:$AC$4922)))+((Z117&lt;&gt;"")*ISNUMBER(SEARCH("|"&amp;Z117&amp;"|",'5_ACOMPANHAMENTO'!$AC$3:$AC$4922)))+((AA117&lt;&gt;"")*ISNUMBER(SEARCH("|"&amp;AA117&amp;"|",'5_ACOMPANHAMENTO'!$AC$3:$AC$4922)))+((AB117&lt;&gt;"")*ISNUMBER(SEARCH("|"&amp;AB117&amp;"|",'5_ACOMPANHAMENTO'!$AC$3:$AC$4922))))&gt;0)),'5_ACOMPANHAMENTO'!$J$3:$J$4922),0))</f>
        <v>646</v>
      </c>
      <c r="E117" s="4" t="str">
        <f t="shared" ca="1" si="23"/>
        <v>FINALIZADO</v>
      </c>
      <c r="F117" s="7">
        <f>IF(OR($B117="",$C117=""),"",IFERROR(SUMPRODUCT(--(('5_ACOMPANHAMENTO'!$AD$3:$AD$4922=TRIM($C117&amp;""))*('5_ACOMPANHAMENTO'!$AC$3:$AC$4922&lt;&gt;"")*((((I117&lt;&gt;"")*ISNUMBER(SEARCH("|"&amp;I117&amp;"|",'5_ACOMPANHAMENTO'!$AC$3:$AC$4922)))+((J117&lt;&gt;"")*ISNUMBER(SEARCH("|"&amp;J117&amp;"|",'5_ACOMPANHAMENTO'!$AC$3:$AC$4922)))+((K117&lt;&gt;"")*ISNUMBER(SEARCH("|"&amp;K117&amp;"|",'5_ACOMPANHAMENTO'!$AC$3:$AC$4922)))+((L117&lt;&gt;"")*ISNUMBER(SEARCH("|"&amp;L117&amp;"|",'5_ACOMPANHAMENTO'!$AC$3:$AC$4922)))+((M117&lt;&gt;"")*ISNUMBER(SEARCH("|"&amp;M117&amp;"|",'5_ACOMPANHAMENTO'!$AC$3:$AC$4922)))+((N117&lt;&gt;"")*ISNUMBER(SEARCH("|"&amp;N117&amp;"|",'5_ACOMPANHAMENTO'!$AC$3:$AC$4922)))+((O117&lt;&gt;"")*ISNUMBER(SEARCH("|"&amp;O117&amp;"|",'5_ACOMPANHAMENTO'!$AC$3:$AC$4922)))+((P117&lt;&gt;"")*ISNUMBER(SEARCH("|"&amp;P117&amp;"|",'5_ACOMPANHAMENTO'!$AC$3:$AC$4922)))+((Q117&lt;&gt;"")*ISNUMBER(SEARCH("|"&amp;Q117&amp;"|",'5_ACOMPANHAMENTO'!$AC$3:$AC$4922)))+((R117&lt;&gt;"")*ISNUMBER(SEARCH("|"&amp;R117&amp;"|",'5_ACOMPANHAMENTO'!$AC$3:$AC$4922)))+((S117&lt;&gt;"")*ISNUMBER(SEARCH("|"&amp;S117&amp;"|",'5_ACOMPANHAMENTO'!$AC$3:$AC$4922)))+((T117&lt;&gt;"")*ISNUMBER(SEARCH("|"&amp;T117&amp;"|",'5_ACOMPANHAMENTO'!$AC$3:$AC$4922)))+((U117&lt;&gt;"")*ISNUMBER(SEARCH("|"&amp;U117&amp;"|",'5_ACOMPANHAMENTO'!$AC$3:$AC$4922)))+((V117&lt;&gt;"")*ISNUMBER(SEARCH("|"&amp;V117&amp;"|",'5_ACOMPANHAMENTO'!$AC$3:$AC$4922)))+((W117&lt;&gt;"")*ISNUMBER(SEARCH("|"&amp;W117&amp;"|",'5_ACOMPANHAMENTO'!$AC$3:$AC$4922)))+((X117&lt;&gt;"")*ISNUMBER(SEARCH("|"&amp;X117&amp;"|",'5_ACOMPANHAMENTO'!$AC$3:$AC$4922)))+((Y117&lt;&gt;"")*ISNUMBER(SEARCH("|"&amp;Y117&amp;"|",'5_ACOMPANHAMENTO'!$AC$3:$AC$4922)))+((Z117&lt;&gt;"")*ISNUMBER(SEARCH("|"&amp;Z117&amp;"|",'5_ACOMPANHAMENTO'!$AC$3:$AC$4922)))+((AA117&lt;&gt;"")*ISNUMBER(SEARCH("|"&amp;AA117&amp;"|",'5_ACOMPANHAMENTO'!$AC$3:$AC$4922)))+((AB117&lt;&gt;"")*ISNUMBER(SEARCH("|"&amp;AB117&amp;"|",'5_ACOMPANHAMENTO'!$AC$3:$AC$4922))))&gt;0)),'5_ACOMPANHAMENTO'!$O$3:$O$4922),0))</f>
        <v>646</v>
      </c>
      <c r="G117" s="7">
        <f t="shared" si="24"/>
        <v>0</v>
      </c>
      <c r="H117" t="str">
        <f t="shared" si="25"/>
        <v>10179|COSTURA</v>
      </c>
      <c r="I117" s="1" t="str">
        <f t="shared" si="26"/>
        <v>10179</v>
      </c>
      <c r="J117" s="1" t="str">
        <f t="shared" si="27"/>
        <v/>
      </c>
      <c r="K117" s="1" t="str">
        <f t="shared" si="28"/>
        <v/>
      </c>
      <c r="L117" s="1" t="str">
        <f t="shared" si="29"/>
        <v/>
      </c>
      <c r="M117" s="1" t="str">
        <f t="shared" si="30"/>
        <v/>
      </c>
      <c r="N117" s="1" t="str">
        <f t="shared" si="31"/>
        <v/>
      </c>
      <c r="O117" s="1" t="str">
        <f t="shared" si="32"/>
        <v/>
      </c>
      <c r="P117" s="1" t="str">
        <f t="shared" si="33"/>
        <v/>
      </c>
      <c r="Q117" s="1" t="str">
        <f t="shared" si="34"/>
        <v/>
      </c>
      <c r="R117" s="1" t="str">
        <f t="shared" si="35"/>
        <v/>
      </c>
      <c r="S117" s="1" t="str">
        <f t="shared" si="36"/>
        <v/>
      </c>
      <c r="T117" s="1" t="str">
        <f t="shared" si="37"/>
        <v/>
      </c>
      <c r="U117" s="1" t="str">
        <f t="shared" si="38"/>
        <v/>
      </c>
      <c r="V117" s="1" t="str">
        <f t="shared" si="39"/>
        <v/>
      </c>
      <c r="W117" s="1" t="str">
        <f t="shared" si="40"/>
        <v/>
      </c>
      <c r="X117" s="1" t="str">
        <f t="shared" si="41"/>
        <v/>
      </c>
      <c r="Y117" s="1" t="str">
        <f t="shared" si="42"/>
        <v/>
      </c>
      <c r="Z117" s="1" t="str">
        <f t="shared" si="43"/>
        <v/>
      </c>
      <c r="AA117" s="1" t="str">
        <f t="shared" si="44"/>
        <v/>
      </c>
      <c r="AB117" s="1" t="str">
        <f t="shared" si="45"/>
        <v/>
      </c>
    </row>
    <row r="118" spans="1:28" ht="14.25" hidden="1" customHeight="1" x14ac:dyDescent="0.35">
      <c r="A118" s="4">
        <f>IF(OR($B118="",$C118=""),"",IFERROR(INDEX('5_ACOMPANHAMENTO'!$A$3:$A$4922,MATCH(1,INDEX(('5_ACOMPANHAMENTO'!$AD$3:$AD$4922=TRIM($C118&amp;""))*('5_ACOMPANHAMENTO'!$AC$3:$AC$4922&lt;&gt;"")*((((I118&lt;&gt;"")*ISNUMBER(SEARCH("|"&amp;I118&amp;"|",'5_ACOMPANHAMENTO'!$AC$3:$AC$4922)))+((J118&lt;&gt;"")*ISNUMBER(SEARCH("|"&amp;J118&amp;"|",'5_ACOMPANHAMENTO'!$AC$3:$AC$4922)))+((K118&lt;&gt;"")*ISNUMBER(SEARCH("|"&amp;K118&amp;"|",'5_ACOMPANHAMENTO'!$AC$3:$AC$4922)))+((L118&lt;&gt;"")*ISNUMBER(SEARCH("|"&amp;L118&amp;"|",'5_ACOMPANHAMENTO'!$AC$3:$AC$4922)))+((M118&lt;&gt;"")*ISNUMBER(SEARCH("|"&amp;M118&amp;"|",'5_ACOMPANHAMENTO'!$AC$3:$AC$4922)))+((N118&lt;&gt;"")*ISNUMBER(SEARCH("|"&amp;N118&amp;"|",'5_ACOMPANHAMENTO'!$AC$3:$AC$4922)))+((O118&lt;&gt;"")*ISNUMBER(SEARCH("|"&amp;O118&amp;"|",'5_ACOMPANHAMENTO'!$AC$3:$AC$4922)))+((P118&lt;&gt;"")*ISNUMBER(SEARCH("|"&amp;P118&amp;"|",'5_ACOMPANHAMENTO'!$AC$3:$AC$4922)))+((Q118&lt;&gt;"")*ISNUMBER(SEARCH("|"&amp;Q118&amp;"|",'5_ACOMPANHAMENTO'!$AC$3:$AC$4922)))+((R118&lt;&gt;"")*ISNUMBER(SEARCH("|"&amp;R118&amp;"|",'5_ACOMPANHAMENTO'!$AC$3:$AC$4922)))+((S118&lt;&gt;"")*ISNUMBER(SEARCH("|"&amp;S118&amp;"|",'5_ACOMPANHAMENTO'!$AC$3:$AC$4922)))+((T118&lt;&gt;"")*ISNUMBER(SEARCH("|"&amp;T118&amp;"|",'5_ACOMPANHAMENTO'!$AC$3:$AC$4922)))+((U118&lt;&gt;"")*ISNUMBER(SEARCH("|"&amp;U118&amp;"|",'5_ACOMPANHAMENTO'!$AC$3:$AC$4922)))+((V118&lt;&gt;"")*ISNUMBER(SEARCH("|"&amp;V118&amp;"|",'5_ACOMPANHAMENTO'!$AC$3:$AC$4922)))+((W118&lt;&gt;"")*ISNUMBER(SEARCH("|"&amp;W118&amp;"|",'5_ACOMPANHAMENTO'!$AC$3:$AC$4922)))+((X118&lt;&gt;"")*ISNUMBER(SEARCH("|"&amp;X118&amp;"|",'5_ACOMPANHAMENTO'!$AC$3:$AC$4922)))+((Y118&lt;&gt;"")*ISNUMBER(SEARCH("|"&amp;Y118&amp;"|",'5_ACOMPANHAMENTO'!$AC$3:$AC$4922)))+((Z118&lt;&gt;"")*ISNUMBER(SEARCH("|"&amp;Z118&amp;"|",'5_ACOMPANHAMENTO'!$AC$3:$AC$4922)))+((AA118&lt;&gt;"")*ISNUMBER(SEARCH("|"&amp;AA118&amp;"|",'5_ACOMPANHAMENTO'!$AC$3:$AC$4922)))+((AB118&lt;&gt;"")*ISNUMBER(SEARCH("|"&amp;AB118&amp;"|",'5_ACOMPANHAMENTO'!$AC$3:$AC$4922))))&gt;0),0),0)),""))</f>
        <v>46198</v>
      </c>
      <c r="B118" s="4">
        <v>10179</v>
      </c>
      <c r="C118" s="2" t="s">
        <v>3046</v>
      </c>
      <c r="D118" s="4">
        <f>IF(OR($B118="",$C118=""),"",IFERROR(SUMPRODUCT(--(('5_ACOMPANHAMENTO'!$AD$3:$AD$4922=TRIM($C118&amp;""))*('5_ACOMPANHAMENTO'!$AC$3:$AC$4922&lt;&gt;"")*((((I118&lt;&gt;"")*ISNUMBER(SEARCH("|"&amp;I118&amp;"|",'5_ACOMPANHAMENTO'!$AC$3:$AC$4922)))+((J118&lt;&gt;"")*ISNUMBER(SEARCH("|"&amp;J118&amp;"|",'5_ACOMPANHAMENTO'!$AC$3:$AC$4922)))+((K118&lt;&gt;"")*ISNUMBER(SEARCH("|"&amp;K118&amp;"|",'5_ACOMPANHAMENTO'!$AC$3:$AC$4922)))+((L118&lt;&gt;"")*ISNUMBER(SEARCH("|"&amp;L118&amp;"|",'5_ACOMPANHAMENTO'!$AC$3:$AC$4922)))+((M118&lt;&gt;"")*ISNUMBER(SEARCH("|"&amp;M118&amp;"|",'5_ACOMPANHAMENTO'!$AC$3:$AC$4922)))+((N118&lt;&gt;"")*ISNUMBER(SEARCH("|"&amp;N118&amp;"|",'5_ACOMPANHAMENTO'!$AC$3:$AC$4922)))+((O118&lt;&gt;"")*ISNUMBER(SEARCH("|"&amp;O118&amp;"|",'5_ACOMPANHAMENTO'!$AC$3:$AC$4922)))+((P118&lt;&gt;"")*ISNUMBER(SEARCH("|"&amp;P118&amp;"|",'5_ACOMPANHAMENTO'!$AC$3:$AC$4922)))+((Q118&lt;&gt;"")*ISNUMBER(SEARCH("|"&amp;Q118&amp;"|",'5_ACOMPANHAMENTO'!$AC$3:$AC$4922)))+((R118&lt;&gt;"")*ISNUMBER(SEARCH("|"&amp;R118&amp;"|",'5_ACOMPANHAMENTO'!$AC$3:$AC$4922)))+((S118&lt;&gt;"")*ISNUMBER(SEARCH("|"&amp;S118&amp;"|",'5_ACOMPANHAMENTO'!$AC$3:$AC$4922)))+((T118&lt;&gt;"")*ISNUMBER(SEARCH("|"&amp;T118&amp;"|",'5_ACOMPANHAMENTO'!$AC$3:$AC$4922)))+((U118&lt;&gt;"")*ISNUMBER(SEARCH("|"&amp;U118&amp;"|",'5_ACOMPANHAMENTO'!$AC$3:$AC$4922)))+((V118&lt;&gt;"")*ISNUMBER(SEARCH("|"&amp;V118&amp;"|",'5_ACOMPANHAMENTO'!$AC$3:$AC$4922)))+((W118&lt;&gt;"")*ISNUMBER(SEARCH("|"&amp;W118&amp;"|",'5_ACOMPANHAMENTO'!$AC$3:$AC$4922)))+((X118&lt;&gt;"")*ISNUMBER(SEARCH("|"&amp;X118&amp;"|",'5_ACOMPANHAMENTO'!$AC$3:$AC$4922)))+((Y118&lt;&gt;"")*ISNUMBER(SEARCH("|"&amp;Y118&amp;"|",'5_ACOMPANHAMENTO'!$AC$3:$AC$4922)))+((Z118&lt;&gt;"")*ISNUMBER(SEARCH("|"&amp;Z118&amp;"|",'5_ACOMPANHAMENTO'!$AC$3:$AC$4922)))+((AA118&lt;&gt;"")*ISNUMBER(SEARCH("|"&amp;AA118&amp;"|",'5_ACOMPANHAMENTO'!$AC$3:$AC$4922)))+((AB118&lt;&gt;"")*ISNUMBER(SEARCH("|"&amp;AB118&amp;"|",'5_ACOMPANHAMENTO'!$AC$3:$AC$4922))))&gt;0)),'5_ACOMPANHAMENTO'!$J$3:$J$4922),0))</f>
        <v>863.47350000000006</v>
      </c>
      <c r="E118" s="4" t="str">
        <f t="shared" ca="1" si="23"/>
        <v>FINALIZADO</v>
      </c>
      <c r="F118" s="7">
        <f>IF(OR($B118="",$C118=""),"",IFERROR(SUMPRODUCT(--(('5_ACOMPANHAMENTO'!$AD$3:$AD$4922=TRIM($C118&amp;""))*('5_ACOMPANHAMENTO'!$AC$3:$AC$4922&lt;&gt;"")*((((I118&lt;&gt;"")*ISNUMBER(SEARCH("|"&amp;I118&amp;"|",'5_ACOMPANHAMENTO'!$AC$3:$AC$4922)))+((J118&lt;&gt;"")*ISNUMBER(SEARCH("|"&amp;J118&amp;"|",'5_ACOMPANHAMENTO'!$AC$3:$AC$4922)))+((K118&lt;&gt;"")*ISNUMBER(SEARCH("|"&amp;K118&amp;"|",'5_ACOMPANHAMENTO'!$AC$3:$AC$4922)))+((L118&lt;&gt;"")*ISNUMBER(SEARCH("|"&amp;L118&amp;"|",'5_ACOMPANHAMENTO'!$AC$3:$AC$4922)))+((M118&lt;&gt;"")*ISNUMBER(SEARCH("|"&amp;M118&amp;"|",'5_ACOMPANHAMENTO'!$AC$3:$AC$4922)))+((N118&lt;&gt;"")*ISNUMBER(SEARCH("|"&amp;N118&amp;"|",'5_ACOMPANHAMENTO'!$AC$3:$AC$4922)))+((O118&lt;&gt;"")*ISNUMBER(SEARCH("|"&amp;O118&amp;"|",'5_ACOMPANHAMENTO'!$AC$3:$AC$4922)))+((P118&lt;&gt;"")*ISNUMBER(SEARCH("|"&amp;P118&amp;"|",'5_ACOMPANHAMENTO'!$AC$3:$AC$4922)))+((Q118&lt;&gt;"")*ISNUMBER(SEARCH("|"&amp;Q118&amp;"|",'5_ACOMPANHAMENTO'!$AC$3:$AC$4922)))+((R118&lt;&gt;"")*ISNUMBER(SEARCH("|"&amp;R118&amp;"|",'5_ACOMPANHAMENTO'!$AC$3:$AC$4922)))+((S118&lt;&gt;"")*ISNUMBER(SEARCH("|"&amp;S118&amp;"|",'5_ACOMPANHAMENTO'!$AC$3:$AC$4922)))+((T118&lt;&gt;"")*ISNUMBER(SEARCH("|"&amp;T118&amp;"|",'5_ACOMPANHAMENTO'!$AC$3:$AC$4922)))+((U118&lt;&gt;"")*ISNUMBER(SEARCH("|"&amp;U118&amp;"|",'5_ACOMPANHAMENTO'!$AC$3:$AC$4922)))+((V118&lt;&gt;"")*ISNUMBER(SEARCH("|"&amp;V118&amp;"|",'5_ACOMPANHAMENTO'!$AC$3:$AC$4922)))+((W118&lt;&gt;"")*ISNUMBER(SEARCH("|"&amp;W118&amp;"|",'5_ACOMPANHAMENTO'!$AC$3:$AC$4922)))+((X118&lt;&gt;"")*ISNUMBER(SEARCH("|"&amp;X118&amp;"|",'5_ACOMPANHAMENTO'!$AC$3:$AC$4922)))+((Y118&lt;&gt;"")*ISNUMBER(SEARCH("|"&amp;Y118&amp;"|",'5_ACOMPANHAMENTO'!$AC$3:$AC$4922)))+((Z118&lt;&gt;"")*ISNUMBER(SEARCH("|"&amp;Z118&amp;"|",'5_ACOMPANHAMENTO'!$AC$3:$AC$4922)))+((AA118&lt;&gt;"")*ISNUMBER(SEARCH("|"&amp;AA118&amp;"|",'5_ACOMPANHAMENTO'!$AC$3:$AC$4922)))+((AB118&lt;&gt;"")*ISNUMBER(SEARCH("|"&amp;AB118&amp;"|",'5_ACOMPANHAMENTO'!$AC$3:$AC$4922))))&gt;0)),'5_ACOMPANHAMENTO'!$O$3:$O$4922),0))</f>
        <v>863.47350000000006</v>
      </c>
      <c r="G118" s="7">
        <f t="shared" si="24"/>
        <v>0</v>
      </c>
      <c r="H118" t="str">
        <f t="shared" si="25"/>
        <v>10179|CORTE DE TECIDO</v>
      </c>
      <c r="I118" s="1" t="str">
        <f t="shared" si="26"/>
        <v>10179</v>
      </c>
      <c r="J118" s="1" t="str">
        <f t="shared" si="27"/>
        <v/>
      </c>
      <c r="K118" s="1" t="str">
        <f t="shared" si="28"/>
        <v/>
      </c>
      <c r="L118" s="1" t="str">
        <f t="shared" si="29"/>
        <v/>
      </c>
      <c r="M118" s="1" t="str">
        <f t="shared" si="30"/>
        <v/>
      </c>
      <c r="N118" s="1" t="str">
        <f t="shared" si="31"/>
        <v/>
      </c>
      <c r="O118" s="1" t="str">
        <f t="shared" si="32"/>
        <v/>
      </c>
      <c r="P118" s="1" t="str">
        <f t="shared" si="33"/>
        <v/>
      </c>
      <c r="Q118" s="1" t="str">
        <f t="shared" si="34"/>
        <v/>
      </c>
      <c r="R118" s="1" t="str">
        <f t="shared" si="35"/>
        <v/>
      </c>
      <c r="S118" s="1" t="str">
        <f t="shared" si="36"/>
        <v/>
      </c>
      <c r="T118" s="1" t="str">
        <f t="shared" si="37"/>
        <v/>
      </c>
      <c r="U118" s="1" t="str">
        <f t="shared" si="38"/>
        <v/>
      </c>
      <c r="V118" s="1" t="str">
        <f t="shared" si="39"/>
        <v/>
      </c>
      <c r="W118" s="1" t="str">
        <f t="shared" si="40"/>
        <v/>
      </c>
      <c r="X118" s="1" t="str">
        <f t="shared" si="41"/>
        <v/>
      </c>
      <c r="Y118" s="1" t="str">
        <f t="shared" si="42"/>
        <v/>
      </c>
      <c r="Z118" s="1" t="str">
        <f t="shared" si="43"/>
        <v/>
      </c>
      <c r="AA118" s="1" t="str">
        <f t="shared" si="44"/>
        <v/>
      </c>
      <c r="AB118" s="1" t="str">
        <f t="shared" si="45"/>
        <v/>
      </c>
    </row>
    <row r="119" spans="1:28" ht="14.25" hidden="1" customHeight="1" x14ac:dyDescent="0.35">
      <c r="A119" s="4">
        <f>IF(OR($B119="",$C119=""),"",IFERROR(INDEX('5_ACOMPANHAMENTO'!$A$3:$A$4922,MATCH(1,INDEX(('5_ACOMPANHAMENTO'!$AD$3:$AD$4922=TRIM($C119&amp;""))*('5_ACOMPANHAMENTO'!$AC$3:$AC$4922&lt;&gt;"")*((((I119&lt;&gt;"")*ISNUMBER(SEARCH("|"&amp;I119&amp;"|",'5_ACOMPANHAMENTO'!$AC$3:$AC$4922)))+((J119&lt;&gt;"")*ISNUMBER(SEARCH("|"&amp;J119&amp;"|",'5_ACOMPANHAMENTO'!$AC$3:$AC$4922)))+((K119&lt;&gt;"")*ISNUMBER(SEARCH("|"&amp;K119&amp;"|",'5_ACOMPANHAMENTO'!$AC$3:$AC$4922)))+((L119&lt;&gt;"")*ISNUMBER(SEARCH("|"&amp;L119&amp;"|",'5_ACOMPANHAMENTO'!$AC$3:$AC$4922)))+((M119&lt;&gt;"")*ISNUMBER(SEARCH("|"&amp;M119&amp;"|",'5_ACOMPANHAMENTO'!$AC$3:$AC$4922)))+((N119&lt;&gt;"")*ISNUMBER(SEARCH("|"&amp;N119&amp;"|",'5_ACOMPANHAMENTO'!$AC$3:$AC$4922)))+((O119&lt;&gt;"")*ISNUMBER(SEARCH("|"&amp;O119&amp;"|",'5_ACOMPANHAMENTO'!$AC$3:$AC$4922)))+((P119&lt;&gt;"")*ISNUMBER(SEARCH("|"&amp;P119&amp;"|",'5_ACOMPANHAMENTO'!$AC$3:$AC$4922)))+((Q119&lt;&gt;"")*ISNUMBER(SEARCH("|"&amp;Q119&amp;"|",'5_ACOMPANHAMENTO'!$AC$3:$AC$4922)))+((R119&lt;&gt;"")*ISNUMBER(SEARCH("|"&amp;R119&amp;"|",'5_ACOMPANHAMENTO'!$AC$3:$AC$4922)))+((S119&lt;&gt;"")*ISNUMBER(SEARCH("|"&amp;S119&amp;"|",'5_ACOMPANHAMENTO'!$AC$3:$AC$4922)))+((T119&lt;&gt;"")*ISNUMBER(SEARCH("|"&amp;T119&amp;"|",'5_ACOMPANHAMENTO'!$AC$3:$AC$4922)))+((U119&lt;&gt;"")*ISNUMBER(SEARCH("|"&amp;U119&amp;"|",'5_ACOMPANHAMENTO'!$AC$3:$AC$4922)))+((V119&lt;&gt;"")*ISNUMBER(SEARCH("|"&amp;V119&amp;"|",'5_ACOMPANHAMENTO'!$AC$3:$AC$4922)))+((W119&lt;&gt;"")*ISNUMBER(SEARCH("|"&amp;W119&amp;"|",'5_ACOMPANHAMENTO'!$AC$3:$AC$4922)))+((X119&lt;&gt;"")*ISNUMBER(SEARCH("|"&amp;X119&amp;"|",'5_ACOMPANHAMENTO'!$AC$3:$AC$4922)))+((Y119&lt;&gt;"")*ISNUMBER(SEARCH("|"&amp;Y119&amp;"|",'5_ACOMPANHAMENTO'!$AC$3:$AC$4922)))+((Z119&lt;&gt;"")*ISNUMBER(SEARCH("|"&amp;Z119&amp;"|",'5_ACOMPANHAMENTO'!$AC$3:$AC$4922)))+((AA119&lt;&gt;"")*ISNUMBER(SEARCH("|"&amp;AA119&amp;"|",'5_ACOMPANHAMENTO'!$AC$3:$AC$4922)))+((AB119&lt;&gt;"")*ISNUMBER(SEARCH("|"&amp;AB119&amp;"|",'5_ACOMPANHAMENTO'!$AC$3:$AC$4922))))&gt;0),0),0)),""))</f>
        <v>46205</v>
      </c>
      <c r="B119" s="4">
        <v>10149.101500000001</v>
      </c>
      <c r="C119" s="2" t="s">
        <v>68</v>
      </c>
      <c r="D119" s="4">
        <f>IF(OR($B119="",$C119=""),"",IFERROR(SUMPRODUCT(--(('5_ACOMPANHAMENTO'!$AD$3:$AD$4922=TRIM($C119&amp;""))*('5_ACOMPANHAMENTO'!$AC$3:$AC$4922&lt;&gt;"")*((((I119&lt;&gt;"")*ISNUMBER(SEARCH("|"&amp;I119&amp;"|",'5_ACOMPANHAMENTO'!$AC$3:$AC$4922)))+((J119&lt;&gt;"")*ISNUMBER(SEARCH("|"&amp;J119&amp;"|",'5_ACOMPANHAMENTO'!$AC$3:$AC$4922)))+((K119&lt;&gt;"")*ISNUMBER(SEARCH("|"&amp;K119&amp;"|",'5_ACOMPANHAMENTO'!$AC$3:$AC$4922)))+((L119&lt;&gt;"")*ISNUMBER(SEARCH("|"&amp;L119&amp;"|",'5_ACOMPANHAMENTO'!$AC$3:$AC$4922)))+((M119&lt;&gt;"")*ISNUMBER(SEARCH("|"&amp;M119&amp;"|",'5_ACOMPANHAMENTO'!$AC$3:$AC$4922)))+((N119&lt;&gt;"")*ISNUMBER(SEARCH("|"&amp;N119&amp;"|",'5_ACOMPANHAMENTO'!$AC$3:$AC$4922)))+((O119&lt;&gt;"")*ISNUMBER(SEARCH("|"&amp;O119&amp;"|",'5_ACOMPANHAMENTO'!$AC$3:$AC$4922)))+((P119&lt;&gt;"")*ISNUMBER(SEARCH("|"&amp;P119&amp;"|",'5_ACOMPANHAMENTO'!$AC$3:$AC$4922)))+((Q119&lt;&gt;"")*ISNUMBER(SEARCH("|"&amp;Q119&amp;"|",'5_ACOMPANHAMENTO'!$AC$3:$AC$4922)))+((R119&lt;&gt;"")*ISNUMBER(SEARCH("|"&amp;R119&amp;"|",'5_ACOMPANHAMENTO'!$AC$3:$AC$4922)))+((S119&lt;&gt;"")*ISNUMBER(SEARCH("|"&amp;S119&amp;"|",'5_ACOMPANHAMENTO'!$AC$3:$AC$4922)))+((T119&lt;&gt;"")*ISNUMBER(SEARCH("|"&amp;T119&amp;"|",'5_ACOMPANHAMENTO'!$AC$3:$AC$4922)))+((U119&lt;&gt;"")*ISNUMBER(SEARCH("|"&amp;U119&amp;"|",'5_ACOMPANHAMENTO'!$AC$3:$AC$4922)))+((V119&lt;&gt;"")*ISNUMBER(SEARCH("|"&amp;V119&amp;"|",'5_ACOMPANHAMENTO'!$AC$3:$AC$4922)))+((W119&lt;&gt;"")*ISNUMBER(SEARCH("|"&amp;W119&amp;"|",'5_ACOMPANHAMENTO'!$AC$3:$AC$4922)))+((X119&lt;&gt;"")*ISNUMBER(SEARCH("|"&amp;X119&amp;"|",'5_ACOMPANHAMENTO'!$AC$3:$AC$4922)))+((Y119&lt;&gt;"")*ISNUMBER(SEARCH("|"&amp;Y119&amp;"|",'5_ACOMPANHAMENTO'!$AC$3:$AC$4922)))+((Z119&lt;&gt;"")*ISNUMBER(SEARCH("|"&amp;Z119&amp;"|",'5_ACOMPANHAMENTO'!$AC$3:$AC$4922)))+((AA119&lt;&gt;"")*ISNUMBER(SEARCH("|"&amp;AA119&amp;"|",'5_ACOMPANHAMENTO'!$AC$3:$AC$4922)))+((AB119&lt;&gt;"")*ISNUMBER(SEARCH("|"&amp;AB119&amp;"|",'5_ACOMPANHAMENTO'!$AC$3:$AC$4922))))&gt;0)),'5_ACOMPANHAMENTO'!$J$3:$J$4922),0))</f>
        <v>55</v>
      </c>
      <c r="E119" s="4" t="str">
        <f t="shared" ca="1" si="23"/>
        <v>FINALIZADO</v>
      </c>
      <c r="F119" s="7">
        <f>IF(OR($B119="",$C119=""),"",IFERROR(SUMPRODUCT(--(('5_ACOMPANHAMENTO'!$AD$3:$AD$4922=TRIM($C119&amp;""))*('5_ACOMPANHAMENTO'!$AC$3:$AC$4922&lt;&gt;"")*((((I119&lt;&gt;"")*ISNUMBER(SEARCH("|"&amp;I119&amp;"|",'5_ACOMPANHAMENTO'!$AC$3:$AC$4922)))+((J119&lt;&gt;"")*ISNUMBER(SEARCH("|"&amp;J119&amp;"|",'5_ACOMPANHAMENTO'!$AC$3:$AC$4922)))+((K119&lt;&gt;"")*ISNUMBER(SEARCH("|"&amp;K119&amp;"|",'5_ACOMPANHAMENTO'!$AC$3:$AC$4922)))+((L119&lt;&gt;"")*ISNUMBER(SEARCH("|"&amp;L119&amp;"|",'5_ACOMPANHAMENTO'!$AC$3:$AC$4922)))+((M119&lt;&gt;"")*ISNUMBER(SEARCH("|"&amp;M119&amp;"|",'5_ACOMPANHAMENTO'!$AC$3:$AC$4922)))+((N119&lt;&gt;"")*ISNUMBER(SEARCH("|"&amp;N119&amp;"|",'5_ACOMPANHAMENTO'!$AC$3:$AC$4922)))+((O119&lt;&gt;"")*ISNUMBER(SEARCH("|"&amp;O119&amp;"|",'5_ACOMPANHAMENTO'!$AC$3:$AC$4922)))+((P119&lt;&gt;"")*ISNUMBER(SEARCH("|"&amp;P119&amp;"|",'5_ACOMPANHAMENTO'!$AC$3:$AC$4922)))+((Q119&lt;&gt;"")*ISNUMBER(SEARCH("|"&amp;Q119&amp;"|",'5_ACOMPANHAMENTO'!$AC$3:$AC$4922)))+((R119&lt;&gt;"")*ISNUMBER(SEARCH("|"&amp;R119&amp;"|",'5_ACOMPANHAMENTO'!$AC$3:$AC$4922)))+((S119&lt;&gt;"")*ISNUMBER(SEARCH("|"&amp;S119&amp;"|",'5_ACOMPANHAMENTO'!$AC$3:$AC$4922)))+((T119&lt;&gt;"")*ISNUMBER(SEARCH("|"&amp;T119&amp;"|",'5_ACOMPANHAMENTO'!$AC$3:$AC$4922)))+((U119&lt;&gt;"")*ISNUMBER(SEARCH("|"&amp;U119&amp;"|",'5_ACOMPANHAMENTO'!$AC$3:$AC$4922)))+((V119&lt;&gt;"")*ISNUMBER(SEARCH("|"&amp;V119&amp;"|",'5_ACOMPANHAMENTO'!$AC$3:$AC$4922)))+((W119&lt;&gt;"")*ISNUMBER(SEARCH("|"&amp;W119&amp;"|",'5_ACOMPANHAMENTO'!$AC$3:$AC$4922)))+((X119&lt;&gt;"")*ISNUMBER(SEARCH("|"&amp;X119&amp;"|",'5_ACOMPANHAMENTO'!$AC$3:$AC$4922)))+((Y119&lt;&gt;"")*ISNUMBER(SEARCH("|"&amp;Y119&amp;"|",'5_ACOMPANHAMENTO'!$AC$3:$AC$4922)))+((Z119&lt;&gt;"")*ISNUMBER(SEARCH("|"&amp;Z119&amp;"|",'5_ACOMPANHAMENTO'!$AC$3:$AC$4922)))+((AA119&lt;&gt;"")*ISNUMBER(SEARCH("|"&amp;AA119&amp;"|",'5_ACOMPANHAMENTO'!$AC$3:$AC$4922)))+((AB119&lt;&gt;"")*ISNUMBER(SEARCH("|"&amp;AB119&amp;"|",'5_ACOMPANHAMENTO'!$AC$3:$AC$4922))))&gt;0)),'5_ACOMPANHAMENTO'!$O$3:$O$4922),0))</f>
        <v>55</v>
      </c>
      <c r="G119" s="7">
        <f t="shared" si="24"/>
        <v>0</v>
      </c>
      <c r="H119" t="str">
        <f t="shared" si="25"/>
        <v>10149,1015|CARTONAGEM</v>
      </c>
      <c r="I119" s="1" t="str">
        <f t="shared" si="26"/>
        <v>10149</v>
      </c>
      <c r="J119" s="1" t="str">
        <f t="shared" si="27"/>
        <v>1015</v>
      </c>
      <c r="K119" s="1" t="str">
        <f t="shared" si="28"/>
        <v/>
      </c>
      <c r="L119" s="1" t="str">
        <f t="shared" si="29"/>
        <v/>
      </c>
      <c r="M119" s="1" t="str">
        <f t="shared" si="30"/>
        <v/>
      </c>
      <c r="N119" s="1" t="str">
        <f t="shared" si="31"/>
        <v/>
      </c>
      <c r="O119" s="1" t="str">
        <f t="shared" si="32"/>
        <v/>
      </c>
      <c r="P119" s="1" t="str">
        <f t="shared" si="33"/>
        <v/>
      </c>
      <c r="Q119" s="1" t="str">
        <f t="shared" si="34"/>
        <v/>
      </c>
      <c r="R119" s="1" t="str">
        <f t="shared" si="35"/>
        <v/>
      </c>
      <c r="S119" s="1" t="str">
        <f t="shared" si="36"/>
        <v/>
      </c>
      <c r="T119" s="1" t="str">
        <f t="shared" si="37"/>
        <v/>
      </c>
      <c r="U119" s="1" t="str">
        <f t="shared" si="38"/>
        <v/>
      </c>
      <c r="V119" s="1" t="str">
        <f t="shared" si="39"/>
        <v/>
      </c>
      <c r="W119" s="1" t="str">
        <f t="shared" si="40"/>
        <v/>
      </c>
      <c r="X119" s="1" t="str">
        <f t="shared" si="41"/>
        <v/>
      </c>
      <c r="Y119" s="1" t="str">
        <f t="shared" si="42"/>
        <v/>
      </c>
      <c r="Z119" s="1" t="str">
        <f t="shared" si="43"/>
        <v/>
      </c>
      <c r="AA119" s="1" t="str">
        <f t="shared" si="44"/>
        <v/>
      </c>
      <c r="AB119" s="1" t="str">
        <f t="shared" si="45"/>
        <v/>
      </c>
    </row>
    <row r="120" spans="1:28" ht="14.25" hidden="1" customHeight="1" x14ac:dyDescent="0.35">
      <c r="A120" s="4">
        <f>IF(OR($B120="",$C120=""),"",IFERROR(INDEX('5_ACOMPANHAMENTO'!$A$3:$A$4922,MATCH(1,INDEX(('5_ACOMPANHAMENTO'!$AD$3:$AD$4922=TRIM($C120&amp;""))*('5_ACOMPANHAMENTO'!$AC$3:$AC$4922&lt;&gt;"")*((((I120&lt;&gt;"")*ISNUMBER(SEARCH("|"&amp;I120&amp;"|",'5_ACOMPANHAMENTO'!$AC$3:$AC$4922)))+((J120&lt;&gt;"")*ISNUMBER(SEARCH("|"&amp;J120&amp;"|",'5_ACOMPANHAMENTO'!$AC$3:$AC$4922)))+((K120&lt;&gt;"")*ISNUMBER(SEARCH("|"&amp;K120&amp;"|",'5_ACOMPANHAMENTO'!$AC$3:$AC$4922)))+((L120&lt;&gt;"")*ISNUMBER(SEARCH("|"&amp;L120&amp;"|",'5_ACOMPANHAMENTO'!$AC$3:$AC$4922)))+((M120&lt;&gt;"")*ISNUMBER(SEARCH("|"&amp;M120&amp;"|",'5_ACOMPANHAMENTO'!$AC$3:$AC$4922)))+((N120&lt;&gt;"")*ISNUMBER(SEARCH("|"&amp;N120&amp;"|",'5_ACOMPANHAMENTO'!$AC$3:$AC$4922)))+((O120&lt;&gt;"")*ISNUMBER(SEARCH("|"&amp;O120&amp;"|",'5_ACOMPANHAMENTO'!$AC$3:$AC$4922)))+((P120&lt;&gt;"")*ISNUMBER(SEARCH("|"&amp;P120&amp;"|",'5_ACOMPANHAMENTO'!$AC$3:$AC$4922)))+((Q120&lt;&gt;"")*ISNUMBER(SEARCH("|"&amp;Q120&amp;"|",'5_ACOMPANHAMENTO'!$AC$3:$AC$4922)))+((R120&lt;&gt;"")*ISNUMBER(SEARCH("|"&amp;R120&amp;"|",'5_ACOMPANHAMENTO'!$AC$3:$AC$4922)))+((S120&lt;&gt;"")*ISNUMBER(SEARCH("|"&amp;S120&amp;"|",'5_ACOMPANHAMENTO'!$AC$3:$AC$4922)))+((T120&lt;&gt;"")*ISNUMBER(SEARCH("|"&amp;T120&amp;"|",'5_ACOMPANHAMENTO'!$AC$3:$AC$4922)))+((U120&lt;&gt;"")*ISNUMBER(SEARCH("|"&amp;U120&amp;"|",'5_ACOMPANHAMENTO'!$AC$3:$AC$4922)))+((V120&lt;&gt;"")*ISNUMBER(SEARCH("|"&amp;V120&amp;"|",'5_ACOMPANHAMENTO'!$AC$3:$AC$4922)))+((W120&lt;&gt;"")*ISNUMBER(SEARCH("|"&amp;W120&amp;"|",'5_ACOMPANHAMENTO'!$AC$3:$AC$4922)))+((X120&lt;&gt;"")*ISNUMBER(SEARCH("|"&amp;X120&amp;"|",'5_ACOMPANHAMENTO'!$AC$3:$AC$4922)))+((Y120&lt;&gt;"")*ISNUMBER(SEARCH("|"&amp;Y120&amp;"|",'5_ACOMPANHAMENTO'!$AC$3:$AC$4922)))+((Z120&lt;&gt;"")*ISNUMBER(SEARCH("|"&amp;Z120&amp;"|",'5_ACOMPANHAMENTO'!$AC$3:$AC$4922)))+((AA120&lt;&gt;"")*ISNUMBER(SEARCH("|"&amp;AA120&amp;"|",'5_ACOMPANHAMENTO'!$AC$3:$AC$4922)))+((AB120&lt;&gt;"")*ISNUMBER(SEARCH("|"&amp;AB120&amp;"|",'5_ACOMPANHAMENTO'!$AC$3:$AC$4922))))&gt;0),0),0)),""))</f>
        <v>46209</v>
      </c>
      <c r="B120" s="4">
        <v>10151.10152</v>
      </c>
      <c r="C120" s="2" t="s">
        <v>68</v>
      </c>
      <c r="D120" s="4">
        <f>IF(OR($B120="",$C120=""),"",IFERROR(SUMPRODUCT(--(('5_ACOMPANHAMENTO'!$AD$3:$AD$4922=TRIM($C120&amp;""))*('5_ACOMPANHAMENTO'!$AC$3:$AC$4922&lt;&gt;"")*((((I120&lt;&gt;"")*ISNUMBER(SEARCH("|"&amp;I120&amp;"|",'5_ACOMPANHAMENTO'!$AC$3:$AC$4922)))+((J120&lt;&gt;"")*ISNUMBER(SEARCH("|"&amp;J120&amp;"|",'5_ACOMPANHAMENTO'!$AC$3:$AC$4922)))+((K120&lt;&gt;"")*ISNUMBER(SEARCH("|"&amp;K120&amp;"|",'5_ACOMPANHAMENTO'!$AC$3:$AC$4922)))+((L120&lt;&gt;"")*ISNUMBER(SEARCH("|"&amp;L120&amp;"|",'5_ACOMPANHAMENTO'!$AC$3:$AC$4922)))+((M120&lt;&gt;"")*ISNUMBER(SEARCH("|"&amp;M120&amp;"|",'5_ACOMPANHAMENTO'!$AC$3:$AC$4922)))+((N120&lt;&gt;"")*ISNUMBER(SEARCH("|"&amp;N120&amp;"|",'5_ACOMPANHAMENTO'!$AC$3:$AC$4922)))+((O120&lt;&gt;"")*ISNUMBER(SEARCH("|"&amp;O120&amp;"|",'5_ACOMPANHAMENTO'!$AC$3:$AC$4922)))+((P120&lt;&gt;"")*ISNUMBER(SEARCH("|"&amp;P120&amp;"|",'5_ACOMPANHAMENTO'!$AC$3:$AC$4922)))+((Q120&lt;&gt;"")*ISNUMBER(SEARCH("|"&amp;Q120&amp;"|",'5_ACOMPANHAMENTO'!$AC$3:$AC$4922)))+((R120&lt;&gt;"")*ISNUMBER(SEARCH("|"&amp;R120&amp;"|",'5_ACOMPANHAMENTO'!$AC$3:$AC$4922)))+((S120&lt;&gt;"")*ISNUMBER(SEARCH("|"&amp;S120&amp;"|",'5_ACOMPANHAMENTO'!$AC$3:$AC$4922)))+((T120&lt;&gt;"")*ISNUMBER(SEARCH("|"&amp;T120&amp;"|",'5_ACOMPANHAMENTO'!$AC$3:$AC$4922)))+((U120&lt;&gt;"")*ISNUMBER(SEARCH("|"&amp;U120&amp;"|",'5_ACOMPANHAMENTO'!$AC$3:$AC$4922)))+((V120&lt;&gt;"")*ISNUMBER(SEARCH("|"&amp;V120&amp;"|",'5_ACOMPANHAMENTO'!$AC$3:$AC$4922)))+((W120&lt;&gt;"")*ISNUMBER(SEARCH("|"&amp;W120&amp;"|",'5_ACOMPANHAMENTO'!$AC$3:$AC$4922)))+((X120&lt;&gt;"")*ISNUMBER(SEARCH("|"&amp;X120&amp;"|",'5_ACOMPANHAMENTO'!$AC$3:$AC$4922)))+((Y120&lt;&gt;"")*ISNUMBER(SEARCH("|"&amp;Y120&amp;"|",'5_ACOMPANHAMENTO'!$AC$3:$AC$4922)))+((Z120&lt;&gt;"")*ISNUMBER(SEARCH("|"&amp;Z120&amp;"|",'5_ACOMPANHAMENTO'!$AC$3:$AC$4922)))+((AA120&lt;&gt;"")*ISNUMBER(SEARCH("|"&amp;AA120&amp;"|",'5_ACOMPANHAMENTO'!$AC$3:$AC$4922)))+((AB120&lt;&gt;"")*ISNUMBER(SEARCH("|"&amp;AB120&amp;"|",'5_ACOMPANHAMENTO'!$AC$3:$AC$4922))))&gt;0)),'5_ACOMPANHAMENTO'!$J$3:$J$4922),0))</f>
        <v>124</v>
      </c>
      <c r="E120" s="4" t="str">
        <f t="shared" ca="1" si="23"/>
        <v>FINALIZADO</v>
      </c>
      <c r="F120" s="7">
        <f>IF(OR($B120="",$C120=""),"",IFERROR(SUMPRODUCT(--(('5_ACOMPANHAMENTO'!$AD$3:$AD$4922=TRIM($C120&amp;""))*('5_ACOMPANHAMENTO'!$AC$3:$AC$4922&lt;&gt;"")*((((I120&lt;&gt;"")*ISNUMBER(SEARCH("|"&amp;I120&amp;"|",'5_ACOMPANHAMENTO'!$AC$3:$AC$4922)))+((J120&lt;&gt;"")*ISNUMBER(SEARCH("|"&amp;J120&amp;"|",'5_ACOMPANHAMENTO'!$AC$3:$AC$4922)))+((K120&lt;&gt;"")*ISNUMBER(SEARCH("|"&amp;K120&amp;"|",'5_ACOMPANHAMENTO'!$AC$3:$AC$4922)))+((L120&lt;&gt;"")*ISNUMBER(SEARCH("|"&amp;L120&amp;"|",'5_ACOMPANHAMENTO'!$AC$3:$AC$4922)))+((M120&lt;&gt;"")*ISNUMBER(SEARCH("|"&amp;M120&amp;"|",'5_ACOMPANHAMENTO'!$AC$3:$AC$4922)))+((N120&lt;&gt;"")*ISNUMBER(SEARCH("|"&amp;N120&amp;"|",'5_ACOMPANHAMENTO'!$AC$3:$AC$4922)))+((O120&lt;&gt;"")*ISNUMBER(SEARCH("|"&amp;O120&amp;"|",'5_ACOMPANHAMENTO'!$AC$3:$AC$4922)))+((P120&lt;&gt;"")*ISNUMBER(SEARCH("|"&amp;P120&amp;"|",'5_ACOMPANHAMENTO'!$AC$3:$AC$4922)))+((Q120&lt;&gt;"")*ISNUMBER(SEARCH("|"&amp;Q120&amp;"|",'5_ACOMPANHAMENTO'!$AC$3:$AC$4922)))+((R120&lt;&gt;"")*ISNUMBER(SEARCH("|"&amp;R120&amp;"|",'5_ACOMPANHAMENTO'!$AC$3:$AC$4922)))+((S120&lt;&gt;"")*ISNUMBER(SEARCH("|"&amp;S120&amp;"|",'5_ACOMPANHAMENTO'!$AC$3:$AC$4922)))+((T120&lt;&gt;"")*ISNUMBER(SEARCH("|"&amp;T120&amp;"|",'5_ACOMPANHAMENTO'!$AC$3:$AC$4922)))+((U120&lt;&gt;"")*ISNUMBER(SEARCH("|"&amp;U120&amp;"|",'5_ACOMPANHAMENTO'!$AC$3:$AC$4922)))+((V120&lt;&gt;"")*ISNUMBER(SEARCH("|"&amp;V120&amp;"|",'5_ACOMPANHAMENTO'!$AC$3:$AC$4922)))+((W120&lt;&gt;"")*ISNUMBER(SEARCH("|"&amp;W120&amp;"|",'5_ACOMPANHAMENTO'!$AC$3:$AC$4922)))+((X120&lt;&gt;"")*ISNUMBER(SEARCH("|"&amp;X120&amp;"|",'5_ACOMPANHAMENTO'!$AC$3:$AC$4922)))+((Y120&lt;&gt;"")*ISNUMBER(SEARCH("|"&amp;Y120&amp;"|",'5_ACOMPANHAMENTO'!$AC$3:$AC$4922)))+((Z120&lt;&gt;"")*ISNUMBER(SEARCH("|"&amp;Z120&amp;"|",'5_ACOMPANHAMENTO'!$AC$3:$AC$4922)))+((AA120&lt;&gt;"")*ISNUMBER(SEARCH("|"&amp;AA120&amp;"|",'5_ACOMPANHAMENTO'!$AC$3:$AC$4922)))+((AB120&lt;&gt;"")*ISNUMBER(SEARCH("|"&amp;AB120&amp;"|",'5_ACOMPANHAMENTO'!$AC$3:$AC$4922))))&gt;0)),'5_ACOMPANHAMENTO'!$O$3:$O$4922),0))</f>
        <v>124</v>
      </c>
      <c r="G120" s="7">
        <f t="shared" si="24"/>
        <v>0</v>
      </c>
      <c r="H120" t="str">
        <f t="shared" si="25"/>
        <v>10151,10152|CARTONAGEM</v>
      </c>
      <c r="I120" s="1" t="str">
        <f t="shared" si="26"/>
        <v>10151</v>
      </c>
      <c r="J120" s="1" t="str">
        <f t="shared" si="27"/>
        <v>10152</v>
      </c>
      <c r="K120" s="1" t="str">
        <f t="shared" si="28"/>
        <v/>
      </c>
      <c r="L120" s="1" t="str">
        <f t="shared" si="29"/>
        <v/>
      </c>
      <c r="M120" s="1" t="str">
        <f t="shared" si="30"/>
        <v/>
      </c>
      <c r="N120" s="1" t="str">
        <f t="shared" si="31"/>
        <v/>
      </c>
      <c r="O120" s="1" t="str">
        <f t="shared" si="32"/>
        <v/>
      </c>
      <c r="P120" s="1" t="str">
        <f t="shared" si="33"/>
        <v/>
      </c>
      <c r="Q120" s="1" t="str">
        <f t="shared" si="34"/>
        <v/>
      </c>
      <c r="R120" s="1" t="str">
        <f t="shared" si="35"/>
        <v/>
      </c>
      <c r="S120" s="1" t="str">
        <f t="shared" si="36"/>
        <v/>
      </c>
      <c r="T120" s="1" t="str">
        <f t="shared" si="37"/>
        <v/>
      </c>
      <c r="U120" s="1" t="str">
        <f t="shared" si="38"/>
        <v/>
      </c>
      <c r="V120" s="1" t="str">
        <f t="shared" si="39"/>
        <v/>
      </c>
      <c r="W120" s="1" t="str">
        <f t="shared" si="40"/>
        <v/>
      </c>
      <c r="X120" s="1" t="str">
        <f t="shared" si="41"/>
        <v/>
      </c>
      <c r="Y120" s="1" t="str">
        <f t="shared" si="42"/>
        <v/>
      </c>
      <c r="Z120" s="1" t="str">
        <f t="shared" si="43"/>
        <v/>
      </c>
      <c r="AA120" s="1" t="str">
        <f t="shared" si="44"/>
        <v/>
      </c>
      <c r="AB120" s="1" t="str">
        <f t="shared" si="45"/>
        <v/>
      </c>
    </row>
    <row r="121" spans="1:28" ht="14.25" hidden="1" customHeight="1" x14ac:dyDescent="0.35">
      <c r="A121" s="4">
        <f>IF(OR($B121="",$C121=""),"",IFERROR(INDEX('5_ACOMPANHAMENTO'!$A$3:$A$4922,MATCH(1,INDEX(('5_ACOMPANHAMENTO'!$AD$3:$AD$4922=TRIM($C121&amp;""))*('5_ACOMPANHAMENTO'!$AC$3:$AC$4922&lt;&gt;"")*((((I121&lt;&gt;"")*ISNUMBER(SEARCH("|"&amp;I121&amp;"|",'5_ACOMPANHAMENTO'!$AC$3:$AC$4922)))+((J121&lt;&gt;"")*ISNUMBER(SEARCH("|"&amp;J121&amp;"|",'5_ACOMPANHAMENTO'!$AC$3:$AC$4922)))+((K121&lt;&gt;"")*ISNUMBER(SEARCH("|"&amp;K121&amp;"|",'5_ACOMPANHAMENTO'!$AC$3:$AC$4922)))+((L121&lt;&gt;"")*ISNUMBER(SEARCH("|"&amp;L121&amp;"|",'5_ACOMPANHAMENTO'!$AC$3:$AC$4922)))+((M121&lt;&gt;"")*ISNUMBER(SEARCH("|"&amp;M121&amp;"|",'5_ACOMPANHAMENTO'!$AC$3:$AC$4922)))+((N121&lt;&gt;"")*ISNUMBER(SEARCH("|"&amp;N121&amp;"|",'5_ACOMPANHAMENTO'!$AC$3:$AC$4922)))+((O121&lt;&gt;"")*ISNUMBER(SEARCH("|"&amp;O121&amp;"|",'5_ACOMPANHAMENTO'!$AC$3:$AC$4922)))+((P121&lt;&gt;"")*ISNUMBER(SEARCH("|"&amp;P121&amp;"|",'5_ACOMPANHAMENTO'!$AC$3:$AC$4922)))+((Q121&lt;&gt;"")*ISNUMBER(SEARCH("|"&amp;Q121&amp;"|",'5_ACOMPANHAMENTO'!$AC$3:$AC$4922)))+((R121&lt;&gt;"")*ISNUMBER(SEARCH("|"&amp;R121&amp;"|",'5_ACOMPANHAMENTO'!$AC$3:$AC$4922)))+((S121&lt;&gt;"")*ISNUMBER(SEARCH("|"&amp;S121&amp;"|",'5_ACOMPANHAMENTO'!$AC$3:$AC$4922)))+((T121&lt;&gt;"")*ISNUMBER(SEARCH("|"&amp;T121&amp;"|",'5_ACOMPANHAMENTO'!$AC$3:$AC$4922)))+((U121&lt;&gt;"")*ISNUMBER(SEARCH("|"&amp;U121&amp;"|",'5_ACOMPANHAMENTO'!$AC$3:$AC$4922)))+((V121&lt;&gt;"")*ISNUMBER(SEARCH("|"&amp;V121&amp;"|",'5_ACOMPANHAMENTO'!$AC$3:$AC$4922)))+((W121&lt;&gt;"")*ISNUMBER(SEARCH("|"&amp;W121&amp;"|",'5_ACOMPANHAMENTO'!$AC$3:$AC$4922)))+((X121&lt;&gt;"")*ISNUMBER(SEARCH("|"&amp;X121&amp;"|",'5_ACOMPANHAMENTO'!$AC$3:$AC$4922)))+((Y121&lt;&gt;"")*ISNUMBER(SEARCH("|"&amp;Y121&amp;"|",'5_ACOMPANHAMENTO'!$AC$3:$AC$4922)))+((Z121&lt;&gt;"")*ISNUMBER(SEARCH("|"&amp;Z121&amp;"|",'5_ACOMPANHAMENTO'!$AC$3:$AC$4922)))+((AA121&lt;&gt;"")*ISNUMBER(SEARCH("|"&amp;AA121&amp;"|",'5_ACOMPANHAMENTO'!$AC$3:$AC$4922)))+((AB121&lt;&gt;"")*ISNUMBER(SEARCH("|"&amp;AB121&amp;"|",'5_ACOMPANHAMENTO'!$AC$3:$AC$4922))))&gt;0),0),0)),""))</f>
        <v>46209</v>
      </c>
      <c r="B121" s="4">
        <v>10151.10152</v>
      </c>
      <c r="C121" s="2" t="s">
        <v>68</v>
      </c>
      <c r="D121" s="4">
        <f>IF(OR($B121="",$C121=""),"",IFERROR(SUMPRODUCT(--(('5_ACOMPANHAMENTO'!$AD$3:$AD$4922=TRIM($C121&amp;""))*('5_ACOMPANHAMENTO'!$AC$3:$AC$4922&lt;&gt;"")*((((I121&lt;&gt;"")*ISNUMBER(SEARCH("|"&amp;I121&amp;"|",'5_ACOMPANHAMENTO'!$AC$3:$AC$4922)))+((J121&lt;&gt;"")*ISNUMBER(SEARCH("|"&amp;J121&amp;"|",'5_ACOMPANHAMENTO'!$AC$3:$AC$4922)))+((K121&lt;&gt;"")*ISNUMBER(SEARCH("|"&amp;K121&amp;"|",'5_ACOMPANHAMENTO'!$AC$3:$AC$4922)))+((L121&lt;&gt;"")*ISNUMBER(SEARCH("|"&amp;L121&amp;"|",'5_ACOMPANHAMENTO'!$AC$3:$AC$4922)))+((M121&lt;&gt;"")*ISNUMBER(SEARCH("|"&amp;M121&amp;"|",'5_ACOMPANHAMENTO'!$AC$3:$AC$4922)))+((N121&lt;&gt;"")*ISNUMBER(SEARCH("|"&amp;N121&amp;"|",'5_ACOMPANHAMENTO'!$AC$3:$AC$4922)))+((O121&lt;&gt;"")*ISNUMBER(SEARCH("|"&amp;O121&amp;"|",'5_ACOMPANHAMENTO'!$AC$3:$AC$4922)))+((P121&lt;&gt;"")*ISNUMBER(SEARCH("|"&amp;P121&amp;"|",'5_ACOMPANHAMENTO'!$AC$3:$AC$4922)))+((Q121&lt;&gt;"")*ISNUMBER(SEARCH("|"&amp;Q121&amp;"|",'5_ACOMPANHAMENTO'!$AC$3:$AC$4922)))+((R121&lt;&gt;"")*ISNUMBER(SEARCH("|"&amp;R121&amp;"|",'5_ACOMPANHAMENTO'!$AC$3:$AC$4922)))+((S121&lt;&gt;"")*ISNUMBER(SEARCH("|"&amp;S121&amp;"|",'5_ACOMPANHAMENTO'!$AC$3:$AC$4922)))+((T121&lt;&gt;"")*ISNUMBER(SEARCH("|"&amp;T121&amp;"|",'5_ACOMPANHAMENTO'!$AC$3:$AC$4922)))+((U121&lt;&gt;"")*ISNUMBER(SEARCH("|"&amp;U121&amp;"|",'5_ACOMPANHAMENTO'!$AC$3:$AC$4922)))+((V121&lt;&gt;"")*ISNUMBER(SEARCH("|"&amp;V121&amp;"|",'5_ACOMPANHAMENTO'!$AC$3:$AC$4922)))+((W121&lt;&gt;"")*ISNUMBER(SEARCH("|"&amp;W121&amp;"|",'5_ACOMPANHAMENTO'!$AC$3:$AC$4922)))+((X121&lt;&gt;"")*ISNUMBER(SEARCH("|"&amp;X121&amp;"|",'5_ACOMPANHAMENTO'!$AC$3:$AC$4922)))+((Y121&lt;&gt;"")*ISNUMBER(SEARCH("|"&amp;Y121&amp;"|",'5_ACOMPANHAMENTO'!$AC$3:$AC$4922)))+((Z121&lt;&gt;"")*ISNUMBER(SEARCH("|"&amp;Z121&amp;"|",'5_ACOMPANHAMENTO'!$AC$3:$AC$4922)))+((AA121&lt;&gt;"")*ISNUMBER(SEARCH("|"&amp;AA121&amp;"|",'5_ACOMPANHAMENTO'!$AC$3:$AC$4922)))+((AB121&lt;&gt;"")*ISNUMBER(SEARCH("|"&amp;AB121&amp;"|",'5_ACOMPANHAMENTO'!$AC$3:$AC$4922))))&gt;0)),'5_ACOMPANHAMENTO'!$J$3:$J$4922),0))</f>
        <v>124</v>
      </c>
      <c r="E121" s="4" t="str">
        <f t="shared" ca="1" si="23"/>
        <v>FINALIZADO</v>
      </c>
      <c r="F121" s="7">
        <f>IF(OR($B121="",$C121=""),"",IFERROR(SUMPRODUCT(--(('5_ACOMPANHAMENTO'!$AD$3:$AD$4922=TRIM($C121&amp;""))*('5_ACOMPANHAMENTO'!$AC$3:$AC$4922&lt;&gt;"")*((((I121&lt;&gt;"")*ISNUMBER(SEARCH("|"&amp;I121&amp;"|",'5_ACOMPANHAMENTO'!$AC$3:$AC$4922)))+((J121&lt;&gt;"")*ISNUMBER(SEARCH("|"&amp;J121&amp;"|",'5_ACOMPANHAMENTO'!$AC$3:$AC$4922)))+((K121&lt;&gt;"")*ISNUMBER(SEARCH("|"&amp;K121&amp;"|",'5_ACOMPANHAMENTO'!$AC$3:$AC$4922)))+((L121&lt;&gt;"")*ISNUMBER(SEARCH("|"&amp;L121&amp;"|",'5_ACOMPANHAMENTO'!$AC$3:$AC$4922)))+((M121&lt;&gt;"")*ISNUMBER(SEARCH("|"&amp;M121&amp;"|",'5_ACOMPANHAMENTO'!$AC$3:$AC$4922)))+((N121&lt;&gt;"")*ISNUMBER(SEARCH("|"&amp;N121&amp;"|",'5_ACOMPANHAMENTO'!$AC$3:$AC$4922)))+((O121&lt;&gt;"")*ISNUMBER(SEARCH("|"&amp;O121&amp;"|",'5_ACOMPANHAMENTO'!$AC$3:$AC$4922)))+((P121&lt;&gt;"")*ISNUMBER(SEARCH("|"&amp;P121&amp;"|",'5_ACOMPANHAMENTO'!$AC$3:$AC$4922)))+((Q121&lt;&gt;"")*ISNUMBER(SEARCH("|"&amp;Q121&amp;"|",'5_ACOMPANHAMENTO'!$AC$3:$AC$4922)))+((R121&lt;&gt;"")*ISNUMBER(SEARCH("|"&amp;R121&amp;"|",'5_ACOMPANHAMENTO'!$AC$3:$AC$4922)))+((S121&lt;&gt;"")*ISNUMBER(SEARCH("|"&amp;S121&amp;"|",'5_ACOMPANHAMENTO'!$AC$3:$AC$4922)))+((T121&lt;&gt;"")*ISNUMBER(SEARCH("|"&amp;T121&amp;"|",'5_ACOMPANHAMENTO'!$AC$3:$AC$4922)))+((U121&lt;&gt;"")*ISNUMBER(SEARCH("|"&amp;U121&amp;"|",'5_ACOMPANHAMENTO'!$AC$3:$AC$4922)))+((V121&lt;&gt;"")*ISNUMBER(SEARCH("|"&amp;V121&amp;"|",'5_ACOMPANHAMENTO'!$AC$3:$AC$4922)))+((W121&lt;&gt;"")*ISNUMBER(SEARCH("|"&amp;W121&amp;"|",'5_ACOMPANHAMENTO'!$AC$3:$AC$4922)))+((X121&lt;&gt;"")*ISNUMBER(SEARCH("|"&amp;X121&amp;"|",'5_ACOMPANHAMENTO'!$AC$3:$AC$4922)))+((Y121&lt;&gt;"")*ISNUMBER(SEARCH("|"&amp;Y121&amp;"|",'5_ACOMPANHAMENTO'!$AC$3:$AC$4922)))+((Z121&lt;&gt;"")*ISNUMBER(SEARCH("|"&amp;Z121&amp;"|",'5_ACOMPANHAMENTO'!$AC$3:$AC$4922)))+((AA121&lt;&gt;"")*ISNUMBER(SEARCH("|"&amp;AA121&amp;"|",'5_ACOMPANHAMENTO'!$AC$3:$AC$4922)))+((AB121&lt;&gt;"")*ISNUMBER(SEARCH("|"&amp;AB121&amp;"|",'5_ACOMPANHAMENTO'!$AC$3:$AC$4922))))&gt;0)),'5_ACOMPANHAMENTO'!$O$3:$O$4922),0))</f>
        <v>124</v>
      </c>
      <c r="G121" s="7">
        <f t="shared" si="24"/>
        <v>0</v>
      </c>
      <c r="H121" t="str">
        <f t="shared" si="25"/>
        <v>10151,10152|CARTONAGEM</v>
      </c>
      <c r="I121" s="1" t="str">
        <f t="shared" si="26"/>
        <v>10151</v>
      </c>
      <c r="J121" s="1" t="str">
        <f t="shared" si="27"/>
        <v>10152</v>
      </c>
      <c r="K121" s="1" t="str">
        <f t="shared" si="28"/>
        <v/>
      </c>
      <c r="L121" s="1" t="str">
        <f t="shared" si="29"/>
        <v/>
      </c>
      <c r="M121" s="1" t="str">
        <f t="shared" si="30"/>
        <v/>
      </c>
      <c r="N121" s="1" t="str">
        <f t="shared" si="31"/>
        <v/>
      </c>
      <c r="O121" s="1" t="str">
        <f t="shared" si="32"/>
        <v/>
      </c>
      <c r="P121" s="1" t="str">
        <f t="shared" si="33"/>
        <v/>
      </c>
      <c r="Q121" s="1" t="str">
        <f t="shared" si="34"/>
        <v/>
      </c>
      <c r="R121" s="1" t="str">
        <f t="shared" si="35"/>
        <v/>
      </c>
      <c r="S121" s="1" t="str">
        <f t="shared" si="36"/>
        <v/>
      </c>
      <c r="T121" s="1" t="str">
        <f t="shared" si="37"/>
        <v/>
      </c>
      <c r="U121" s="1" t="str">
        <f t="shared" si="38"/>
        <v/>
      </c>
      <c r="V121" s="1" t="str">
        <f t="shared" si="39"/>
        <v/>
      </c>
      <c r="W121" s="1" t="str">
        <f t="shared" si="40"/>
        <v/>
      </c>
      <c r="X121" s="1" t="str">
        <f t="shared" si="41"/>
        <v/>
      </c>
      <c r="Y121" s="1" t="str">
        <f t="shared" si="42"/>
        <v/>
      </c>
      <c r="Z121" s="1" t="str">
        <f t="shared" si="43"/>
        <v/>
      </c>
      <c r="AA121" s="1" t="str">
        <f t="shared" si="44"/>
        <v/>
      </c>
      <c r="AB121" s="1" t="str">
        <f t="shared" si="45"/>
        <v/>
      </c>
    </row>
    <row r="122" spans="1:28" ht="14.25" hidden="1" customHeight="1" x14ac:dyDescent="0.35">
      <c r="A122" s="4">
        <f>IF(OR($B122="",$C122=""),"",IFERROR(INDEX('5_ACOMPANHAMENTO'!$A$3:$A$4922,MATCH(1,INDEX(('5_ACOMPANHAMENTO'!$AD$3:$AD$4922=TRIM($C122&amp;""))*('5_ACOMPANHAMENTO'!$AC$3:$AC$4922&lt;&gt;"")*((((I122&lt;&gt;"")*ISNUMBER(SEARCH("|"&amp;I122&amp;"|",'5_ACOMPANHAMENTO'!$AC$3:$AC$4922)))+((J122&lt;&gt;"")*ISNUMBER(SEARCH("|"&amp;J122&amp;"|",'5_ACOMPANHAMENTO'!$AC$3:$AC$4922)))+((K122&lt;&gt;"")*ISNUMBER(SEARCH("|"&amp;K122&amp;"|",'5_ACOMPANHAMENTO'!$AC$3:$AC$4922)))+((L122&lt;&gt;"")*ISNUMBER(SEARCH("|"&amp;L122&amp;"|",'5_ACOMPANHAMENTO'!$AC$3:$AC$4922)))+((M122&lt;&gt;"")*ISNUMBER(SEARCH("|"&amp;M122&amp;"|",'5_ACOMPANHAMENTO'!$AC$3:$AC$4922)))+((N122&lt;&gt;"")*ISNUMBER(SEARCH("|"&amp;N122&amp;"|",'5_ACOMPANHAMENTO'!$AC$3:$AC$4922)))+((O122&lt;&gt;"")*ISNUMBER(SEARCH("|"&amp;O122&amp;"|",'5_ACOMPANHAMENTO'!$AC$3:$AC$4922)))+((P122&lt;&gt;"")*ISNUMBER(SEARCH("|"&amp;P122&amp;"|",'5_ACOMPANHAMENTO'!$AC$3:$AC$4922)))+((Q122&lt;&gt;"")*ISNUMBER(SEARCH("|"&amp;Q122&amp;"|",'5_ACOMPANHAMENTO'!$AC$3:$AC$4922)))+((R122&lt;&gt;"")*ISNUMBER(SEARCH("|"&amp;R122&amp;"|",'5_ACOMPANHAMENTO'!$AC$3:$AC$4922)))+((S122&lt;&gt;"")*ISNUMBER(SEARCH("|"&amp;S122&amp;"|",'5_ACOMPANHAMENTO'!$AC$3:$AC$4922)))+((T122&lt;&gt;"")*ISNUMBER(SEARCH("|"&amp;T122&amp;"|",'5_ACOMPANHAMENTO'!$AC$3:$AC$4922)))+((U122&lt;&gt;"")*ISNUMBER(SEARCH("|"&amp;U122&amp;"|",'5_ACOMPANHAMENTO'!$AC$3:$AC$4922)))+((V122&lt;&gt;"")*ISNUMBER(SEARCH("|"&amp;V122&amp;"|",'5_ACOMPANHAMENTO'!$AC$3:$AC$4922)))+((W122&lt;&gt;"")*ISNUMBER(SEARCH("|"&amp;W122&amp;"|",'5_ACOMPANHAMENTO'!$AC$3:$AC$4922)))+((X122&lt;&gt;"")*ISNUMBER(SEARCH("|"&amp;X122&amp;"|",'5_ACOMPANHAMENTO'!$AC$3:$AC$4922)))+((Y122&lt;&gt;"")*ISNUMBER(SEARCH("|"&amp;Y122&amp;"|",'5_ACOMPANHAMENTO'!$AC$3:$AC$4922)))+((Z122&lt;&gt;"")*ISNUMBER(SEARCH("|"&amp;Z122&amp;"|",'5_ACOMPANHAMENTO'!$AC$3:$AC$4922)))+((AA122&lt;&gt;"")*ISNUMBER(SEARCH("|"&amp;AA122&amp;"|",'5_ACOMPANHAMENTO'!$AC$3:$AC$4922)))+((AB122&lt;&gt;"")*ISNUMBER(SEARCH("|"&amp;AB122&amp;"|",'5_ACOMPANHAMENTO'!$AC$3:$AC$4922))))&gt;0),0),0)),""))</f>
        <v>46211</v>
      </c>
      <c r="B122" s="4">
        <v>10153.10154</v>
      </c>
      <c r="C122" s="2" t="s">
        <v>68</v>
      </c>
      <c r="D122" s="4">
        <f>IF(OR($B122="",$C122=""),"",IFERROR(SUMPRODUCT(--(('5_ACOMPANHAMENTO'!$AD$3:$AD$4922=TRIM($C122&amp;""))*('5_ACOMPANHAMENTO'!$AC$3:$AC$4922&lt;&gt;"")*((((I122&lt;&gt;"")*ISNUMBER(SEARCH("|"&amp;I122&amp;"|",'5_ACOMPANHAMENTO'!$AC$3:$AC$4922)))+((J122&lt;&gt;"")*ISNUMBER(SEARCH("|"&amp;J122&amp;"|",'5_ACOMPANHAMENTO'!$AC$3:$AC$4922)))+((K122&lt;&gt;"")*ISNUMBER(SEARCH("|"&amp;K122&amp;"|",'5_ACOMPANHAMENTO'!$AC$3:$AC$4922)))+((L122&lt;&gt;"")*ISNUMBER(SEARCH("|"&amp;L122&amp;"|",'5_ACOMPANHAMENTO'!$AC$3:$AC$4922)))+((M122&lt;&gt;"")*ISNUMBER(SEARCH("|"&amp;M122&amp;"|",'5_ACOMPANHAMENTO'!$AC$3:$AC$4922)))+((N122&lt;&gt;"")*ISNUMBER(SEARCH("|"&amp;N122&amp;"|",'5_ACOMPANHAMENTO'!$AC$3:$AC$4922)))+((O122&lt;&gt;"")*ISNUMBER(SEARCH("|"&amp;O122&amp;"|",'5_ACOMPANHAMENTO'!$AC$3:$AC$4922)))+((P122&lt;&gt;"")*ISNUMBER(SEARCH("|"&amp;P122&amp;"|",'5_ACOMPANHAMENTO'!$AC$3:$AC$4922)))+((Q122&lt;&gt;"")*ISNUMBER(SEARCH("|"&amp;Q122&amp;"|",'5_ACOMPANHAMENTO'!$AC$3:$AC$4922)))+((R122&lt;&gt;"")*ISNUMBER(SEARCH("|"&amp;R122&amp;"|",'5_ACOMPANHAMENTO'!$AC$3:$AC$4922)))+((S122&lt;&gt;"")*ISNUMBER(SEARCH("|"&amp;S122&amp;"|",'5_ACOMPANHAMENTO'!$AC$3:$AC$4922)))+((T122&lt;&gt;"")*ISNUMBER(SEARCH("|"&amp;T122&amp;"|",'5_ACOMPANHAMENTO'!$AC$3:$AC$4922)))+((U122&lt;&gt;"")*ISNUMBER(SEARCH("|"&amp;U122&amp;"|",'5_ACOMPANHAMENTO'!$AC$3:$AC$4922)))+((V122&lt;&gt;"")*ISNUMBER(SEARCH("|"&amp;V122&amp;"|",'5_ACOMPANHAMENTO'!$AC$3:$AC$4922)))+((W122&lt;&gt;"")*ISNUMBER(SEARCH("|"&amp;W122&amp;"|",'5_ACOMPANHAMENTO'!$AC$3:$AC$4922)))+((X122&lt;&gt;"")*ISNUMBER(SEARCH("|"&amp;X122&amp;"|",'5_ACOMPANHAMENTO'!$AC$3:$AC$4922)))+((Y122&lt;&gt;"")*ISNUMBER(SEARCH("|"&amp;Y122&amp;"|",'5_ACOMPANHAMENTO'!$AC$3:$AC$4922)))+((Z122&lt;&gt;"")*ISNUMBER(SEARCH("|"&amp;Z122&amp;"|",'5_ACOMPANHAMENTO'!$AC$3:$AC$4922)))+((AA122&lt;&gt;"")*ISNUMBER(SEARCH("|"&amp;AA122&amp;"|",'5_ACOMPANHAMENTO'!$AC$3:$AC$4922)))+((AB122&lt;&gt;"")*ISNUMBER(SEARCH("|"&amp;AB122&amp;"|",'5_ACOMPANHAMENTO'!$AC$3:$AC$4922))))&gt;0)),'5_ACOMPANHAMENTO'!$J$3:$J$4922),0))</f>
        <v>10</v>
      </c>
      <c r="E122" s="4" t="str">
        <f t="shared" ca="1" si="23"/>
        <v>FINALIZADO</v>
      </c>
      <c r="F122" s="7">
        <f>IF(OR($B122="",$C122=""),"",IFERROR(SUMPRODUCT(--(('5_ACOMPANHAMENTO'!$AD$3:$AD$4922=TRIM($C122&amp;""))*('5_ACOMPANHAMENTO'!$AC$3:$AC$4922&lt;&gt;"")*((((I122&lt;&gt;"")*ISNUMBER(SEARCH("|"&amp;I122&amp;"|",'5_ACOMPANHAMENTO'!$AC$3:$AC$4922)))+((J122&lt;&gt;"")*ISNUMBER(SEARCH("|"&amp;J122&amp;"|",'5_ACOMPANHAMENTO'!$AC$3:$AC$4922)))+((K122&lt;&gt;"")*ISNUMBER(SEARCH("|"&amp;K122&amp;"|",'5_ACOMPANHAMENTO'!$AC$3:$AC$4922)))+((L122&lt;&gt;"")*ISNUMBER(SEARCH("|"&amp;L122&amp;"|",'5_ACOMPANHAMENTO'!$AC$3:$AC$4922)))+((M122&lt;&gt;"")*ISNUMBER(SEARCH("|"&amp;M122&amp;"|",'5_ACOMPANHAMENTO'!$AC$3:$AC$4922)))+((N122&lt;&gt;"")*ISNUMBER(SEARCH("|"&amp;N122&amp;"|",'5_ACOMPANHAMENTO'!$AC$3:$AC$4922)))+((O122&lt;&gt;"")*ISNUMBER(SEARCH("|"&amp;O122&amp;"|",'5_ACOMPANHAMENTO'!$AC$3:$AC$4922)))+((P122&lt;&gt;"")*ISNUMBER(SEARCH("|"&amp;P122&amp;"|",'5_ACOMPANHAMENTO'!$AC$3:$AC$4922)))+((Q122&lt;&gt;"")*ISNUMBER(SEARCH("|"&amp;Q122&amp;"|",'5_ACOMPANHAMENTO'!$AC$3:$AC$4922)))+((R122&lt;&gt;"")*ISNUMBER(SEARCH("|"&amp;R122&amp;"|",'5_ACOMPANHAMENTO'!$AC$3:$AC$4922)))+((S122&lt;&gt;"")*ISNUMBER(SEARCH("|"&amp;S122&amp;"|",'5_ACOMPANHAMENTO'!$AC$3:$AC$4922)))+((T122&lt;&gt;"")*ISNUMBER(SEARCH("|"&amp;T122&amp;"|",'5_ACOMPANHAMENTO'!$AC$3:$AC$4922)))+((U122&lt;&gt;"")*ISNUMBER(SEARCH("|"&amp;U122&amp;"|",'5_ACOMPANHAMENTO'!$AC$3:$AC$4922)))+((V122&lt;&gt;"")*ISNUMBER(SEARCH("|"&amp;V122&amp;"|",'5_ACOMPANHAMENTO'!$AC$3:$AC$4922)))+((W122&lt;&gt;"")*ISNUMBER(SEARCH("|"&amp;W122&amp;"|",'5_ACOMPANHAMENTO'!$AC$3:$AC$4922)))+((X122&lt;&gt;"")*ISNUMBER(SEARCH("|"&amp;X122&amp;"|",'5_ACOMPANHAMENTO'!$AC$3:$AC$4922)))+((Y122&lt;&gt;"")*ISNUMBER(SEARCH("|"&amp;Y122&amp;"|",'5_ACOMPANHAMENTO'!$AC$3:$AC$4922)))+((Z122&lt;&gt;"")*ISNUMBER(SEARCH("|"&amp;Z122&amp;"|",'5_ACOMPANHAMENTO'!$AC$3:$AC$4922)))+((AA122&lt;&gt;"")*ISNUMBER(SEARCH("|"&amp;AA122&amp;"|",'5_ACOMPANHAMENTO'!$AC$3:$AC$4922)))+((AB122&lt;&gt;"")*ISNUMBER(SEARCH("|"&amp;AB122&amp;"|",'5_ACOMPANHAMENTO'!$AC$3:$AC$4922))))&gt;0)),'5_ACOMPANHAMENTO'!$O$3:$O$4922),0))</f>
        <v>10</v>
      </c>
      <c r="G122" s="7">
        <f t="shared" si="24"/>
        <v>0</v>
      </c>
      <c r="H122" t="str">
        <f t="shared" si="25"/>
        <v>10153,10154|CARTONAGEM</v>
      </c>
      <c r="I122" s="1" t="str">
        <f t="shared" si="26"/>
        <v>10153</v>
      </c>
      <c r="J122" s="1" t="str">
        <f t="shared" si="27"/>
        <v>10154</v>
      </c>
      <c r="K122" s="1" t="str">
        <f t="shared" si="28"/>
        <v/>
      </c>
      <c r="L122" s="1" t="str">
        <f t="shared" si="29"/>
        <v/>
      </c>
      <c r="M122" s="1" t="str">
        <f t="shared" si="30"/>
        <v/>
      </c>
      <c r="N122" s="1" t="str">
        <f t="shared" si="31"/>
        <v/>
      </c>
      <c r="O122" s="1" t="str">
        <f t="shared" si="32"/>
        <v/>
      </c>
      <c r="P122" s="1" t="str">
        <f t="shared" si="33"/>
        <v/>
      </c>
      <c r="Q122" s="1" t="str">
        <f t="shared" si="34"/>
        <v/>
      </c>
      <c r="R122" s="1" t="str">
        <f t="shared" si="35"/>
        <v/>
      </c>
      <c r="S122" s="1" t="str">
        <f t="shared" si="36"/>
        <v/>
      </c>
      <c r="T122" s="1" t="str">
        <f t="shared" si="37"/>
        <v/>
      </c>
      <c r="U122" s="1" t="str">
        <f t="shared" si="38"/>
        <v/>
      </c>
      <c r="V122" s="1" t="str">
        <f t="shared" si="39"/>
        <v/>
      </c>
      <c r="W122" s="1" t="str">
        <f t="shared" si="40"/>
        <v/>
      </c>
      <c r="X122" s="1" t="str">
        <f t="shared" si="41"/>
        <v/>
      </c>
      <c r="Y122" s="1" t="str">
        <f t="shared" si="42"/>
        <v/>
      </c>
      <c r="Z122" s="1" t="str">
        <f t="shared" si="43"/>
        <v/>
      </c>
      <c r="AA122" s="1" t="str">
        <f t="shared" si="44"/>
        <v/>
      </c>
      <c r="AB122" s="1" t="str">
        <f t="shared" si="45"/>
        <v/>
      </c>
    </row>
    <row r="123" spans="1:28" ht="14.25" hidden="1" customHeight="1" x14ac:dyDescent="0.35">
      <c r="A123" s="4">
        <f>IF(OR($B123="",$C123=""),"",IFERROR(INDEX('5_ACOMPANHAMENTO'!$A$3:$A$4922,MATCH(1,INDEX(('5_ACOMPANHAMENTO'!$AD$3:$AD$4922=TRIM($C123&amp;""))*('5_ACOMPANHAMENTO'!$AC$3:$AC$4922&lt;&gt;"")*((((I123&lt;&gt;"")*ISNUMBER(SEARCH("|"&amp;I123&amp;"|",'5_ACOMPANHAMENTO'!$AC$3:$AC$4922)))+((J123&lt;&gt;"")*ISNUMBER(SEARCH("|"&amp;J123&amp;"|",'5_ACOMPANHAMENTO'!$AC$3:$AC$4922)))+((K123&lt;&gt;"")*ISNUMBER(SEARCH("|"&amp;K123&amp;"|",'5_ACOMPANHAMENTO'!$AC$3:$AC$4922)))+((L123&lt;&gt;"")*ISNUMBER(SEARCH("|"&amp;L123&amp;"|",'5_ACOMPANHAMENTO'!$AC$3:$AC$4922)))+((M123&lt;&gt;"")*ISNUMBER(SEARCH("|"&amp;M123&amp;"|",'5_ACOMPANHAMENTO'!$AC$3:$AC$4922)))+((N123&lt;&gt;"")*ISNUMBER(SEARCH("|"&amp;N123&amp;"|",'5_ACOMPANHAMENTO'!$AC$3:$AC$4922)))+((O123&lt;&gt;"")*ISNUMBER(SEARCH("|"&amp;O123&amp;"|",'5_ACOMPANHAMENTO'!$AC$3:$AC$4922)))+((P123&lt;&gt;"")*ISNUMBER(SEARCH("|"&amp;P123&amp;"|",'5_ACOMPANHAMENTO'!$AC$3:$AC$4922)))+((Q123&lt;&gt;"")*ISNUMBER(SEARCH("|"&amp;Q123&amp;"|",'5_ACOMPANHAMENTO'!$AC$3:$AC$4922)))+((R123&lt;&gt;"")*ISNUMBER(SEARCH("|"&amp;R123&amp;"|",'5_ACOMPANHAMENTO'!$AC$3:$AC$4922)))+((S123&lt;&gt;"")*ISNUMBER(SEARCH("|"&amp;S123&amp;"|",'5_ACOMPANHAMENTO'!$AC$3:$AC$4922)))+((T123&lt;&gt;"")*ISNUMBER(SEARCH("|"&amp;T123&amp;"|",'5_ACOMPANHAMENTO'!$AC$3:$AC$4922)))+((U123&lt;&gt;"")*ISNUMBER(SEARCH("|"&amp;U123&amp;"|",'5_ACOMPANHAMENTO'!$AC$3:$AC$4922)))+((V123&lt;&gt;"")*ISNUMBER(SEARCH("|"&amp;V123&amp;"|",'5_ACOMPANHAMENTO'!$AC$3:$AC$4922)))+((W123&lt;&gt;"")*ISNUMBER(SEARCH("|"&amp;W123&amp;"|",'5_ACOMPANHAMENTO'!$AC$3:$AC$4922)))+((X123&lt;&gt;"")*ISNUMBER(SEARCH("|"&amp;X123&amp;"|",'5_ACOMPANHAMENTO'!$AC$3:$AC$4922)))+((Y123&lt;&gt;"")*ISNUMBER(SEARCH("|"&amp;Y123&amp;"|",'5_ACOMPANHAMENTO'!$AC$3:$AC$4922)))+((Z123&lt;&gt;"")*ISNUMBER(SEARCH("|"&amp;Z123&amp;"|",'5_ACOMPANHAMENTO'!$AC$3:$AC$4922)))+((AA123&lt;&gt;"")*ISNUMBER(SEARCH("|"&amp;AA123&amp;"|",'5_ACOMPANHAMENTO'!$AC$3:$AC$4922)))+((AB123&lt;&gt;"")*ISNUMBER(SEARCH("|"&amp;AB123&amp;"|",'5_ACOMPANHAMENTO'!$AC$3:$AC$4922))))&gt;0),0),0)),""))</f>
        <v>46204</v>
      </c>
      <c r="B123" s="4">
        <v>10180</v>
      </c>
      <c r="C123" s="2" t="s">
        <v>68</v>
      </c>
      <c r="D123" s="4">
        <f>IF(OR($B123="",$C123=""),"",IFERROR(SUMPRODUCT(--(('5_ACOMPANHAMENTO'!$AD$3:$AD$4922=TRIM($C123&amp;""))*('5_ACOMPANHAMENTO'!$AC$3:$AC$4922&lt;&gt;"")*((((I123&lt;&gt;"")*ISNUMBER(SEARCH("|"&amp;I123&amp;"|",'5_ACOMPANHAMENTO'!$AC$3:$AC$4922)))+((J123&lt;&gt;"")*ISNUMBER(SEARCH("|"&amp;J123&amp;"|",'5_ACOMPANHAMENTO'!$AC$3:$AC$4922)))+((K123&lt;&gt;"")*ISNUMBER(SEARCH("|"&amp;K123&amp;"|",'5_ACOMPANHAMENTO'!$AC$3:$AC$4922)))+((L123&lt;&gt;"")*ISNUMBER(SEARCH("|"&amp;L123&amp;"|",'5_ACOMPANHAMENTO'!$AC$3:$AC$4922)))+((M123&lt;&gt;"")*ISNUMBER(SEARCH("|"&amp;M123&amp;"|",'5_ACOMPANHAMENTO'!$AC$3:$AC$4922)))+((N123&lt;&gt;"")*ISNUMBER(SEARCH("|"&amp;N123&amp;"|",'5_ACOMPANHAMENTO'!$AC$3:$AC$4922)))+((O123&lt;&gt;"")*ISNUMBER(SEARCH("|"&amp;O123&amp;"|",'5_ACOMPANHAMENTO'!$AC$3:$AC$4922)))+((P123&lt;&gt;"")*ISNUMBER(SEARCH("|"&amp;P123&amp;"|",'5_ACOMPANHAMENTO'!$AC$3:$AC$4922)))+((Q123&lt;&gt;"")*ISNUMBER(SEARCH("|"&amp;Q123&amp;"|",'5_ACOMPANHAMENTO'!$AC$3:$AC$4922)))+((R123&lt;&gt;"")*ISNUMBER(SEARCH("|"&amp;R123&amp;"|",'5_ACOMPANHAMENTO'!$AC$3:$AC$4922)))+((S123&lt;&gt;"")*ISNUMBER(SEARCH("|"&amp;S123&amp;"|",'5_ACOMPANHAMENTO'!$AC$3:$AC$4922)))+((T123&lt;&gt;"")*ISNUMBER(SEARCH("|"&amp;T123&amp;"|",'5_ACOMPANHAMENTO'!$AC$3:$AC$4922)))+((U123&lt;&gt;"")*ISNUMBER(SEARCH("|"&amp;U123&amp;"|",'5_ACOMPANHAMENTO'!$AC$3:$AC$4922)))+((V123&lt;&gt;"")*ISNUMBER(SEARCH("|"&amp;V123&amp;"|",'5_ACOMPANHAMENTO'!$AC$3:$AC$4922)))+((W123&lt;&gt;"")*ISNUMBER(SEARCH("|"&amp;W123&amp;"|",'5_ACOMPANHAMENTO'!$AC$3:$AC$4922)))+((X123&lt;&gt;"")*ISNUMBER(SEARCH("|"&amp;X123&amp;"|",'5_ACOMPANHAMENTO'!$AC$3:$AC$4922)))+((Y123&lt;&gt;"")*ISNUMBER(SEARCH("|"&amp;Y123&amp;"|",'5_ACOMPANHAMENTO'!$AC$3:$AC$4922)))+((Z123&lt;&gt;"")*ISNUMBER(SEARCH("|"&amp;Z123&amp;"|",'5_ACOMPANHAMENTO'!$AC$3:$AC$4922)))+((AA123&lt;&gt;"")*ISNUMBER(SEARCH("|"&amp;AA123&amp;"|",'5_ACOMPANHAMENTO'!$AC$3:$AC$4922)))+((AB123&lt;&gt;"")*ISNUMBER(SEARCH("|"&amp;AB123&amp;"|",'5_ACOMPANHAMENTO'!$AC$3:$AC$4922))))&gt;0)),'5_ACOMPANHAMENTO'!$J$3:$J$4922),0))</f>
        <v>3075</v>
      </c>
      <c r="E123" s="4" t="str">
        <f t="shared" ca="1" si="23"/>
        <v>FINALIZADO</v>
      </c>
      <c r="F123" s="7">
        <f>IF(OR($B123="",$C123=""),"",IFERROR(SUMPRODUCT(--(('5_ACOMPANHAMENTO'!$AD$3:$AD$4922=TRIM($C123&amp;""))*('5_ACOMPANHAMENTO'!$AC$3:$AC$4922&lt;&gt;"")*((((I123&lt;&gt;"")*ISNUMBER(SEARCH("|"&amp;I123&amp;"|",'5_ACOMPANHAMENTO'!$AC$3:$AC$4922)))+((J123&lt;&gt;"")*ISNUMBER(SEARCH("|"&amp;J123&amp;"|",'5_ACOMPANHAMENTO'!$AC$3:$AC$4922)))+((K123&lt;&gt;"")*ISNUMBER(SEARCH("|"&amp;K123&amp;"|",'5_ACOMPANHAMENTO'!$AC$3:$AC$4922)))+((L123&lt;&gt;"")*ISNUMBER(SEARCH("|"&amp;L123&amp;"|",'5_ACOMPANHAMENTO'!$AC$3:$AC$4922)))+((M123&lt;&gt;"")*ISNUMBER(SEARCH("|"&amp;M123&amp;"|",'5_ACOMPANHAMENTO'!$AC$3:$AC$4922)))+((N123&lt;&gt;"")*ISNUMBER(SEARCH("|"&amp;N123&amp;"|",'5_ACOMPANHAMENTO'!$AC$3:$AC$4922)))+((O123&lt;&gt;"")*ISNUMBER(SEARCH("|"&amp;O123&amp;"|",'5_ACOMPANHAMENTO'!$AC$3:$AC$4922)))+((P123&lt;&gt;"")*ISNUMBER(SEARCH("|"&amp;P123&amp;"|",'5_ACOMPANHAMENTO'!$AC$3:$AC$4922)))+((Q123&lt;&gt;"")*ISNUMBER(SEARCH("|"&amp;Q123&amp;"|",'5_ACOMPANHAMENTO'!$AC$3:$AC$4922)))+((R123&lt;&gt;"")*ISNUMBER(SEARCH("|"&amp;R123&amp;"|",'5_ACOMPANHAMENTO'!$AC$3:$AC$4922)))+((S123&lt;&gt;"")*ISNUMBER(SEARCH("|"&amp;S123&amp;"|",'5_ACOMPANHAMENTO'!$AC$3:$AC$4922)))+((T123&lt;&gt;"")*ISNUMBER(SEARCH("|"&amp;T123&amp;"|",'5_ACOMPANHAMENTO'!$AC$3:$AC$4922)))+((U123&lt;&gt;"")*ISNUMBER(SEARCH("|"&amp;U123&amp;"|",'5_ACOMPANHAMENTO'!$AC$3:$AC$4922)))+((V123&lt;&gt;"")*ISNUMBER(SEARCH("|"&amp;V123&amp;"|",'5_ACOMPANHAMENTO'!$AC$3:$AC$4922)))+((W123&lt;&gt;"")*ISNUMBER(SEARCH("|"&amp;W123&amp;"|",'5_ACOMPANHAMENTO'!$AC$3:$AC$4922)))+((X123&lt;&gt;"")*ISNUMBER(SEARCH("|"&amp;X123&amp;"|",'5_ACOMPANHAMENTO'!$AC$3:$AC$4922)))+((Y123&lt;&gt;"")*ISNUMBER(SEARCH("|"&amp;Y123&amp;"|",'5_ACOMPANHAMENTO'!$AC$3:$AC$4922)))+((Z123&lt;&gt;"")*ISNUMBER(SEARCH("|"&amp;Z123&amp;"|",'5_ACOMPANHAMENTO'!$AC$3:$AC$4922)))+((AA123&lt;&gt;"")*ISNUMBER(SEARCH("|"&amp;AA123&amp;"|",'5_ACOMPANHAMENTO'!$AC$3:$AC$4922)))+((AB123&lt;&gt;"")*ISNUMBER(SEARCH("|"&amp;AB123&amp;"|",'5_ACOMPANHAMENTO'!$AC$3:$AC$4922))))&gt;0)),'5_ACOMPANHAMENTO'!$O$3:$O$4922),0))</f>
        <v>3075</v>
      </c>
      <c r="G123" s="7">
        <f t="shared" si="24"/>
        <v>0</v>
      </c>
      <c r="H123" t="str">
        <f t="shared" si="25"/>
        <v>10180|CARTONAGEM</v>
      </c>
      <c r="I123" s="1" t="str">
        <f t="shared" si="26"/>
        <v>10180</v>
      </c>
      <c r="J123" s="1" t="str">
        <f t="shared" si="27"/>
        <v/>
      </c>
      <c r="K123" s="1" t="str">
        <f t="shared" si="28"/>
        <v/>
      </c>
      <c r="L123" s="1" t="str">
        <f t="shared" si="29"/>
        <v/>
      </c>
      <c r="M123" s="1" t="str">
        <f t="shared" si="30"/>
        <v/>
      </c>
      <c r="N123" s="1" t="str">
        <f t="shared" si="31"/>
        <v/>
      </c>
      <c r="O123" s="1" t="str">
        <f t="shared" si="32"/>
        <v/>
      </c>
      <c r="P123" s="1" t="str">
        <f t="shared" si="33"/>
        <v/>
      </c>
      <c r="Q123" s="1" t="str">
        <f t="shared" si="34"/>
        <v/>
      </c>
      <c r="R123" s="1" t="str">
        <f t="shared" si="35"/>
        <v/>
      </c>
      <c r="S123" s="1" t="str">
        <f t="shared" si="36"/>
        <v/>
      </c>
      <c r="T123" s="1" t="str">
        <f t="shared" si="37"/>
        <v/>
      </c>
      <c r="U123" s="1" t="str">
        <f t="shared" si="38"/>
        <v/>
      </c>
      <c r="V123" s="1" t="str">
        <f t="shared" si="39"/>
        <v/>
      </c>
      <c r="W123" s="1" t="str">
        <f t="shared" si="40"/>
        <v/>
      </c>
      <c r="X123" s="1" t="str">
        <f t="shared" si="41"/>
        <v/>
      </c>
      <c r="Y123" s="1" t="str">
        <f t="shared" si="42"/>
        <v/>
      </c>
      <c r="Z123" s="1" t="str">
        <f t="shared" si="43"/>
        <v/>
      </c>
      <c r="AA123" s="1" t="str">
        <f t="shared" si="44"/>
        <v/>
      </c>
      <c r="AB123" s="1" t="str">
        <f t="shared" si="45"/>
        <v/>
      </c>
    </row>
    <row r="124" spans="1:28" ht="14.25" hidden="1" customHeight="1" x14ac:dyDescent="0.35">
      <c r="A124" s="4">
        <f>IF(OR($B124="",$C124=""),"",IFERROR(INDEX('5_ACOMPANHAMENTO'!$A$3:$A$4922,MATCH(1,INDEX(('5_ACOMPANHAMENTO'!$AD$3:$AD$4922=TRIM($C124&amp;""))*('5_ACOMPANHAMENTO'!$AC$3:$AC$4922&lt;&gt;"")*((((I124&lt;&gt;"")*ISNUMBER(SEARCH("|"&amp;I124&amp;"|",'5_ACOMPANHAMENTO'!$AC$3:$AC$4922)))+((J124&lt;&gt;"")*ISNUMBER(SEARCH("|"&amp;J124&amp;"|",'5_ACOMPANHAMENTO'!$AC$3:$AC$4922)))+((K124&lt;&gt;"")*ISNUMBER(SEARCH("|"&amp;K124&amp;"|",'5_ACOMPANHAMENTO'!$AC$3:$AC$4922)))+((L124&lt;&gt;"")*ISNUMBER(SEARCH("|"&amp;L124&amp;"|",'5_ACOMPANHAMENTO'!$AC$3:$AC$4922)))+((M124&lt;&gt;"")*ISNUMBER(SEARCH("|"&amp;M124&amp;"|",'5_ACOMPANHAMENTO'!$AC$3:$AC$4922)))+((N124&lt;&gt;"")*ISNUMBER(SEARCH("|"&amp;N124&amp;"|",'5_ACOMPANHAMENTO'!$AC$3:$AC$4922)))+((O124&lt;&gt;"")*ISNUMBER(SEARCH("|"&amp;O124&amp;"|",'5_ACOMPANHAMENTO'!$AC$3:$AC$4922)))+((P124&lt;&gt;"")*ISNUMBER(SEARCH("|"&amp;P124&amp;"|",'5_ACOMPANHAMENTO'!$AC$3:$AC$4922)))+((Q124&lt;&gt;"")*ISNUMBER(SEARCH("|"&amp;Q124&amp;"|",'5_ACOMPANHAMENTO'!$AC$3:$AC$4922)))+((R124&lt;&gt;"")*ISNUMBER(SEARCH("|"&amp;R124&amp;"|",'5_ACOMPANHAMENTO'!$AC$3:$AC$4922)))+((S124&lt;&gt;"")*ISNUMBER(SEARCH("|"&amp;S124&amp;"|",'5_ACOMPANHAMENTO'!$AC$3:$AC$4922)))+((T124&lt;&gt;"")*ISNUMBER(SEARCH("|"&amp;T124&amp;"|",'5_ACOMPANHAMENTO'!$AC$3:$AC$4922)))+((U124&lt;&gt;"")*ISNUMBER(SEARCH("|"&amp;U124&amp;"|",'5_ACOMPANHAMENTO'!$AC$3:$AC$4922)))+((V124&lt;&gt;"")*ISNUMBER(SEARCH("|"&amp;V124&amp;"|",'5_ACOMPANHAMENTO'!$AC$3:$AC$4922)))+((W124&lt;&gt;"")*ISNUMBER(SEARCH("|"&amp;W124&amp;"|",'5_ACOMPANHAMENTO'!$AC$3:$AC$4922)))+((X124&lt;&gt;"")*ISNUMBER(SEARCH("|"&amp;X124&amp;"|",'5_ACOMPANHAMENTO'!$AC$3:$AC$4922)))+((Y124&lt;&gt;"")*ISNUMBER(SEARCH("|"&amp;Y124&amp;"|",'5_ACOMPANHAMENTO'!$AC$3:$AC$4922)))+((Z124&lt;&gt;"")*ISNUMBER(SEARCH("|"&amp;Z124&amp;"|",'5_ACOMPANHAMENTO'!$AC$3:$AC$4922)))+((AA124&lt;&gt;"")*ISNUMBER(SEARCH("|"&amp;AA124&amp;"|",'5_ACOMPANHAMENTO'!$AC$3:$AC$4922)))+((AB124&lt;&gt;"")*ISNUMBER(SEARCH("|"&amp;AB124&amp;"|",'5_ACOMPANHAMENTO'!$AC$3:$AC$4922))))&gt;0),0),0)),""))</f>
        <v>46204</v>
      </c>
      <c r="B124" s="4">
        <v>10180</v>
      </c>
      <c r="C124" s="2" t="s">
        <v>68</v>
      </c>
      <c r="D124" s="4">
        <f>IF(OR($B124="",$C124=""),"",IFERROR(SUMPRODUCT(--(('5_ACOMPANHAMENTO'!$AD$3:$AD$4922=TRIM($C124&amp;""))*('5_ACOMPANHAMENTO'!$AC$3:$AC$4922&lt;&gt;"")*((((I124&lt;&gt;"")*ISNUMBER(SEARCH("|"&amp;I124&amp;"|",'5_ACOMPANHAMENTO'!$AC$3:$AC$4922)))+((J124&lt;&gt;"")*ISNUMBER(SEARCH("|"&amp;J124&amp;"|",'5_ACOMPANHAMENTO'!$AC$3:$AC$4922)))+((K124&lt;&gt;"")*ISNUMBER(SEARCH("|"&amp;K124&amp;"|",'5_ACOMPANHAMENTO'!$AC$3:$AC$4922)))+((L124&lt;&gt;"")*ISNUMBER(SEARCH("|"&amp;L124&amp;"|",'5_ACOMPANHAMENTO'!$AC$3:$AC$4922)))+((M124&lt;&gt;"")*ISNUMBER(SEARCH("|"&amp;M124&amp;"|",'5_ACOMPANHAMENTO'!$AC$3:$AC$4922)))+((N124&lt;&gt;"")*ISNUMBER(SEARCH("|"&amp;N124&amp;"|",'5_ACOMPANHAMENTO'!$AC$3:$AC$4922)))+((O124&lt;&gt;"")*ISNUMBER(SEARCH("|"&amp;O124&amp;"|",'5_ACOMPANHAMENTO'!$AC$3:$AC$4922)))+((P124&lt;&gt;"")*ISNUMBER(SEARCH("|"&amp;P124&amp;"|",'5_ACOMPANHAMENTO'!$AC$3:$AC$4922)))+((Q124&lt;&gt;"")*ISNUMBER(SEARCH("|"&amp;Q124&amp;"|",'5_ACOMPANHAMENTO'!$AC$3:$AC$4922)))+((R124&lt;&gt;"")*ISNUMBER(SEARCH("|"&amp;R124&amp;"|",'5_ACOMPANHAMENTO'!$AC$3:$AC$4922)))+((S124&lt;&gt;"")*ISNUMBER(SEARCH("|"&amp;S124&amp;"|",'5_ACOMPANHAMENTO'!$AC$3:$AC$4922)))+((T124&lt;&gt;"")*ISNUMBER(SEARCH("|"&amp;T124&amp;"|",'5_ACOMPANHAMENTO'!$AC$3:$AC$4922)))+((U124&lt;&gt;"")*ISNUMBER(SEARCH("|"&amp;U124&amp;"|",'5_ACOMPANHAMENTO'!$AC$3:$AC$4922)))+((V124&lt;&gt;"")*ISNUMBER(SEARCH("|"&amp;V124&amp;"|",'5_ACOMPANHAMENTO'!$AC$3:$AC$4922)))+((W124&lt;&gt;"")*ISNUMBER(SEARCH("|"&amp;W124&amp;"|",'5_ACOMPANHAMENTO'!$AC$3:$AC$4922)))+((X124&lt;&gt;"")*ISNUMBER(SEARCH("|"&amp;X124&amp;"|",'5_ACOMPANHAMENTO'!$AC$3:$AC$4922)))+((Y124&lt;&gt;"")*ISNUMBER(SEARCH("|"&amp;Y124&amp;"|",'5_ACOMPANHAMENTO'!$AC$3:$AC$4922)))+((Z124&lt;&gt;"")*ISNUMBER(SEARCH("|"&amp;Z124&amp;"|",'5_ACOMPANHAMENTO'!$AC$3:$AC$4922)))+((AA124&lt;&gt;"")*ISNUMBER(SEARCH("|"&amp;AA124&amp;"|",'5_ACOMPANHAMENTO'!$AC$3:$AC$4922)))+((AB124&lt;&gt;"")*ISNUMBER(SEARCH("|"&amp;AB124&amp;"|",'5_ACOMPANHAMENTO'!$AC$3:$AC$4922))))&gt;0)),'5_ACOMPANHAMENTO'!$J$3:$J$4922),0))</f>
        <v>3075</v>
      </c>
      <c r="E124" s="4" t="str">
        <f t="shared" ca="1" si="23"/>
        <v>FINALIZADO</v>
      </c>
      <c r="F124" s="7">
        <f>IF(OR($B124="",$C124=""),"",IFERROR(SUMPRODUCT(--(('5_ACOMPANHAMENTO'!$AD$3:$AD$4922=TRIM($C124&amp;""))*('5_ACOMPANHAMENTO'!$AC$3:$AC$4922&lt;&gt;"")*((((I124&lt;&gt;"")*ISNUMBER(SEARCH("|"&amp;I124&amp;"|",'5_ACOMPANHAMENTO'!$AC$3:$AC$4922)))+((J124&lt;&gt;"")*ISNUMBER(SEARCH("|"&amp;J124&amp;"|",'5_ACOMPANHAMENTO'!$AC$3:$AC$4922)))+((K124&lt;&gt;"")*ISNUMBER(SEARCH("|"&amp;K124&amp;"|",'5_ACOMPANHAMENTO'!$AC$3:$AC$4922)))+((L124&lt;&gt;"")*ISNUMBER(SEARCH("|"&amp;L124&amp;"|",'5_ACOMPANHAMENTO'!$AC$3:$AC$4922)))+((M124&lt;&gt;"")*ISNUMBER(SEARCH("|"&amp;M124&amp;"|",'5_ACOMPANHAMENTO'!$AC$3:$AC$4922)))+((N124&lt;&gt;"")*ISNUMBER(SEARCH("|"&amp;N124&amp;"|",'5_ACOMPANHAMENTO'!$AC$3:$AC$4922)))+((O124&lt;&gt;"")*ISNUMBER(SEARCH("|"&amp;O124&amp;"|",'5_ACOMPANHAMENTO'!$AC$3:$AC$4922)))+((P124&lt;&gt;"")*ISNUMBER(SEARCH("|"&amp;P124&amp;"|",'5_ACOMPANHAMENTO'!$AC$3:$AC$4922)))+((Q124&lt;&gt;"")*ISNUMBER(SEARCH("|"&amp;Q124&amp;"|",'5_ACOMPANHAMENTO'!$AC$3:$AC$4922)))+((R124&lt;&gt;"")*ISNUMBER(SEARCH("|"&amp;R124&amp;"|",'5_ACOMPANHAMENTO'!$AC$3:$AC$4922)))+((S124&lt;&gt;"")*ISNUMBER(SEARCH("|"&amp;S124&amp;"|",'5_ACOMPANHAMENTO'!$AC$3:$AC$4922)))+((T124&lt;&gt;"")*ISNUMBER(SEARCH("|"&amp;T124&amp;"|",'5_ACOMPANHAMENTO'!$AC$3:$AC$4922)))+((U124&lt;&gt;"")*ISNUMBER(SEARCH("|"&amp;U124&amp;"|",'5_ACOMPANHAMENTO'!$AC$3:$AC$4922)))+((V124&lt;&gt;"")*ISNUMBER(SEARCH("|"&amp;V124&amp;"|",'5_ACOMPANHAMENTO'!$AC$3:$AC$4922)))+((W124&lt;&gt;"")*ISNUMBER(SEARCH("|"&amp;W124&amp;"|",'5_ACOMPANHAMENTO'!$AC$3:$AC$4922)))+((X124&lt;&gt;"")*ISNUMBER(SEARCH("|"&amp;X124&amp;"|",'5_ACOMPANHAMENTO'!$AC$3:$AC$4922)))+((Y124&lt;&gt;"")*ISNUMBER(SEARCH("|"&amp;Y124&amp;"|",'5_ACOMPANHAMENTO'!$AC$3:$AC$4922)))+((Z124&lt;&gt;"")*ISNUMBER(SEARCH("|"&amp;Z124&amp;"|",'5_ACOMPANHAMENTO'!$AC$3:$AC$4922)))+((AA124&lt;&gt;"")*ISNUMBER(SEARCH("|"&amp;AA124&amp;"|",'5_ACOMPANHAMENTO'!$AC$3:$AC$4922)))+((AB124&lt;&gt;"")*ISNUMBER(SEARCH("|"&amp;AB124&amp;"|",'5_ACOMPANHAMENTO'!$AC$3:$AC$4922))))&gt;0)),'5_ACOMPANHAMENTO'!$O$3:$O$4922),0))</f>
        <v>3075</v>
      </c>
      <c r="G124" s="7">
        <f t="shared" si="24"/>
        <v>0</v>
      </c>
      <c r="H124" t="str">
        <f t="shared" si="25"/>
        <v>10180|CARTONAGEM</v>
      </c>
      <c r="I124" s="1" t="str">
        <f t="shared" si="26"/>
        <v>10180</v>
      </c>
      <c r="J124" s="1" t="str">
        <f t="shared" si="27"/>
        <v/>
      </c>
      <c r="K124" s="1" t="str">
        <f t="shared" si="28"/>
        <v/>
      </c>
      <c r="L124" s="1" t="str">
        <f t="shared" si="29"/>
        <v/>
      </c>
      <c r="M124" s="1" t="str">
        <f t="shared" si="30"/>
        <v/>
      </c>
      <c r="N124" s="1" t="str">
        <f t="shared" si="31"/>
        <v/>
      </c>
      <c r="O124" s="1" t="str">
        <f t="shared" si="32"/>
        <v/>
      </c>
      <c r="P124" s="1" t="str">
        <f t="shared" si="33"/>
        <v/>
      </c>
      <c r="Q124" s="1" t="str">
        <f t="shared" si="34"/>
        <v/>
      </c>
      <c r="R124" s="1" t="str">
        <f t="shared" si="35"/>
        <v/>
      </c>
      <c r="S124" s="1" t="str">
        <f t="shared" si="36"/>
        <v/>
      </c>
      <c r="T124" s="1" t="str">
        <f t="shared" si="37"/>
        <v/>
      </c>
      <c r="U124" s="1" t="str">
        <f t="shared" si="38"/>
        <v/>
      </c>
      <c r="V124" s="1" t="str">
        <f t="shared" si="39"/>
        <v/>
      </c>
      <c r="W124" s="1" t="str">
        <f t="shared" si="40"/>
        <v/>
      </c>
      <c r="X124" s="1" t="str">
        <f t="shared" si="41"/>
        <v/>
      </c>
      <c r="Y124" s="1" t="str">
        <f t="shared" si="42"/>
        <v/>
      </c>
      <c r="Z124" s="1" t="str">
        <f t="shared" si="43"/>
        <v/>
      </c>
      <c r="AA124" s="1" t="str">
        <f t="shared" si="44"/>
        <v/>
      </c>
      <c r="AB124" s="1" t="str">
        <f t="shared" si="45"/>
        <v/>
      </c>
    </row>
    <row r="125" spans="1:28" ht="14.25" hidden="1" customHeight="1" x14ac:dyDescent="0.35">
      <c r="A125" s="4">
        <f>IF(OR($B125="",$C125=""),"",IFERROR(INDEX('5_ACOMPANHAMENTO'!$A$3:$A$4922,MATCH(1,INDEX(('5_ACOMPANHAMENTO'!$AD$3:$AD$4922=TRIM($C125&amp;""))*('5_ACOMPANHAMENTO'!$AC$3:$AC$4922&lt;&gt;"")*((((I125&lt;&gt;"")*ISNUMBER(SEARCH("|"&amp;I125&amp;"|",'5_ACOMPANHAMENTO'!$AC$3:$AC$4922)))+((J125&lt;&gt;"")*ISNUMBER(SEARCH("|"&amp;J125&amp;"|",'5_ACOMPANHAMENTO'!$AC$3:$AC$4922)))+((K125&lt;&gt;"")*ISNUMBER(SEARCH("|"&amp;K125&amp;"|",'5_ACOMPANHAMENTO'!$AC$3:$AC$4922)))+((L125&lt;&gt;"")*ISNUMBER(SEARCH("|"&amp;L125&amp;"|",'5_ACOMPANHAMENTO'!$AC$3:$AC$4922)))+((M125&lt;&gt;"")*ISNUMBER(SEARCH("|"&amp;M125&amp;"|",'5_ACOMPANHAMENTO'!$AC$3:$AC$4922)))+((N125&lt;&gt;"")*ISNUMBER(SEARCH("|"&amp;N125&amp;"|",'5_ACOMPANHAMENTO'!$AC$3:$AC$4922)))+((O125&lt;&gt;"")*ISNUMBER(SEARCH("|"&amp;O125&amp;"|",'5_ACOMPANHAMENTO'!$AC$3:$AC$4922)))+((P125&lt;&gt;"")*ISNUMBER(SEARCH("|"&amp;P125&amp;"|",'5_ACOMPANHAMENTO'!$AC$3:$AC$4922)))+((Q125&lt;&gt;"")*ISNUMBER(SEARCH("|"&amp;Q125&amp;"|",'5_ACOMPANHAMENTO'!$AC$3:$AC$4922)))+((R125&lt;&gt;"")*ISNUMBER(SEARCH("|"&amp;R125&amp;"|",'5_ACOMPANHAMENTO'!$AC$3:$AC$4922)))+((S125&lt;&gt;"")*ISNUMBER(SEARCH("|"&amp;S125&amp;"|",'5_ACOMPANHAMENTO'!$AC$3:$AC$4922)))+((T125&lt;&gt;"")*ISNUMBER(SEARCH("|"&amp;T125&amp;"|",'5_ACOMPANHAMENTO'!$AC$3:$AC$4922)))+((U125&lt;&gt;"")*ISNUMBER(SEARCH("|"&amp;U125&amp;"|",'5_ACOMPANHAMENTO'!$AC$3:$AC$4922)))+((V125&lt;&gt;"")*ISNUMBER(SEARCH("|"&amp;V125&amp;"|",'5_ACOMPANHAMENTO'!$AC$3:$AC$4922)))+((W125&lt;&gt;"")*ISNUMBER(SEARCH("|"&amp;W125&amp;"|",'5_ACOMPANHAMENTO'!$AC$3:$AC$4922)))+((X125&lt;&gt;"")*ISNUMBER(SEARCH("|"&amp;X125&amp;"|",'5_ACOMPANHAMENTO'!$AC$3:$AC$4922)))+((Y125&lt;&gt;"")*ISNUMBER(SEARCH("|"&amp;Y125&amp;"|",'5_ACOMPANHAMENTO'!$AC$3:$AC$4922)))+((Z125&lt;&gt;"")*ISNUMBER(SEARCH("|"&amp;Z125&amp;"|",'5_ACOMPANHAMENTO'!$AC$3:$AC$4922)))+((AA125&lt;&gt;"")*ISNUMBER(SEARCH("|"&amp;AA125&amp;"|",'5_ACOMPANHAMENTO'!$AC$3:$AC$4922)))+((AB125&lt;&gt;"")*ISNUMBER(SEARCH("|"&amp;AB125&amp;"|",'5_ACOMPANHAMENTO'!$AC$3:$AC$4922))))&gt;0),0),0)),""))</f>
        <v>46204</v>
      </c>
      <c r="B125" s="4">
        <v>10180</v>
      </c>
      <c r="C125" s="2" t="s">
        <v>68</v>
      </c>
      <c r="D125" s="4">
        <f>IF(OR($B125="",$C125=""),"",IFERROR(SUMPRODUCT(--(('5_ACOMPANHAMENTO'!$AD$3:$AD$4922=TRIM($C125&amp;""))*('5_ACOMPANHAMENTO'!$AC$3:$AC$4922&lt;&gt;"")*((((I125&lt;&gt;"")*ISNUMBER(SEARCH("|"&amp;I125&amp;"|",'5_ACOMPANHAMENTO'!$AC$3:$AC$4922)))+((J125&lt;&gt;"")*ISNUMBER(SEARCH("|"&amp;J125&amp;"|",'5_ACOMPANHAMENTO'!$AC$3:$AC$4922)))+((K125&lt;&gt;"")*ISNUMBER(SEARCH("|"&amp;K125&amp;"|",'5_ACOMPANHAMENTO'!$AC$3:$AC$4922)))+((L125&lt;&gt;"")*ISNUMBER(SEARCH("|"&amp;L125&amp;"|",'5_ACOMPANHAMENTO'!$AC$3:$AC$4922)))+((M125&lt;&gt;"")*ISNUMBER(SEARCH("|"&amp;M125&amp;"|",'5_ACOMPANHAMENTO'!$AC$3:$AC$4922)))+((N125&lt;&gt;"")*ISNUMBER(SEARCH("|"&amp;N125&amp;"|",'5_ACOMPANHAMENTO'!$AC$3:$AC$4922)))+((O125&lt;&gt;"")*ISNUMBER(SEARCH("|"&amp;O125&amp;"|",'5_ACOMPANHAMENTO'!$AC$3:$AC$4922)))+((P125&lt;&gt;"")*ISNUMBER(SEARCH("|"&amp;P125&amp;"|",'5_ACOMPANHAMENTO'!$AC$3:$AC$4922)))+((Q125&lt;&gt;"")*ISNUMBER(SEARCH("|"&amp;Q125&amp;"|",'5_ACOMPANHAMENTO'!$AC$3:$AC$4922)))+((R125&lt;&gt;"")*ISNUMBER(SEARCH("|"&amp;R125&amp;"|",'5_ACOMPANHAMENTO'!$AC$3:$AC$4922)))+((S125&lt;&gt;"")*ISNUMBER(SEARCH("|"&amp;S125&amp;"|",'5_ACOMPANHAMENTO'!$AC$3:$AC$4922)))+((T125&lt;&gt;"")*ISNUMBER(SEARCH("|"&amp;T125&amp;"|",'5_ACOMPANHAMENTO'!$AC$3:$AC$4922)))+((U125&lt;&gt;"")*ISNUMBER(SEARCH("|"&amp;U125&amp;"|",'5_ACOMPANHAMENTO'!$AC$3:$AC$4922)))+((V125&lt;&gt;"")*ISNUMBER(SEARCH("|"&amp;V125&amp;"|",'5_ACOMPANHAMENTO'!$AC$3:$AC$4922)))+((W125&lt;&gt;"")*ISNUMBER(SEARCH("|"&amp;W125&amp;"|",'5_ACOMPANHAMENTO'!$AC$3:$AC$4922)))+((X125&lt;&gt;"")*ISNUMBER(SEARCH("|"&amp;X125&amp;"|",'5_ACOMPANHAMENTO'!$AC$3:$AC$4922)))+((Y125&lt;&gt;"")*ISNUMBER(SEARCH("|"&amp;Y125&amp;"|",'5_ACOMPANHAMENTO'!$AC$3:$AC$4922)))+((Z125&lt;&gt;"")*ISNUMBER(SEARCH("|"&amp;Z125&amp;"|",'5_ACOMPANHAMENTO'!$AC$3:$AC$4922)))+((AA125&lt;&gt;"")*ISNUMBER(SEARCH("|"&amp;AA125&amp;"|",'5_ACOMPANHAMENTO'!$AC$3:$AC$4922)))+((AB125&lt;&gt;"")*ISNUMBER(SEARCH("|"&amp;AB125&amp;"|",'5_ACOMPANHAMENTO'!$AC$3:$AC$4922))))&gt;0)),'5_ACOMPANHAMENTO'!$J$3:$J$4922),0))</f>
        <v>3075</v>
      </c>
      <c r="E125" s="4" t="str">
        <f t="shared" ca="1" si="23"/>
        <v>FINALIZADO</v>
      </c>
      <c r="F125" s="7">
        <f>IF(OR($B125="",$C125=""),"",IFERROR(SUMPRODUCT(--(('5_ACOMPANHAMENTO'!$AD$3:$AD$4922=TRIM($C125&amp;""))*('5_ACOMPANHAMENTO'!$AC$3:$AC$4922&lt;&gt;"")*((((I125&lt;&gt;"")*ISNUMBER(SEARCH("|"&amp;I125&amp;"|",'5_ACOMPANHAMENTO'!$AC$3:$AC$4922)))+((J125&lt;&gt;"")*ISNUMBER(SEARCH("|"&amp;J125&amp;"|",'5_ACOMPANHAMENTO'!$AC$3:$AC$4922)))+((K125&lt;&gt;"")*ISNUMBER(SEARCH("|"&amp;K125&amp;"|",'5_ACOMPANHAMENTO'!$AC$3:$AC$4922)))+((L125&lt;&gt;"")*ISNUMBER(SEARCH("|"&amp;L125&amp;"|",'5_ACOMPANHAMENTO'!$AC$3:$AC$4922)))+((M125&lt;&gt;"")*ISNUMBER(SEARCH("|"&amp;M125&amp;"|",'5_ACOMPANHAMENTO'!$AC$3:$AC$4922)))+((N125&lt;&gt;"")*ISNUMBER(SEARCH("|"&amp;N125&amp;"|",'5_ACOMPANHAMENTO'!$AC$3:$AC$4922)))+((O125&lt;&gt;"")*ISNUMBER(SEARCH("|"&amp;O125&amp;"|",'5_ACOMPANHAMENTO'!$AC$3:$AC$4922)))+((P125&lt;&gt;"")*ISNUMBER(SEARCH("|"&amp;P125&amp;"|",'5_ACOMPANHAMENTO'!$AC$3:$AC$4922)))+((Q125&lt;&gt;"")*ISNUMBER(SEARCH("|"&amp;Q125&amp;"|",'5_ACOMPANHAMENTO'!$AC$3:$AC$4922)))+((R125&lt;&gt;"")*ISNUMBER(SEARCH("|"&amp;R125&amp;"|",'5_ACOMPANHAMENTO'!$AC$3:$AC$4922)))+((S125&lt;&gt;"")*ISNUMBER(SEARCH("|"&amp;S125&amp;"|",'5_ACOMPANHAMENTO'!$AC$3:$AC$4922)))+((T125&lt;&gt;"")*ISNUMBER(SEARCH("|"&amp;T125&amp;"|",'5_ACOMPANHAMENTO'!$AC$3:$AC$4922)))+((U125&lt;&gt;"")*ISNUMBER(SEARCH("|"&amp;U125&amp;"|",'5_ACOMPANHAMENTO'!$AC$3:$AC$4922)))+((V125&lt;&gt;"")*ISNUMBER(SEARCH("|"&amp;V125&amp;"|",'5_ACOMPANHAMENTO'!$AC$3:$AC$4922)))+((W125&lt;&gt;"")*ISNUMBER(SEARCH("|"&amp;W125&amp;"|",'5_ACOMPANHAMENTO'!$AC$3:$AC$4922)))+((X125&lt;&gt;"")*ISNUMBER(SEARCH("|"&amp;X125&amp;"|",'5_ACOMPANHAMENTO'!$AC$3:$AC$4922)))+((Y125&lt;&gt;"")*ISNUMBER(SEARCH("|"&amp;Y125&amp;"|",'5_ACOMPANHAMENTO'!$AC$3:$AC$4922)))+((Z125&lt;&gt;"")*ISNUMBER(SEARCH("|"&amp;Z125&amp;"|",'5_ACOMPANHAMENTO'!$AC$3:$AC$4922)))+((AA125&lt;&gt;"")*ISNUMBER(SEARCH("|"&amp;AA125&amp;"|",'5_ACOMPANHAMENTO'!$AC$3:$AC$4922)))+((AB125&lt;&gt;"")*ISNUMBER(SEARCH("|"&amp;AB125&amp;"|",'5_ACOMPANHAMENTO'!$AC$3:$AC$4922))))&gt;0)),'5_ACOMPANHAMENTO'!$O$3:$O$4922),0))</f>
        <v>3075</v>
      </c>
      <c r="G125" s="7">
        <f t="shared" si="24"/>
        <v>0</v>
      </c>
      <c r="H125" t="str">
        <f t="shared" si="25"/>
        <v>10180|CARTONAGEM</v>
      </c>
      <c r="I125" s="1" t="str">
        <f t="shared" si="26"/>
        <v>10180</v>
      </c>
      <c r="J125" s="1" t="str">
        <f t="shared" si="27"/>
        <v/>
      </c>
      <c r="K125" s="1" t="str">
        <f t="shared" si="28"/>
        <v/>
      </c>
      <c r="L125" s="1" t="str">
        <f t="shared" si="29"/>
        <v/>
      </c>
      <c r="M125" s="1" t="str">
        <f t="shared" si="30"/>
        <v/>
      </c>
      <c r="N125" s="1" t="str">
        <f t="shared" si="31"/>
        <v/>
      </c>
      <c r="O125" s="1" t="str">
        <f t="shared" si="32"/>
        <v/>
      </c>
      <c r="P125" s="1" t="str">
        <f t="shared" si="33"/>
        <v/>
      </c>
      <c r="Q125" s="1" t="str">
        <f t="shared" si="34"/>
        <v/>
      </c>
      <c r="R125" s="1" t="str">
        <f t="shared" si="35"/>
        <v/>
      </c>
      <c r="S125" s="1" t="str">
        <f t="shared" si="36"/>
        <v/>
      </c>
      <c r="T125" s="1" t="str">
        <f t="shared" si="37"/>
        <v/>
      </c>
      <c r="U125" s="1" t="str">
        <f t="shared" si="38"/>
        <v/>
      </c>
      <c r="V125" s="1" t="str">
        <f t="shared" si="39"/>
        <v/>
      </c>
      <c r="W125" s="1" t="str">
        <f t="shared" si="40"/>
        <v/>
      </c>
      <c r="X125" s="1" t="str">
        <f t="shared" si="41"/>
        <v/>
      </c>
      <c r="Y125" s="1" t="str">
        <f t="shared" si="42"/>
        <v/>
      </c>
      <c r="Z125" s="1" t="str">
        <f t="shared" si="43"/>
        <v/>
      </c>
      <c r="AA125" s="1" t="str">
        <f t="shared" si="44"/>
        <v/>
      </c>
      <c r="AB125" s="1" t="str">
        <f t="shared" si="45"/>
        <v/>
      </c>
    </row>
    <row r="126" spans="1:28" ht="14.25" hidden="1" customHeight="1" x14ac:dyDescent="0.35">
      <c r="A126" s="4">
        <f>IF(OR($B126="",$C126=""),"",IFERROR(INDEX('5_ACOMPANHAMENTO'!$A$3:$A$4922,MATCH(1,INDEX(('5_ACOMPANHAMENTO'!$AD$3:$AD$4922=TRIM($C126&amp;""))*('5_ACOMPANHAMENTO'!$AC$3:$AC$4922&lt;&gt;"")*((((I126&lt;&gt;"")*ISNUMBER(SEARCH("|"&amp;I126&amp;"|",'5_ACOMPANHAMENTO'!$AC$3:$AC$4922)))+((J126&lt;&gt;"")*ISNUMBER(SEARCH("|"&amp;J126&amp;"|",'5_ACOMPANHAMENTO'!$AC$3:$AC$4922)))+((K126&lt;&gt;"")*ISNUMBER(SEARCH("|"&amp;K126&amp;"|",'5_ACOMPANHAMENTO'!$AC$3:$AC$4922)))+((L126&lt;&gt;"")*ISNUMBER(SEARCH("|"&amp;L126&amp;"|",'5_ACOMPANHAMENTO'!$AC$3:$AC$4922)))+((M126&lt;&gt;"")*ISNUMBER(SEARCH("|"&amp;M126&amp;"|",'5_ACOMPANHAMENTO'!$AC$3:$AC$4922)))+((N126&lt;&gt;"")*ISNUMBER(SEARCH("|"&amp;N126&amp;"|",'5_ACOMPANHAMENTO'!$AC$3:$AC$4922)))+((O126&lt;&gt;"")*ISNUMBER(SEARCH("|"&amp;O126&amp;"|",'5_ACOMPANHAMENTO'!$AC$3:$AC$4922)))+((P126&lt;&gt;"")*ISNUMBER(SEARCH("|"&amp;P126&amp;"|",'5_ACOMPANHAMENTO'!$AC$3:$AC$4922)))+((Q126&lt;&gt;"")*ISNUMBER(SEARCH("|"&amp;Q126&amp;"|",'5_ACOMPANHAMENTO'!$AC$3:$AC$4922)))+((R126&lt;&gt;"")*ISNUMBER(SEARCH("|"&amp;R126&amp;"|",'5_ACOMPANHAMENTO'!$AC$3:$AC$4922)))+((S126&lt;&gt;"")*ISNUMBER(SEARCH("|"&amp;S126&amp;"|",'5_ACOMPANHAMENTO'!$AC$3:$AC$4922)))+((T126&lt;&gt;"")*ISNUMBER(SEARCH("|"&amp;T126&amp;"|",'5_ACOMPANHAMENTO'!$AC$3:$AC$4922)))+((U126&lt;&gt;"")*ISNUMBER(SEARCH("|"&amp;U126&amp;"|",'5_ACOMPANHAMENTO'!$AC$3:$AC$4922)))+((V126&lt;&gt;"")*ISNUMBER(SEARCH("|"&amp;V126&amp;"|",'5_ACOMPANHAMENTO'!$AC$3:$AC$4922)))+((W126&lt;&gt;"")*ISNUMBER(SEARCH("|"&amp;W126&amp;"|",'5_ACOMPANHAMENTO'!$AC$3:$AC$4922)))+((X126&lt;&gt;"")*ISNUMBER(SEARCH("|"&amp;X126&amp;"|",'5_ACOMPANHAMENTO'!$AC$3:$AC$4922)))+((Y126&lt;&gt;"")*ISNUMBER(SEARCH("|"&amp;Y126&amp;"|",'5_ACOMPANHAMENTO'!$AC$3:$AC$4922)))+((Z126&lt;&gt;"")*ISNUMBER(SEARCH("|"&amp;Z126&amp;"|",'5_ACOMPANHAMENTO'!$AC$3:$AC$4922)))+((AA126&lt;&gt;"")*ISNUMBER(SEARCH("|"&amp;AA126&amp;"|",'5_ACOMPANHAMENTO'!$AC$3:$AC$4922)))+((AB126&lt;&gt;"")*ISNUMBER(SEARCH("|"&amp;AB126&amp;"|",'5_ACOMPANHAMENTO'!$AC$3:$AC$4922))))&gt;0),0),0)),""))</f>
        <v>46204</v>
      </c>
      <c r="B126" s="4">
        <v>10180</v>
      </c>
      <c r="C126" s="2" t="s">
        <v>68</v>
      </c>
      <c r="D126" s="4">
        <f>IF(OR($B126="",$C126=""),"",IFERROR(SUMPRODUCT(--(('5_ACOMPANHAMENTO'!$AD$3:$AD$4922=TRIM($C126&amp;""))*('5_ACOMPANHAMENTO'!$AC$3:$AC$4922&lt;&gt;"")*((((I126&lt;&gt;"")*ISNUMBER(SEARCH("|"&amp;I126&amp;"|",'5_ACOMPANHAMENTO'!$AC$3:$AC$4922)))+((J126&lt;&gt;"")*ISNUMBER(SEARCH("|"&amp;J126&amp;"|",'5_ACOMPANHAMENTO'!$AC$3:$AC$4922)))+((K126&lt;&gt;"")*ISNUMBER(SEARCH("|"&amp;K126&amp;"|",'5_ACOMPANHAMENTO'!$AC$3:$AC$4922)))+((L126&lt;&gt;"")*ISNUMBER(SEARCH("|"&amp;L126&amp;"|",'5_ACOMPANHAMENTO'!$AC$3:$AC$4922)))+((M126&lt;&gt;"")*ISNUMBER(SEARCH("|"&amp;M126&amp;"|",'5_ACOMPANHAMENTO'!$AC$3:$AC$4922)))+((N126&lt;&gt;"")*ISNUMBER(SEARCH("|"&amp;N126&amp;"|",'5_ACOMPANHAMENTO'!$AC$3:$AC$4922)))+((O126&lt;&gt;"")*ISNUMBER(SEARCH("|"&amp;O126&amp;"|",'5_ACOMPANHAMENTO'!$AC$3:$AC$4922)))+((P126&lt;&gt;"")*ISNUMBER(SEARCH("|"&amp;P126&amp;"|",'5_ACOMPANHAMENTO'!$AC$3:$AC$4922)))+((Q126&lt;&gt;"")*ISNUMBER(SEARCH("|"&amp;Q126&amp;"|",'5_ACOMPANHAMENTO'!$AC$3:$AC$4922)))+((R126&lt;&gt;"")*ISNUMBER(SEARCH("|"&amp;R126&amp;"|",'5_ACOMPANHAMENTO'!$AC$3:$AC$4922)))+((S126&lt;&gt;"")*ISNUMBER(SEARCH("|"&amp;S126&amp;"|",'5_ACOMPANHAMENTO'!$AC$3:$AC$4922)))+((T126&lt;&gt;"")*ISNUMBER(SEARCH("|"&amp;T126&amp;"|",'5_ACOMPANHAMENTO'!$AC$3:$AC$4922)))+((U126&lt;&gt;"")*ISNUMBER(SEARCH("|"&amp;U126&amp;"|",'5_ACOMPANHAMENTO'!$AC$3:$AC$4922)))+((V126&lt;&gt;"")*ISNUMBER(SEARCH("|"&amp;V126&amp;"|",'5_ACOMPANHAMENTO'!$AC$3:$AC$4922)))+((W126&lt;&gt;"")*ISNUMBER(SEARCH("|"&amp;W126&amp;"|",'5_ACOMPANHAMENTO'!$AC$3:$AC$4922)))+((X126&lt;&gt;"")*ISNUMBER(SEARCH("|"&amp;X126&amp;"|",'5_ACOMPANHAMENTO'!$AC$3:$AC$4922)))+((Y126&lt;&gt;"")*ISNUMBER(SEARCH("|"&amp;Y126&amp;"|",'5_ACOMPANHAMENTO'!$AC$3:$AC$4922)))+((Z126&lt;&gt;"")*ISNUMBER(SEARCH("|"&amp;Z126&amp;"|",'5_ACOMPANHAMENTO'!$AC$3:$AC$4922)))+((AA126&lt;&gt;"")*ISNUMBER(SEARCH("|"&amp;AA126&amp;"|",'5_ACOMPANHAMENTO'!$AC$3:$AC$4922)))+((AB126&lt;&gt;"")*ISNUMBER(SEARCH("|"&amp;AB126&amp;"|",'5_ACOMPANHAMENTO'!$AC$3:$AC$4922))))&gt;0)),'5_ACOMPANHAMENTO'!$J$3:$J$4922),0))</f>
        <v>3075</v>
      </c>
      <c r="E126" s="4" t="str">
        <f t="shared" ca="1" si="23"/>
        <v>FINALIZADO</v>
      </c>
      <c r="F126" s="7">
        <f>IF(OR($B126="",$C126=""),"",IFERROR(SUMPRODUCT(--(('5_ACOMPANHAMENTO'!$AD$3:$AD$4922=TRIM($C126&amp;""))*('5_ACOMPANHAMENTO'!$AC$3:$AC$4922&lt;&gt;"")*((((I126&lt;&gt;"")*ISNUMBER(SEARCH("|"&amp;I126&amp;"|",'5_ACOMPANHAMENTO'!$AC$3:$AC$4922)))+((J126&lt;&gt;"")*ISNUMBER(SEARCH("|"&amp;J126&amp;"|",'5_ACOMPANHAMENTO'!$AC$3:$AC$4922)))+((K126&lt;&gt;"")*ISNUMBER(SEARCH("|"&amp;K126&amp;"|",'5_ACOMPANHAMENTO'!$AC$3:$AC$4922)))+((L126&lt;&gt;"")*ISNUMBER(SEARCH("|"&amp;L126&amp;"|",'5_ACOMPANHAMENTO'!$AC$3:$AC$4922)))+((M126&lt;&gt;"")*ISNUMBER(SEARCH("|"&amp;M126&amp;"|",'5_ACOMPANHAMENTO'!$AC$3:$AC$4922)))+((N126&lt;&gt;"")*ISNUMBER(SEARCH("|"&amp;N126&amp;"|",'5_ACOMPANHAMENTO'!$AC$3:$AC$4922)))+((O126&lt;&gt;"")*ISNUMBER(SEARCH("|"&amp;O126&amp;"|",'5_ACOMPANHAMENTO'!$AC$3:$AC$4922)))+((P126&lt;&gt;"")*ISNUMBER(SEARCH("|"&amp;P126&amp;"|",'5_ACOMPANHAMENTO'!$AC$3:$AC$4922)))+((Q126&lt;&gt;"")*ISNUMBER(SEARCH("|"&amp;Q126&amp;"|",'5_ACOMPANHAMENTO'!$AC$3:$AC$4922)))+((R126&lt;&gt;"")*ISNUMBER(SEARCH("|"&amp;R126&amp;"|",'5_ACOMPANHAMENTO'!$AC$3:$AC$4922)))+((S126&lt;&gt;"")*ISNUMBER(SEARCH("|"&amp;S126&amp;"|",'5_ACOMPANHAMENTO'!$AC$3:$AC$4922)))+((T126&lt;&gt;"")*ISNUMBER(SEARCH("|"&amp;T126&amp;"|",'5_ACOMPANHAMENTO'!$AC$3:$AC$4922)))+((U126&lt;&gt;"")*ISNUMBER(SEARCH("|"&amp;U126&amp;"|",'5_ACOMPANHAMENTO'!$AC$3:$AC$4922)))+((V126&lt;&gt;"")*ISNUMBER(SEARCH("|"&amp;V126&amp;"|",'5_ACOMPANHAMENTO'!$AC$3:$AC$4922)))+((W126&lt;&gt;"")*ISNUMBER(SEARCH("|"&amp;W126&amp;"|",'5_ACOMPANHAMENTO'!$AC$3:$AC$4922)))+((X126&lt;&gt;"")*ISNUMBER(SEARCH("|"&amp;X126&amp;"|",'5_ACOMPANHAMENTO'!$AC$3:$AC$4922)))+((Y126&lt;&gt;"")*ISNUMBER(SEARCH("|"&amp;Y126&amp;"|",'5_ACOMPANHAMENTO'!$AC$3:$AC$4922)))+((Z126&lt;&gt;"")*ISNUMBER(SEARCH("|"&amp;Z126&amp;"|",'5_ACOMPANHAMENTO'!$AC$3:$AC$4922)))+((AA126&lt;&gt;"")*ISNUMBER(SEARCH("|"&amp;AA126&amp;"|",'5_ACOMPANHAMENTO'!$AC$3:$AC$4922)))+((AB126&lt;&gt;"")*ISNUMBER(SEARCH("|"&amp;AB126&amp;"|",'5_ACOMPANHAMENTO'!$AC$3:$AC$4922))))&gt;0)),'5_ACOMPANHAMENTO'!$O$3:$O$4922),0))</f>
        <v>3075</v>
      </c>
      <c r="G126" s="7">
        <f t="shared" si="24"/>
        <v>0</v>
      </c>
      <c r="H126" t="str">
        <f t="shared" si="25"/>
        <v>10180|CARTONAGEM</v>
      </c>
      <c r="I126" s="1" t="str">
        <f t="shared" si="26"/>
        <v>10180</v>
      </c>
      <c r="J126" s="1" t="str">
        <f t="shared" si="27"/>
        <v/>
      </c>
      <c r="K126" s="1" t="str">
        <f t="shared" si="28"/>
        <v/>
      </c>
      <c r="L126" s="1" t="str">
        <f t="shared" si="29"/>
        <v/>
      </c>
      <c r="M126" s="1" t="str">
        <f t="shared" si="30"/>
        <v/>
      </c>
      <c r="N126" s="1" t="str">
        <f t="shared" si="31"/>
        <v/>
      </c>
      <c r="O126" s="1" t="str">
        <f t="shared" si="32"/>
        <v/>
      </c>
      <c r="P126" s="1" t="str">
        <f t="shared" si="33"/>
        <v/>
      </c>
      <c r="Q126" s="1" t="str">
        <f t="shared" si="34"/>
        <v/>
      </c>
      <c r="R126" s="1" t="str">
        <f t="shared" si="35"/>
        <v/>
      </c>
      <c r="S126" s="1" t="str">
        <f t="shared" si="36"/>
        <v/>
      </c>
      <c r="T126" s="1" t="str">
        <f t="shared" si="37"/>
        <v/>
      </c>
      <c r="U126" s="1" t="str">
        <f t="shared" si="38"/>
        <v/>
      </c>
      <c r="V126" s="1" t="str">
        <f t="shared" si="39"/>
        <v/>
      </c>
      <c r="W126" s="1" t="str">
        <f t="shared" si="40"/>
        <v/>
      </c>
      <c r="X126" s="1" t="str">
        <f t="shared" si="41"/>
        <v/>
      </c>
      <c r="Y126" s="1" t="str">
        <f t="shared" si="42"/>
        <v/>
      </c>
      <c r="Z126" s="1" t="str">
        <f t="shared" si="43"/>
        <v/>
      </c>
      <c r="AA126" s="1" t="str">
        <f t="shared" si="44"/>
        <v/>
      </c>
      <c r="AB126" s="1" t="str">
        <f t="shared" si="45"/>
        <v/>
      </c>
    </row>
    <row r="127" spans="1:28" ht="14.25" hidden="1" customHeight="1" x14ac:dyDescent="0.35">
      <c r="A127" s="4">
        <f>IF(OR($B127="",$C127=""),"",IFERROR(INDEX('5_ACOMPANHAMENTO'!$A$3:$A$4922,MATCH(1,INDEX(('5_ACOMPANHAMENTO'!$AD$3:$AD$4922=TRIM($C127&amp;""))*('5_ACOMPANHAMENTO'!$AC$3:$AC$4922&lt;&gt;"")*((((I127&lt;&gt;"")*ISNUMBER(SEARCH("|"&amp;I127&amp;"|",'5_ACOMPANHAMENTO'!$AC$3:$AC$4922)))+((J127&lt;&gt;"")*ISNUMBER(SEARCH("|"&amp;J127&amp;"|",'5_ACOMPANHAMENTO'!$AC$3:$AC$4922)))+((K127&lt;&gt;"")*ISNUMBER(SEARCH("|"&amp;K127&amp;"|",'5_ACOMPANHAMENTO'!$AC$3:$AC$4922)))+((L127&lt;&gt;"")*ISNUMBER(SEARCH("|"&amp;L127&amp;"|",'5_ACOMPANHAMENTO'!$AC$3:$AC$4922)))+((M127&lt;&gt;"")*ISNUMBER(SEARCH("|"&amp;M127&amp;"|",'5_ACOMPANHAMENTO'!$AC$3:$AC$4922)))+((N127&lt;&gt;"")*ISNUMBER(SEARCH("|"&amp;N127&amp;"|",'5_ACOMPANHAMENTO'!$AC$3:$AC$4922)))+((O127&lt;&gt;"")*ISNUMBER(SEARCH("|"&amp;O127&amp;"|",'5_ACOMPANHAMENTO'!$AC$3:$AC$4922)))+((P127&lt;&gt;"")*ISNUMBER(SEARCH("|"&amp;P127&amp;"|",'5_ACOMPANHAMENTO'!$AC$3:$AC$4922)))+((Q127&lt;&gt;"")*ISNUMBER(SEARCH("|"&amp;Q127&amp;"|",'5_ACOMPANHAMENTO'!$AC$3:$AC$4922)))+((R127&lt;&gt;"")*ISNUMBER(SEARCH("|"&amp;R127&amp;"|",'5_ACOMPANHAMENTO'!$AC$3:$AC$4922)))+((S127&lt;&gt;"")*ISNUMBER(SEARCH("|"&amp;S127&amp;"|",'5_ACOMPANHAMENTO'!$AC$3:$AC$4922)))+((T127&lt;&gt;"")*ISNUMBER(SEARCH("|"&amp;T127&amp;"|",'5_ACOMPANHAMENTO'!$AC$3:$AC$4922)))+((U127&lt;&gt;"")*ISNUMBER(SEARCH("|"&amp;U127&amp;"|",'5_ACOMPANHAMENTO'!$AC$3:$AC$4922)))+((V127&lt;&gt;"")*ISNUMBER(SEARCH("|"&amp;V127&amp;"|",'5_ACOMPANHAMENTO'!$AC$3:$AC$4922)))+((W127&lt;&gt;"")*ISNUMBER(SEARCH("|"&amp;W127&amp;"|",'5_ACOMPANHAMENTO'!$AC$3:$AC$4922)))+((X127&lt;&gt;"")*ISNUMBER(SEARCH("|"&amp;X127&amp;"|",'5_ACOMPANHAMENTO'!$AC$3:$AC$4922)))+((Y127&lt;&gt;"")*ISNUMBER(SEARCH("|"&amp;Y127&amp;"|",'5_ACOMPANHAMENTO'!$AC$3:$AC$4922)))+((Z127&lt;&gt;"")*ISNUMBER(SEARCH("|"&amp;Z127&amp;"|",'5_ACOMPANHAMENTO'!$AC$3:$AC$4922)))+((AA127&lt;&gt;"")*ISNUMBER(SEARCH("|"&amp;AA127&amp;"|",'5_ACOMPANHAMENTO'!$AC$3:$AC$4922)))+((AB127&lt;&gt;"")*ISNUMBER(SEARCH("|"&amp;AB127&amp;"|",'5_ACOMPANHAMENTO'!$AC$3:$AC$4922))))&gt;0),0),0)),""))</f>
        <v>46204</v>
      </c>
      <c r="B127" s="4">
        <v>10180</v>
      </c>
      <c r="C127" s="2" t="s">
        <v>68</v>
      </c>
      <c r="D127" s="4">
        <f>IF(OR($B127="",$C127=""),"",IFERROR(SUMPRODUCT(--(('5_ACOMPANHAMENTO'!$AD$3:$AD$4922=TRIM($C127&amp;""))*('5_ACOMPANHAMENTO'!$AC$3:$AC$4922&lt;&gt;"")*((((I127&lt;&gt;"")*ISNUMBER(SEARCH("|"&amp;I127&amp;"|",'5_ACOMPANHAMENTO'!$AC$3:$AC$4922)))+((J127&lt;&gt;"")*ISNUMBER(SEARCH("|"&amp;J127&amp;"|",'5_ACOMPANHAMENTO'!$AC$3:$AC$4922)))+((K127&lt;&gt;"")*ISNUMBER(SEARCH("|"&amp;K127&amp;"|",'5_ACOMPANHAMENTO'!$AC$3:$AC$4922)))+((L127&lt;&gt;"")*ISNUMBER(SEARCH("|"&amp;L127&amp;"|",'5_ACOMPANHAMENTO'!$AC$3:$AC$4922)))+((M127&lt;&gt;"")*ISNUMBER(SEARCH("|"&amp;M127&amp;"|",'5_ACOMPANHAMENTO'!$AC$3:$AC$4922)))+((N127&lt;&gt;"")*ISNUMBER(SEARCH("|"&amp;N127&amp;"|",'5_ACOMPANHAMENTO'!$AC$3:$AC$4922)))+((O127&lt;&gt;"")*ISNUMBER(SEARCH("|"&amp;O127&amp;"|",'5_ACOMPANHAMENTO'!$AC$3:$AC$4922)))+((P127&lt;&gt;"")*ISNUMBER(SEARCH("|"&amp;P127&amp;"|",'5_ACOMPANHAMENTO'!$AC$3:$AC$4922)))+((Q127&lt;&gt;"")*ISNUMBER(SEARCH("|"&amp;Q127&amp;"|",'5_ACOMPANHAMENTO'!$AC$3:$AC$4922)))+((R127&lt;&gt;"")*ISNUMBER(SEARCH("|"&amp;R127&amp;"|",'5_ACOMPANHAMENTO'!$AC$3:$AC$4922)))+((S127&lt;&gt;"")*ISNUMBER(SEARCH("|"&amp;S127&amp;"|",'5_ACOMPANHAMENTO'!$AC$3:$AC$4922)))+((T127&lt;&gt;"")*ISNUMBER(SEARCH("|"&amp;T127&amp;"|",'5_ACOMPANHAMENTO'!$AC$3:$AC$4922)))+((U127&lt;&gt;"")*ISNUMBER(SEARCH("|"&amp;U127&amp;"|",'5_ACOMPANHAMENTO'!$AC$3:$AC$4922)))+((V127&lt;&gt;"")*ISNUMBER(SEARCH("|"&amp;V127&amp;"|",'5_ACOMPANHAMENTO'!$AC$3:$AC$4922)))+((W127&lt;&gt;"")*ISNUMBER(SEARCH("|"&amp;W127&amp;"|",'5_ACOMPANHAMENTO'!$AC$3:$AC$4922)))+((X127&lt;&gt;"")*ISNUMBER(SEARCH("|"&amp;X127&amp;"|",'5_ACOMPANHAMENTO'!$AC$3:$AC$4922)))+((Y127&lt;&gt;"")*ISNUMBER(SEARCH("|"&amp;Y127&amp;"|",'5_ACOMPANHAMENTO'!$AC$3:$AC$4922)))+((Z127&lt;&gt;"")*ISNUMBER(SEARCH("|"&amp;Z127&amp;"|",'5_ACOMPANHAMENTO'!$AC$3:$AC$4922)))+((AA127&lt;&gt;"")*ISNUMBER(SEARCH("|"&amp;AA127&amp;"|",'5_ACOMPANHAMENTO'!$AC$3:$AC$4922)))+((AB127&lt;&gt;"")*ISNUMBER(SEARCH("|"&amp;AB127&amp;"|",'5_ACOMPANHAMENTO'!$AC$3:$AC$4922))))&gt;0)),'5_ACOMPANHAMENTO'!$J$3:$J$4922),0))</f>
        <v>3075</v>
      </c>
      <c r="E127" s="4" t="str">
        <f t="shared" ca="1" si="23"/>
        <v>FINALIZADO</v>
      </c>
      <c r="F127" s="7">
        <f>IF(OR($B127="",$C127=""),"",IFERROR(SUMPRODUCT(--(('5_ACOMPANHAMENTO'!$AD$3:$AD$4922=TRIM($C127&amp;""))*('5_ACOMPANHAMENTO'!$AC$3:$AC$4922&lt;&gt;"")*((((I127&lt;&gt;"")*ISNUMBER(SEARCH("|"&amp;I127&amp;"|",'5_ACOMPANHAMENTO'!$AC$3:$AC$4922)))+((J127&lt;&gt;"")*ISNUMBER(SEARCH("|"&amp;J127&amp;"|",'5_ACOMPANHAMENTO'!$AC$3:$AC$4922)))+((K127&lt;&gt;"")*ISNUMBER(SEARCH("|"&amp;K127&amp;"|",'5_ACOMPANHAMENTO'!$AC$3:$AC$4922)))+((L127&lt;&gt;"")*ISNUMBER(SEARCH("|"&amp;L127&amp;"|",'5_ACOMPANHAMENTO'!$AC$3:$AC$4922)))+((M127&lt;&gt;"")*ISNUMBER(SEARCH("|"&amp;M127&amp;"|",'5_ACOMPANHAMENTO'!$AC$3:$AC$4922)))+((N127&lt;&gt;"")*ISNUMBER(SEARCH("|"&amp;N127&amp;"|",'5_ACOMPANHAMENTO'!$AC$3:$AC$4922)))+((O127&lt;&gt;"")*ISNUMBER(SEARCH("|"&amp;O127&amp;"|",'5_ACOMPANHAMENTO'!$AC$3:$AC$4922)))+((P127&lt;&gt;"")*ISNUMBER(SEARCH("|"&amp;P127&amp;"|",'5_ACOMPANHAMENTO'!$AC$3:$AC$4922)))+((Q127&lt;&gt;"")*ISNUMBER(SEARCH("|"&amp;Q127&amp;"|",'5_ACOMPANHAMENTO'!$AC$3:$AC$4922)))+((R127&lt;&gt;"")*ISNUMBER(SEARCH("|"&amp;R127&amp;"|",'5_ACOMPANHAMENTO'!$AC$3:$AC$4922)))+((S127&lt;&gt;"")*ISNUMBER(SEARCH("|"&amp;S127&amp;"|",'5_ACOMPANHAMENTO'!$AC$3:$AC$4922)))+((T127&lt;&gt;"")*ISNUMBER(SEARCH("|"&amp;T127&amp;"|",'5_ACOMPANHAMENTO'!$AC$3:$AC$4922)))+((U127&lt;&gt;"")*ISNUMBER(SEARCH("|"&amp;U127&amp;"|",'5_ACOMPANHAMENTO'!$AC$3:$AC$4922)))+((V127&lt;&gt;"")*ISNUMBER(SEARCH("|"&amp;V127&amp;"|",'5_ACOMPANHAMENTO'!$AC$3:$AC$4922)))+((W127&lt;&gt;"")*ISNUMBER(SEARCH("|"&amp;W127&amp;"|",'5_ACOMPANHAMENTO'!$AC$3:$AC$4922)))+((X127&lt;&gt;"")*ISNUMBER(SEARCH("|"&amp;X127&amp;"|",'5_ACOMPANHAMENTO'!$AC$3:$AC$4922)))+((Y127&lt;&gt;"")*ISNUMBER(SEARCH("|"&amp;Y127&amp;"|",'5_ACOMPANHAMENTO'!$AC$3:$AC$4922)))+((Z127&lt;&gt;"")*ISNUMBER(SEARCH("|"&amp;Z127&amp;"|",'5_ACOMPANHAMENTO'!$AC$3:$AC$4922)))+((AA127&lt;&gt;"")*ISNUMBER(SEARCH("|"&amp;AA127&amp;"|",'5_ACOMPANHAMENTO'!$AC$3:$AC$4922)))+((AB127&lt;&gt;"")*ISNUMBER(SEARCH("|"&amp;AB127&amp;"|",'5_ACOMPANHAMENTO'!$AC$3:$AC$4922))))&gt;0)),'5_ACOMPANHAMENTO'!$O$3:$O$4922),0))</f>
        <v>3075</v>
      </c>
      <c r="G127" s="7">
        <f t="shared" si="24"/>
        <v>0</v>
      </c>
      <c r="H127" t="str">
        <f t="shared" si="25"/>
        <v>10180|CARTONAGEM</v>
      </c>
      <c r="I127" s="1" t="str">
        <f t="shared" si="26"/>
        <v>10180</v>
      </c>
      <c r="J127" s="1" t="str">
        <f t="shared" si="27"/>
        <v/>
      </c>
      <c r="K127" s="1" t="str">
        <f t="shared" si="28"/>
        <v/>
      </c>
      <c r="L127" s="1" t="str">
        <f t="shared" si="29"/>
        <v/>
      </c>
      <c r="M127" s="1" t="str">
        <f t="shared" si="30"/>
        <v/>
      </c>
      <c r="N127" s="1" t="str">
        <f t="shared" si="31"/>
        <v/>
      </c>
      <c r="O127" s="1" t="str">
        <f t="shared" si="32"/>
        <v/>
      </c>
      <c r="P127" s="1" t="str">
        <f t="shared" si="33"/>
        <v/>
      </c>
      <c r="Q127" s="1" t="str">
        <f t="shared" si="34"/>
        <v/>
      </c>
      <c r="R127" s="1" t="str">
        <f t="shared" si="35"/>
        <v/>
      </c>
      <c r="S127" s="1" t="str">
        <f t="shared" si="36"/>
        <v/>
      </c>
      <c r="T127" s="1" t="str">
        <f t="shared" si="37"/>
        <v/>
      </c>
      <c r="U127" s="1" t="str">
        <f t="shared" si="38"/>
        <v/>
      </c>
      <c r="V127" s="1" t="str">
        <f t="shared" si="39"/>
        <v/>
      </c>
      <c r="W127" s="1" t="str">
        <f t="shared" si="40"/>
        <v/>
      </c>
      <c r="X127" s="1" t="str">
        <f t="shared" si="41"/>
        <v/>
      </c>
      <c r="Y127" s="1" t="str">
        <f t="shared" si="42"/>
        <v/>
      </c>
      <c r="Z127" s="1" t="str">
        <f t="shared" si="43"/>
        <v/>
      </c>
      <c r="AA127" s="1" t="str">
        <f t="shared" si="44"/>
        <v/>
      </c>
      <c r="AB127" s="1" t="str">
        <f t="shared" si="45"/>
        <v/>
      </c>
    </row>
    <row r="128" spans="1:28" ht="14.25" hidden="1" customHeight="1" x14ac:dyDescent="0.35">
      <c r="A128" s="4">
        <f>IF(OR($B128="",$C128=""),"",IFERROR(INDEX('5_ACOMPANHAMENTO'!$A$3:$A$4922,MATCH(1,INDEX(('5_ACOMPANHAMENTO'!$AD$3:$AD$4922=TRIM($C128&amp;""))*('5_ACOMPANHAMENTO'!$AC$3:$AC$4922&lt;&gt;"")*((((I128&lt;&gt;"")*ISNUMBER(SEARCH("|"&amp;I128&amp;"|",'5_ACOMPANHAMENTO'!$AC$3:$AC$4922)))+((J128&lt;&gt;"")*ISNUMBER(SEARCH("|"&amp;J128&amp;"|",'5_ACOMPANHAMENTO'!$AC$3:$AC$4922)))+((K128&lt;&gt;"")*ISNUMBER(SEARCH("|"&amp;K128&amp;"|",'5_ACOMPANHAMENTO'!$AC$3:$AC$4922)))+((L128&lt;&gt;"")*ISNUMBER(SEARCH("|"&amp;L128&amp;"|",'5_ACOMPANHAMENTO'!$AC$3:$AC$4922)))+((M128&lt;&gt;"")*ISNUMBER(SEARCH("|"&amp;M128&amp;"|",'5_ACOMPANHAMENTO'!$AC$3:$AC$4922)))+((N128&lt;&gt;"")*ISNUMBER(SEARCH("|"&amp;N128&amp;"|",'5_ACOMPANHAMENTO'!$AC$3:$AC$4922)))+((O128&lt;&gt;"")*ISNUMBER(SEARCH("|"&amp;O128&amp;"|",'5_ACOMPANHAMENTO'!$AC$3:$AC$4922)))+((P128&lt;&gt;"")*ISNUMBER(SEARCH("|"&amp;P128&amp;"|",'5_ACOMPANHAMENTO'!$AC$3:$AC$4922)))+((Q128&lt;&gt;"")*ISNUMBER(SEARCH("|"&amp;Q128&amp;"|",'5_ACOMPANHAMENTO'!$AC$3:$AC$4922)))+((R128&lt;&gt;"")*ISNUMBER(SEARCH("|"&amp;R128&amp;"|",'5_ACOMPANHAMENTO'!$AC$3:$AC$4922)))+((S128&lt;&gt;"")*ISNUMBER(SEARCH("|"&amp;S128&amp;"|",'5_ACOMPANHAMENTO'!$AC$3:$AC$4922)))+((T128&lt;&gt;"")*ISNUMBER(SEARCH("|"&amp;T128&amp;"|",'5_ACOMPANHAMENTO'!$AC$3:$AC$4922)))+((U128&lt;&gt;"")*ISNUMBER(SEARCH("|"&amp;U128&amp;"|",'5_ACOMPANHAMENTO'!$AC$3:$AC$4922)))+((V128&lt;&gt;"")*ISNUMBER(SEARCH("|"&amp;V128&amp;"|",'5_ACOMPANHAMENTO'!$AC$3:$AC$4922)))+((W128&lt;&gt;"")*ISNUMBER(SEARCH("|"&amp;W128&amp;"|",'5_ACOMPANHAMENTO'!$AC$3:$AC$4922)))+((X128&lt;&gt;"")*ISNUMBER(SEARCH("|"&amp;X128&amp;"|",'5_ACOMPANHAMENTO'!$AC$3:$AC$4922)))+((Y128&lt;&gt;"")*ISNUMBER(SEARCH("|"&amp;Y128&amp;"|",'5_ACOMPANHAMENTO'!$AC$3:$AC$4922)))+((Z128&lt;&gt;"")*ISNUMBER(SEARCH("|"&amp;Z128&amp;"|",'5_ACOMPANHAMENTO'!$AC$3:$AC$4922)))+((AA128&lt;&gt;"")*ISNUMBER(SEARCH("|"&amp;AA128&amp;"|",'5_ACOMPANHAMENTO'!$AC$3:$AC$4922)))+((AB128&lt;&gt;"")*ISNUMBER(SEARCH("|"&amp;AB128&amp;"|",'5_ACOMPANHAMENTO'!$AC$3:$AC$4922))))&gt;0),0),0)),""))</f>
        <v>46213</v>
      </c>
      <c r="B128" s="4" t="s">
        <v>3070</v>
      </c>
      <c r="C128" s="2" t="s">
        <v>68</v>
      </c>
      <c r="D128" s="4">
        <f>IF(OR($B128="",$C128=""),"",IFERROR(SUMPRODUCT(--(('5_ACOMPANHAMENTO'!$AD$3:$AD$4922=TRIM($C128&amp;""))*('5_ACOMPANHAMENTO'!$AC$3:$AC$4922&lt;&gt;"")*((((I128&lt;&gt;"")*ISNUMBER(SEARCH("|"&amp;I128&amp;"|",'5_ACOMPANHAMENTO'!$AC$3:$AC$4922)))+((J128&lt;&gt;"")*ISNUMBER(SEARCH("|"&amp;J128&amp;"|",'5_ACOMPANHAMENTO'!$AC$3:$AC$4922)))+((K128&lt;&gt;"")*ISNUMBER(SEARCH("|"&amp;K128&amp;"|",'5_ACOMPANHAMENTO'!$AC$3:$AC$4922)))+((L128&lt;&gt;"")*ISNUMBER(SEARCH("|"&amp;L128&amp;"|",'5_ACOMPANHAMENTO'!$AC$3:$AC$4922)))+((M128&lt;&gt;"")*ISNUMBER(SEARCH("|"&amp;M128&amp;"|",'5_ACOMPANHAMENTO'!$AC$3:$AC$4922)))+((N128&lt;&gt;"")*ISNUMBER(SEARCH("|"&amp;N128&amp;"|",'5_ACOMPANHAMENTO'!$AC$3:$AC$4922)))+((O128&lt;&gt;"")*ISNUMBER(SEARCH("|"&amp;O128&amp;"|",'5_ACOMPANHAMENTO'!$AC$3:$AC$4922)))+((P128&lt;&gt;"")*ISNUMBER(SEARCH("|"&amp;P128&amp;"|",'5_ACOMPANHAMENTO'!$AC$3:$AC$4922)))+((Q128&lt;&gt;"")*ISNUMBER(SEARCH("|"&amp;Q128&amp;"|",'5_ACOMPANHAMENTO'!$AC$3:$AC$4922)))+((R128&lt;&gt;"")*ISNUMBER(SEARCH("|"&amp;R128&amp;"|",'5_ACOMPANHAMENTO'!$AC$3:$AC$4922)))+((S128&lt;&gt;"")*ISNUMBER(SEARCH("|"&amp;S128&amp;"|",'5_ACOMPANHAMENTO'!$AC$3:$AC$4922)))+((T128&lt;&gt;"")*ISNUMBER(SEARCH("|"&amp;T128&amp;"|",'5_ACOMPANHAMENTO'!$AC$3:$AC$4922)))+((U128&lt;&gt;"")*ISNUMBER(SEARCH("|"&amp;U128&amp;"|",'5_ACOMPANHAMENTO'!$AC$3:$AC$4922)))+((V128&lt;&gt;"")*ISNUMBER(SEARCH("|"&amp;V128&amp;"|",'5_ACOMPANHAMENTO'!$AC$3:$AC$4922)))+((W128&lt;&gt;"")*ISNUMBER(SEARCH("|"&amp;W128&amp;"|",'5_ACOMPANHAMENTO'!$AC$3:$AC$4922)))+((X128&lt;&gt;"")*ISNUMBER(SEARCH("|"&amp;X128&amp;"|",'5_ACOMPANHAMENTO'!$AC$3:$AC$4922)))+((Y128&lt;&gt;"")*ISNUMBER(SEARCH("|"&amp;Y128&amp;"|",'5_ACOMPANHAMENTO'!$AC$3:$AC$4922)))+((Z128&lt;&gt;"")*ISNUMBER(SEARCH("|"&amp;Z128&amp;"|",'5_ACOMPANHAMENTO'!$AC$3:$AC$4922)))+((AA128&lt;&gt;"")*ISNUMBER(SEARCH("|"&amp;AA128&amp;"|",'5_ACOMPANHAMENTO'!$AC$3:$AC$4922)))+((AB128&lt;&gt;"")*ISNUMBER(SEARCH("|"&amp;AB128&amp;"|",'5_ACOMPANHAMENTO'!$AC$3:$AC$4922))))&gt;0)),'5_ACOMPANHAMENTO'!$J$3:$J$4922),0))</f>
        <v>177</v>
      </c>
      <c r="E128" s="4" t="str">
        <f t="shared" ca="1" si="23"/>
        <v>FINALIZADO</v>
      </c>
      <c r="F128" s="7">
        <f>IF(OR($B128="",$C128=""),"",IFERROR(SUMPRODUCT(--(('5_ACOMPANHAMENTO'!$AD$3:$AD$4922=TRIM($C128&amp;""))*('5_ACOMPANHAMENTO'!$AC$3:$AC$4922&lt;&gt;"")*((((I128&lt;&gt;"")*ISNUMBER(SEARCH("|"&amp;I128&amp;"|",'5_ACOMPANHAMENTO'!$AC$3:$AC$4922)))+((J128&lt;&gt;"")*ISNUMBER(SEARCH("|"&amp;J128&amp;"|",'5_ACOMPANHAMENTO'!$AC$3:$AC$4922)))+((K128&lt;&gt;"")*ISNUMBER(SEARCH("|"&amp;K128&amp;"|",'5_ACOMPANHAMENTO'!$AC$3:$AC$4922)))+((L128&lt;&gt;"")*ISNUMBER(SEARCH("|"&amp;L128&amp;"|",'5_ACOMPANHAMENTO'!$AC$3:$AC$4922)))+((M128&lt;&gt;"")*ISNUMBER(SEARCH("|"&amp;M128&amp;"|",'5_ACOMPANHAMENTO'!$AC$3:$AC$4922)))+((N128&lt;&gt;"")*ISNUMBER(SEARCH("|"&amp;N128&amp;"|",'5_ACOMPANHAMENTO'!$AC$3:$AC$4922)))+((O128&lt;&gt;"")*ISNUMBER(SEARCH("|"&amp;O128&amp;"|",'5_ACOMPANHAMENTO'!$AC$3:$AC$4922)))+((P128&lt;&gt;"")*ISNUMBER(SEARCH("|"&amp;P128&amp;"|",'5_ACOMPANHAMENTO'!$AC$3:$AC$4922)))+((Q128&lt;&gt;"")*ISNUMBER(SEARCH("|"&amp;Q128&amp;"|",'5_ACOMPANHAMENTO'!$AC$3:$AC$4922)))+((R128&lt;&gt;"")*ISNUMBER(SEARCH("|"&amp;R128&amp;"|",'5_ACOMPANHAMENTO'!$AC$3:$AC$4922)))+((S128&lt;&gt;"")*ISNUMBER(SEARCH("|"&amp;S128&amp;"|",'5_ACOMPANHAMENTO'!$AC$3:$AC$4922)))+((T128&lt;&gt;"")*ISNUMBER(SEARCH("|"&amp;T128&amp;"|",'5_ACOMPANHAMENTO'!$AC$3:$AC$4922)))+((U128&lt;&gt;"")*ISNUMBER(SEARCH("|"&amp;U128&amp;"|",'5_ACOMPANHAMENTO'!$AC$3:$AC$4922)))+((V128&lt;&gt;"")*ISNUMBER(SEARCH("|"&amp;V128&amp;"|",'5_ACOMPANHAMENTO'!$AC$3:$AC$4922)))+((W128&lt;&gt;"")*ISNUMBER(SEARCH("|"&amp;W128&amp;"|",'5_ACOMPANHAMENTO'!$AC$3:$AC$4922)))+((X128&lt;&gt;"")*ISNUMBER(SEARCH("|"&amp;X128&amp;"|",'5_ACOMPANHAMENTO'!$AC$3:$AC$4922)))+((Y128&lt;&gt;"")*ISNUMBER(SEARCH("|"&amp;Y128&amp;"|",'5_ACOMPANHAMENTO'!$AC$3:$AC$4922)))+((Z128&lt;&gt;"")*ISNUMBER(SEARCH("|"&amp;Z128&amp;"|",'5_ACOMPANHAMENTO'!$AC$3:$AC$4922)))+((AA128&lt;&gt;"")*ISNUMBER(SEARCH("|"&amp;AA128&amp;"|",'5_ACOMPANHAMENTO'!$AC$3:$AC$4922)))+((AB128&lt;&gt;"")*ISNUMBER(SEARCH("|"&amp;AB128&amp;"|",'5_ACOMPANHAMENTO'!$AC$3:$AC$4922))))&gt;0)),'5_ACOMPANHAMENTO'!$O$3:$O$4922),0))</f>
        <v>177</v>
      </c>
      <c r="G128" s="7">
        <f t="shared" si="24"/>
        <v>0</v>
      </c>
      <c r="H128" t="str">
        <f t="shared" si="25"/>
        <v>10188,10186,10189|CARTONAGEM</v>
      </c>
      <c r="I128" s="1" t="str">
        <f t="shared" si="26"/>
        <v>10188</v>
      </c>
      <c r="J128" s="1" t="str">
        <f t="shared" si="27"/>
        <v>10186</v>
      </c>
      <c r="K128" s="1" t="str">
        <f t="shared" si="28"/>
        <v>10189</v>
      </c>
      <c r="L128" s="1" t="str">
        <f t="shared" si="29"/>
        <v/>
      </c>
      <c r="M128" s="1" t="str">
        <f t="shared" si="30"/>
        <v/>
      </c>
      <c r="N128" s="1" t="str">
        <f t="shared" si="31"/>
        <v/>
      </c>
      <c r="O128" s="1" t="str">
        <f t="shared" si="32"/>
        <v/>
      </c>
      <c r="P128" s="1" t="str">
        <f t="shared" si="33"/>
        <v/>
      </c>
      <c r="Q128" s="1" t="str">
        <f t="shared" si="34"/>
        <v/>
      </c>
      <c r="R128" s="1" t="str">
        <f t="shared" si="35"/>
        <v/>
      </c>
      <c r="S128" s="1" t="str">
        <f t="shared" si="36"/>
        <v/>
      </c>
      <c r="T128" s="1" t="str">
        <f t="shared" si="37"/>
        <v/>
      </c>
      <c r="U128" s="1" t="str">
        <f t="shared" si="38"/>
        <v/>
      </c>
      <c r="V128" s="1" t="str">
        <f t="shared" si="39"/>
        <v/>
      </c>
      <c r="W128" s="1" t="str">
        <f t="shared" si="40"/>
        <v/>
      </c>
      <c r="X128" s="1" t="str">
        <f t="shared" si="41"/>
        <v/>
      </c>
      <c r="Y128" s="1" t="str">
        <f t="shared" si="42"/>
        <v/>
      </c>
      <c r="Z128" s="1" t="str">
        <f t="shared" si="43"/>
        <v/>
      </c>
      <c r="AA128" s="1" t="str">
        <f t="shared" si="44"/>
        <v/>
      </c>
      <c r="AB128" s="1" t="str">
        <f t="shared" si="45"/>
        <v/>
      </c>
    </row>
    <row r="129" spans="1:28" ht="14.25" hidden="1" customHeight="1" x14ac:dyDescent="0.35">
      <c r="A129" s="4">
        <f>IF(OR($B129="",$C129=""),"",IFERROR(INDEX('5_ACOMPANHAMENTO'!$A$3:$A$4922,MATCH(1,INDEX(('5_ACOMPANHAMENTO'!$AD$3:$AD$4922=TRIM($C129&amp;""))*('5_ACOMPANHAMENTO'!$AC$3:$AC$4922&lt;&gt;"")*((((I129&lt;&gt;"")*ISNUMBER(SEARCH("|"&amp;I129&amp;"|",'5_ACOMPANHAMENTO'!$AC$3:$AC$4922)))+((J129&lt;&gt;"")*ISNUMBER(SEARCH("|"&amp;J129&amp;"|",'5_ACOMPANHAMENTO'!$AC$3:$AC$4922)))+((K129&lt;&gt;"")*ISNUMBER(SEARCH("|"&amp;K129&amp;"|",'5_ACOMPANHAMENTO'!$AC$3:$AC$4922)))+((L129&lt;&gt;"")*ISNUMBER(SEARCH("|"&amp;L129&amp;"|",'5_ACOMPANHAMENTO'!$AC$3:$AC$4922)))+((M129&lt;&gt;"")*ISNUMBER(SEARCH("|"&amp;M129&amp;"|",'5_ACOMPANHAMENTO'!$AC$3:$AC$4922)))+((N129&lt;&gt;"")*ISNUMBER(SEARCH("|"&amp;N129&amp;"|",'5_ACOMPANHAMENTO'!$AC$3:$AC$4922)))+((O129&lt;&gt;"")*ISNUMBER(SEARCH("|"&amp;O129&amp;"|",'5_ACOMPANHAMENTO'!$AC$3:$AC$4922)))+((P129&lt;&gt;"")*ISNUMBER(SEARCH("|"&amp;P129&amp;"|",'5_ACOMPANHAMENTO'!$AC$3:$AC$4922)))+((Q129&lt;&gt;"")*ISNUMBER(SEARCH("|"&amp;Q129&amp;"|",'5_ACOMPANHAMENTO'!$AC$3:$AC$4922)))+((R129&lt;&gt;"")*ISNUMBER(SEARCH("|"&amp;R129&amp;"|",'5_ACOMPANHAMENTO'!$AC$3:$AC$4922)))+((S129&lt;&gt;"")*ISNUMBER(SEARCH("|"&amp;S129&amp;"|",'5_ACOMPANHAMENTO'!$AC$3:$AC$4922)))+((T129&lt;&gt;"")*ISNUMBER(SEARCH("|"&amp;T129&amp;"|",'5_ACOMPANHAMENTO'!$AC$3:$AC$4922)))+((U129&lt;&gt;"")*ISNUMBER(SEARCH("|"&amp;U129&amp;"|",'5_ACOMPANHAMENTO'!$AC$3:$AC$4922)))+((V129&lt;&gt;"")*ISNUMBER(SEARCH("|"&amp;V129&amp;"|",'5_ACOMPANHAMENTO'!$AC$3:$AC$4922)))+((W129&lt;&gt;"")*ISNUMBER(SEARCH("|"&amp;W129&amp;"|",'5_ACOMPANHAMENTO'!$AC$3:$AC$4922)))+((X129&lt;&gt;"")*ISNUMBER(SEARCH("|"&amp;X129&amp;"|",'5_ACOMPANHAMENTO'!$AC$3:$AC$4922)))+((Y129&lt;&gt;"")*ISNUMBER(SEARCH("|"&amp;Y129&amp;"|",'5_ACOMPANHAMENTO'!$AC$3:$AC$4922)))+((Z129&lt;&gt;"")*ISNUMBER(SEARCH("|"&amp;Z129&amp;"|",'5_ACOMPANHAMENTO'!$AC$3:$AC$4922)))+((AA129&lt;&gt;"")*ISNUMBER(SEARCH("|"&amp;AA129&amp;"|",'5_ACOMPANHAMENTO'!$AC$3:$AC$4922)))+((AB129&lt;&gt;"")*ISNUMBER(SEARCH("|"&amp;AB129&amp;"|",'5_ACOMPANHAMENTO'!$AC$3:$AC$4922))))&gt;0),0),0)),""))</f>
        <v>46213</v>
      </c>
      <c r="B129" s="4" t="s">
        <v>3071</v>
      </c>
      <c r="C129" s="2" t="s">
        <v>68</v>
      </c>
      <c r="D129" s="4">
        <f>IF(OR($B129="",$C129=""),"",IFERROR(SUMPRODUCT(--(('5_ACOMPANHAMENTO'!$AD$3:$AD$4922=TRIM($C129&amp;""))*('5_ACOMPANHAMENTO'!$AC$3:$AC$4922&lt;&gt;"")*((((I129&lt;&gt;"")*ISNUMBER(SEARCH("|"&amp;I129&amp;"|",'5_ACOMPANHAMENTO'!$AC$3:$AC$4922)))+((J129&lt;&gt;"")*ISNUMBER(SEARCH("|"&amp;J129&amp;"|",'5_ACOMPANHAMENTO'!$AC$3:$AC$4922)))+((K129&lt;&gt;"")*ISNUMBER(SEARCH("|"&amp;K129&amp;"|",'5_ACOMPANHAMENTO'!$AC$3:$AC$4922)))+((L129&lt;&gt;"")*ISNUMBER(SEARCH("|"&amp;L129&amp;"|",'5_ACOMPANHAMENTO'!$AC$3:$AC$4922)))+((M129&lt;&gt;"")*ISNUMBER(SEARCH("|"&amp;M129&amp;"|",'5_ACOMPANHAMENTO'!$AC$3:$AC$4922)))+((N129&lt;&gt;"")*ISNUMBER(SEARCH("|"&amp;N129&amp;"|",'5_ACOMPANHAMENTO'!$AC$3:$AC$4922)))+((O129&lt;&gt;"")*ISNUMBER(SEARCH("|"&amp;O129&amp;"|",'5_ACOMPANHAMENTO'!$AC$3:$AC$4922)))+((P129&lt;&gt;"")*ISNUMBER(SEARCH("|"&amp;P129&amp;"|",'5_ACOMPANHAMENTO'!$AC$3:$AC$4922)))+((Q129&lt;&gt;"")*ISNUMBER(SEARCH("|"&amp;Q129&amp;"|",'5_ACOMPANHAMENTO'!$AC$3:$AC$4922)))+((R129&lt;&gt;"")*ISNUMBER(SEARCH("|"&amp;R129&amp;"|",'5_ACOMPANHAMENTO'!$AC$3:$AC$4922)))+((S129&lt;&gt;"")*ISNUMBER(SEARCH("|"&amp;S129&amp;"|",'5_ACOMPANHAMENTO'!$AC$3:$AC$4922)))+((T129&lt;&gt;"")*ISNUMBER(SEARCH("|"&amp;T129&amp;"|",'5_ACOMPANHAMENTO'!$AC$3:$AC$4922)))+((U129&lt;&gt;"")*ISNUMBER(SEARCH("|"&amp;U129&amp;"|",'5_ACOMPANHAMENTO'!$AC$3:$AC$4922)))+((V129&lt;&gt;"")*ISNUMBER(SEARCH("|"&amp;V129&amp;"|",'5_ACOMPANHAMENTO'!$AC$3:$AC$4922)))+((W129&lt;&gt;"")*ISNUMBER(SEARCH("|"&amp;W129&amp;"|",'5_ACOMPANHAMENTO'!$AC$3:$AC$4922)))+((X129&lt;&gt;"")*ISNUMBER(SEARCH("|"&amp;X129&amp;"|",'5_ACOMPANHAMENTO'!$AC$3:$AC$4922)))+((Y129&lt;&gt;"")*ISNUMBER(SEARCH("|"&amp;Y129&amp;"|",'5_ACOMPANHAMENTO'!$AC$3:$AC$4922)))+((Z129&lt;&gt;"")*ISNUMBER(SEARCH("|"&amp;Z129&amp;"|",'5_ACOMPANHAMENTO'!$AC$3:$AC$4922)))+((AA129&lt;&gt;"")*ISNUMBER(SEARCH("|"&amp;AA129&amp;"|",'5_ACOMPANHAMENTO'!$AC$3:$AC$4922)))+((AB129&lt;&gt;"")*ISNUMBER(SEARCH("|"&amp;AB129&amp;"|",'5_ACOMPANHAMENTO'!$AC$3:$AC$4922))))&gt;0)),'5_ACOMPANHAMENTO'!$J$3:$J$4922),0))</f>
        <v>297</v>
      </c>
      <c r="E129" s="4" t="str">
        <f t="shared" ca="1" si="23"/>
        <v>FINALIZADO</v>
      </c>
      <c r="F129" s="7">
        <f>IF(OR($B129="",$C129=""),"",IFERROR(SUMPRODUCT(--(('5_ACOMPANHAMENTO'!$AD$3:$AD$4922=TRIM($C129&amp;""))*('5_ACOMPANHAMENTO'!$AC$3:$AC$4922&lt;&gt;"")*((((I129&lt;&gt;"")*ISNUMBER(SEARCH("|"&amp;I129&amp;"|",'5_ACOMPANHAMENTO'!$AC$3:$AC$4922)))+((J129&lt;&gt;"")*ISNUMBER(SEARCH("|"&amp;J129&amp;"|",'5_ACOMPANHAMENTO'!$AC$3:$AC$4922)))+((K129&lt;&gt;"")*ISNUMBER(SEARCH("|"&amp;K129&amp;"|",'5_ACOMPANHAMENTO'!$AC$3:$AC$4922)))+((L129&lt;&gt;"")*ISNUMBER(SEARCH("|"&amp;L129&amp;"|",'5_ACOMPANHAMENTO'!$AC$3:$AC$4922)))+((M129&lt;&gt;"")*ISNUMBER(SEARCH("|"&amp;M129&amp;"|",'5_ACOMPANHAMENTO'!$AC$3:$AC$4922)))+((N129&lt;&gt;"")*ISNUMBER(SEARCH("|"&amp;N129&amp;"|",'5_ACOMPANHAMENTO'!$AC$3:$AC$4922)))+((O129&lt;&gt;"")*ISNUMBER(SEARCH("|"&amp;O129&amp;"|",'5_ACOMPANHAMENTO'!$AC$3:$AC$4922)))+((P129&lt;&gt;"")*ISNUMBER(SEARCH("|"&amp;P129&amp;"|",'5_ACOMPANHAMENTO'!$AC$3:$AC$4922)))+((Q129&lt;&gt;"")*ISNUMBER(SEARCH("|"&amp;Q129&amp;"|",'5_ACOMPANHAMENTO'!$AC$3:$AC$4922)))+((R129&lt;&gt;"")*ISNUMBER(SEARCH("|"&amp;R129&amp;"|",'5_ACOMPANHAMENTO'!$AC$3:$AC$4922)))+((S129&lt;&gt;"")*ISNUMBER(SEARCH("|"&amp;S129&amp;"|",'5_ACOMPANHAMENTO'!$AC$3:$AC$4922)))+((T129&lt;&gt;"")*ISNUMBER(SEARCH("|"&amp;T129&amp;"|",'5_ACOMPANHAMENTO'!$AC$3:$AC$4922)))+((U129&lt;&gt;"")*ISNUMBER(SEARCH("|"&amp;U129&amp;"|",'5_ACOMPANHAMENTO'!$AC$3:$AC$4922)))+((V129&lt;&gt;"")*ISNUMBER(SEARCH("|"&amp;V129&amp;"|",'5_ACOMPANHAMENTO'!$AC$3:$AC$4922)))+((W129&lt;&gt;"")*ISNUMBER(SEARCH("|"&amp;W129&amp;"|",'5_ACOMPANHAMENTO'!$AC$3:$AC$4922)))+((X129&lt;&gt;"")*ISNUMBER(SEARCH("|"&amp;X129&amp;"|",'5_ACOMPANHAMENTO'!$AC$3:$AC$4922)))+((Y129&lt;&gt;"")*ISNUMBER(SEARCH("|"&amp;Y129&amp;"|",'5_ACOMPANHAMENTO'!$AC$3:$AC$4922)))+((Z129&lt;&gt;"")*ISNUMBER(SEARCH("|"&amp;Z129&amp;"|",'5_ACOMPANHAMENTO'!$AC$3:$AC$4922)))+((AA129&lt;&gt;"")*ISNUMBER(SEARCH("|"&amp;AA129&amp;"|",'5_ACOMPANHAMENTO'!$AC$3:$AC$4922)))+((AB129&lt;&gt;"")*ISNUMBER(SEARCH("|"&amp;AB129&amp;"|",'5_ACOMPANHAMENTO'!$AC$3:$AC$4922))))&gt;0)),'5_ACOMPANHAMENTO'!$O$3:$O$4922),0))</f>
        <v>297</v>
      </c>
      <c r="G129" s="7">
        <f t="shared" si="24"/>
        <v>0</v>
      </c>
      <c r="H129" t="str">
        <f t="shared" si="25"/>
        <v>10188,10186,10190|CARTONAGEM</v>
      </c>
      <c r="I129" s="1" t="str">
        <f t="shared" si="26"/>
        <v>10188</v>
      </c>
      <c r="J129" s="1" t="str">
        <f t="shared" si="27"/>
        <v>10186</v>
      </c>
      <c r="K129" s="1" t="str">
        <f t="shared" si="28"/>
        <v>10190</v>
      </c>
      <c r="L129" s="1" t="str">
        <f t="shared" si="29"/>
        <v/>
      </c>
      <c r="M129" s="1" t="str">
        <f t="shared" si="30"/>
        <v/>
      </c>
      <c r="N129" s="1" t="str">
        <f t="shared" si="31"/>
        <v/>
      </c>
      <c r="O129" s="1" t="str">
        <f t="shared" si="32"/>
        <v/>
      </c>
      <c r="P129" s="1" t="str">
        <f t="shared" si="33"/>
        <v/>
      </c>
      <c r="Q129" s="1" t="str">
        <f t="shared" si="34"/>
        <v/>
      </c>
      <c r="R129" s="1" t="str">
        <f t="shared" si="35"/>
        <v/>
      </c>
      <c r="S129" s="1" t="str">
        <f t="shared" si="36"/>
        <v/>
      </c>
      <c r="T129" s="1" t="str">
        <f t="shared" si="37"/>
        <v/>
      </c>
      <c r="U129" s="1" t="str">
        <f t="shared" si="38"/>
        <v/>
      </c>
      <c r="V129" s="1" t="str">
        <f t="shared" si="39"/>
        <v/>
      </c>
      <c r="W129" s="1" t="str">
        <f t="shared" si="40"/>
        <v/>
      </c>
      <c r="X129" s="1" t="str">
        <f t="shared" si="41"/>
        <v/>
      </c>
      <c r="Y129" s="1" t="str">
        <f t="shared" si="42"/>
        <v/>
      </c>
      <c r="Z129" s="1" t="str">
        <f t="shared" si="43"/>
        <v/>
      </c>
      <c r="AA129" s="1" t="str">
        <f t="shared" si="44"/>
        <v/>
      </c>
      <c r="AB129" s="1" t="str">
        <f t="shared" si="45"/>
        <v/>
      </c>
    </row>
    <row r="130" spans="1:28" ht="14.25" hidden="1" customHeight="1" x14ac:dyDescent="0.35">
      <c r="A130" s="4">
        <f>IF(OR($B130="",$C130=""),"",IFERROR(INDEX('5_ACOMPANHAMENTO'!$A$3:$A$4922,MATCH(1,INDEX(('5_ACOMPANHAMENTO'!$AD$3:$AD$4922=TRIM($C130&amp;""))*('5_ACOMPANHAMENTO'!$AC$3:$AC$4922&lt;&gt;"")*((((I130&lt;&gt;"")*ISNUMBER(SEARCH("|"&amp;I130&amp;"|",'5_ACOMPANHAMENTO'!$AC$3:$AC$4922)))+((J130&lt;&gt;"")*ISNUMBER(SEARCH("|"&amp;J130&amp;"|",'5_ACOMPANHAMENTO'!$AC$3:$AC$4922)))+((K130&lt;&gt;"")*ISNUMBER(SEARCH("|"&amp;K130&amp;"|",'5_ACOMPANHAMENTO'!$AC$3:$AC$4922)))+((L130&lt;&gt;"")*ISNUMBER(SEARCH("|"&amp;L130&amp;"|",'5_ACOMPANHAMENTO'!$AC$3:$AC$4922)))+((M130&lt;&gt;"")*ISNUMBER(SEARCH("|"&amp;M130&amp;"|",'5_ACOMPANHAMENTO'!$AC$3:$AC$4922)))+((N130&lt;&gt;"")*ISNUMBER(SEARCH("|"&amp;N130&amp;"|",'5_ACOMPANHAMENTO'!$AC$3:$AC$4922)))+((O130&lt;&gt;"")*ISNUMBER(SEARCH("|"&amp;O130&amp;"|",'5_ACOMPANHAMENTO'!$AC$3:$AC$4922)))+((P130&lt;&gt;"")*ISNUMBER(SEARCH("|"&amp;P130&amp;"|",'5_ACOMPANHAMENTO'!$AC$3:$AC$4922)))+((Q130&lt;&gt;"")*ISNUMBER(SEARCH("|"&amp;Q130&amp;"|",'5_ACOMPANHAMENTO'!$AC$3:$AC$4922)))+((R130&lt;&gt;"")*ISNUMBER(SEARCH("|"&amp;R130&amp;"|",'5_ACOMPANHAMENTO'!$AC$3:$AC$4922)))+((S130&lt;&gt;"")*ISNUMBER(SEARCH("|"&amp;S130&amp;"|",'5_ACOMPANHAMENTO'!$AC$3:$AC$4922)))+((T130&lt;&gt;"")*ISNUMBER(SEARCH("|"&amp;T130&amp;"|",'5_ACOMPANHAMENTO'!$AC$3:$AC$4922)))+((U130&lt;&gt;"")*ISNUMBER(SEARCH("|"&amp;U130&amp;"|",'5_ACOMPANHAMENTO'!$AC$3:$AC$4922)))+((V130&lt;&gt;"")*ISNUMBER(SEARCH("|"&amp;V130&amp;"|",'5_ACOMPANHAMENTO'!$AC$3:$AC$4922)))+((W130&lt;&gt;"")*ISNUMBER(SEARCH("|"&amp;W130&amp;"|",'5_ACOMPANHAMENTO'!$AC$3:$AC$4922)))+((X130&lt;&gt;"")*ISNUMBER(SEARCH("|"&amp;X130&amp;"|",'5_ACOMPANHAMENTO'!$AC$3:$AC$4922)))+((Y130&lt;&gt;"")*ISNUMBER(SEARCH("|"&amp;Y130&amp;"|",'5_ACOMPANHAMENTO'!$AC$3:$AC$4922)))+((Z130&lt;&gt;"")*ISNUMBER(SEARCH("|"&amp;Z130&amp;"|",'5_ACOMPANHAMENTO'!$AC$3:$AC$4922)))+((AA130&lt;&gt;"")*ISNUMBER(SEARCH("|"&amp;AA130&amp;"|",'5_ACOMPANHAMENTO'!$AC$3:$AC$4922)))+((AB130&lt;&gt;"")*ISNUMBER(SEARCH("|"&amp;AB130&amp;"|",'5_ACOMPANHAMENTO'!$AC$3:$AC$4922))))&gt;0),0),0)),""))</f>
        <v>46213</v>
      </c>
      <c r="B130" s="4" t="s">
        <v>3072</v>
      </c>
      <c r="C130" s="2" t="s">
        <v>68</v>
      </c>
      <c r="D130" s="4">
        <f>IF(OR($B130="",$C130=""),"",IFERROR(SUMPRODUCT(--(('5_ACOMPANHAMENTO'!$AD$3:$AD$4922=TRIM($C130&amp;""))*('5_ACOMPANHAMENTO'!$AC$3:$AC$4922&lt;&gt;"")*((((I130&lt;&gt;"")*ISNUMBER(SEARCH("|"&amp;I130&amp;"|",'5_ACOMPANHAMENTO'!$AC$3:$AC$4922)))+((J130&lt;&gt;"")*ISNUMBER(SEARCH("|"&amp;J130&amp;"|",'5_ACOMPANHAMENTO'!$AC$3:$AC$4922)))+((K130&lt;&gt;"")*ISNUMBER(SEARCH("|"&amp;K130&amp;"|",'5_ACOMPANHAMENTO'!$AC$3:$AC$4922)))+((L130&lt;&gt;"")*ISNUMBER(SEARCH("|"&amp;L130&amp;"|",'5_ACOMPANHAMENTO'!$AC$3:$AC$4922)))+((M130&lt;&gt;"")*ISNUMBER(SEARCH("|"&amp;M130&amp;"|",'5_ACOMPANHAMENTO'!$AC$3:$AC$4922)))+((N130&lt;&gt;"")*ISNUMBER(SEARCH("|"&amp;N130&amp;"|",'5_ACOMPANHAMENTO'!$AC$3:$AC$4922)))+((O130&lt;&gt;"")*ISNUMBER(SEARCH("|"&amp;O130&amp;"|",'5_ACOMPANHAMENTO'!$AC$3:$AC$4922)))+((P130&lt;&gt;"")*ISNUMBER(SEARCH("|"&amp;P130&amp;"|",'5_ACOMPANHAMENTO'!$AC$3:$AC$4922)))+((Q130&lt;&gt;"")*ISNUMBER(SEARCH("|"&amp;Q130&amp;"|",'5_ACOMPANHAMENTO'!$AC$3:$AC$4922)))+((R130&lt;&gt;"")*ISNUMBER(SEARCH("|"&amp;R130&amp;"|",'5_ACOMPANHAMENTO'!$AC$3:$AC$4922)))+((S130&lt;&gt;"")*ISNUMBER(SEARCH("|"&amp;S130&amp;"|",'5_ACOMPANHAMENTO'!$AC$3:$AC$4922)))+((T130&lt;&gt;"")*ISNUMBER(SEARCH("|"&amp;T130&amp;"|",'5_ACOMPANHAMENTO'!$AC$3:$AC$4922)))+((U130&lt;&gt;"")*ISNUMBER(SEARCH("|"&amp;U130&amp;"|",'5_ACOMPANHAMENTO'!$AC$3:$AC$4922)))+((V130&lt;&gt;"")*ISNUMBER(SEARCH("|"&amp;V130&amp;"|",'5_ACOMPANHAMENTO'!$AC$3:$AC$4922)))+((W130&lt;&gt;"")*ISNUMBER(SEARCH("|"&amp;W130&amp;"|",'5_ACOMPANHAMENTO'!$AC$3:$AC$4922)))+((X130&lt;&gt;"")*ISNUMBER(SEARCH("|"&amp;X130&amp;"|",'5_ACOMPANHAMENTO'!$AC$3:$AC$4922)))+((Y130&lt;&gt;"")*ISNUMBER(SEARCH("|"&amp;Y130&amp;"|",'5_ACOMPANHAMENTO'!$AC$3:$AC$4922)))+((Z130&lt;&gt;"")*ISNUMBER(SEARCH("|"&amp;Z130&amp;"|",'5_ACOMPANHAMENTO'!$AC$3:$AC$4922)))+((AA130&lt;&gt;"")*ISNUMBER(SEARCH("|"&amp;AA130&amp;"|",'5_ACOMPANHAMENTO'!$AC$3:$AC$4922)))+((AB130&lt;&gt;"")*ISNUMBER(SEARCH("|"&amp;AB130&amp;"|",'5_ACOMPANHAMENTO'!$AC$3:$AC$4922))))&gt;0)),'5_ACOMPANHAMENTO'!$J$3:$J$4922),0))</f>
        <v>297</v>
      </c>
      <c r="E130" s="4" t="str">
        <f t="shared" ref="E130:E193" ca="1" si="46">IF(G130=0,"FINALIZADO",IF(TODAY()&gt;A130,"ATRASADO "&amp;TODAY()-A130&amp;" DIAS","ADIANTADO "&amp;A130-TODAY()&amp;" DIAS"))</f>
        <v>FINALIZADO</v>
      </c>
      <c r="F130" s="7">
        <f>IF(OR($B130="",$C130=""),"",IFERROR(SUMPRODUCT(--(('5_ACOMPANHAMENTO'!$AD$3:$AD$4922=TRIM($C130&amp;""))*('5_ACOMPANHAMENTO'!$AC$3:$AC$4922&lt;&gt;"")*((((I130&lt;&gt;"")*ISNUMBER(SEARCH("|"&amp;I130&amp;"|",'5_ACOMPANHAMENTO'!$AC$3:$AC$4922)))+((J130&lt;&gt;"")*ISNUMBER(SEARCH("|"&amp;J130&amp;"|",'5_ACOMPANHAMENTO'!$AC$3:$AC$4922)))+((K130&lt;&gt;"")*ISNUMBER(SEARCH("|"&amp;K130&amp;"|",'5_ACOMPANHAMENTO'!$AC$3:$AC$4922)))+((L130&lt;&gt;"")*ISNUMBER(SEARCH("|"&amp;L130&amp;"|",'5_ACOMPANHAMENTO'!$AC$3:$AC$4922)))+((M130&lt;&gt;"")*ISNUMBER(SEARCH("|"&amp;M130&amp;"|",'5_ACOMPANHAMENTO'!$AC$3:$AC$4922)))+((N130&lt;&gt;"")*ISNUMBER(SEARCH("|"&amp;N130&amp;"|",'5_ACOMPANHAMENTO'!$AC$3:$AC$4922)))+((O130&lt;&gt;"")*ISNUMBER(SEARCH("|"&amp;O130&amp;"|",'5_ACOMPANHAMENTO'!$AC$3:$AC$4922)))+((P130&lt;&gt;"")*ISNUMBER(SEARCH("|"&amp;P130&amp;"|",'5_ACOMPANHAMENTO'!$AC$3:$AC$4922)))+((Q130&lt;&gt;"")*ISNUMBER(SEARCH("|"&amp;Q130&amp;"|",'5_ACOMPANHAMENTO'!$AC$3:$AC$4922)))+((R130&lt;&gt;"")*ISNUMBER(SEARCH("|"&amp;R130&amp;"|",'5_ACOMPANHAMENTO'!$AC$3:$AC$4922)))+((S130&lt;&gt;"")*ISNUMBER(SEARCH("|"&amp;S130&amp;"|",'5_ACOMPANHAMENTO'!$AC$3:$AC$4922)))+((T130&lt;&gt;"")*ISNUMBER(SEARCH("|"&amp;T130&amp;"|",'5_ACOMPANHAMENTO'!$AC$3:$AC$4922)))+((U130&lt;&gt;"")*ISNUMBER(SEARCH("|"&amp;U130&amp;"|",'5_ACOMPANHAMENTO'!$AC$3:$AC$4922)))+((V130&lt;&gt;"")*ISNUMBER(SEARCH("|"&amp;V130&amp;"|",'5_ACOMPANHAMENTO'!$AC$3:$AC$4922)))+((W130&lt;&gt;"")*ISNUMBER(SEARCH("|"&amp;W130&amp;"|",'5_ACOMPANHAMENTO'!$AC$3:$AC$4922)))+((X130&lt;&gt;"")*ISNUMBER(SEARCH("|"&amp;X130&amp;"|",'5_ACOMPANHAMENTO'!$AC$3:$AC$4922)))+((Y130&lt;&gt;"")*ISNUMBER(SEARCH("|"&amp;Y130&amp;"|",'5_ACOMPANHAMENTO'!$AC$3:$AC$4922)))+((Z130&lt;&gt;"")*ISNUMBER(SEARCH("|"&amp;Z130&amp;"|",'5_ACOMPANHAMENTO'!$AC$3:$AC$4922)))+((AA130&lt;&gt;"")*ISNUMBER(SEARCH("|"&amp;AA130&amp;"|",'5_ACOMPANHAMENTO'!$AC$3:$AC$4922)))+((AB130&lt;&gt;"")*ISNUMBER(SEARCH("|"&amp;AB130&amp;"|",'5_ACOMPANHAMENTO'!$AC$3:$AC$4922))))&gt;0)),'5_ACOMPANHAMENTO'!$O$3:$O$4922),0))</f>
        <v>297</v>
      </c>
      <c r="G130" s="7">
        <f t="shared" ref="G130:G193" si="47">IF(OR($B130="",$C130=""),"",D130-F130)</f>
        <v>0</v>
      </c>
      <c r="H130" t="str">
        <f t="shared" ref="H130:H193" si="48">IF(OR($B130="",$C130=""),"",TRIM($B130&amp;"")&amp;"|"&amp;TRIM($C130&amp;""))</f>
        <v>10188,10186,10191|CARTONAGEM</v>
      </c>
      <c r="I130" s="1" t="str">
        <f t="shared" ref="I130:I193" si="49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",99)),1,99)))</f>
        <v>10188</v>
      </c>
      <c r="J130" s="1" t="str">
        <f t="shared" ref="J130:J193" si="50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",99)),100,99)))</f>
        <v>10186</v>
      </c>
      <c r="K130" s="1" t="str">
        <f t="shared" ref="K130:K193" si="51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",99)),199,99)))</f>
        <v>10191</v>
      </c>
      <c r="L130" s="1" t="str">
        <f t="shared" ref="L130:L193" si="52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",99)),298,99)))</f>
        <v/>
      </c>
      <c r="M130" s="1" t="str">
        <f t="shared" ref="M130:M193" si="53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",99)),397,99)))</f>
        <v/>
      </c>
      <c r="N130" s="1" t="str">
        <f t="shared" ref="N130:N193" si="54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",99)),496,99)))</f>
        <v/>
      </c>
      <c r="O130" s="1" t="str">
        <f t="shared" ref="O130:O193" si="55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",99)),595,99)))</f>
        <v/>
      </c>
      <c r="P130" s="1" t="str">
        <f t="shared" ref="P130:P193" si="56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",99)),694,99)))</f>
        <v/>
      </c>
      <c r="Q130" s="1" t="str">
        <f t="shared" ref="Q130:Q193" si="57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",99)),793,99)))</f>
        <v/>
      </c>
      <c r="R130" s="1" t="str">
        <f t="shared" ref="R130:R193" si="58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",99)),892,99)))</f>
        <v/>
      </c>
      <c r="S130" s="1" t="str">
        <f t="shared" ref="S130:S193" si="59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",99)),991,99)))</f>
        <v/>
      </c>
      <c r="T130" s="1" t="str">
        <f t="shared" ref="T130:T193" si="60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",99)),1090,99)))</f>
        <v/>
      </c>
      <c r="U130" s="1" t="str">
        <f t="shared" ref="U130:U193" si="61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",99)),1189,99)))</f>
        <v/>
      </c>
      <c r="V130" s="1" t="str">
        <f t="shared" ref="V130:V193" si="62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",99)),1288,99)))</f>
        <v/>
      </c>
      <c r="W130" s="1" t="str">
        <f t="shared" ref="W130:W193" si="63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",99)),1387,99)))</f>
        <v/>
      </c>
      <c r="X130" s="1" t="str">
        <f t="shared" ref="X130:X193" si="64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",99)),1486,99)))</f>
        <v/>
      </c>
      <c r="Y130" s="1" t="str">
        <f t="shared" ref="Y130:Y193" si="65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",99)),1585,99)))</f>
        <v/>
      </c>
      <c r="Z130" s="1" t="str">
        <f t="shared" ref="Z130:Z193" si="66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",99)),1684,99)))</f>
        <v/>
      </c>
      <c r="AA130" s="1" t="str">
        <f t="shared" ref="AA130:AA193" si="67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",99)),1783,99)))</f>
        <v/>
      </c>
      <c r="AB130" s="1" t="str">
        <f t="shared" ref="AB130:AB193" si="68">IF($B130="","",TRIM(MID(SUBSTITUTE(TRIM(SUBSTITUTE(SUBSTITUTE(SUBSTITUTE(SUBSTITUTE(SUBSTITUTE(SUBSTITUTE(SUBSTITUTE(SUBSTITUTE(SUBSTITUTE(SUBSTITUTE(SUBSTITUTE(SUBSTITUTE(SUBSTITUTE(SUBSTITUTE(TRIM($B130&amp;""),CHAR(10)," "),CHAR(13)," "),"."," "),";"," "),","," "),"/"," "),"+"," "),"-"," "),"  "," "),"  "," "),"  "," "),"  "," "),"  "," "),"  "," "))," ",REPT(" ",99)),1882,99)))</f>
        <v/>
      </c>
    </row>
    <row r="131" spans="1:28" ht="14.25" hidden="1" customHeight="1" x14ac:dyDescent="0.35">
      <c r="A131" s="4">
        <f>IF(OR($B131="",$C131=""),"",IFERROR(INDEX('5_ACOMPANHAMENTO'!$A$3:$A$4922,MATCH(1,INDEX(('5_ACOMPANHAMENTO'!$AD$3:$AD$4922=TRIM($C131&amp;""))*('5_ACOMPANHAMENTO'!$AC$3:$AC$4922&lt;&gt;"")*((((I131&lt;&gt;"")*ISNUMBER(SEARCH("|"&amp;I131&amp;"|",'5_ACOMPANHAMENTO'!$AC$3:$AC$4922)))+((J131&lt;&gt;"")*ISNUMBER(SEARCH("|"&amp;J131&amp;"|",'5_ACOMPANHAMENTO'!$AC$3:$AC$4922)))+((K131&lt;&gt;"")*ISNUMBER(SEARCH("|"&amp;K131&amp;"|",'5_ACOMPANHAMENTO'!$AC$3:$AC$4922)))+((L131&lt;&gt;"")*ISNUMBER(SEARCH("|"&amp;L131&amp;"|",'5_ACOMPANHAMENTO'!$AC$3:$AC$4922)))+((M131&lt;&gt;"")*ISNUMBER(SEARCH("|"&amp;M131&amp;"|",'5_ACOMPANHAMENTO'!$AC$3:$AC$4922)))+((N131&lt;&gt;"")*ISNUMBER(SEARCH("|"&amp;N131&amp;"|",'5_ACOMPANHAMENTO'!$AC$3:$AC$4922)))+((O131&lt;&gt;"")*ISNUMBER(SEARCH("|"&amp;O131&amp;"|",'5_ACOMPANHAMENTO'!$AC$3:$AC$4922)))+((P131&lt;&gt;"")*ISNUMBER(SEARCH("|"&amp;P131&amp;"|",'5_ACOMPANHAMENTO'!$AC$3:$AC$4922)))+((Q131&lt;&gt;"")*ISNUMBER(SEARCH("|"&amp;Q131&amp;"|",'5_ACOMPANHAMENTO'!$AC$3:$AC$4922)))+((R131&lt;&gt;"")*ISNUMBER(SEARCH("|"&amp;R131&amp;"|",'5_ACOMPANHAMENTO'!$AC$3:$AC$4922)))+((S131&lt;&gt;"")*ISNUMBER(SEARCH("|"&amp;S131&amp;"|",'5_ACOMPANHAMENTO'!$AC$3:$AC$4922)))+((T131&lt;&gt;"")*ISNUMBER(SEARCH("|"&amp;T131&amp;"|",'5_ACOMPANHAMENTO'!$AC$3:$AC$4922)))+((U131&lt;&gt;"")*ISNUMBER(SEARCH("|"&amp;U131&amp;"|",'5_ACOMPANHAMENTO'!$AC$3:$AC$4922)))+((V131&lt;&gt;"")*ISNUMBER(SEARCH("|"&amp;V131&amp;"|",'5_ACOMPANHAMENTO'!$AC$3:$AC$4922)))+((W131&lt;&gt;"")*ISNUMBER(SEARCH("|"&amp;W131&amp;"|",'5_ACOMPANHAMENTO'!$AC$3:$AC$4922)))+((X131&lt;&gt;"")*ISNUMBER(SEARCH("|"&amp;X131&amp;"|",'5_ACOMPANHAMENTO'!$AC$3:$AC$4922)))+((Y131&lt;&gt;"")*ISNUMBER(SEARCH("|"&amp;Y131&amp;"|",'5_ACOMPANHAMENTO'!$AC$3:$AC$4922)))+((Z131&lt;&gt;"")*ISNUMBER(SEARCH("|"&amp;Z131&amp;"|",'5_ACOMPANHAMENTO'!$AC$3:$AC$4922)))+((AA131&lt;&gt;"")*ISNUMBER(SEARCH("|"&amp;AA131&amp;"|",'5_ACOMPANHAMENTO'!$AC$3:$AC$4922)))+((AB131&lt;&gt;"")*ISNUMBER(SEARCH("|"&amp;AB131&amp;"|",'5_ACOMPANHAMENTO'!$AC$3:$AC$4922))))&gt;0),0),0)),""))</f>
        <v>46213</v>
      </c>
      <c r="B131" s="4" t="s">
        <v>3073</v>
      </c>
      <c r="C131" s="2" t="s">
        <v>68</v>
      </c>
      <c r="D131" s="4">
        <f>IF(OR($B131="",$C131=""),"",IFERROR(SUMPRODUCT(--(('5_ACOMPANHAMENTO'!$AD$3:$AD$4922=TRIM($C131&amp;""))*('5_ACOMPANHAMENTO'!$AC$3:$AC$4922&lt;&gt;"")*((((I131&lt;&gt;"")*ISNUMBER(SEARCH("|"&amp;I131&amp;"|",'5_ACOMPANHAMENTO'!$AC$3:$AC$4922)))+((J131&lt;&gt;"")*ISNUMBER(SEARCH("|"&amp;J131&amp;"|",'5_ACOMPANHAMENTO'!$AC$3:$AC$4922)))+((K131&lt;&gt;"")*ISNUMBER(SEARCH("|"&amp;K131&amp;"|",'5_ACOMPANHAMENTO'!$AC$3:$AC$4922)))+((L131&lt;&gt;"")*ISNUMBER(SEARCH("|"&amp;L131&amp;"|",'5_ACOMPANHAMENTO'!$AC$3:$AC$4922)))+((M131&lt;&gt;"")*ISNUMBER(SEARCH("|"&amp;M131&amp;"|",'5_ACOMPANHAMENTO'!$AC$3:$AC$4922)))+((N131&lt;&gt;"")*ISNUMBER(SEARCH("|"&amp;N131&amp;"|",'5_ACOMPANHAMENTO'!$AC$3:$AC$4922)))+((O131&lt;&gt;"")*ISNUMBER(SEARCH("|"&amp;O131&amp;"|",'5_ACOMPANHAMENTO'!$AC$3:$AC$4922)))+((P131&lt;&gt;"")*ISNUMBER(SEARCH("|"&amp;P131&amp;"|",'5_ACOMPANHAMENTO'!$AC$3:$AC$4922)))+((Q131&lt;&gt;"")*ISNUMBER(SEARCH("|"&amp;Q131&amp;"|",'5_ACOMPANHAMENTO'!$AC$3:$AC$4922)))+((R131&lt;&gt;"")*ISNUMBER(SEARCH("|"&amp;R131&amp;"|",'5_ACOMPANHAMENTO'!$AC$3:$AC$4922)))+((S131&lt;&gt;"")*ISNUMBER(SEARCH("|"&amp;S131&amp;"|",'5_ACOMPANHAMENTO'!$AC$3:$AC$4922)))+((T131&lt;&gt;"")*ISNUMBER(SEARCH("|"&amp;T131&amp;"|",'5_ACOMPANHAMENTO'!$AC$3:$AC$4922)))+((U131&lt;&gt;"")*ISNUMBER(SEARCH("|"&amp;U131&amp;"|",'5_ACOMPANHAMENTO'!$AC$3:$AC$4922)))+((V131&lt;&gt;"")*ISNUMBER(SEARCH("|"&amp;V131&amp;"|",'5_ACOMPANHAMENTO'!$AC$3:$AC$4922)))+((W131&lt;&gt;"")*ISNUMBER(SEARCH("|"&amp;W131&amp;"|",'5_ACOMPANHAMENTO'!$AC$3:$AC$4922)))+((X131&lt;&gt;"")*ISNUMBER(SEARCH("|"&amp;X131&amp;"|",'5_ACOMPANHAMENTO'!$AC$3:$AC$4922)))+((Y131&lt;&gt;"")*ISNUMBER(SEARCH("|"&amp;Y131&amp;"|",'5_ACOMPANHAMENTO'!$AC$3:$AC$4922)))+((Z131&lt;&gt;"")*ISNUMBER(SEARCH("|"&amp;Z131&amp;"|",'5_ACOMPANHAMENTO'!$AC$3:$AC$4922)))+((AA131&lt;&gt;"")*ISNUMBER(SEARCH("|"&amp;AA131&amp;"|",'5_ACOMPANHAMENTO'!$AC$3:$AC$4922)))+((AB131&lt;&gt;"")*ISNUMBER(SEARCH("|"&amp;AB131&amp;"|",'5_ACOMPANHAMENTO'!$AC$3:$AC$4922))))&gt;0)),'5_ACOMPANHAMENTO'!$J$3:$J$4922),0))</f>
        <v>594</v>
      </c>
      <c r="E131" s="4" t="str">
        <f t="shared" ca="1" si="46"/>
        <v>FINALIZADO</v>
      </c>
      <c r="F131" s="7">
        <f>IF(OR($B131="",$C131=""),"",IFERROR(SUMPRODUCT(--(('5_ACOMPANHAMENTO'!$AD$3:$AD$4922=TRIM($C131&amp;""))*('5_ACOMPANHAMENTO'!$AC$3:$AC$4922&lt;&gt;"")*((((I131&lt;&gt;"")*ISNUMBER(SEARCH("|"&amp;I131&amp;"|",'5_ACOMPANHAMENTO'!$AC$3:$AC$4922)))+((J131&lt;&gt;"")*ISNUMBER(SEARCH("|"&amp;J131&amp;"|",'5_ACOMPANHAMENTO'!$AC$3:$AC$4922)))+((K131&lt;&gt;"")*ISNUMBER(SEARCH("|"&amp;K131&amp;"|",'5_ACOMPANHAMENTO'!$AC$3:$AC$4922)))+((L131&lt;&gt;"")*ISNUMBER(SEARCH("|"&amp;L131&amp;"|",'5_ACOMPANHAMENTO'!$AC$3:$AC$4922)))+((M131&lt;&gt;"")*ISNUMBER(SEARCH("|"&amp;M131&amp;"|",'5_ACOMPANHAMENTO'!$AC$3:$AC$4922)))+((N131&lt;&gt;"")*ISNUMBER(SEARCH("|"&amp;N131&amp;"|",'5_ACOMPANHAMENTO'!$AC$3:$AC$4922)))+((O131&lt;&gt;"")*ISNUMBER(SEARCH("|"&amp;O131&amp;"|",'5_ACOMPANHAMENTO'!$AC$3:$AC$4922)))+((P131&lt;&gt;"")*ISNUMBER(SEARCH("|"&amp;P131&amp;"|",'5_ACOMPANHAMENTO'!$AC$3:$AC$4922)))+((Q131&lt;&gt;"")*ISNUMBER(SEARCH("|"&amp;Q131&amp;"|",'5_ACOMPANHAMENTO'!$AC$3:$AC$4922)))+((R131&lt;&gt;"")*ISNUMBER(SEARCH("|"&amp;R131&amp;"|",'5_ACOMPANHAMENTO'!$AC$3:$AC$4922)))+((S131&lt;&gt;"")*ISNUMBER(SEARCH("|"&amp;S131&amp;"|",'5_ACOMPANHAMENTO'!$AC$3:$AC$4922)))+((T131&lt;&gt;"")*ISNUMBER(SEARCH("|"&amp;T131&amp;"|",'5_ACOMPANHAMENTO'!$AC$3:$AC$4922)))+((U131&lt;&gt;"")*ISNUMBER(SEARCH("|"&amp;U131&amp;"|",'5_ACOMPANHAMENTO'!$AC$3:$AC$4922)))+((V131&lt;&gt;"")*ISNUMBER(SEARCH("|"&amp;V131&amp;"|",'5_ACOMPANHAMENTO'!$AC$3:$AC$4922)))+((W131&lt;&gt;"")*ISNUMBER(SEARCH("|"&amp;W131&amp;"|",'5_ACOMPANHAMENTO'!$AC$3:$AC$4922)))+((X131&lt;&gt;"")*ISNUMBER(SEARCH("|"&amp;X131&amp;"|",'5_ACOMPANHAMENTO'!$AC$3:$AC$4922)))+((Y131&lt;&gt;"")*ISNUMBER(SEARCH("|"&amp;Y131&amp;"|",'5_ACOMPANHAMENTO'!$AC$3:$AC$4922)))+((Z131&lt;&gt;"")*ISNUMBER(SEARCH("|"&amp;Z131&amp;"|",'5_ACOMPANHAMENTO'!$AC$3:$AC$4922)))+((AA131&lt;&gt;"")*ISNUMBER(SEARCH("|"&amp;AA131&amp;"|",'5_ACOMPANHAMENTO'!$AC$3:$AC$4922)))+((AB131&lt;&gt;"")*ISNUMBER(SEARCH("|"&amp;AB131&amp;"|",'5_ACOMPANHAMENTO'!$AC$3:$AC$4922))))&gt;0)),'5_ACOMPANHAMENTO'!$O$3:$O$4922),0))</f>
        <v>594</v>
      </c>
      <c r="G131" s="7">
        <f t="shared" si="47"/>
        <v>0</v>
      </c>
      <c r="H131" t="str">
        <f t="shared" si="48"/>
        <v>10188,10186,10192|CARTONAGEM</v>
      </c>
      <c r="I131" s="1" t="str">
        <f t="shared" si="49"/>
        <v>10188</v>
      </c>
      <c r="J131" s="1" t="str">
        <f t="shared" si="50"/>
        <v>10186</v>
      </c>
      <c r="K131" s="1" t="str">
        <f t="shared" si="51"/>
        <v>10192</v>
      </c>
      <c r="L131" s="1" t="str">
        <f t="shared" si="52"/>
        <v/>
      </c>
      <c r="M131" s="1" t="str">
        <f t="shared" si="53"/>
        <v/>
      </c>
      <c r="N131" s="1" t="str">
        <f t="shared" si="54"/>
        <v/>
      </c>
      <c r="O131" s="1" t="str">
        <f t="shared" si="55"/>
        <v/>
      </c>
      <c r="P131" s="1" t="str">
        <f t="shared" si="56"/>
        <v/>
      </c>
      <c r="Q131" s="1" t="str">
        <f t="shared" si="57"/>
        <v/>
      </c>
      <c r="R131" s="1" t="str">
        <f t="shared" si="58"/>
        <v/>
      </c>
      <c r="S131" s="1" t="str">
        <f t="shared" si="59"/>
        <v/>
      </c>
      <c r="T131" s="1" t="str">
        <f t="shared" si="60"/>
        <v/>
      </c>
      <c r="U131" s="1" t="str">
        <f t="shared" si="61"/>
        <v/>
      </c>
      <c r="V131" s="1" t="str">
        <f t="shared" si="62"/>
        <v/>
      </c>
      <c r="W131" s="1" t="str">
        <f t="shared" si="63"/>
        <v/>
      </c>
      <c r="X131" s="1" t="str">
        <f t="shared" si="64"/>
        <v/>
      </c>
      <c r="Y131" s="1" t="str">
        <f t="shared" si="65"/>
        <v/>
      </c>
      <c r="Z131" s="1" t="str">
        <f t="shared" si="66"/>
        <v/>
      </c>
      <c r="AA131" s="1" t="str">
        <f t="shared" si="67"/>
        <v/>
      </c>
      <c r="AB131" s="1" t="str">
        <f t="shared" si="68"/>
        <v/>
      </c>
    </row>
    <row r="132" spans="1:28" ht="14.25" hidden="1" customHeight="1" x14ac:dyDescent="0.35">
      <c r="A132" s="4">
        <f>IF(OR($B132="",$C132=""),"",IFERROR(INDEX('5_ACOMPANHAMENTO'!$A$3:$A$4922,MATCH(1,INDEX(('5_ACOMPANHAMENTO'!$AD$3:$AD$4922=TRIM($C132&amp;""))*('5_ACOMPANHAMENTO'!$AC$3:$AC$4922&lt;&gt;"")*((((I132&lt;&gt;"")*ISNUMBER(SEARCH("|"&amp;I132&amp;"|",'5_ACOMPANHAMENTO'!$AC$3:$AC$4922)))+((J132&lt;&gt;"")*ISNUMBER(SEARCH("|"&amp;J132&amp;"|",'5_ACOMPANHAMENTO'!$AC$3:$AC$4922)))+((K132&lt;&gt;"")*ISNUMBER(SEARCH("|"&amp;K132&amp;"|",'5_ACOMPANHAMENTO'!$AC$3:$AC$4922)))+((L132&lt;&gt;"")*ISNUMBER(SEARCH("|"&amp;L132&amp;"|",'5_ACOMPANHAMENTO'!$AC$3:$AC$4922)))+((M132&lt;&gt;"")*ISNUMBER(SEARCH("|"&amp;M132&amp;"|",'5_ACOMPANHAMENTO'!$AC$3:$AC$4922)))+((N132&lt;&gt;"")*ISNUMBER(SEARCH("|"&amp;N132&amp;"|",'5_ACOMPANHAMENTO'!$AC$3:$AC$4922)))+((O132&lt;&gt;"")*ISNUMBER(SEARCH("|"&amp;O132&amp;"|",'5_ACOMPANHAMENTO'!$AC$3:$AC$4922)))+((P132&lt;&gt;"")*ISNUMBER(SEARCH("|"&amp;P132&amp;"|",'5_ACOMPANHAMENTO'!$AC$3:$AC$4922)))+((Q132&lt;&gt;"")*ISNUMBER(SEARCH("|"&amp;Q132&amp;"|",'5_ACOMPANHAMENTO'!$AC$3:$AC$4922)))+((R132&lt;&gt;"")*ISNUMBER(SEARCH("|"&amp;R132&amp;"|",'5_ACOMPANHAMENTO'!$AC$3:$AC$4922)))+((S132&lt;&gt;"")*ISNUMBER(SEARCH("|"&amp;S132&amp;"|",'5_ACOMPANHAMENTO'!$AC$3:$AC$4922)))+((T132&lt;&gt;"")*ISNUMBER(SEARCH("|"&amp;T132&amp;"|",'5_ACOMPANHAMENTO'!$AC$3:$AC$4922)))+((U132&lt;&gt;"")*ISNUMBER(SEARCH("|"&amp;U132&amp;"|",'5_ACOMPANHAMENTO'!$AC$3:$AC$4922)))+((V132&lt;&gt;"")*ISNUMBER(SEARCH("|"&amp;V132&amp;"|",'5_ACOMPANHAMENTO'!$AC$3:$AC$4922)))+((W132&lt;&gt;"")*ISNUMBER(SEARCH("|"&amp;W132&amp;"|",'5_ACOMPANHAMENTO'!$AC$3:$AC$4922)))+((X132&lt;&gt;"")*ISNUMBER(SEARCH("|"&amp;X132&amp;"|",'5_ACOMPANHAMENTO'!$AC$3:$AC$4922)))+((Y132&lt;&gt;"")*ISNUMBER(SEARCH("|"&amp;Y132&amp;"|",'5_ACOMPANHAMENTO'!$AC$3:$AC$4922)))+((Z132&lt;&gt;"")*ISNUMBER(SEARCH("|"&amp;Z132&amp;"|",'5_ACOMPANHAMENTO'!$AC$3:$AC$4922)))+((AA132&lt;&gt;"")*ISNUMBER(SEARCH("|"&amp;AA132&amp;"|",'5_ACOMPANHAMENTO'!$AC$3:$AC$4922)))+((AB132&lt;&gt;"")*ISNUMBER(SEARCH("|"&amp;AB132&amp;"|",'5_ACOMPANHAMENTO'!$AC$3:$AC$4922))))&gt;0),0),0)),""))</f>
        <v>46213</v>
      </c>
      <c r="B132" s="4" t="s">
        <v>3074</v>
      </c>
      <c r="C132" s="2" t="s">
        <v>68</v>
      </c>
      <c r="D132" s="4">
        <f>IF(OR($B132="",$C132=""),"",IFERROR(SUMPRODUCT(--(('5_ACOMPANHAMENTO'!$AD$3:$AD$4922=TRIM($C132&amp;""))*('5_ACOMPANHAMENTO'!$AC$3:$AC$4922&lt;&gt;"")*((((I132&lt;&gt;"")*ISNUMBER(SEARCH("|"&amp;I132&amp;"|",'5_ACOMPANHAMENTO'!$AC$3:$AC$4922)))+((J132&lt;&gt;"")*ISNUMBER(SEARCH("|"&amp;J132&amp;"|",'5_ACOMPANHAMENTO'!$AC$3:$AC$4922)))+((K132&lt;&gt;"")*ISNUMBER(SEARCH("|"&amp;K132&amp;"|",'5_ACOMPANHAMENTO'!$AC$3:$AC$4922)))+((L132&lt;&gt;"")*ISNUMBER(SEARCH("|"&amp;L132&amp;"|",'5_ACOMPANHAMENTO'!$AC$3:$AC$4922)))+((M132&lt;&gt;"")*ISNUMBER(SEARCH("|"&amp;M132&amp;"|",'5_ACOMPANHAMENTO'!$AC$3:$AC$4922)))+((N132&lt;&gt;"")*ISNUMBER(SEARCH("|"&amp;N132&amp;"|",'5_ACOMPANHAMENTO'!$AC$3:$AC$4922)))+((O132&lt;&gt;"")*ISNUMBER(SEARCH("|"&amp;O132&amp;"|",'5_ACOMPANHAMENTO'!$AC$3:$AC$4922)))+((P132&lt;&gt;"")*ISNUMBER(SEARCH("|"&amp;P132&amp;"|",'5_ACOMPANHAMENTO'!$AC$3:$AC$4922)))+((Q132&lt;&gt;"")*ISNUMBER(SEARCH("|"&amp;Q132&amp;"|",'5_ACOMPANHAMENTO'!$AC$3:$AC$4922)))+((R132&lt;&gt;"")*ISNUMBER(SEARCH("|"&amp;R132&amp;"|",'5_ACOMPANHAMENTO'!$AC$3:$AC$4922)))+((S132&lt;&gt;"")*ISNUMBER(SEARCH("|"&amp;S132&amp;"|",'5_ACOMPANHAMENTO'!$AC$3:$AC$4922)))+((T132&lt;&gt;"")*ISNUMBER(SEARCH("|"&amp;T132&amp;"|",'5_ACOMPANHAMENTO'!$AC$3:$AC$4922)))+((U132&lt;&gt;"")*ISNUMBER(SEARCH("|"&amp;U132&amp;"|",'5_ACOMPANHAMENTO'!$AC$3:$AC$4922)))+((V132&lt;&gt;"")*ISNUMBER(SEARCH("|"&amp;V132&amp;"|",'5_ACOMPANHAMENTO'!$AC$3:$AC$4922)))+((W132&lt;&gt;"")*ISNUMBER(SEARCH("|"&amp;W132&amp;"|",'5_ACOMPANHAMENTO'!$AC$3:$AC$4922)))+((X132&lt;&gt;"")*ISNUMBER(SEARCH("|"&amp;X132&amp;"|",'5_ACOMPANHAMENTO'!$AC$3:$AC$4922)))+((Y132&lt;&gt;"")*ISNUMBER(SEARCH("|"&amp;Y132&amp;"|",'5_ACOMPANHAMENTO'!$AC$3:$AC$4922)))+((Z132&lt;&gt;"")*ISNUMBER(SEARCH("|"&amp;Z132&amp;"|",'5_ACOMPANHAMENTO'!$AC$3:$AC$4922)))+((AA132&lt;&gt;"")*ISNUMBER(SEARCH("|"&amp;AA132&amp;"|",'5_ACOMPANHAMENTO'!$AC$3:$AC$4922)))+((AB132&lt;&gt;"")*ISNUMBER(SEARCH("|"&amp;AB132&amp;"|",'5_ACOMPANHAMENTO'!$AC$3:$AC$4922))))&gt;0)),'5_ACOMPANHAMENTO'!$J$3:$J$4922),0))</f>
        <v>177</v>
      </c>
      <c r="E132" s="4" t="str">
        <f t="shared" ca="1" si="46"/>
        <v>FINALIZADO</v>
      </c>
      <c r="F132" s="7">
        <f>IF(OR($B132="",$C132=""),"",IFERROR(SUMPRODUCT(--(('5_ACOMPANHAMENTO'!$AD$3:$AD$4922=TRIM($C132&amp;""))*('5_ACOMPANHAMENTO'!$AC$3:$AC$4922&lt;&gt;"")*((((I132&lt;&gt;"")*ISNUMBER(SEARCH("|"&amp;I132&amp;"|",'5_ACOMPANHAMENTO'!$AC$3:$AC$4922)))+((J132&lt;&gt;"")*ISNUMBER(SEARCH("|"&amp;J132&amp;"|",'5_ACOMPANHAMENTO'!$AC$3:$AC$4922)))+((K132&lt;&gt;"")*ISNUMBER(SEARCH("|"&amp;K132&amp;"|",'5_ACOMPANHAMENTO'!$AC$3:$AC$4922)))+((L132&lt;&gt;"")*ISNUMBER(SEARCH("|"&amp;L132&amp;"|",'5_ACOMPANHAMENTO'!$AC$3:$AC$4922)))+((M132&lt;&gt;"")*ISNUMBER(SEARCH("|"&amp;M132&amp;"|",'5_ACOMPANHAMENTO'!$AC$3:$AC$4922)))+((N132&lt;&gt;"")*ISNUMBER(SEARCH("|"&amp;N132&amp;"|",'5_ACOMPANHAMENTO'!$AC$3:$AC$4922)))+((O132&lt;&gt;"")*ISNUMBER(SEARCH("|"&amp;O132&amp;"|",'5_ACOMPANHAMENTO'!$AC$3:$AC$4922)))+((P132&lt;&gt;"")*ISNUMBER(SEARCH("|"&amp;P132&amp;"|",'5_ACOMPANHAMENTO'!$AC$3:$AC$4922)))+((Q132&lt;&gt;"")*ISNUMBER(SEARCH("|"&amp;Q132&amp;"|",'5_ACOMPANHAMENTO'!$AC$3:$AC$4922)))+((R132&lt;&gt;"")*ISNUMBER(SEARCH("|"&amp;R132&amp;"|",'5_ACOMPANHAMENTO'!$AC$3:$AC$4922)))+((S132&lt;&gt;"")*ISNUMBER(SEARCH("|"&amp;S132&amp;"|",'5_ACOMPANHAMENTO'!$AC$3:$AC$4922)))+((T132&lt;&gt;"")*ISNUMBER(SEARCH("|"&amp;T132&amp;"|",'5_ACOMPANHAMENTO'!$AC$3:$AC$4922)))+((U132&lt;&gt;"")*ISNUMBER(SEARCH("|"&amp;U132&amp;"|",'5_ACOMPANHAMENTO'!$AC$3:$AC$4922)))+((V132&lt;&gt;"")*ISNUMBER(SEARCH("|"&amp;V132&amp;"|",'5_ACOMPANHAMENTO'!$AC$3:$AC$4922)))+((W132&lt;&gt;"")*ISNUMBER(SEARCH("|"&amp;W132&amp;"|",'5_ACOMPANHAMENTO'!$AC$3:$AC$4922)))+((X132&lt;&gt;"")*ISNUMBER(SEARCH("|"&amp;X132&amp;"|",'5_ACOMPANHAMENTO'!$AC$3:$AC$4922)))+((Y132&lt;&gt;"")*ISNUMBER(SEARCH("|"&amp;Y132&amp;"|",'5_ACOMPANHAMENTO'!$AC$3:$AC$4922)))+((Z132&lt;&gt;"")*ISNUMBER(SEARCH("|"&amp;Z132&amp;"|",'5_ACOMPANHAMENTO'!$AC$3:$AC$4922)))+((AA132&lt;&gt;"")*ISNUMBER(SEARCH("|"&amp;AA132&amp;"|",'5_ACOMPANHAMENTO'!$AC$3:$AC$4922)))+((AB132&lt;&gt;"")*ISNUMBER(SEARCH("|"&amp;AB132&amp;"|",'5_ACOMPANHAMENTO'!$AC$3:$AC$4922))))&gt;0)),'5_ACOMPANHAMENTO'!$O$3:$O$4922),0))</f>
        <v>177</v>
      </c>
      <c r="G132" s="7">
        <f t="shared" si="47"/>
        <v>0</v>
      </c>
      <c r="H132" t="str">
        <f t="shared" si="48"/>
        <v>10188,10186,10193|CARTONAGEM</v>
      </c>
      <c r="I132" s="1" t="str">
        <f t="shared" si="49"/>
        <v>10188</v>
      </c>
      <c r="J132" s="1" t="str">
        <f t="shared" si="50"/>
        <v>10186</v>
      </c>
      <c r="K132" s="1" t="str">
        <f t="shared" si="51"/>
        <v>10193</v>
      </c>
      <c r="L132" s="1" t="str">
        <f t="shared" si="52"/>
        <v/>
      </c>
      <c r="M132" s="1" t="str">
        <f t="shared" si="53"/>
        <v/>
      </c>
      <c r="N132" s="1" t="str">
        <f t="shared" si="54"/>
        <v/>
      </c>
      <c r="O132" s="1" t="str">
        <f t="shared" si="55"/>
        <v/>
      </c>
      <c r="P132" s="1" t="str">
        <f t="shared" si="56"/>
        <v/>
      </c>
      <c r="Q132" s="1" t="str">
        <f t="shared" si="57"/>
        <v/>
      </c>
      <c r="R132" s="1" t="str">
        <f t="shared" si="58"/>
        <v/>
      </c>
      <c r="S132" s="1" t="str">
        <f t="shared" si="59"/>
        <v/>
      </c>
      <c r="T132" s="1" t="str">
        <f t="shared" si="60"/>
        <v/>
      </c>
      <c r="U132" s="1" t="str">
        <f t="shared" si="61"/>
        <v/>
      </c>
      <c r="V132" s="1" t="str">
        <f t="shared" si="62"/>
        <v/>
      </c>
      <c r="W132" s="1" t="str">
        <f t="shared" si="63"/>
        <v/>
      </c>
      <c r="X132" s="1" t="str">
        <f t="shared" si="64"/>
        <v/>
      </c>
      <c r="Y132" s="1" t="str">
        <f t="shared" si="65"/>
        <v/>
      </c>
      <c r="Z132" s="1" t="str">
        <f t="shared" si="66"/>
        <v/>
      </c>
      <c r="AA132" s="1" t="str">
        <f t="shared" si="67"/>
        <v/>
      </c>
      <c r="AB132" s="1" t="str">
        <f t="shared" si="68"/>
        <v/>
      </c>
    </row>
    <row r="133" spans="1:28" ht="14.25" hidden="1" customHeight="1" x14ac:dyDescent="0.35">
      <c r="A133" s="4">
        <f>IF(OR($B133="",$C133=""),"",IFERROR(INDEX('5_ACOMPANHAMENTO'!$A$3:$A$4922,MATCH(1,INDEX(('5_ACOMPANHAMENTO'!$AD$3:$AD$4922=TRIM($C133&amp;""))*('5_ACOMPANHAMENTO'!$AC$3:$AC$4922&lt;&gt;"")*((((I133&lt;&gt;"")*ISNUMBER(SEARCH("|"&amp;I133&amp;"|",'5_ACOMPANHAMENTO'!$AC$3:$AC$4922)))+((J133&lt;&gt;"")*ISNUMBER(SEARCH("|"&amp;J133&amp;"|",'5_ACOMPANHAMENTO'!$AC$3:$AC$4922)))+((K133&lt;&gt;"")*ISNUMBER(SEARCH("|"&amp;K133&amp;"|",'5_ACOMPANHAMENTO'!$AC$3:$AC$4922)))+((L133&lt;&gt;"")*ISNUMBER(SEARCH("|"&amp;L133&amp;"|",'5_ACOMPANHAMENTO'!$AC$3:$AC$4922)))+((M133&lt;&gt;"")*ISNUMBER(SEARCH("|"&amp;M133&amp;"|",'5_ACOMPANHAMENTO'!$AC$3:$AC$4922)))+((N133&lt;&gt;"")*ISNUMBER(SEARCH("|"&amp;N133&amp;"|",'5_ACOMPANHAMENTO'!$AC$3:$AC$4922)))+((O133&lt;&gt;"")*ISNUMBER(SEARCH("|"&amp;O133&amp;"|",'5_ACOMPANHAMENTO'!$AC$3:$AC$4922)))+((P133&lt;&gt;"")*ISNUMBER(SEARCH("|"&amp;P133&amp;"|",'5_ACOMPANHAMENTO'!$AC$3:$AC$4922)))+((Q133&lt;&gt;"")*ISNUMBER(SEARCH("|"&amp;Q133&amp;"|",'5_ACOMPANHAMENTO'!$AC$3:$AC$4922)))+((R133&lt;&gt;"")*ISNUMBER(SEARCH("|"&amp;R133&amp;"|",'5_ACOMPANHAMENTO'!$AC$3:$AC$4922)))+((S133&lt;&gt;"")*ISNUMBER(SEARCH("|"&amp;S133&amp;"|",'5_ACOMPANHAMENTO'!$AC$3:$AC$4922)))+((T133&lt;&gt;"")*ISNUMBER(SEARCH("|"&amp;T133&amp;"|",'5_ACOMPANHAMENTO'!$AC$3:$AC$4922)))+((U133&lt;&gt;"")*ISNUMBER(SEARCH("|"&amp;U133&amp;"|",'5_ACOMPANHAMENTO'!$AC$3:$AC$4922)))+((V133&lt;&gt;"")*ISNUMBER(SEARCH("|"&amp;V133&amp;"|",'5_ACOMPANHAMENTO'!$AC$3:$AC$4922)))+((W133&lt;&gt;"")*ISNUMBER(SEARCH("|"&amp;W133&amp;"|",'5_ACOMPANHAMENTO'!$AC$3:$AC$4922)))+((X133&lt;&gt;"")*ISNUMBER(SEARCH("|"&amp;X133&amp;"|",'5_ACOMPANHAMENTO'!$AC$3:$AC$4922)))+((Y133&lt;&gt;"")*ISNUMBER(SEARCH("|"&amp;Y133&amp;"|",'5_ACOMPANHAMENTO'!$AC$3:$AC$4922)))+((Z133&lt;&gt;"")*ISNUMBER(SEARCH("|"&amp;Z133&amp;"|",'5_ACOMPANHAMENTO'!$AC$3:$AC$4922)))+((AA133&lt;&gt;"")*ISNUMBER(SEARCH("|"&amp;AA133&amp;"|",'5_ACOMPANHAMENTO'!$AC$3:$AC$4922)))+((AB133&lt;&gt;"")*ISNUMBER(SEARCH("|"&amp;AB133&amp;"|",'5_ACOMPANHAMENTO'!$AC$3:$AC$4922))))&gt;0),0),0)),""))</f>
        <v>46213</v>
      </c>
      <c r="B133" s="4" t="s">
        <v>3075</v>
      </c>
      <c r="C133" s="2" t="s">
        <v>68</v>
      </c>
      <c r="D133" s="4">
        <f>IF(OR($B133="",$C133=""),"",IFERROR(SUMPRODUCT(--(('5_ACOMPANHAMENTO'!$AD$3:$AD$4922=TRIM($C133&amp;""))*('5_ACOMPANHAMENTO'!$AC$3:$AC$4922&lt;&gt;"")*((((I133&lt;&gt;"")*ISNUMBER(SEARCH("|"&amp;I133&amp;"|",'5_ACOMPANHAMENTO'!$AC$3:$AC$4922)))+((J133&lt;&gt;"")*ISNUMBER(SEARCH("|"&amp;J133&amp;"|",'5_ACOMPANHAMENTO'!$AC$3:$AC$4922)))+((K133&lt;&gt;"")*ISNUMBER(SEARCH("|"&amp;K133&amp;"|",'5_ACOMPANHAMENTO'!$AC$3:$AC$4922)))+((L133&lt;&gt;"")*ISNUMBER(SEARCH("|"&amp;L133&amp;"|",'5_ACOMPANHAMENTO'!$AC$3:$AC$4922)))+((M133&lt;&gt;"")*ISNUMBER(SEARCH("|"&amp;M133&amp;"|",'5_ACOMPANHAMENTO'!$AC$3:$AC$4922)))+((N133&lt;&gt;"")*ISNUMBER(SEARCH("|"&amp;N133&amp;"|",'5_ACOMPANHAMENTO'!$AC$3:$AC$4922)))+((O133&lt;&gt;"")*ISNUMBER(SEARCH("|"&amp;O133&amp;"|",'5_ACOMPANHAMENTO'!$AC$3:$AC$4922)))+((P133&lt;&gt;"")*ISNUMBER(SEARCH("|"&amp;P133&amp;"|",'5_ACOMPANHAMENTO'!$AC$3:$AC$4922)))+((Q133&lt;&gt;"")*ISNUMBER(SEARCH("|"&amp;Q133&amp;"|",'5_ACOMPANHAMENTO'!$AC$3:$AC$4922)))+((R133&lt;&gt;"")*ISNUMBER(SEARCH("|"&amp;R133&amp;"|",'5_ACOMPANHAMENTO'!$AC$3:$AC$4922)))+((S133&lt;&gt;"")*ISNUMBER(SEARCH("|"&amp;S133&amp;"|",'5_ACOMPANHAMENTO'!$AC$3:$AC$4922)))+((T133&lt;&gt;"")*ISNUMBER(SEARCH("|"&amp;T133&amp;"|",'5_ACOMPANHAMENTO'!$AC$3:$AC$4922)))+((U133&lt;&gt;"")*ISNUMBER(SEARCH("|"&amp;U133&amp;"|",'5_ACOMPANHAMENTO'!$AC$3:$AC$4922)))+((V133&lt;&gt;"")*ISNUMBER(SEARCH("|"&amp;V133&amp;"|",'5_ACOMPANHAMENTO'!$AC$3:$AC$4922)))+((W133&lt;&gt;"")*ISNUMBER(SEARCH("|"&amp;W133&amp;"|",'5_ACOMPANHAMENTO'!$AC$3:$AC$4922)))+((X133&lt;&gt;"")*ISNUMBER(SEARCH("|"&amp;X133&amp;"|",'5_ACOMPANHAMENTO'!$AC$3:$AC$4922)))+((Y133&lt;&gt;"")*ISNUMBER(SEARCH("|"&amp;Y133&amp;"|",'5_ACOMPANHAMENTO'!$AC$3:$AC$4922)))+((Z133&lt;&gt;"")*ISNUMBER(SEARCH("|"&amp;Z133&amp;"|",'5_ACOMPANHAMENTO'!$AC$3:$AC$4922)))+((AA133&lt;&gt;"")*ISNUMBER(SEARCH("|"&amp;AA133&amp;"|",'5_ACOMPANHAMENTO'!$AC$3:$AC$4922)))+((AB133&lt;&gt;"")*ISNUMBER(SEARCH("|"&amp;AB133&amp;"|",'5_ACOMPANHAMENTO'!$AC$3:$AC$4922))))&gt;0)),'5_ACOMPANHAMENTO'!$J$3:$J$4922),0))</f>
        <v>177</v>
      </c>
      <c r="E133" s="4" t="str">
        <f t="shared" ca="1" si="46"/>
        <v>FINALIZADO</v>
      </c>
      <c r="F133" s="7">
        <f>IF(OR($B133="",$C133=""),"",IFERROR(SUMPRODUCT(--(('5_ACOMPANHAMENTO'!$AD$3:$AD$4922=TRIM($C133&amp;""))*('5_ACOMPANHAMENTO'!$AC$3:$AC$4922&lt;&gt;"")*((((I133&lt;&gt;"")*ISNUMBER(SEARCH("|"&amp;I133&amp;"|",'5_ACOMPANHAMENTO'!$AC$3:$AC$4922)))+((J133&lt;&gt;"")*ISNUMBER(SEARCH("|"&amp;J133&amp;"|",'5_ACOMPANHAMENTO'!$AC$3:$AC$4922)))+((K133&lt;&gt;"")*ISNUMBER(SEARCH("|"&amp;K133&amp;"|",'5_ACOMPANHAMENTO'!$AC$3:$AC$4922)))+((L133&lt;&gt;"")*ISNUMBER(SEARCH("|"&amp;L133&amp;"|",'5_ACOMPANHAMENTO'!$AC$3:$AC$4922)))+((M133&lt;&gt;"")*ISNUMBER(SEARCH("|"&amp;M133&amp;"|",'5_ACOMPANHAMENTO'!$AC$3:$AC$4922)))+((N133&lt;&gt;"")*ISNUMBER(SEARCH("|"&amp;N133&amp;"|",'5_ACOMPANHAMENTO'!$AC$3:$AC$4922)))+((O133&lt;&gt;"")*ISNUMBER(SEARCH("|"&amp;O133&amp;"|",'5_ACOMPANHAMENTO'!$AC$3:$AC$4922)))+((P133&lt;&gt;"")*ISNUMBER(SEARCH("|"&amp;P133&amp;"|",'5_ACOMPANHAMENTO'!$AC$3:$AC$4922)))+((Q133&lt;&gt;"")*ISNUMBER(SEARCH("|"&amp;Q133&amp;"|",'5_ACOMPANHAMENTO'!$AC$3:$AC$4922)))+((R133&lt;&gt;"")*ISNUMBER(SEARCH("|"&amp;R133&amp;"|",'5_ACOMPANHAMENTO'!$AC$3:$AC$4922)))+((S133&lt;&gt;"")*ISNUMBER(SEARCH("|"&amp;S133&amp;"|",'5_ACOMPANHAMENTO'!$AC$3:$AC$4922)))+((T133&lt;&gt;"")*ISNUMBER(SEARCH("|"&amp;T133&amp;"|",'5_ACOMPANHAMENTO'!$AC$3:$AC$4922)))+((U133&lt;&gt;"")*ISNUMBER(SEARCH("|"&amp;U133&amp;"|",'5_ACOMPANHAMENTO'!$AC$3:$AC$4922)))+((V133&lt;&gt;"")*ISNUMBER(SEARCH("|"&amp;V133&amp;"|",'5_ACOMPANHAMENTO'!$AC$3:$AC$4922)))+((W133&lt;&gt;"")*ISNUMBER(SEARCH("|"&amp;W133&amp;"|",'5_ACOMPANHAMENTO'!$AC$3:$AC$4922)))+((X133&lt;&gt;"")*ISNUMBER(SEARCH("|"&amp;X133&amp;"|",'5_ACOMPANHAMENTO'!$AC$3:$AC$4922)))+((Y133&lt;&gt;"")*ISNUMBER(SEARCH("|"&amp;Y133&amp;"|",'5_ACOMPANHAMENTO'!$AC$3:$AC$4922)))+((Z133&lt;&gt;"")*ISNUMBER(SEARCH("|"&amp;Z133&amp;"|",'5_ACOMPANHAMENTO'!$AC$3:$AC$4922)))+((AA133&lt;&gt;"")*ISNUMBER(SEARCH("|"&amp;AA133&amp;"|",'5_ACOMPANHAMENTO'!$AC$3:$AC$4922)))+((AB133&lt;&gt;"")*ISNUMBER(SEARCH("|"&amp;AB133&amp;"|",'5_ACOMPANHAMENTO'!$AC$3:$AC$4922))))&gt;0)),'5_ACOMPANHAMENTO'!$O$3:$O$4922),0))</f>
        <v>177</v>
      </c>
      <c r="G133" s="7">
        <f t="shared" si="47"/>
        <v>0</v>
      </c>
      <c r="H133" t="str">
        <f t="shared" si="48"/>
        <v>10188,10186,10194|CARTONAGEM</v>
      </c>
      <c r="I133" s="1" t="str">
        <f t="shared" si="49"/>
        <v>10188</v>
      </c>
      <c r="J133" s="1" t="str">
        <f t="shared" si="50"/>
        <v>10186</v>
      </c>
      <c r="K133" s="1" t="str">
        <f t="shared" si="51"/>
        <v>10194</v>
      </c>
      <c r="L133" s="1" t="str">
        <f t="shared" si="52"/>
        <v/>
      </c>
      <c r="M133" s="1" t="str">
        <f t="shared" si="53"/>
        <v/>
      </c>
      <c r="N133" s="1" t="str">
        <f t="shared" si="54"/>
        <v/>
      </c>
      <c r="O133" s="1" t="str">
        <f t="shared" si="55"/>
        <v/>
      </c>
      <c r="P133" s="1" t="str">
        <f t="shared" si="56"/>
        <v/>
      </c>
      <c r="Q133" s="1" t="str">
        <f t="shared" si="57"/>
        <v/>
      </c>
      <c r="R133" s="1" t="str">
        <f t="shared" si="58"/>
        <v/>
      </c>
      <c r="S133" s="1" t="str">
        <f t="shared" si="59"/>
        <v/>
      </c>
      <c r="T133" s="1" t="str">
        <f t="shared" si="60"/>
        <v/>
      </c>
      <c r="U133" s="1" t="str">
        <f t="shared" si="61"/>
        <v/>
      </c>
      <c r="V133" s="1" t="str">
        <f t="shared" si="62"/>
        <v/>
      </c>
      <c r="W133" s="1" t="str">
        <f t="shared" si="63"/>
        <v/>
      </c>
      <c r="X133" s="1" t="str">
        <f t="shared" si="64"/>
        <v/>
      </c>
      <c r="Y133" s="1" t="str">
        <f t="shared" si="65"/>
        <v/>
      </c>
      <c r="Z133" s="1" t="str">
        <f t="shared" si="66"/>
        <v/>
      </c>
      <c r="AA133" s="1" t="str">
        <f t="shared" si="67"/>
        <v/>
      </c>
      <c r="AB133" s="1" t="str">
        <f t="shared" si="68"/>
        <v/>
      </c>
    </row>
    <row r="134" spans="1:28" ht="14.25" hidden="1" customHeight="1" x14ac:dyDescent="0.35">
      <c r="A134" s="4">
        <f>IF(OR($B134="",$C134=""),"",IFERROR(INDEX('5_ACOMPANHAMENTO'!$A$3:$A$4922,MATCH(1,INDEX(('5_ACOMPANHAMENTO'!$AD$3:$AD$4922=TRIM($C134&amp;""))*('5_ACOMPANHAMENTO'!$AC$3:$AC$4922&lt;&gt;"")*((((I134&lt;&gt;"")*ISNUMBER(SEARCH("|"&amp;I134&amp;"|",'5_ACOMPANHAMENTO'!$AC$3:$AC$4922)))+((J134&lt;&gt;"")*ISNUMBER(SEARCH("|"&amp;J134&amp;"|",'5_ACOMPANHAMENTO'!$AC$3:$AC$4922)))+((K134&lt;&gt;"")*ISNUMBER(SEARCH("|"&amp;K134&amp;"|",'5_ACOMPANHAMENTO'!$AC$3:$AC$4922)))+((L134&lt;&gt;"")*ISNUMBER(SEARCH("|"&amp;L134&amp;"|",'5_ACOMPANHAMENTO'!$AC$3:$AC$4922)))+((M134&lt;&gt;"")*ISNUMBER(SEARCH("|"&amp;M134&amp;"|",'5_ACOMPANHAMENTO'!$AC$3:$AC$4922)))+((N134&lt;&gt;"")*ISNUMBER(SEARCH("|"&amp;N134&amp;"|",'5_ACOMPANHAMENTO'!$AC$3:$AC$4922)))+((O134&lt;&gt;"")*ISNUMBER(SEARCH("|"&amp;O134&amp;"|",'5_ACOMPANHAMENTO'!$AC$3:$AC$4922)))+((P134&lt;&gt;"")*ISNUMBER(SEARCH("|"&amp;P134&amp;"|",'5_ACOMPANHAMENTO'!$AC$3:$AC$4922)))+((Q134&lt;&gt;"")*ISNUMBER(SEARCH("|"&amp;Q134&amp;"|",'5_ACOMPANHAMENTO'!$AC$3:$AC$4922)))+((R134&lt;&gt;"")*ISNUMBER(SEARCH("|"&amp;R134&amp;"|",'5_ACOMPANHAMENTO'!$AC$3:$AC$4922)))+((S134&lt;&gt;"")*ISNUMBER(SEARCH("|"&amp;S134&amp;"|",'5_ACOMPANHAMENTO'!$AC$3:$AC$4922)))+((T134&lt;&gt;"")*ISNUMBER(SEARCH("|"&amp;T134&amp;"|",'5_ACOMPANHAMENTO'!$AC$3:$AC$4922)))+((U134&lt;&gt;"")*ISNUMBER(SEARCH("|"&amp;U134&amp;"|",'5_ACOMPANHAMENTO'!$AC$3:$AC$4922)))+((V134&lt;&gt;"")*ISNUMBER(SEARCH("|"&amp;V134&amp;"|",'5_ACOMPANHAMENTO'!$AC$3:$AC$4922)))+((W134&lt;&gt;"")*ISNUMBER(SEARCH("|"&amp;W134&amp;"|",'5_ACOMPANHAMENTO'!$AC$3:$AC$4922)))+((X134&lt;&gt;"")*ISNUMBER(SEARCH("|"&amp;X134&amp;"|",'5_ACOMPANHAMENTO'!$AC$3:$AC$4922)))+((Y134&lt;&gt;"")*ISNUMBER(SEARCH("|"&amp;Y134&amp;"|",'5_ACOMPANHAMENTO'!$AC$3:$AC$4922)))+((Z134&lt;&gt;"")*ISNUMBER(SEARCH("|"&amp;Z134&amp;"|",'5_ACOMPANHAMENTO'!$AC$3:$AC$4922)))+((AA134&lt;&gt;"")*ISNUMBER(SEARCH("|"&amp;AA134&amp;"|",'5_ACOMPANHAMENTO'!$AC$3:$AC$4922)))+((AB134&lt;&gt;"")*ISNUMBER(SEARCH("|"&amp;AB134&amp;"|",'5_ACOMPANHAMENTO'!$AC$3:$AC$4922))))&gt;0),0),0)),""))</f>
        <v>46214</v>
      </c>
      <c r="B134" s="4">
        <v>10190.101909999999</v>
      </c>
      <c r="C134" s="2" t="s">
        <v>68</v>
      </c>
      <c r="D134" s="4">
        <f>IF(OR($B134="",$C134=""),"",IFERROR(SUMPRODUCT(--(('5_ACOMPANHAMENTO'!$AD$3:$AD$4922=TRIM($C134&amp;""))*('5_ACOMPANHAMENTO'!$AC$3:$AC$4922&lt;&gt;"")*((((I134&lt;&gt;"")*ISNUMBER(SEARCH("|"&amp;I134&amp;"|",'5_ACOMPANHAMENTO'!$AC$3:$AC$4922)))+((J134&lt;&gt;"")*ISNUMBER(SEARCH("|"&amp;J134&amp;"|",'5_ACOMPANHAMENTO'!$AC$3:$AC$4922)))+((K134&lt;&gt;"")*ISNUMBER(SEARCH("|"&amp;K134&amp;"|",'5_ACOMPANHAMENTO'!$AC$3:$AC$4922)))+((L134&lt;&gt;"")*ISNUMBER(SEARCH("|"&amp;L134&amp;"|",'5_ACOMPANHAMENTO'!$AC$3:$AC$4922)))+((M134&lt;&gt;"")*ISNUMBER(SEARCH("|"&amp;M134&amp;"|",'5_ACOMPANHAMENTO'!$AC$3:$AC$4922)))+((N134&lt;&gt;"")*ISNUMBER(SEARCH("|"&amp;N134&amp;"|",'5_ACOMPANHAMENTO'!$AC$3:$AC$4922)))+((O134&lt;&gt;"")*ISNUMBER(SEARCH("|"&amp;O134&amp;"|",'5_ACOMPANHAMENTO'!$AC$3:$AC$4922)))+((P134&lt;&gt;"")*ISNUMBER(SEARCH("|"&amp;P134&amp;"|",'5_ACOMPANHAMENTO'!$AC$3:$AC$4922)))+((Q134&lt;&gt;"")*ISNUMBER(SEARCH("|"&amp;Q134&amp;"|",'5_ACOMPANHAMENTO'!$AC$3:$AC$4922)))+((R134&lt;&gt;"")*ISNUMBER(SEARCH("|"&amp;R134&amp;"|",'5_ACOMPANHAMENTO'!$AC$3:$AC$4922)))+((S134&lt;&gt;"")*ISNUMBER(SEARCH("|"&amp;S134&amp;"|",'5_ACOMPANHAMENTO'!$AC$3:$AC$4922)))+((T134&lt;&gt;"")*ISNUMBER(SEARCH("|"&amp;T134&amp;"|",'5_ACOMPANHAMENTO'!$AC$3:$AC$4922)))+((U134&lt;&gt;"")*ISNUMBER(SEARCH("|"&amp;U134&amp;"|",'5_ACOMPANHAMENTO'!$AC$3:$AC$4922)))+((V134&lt;&gt;"")*ISNUMBER(SEARCH("|"&amp;V134&amp;"|",'5_ACOMPANHAMENTO'!$AC$3:$AC$4922)))+((W134&lt;&gt;"")*ISNUMBER(SEARCH("|"&amp;W134&amp;"|",'5_ACOMPANHAMENTO'!$AC$3:$AC$4922)))+((X134&lt;&gt;"")*ISNUMBER(SEARCH("|"&amp;X134&amp;"|",'5_ACOMPANHAMENTO'!$AC$3:$AC$4922)))+((Y134&lt;&gt;"")*ISNUMBER(SEARCH("|"&amp;Y134&amp;"|",'5_ACOMPANHAMENTO'!$AC$3:$AC$4922)))+((Z134&lt;&gt;"")*ISNUMBER(SEARCH("|"&amp;Z134&amp;"|",'5_ACOMPANHAMENTO'!$AC$3:$AC$4922)))+((AA134&lt;&gt;"")*ISNUMBER(SEARCH("|"&amp;AA134&amp;"|",'5_ACOMPANHAMENTO'!$AC$3:$AC$4922)))+((AB134&lt;&gt;"")*ISNUMBER(SEARCH("|"&amp;AB134&amp;"|",'5_ACOMPANHAMENTO'!$AC$3:$AC$4922))))&gt;0)),'5_ACOMPANHAMENTO'!$J$3:$J$4922),0))</f>
        <v>184</v>
      </c>
      <c r="E134" s="4" t="str">
        <f t="shared" ca="1" si="46"/>
        <v>FINALIZADO</v>
      </c>
      <c r="F134" s="7">
        <f>IF(OR($B134="",$C134=""),"",IFERROR(SUMPRODUCT(--(('5_ACOMPANHAMENTO'!$AD$3:$AD$4922=TRIM($C134&amp;""))*('5_ACOMPANHAMENTO'!$AC$3:$AC$4922&lt;&gt;"")*((((I134&lt;&gt;"")*ISNUMBER(SEARCH("|"&amp;I134&amp;"|",'5_ACOMPANHAMENTO'!$AC$3:$AC$4922)))+((J134&lt;&gt;"")*ISNUMBER(SEARCH("|"&amp;J134&amp;"|",'5_ACOMPANHAMENTO'!$AC$3:$AC$4922)))+((K134&lt;&gt;"")*ISNUMBER(SEARCH("|"&amp;K134&amp;"|",'5_ACOMPANHAMENTO'!$AC$3:$AC$4922)))+((L134&lt;&gt;"")*ISNUMBER(SEARCH("|"&amp;L134&amp;"|",'5_ACOMPANHAMENTO'!$AC$3:$AC$4922)))+((M134&lt;&gt;"")*ISNUMBER(SEARCH("|"&amp;M134&amp;"|",'5_ACOMPANHAMENTO'!$AC$3:$AC$4922)))+((N134&lt;&gt;"")*ISNUMBER(SEARCH("|"&amp;N134&amp;"|",'5_ACOMPANHAMENTO'!$AC$3:$AC$4922)))+((O134&lt;&gt;"")*ISNUMBER(SEARCH("|"&amp;O134&amp;"|",'5_ACOMPANHAMENTO'!$AC$3:$AC$4922)))+((P134&lt;&gt;"")*ISNUMBER(SEARCH("|"&amp;P134&amp;"|",'5_ACOMPANHAMENTO'!$AC$3:$AC$4922)))+((Q134&lt;&gt;"")*ISNUMBER(SEARCH("|"&amp;Q134&amp;"|",'5_ACOMPANHAMENTO'!$AC$3:$AC$4922)))+((R134&lt;&gt;"")*ISNUMBER(SEARCH("|"&amp;R134&amp;"|",'5_ACOMPANHAMENTO'!$AC$3:$AC$4922)))+((S134&lt;&gt;"")*ISNUMBER(SEARCH("|"&amp;S134&amp;"|",'5_ACOMPANHAMENTO'!$AC$3:$AC$4922)))+((T134&lt;&gt;"")*ISNUMBER(SEARCH("|"&amp;T134&amp;"|",'5_ACOMPANHAMENTO'!$AC$3:$AC$4922)))+((U134&lt;&gt;"")*ISNUMBER(SEARCH("|"&amp;U134&amp;"|",'5_ACOMPANHAMENTO'!$AC$3:$AC$4922)))+((V134&lt;&gt;"")*ISNUMBER(SEARCH("|"&amp;V134&amp;"|",'5_ACOMPANHAMENTO'!$AC$3:$AC$4922)))+((W134&lt;&gt;"")*ISNUMBER(SEARCH("|"&amp;W134&amp;"|",'5_ACOMPANHAMENTO'!$AC$3:$AC$4922)))+((X134&lt;&gt;"")*ISNUMBER(SEARCH("|"&amp;X134&amp;"|",'5_ACOMPANHAMENTO'!$AC$3:$AC$4922)))+((Y134&lt;&gt;"")*ISNUMBER(SEARCH("|"&amp;Y134&amp;"|",'5_ACOMPANHAMENTO'!$AC$3:$AC$4922)))+((Z134&lt;&gt;"")*ISNUMBER(SEARCH("|"&amp;Z134&amp;"|",'5_ACOMPANHAMENTO'!$AC$3:$AC$4922)))+((AA134&lt;&gt;"")*ISNUMBER(SEARCH("|"&amp;AA134&amp;"|",'5_ACOMPANHAMENTO'!$AC$3:$AC$4922)))+((AB134&lt;&gt;"")*ISNUMBER(SEARCH("|"&amp;AB134&amp;"|",'5_ACOMPANHAMENTO'!$AC$3:$AC$4922))))&gt;0)),'5_ACOMPANHAMENTO'!$O$3:$O$4922),0))</f>
        <v>184</v>
      </c>
      <c r="G134" s="7">
        <f t="shared" si="47"/>
        <v>0</v>
      </c>
      <c r="H134" t="str">
        <f t="shared" si="48"/>
        <v>10190,10191|CARTONAGEM</v>
      </c>
      <c r="I134" s="1" t="str">
        <f t="shared" si="49"/>
        <v>10190</v>
      </c>
      <c r="J134" s="1" t="str">
        <f t="shared" si="50"/>
        <v>10191</v>
      </c>
      <c r="K134" s="1" t="str">
        <f t="shared" si="51"/>
        <v/>
      </c>
      <c r="L134" s="1" t="str">
        <f t="shared" si="52"/>
        <v/>
      </c>
      <c r="M134" s="1" t="str">
        <f t="shared" si="53"/>
        <v/>
      </c>
      <c r="N134" s="1" t="str">
        <f t="shared" si="54"/>
        <v/>
      </c>
      <c r="O134" s="1" t="str">
        <f t="shared" si="55"/>
        <v/>
      </c>
      <c r="P134" s="1" t="str">
        <f t="shared" si="56"/>
        <v/>
      </c>
      <c r="Q134" s="1" t="str">
        <f t="shared" si="57"/>
        <v/>
      </c>
      <c r="R134" s="1" t="str">
        <f t="shared" si="58"/>
        <v/>
      </c>
      <c r="S134" s="1" t="str">
        <f t="shared" si="59"/>
        <v/>
      </c>
      <c r="T134" s="1" t="str">
        <f t="shared" si="60"/>
        <v/>
      </c>
      <c r="U134" s="1" t="str">
        <f t="shared" si="61"/>
        <v/>
      </c>
      <c r="V134" s="1" t="str">
        <f t="shared" si="62"/>
        <v/>
      </c>
      <c r="W134" s="1" t="str">
        <f t="shared" si="63"/>
        <v/>
      </c>
      <c r="X134" s="1" t="str">
        <f t="shared" si="64"/>
        <v/>
      </c>
      <c r="Y134" s="1" t="str">
        <f t="shared" si="65"/>
        <v/>
      </c>
      <c r="Z134" s="1" t="str">
        <f t="shared" si="66"/>
        <v/>
      </c>
      <c r="AA134" s="1" t="str">
        <f t="shared" si="67"/>
        <v/>
      </c>
      <c r="AB134" s="1" t="str">
        <f t="shared" si="68"/>
        <v/>
      </c>
    </row>
    <row r="135" spans="1:28" ht="14.25" hidden="1" customHeight="1" x14ac:dyDescent="0.35">
      <c r="A135" s="4">
        <f>IF(OR($B135="",$C135=""),"",IFERROR(INDEX('5_ACOMPANHAMENTO'!$A$3:$A$4922,MATCH(1,INDEX(('5_ACOMPANHAMENTO'!$AD$3:$AD$4922=TRIM($C135&amp;""))*('5_ACOMPANHAMENTO'!$AC$3:$AC$4922&lt;&gt;"")*((((I135&lt;&gt;"")*ISNUMBER(SEARCH("|"&amp;I135&amp;"|",'5_ACOMPANHAMENTO'!$AC$3:$AC$4922)))+((J135&lt;&gt;"")*ISNUMBER(SEARCH("|"&amp;J135&amp;"|",'5_ACOMPANHAMENTO'!$AC$3:$AC$4922)))+((K135&lt;&gt;"")*ISNUMBER(SEARCH("|"&amp;K135&amp;"|",'5_ACOMPANHAMENTO'!$AC$3:$AC$4922)))+((L135&lt;&gt;"")*ISNUMBER(SEARCH("|"&amp;L135&amp;"|",'5_ACOMPANHAMENTO'!$AC$3:$AC$4922)))+((M135&lt;&gt;"")*ISNUMBER(SEARCH("|"&amp;M135&amp;"|",'5_ACOMPANHAMENTO'!$AC$3:$AC$4922)))+((N135&lt;&gt;"")*ISNUMBER(SEARCH("|"&amp;N135&amp;"|",'5_ACOMPANHAMENTO'!$AC$3:$AC$4922)))+((O135&lt;&gt;"")*ISNUMBER(SEARCH("|"&amp;O135&amp;"|",'5_ACOMPANHAMENTO'!$AC$3:$AC$4922)))+((P135&lt;&gt;"")*ISNUMBER(SEARCH("|"&amp;P135&amp;"|",'5_ACOMPANHAMENTO'!$AC$3:$AC$4922)))+((Q135&lt;&gt;"")*ISNUMBER(SEARCH("|"&amp;Q135&amp;"|",'5_ACOMPANHAMENTO'!$AC$3:$AC$4922)))+((R135&lt;&gt;"")*ISNUMBER(SEARCH("|"&amp;R135&amp;"|",'5_ACOMPANHAMENTO'!$AC$3:$AC$4922)))+((S135&lt;&gt;"")*ISNUMBER(SEARCH("|"&amp;S135&amp;"|",'5_ACOMPANHAMENTO'!$AC$3:$AC$4922)))+((T135&lt;&gt;"")*ISNUMBER(SEARCH("|"&amp;T135&amp;"|",'5_ACOMPANHAMENTO'!$AC$3:$AC$4922)))+((U135&lt;&gt;"")*ISNUMBER(SEARCH("|"&amp;U135&amp;"|",'5_ACOMPANHAMENTO'!$AC$3:$AC$4922)))+((V135&lt;&gt;"")*ISNUMBER(SEARCH("|"&amp;V135&amp;"|",'5_ACOMPANHAMENTO'!$AC$3:$AC$4922)))+((W135&lt;&gt;"")*ISNUMBER(SEARCH("|"&amp;W135&amp;"|",'5_ACOMPANHAMENTO'!$AC$3:$AC$4922)))+((X135&lt;&gt;"")*ISNUMBER(SEARCH("|"&amp;X135&amp;"|",'5_ACOMPANHAMENTO'!$AC$3:$AC$4922)))+((Y135&lt;&gt;"")*ISNUMBER(SEARCH("|"&amp;Y135&amp;"|",'5_ACOMPANHAMENTO'!$AC$3:$AC$4922)))+((Z135&lt;&gt;"")*ISNUMBER(SEARCH("|"&amp;Z135&amp;"|",'5_ACOMPANHAMENTO'!$AC$3:$AC$4922)))+((AA135&lt;&gt;"")*ISNUMBER(SEARCH("|"&amp;AA135&amp;"|",'5_ACOMPANHAMENTO'!$AC$3:$AC$4922)))+((AB135&lt;&gt;"")*ISNUMBER(SEARCH("|"&amp;AB135&amp;"|",'5_ACOMPANHAMENTO'!$AC$3:$AC$4922))))&gt;0),0),0)),""))</f>
        <v>46216</v>
      </c>
      <c r="B135" s="4">
        <v>10192.10187</v>
      </c>
      <c r="C135" s="2" t="s">
        <v>68</v>
      </c>
      <c r="D135" s="4">
        <f>IF(OR($B135="",$C135=""),"",IFERROR(SUMPRODUCT(--(('5_ACOMPANHAMENTO'!$AD$3:$AD$4922=TRIM($C135&amp;""))*('5_ACOMPANHAMENTO'!$AC$3:$AC$4922&lt;&gt;"")*((((I135&lt;&gt;"")*ISNUMBER(SEARCH("|"&amp;I135&amp;"|",'5_ACOMPANHAMENTO'!$AC$3:$AC$4922)))+((J135&lt;&gt;"")*ISNUMBER(SEARCH("|"&amp;J135&amp;"|",'5_ACOMPANHAMENTO'!$AC$3:$AC$4922)))+((K135&lt;&gt;"")*ISNUMBER(SEARCH("|"&amp;K135&amp;"|",'5_ACOMPANHAMENTO'!$AC$3:$AC$4922)))+((L135&lt;&gt;"")*ISNUMBER(SEARCH("|"&amp;L135&amp;"|",'5_ACOMPANHAMENTO'!$AC$3:$AC$4922)))+((M135&lt;&gt;"")*ISNUMBER(SEARCH("|"&amp;M135&amp;"|",'5_ACOMPANHAMENTO'!$AC$3:$AC$4922)))+((N135&lt;&gt;"")*ISNUMBER(SEARCH("|"&amp;N135&amp;"|",'5_ACOMPANHAMENTO'!$AC$3:$AC$4922)))+((O135&lt;&gt;"")*ISNUMBER(SEARCH("|"&amp;O135&amp;"|",'5_ACOMPANHAMENTO'!$AC$3:$AC$4922)))+((P135&lt;&gt;"")*ISNUMBER(SEARCH("|"&amp;P135&amp;"|",'5_ACOMPANHAMENTO'!$AC$3:$AC$4922)))+((Q135&lt;&gt;"")*ISNUMBER(SEARCH("|"&amp;Q135&amp;"|",'5_ACOMPANHAMENTO'!$AC$3:$AC$4922)))+((R135&lt;&gt;"")*ISNUMBER(SEARCH("|"&amp;R135&amp;"|",'5_ACOMPANHAMENTO'!$AC$3:$AC$4922)))+((S135&lt;&gt;"")*ISNUMBER(SEARCH("|"&amp;S135&amp;"|",'5_ACOMPANHAMENTO'!$AC$3:$AC$4922)))+((T135&lt;&gt;"")*ISNUMBER(SEARCH("|"&amp;T135&amp;"|",'5_ACOMPANHAMENTO'!$AC$3:$AC$4922)))+((U135&lt;&gt;"")*ISNUMBER(SEARCH("|"&amp;U135&amp;"|",'5_ACOMPANHAMENTO'!$AC$3:$AC$4922)))+((V135&lt;&gt;"")*ISNUMBER(SEARCH("|"&amp;V135&amp;"|",'5_ACOMPANHAMENTO'!$AC$3:$AC$4922)))+((W135&lt;&gt;"")*ISNUMBER(SEARCH("|"&amp;W135&amp;"|",'5_ACOMPANHAMENTO'!$AC$3:$AC$4922)))+((X135&lt;&gt;"")*ISNUMBER(SEARCH("|"&amp;X135&amp;"|",'5_ACOMPANHAMENTO'!$AC$3:$AC$4922)))+((Y135&lt;&gt;"")*ISNUMBER(SEARCH("|"&amp;Y135&amp;"|",'5_ACOMPANHAMENTO'!$AC$3:$AC$4922)))+((Z135&lt;&gt;"")*ISNUMBER(SEARCH("|"&amp;Z135&amp;"|",'5_ACOMPANHAMENTO'!$AC$3:$AC$4922)))+((AA135&lt;&gt;"")*ISNUMBER(SEARCH("|"&amp;AA135&amp;"|",'5_ACOMPANHAMENTO'!$AC$3:$AC$4922)))+((AB135&lt;&gt;"")*ISNUMBER(SEARCH("|"&amp;AB135&amp;"|",'5_ACOMPANHAMENTO'!$AC$3:$AC$4922))))&gt;0)),'5_ACOMPANHAMENTO'!$J$3:$J$4922),0))</f>
        <v>478</v>
      </c>
      <c r="E135" s="4" t="str">
        <f t="shared" ca="1" si="46"/>
        <v>FINALIZADO</v>
      </c>
      <c r="F135" s="7">
        <f>IF(OR($B135="",$C135=""),"",IFERROR(SUMPRODUCT(--(('5_ACOMPANHAMENTO'!$AD$3:$AD$4922=TRIM($C135&amp;""))*('5_ACOMPANHAMENTO'!$AC$3:$AC$4922&lt;&gt;"")*((((I135&lt;&gt;"")*ISNUMBER(SEARCH("|"&amp;I135&amp;"|",'5_ACOMPANHAMENTO'!$AC$3:$AC$4922)))+((J135&lt;&gt;"")*ISNUMBER(SEARCH("|"&amp;J135&amp;"|",'5_ACOMPANHAMENTO'!$AC$3:$AC$4922)))+((K135&lt;&gt;"")*ISNUMBER(SEARCH("|"&amp;K135&amp;"|",'5_ACOMPANHAMENTO'!$AC$3:$AC$4922)))+((L135&lt;&gt;"")*ISNUMBER(SEARCH("|"&amp;L135&amp;"|",'5_ACOMPANHAMENTO'!$AC$3:$AC$4922)))+((M135&lt;&gt;"")*ISNUMBER(SEARCH("|"&amp;M135&amp;"|",'5_ACOMPANHAMENTO'!$AC$3:$AC$4922)))+((N135&lt;&gt;"")*ISNUMBER(SEARCH("|"&amp;N135&amp;"|",'5_ACOMPANHAMENTO'!$AC$3:$AC$4922)))+((O135&lt;&gt;"")*ISNUMBER(SEARCH("|"&amp;O135&amp;"|",'5_ACOMPANHAMENTO'!$AC$3:$AC$4922)))+((P135&lt;&gt;"")*ISNUMBER(SEARCH("|"&amp;P135&amp;"|",'5_ACOMPANHAMENTO'!$AC$3:$AC$4922)))+((Q135&lt;&gt;"")*ISNUMBER(SEARCH("|"&amp;Q135&amp;"|",'5_ACOMPANHAMENTO'!$AC$3:$AC$4922)))+((R135&lt;&gt;"")*ISNUMBER(SEARCH("|"&amp;R135&amp;"|",'5_ACOMPANHAMENTO'!$AC$3:$AC$4922)))+((S135&lt;&gt;"")*ISNUMBER(SEARCH("|"&amp;S135&amp;"|",'5_ACOMPANHAMENTO'!$AC$3:$AC$4922)))+((T135&lt;&gt;"")*ISNUMBER(SEARCH("|"&amp;T135&amp;"|",'5_ACOMPANHAMENTO'!$AC$3:$AC$4922)))+((U135&lt;&gt;"")*ISNUMBER(SEARCH("|"&amp;U135&amp;"|",'5_ACOMPANHAMENTO'!$AC$3:$AC$4922)))+((V135&lt;&gt;"")*ISNUMBER(SEARCH("|"&amp;V135&amp;"|",'5_ACOMPANHAMENTO'!$AC$3:$AC$4922)))+((W135&lt;&gt;"")*ISNUMBER(SEARCH("|"&amp;W135&amp;"|",'5_ACOMPANHAMENTO'!$AC$3:$AC$4922)))+((X135&lt;&gt;"")*ISNUMBER(SEARCH("|"&amp;X135&amp;"|",'5_ACOMPANHAMENTO'!$AC$3:$AC$4922)))+((Y135&lt;&gt;"")*ISNUMBER(SEARCH("|"&amp;Y135&amp;"|",'5_ACOMPANHAMENTO'!$AC$3:$AC$4922)))+((Z135&lt;&gt;"")*ISNUMBER(SEARCH("|"&amp;Z135&amp;"|",'5_ACOMPANHAMENTO'!$AC$3:$AC$4922)))+((AA135&lt;&gt;"")*ISNUMBER(SEARCH("|"&amp;AA135&amp;"|",'5_ACOMPANHAMENTO'!$AC$3:$AC$4922)))+((AB135&lt;&gt;"")*ISNUMBER(SEARCH("|"&amp;AB135&amp;"|",'5_ACOMPANHAMENTO'!$AC$3:$AC$4922))))&gt;0)),'5_ACOMPANHAMENTO'!$O$3:$O$4922),0))</f>
        <v>478</v>
      </c>
      <c r="G135" s="7">
        <f t="shared" si="47"/>
        <v>0</v>
      </c>
      <c r="H135" t="str">
        <f t="shared" si="48"/>
        <v>10192,10187|CARTONAGEM</v>
      </c>
      <c r="I135" s="1" t="str">
        <f t="shared" si="49"/>
        <v>10192</v>
      </c>
      <c r="J135" s="1" t="str">
        <f t="shared" si="50"/>
        <v>10187</v>
      </c>
      <c r="K135" s="1" t="str">
        <f t="shared" si="51"/>
        <v/>
      </c>
      <c r="L135" s="1" t="str">
        <f t="shared" si="52"/>
        <v/>
      </c>
      <c r="M135" s="1" t="str">
        <f t="shared" si="53"/>
        <v/>
      </c>
      <c r="N135" s="1" t="str">
        <f t="shared" si="54"/>
        <v/>
      </c>
      <c r="O135" s="1" t="str">
        <f t="shared" si="55"/>
        <v/>
      </c>
      <c r="P135" s="1" t="str">
        <f t="shared" si="56"/>
        <v/>
      </c>
      <c r="Q135" s="1" t="str">
        <f t="shared" si="57"/>
        <v/>
      </c>
      <c r="R135" s="1" t="str">
        <f t="shared" si="58"/>
        <v/>
      </c>
      <c r="S135" s="1" t="str">
        <f t="shared" si="59"/>
        <v/>
      </c>
      <c r="T135" s="1" t="str">
        <f t="shared" si="60"/>
        <v/>
      </c>
      <c r="U135" s="1" t="str">
        <f t="shared" si="61"/>
        <v/>
      </c>
      <c r="V135" s="1" t="str">
        <f t="shared" si="62"/>
        <v/>
      </c>
      <c r="W135" s="1" t="str">
        <f t="shared" si="63"/>
        <v/>
      </c>
      <c r="X135" s="1" t="str">
        <f t="shared" si="64"/>
        <v/>
      </c>
      <c r="Y135" s="1" t="str">
        <f t="shared" si="65"/>
        <v/>
      </c>
      <c r="Z135" s="1" t="str">
        <f t="shared" si="66"/>
        <v/>
      </c>
      <c r="AA135" s="1" t="str">
        <f t="shared" si="67"/>
        <v/>
      </c>
      <c r="AB135" s="1" t="str">
        <f t="shared" si="68"/>
        <v/>
      </c>
    </row>
    <row r="136" spans="1:28" ht="14.25" hidden="1" customHeight="1" x14ac:dyDescent="0.35">
      <c r="A136" s="4">
        <f>IF(OR($B136="",$C136=""),"",IFERROR(INDEX('5_ACOMPANHAMENTO'!$A$3:$A$4922,MATCH(1,INDEX(('5_ACOMPANHAMENTO'!$AD$3:$AD$4922=TRIM($C136&amp;""))*('5_ACOMPANHAMENTO'!$AC$3:$AC$4922&lt;&gt;"")*((((I136&lt;&gt;"")*ISNUMBER(SEARCH("|"&amp;I136&amp;"|",'5_ACOMPANHAMENTO'!$AC$3:$AC$4922)))+((J136&lt;&gt;"")*ISNUMBER(SEARCH("|"&amp;J136&amp;"|",'5_ACOMPANHAMENTO'!$AC$3:$AC$4922)))+((K136&lt;&gt;"")*ISNUMBER(SEARCH("|"&amp;K136&amp;"|",'5_ACOMPANHAMENTO'!$AC$3:$AC$4922)))+((L136&lt;&gt;"")*ISNUMBER(SEARCH("|"&amp;L136&amp;"|",'5_ACOMPANHAMENTO'!$AC$3:$AC$4922)))+((M136&lt;&gt;"")*ISNUMBER(SEARCH("|"&amp;M136&amp;"|",'5_ACOMPANHAMENTO'!$AC$3:$AC$4922)))+((N136&lt;&gt;"")*ISNUMBER(SEARCH("|"&amp;N136&amp;"|",'5_ACOMPANHAMENTO'!$AC$3:$AC$4922)))+((O136&lt;&gt;"")*ISNUMBER(SEARCH("|"&amp;O136&amp;"|",'5_ACOMPANHAMENTO'!$AC$3:$AC$4922)))+((P136&lt;&gt;"")*ISNUMBER(SEARCH("|"&amp;P136&amp;"|",'5_ACOMPANHAMENTO'!$AC$3:$AC$4922)))+((Q136&lt;&gt;"")*ISNUMBER(SEARCH("|"&amp;Q136&amp;"|",'5_ACOMPANHAMENTO'!$AC$3:$AC$4922)))+((R136&lt;&gt;"")*ISNUMBER(SEARCH("|"&amp;R136&amp;"|",'5_ACOMPANHAMENTO'!$AC$3:$AC$4922)))+((S136&lt;&gt;"")*ISNUMBER(SEARCH("|"&amp;S136&amp;"|",'5_ACOMPANHAMENTO'!$AC$3:$AC$4922)))+((T136&lt;&gt;"")*ISNUMBER(SEARCH("|"&amp;T136&amp;"|",'5_ACOMPANHAMENTO'!$AC$3:$AC$4922)))+((U136&lt;&gt;"")*ISNUMBER(SEARCH("|"&amp;U136&amp;"|",'5_ACOMPANHAMENTO'!$AC$3:$AC$4922)))+((V136&lt;&gt;"")*ISNUMBER(SEARCH("|"&amp;V136&amp;"|",'5_ACOMPANHAMENTO'!$AC$3:$AC$4922)))+((W136&lt;&gt;"")*ISNUMBER(SEARCH("|"&amp;W136&amp;"|",'5_ACOMPANHAMENTO'!$AC$3:$AC$4922)))+((X136&lt;&gt;"")*ISNUMBER(SEARCH("|"&amp;X136&amp;"|",'5_ACOMPANHAMENTO'!$AC$3:$AC$4922)))+((Y136&lt;&gt;"")*ISNUMBER(SEARCH("|"&amp;Y136&amp;"|",'5_ACOMPANHAMENTO'!$AC$3:$AC$4922)))+((Z136&lt;&gt;"")*ISNUMBER(SEARCH("|"&amp;Z136&amp;"|",'5_ACOMPANHAMENTO'!$AC$3:$AC$4922)))+((AA136&lt;&gt;"")*ISNUMBER(SEARCH("|"&amp;AA136&amp;"|",'5_ACOMPANHAMENTO'!$AC$3:$AC$4922)))+((AB136&lt;&gt;"")*ISNUMBER(SEARCH("|"&amp;AB136&amp;"|",'5_ACOMPANHAMENTO'!$AC$3:$AC$4922))))&gt;0),0),0)),""))</f>
        <v>46216</v>
      </c>
      <c r="B136" s="4">
        <v>10192.10187</v>
      </c>
      <c r="C136" s="2" t="s">
        <v>68</v>
      </c>
      <c r="D136" s="4">
        <f>IF(OR($B136="",$C136=""),"",IFERROR(SUMPRODUCT(--(('5_ACOMPANHAMENTO'!$AD$3:$AD$4922=TRIM($C136&amp;""))*('5_ACOMPANHAMENTO'!$AC$3:$AC$4922&lt;&gt;"")*((((I136&lt;&gt;"")*ISNUMBER(SEARCH("|"&amp;I136&amp;"|",'5_ACOMPANHAMENTO'!$AC$3:$AC$4922)))+((J136&lt;&gt;"")*ISNUMBER(SEARCH("|"&amp;J136&amp;"|",'5_ACOMPANHAMENTO'!$AC$3:$AC$4922)))+((K136&lt;&gt;"")*ISNUMBER(SEARCH("|"&amp;K136&amp;"|",'5_ACOMPANHAMENTO'!$AC$3:$AC$4922)))+((L136&lt;&gt;"")*ISNUMBER(SEARCH("|"&amp;L136&amp;"|",'5_ACOMPANHAMENTO'!$AC$3:$AC$4922)))+((M136&lt;&gt;"")*ISNUMBER(SEARCH("|"&amp;M136&amp;"|",'5_ACOMPANHAMENTO'!$AC$3:$AC$4922)))+((N136&lt;&gt;"")*ISNUMBER(SEARCH("|"&amp;N136&amp;"|",'5_ACOMPANHAMENTO'!$AC$3:$AC$4922)))+((O136&lt;&gt;"")*ISNUMBER(SEARCH("|"&amp;O136&amp;"|",'5_ACOMPANHAMENTO'!$AC$3:$AC$4922)))+((P136&lt;&gt;"")*ISNUMBER(SEARCH("|"&amp;P136&amp;"|",'5_ACOMPANHAMENTO'!$AC$3:$AC$4922)))+((Q136&lt;&gt;"")*ISNUMBER(SEARCH("|"&amp;Q136&amp;"|",'5_ACOMPANHAMENTO'!$AC$3:$AC$4922)))+((R136&lt;&gt;"")*ISNUMBER(SEARCH("|"&amp;R136&amp;"|",'5_ACOMPANHAMENTO'!$AC$3:$AC$4922)))+((S136&lt;&gt;"")*ISNUMBER(SEARCH("|"&amp;S136&amp;"|",'5_ACOMPANHAMENTO'!$AC$3:$AC$4922)))+((T136&lt;&gt;"")*ISNUMBER(SEARCH("|"&amp;T136&amp;"|",'5_ACOMPANHAMENTO'!$AC$3:$AC$4922)))+((U136&lt;&gt;"")*ISNUMBER(SEARCH("|"&amp;U136&amp;"|",'5_ACOMPANHAMENTO'!$AC$3:$AC$4922)))+((V136&lt;&gt;"")*ISNUMBER(SEARCH("|"&amp;V136&amp;"|",'5_ACOMPANHAMENTO'!$AC$3:$AC$4922)))+((W136&lt;&gt;"")*ISNUMBER(SEARCH("|"&amp;W136&amp;"|",'5_ACOMPANHAMENTO'!$AC$3:$AC$4922)))+((X136&lt;&gt;"")*ISNUMBER(SEARCH("|"&amp;X136&amp;"|",'5_ACOMPANHAMENTO'!$AC$3:$AC$4922)))+((Y136&lt;&gt;"")*ISNUMBER(SEARCH("|"&amp;Y136&amp;"|",'5_ACOMPANHAMENTO'!$AC$3:$AC$4922)))+((Z136&lt;&gt;"")*ISNUMBER(SEARCH("|"&amp;Z136&amp;"|",'5_ACOMPANHAMENTO'!$AC$3:$AC$4922)))+((AA136&lt;&gt;"")*ISNUMBER(SEARCH("|"&amp;AA136&amp;"|",'5_ACOMPANHAMENTO'!$AC$3:$AC$4922)))+((AB136&lt;&gt;"")*ISNUMBER(SEARCH("|"&amp;AB136&amp;"|",'5_ACOMPANHAMENTO'!$AC$3:$AC$4922))))&gt;0)),'5_ACOMPANHAMENTO'!$J$3:$J$4922),0))</f>
        <v>478</v>
      </c>
      <c r="E136" s="4" t="str">
        <f t="shared" ca="1" si="46"/>
        <v>FINALIZADO</v>
      </c>
      <c r="F136" s="7">
        <f>IF(OR($B136="",$C136=""),"",IFERROR(SUMPRODUCT(--(('5_ACOMPANHAMENTO'!$AD$3:$AD$4922=TRIM($C136&amp;""))*('5_ACOMPANHAMENTO'!$AC$3:$AC$4922&lt;&gt;"")*((((I136&lt;&gt;"")*ISNUMBER(SEARCH("|"&amp;I136&amp;"|",'5_ACOMPANHAMENTO'!$AC$3:$AC$4922)))+((J136&lt;&gt;"")*ISNUMBER(SEARCH("|"&amp;J136&amp;"|",'5_ACOMPANHAMENTO'!$AC$3:$AC$4922)))+((K136&lt;&gt;"")*ISNUMBER(SEARCH("|"&amp;K136&amp;"|",'5_ACOMPANHAMENTO'!$AC$3:$AC$4922)))+((L136&lt;&gt;"")*ISNUMBER(SEARCH("|"&amp;L136&amp;"|",'5_ACOMPANHAMENTO'!$AC$3:$AC$4922)))+((M136&lt;&gt;"")*ISNUMBER(SEARCH("|"&amp;M136&amp;"|",'5_ACOMPANHAMENTO'!$AC$3:$AC$4922)))+((N136&lt;&gt;"")*ISNUMBER(SEARCH("|"&amp;N136&amp;"|",'5_ACOMPANHAMENTO'!$AC$3:$AC$4922)))+((O136&lt;&gt;"")*ISNUMBER(SEARCH("|"&amp;O136&amp;"|",'5_ACOMPANHAMENTO'!$AC$3:$AC$4922)))+((P136&lt;&gt;"")*ISNUMBER(SEARCH("|"&amp;P136&amp;"|",'5_ACOMPANHAMENTO'!$AC$3:$AC$4922)))+((Q136&lt;&gt;"")*ISNUMBER(SEARCH("|"&amp;Q136&amp;"|",'5_ACOMPANHAMENTO'!$AC$3:$AC$4922)))+((R136&lt;&gt;"")*ISNUMBER(SEARCH("|"&amp;R136&amp;"|",'5_ACOMPANHAMENTO'!$AC$3:$AC$4922)))+((S136&lt;&gt;"")*ISNUMBER(SEARCH("|"&amp;S136&amp;"|",'5_ACOMPANHAMENTO'!$AC$3:$AC$4922)))+((T136&lt;&gt;"")*ISNUMBER(SEARCH("|"&amp;T136&amp;"|",'5_ACOMPANHAMENTO'!$AC$3:$AC$4922)))+((U136&lt;&gt;"")*ISNUMBER(SEARCH("|"&amp;U136&amp;"|",'5_ACOMPANHAMENTO'!$AC$3:$AC$4922)))+((V136&lt;&gt;"")*ISNUMBER(SEARCH("|"&amp;V136&amp;"|",'5_ACOMPANHAMENTO'!$AC$3:$AC$4922)))+((W136&lt;&gt;"")*ISNUMBER(SEARCH("|"&amp;W136&amp;"|",'5_ACOMPANHAMENTO'!$AC$3:$AC$4922)))+((X136&lt;&gt;"")*ISNUMBER(SEARCH("|"&amp;X136&amp;"|",'5_ACOMPANHAMENTO'!$AC$3:$AC$4922)))+((Y136&lt;&gt;"")*ISNUMBER(SEARCH("|"&amp;Y136&amp;"|",'5_ACOMPANHAMENTO'!$AC$3:$AC$4922)))+((Z136&lt;&gt;"")*ISNUMBER(SEARCH("|"&amp;Z136&amp;"|",'5_ACOMPANHAMENTO'!$AC$3:$AC$4922)))+((AA136&lt;&gt;"")*ISNUMBER(SEARCH("|"&amp;AA136&amp;"|",'5_ACOMPANHAMENTO'!$AC$3:$AC$4922)))+((AB136&lt;&gt;"")*ISNUMBER(SEARCH("|"&amp;AB136&amp;"|",'5_ACOMPANHAMENTO'!$AC$3:$AC$4922))))&gt;0)),'5_ACOMPANHAMENTO'!$O$3:$O$4922),0))</f>
        <v>478</v>
      </c>
      <c r="G136" s="7">
        <f t="shared" si="47"/>
        <v>0</v>
      </c>
      <c r="H136" t="str">
        <f t="shared" si="48"/>
        <v>10192,10187|CARTONAGEM</v>
      </c>
      <c r="I136" s="1" t="str">
        <f t="shared" si="49"/>
        <v>10192</v>
      </c>
      <c r="J136" s="1" t="str">
        <f t="shared" si="50"/>
        <v>10187</v>
      </c>
      <c r="K136" s="1" t="str">
        <f t="shared" si="51"/>
        <v/>
      </c>
      <c r="L136" s="1" t="str">
        <f t="shared" si="52"/>
        <v/>
      </c>
      <c r="M136" s="1" t="str">
        <f t="shared" si="53"/>
        <v/>
      </c>
      <c r="N136" s="1" t="str">
        <f t="shared" si="54"/>
        <v/>
      </c>
      <c r="O136" s="1" t="str">
        <f t="shared" si="55"/>
        <v/>
      </c>
      <c r="P136" s="1" t="str">
        <f t="shared" si="56"/>
        <v/>
      </c>
      <c r="Q136" s="1" t="str">
        <f t="shared" si="57"/>
        <v/>
      </c>
      <c r="R136" s="1" t="str">
        <f t="shared" si="58"/>
        <v/>
      </c>
      <c r="S136" s="1" t="str">
        <f t="shared" si="59"/>
        <v/>
      </c>
      <c r="T136" s="1" t="str">
        <f t="shared" si="60"/>
        <v/>
      </c>
      <c r="U136" s="1" t="str">
        <f t="shared" si="61"/>
        <v/>
      </c>
      <c r="V136" s="1" t="str">
        <f t="shared" si="62"/>
        <v/>
      </c>
      <c r="W136" s="1" t="str">
        <f t="shared" si="63"/>
        <v/>
      </c>
      <c r="X136" s="1" t="str">
        <f t="shared" si="64"/>
        <v/>
      </c>
      <c r="Y136" s="1" t="str">
        <f t="shared" si="65"/>
        <v/>
      </c>
      <c r="Z136" s="1" t="str">
        <f t="shared" si="66"/>
        <v/>
      </c>
      <c r="AA136" s="1" t="str">
        <f t="shared" si="67"/>
        <v/>
      </c>
      <c r="AB136" s="1" t="str">
        <f t="shared" si="68"/>
        <v/>
      </c>
    </row>
    <row r="137" spans="1:28" ht="14.25" hidden="1" customHeight="1" x14ac:dyDescent="0.35">
      <c r="A137" s="4">
        <f>IF(OR($B137="",$C137=""),"",IFERROR(INDEX('5_ACOMPANHAMENTO'!$A$3:$A$4922,MATCH(1,INDEX(('5_ACOMPANHAMENTO'!$AD$3:$AD$4922=TRIM($C137&amp;""))*('5_ACOMPANHAMENTO'!$AC$3:$AC$4922&lt;&gt;"")*((((I137&lt;&gt;"")*ISNUMBER(SEARCH("|"&amp;I137&amp;"|",'5_ACOMPANHAMENTO'!$AC$3:$AC$4922)))+((J137&lt;&gt;"")*ISNUMBER(SEARCH("|"&amp;J137&amp;"|",'5_ACOMPANHAMENTO'!$AC$3:$AC$4922)))+((K137&lt;&gt;"")*ISNUMBER(SEARCH("|"&amp;K137&amp;"|",'5_ACOMPANHAMENTO'!$AC$3:$AC$4922)))+((L137&lt;&gt;"")*ISNUMBER(SEARCH("|"&amp;L137&amp;"|",'5_ACOMPANHAMENTO'!$AC$3:$AC$4922)))+((M137&lt;&gt;"")*ISNUMBER(SEARCH("|"&amp;M137&amp;"|",'5_ACOMPANHAMENTO'!$AC$3:$AC$4922)))+((N137&lt;&gt;"")*ISNUMBER(SEARCH("|"&amp;N137&amp;"|",'5_ACOMPANHAMENTO'!$AC$3:$AC$4922)))+((O137&lt;&gt;"")*ISNUMBER(SEARCH("|"&amp;O137&amp;"|",'5_ACOMPANHAMENTO'!$AC$3:$AC$4922)))+((P137&lt;&gt;"")*ISNUMBER(SEARCH("|"&amp;P137&amp;"|",'5_ACOMPANHAMENTO'!$AC$3:$AC$4922)))+((Q137&lt;&gt;"")*ISNUMBER(SEARCH("|"&amp;Q137&amp;"|",'5_ACOMPANHAMENTO'!$AC$3:$AC$4922)))+((R137&lt;&gt;"")*ISNUMBER(SEARCH("|"&amp;R137&amp;"|",'5_ACOMPANHAMENTO'!$AC$3:$AC$4922)))+((S137&lt;&gt;"")*ISNUMBER(SEARCH("|"&amp;S137&amp;"|",'5_ACOMPANHAMENTO'!$AC$3:$AC$4922)))+((T137&lt;&gt;"")*ISNUMBER(SEARCH("|"&amp;T137&amp;"|",'5_ACOMPANHAMENTO'!$AC$3:$AC$4922)))+((U137&lt;&gt;"")*ISNUMBER(SEARCH("|"&amp;U137&amp;"|",'5_ACOMPANHAMENTO'!$AC$3:$AC$4922)))+((V137&lt;&gt;"")*ISNUMBER(SEARCH("|"&amp;V137&amp;"|",'5_ACOMPANHAMENTO'!$AC$3:$AC$4922)))+((W137&lt;&gt;"")*ISNUMBER(SEARCH("|"&amp;W137&amp;"|",'5_ACOMPANHAMENTO'!$AC$3:$AC$4922)))+((X137&lt;&gt;"")*ISNUMBER(SEARCH("|"&amp;X137&amp;"|",'5_ACOMPANHAMENTO'!$AC$3:$AC$4922)))+((Y137&lt;&gt;"")*ISNUMBER(SEARCH("|"&amp;Y137&amp;"|",'5_ACOMPANHAMENTO'!$AC$3:$AC$4922)))+((Z137&lt;&gt;"")*ISNUMBER(SEARCH("|"&amp;Z137&amp;"|",'5_ACOMPANHAMENTO'!$AC$3:$AC$4922)))+((AA137&lt;&gt;"")*ISNUMBER(SEARCH("|"&amp;AA137&amp;"|",'5_ACOMPANHAMENTO'!$AC$3:$AC$4922)))+((AB137&lt;&gt;"")*ISNUMBER(SEARCH("|"&amp;AB137&amp;"|",'5_ACOMPANHAMENTO'!$AC$3:$AC$4922))))&gt;0),0),0)),""))</f>
        <v>46216</v>
      </c>
      <c r="B137" s="4">
        <v>10192.10187</v>
      </c>
      <c r="C137" s="2" t="s">
        <v>68</v>
      </c>
      <c r="D137" s="4">
        <f>IF(OR($B137="",$C137=""),"",IFERROR(SUMPRODUCT(--(('5_ACOMPANHAMENTO'!$AD$3:$AD$4922=TRIM($C137&amp;""))*('5_ACOMPANHAMENTO'!$AC$3:$AC$4922&lt;&gt;"")*((((I137&lt;&gt;"")*ISNUMBER(SEARCH("|"&amp;I137&amp;"|",'5_ACOMPANHAMENTO'!$AC$3:$AC$4922)))+((J137&lt;&gt;"")*ISNUMBER(SEARCH("|"&amp;J137&amp;"|",'5_ACOMPANHAMENTO'!$AC$3:$AC$4922)))+((K137&lt;&gt;"")*ISNUMBER(SEARCH("|"&amp;K137&amp;"|",'5_ACOMPANHAMENTO'!$AC$3:$AC$4922)))+((L137&lt;&gt;"")*ISNUMBER(SEARCH("|"&amp;L137&amp;"|",'5_ACOMPANHAMENTO'!$AC$3:$AC$4922)))+((M137&lt;&gt;"")*ISNUMBER(SEARCH("|"&amp;M137&amp;"|",'5_ACOMPANHAMENTO'!$AC$3:$AC$4922)))+((N137&lt;&gt;"")*ISNUMBER(SEARCH("|"&amp;N137&amp;"|",'5_ACOMPANHAMENTO'!$AC$3:$AC$4922)))+((O137&lt;&gt;"")*ISNUMBER(SEARCH("|"&amp;O137&amp;"|",'5_ACOMPANHAMENTO'!$AC$3:$AC$4922)))+((P137&lt;&gt;"")*ISNUMBER(SEARCH("|"&amp;P137&amp;"|",'5_ACOMPANHAMENTO'!$AC$3:$AC$4922)))+((Q137&lt;&gt;"")*ISNUMBER(SEARCH("|"&amp;Q137&amp;"|",'5_ACOMPANHAMENTO'!$AC$3:$AC$4922)))+((R137&lt;&gt;"")*ISNUMBER(SEARCH("|"&amp;R137&amp;"|",'5_ACOMPANHAMENTO'!$AC$3:$AC$4922)))+((S137&lt;&gt;"")*ISNUMBER(SEARCH("|"&amp;S137&amp;"|",'5_ACOMPANHAMENTO'!$AC$3:$AC$4922)))+((T137&lt;&gt;"")*ISNUMBER(SEARCH("|"&amp;T137&amp;"|",'5_ACOMPANHAMENTO'!$AC$3:$AC$4922)))+((U137&lt;&gt;"")*ISNUMBER(SEARCH("|"&amp;U137&amp;"|",'5_ACOMPANHAMENTO'!$AC$3:$AC$4922)))+((V137&lt;&gt;"")*ISNUMBER(SEARCH("|"&amp;V137&amp;"|",'5_ACOMPANHAMENTO'!$AC$3:$AC$4922)))+((W137&lt;&gt;"")*ISNUMBER(SEARCH("|"&amp;W137&amp;"|",'5_ACOMPANHAMENTO'!$AC$3:$AC$4922)))+((X137&lt;&gt;"")*ISNUMBER(SEARCH("|"&amp;X137&amp;"|",'5_ACOMPANHAMENTO'!$AC$3:$AC$4922)))+((Y137&lt;&gt;"")*ISNUMBER(SEARCH("|"&amp;Y137&amp;"|",'5_ACOMPANHAMENTO'!$AC$3:$AC$4922)))+((Z137&lt;&gt;"")*ISNUMBER(SEARCH("|"&amp;Z137&amp;"|",'5_ACOMPANHAMENTO'!$AC$3:$AC$4922)))+((AA137&lt;&gt;"")*ISNUMBER(SEARCH("|"&amp;AA137&amp;"|",'5_ACOMPANHAMENTO'!$AC$3:$AC$4922)))+((AB137&lt;&gt;"")*ISNUMBER(SEARCH("|"&amp;AB137&amp;"|",'5_ACOMPANHAMENTO'!$AC$3:$AC$4922))))&gt;0)),'5_ACOMPANHAMENTO'!$J$3:$J$4922),0))</f>
        <v>478</v>
      </c>
      <c r="E137" s="4" t="str">
        <f t="shared" ca="1" si="46"/>
        <v>FINALIZADO</v>
      </c>
      <c r="F137" s="7">
        <f>IF(OR($B137="",$C137=""),"",IFERROR(SUMPRODUCT(--(('5_ACOMPANHAMENTO'!$AD$3:$AD$4922=TRIM($C137&amp;""))*('5_ACOMPANHAMENTO'!$AC$3:$AC$4922&lt;&gt;"")*((((I137&lt;&gt;"")*ISNUMBER(SEARCH("|"&amp;I137&amp;"|",'5_ACOMPANHAMENTO'!$AC$3:$AC$4922)))+((J137&lt;&gt;"")*ISNUMBER(SEARCH("|"&amp;J137&amp;"|",'5_ACOMPANHAMENTO'!$AC$3:$AC$4922)))+((K137&lt;&gt;"")*ISNUMBER(SEARCH("|"&amp;K137&amp;"|",'5_ACOMPANHAMENTO'!$AC$3:$AC$4922)))+((L137&lt;&gt;"")*ISNUMBER(SEARCH("|"&amp;L137&amp;"|",'5_ACOMPANHAMENTO'!$AC$3:$AC$4922)))+((M137&lt;&gt;"")*ISNUMBER(SEARCH("|"&amp;M137&amp;"|",'5_ACOMPANHAMENTO'!$AC$3:$AC$4922)))+((N137&lt;&gt;"")*ISNUMBER(SEARCH("|"&amp;N137&amp;"|",'5_ACOMPANHAMENTO'!$AC$3:$AC$4922)))+((O137&lt;&gt;"")*ISNUMBER(SEARCH("|"&amp;O137&amp;"|",'5_ACOMPANHAMENTO'!$AC$3:$AC$4922)))+((P137&lt;&gt;"")*ISNUMBER(SEARCH("|"&amp;P137&amp;"|",'5_ACOMPANHAMENTO'!$AC$3:$AC$4922)))+((Q137&lt;&gt;"")*ISNUMBER(SEARCH("|"&amp;Q137&amp;"|",'5_ACOMPANHAMENTO'!$AC$3:$AC$4922)))+((R137&lt;&gt;"")*ISNUMBER(SEARCH("|"&amp;R137&amp;"|",'5_ACOMPANHAMENTO'!$AC$3:$AC$4922)))+((S137&lt;&gt;"")*ISNUMBER(SEARCH("|"&amp;S137&amp;"|",'5_ACOMPANHAMENTO'!$AC$3:$AC$4922)))+((T137&lt;&gt;"")*ISNUMBER(SEARCH("|"&amp;T137&amp;"|",'5_ACOMPANHAMENTO'!$AC$3:$AC$4922)))+((U137&lt;&gt;"")*ISNUMBER(SEARCH("|"&amp;U137&amp;"|",'5_ACOMPANHAMENTO'!$AC$3:$AC$4922)))+((V137&lt;&gt;"")*ISNUMBER(SEARCH("|"&amp;V137&amp;"|",'5_ACOMPANHAMENTO'!$AC$3:$AC$4922)))+((W137&lt;&gt;"")*ISNUMBER(SEARCH("|"&amp;W137&amp;"|",'5_ACOMPANHAMENTO'!$AC$3:$AC$4922)))+((X137&lt;&gt;"")*ISNUMBER(SEARCH("|"&amp;X137&amp;"|",'5_ACOMPANHAMENTO'!$AC$3:$AC$4922)))+((Y137&lt;&gt;"")*ISNUMBER(SEARCH("|"&amp;Y137&amp;"|",'5_ACOMPANHAMENTO'!$AC$3:$AC$4922)))+((Z137&lt;&gt;"")*ISNUMBER(SEARCH("|"&amp;Z137&amp;"|",'5_ACOMPANHAMENTO'!$AC$3:$AC$4922)))+((AA137&lt;&gt;"")*ISNUMBER(SEARCH("|"&amp;AA137&amp;"|",'5_ACOMPANHAMENTO'!$AC$3:$AC$4922)))+((AB137&lt;&gt;"")*ISNUMBER(SEARCH("|"&amp;AB137&amp;"|",'5_ACOMPANHAMENTO'!$AC$3:$AC$4922))))&gt;0)),'5_ACOMPANHAMENTO'!$O$3:$O$4922),0))</f>
        <v>478</v>
      </c>
      <c r="G137" s="7">
        <f t="shared" si="47"/>
        <v>0</v>
      </c>
      <c r="H137" t="str">
        <f t="shared" si="48"/>
        <v>10192,10187|CARTONAGEM</v>
      </c>
      <c r="I137" s="1" t="str">
        <f t="shared" si="49"/>
        <v>10192</v>
      </c>
      <c r="J137" s="1" t="str">
        <f t="shared" si="50"/>
        <v>10187</v>
      </c>
      <c r="K137" s="1" t="str">
        <f t="shared" si="51"/>
        <v/>
      </c>
      <c r="L137" s="1" t="str">
        <f t="shared" si="52"/>
        <v/>
      </c>
      <c r="M137" s="1" t="str">
        <f t="shared" si="53"/>
        <v/>
      </c>
      <c r="N137" s="1" t="str">
        <f t="shared" si="54"/>
        <v/>
      </c>
      <c r="O137" s="1" t="str">
        <f t="shared" si="55"/>
        <v/>
      </c>
      <c r="P137" s="1" t="str">
        <f t="shared" si="56"/>
        <v/>
      </c>
      <c r="Q137" s="1" t="str">
        <f t="shared" si="57"/>
        <v/>
      </c>
      <c r="R137" s="1" t="str">
        <f t="shared" si="58"/>
        <v/>
      </c>
      <c r="S137" s="1" t="str">
        <f t="shared" si="59"/>
        <v/>
      </c>
      <c r="T137" s="1" t="str">
        <f t="shared" si="60"/>
        <v/>
      </c>
      <c r="U137" s="1" t="str">
        <f t="shared" si="61"/>
        <v/>
      </c>
      <c r="V137" s="1" t="str">
        <f t="shared" si="62"/>
        <v/>
      </c>
      <c r="W137" s="1" t="str">
        <f t="shared" si="63"/>
        <v/>
      </c>
      <c r="X137" s="1" t="str">
        <f t="shared" si="64"/>
        <v/>
      </c>
      <c r="Y137" s="1" t="str">
        <f t="shared" si="65"/>
        <v/>
      </c>
      <c r="Z137" s="1" t="str">
        <f t="shared" si="66"/>
        <v/>
      </c>
      <c r="AA137" s="1" t="str">
        <f t="shared" si="67"/>
        <v/>
      </c>
      <c r="AB137" s="1" t="str">
        <f t="shared" si="68"/>
        <v/>
      </c>
    </row>
    <row r="138" spans="1:28" ht="14.25" hidden="1" customHeight="1" x14ac:dyDescent="0.35">
      <c r="A138" s="4">
        <f>IF(OR($B138="",$C138=""),"",IFERROR(INDEX('5_ACOMPANHAMENTO'!$A$3:$A$4922,MATCH(1,INDEX(('5_ACOMPANHAMENTO'!$AD$3:$AD$4922=TRIM($C138&amp;""))*('5_ACOMPANHAMENTO'!$AC$3:$AC$4922&lt;&gt;"")*((((I138&lt;&gt;"")*ISNUMBER(SEARCH("|"&amp;I138&amp;"|",'5_ACOMPANHAMENTO'!$AC$3:$AC$4922)))+((J138&lt;&gt;"")*ISNUMBER(SEARCH("|"&amp;J138&amp;"|",'5_ACOMPANHAMENTO'!$AC$3:$AC$4922)))+((K138&lt;&gt;"")*ISNUMBER(SEARCH("|"&amp;K138&amp;"|",'5_ACOMPANHAMENTO'!$AC$3:$AC$4922)))+((L138&lt;&gt;"")*ISNUMBER(SEARCH("|"&amp;L138&amp;"|",'5_ACOMPANHAMENTO'!$AC$3:$AC$4922)))+((M138&lt;&gt;"")*ISNUMBER(SEARCH("|"&amp;M138&amp;"|",'5_ACOMPANHAMENTO'!$AC$3:$AC$4922)))+((N138&lt;&gt;"")*ISNUMBER(SEARCH("|"&amp;N138&amp;"|",'5_ACOMPANHAMENTO'!$AC$3:$AC$4922)))+((O138&lt;&gt;"")*ISNUMBER(SEARCH("|"&amp;O138&amp;"|",'5_ACOMPANHAMENTO'!$AC$3:$AC$4922)))+((P138&lt;&gt;"")*ISNUMBER(SEARCH("|"&amp;P138&amp;"|",'5_ACOMPANHAMENTO'!$AC$3:$AC$4922)))+((Q138&lt;&gt;"")*ISNUMBER(SEARCH("|"&amp;Q138&amp;"|",'5_ACOMPANHAMENTO'!$AC$3:$AC$4922)))+((R138&lt;&gt;"")*ISNUMBER(SEARCH("|"&amp;R138&amp;"|",'5_ACOMPANHAMENTO'!$AC$3:$AC$4922)))+((S138&lt;&gt;"")*ISNUMBER(SEARCH("|"&amp;S138&amp;"|",'5_ACOMPANHAMENTO'!$AC$3:$AC$4922)))+((T138&lt;&gt;"")*ISNUMBER(SEARCH("|"&amp;T138&amp;"|",'5_ACOMPANHAMENTO'!$AC$3:$AC$4922)))+((U138&lt;&gt;"")*ISNUMBER(SEARCH("|"&amp;U138&amp;"|",'5_ACOMPANHAMENTO'!$AC$3:$AC$4922)))+((V138&lt;&gt;"")*ISNUMBER(SEARCH("|"&amp;V138&amp;"|",'5_ACOMPANHAMENTO'!$AC$3:$AC$4922)))+((W138&lt;&gt;"")*ISNUMBER(SEARCH("|"&amp;W138&amp;"|",'5_ACOMPANHAMENTO'!$AC$3:$AC$4922)))+((X138&lt;&gt;"")*ISNUMBER(SEARCH("|"&amp;X138&amp;"|",'5_ACOMPANHAMENTO'!$AC$3:$AC$4922)))+((Y138&lt;&gt;"")*ISNUMBER(SEARCH("|"&amp;Y138&amp;"|",'5_ACOMPANHAMENTO'!$AC$3:$AC$4922)))+((Z138&lt;&gt;"")*ISNUMBER(SEARCH("|"&amp;Z138&amp;"|",'5_ACOMPANHAMENTO'!$AC$3:$AC$4922)))+((AA138&lt;&gt;"")*ISNUMBER(SEARCH("|"&amp;AA138&amp;"|",'5_ACOMPANHAMENTO'!$AC$3:$AC$4922)))+((AB138&lt;&gt;"")*ISNUMBER(SEARCH("|"&amp;AB138&amp;"|",'5_ACOMPANHAMENTO'!$AC$3:$AC$4922))))&gt;0),0),0)),""))</f>
        <v>46216</v>
      </c>
      <c r="B138" s="4">
        <v>10192.10187</v>
      </c>
      <c r="C138" s="2" t="s">
        <v>68</v>
      </c>
      <c r="D138" s="4">
        <f>IF(OR($B138="",$C138=""),"",IFERROR(SUMPRODUCT(--(('5_ACOMPANHAMENTO'!$AD$3:$AD$4922=TRIM($C138&amp;""))*('5_ACOMPANHAMENTO'!$AC$3:$AC$4922&lt;&gt;"")*((((I138&lt;&gt;"")*ISNUMBER(SEARCH("|"&amp;I138&amp;"|",'5_ACOMPANHAMENTO'!$AC$3:$AC$4922)))+((J138&lt;&gt;"")*ISNUMBER(SEARCH("|"&amp;J138&amp;"|",'5_ACOMPANHAMENTO'!$AC$3:$AC$4922)))+((K138&lt;&gt;"")*ISNUMBER(SEARCH("|"&amp;K138&amp;"|",'5_ACOMPANHAMENTO'!$AC$3:$AC$4922)))+((L138&lt;&gt;"")*ISNUMBER(SEARCH("|"&amp;L138&amp;"|",'5_ACOMPANHAMENTO'!$AC$3:$AC$4922)))+((M138&lt;&gt;"")*ISNUMBER(SEARCH("|"&amp;M138&amp;"|",'5_ACOMPANHAMENTO'!$AC$3:$AC$4922)))+((N138&lt;&gt;"")*ISNUMBER(SEARCH("|"&amp;N138&amp;"|",'5_ACOMPANHAMENTO'!$AC$3:$AC$4922)))+((O138&lt;&gt;"")*ISNUMBER(SEARCH("|"&amp;O138&amp;"|",'5_ACOMPANHAMENTO'!$AC$3:$AC$4922)))+((P138&lt;&gt;"")*ISNUMBER(SEARCH("|"&amp;P138&amp;"|",'5_ACOMPANHAMENTO'!$AC$3:$AC$4922)))+((Q138&lt;&gt;"")*ISNUMBER(SEARCH("|"&amp;Q138&amp;"|",'5_ACOMPANHAMENTO'!$AC$3:$AC$4922)))+((R138&lt;&gt;"")*ISNUMBER(SEARCH("|"&amp;R138&amp;"|",'5_ACOMPANHAMENTO'!$AC$3:$AC$4922)))+((S138&lt;&gt;"")*ISNUMBER(SEARCH("|"&amp;S138&amp;"|",'5_ACOMPANHAMENTO'!$AC$3:$AC$4922)))+((T138&lt;&gt;"")*ISNUMBER(SEARCH("|"&amp;T138&amp;"|",'5_ACOMPANHAMENTO'!$AC$3:$AC$4922)))+((U138&lt;&gt;"")*ISNUMBER(SEARCH("|"&amp;U138&amp;"|",'5_ACOMPANHAMENTO'!$AC$3:$AC$4922)))+((V138&lt;&gt;"")*ISNUMBER(SEARCH("|"&amp;V138&amp;"|",'5_ACOMPANHAMENTO'!$AC$3:$AC$4922)))+((W138&lt;&gt;"")*ISNUMBER(SEARCH("|"&amp;W138&amp;"|",'5_ACOMPANHAMENTO'!$AC$3:$AC$4922)))+((X138&lt;&gt;"")*ISNUMBER(SEARCH("|"&amp;X138&amp;"|",'5_ACOMPANHAMENTO'!$AC$3:$AC$4922)))+((Y138&lt;&gt;"")*ISNUMBER(SEARCH("|"&amp;Y138&amp;"|",'5_ACOMPANHAMENTO'!$AC$3:$AC$4922)))+((Z138&lt;&gt;"")*ISNUMBER(SEARCH("|"&amp;Z138&amp;"|",'5_ACOMPANHAMENTO'!$AC$3:$AC$4922)))+((AA138&lt;&gt;"")*ISNUMBER(SEARCH("|"&amp;AA138&amp;"|",'5_ACOMPANHAMENTO'!$AC$3:$AC$4922)))+((AB138&lt;&gt;"")*ISNUMBER(SEARCH("|"&amp;AB138&amp;"|",'5_ACOMPANHAMENTO'!$AC$3:$AC$4922))))&gt;0)),'5_ACOMPANHAMENTO'!$J$3:$J$4922),0))</f>
        <v>478</v>
      </c>
      <c r="E138" s="4" t="str">
        <f t="shared" ca="1" si="46"/>
        <v>FINALIZADO</v>
      </c>
      <c r="F138" s="7">
        <f>IF(OR($B138="",$C138=""),"",IFERROR(SUMPRODUCT(--(('5_ACOMPANHAMENTO'!$AD$3:$AD$4922=TRIM($C138&amp;""))*('5_ACOMPANHAMENTO'!$AC$3:$AC$4922&lt;&gt;"")*((((I138&lt;&gt;"")*ISNUMBER(SEARCH("|"&amp;I138&amp;"|",'5_ACOMPANHAMENTO'!$AC$3:$AC$4922)))+((J138&lt;&gt;"")*ISNUMBER(SEARCH("|"&amp;J138&amp;"|",'5_ACOMPANHAMENTO'!$AC$3:$AC$4922)))+((K138&lt;&gt;"")*ISNUMBER(SEARCH("|"&amp;K138&amp;"|",'5_ACOMPANHAMENTO'!$AC$3:$AC$4922)))+((L138&lt;&gt;"")*ISNUMBER(SEARCH("|"&amp;L138&amp;"|",'5_ACOMPANHAMENTO'!$AC$3:$AC$4922)))+((M138&lt;&gt;"")*ISNUMBER(SEARCH("|"&amp;M138&amp;"|",'5_ACOMPANHAMENTO'!$AC$3:$AC$4922)))+((N138&lt;&gt;"")*ISNUMBER(SEARCH("|"&amp;N138&amp;"|",'5_ACOMPANHAMENTO'!$AC$3:$AC$4922)))+((O138&lt;&gt;"")*ISNUMBER(SEARCH("|"&amp;O138&amp;"|",'5_ACOMPANHAMENTO'!$AC$3:$AC$4922)))+((P138&lt;&gt;"")*ISNUMBER(SEARCH("|"&amp;P138&amp;"|",'5_ACOMPANHAMENTO'!$AC$3:$AC$4922)))+((Q138&lt;&gt;"")*ISNUMBER(SEARCH("|"&amp;Q138&amp;"|",'5_ACOMPANHAMENTO'!$AC$3:$AC$4922)))+((R138&lt;&gt;"")*ISNUMBER(SEARCH("|"&amp;R138&amp;"|",'5_ACOMPANHAMENTO'!$AC$3:$AC$4922)))+((S138&lt;&gt;"")*ISNUMBER(SEARCH("|"&amp;S138&amp;"|",'5_ACOMPANHAMENTO'!$AC$3:$AC$4922)))+((T138&lt;&gt;"")*ISNUMBER(SEARCH("|"&amp;T138&amp;"|",'5_ACOMPANHAMENTO'!$AC$3:$AC$4922)))+((U138&lt;&gt;"")*ISNUMBER(SEARCH("|"&amp;U138&amp;"|",'5_ACOMPANHAMENTO'!$AC$3:$AC$4922)))+((V138&lt;&gt;"")*ISNUMBER(SEARCH("|"&amp;V138&amp;"|",'5_ACOMPANHAMENTO'!$AC$3:$AC$4922)))+((W138&lt;&gt;"")*ISNUMBER(SEARCH("|"&amp;W138&amp;"|",'5_ACOMPANHAMENTO'!$AC$3:$AC$4922)))+((X138&lt;&gt;"")*ISNUMBER(SEARCH("|"&amp;X138&amp;"|",'5_ACOMPANHAMENTO'!$AC$3:$AC$4922)))+((Y138&lt;&gt;"")*ISNUMBER(SEARCH("|"&amp;Y138&amp;"|",'5_ACOMPANHAMENTO'!$AC$3:$AC$4922)))+((Z138&lt;&gt;"")*ISNUMBER(SEARCH("|"&amp;Z138&amp;"|",'5_ACOMPANHAMENTO'!$AC$3:$AC$4922)))+((AA138&lt;&gt;"")*ISNUMBER(SEARCH("|"&amp;AA138&amp;"|",'5_ACOMPANHAMENTO'!$AC$3:$AC$4922)))+((AB138&lt;&gt;"")*ISNUMBER(SEARCH("|"&amp;AB138&amp;"|",'5_ACOMPANHAMENTO'!$AC$3:$AC$4922))))&gt;0)),'5_ACOMPANHAMENTO'!$O$3:$O$4922),0))</f>
        <v>478</v>
      </c>
      <c r="G138" s="7">
        <f t="shared" si="47"/>
        <v>0</v>
      </c>
      <c r="H138" t="str">
        <f t="shared" si="48"/>
        <v>10192,10187|CARTONAGEM</v>
      </c>
      <c r="I138" s="1" t="str">
        <f t="shared" si="49"/>
        <v>10192</v>
      </c>
      <c r="J138" s="1" t="str">
        <f t="shared" si="50"/>
        <v>10187</v>
      </c>
      <c r="K138" s="1" t="str">
        <f t="shared" si="51"/>
        <v/>
      </c>
      <c r="L138" s="1" t="str">
        <f t="shared" si="52"/>
        <v/>
      </c>
      <c r="M138" s="1" t="str">
        <f t="shared" si="53"/>
        <v/>
      </c>
      <c r="N138" s="1" t="str">
        <f t="shared" si="54"/>
        <v/>
      </c>
      <c r="O138" s="1" t="str">
        <f t="shared" si="55"/>
        <v/>
      </c>
      <c r="P138" s="1" t="str">
        <f t="shared" si="56"/>
        <v/>
      </c>
      <c r="Q138" s="1" t="str">
        <f t="shared" si="57"/>
        <v/>
      </c>
      <c r="R138" s="1" t="str">
        <f t="shared" si="58"/>
        <v/>
      </c>
      <c r="S138" s="1" t="str">
        <f t="shared" si="59"/>
        <v/>
      </c>
      <c r="T138" s="1" t="str">
        <f t="shared" si="60"/>
        <v/>
      </c>
      <c r="U138" s="1" t="str">
        <f t="shared" si="61"/>
        <v/>
      </c>
      <c r="V138" s="1" t="str">
        <f t="shared" si="62"/>
        <v/>
      </c>
      <c r="W138" s="1" t="str">
        <f t="shared" si="63"/>
        <v/>
      </c>
      <c r="X138" s="1" t="str">
        <f t="shared" si="64"/>
        <v/>
      </c>
      <c r="Y138" s="1" t="str">
        <f t="shared" si="65"/>
        <v/>
      </c>
      <c r="Z138" s="1" t="str">
        <f t="shared" si="66"/>
        <v/>
      </c>
      <c r="AA138" s="1" t="str">
        <f t="shared" si="67"/>
        <v/>
      </c>
      <c r="AB138" s="1" t="str">
        <f t="shared" si="68"/>
        <v/>
      </c>
    </row>
    <row r="139" spans="1:28" ht="14.25" hidden="1" customHeight="1" x14ac:dyDescent="0.35">
      <c r="A139" s="4">
        <f>IF(OR($B139="",$C139=""),"",IFERROR(INDEX('5_ACOMPANHAMENTO'!$A$3:$A$4922,MATCH(1,INDEX(('5_ACOMPANHAMENTO'!$AD$3:$AD$4922=TRIM($C139&amp;""))*('5_ACOMPANHAMENTO'!$AC$3:$AC$4922&lt;&gt;"")*((((I139&lt;&gt;"")*ISNUMBER(SEARCH("|"&amp;I139&amp;"|",'5_ACOMPANHAMENTO'!$AC$3:$AC$4922)))+((J139&lt;&gt;"")*ISNUMBER(SEARCH("|"&amp;J139&amp;"|",'5_ACOMPANHAMENTO'!$AC$3:$AC$4922)))+((K139&lt;&gt;"")*ISNUMBER(SEARCH("|"&amp;K139&amp;"|",'5_ACOMPANHAMENTO'!$AC$3:$AC$4922)))+((L139&lt;&gt;"")*ISNUMBER(SEARCH("|"&amp;L139&amp;"|",'5_ACOMPANHAMENTO'!$AC$3:$AC$4922)))+((M139&lt;&gt;"")*ISNUMBER(SEARCH("|"&amp;M139&amp;"|",'5_ACOMPANHAMENTO'!$AC$3:$AC$4922)))+((N139&lt;&gt;"")*ISNUMBER(SEARCH("|"&amp;N139&amp;"|",'5_ACOMPANHAMENTO'!$AC$3:$AC$4922)))+((O139&lt;&gt;"")*ISNUMBER(SEARCH("|"&amp;O139&amp;"|",'5_ACOMPANHAMENTO'!$AC$3:$AC$4922)))+((P139&lt;&gt;"")*ISNUMBER(SEARCH("|"&amp;P139&amp;"|",'5_ACOMPANHAMENTO'!$AC$3:$AC$4922)))+((Q139&lt;&gt;"")*ISNUMBER(SEARCH("|"&amp;Q139&amp;"|",'5_ACOMPANHAMENTO'!$AC$3:$AC$4922)))+((R139&lt;&gt;"")*ISNUMBER(SEARCH("|"&amp;R139&amp;"|",'5_ACOMPANHAMENTO'!$AC$3:$AC$4922)))+((S139&lt;&gt;"")*ISNUMBER(SEARCH("|"&amp;S139&amp;"|",'5_ACOMPANHAMENTO'!$AC$3:$AC$4922)))+((T139&lt;&gt;"")*ISNUMBER(SEARCH("|"&amp;T139&amp;"|",'5_ACOMPANHAMENTO'!$AC$3:$AC$4922)))+((U139&lt;&gt;"")*ISNUMBER(SEARCH("|"&amp;U139&amp;"|",'5_ACOMPANHAMENTO'!$AC$3:$AC$4922)))+((V139&lt;&gt;"")*ISNUMBER(SEARCH("|"&amp;V139&amp;"|",'5_ACOMPANHAMENTO'!$AC$3:$AC$4922)))+((W139&lt;&gt;"")*ISNUMBER(SEARCH("|"&amp;W139&amp;"|",'5_ACOMPANHAMENTO'!$AC$3:$AC$4922)))+((X139&lt;&gt;"")*ISNUMBER(SEARCH("|"&amp;X139&amp;"|",'5_ACOMPANHAMENTO'!$AC$3:$AC$4922)))+((Y139&lt;&gt;"")*ISNUMBER(SEARCH("|"&amp;Y139&amp;"|",'5_ACOMPANHAMENTO'!$AC$3:$AC$4922)))+((Z139&lt;&gt;"")*ISNUMBER(SEARCH("|"&amp;Z139&amp;"|",'5_ACOMPANHAMENTO'!$AC$3:$AC$4922)))+((AA139&lt;&gt;"")*ISNUMBER(SEARCH("|"&amp;AA139&amp;"|",'5_ACOMPANHAMENTO'!$AC$3:$AC$4922)))+((AB139&lt;&gt;"")*ISNUMBER(SEARCH("|"&amp;AB139&amp;"|",'5_ACOMPANHAMENTO'!$AC$3:$AC$4922))))&gt;0),0),0)),""))</f>
        <v>46216</v>
      </c>
      <c r="B139" s="4">
        <v>10192.10187</v>
      </c>
      <c r="C139" s="2" t="s">
        <v>68</v>
      </c>
      <c r="D139" s="4">
        <f>IF(OR($B139="",$C139=""),"",IFERROR(SUMPRODUCT(--(('5_ACOMPANHAMENTO'!$AD$3:$AD$4922=TRIM($C139&amp;""))*('5_ACOMPANHAMENTO'!$AC$3:$AC$4922&lt;&gt;"")*((((I139&lt;&gt;"")*ISNUMBER(SEARCH("|"&amp;I139&amp;"|",'5_ACOMPANHAMENTO'!$AC$3:$AC$4922)))+((J139&lt;&gt;"")*ISNUMBER(SEARCH("|"&amp;J139&amp;"|",'5_ACOMPANHAMENTO'!$AC$3:$AC$4922)))+((K139&lt;&gt;"")*ISNUMBER(SEARCH("|"&amp;K139&amp;"|",'5_ACOMPANHAMENTO'!$AC$3:$AC$4922)))+((L139&lt;&gt;"")*ISNUMBER(SEARCH("|"&amp;L139&amp;"|",'5_ACOMPANHAMENTO'!$AC$3:$AC$4922)))+((M139&lt;&gt;"")*ISNUMBER(SEARCH("|"&amp;M139&amp;"|",'5_ACOMPANHAMENTO'!$AC$3:$AC$4922)))+((N139&lt;&gt;"")*ISNUMBER(SEARCH("|"&amp;N139&amp;"|",'5_ACOMPANHAMENTO'!$AC$3:$AC$4922)))+((O139&lt;&gt;"")*ISNUMBER(SEARCH("|"&amp;O139&amp;"|",'5_ACOMPANHAMENTO'!$AC$3:$AC$4922)))+((P139&lt;&gt;"")*ISNUMBER(SEARCH("|"&amp;P139&amp;"|",'5_ACOMPANHAMENTO'!$AC$3:$AC$4922)))+((Q139&lt;&gt;"")*ISNUMBER(SEARCH("|"&amp;Q139&amp;"|",'5_ACOMPANHAMENTO'!$AC$3:$AC$4922)))+((R139&lt;&gt;"")*ISNUMBER(SEARCH("|"&amp;R139&amp;"|",'5_ACOMPANHAMENTO'!$AC$3:$AC$4922)))+((S139&lt;&gt;"")*ISNUMBER(SEARCH("|"&amp;S139&amp;"|",'5_ACOMPANHAMENTO'!$AC$3:$AC$4922)))+((T139&lt;&gt;"")*ISNUMBER(SEARCH("|"&amp;T139&amp;"|",'5_ACOMPANHAMENTO'!$AC$3:$AC$4922)))+((U139&lt;&gt;"")*ISNUMBER(SEARCH("|"&amp;U139&amp;"|",'5_ACOMPANHAMENTO'!$AC$3:$AC$4922)))+((V139&lt;&gt;"")*ISNUMBER(SEARCH("|"&amp;V139&amp;"|",'5_ACOMPANHAMENTO'!$AC$3:$AC$4922)))+((W139&lt;&gt;"")*ISNUMBER(SEARCH("|"&amp;W139&amp;"|",'5_ACOMPANHAMENTO'!$AC$3:$AC$4922)))+((X139&lt;&gt;"")*ISNUMBER(SEARCH("|"&amp;X139&amp;"|",'5_ACOMPANHAMENTO'!$AC$3:$AC$4922)))+((Y139&lt;&gt;"")*ISNUMBER(SEARCH("|"&amp;Y139&amp;"|",'5_ACOMPANHAMENTO'!$AC$3:$AC$4922)))+((Z139&lt;&gt;"")*ISNUMBER(SEARCH("|"&amp;Z139&amp;"|",'5_ACOMPANHAMENTO'!$AC$3:$AC$4922)))+((AA139&lt;&gt;"")*ISNUMBER(SEARCH("|"&amp;AA139&amp;"|",'5_ACOMPANHAMENTO'!$AC$3:$AC$4922)))+((AB139&lt;&gt;"")*ISNUMBER(SEARCH("|"&amp;AB139&amp;"|",'5_ACOMPANHAMENTO'!$AC$3:$AC$4922))))&gt;0)),'5_ACOMPANHAMENTO'!$J$3:$J$4922),0))</f>
        <v>478</v>
      </c>
      <c r="E139" s="4" t="str">
        <f t="shared" ca="1" si="46"/>
        <v>FINALIZADO</v>
      </c>
      <c r="F139" s="7">
        <f>IF(OR($B139="",$C139=""),"",IFERROR(SUMPRODUCT(--(('5_ACOMPANHAMENTO'!$AD$3:$AD$4922=TRIM($C139&amp;""))*('5_ACOMPANHAMENTO'!$AC$3:$AC$4922&lt;&gt;"")*((((I139&lt;&gt;"")*ISNUMBER(SEARCH("|"&amp;I139&amp;"|",'5_ACOMPANHAMENTO'!$AC$3:$AC$4922)))+((J139&lt;&gt;"")*ISNUMBER(SEARCH("|"&amp;J139&amp;"|",'5_ACOMPANHAMENTO'!$AC$3:$AC$4922)))+((K139&lt;&gt;"")*ISNUMBER(SEARCH("|"&amp;K139&amp;"|",'5_ACOMPANHAMENTO'!$AC$3:$AC$4922)))+((L139&lt;&gt;"")*ISNUMBER(SEARCH("|"&amp;L139&amp;"|",'5_ACOMPANHAMENTO'!$AC$3:$AC$4922)))+((M139&lt;&gt;"")*ISNUMBER(SEARCH("|"&amp;M139&amp;"|",'5_ACOMPANHAMENTO'!$AC$3:$AC$4922)))+((N139&lt;&gt;"")*ISNUMBER(SEARCH("|"&amp;N139&amp;"|",'5_ACOMPANHAMENTO'!$AC$3:$AC$4922)))+((O139&lt;&gt;"")*ISNUMBER(SEARCH("|"&amp;O139&amp;"|",'5_ACOMPANHAMENTO'!$AC$3:$AC$4922)))+((P139&lt;&gt;"")*ISNUMBER(SEARCH("|"&amp;P139&amp;"|",'5_ACOMPANHAMENTO'!$AC$3:$AC$4922)))+((Q139&lt;&gt;"")*ISNUMBER(SEARCH("|"&amp;Q139&amp;"|",'5_ACOMPANHAMENTO'!$AC$3:$AC$4922)))+((R139&lt;&gt;"")*ISNUMBER(SEARCH("|"&amp;R139&amp;"|",'5_ACOMPANHAMENTO'!$AC$3:$AC$4922)))+((S139&lt;&gt;"")*ISNUMBER(SEARCH("|"&amp;S139&amp;"|",'5_ACOMPANHAMENTO'!$AC$3:$AC$4922)))+((T139&lt;&gt;"")*ISNUMBER(SEARCH("|"&amp;T139&amp;"|",'5_ACOMPANHAMENTO'!$AC$3:$AC$4922)))+((U139&lt;&gt;"")*ISNUMBER(SEARCH("|"&amp;U139&amp;"|",'5_ACOMPANHAMENTO'!$AC$3:$AC$4922)))+((V139&lt;&gt;"")*ISNUMBER(SEARCH("|"&amp;V139&amp;"|",'5_ACOMPANHAMENTO'!$AC$3:$AC$4922)))+((W139&lt;&gt;"")*ISNUMBER(SEARCH("|"&amp;W139&amp;"|",'5_ACOMPANHAMENTO'!$AC$3:$AC$4922)))+((X139&lt;&gt;"")*ISNUMBER(SEARCH("|"&amp;X139&amp;"|",'5_ACOMPANHAMENTO'!$AC$3:$AC$4922)))+((Y139&lt;&gt;"")*ISNUMBER(SEARCH("|"&amp;Y139&amp;"|",'5_ACOMPANHAMENTO'!$AC$3:$AC$4922)))+((Z139&lt;&gt;"")*ISNUMBER(SEARCH("|"&amp;Z139&amp;"|",'5_ACOMPANHAMENTO'!$AC$3:$AC$4922)))+((AA139&lt;&gt;"")*ISNUMBER(SEARCH("|"&amp;AA139&amp;"|",'5_ACOMPANHAMENTO'!$AC$3:$AC$4922)))+((AB139&lt;&gt;"")*ISNUMBER(SEARCH("|"&amp;AB139&amp;"|",'5_ACOMPANHAMENTO'!$AC$3:$AC$4922))))&gt;0)),'5_ACOMPANHAMENTO'!$O$3:$O$4922),0))</f>
        <v>478</v>
      </c>
      <c r="G139" s="7">
        <f t="shared" si="47"/>
        <v>0</v>
      </c>
      <c r="H139" t="str">
        <f t="shared" si="48"/>
        <v>10192,10187|CARTONAGEM</v>
      </c>
      <c r="I139" s="1" t="str">
        <f t="shared" si="49"/>
        <v>10192</v>
      </c>
      <c r="J139" s="1" t="str">
        <f t="shared" si="50"/>
        <v>10187</v>
      </c>
      <c r="K139" s="1" t="str">
        <f t="shared" si="51"/>
        <v/>
      </c>
      <c r="L139" s="1" t="str">
        <f t="shared" si="52"/>
        <v/>
      </c>
      <c r="M139" s="1" t="str">
        <f t="shared" si="53"/>
        <v/>
      </c>
      <c r="N139" s="1" t="str">
        <f t="shared" si="54"/>
        <v/>
      </c>
      <c r="O139" s="1" t="str">
        <f t="shared" si="55"/>
        <v/>
      </c>
      <c r="P139" s="1" t="str">
        <f t="shared" si="56"/>
        <v/>
      </c>
      <c r="Q139" s="1" t="str">
        <f t="shared" si="57"/>
        <v/>
      </c>
      <c r="R139" s="1" t="str">
        <f t="shared" si="58"/>
        <v/>
      </c>
      <c r="S139" s="1" t="str">
        <f t="shared" si="59"/>
        <v/>
      </c>
      <c r="T139" s="1" t="str">
        <f t="shared" si="60"/>
        <v/>
      </c>
      <c r="U139" s="1" t="str">
        <f t="shared" si="61"/>
        <v/>
      </c>
      <c r="V139" s="1" t="str">
        <f t="shared" si="62"/>
        <v/>
      </c>
      <c r="W139" s="1" t="str">
        <f t="shared" si="63"/>
        <v/>
      </c>
      <c r="X139" s="1" t="str">
        <f t="shared" si="64"/>
        <v/>
      </c>
      <c r="Y139" s="1" t="str">
        <f t="shared" si="65"/>
        <v/>
      </c>
      <c r="Z139" s="1" t="str">
        <f t="shared" si="66"/>
        <v/>
      </c>
      <c r="AA139" s="1" t="str">
        <f t="shared" si="67"/>
        <v/>
      </c>
      <c r="AB139" s="1" t="str">
        <f t="shared" si="68"/>
        <v/>
      </c>
    </row>
    <row r="140" spans="1:28" ht="14.25" hidden="1" customHeight="1" x14ac:dyDescent="0.35">
      <c r="A140" s="4">
        <f>IF(OR($B140="",$C140=""),"",IFERROR(INDEX('5_ACOMPANHAMENTO'!$A$3:$A$4922,MATCH(1,INDEX(('5_ACOMPANHAMENTO'!$AD$3:$AD$4922=TRIM($C140&amp;""))*('5_ACOMPANHAMENTO'!$AC$3:$AC$4922&lt;&gt;"")*((((I140&lt;&gt;"")*ISNUMBER(SEARCH("|"&amp;I140&amp;"|",'5_ACOMPANHAMENTO'!$AC$3:$AC$4922)))+((J140&lt;&gt;"")*ISNUMBER(SEARCH("|"&amp;J140&amp;"|",'5_ACOMPANHAMENTO'!$AC$3:$AC$4922)))+((K140&lt;&gt;"")*ISNUMBER(SEARCH("|"&amp;K140&amp;"|",'5_ACOMPANHAMENTO'!$AC$3:$AC$4922)))+((L140&lt;&gt;"")*ISNUMBER(SEARCH("|"&amp;L140&amp;"|",'5_ACOMPANHAMENTO'!$AC$3:$AC$4922)))+((M140&lt;&gt;"")*ISNUMBER(SEARCH("|"&amp;M140&amp;"|",'5_ACOMPANHAMENTO'!$AC$3:$AC$4922)))+((N140&lt;&gt;"")*ISNUMBER(SEARCH("|"&amp;N140&amp;"|",'5_ACOMPANHAMENTO'!$AC$3:$AC$4922)))+((O140&lt;&gt;"")*ISNUMBER(SEARCH("|"&amp;O140&amp;"|",'5_ACOMPANHAMENTO'!$AC$3:$AC$4922)))+((P140&lt;&gt;"")*ISNUMBER(SEARCH("|"&amp;P140&amp;"|",'5_ACOMPANHAMENTO'!$AC$3:$AC$4922)))+((Q140&lt;&gt;"")*ISNUMBER(SEARCH("|"&amp;Q140&amp;"|",'5_ACOMPANHAMENTO'!$AC$3:$AC$4922)))+((R140&lt;&gt;"")*ISNUMBER(SEARCH("|"&amp;R140&amp;"|",'5_ACOMPANHAMENTO'!$AC$3:$AC$4922)))+((S140&lt;&gt;"")*ISNUMBER(SEARCH("|"&amp;S140&amp;"|",'5_ACOMPANHAMENTO'!$AC$3:$AC$4922)))+((T140&lt;&gt;"")*ISNUMBER(SEARCH("|"&amp;T140&amp;"|",'5_ACOMPANHAMENTO'!$AC$3:$AC$4922)))+((U140&lt;&gt;"")*ISNUMBER(SEARCH("|"&amp;U140&amp;"|",'5_ACOMPANHAMENTO'!$AC$3:$AC$4922)))+((V140&lt;&gt;"")*ISNUMBER(SEARCH("|"&amp;V140&amp;"|",'5_ACOMPANHAMENTO'!$AC$3:$AC$4922)))+((W140&lt;&gt;"")*ISNUMBER(SEARCH("|"&amp;W140&amp;"|",'5_ACOMPANHAMENTO'!$AC$3:$AC$4922)))+((X140&lt;&gt;"")*ISNUMBER(SEARCH("|"&amp;X140&amp;"|",'5_ACOMPANHAMENTO'!$AC$3:$AC$4922)))+((Y140&lt;&gt;"")*ISNUMBER(SEARCH("|"&amp;Y140&amp;"|",'5_ACOMPANHAMENTO'!$AC$3:$AC$4922)))+((Z140&lt;&gt;"")*ISNUMBER(SEARCH("|"&amp;Z140&amp;"|",'5_ACOMPANHAMENTO'!$AC$3:$AC$4922)))+((AA140&lt;&gt;"")*ISNUMBER(SEARCH("|"&amp;AA140&amp;"|",'5_ACOMPANHAMENTO'!$AC$3:$AC$4922)))+((AB140&lt;&gt;"")*ISNUMBER(SEARCH("|"&amp;AB140&amp;"|",'5_ACOMPANHAMENTO'!$AC$3:$AC$4922))))&gt;0),0),0)),""))</f>
        <v>46205</v>
      </c>
      <c r="B140" s="10">
        <v>10149.101500000001</v>
      </c>
      <c r="C140" s="10" t="s">
        <v>68</v>
      </c>
      <c r="D140" s="4">
        <f>IF(OR($B140="",$C140=""),"",IFERROR(SUMPRODUCT(--(('5_ACOMPANHAMENTO'!$AD$3:$AD$4922=TRIM($C140&amp;""))*('5_ACOMPANHAMENTO'!$AC$3:$AC$4922&lt;&gt;"")*((((I140&lt;&gt;"")*ISNUMBER(SEARCH("|"&amp;I140&amp;"|",'5_ACOMPANHAMENTO'!$AC$3:$AC$4922)))+((J140&lt;&gt;"")*ISNUMBER(SEARCH("|"&amp;J140&amp;"|",'5_ACOMPANHAMENTO'!$AC$3:$AC$4922)))+((K140&lt;&gt;"")*ISNUMBER(SEARCH("|"&amp;K140&amp;"|",'5_ACOMPANHAMENTO'!$AC$3:$AC$4922)))+((L140&lt;&gt;"")*ISNUMBER(SEARCH("|"&amp;L140&amp;"|",'5_ACOMPANHAMENTO'!$AC$3:$AC$4922)))+((M140&lt;&gt;"")*ISNUMBER(SEARCH("|"&amp;M140&amp;"|",'5_ACOMPANHAMENTO'!$AC$3:$AC$4922)))+((N140&lt;&gt;"")*ISNUMBER(SEARCH("|"&amp;N140&amp;"|",'5_ACOMPANHAMENTO'!$AC$3:$AC$4922)))+((O140&lt;&gt;"")*ISNUMBER(SEARCH("|"&amp;O140&amp;"|",'5_ACOMPANHAMENTO'!$AC$3:$AC$4922)))+((P140&lt;&gt;"")*ISNUMBER(SEARCH("|"&amp;P140&amp;"|",'5_ACOMPANHAMENTO'!$AC$3:$AC$4922)))+((Q140&lt;&gt;"")*ISNUMBER(SEARCH("|"&amp;Q140&amp;"|",'5_ACOMPANHAMENTO'!$AC$3:$AC$4922)))+((R140&lt;&gt;"")*ISNUMBER(SEARCH("|"&amp;R140&amp;"|",'5_ACOMPANHAMENTO'!$AC$3:$AC$4922)))+((S140&lt;&gt;"")*ISNUMBER(SEARCH("|"&amp;S140&amp;"|",'5_ACOMPANHAMENTO'!$AC$3:$AC$4922)))+((T140&lt;&gt;"")*ISNUMBER(SEARCH("|"&amp;T140&amp;"|",'5_ACOMPANHAMENTO'!$AC$3:$AC$4922)))+((U140&lt;&gt;"")*ISNUMBER(SEARCH("|"&amp;U140&amp;"|",'5_ACOMPANHAMENTO'!$AC$3:$AC$4922)))+((V140&lt;&gt;"")*ISNUMBER(SEARCH("|"&amp;V140&amp;"|",'5_ACOMPANHAMENTO'!$AC$3:$AC$4922)))+((W140&lt;&gt;"")*ISNUMBER(SEARCH("|"&amp;W140&amp;"|",'5_ACOMPANHAMENTO'!$AC$3:$AC$4922)))+((X140&lt;&gt;"")*ISNUMBER(SEARCH("|"&amp;X140&amp;"|",'5_ACOMPANHAMENTO'!$AC$3:$AC$4922)))+((Y140&lt;&gt;"")*ISNUMBER(SEARCH("|"&amp;Y140&amp;"|",'5_ACOMPANHAMENTO'!$AC$3:$AC$4922)))+((Z140&lt;&gt;"")*ISNUMBER(SEARCH("|"&amp;Z140&amp;"|",'5_ACOMPANHAMENTO'!$AC$3:$AC$4922)))+((AA140&lt;&gt;"")*ISNUMBER(SEARCH("|"&amp;AA140&amp;"|",'5_ACOMPANHAMENTO'!$AC$3:$AC$4922)))+((AB140&lt;&gt;"")*ISNUMBER(SEARCH("|"&amp;AB140&amp;"|",'5_ACOMPANHAMENTO'!$AC$3:$AC$4922))))&gt;0)),'5_ACOMPANHAMENTO'!$J$3:$J$4922),0))</f>
        <v>55</v>
      </c>
      <c r="E140" s="4" t="str">
        <f t="shared" ca="1" si="46"/>
        <v>FINALIZADO</v>
      </c>
      <c r="F140" s="7">
        <f>IF(OR($B140="",$C140=""),"",IFERROR(SUMPRODUCT(--(('5_ACOMPANHAMENTO'!$AD$3:$AD$4922=TRIM($C140&amp;""))*('5_ACOMPANHAMENTO'!$AC$3:$AC$4922&lt;&gt;"")*((((I140&lt;&gt;"")*ISNUMBER(SEARCH("|"&amp;I140&amp;"|",'5_ACOMPANHAMENTO'!$AC$3:$AC$4922)))+((J140&lt;&gt;"")*ISNUMBER(SEARCH("|"&amp;J140&amp;"|",'5_ACOMPANHAMENTO'!$AC$3:$AC$4922)))+((K140&lt;&gt;"")*ISNUMBER(SEARCH("|"&amp;K140&amp;"|",'5_ACOMPANHAMENTO'!$AC$3:$AC$4922)))+((L140&lt;&gt;"")*ISNUMBER(SEARCH("|"&amp;L140&amp;"|",'5_ACOMPANHAMENTO'!$AC$3:$AC$4922)))+((M140&lt;&gt;"")*ISNUMBER(SEARCH("|"&amp;M140&amp;"|",'5_ACOMPANHAMENTO'!$AC$3:$AC$4922)))+((N140&lt;&gt;"")*ISNUMBER(SEARCH("|"&amp;N140&amp;"|",'5_ACOMPANHAMENTO'!$AC$3:$AC$4922)))+((O140&lt;&gt;"")*ISNUMBER(SEARCH("|"&amp;O140&amp;"|",'5_ACOMPANHAMENTO'!$AC$3:$AC$4922)))+((P140&lt;&gt;"")*ISNUMBER(SEARCH("|"&amp;P140&amp;"|",'5_ACOMPANHAMENTO'!$AC$3:$AC$4922)))+((Q140&lt;&gt;"")*ISNUMBER(SEARCH("|"&amp;Q140&amp;"|",'5_ACOMPANHAMENTO'!$AC$3:$AC$4922)))+((R140&lt;&gt;"")*ISNUMBER(SEARCH("|"&amp;R140&amp;"|",'5_ACOMPANHAMENTO'!$AC$3:$AC$4922)))+((S140&lt;&gt;"")*ISNUMBER(SEARCH("|"&amp;S140&amp;"|",'5_ACOMPANHAMENTO'!$AC$3:$AC$4922)))+((T140&lt;&gt;"")*ISNUMBER(SEARCH("|"&amp;T140&amp;"|",'5_ACOMPANHAMENTO'!$AC$3:$AC$4922)))+((U140&lt;&gt;"")*ISNUMBER(SEARCH("|"&amp;U140&amp;"|",'5_ACOMPANHAMENTO'!$AC$3:$AC$4922)))+((V140&lt;&gt;"")*ISNUMBER(SEARCH("|"&amp;V140&amp;"|",'5_ACOMPANHAMENTO'!$AC$3:$AC$4922)))+((W140&lt;&gt;"")*ISNUMBER(SEARCH("|"&amp;W140&amp;"|",'5_ACOMPANHAMENTO'!$AC$3:$AC$4922)))+((X140&lt;&gt;"")*ISNUMBER(SEARCH("|"&amp;X140&amp;"|",'5_ACOMPANHAMENTO'!$AC$3:$AC$4922)))+((Y140&lt;&gt;"")*ISNUMBER(SEARCH("|"&amp;Y140&amp;"|",'5_ACOMPANHAMENTO'!$AC$3:$AC$4922)))+((Z140&lt;&gt;"")*ISNUMBER(SEARCH("|"&amp;Z140&amp;"|",'5_ACOMPANHAMENTO'!$AC$3:$AC$4922)))+((AA140&lt;&gt;"")*ISNUMBER(SEARCH("|"&amp;AA140&amp;"|",'5_ACOMPANHAMENTO'!$AC$3:$AC$4922)))+((AB140&lt;&gt;"")*ISNUMBER(SEARCH("|"&amp;AB140&amp;"|",'5_ACOMPANHAMENTO'!$AC$3:$AC$4922))))&gt;0)),'5_ACOMPANHAMENTO'!$O$3:$O$4922),0))</f>
        <v>55</v>
      </c>
      <c r="G140" s="7">
        <f t="shared" si="47"/>
        <v>0</v>
      </c>
      <c r="H140" t="str">
        <f t="shared" si="48"/>
        <v>10149,1015|CARTONAGEM</v>
      </c>
      <c r="I140" s="1" t="str">
        <f t="shared" si="49"/>
        <v>10149</v>
      </c>
      <c r="J140" s="1" t="str">
        <f t="shared" si="50"/>
        <v>1015</v>
      </c>
      <c r="K140" s="1" t="str">
        <f t="shared" si="51"/>
        <v/>
      </c>
      <c r="L140" s="1" t="str">
        <f t="shared" si="52"/>
        <v/>
      </c>
      <c r="M140" s="1" t="str">
        <f t="shared" si="53"/>
        <v/>
      </c>
      <c r="N140" s="1" t="str">
        <f t="shared" si="54"/>
        <v/>
      </c>
      <c r="O140" s="1" t="str">
        <f t="shared" si="55"/>
        <v/>
      </c>
      <c r="P140" s="1" t="str">
        <f t="shared" si="56"/>
        <v/>
      </c>
      <c r="Q140" s="1" t="str">
        <f t="shared" si="57"/>
        <v/>
      </c>
      <c r="R140" s="1" t="str">
        <f t="shared" si="58"/>
        <v/>
      </c>
      <c r="S140" s="1" t="str">
        <f t="shared" si="59"/>
        <v/>
      </c>
      <c r="T140" s="1" t="str">
        <f t="shared" si="60"/>
        <v/>
      </c>
      <c r="U140" s="1" t="str">
        <f t="shared" si="61"/>
        <v/>
      </c>
      <c r="V140" s="1" t="str">
        <f t="shared" si="62"/>
        <v/>
      </c>
      <c r="W140" s="1" t="str">
        <f t="shared" si="63"/>
        <v/>
      </c>
      <c r="X140" s="1" t="str">
        <f t="shared" si="64"/>
        <v/>
      </c>
      <c r="Y140" s="1" t="str">
        <f t="shared" si="65"/>
        <v/>
      </c>
      <c r="Z140" s="1" t="str">
        <f t="shared" si="66"/>
        <v/>
      </c>
      <c r="AA140" s="1" t="str">
        <f t="shared" si="67"/>
        <v/>
      </c>
      <c r="AB140" s="1" t="str">
        <f t="shared" si="68"/>
        <v/>
      </c>
    </row>
    <row r="141" spans="1:28" ht="14.25" hidden="1" customHeight="1" x14ac:dyDescent="0.35">
      <c r="A141" s="4">
        <f>IF(OR($B141="",$C141=""),"",IFERROR(INDEX('5_ACOMPANHAMENTO'!$A$3:$A$4922,MATCH(1,INDEX(('5_ACOMPANHAMENTO'!$AD$3:$AD$4922=TRIM($C141&amp;""))*('5_ACOMPANHAMENTO'!$AC$3:$AC$4922&lt;&gt;"")*((((I141&lt;&gt;"")*ISNUMBER(SEARCH("|"&amp;I141&amp;"|",'5_ACOMPANHAMENTO'!$AC$3:$AC$4922)))+((J141&lt;&gt;"")*ISNUMBER(SEARCH("|"&amp;J141&amp;"|",'5_ACOMPANHAMENTO'!$AC$3:$AC$4922)))+((K141&lt;&gt;"")*ISNUMBER(SEARCH("|"&amp;K141&amp;"|",'5_ACOMPANHAMENTO'!$AC$3:$AC$4922)))+((L141&lt;&gt;"")*ISNUMBER(SEARCH("|"&amp;L141&amp;"|",'5_ACOMPANHAMENTO'!$AC$3:$AC$4922)))+((M141&lt;&gt;"")*ISNUMBER(SEARCH("|"&amp;M141&amp;"|",'5_ACOMPANHAMENTO'!$AC$3:$AC$4922)))+((N141&lt;&gt;"")*ISNUMBER(SEARCH("|"&amp;N141&amp;"|",'5_ACOMPANHAMENTO'!$AC$3:$AC$4922)))+((O141&lt;&gt;"")*ISNUMBER(SEARCH("|"&amp;O141&amp;"|",'5_ACOMPANHAMENTO'!$AC$3:$AC$4922)))+((P141&lt;&gt;"")*ISNUMBER(SEARCH("|"&amp;P141&amp;"|",'5_ACOMPANHAMENTO'!$AC$3:$AC$4922)))+((Q141&lt;&gt;"")*ISNUMBER(SEARCH("|"&amp;Q141&amp;"|",'5_ACOMPANHAMENTO'!$AC$3:$AC$4922)))+((R141&lt;&gt;"")*ISNUMBER(SEARCH("|"&amp;R141&amp;"|",'5_ACOMPANHAMENTO'!$AC$3:$AC$4922)))+((S141&lt;&gt;"")*ISNUMBER(SEARCH("|"&amp;S141&amp;"|",'5_ACOMPANHAMENTO'!$AC$3:$AC$4922)))+((T141&lt;&gt;"")*ISNUMBER(SEARCH("|"&amp;T141&amp;"|",'5_ACOMPANHAMENTO'!$AC$3:$AC$4922)))+((U141&lt;&gt;"")*ISNUMBER(SEARCH("|"&amp;U141&amp;"|",'5_ACOMPANHAMENTO'!$AC$3:$AC$4922)))+((V141&lt;&gt;"")*ISNUMBER(SEARCH("|"&amp;V141&amp;"|",'5_ACOMPANHAMENTO'!$AC$3:$AC$4922)))+((W141&lt;&gt;"")*ISNUMBER(SEARCH("|"&amp;W141&amp;"|",'5_ACOMPANHAMENTO'!$AC$3:$AC$4922)))+((X141&lt;&gt;"")*ISNUMBER(SEARCH("|"&amp;X141&amp;"|",'5_ACOMPANHAMENTO'!$AC$3:$AC$4922)))+((Y141&lt;&gt;"")*ISNUMBER(SEARCH("|"&amp;Y141&amp;"|",'5_ACOMPANHAMENTO'!$AC$3:$AC$4922)))+((Z141&lt;&gt;"")*ISNUMBER(SEARCH("|"&amp;Z141&amp;"|",'5_ACOMPANHAMENTO'!$AC$3:$AC$4922)))+((AA141&lt;&gt;"")*ISNUMBER(SEARCH("|"&amp;AA141&amp;"|",'5_ACOMPANHAMENTO'!$AC$3:$AC$4922)))+((AB141&lt;&gt;"")*ISNUMBER(SEARCH("|"&amp;AB141&amp;"|",'5_ACOMPANHAMENTO'!$AC$3:$AC$4922))))&gt;0),0),0)),""))</f>
        <v>46209</v>
      </c>
      <c r="B141" s="10">
        <v>10151.10152</v>
      </c>
      <c r="C141" s="10" t="s">
        <v>68</v>
      </c>
      <c r="D141" s="4">
        <f>IF(OR($B141="",$C141=""),"",IFERROR(SUMPRODUCT(--(('5_ACOMPANHAMENTO'!$AD$3:$AD$4922=TRIM($C141&amp;""))*('5_ACOMPANHAMENTO'!$AC$3:$AC$4922&lt;&gt;"")*((((I141&lt;&gt;"")*ISNUMBER(SEARCH("|"&amp;I141&amp;"|",'5_ACOMPANHAMENTO'!$AC$3:$AC$4922)))+((J141&lt;&gt;"")*ISNUMBER(SEARCH("|"&amp;J141&amp;"|",'5_ACOMPANHAMENTO'!$AC$3:$AC$4922)))+((K141&lt;&gt;"")*ISNUMBER(SEARCH("|"&amp;K141&amp;"|",'5_ACOMPANHAMENTO'!$AC$3:$AC$4922)))+((L141&lt;&gt;"")*ISNUMBER(SEARCH("|"&amp;L141&amp;"|",'5_ACOMPANHAMENTO'!$AC$3:$AC$4922)))+((M141&lt;&gt;"")*ISNUMBER(SEARCH("|"&amp;M141&amp;"|",'5_ACOMPANHAMENTO'!$AC$3:$AC$4922)))+((N141&lt;&gt;"")*ISNUMBER(SEARCH("|"&amp;N141&amp;"|",'5_ACOMPANHAMENTO'!$AC$3:$AC$4922)))+((O141&lt;&gt;"")*ISNUMBER(SEARCH("|"&amp;O141&amp;"|",'5_ACOMPANHAMENTO'!$AC$3:$AC$4922)))+((P141&lt;&gt;"")*ISNUMBER(SEARCH("|"&amp;P141&amp;"|",'5_ACOMPANHAMENTO'!$AC$3:$AC$4922)))+((Q141&lt;&gt;"")*ISNUMBER(SEARCH("|"&amp;Q141&amp;"|",'5_ACOMPANHAMENTO'!$AC$3:$AC$4922)))+((R141&lt;&gt;"")*ISNUMBER(SEARCH("|"&amp;R141&amp;"|",'5_ACOMPANHAMENTO'!$AC$3:$AC$4922)))+((S141&lt;&gt;"")*ISNUMBER(SEARCH("|"&amp;S141&amp;"|",'5_ACOMPANHAMENTO'!$AC$3:$AC$4922)))+((T141&lt;&gt;"")*ISNUMBER(SEARCH("|"&amp;T141&amp;"|",'5_ACOMPANHAMENTO'!$AC$3:$AC$4922)))+((U141&lt;&gt;"")*ISNUMBER(SEARCH("|"&amp;U141&amp;"|",'5_ACOMPANHAMENTO'!$AC$3:$AC$4922)))+((V141&lt;&gt;"")*ISNUMBER(SEARCH("|"&amp;V141&amp;"|",'5_ACOMPANHAMENTO'!$AC$3:$AC$4922)))+((W141&lt;&gt;"")*ISNUMBER(SEARCH("|"&amp;W141&amp;"|",'5_ACOMPANHAMENTO'!$AC$3:$AC$4922)))+((X141&lt;&gt;"")*ISNUMBER(SEARCH("|"&amp;X141&amp;"|",'5_ACOMPANHAMENTO'!$AC$3:$AC$4922)))+((Y141&lt;&gt;"")*ISNUMBER(SEARCH("|"&amp;Y141&amp;"|",'5_ACOMPANHAMENTO'!$AC$3:$AC$4922)))+((Z141&lt;&gt;"")*ISNUMBER(SEARCH("|"&amp;Z141&amp;"|",'5_ACOMPANHAMENTO'!$AC$3:$AC$4922)))+((AA141&lt;&gt;"")*ISNUMBER(SEARCH("|"&amp;AA141&amp;"|",'5_ACOMPANHAMENTO'!$AC$3:$AC$4922)))+((AB141&lt;&gt;"")*ISNUMBER(SEARCH("|"&amp;AB141&amp;"|",'5_ACOMPANHAMENTO'!$AC$3:$AC$4922))))&gt;0)),'5_ACOMPANHAMENTO'!$J$3:$J$4922),0))</f>
        <v>124</v>
      </c>
      <c r="E141" s="4" t="str">
        <f t="shared" ca="1" si="46"/>
        <v>FINALIZADO</v>
      </c>
      <c r="F141" s="7">
        <f>IF(OR($B141="",$C141=""),"",IFERROR(SUMPRODUCT(--(('5_ACOMPANHAMENTO'!$AD$3:$AD$4922=TRIM($C141&amp;""))*('5_ACOMPANHAMENTO'!$AC$3:$AC$4922&lt;&gt;"")*((((I141&lt;&gt;"")*ISNUMBER(SEARCH("|"&amp;I141&amp;"|",'5_ACOMPANHAMENTO'!$AC$3:$AC$4922)))+((J141&lt;&gt;"")*ISNUMBER(SEARCH("|"&amp;J141&amp;"|",'5_ACOMPANHAMENTO'!$AC$3:$AC$4922)))+((K141&lt;&gt;"")*ISNUMBER(SEARCH("|"&amp;K141&amp;"|",'5_ACOMPANHAMENTO'!$AC$3:$AC$4922)))+((L141&lt;&gt;"")*ISNUMBER(SEARCH("|"&amp;L141&amp;"|",'5_ACOMPANHAMENTO'!$AC$3:$AC$4922)))+((M141&lt;&gt;"")*ISNUMBER(SEARCH("|"&amp;M141&amp;"|",'5_ACOMPANHAMENTO'!$AC$3:$AC$4922)))+((N141&lt;&gt;"")*ISNUMBER(SEARCH("|"&amp;N141&amp;"|",'5_ACOMPANHAMENTO'!$AC$3:$AC$4922)))+((O141&lt;&gt;"")*ISNUMBER(SEARCH("|"&amp;O141&amp;"|",'5_ACOMPANHAMENTO'!$AC$3:$AC$4922)))+((P141&lt;&gt;"")*ISNUMBER(SEARCH("|"&amp;P141&amp;"|",'5_ACOMPANHAMENTO'!$AC$3:$AC$4922)))+((Q141&lt;&gt;"")*ISNUMBER(SEARCH("|"&amp;Q141&amp;"|",'5_ACOMPANHAMENTO'!$AC$3:$AC$4922)))+((R141&lt;&gt;"")*ISNUMBER(SEARCH("|"&amp;R141&amp;"|",'5_ACOMPANHAMENTO'!$AC$3:$AC$4922)))+((S141&lt;&gt;"")*ISNUMBER(SEARCH("|"&amp;S141&amp;"|",'5_ACOMPANHAMENTO'!$AC$3:$AC$4922)))+((T141&lt;&gt;"")*ISNUMBER(SEARCH("|"&amp;T141&amp;"|",'5_ACOMPANHAMENTO'!$AC$3:$AC$4922)))+((U141&lt;&gt;"")*ISNUMBER(SEARCH("|"&amp;U141&amp;"|",'5_ACOMPANHAMENTO'!$AC$3:$AC$4922)))+((V141&lt;&gt;"")*ISNUMBER(SEARCH("|"&amp;V141&amp;"|",'5_ACOMPANHAMENTO'!$AC$3:$AC$4922)))+((W141&lt;&gt;"")*ISNUMBER(SEARCH("|"&amp;W141&amp;"|",'5_ACOMPANHAMENTO'!$AC$3:$AC$4922)))+((X141&lt;&gt;"")*ISNUMBER(SEARCH("|"&amp;X141&amp;"|",'5_ACOMPANHAMENTO'!$AC$3:$AC$4922)))+((Y141&lt;&gt;"")*ISNUMBER(SEARCH("|"&amp;Y141&amp;"|",'5_ACOMPANHAMENTO'!$AC$3:$AC$4922)))+((Z141&lt;&gt;"")*ISNUMBER(SEARCH("|"&amp;Z141&amp;"|",'5_ACOMPANHAMENTO'!$AC$3:$AC$4922)))+((AA141&lt;&gt;"")*ISNUMBER(SEARCH("|"&amp;AA141&amp;"|",'5_ACOMPANHAMENTO'!$AC$3:$AC$4922)))+((AB141&lt;&gt;"")*ISNUMBER(SEARCH("|"&amp;AB141&amp;"|",'5_ACOMPANHAMENTO'!$AC$3:$AC$4922))))&gt;0)),'5_ACOMPANHAMENTO'!$O$3:$O$4922),0))</f>
        <v>124</v>
      </c>
      <c r="G141" s="7">
        <f t="shared" si="47"/>
        <v>0</v>
      </c>
      <c r="H141" t="str">
        <f t="shared" si="48"/>
        <v>10151,10152|CARTONAGEM</v>
      </c>
      <c r="I141" s="1" t="str">
        <f t="shared" si="49"/>
        <v>10151</v>
      </c>
      <c r="J141" s="1" t="str">
        <f t="shared" si="50"/>
        <v>10152</v>
      </c>
      <c r="K141" s="1" t="str">
        <f t="shared" si="51"/>
        <v/>
      </c>
      <c r="L141" s="1" t="str">
        <f t="shared" si="52"/>
        <v/>
      </c>
      <c r="M141" s="1" t="str">
        <f t="shared" si="53"/>
        <v/>
      </c>
      <c r="N141" s="1" t="str">
        <f t="shared" si="54"/>
        <v/>
      </c>
      <c r="O141" s="1" t="str">
        <f t="shared" si="55"/>
        <v/>
      </c>
      <c r="P141" s="1" t="str">
        <f t="shared" si="56"/>
        <v/>
      </c>
      <c r="Q141" s="1" t="str">
        <f t="shared" si="57"/>
        <v/>
      </c>
      <c r="R141" s="1" t="str">
        <f t="shared" si="58"/>
        <v/>
      </c>
      <c r="S141" s="1" t="str">
        <f t="shared" si="59"/>
        <v/>
      </c>
      <c r="T141" s="1" t="str">
        <f t="shared" si="60"/>
        <v/>
      </c>
      <c r="U141" s="1" t="str">
        <f t="shared" si="61"/>
        <v/>
      </c>
      <c r="V141" s="1" t="str">
        <f t="shared" si="62"/>
        <v/>
      </c>
      <c r="W141" s="1" t="str">
        <f t="shared" si="63"/>
        <v/>
      </c>
      <c r="X141" s="1" t="str">
        <f t="shared" si="64"/>
        <v/>
      </c>
      <c r="Y141" s="1" t="str">
        <f t="shared" si="65"/>
        <v/>
      </c>
      <c r="Z141" s="1" t="str">
        <f t="shared" si="66"/>
        <v/>
      </c>
      <c r="AA141" s="1" t="str">
        <f t="shared" si="67"/>
        <v/>
      </c>
      <c r="AB141" s="1" t="str">
        <f t="shared" si="68"/>
        <v/>
      </c>
    </row>
    <row r="142" spans="1:28" ht="14.25" hidden="1" customHeight="1" x14ac:dyDescent="0.35">
      <c r="A142" s="4">
        <f>IF(OR($B142="",$C142=""),"",IFERROR(INDEX('5_ACOMPANHAMENTO'!$A$3:$A$4922,MATCH(1,INDEX(('5_ACOMPANHAMENTO'!$AD$3:$AD$4922=TRIM($C142&amp;""))*('5_ACOMPANHAMENTO'!$AC$3:$AC$4922&lt;&gt;"")*((((I142&lt;&gt;"")*ISNUMBER(SEARCH("|"&amp;I142&amp;"|",'5_ACOMPANHAMENTO'!$AC$3:$AC$4922)))+((J142&lt;&gt;"")*ISNUMBER(SEARCH("|"&amp;J142&amp;"|",'5_ACOMPANHAMENTO'!$AC$3:$AC$4922)))+((K142&lt;&gt;"")*ISNUMBER(SEARCH("|"&amp;K142&amp;"|",'5_ACOMPANHAMENTO'!$AC$3:$AC$4922)))+((L142&lt;&gt;"")*ISNUMBER(SEARCH("|"&amp;L142&amp;"|",'5_ACOMPANHAMENTO'!$AC$3:$AC$4922)))+((M142&lt;&gt;"")*ISNUMBER(SEARCH("|"&amp;M142&amp;"|",'5_ACOMPANHAMENTO'!$AC$3:$AC$4922)))+((N142&lt;&gt;"")*ISNUMBER(SEARCH("|"&amp;N142&amp;"|",'5_ACOMPANHAMENTO'!$AC$3:$AC$4922)))+((O142&lt;&gt;"")*ISNUMBER(SEARCH("|"&amp;O142&amp;"|",'5_ACOMPANHAMENTO'!$AC$3:$AC$4922)))+((P142&lt;&gt;"")*ISNUMBER(SEARCH("|"&amp;P142&amp;"|",'5_ACOMPANHAMENTO'!$AC$3:$AC$4922)))+((Q142&lt;&gt;"")*ISNUMBER(SEARCH("|"&amp;Q142&amp;"|",'5_ACOMPANHAMENTO'!$AC$3:$AC$4922)))+((R142&lt;&gt;"")*ISNUMBER(SEARCH("|"&amp;R142&amp;"|",'5_ACOMPANHAMENTO'!$AC$3:$AC$4922)))+((S142&lt;&gt;"")*ISNUMBER(SEARCH("|"&amp;S142&amp;"|",'5_ACOMPANHAMENTO'!$AC$3:$AC$4922)))+((T142&lt;&gt;"")*ISNUMBER(SEARCH("|"&amp;T142&amp;"|",'5_ACOMPANHAMENTO'!$AC$3:$AC$4922)))+((U142&lt;&gt;"")*ISNUMBER(SEARCH("|"&amp;U142&amp;"|",'5_ACOMPANHAMENTO'!$AC$3:$AC$4922)))+((V142&lt;&gt;"")*ISNUMBER(SEARCH("|"&amp;V142&amp;"|",'5_ACOMPANHAMENTO'!$AC$3:$AC$4922)))+((W142&lt;&gt;"")*ISNUMBER(SEARCH("|"&amp;W142&amp;"|",'5_ACOMPANHAMENTO'!$AC$3:$AC$4922)))+((X142&lt;&gt;"")*ISNUMBER(SEARCH("|"&amp;X142&amp;"|",'5_ACOMPANHAMENTO'!$AC$3:$AC$4922)))+((Y142&lt;&gt;"")*ISNUMBER(SEARCH("|"&amp;Y142&amp;"|",'5_ACOMPANHAMENTO'!$AC$3:$AC$4922)))+((Z142&lt;&gt;"")*ISNUMBER(SEARCH("|"&amp;Z142&amp;"|",'5_ACOMPANHAMENTO'!$AC$3:$AC$4922)))+((AA142&lt;&gt;"")*ISNUMBER(SEARCH("|"&amp;AA142&amp;"|",'5_ACOMPANHAMENTO'!$AC$3:$AC$4922)))+((AB142&lt;&gt;"")*ISNUMBER(SEARCH("|"&amp;AB142&amp;"|",'5_ACOMPANHAMENTO'!$AC$3:$AC$4922))))&gt;0),0),0)),""))</f>
        <v>46209</v>
      </c>
      <c r="B142" s="10">
        <v>10151.10152</v>
      </c>
      <c r="C142" s="10" t="s">
        <v>68</v>
      </c>
      <c r="D142" s="4">
        <f>IF(OR($B142="",$C142=""),"",IFERROR(SUMPRODUCT(--(('5_ACOMPANHAMENTO'!$AD$3:$AD$4922=TRIM($C142&amp;""))*('5_ACOMPANHAMENTO'!$AC$3:$AC$4922&lt;&gt;"")*((((I142&lt;&gt;"")*ISNUMBER(SEARCH("|"&amp;I142&amp;"|",'5_ACOMPANHAMENTO'!$AC$3:$AC$4922)))+((J142&lt;&gt;"")*ISNUMBER(SEARCH("|"&amp;J142&amp;"|",'5_ACOMPANHAMENTO'!$AC$3:$AC$4922)))+((K142&lt;&gt;"")*ISNUMBER(SEARCH("|"&amp;K142&amp;"|",'5_ACOMPANHAMENTO'!$AC$3:$AC$4922)))+((L142&lt;&gt;"")*ISNUMBER(SEARCH("|"&amp;L142&amp;"|",'5_ACOMPANHAMENTO'!$AC$3:$AC$4922)))+((M142&lt;&gt;"")*ISNUMBER(SEARCH("|"&amp;M142&amp;"|",'5_ACOMPANHAMENTO'!$AC$3:$AC$4922)))+((N142&lt;&gt;"")*ISNUMBER(SEARCH("|"&amp;N142&amp;"|",'5_ACOMPANHAMENTO'!$AC$3:$AC$4922)))+((O142&lt;&gt;"")*ISNUMBER(SEARCH("|"&amp;O142&amp;"|",'5_ACOMPANHAMENTO'!$AC$3:$AC$4922)))+((P142&lt;&gt;"")*ISNUMBER(SEARCH("|"&amp;P142&amp;"|",'5_ACOMPANHAMENTO'!$AC$3:$AC$4922)))+((Q142&lt;&gt;"")*ISNUMBER(SEARCH("|"&amp;Q142&amp;"|",'5_ACOMPANHAMENTO'!$AC$3:$AC$4922)))+((R142&lt;&gt;"")*ISNUMBER(SEARCH("|"&amp;R142&amp;"|",'5_ACOMPANHAMENTO'!$AC$3:$AC$4922)))+((S142&lt;&gt;"")*ISNUMBER(SEARCH("|"&amp;S142&amp;"|",'5_ACOMPANHAMENTO'!$AC$3:$AC$4922)))+((T142&lt;&gt;"")*ISNUMBER(SEARCH("|"&amp;T142&amp;"|",'5_ACOMPANHAMENTO'!$AC$3:$AC$4922)))+((U142&lt;&gt;"")*ISNUMBER(SEARCH("|"&amp;U142&amp;"|",'5_ACOMPANHAMENTO'!$AC$3:$AC$4922)))+((V142&lt;&gt;"")*ISNUMBER(SEARCH("|"&amp;V142&amp;"|",'5_ACOMPANHAMENTO'!$AC$3:$AC$4922)))+((W142&lt;&gt;"")*ISNUMBER(SEARCH("|"&amp;W142&amp;"|",'5_ACOMPANHAMENTO'!$AC$3:$AC$4922)))+((X142&lt;&gt;"")*ISNUMBER(SEARCH("|"&amp;X142&amp;"|",'5_ACOMPANHAMENTO'!$AC$3:$AC$4922)))+((Y142&lt;&gt;"")*ISNUMBER(SEARCH("|"&amp;Y142&amp;"|",'5_ACOMPANHAMENTO'!$AC$3:$AC$4922)))+((Z142&lt;&gt;"")*ISNUMBER(SEARCH("|"&amp;Z142&amp;"|",'5_ACOMPANHAMENTO'!$AC$3:$AC$4922)))+((AA142&lt;&gt;"")*ISNUMBER(SEARCH("|"&amp;AA142&amp;"|",'5_ACOMPANHAMENTO'!$AC$3:$AC$4922)))+((AB142&lt;&gt;"")*ISNUMBER(SEARCH("|"&amp;AB142&amp;"|",'5_ACOMPANHAMENTO'!$AC$3:$AC$4922))))&gt;0)),'5_ACOMPANHAMENTO'!$J$3:$J$4922),0))</f>
        <v>124</v>
      </c>
      <c r="E142" s="4" t="str">
        <f t="shared" ca="1" si="46"/>
        <v>FINALIZADO</v>
      </c>
      <c r="F142" s="7">
        <f>IF(OR($B142="",$C142=""),"",IFERROR(SUMPRODUCT(--(('5_ACOMPANHAMENTO'!$AD$3:$AD$4922=TRIM($C142&amp;""))*('5_ACOMPANHAMENTO'!$AC$3:$AC$4922&lt;&gt;"")*((((I142&lt;&gt;"")*ISNUMBER(SEARCH("|"&amp;I142&amp;"|",'5_ACOMPANHAMENTO'!$AC$3:$AC$4922)))+((J142&lt;&gt;"")*ISNUMBER(SEARCH("|"&amp;J142&amp;"|",'5_ACOMPANHAMENTO'!$AC$3:$AC$4922)))+((K142&lt;&gt;"")*ISNUMBER(SEARCH("|"&amp;K142&amp;"|",'5_ACOMPANHAMENTO'!$AC$3:$AC$4922)))+((L142&lt;&gt;"")*ISNUMBER(SEARCH("|"&amp;L142&amp;"|",'5_ACOMPANHAMENTO'!$AC$3:$AC$4922)))+((M142&lt;&gt;"")*ISNUMBER(SEARCH("|"&amp;M142&amp;"|",'5_ACOMPANHAMENTO'!$AC$3:$AC$4922)))+((N142&lt;&gt;"")*ISNUMBER(SEARCH("|"&amp;N142&amp;"|",'5_ACOMPANHAMENTO'!$AC$3:$AC$4922)))+((O142&lt;&gt;"")*ISNUMBER(SEARCH("|"&amp;O142&amp;"|",'5_ACOMPANHAMENTO'!$AC$3:$AC$4922)))+((P142&lt;&gt;"")*ISNUMBER(SEARCH("|"&amp;P142&amp;"|",'5_ACOMPANHAMENTO'!$AC$3:$AC$4922)))+((Q142&lt;&gt;"")*ISNUMBER(SEARCH("|"&amp;Q142&amp;"|",'5_ACOMPANHAMENTO'!$AC$3:$AC$4922)))+((R142&lt;&gt;"")*ISNUMBER(SEARCH("|"&amp;R142&amp;"|",'5_ACOMPANHAMENTO'!$AC$3:$AC$4922)))+((S142&lt;&gt;"")*ISNUMBER(SEARCH("|"&amp;S142&amp;"|",'5_ACOMPANHAMENTO'!$AC$3:$AC$4922)))+((T142&lt;&gt;"")*ISNUMBER(SEARCH("|"&amp;T142&amp;"|",'5_ACOMPANHAMENTO'!$AC$3:$AC$4922)))+((U142&lt;&gt;"")*ISNUMBER(SEARCH("|"&amp;U142&amp;"|",'5_ACOMPANHAMENTO'!$AC$3:$AC$4922)))+((V142&lt;&gt;"")*ISNUMBER(SEARCH("|"&amp;V142&amp;"|",'5_ACOMPANHAMENTO'!$AC$3:$AC$4922)))+((W142&lt;&gt;"")*ISNUMBER(SEARCH("|"&amp;W142&amp;"|",'5_ACOMPANHAMENTO'!$AC$3:$AC$4922)))+((X142&lt;&gt;"")*ISNUMBER(SEARCH("|"&amp;X142&amp;"|",'5_ACOMPANHAMENTO'!$AC$3:$AC$4922)))+((Y142&lt;&gt;"")*ISNUMBER(SEARCH("|"&amp;Y142&amp;"|",'5_ACOMPANHAMENTO'!$AC$3:$AC$4922)))+((Z142&lt;&gt;"")*ISNUMBER(SEARCH("|"&amp;Z142&amp;"|",'5_ACOMPANHAMENTO'!$AC$3:$AC$4922)))+((AA142&lt;&gt;"")*ISNUMBER(SEARCH("|"&amp;AA142&amp;"|",'5_ACOMPANHAMENTO'!$AC$3:$AC$4922)))+((AB142&lt;&gt;"")*ISNUMBER(SEARCH("|"&amp;AB142&amp;"|",'5_ACOMPANHAMENTO'!$AC$3:$AC$4922))))&gt;0)),'5_ACOMPANHAMENTO'!$O$3:$O$4922),0))</f>
        <v>124</v>
      </c>
      <c r="G142" s="7">
        <f t="shared" si="47"/>
        <v>0</v>
      </c>
      <c r="H142" t="str">
        <f t="shared" si="48"/>
        <v>10151,10152|CARTONAGEM</v>
      </c>
      <c r="I142" s="1" t="str">
        <f t="shared" si="49"/>
        <v>10151</v>
      </c>
      <c r="J142" s="1" t="str">
        <f t="shared" si="50"/>
        <v>10152</v>
      </c>
      <c r="K142" s="1" t="str">
        <f t="shared" si="51"/>
        <v/>
      </c>
      <c r="L142" s="1" t="str">
        <f t="shared" si="52"/>
        <v/>
      </c>
      <c r="M142" s="1" t="str">
        <f t="shared" si="53"/>
        <v/>
      </c>
      <c r="N142" s="1" t="str">
        <f t="shared" si="54"/>
        <v/>
      </c>
      <c r="O142" s="1" t="str">
        <f t="shared" si="55"/>
        <v/>
      </c>
      <c r="P142" s="1" t="str">
        <f t="shared" si="56"/>
        <v/>
      </c>
      <c r="Q142" s="1" t="str">
        <f t="shared" si="57"/>
        <v/>
      </c>
      <c r="R142" s="1" t="str">
        <f t="shared" si="58"/>
        <v/>
      </c>
      <c r="S142" s="1" t="str">
        <f t="shared" si="59"/>
        <v/>
      </c>
      <c r="T142" s="1" t="str">
        <f t="shared" si="60"/>
        <v/>
      </c>
      <c r="U142" s="1" t="str">
        <f t="shared" si="61"/>
        <v/>
      </c>
      <c r="V142" s="1" t="str">
        <f t="shared" si="62"/>
        <v/>
      </c>
      <c r="W142" s="1" t="str">
        <f t="shared" si="63"/>
        <v/>
      </c>
      <c r="X142" s="1" t="str">
        <f t="shared" si="64"/>
        <v/>
      </c>
      <c r="Y142" s="1" t="str">
        <f t="shared" si="65"/>
        <v/>
      </c>
      <c r="Z142" s="1" t="str">
        <f t="shared" si="66"/>
        <v/>
      </c>
      <c r="AA142" s="1" t="str">
        <f t="shared" si="67"/>
        <v/>
      </c>
      <c r="AB142" s="1" t="str">
        <f t="shared" si="68"/>
        <v/>
      </c>
    </row>
    <row r="143" spans="1:28" ht="14.25" hidden="1" customHeight="1" x14ac:dyDescent="0.35">
      <c r="A143" s="4">
        <f>IF(OR($B143="",$C143=""),"",IFERROR(INDEX('5_ACOMPANHAMENTO'!$A$3:$A$4922,MATCH(1,INDEX(('5_ACOMPANHAMENTO'!$AD$3:$AD$4922=TRIM($C143&amp;""))*('5_ACOMPANHAMENTO'!$AC$3:$AC$4922&lt;&gt;"")*((((I143&lt;&gt;"")*ISNUMBER(SEARCH("|"&amp;I143&amp;"|",'5_ACOMPANHAMENTO'!$AC$3:$AC$4922)))+((J143&lt;&gt;"")*ISNUMBER(SEARCH("|"&amp;J143&amp;"|",'5_ACOMPANHAMENTO'!$AC$3:$AC$4922)))+((K143&lt;&gt;"")*ISNUMBER(SEARCH("|"&amp;K143&amp;"|",'5_ACOMPANHAMENTO'!$AC$3:$AC$4922)))+((L143&lt;&gt;"")*ISNUMBER(SEARCH("|"&amp;L143&amp;"|",'5_ACOMPANHAMENTO'!$AC$3:$AC$4922)))+((M143&lt;&gt;"")*ISNUMBER(SEARCH("|"&amp;M143&amp;"|",'5_ACOMPANHAMENTO'!$AC$3:$AC$4922)))+((N143&lt;&gt;"")*ISNUMBER(SEARCH("|"&amp;N143&amp;"|",'5_ACOMPANHAMENTO'!$AC$3:$AC$4922)))+((O143&lt;&gt;"")*ISNUMBER(SEARCH("|"&amp;O143&amp;"|",'5_ACOMPANHAMENTO'!$AC$3:$AC$4922)))+((P143&lt;&gt;"")*ISNUMBER(SEARCH("|"&amp;P143&amp;"|",'5_ACOMPANHAMENTO'!$AC$3:$AC$4922)))+((Q143&lt;&gt;"")*ISNUMBER(SEARCH("|"&amp;Q143&amp;"|",'5_ACOMPANHAMENTO'!$AC$3:$AC$4922)))+((R143&lt;&gt;"")*ISNUMBER(SEARCH("|"&amp;R143&amp;"|",'5_ACOMPANHAMENTO'!$AC$3:$AC$4922)))+((S143&lt;&gt;"")*ISNUMBER(SEARCH("|"&amp;S143&amp;"|",'5_ACOMPANHAMENTO'!$AC$3:$AC$4922)))+((T143&lt;&gt;"")*ISNUMBER(SEARCH("|"&amp;T143&amp;"|",'5_ACOMPANHAMENTO'!$AC$3:$AC$4922)))+((U143&lt;&gt;"")*ISNUMBER(SEARCH("|"&amp;U143&amp;"|",'5_ACOMPANHAMENTO'!$AC$3:$AC$4922)))+((V143&lt;&gt;"")*ISNUMBER(SEARCH("|"&amp;V143&amp;"|",'5_ACOMPANHAMENTO'!$AC$3:$AC$4922)))+((W143&lt;&gt;"")*ISNUMBER(SEARCH("|"&amp;W143&amp;"|",'5_ACOMPANHAMENTO'!$AC$3:$AC$4922)))+((X143&lt;&gt;"")*ISNUMBER(SEARCH("|"&amp;X143&amp;"|",'5_ACOMPANHAMENTO'!$AC$3:$AC$4922)))+((Y143&lt;&gt;"")*ISNUMBER(SEARCH("|"&amp;Y143&amp;"|",'5_ACOMPANHAMENTO'!$AC$3:$AC$4922)))+((Z143&lt;&gt;"")*ISNUMBER(SEARCH("|"&amp;Z143&amp;"|",'5_ACOMPANHAMENTO'!$AC$3:$AC$4922)))+((AA143&lt;&gt;"")*ISNUMBER(SEARCH("|"&amp;AA143&amp;"|",'5_ACOMPANHAMENTO'!$AC$3:$AC$4922)))+((AB143&lt;&gt;"")*ISNUMBER(SEARCH("|"&amp;AB143&amp;"|",'5_ACOMPANHAMENTO'!$AC$3:$AC$4922))))&gt;0),0),0)),""))</f>
        <v>46211</v>
      </c>
      <c r="B143" s="10">
        <v>10153.10154</v>
      </c>
      <c r="C143" s="10" t="s">
        <v>68</v>
      </c>
      <c r="D143" s="4">
        <f>IF(OR($B143="",$C143=""),"",IFERROR(SUMPRODUCT(--(('5_ACOMPANHAMENTO'!$AD$3:$AD$4922=TRIM($C143&amp;""))*('5_ACOMPANHAMENTO'!$AC$3:$AC$4922&lt;&gt;"")*((((I143&lt;&gt;"")*ISNUMBER(SEARCH("|"&amp;I143&amp;"|",'5_ACOMPANHAMENTO'!$AC$3:$AC$4922)))+((J143&lt;&gt;"")*ISNUMBER(SEARCH("|"&amp;J143&amp;"|",'5_ACOMPANHAMENTO'!$AC$3:$AC$4922)))+((K143&lt;&gt;"")*ISNUMBER(SEARCH("|"&amp;K143&amp;"|",'5_ACOMPANHAMENTO'!$AC$3:$AC$4922)))+((L143&lt;&gt;"")*ISNUMBER(SEARCH("|"&amp;L143&amp;"|",'5_ACOMPANHAMENTO'!$AC$3:$AC$4922)))+((M143&lt;&gt;"")*ISNUMBER(SEARCH("|"&amp;M143&amp;"|",'5_ACOMPANHAMENTO'!$AC$3:$AC$4922)))+((N143&lt;&gt;"")*ISNUMBER(SEARCH("|"&amp;N143&amp;"|",'5_ACOMPANHAMENTO'!$AC$3:$AC$4922)))+((O143&lt;&gt;"")*ISNUMBER(SEARCH("|"&amp;O143&amp;"|",'5_ACOMPANHAMENTO'!$AC$3:$AC$4922)))+((P143&lt;&gt;"")*ISNUMBER(SEARCH("|"&amp;P143&amp;"|",'5_ACOMPANHAMENTO'!$AC$3:$AC$4922)))+((Q143&lt;&gt;"")*ISNUMBER(SEARCH("|"&amp;Q143&amp;"|",'5_ACOMPANHAMENTO'!$AC$3:$AC$4922)))+((R143&lt;&gt;"")*ISNUMBER(SEARCH("|"&amp;R143&amp;"|",'5_ACOMPANHAMENTO'!$AC$3:$AC$4922)))+((S143&lt;&gt;"")*ISNUMBER(SEARCH("|"&amp;S143&amp;"|",'5_ACOMPANHAMENTO'!$AC$3:$AC$4922)))+((T143&lt;&gt;"")*ISNUMBER(SEARCH("|"&amp;T143&amp;"|",'5_ACOMPANHAMENTO'!$AC$3:$AC$4922)))+((U143&lt;&gt;"")*ISNUMBER(SEARCH("|"&amp;U143&amp;"|",'5_ACOMPANHAMENTO'!$AC$3:$AC$4922)))+((V143&lt;&gt;"")*ISNUMBER(SEARCH("|"&amp;V143&amp;"|",'5_ACOMPANHAMENTO'!$AC$3:$AC$4922)))+((W143&lt;&gt;"")*ISNUMBER(SEARCH("|"&amp;W143&amp;"|",'5_ACOMPANHAMENTO'!$AC$3:$AC$4922)))+((X143&lt;&gt;"")*ISNUMBER(SEARCH("|"&amp;X143&amp;"|",'5_ACOMPANHAMENTO'!$AC$3:$AC$4922)))+((Y143&lt;&gt;"")*ISNUMBER(SEARCH("|"&amp;Y143&amp;"|",'5_ACOMPANHAMENTO'!$AC$3:$AC$4922)))+((Z143&lt;&gt;"")*ISNUMBER(SEARCH("|"&amp;Z143&amp;"|",'5_ACOMPANHAMENTO'!$AC$3:$AC$4922)))+((AA143&lt;&gt;"")*ISNUMBER(SEARCH("|"&amp;AA143&amp;"|",'5_ACOMPANHAMENTO'!$AC$3:$AC$4922)))+((AB143&lt;&gt;"")*ISNUMBER(SEARCH("|"&amp;AB143&amp;"|",'5_ACOMPANHAMENTO'!$AC$3:$AC$4922))))&gt;0)),'5_ACOMPANHAMENTO'!$J$3:$J$4922),0))</f>
        <v>10</v>
      </c>
      <c r="E143" s="4" t="str">
        <f t="shared" ca="1" si="46"/>
        <v>FINALIZADO</v>
      </c>
      <c r="F143" s="7">
        <f>IF(OR($B143="",$C143=""),"",IFERROR(SUMPRODUCT(--(('5_ACOMPANHAMENTO'!$AD$3:$AD$4922=TRIM($C143&amp;""))*('5_ACOMPANHAMENTO'!$AC$3:$AC$4922&lt;&gt;"")*((((I143&lt;&gt;"")*ISNUMBER(SEARCH("|"&amp;I143&amp;"|",'5_ACOMPANHAMENTO'!$AC$3:$AC$4922)))+((J143&lt;&gt;"")*ISNUMBER(SEARCH("|"&amp;J143&amp;"|",'5_ACOMPANHAMENTO'!$AC$3:$AC$4922)))+((K143&lt;&gt;"")*ISNUMBER(SEARCH("|"&amp;K143&amp;"|",'5_ACOMPANHAMENTO'!$AC$3:$AC$4922)))+((L143&lt;&gt;"")*ISNUMBER(SEARCH("|"&amp;L143&amp;"|",'5_ACOMPANHAMENTO'!$AC$3:$AC$4922)))+((M143&lt;&gt;"")*ISNUMBER(SEARCH("|"&amp;M143&amp;"|",'5_ACOMPANHAMENTO'!$AC$3:$AC$4922)))+((N143&lt;&gt;"")*ISNUMBER(SEARCH("|"&amp;N143&amp;"|",'5_ACOMPANHAMENTO'!$AC$3:$AC$4922)))+((O143&lt;&gt;"")*ISNUMBER(SEARCH("|"&amp;O143&amp;"|",'5_ACOMPANHAMENTO'!$AC$3:$AC$4922)))+((P143&lt;&gt;"")*ISNUMBER(SEARCH("|"&amp;P143&amp;"|",'5_ACOMPANHAMENTO'!$AC$3:$AC$4922)))+((Q143&lt;&gt;"")*ISNUMBER(SEARCH("|"&amp;Q143&amp;"|",'5_ACOMPANHAMENTO'!$AC$3:$AC$4922)))+((R143&lt;&gt;"")*ISNUMBER(SEARCH("|"&amp;R143&amp;"|",'5_ACOMPANHAMENTO'!$AC$3:$AC$4922)))+((S143&lt;&gt;"")*ISNUMBER(SEARCH("|"&amp;S143&amp;"|",'5_ACOMPANHAMENTO'!$AC$3:$AC$4922)))+((T143&lt;&gt;"")*ISNUMBER(SEARCH("|"&amp;T143&amp;"|",'5_ACOMPANHAMENTO'!$AC$3:$AC$4922)))+((U143&lt;&gt;"")*ISNUMBER(SEARCH("|"&amp;U143&amp;"|",'5_ACOMPANHAMENTO'!$AC$3:$AC$4922)))+((V143&lt;&gt;"")*ISNUMBER(SEARCH("|"&amp;V143&amp;"|",'5_ACOMPANHAMENTO'!$AC$3:$AC$4922)))+((W143&lt;&gt;"")*ISNUMBER(SEARCH("|"&amp;W143&amp;"|",'5_ACOMPANHAMENTO'!$AC$3:$AC$4922)))+((X143&lt;&gt;"")*ISNUMBER(SEARCH("|"&amp;X143&amp;"|",'5_ACOMPANHAMENTO'!$AC$3:$AC$4922)))+((Y143&lt;&gt;"")*ISNUMBER(SEARCH("|"&amp;Y143&amp;"|",'5_ACOMPANHAMENTO'!$AC$3:$AC$4922)))+((Z143&lt;&gt;"")*ISNUMBER(SEARCH("|"&amp;Z143&amp;"|",'5_ACOMPANHAMENTO'!$AC$3:$AC$4922)))+((AA143&lt;&gt;"")*ISNUMBER(SEARCH("|"&amp;AA143&amp;"|",'5_ACOMPANHAMENTO'!$AC$3:$AC$4922)))+((AB143&lt;&gt;"")*ISNUMBER(SEARCH("|"&amp;AB143&amp;"|",'5_ACOMPANHAMENTO'!$AC$3:$AC$4922))))&gt;0)),'5_ACOMPANHAMENTO'!$O$3:$O$4922),0))</f>
        <v>10</v>
      </c>
      <c r="G143" s="7">
        <f t="shared" si="47"/>
        <v>0</v>
      </c>
      <c r="H143" t="str">
        <f t="shared" si="48"/>
        <v>10153,10154|CARTONAGEM</v>
      </c>
      <c r="I143" s="1" t="str">
        <f t="shared" si="49"/>
        <v>10153</v>
      </c>
      <c r="J143" s="1" t="str">
        <f t="shared" si="50"/>
        <v>10154</v>
      </c>
      <c r="K143" s="1" t="str">
        <f t="shared" si="51"/>
        <v/>
      </c>
      <c r="L143" s="1" t="str">
        <f t="shared" si="52"/>
        <v/>
      </c>
      <c r="M143" s="1" t="str">
        <f t="shared" si="53"/>
        <v/>
      </c>
      <c r="N143" s="1" t="str">
        <f t="shared" si="54"/>
        <v/>
      </c>
      <c r="O143" s="1" t="str">
        <f t="shared" si="55"/>
        <v/>
      </c>
      <c r="P143" s="1" t="str">
        <f t="shared" si="56"/>
        <v/>
      </c>
      <c r="Q143" s="1" t="str">
        <f t="shared" si="57"/>
        <v/>
      </c>
      <c r="R143" s="1" t="str">
        <f t="shared" si="58"/>
        <v/>
      </c>
      <c r="S143" s="1" t="str">
        <f t="shared" si="59"/>
        <v/>
      </c>
      <c r="T143" s="1" t="str">
        <f t="shared" si="60"/>
        <v/>
      </c>
      <c r="U143" s="1" t="str">
        <f t="shared" si="61"/>
        <v/>
      </c>
      <c r="V143" s="1" t="str">
        <f t="shared" si="62"/>
        <v/>
      </c>
      <c r="W143" s="1" t="str">
        <f t="shared" si="63"/>
        <v/>
      </c>
      <c r="X143" s="1" t="str">
        <f t="shared" si="64"/>
        <v/>
      </c>
      <c r="Y143" s="1" t="str">
        <f t="shared" si="65"/>
        <v/>
      </c>
      <c r="Z143" s="1" t="str">
        <f t="shared" si="66"/>
        <v/>
      </c>
      <c r="AA143" s="1" t="str">
        <f t="shared" si="67"/>
        <v/>
      </c>
      <c r="AB143" s="1" t="str">
        <f t="shared" si="68"/>
        <v/>
      </c>
    </row>
    <row r="144" spans="1:28" ht="14.25" hidden="1" customHeight="1" x14ac:dyDescent="0.35">
      <c r="A144" s="4">
        <f>IF(OR($B144="",$C144=""),"",IFERROR(INDEX('5_ACOMPANHAMENTO'!$A$3:$A$4922,MATCH(1,INDEX(('5_ACOMPANHAMENTO'!$AD$3:$AD$4922=TRIM($C144&amp;""))*('5_ACOMPANHAMENTO'!$AC$3:$AC$4922&lt;&gt;"")*((((I144&lt;&gt;"")*ISNUMBER(SEARCH("|"&amp;I144&amp;"|",'5_ACOMPANHAMENTO'!$AC$3:$AC$4922)))+((J144&lt;&gt;"")*ISNUMBER(SEARCH("|"&amp;J144&amp;"|",'5_ACOMPANHAMENTO'!$AC$3:$AC$4922)))+((K144&lt;&gt;"")*ISNUMBER(SEARCH("|"&amp;K144&amp;"|",'5_ACOMPANHAMENTO'!$AC$3:$AC$4922)))+((L144&lt;&gt;"")*ISNUMBER(SEARCH("|"&amp;L144&amp;"|",'5_ACOMPANHAMENTO'!$AC$3:$AC$4922)))+((M144&lt;&gt;"")*ISNUMBER(SEARCH("|"&amp;M144&amp;"|",'5_ACOMPANHAMENTO'!$AC$3:$AC$4922)))+((N144&lt;&gt;"")*ISNUMBER(SEARCH("|"&amp;N144&amp;"|",'5_ACOMPANHAMENTO'!$AC$3:$AC$4922)))+((O144&lt;&gt;"")*ISNUMBER(SEARCH("|"&amp;O144&amp;"|",'5_ACOMPANHAMENTO'!$AC$3:$AC$4922)))+((P144&lt;&gt;"")*ISNUMBER(SEARCH("|"&amp;P144&amp;"|",'5_ACOMPANHAMENTO'!$AC$3:$AC$4922)))+((Q144&lt;&gt;"")*ISNUMBER(SEARCH("|"&amp;Q144&amp;"|",'5_ACOMPANHAMENTO'!$AC$3:$AC$4922)))+((R144&lt;&gt;"")*ISNUMBER(SEARCH("|"&amp;R144&amp;"|",'5_ACOMPANHAMENTO'!$AC$3:$AC$4922)))+((S144&lt;&gt;"")*ISNUMBER(SEARCH("|"&amp;S144&amp;"|",'5_ACOMPANHAMENTO'!$AC$3:$AC$4922)))+((T144&lt;&gt;"")*ISNUMBER(SEARCH("|"&amp;T144&amp;"|",'5_ACOMPANHAMENTO'!$AC$3:$AC$4922)))+((U144&lt;&gt;"")*ISNUMBER(SEARCH("|"&amp;U144&amp;"|",'5_ACOMPANHAMENTO'!$AC$3:$AC$4922)))+((V144&lt;&gt;"")*ISNUMBER(SEARCH("|"&amp;V144&amp;"|",'5_ACOMPANHAMENTO'!$AC$3:$AC$4922)))+((W144&lt;&gt;"")*ISNUMBER(SEARCH("|"&amp;W144&amp;"|",'5_ACOMPANHAMENTO'!$AC$3:$AC$4922)))+((X144&lt;&gt;"")*ISNUMBER(SEARCH("|"&amp;X144&amp;"|",'5_ACOMPANHAMENTO'!$AC$3:$AC$4922)))+((Y144&lt;&gt;"")*ISNUMBER(SEARCH("|"&amp;Y144&amp;"|",'5_ACOMPANHAMENTO'!$AC$3:$AC$4922)))+((Z144&lt;&gt;"")*ISNUMBER(SEARCH("|"&amp;Z144&amp;"|",'5_ACOMPANHAMENTO'!$AC$3:$AC$4922)))+((AA144&lt;&gt;"")*ISNUMBER(SEARCH("|"&amp;AA144&amp;"|",'5_ACOMPANHAMENTO'!$AC$3:$AC$4922)))+((AB144&lt;&gt;"")*ISNUMBER(SEARCH("|"&amp;AB144&amp;"|",'5_ACOMPANHAMENTO'!$AC$3:$AC$4922))))&gt;0),0),0)),""))</f>
        <v>46204</v>
      </c>
      <c r="B144" s="10">
        <v>10180</v>
      </c>
      <c r="C144" s="10" t="s">
        <v>68</v>
      </c>
      <c r="D144" s="4">
        <f>IF(OR($B144="",$C144=""),"",IFERROR(SUMPRODUCT(--(('5_ACOMPANHAMENTO'!$AD$3:$AD$4922=TRIM($C144&amp;""))*('5_ACOMPANHAMENTO'!$AC$3:$AC$4922&lt;&gt;"")*((((I144&lt;&gt;"")*ISNUMBER(SEARCH("|"&amp;I144&amp;"|",'5_ACOMPANHAMENTO'!$AC$3:$AC$4922)))+((J144&lt;&gt;"")*ISNUMBER(SEARCH("|"&amp;J144&amp;"|",'5_ACOMPANHAMENTO'!$AC$3:$AC$4922)))+((K144&lt;&gt;"")*ISNUMBER(SEARCH("|"&amp;K144&amp;"|",'5_ACOMPANHAMENTO'!$AC$3:$AC$4922)))+((L144&lt;&gt;"")*ISNUMBER(SEARCH("|"&amp;L144&amp;"|",'5_ACOMPANHAMENTO'!$AC$3:$AC$4922)))+((M144&lt;&gt;"")*ISNUMBER(SEARCH("|"&amp;M144&amp;"|",'5_ACOMPANHAMENTO'!$AC$3:$AC$4922)))+((N144&lt;&gt;"")*ISNUMBER(SEARCH("|"&amp;N144&amp;"|",'5_ACOMPANHAMENTO'!$AC$3:$AC$4922)))+((O144&lt;&gt;"")*ISNUMBER(SEARCH("|"&amp;O144&amp;"|",'5_ACOMPANHAMENTO'!$AC$3:$AC$4922)))+((P144&lt;&gt;"")*ISNUMBER(SEARCH("|"&amp;P144&amp;"|",'5_ACOMPANHAMENTO'!$AC$3:$AC$4922)))+((Q144&lt;&gt;"")*ISNUMBER(SEARCH("|"&amp;Q144&amp;"|",'5_ACOMPANHAMENTO'!$AC$3:$AC$4922)))+((R144&lt;&gt;"")*ISNUMBER(SEARCH("|"&amp;R144&amp;"|",'5_ACOMPANHAMENTO'!$AC$3:$AC$4922)))+((S144&lt;&gt;"")*ISNUMBER(SEARCH("|"&amp;S144&amp;"|",'5_ACOMPANHAMENTO'!$AC$3:$AC$4922)))+((T144&lt;&gt;"")*ISNUMBER(SEARCH("|"&amp;T144&amp;"|",'5_ACOMPANHAMENTO'!$AC$3:$AC$4922)))+((U144&lt;&gt;"")*ISNUMBER(SEARCH("|"&amp;U144&amp;"|",'5_ACOMPANHAMENTO'!$AC$3:$AC$4922)))+((V144&lt;&gt;"")*ISNUMBER(SEARCH("|"&amp;V144&amp;"|",'5_ACOMPANHAMENTO'!$AC$3:$AC$4922)))+((W144&lt;&gt;"")*ISNUMBER(SEARCH("|"&amp;W144&amp;"|",'5_ACOMPANHAMENTO'!$AC$3:$AC$4922)))+((X144&lt;&gt;"")*ISNUMBER(SEARCH("|"&amp;X144&amp;"|",'5_ACOMPANHAMENTO'!$AC$3:$AC$4922)))+((Y144&lt;&gt;"")*ISNUMBER(SEARCH("|"&amp;Y144&amp;"|",'5_ACOMPANHAMENTO'!$AC$3:$AC$4922)))+((Z144&lt;&gt;"")*ISNUMBER(SEARCH("|"&amp;Z144&amp;"|",'5_ACOMPANHAMENTO'!$AC$3:$AC$4922)))+((AA144&lt;&gt;"")*ISNUMBER(SEARCH("|"&amp;AA144&amp;"|",'5_ACOMPANHAMENTO'!$AC$3:$AC$4922)))+((AB144&lt;&gt;"")*ISNUMBER(SEARCH("|"&amp;AB144&amp;"|",'5_ACOMPANHAMENTO'!$AC$3:$AC$4922))))&gt;0)),'5_ACOMPANHAMENTO'!$J$3:$J$4922),0))</f>
        <v>3075</v>
      </c>
      <c r="E144" s="4" t="str">
        <f t="shared" ca="1" si="46"/>
        <v>FINALIZADO</v>
      </c>
      <c r="F144" s="7">
        <f>IF(OR($B144="",$C144=""),"",IFERROR(SUMPRODUCT(--(('5_ACOMPANHAMENTO'!$AD$3:$AD$4922=TRIM($C144&amp;""))*('5_ACOMPANHAMENTO'!$AC$3:$AC$4922&lt;&gt;"")*((((I144&lt;&gt;"")*ISNUMBER(SEARCH("|"&amp;I144&amp;"|",'5_ACOMPANHAMENTO'!$AC$3:$AC$4922)))+((J144&lt;&gt;"")*ISNUMBER(SEARCH("|"&amp;J144&amp;"|",'5_ACOMPANHAMENTO'!$AC$3:$AC$4922)))+((K144&lt;&gt;"")*ISNUMBER(SEARCH("|"&amp;K144&amp;"|",'5_ACOMPANHAMENTO'!$AC$3:$AC$4922)))+((L144&lt;&gt;"")*ISNUMBER(SEARCH("|"&amp;L144&amp;"|",'5_ACOMPANHAMENTO'!$AC$3:$AC$4922)))+((M144&lt;&gt;"")*ISNUMBER(SEARCH("|"&amp;M144&amp;"|",'5_ACOMPANHAMENTO'!$AC$3:$AC$4922)))+((N144&lt;&gt;"")*ISNUMBER(SEARCH("|"&amp;N144&amp;"|",'5_ACOMPANHAMENTO'!$AC$3:$AC$4922)))+((O144&lt;&gt;"")*ISNUMBER(SEARCH("|"&amp;O144&amp;"|",'5_ACOMPANHAMENTO'!$AC$3:$AC$4922)))+((P144&lt;&gt;"")*ISNUMBER(SEARCH("|"&amp;P144&amp;"|",'5_ACOMPANHAMENTO'!$AC$3:$AC$4922)))+((Q144&lt;&gt;"")*ISNUMBER(SEARCH("|"&amp;Q144&amp;"|",'5_ACOMPANHAMENTO'!$AC$3:$AC$4922)))+((R144&lt;&gt;"")*ISNUMBER(SEARCH("|"&amp;R144&amp;"|",'5_ACOMPANHAMENTO'!$AC$3:$AC$4922)))+((S144&lt;&gt;"")*ISNUMBER(SEARCH("|"&amp;S144&amp;"|",'5_ACOMPANHAMENTO'!$AC$3:$AC$4922)))+((T144&lt;&gt;"")*ISNUMBER(SEARCH("|"&amp;T144&amp;"|",'5_ACOMPANHAMENTO'!$AC$3:$AC$4922)))+((U144&lt;&gt;"")*ISNUMBER(SEARCH("|"&amp;U144&amp;"|",'5_ACOMPANHAMENTO'!$AC$3:$AC$4922)))+((V144&lt;&gt;"")*ISNUMBER(SEARCH("|"&amp;V144&amp;"|",'5_ACOMPANHAMENTO'!$AC$3:$AC$4922)))+((W144&lt;&gt;"")*ISNUMBER(SEARCH("|"&amp;W144&amp;"|",'5_ACOMPANHAMENTO'!$AC$3:$AC$4922)))+((X144&lt;&gt;"")*ISNUMBER(SEARCH("|"&amp;X144&amp;"|",'5_ACOMPANHAMENTO'!$AC$3:$AC$4922)))+((Y144&lt;&gt;"")*ISNUMBER(SEARCH("|"&amp;Y144&amp;"|",'5_ACOMPANHAMENTO'!$AC$3:$AC$4922)))+((Z144&lt;&gt;"")*ISNUMBER(SEARCH("|"&amp;Z144&amp;"|",'5_ACOMPANHAMENTO'!$AC$3:$AC$4922)))+((AA144&lt;&gt;"")*ISNUMBER(SEARCH("|"&amp;AA144&amp;"|",'5_ACOMPANHAMENTO'!$AC$3:$AC$4922)))+((AB144&lt;&gt;"")*ISNUMBER(SEARCH("|"&amp;AB144&amp;"|",'5_ACOMPANHAMENTO'!$AC$3:$AC$4922))))&gt;0)),'5_ACOMPANHAMENTO'!$O$3:$O$4922),0))</f>
        <v>3075</v>
      </c>
      <c r="G144" s="7">
        <f t="shared" si="47"/>
        <v>0</v>
      </c>
      <c r="H144" t="str">
        <f t="shared" si="48"/>
        <v>10180|CARTONAGEM</v>
      </c>
      <c r="I144" s="1" t="str">
        <f t="shared" si="49"/>
        <v>10180</v>
      </c>
      <c r="J144" s="1" t="str">
        <f t="shared" si="50"/>
        <v/>
      </c>
      <c r="K144" s="1" t="str">
        <f t="shared" si="51"/>
        <v/>
      </c>
      <c r="L144" s="1" t="str">
        <f t="shared" si="52"/>
        <v/>
      </c>
      <c r="M144" s="1" t="str">
        <f t="shared" si="53"/>
        <v/>
      </c>
      <c r="N144" s="1" t="str">
        <f t="shared" si="54"/>
        <v/>
      </c>
      <c r="O144" s="1" t="str">
        <f t="shared" si="55"/>
        <v/>
      </c>
      <c r="P144" s="1" t="str">
        <f t="shared" si="56"/>
        <v/>
      </c>
      <c r="Q144" s="1" t="str">
        <f t="shared" si="57"/>
        <v/>
      </c>
      <c r="R144" s="1" t="str">
        <f t="shared" si="58"/>
        <v/>
      </c>
      <c r="S144" s="1" t="str">
        <f t="shared" si="59"/>
        <v/>
      </c>
      <c r="T144" s="1" t="str">
        <f t="shared" si="60"/>
        <v/>
      </c>
      <c r="U144" s="1" t="str">
        <f t="shared" si="61"/>
        <v/>
      </c>
      <c r="V144" s="1" t="str">
        <f t="shared" si="62"/>
        <v/>
      </c>
      <c r="W144" s="1" t="str">
        <f t="shared" si="63"/>
        <v/>
      </c>
      <c r="X144" s="1" t="str">
        <f t="shared" si="64"/>
        <v/>
      </c>
      <c r="Y144" s="1" t="str">
        <f t="shared" si="65"/>
        <v/>
      </c>
      <c r="Z144" s="1" t="str">
        <f t="shared" si="66"/>
        <v/>
      </c>
      <c r="AA144" s="1" t="str">
        <f t="shared" si="67"/>
        <v/>
      </c>
      <c r="AB144" s="1" t="str">
        <f t="shared" si="68"/>
        <v/>
      </c>
    </row>
    <row r="145" spans="1:28" ht="14.25" hidden="1" customHeight="1" x14ac:dyDescent="0.35">
      <c r="A145" s="4">
        <f>IF(OR($B145="",$C145=""),"",IFERROR(INDEX('5_ACOMPANHAMENTO'!$A$3:$A$4922,MATCH(1,INDEX(('5_ACOMPANHAMENTO'!$AD$3:$AD$4922=TRIM($C145&amp;""))*('5_ACOMPANHAMENTO'!$AC$3:$AC$4922&lt;&gt;"")*((((I145&lt;&gt;"")*ISNUMBER(SEARCH("|"&amp;I145&amp;"|",'5_ACOMPANHAMENTO'!$AC$3:$AC$4922)))+((J145&lt;&gt;"")*ISNUMBER(SEARCH("|"&amp;J145&amp;"|",'5_ACOMPANHAMENTO'!$AC$3:$AC$4922)))+((K145&lt;&gt;"")*ISNUMBER(SEARCH("|"&amp;K145&amp;"|",'5_ACOMPANHAMENTO'!$AC$3:$AC$4922)))+((L145&lt;&gt;"")*ISNUMBER(SEARCH("|"&amp;L145&amp;"|",'5_ACOMPANHAMENTO'!$AC$3:$AC$4922)))+((M145&lt;&gt;"")*ISNUMBER(SEARCH("|"&amp;M145&amp;"|",'5_ACOMPANHAMENTO'!$AC$3:$AC$4922)))+((N145&lt;&gt;"")*ISNUMBER(SEARCH("|"&amp;N145&amp;"|",'5_ACOMPANHAMENTO'!$AC$3:$AC$4922)))+((O145&lt;&gt;"")*ISNUMBER(SEARCH("|"&amp;O145&amp;"|",'5_ACOMPANHAMENTO'!$AC$3:$AC$4922)))+((P145&lt;&gt;"")*ISNUMBER(SEARCH("|"&amp;P145&amp;"|",'5_ACOMPANHAMENTO'!$AC$3:$AC$4922)))+((Q145&lt;&gt;"")*ISNUMBER(SEARCH("|"&amp;Q145&amp;"|",'5_ACOMPANHAMENTO'!$AC$3:$AC$4922)))+((R145&lt;&gt;"")*ISNUMBER(SEARCH("|"&amp;R145&amp;"|",'5_ACOMPANHAMENTO'!$AC$3:$AC$4922)))+((S145&lt;&gt;"")*ISNUMBER(SEARCH("|"&amp;S145&amp;"|",'5_ACOMPANHAMENTO'!$AC$3:$AC$4922)))+((T145&lt;&gt;"")*ISNUMBER(SEARCH("|"&amp;T145&amp;"|",'5_ACOMPANHAMENTO'!$AC$3:$AC$4922)))+((U145&lt;&gt;"")*ISNUMBER(SEARCH("|"&amp;U145&amp;"|",'5_ACOMPANHAMENTO'!$AC$3:$AC$4922)))+((V145&lt;&gt;"")*ISNUMBER(SEARCH("|"&amp;V145&amp;"|",'5_ACOMPANHAMENTO'!$AC$3:$AC$4922)))+((W145&lt;&gt;"")*ISNUMBER(SEARCH("|"&amp;W145&amp;"|",'5_ACOMPANHAMENTO'!$AC$3:$AC$4922)))+((X145&lt;&gt;"")*ISNUMBER(SEARCH("|"&amp;X145&amp;"|",'5_ACOMPANHAMENTO'!$AC$3:$AC$4922)))+((Y145&lt;&gt;"")*ISNUMBER(SEARCH("|"&amp;Y145&amp;"|",'5_ACOMPANHAMENTO'!$AC$3:$AC$4922)))+((Z145&lt;&gt;"")*ISNUMBER(SEARCH("|"&amp;Z145&amp;"|",'5_ACOMPANHAMENTO'!$AC$3:$AC$4922)))+((AA145&lt;&gt;"")*ISNUMBER(SEARCH("|"&amp;AA145&amp;"|",'5_ACOMPANHAMENTO'!$AC$3:$AC$4922)))+((AB145&lt;&gt;"")*ISNUMBER(SEARCH("|"&amp;AB145&amp;"|",'5_ACOMPANHAMENTO'!$AC$3:$AC$4922))))&gt;0),0),0)),""))</f>
        <v>46204</v>
      </c>
      <c r="B145" s="10">
        <v>10180</v>
      </c>
      <c r="C145" s="10" t="s">
        <v>68</v>
      </c>
      <c r="D145" s="4">
        <f>IF(OR($B145="",$C145=""),"",IFERROR(SUMPRODUCT(--(('5_ACOMPANHAMENTO'!$AD$3:$AD$4922=TRIM($C145&amp;""))*('5_ACOMPANHAMENTO'!$AC$3:$AC$4922&lt;&gt;"")*((((I145&lt;&gt;"")*ISNUMBER(SEARCH("|"&amp;I145&amp;"|",'5_ACOMPANHAMENTO'!$AC$3:$AC$4922)))+((J145&lt;&gt;"")*ISNUMBER(SEARCH("|"&amp;J145&amp;"|",'5_ACOMPANHAMENTO'!$AC$3:$AC$4922)))+((K145&lt;&gt;"")*ISNUMBER(SEARCH("|"&amp;K145&amp;"|",'5_ACOMPANHAMENTO'!$AC$3:$AC$4922)))+((L145&lt;&gt;"")*ISNUMBER(SEARCH("|"&amp;L145&amp;"|",'5_ACOMPANHAMENTO'!$AC$3:$AC$4922)))+((M145&lt;&gt;"")*ISNUMBER(SEARCH("|"&amp;M145&amp;"|",'5_ACOMPANHAMENTO'!$AC$3:$AC$4922)))+((N145&lt;&gt;"")*ISNUMBER(SEARCH("|"&amp;N145&amp;"|",'5_ACOMPANHAMENTO'!$AC$3:$AC$4922)))+((O145&lt;&gt;"")*ISNUMBER(SEARCH("|"&amp;O145&amp;"|",'5_ACOMPANHAMENTO'!$AC$3:$AC$4922)))+((P145&lt;&gt;"")*ISNUMBER(SEARCH("|"&amp;P145&amp;"|",'5_ACOMPANHAMENTO'!$AC$3:$AC$4922)))+((Q145&lt;&gt;"")*ISNUMBER(SEARCH("|"&amp;Q145&amp;"|",'5_ACOMPANHAMENTO'!$AC$3:$AC$4922)))+((R145&lt;&gt;"")*ISNUMBER(SEARCH("|"&amp;R145&amp;"|",'5_ACOMPANHAMENTO'!$AC$3:$AC$4922)))+((S145&lt;&gt;"")*ISNUMBER(SEARCH("|"&amp;S145&amp;"|",'5_ACOMPANHAMENTO'!$AC$3:$AC$4922)))+((T145&lt;&gt;"")*ISNUMBER(SEARCH("|"&amp;T145&amp;"|",'5_ACOMPANHAMENTO'!$AC$3:$AC$4922)))+((U145&lt;&gt;"")*ISNUMBER(SEARCH("|"&amp;U145&amp;"|",'5_ACOMPANHAMENTO'!$AC$3:$AC$4922)))+((V145&lt;&gt;"")*ISNUMBER(SEARCH("|"&amp;V145&amp;"|",'5_ACOMPANHAMENTO'!$AC$3:$AC$4922)))+((W145&lt;&gt;"")*ISNUMBER(SEARCH("|"&amp;W145&amp;"|",'5_ACOMPANHAMENTO'!$AC$3:$AC$4922)))+((X145&lt;&gt;"")*ISNUMBER(SEARCH("|"&amp;X145&amp;"|",'5_ACOMPANHAMENTO'!$AC$3:$AC$4922)))+((Y145&lt;&gt;"")*ISNUMBER(SEARCH("|"&amp;Y145&amp;"|",'5_ACOMPANHAMENTO'!$AC$3:$AC$4922)))+((Z145&lt;&gt;"")*ISNUMBER(SEARCH("|"&amp;Z145&amp;"|",'5_ACOMPANHAMENTO'!$AC$3:$AC$4922)))+((AA145&lt;&gt;"")*ISNUMBER(SEARCH("|"&amp;AA145&amp;"|",'5_ACOMPANHAMENTO'!$AC$3:$AC$4922)))+((AB145&lt;&gt;"")*ISNUMBER(SEARCH("|"&amp;AB145&amp;"|",'5_ACOMPANHAMENTO'!$AC$3:$AC$4922))))&gt;0)),'5_ACOMPANHAMENTO'!$J$3:$J$4922),0))</f>
        <v>3075</v>
      </c>
      <c r="E145" s="4" t="str">
        <f t="shared" ca="1" si="46"/>
        <v>FINALIZADO</v>
      </c>
      <c r="F145" s="7">
        <f>IF(OR($B145="",$C145=""),"",IFERROR(SUMPRODUCT(--(('5_ACOMPANHAMENTO'!$AD$3:$AD$4922=TRIM($C145&amp;""))*('5_ACOMPANHAMENTO'!$AC$3:$AC$4922&lt;&gt;"")*((((I145&lt;&gt;"")*ISNUMBER(SEARCH("|"&amp;I145&amp;"|",'5_ACOMPANHAMENTO'!$AC$3:$AC$4922)))+((J145&lt;&gt;"")*ISNUMBER(SEARCH("|"&amp;J145&amp;"|",'5_ACOMPANHAMENTO'!$AC$3:$AC$4922)))+((K145&lt;&gt;"")*ISNUMBER(SEARCH("|"&amp;K145&amp;"|",'5_ACOMPANHAMENTO'!$AC$3:$AC$4922)))+((L145&lt;&gt;"")*ISNUMBER(SEARCH("|"&amp;L145&amp;"|",'5_ACOMPANHAMENTO'!$AC$3:$AC$4922)))+((M145&lt;&gt;"")*ISNUMBER(SEARCH("|"&amp;M145&amp;"|",'5_ACOMPANHAMENTO'!$AC$3:$AC$4922)))+((N145&lt;&gt;"")*ISNUMBER(SEARCH("|"&amp;N145&amp;"|",'5_ACOMPANHAMENTO'!$AC$3:$AC$4922)))+((O145&lt;&gt;"")*ISNUMBER(SEARCH("|"&amp;O145&amp;"|",'5_ACOMPANHAMENTO'!$AC$3:$AC$4922)))+((P145&lt;&gt;"")*ISNUMBER(SEARCH("|"&amp;P145&amp;"|",'5_ACOMPANHAMENTO'!$AC$3:$AC$4922)))+((Q145&lt;&gt;"")*ISNUMBER(SEARCH("|"&amp;Q145&amp;"|",'5_ACOMPANHAMENTO'!$AC$3:$AC$4922)))+((R145&lt;&gt;"")*ISNUMBER(SEARCH("|"&amp;R145&amp;"|",'5_ACOMPANHAMENTO'!$AC$3:$AC$4922)))+((S145&lt;&gt;"")*ISNUMBER(SEARCH("|"&amp;S145&amp;"|",'5_ACOMPANHAMENTO'!$AC$3:$AC$4922)))+((T145&lt;&gt;"")*ISNUMBER(SEARCH("|"&amp;T145&amp;"|",'5_ACOMPANHAMENTO'!$AC$3:$AC$4922)))+((U145&lt;&gt;"")*ISNUMBER(SEARCH("|"&amp;U145&amp;"|",'5_ACOMPANHAMENTO'!$AC$3:$AC$4922)))+((V145&lt;&gt;"")*ISNUMBER(SEARCH("|"&amp;V145&amp;"|",'5_ACOMPANHAMENTO'!$AC$3:$AC$4922)))+((W145&lt;&gt;"")*ISNUMBER(SEARCH("|"&amp;W145&amp;"|",'5_ACOMPANHAMENTO'!$AC$3:$AC$4922)))+((X145&lt;&gt;"")*ISNUMBER(SEARCH("|"&amp;X145&amp;"|",'5_ACOMPANHAMENTO'!$AC$3:$AC$4922)))+((Y145&lt;&gt;"")*ISNUMBER(SEARCH("|"&amp;Y145&amp;"|",'5_ACOMPANHAMENTO'!$AC$3:$AC$4922)))+((Z145&lt;&gt;"")*ISNUMBER(SEARCH("|"&amp;Z145&amp;"|",'5_ACOMPANHAMENTO'!$AC$3:$AC$4922)))+((AA145&lt;&gt;"")*ISNUMBER(SEARCH("|"&amp;AA145&amp;"|",'5_ACOMPANHAMENTO'!$AC$3:$AC$4922)))+((AB145&lt;&gt;"")*ISNUMBER(SEARCH("|"&amp;AB145&amp;"|",'5_ACOMPANHAMENTO'!$AC$3:$AC$4922))))&gt;0)),'5_ACOMPANHAMENTO'!$O$3:$O$4922),0))</f>
        <v>3075</v>
      </c>
      <c r="G145" s="7">
        <f t="shared" si="47"/>
        <v>0</v>
      </c>
      <c r="H145" t="str">
        <f t="shared" si="48"/>
        <v>10180|CARTONAGEM</v>
      </c>
      <c r="I145" s="1" t="str">
        <f t="shared" si="49"/>
        <v>10180</v>
      </c>
      <c r="J145" s="1" t="str">
        <f t="shared" si="50"/>
        <v/>
      </c>
      <c r="K145" s="1" t="str">
        <f t="shared" si="51"/>
        <v/>
      </c>
      <c r="L145" s="1" t="str">
        <f t="shared" si="52"/>
        <v/>
      </c>
      <c r="M145" s="1" t="str">
        <f t="shared" si="53"/>
        <v/>
      </c>
      <c r="N145" s="1" t="str">
        <f t="shared" si="54"/>
        <v/>
      </c>
      <c r="O145" s="1" t="str">
        <f t="shared" si="55"/>
        <v/>
      </c>
      <c r="P145" s="1" t="str">
        <f t="shared" si="56"/>
        <v/>
      </c>
      <c r="Q145" s="1" t="str">
        <f t="shared" si="57"/>
        <v/>
      </c>
      <c r="R145" s="1" t="str">
        <f t="shared" si="58"/>
        <v/>
      </c>
      <c r="S145" s="1" t="str">
        <f t="shared" si="59"/>
        <v/>
      </c>
      <c r="T145" s="1" t="str">
        <f t="shared" si="60"/>
        <v/>
      </c>
      <c r="U145" s="1" t="str">
        <f t="shared" si="61"/>
        <v/>
      </c>
      <c r="V145" s="1" t="str">
        <f t="shared" si="62"/>
        <v/>
      </c>
      <c r="W145" s="1" t="str">
        <f t="shared" si="63"/>
        <v/>
      </c>
      <c r="X145" s="1" t="str">
        <f t="shared" si="64"/>
        <v/>
      </c>
      <c r="Y145" s="1" t="str">
        <f t="shared" si="65"/>
        <v/>
      </c>
      <c r="Z145" s="1" t="str">
        <f t="shared" si="66"/>
        <v/>
      </c>
      <c r="AA145" s="1" t="str">
        <f t="shared" si="67"/>
        <v/>
      </c>
      <c r="AB145" s="1" t="str">
        <f t="shared" si="68"/>
        <v/>
      </c>
    </row>
    <row r="146" spans="1:28" ht="14.25" hidden="1" customHeight="1" x14ac:dyDescent="0.35">
      <c r="A146" s="4">
        <f>IF(OR($B146="",$C146=""),"",IFERROR(INDEX('5_ACOMPANHAMENTO'!$A$3:$A$4922,MATCH(1,INDEX(('5_ACOMPANHAMENTO'!$AD$3:$AD$4922=TRIM($C146&amp;""))*('5_ACOMPANHAMENTO'!$AC$3:$AC$4922&lt;&gt;"")*((((I146&lt;&gt;"")*ISNUMBER(SEARCH("|"&amp;I146&amp;"|",'5_ACOMPANHAMENTO'!$AC$3:$AC$4922)))+((J146&lt;&gt;"")*ISNUMBER(SEARCH("|"&amp;J146&amp;"|",'5_ACOMPANHAMENTO'!$AC$3:$AC$4922)))+((K146&lt;&gt;"")*ISNUMBER(SEARCH("|"&amp;K146&amp;"|",'5_ACOMPANHAMENTO'!$AC$3:$AC$4922)))+((L146&lt;&gt;"")*ISNUMBER(SEARCH("|"&amp;L146&amp;"|",'5_ACOMPANHAMENTO'!$AC$3:$AC$4922)))+((M146&lt;&gt;"")*ISNUMBER(SEARCH("|"&amp;M146&amp;"|",'5_ACOMPANHAMENTO'!$AC$3:$AC$4922)))+((N146&lt;&gt;"")*ISNUMBER(SEARCH("|"&amp;N146&amp;"|",'5_ACOMPANHAMENTO'!$AC$3:$AC$4922)))+((O146&lt;&gt;"")*ISNUMBER(SEARCH("|"&amp;O146&amp;"|",'5_ACOMPANHAMENTO'!$AC$3:$AC$4922)))+((P146&lt;&gt;"")*ISNUMBER(SEARCH("|"&amp;P146&amp;"|",'5_ACOMPANHAMENTO'!$AC$3:$AC$4922)))+((Q146&lt;&gt;"")*ISNUMBER(SEARCH("|"&amp;Q146&amp;"|",'5_ACOMPANHAMENTO'!$AC$3:$AC$4922)))+((R146&lt;&gt;"")*ISNUMBER(SEARCH("|"&amp;R146&amp;"|",'5_ACOMPANHAMENTO'!$AC$3:$AC$4922)))+((S146&lt;&gt;"")*ISNUMBER(SEARCH("|"&amp;S146&amp;"|",'5_ACOMPANHAMENTO'!$AC$3:$AC$4922)))+((T146&lt;&gt;"")*ISNUMBER(SEARCH("|"&amp;T146&amp;"|",'5_ACOMPANHAMENTO'!$AC$3:$AC$4922)))+((U146&lt;&gt;"")*ISNUMBER(SEARCH("|"&amp;U146&amp;"|",'5_ACOMPANHAMENTO'!$AC$3:$AC$4922)))+((V146&lt;&gt;"")*ISNUMBER(SEARCH("|"&amp;V146&amp;"|",'5_ACOMPANHAMENTO'!$AC$3:$AC$4922)))+((W146&lt;&gt;"")*ISNUMBER(SEARCH("|"&amp;W146&amp;"|",'5_ACOMPANHAMENTO'!$AC$3:$AC$4922)))+((X146&lt;&gt;"")*ISNUMBER(SEARCH("|"&amp;X146&amp;"|",'5_ACOMPANHAMENTO'!$AC$3:$AC$4922)))+((Y146&lt;&gt;"")*ISNUMBER(SEARCH("|"&amp;Y146&amp;"|",'5_ACOMPANHAMENTO'!$AC$3:$AC$4922)))+((Z146&lt;&gt;"")*ISNUMBER(SEARCH("|"&amp;Z146&amp;"|",'5_ACOMPANHAMENTO'!$AC$3:$AC$4922)))+((AA146&lt;&gt;"")*ISNUMBER(SEARCH("|"&amp;AA146&amp;"|",'5_ACOMPANHAMENTO'!$AC$3:$AC$4922)))+((AB146&lt;&gt;"")*ISNUMBER(SEARCH("|"&amp;AB146&amp;"|",'5_ACOMPANHAMENTO'!$AC$3:$AC$4922))))&gt;0),0),0)),""))</f>
        <v>46204</v>
      </c>
      <c r="B146" s="10">
        <v>10180</v>
      </c>
      <c r="C146" s="10" t="s">
        <v>68</v>
      </c>
      <c r="D146" s="4">
        <f>IF(OR($B146="",$C146=""),"",IFERROR(SUMPRODUCT(--(('5_ACOMPANHAMENTO'!$AD$3:$AD$4922=TRIM($C146&amp;""))*('5_ACOMPANHAMENTO'!$AC$3:$AC$4922&lt;&gt;"")*((((I146&lt;&gt;"")*ISNUMBER(SEARCH("|"&amp;I146&amp;"|",'5_ACOMPANHAMENTO'!$AC$3:$AC$4922)))+((J146&lt;&gt;"")*ISNUMBER(SEARCH("|"&amp;J146&amp;"|",'5_ACOMPANHAMENTO'!$AC$3:$AC$4922)))+((K146&lt;&gt;"")*ISNUMBER(SEARCH("|"&amp;K146&amp;"|",'5_ACOMPANHAMENTO'!$AC$3:$AC$4922)))+((L146&lt;&gt;"")*ISNUMBER(SEARCH("|"&amp;L146&amp;"|",'5_ACOMPANHAMENTO'!$AC$3:$AC$4922)))+((M146&lt;&gt;"")*ISNUMBER(SEARCH("|"&amp;M146&amp;"|",'5_ACOMPANHAMENTO'!$AC$3:$AC$4922)))+((N146&lt;&gt;"")*ISNUMBER(SEARCH("|"&amp;N146&amp;"|",'5_ACOMPANHAMENTO'!$AC$3:$AC$4922)))+((O146&lt;&gt;"")*ISNUMBER(SEARCH("|"&amp;O146&amp;"|",'5_ACOMPANHAMENTO'!$AC$3:$AC$4922)))+((P146&lt;&gt;"")*ISNUMBER(SEARCH("|"&amp;P146&amp;"|",'5_ACOMPANHAMENTO'!$AC$3:$AC$4922)))+((Q146&lt;&gt;"")*ISNUMBER(SEARCH("|"&amp;Q146&amp;"|",'5_ACOMPANHAMENTO'!$AC$3:$AC$4922)))+((R146&lt;&gt;"")*ISNUMBER(SEARCH("|"&amp;R146&amp;"|",'5_ACOMPANHAMENTO'!$AC$3:$AC$4922)))+((S146&lt;&gt;"")*ISNUMBER(SEARCH("|"&amp;S146&amp;"|",'5_ACOMPANHAMENTO'!$AC$3:$AC$4922)))+((T146&lt;&gt;"")*ISNUMBER(SEARCH("|"&amp;T146&amp;"|",'5_ACOMPANHAMENTO'!$AC$3:$AC$4922)))+((U146&lt;&gt;"")*ISNUMBER(SEARCH("|"&amp;U146&amp;"|",'5_ACOMPANHAMENTO'!$AC$3:$AC$4922)))+((V146&lt;&gt;"")*ISNUMBER(SEARCH("|"&amp;V146&amp;"|",'5_ACOMPANHAMENTO'!$AC$3:$AC$4922)))+((W146&lt;&gt;"")*ISNUMBER(SEARCH("|"&amp;W146&amp;"|",'5_ACOMPANHAMENTO'!$AC$3:$AC$4922)))+((X146&lt;&gt;"")*ISNUMBER(SEARCH("|"&amp;X146&amp;"|",'5_ACOMPANHAMENTO'!$AC$3:$AC$4922)))+((Y146&lt;&gt;"")*ISNUMBER(SEARCH("|"&amp;Y146&amp;"|",'5_ACOMPANHAMENTO'!$AC$3:$AC$4922)))+((Z146&lt;&gt;"")*ISNUMBER(SEARCH("|"&amp;Z146&amp;"|",'5_ACOMPANHAMENTO'!$AC$3:$AC$4922)))+((AA146&lt;&gt;"")*ISNUMBER(SEARCH("|"&amp;AA146&amp;"|",'5_ACOMPANHAMENTO'!$AC$3:$AC$4922)))+((AB146&lt;&gt;"")*ISNUMBER(SEARCH("|"&amp;AB146&amp;"|",'5_ACOMPANHAMENTO'!$AC$3:$AC$4922))))&gt;0)),'5_ACOMPANHAMENTO'!$J$3:$J$4922),0))</f>
        <v>3075</v>
      </c>
      <c r="E146" s="4" t="str">
        <f t="shared" ca="1" si="46"/>
        <v>FINALIZADO</v>
      </c>
      <c r="F146" s="7">
        <f>IF(OR($B146="",$C146=""),"",IFERROR(SUMPRODUCT(--(('5_ACOMPANHAMENTO'!$AD$3:$AD$4922=TRIM($C146&amp;""))*('5_ACOMPANHAMENTO'!$AC$3:$AC$4922&lt;&gt;"")*((((I146&lt;&gt;"")*ISNUMBER(SEARCH("|"&amp;I146&amp;"|",'5_ACOMPANHAMENTO'!$AC$3:$AC$4922)))+((J146&lt;&gt;"")*ISNUMBER(SEARCH("|"&amp;J146&amp;"|",'5_ACOMPANHAMENTO'!$AC$3:$AC$4922)))+((K146&lt;&gt;"")*ISNUMBER(SEARCH("|"&amp;K146&amp;"|",'5_ACOMPANHAMENTO'!$AC$3:$AC$4922)))+((L146&lt;&gt;"")*ISNUMBER(SEARCH("|"&amp;L146&amp;"|",'5_ACOMPANHAMENTO'!$AC$3:$AC$4922)))+((M146&lt;&gt;"")*ISNUMBER(SEARCH("|"&amp;M146&amp;"|",'5_ACOMPANHAMENTO'!$AC$3:$AC$4922)))+((N146&lt;&gt;"")*ISNUMBER(SEARCH("|"&amp;N146&amp;"|",'5_ACOMPANHAMENTO'!$AC$3:$AC$4922)))+((O146&lt;&gt;"")*ISNUMBER(SEARCH("|"&amp;O146&amp;"|",'5_ACOMPANHAMENTO'!$AC$3:$AC$4922)))+((P146&lt;&gt;"")*ISNUMBER(SEARCH("|"&amp;P146&amp;"|",'5_ACOMPANHAMENTO'!$AC$3:$AC$4922)))+((Q146&lt;&gt;"")*ISNUMBER(SEARCH("|"&amp;Q146&amp;"|",'5_ACOMPANHAMENTO'!$AC$3:$AC$4922)))+((R146&lt;&gt;"")*ISNUMBER(SEARCH("|"&amp;R146&amp;"|",'5_ACOMPANHAMENTO'!$AC$3:$AC$4922)))+((S146&lt;&gt;"")*ISNUMBER(SEARCH("|"&amp;S146&amp;"|",'5_ACOMPANHAMENTO'!$AC$3:$AC$4922)))+((T146&lt;&gt;"")*ISNUMBER(SEARCH("|"&amp;T146&amp;"|",'5_ACOMPANHAMENTO'!$AC$3:$AC$4922)))+((U146&lt;&gt;"")*ISNUMBER(SEARCH("|"&amp;U146&amp;"|",'5_ACOMPANHAMENTO'!$AC$3:$AC$4922)))+((V146&lt;&gt;"")*ISNUMBER(SEARCH("|"&amp;V146&amp;"|",'5_ACOMPANHAMENTO'!$AC$3:$AC$4922)))+((W146&lt;&gt;"")*ISNUMBER(SEARCH("|"&amp;W146&amp;"|",'5_ACOMPANHAMENTO'!$AC$3:$AC$4922)))+((X146&lt;&gt;"")*ISNUMBER(SEARCH("|"&amp;X146&amp;"|",'5_ACOMPANHAMENTO'!$AC$3:$AC$4922)))+((Y146&lt;&gt;"")*ISNUMBER(SEARCH("|"&amp;Y146&amp;"|",'5_ACOMPANHAMENTO'!$AC$3:$AC$4922)))+((Z146&lt;&gt;"")*ISNUMBER(SEARCH("|"&amp;Z146&amp;"|",'5_ACOMPANHAMENTO'!$AC$3:$AC$4922)))+((AA146&lt;&gt;"")*ISNUMBER(SEARCH("|"&amp;AA146&amp;"|",'5_ACOMPANHAMENTO'!$AC$3:$AC$4922)))+((AB146&lt;&gt;"")*ISNUMBER(SEARCH("|"&amp;AB146&amp;"|",'5_ACOMPANHAMENTO'!$AC$3:$AC$4922))))&gt;0)),'5_ACOMPANHAMENTO'!$O$3:$O$4922),0))</f>
        <v>3075</v>
      </c>
      <c r="G146" s="7">
        <f t="shared" si="47"/>
        <v>0</v>
      </c>
      <c r="H146" t="str">
        <f t="shared" si="48"/>
        <v>10180|CARTONAGEM</v>
      </c>
      <c r="I146" s="1" t="str">
        <f t="shared" si="49"/>
        <v>10180</v>
      </c>
      <c r="J146" s="1" t="str">
        <f t="shared" si="50"/>
        <v/>
      </c>
      <c r="K146" s="1" t="str">
        <f t="shared" si="51"/>
        <v/>
      </c>
      <c r="L146" s="1" t="str">
        <f t="shared" si="52"/>
        <v/>
      </c>
      <c r="M146" s="1" t="str">
        <f t="shared" si="53"/>
        <v/>
      </c>
      <c r="N146" s="1" t="str">
        <f t="shared" si="54"/>
        <v/>
      </c>
      <c r="O146" s="1" t="str">
        <f t="shared" si="55"/>
        <v/>
      </c>
      <c r="P146" s="1" t="str">
        <f t="shared" si="56"/>
        <v/>
      </c>
      <c r="Q146" s="1" t="str">
        <f t="shared" si="57"/>
        <v/>
      </c>
      <c r="R146" s="1" t="str">
        <f t="shared" si="58"/>
        <v/>
      </c>
      <c r="S146" s="1" t="str">
        <f t="shared" si="59"/>
        <v/>
      </c>
      <c r="T146" s="1" t="str">
        <f t="shared" si="60"/>
        <v/>
      </c>
      <c r="U146" s="1" t="str">
        <f t="shared" si="61"/>
        <v/>
      </c>
      <c r="V146" s="1" t="str">
        <f t="shared" si="62"/>
        <v/>
      </c>
      <c r="W146" s="1" t="str">
        <f t="shared" si="63"/>
        <v/>
      </c>
      <c r="X146" s="1" t="str">
        <f t="shared" si="64"/>
        <v/>
      </c>
      <c r="Y146" s="1" t="str">
        <f t="shared" si="65"/>
        <v/>
      </c>
      <c r="Z146" s="1" t="str">
        <f t="shared" si="66"/>
        <v/>
      </c>
      <c r="AA146" s="1" t="str">
        <f t="shared" si="67"/>
        <v/>
      </c>
      <c r="AB146" s="1" t="str">
        <f t="shared" si="68"/>
        <v/>
      </c>
    </row>
    <row r="147" spans="1:28" ht="14.25" hidden="1" customHeight="1" x14ac:dyDescent="0.35">
      <c r="A147" s="4">
        <f>IF(OR($B147="",$C147=""),"",IFERROR(INDEX('5_ACOMPANHAMENTO'!$A$3:$A$4922,MATCH(1,INDEX(('5_ACOMPANHAMENTO'!$AD$3:$AD$4922=TRIM($C147&amp;""))*('5_ACOMPANHAMENTO'!$AC$3:$AC$4922&lt;&gt;"")*((((I147&lt;&gt;"")*ISNUMBER(SEARCH("|"&amp;I147&amp;"|",'5_ACOMPANHAMENTO'!$AC$3:$AC$4922)))+((J147&lt;&gt;"")*ISNUMBER(SEARCH("|"&amp;J147&amp;"|",'5_ACOMPANHAMENTO'!$AC$3:$AC$4922)))+((K147&lt;&gt;"")*ISNUMBER(SEARCH("|"&amp;K147&amp;"|",'5_ACOMPANHAMENTO'!$AC$3:$AC$4922)))+((L147&lt;&gt;"")*ISNUMBER(SEARCH("|"&amp;L147&amp;"|",'5_ACOMPANHAMENTO'!$AC$3:$AC$4922)))+((M147&lt;&gt;"")*ISNUMBER(SEARCH("|"&amp;M147&amp;"|",'5_ACOMPANHAMENTO'!$AC$3:$AC$4922)))+((N147&lt;&gt;"")*ISNUMBER(SEARCH("|"&amp;N147&amp;"|",'5_ACOMPANHAMENTO'!$AC$3:$AC$4922)))+((O147&lt;&gt;"")*ISNUMBER(SEARCH("|"&amp;O147&amp;"|",'5_ACOMPANHAMENTO'!$AC$3:$AC$4922)))+((P147&lt;&gt;"")*ISNUMBER(SEARCH("|"&amp;P147&amp;"|",'5_ACOMPANHAMENTO'!$AC$3:$AC$4922)))+((Q147&lt;&gt;"")*ISNUMBER(SEARCH("|"&amp;Q147&amp;"|",'5_ACOMPANHAMENTO'!$AC$3:$AC$4922)))+((R147&lt;&gt;"")*ISNUMBER(SEARCH("|"&amp;R147&amp;"|",'5_ACOMPANHAMENTO'!$AC$3:$AC$4922)))+((S147&lt;&gt;"")*ISNUMBER(SEARCH("|"&amp;S147&amp;"|",'5_ACOMPANHAMENTO'!$AC$3:$AC$4922)))+((T147&lt;&gt;"")*ISNUMBER(SEARCH("|"&amp;T147&amp;"|",'5_ACOMPANHAMENTO'!$AC$3:$AC$4922)))+((U147&lt;&gt;"")*ISNUMBER(SEARCH("|"&amp;U147&amp;"|",'5_ACOMPANHAMENTO'!$AC$3:$AC$4922)))+((V147&lt;&gt;"")*ISNUMBER(SEARCH("|"&amp;V147&amp;"|",'5_ACOMPANHAMENTO'!$AC$3:$AC$4922)))+((W147&lt;&gt;"")*ISNUMBER(SEARCH("|"&amp;W147&amp;"|",'5_ACOMPANHAMENTO'!$AC$3:$AC$4922)))+((X147&lt;&gt;"")*ISNUMBER(SEARCH("|"&amp;X147&amp;"|",'5_ACOMPANHAMENTO'!$AC$3:$AC$4922)))+((Y147&lt;&gt;"")*ISNUMBER(SEARCH("|"&amp;Y147&amp;"|",'5_ACOMPANHAMENTO'!$AC$3:$AC$4922)))+((Z147&lt;&gt;"")*ISNUMBER(SEARCH("|"&amp;Z147&amp;"|",'5_ACOMPANHAMENTO'!$AC$3:$AC$4922)))+((AA147&lt;&gt;"")*ISNUMBER(SEARCH("|"&amp;AA147&amp;"|",'5_ACOMPANHAMENTO'!$AC$3:$AC$4922)))+((AB147&lt;&gt;"")*ISNUMBER(SEARCH("|"&amp;AB147&amp;"|",'5_ACOMPANHAMENTO'!$AC$3:$AC$4922))))&gt;0),0),0)),""))</f>
        <v>46204</v>
      </c>
      <c r="B147" s="10">
        <v>10180</v>
      </c>
      <c r="C147" s="10" t="s">
        <v>68</v>
      </c>
      <c r="D147" s="4">
        <f>IF(OR($B147="",$C147=""),"",IFERROR(SUMPRODUCT(--(('5_ACOMPANHAMENTO'!$AD$3:$AD$4922=TRIM($C147&amp;""))*('5_ACOMPANHAMENTO'!$AC$3:$AC$4922&lt;&gt;"")*((((I147&lt;&gt;"")*ISNUMBER(SEARCH("|"&amp;I147&amp;"|",'5_ACOMPANHAMENTO'!$AC$3:$AC$4922)))+((J147&lt;&gt;"")*ISNUMBER(SEARCH("|"&amp;J147&amp;"|",'5_ACOMPANHAMENTO'!$AC$3:$AC$4922)))+((K147&lt;&gt;"")*ISNUMBER(SEARCH("|"&amp;K147&amp;"|",'5_ACOMPANHAMENTO'!$AC$3:$AC$4922)))+((L147&lt;&gt;"")*ISNUMBER(SEARCH("|"&amp;L147&amp;"|",'5_ACOMPANHAMENTO'!$AC$3:$AC$4922)))+((M147&lt;&gt;"")*ISNUMBER(SEARCH("|"&amp;M147&amp;"|",'5_ACOMPANHAMENTO'!$AC$3:$AC$4922)))+((N147&lt;&gt;"")*ISNUMBER(SEARCH("|"&amp;N147&amp;"|",'5_ACOMPANHAMENTO'!$AC$3:$AC$4922)))+((O147&lt;&gt;"")*ISNUMBER(SEARCH("|"&amp;O147&amp;"|",'5_ACOMPANHAMENTO'!$AC$3:$AC$4922)))+((P147&lt;&gt;"")*ISNUMBER(SEARCH("|"&amp;P147&amp;"|",'5_ACOMPANHAMENTO'!$AC$3:$AC$4922)))+((Q147&lt;&gt;"")*ISNUMBER(SEARCH("|"&amp;Q147&amp;"|",'5_ACOMPANHAMENTO'!$AC$3:$AC$4922)))+((R147&lt;&gt;"")*ISNUMBER(SEARCH("|"&amp;R147&amp;"|",'5_ACOMPANHAMENTO'!$AC$3:$AC$4922)))+((S147&lt;&gt;"")*ISNUMBER(SEARCH("|"&amp;S147&amp;"|",'5_ACOMPANHAMENTO'!$AC$3:$AC$4922)))+((T147&lt;&gt;"")*ISNUMBER(SEARCH("|"&amp;T147&amp;"|",'5_ACOMPANHAMENTO'!$AC$3:$AC$4922)))+((U147&lt;&gt;"")*ISNUMBER(SEARCH("|"&amp;U147&amp;"|",'5_ACOMPANHAMENTO'!$AC$3:$AC$4922)))+((V147&lt;&gt;"")*ISNUMBER(SEARCH("|"&amp;V147&amp;"|",'5_ACOMPANHAMENTO'!$AC$3:$AC$4922)))+((W147&lt;&gt;"")*ISNUMBER(SEARCH("|"&amp;W147&amp;"|",'5_ACOMPANHAMENTO'!$AC$3:$AC$4922)))+((X147&lt;&gt;"")*ISNUMBER(SEARCH("|"&amp;X147&amp;"|",'5_ACOMPANHAMENTO'!$AC$3:$AC$4922)))+((Y147&lt;&gt;"")*ISNUMBER(SEARCH("|"&amp;Y147&amp;"|",'5_ACOMPANHAMENTO'!$AC$3:$AC$4922)))+((Z147&lt;&gt;"")*ISNUMBER(SEARCH("|"&amp;Z147&amp;"|",'5_ACOMPANHAMENTO'!$AC$3:$AC$4922)))+((AA147&lt;&gt;"")*ISNUMBER(SEARCH("|"&amp;AA147&amp;"|",'5_ACOMPANHAMENTO'!$AC$3:$AC$4922)))+((AB147&lt;&gt;"")*ISNUMBER(SEARCH("|"&amp;AB147&amp;"|",'5_ACOMPANHAMENTO'!$AC$3:$AC$4922))))&gt;0)),'5_ACOMPANHAMENTO'!$J$3:$J$4922),0))</f>
        <v>3075</v>
      </c>
      <c r="E147" s="4" t="str">
        <f t="shared" ca="1" si="46"/>
        <v>FINALIZADO</v>
      </c>
      <c r="F147" s="7">
        <f>IF(OR($B147="",$C147=""),"",IFERROR(SUMPRODUCT(--(('5_ACOMPANHAMENTO'!$AD$3:$AD$4922=TRIM($C147&amp;""))*('5_ACOMPANHAMENTO'!$AC$3:$AC$4922&lt;&gt;"")*((((I147&lt;&gt;"")*ISNUMBER(SEARCH("|"&amp;I147&amp;"|",'5_ACOMPANHAMENTO'!$AC$3:$AC$4922)))+((J147&lt;&gt;"")*ISNUMBER(SEARCH("|"&amp;J147&amp;"|",'5_ACOMPANHAMENTO'!$AC$3:$AC$4922)))+((K147&lt;&gt;"")*ISNUMBER(SEARCH("|"&amp;K147&amp;"|",'5_ACOMPANHAMENTO'!$AC$3:$AC$4922)))+((L147&lt;&gt;"")*ISNUMBER(SEARCH("|"&amp;L147&amp;"|",'5_ACOMPANHAMENTO'!$AC$3:$AC$4922)))+((M147&lt;&gt;"")*ISNUMBER(SEARCH("|"&amp;M147&amp;"|",'5_ACOMPANHAMENTO'!$AC$3:$AC$4922)))+((N147&lt;&gt;"")*ISNUMBER(SEARCH("|"&amp;N147&amp;"|",'5_ACOMPANHAMENTO'!$AC$3:$AC$4922)))+((O147&lt;&gt;"")*ISNUMBER(SEARCH("|"&amp;O147&amp;"|",'5_ACOMPANHAMENTO'!$AC$3:$AC$4922)))+((P147&lt;&gt;"")*ISNUMBER(SEARCH("|"&amp;P147&amp;"|",'5_ACOMPANHAMENTO'!$AC$3:$AC$4922)))+((Q147&lt;&gt;"")*ISNUMBER(SEARCH("|"&amp;Q147&amp;"|",'5_ACOMPANHAMENTO'!$AC$3:$AC$4922)))+((R147&lt;&gt;"")*ISNUMBER(SEARCH("|"&amp;R147&amp;"|",'5_ACOMPANHAMENTO'!$AC$3:$AC$4922)))+((S147&lt;&gt;"")*ISNUMBER(SEARCH("|"&amp;S147&amp;"|",'5_ACOMPANHAMENTO'!$AC$3:$AC$4922)))+((T147&lt;&gt;"")*ISNUMBER(SEARCH("|"&amp;T147&amp;"|",'5_ACOMPANHAMENTO'!$AC$3:$AC$4922)))+((U147&lt;&gt;"")*ISNUMBER(SEARCH("|"&amp;U147&amp;"|",'5_ACOMPANHAMENTO'!$AC$3:$AC$4922)))+((V147&lt;&gt;"")*ISNUMBER(SEARCH("|"&amp;V147&amp;"|",'5_ACOMPANHAMENTO'!$AC$3:$AC$4922)))+((W147&lt;&gt;"")*ISNUMBER(SEARCH("|"&amp;W147&amp;"|",'5_ACOMPANHAMENTO'!$AC$3:$AC$4922)))+((X147&lt;&gt;"")*ISNUMBER(SEARCH("|"&amp;X147&amp;"|",'5_ACOMPANHAMENTO'!$AC$3:$AC$4922)))+((Y147&lt;&gt;"")*ISNUMBER(SEARCH("|"&amp;Y147&amp;"|",'5_ACOMPANHAMENTO'!$AC$3:$AC$4922)))+((Z147&lt;&gt;"")*ISNUMBER(SEARCH("|"&amp;Z147&amp;"|",'5_ACOMPANHAMENTO'!$AC$3:$AC$4922)))+((AA147&lt;&gt;"")*ISNUMBER(SEARCH("|"&amp;AA147&amp;"|",'5_ACOMPANHAMENTO'!$AC$3:$AC$4922)))+((AB147&lt;&gt;"")*ISNUMBER(SEARCH("|"&amp;AB147&amp;"|",'5_ACOMPANHAMENTO'!$AC$3:$AC$4922))))&gt;0)),'5_ACOMPANHAMENTO'!$O$3:$O$4922),0))</f>
        <v>3075</v>
      </c>
      <c r="G147" s="7">
        <f t="shared" si="47"/>
        <v>0</v>
      </c>
      <c r="H147" t="str">
        <f t="shared" si="48"/>
        <v>10180|CARTONAGEM</v>
      </c>
      <c r="I147" s="1" t="str">
        <f t="shared" si="49"/>
        <v>10180</v>
      </c>
      <c r="J147" s="1" t="str">
        <f t="shared" si="50"/>
        <v/>
      </c>
      <c r="K147" s="1" t="str">
        <f t="shared" si="51"/>
        <v/>
      </c>
      <c r="L147" s="1" t="str">
        <f t="shared" si="52"/>
        <v/>
      </c>
      <c r="M147" s="1" t="str">
        <f t="shared" si="53"/>
        <v/>
      </c>
      <c r="N147" s="1" t="str">
        <f t="shared" si="54"/>
        <v/>
      </c>
      <c r="O147" s="1" t="str">
        <f t="shared" si="55"/>
        <v/>
      </c>
      <c r="P147" s="1" t="str">
        <f t="shared" si="56"/>
        <v/>
      </c>
      <c r="Q147" s="1" t="str">
        <f t="shared" si="57"/>
        <v/>
      </c>
      <c r="R147" s="1" t="str">
        <f t="shared" si="58"/>
        <v/>
      </c>
      <c r="S147" s="1" t="str">
        <f t="shared" si="59"/>
        <v/>
      </c>
      <c r="T147" s="1" t="str">
        <f t="shared" si="60"/>
        <v/>
      </c>
      <c r="U147" s="1" t="str">
        <f t="shared" si="61"/>
        <v/>
      </c>
      <c r="V147" s="1" t="str">
        <f t="shared" si="62"/>
        <v/>
      </c>
      <c r="W147" s="1" t="str">
        <f t="shared" si="63"/>
        <v/>
      </c>
      <c r="X147" s="1" t="str">
        <f t="shared" si="64"/>
        <v/>
      </c>
      <c r="Y147" s="1" t="str">
        <f t="shared" si="65"/>
        <v/>
      </c>
      <c r="Z147" s="1" t="str">
        <f t="shared" si="66"/>
        <v/>
      </c>
      <c r="AA147" s="1" t="str">
        <f t="shared" si="67"/>
        <v/>
      </c>
      <c r="AB147" s="1" t="str">
        <f t="shared" si="68"/>
        <v/>
      </c>
    </row>
    <row r="148" spans="1:28" ht="14.25" hidden="1" customHeight="1" x14ac:dyDescent="0.35">
      <c r="A148" s="4">
        <f>IF(OR($B148="",$C148=""),"",IFERROR(INDEX('5_ACOMPANHAMENTO'!$A$3:$A$4922,MATCH(1,INDEX(('5_ACOMPANHAMENTO'!$AD$3:$AD$4922=TRIM($C148&amp;""))*('5_ACOMPANHAMENTO'!$AC$3:$AC$4922&lt;&gt;"")*((((I148&lt;&gt;"")*ISNUMBER(SEARCH("|"&amp;I148&amp;"|",'5_ACOMPANHAMENTO'!$AC$3:$AC$4922)))+((J148&lt;&gt;"")*ISNUMBER(SEARCH("|"&amp;J148&amp;"|",'5_ACOMPANHAMENTO'!$AC$3:$AC$4922)))+((K148&lt;&gt;"")*ISNUMBER(SEARCH("|"&amp;K148&amp;"|",'5_ACOMPANHAMENTO'!$AC$3:$AC$4922)))+((L148&lt;&gt;"")*ISNUMBER(SEARCH("|"&amp;L148&amp;"|",'5_ACOMPANHAMENTO'!$AC$3:$AC$4922)))+((M148&lt;&gt;"")*ISNUMBER(SEARCH("|"&amp;M148&amp;"|",'5_ACOMPANHAMENTO'!$AC$3:$AC$4922)))+((N148&lt;&gt;"")*ISNUMBER(SEARCH("|"&amp;N148&amp;"|",'5_ACOMPANHAMENTO'!$AC$3:$AC$4922)))+((O148&lt;&gt;"")*ISNUMBER(SEARCH("|"&amp;O148&amp;"|",'5_ACOMPANHAMENTO'!$AC$3:$AC$4922)))+((P148&lt;&gt;"")*ISNUMBER(SEARCH("|"&amp;P148&amp;"|",'5_ACOMPANHAMENTO'!$AC$3:$AC$4922)))+((Q148&lt;&gt;"")*ISNUMBER(SEARCH("|"&amp;Q148&amp;"|",'5_ACOMPANHAMENTO'!$AC$3:$AC$4922)))+((R148&lt;&gt;"")*ISNUMBER(SEARCH("|"&amp;R148&amp;"|",'5_ACOMPANHAMENTO'!$AC$3:$AC$4922)))+((S148&lt;&gt;"")*ISNUMBER(SEARCH("|"&amp;S148&amp;"|",'5_ACOMPANHAMENTO'!$AC$3:$AC$4922)))+((T148&lt;&gt;"")*ISNUMBER(SEARCH("|"&amp;T148&amp;"|",'5_ACOMPANHAMENTO'!$AC$3:$AC$4922)))+((U148&lt;&gt;"")*ISNUMBER(SEARCH("|"&amp;U148&amp;"|",'5_ACOMPANHAMENTO'!$AC$3:$AC$4922)))+((V148&lt;&gt;"")*ISNUMBER(SEARCH("|"&amp;V148&amp;"|",'5_ACOMPANHAMENTO'!$AC$3:$AC$4922)))+((W148&lt;&gt;"")*ISNUMBER(SEARCH("|"&amp;W148&amp;"|",'5_ACOMPANHAMENTO'!$AC$3:$AC$4922)))+((X148&lt;&gt;"")*ISNUMBER(SEARCH("|"&amp;X148&amp;"|",'5_ACOMPANHAMENTO'!$AC$3:$AC$4922)))+((Y148&lt;&gt;"")*ISNUMBER(SEARCH("|"&amp;Y148&amp;"|",'5_ACOMPANHAMENTO'!$AC$3:$AC$4922)))+((Z148&lt;&gt;"")*ISNUMBER(SEARCH("|"&amp;Z148&amp;"|",'5_ACOMPANHAMENTO'!$AC$3:$AC$4922)))+((AA148&lt;&gt;"")*ISNUMBER(SEARCH("|"&amp;AA148&amp;"|",'5_ACOMPANHAMENTO'!$AC$3:$AC$4922)))+((AB148&lt;&gt;"")*ISNUMBER(SEARCH("|"&amp;AB148&amp;"|",'5_ACOMPANHAMENTO'!$AC$3:$AC$4922))))&gt;0),0),0)),""))</f>
        <v>46204</v>
      </c>
      <c r="B148" s="10">
        <v>10180</v>
      </c>
      <c r="C148" s="10" t="s">
        <v>68</v>
      </c>
      <c r="D148" s="4">
        <f>IF(OR($B148="",$C148=""),"",IFERROR(SUMPRODUCT(--(('5_ACOMPANHAMENTO'!$AD$3:$AD$4922=TRIM($C148&amp;""))*('5_ACOMPANHAMENTO'!$AC$3:$AC$4922&lt;&gt;"")*((((I148&lt;&gt;"")*ISNUMBER(SEARCH("|"&amp;I148&amp;"|",'5_ACOMPANHAMENTO'!$AC$3:$AC$4922)))+((J148&lt;&gt;"")*ISNUMBER(SEARCH("|"&amp;J148&amp;"|",'5_ACOMPANHAMENTO'!$AC$3:$AC$4922)))+((K148&lt;&gt;"")*ISNUMBER(SEARCH("|"&amp;K148&amp;"|",'5_ACOMPANHAMENTO'!$AC$3:$AC$4922)))+((L148&lt;&gt;"")*ISNUMBER(SEARCH("|"&amp;L148&amp;"|",'5_ACOMPANHAMENTO'!$AC$3:$AC$4922)))+((M148&lt;&gt;"")*ISNUMBER(SEARCH("|"&amp;M148&amp;"|",'5_ACOMPANHAMENTO'!$AC$3:$AC$4922)))+((N148&lt;&gt;"")*ISNUMBER(SEARCH("|"&amp;N148&amp;"|",'5_ACOMPANHAMENTO'!$AC$3:$AC$4922)))+((O148&lt;&gt;"")*ISNUMBER(SEARCH("|"&amp;O148&amp;"|",'5_ACOMPANHAMENTO'!$AC$3:$AC$4922)))+((P148&lt;&gt;"")*ISNUMBER(SEARCH("|"&amp;P148&amp;"|",'5_ACOMPANHAMENTO'!$AC$3:$AC$4922)))+((Q148&lt;&gt;"")*ISNUMBER(SEARCH("|"&amp;Q148&amp;"|",'5_ACOMPANHAMENTO'!$AC$3:$AC$4922)))+((R148&lt;&gt;"")*ISNUMBER(SEARCH("|"&amp;R148&amp;"|",'5_ACOMPANHAMENTO'!$AC$3:$AC$4922)))+((S148&lt;&gt;"")*ISNUMBER(SEARCH("|"&amp;S148&amp;"|",'5_ACOMPANHAMENTO'!$AC$3:$AC$4922)))+((T148&lt;&gt;"")*ISNUMBER(SEARCH("|"&amp;T148&amp;"|",'5_ACOMPANHAMENTO'!$AC$3:$AC$4922)))+((U148&lt;&gt;"")*ISNUMBER(SEARCH("|"&amp;U148&amp;"|",'5_ACOMPANHAMENTO'!$AC$3:$AC$4922)))+((V148&lt;&gt;"")*ISNUMBER(SEARCH("|"&amp;V148&amp;"|",'5_ACOMPANHAMENTO'!$AC$3:$AC$4922)))+((W148&lt;&gt;"")*ISNUMBER(SEARCH("|"&amp;W148&amp;"|",'5_ACOMPANHAMENTO'!$AC$3:$AC$4922)))+((X148&lt;&gt;"")*ISNUMBER(SEARCH("|"&amp;X148&amp;"|",'5_ACOMPANHAMENTO'!$AC$3:$AC$4922)))+((Y148&lt;&gt;"")*ISNUMBER(SEARCH("|"&amp;Y148&amp;"|",'5_ACOMPANHAMENTO'!$AC$3:$AC$4922)))+((Z148&lt;&gt;"")*ISNUMBER(SEARCH("|"&amp;Z148&amp;"|",'5_ACOMPANHAMENTO'!$AC$3:$AC$4922)))+((AA148&lt;&gt;"")*ISNUMBER(SEARCH("|"&amp;AA148&amp;"|",'5_ACOMPANHAMENTO'!$AC$3:$AC$4922)))+((AB148&lt;&gt;"")*ISNUMBER(SEARCH("|"&amp;AB148&amp;"|",'5_ACOMPANHAMENTO'!$AC$3:$AC$4922))))&gt;0)),'5_ACOMPANHAMENTO'!$J$3:$J$4922),0))</f>
        <v>3075</v>
      </c>
      <c r="E148" s="4" t="str">
        <f t="shared" ca="1" si="46"/>
        <v>FINALIZADO</v>
      </c>
      <c r="F148" s="7">
        <f>IF(OR($B148="",$C148=""),"",IFERROR(SUMPRODUCT(--(('5_ACOMPANHAMENTO'!$AD$3:$AD$4922=TRIM($C148&amp;""))*('5_ACOMPANHAMENTO'!$AC$3:$AC$4922&lt;&gt;"")*((((I148&lt;&gt;"")*ISNUMBER(SEARCH("|"&amp;I148&amp;"|",'5_ACOMPANHAMENTO'!$AC$3:$AC$4922)))+((J148&lt;&gt;"")*ISNUMBER(SEARCH("|"&amp;J148&amp;"|",'5_ACOMPANHAMENTO'!$AC$3:$AC$4922)))+((K148&lt;&gt;"")*ISNUMBER(SEARCH("|"&amp;K148&amp;"|",'5_ACOMPANHAMENTO'!$AC$3:$AC$4922)))+((L148&lt;&gt;"")*ISNUMBER(SEARCH("|"&amp;L148&amp;"|",'5_ACOMPANHAMENTO'!$AC$3:$AC$4922)))+((M148&lt;&gt;"")*ISNUMBER(SEARCH("|"&amp;M148&amp;"|",'5_ACOMPANHAMENTO'!$AC$3:$AC$4922)))+((N148&lt;&gt;"")*ISNUMBER(SEARCH("|"&amp;N148&amp;"|",'5_ACOMPANHAMENTO'!$AC$3:$AC$4922)))+((O148&lt;&gt;"")*ISNUMBER(SEARCH("|"&amp;O148&amp;"|",'5_ACOMPANHAMENTO'!$AC$3:$AC$4922)))+((P148&lt;&gt;"")*ISNUMBER(SEARCH("|"&amp;P148&amp;"|",'5_ACOMPANHAMENTO'!$AC$3:$AC$4922)))+((Q148&lt;&gt;"")*ISNUMBER(SEARCH("|"&amp;Q148&amp;"|",'5_ACOMPANHAMENTO'!$AC$3:$AC$4922)))+((R148&lt;&gt;"")*ISNUMBER(SEARCH("|"&amp;R148&amp;"|",'5_ACOMPANHAMENTO'!$AC$3:$AC$4922)))+((S148&lt;&gt;"")*ISNUMBER(SEARCH("|"&amp;S148&amp;"|",'5_ACOMPANHAMENTO'!$AC$3:$AC$4922)))+((T148&lt;&gt;"")*ISNUMBER(SEARCH("|"&amp;T148&amp;"|",'5_ACOMPANHAMENTO'!$AC$3:$AC$4922)))+((U148&lt;&gt;"")*ISNUMBER(SEARCH("|"&amp;U148&amp;"|",'5_ACOMPANHAMENTO'!$AC$3:$AC$4922)))+((V148&lt;&gt;"")*ISNUMBER(SEARCH("|"&amp;V148&amp;"|",'5_ACOMPANHAMENTO'!$AC$3:$AC$4922)))+((W148&lt;&gt;"")*ISNUMBER(SEARCH("|"&amp;W148&amp;"|",'5_ACOMPANHAMENTO'!$AC$3:$AC$4922)))+((X148&lt;&gt;"")*ISNUMBER(SEARCH("|"&amp;X148&amp;"|",'5_ACOMPANHAMENTO'!$AC$3:$AC$4922)))+((Y148&lt;&gt;"")*ISNUMBER(SEARCH("|"&amp;Y148&amp;"|",'5_ACOMPANHAMENTO'!$AC$3:$AC$4922)))+((Z148&lt;&gt;"")*ISNUMBER(SEARCH("|"&amp;Z148&amp;"|",'5_ACOMPANHAMENTO'!$AC$3:$AC$4922)))+((AA148&lt;&gt;"")*ISNUMBER(SEARCH("|"&amp;AA148&amp;"|",'5_ACOMPANHAMENTO'!$AC$3:$AC$4922)))+((AB148&lt;&gt;"")*ISNUMBER(SEARCH("|"&amp;AB148&amp;"|",'5_ACOMPANHAMENTO'!$AC$3:$AC$4922))))&gt;0)),'5_ACOMPANHAMENTO'!$O$3:$O$4922),0))</f>
        <v>3075</v>
      </c>
      <c r="G148" s="7">
        <f t="shared" si="47"/>
        <v>0</v>
      </c>
      <c r="H148" t="str">
        <f t="shared" si="48"/>
        <v>10180|CARTONAGEM</v>
      </c>
      <c r="I148" s="1" t="str">
        <f t="shared" si="49"/>
        <v>10180</v>
      </c>
      <c r="J148" s="1" t="str">
        <f t="shared" si="50"/>
        <v/>
      </c>
      <c r="K148" s="1" t="str">
        <f t="shared" si="51"/>
        <v/>
      </c>
      <c r="L148" s="1" t="str">
        <f t="shared" si="52"/>
        <v/>
      </c>
      <c r="M148" s="1" t="str">
        <f t="shared" si="53"/>
        <v/>
      </c>
      <c r="N148" s="1" t="str">
        <f t="shared" si="54"/>
        <v/>
      </c>
      <c r="O148" s="1" t="str">
        <f t="shared" si="55"/>
        <v/>
      </c>
      <c r="P148" s="1" t="str">
        <f t="shared" si="56"/>
        <v/>
      </c>
      <c r="Q148" s="1" t="str">
        <f t="shared" si="57"/>
        <v/>
      </c>
      <c r="R148" s="1" t="str">
        <f t="shared" si="58"/>
        <v/>
      </c>
      <c r="S148" s="1" t="str">
        <f t="shared" si="59"/>
        <v/>
      </c>
      <c r="T148" s="1" t="str">
        <f t="shared" si="60"/>
        <v/>
      </c>
      <c r="U148" s="1" t="str">
        <f t="shared" si="61"/>
        <v/>
      </c>
      <c r="V148" s="1" t="str">
        <f t="shared" si="62"/>
        <v/>
      </c>
      <c r="W148" s="1" t="str">
        <f t="shared" si="63"/>
        <v/>
      </c>
      <c r="X148" s="1" t="str">
        <f t="shared" si="64"/>
        <v/>
      </c>
      <c r="Y148" s="1" t="str">
        <f t="shared" si="65"/>
        <v/>
      </c>
      <c r="Z148" s="1" t="str">
        <f t="shared" si="66"/>
        <v/>
      </c>
      <c r="AA148" s="1" t="str">
        <f t="shared" si="67"/>
        <v/>
      </c>
      <c r="AB148" s="1" t="str">
        <f t="shared" si="68"/>
        <v/>
      </c>
    </row>
    <row r="149" spans="1:28" ht="14.25" hidden="1" customHeight="1" x14ac:dyDescent="0.35">
      <c r="A149" s="4">
        <f>IF(OR($B149="",$C149=""),"",IFERROR(INDEX('5_ACOMPANHAMENTO'!$A$3:$A$4922,MATCH(1,INDEX(('5_ACOMPANHAMENTO'!$AD$3:$AD$4922=TRIM($C149&amp;""))*('5_ACOMPANHAMENTO'!$AC$3:$AC$4922&lt;&gt;"")*((((I149&lt;&gt;"")*ISNUMBER(SEARCH("|"&amp;I149&amp;"|",'5_ACOMPANHAMENTO'!$AC$3:$AC$4922)))+((J149&lt;&gt;"")*ISNUMBER(SEARCH("|"&amp;J149&amp;"|",'5_ACOMPANHAMENTO'!$AC$3:$AC$4922)))+((K149&lt;&gt;"")*ISNUMBER(SEARCH("|"&amp;K149&amp;"|",'5_ACOMPANHAMENTO'!$AC$3:$AC$4922)))+((L149&lt;&gt;"")*ISNUMBER(SEARCH("|"&amp;L149&amp;"|",'5_ACOMPANHAMENTO'!$AC$3:$AC$4922)))+((M149&lt;&gt;"")*ISNUMBER(SEARCH("|"&amp;M149&amp;"|",'5_ACOMPANHAMENTO'!$AC$3:$AC$4922)))+((N149&lt;&gt;"")*ISNUMBER(SEARCH("|"&amp;N149&amp;"|",'5_ACOMPANHAMENTO'!$AC$3:$AC$4922)))+((O149&lt;&gt;"")*ISNUMBER(SEARCH("|"&amp;O149&amp;"|",'5_ACOMPANHAMENTO'!$AC$3:$AC$4922)))+((P149&lt;&gt;"")*ISNUMBER(SEARCH("|"&amp;P149&amp;"|",'5_ACOMPANHAMENTO'!$AC$3:$AC$4922)))+((Q149&lt;&gt;"")*ISNUMBER(SEARCH("|"&amp;Q149&amp;"|",'5_ACOMPANHAMENTO'!$AC$3:$AC$4922)))+((R149&lt;&gt;"")*ISNUMBER(SEARCH("|"&amp;R149&amp;"|",'5_ACOMPANHAMENTO'!$AC$3:$AC$4922)))+((S149&lt;&gt;"")*ISNUMBER(SEARCH("|"&amp;S149&amp;"|",'5_ACOMPANHAMENTO'!$AC$3:$AC$4922)))+((T149&lt;&gt;"")*ISNUMBER(SEARCH("|"&amp;T149&amp;"|",'5_ACOMPANHAMENTO'!$AC$3:$AC$4922)))+((U149&lt;&gt;"")*ISNUMBER(SEARCH("|"&amp;U149&amp;"|",'5_ACOMPANHAMENTO'!$AC$3:$AC$4922)))+((V149&lt;&gt;"")*ISNUMBER(SEARCH("|"&amp;V149&amp;"|",'5_ACOMPANHAMENTO'!$AC$3:$AC$4922)))+((W149&lt;&gt;"")*ISNUMBER(SEARCH("|"&amp;W149&amp;"|",'5_ACOMPANHAMENTO'!$AC$3:$AC$4922)))+((X149&lt;&gt;"")*ISNUMBER(SEARCH("|"&amp;X149&amp;"|",'5_ACOMPANHAMENTO'!$AC$3:$AC$4922)))+((Y149&lt;&gt;"")*ISNUMBER(SEARCH("|"&amp;Y149&amp;"|",'5_ACOMPANHAMENTO'!$AC$3:$AC$4922)))+((Z149&lt;&gt;"")*ISNUMBER(SEARCH("|"&amp;Z149&amp;"|",'5_ACOMPANHAMENTO'!$AC$3:$AC$4922)))+((AA149&lt;&gt;"")*ISNUMBER(SEARCH("|"&amp;AA149&amp;"|",'5_ACOMPANHAMENTO'!$AC$3:$AC$4922)))+((AB149&lt;&gt;"")*ISNUMBER(SEARCH("|"&amp;AB149&amp;"|",'5_ACOMPANHAMENTO'!$AC$3:$AC$4922))))&gt;0),0),0)),""))</f>
        <v>46213</v>
      </c>
      <c r="B149" s="10" t="s">
        <v>3070</v>
      </c>
      <c r="C149" s="10" t="s">
        <v>68</v>
      </c>
      <c r="D149" s="4">
        <f>IF(OR($B149="",$C149=""),"",IFERROR(SUMPRODUCT(--(('5_ACOMPANHAMENTO'!$AD$3:$AD$4922=TRIM($C149&amp;""))*('5_ACOMPANHAMENTO'!$AC$3:$AC$4922&lt;&gt;"")*((((I149&lt;&gt;"")*ISNUMBER(SEARCH("|"&amp;I149&amp;"|",'5_ACOMPANHAMENTO'!$AC$3:$AC$4922)))+((J149&lt;&gt;"")*ISNUMBER(SEARCH("|"&amp;J149&amp;"|",'5_ACOMPANHAMENTO'!$AC$3:$AC$4922)))+((K149&lt;&gt;"")*ISNUMBER(SEARCH("|"&amp;K149&amp;"|",'5_ACOMPANHAMENTO'!$AC$3:$AC$4922)))+((L149&lt;&gt;"")*ISNUMBER(SEARCH("|"&amp;L149&amp;"|",'5_ACOMPANHAMENTO'!$AC$3:$AC$4922)))+((M149&lt;&gt;"")*ISNUMBER(SEARCH("|"&amp;M149&amp;"|",'5_ACOMPANHAMENTO'!$AC$3:$AC$4922)))+((N149&lt;&gt;"")*ISNUMBER(SEARCH("|"&amp;N149&amp;"|",'5_ACOMPANHAMENTO'!$AC$3:$AC$4922)))+((O149&lt;&gt;"")*ISNUMBER(SEARCH("|"&amp;O149&amp;"|",'5_ACOMPANHAMENTO'!$AC$3:$AC$4922)))+((P149&lt;&gt;"")*ISNUMBER(SEARCH("|"&amp;P149&amp;"|",'5_ACOMPANHAMENTO'!$AC$3:$AC$4922)))+((Q149&lt;&gt;"")*ISNUMBER(SEARCH("|"&amp;Q149&amp;"|",'5_ACOMPANHAMENTO'!$AC$3:$AC$4922)))+((R149&lt;&gt;"")*ISNUMBER(SEARCH("|"&amp;R149&amp;"|",'5_ACOMPANHAMENTO'!$AC$3:$AC$4922)))+((S149&lt;&gt;"")*ISNUMBER(SEARCH("|"&amp;S149&amp;"|",'5_ACOMPANHAMENTO'!$AC$3:$AC$4922)))+((T149&lt;&gt;"")*ISNUMBER(SEARCH("|"&amp;T149&amp;"|",'5_ACOMPANHAMENTO'!$AC$3:$AC$4922)))+((U149&lt;&gt;"")*ISNUMBER(SEARCH("|"&amp;U149&amp;"|",'5_ACOMPANHAMENTO'!$AC$3:$AC$4922)))+((V149&lt;&gt;"")*ISNUMBER(SEARCH("|"&amp;V149&amp;"|",'5_ACOMPANHAMENTO'!$AC$3:$AC$4922)))+((W149&lt;&gt;"")*ISNUMBER(SEARCH("|"&amp;W149&amp;"|",'5_ACOMPANHAMENTO'!$AC$3:$AC$4922)))+((X149&lt;&gt;"")*ISNUMBER(SEARCH("|"&amp;X149&amp;"|",'5_ACOMPANHAMENTO'!$AC$3:$AC$4922)))+((Y149&lt;&gt;"")*ISNUMBER(SEARCH("|"&amp;Y149&amp;"|",'5_ACOMPANHAMENTO'!$AC$3:$AC$4922)))+((Z149&lt;&gt;"")*ISNUMBER(SEARCH("|"&amp;Z149&amp;"|",'5_ACOMPANHAMENTO'!$AC$3:$AC$4922)))+((AA149&lt;&gt;"")*ISNUMBER(SEARCH("|"&amp;AA149&amp;"|",'5_ACOMPANHAMENTO'!$AC$3:$AC$4922)))+((AB149&lt;&gt;"")*ISNUMBER(SEARCH("|"&amp;AB149&amp;"|",'5_ACOMPANHAMENTO'!$AC$3:$AC$4922))))&gt;0)),'5_ACOMPANHAMENTO'!$J$3:$J$4922),0))</f>
        <v>177</v>
      </c>
      <c r="E149" s="4" t="str">
        <f t="shared" ca="1" si="46"/>
        <v>FINALIZADO</v>
      </c>
      <c r="F149" s="7">
        <f>IF(OR($B149="",$C149=""),"",IFERROR(SUMPRODUCT(--(('5_ACOMPANHAMENTO'!$AD$3:$AD$4922=TRIM($C149&amp;""))*('5_ACOMPANHAMENTO'!$AC$3:$AC$4922&lt;&gt;"")*((((I149&lt;&gt;"")*ISNUMBER(SEARCH("|"&amp;I149&amp;"|",'5_ACOMPANHAMENTO'!$AC$3:$AC$4922)))+((J149&lt;&gt;"")*ISNUMBER(SEARCH("|"&amp;J149&amp;"|",'5_ACOMPANHAMENTO'!$AC$3:$AC$4922)))+((K149&lt;&gt;"")*ISNUMBER(SEARCH("|"&amp;K149&amp;"|",'5_ACOMPANHAMENTO'!$AC$3:$AC$4922)))+((L149&lt;&gt;"")*ISNUMBER(SEARCH("|"&amp;L149&amp;"|",'5_ACOMPANHAMENTO'!$AC$3:$AC$4922)))+((M149&lt;&gt;"")*ISNUMBER(SEARCH("|"&amp;M149&amp;"|",'5_ACOMPANHAMENTO'!$AC$3:$AC$4922)))+((N149&lt;&gt;"")*ISNUMBER(SEARCH("|"&amp;N149&amp;"|",'5_ACOMPANHAMENTO'!$AC$3:$AC$4922)))+((O149&lt;&gt;"")*ISNUMBER(SEARCH("|"&amp;O149&amp;"|",'5_ACOMPANHAMENTO'!$AC$3:$AC$4922)))+((P149&lt;&gt;"")*ISNUMBER(SEARCH("|"&amp;P149&amp;"|",'5_ACOMPANHAMENTO'!$AC$3:$AC$4922)))+((Q149&lt;&gt;"")*ISNUMBER(SEARCH("|"&amp;Q149&amp;"|",'5_ACOMPANHAMENTO'!$AC$3:$AC$4922)))+((R149&lt;&gt;"")*ISNUMBER(SEARCH("|"&amp;R149&amp;"|",'5_ACOMPANHAMENTO'!$AC$3:$AC$4922)))+((S149&lt;&gt;"")*ISNUMBER(SEARCH("|"&amp;S149&amp;"|",'5_ACOMPANHAMENTO'!$AC$3:$AC$4922)))+((T149&lt;&gt;"")*ISNUMBER(SEARCH("|"&amp;T149&amp;"|",'5_ACOMPANHAMENTO'!$AC$3:$AC$4922)))+((U149&lt;&gt;"")*ISNUMBER(SEARCH("|"&amp;U149&amp;"|",'5_ACOMPANHAMENTO'!$AC$3:$AC$4922)))+((V149&lt;&gt;"")*ISNUMBER(SEARCH("|"&amp;V149&amp;"|",'5_ACOMPANHAMENTO'!$AC$3:$AC$4922)))+((W149&lt;&gt;"")*ISNUMBER(SEARCH("|"&amp;W149&amp;"|",'5_ACOMPANHAMENTO'!$AC$3:$AC$4922)))+((X149&lt;&gt;"")*ISNUMBER(SEARCH("|"&amp;X149&amp;"|",'5_ACOMPANHAMENTO'!$AC$3:$AC$4922)))+((Y149&lt;&gt;"")*ISNUMBER(SEARCH("|"&amp;Y149&amp;"|",'5_ACOMPANHAMENTO'!$AC$3:$AC$4922)))+((Z149&lt;&gt;"")*ISNUMBER(SEARCH("|"&amp;Z149&amp;"|",'5_ACOMPANHAMENTO'!$AC$3:$AC$4922)))+((AA149&lt;&gt;"")*ISNUMBER(SEARCH("|"&amp;AA149&amp;"|",'5_ACOMPANHAMENTO'!$AC$3:$AC$4922)))+((AB149&lt;&gt;"")*ISNUMBER(SEARCH("|"&amp;AB149&amp;"|",'5_ACOMPANHAMENTO'!$AC$3:$AC$4922))))&gt;0)),'5_ACOMPANHAMENTO'!$O$3:$O$4922),0))</f>
        <v>177</v>
      </c>
      <c r="G149" s="7">
        <f t="shared" si="47"/>
        <v>0</v>
      </c>
      <c r="H149" t="str">
        <f t="shared" si="48"/>
        <v>10188,10186,10189|CARTONAGEM</v>
      </c>
      <c r="I149" s="1" t="str">
        <f t="shared" si="49"/>
        <v>10188</v>
      </c>
      <c r="J149" s="1" t="str">
        <f t="shared" si="50"/>
        <v>10186</v>
      </c>
      <c r="K149" s="1" t="str">
        <f t="shared" si="51"/>
        <v>10189</v>
      </c>
      <c r="L149" s="1" t="str">
        <f t="shared" si="52"/>
        <v/>
      </c>
      <c r="M149" s="1" t="str">
        <f t="shared" si="53"/>
        <v/>
      </c>
      <c r="N149" s="1" t="str">
        <f t="shared" si="54"/>
        <v/>
      </c>
      <c r="O149" s="1" t="str">
        <f t="shared" si="55"/>
        <v/>
      </c>
      <c r="P149" s="1" t="str">
        <f t="shared" si="56"/>
        <v/>
      </c>
      <c r="Q149" s="1" t="str">
        <f t="shared" si="57"/>
        <v/>
      </c>
      <c r="R149" s="1" t="str">
        <f t="shared" si="58"/>
        <v/>
      </c>
      <c r="S149" s="1" t="str">
        <f t="shared" si="59"/>
        <v/>
      </c>
      <c r="T149" s="1" t="str">
        <f t="shared" si="60"/>
        <v/>
      </c>
      <c r="U149" s="1" t="str">
        <f t="shared" si="61"/>
        <v/>
      </c>
      <c r="V149" s="1" t="str">
        <f t="shared" si="62"/>
        <v/>
      </c>
      <c r="W149" s="1" t="str">
        <f t="shared" si="63"/>
        <v/>
      </c>
      <c r="X149" s="1" t="str">
        <f t="shared" si="64"/>
        <v/>
      </c>
      <c r="Y149" s="1" t="str">
        <f t="shared" si="65"/>
        <v/>
      </c>
      <c r="Z149" s="1" t="str">
        <f t="shared" si="66"/>
        <v/>
      </c>
      <c r="AA149" s="1" t="str">
        <f t="shared" si="67"/>
        <v/>
      </c>
      <c r="AB149" s="1" t="str">
        <f t="shared" si="68"/>
        <v/>
      </c>
    </row>
    <row r="150" spans="1:28" ht="14.25" hidden="1" customHeight="1" x14ac:dyDescent="0.35">
      <c r="A150" s="4">
        <f>IF(OR($B150="",$C150=""),"",IFERROR(INDEX('5_ACOMPANHAMENTO'!$A$3:$A$4922,MATCH(1,INDEX(('5_ACOMPANHAMENTO'!$AD$3:$AD$4922=TRIM($C150&amp;""))*('5_ACOMPANHAMENTO'!$AC$3:$AC$4922&lt;&gt;"")*((((I150&lt;&gt;"")*ISNUMBER(SEARCH("|"&amp;I150&amp;"|",'5_ACOMPANHAMENTO'!$AC$3:$AC$4922)))+((J150&lt;&gt;"")*ISNUMBER(SEARCH("|"&amp;J150&amp;"|",'5_ACOMPANHAMENTO'!$AC$3:$AC$4922)))+((K150&lt;&gt;"")*ISNUMBER(SEARCH("|"&amp;K150&amp;"|",'5_ACOMPANHAMENTO'!$AC$3:$AC$4922)))+((L150&lt;&gt;"")*ISNUMBER(SEARCH("|"&amp;L150&amp;"|",'5_ACOMPANHAMENTO'!$AC$3:$AC$4922)))+((M150&lt;&gt;"")*ISNUMBER(SEARCH("|"&amp;M150&amp;"|",'5_ACOMPANHAMENTO'!$AC$3:$AC$4922)))+((N150&lt;&gt;"")*ISNUMBER(SEARCH("|"&amp;N150&amp;"|",'5_ACOMPANHAMENTO'!$AC$3:$AC$4922)))+((O150&lt;&gt;"")*ISNUMBER(SEARCH("|"&amp;O150&amp;"|",'5_ACOMPANHAMENTO'!$AC$3:$AC$4922)))+((P150&lt;&gt;"")*ISNUMBER(SEARCH("|"&amp;P150&amp;"|",'5_ACOMPANHAMENTO'!$AC$3:$AC$4922)))+((Q150&lt;&gt;"")*ISNUMBER(SEARCH("|"&amp;Q150&amp;"|",'5_ACOMPANHAMENTO'!$AC$3:$AC$4922)))+((R150&lt;&gt;"")*ISNUMBER(SEARCH("|"&amp;R150&amp;"|",'5_ACOMPANHAMENTO'!$AC$3:$AC$4922)))+((S150&lt;&gt;"")*ISNUMBER(SEARCH("|"&amp;S150&amp;"|",'5_ACOMPANHAMENTO'!$AC$3:$AC$4922)))+((T150&lt;&gt;"")*ISNUMBER(SEARCH("|"&amp;T150&amp;"|",'5_ACOMPANHAMENTO'!$AC$3:$AC$4922)))+((U150&lt;&gt;"")*ISNUMBER(SEARCH("|"&amp;U150&amp;"|",'5_ACOMPANHAMENTO'!$AC$3:$AC$4922)))+((V150&lt;&gt;"")*ISNUMBER(SEARCH("|"&amp;V150&amp;"|",'5_ACOMPANHAMENTO'!$AC$3:$AC$4922)))+((W150&lt;&gt;"")*ISNUMBER(SEARCH("|"&amp;W150&amp;"|",'5_ACOMPANHAMENTO'!$AC$3:$AC$4922)))+((X150&lt;&gt;"")*ISNUMBER(SEARCH("|"&amp;X150&amp;"|",'5_ACOMPANHAMENTO'!$AC$3:$AC$4922)))+((Y150&lt;&gt;"")*ISNUMBER(SEARCH("|"&amp;Y150&amp;"|",'5_ACOMPANHAMENTO'!$AC$3:$AC$4922)))+((Z150&lt;&gt;"")*ISNUMBER(SEARCH("|"&amp;Z150&amp;"|",'5_ACOMPANHAMENTO'!$AC$3:$AC$4922)))+((AA150&lt;&gt;"")*ISNUMBER(SEARCH("|"&amp;AA150&amp;"|",'5_ACOMPANHAMENTO'!$AC$3:$AC$4922)))+((AB150&lt;&gt;"")*ISNUMBER(SEARCH("|"&amp;AB150&amp;"|",'5_ACOMPANHAMENTO'!$AC$3:$AC$4922))))&gt;0),0),0)),""))</f>
        <v>46213</v>
      </c>
      <c r="B150" s="10" t="s">
        <v>3071</v>
      </c>
      <c r="C150" s="10" t="s">
        <v>68</v>
      </c>
      <c r="D150" s="4">
        <f>IF(OR($B150="",$C150=""),"",IFERROR(SUMPRODUCT(--(('5_ACOMPANHAMENTO'!$AD$3:$AD$4922=TRIM($C150&amp;""))*('5_ACOMPANHAMENTO'!$AC$3:$AC$4922&lt;&gt;"")*((((I150&lt;&gt;"")*ISNUMBER(SEARCH("|"&amp;I150&amp;"|",'5_ACOMPANHAMENTO'!$AC$3:$AC$4922)))+((J150&lt;&gt;"")*ISNUMBER(SEARCH("|"&amp;J150&amp;"|",'5_ACOMPANHAMENTO'!$AC$3:$AC$4922)))+((K150&lt;&gt;"")*ISNUMBER(SEARCH("|"&amp;K150&amp;"|",'5_ACOMPANHAMENTO'!$AC$3:$AC$4922)))+((L150&lt;&gt;"")*ISNUMBER(SEARCH("|"&amp;L150&amp;"|",'5_ACOMPANHAMENTO'!$AC$3:$AC$4922)))+((M150&lt;&gt;"")*ISNUMBER(SEARCH("|"&amp;M150&amp;"|",'5_ACOMPANHAMENTO'!$AC$3:$AC$4922)))+((N150&lt;&gt;"")*ISNUMBER(SEARCH("|"&amp;N150&amp;"|",'5_ACOMPANHAMENTO'!$AC$3:$AC$4922)))+((O150&lt;&gt;"")*ISNUMBER(SEARCH("|"&amp;O150&amp;"|",'5_ACOMPANHAMENTO'!$AC$3:$AC$4922)))+((P150&lt;&gt;"")*ISNUMBER(SEARCH("|"&amp;P150&amp;"|",'5_ACOMPANHAMENTO'!$AC$3:$AC$4922)))+((Q150&lt;&gt;"")*ISNUMBER(SEARCH("|"&amp;Q150&amp;"|",'5_ACOMPANHAMENTO'!$AC$3:$AC$4922)))+((R150&lt;&gt;"")*ISNUMBER(SEARCH("|"&amp;R150&amp;"|",'5_ACOMPANHAMENTO'!$AC$3:$AC$4922)))+((S150&lt;&gt;"")*ISNUMBER(SEARCH("|"&amp;S150&amp;"|",'5_ACOMPANHAMENTO'!$AC$3:$AC$4922)))+((T150&lt;&gt;"")*ISNUMBER(SEARCH("|"&amp;T150&amp;"|",'5_ACOMPANHAMENTO'!$AC$3:$AC$4922)))+((U150&lt;&gt;"")*ISNUMBER(SEARCH("|"&amp;U150&amp;"|",'5_ACOMPANHAMENTO'!$AC$3:$AC$4922)))+((V150&lt;&gt;"")*ISNUMBER(SEARCH("|"&amp;V150&amp;"|",'5_ACOMPANHAMENTO'!$AC$3:$AC$4922)))+((W150&lt;&gt;"")*ISNUMBER(SEARCH("|"&amp;W150&amp;"|",'5_ACOMPANHAMENTO'!$AC$3:$AC$4922)))+((X150&lt;&gt;"")*ISNUMBER(SEARCH("|"&amp;X150&amp;"|",'5_ACOMPANHAMENTO'!$AC$3:$AC$4922)))+((Y150&lt;&gt;"")*ISNUMBER(SEARCH("|"&amp;Y150&amp;"|",'5_ACOMPANHAMENTO'!$AC$3:$AC$4922)))+((Z150&lt;&gt;"")*ISNUMBER(SEARCH("|"&amp;Z150&amp;"|",'5_ACOMPANHAMENTO'!$AC$3:$AC$4922)))+((AA150&lt;&gt;"")*ISNUMBER(SEARCH("|"&amp;AA150&amp;"|",'5_ACOMPANHAMENTO'!$AC$3:$AC$4922)))+((AB150&lt;&gt;"")*ISNUMBER(SEARCH("|"&amp;AB150&amp;"|",'5_ACOMPANHAMENTO'!$AC$3:$AC$4922))))&gt;0)),'5_ACOMPANHAMENTO'!$J$3:$J$4922),0))</f>
        <v>297</v>
      </c>
      <c r="E150" s="4" t="str">
        <f t="shared" ca="1" si="46"/>
        <v>FINALIZADO</v>
      </c>
      <c r="F150" s="7">
        <f>IF(OR($B150="",$C150=""),"",IFERROR(SUMPRODUCT(--(('5_ACOMPANHAMENTO'!$AD$3:$AD$4922=TRIM($C150&amp;""))*('5_ACOMPANHAMENTO'!$AC$3:$AC$4922&lt;&gt;"")*((((I150&lt;&gt;"")*ISNUMBER(SEARCH("|"&amp;I150&amp;"|",'5_ACOMPANHAMENTO'!$AC$3:$AC$4922)))+((J150&lt;&gt;"")*ISNUMBER(SEARCH("|"&amp;J150&amp;"|",'5_ACOMPANHAMENTO'!$AC$3:$AC$4922)))+((K150&lt;&gt;"")*ISNUMBER(SEARCH("|"&amp;K150&amp;"|",'5_ACOMPANHAMENTO'!$AC$3:$AC$4922)))+((L150&lt;&gt;"")*ISNUMBER(SEARCH("|"&amp;L150&amp;"|",'5_ACOMPANHAMENTO'!$AC$3:$AC$4922)))+((M150&lt;&gt;"")*ISNUMBER(SEARCH("|"&amp;M150&amp;"|",'5_ACOMPANHAMENTO'!$AC$3:$AC$4922)))+((N150&lt;&gt;"")*ISNUMBER(SEARCH("|"&amp;N150&amp;"|",'5_ACOMPANHAMENTO'!$AC$3:$AC$4922)))+((O150&lt;&gt;"")*ISNUMBER(SEARCH("|"&amp;O150&amp;"|",'5_ACOMPANHAMENTO'!$AC$3:$AC$4922)))+((P150&lt;&gt;"")*ISNUMBER(SEARCH("|"&amp;P150&amp;"|",'5_ACOMPANHAMENTO'!$AC$3:$AC$4922)))+((Q150&lt;&gt;"")*ISNUMBER(SEARCH("|"&amp;Q150&amp;"|",'5_ACOMPANHAMENTO'!$AC$3:$AC$4922)))+((R150&lt;&gt;"")*ISNUMBER(SEARCH("|"&amp;R150&amp;"|",'5_ACOMPANHAMENTO'!$AC$3:$AC$4922)))+((S150&lt;&gt;"")*ISNUMBER(SEARCH("|"&amp;S150&amp;"|",'5_ACOMPANHAMENTO'!$AC$3:$AC$4922)))+((T150&lt;&gt;"")*ISNUMBER(SEARCH("|"&amp;T150&amp;"|",'5_ACOMPANHAMENTO'!$AC$3:$AC$4922)))+((U150&lt;&gt;"")*ISNUMBER(SEARCH("|"&amp;U150&amp;"|",'5_ACOMPANHAMENTO'!$AC$3:$AC$4922)))+((V150&lt;&gt;"")*ISNUMBER(SEARCH("|"&amp;V150&amp;"|",'5_ACOMPANHAMENTO'!$AC$3:$AC$4922)))+((W150&lt;&gt;"")*ISNUMBER(SEARCH("|"&amp;W150&amp;"|",'5_ACOMPANHAMENTO'!$AC$3:$AC$4922)))+((X150&lt;&gt;"")*ISNUMBER(SEARCH("|"&amp;X150&amp;"|",'5_ACOMPANHAMENTO'!$AC$3:$AC$4922)))+((Y150&lt;&gt;"")*ISNUMBER(SEARCH("|"&amp;Y150&amp;"|",'5_ACOMPANHAMENTO'!$AC$3:$AC$4922)))+((Z150&lt;&gt;"")*ISNUMBER(SEARCH("|"&amp;Z150&amp;"|",'5_ACOMPANHAMENTO'!$AC$3:$AC$4922)))+((AA150&lt;&gt;"")*ISNUMBER(SEARCH("|"&amp;AA150&amp;"|",'5_ACOMPANHAMENTO'!$AC$3:$AC$4922)))+((AB150&lt;&gt;"")*ISNUMBER(SEARCH("|"&amp;AB150&amp;"|",'5_ACOMPANHAMENTO'!$AC$3:$AC$4922))))&gt;0)),'5_ACOMPANHAMENTO'!$O$3:$O$4922),0))</f>
        <v>297</v>
      </c>
      <c r="G150" s="7">
        <f t="shared" si="47"/>
        <v>0</v>
      </c>
      <c r="H150" t="str">
        <f t="shared" si="48"/>
        <v>10188,10186,10190|CARTONAGEM</v>
      </c>
      <c r="I150" s="1" t="str">
        <f t="shared" si="49"/>
        <v>10188</v>
      </c>
      <c r="J150" s="1" t="str">
        <f t="shared" si="50"/>
        <v>10186</v>
      </c>
      <c r="K150" s="1" t="str">
        <f t="shared" si="51"/>
        <v>10190</v>
      </c>
      <c r="L150" s="1" t="str">
        <f t="shared" si="52"/>
        <v/>
      </c>
      <c r="M150" s="1" t="str">
        <f t="shared" si="53"/>
        <v/>
      </c>
      <c r="N150" s="1" t="str">
        <f t="shared" si="54"/>
        <v/>
      </c>
      <c r="O150" s="1" t="str">
        <f t="shared" si="55"/>
        <v/>
      </c>
      <c r="P150" s="1" t="str">
        <f t="shared" si="56"/>
        <v/>
      </c>
      <c r="Q150" s="1" t="str">
        <f t="shared" si="57"/>
        <v/>
      </c>
      <c r="R150" s="1" t="str">
        <f t="shared" si="58"/>
        <v/>
      </c>
      <c r="S150" s="1" t="str">
        <f t="shared" si="59"/>
        <v/>
      </c>
      <c r="T150" s="1" t="str">
        <f t="shared" si="60"/>
        <v/>
      </c>
      <c r="U150" s="1" t="str">
        <f t="shared" si="61"/>
        <v/>
      </c>
      <c r="V150" s="1" t="str">
        <f t="shared" si="62"/>
        <v/>
      </c>
      <c r="W150" s="1" t="str">
        <f t="shared" si="63"/>
        <v/>
      </c>
      <c r="X150" s="1" t="str">
        <f t="shared" si="64"/>
        <v/>
      </c>
      <c r="Y150" s="1" t="str">
        <f t="shared" si="65"/>
        <v/>
      </c>
      <c r="Z150" s="1" t="str">
        <f t="shared" si="66"/>
        <v/>
      </c>
      <c r="AA150" s="1" t="str">
        <f t="shared" si="67"/>
        <v/>
      </c>
      <c r="AB150" s="1" t="str">
        <f t="shared" si="68"/>
        <v/>
      </c>
    </row>
    <row r="151" spans="1:28" ht="14.25" hidden="1" customHeight="1" x14ac:dyDescent="0.35">
      <c r="A151" s="4">
        <f>IF(OR($B151="",$C151=""),"",IFERROR(INDEX('5_ACOMPANHAMENTO'!$A$3:$A$4922,MATCH(1,INDEX(('5_ACOMPANHAMENTO'!$AD$3:$AD$4922=TRIM($C151&amp;""))*('5_ACOMPANHAMENTO'!$AC$3:$AC$4922&lt;&gt;"")*((((I151&lt;&gt;"")*ISNUMBER(SEARCH("|"&amp;I151&amp;"|",'5_ACOMPANHAMENTO'!$AC$3:$AC$4922)))+((J151&lt;&gt;"")*ISNUMBER(SEARCH("|"&amp;J151&amp;"|",'5_ACOMPANHAMENTO'!$AC$3:$AC$4922)))+((K151&lt;&gt;"")*ISNUMBER(SEARCH("|"&amp;K151&amp;"|",'5_ACOMPANHAMENTO'!$AC$3:$AC$4922)))+((L151&lt;&gt;"")*ISNUMBER(SEARCH("|"&amp;L151&amp;"|",'5_ACOMPANHAMENTO'!$AC$3:$AC$4922)))+((M151&lt;&gt;"")*ISNUMBER(SEARCH("|"&amp;M151&amp;"|",'5_ACOMPANHAMENTO'!$AC$3:$AC$4922)))+((N151&lt;&gt;"")*ISNUMBER(SEARCH("|"&amp;N151&amp;"|",'5_ACOMPANHAMENTO'!$AC$3:$AC$4922)))+((O151&lt;&gt;"")*ISNUMBER(SEARCH("|"&amp;O151&amp;"|",'5_ACOMPANHAMENTO'!$AC$3:$AC$4922)))+((P151&lt;&gt;"")*ISNUMBER(SEARCH("|"&amp;P151&amp;"|",'5_ACOMPANHAMENTO'!$AC$3:$AC$4922)))+((Q151&lt;&gt;"")*ISNUMBER(SEARCH("|"&amp;Q151&amp;"|",'5_ACOMPANHAMENTO'!$AC$3:$AC$4922)))+((R151&lt;&gt;"")*ISNUMBER(SEARCH("|"&amp;R151&amp;"|",'5_ACOMPANHAMENTO'!$AC$3:$AC$4922)))+((S151&lt;&gt;"")*ISNUMBER(SEARCH("|"&amp;S151&amp;"|",'5_ACOMPANHAMENTO'!$AC$3:$AC$4922)))+((T151&lt;&gt;"")*ISNUMBER(SEARCH("|"&amp;T151&amp;"|",'5_ACOMPANHAMENTO'!$AC$3:$AC$4922)))+((U151&lt;&gt;"")*ISNUMBER(SEARCH("|"&amp;U151&amp;"|",'5_ACOMPANHAMENTO'!$AC$3:$AC$4922)))+((V151&lt;&gt;"")*ISNUMBER(SEARCH("|"&amp;V151&amp;"|",'5_ACOMPANHAMENTO'!$AC$3:$AC$4922)))+((W151&lt;&gt;"")*ISNUMBER(SEARCH("|"&amp;W151&amp;"|",'5_ACOMPANHAMENTO'!$AC$3:$AC$4922)))+((X151&lt;&gt;"")*ISNUMBER(SEARCH("|"&amp;X151&amp;"|",'5_ACOMPANHAMENTO'!$AC$3:$AC$4922)))+((Y151&lt;&gt;"")*ISNUMBER(SEARCH("|"&amp;Y151&amp;"|",'5_ACOMPANHAMENTO'!$AC$3:$AC$4922)))+((Z151&lt;&gt;"")*ISNUMBER(SEARCH("|"&amp;Z151&amp;"|",'5_ACOMPANHAMENTO'!$AC$3:$AC$4922)))+((AA151&lt;&gt;"")*ISNUMBER(SEARCH("|"&amp;AA151&amp;"|",'5_ACOMPANHAMENTO'!$AC$3:$AC$4922)))+((AB151&lt;&gt;"")*ISNUMBER(SEARCH("|"&amp;AB151&amp;"|",'5_ACOMPANHAMENTO'!$AC$3:$AC$4922))))&gt;0),0),0)),""))</f>
        <v>46213</v>
      </c>
      <c r="B151" s="10" t="s">
        <v>3072</v>
      </c>
      <c r="C151" s="10" t="s">
        <v>68</v>
      </c>
      <c r="D151" s="4">
        <f>IF(OR($B151="",$C151=""),"",IFERROR(SUMPRODUCT(--(('5_ACOMPANHAMENTO'!$AD$3:$AD$4922=TRIM($C151&amp;""))*('5_ACOMPANHAMENTO'!$AC$3:$AC$4922&lt;&gt;"")*((((I151&lt;&gt;"")*ISNUMBER(SEARCH("|"&amp;I151&amp;"|",'5_ACOMPANHAMENTO'!$AC$3:$AC$4922)))+((J151&lt;&gt;"")*ISNUMBER(SEARCH("|"&amp;J151&amp;"|",'5_ACOMPANHAMENTO'!$AC$3:$AC$4922)))+((K151&lt;&gt;"")*ISNUMBER(SEARCH("|"&amp;K151&amp;"|",'5_ACOMPANHAMENTO'!$AC$3:$AC$4922)))+((L151&lt;&gt;"")*ISNUMBER(SEARCH("|"&amp;L151&amp;"|",'5_ACOMPANHAMENTO'!$AC$3:$AC$4922)))+((M151&lt;&gt;"")*ISNUMBER(SEARCH("|"&amp;M151&amp;"|",'5_ACOMPANHAMENTO'!$AC$3:$AC$4922)))+((N151&lt;&gt;"")*ISNUMBER(SEARCH("|"&amp;N151&amp;"|",'5_ACOMPANHAMENTO'!$AC$3:$AC$4922)))+((O151&lt;&gt;"")*ISNUMBER(SEARCH("|"&amp;O151&amp;"|",'5_ACOMPANHAMENTO'!$AC$3:$AC$4922)))+((P151&lt;&gt;"")*ISNUMBER(SEARCH("|"&amp;P151&amp;"|",'5_ACOMPANHAMENTO'!$AC$3:$AC$4922)))+((Q151&lt;&gt;"")*ISNUMBER(SEARCH("|"&amp;Q151&amp;"|",'5_ACOMPANHAMENTO'!$AC$3:$AC$4922)))+((R151&lt;&gt;"")*ISNUMBER(SEARCH("|"&amp;R151&amp;"|",'5_ACOMPANHAMENTO'!$AC$3:$AC$4922)))+((S151&lt;&gt;"")*ISNUMBER(SEARCH("|"&amp;S151&amp;"|",'5_ACOMPANHAMENTO'!$AC$3:$AC$4922)))+((T151&lt;&gt;"")*ISNUMBER(SEARCH("|"&amp;T151&amp;"|",'5_ACOMPANHAMENTO'!$AC$3:$AC$4922)))+((U151&lt;&gt;"")*ISNUMBER(SEARCH("|"&amp;U151&amp;"|",'5_ACOMPANHAMENTO'!$AC$3:$AC$4922)))+((V151&lt;&gt;"")*ISNUMBER(SEARCH("|"&amp;V151&amp;"|",'5_ACOMPANHAMENTO'!$AC$3:$AC$4922)))+((W151&lt;&gt;"")*ISNUMBER(SEARCH("|"&amp;W151&amp;"|",'5_ACOMPANHAMENTO'!$AC$3:$AC$4922)))+((X151&lt;&gt;"")*ISNUMBER(SEARCH("|"&amp;X151&amp;"|",'5_ACOMPANHAMENTO'!$AC$3:$AC$4922)))+((Y151&lt;&gt;"")*ISNUMBER(SEARCH("|"&amp;Y151&amp;"|",'5_ACOMPANHAMENTO'!$AC$3:$AC$4922)))+((Z151&lt;&gt;"")*ISNUMBER(SEARCH("|"&amp;Z151&amp;"|",'5_ACOMPANHAMENTO'!$AC$3:$AC$4922)))+((AA151&lt;&gt;"")*ISNUMBER(SEARCH("|"&amp;AA151&amp;"|",'5_ACOMPANHAMENTO'!$AC$3:$AC$4922)))+((AB151&lt;&gt;"")*ISNUMBER(SEARCH("|"&amp;AB151&amp;"|",'5_ACOMPANHAMENTO'!$AC$3:$AC$4922))))&gt;0)),'5_ACOMPANHAMENTO'!$J$3:$J$4922),0))</f>
        <v>297</v>
      </c>
      <c r="E151" s="4" t="str">
        <f t="shared" ca="1" si="46"/>
        <v>FINALIZADO</v>
      </c>
      <c r="F151" s="7">
        <f>IF(OR($B151="",$C151=""),"",IFERROR(SUMPRODUCT(--(('5_ACOMPANHAMENTO'!$AD$3:$AD$4922=TRIM($C151&amp;""))*('5_ACOMPANHAMENTO'!$AC$3:$AC$4922&lt;&gt;"")*((((I151&lt;&gt;"")*ISNUMBER(SEARCH("|"&amp;I151&amp;"|",'5_ACOMPANHAMENTO'!$AC$3:$AC$4922)))+((J151&lt;&gt;"")*ISNUMBER(SEARCH("|"&amp;J151&amp;"|",'5_ACOMPANHAMENTO'!$AC$3:$AC$4922)))+((K151&lt;&gt;"")*ISNUMBER(SEARCH("|"&amp;K151&amp;"|",'5_ACOMPANHAMENTO'!$AC$3:$AC$4922)))+((L151&lt;&gt;"")*ISNUMBER(SEARCH("|"&amp;L151&amp;"|",'5_ACOMPANHAMENTO'!$AC$3:$AC$4922)))+((M151&lt;&gt;"")*ISNUMBER(SEARCH("|"&amp;M151&amp;"|",'5_ACOMPANHAMENTO'!$AC$3:$AC$4922)))+((N151&lt;&gt;"")*ISNUMBER(SEARCH("|"&amp;N151&amp;"|",'5_ACOMPANHAMENTO'!$AC$3:$AC$4922)))+((O151&lt;&gt;"")*ISNUMBER(SEARCH("|"&amp;O151&amp;"|",'5_ACOMPANHAMENTO'!$AC$3:$AC$4922)))+((P151&lt;&gt;"")*ISNUMBER(SEARCH("|"&amp;P151&amp;"|",'5_ACOMPANHAMENTO'!$AC$3:$AC$4922)))+((Q151&lt;&gt;"")*ISNUMBER(SEARCH("|"&amp;Q151&amp;"|",'5_ACOMPANHAMENTO'!$AC$3:$AC$4922)))+((R151&lt;&gt;"")*ISNUMBER(SEARCH("|"&amp;R151&amp;"|",'5_ACOMPANHAMENTO'!$AC$3:$AC$4922)))+((S151&lt;&gt;"")*ISNUMBER(SEARCH("|"&amp;S151&amp;"|",'5_ACOMPANHAMENTO'!$AC$3:$AC$4922)))+((T151&lt;&gt;"")*ISNUMBER(SEARCH("|"&amp;T151&amp;"|",'5_ACOMPANHAMENTO'!$AC$3:$AC$4922)))+((U151&lt;&gt;"")*ISNUMBER(SEARCH("|"&amp;U151&amp;"|",'5_ACOMPANHAMENTO'!$AC$3:$AC$4922)))+((V151&lt;&gt;"")*ISNUMBER(SEARCH("|"&amp;V151&amp;"|",'5_ACOMPANHAMENTO'!$AC$3:$AC$4922)))+((W151&lt;&gt;"")*ISNUMBER(SEARCH("|"&amp;W151&amp;"|",'5_ACOMPANHAMENTO'!$AC$3:$AC$4922)))+((X151&lt;&gt;"")*ISNUMBER(SEARCH("|"&amp;X151&amp;"|",'5_ACOMPANHAMENTO'!$AC$3:$AC$4922)))+((Y151&lt;&gt;"")*ISNUMBER(SEARCH("|"&amp;Y151&amp;"|",'5_ACOMPANHAMENTO'!$AC$3:$AC$4922)))+((Z151&lt;&gt;"")*ISNUMBER(SEARCH("|"&amp;Z151&amp;"|",'5_ACOMPANHAMENTO'!$AC$3:$AC$4922)))+((AA151&lt;&gt;"")*ISNUMBER(SEARCH("|"&amp;AA151&amp;"|",'5_ACOMPANHAMENTO'!$AC$3:$AC$4922)))+((AB151&lt;&gt;"")*ISNUMBER(SEARCH("|"&amp;AB151&amp;"|",'5_ACOMPANHAMENTO'!$AC$3:$AC$4922))))&gt;0)),'5_ACOMPANHAMENTO'!$O$3:$O$4922),0))</f>
        <v>297</v>
      </c>
      <c r="G151" s="7">
        <f t="shared" si="47"/>
        <v>0</v>
      </c>
      <c r="H151" t="str">
        <f t="shared" si="48"/>
        <v>10188,10186,10191|CARTONAGEM</v>
      </c>
      <c r="I151" s="1" t="str">
        <f t="shared" si="49"/>
        <v>10188</v>
      </c>
      <c r="J151" s="1" t="str">
        <f t="shared" si="50"/>
        <v>10186</v>
      </c>
      <c r="K151" s="1" t="str">
        <f t="shared" si="51"/>
        <v>10191</v>
      </c>
      <c r="L151" s="1" t="str">
        <f t="shared" si="52"/>
        <v/>
      </c>
      <c r="M151" s="1" t="str">
        <f t="shared" si="53"/>
        <v/>
      </c>
      <c r="N151" s="1" t="str">
        <f t="shared" si="54"/>
        <v/>
      </c>
      <c r="O151" s="1" t="str">
        <f t="shared" si="55"/>
        <v/>
      </c>
      <c r="P151" s="1" t="str">
        <f t="shared" si="56"/>
        <v/>
      </c>
      <c r="Q151" s="1" t="str">
        <f t="shared" si="57"/>
        <v/>
      </c>
      <c r="R151" s="1" t="str">
        <f t="shared" si="58"/>
        <v/>
      </c>
      <c r="S151" s="1" t="str">
        <f t="shared" si="59"/>
        <v/>
      </c>
      <c r="T151" s="1" t="str">
        <f t="shared" si="60"/>
        <v/>
      </c>
      <c r="U151" s="1" t="str">
        <f t="shared" si="61"/>
        <v/>
      </c>
      <c r="V151" s="1" t="str">
        <f t="shared" si="62"/>
        <v/>
      </c>
      <c r="W151" s="1" t="str">
        <f t="shared" si="63"/>
        <v/>
      </c>
      <c r="X151" s="1" t="str">
        <f t="shared" si="64"/>
        <v/>
      </c>
      <c r="Y151" s="1" t="str">
        <f t="shared" si="65"/>
        <v/>
      </c>
      <c r="Z151" s="1" t="str">
        <f t="shared" si="66"/>
        <v/>
      </c>
      <c r="AA151" s="1" t="str">
        <f t="shared" si="67"/>
        <v/>
      </c>
      <c r="AB151" s="1" t="str">
        <f t="shared" si="68"/>
        <v/>
      </c>
    </row>
    <row r="152" spans="1:28" ht="14.25" hidden="1" customHeight="1" x14ac:dyDescent="0.35">
      <c r="A152" s="4">
        <f>IF(OR($B152="",$C152=""),"",IFERROR(INDEX('5_ACOMPANHAMENTO'!$A$3:$A$4922,MATCH(1,INDEX(('5_ACOMPANHAMENTO'!$AD$3:$AD$4922=TRIM($C152&amp;""))*('5_ACOMPANHAMENTO'!$AC$3:$AC$4922&lt;&gt;"")*((((I152&lt;&gt;"")*ISNUMBER(SEARCH("|"&amp;I152&amp;"|",'5_ACOMPANHAMENTO'!$AC$3:$AC$4922)))+((J152&lt;&gt;"")*ISNUMBER(SEARCH("|"&amp;J152&amp;"|",'5_ACOMPANHAMENTO'!$AC$3:$AC$4922)))+((K152&lt;&gt;"")*ISNUMBER(SEARCH("|"&amp;K152&amp;"|",'5_ACOMPANHAMENTO'!$AC$3:$AC$4922)))+((L152&lt;&gt;"")*ISNUMBER(SEARCH("|"&amp;L152&amp;"|",'5_ACOMPANHAMENTO'!$AC$3:$AC$4922)))+((M152&lt;&gt;"")*ISNUMBER(SEARCH("|"&amp;M152&amp;"|",'5_ACOMPANHAMENTO'!$AC$3:$AC$4922)))+((N152&lt;&gt;"")*ISNUMBER(SEARCH("|"&amp;N152&amp;"|",'5_ACOMPANHAMENTO'!$AC$3:$AC$4922)))+((O152&lt;&gt;"")*ISNUMBER(SEARCH("|"&amp;O152&amp;"|",'5_ACOMPANHAMENTO'!$AC$3:$AC$4922)))+((P152&lt;&gt;"")*ISNUMBER(SEARCH("|"&amp;P152&amp;"|",'5_ACOMPANHAMENTO'!$AC$3:$AC$4922)))+((Q152&lt;&gt;"")*ISNUMBER(SEARCH("|"&amp;Q152&amp;"|",'5_ACOMPANHAMENTO'!$AC$3:$AC$4922)))+((R152&lt;&gt;"")*ISNUMBER(SEARCH("|"&amp;R152&amp;"|",'5_ACOMPANHAMENTO'!$AC$3:$AC$4922)))+((S152&lt;&gt;"")*ISNUMBER(SEARCH("|"&amp;S152&amp;"|",'5_ACOMPANHAMENTO'!$AC$3:$AC$4922)))+((T152&lt;&gt;"")*ISNUMBER(SEARCH("|"&amp;T152&amp;"|",'5_ACOMPANHAMENTO'!$AC$3:$AC$4922)))+((U152&lt;&gt;"")*ISNUMBER(SEARCH("|"&amp;U152&amp;"|",'5_ACOMPANHAMENTO'!$AC$3:$AC$4922)))+((V152&lt;&gt;"")*ISNUMBER(SEARCH("|"&amp;V152&amp;"|",'5_ACOMPANHAMENTO'!$AC$3:$AC$4922)))+((W152&lt;&gt;"")*ISNUMBER(SEARCH("|"&amp;W152&amp;"|",'5_ACOMPANHAMENTO'!$AC$3:$AC$4922)))+((X152&lt;&gt;"")*ISNUMBER(SEARCH("|"&amp;X152&amp;"|",'5_ACOMPANHAMENTO'!$AC$3:$AC$4922)))+((Y152&lt;&gt;"")*ISNUMBER(SEARCH("|"&amp;Y152&amp;"|",'5_ACOMPANHAMENTO'!$AC$3:$AC$4922)))+((Z152&lt;&gt;"")*ISNUMBER(SEARCH("|"&amp;Z152&amp;"|",'5_ACOMPANHAMENTO'!$AC$3:$AC$4922)))+((AA152&lt;&gt;"")*ISNUMBER(SEARCH("|"&amp;AA152&amp;"|",'5_ACOMPANHAMENTO'!$AC$3:$AC$4922)))+((AB152&lt;&gt;"")*ISNUMBER(SEARCH("|"&amp;AB152&amp;"|",'5_ACOMPANHAMENTO'!$AC$3:$AC$4922))))&gt;0),0),0)),""))</f>
        <v>46213</v>
      </c>
      <c r="B152" s="10" t="s">
        <v>3073</v>
      </c>
      <c r="C152" s="10" t="s">
        <v>68</v>
      </c>
      <c r="D152" s="4">
        <f>IF(OR($B152="",$C152=""),"",IFERROR(SUMPRODUCT(--(('5_ACOMPANHAMENTO'!$AD$3:$AD$4922=TRIM($C152&amp;""))*('5_ACOMPANHAMENTO'!$AC$3:$AC$4922&lt;&gt;"")*((((I152&lt;&gt;"")*ISNUMBER(SEARCH("|"&amp;I152&amp;"|",'5_ACOMPANHAMENTO'!$AC$3:$AC$4922)))+((J152&lt;&gt;"")*ISNUMBER(SEARCH("|"&amp;J152&amp;"|",'5_ACOMPANHAMENTO'!$AC$3:$AC$4922)))+((K152&lt;&gt;"")*ISNUMBER(SEARCH("|"&amp;K152&amp;"|",'5_ACOMPANHAMENTO'!$AC$3:$AC$4922)))+((L152&lt;&gt;"")*ISNUMBER(SEARCH("|"&amp;L152&amp;"|",'5_ACOMPANHAMENTO'!$AC$3:$AC$4922)))+((M152&lt;&gt;"")*ISNUMBER(SEARCH("|"&amp;M152&amp;"|",'5_ACOMPANHAMENTO'!$AC$3:$AC$4922)))+((N152&lt;&gt;"")*ISNUMBER(SEARCH("|"&amp;N152&amp;"|",'5_ACOMPANHAMENTO'!$AC$3:$AC$4922)))+((O152&lt;&gt;"")*ISNUMBER(SEARCH("|"&amp;O152&amp;"|",'5_ACOMPANHAMENTO'!$AC$3:$AC$4922)))+((P152&lt;&gt;"")*ISNUMBER(SEARCH("|"&amp;P152&amp;"|",'5_ACOMPANHAMENTO'!$AC$3:$AC$4922)))+((Q152&lt;&gt;"")*ISNUMBER(SEARCH("|"&amp;Q152&amp;"|",'5_ACOMPANHAMENTO'!$AC$3:$AC$4922)))+((R152&lt;&gt;"")*ISNUMBER(SEARCH("|"&amp;R152&amp;"|",'5_ACOMPANHAMENTO'!$AC$3:$AC$4922)))+((S152&lt;&gt;"")*ISNUMBER(SEARCH("|"&amp;S152&amp;"|",'5_ACOMPANHAMENTO'!$AC$3:$AC$4922)))+((T152&lt;&gt;"")*ISNUMBER(SEARCH("|"&amp;T152&amp;"|",'5_ACOMPANHAMENTO'!$AC$3:$AC$4922)))+((U152&lt;&gt;"")*ISNUMBER(SEARCH("|"&amp;U152&amp;"|",'5_ACOMPANHAMENTO'!$AC$3:$AC$4922)))+((V152&lt;&gt;"")*ISNUMBER(SEARCH("|"&amp;V152&amp;"|",'5_ACOMPANHAMENTO'!$AC$3:$AC$4922)))+((W152&lt;&gt;"")*ISNUMBER(SEARCH("|"&amp;W152&amp;"|",'5_ACOMPANHAMENTO'!$AC$3:$AC$4922)))+((X152&lt;&gt;"")*ISNUMBER(SEARCH("|"&amp;X152&amp;"|",'5_ACOMPANHAMENTO'!$AC$3:$AC$4922)))+((Y152&lt;&gt;"")*ISNUMBER(SEARCH("|"&amp;Y152&amp;"|",'5_ACOMPANHAMENTO'!$AC$3:$AC$4922)))+((Z152&lt;&gt;"")*ISNUMBER(SEARCH("|"&amp;Z152&amp;"|",'5_ACOMPANHAMENTO'!$AC$3:$AC$4922)))+((AA152&lt;&gt;"")*ISNUMBER(SEARCH("|"&amp;AA152&amp;"|",'5_ACOMPANHAMENTO'!$AC$3:$AC$4922)))+((AB152&lt;&gt;"")*ISNUMBER(SEARCH("|"&amp;AB152&amp;"|",'5_ACOMPANHAMENTO'!$AC$3:$AC$4922))))&gt;0)),'5_ACOMPANHAMENTO'!$J$3:$J$4922),0))</f>
        <v>594</v>
      </c>
      <c r="E152" s="4" t="str">
        <f t="shared" ca="1" si="46"/>
        <v>FINALIZADO</v>
      </c>
      <c r="F152" s="7">
        <f>IF(OR($B152="",$C152=""),"",IFERROR(SUMPRODUCT(--(('5_ACOMPANHAMENTO'!$AD$3:$AD$4922=TRIM($C152&amp;""))*('5_ACOMPANHAMENTO'!$AC$3:$AC$4922&lt;&gt;"")*((((I152&lt;&gt;"")*ISNUMBER(SEARCH("|"&amp;I152&amp;"|",'5_ACOMPANHAMENTO'!$AC$3:$AC$4922)))+((J152&lt;&gt;"")*ISNUMBER(SEARCH("|"&amp;J152&amp;"|",'5_ACOMPANHAMENTO'!$AC$3:$AC$4922)))+((K152&lt;&gt;"")*ISNUMBER(SEARCH("|"&amp;K152&amp;"|",'5_ACOMPANHAMENTO'!$AC$3:$AC$4922)))+((L152&lt;&gt;"")*ISNUMBER(SEARCH("|"&amp;L152&amp;"|",'5_ACOMPANHAMENTO'!$AC$3:$AC$4922)))+((M152&lt;&gt;"")*ISNUMBER(SEARCH("|"&amp;M152&amp;"|",'5_ACOMPANHAMENTO'!$AC$3:$AC$4922)))+((N152&lt;&gt;"")*ISNUMBER(SEARCH("|"&amp;N152&amp;"|",'5_ACOMPANHAMENTO'!$AC$3:$AC$4922)))+((O152&lt;&gt;"")*ISNUMBER(SEARCH("|"&amp;O152&amp;"|",'5_ACOMPANHAMENTO'!$AC$3:$AC$4922)))+((P152&lt;&gt;"")*ISNUMBER(SEARCH("|"&amp;P152&amp;"|",'5_ACOMPANHAMENTO'!$AC$3:$AC$4922)))+((Q152&lt;&gt;"")*ISNUMBER(SEARCH("|"&amp;Q152&amp;"|",'5_ACOMPANHAMENTO'!$AC$3:$AC$4922)))+((R152&lt;&gt;"")*ISNUMBER(SEARCH("|"&amp;R152&amp;"|",'5_ACOMPANHAMENTO'!$AC$3:$AC$4922)))+((S152&lt;&gt;"")*ISNUMBER(SEARCH("|"&amp;S152&amp;"|",'5_ACOMPANHAMENTO'!$AC$3:$AC$4922)))+((T152&lt;&gt;"")*ISNUMBER(SEARCH("|"&amp;T152&amp;"|",'5_ACOMPANHAMENTO'!$AC$3:$AC$4922)))+((U152&lt;&gt;"")*ISNUMBER(SEARCH("|"&amp;U152&amp;"|",'5_ACOMPANHAMENTO'!$AC$3:$AC$4922)))+((V152&lt;&gt;"")*ISNUMBER(SEARCH("|"&amp;V152&amp;"|",'5_ACOMPANHAMENTO'!$AC$3:$AC$4922)))+((W152&lt;&gt;"")*ISNUMBER(SEARCH("|"&amp;W152&amp;"|",'5_ACOMPANHAMENTO'!$AC$3:$AC$4922)))+((X152&lt;&gt;"")*ISNUMBER(SEARCH("|"&amp;X152&amp;"|",'5_ACOMPANHAMENTO'!$AC$3:$AC$4922)))+((Y152&lt;&gt;"")*ISNUMBER(SEARCH("|"&amp;Y152&amp;"|",'5_ACOMPANHAMENTO'!$AC$3:$AC$4922)))+((Z152&lt;&gt;"")*ISNUMBER(SEARCH("|"&amp;Z152&amp;"|",'5_ACOMPANHAMENTO'!$AC$3:$AC$4922)))+((AA152&lt;&gt;"")*ISNUMBER(SEARCH("|"&amp;AA152&amp;"|",'5_ACOMPANHAMENTO'!$AC$3:$AC$4922)))+((AB152&lt;&gt;"")*ISNUMBER(SEARCH("|"&amp;AB152&amp;"|",'5_ACOMPANHAMENTO'!$AC$3:$AC$4922))))&gt;0)),'5_ACOMPANHAMENTO'!$O$3:$O$4922),0))</f>
        <v>594</v>
      </c>
      <c r="G152" s="7">
        <f t="shared" si="47"/>
        <v>0</v>
      </c>
      <c r="H152" t="str">
        <f t="shared" si="48"/>
        <v>10188,10186,10192|CARTONAGEM</v>
      </c>
      <c r="I152" s="1" t="str">
        <f t="shared" si="49"/>
        <v>10188</v>
      </c>
      <c r="J152" s="1" t="str">
        <f t="shared" si="50"/>
        <v>10186</v>
      </c>
      <c r="K152" s="1" t="str">
        <f t="shared" si="51"/>
        <v>10192</v>
      </c>
      <c r="L152" s="1" t="str">
        <f t="shared" si="52"/>
        <v/>
      </c>
      <c r="M152" s="1" t="str">
        <f t="shared" si="53"/>
        <v/>
      </c>
      <c r="N152" s="1" t="str">
        <f t="shared" si="54"/>
        <v/>
      </c>
      <c r="O152" s="1" t="str">
        <f t="shared" si="55"/>
        <v/>
      </c>
      <c r="P152" s="1" t="str">
        <f t="shared" si="56"/>
        <v/>
      </c>
      <c r="Q152" s="1" t="str">
        <f t="shared" si="57"/>
        <v/>
      </c>
      <c r="R152" s="1" t="str">
        <f t="shared" si="58"/>
        <v/>
      </c>
      <c r="S152" s="1" t="str">
        <f t="shared" si="59"/>
        <v/>
      </c>
      <c r="T152" s="1" t="str">
        <f t="shared" si="60"/>
        <v/>
      </c>
      <c r="U152" s="1" t="str">
        <f t="shared" si="61"/>
        <v/>
      </c>
      <c r="V152" s="1" t="str">
        <f t="shared" si="62"/>
        <v/>
      </c>
      <c r="W152" s="1" t="str">
        <f t="shared" si="63"/>
        <v/>
      </c>
      <c r="X152" s="1" t="str">
        <f t="shared" si="64"/>
        <v/>
      </c>
      <c r="Y152" s="1" t="str">
        <f t="shared" si="65"/>
        <v/>
      </c>
      <c r="Z152" s="1" t="str">
        <f t="shared" si="66"/>
        <v/>
      </c>
      <c r="AA152" s="1" t="str">
        <f t="shared" si="67"/>
        <v/>
      </c>
      <c r="AB152" s="1" t="str">
        <f t="shared" si="68"/>
        <v/>
      </c>
    </row>
    <row r="153" spans="1:28" ht="14.25" hidden="1" customHeight="1" x14ac:dyDescent="0.35">
      <c r="A153" s="4">
        <f>IF(OR($B153="",$C153=""),"",IFERROR(INDEX('5_ACOMPANHAMENTO'!$A$3:$A$4922,MATCH(1,INDEX(('5_ACOMPANHAMENTO'!$AD$3:$AD$4922=TRIM($C153&amp;""))*('5_ACOMPANHAMENTO'!$AC$3:$AC$4922&lt;&gt;"")*((((I153&lt;&gt;"")*ISNUMBER(SEARCH("|"&amp;I153&amp;"|",'5_ACOMPANHAMENTO'!$AC$3:$AC$4922)))+((J153&lt;&gt;"")*ISNUMBER(SEARCH("|"&amp;J153&amp;"|",'5_ACOMPANHAMENTO'!$AC$3:$AC$4922)))+((K153&lt;&gt;"")*ISNUMBER(SEARCH("|"&amp;K153&amp;"|",'5_ACOMPANHAMENTO'!$AC$3:$AC$4922)))+((L153&lt;&gt;"")*ISNUMBER(SEARCH("|"&amp;L153&amp;"|",'5_ACOMPANHAMENTO'!$AC$3:$AC$4922)))+((M153&lt;&gt;"")*ISNUMBER(SEARCH("|"&amp;M153&amp;"|",'5_ACOMPANHAMENTO'!$AC$3:$AC$4922)))+((N153&lt;&gt;"")*ISNUMBER(SEARCH("|"&amp;N153&amp;"|",'5_ACOMPANHAMENTO'!$AC$3:$AC$4922)))+((O153&lt;&gt;"")*ISNUMBER(SEARCH("|"&amp;O153&amp;"|",'5_ACOMPANHAMENTO'!$AC$3:$AC$4922)))+((P153&lt;&gt;"")*ISNUMBER(SEARCH("|"&amp;P153&amp;"|",'5_ACOMPANHAMENTO'!$AC$3:$AC$4922)))+((Q153&lt;&gt;"")*ISNUMBER(SEARCH("|"&amp;Q153&amp;"|",'5_ACOMPANHAMENTO'!$AC$3:$AC$4922)))+((R153&lt;&gt;"")*ISNUMBER(SEARCH("|"&amp;R153&amp;"|",'5_ACOMPANHAMENTO'!$AC$3:$AC$4922)))+((S153&lt;&gt;"")*ISNUMBER(SEARCH("|"&amp;S153&amp;"|",'5_ACOMPANHAMENTO'!$AC$3:$AC$4922)))+((T153&lt;&gt;"")*ISNUMBER(SEARCH("|"&amp;T153&amp;"|",'5_ACOMPANHAMENTO'!$AC$3:$AC$4922)))+((U153&lt;&gt;"")*ISNUMBER(SEARCH("|"&amp;U153&amp;"|",'5_ACOMPANHAMENTO'!$AC$3:$AC$4922)))+((V153&lt;&gt;"")*ISNUMBER(SEARCH("|"&amp;V153&amp;"|",'5_ACOMPANHAMENTO'!$AC$3:$AC$4922)))+((W153&lt;&gt;"")*ISNUMBER(SEARCH("|"&amp;W153&amp;"|",'5_ACOMPANHAMENTO'!$AC$3:$AC$4922)))+((X153&lt;&gt;"")*ISNUMBER(SEARCH("|"&amp;X153&amp;"|",'5_ACOMPANHAMENTO'!$AC$3:$AC$4922)))+((Y153&lt;&gt;"")*ISNUMBER(SEARCH("|"&amp;Y153&amp;"|",'5_ACOMPANHAMENTO'!$AC$3:$AC$4922)))+((Z153&lt;&gt;"")*ISNUMBER(SEARCH("|"&amp;Z153&amp;"|",'5_ACOMPANHAMENTO'!$AC$3:$AC$4922)))+((AA153&lt;&gt;"")*ISNUMBER(SEARCH("|"&amp;AA153&amp;"|",'5_ACOMPANHAMENTO'!$AC$3:$AC$4922)))+((AB153&lt;&gt;"")*ISNUMBER(SEARCH("|"&amp;AB153&amp;"|",'5_ACOMPANHAMENTO'!$AC$3:$AC$4922))))&gt;0),0),0)),""))</f>
        <v>46213</v>
      </c>
      <c r="B153" s="10" t="s">
        <v>3074</v>
      </c>
      <c r="C153" s="10" t="s">
        <v>68</v>
      </c>
      <c r="D153" s="4">
        <f>IF(OR($B153="",$C153=""),"",IFERROR(SUMPRODUCT(--(('5_ACOMPANHAMENTO'!$AD$3:$AD$4922=TRIM($C153&amp;""))*('5_ACOMPANHAMENTO'!$AC$3:$AC$4922&lt;&gt;"")*((((I153&lt;&gt;"")*ISNUMBER(SEARCH("|"&amp;I153&amp;"|",'5_ACOMPANHAMENTO'!$AC$3:$AC$4922)))+((J153&lt;&gt;"")*ISNUMBER(SEARCH("|"&amp;J153&amp;"|",'5_ACOMPANHAMENTO'!$AC$3:$AC$4922)))+((K153&lt;&gt;"")*ISNUMBER(SEARCH("|"&amp;K153&amp;"|",'5_ACOMPANHAMENTO'!$AC$3:$AC$4922)))+((L153&lt;&gt;"")*ISNUMBER(SEARCH("|"&amp;L153&amp;"|",'5_ACOMPANHAMENTO'!$AC$3:$AC$4922)))+((M153&lt;&gt;"")*ISNUMBER(SEARCH("|"&amp;M153&amp;"|",'5_ACOMPANHAMENTO'!$AC$3:$AC$4922)))+((N153&lt;&gt;"")*ISNUMBER(SEARCH("|"&amp;N153&amp;"|",'5_ACOMPANHAMENTO'!$AC$3:$AC$4922)))+((O153&lt;&gt;"")*ISNUMBER(SEARCH("|"&amp;O153&amp;"|",'5_ACOMPANHAMENTO'!$AC$3:$AC$4922)))+((P153&lt;&gt;"")*ISNUMBER(SEARCH("|"&amp;P153&amp;"|",'5_ACOMPANHAMENTO'!$AC$3:$AC$4922)))+((Q153&lt;&gt;"")*ISNUMBER(SEARCH("|"&amp;Q153&amp;"|",'5_ACOMPANHAMENTO'!$AC$3:$AC$4922)))+((R153&lt;&gt;"")*ISNUMBER(SEARCH("|"&amp;R153&amp;"|",'5_ACOMPANHAMENTO'!$AC$3:$AC$4922)))+((S153&lt;&gt;"")*ISNUMBER(SEARCH("|"&amp;S153&amp;"|",'5_ACOMPANHAMENTO'!$AC$3:$AC$4922)))+((T153&lt;&gt;"")*ISNUMBER(SEARCH("|"&amp;T153&amp;"|",'5_ACOMPANHAMENTO'!$AC$3:$AC$4922)))+((U153&lt;&gt;"")*ISNUMBER(SEARCH("|"&amp;U153&amp;"|",'5_ACOMPANHAMENTO'!$AC$3:$AC$4922)))+((V153&lt;&gt;"")*ISNUMBER(SEARCH("|"&amp;V153&amp;"|",'5_ACOMPANHAMENTO'!$AC$3:$AC$4922)))+((W153&lt;&gt;"")*ISNUMBER(SEARCH("|"&amp;W153&amp;"|",'5_ACOMPANHAMENTO'!$AC$3:$AC$4922)))+((X153&lt;&gt;"")*ISNUMBER(SEARCH("|"&amp;X153&amp;"|",'5_ACOMPANHAMENTO'!$AC$3:$AC$4922)))+((Y153&lt;&gt;"")*ISNUMBER(SEARCH("|"&amp;Y153&amp;"|",'5_ACOMPANHAMENTO'!$AC$3:$AC$4922)))+((Z153&lt;&gt;"")*ISNUMBER(SEARCH("|"&amp;Z153&amp;"|",'5_ACOMPANHAMENTO'!$AC$3:$AC$4922)))+((AA153&lt;&gt;"")*ISNUMBER(SEARCH("|"&amp;AA153&amp;"|",'5_ACOMPANHAMENTO'!$AC$3:$AC$4922)))+((AB153&lt;&gt;"")*ISNUMBER(SEARCH("|"&amp;AB153&amp;"|",'5_ACOMPANHAMENTO'!$AC$3:$AC$4922))))&gt;0)),'5_ACOMPANHAMENTO'!$J$3:$J$4922),0))</f>
        <v>177</v>
      </c>
      <c r="E153" s="4" t="str">
        <f t="shared" ca="1" si="46"/>
        <v>FINALIZADO</v>
      </c>
      <c r="F153" s="7">
        <f>IF(OR($B153="",$C153=""),"",IFERROR(SUMPRODUCT(--(('5_ACOMPANHAMENTO'!$AD$3:$AD$4922=TRIM($C153&amp;""))*('5_ACOMPANHAMENTO'!$AC$3:$AC$4922&lt;&gt;"")*((((I153&lt;&gt;"")*ISNUMBER(SEARCH("|"&amp;I153&amp;"|",'5_ACOMPANHAMENTO'!$AC$3:$AC$4922)))+((J153&lt;&gt;"")*ISNUMBER(SEARCH("|"&amp;J153&amp;"|",'5_ACOMPANHAMENTO'!$AC$3:$AC$4922)))+((K153&lt;&gt;"")*ISNUMBER(SEARCH("|"&amp;K153&amp;"|",'5_ACOMPANHAMENTO'!$AC$3:$AC$4922)))+((L153&lt;&gt;"")*ISNUMBER(SEARCH("|"&amp;L153&amp;"|",'5_ACOMPANHAMENTO'!$AC$3:$AC$4922)))+((M153&lt;&gt;"")*ISNUMBER(SEARCH("|"&amp;M153&amp;"|",'5_ACOMPANHAMENTO'!$AC$3:$AC$4922)))+((N153&lt;&gt;"")*ISNUMBER(SEARCH("|"&amp;N153&amp;"|",'5_ACOMPANHAMENTO'!$AC$3:$AC$4922)))+((O153&lt;&gt;"")*ISNUMBER(SEARCH("|"&amp;O153&amp;"|",'5_ACOMPANHAMENTO'!$AC$3:$AC$4922)))+((P153&lt;&gt;"")*ISNUMBER(SEARCH("|"&amp;P153&amp;"|",'5_ACOMPANHAMENTO'!$AC$3:$AC$4922)))+((Q153&lt;&gt;"")*ISNUMBER(SEARCH("|"&amp;Q153&amp;"|",'5_ACOMPANHAMENTO'!$AC$3:$AC$4922)))+((R153&lt;&gt;"")*ISNUMBER(SEARCH("|"&amp;R153&amp;"|",'5_ACOMPANHAMENTO'!$AC$3:$AC$4922)))+((S153&lt;&gt;"")*ISNUMBER(SEARCH("|"&amp;S153&amp;"|",'5_ACOMPANHAMENTO'!$AC$3:$AC$4922)))+((T153&lt;&gt;"")*ISNUMBER(SEARCH("|"&amp;T153&amp;"|",'5_ACOMPANHAMENTO'!$AC$3:$AC$4922)))+((U153&lt;&gt;"")*ISNUMBER(SEARCH("|"&amp;U153&amp;"|",'5_ACOMPANHAMENTO'!$AC$3:$AC$4922)))+((V153&lt;&gt;"")*ISNUMBER(SEARCH("|"&amp;V153&amp;"|",'5_ACOMPANHAMENTO'!$AC$3:$AC$4922)))+((W153&lt;&gt;"")*ISNUMBER(SEARCH("|"&amp;W153&amp;"|",'5_ACOMPANHAMENTO'!$AC$3:$AC$4922)))+((X153&lt;&gt;"")*ISNUMBER(SEARCH("|"&amp;X153&amp;"|",'5_ACOMPANHAMENTO'!$AC$3:$AC$4922)))+((Y153&lt;&gt;"")*ISNUMBER(SEARCH("|"&amp;Y153&amp;"|",'5_ACOMPANHAMENTO'!$AC$3:$AC$4922)))+((Z153&lt;&gt;"")*ISNUMBER(SEARCH("|"&amp;Z153&amp;"|",'5_ACOMPANHAMENTO'!$AC$3:$AC$4922)))+((AA153&lt;&gt;"")*ISNUMBER(SEARCH("|"&amp;AA153&amp;"|",'5_ACOMPANHAMENTO'!$AC$3:$AC$4922)))+((AB153&lt;&gt;"")*ISNUMBER(SEARCH("|"&amp;AB153&amp;"|",'5_ACOMPANHAMENTO'!$AC$3:$AC$4922))))&gt;0)),'5_ACOMPANHAMENTO'!$O$3:$O$4922),0))</f>
        <v>177</v>
      </c>
      <c r="G153" s="7">
        <f t="shared" si="47"/>
        <v>0</v>
      </c>
      <c r="H153" t="str">
        <f t="shared" si="48"/>
        <v>10188,10186,10193|CARTONAGEM</v>
      </c>
      <c r="I153" s="1" t="str">
        <f t="shared" si="49"/>
        <v>10188</v>
      </c>
      <c r="J153" s="1" t="str">
        <f t="shared" si="50"/>
        <v>10186</v>
      </c>
      <c r="K153" s="1" t="str">
        <f t="shared" si="51"/>
        <v>10193</v>
      </c>
      <c r="L153" s="1" t="str">
        <f t="shared" si="52"/>
        <v/>
      </c>
      <c r="M153" s="1" t="str">
        <f t="shared" si="53"/>
        <v/>
      </c>
      <c r="N153" s="1" t="str">
        <f t="shared" si="54"/>
        <v/>
      </c>
      <c r="O153" s="1" t="str">
        <f t="shared" si="55"/>
        <v/>
      </c>
      <c r="P153" s="1" t="str">
        <f t="shared" si="56"/>
        <v/>
      </c>
      <c r="Q153" s="1" t="str">
        <f t="shared" si="57"/>
        <v/>
      </c>
      <c r="R153" s="1" t="str">
        <f t="shared" si="58"/>
        <v/>
      </c>
      <c r="S153" s="1" t="str">
        <f t="shared" si="59"/>
        <v/>
      </c>
      <c r="T153" s="1" t="str">
        <f t="shared" si="60"/>
        <v/>
      </c>
      <c r="U153" s="1" t="str">
        <f t="shared" si="61"/>
        <v/>
      </c>
      <c r="V153" s="1" t="str">
        <f t="shared" si="62"/>
        <v/>
      </c>
      <c r="W153" s="1" t="str">
        <f t="shared" si="63"/>
        <v/>
      </c>
      <c r="X153" s="1" t="str">
        <f t="shared" si="64"/>
        <v/>
      </c>
      <c r="Y153" s="1" t="str">
        <f t="shared" si="65"/>
        <v/>
      </c>
      <c r="Z153" s="1" t="str">
        <f t="shared" si="66"/>
        <v/>
      </c>
      <c r="AA153" s="1" t="str">
        <f t="shared" si="67"/>
        <v/>
      </c>
      <c r="AB153" s="1" t="str">
        <f t="shared" si="68"/>
        <v/>
      </c>
    </row>
    <row r="154" spans="1:28" ht="14.25" hidden="1" customHeight="1" x14ac:dyDescent="0.35">
      <c r="A154" s="4">
        <f>IF(OR($B154="",$C154=""),"",IFERROR(INDEX('5_ACOMPANHAMENTO'!$A$3:$A$4922,MATCH(1,INDEX(('5_ACOMPANHAMENTO'!$AD$3:$AD$4922=TRIM($C154&amp;""))*('5_ACOMPANHAMENTO'!$AC$3:$AC$4922&lt;&gt;"")*((((I154&lt;&gt;"")*ISNUMBER(SEARCH("|"&amp;I154&amp;"|",'5_ACOMPANHAMENTO'!$AC$3:$AC$4922)))+((J154&lt;&gt;"")*ISNUMBER(SEARCH("|"&amp;J154&amp;"|",'5_ACOMPANHAMENTO'!$AC$3:$AC$4922)))+((K154&lt;&gt;"")*ISNUMBER(SEARCH("|"&amp;K154&amp;"|",'5_ACOMPANHAMENTO'!$AC$3:$AC$4922)))+((L154&lt;&gt;"")*ISNUMBER(SEARCH("|"&amp;L154&amp;"|",'5_ACOMPANHAMENTO'!$AC$3:$AC$4922)))+((M154&lt;&gt;"")*ISNUMBER(SEARCH("|"&amp;M154&amp;"|",'5_ACOMPANHAMENTO'!$AC$3:$AC$4922)))+((N154&lt;&gt;"")*ISNUMBER(SEARCH("|"&amp;N154&amp;"|",'5_ACOMPANHAMENTO'!$AC$3:$AC$4922)))+((O154&lt;&gt;"")*ISNUMBER(SEARCH("|"&amp;O154&amp;"|",'5_ACOMPANHAMENTO'!$AC$3:$AC$4922)))+((P154&lt;&gt;"")*ISNUMBER(SEARCH("|"&amp;P154&amp;"|",'5_ACOMPANHAMENTO'!$AC$3:$AC$4922)))+((Q154&lt;&gt;"")*ISNUMBER(SEARCH("|"&amp;Q154&amp;"|",'5_ACOMPANHAMENTO'!$AC$3:$AC$4922)))+((R154&lt;&gt;"")*ISNUMBER(SEARCH("|"&amp;R154&amp;"|",'5_ACOMPANHAMENTO'!$AC$3:$AC$4922)))+((S154&lt;&gt;"")*ISNUMBER(SEARCH("|"&amp;S154&amp;"|",'5_ACOMPANHAMENTO'!$AC$3:$AC$4922)))+((T154&lt;&gt;"")*ISNUMBER(SEARCH("|"&amp;T154&amp;"|",'5_ACOMPANHAMENTO'!$AC$3:$AC$4922)))+((U154&lt;&gt;"")*ISNUMBER(SEARCH("|"&amp;U154&amp;"|",'5_ACOMPANHAMENTO'!$AC$3:$AC$4922)))+((V154&lt;&gt;"")*ISNUMBER(SEARCH("|"&amp;V154&amp;"|",'5_ACOMPANHAMENTO'!$AC$3:$AC$4922)))+((W154&lt;&gt;"")*ISNUMBER(SEARCH("|"&amp;W154&amp;"|",'5_ACOMPANHAMENTO'!$AC$3:$AC$4922)))+((X154&lt;&gt;"")*ISNUMBER(SEARCH("|"&amp;X154&amp;"|",'5_ACOMPANHAMENTO'!$AC$3:$AC$4922)))+((Y154&lt;&gt;"")*ISNUMBER(SEARCH("|"&amp;Y154&amp;"|",'5_ACOMPANHAMENTO'!$AC$3:$AC$4922)))+((Z154&lt;&gt;"")*ISNUMBER(SEARCH("|"&amp;Z154&amp;"|",'5_ACOMPANHAMENTO'!$AC$3:$AC$4922)))+((AA154&lt;&gt;"")*ISNUMBER(SEARCH("|"&amp;AA154&amp;"|",'5_ACOMPANHAMENTO'!$AC$3:$AC$4922)))+((AB154&lt;&gt;"")*ISNUMBER(SEARCH("|"&amp;AB154&amp;"|",'5_ACOMPANHAMENTO'!$AC$3:$AC$4922))))&gt;0),0),0)),""))</f>
        <v>46213</v>
      </c>
      <c r="B154" s="10" t="s">
        <v>3075</v>
      </c>
      <c r="C154" s="10" t="s">
        <v>68</v>
      </c>
      <c r="D154" s="4">
        <f>IF(OR($B154="",$C154=""),"",IFERROR(SUMPRODUCT(--(('5_ACOMPANHAMENTO'!$AD$3:$AD$4922=TRIM($C154&amp;""))*('5_ACOMPANHAMENTO'!$AC$3:$AC$4922&lt;&gt;"")*((((I154&lt;&gt;"")*ISNUMBER(SEARCH("|"&amp;I154&amp;"|",'5_ACOMPANHAMENTO'!$AC$3:$AC$4922)))+((J154&lt;&gt;"")*ISNUMBER(SEARCH("|"&amp;J154&amp;"|",'5_ACOMPANHAMENTO'!$AC$3:$AC$4922)))+((K154&lt;&gt;"")*ISNUMBER(SEARCH("|"&amp;K154&amp;"|",'5_ACOMPANHAMENTO'!$AC$3:$AC$4922)))+((L154&lt;&gt;"")*ISNUMBER(SEARCH("|"&amp;L154&amp;"|",'5_ACOMPANHAMENTO'!$AC$3:$AC$4922)))+((M154&lt;&gt;"")*ISNUMBER(SEARCH("|"&amp;M154&amp;"|",'5_ACOMPANHAMENTO'!$AC$3:$AC$4922)))+((N154&lt;&gt;"")*ISNUMBER(SEARCH("|"&amp;N154&amp;"|",'5_ACOMPANHAMENTO'!$AC$3:$AC$4922)))+((O154&lt;&gt;"")*ISNUMBER(SEARCH("|"&amp;O154&amp;"|",'5_ACOMPANHAMENTO'!$AC$3:$AC$4922)))+((P154&lt;&gt;"")*ISNUMBER(SEARCH("|"&amp;P154&amp;"|",'5_ACOMPANHAMENTO'!$AC$3:$AC$4922)))+((Q154&lt;&gt;"")*ISNUMBER(SEARCH("|"&amp;Q154&amp;"|",'5_ACOMPANHAMENTO'!$AC$3:$AC$4922)))+((R154&lt;&gt;"")*ISNUMBER(SEARCH("|"&amp;R154&amp;"|",'5_ACOMPANHAMENTO'!$AC$3:$AC$4922)))+((S154&lt;&gt;"")*ISNUMBER(SEARCH("|"&amp;S154&amp;"|",'5_ACOMPANHAMENTO'!$AC$3:$AC$4922)))+((T154&lt;&gt;"")*ISNUMBER(SEARCH("|"&amp;T154&amp;"|",'5_ACOMPANHAMENTO'!$AC$3:$AC$4922)))+((U154&lt;&gt;"")*ISNUMBER(SEARCH("|"&amp;U154&amp;"|",'5_ACOMPANHAMENTO'!$AC$3:$AC$4922)))+((V154&lt;&gt;"")*ISNUMBER(SEARCH("|"&amp;V154&amp;"|",'5_ACOMPANHAMENTO'!$AC$3:$AC$4922)))+((W154&lt;&gt;"")*ISNUMBER(SEARCH("|"&amp;W154&amp;"|",'5_ACOMPANHAMENTO'!$AC$3:$AC$4922)))+((X154&lt;&gt;"")*ISNUMBER(SEARCH("|"&amp;X154&amp;"|",'5_ACOMPANHAMENTO'!$AC$3:$AC$4922)))+((Y154&lt;&gt;"")*ISNUMBER(SEARCH("|"&amp;Y154&amp;"|",'5_ACOMPANHAMENTO'!$AC$3:$AC$4922)))+((Z154&lt;&gt;"")*ISNUMBER(SEARCH("|"&amp;Z154&amp;"|",'5_ACOMPANHAMENTO'!$AC$3:$AC$4922)))+((AA154&lt;&gt;"")*ISNUMBER(SEARCH("|"&amp;AA154&amp;"|",'5_ACOMPANHAMENTO'!$AC$3:$AC$4922)))+((AB154&lt;&gt;"")*ISNUMBER(SEARCH("|"&amp;AB154&amp;"|",'5_ACOMPANHAMENTO'!$AC$3:$AC$4922))))&gt;0)),'5_ACOMPANHAMENTO'!$J$3:$J$4922),0))</f>
        <v>177</v>
      </c>
      <c r="E154" s="4" t="str">
        <f t="shared" ca="1" si="46"/>
        <v>FINALIZADO</v>
      </c>
      <c r="F154" s="7">
        <f>IF(OR($B154="",$C154=""),"",IFERROR(SUMPRODUCT(--(('5_ACOMPANHAMENTO'!$AD$3:$AD$4922=TRIM($C154&amp;""))*('5_ACOMPANHAMENTO'!$AC$3:$AC$4922&lt;&gt;"")*((((I154&lt;&gt;"")*ISNUMBER(SEARCH("|"&amp;I154&amp;"|",'5_ACOMPANHAMENTO'!$AC$3:$AC$4922)))+((J154&lt;&gt;"")*ISNUMBER(SEARCH("|"&amp;J154&amp;"|",'5_ACOMPANHAMENTO'!$AC$3:$AC$4922)))+((K154&lt;&gt;"")*ISNUMBER(SEARCH("|"&amp;K154&amp;"|",'5_ACOMPANHAMENTO'!$AC$3:$AC$4922)))+((L154&lt;&gt;"")*ISNUMBER(SEARCH("|"&amp;L154&amp;"|",'5_ACOMPANHAMENTO'!$AC$3:$AC$4922)))+((M154&lt;&gt;"")*ISNUMBER(SEARCH("|"&amp;M154&amp;"|",'5_ACOMPANHAMENTO'!$AC$3:$AC$4922)))+((N154&lt;&gt;"")*ISNUMBER(SEARCH("|"&amp;N154&amp;"|",'5_ACOMPANHAMENTO'!$AC$3:$AC$4922)))+((O154&lt;&gt;"")*ISNUMBER(SEARCH("|"&amp;O154&amp;"|",'5_ACOMPANHAMENTO'!$AC$3:$AC$4922)))+((P154&lt;&gt;"")*ISNUMBER(SEARCH("|"&amp;P154&amp;"|",'5_ACOMPANHAMENTO'!$AC$3:$AC$4922)))+((Q154&lt;&gt;"")*ISNUMBER(SEARCH("|"&amp;Q154&amp;"|",'5_ACOMPANHAMENTO'!$AC$3:$AC$4922)))+((R154&lt;&gt;"")*ISNUMBER(SEARCH("|"&amp;R154&amp;"|",'5_ACOMPANHAMENTO'!$AC$3:$AC$4922)))+((S154&lt;&gt;"")*ISNUMBER(SEARCH("|"&amp;S154&amp;"|",'5_ACOMPANHAMENTO'!$AC$3:$AC$4922)))+((T154&lt;&gt;"")*ISNUMBER(SEARCH("|"&amp;T154&amp;"|",'5_ACOMPANHAMENTO'!$AC$3:$AC$4922)))+((U154&lt;&gt;"")*ISNUMBER(SEARCH("|"&amp;U154&amp;"|",'5_ACOMPANHAMENTO'!$AC$3:$AC$4922)))+((V154&lt;&gt;"")*ISNUMBER(SEARCH("|"&amp;V154&amp;"|",'5_ACOMPANHAMENTO'!$AC$3:$AC$4922)))+((W154&lt;&gt;"")*ISNUMBER(SEARCH("|"&amp;W154&amp;"|",'5_ACOMPANHAMENTO'!$AC$3:$AC$4922)))+((X154&lt;&gt;"")*ISNUMBER(SEARCH("|"&amp;X154&amp;"|",'5_ACOMPANHAMENTO'!$AC$3:$AC$4922)))+((Y154&lt;&gt;"")*ISNUMBER(SEARCH("|"&amp;Y154&amp;"|",'5_ACOMPANHAMENTO'!$AC$3:$AC$4922)))+((Z154&lt;&gt;"")*ISNUMBER(SEARCH("|"&amp;Z154&amp;"|",'5_ACOMPANHAMENTO'!$AC$3:$AC$4922)))+((AA154&lt;&gt;"")*ISNUMBER(SEARCH("|"&amp;AA154&amp;"|",'5_ACOMPANHAMENTO'!$AC$3:$AC$4922)))+((AB154&lt;&gt;"")*ISNUMBER(SEARCH("|"&amp;AB154&amp;"|",'5_ACOMPANHAMENTO'!$AC$3:$AC$4922))))&gt;0)),'5_ACOMPANHAMENTO'!$O$3:$O$4922),0))</f>
        <v>177</v>
      </c>
      <c r="G154" s="7">
        <f t="shared" si="47"/>
        <v>0</v>
      </c>
      <c r="H154" t="str">
        <f t="shared" si="48"/>
        <v>10188,10186,10194|CARTONAGEM</v>
      </c>
      <c r="I154" s="1" t="str">
        <f t="shared" si="49"/>
        <v>10188</v>
      </c>
      <c r="J154" s="1" t="str">
        <f t="shared" si="50"/>
        <v>10186</v>
      </c>
      <c r="K154" s="1" t="str">
        <f t="shared" si="51"/>
        <v>10194</v>
      </c>
      <c r="L154" s="1" t="str">
        <f t="shared" si="52"/>
        <v/>
      </c>
      <c r="M154" s="1" t="str">
        <f t="shared" si="53"/>
        <v/>
      </c>
      <c r="N154" s="1" t="str">
        <f t="shared" si="54"/>
        <v/>
      </c>
      <c r="O154" s="1" t="str">
        <f t="shared" si="55"/>
        <v/>
      </c>
      <c r="P154" s="1" t="str">
        <f t="shared" si="56"/>
        <v/>
      </c>
      <c r="Q154" s="1" t="str">
        <f t="shared" si="57"/>
        <v/>
      </c>
      <c r="R154" s="1" t="str">
        <f t="shared" si="58"/>
        <v/>
      </c>
      <c r="S154" s="1" t="str">
        <f t="shared" si="59"/>
        <v/>
      </c>
      <c r="T154" s="1" t="str">
        <f t="shared" si="60"/>
        <v/>
      </c>
      <c r="U154" s="1" t="str">
        <f t="shared" si="61"/>
        <v/>
      </c>
      <c r="V154" s="1" t="str">
        <f t="shared" si="62"/>
        <v/>
      </c>
      <c r="W154" s="1" t="str">
        <f t="shared" si="63"/>
        <v/>
      </c>
      <c r="X154" s="1" t="str">
        <f t="shared" si="64"/>
        <v/>
      </c>
      <c r="Y154" s="1" t="str">
        <f t="shared" si="65"/>
        <v/>
      </c>
      <c r="Z154" s="1" t="str">
        <f t="shared" si="66"/>
        <v/>
      </c>
      <c r="AA154" s="1" t="str">
        <f t="shared" si="67"/>
        <v/>
      </c>
      <c r="AB154" s="1" t="str">
        <f t="shared" si="68"/>
        <v/>
      </c>
    </row>
    <row r="155" spans="1:28" ht="14.25" hidden="1" customHeight="1" x14ac:dyDescent="0.35">
      <c r="A155" s="4">
        <f>IF(OR($B155="",$C155=""),"",IFERROR(INDEX('5_ACOMPANHAMENTO'!$A$3:$A$4922,MATCH(1,INDEX(('5_ACOMPANHAMENTO'!$AD$3:$AD$4922=TRIM($C155&amp;""))*('5_ACOMPANHAMENTO'!$AC$3:$AC$4922&lt;&gt;"")*((((I155&lt;&gt;"")*ISNUMBER(SEARCH("|"&amp;I155&amp;"|",'5_ACOMPANHAMENTO'!$AC$3:$AC$4922)))+((J155&lt;&gt;"")*ISNUMBER(SEARCH("|"&amp;J155&amp;"|",'5_ACOMPANHAMENTO'!$AC$3:$AC$4922)))+((K155&lt;&gt;"")*ISNUMBER(SEARCH("|"&amp;K155&amp;"|",'5_ACOMPANHAMENTO'!$AC$3:$AC$4922)))+((L155&lt;&gt;"")*ISNUMBER(SEARCH("|"&amp;L155&amp;"|",'5_ACOMPANHAMENTO'!$AC$3:$AC$4922)))+((M155&lt;&gt;"")*ISNUMBER(SEARCH("|"&amp;M155&amp;"|",'5_ACOMPANHAMENTO'!$AC$3:$AC$4922)))+((N155&lt;&gt;"")*ISNUMBER(SEARCH("|"&amp;N155&amp;"|",'5_ACOMPANHAMENTO'!$AC$3:$AC$4922)))+((O155&lt;&gt;"")*ISNUMBER(SEARCH("|"&amp;O155&amp;"|",'5_ACOMPANHAMENTO'!$AC$3:$AC$4922)))+((P155&lt;&gt;"")*ISNUMBER(SEARCH("|"&amp;P155&amp;"|",'5_ACOMPANHAMENTO'!$AC$3:$AC$4922)))+((Q155&lt;&gt;"")*ISNUMBER(SEARCH("|"&amp;Q155&amp;"|",'5_ACOMPANHAMENTO'!$AC$3:$AC$4922)))+((R155&lt;&gt;"")*ISNUMBER(SEARCH("|"&amp;R155&amp;"|",'5_ACOMPANHAMENTO'!$AC$3:$AC$4922)))+((S155&lt;&gt;"")*ISNUMBER(SEARCH("|"&amp;S155&amp;"|",'5_ACOMPANHAMENTO'!$AC$3:$AC$4922)))+((T155&lt;&gt;"")*ISNUMBER(SEARCH("|"&amp;T155&amp;"|",'5_ACOMPANHAMENTO'!$AC$3:$AC$4922)))+((U155&lt;&gt;"")*ISNUMBER(SEARCH("|"&amp;U155&amp;"|",'5_ACOMPANHAMENTO'!$AC$3:$AC$4922)))+((V155&lt;&gt;"")*ISNUMBER(SEARCH("|"&amp;V155&amp;"|",'5_ACOMPANHAMENTO'!$AC$3:$AC$4922)))+((W155&lt;&gt;"")*ISNUMBER(SEARCH("|"&amp;W155&amp;"|",'5_ACOMPANHAMENTO'!$AC$3:$AC$4922)))+((X155&lt;&gt;"")*ISNUMBER(SEARCH("|"&amp;X155&amp;"|",'5_ACOMPANHAMENTO'!$AC$3:$AC$4922)))+((Y155&lt;&gt;"")*ISNUMBER(SEARCH("|"&amp;Y155&amp;"|",'5_ACOMPANHAMENTO'!$AC$3:$AC$4922)))+((Z155&lt;&gt;"")*ISNUMBER(SEARCH("|"&amp;Z155&amp;"|",'5_ACOMPANHAMENTO'!$AC$3:$AC$4922)))+((AA155&lt;&gt;"")*ISNUMBER(SEARCH("|"&amp;AA155&amp;"|",'5_ACOMPANHAMENTO'!$AC$3:$AC$4922)))+((AB155&lt;&gt;"")*ISNUMBER(SEARCH("|"&amp;AB155&amp;"|",'5_ACOMPANHAMENTO'!$AC$3:$AC$4922))))&gt;0),0),0)),""))</f>
        <v>46214</v>
      </c>
      <c r="B155" s="10">
        <v>10190.101909999999</v>
      </c>
      <c r="C155" s="10" t="s">
        <v>68</v>
      </c>
      <c r="D155" s="4">
        <f>IF(OR($B155="",$C155=""),"",IFERROR(SUMPRODUCT(--(('5_ACOMPANHAMENTO'!$AD$3:$AD$4922=TRIM($C155&amp;""))*('5_ACOMPANHAMENTO'!$AC$3:$AC$4922&lt;&gt;"")*((((I155&lt;&gt;"")*ISNUMBER(SEARCH("|"&amp;I155&amp;"|",'5_ACOMPANHAMENTO'!$AC$3:$AC$4922)))+((J155&lt;&gt;"")*ISNUMBER(SEARCH("|"&amp;J155&amp;"|",'5_ACOMPANHAMENTO'!$AC$3:$AC$4922)))+((K155&lt;&gt;"")*ISNUMBER(SEARCH("|"&amp;K155&amp;"|",'5_ACOMPANHAMENTO'!$AC$3:$AC$4922)))+((L155&lt;&gt;"")*ISNUMBER(SEARCH("|"&amp;L155&amp;"|",'5_ACOMPANHAMENTO'!$AC$3:$AC$4922)))+((M155&lt;&gt;"")*ISNUMBER(SEARCH("|"&amp;M155&amp;"|",'5_ACOMPANHAMENTO'!$AC$3:$AC$4922)))+((N155&lt;&gt;"")*ISNUMBER(SEARCH("|"&amp;N155&amp;"|",'5_ACOMPANHAMENTO'!$AC$3:$AC$4922)))+((O155&lt;&gt;"")*ISNUMBER(SEARCH("|"&amp;O155&amp;"|",'5_ACOMPANHAMENTO'!$AC$3:$AC$4922)))+((P155&lt;&gt;"")*ISNUMBER(SEARCH("|"&amp;P155&amp;"|",'5_ACOMPANHAMENTO'!$AC$3:$AC$4922)))+((Q155&lt;&gt;"")*ISNUMBER(SEARCH("|"&amp;Q155&amp;"|",'5_ACOMPANHAMENTO'!$AC$3:$AC$4922)))+((R155&lt;&gt;"")*ISNUMBER(SEARCH("|"&amp;R155&amp;"|",'5_ACOMPANHAMENTO'!$AC$3:$AC$4922)))+((S155&lt;&gt;"")*ISNUMBER(SEARCH("|"&amp;S155&amp;"|",'5_ACOMPANHAMENTO'!$AC$3:$AC$4922)))+((T155&lt;&gt;"")*ISNUMBER(SEARCH("|"&amp;T155&amp;"|",'5_ACOMPANHAMENTO'!$AC$3:$AC$4922)))+((U155&lt;&gt;"")*ISNUMBER(SEARCH("|"&amp;U155&amp;"|",'5_ACOMPANHAMENTO'!$AC$3:$AC$4922)))+((V155&lt;&gt;"")*ISNUMBER(SEARCH("|"&amp;V155&amp;"|",'5_ACOMPANHAMENTO'!$AC$3:$AC$4922)))+((W155&lt;&gt;"")*ISNUMBER(SEARCH("|"&amp;W155&amp;"|",'5_ACOMPANHAMENTO'!$AC$3:$AC$4922)))+((X155&lt;&gt;"")*ISNUMBER(SEARCH("|"&amp;X155&amp;"|",'5_ACOMPANHAMENTO'!$AC$3:$AC$4922)))+((Y155&lt;&gt;"")*ISNUMBER(SEARCH("|"&amp;Y155&amp;"|",'5_ACOMPANHAMENTO'!$AC$3:$AC$4922)))+((Z155&lt;&gt;"")*ISNUMBER(SEARCH("|"&amp;Z155&amp;"|",'5_ACOMPANHAMENTO'!$AC$3:$AC$4922)))+((AA155&lt;&gt;"")*ISNUMBER(SEARCH("|"&amp;AA155&amp;"|",'5_ACOMPANHAMENTO'!$AC$3:$AC$4922)))+((AB155&lt;&gt;"")*ISNUMBER(SEARCH("|"&amp;AB155&amp;"|",'5_ACOMPANHAMENTO'!$AC$3:$AC$4922))))&gt;0)),'5_ACOMPANHAMENTO'!$J$3:$J$4922),0))</f>
        <v>184</v>
      </c>
      <c r="E155" s="4" t="str">
        <f t="shared" ca="1" si="46"/>
        <v>FINALIZADO</v>
      </c>
      <c r="F155" s="7">
        <f>IF(OR($B155="",$C155=""),"",IFERROR(SUMPRODUCT(--(('5_ACOMPANHAMENTO'!$AD$3:$AD$4922=TRIM($C155&amp;""))*('5_ACOMPANHAMENTO'!$AC$3:$AC$4922&lt;&gt;"")*((((I155&lt;&gt;"")*ISNUMBER(SEARCH("|"&amp;I155&amp;"|",'5_ACOMPANHAMENTO'!$AC$3:$AC$4922)))+((J155&lt;&gt;"")*ISNUMBER(SEARCH("|"&amp;J155&amp;"|",'5_ACOMPANHAMENTO'!$AC$3:$AC$4922)))+((K155&lt;&gt;"")*ISNUMBER(SEARCH("|"&amp;K155&amp;"|",'5_ACOMPANHAMENTO'!$AC$3:$AC$4922)))+((L155&lt;&gt;"")*ISNUMBER(SEARCH("|"&amp;L155&amp;"|",'5_ACOMPANHAMENTO'!$AC$3:$AC$4922)))+((M155&lt;&gt;"")*ISNUMBER(SEARCH("|"&amp;M155&amp;"|",'5_ACOMPANHAMENTO'!$AC$3:$AC$4922)))+((N155&lt;&gt;"")*ISNUMBER(SEARCH("|"&amp;N155&amp;"|",'5_ACOMPANHAMENTO'!$AC$3:$AC$4922)))+((O155&lt;&gt;"")*ISNUMBER(SEARCH("|"&amp;O155&amp;"|",'5_ACOMPANHAMENTO'!$AC$3:$AC$4922)))+((P155&lt;&gt;"")*ISNUMBER(SEARCH("|"&amp;P155&amp;"|",'5_ACOMPANHAMENTO'!$AC$3:$AC$4922)))+((Q155&lt;&gt;"")*ISNUMBER(SEARCH("|"&amp;Q155&amp;"|",'5_ACOMPANHAMENTO'!$AC$3:$AC$4922)))+((R155&lt;&gt;"")*ISNUMBER(SEARCH("|"&amp;R155&amp;"|",'5_ACOMPANHAMENTO'!$AC$3:$AC$4922)))+((S155&lt;&gt;"")*ISNUMBER(SEARCH("|"&amp;S155&amp;"|",'5_ACOMPANHAMENTO'!$AC$3:$AC$4922)))+((T155&lt;&gt;"")*ISNUMBER(SEARCH("|"&amp;T155&amp;"|",'5_ACOMPANHAMENTO'!$AC$3:$AC$4922)))+((U155&lt;&gt;"")*ISNUMBER(SEARCH("|"&amp;U155&amp;"|",'5_ACOMPANHAMENTO'!$AC$3:$AC$4922)))+((V155&lt;&gt;"")*ISNUMBER(SEARCH("|"&amp;V155&amp;"|",'5_ACOMPANHAMENTO'!$AC$3:$AC$4922)))+((W155&lt;&gt;"")*ISNUMBER(SEARCH("|"&amp;W155&amp;"|",'5_ACOMPANHAMENTO'!$AC$3:$AC$4922)))+((X155&lt;&gt;"")*ISNUMBER(SEARCH("|"&amp;X155&amp;"|",'5_ACOMPANHAMENTO'!$AC$3:$AC$4922)))+((Y155&lt;&gt;"")*ISNUMBER(SEARCH("|"&amp;Y155&amp;"|",'5_ACOMPANHAMENTO'!$AC$3:$AC$4922)))+((Z155&lt;&gt;"")*ISNUMBER(SEARCH("|"&amp;Z155&amp;"|",'5_ACOMPANHAMENTO'!$AC$3:$AC$4922)))+((AA155&lt;&gt;"")*ISNUMBER(SEARCH("|"&amp;AA155&amp;"|",'5_ACOMPANHAMENTO'!$AC$3:$AC$4922)))+((AB155&lt;&gt;"")*ISNUMBER(SEARCH("|"&amp;AB155&amp;"|",'5_ACOMPANHAMENTO'!$AC$3:$AC$4922))))&gt;0)),'5_ACOMPANHAMENTO'!$O$3:$O$4922),0))</f>
        <v>184</v>
      </c>
      <c r="G155" s="7">
        <f t="shared" si="47"/>
        <v>0</v>
      </c>
      <c r="H155" t="str">
        <f t="shared" si="48"/>
        <v>10190,10191|CARTONAGEM</v>
      </c>
      <c r="I155" s="1" t="str">
        <f t="shared" si="49"/>
        <v>10190</v>
      </c>
      <c r="J155" s="1" t="str">
        <f t="shared" si="50"/>
        <v>10191</v>
      </c>
      <c r="K155" s="1" t="str">
        <f t="shared" si="51"/>
        <v/>
      </c>
      <c r="L155" s="1" t="str">
        <f t="shared" si="52"/>
        <v/>
      </c>
      <c r="M155" s="1" t="str">
        <f t="shared" si="53"/>
        <v/>
      </c>
      <c r="N155" s="1" t="str">
        <f t="shared" si="54"/>
        <v/>
      </c>
      <c r="O155" s="1" t="str">
        <f t="shared" si="55"/>
        <v/>
      </c>
      <c r="P155" s="1" t="str">
        <f t="shared" si="56"/>
        <v/>
      </c>
      <c r="Q155" s="1" t="str">
        <f t="shared" si="57"/>
        <v/>
      </c>
      <c r="R155" s="1" t="str">
        <f t="shared" si="58"/>
        <v/>
      </c>
      <c r="S155" s="1" t="str">
        <f t="shared" si="59"/>
        <v/>
      </c>
      <c r="T155" s="1" t="str">
        <f t="shared" si="60"/>
        <v/>
      </c>
      <c r="U155" s="1" t="str">
        <f t="shared" si="61"/>
        <v/>
      </c>
      <c r="V155" s="1" t="str">
        <f t="shared" si="62"/>
        <v/>
      </c>
      <c r="W155" s="1" t="str">
        <f t="shared" si="63"/>
        <v/>
      </c>
      <c r="X155" s="1" t="str">
        <f t="shared" si="64"/>
        <v/>
      </c>
      <c r="Y155" s="1" t="str">
        <f t="shared" si="65"/>
        <v/>
      </c>
      <c r="Z155" s="1" t="str">
        <f t="shared" si="66"/>
        <v/>
      </c>
      <c r="AA155" s="1" t="str">
        <f t="shared" si="67"/>
        <v/>
      </c>
      <c r="AB155" s="1" t="str">
        <f t="shared" si="68"/>
        <v/>
      </c>
    </row>
    <row r="156" spans="1:28" ht="14.25" hidden="1" customHeight="1" x14ac:dyDescent="0.35">
      <c r="A156" s="4">
        <f>IF(OR($B156="",$C156=""),"",IFERROR(INDEX('5_ACOMPANHAMENTO'!$A$3:$A$4922,MATCH(1,INDEX(('5_ACOMPANHAMENTO'!$AD$3:$AD$4922=TRIM($C156&amp;""))*('5_ACOMPANHAMENTO'!$AC$3:$AC$4922&lt;&gt;"")*((((I156&lt;&gt;"")*ISNUMBER(SEARCH("|"&amp;I156&amp;"|",'5_ACOMPANHAMENTO'!$AC$3:$AC$4922)))+((J156&lt;&gt;"")*ISNUMBER(SEARCH("|"&amp;J156&amp;"|",'5_ACOMPANHAMENTO'!$AC$3:$AC$4922)))+((K156&lt;&gt;"")*ISNUMBER(SEARCH("|"&amp;K156&amp;"|",'5_ACOMPANHAMENTO'!$AC$3:$AC$4922)))+((L156&lt;&gt;"")*ISNUMBER(SEARCH("|"&amp;L156&amp;"|",'5_ACOMPANHAMENTO'!$AC$3:$AC$4922)))+((M156&lt;&gt;"")*ISNUMBER(SEARCH("|"&amp;M156&amp;"|",'5_ACOMPANHAMENTO'!$AC$3:$AC$4922)))+((N156&lt;&gt;"")*ISNUMBER(SEARCH("|"&amp;N156&amp;"|",'5_ACOMPANHAMENTO'!$AC$3:$AC$4922)))+((O156&lt;&gt;"")*ISNUMBER(SEARCH("|"&amp;O156&amp;"|",'5_ACOMPANHAMENTO'!$AC$3:$AC$4922)))+((P156&lt;&gt;"")*ISNUMBER(SEARCH("|"&amp;P156&amp;"|",'5_ACOMPANHAMENTO'!$AC$3:$AC$4922)))+((Q156&lt;&gt;"")*ISNUMBER(SEARCH("|"&amp;Q156&amp;"|",'5_ACOMPANHAMENTO'!$AC$3:$AC$4922)))+((R156&lt;&gt;"")*ISNUMBER(SEARCH("|"&amp;R156&amp;"|",'5_ACOMPANHAMENTO'!$AC$3:$AC$4922)))+((S156&lt;&gt;"")*ISNUMBER(SEARCH("|"&amp;S156&amp;"|",'5_ACOMPANHAMENTO'!$AC$3:$AC$4922)))+((T156&lt;&gt;"")*ISNUMBER(SEARCH("|"&amp;T156&amp;"|",'5_ACOMPANHAMENTO'!$AC$3:$AC$4922)))+((U156&lt;&gt;"")*ISNUMBER(SEARCH("|"&amp;U156&amp;"|",'5_ACOMPANHAMENTO'!$AC$3:$AC$4922)))+((V156&lt;&gt;"")*ISNUMBER(SEARCH("|"&amp;V156&amp;"|",'5_ACOMPANHAMENTO'!$AC$3:$AC$4922)))+((W156&lt;&gt;"")*ISNUMBER(SEARCH("|"&amp;W156&amp;"|",'5_ACOMPANHAMENTO'!$AC$3:$AC$4922)))+((X156&lt;&gt;"")*ISNUMBER(SEARCH("|"&amp;X156&amp;"|",'5_ACOMPANHAMENTO'!$AC$3:$AC$4922)))+((Y156&lt;&gt;"")*ISNUMBER(SEARCH("|"&amp;Y156&amp;"|",'5_ACOMPANHAMENTO'!$AC$3:$AC$4922)))+((Z156&lt;&gt;"")*ISNUMBER(SEARCH("|"&amp;Z156&amp;"|",'5_ACOMPANHAMENTO'!$AC$3:$AC$4922)))+((AA156&lt;&gt;"")*ISNUMBER(SEARCH("|"&amp;AA156&amp;"|",'5_ACOMPANHAMENTO'!$AC$3:$AC$4922)))+((AB156&lt;&gt;"")*ISNUMBER(SEARCH("|"&amp;AB156&amp;"|",'5_ACOMPANHAMENTO'!$AC$3:$AC$4922))))&gt;0),0),0)),""))</f>
        <v>46216</v>
      </c>
      <c r="B156" s="10">
        <v>10192.10187</v>
      </c>
      <c r="C156" s="10" t="s">
        <v>68</v>
      </c>
      <c r="D156" s="4">
        <f>IF(OR($B156="",$C156=""),"",IFERROR(SUMPRODUCT(--(('5_ACOMPANHAMENTO'!$AD$3:$AD$4922=TRIM($C156&amp;""))*('5_ACOMPANHAMENTO'!$AC$3:$AC$4922&lt;&gt;"")*((((I156&lt;&gt;"")*ISNUMBER(SEARCH("|"&amp;I156&amp;"|",'5_ACOMPANHAMENTO'!$AC$3:$AC$4922)))+((J156&lt;&gt;"")*ISNUMBER(SEARCH("|"&amp;J156&amp;"|",'5_ACOMPANHAMENTO'!$AC$3:$AC$4922)))+((K156&lt;&gt;"")*ISNUMBER(SEARCH("|"&amp;K156&amp;"|",'5_ACOMPANHAMENTO'!$AC$3:$AC$4922)))+((L156&lt;&gt;"")*ISNUMBER(SEARCH("|"&amp;L156&amp;"|",'5_ACOMPANHAMENTO'!$AC$3:$AC$4922)))+((M156&lt;&gt;"")*ISNUMBER(SEARCH("|"&amp;M156&amp;"|",'5_ACOMPANHAMENTO'!$AC$3:$AC$4922)))+((N156&lt;&gt;"")*ISNUMBER(SEARCH("|"&amp;N156&amp;"|",'5_ACOMPANHAMENTO'!$AC$3:$AC$4922)))+((O156&lt;&gt;"")*ISNUMBER(SEARCH("|"&amp;O156&amp;"|",'5_ACOMPANHAMENTO'!$AC$3:$AC$4922)))+((P156&lt;&gt;"")*ISNUMBER(SEARCH("|"&amp;P156&amp;"|",'5_ACOMPANHAMENTO'!$AC$3:$AC$4922)))+((Q156&lt;&gt;"")*ISNUMBER(SEARCH("|"&amp;Q156&amp;"|",'5_ACOMPANHAMENTO'!$AC$3:$AC$4922)))+((R156&lt;&gt;"")*ISNUMBER(SEARCH("|"&amp;R156&amp;"|",'5_ACOMPANHAMENTO'!$AC$3:$AC$4922)))+((S156&lt;&gt;"")*ISNUMBER(SEARCH("|"&amp;S156&amp;"|",'5_ACOMPANHAMENTO'!$AC$3:$AC$4922)))+((T156&lt;&gt;"")*ISNUMBER(SEARCH("|"&amp;T156&amp;"|",'5_ACOMPANHAMENTO'!$AC$3:$AC$4922)))+((U156&lt;&gt;"")*ISNUMBER(SEARCH("|"&amp;U156&amp;"|",'5_ACOMPANHAMENTO'!$AC$3:$AC$4922)))+((V156&lt;&gt;"")*ISNUMBER(SEARCH("|"&amp;V156&amp;"|",'5_ACOMPANHAMENTO'!$AC$3:$AC$4922)))+((W156&lt;&gt;"")*ISNUMBER(SEARCH("|"&amp;W156&amp;"|",'5_ACOMPANHAMENTO'!$AC$3:$AC$4922)))+((X156&lt;&gt;"")*ISNUMBER(SEARCH("|"&amp;X156&amp;"|",'5_ACOMPANHAMENTO'!$AC$3:$AC$4922)))+((Y156&lt;&gt;"")*ISNUMBER(SEARCH("|"&amp;Y156&amp;"|",'5_ACOMPANHAMENTO'!$AC$3:$AC$4922)))+((Z156&lt;&gt;"")*ISNUMBER(SEARCH("|"&amp;Z156&amp;"|",'5_ACOMPANHAMENTO'!$AC$3:$AC$4922)))+((AA156&lt;&gt;"")*ISNUMBER(SEARCH("|"&amp;AA156&amp;"|",'5_ACOMPANHAMENTO'!$AC$3:$AC$4922)))+((AB156&lt;&gt;"")*ISNUMBER(SEARCH("|"&amp;AB156&amp;"|",'5_ACOMPANHAMENTO'!$AC$3:$AC$4922))))&gt;0)),'5_ACOMPANHAMENTO'!$J$3:$J$4922),0))</f>
        <v>478</v>
      </c>
      <c r="E156" s="4" t="str">
        <f t="shared" ca="1" si="46"/>
        <v>FINALIZADO</v>
      </c>
      <c r="F156" s="7">
        <f>IF(OR($B156="",$C156=""),"",IFERROR(SUMPRODUCT(--(('5_ACOMPANHAMENTO'!$AD$3:$AD$4922=TRIM($C156&amp;""))*('5_ACOMPANHAMENTO'!$AC$3:$AC$4922&lt;&gt;"")*((((I156&lt;&gt;"")*ISNUMBER(SEARCH("|"&amp;I156&amp;"|",'5_ACOMPANHAMENTO'!$AC$3:$AC$4922)))+((J156&lt;&gt;"")*ISNUMBER(SEARCH("|"&amp;J156&amp;"|",'5_ACOMPANHAMENTO'!$AC$3:$AC$4922)))+((K156&lt;&gt;"")*ISNUMBER(SEARCH("|"&amp;K156&amp;"|",'5_ACOMPANHAMENTO'!$AC$3:$AC$4922)))+((L156&lt;&gt;"")*ISNUMBER(SEARCH("|"&amp;L156&amp;"|",'5_ACOMPANHAMENTO'!$AC$3:$AC$4922)))+((M156&lt;&gt;"")*ISNUMBER(SEARCH("|"&amp;M156&amp;"|",'5_ACOMPANHAMENTO'!$AC$3:$AC$4922)))+((N156&lt;&gt;"")*ISNUMBER(SEARCH("|"&amp;N156&amp;"|",'5_ACOMPANHAMENTO'!$AC$3:$AC$4922)))+((O156&lt;&gt;"")*ISNUMBER(SEARCH("|"&amp;O156&amp;"|",'5_ACOMPANHAMENTO'!$AC$3:$AC$4922)))+((P156&lt;&gt;"")*ISNUMBER(SEARCH("|"&amp;P156&amp;"|",'5_ACOMPANHAMENTO'!$AC$3:$AC$4922)))+((Q156&lt;&gt;"")*ISNUMBER(SEARCH("|"&amp;Q156&amp;"|",'5_ACOMPANHAMENTO'!$AC$3:$AC$4922)))+((R156&lt;&gt;"")*ISNUMBER(SEARCH("|"&amp;R156&amp;"|",'5_ACOMPANHAMENTO'!$AC$3:$AC$4922)))+((S156&lt;&gt;"")*ISNUMBER(SEARCH("|"&amp;S156&amp;"|",'5_ACOMPANHAMENTO'!$AC$3:$AC$4922)))+((T156&lt;&gt;"")*ISNUMBER(SEARCH("|"&amp;T156&amp;"|",'5_ACOMPANHAMENTO'!$AC$3:$AC$4922)))+((U156&lt;&gt;"")*ISNUMBER(SEARCH("|"&amp;U156&amp;"|",'5_ACOMPANHAMENTO'!$AC$3:$AC$4922)))+((V156&lt;&gt;"")*ISNUMBER(SEARCH("|"&amp;V156&amp;"|",'5_ACOMPANHAMENTO'!$AC$3:$AC$4922)))+((W156&lt;&gt;"")*ISNUMBER(SEARCH("|"&amp;W156&amp;"|",'5_ACOMPANHAMENTO'!$AC$3:$AC$4922)))+((X156&lt;&gt;"")*ISNUMBER(SEARCH("|"&amp;X156&amp;"|",'5_ACOMPANHAMENTO'!$AC$3:$AC$4922)))+((Y156&lt;&gt;"")*ISNUMBER(SEARCH("|"&amp;Y156&amp;"|",'5_ACOMPANHAMENTO'!$AC$3:$AC$4922)))+((Z156&lt;&gt;"")*ISNUMBER(SEARCH("|"&amp;Z156&amp;"|",'5_ACOMPANHAMENTO'!$AC$3:$AC$4922)))+((AA156&lt;&gt;"")*ISNUMBER(SEARCH("|"&amp;AA156&amp;"|",'5_ACOMPANHAMENTO'!$AC$3:$AC$4922)))+((AB156&lt;&gt;"")*ISNUMBER(SEARCH("|"&amp;AB156&amp;"|",'5_ACOMPANHAMENTO'!$AC$3:$AC$4922))))&gt;0)),'5_ACOMPANHAMENTO'!$O$3:$O$4922),0))</f>
        <v>478</v>
      </c>
      <c r="G156" s="7">
        <f t="shared" si="47"/>
        <v>0</v>
      </c>
      <c r="H156" t="str">
        <f t="shared" si="48"/>
        <v>10192,10187|CARTONAGEM</v>
      </c>
      <c r="I156" s="1" t="str">
        <f t="shared" si="49"/>
        <v>10192</v>
      </c>
      <c r="J156" s="1" t="str">
        <f t="shared" si="50"/>
        <v>10187</v>
      </c>
      <c r="K156" s="1" t="str">
        <f t="shared" si="51"/>
        <v/>
      </c>
      <c r="L156" s="1" t="str">
        <f t="shared" si="52"/>
        <v/>
      </c>
      <c r="M156" s="1" t="str">
        <f t="shared" si="53"/>
        <v/>
      </c>
      <c r="N156" s="1" t="str">
        <f t="shared" si="54"/>
        <v/>
      </c>
      <c r="O156" s="1" t="str">
        <f t="shared" si="55"/>
        <v/>
      </c>
      <c r="P156" s="1" t="str">
        <f t="shared" si="56"/>
        <v/>
      </c>
      <c r="Q156" s="1" t="str">
        <f t="shared" si="57"/>
        <v/>
      </c>
      <c r="R156" s="1" t="str">
        <f t="shared" si="58"/>
        <v/>
      </c>
      <c r="S156" s="1" t="str">
        <f t="shared" si="59"/>
        <v/>
      </c>
      <c r="T156" s="1" t="str">
        <f t="shared" si="60"/>
        <v/>
      </c>
      <c r="U156" s="1" t="str">
        <f t="shared" si="61"/>
        <v/>
      </c>
      <c r="V156" s="1" t="str">
        <f t="shared" si="62"/>
        <v/>
      </c>
      <c r="W156" s="1" t="str">
        <f t="shared" si="63"/>
        <v/>
      </c>
      <c r="X156" s="1" t="str">
        <f t="shared" si="64"/>
        <v/>
      </c>
      <c r="Y156" s="1" t="str">
        <f t="shared" si="65"/>
        <v/>
      </c>
      <c r="Z156" s="1" t="str">
        <f t="shared" si="66"/>
        <v/>
      </c>
      <c r="AA156" s="1" t="str">
        <f t="shared" si="67"/>
        <v/>
      </c>
      <c r="AB156" s="1" t="str">
        <f t="shared" si="68"/>
        <v/>
      </c>
    </row>
    <row r="157" spans="1:28" ht="14.25" hidden="1" customHeight="1" x14ac:dyDescent="0.35">
      <c r="A157" s="4">
        <f>IF(OR($B157="",$C157=""),"",IFERROR(INDEX('5_ACOMPANHAMENTO'!$A$3:$A$4922,MATCH(1,INDEX(('5_ACOMPANHAMENTO'!$AD$3:$AD$4922=TRIM($C157&amp;""))*('5_ACOMPANHAMENTO'!$AC$3:$AC$4922&lt;&gt;"")*((((I157&lt;&gt;"")*ISNUMBER(SEARCH("|"&amp;I157&amp;"|",'5_ACOMPANHAMENTO'!$AC$3:$AC$4922)))+((J157&lt;&gt;"")*ISNUMBER(SEARCH("|"&amp;J157&amp;"|",'5_ACOMPANHAMENTO'!$AC$3:$AC$4922)))+((K157&lt;&gt;"")*ISNUMBER(SEARCH("|"&amp;K157&amp;"|",'5_ACOMPANHAMENTO'!$AC$3:$AC$4922)))+((L157&lt;&gt;"")*ISNUMBER(SEARCH("|"&amp;L157&amp;"|",'5_ACOMPANHAMENTO'!$AC$3:$AC$4922)))+((M157&lt;&gt;"")*ISNUMBER(SEARCH("|"&amp;M157&amp;"|",'5_ACOMPANHAMENTO'!$AC$3:$AC$4922)))+((N157&lt;&gt;"")*ISNUMBER(SEARCH("|"&amp;N157&amp;"|",'5_ACOMPANHAMENTO'!$AC$3:$AC$4922)))+((O157&lt;&gt;"")*ISNUMBER(SEARCH("|"&amp;O157&amp;"|",'5_ACOMPANHAMENTO'!$AC$3:$AC$4922)))+((P157&lt;&gt;"")*ISNUMBER(SEARCH("|"&amp;P157&amp;"|",'5_ACOMPANHAMENTO'!$AC$3:$AC$4922)))+((Q157&lt;&gt;"")*ISNUMBER(SEARCH("|"&amp;Q157&amp;"|",'5_ACOMPANHAMENTO'!$AC$3:$AC$4922)))+((R157&lt;&gt;"")*ISNUMBER(SEARCH("|"&amp;R157&amp;"|",'5_ACOMPANHAMENTO'!$AC$3:$AC$4922)))+((S157&lt;&gt;"")*ISNUMBER(SEARCH("|"&amp;S157&amp;"|",'5_ACOMPANHAMENTO'!$AC$3:$AC$4922)))+((T157&lt;&gt;"")*ISNUMBER(SEARCH("|"&amp;T157&amp;"|",'5_ACOMPANHAMENTO'!$AC$3:$AC$4922)))+((U157&lt;&gt;"")*ISNUMBER(SEARCH("|"&amp;U157&amp;"|",'5_ACOMPANHAMENTO'!$AC$3:$AC$4922)))+((V157&lt;&gt;"")*ISNUMBER(SEARCH("|"&amp;V157&amp;"|",'5_ACOMPANHAMENTO'!$AC$3:$AC$4922)))+((W157&lt;&gt;"")*ISNUMBER(SEARCH("|"&amp;W157&amp;"|",'5_ACOMPANHAMENTO'!$AC$3:$AC$4922)))+((X157&lt;&gt;"")*ISNUMBER(SEARCH("|"&amp;X157&amp;"|",'5_ACOMPANHAMENTO'!$AC$3:$AC$4922)))+((Y157&lt;&gt;"")*ISNUMBER(SEARCH("|"&amp;Y157&amp;"|",'5_ACOMPANHAMENTO'!$AC$3:$AC$4922)))+((Z157&lt;&gt;"")*ISNUMBER(SEARCH("|"&amp;Z157&amp;"|",'5_ACOMPANHAMENTO'!$AC$3:$AC$4922)))+((AA157&lt;&gt;"")*ISNUMBER(SEARCH("|"&amp;AA157&amp;"|",'5_ACOMPANHAMENTO'!$AC$3:$AC$4922)))+((AB157&lt;&gt;"")*ISNUMBER(SEARCH("|"&amp;AB157&amp;"|",'5_ACOMPANHAMENTO'!$AC$3:$AC$4922))))&gt;0),0),0)),""))</f>
        <v>46216</v>
      </c>
      <c r="B157" s="10">
        <v>10192.10187</v>
      </c>
      <c r="C157" s="10" t="s">
        <v>68</v>
      </c>
      <c r="D157" s="4">
        <f>IF(OR($B157="",$C157=""),"",IFERROR(SUMPRODUCT(--(('5_ACOMPANHAMENTO'!$AD$3:$AD$4922=TRIM($C157&amp;""))*('5_ACOMPANHAMENTO'!$AC$3:$AC$4922&lt;&gt;"")*((((I157&lt;&gt;"")*ISNUMBER(SEARCH("|"&amp;I157&amp;"|",'5_ACOMPANHAMENTO'!$AC$3:$AC$4922)))+((J157&lt;&gt;"")*ISNUMBER(SEARCH("|"&amp;J157&amp;"|",'5_ACOMPANHAMENTO'!$AC$3:$AC$4922)))+((K157&lt;&gt;"")*ISNUMBER(SEARCH("|"&amp;K157&amp;"|",'5_ACOMPANHAMENTO'!$AC$3:$AC$4922)))+((L157&lt;&gt;"")*ISNUMBER(SEARCH("|"&amp;L157&amp;"|",'5_ACOMPANHAMENTO'!$AC$3:$AC$4922)))+((M157&lt;&gt;"")*ISNUMBER(SEARCH("|"&amp;M157&amp;"|",'5_ACOMPANHAMENTO'!$AC$3:$AC$4922)))+((N157&lt;&gt;"")*ISNUMBER(SEARCH("|"&amp;N157&amp;"|",'5_ACOMPANHAMENTO'!$AC$3:$AC$4922)))+((O157&lt;&gt;"")*ISNUMBER(SEARCH("|"&amp;O157&amp;"|",'5_ACOMPANHAMENTO'!$AC$3:$AC$4922)))+((P157&lt;&gt;"")*ISNUMBER(SEARCH("|"&amp;P157&amp;"|",'5_ACOMPANHAMENTO'!$AC$3:$AC$4922)))+((Q157&lt;&gt;"")*ISNUMBER(SEARCH("|"&amp;Q157&amp;"|",'5_ACOMPANHAMENTO'!$AC$3:$AC$4922)))+((R157&lt;&gt;"")*ISNUMBER(SEARCH("|"&amp;R157&amp;"|",'5_ACOMPANHAMENTO'!$AC$3:$AC$4922)))+((S157&lt;&gt;"")*ISNUMBER(SEARCH("|"&amp;S157&amp;"|",'5_ACOMPANHAMENTO'!$AC$3:$AC$4922)))+((T157&lt;&gt;"")*ISNUMBER(SEARCH("|"&amp;T157&amp;"|",'5_ACOMPANHAMENTO'!$AC$3:$AC$4922)))+((U157&lt;&gt;"")*ISNUMBER(SEARCH("|"&amp;U157&amp;"|",'5_ACOMPANHAMENTO'!$AC$3:$AC$4922)))+((V157&lt;&gt;"")*ISNUMBER(SEARCH("|"&amp;V157&amp;"|",'5_ACOMPANHAMENTO'!$AC$3:$AC$4922)))+((W157&lt;&gt;"")*ISNUMBER(SEARCH("|"&amp;W157&amp;"|",'5_ACOMPANHAMENTO'!$AC$3:$AC$4922)))+((X157&lt;&gt;"")*ISNUMBER(SEARCH("|"&amp;X157&amp;"|",'5_ACOMPANHAMENTO'!$AC$3:$AC$4922)))+((Y157&lt;&gt;"")*ISNUMBER(SEARCH("|"&amp;Y157&amp;"|",'5_ACOMPANHAMENTO'!$AC$3:$AC$4922)))+((Z157&lt;&gt;"")*ISNUMBER(SEARCH("|"&amp;Z157&amp;"|",'5_ACOMPANHAMENTO'!$AC$3:$AC$4922)))+((AA157&lt;&gt;"")*ISNUMBER(SEARCH("|"&amp;AA157&amp;"|",'5_ACOMPANHAMENTO'!$AC$3:$AC$4922)))+((AB157&lt;&gt;"")*ISNUMBER(SEARCH("|"&amp;AB157&amp;"|",'5_ACOMPANHAMENTO'!$AC$3:$AC$4922))))&gt;0)),'5_ACOMPANHAMENTO'!$J$3:$J$4922),0))</f>
        <v>478</v>
      </c>
      <c r="E157" s="4" t="str">
        <f t="shared" ca="1" si="46"/>
        <v>FINALIZADO</v>
      </c>
      <c r="F157" s="7">
        <f>IF(OR($B157="",$C157=""),"",IFERROR(SUMPRODUCT(--(('5_ACOMPANHAMENTO'!$AD$3:$AD$4922=TRIM($C157&amp;""))*('5_ACOMPANHAMENTO'!$AC$3:$AC$4922&lt;&gt;"")*((((I157&lt;&gt;"")*ISNUMBER(SEARCH("|"&amp;I157&amp;"|",'5_ACOMPANHAMENTO'!$AC$3:$AC$4922)))+((J157&lt;&gt;"")*ISNUMBER(SEARCH("|"&amp;J157&amp;"|",'5_ACOMPANHAMENTO'!$AC$3:$AC$4922)))+((K157&lt;&gt;"")*ISNUMBER(SEARCH("|"&amp;K157&amp;"|",'5_ACOMPANHAMENTO'!$AC$3:$AC$4922)))+((L157&lt;&gt;"")*ISNUMBER(SEARCH("|"&amp;L157&amp;"|",'5_ACOMPANHAMENTO'!$AC$3:$AC$4922)))+((M157&lt;&gt;"")*ISNUMBER(SEARCH("|"&amp;M157&amp;"|",'5_ACOMPANHAMENTO'!$AC$3:$AC$4922)))+((N157&lt;&gt;"")*ISNUMBER(SEARCH("|"&amp;N157&amp;"|",'5_ACOMPANHAMENTO'!$AC$3:$AC$4922)))+((O157&lt;&gt;"")*ISNUMBER(SEARCH("|"&amp;O157&amp;"|",'5_ACOMPANHAMENTO'!$AC$3:$AC$4922)))+((P157&lt;&gt;"")*ISNUMBER(SEARCH("|"&amp;P157&amp;"|",'5_ACOMPANHAMENTO'!$AC$3:$AC$4922)))+((Q157&lt;&gt;"")*ISNUMBER(SEARCH("|"&amp;Q157&amp;"|",'5_ACOMPANHAMENTO'!$AC$3:$AC$4922)))+((R157&lt;&gt;"")*ISNUMBER(SEARCH("|"&amp;R157&amp;"|",'5_ACOMPANHAMENTO'!$AC$3:$AC$4922)))+((S157&lt;&gt;"")*ISNUMBER(SEARCH("|"&amp;S157&amp;"|",'5_ACOMPANHAMENTO'!$AC$3:$AC$4922)))+((T157&lt;&gt;"")*ISNUMBER(SEARCH("|"&amp;T157&amp;"|",'5_ACOMPANHAMENTO'!$AC$3:$AC$4922)))+((U157&lt;&gt;"")*ISNUMBER(SEARCH("|"&amp;U157&amp;"|",'5_ACOMPANHAMENTO'!$AC$3:$AC$4922)))+((V157&lt;&gt;"")*ISNUMBER(SEARCH("|"&amp;V157&amp;"|",'5_ACOMPANHAMENTO'!$AC$3:$AC$4922)))+((W157&lt;&gt;"")*ISNUMBER(SEARCH("|"&amp;W157&amp;"|",'5_ACOMPANHAMENTO'!$AC$3:$AC$4922)))+((X157&lt;&gt;"")*ISNUMBER(SEARCH("|"&amp;X157&amp;"|",'5_ACOMPANHAMENTO'!$AC$3:$AC$4922)))+((Y157&lt;&gt;"")*ISNUMBER(SEARCH("|"&amp;Y157&amp;"|",'5_ACOMPANHAMENTO'!$AC$3:$AC$4922)))+((Z157&lt;&gt;"")*ISNUMBER(SEARCH("|"&amp;Z157&amp;"|",'5_ACOMPANHAMENTO'!$AC$3:$AC$4922)))+((AA157&lt;&gt;"")*ISNUMBER(SEARCH("|"&amp;AA157&amp;"|",'5_ACOMPANHAMENTO'!$AC$3:$AC$4922)))+((AB157&lt;&gt;"")*ISNUMBER(SEARCH("|"&amp;AB157&amp;"|",'5_ACOMPANHAMENTO'!$AC$3:$AC$4922))))&gt;0)),'5_ACOMPANHAMENTO'!$O$3:$O$4922),0))</f>
        <v>478</v>
      </c>
      <c r="G157" s="7">
        <f t="shared" si="47"/>
        <v>0</v>
      </c>
      <c r="H157" t="str">
        <f t="shared" si="48"/>
        <v>10192,10187|CARTONAGEM</v>
      </c>
      <c r="I157" s="1" t="str">
        <f t="shared" si="49"/>
        <v>10192</v>
      </c>
      <c r="J157" s="1" t="str">
        <f t="shared" si="50"/>
        <v>10187</v>
      </c>
      <c r="K157" s="1" t="str">
        <f t="shared" si="51"/>
        <v/>
      </c>
      <c r="L157" s="1" t="str">
        <f t="shared" si="52"/>
        <v/>
      </c>
      <c r="M157" s="1" t="str">
        <f t="shared" si="53"/>
        <v/>
      </c>
      <c r="N157" s="1" t="str">
        <f t="shared" si="54"/>
        <v/>
      </c>
      <c r="O157" s="1" t="str">
        <f t="shared" si="55"/>
        <v/>
      </c>
      <c r="P157" s="1" t="str">
        <f t="shared" si="56"/>
        <v/>
      </c>
      <c r="Q157" s="1" t="str">
        <f t="shared" si="57"/>
        <v/>
      </c>
      <c r="R157" s="1" t="str">
        <f t="shared" si="58"/>
        <v/>
      </c>
      <c r="S157" s="1" t="str">
        <f t="shared" si="59"/>
        <v/>
      </c>
      <c r="T157" s="1" t="str">
        <f t="shared" si="60"/>
        <v/>
      </c>
      <c r="U157" s="1" t="str">
        <f t="shared" si="61"/>
        <v/>
      </c>
      <c r="V157" s="1" t="str">
        <f t="shared" si="62"/>
        <v/>
      </c>
      <c r="W157" s="1" t="str">
        <f t="shared" si="63"/>
        <v/>
      </c>
      <c r="X157" s="1" t="str">
        <f t="shared" si="64"/>
        <v/>
      </c>
      <c r="Y157" s="1" t="str">
        <f t="shared" si="65"/>
        <v/>
      </c>
      <c r="Z157" s="1" t="str">
        <f t="shared" si="66"/>
        <v/>
      </c>
      <c r="AA157" s="1" t="str">
        <f t="shared" si="67"/>
        <v/>
      </c>
      <c r="AB157" s="1" t="str">
        <f t="shared" si="68"/>
        <v/>
      </c>
    </row>
    <row r="158" spans="1:28" ht="14.25" hidden="1" customHeight="1" x14ac:dyDescent="0.35">
      <c r="A158" s="4">
        <f>IF(OR($B158="",$C158=""),"",IFERROR(INDEX('5_ACOMPANHAMENTO'!$A$3:$A$4922,MATCH(1,INDEX(('5_ACOMPANHAMENTO'!$AD$3:$AD$4922=TRIM($C158&amp;""))*('5_ACOMPANHAMENTO'!$AC$3:$AC$4922&lt;&gt;"")*((((I158&lt;&gt;"")*ISNUMBER(SEARCH("|"&amp;I158&amp;"|",'5_ACOMPANHAMENTO'!$AC$3:$AC$4922)))+((J158&lt;&gt;"")*ISNUMBER(SEARCH("|"&amp;J158&amp;"|",'5_ACOMPANHAMENTO'!$AC$3:$AC$4922)))+((K158&lt;&gt;"")*ISNUMBER(SEARCH("|"&amp;K158&amp;"|",'5_ACOMPANHAMENTO'!$AC$3:$AC$4922)))+((L158&lt;&gt;"")*ISNUMBER(SEARCH("|"&amp;L158&amp;"|",'5_ACOMPANHAMENTO'!$AC$3:$AC$4922)))+((M158&lt;&gt;"")*ISNUMBER(SEARCH("|"&amp;M158&amp;"|",'5_ACOMPANHAMENTO'!$AC$3:$AC$4922)))+((N158&lt;&gt;"")*ISNUMBER(SEARCH("|"&amp;N158&amp;"|",'5_ACOMPANHAMENTO'!$AC$3:$AC$4922)))+((O158&lt;&gt;"")*ISNUMBER(SEARCH("|"&amp;O158&amp;"|",'5_ACOMPANHAMENTO'!$AC$3:$AC$4922)))+((P158&lt;&gt;"")*ISNUMBER(SEARCH("|"&amp;P158&amp;"|",'5_ACOMPANHAMENTO'!$AC$3:$AC$4922)))+((Q158&lt;&gt;"")*ISNUMBER(SEARCH("|"&amp;Q158&amp;"|",'5_ACOMPANHAMENTO'!$AC$3:$AC$4922)))+((R158&lt;&gt;"")*ISNUMBER(SEARCH("|"&amp;R158&amp;"|",'5_ACOMPANHAMENTO'!$AC$3:$AC$4922)))+((S158&lt;&gt;"")*ISNUMBER(SEARCH("|"&amp;S158&amp;"|",'5_ACOMPANHAMENTO'!$AC$3:$AC$4922)))+((T158&lt;&gt;"")*ISNUMBER(SEARCH("|"&amp;T158&amp;"|",'5_ACOMPANHAMENTO'!$AC$3:$AC$4922)))+((U158&lt;&gt;"")*ISNUMBER(SEARCH("|"&amp;U158&amp;"|",'5_ACOMPANHAMENTO'!$AC$3:$AC$4922)))+((V158&lt;&gt;"")*ISNUMBER(SEARCH("|"&amp;V158&amp;"|",'5_ACOMPANHAMENTO'!$AC$3:$AC$4922)))+((W158&lt;&gt;"")*ISNUMBER(SEARCH("|"&amp;W158&amp;"|",'5_ACOMPANHAMENTO'!$AC$3:$AC$4922)))+((X158&lt;&gt;"")*ISNUMBER(SEARCH("|"&amp;X158&amp;"|",'5_ACOMPANHAMENTO'!$AC$3:$AC$4922)))+((Y158&lt;&gt;"")*ISNUMBER(SEARCH("|"&amp;Y158&amp;"|",'5_ACOMPANHAMENTO'!$AC$3:$AC$4922)))+((Z158&lt;&gt;"")*ISNUMBER(SEARCH("|"&amp;Z158&amp;"|",'5_ACOMPANHAMENTO'!$AC$3:$AC$4922)))+((AA158&lt;&gt;"")*ISNUMBER(SEARCH("|"&amp;AA158&amp;"|",'5_ACOMPANHAMENTO'!$AC$3:$AC$4922)))+((AB158&lt;&gt;"")*ISNUMBER(SEARCH("|"&amp;AB158&amp;"|",'5_ACOMPANHAMENTO'!$AC$3:$AC$4922))))&gt;0),0),0)),""))</f>
        <v>46216</v>
      </c>
      <c r="B158" s="10">
        <v>10192.10187</v>
      </c>
      <c r="C158" s="10" t="s">
        <v>68</v>
      </c>
      <c r="D158" s="4">
        <f>IF(OR($B158="",$C158=""),"",IFERROR(SUMPRODUCT(--(('5_ACOMPANHAMENTO'!$AD$3:$AD$4922=TRIM($C158&amp;""))*('5_ACOMPANHAMENTO'!$AC$3:$AC$4922&lt;&gt;"")*((((I158&lt;&gt;"")*ISNUMBER(SEARCH("|"&amp;I158&amp;"|",'5_ACOMPANHAMENTO'!$AC$3:$AC$4922)))+((J158&lt;&gt;"")*ISNUMBER(SEARCH("|"&amp;J158&amp;"|",'5_ACOMPANHAMENTO'!$AC$3:$AC$4922)))+((K158&lt;&gt;"")*ISNUMBER(SEARCH("|"&amp;K158&amp;"|",'5_ACOMPANHAMENTO'!$AC$3:$AC$4922)))+((L158&lt;&gt;"")*ISNUMBER(SEARCH("|"&amp;L158&amp;"|",'5_ACOMPANHAMENTO'!$AC$3:$AC$4922)))+((M158&lt;&gt;"")*ISNUMBER(SEARCH("|"&amp;M158&amp;"|",'5_ACOMPANHAMENTO'!$AC$3:$AC$4922)))+((N158&lt;&gt;"")*ISNUMBER(SEARCH("|"&amp;N158&amp;"|",'5_ACOMPANHAMENTO'!$AC$3:$AC$4922)))+((O158&lt;&gt;"")*ISNUMBER(SEARCH("|"&amp;O158&amp;"|",'5_ACOMPANHAMENTO'!$AC$3:$AC$4922)))+((P158&lt;&gt;"")*ISNUMBER(SEARCH("|"&amp;P158&amp;"|",'5_ACOMPANHAMENTO'!$AC$3:$AC$4922)))+((Q158&lt;&gt;"")*ISNUMBER(SEARCH("|"&amp;Q158&amp;"|",'5_ACOMPANHAMENTO'!$AC$3:$AC$4922)))+((R158&lt;&gt;"")*ISNUMBER(SEARCH("|"&amp;R158&amp;"|",'5_ACOMPANHAMENTO'!$AC$3:$AC$4922)))+((S158&lt;&gt;"")*ISNUMBER(SEARCH("|"&amp;S158&amp;"|",'5_ACOMPANHAMENTO'!$AC$3:$AC$4922)))+((T158&lt;&gt;"")*ISNUMBER(SEARCH("|"&amp;T158&amp;"|",'5_ACOMPANHAMENTO'!$AC$3:$AC$4922)))+((U158&lt;&gt;"")*ISNUMBER(SEARCH("|"&amp;U158&amp;"|",'5_ACOMPANHAMENTO'!$AC$3:$AC$4922)))+((V158&lt;&gt;"")*ISNUMBER(SEARCH("|"&amp;V158&amp;"|",'5_ACOMPANHAMENTO'!$AC$3:$AC$4922)))+((W158&lt;&gt;"")*ISNUMBER(SEARCH("|"&amp;W158&amp;"|",'5_ACOMPANHAMENTO'!$AC$3:$AC$4922)))+((X158&lt;&gt;"")*ISNUMBER(SEARCH("|"&amp;X158&amp;"|",'5_ACOMPANHAMENTO'!$AC$3:$AC$4922)))+((Y158&lt;&gt;"")*ISNUMBER(SEARCH("|"&amp;Y158&amp;"|",'5_ACOMPANHAMENTO'!$AC$3:$AC$4922)))+((Z158&lt;&gt;"")*ISNUMBER(SEARCH("|"&amp;Z158&amp;"|",'5_ACOMPANHAMENTO'!$AC$3:$AC$4922)))+((AA158&lt;&gt;"")*ISNUMBER(SEARCH("|"&amp;AA158&amp;"|",'5_ACOMPANHAMENTO'!$AC$3:$AC$4922)))+((AB158&lt;&gt;"")*ISNUMBER(SEARCH("|"&amp;AB158&amp;"|",'5_ACOMPANHAMENTO'!$AC$3:$AC$4922))))&gt;0)),'5_ACOMPANHAMENTO'!$J$3:$J$4922),0))</f>
        <v>478</v>
      </c>
      <c r="E158" s="4" t="str">
        <f t="shared" ca="1" si="46"/>
        <v>FINALIZADO</v>
      </c>
      <c r="F158" s="7">
        <f>IF(OR($B158="",$C158=""),"",IFERROR(SUMPRODUCT(--(('5_ACOMPANHAMENTO'!$AD$3:$AD$4922=TRIM($C158&amp;""))*('5_ACOMPANHAMENTO'!$AC$3:$AC$4922&lt;&gt;"")*((((I158&lt;&gt;"")*ISNUMBER(SEARCH("|"&amp;I158&amp;"|",'5_ACOMPANHAMENTO'!$AC$3:$AC$4922)))+((J158&lt;&gt;"")*ISNUMBER(SEARCH("|"&amp;J158&amp;"|",'5_ACOMPANHAMENTO'!$AC$3:$AC$4922)))+((K158&lt;&gt;"")*ISNUMBER(SEARCH("|"&amp;K158&amp;"|",'5_ACOMPANHAMENTO'!$AC$3:$AC$4922)))+((L158&lt;&gt;"")*ISNUMBER(SEARCH("|"&amp;L158&amp;"|",'5_ACOMPANHAMENTO'!$AC$3:$AC$4922)))+((M158&lt;&gt;"")*ISNUMBER(SEARCH("|"&amp;M158&amp;"|",'5_ACOMPANHAMENTO'!$AC$3:$AC$4922)))+((N158&lt;&gt;"")*ISNUMBER(SEARCH("|"&amp;N158&amp;"|",'5_ACOMPANHAMENTO'!$AC$3:$AC$4922)))+((O158&lt;&gt;"")*ISNUMBER(SEARCH("|"&amp;O158&amp;"|",'5_ACOMPANHAMENTO'!$AC$3:$AC$4922)))+((P158&lt;&gt;"")*ISNUMBER(SEARCH("|"&amp;P158&amp;"|",'5_ACOMPANHAMENTO'!$AC$3:$AC$4922)))+((Q158&lt;&gt;"")*ISNUMBER(SEARCH("|"&amp;Q158&amp;"|",'5_ACOMPANHAMENTO'!$AC$3:$AC$4922)))+((R158&lt;&gt;"")*ISNUMBER(SEARCH("|"&amp;R158&amp;"|",'5_ACOMPANHAMENTO'!$AC$3:$AC$4922)))+((S158&lt;&gt;"")*ISNUMBER(SEARCH("|"&amp;S158&amp;"|",'5_ACOMPANHAMENTO'!$AC$3:$AC$4922)))+((T158&lt;&gt;"")*ISNUMBER(SEARCH("|"&amp;T158&amp;"|",'5_ACOMPANHAMENTO'!$AC$3:$AC$4922)))+((U158&lt;&gt;"")*ISNUMBER(SEARCH("|"&amp;U158&amp;"|",'5_ACOMPANHAMENTO'!$AC$3:$AC$4922)))+((V158&lt;&gt;"")*ISNUMBER(SEARCH("|"&amp;V158&amp;"|",'5_ACOMPANHAMENTO'!$AC$3:$AC$4922)))+((W158&lt;&gt;"")*ISNUMBER(SEARCH("|"&amp;W158&amp;"|",'5_ACOMPANHAMENTO'!$AC$3:$AC$4922)))+((X158&lt;&gt;"")*ISNUMBER(SEARCH("|"&amp;X158&amp;"|",'5_ACOMPANHAMENTO'!$AC$3:$AC$4922)))+((Y158&lt;&gt;"")*ISNUMBER(SEARCH("|"&amp;Y158&amp;"|",'5_ACOMPANHAMENTO'!$AC$3:$AC$4922)))+((Z158&lt;&gt;"")*ISNUMBER(SEARCH("|"&amp;Z158&amp;"|",'5_ACOMPANHAMENTO'!$AC$3:$AC$4922)))+((AA158&lt;&gt;"")*ISNUMBER(SEARCH("|"&amp;AA158&amp;"|",'5_ACOMPANHAMENTO'!$AC$3:$AC$4922)))+((AB158&lt;&gt;"")*ISNUMBER(SEARCH("|"&amp;AB158&amp;"|",'5_ACOMPANHAMENTO'!$AC$3:$AC$4922))))&gt;0)),'5_ACOMPANHAMENTO'!$O$3:$O$4922),0))</f>
        <v>478</v>
      </c>
      <c r="G158" s="7">
        <f t="shared" si="47"/>
        <v>0</v>
      </c>
      <c r="H158" t="str">
        <f t="shared" si="48"/>
        <v>10192,10187|CARTONAGEM</v>
      </c>
      <c r="I158" s="1" t="str">
        <f t="shared" si="49"/>
        <v>10192</v>
      </c>
      <c r="J158" s="1" t="str">
        <f t="shared" si="50"/>
        <v>10187</v>
      </c>
      <c r="K158" s="1" t="str">
        <f t="shared" si="51"/>
        <v/>
      </c>
      <c r="L158" s="1" t="str">
        <f t="shared" si="52"/>
        <v/>
      </c>
      <c r="M158" s="1" t="str">
        <f t="shared" si="53"/>
        <v/>
      </c>
      <c r="N158" s="1" t="str">
        <f t="shared" si="54"/>
        <v/>
      </c>
      <c r="O158" s="1" t="str">
        <f t="shared" si="55"/>
        <v/>
      </c>
      <c r="P158" s="1" t="str">
        <f t="shared" si="56"/>
        <v/>
      </c>
      <c r="Q158" s="1" t="str">
        <f t="shared" si="57"/>
        <v/>
      </c>
      <c r="R158" s="1" t="str">
        <f t="shared" si="58"/>
        <v/>
      </c>
      <c r="S158" s="1" t="str">
        <f t="shared" si="59"/>
        <v/>
      </c>
      <c r="T158" s="1" t="str">
        <f t="shared" si="60"/>
        <v/>
      </c>
      <c r="U158" s="1" t="str">
        <f t="shared" si="61"/>
        <v/>
      </c>
      <c r="V158" s="1" t="str">
        <f t="shared" si="62"/>
        <v/>
      </c>
      <c r="W158" s="1" t="str">
        <f t="shared" si="63"/>
        <v/>
      </c>
      <c r="X158" s="1" t="str">
        <f t="shared" si="64"/>
        <v/>
      </c>
      <c r="Y158" s="1" t="str">
        <f t="shared" si="65"/>
        <v/>
      </c>
      <c r="Z158" s="1" t="str">
        <f t="shared" si="66"/>
        <v/>
      </c>
      <c r="AA158" s="1" t="str">
        <f t="shared" si="67"/>
        <v/>
      </c>
      <c r="AB158" s="1" t="str">
        <f t="shared" si="68"/>
        <v/>
      </c>
    </row>
    <row r="159" spans="1:28" ht="14.25" hidden="1" customHeight="1" x14ac:dyDescent="0.35">
      <c r="A159" s="4">
        <f>IF(OR($B159="",$C159=""),"",IFERROR(INDEX('5_ACOMPANHAMENTO'!$A$3:$A$4922,MATCH(1,INDEX(('5_ACOMPANHAMENTO'!$AD$3:$AD$4922=TRIM($C159&amp;""))*('5_ACOMPANHAMENTO'!$AC$3:$AC$4922&lt;&gt;"")*((((I159&lt;&gt;"")*ISNUMBER(SEARCH("|"&amp;I159&amp;"|",'5_ACOMPANHAMENTO'!$AC$3:$AC$4922)))+((J159&lt;&gt;"")*ISNUMBER(SEARCH("|"&amp;J159&amp;"|",'5_ACOMPANHAMENTO'!$AC$3:$AC$4922)))+((K159&lt;&gt;"")*ISNUMBER(SEARCH("|"&amp;K159&amp;"|",'5_ACOMPANHAMENTO'!$AC$3:$AC$4922)))+((L159&lt;&gt;"")*ISNUMBER(SEARCH("|"&amp;L159&amp;"|",'5_ACOMPANHAMENTO'!$AC$3:$AC$4922)))+((M159&lt;&gt;"")*ISNUMBER(SEARCH("|"&amp;M159&amp;"|",'5_ACOMPANHAMENTO'!$AC$3:$AC$4922)))+((N159&lt;&gt;"")*ISNUMBER(SEARCH("|"&amp;N159&amp;"|",'5_ACOMPANHAMENTO'!$AC$3:$AC$4922)))+((O159&lt;&gt;"")*ISNUMBER(SEARCH("|"&amp;O159&amp;"|",'5_ACOMPANHAMENTO'!$AC$3:$AC$4922)))+((P159&lt;&gt;"")*ISNUMBER(SEARCH("|"&amp;P159&amp;"|",'5_ACOMPANHAMENTO'!$AC$3:$AC$4922)))+((Q159&lt;&gt;"")*ISNUMBER(SEARCH("|"&amp;Q159&amp;"|",'5_ACOMPANHAMENTO'!$AC$3:$AC$4922)))+((R159&lt;&gt;"")*ISNUMBER(SEARCH("|"&amp;R159&amp;"|",'5_ACOMPANHAMENTO'!$AC$3:$AC$4922)))+((S159&lt;&gt;"")*ISNUMBER(SEARCH("|"&amp;S159&amp;"|",'5_ACOMPANHAMENTO'!$AC$3:$AC$4922)))+((T159&lt;&gt;"")*ISNUMBER(SEARCH("|"&amp;T159&amp;"|",'5_ACOMPANHAMENTO'!$AC$3:$AC$4922)))+((U159&lt;&gt;"")*ISNUMBER(SEARCH("|"&amp;U159&amp;"|",'5_ACOMPANHAMENTO'!$AC$3:$AC$4922)))+((V159&lt;&gt;"")*ISNUMBER(SEARCH("|"&amp;V159&amp;"|",'5_ACOMPANHAMENTO'!$AC$3:$AC$4922)))+((W159&lt;&gt;"")*ISNUMBER(SEARCH("|"&amp;W159&amp;"|",'5_ACOMPANHAMENTO'!$AC$3:$AC$4922)))+((X159&lt;&gt;"")*ISNUMBER(SEARCH("|"&amp;X159&amp;"|",'5_ACOMPANHAMENTO'!$AC$3:$AC$4922)))+((Y159&lt;&gt;"")*ISNUMBER(SEARCH("|"&amp;Y159&amp;"|",'5_ACOMPANHAMENTO'!$AC$3:$AC$4922)))+((Z159&lt;&gt;"")*ISNUMBER(SEARCH("|"&amp;Z159&amp;"|",'5_ACOMPANHAMENTO'!$AC$3:$AC$4922)))+((AA159&lt;&gt;"")*ISNUMBER(SEARCH("|"&amp;AA159&amp;"|",'5_ACOMPANHAMENTO'!$AC$3:$AC$4922)))+((AB159&lt;&gt;"")*ISNUMBER(SEARCH("|"&amp;AB159&amp;"|",'5_ACOMPANHAMENTO'!$AC$3:$AC$4922))))&gt;0),0),0)),""))</f>
        <v>46216</v>
      </c>
      <c r="B159" s="10">
        <v>10192.10187</v>
      </c>
      <c r="C159" s="10" t="s">
        <v>68</v>
      </c>
      <c r="D159" s="4">
        <f>IF(OR($B159="",$C159=""),"",IFERROR(SUMPRODUCT(--(('5_ACOMPANHAMENTO'!$AD$3:$AD$4922=TRIM($C159&amp;""))*('5_ACOMPANHAMENTO'!$AC$3:$AC$4922&lt;&gt;"")*((((I159&lt;&gt;"")*ISNUMBER(SEARCH("|"&amp;I159&amp;"|",'5_ACOMPANHAMENTO'!$AC$3:$AC$4922)))+((J159&lt;&gt;"")*ISNUMBER(SEARCH("|"&amp;J159&amp;"|",'5_ACOMPANHAMENTO'!$AC$3:$AC$4922)))+((K159&lt;&gt;"")*ISNUMBER(SEARCH("|"&amp;K159&amp;"|",'5_ACOMPANHAMENTO'!$AC$3:$AC$4922)))+((L159&lt;&gt;"")*ISNUMBER(SEARCH("|"&amp;L159&amp;"|",'5_ACOMPANHAMENTO'!$AC$3:$AC$4922)))+((M159&lt;&gt;"")*ISNUMBER(SEARCH("|"&amp;M159&amp;"|",'5_ACOMPANHAMENTO'!$AC$3:$AC$4922)))+((N159&lt;&gt;"")*ISNUMBER(SEARCH("|"&amp;N159&amp;"|",'5_ACOMPANHAMENTO'!$AC$3:$AC$4922)))+((O159&lt;&gt;"")*ISNUMBER(SEARCH("|"&amp;O159&amp;"|",'5_ACOMPANHAMENTO'!$AC$3:$AC$4922)))+((P159&lt;&gt;"")*ISNUMBER(SEARCH("|"&amp;P159&amp;"|",'5_ACOMPANHAMENTO'!$AC$3:$AC$4922)))+((Q159&lt;&gt;"")*ISNUMBER(SEARCH("|"&amp;Q159&amp;"|",'5_ACOMPANHAMENTO'!$AC$3:$AC$4922)))+((R159&lt;&gt;"")*ISNUMBER(SEARCH("|"&amp;R159&amp;"|",'5_ACOMPANHAMENTO'!$AC$3:$AC$4922)))+((S159&lt;&gt;"")*ISNUMBER(SEARCH("|"&amp;S159&amp;"|",'5_ACOMPANHAMENTO'!$AC$3:$AC$4922)))+((T159&lt;&gt;"")*ISNUMBER(SEARCH("|"&amp;T159&amp;"|",'5_ACOMPANHAMENTO'!$AC$3:$AC$4922)))+((U159&lt;&gt;"")*ISNUMBER(SEARCH("|"&amp;U159&amp;"|",'5_ACOMPANHAMENTO'!$AC$3:$AC$4922)))+((V159&lt;&gt;"")*ISNUMBER(SEARCH("|"&amp;V159&amp;"|",'5_ACOMPANHAMENTO'!$AC$3:$AC$4922)))+((W159&lt;&gt;"")*ISNUMBER(SEARCH("|"&amp;W159&amp;"|",'5_ACOMPANHAMENTO'!$AC$3:$AC$4922)))+((X159&lt;&gt;"")*ISNUMBER(SEARCH("|"&amp;X159&amp;"|",'5_ACOMPANHAMENTO'!$AC$3:$AC$4922)))+((Y159&lt;&gt;"")*ISNUMBER(SEARCH("|"&amp;Y159&amp;"|",'5_ACOMPANHAMENTO'!$AC$3:$AC$4922)))+((Z159&lt;&gt;"")*ISNUMBER(SEARCH("|"&amp;Z159&amp;"|",'5_ACOMPANHAMENTO'!$AC$3:$AC$4922)))+((AA159&lt;&gt;"")*ISNUMBER(SEARCH("|"&amp;AA159&amp;"|",'5_ACOMPANHAMENTO'!$AC$3:$AC$4922)))+((AB159&lt;&gt;"")*ISNUMBER(SEARCH("|"&amp;AB159&amp;"|",'5_ACOMPANHAMENTO'!$AC$3:$AC$4922))))&gt;0)),'5_ACOMPANHAMENTO'!$J$3:$J$4922),0))</f>
        <v>478</v>
      </c>
      <c r="E159" s="4" t="str">
        <f t="shared" ca="1" si="46"/>
        <v>FINALIZADO</v>
      </c>
      <c r="F159" s="7">
        <f>IF(OR($B159="",$C159=""),"",IFERROR(SUMPRODUCT(--(('5_ACOMPANHAMENTO'!$AD$3:$AD$4922=TRIM($C159&amp;""))*('5_ACOMPANHAMENTO'!$AC$3:$AC$4922&lt;&gt;"")*((((I159&lt;&gt;"")*ISNUMBER(SEARCH("|"&amp;I159&amp;"|",'5_ACOMPANHAMENTO'!$AC$3:$AC$4922)))+((J159&lt;&gt;"")*ISNUMBER(SEARCH("|"&amp;J159&amp;"|",'5_ACOMPANHAMENTO'!$AC$3:$AC$4922)))+((K159&lt;&gt;"")*ISNUMBER(SEARCH("|"&amp;K159&amp;"|",'5_ACOMPANHAMENTO'!$AC$3:$AC$4922)))+((L159&lt;&gt;"")*ISNUMBER(SEARCH("|"&amp;L159&amp;"|",'5_ACOMPANHAMENTO'!$AC$3:$AC$4922)))+((M159&lt;&gt;"")*ISNUMBER(SEARCH("|"&amp;M159&amp;"|",'5_ACOMPANHAMENTO'!$AC$3:$AC$4922)))+((N159&lt;&gt;"")*ISNUMBER(SEARCH("|"&amp;N159&amp;"|",'5_ACOMPANHAMENTO'!$AC$3:$AC$4922)))+((O159&lt;&gt;"")*ISNUMBER(SEARCH("|"&amp;O159&amp;"|",'5_ACOMPANHAMENTO'!$AC$3:$AC$4922)))+((P159&lt;&gt;"")*ISNUMBER(SEARCH("|"&amp;P159&amp;"|",'5_ACOMPANHAMENTO'!$AC$3:$AC$4922)))+((Q159&lt;&gt;"")*ISNUMBER(SEARCH("|"&amp;Q159&amp;"|",'5_ACOMPANHAMENTO'!$AC$3:$AC$4922)))+((R159&lt;&gt;"")*ISNUMBER(SEARCH("|"&amp;R159&amp;"|",'5_ACOMPANHAMENTO'!$AC$3:$AC$4922)))+((S159&lt;&gt;"")*ISNUMBER(SEARCH("|"&amp;S159&amp;"|",'5_ACOMPANHAMENTO'!$AC$3:$AC$4922)))+((T159&lt;&gt;"")*ISNUMBER(SEARCH("|"&amp;T159&amp;"|",'5_ACOMPANHAMENTO'!$AC$3:$AC$4922)))+((U159&lt;&gt;"")*ISNUMBER(SEARCH("|"&amp;U159&amp;"|",'5_ACOMPANHAMENTO'!$AC$3:$AC$4922)))+((V159&lt;&gt;"")*ISNUMBER(SEARCH("|"&amp;V159&amp;"|",'5_ACOMPANHAMENTO'!$AC$3:$AC$4922)))+((W159&lt;&gt;"")*ISNUMBER(SEARCH("|"&amp;W159&amp;"|",'5_ACOMPANHAMENTO'!$AC$3:$AC$4922)))+((X159&lt;&gt;"")*ISNUMBER(SEARCH("|"&amp;X159&amp;"|",'5_ACOMPANHAMENTO'!$AC$3:$AC$4922)))+((Y159&lt;&gt;"")*ISNUMBER(SEARCH("|"&amp;Y159&amp;"|",'5_ACOMPANHAMENTO'!$AC$3:$AC$4922)))+((Z159&lt;&gt;"")*ISNUMBER(SEARCH("|"&amp;Z159&amp;"|",'5_ACOMPANHAMENTO'!$AC$3:$AC$4922)))+((AA159&lt;&gt;"")*ISNUMBER(SEARCH("|"&amp;AA159&amp;"|",'5_ACOMPANHAMENTO'!$AC$3:$AC$4922)))+((AB159&lt;&gt;"")*ISNUMBER(SEARCH("|"&amp;AB159&amp;"|",'5_ACOMPANHAMENTO'!$AC$3:$AC$4922))))&gt;0)),'5_ACOMPANHAMENTO'!$O$3:$O$4922),0))</f>
        <v>478</v>
      </c>
      <c r="G159" s="7">
        <f t="shared" si="47"/>
        <v>0</v>
      </c>
      <c r="H159" t="str">
        <f t="shared" si="48"/>
        <v>10192,10187|CARTONAGEM</v>
      </c>
      <c r="I159" s="1" t="str">
        <f t="shared" si="49"/>
        <v>10192</v>
      </c>
      <c r="J159" s="1" t="str">
        <f t="shared" si="50"/>
        <v>10187</v>
      </c>
      <c r="K159" s="1" t="str">
        <f t="shared" si="51"/>
        <v/>
      </c>
      <c r="L159" s="1" t="str">
        <f t="shared" si="52"/>
        <v/>
      </c>
      <c r="M159" s="1" t="str">
        <f t="shared" si="53"/>
        <v/>
      </c>
      <c r="N159" s="1" t="str">
        <f t="shared" si="54"/>
        <v/>
      </c>
      <c r="O159" s="1" t="str">
        <f t="shared" si="55"/>
        <v/>
      </c>
      <c r="P159" s="1" t="str">
        <f t="shared" si="56"/>
        <v/>
      </c>
      <c r="Q159" s="1" t="str">
        <f t="shared" si="57"/>
        <v/>
      </c>
      <c r="R159" s="1" t="str">
        <f t="shared" si="58"/>
        <v/>
      </c>
      <c r="S159" s="1" t="str">
        <f t="shared" si="59"/>
        <v/>
      </c>
      <c r="T159" s="1" t="str">
        <f t="shared" si="60"/>
        <v/>
      </c>
      <c r="U159" s="1" t="str">
        <f t="shared" si="61"/>
        <v/>
      </c>
      <c r="V159" s="1" t="str">
        <f t="shared" si="62"/>
        <v/>
      </c>
      <c r="W159" s="1" t="str">
        <f t="shared" si="63"/>
        <v/>
      </c>
      <c r="X159" s="1" t="str">
        <f t="shared" si="64"/>
        <v/>
      </c>
      <c r="Y159" s="1" t="str">
        <f t="shared" si="65"/>
        <v/>
      </c>
      <c r="Z159" s="1" t="str">
        <f t="shared" si="66"/>
        <v/>
      </c>
      <c r="AA159" s="1" t="str">
        <f t="shared" si="67"/>
        <v/>
      </c>
      <c r="AB159" s="1" t="str">
        <f t="shared" si="68"/>
        <v/>
      </c>
    </row>
    <row r="160" spans="1:28" ht="14.25" hidden="1" customHeight="1" x14ac:dyDescent="0.35">
      <c r="A160" s="4">
        <f>IF(OR($B160="",$C160=""),"",IFERROR(INDEX('5_ACOMPANHAMENTO'!$A$3:$A$4922,MATCH(1,INDEX(('5_ACOMPANHAMENTO'!$AD$3:$AD$4922=TRIM($C160&amp;""))*('5_ACOMPANHAMENTO'!$AC$3:$AC$4922&lt;&gt;"")*((((I160&lt;&gt;"")*ISNUMBER(SEARCH("|"&amp;I160&amp;"|",'5_ACOMPANHAMENTO'!$AC$3:$AC$4922)))+((J160&lt;&gt;"")*ISNUMBER(SEARCH("|"&amp;J160&amp;"|",'5_ACOMPANHAMENTO'!$AC$3:$AC$4922)))+((K160&lt;&gt;"")*ISNUMBER(SEARCH("|"&amp;K160&amp;"|",'5_ACOMPANHAMENTO'!$AC$3:$AC$4922)))+((L160&lt;&gt;"")*ISNUMBER(SEARCH("|"&amp;L160&amp;"|",'5_ACOMPANHAMENTO'!$AC$3:$AC$4922)))+((M160&lt;&gt;"")*ISNUMBER(SEARCH("|"&amp;M160&amp;"|",'5_ACOMPANHAMENTO'!$AC$3:$AC$4922)))+((N160&lt;&gt;"")*ISNUMBER(SEARCH("|"&amp;N160&amp;"|",'5_ACOMPANHAMENTO'!$AC$3:$AC$4922)))+((O160&lt;&gt;"")*ISNUMBER(SEARCH("|"&amp;O160&amp;"|",'5_ACOMPANHAMENTO'!$AC$3:$AC$4922)))+((P160&lt;&gt;"")*ISNUMBER(SEARCH("|"&amp;P160&amp;"|",'5_ACOMPANHAMENTO'!$AC$3:$AC$4922)))+((Q160&lt;&gt;"")*ISNUMBER(SEARCH("|"&amp;Q160&amp;"|",'5_ACOMPANHAMENTO'!$AC$3:$AC$4922)))+((R160&lt;&gt;"")*ISNUMBER(SEARCH("|"&amp;R160&amp;"|",'5_ACOMPANHAMENTO'!$AC$3:$AC$4922)))+((S160&lt;&gt;"")*ISNUMBER(SEARCH("|"&amp;S160&amp;"|",'5_ACOMPANHAMENTO'!$AC$3:$AC$4922)))+((T160&lt;&gt;"")*ISNUMBER(SEARCH("|"&amp;T160&amp;"|",'5_ACOMPANHAMENTO'!$AC$3:$AC$4922)))+((U160&lt;&gt;"")*ISNUMBER(SEARCH("|"&amp;U160&amp;"|",'5_ACOMPANHAMENTO'!$AC$3:$AC$4922)))+((V160&lt;&gt;"")*ISNUMBER(SEARCH("|"&amp;V160&amp;"|",'5_ACOMPANHAMENTO'!$AC$3:$AC$4922)))+((W160&lt;&gt;"")*ISNUMBER(SEARCH("|"&amp;W160&amp;"|",'5_ACOMPANHAMENTO'!$AC$3:$AC$4922)))+((X160&lt;&gt;"")*ISNUMBER(SEARCH("|"&amp;X160&amp;"|",'5_ACOMPANHAMENTO'!$AC$3:$AC$4922)))+((Y160&lt;&gt;"")*ISNUMBER(SEARCH("|"&amp;Y160&amp;"|",'5_ACOMPANHAMENTO'!$AC$3:$AC$4922)))+((Z160&lt;&gt;"")*ISNUMBER(SEARCH("|"&amp;Z160&amp;"|",'5_ACOMPANHAMENTO'!$AC$3:$AC$4922)))+((AA160&lt;&gt;"")*ISNUMBER(SEARCH("|"&amp;AA160&amp;"|",'5_ACOMPANHAMENTO'!$AC$3:$AC$4922)))+((AB160&lt;&gt;"")*ISNUMBER(SEARCH("|"&amp;AB160&amp;"|",'5_ACOMPANHAMENTO'!$AC$3:$AC$4922))))&gt;0),0),0)),""))</f>
        <v>46216</v>
      </c>
      <c r="B160" s="10">
        <v>10192.10187</v>
      </c>
      <c r="C160" s="10" t="s">
        <v>68</v>
      </c>
      <c r="D160" s="4">
        <f>IF(OR($B160="",$C160=""),"",IFERROR(SUMPRODUCT(--(('5_ACOMPANHAMENTO'!$AD$3:$AD$4922=TRIM($C160&amp;""))*('5_ACOMPANHAMENTO'!$AC$3:$AC$4922&lt;&gt;"")*((((I160&lt;&gt;"")*ISNUMBER(SEARCH("|"&amp;I160&amp;"|",'5_ACOMPANHAMENTO'!$AC$3:$AC$4922)))+((J160&lt;&gt;"")*ISNUMBER(SEARCH("|"&amp;J160&amp;"|",'5_ACOMPANHAMENTO'!$AC$3:$AC$4922)))+((K160&lt;&gt;"")*ISNUMBER(SEARCH("|"&amp;K160&amp;"|",'5_ACOMPANHAMENTO'!$AC$3:$AC$4922)))+((L160&lt;&gt;"")*ISNUMBER(SEARCH("|"&amp;L160&amp;"|",'5_ACOMPANHAMENTO'!$AC$3:$AC$4922)))+((M160&lt;&gt;"")*ISNUMBER(SEARCH("|"&amp;M160&amp;"|",'5_ACOMPANHAMENTO'!$AC$3:$AC$4922)))+((N160&lt;&gt;"")*ISNUMBER(SEARCH("|"&amp;N160&amp;"|",'5_ACOMPANHAMENTO'!$AC$3:$AC$4922)))+((O160&lt;&gt;"")*ISNUMBER(SEARCH("|"&amp;O160&amp;"|",'5_ACOMPANHAMENTO'!$AC$3:$AC$4922)))+((P160&lt;&gt;"")*ISNUMBER(SEARCH("|"&amp;P160&amp;"|",'5_ACOMPANHAMENTO'!$AC$3:$AC$4922)))+((Q160&lt;&gt;"")*ISNUMBER(SEARCH("|"&amp;Q160&amp;"|",'5_ACOMPANHAMENTO'!$AC$3:$AC$4922)))+((R160&lt;&gt;"")*ISNUMBER(SEARCH("|"&amp;R160&amp;"|",'5_ACOMPANHAMENTO'!$AC$3:$AC$4922)))+((S160&lt;&gt;"")*ISNUMBER(SEARCH("|"&amp;S160&amp;"|",'5_ACOMPANHAMENTO'!$AC$3:$AC$4922)))+((T160&lt;&gt;"")*ISNUMBER(SEARCH("|"&amp;T160&amp;"|",'5_ACOMPANHAMENTO'!$AC$3:$AC$4922)))+((U160&lt;&gt;"")*ISNUMBER(SEARCH("|"&amp;U160&amp;"|",'5_ACOMPANHAMENTO'!$AC$3:$AC$4922)))+((V160&lt;&gt;"")*ISNUMBER(SEARCH("|"&amp;V160&amp;"|",'5_ACOMPANHAMENTO'!$AC$3:$AC$4922)))+((W160&lt;&gt;"")*ISNUMBER(SEARCH("|"&amp;W160&amp;"|",'5_ACOMPANHAMENTO'!$AC$3:$AC$4922)))+((X160&lt;&gt;"")*ISNUMBER(SEARCH("|"&amp;X160&amp;"|",'5_ACOMPANHAMENTO'!$AC$3:$AC$4922)))+((Y160&lt;&gt;"")*ISNUMBER(SEARCH("|"&amp;Y160&amp;"|",'5_ACOMPANHAMENTO'!$AC$3:$AC$4922)))+((Z160&lt;&gt;"")*ISNUMBER(SEARCH("|"&amp;Z160&amp;"|",'5_ACOMPANHAMENTO'!$AC$3:$AC$4922)))+((AA160&lt;&gt;"")*ISNUMBER(SEARCH("|"&amp;AA160&amp;"|",'5_ACOMPANHAMENTO'!$AC$3:$AC$4922)))+((AB160&lt;&gt;"")*ISNUMBER(SEARCH("|"&amp;AB160&amp;"|",'5_ACOMPANHAMENTO'!$AC$3:$AC$4922))))&gt;0)),'5_ACOMPANHAMENTO'!$J$3:$J$4922),0))</f>
        <v>478</v>
      </c>
      <c r="E160" s="4" t="str">
        <f t="shared" ca="1" si="46"/>
        <v>FINALIZADO</v>
      </c>
      <c r="F160" s="7">
        <f>IF(OR($B160="",$C160=""),"",IFERROR(SUMPRODUCT(--(('5_ACOMPANHAMENTO'!$AD$3:$AD$4922=TRIM($C160&amp;""))*('5_ACOMPANHAMENTO'!$AC$3:$AC$4922&lt;&gt;"")*((((I160&lt;&gt;"")*ISNUMBER(SEARCH("|"&amp;I160&amp;"|",'5_ACOMPANHAMENTO'!$AC$3:$AC$4922)))+((J160&lt;&gt;"")*ISNUMBER(SEARCH("|"&amp;J160&amp;"|",'5_ACOMPANHAMENTO'!$AC$3:$AC$4922)))+((K160&lt;&gt;"")*ISNUMBER(SEARCH("|"&amp;K160&amp;"|",'5_ACOMPANHAMENTO'!$AC$3:$AC$4922)))+((L160&lt;&gt;"")*ISNUMBER(SEARCH("|"&amp;L160&amp;"|",'5_ACOMPANHAMENTO'!$AC$3:$AC$4922)))+((M160&lt;&gt;"")*ISNUMBER(SEARCH("|"&amp;M160&amp;"|",'5_ACOMPANHAMENTO'!$AC$3:$AC$4922)))+((N160&lt;&gt;"")*ISNUMBER(SEARCH("|"&amp;N160&amp;"|",'5_ACOMPANHAMENTO'!$AC$3:$AC$4922)))+((O160&lt;&gt;"")*ISNUMBER(SEARCH("|"&amp;O160&amp;"|",'5_ACOMPANHAMENTO'!$AC$3:$AC$4922)))+((P160&lt;&gt;"")*ISNUMBER(SEARCH("|"&amp;P160&amp;"|",'5_ACOMPANHAMENTO'!$AC$3:$AC$4922)))+((Q160&lt;&gt;"")*ISNUMBER(SEARCH("|"&amp;Q160&amp;"|",'5_ACOMPANHAMENTO'!$AC$3:$AC$4922)))+((R160&lt;&gt;"")*ISNUMBER(SEARCH("|"&amp;R160&amp;"|",'5_ACOMPANHAMENTO'!$AC$3:$AC$4922)))+((S160&lt;&gt;"")*ISNUMBER(SEARCH("|"&amp;S160&amp;"|",'5_ACOMPANHAMENTO'!$AC$3:$AC$4922)))+((T160&lt;&gt;"")*ISNUMBER(SEARCH("|"&amp;T160&amp;"|",'5_ACOMPANHAMENTO'!$AC$3:$AC$4922)))+((U160&lt;&gt;"")*ISNUMBER(SEARCH("|"&amp;U160&amp;"|",'5_ACOMPANHAMENTO'!$AC$3:$AC$4922)))+((V160&lt;&gt;"")*ISNUMBER(SEARCH("|"&amp;V160&amp;"|",'5_ACOMPANHAMENTO'!$AC$3:$AC$4922)))+((W160&lt;&gt;"")*ISNUMBER(SEARCH("|"&amp;W160&amp;"|",'5_ACOMPANHAMENTO'!$AC$3:$AC$4922)))+((X160&lt;&gt;"")*ISNUMBER(SEARCH("|"&amp;X160&amp;"|",'5_ACOMPANHAMENTO'!$AC$3:$AC$4922)))+((Y160&lt;&gt;"")*ISNUMBER(SEARCH("|"&amp;Y160&amp;"|",'5_ACOMPANHAMENTO'!$AC$3:$AC$4922)))+((Z160&lt;&gt;"")*ISNUMBER(SEARCH("|"&amp;Z160&amp;"|",'5_ACOMPANHAMENTO'!$AC$3:$AC$4922)))+((AA160&lt;&gt;"")*ISNUMBER(SEARCH("|"&amp;AA160&amp;"|",'5_ACOMPANHAMENTO'!$AC$3:$AC$4922)))+((AB160&lt;&gt;"")*ISNUMBER(SEARCH("|"&amp;AB160&amp;"|",'5_ACOMPANHAMENTO'!$AC$3:$AC$4922))))&gt;0)),'5_ACOMPANHAMENTO'!$O$3:$O$4922),0))</f>
        <v>478</v>
      </c>
      <c r="G160" s="7">
        <f t="shared" si="47"/>
        <v>0</v>
      </c>
      <c r="H160" t="str">
        <f t="shared" si="48"/>
        <v>10192,10187|CARTONAGEM</v>
      </c>
      <c r="I160" s="1" t="str">
        <f t="shared" si="49"/>
        <v>10192</v>
      </c>
      <c r="J160" s="1" t="str">
        <f t="shared" si="50"/>
        <v>10187</v>
      </c>
      <c r="K160" s="1" t="str">
        <f t="shared" si="51"/>
        <v/>
      </c>
      <c r="L160" s="1" t="str">
        <f t="shared" si="52"/>
        <v/>
      </c>
      <c r="M160" s="1" t="str">
        <f t="shared" si="53"/>
        <v/>
      </c>
      <c r="N160" s="1" t="str">
        <f t="shared" si="54"/>
        <v/>
      </c>
      <c r="O160" s="1" t="str">
        <f t="shared" si="55"/>
        <v/>
      </c>
      <c r="P160" s="1" t="str">
        <f t="shared" si="56"/>
        <v/>
      </c>
      <c r="Q160" s="1" t="str">
        <f t="shared" si="57"/>
        <v/>
      </c>
      <c r="R160" s="1" t="str">
        <f t="shared" si="58"/>
        <v/>
      </c>
      <c r="S160" s="1" t="str">
        <f t="shared" si="59"/>
        <v/>
      </c>
      <c r="T160" s="1" t="str">
        <f t="shared" si="60"/>
        <v/>
      </c>
      <c r="U160" s="1" t="str">
        <f t="shared" si="61"/>
        <v/>
      </c>
      <c r="V160" s="1" t="str">
        <f t="shared" si="62"/>
        <v/>
      </c>
      <c r="W160" s="1" t="str">
        <f t="shared" si="63"/>
        <v/>
      </c>
      <c r="X160" s="1" t="str">
        <f t="shared" si="64"/>
        <v/>
      </c>
      <c r="Y160" s="1" t="str">
        <f t="shared" si="65"/>
        <v/>
      </c>
      <c r="Z160" s="1" t="str">
        <f t="shared" si="66"/>
        <v/>
      </c>
      <c r="AA160" s="1" t="str">
        <f t="shared" si="67"/>
        <v/>
      </c>
      <c r="AB160" s="1" t="str">
        <f t="shared" si="68"/>
        <v/>
      </c>
    </row>
    <row r="161" spans="1:28" ht="14.25" hidden="1" customHeight="1" x14ac:dyDescent="0.35">
      <c r="A161" s="4">
        <f>IF(OR($B161="",$C161=""),"",IFERROR(INDEX('5_ACOMPANHAMENTO'!$A$3:$A$4922,MATCH(1,INDEX(('5_ACOMPANHAMENTO'!$AD$3:$AD$4922=TRIM($C161&amp;""))*('5_ACOMPANHAMENTO'!$AC$3:$AC$4922&lt;&gt;"")*((((I161&lt;&gt;"")*ISNUMBER(SEARCH("|"&amp;I161&amp;"|",'5_ACOMPANHAMENTO'!$AC$3:$AC$4922)))+((J161&lt;&gt;"")*ISNUMBER(SEARCH("|"&amp;J161&amp;"|",'5_ACOMPANHAMENTO'!$AC$3:$AC$4922)))+((K161&lt;&gt;"")*ISNUMBER(SEARCH("|"&amp;K161&amp;"|",'5_ACOMPANHAMENTO'!$AC$3:$AC$4922)))+((L161&lt;&gt;"")*ISNUMBER(SEARCH("|"&amp;L161&amp;"|",'5_ACOMPANHAMENTO'!$AC$3:$AC$4922)))+((M161&lt;&gt;"")*ISNUMBER(SEARCH("|"&amp;M161&amp;"|",'5_ACOMPANHAMENTO'!$AC$3:$AC$4922)))+((N161&lt;&gt;"")*ISNUMBER(SEARCH("|"&amp;N161&amp;"|",'5_ACOMPANHAMENTO'!$AC$3:$AC$4922)))+((O161&lt;&gt;"")*ISNUMBER(SEARCH("|"&amp;O161&amp;"|",'5_ACOMPANHAMENTO'!$AC$3:$AC$4922)))+((P161&lt;&gt;"")*ISNUMBER(SEARCH("|"&amp;P161&amp;"|",'5_ACOMPANHAMENTO'!$AC$3:$AC$4922)))+((Q161&lt;&gt;"")*ISNUMBER(SEARCH("|"&amp;Q161&amp;"|",'5_ACOMPANHAMENTO'!$AC$3:$AC$4922)))+((R161&lt;&gt;"")*ISNUMBER(SEARCH("|"&amp;R161&amp;"|",'5_ACOMPANHAMENTO'!$AC$3:$AC$4922)))+((S161&lt;&gt;"")*ISNUMBER(SEARCH("|"&amp;S161&amp;"|",'5_ACOMPANHAMENTO'!$AC$3:$AC$4922)))+((T161&lt;&gt;"")*ISNUMBER(SEARCH("|"&amp;T161&amp;"|",'5_ACOMPANHAMENTO'!$AC$3:$AC$4922)))+((U161&lt;&gt;"")*ISNUMBER(SEARCH("|"&amp;U161&amp;"|",'5_ACOMPANHAMENTO'!$AC$3:$AC$4922)))+((V161&lt;&gt;"")*ISNUMBER(SEARCH("|"&amp;V161&amp;"|",'5_ACOMPANHAMENTO'!$AC$3:$AC$4922)))+((W161&lt;&gt;"")*ISNUMBER(SEARCH("|"&amp;W161&amp;"|",'5_ACOMPANHAMENTO'!$AC$3:$AC$4922)))+((X161&lt;&gt;"")*ISNUMBER(SEARCH("|"&amp;X161&amp;"|",'5_ACOMPANHAMENTO'!$AC$3:$AC$4922)))+((Y161&lt;&gt;"")*ISNUMBER(SEARCH("|"&amp;Y161&amp;"|",'5_ACOMPANHAMENTO'!$AC$3:$AC$4922)))+((Z161&lt;&gt;"")*ISNUMBER(SEARCH("|"&amp;Z161&amp;"|",'5_ACOMPANHAMENTO'!$AC$3:$AC$4922)))+((AA161&lt;&gt;"")*ISNUMBER(SEARCH("|"&amp;AA161&amp;"|",'5_ACOMPANHAMENTO'!$AC$3:$AC$4922)))+((AB161&lt;&gt;"")*ISNUMBER(SEARCH("|"&amp;AB161&amp;"|",'5_ACOMPANHAMENTO'!$AC$3:$AC$4922))))&gt;0),0),0)),""))</f>
        <v>46199</v>
      </c>
      <c r="B161" s="10">
        <v>10180.101479999999</v>
      </c>
      <c r="C161" s="10" t="s">
        <v>35</v>
      </c>
      <c r="D161" s="4">
        <f>IF(OR($B161="",$C161=""),"",IFERROR(SUMPRODUCT(--(('5_ACOMPANHAMENTO'!$AD$3:$AD$4922=TRIM($C161&amp;""))*('5_ACOMPANHAMENTO'!$AC$3:$AC$4922&lt;&gt;"")*((((I161&lt;&gt;"")*ISNUMBER(SEARCH("|"&amp;I161&amp;"|",'5_ACOMPANHAMENTO'!$AC$3:$AC$4922)))+((J161&lt;&gt;"")*ISNUMBER(SEARCH("|"&amp;J161&amp;"|",'5_ACOMPANHAMENTO'!$AC$3:$AC$4922)))+((K161&lt;&gt;"")*ISNUMBER(SEARCH("|"&amp;K161&amp;"|",'5_ACOMPANHAMENTO'!$AC$3:$AC$4922)))+((L161&lt;&gt;"")*ISNUMBER(SEARCH("|"&amp;L161&amp;"|",'5_ACOMPANHAMENTO'!$AC$3:$AC$4922)))+((M161&lt;&gt;"")*ISNUMBER(SEARCH("|"&amp;M161&amp;"|",'5_ACOMPANHAMENTO'!$AC$3:$AC$4922)))+((N161&lt;&gt;"")*ISNUMBER(SEARCH("|"&amp;N161&amp;"|",'5_ACOMPANHAMENTO'!$AC$3:$AC$4922)))+((O161&lt;&gt;"")*ISNUMBER(SEARCH("|"&amp;O161&amp;"|",'5_ACOMPANHAMENTO'!$AC$3:$AC$4922)))+((P161&lt;&gt;"")*ISNUMBER(SEARCH("|"&amp;P161&amp;"|",'5_ACOMPANHAMENTO'!$AC$3:$AC$4922)))+((Q161&lt;&gt;"")*ISNUMBER(SEARCH("|"&amp;Q161&amp;"|",'5_ACOMPANHAMENTO'!$AC$3:$AC$4922)))+((R161&lt;&gt;"")*ISNUMBER(SEARCH("|"&amp;R161&amp;"|",'5_ACOMPANHAMENTO'!$AC$3:$AC$4922)))+((S161&lt;&gt;"")*ISNUMBER(SEARCH("|"&amp;S161&amp;"|",'5_ACOMPANHAMENTO'!$AC$3:$AC$4922)))+((T161&lt;&gt;"")*ISNUMBER(SEARCH("|"&amp;T161&amp;"|",'5_ACOMPANHAMENTO'!$AC$3:$AC$4922)))+((U161&lt;&gt;"")*ISNUMBER(SEARCH("|"&amp;U161&amp;"|",'5_ACOMPANHAMENTO'!$AC$3:$AC$4922)))+((V161&lt;&gt;"")*ISNUMBER(SEARCH("|"&amp;V161&amp;"|",'5_ACOMPANHAMENTO'!$AC$3:$AC$4922)))+((W161&lt;&gt;"")*ISNUMBER(SEARCH("|"&amp;W161&amp;"|",'5_ACOMPANHAMENTO'!$AC$3:$AC$4922)))+((X161&lt;&gt;"")*ISNUMBER(SEARCH("|"&amp;X161&amp;"|",'5_ACOMPANHAMENTO'!$AC$3:$AC$4922)))+((Y161&lt;&gt;"")*ISNUMBER(SEARCH("|"&amp;Y161&amp;"|",'5_ACOMPANHAMENTO'!$AC$3:$AC$4922)))+((Z161&lt;&gt;"")*ISNUMBER(SEARCH("|"&amp;Z161&amp;"|",'5_ACOMPANHAMENTO'!$AC$3:$AC$4922)))+((AA161&lt;&gt;"")*ISNUMBER(SEARCH("|"&amp;AA161&amp;"|",'5_ACOMPANHAMENTO'!$AC$3:$AC$4922)))+((AB161&lt;&gt;"")*ISNUMBER(SEARCH("|"&amp;AB161&amp;"|",'5_ACOMPANHAMENTO'!$AC$3:$AC$4922))))&gt;0)),'5_ACOMPANHAMENTO'!$J$3:$J$4922),0))</f>
        <v>410</v>
      </c>
      <c r="E161" s="4" t="str">
        <f t="shared" ca="1" si="46"/>
        <v>FINALIZADO</v>
      </c>
      <c r="F161" s="7">
        <f>IF(OR($B161="",$C161=""),"",IFERROR(SUMPRODUCT(--(('5_ACOMPANHAMENTO'!$AD$3:$AD$4922=TRIM($C161&amp;""))*('5_ACOMPANHAMENTO'!$AC$3:$AC$4922&lt;&gt;"")*((((I161&lt;&gt;"")*ISNUMBER(SEARCH("|"&amp;I161&amp;"|",'5_ACOMPANHAMENTO'!$AC$3:$AC$4922)))+((J161&lt;&gt;"")*ISNUMBER(SEARCH("|"&amp;J161&amp;"|",'5_ACOMPANHAMENTO'!$AC$3:$AC$4922)))+((K161&lt;&gt;"")*ISNUMBER(SEARCH("|"&amp;K161&amp;"|",'5_ACOMPANHAMENTO'!$AC$3:$AC$4922)))+((L161&lt;&gt;"")*ISNUMBER(SEARCH("|"&amp;L161&amp;"|",'5_ACOMPANHAMENTO'!$AC$3:$AC$4922)))+((M161&lt;&gt;"")*ISNUMBER(SEARCH("|"&amp;M161&amp;"|",'5_ACOMPANHAMENTO'!$AC$3:$AC$4922)))+((N161&lt;&gt;"")*ISNUMBER(SEARCH("|"&amp;N161&amp;"|",'5_ACOMPANHAMENTO'!$AC$3:$AC$4922)))+((O161&lt;&gt;"")*ISNUMBER(SEARCH("|"&amp;O161&amp;"|",'5_ACOMPANHAMENTO'!$AC$3:$AC$4922)))+((P161&lt;&gt;"")*ISNUMBER(SEARCH("|"&amp;P161&amp;"|",'5_ACOMPANHAMENTO'!$AC$3:$AC$4922)))+((Q161&lt;&gt;"")*ISNUMBER(SEARCH("|"&amp;Q161&amp;"|",'5_ACOMPANHAMENTO'!$AC$3:$AC$4922)))+((R161&lt;&gt;"")*ISNUMBER(SEARCH("|"&amp;R161&amp;"|",'5_ACOMPANHAMENTO'!$AC$3:$AC$4922)))+((S161&lt;&gt;"")*ISNUMBER(SEARCH("|"&amp;S161&amp;"|",'5_ACOMPANHAMENTO'!$AC$3:$AC$4922)))+((T161&lt;&gt;"")*ISNUMBER(SEARCH("|"&amp;T161&amp;"|",'5_ACOMPANHAMENTO'!$AC$3:$AC$4922)))+((U161&lt;&gt;"")*ISNUMBER(SEARCH("|"&amp;U161&amp;"|",'5_ACOMPANHAMENTO'!$AC$3:$AC$4922)))+((V161&lt;&gt;"")*ISNUMBER(SEARCH("|"&amp;V161&amp;"|",'5_ACOMPANHAMENTO'!$AC$3:$AC$4922)))+((W161&lt;&gt;"")*ISNUMBER(SEARCH("|"&amp;W161&amp;"|",'5_ACOMPANHAMENTO'!$AC$3:$AC$4922)))+((X161&lt;&gt;"")*ISNUMBER(SEARCH("|"&amp;X161&amp;"|",'5_ACOMPANHAMENTO'!$AC$3:$AC$4922)))+((Y161&lt;&gt;"")*ISNUMBER(SEARCH("|"&amp;Y161&amp;"|",'5_ACOMPANHAMENTO'!$AC$3:$AC$4922)))+((Z161&lt;&gt;"")*ISNUMBER(SEARCH("|"&amp;Z161&amp;"|",'5_ACOMPANHAMENTO'!$AC$3:$AC$4922)))+((AA161&lt;&gt;"")*ISNUMBER(SEARCH("|"&amp;AA161&amp;"|",'5_ACOMPANHAMENTO'!$AC$3:$AC$4922)))+((AB161&lt;&gt;"")*ISNUMBER(SEARCH("|"&amp;AB161&amp;"|",'5_ACOMPANHAMENTO'!$AC$3:$AC$4922))))&gt;0)),'5_ACOMPANHAMENTO'!$O$3:$O$4922),0))</f>
        <v>410</v>
      </c>
      <c r="G161" s="7">
        <f t="shared" si="47"/>
        <v>0</v>
      </c>
      <c r="H161" t="str">
        <f t="shared" si="48"/>
        <v>10180,10148|CNC</v>
      </c>
      <c r="I161" s="1" t="str">
        <f t="shared" si="49"/>
        <v>10180</v>
      </c>
      <c r="J161" s="1" t="str">
        <f t="shared" si="50"/>
        <v>10148</v>
      </c>
      <c r="K161" s="1" t="str">
        <f t="shared" si="51"/>
        <v/>
      </c>
      <c r="L161" s="1" t="str">
        <f t="shared" si="52"/>
        <v/>
      </c>
      <c r="M161" s="1" t="str">
        <f t="shared" si="53"/>
        <v/>
      </c>
      <c r="N161" s="1" t="str">
        <f t="shared" si="54"/>
        <v/>
      </c>
      <c r="O161" s="1" t="str">
        <f t="shared" si="55"/>
        <v/>
      </c>
      <c r="P161" s="1" t="str">
        <f t="shared" si="56"/>
        <v/>
      </c>
      <c r="Q161" s="1" t="str">
        <f t="shared" si="57"/>
        <v/>
      </c>
      <c r="R161" s="1" t="str">
        <f t="shared" si="58"/>
        <v/>
      </c>
      <c r="S161" s="1" t="str">
        <f t="shared" si="59"/>
        <v/>
      </c>
      <c r="T161" s="1" t="str">
        <f t="shared" si="60"/>
        <v/>
      </c>
      <c r="U161" s="1" t="str">
        <f t="shared" si="61"/>
        <v/>
      </c>
      <c r="V161" s="1" t="str">
        <f t="shared" si="62"/>
        <v/>
      </c>
      <c r="W161" s="1" t="str">
        <f t="shared" si="63"/>
        <v/>
      </c>
      <c r="X161" s="1" t="str">
        <f t="shared" si="64"/>
        <v/>
      </c>
      <c r="Y161" s="1" t="str">
        <f t="shared" si="65"/>
        <v/>
      </c>
      <c r="Z161" s="1" t="str">
        <f t="shared" si="66"/>
        <v/>
      </c>
      <c r="AA161" s="1" t="str">
        <f t="shared" si="67"/>
        <v/>
      </c>
      <c r="AB161" s="1" t="str">
        <f t="shared" si="68"/>
        <v/>
      </c>
    </row>
    <row r="162" spans="1:28" ht="14.25" hidden="1" customHeight="1" x14ac:dyDescent="0.35">
      <c r="A162" s="4">
        <f>IF(OR($B162="",$C162=""),"",IFERROR(INDEX('5_ACOMPANHAMENTO'!$A$3:$A$4922,MATCH(1,INDEX(('5_ACOMPANHAMENTO'!$AD$3:$AD$4922=TRIM($C162&amp;""))*('5_ACOMPANHAMENTO'!$AC$3:$AC$4922&lt;&gt;"")*((((I162&lt;&gt;"")*ISNUMBER(SEARCH("|"&amp;I162&amp;"|",'5_ACOMPANHAMENTO'!$AC$3:$AC$4922)))+((J162&lt;&gt;"")*ISNUMBER(SEARCH("|"&amp;J162&amp;"|",'5_ACOMPANHAMENTO'!$AC$3:$AC$4922)))+((K162&lt;&gt;"")*ISNUMBER(SEARCH("|"&amp;K162&amp;"|",'5_ACOMPANHAMENTO'!$AC$3:$AC$4922)))+((L162&lt;&gt;"")*ISNUMBER(SEARCH("|"&amp;L162&amp;"|",'5_ACOMPANHAMENTO'!$AC$3:$AC$4922)))+((M162&lt;&gt;"")*ISNUMBER(SEARCH("|"&amp;M162&amp;"|",'5_ACOMPANHAMENTO'!$AC$3:$AC$4922)))+((N162&lt;&gt;"")*ISNUMBER(SEARCH("|"&amp;N162&amp;"|",'5_ACOMPANHAMENTO'!$AC$3:$AC$4922)))+((O162&lt;&gt;"")*ISNUMBER(SEARCH("|"&amp;O162&amp;"|",'5_ACOMPANHAMENTO'!$AC$3:$AC$4922)))+((P162&lt;&gt;"")*ISNUMBER(SEARCH("|"&amp;P162&amp;"|",'5_ACOMPANHAMENTO'!$AC$3:$AC$4922)))+((Q162&lt;&gt;"")*ISNUMBER(SEARCH("|"&amp;Q162&amp;"|",'5_ACOMPANHAMENTO'!$AC$3:$AC$4922)))+((R162&lt;&gt;"")*ISNUMBER(SEARCH("|"&amp;R162&amp;"|",'5_ACOMPANHAMENTO'!$AC$3:$AC$4922)))+((S162&lt;&gt;"")*ISNUMBER(SEARCH("|"&amp;S162&amp;"|",'5_ACOMPANHAMENTO'!$AC$3:$AC$4922)))+((T162&lt;&gt;"")*ISNUMBER(SEARCH("|"&amp;T162&amp;"|",'5_ACOMPANHAMENTO'!$AC$3:$AC$4922)))+((U162&lt;&gt;"")*ISNUMBER(SEARCH("|"&amp;U162&amp;"|",'5_ACOMPANHAMENTO'!$AC$3:$AC$4922)))+((V162&lt;&gt;"")*ISNUMBER(SEARCH("|"&amp;V162&amp;"|",'5_ACOMPANHAMENTO'!$AC$3:$AC$4922)))+((W162&lt;&gt;"")*ISNUMBER(SEARCH("|"&amp;W162&amp;"|",'5_ACOMPANHAMENTO'!$AC$3:$AC$4922)))+((X162&lt;&gt;"")*ISNUMBER(SEARCH("|"&amp;X162&amp;"|",'5_ACOMPANHAMENTO'!$AC$3:$AC$4922)))+((Y162&lt;&gt;"")*ISNUMBER(SEARCH("|"&amp;Y162&amp;"|",'5_ACOMPANHAMENTO'!$AC$3:$AC$4922)))+((Z162&lt;&gt;"")*ISNUMBER(SEARCH("|"&amp;Z162&amp;"|",'5_ACOMPANHAMENTO'!$AC$3:$AC$4922)))+((AA162&lt;&gt;"")*ISNUMBER(SEARCH("|"&amp;AA162&amp;"|",'5_ACOMPANHAMENTO'!$AC$3:$AC$4922)))+((AB162&lt;&gt;"")*ISNUMBER(SEARCH("|"&amp;AB162&amp;"|",'5_ACOMPANHAMENTO'!$AC$3:$AC$4922))))&gt;0),0),0)),""))</f>
        <v>46199</v>
      </c>
      <c r="B162" s="10">
        <v>10180.101479999999</v>
      </c>
      <c r="C162" s="10" t="s">
        <v>35</v>
      </c>
      <c r="D162" s="4">
        <f>IF(OR($B162="",$C162=""),"",IFERROR(SUMPRODUCT(--(('5_ACOMPANHAMENTO'!$AD$3:$AD$4922=TRIM($C162&amp;""))*('5_ACOMPANHAMENTO'!$AC$3:$AC$4922&lt;&gt;"")*((((I162&lt;&gt;"")*ISNUMBER(SEARCH("|"&amp;I162&amp;"|",'5_ACOMPANHAMENTO'!$AC$3:$AC$4922)))+((J162&lt;&gt;"")*ISNUMBER(SEARCH("|"&amp;J162&amp;"|",'5_ACOMPANHAMENTO'!$AC$3:$AC$4922)))+((K162&lt;&gt;"")*ISNUMBER(SEARCH("|"&amp;K162&amp;"|",'5_ACOMPANHAMENTO'!$AC$3:$AC$4922)))+((L162&lt;&gt;"")*ISNUMBER(SEARCH("|"&amp;L162&amp;"|",'5_ACOMPANHAMENTO'!$AC$3:$AC$4922)))+((M162&lt;&gt;"")*ISNUMBER(SEARCH("|"&amp;M162&amp;"|",'5_ACOMPANHAMENTO'!$AC$3:$AC$4922)))+((N162&lt;&gt;"")*ISNUMBER(SEARCH("|"&amp;N162&amp;"|",'5_ACOMPANHAMENTO'!$AC$3:$AC$4922)))+((O162&lt;&gt;"")*ISNUMBER(SEARCH("|"&amp;O162&amp;"|",'5_ACOMPANHAMENTO'!$AC$3:$AC$4922)))+((P162&lt;&gt;"")*ISNUMBER(SEARCH("|"&amp;P162&amp;"|",'5_ACOMPANHAMENTO'!$AC$3:$AC$4922)))+((Q162&lt;&gt;"")*ISNUMBER(SEARCH("|"&amp;Q162&amp;"|",'5_ACOMPANHAMENTO'!$AC$3:$AC$4922)))+((R162&lt;&gt;"")*ISNUMBER(SEARCH("|"&amp;R162&amp;"|",'5_ACOMPANHAMENTO'!$AC$3:$AC$4922)))+((S162&lt;&gt;"")*ISNUMBER(SEARCH("|"&amp;S162&amp;"|",'5_ACOMPANHAMENTO'!$AC$3:$AC$4922)))+((T162&lt;&gt;"")*ISNUMBER(SEARCH("|"&amp;T162&amp;"|",'5_ACOMPANHAMENTO'!$AC$3:$AC$4922)))+((U162&lt;&gt;"")*ISNUMBER(SEARCH("|"&amp;U162&amp;"|",'5_ACOMPANHAMENTO'!$AC$3:$AC$4922)))+((V162&lt;&gt;"")*ISNUMBER(SEARCH("|"&amp;V162&amp;"|",'5_ACOMPANHAMENTO'!$AC$3:$AC$4922)))+((W162&lt;&gt;"")*ISNUMBER(SEARCH("|"&amp;W162&amp;"|",'5_ACOMPANHAMENTO'!$AC$3:$AC$4922)))+((X162&lt;&gt;"")*ISNUMBER(SEARCH("|"&amp;X162&amp;"|",'5_ACOMPANHAMENTO'!$AC$3:$AC$4922)))+((Y162&lt;&gt;"")*ISNUMBER(SEARCH("|"&amp;Y162&amp;"|",'5_ACOMPANHAMENTO'!$AC$3:$AC$4922)))+((Z162&lt;&gt;"")*ISNUMBER(SEARCH("|"&amp;Z162&amp;"|",'5_ACOMPANHAMENTO'!$AC$3:$AC$4922)))+((AA162&lt;&gt;"")*ISNUMBER(SEARCH("|"&amp;AA162&amp;"|",'5_ACOMPANHAMENTO'!$AC$3:$AC$4922)))+((AB162&lt;&gt;"")*ISNUMBER(SEARCH("|"&amp;AB162&amp;"|",'5_ACOMPANHAMENTO'!$AC$3:$AC$4922))))&gt;0)),'5_ACOMPANHAMENTO'!$J$3:$J$4922),0))</f>
        <v>410</v>
      </c>
      <c r="E162" s="4" t="str">
        <f t="shared" ca="1" si="46"/>
        <v>FINALIZADO</v>
      </c>
      <c r="F162" s="7">
        <f>IF(OR($B162="",$C162=""),"",IFERROR(SUMPRODUCT(--(('5_ACOMPANHAMENTO'!$AD$3:$AD$4922=TRIM($C162&amp;""))*('5_ACOMPANHAMENTO'!$AC$3:$AC$4922&lt;&gt;"")*((((I162&lt;&gt;"")*ISNUMBER(SEARCH("|"&amp;I162&amp;"|",'5_ACOMPANHAMENTO'!$AC$3:$AC$4922)))+((J162&lt;&gt;"")*ISNUMBER(SEARCH("|"&amp;J162&amp;"|",'5_ACOMPANHAMENTO'!$AC$3:$AC$4922)))+((K162&lt;&gt;"")*ISNUMBER(SEARCH("|"&amp;K162&amp;"|",'5_ACOMPANHAMENTO'!$AC$3:$AC$4922)))+((L162&lt;&gt;"")*ISNUMBER(SEARCH("|"&amp;L162&amp;"|",'5_ACOMPANHAMENTO'!$AC$3:$AC$4922)))+((M162&lt;&gt;"")*ISNUMBER(SEARCH("|"&amp;M162&amp;"|",'5_ACOMPANHAMENTO'!$AC$3:$AC$4922)))+((N162&lt;&gt;"")*ISNUMBER(SEARCH("|"&amp;N162&amp;"|",'5_ACOMPANHAMENTO'!$AC$3:$AC$4922)))+((O162&lt;&gt;"")*ISNUMBER(SEARCH("|"&amp;O162&amp;"|",'5_ACOMPANHAMENTO'!$AC$3:$AC$4922)))+((P162&lt;&gt;"")*ISNUMBER(SEARCH("|"&amp;P162&amp;"|",'5_ACOMPANHAMENTO'!$AC$3:$AC$4922)))+((Q162&lt;&gt;"")*ISNUMBER(SEARCH("|"&amp;Q162&amp;"|",'5_ACOMPANHAMENTO'!$AC$3:$AC$4922)))+((R162&lt;&gt;"")*ISNUMBER(SEARCH("|"&amp;R162&amp;"|",'5_ACOMPANHAMENTO'!$AC$3:$AC$4922)))+((S162&lt;&gt;"")*ISNUMBER(SEARCH("|"&amp;S162&amp;"|",'5_ACOMPANHAMENTO'!$AC$3:$AC$4922)))+((T162&lt;&gt;"")*ISNUMBER(SEARCH("|"&amp;T162&amp;"|",'5_ACOMPANHAMENTO'!$AC$3:$AC$4922)))+((U162&lt;&gt;"")*ISNUMBER(SEARCH("|"&amp;U162&amp;"|",'5_ACOMPANHAMENTO'!$AC$3:$AC$4922)))+((V162&lt;&gt;"")*ISNUMBER(SEARCH("|"&amp;V162&amp;"|",'5_ACOMPANHAMENTO'!$AC$3:$AC$4922)))+((W162&lt;&gt;"")*ISNUMBER(SEARCH("|"&amp;W162&amp;"|",'5_ACOMPANHAMENTO'!$AC$3:$AC$4922)))+((X162&lt;&gt;"")*ISNUMBER(SEARCH("|"&amp;X162&amp;"|",'5_ACOMPANHAMENTO'!$AC$3:$AC$4922)))+((Y162&lt;&gt;"")*ISNUMBER(SEARCH("|"&amp;Y162&amp;"|",'5_ACOMPANHAMENTO'!$AC$3:$AC$4922)))+((Z162&lt;&gt;"")*ISNUMBER(SEARCH("|"&amp;Z162&amp;"|",'5_ACOMPANHAMENTO'!$AC$3:$AC$4922)))+((AA162&lt;&gt;"")*ISNUMBER(SEARCH("|"&amp;AA162&amp;"|",'5_ACOMPANHAMENTO'!$AC$3:$AC$4922)))+((AB162&lt;&gt;"")*ISNUMBER(SEARCH("|"&amp;AB162&amp;"|",'5_ACOMPANHAMENTO'!$AC$3:$AC$4922))))&gt;0)),'5_ACOMPANHAMENTO'!$O$3:$O$4922),0))</f>
        <v>410</v>
      </c>
      <c r="G162" s="7">
        <f t="shared" si="47"/>
        <v>0</v>
      </c>
      <c r="H162" t="str">
        <f t="shared" si="48"/>
        <v>10180,10148|CNC</v>
      </c>
      <c r="I162" s="1" t="str">
        <f t="shared" si="49"/>
        <v>10180</v>
      </c>
      <c r="J162" s="1" t="str">
        <f t="shared" si="50"/>
        <v>10148</v>
      </c>
      <c r="K162" s="1" t="str">
        <f t="shared" si="51"/>
        <v/>
      </c>
      <c r="L162" s="1" t="str">
        <f t="shared" si="52"/>
        <v/>
      </c>
      <c r="M162" s="1" t="str">
        <f t="shared" si="53"/>
        <v/>
      </c>
      <c r="N162" s="1" t="str">
        <f t="shared" si="54"/>
        <v/>
      </c>
      <c r="O162" s="1" t="str">
        <f t="shared" si="55"/>
        <v/>
      </c>
      <c r="P162" s="1" t="str">
        <f t="shared" si="56"/>
        <v/>
      </c>
      <c r="Q162" s="1" t="str">
        <f t="shared" si="57"/>
        <v/>
      </c>
      <c r="R162" s="1" t="str">
        <f t="shared" si="58"/>
        <v/>
      </c>
      <c r="S162" s="1" t="str">
        <f t="shared" si="59"/>
        <v/>
      </c>
      <c r="T162" s="1" t="str">
        <f t="shared" si="60"/>
        <v/>
      </c>
      <c r="U162" s="1" t="str">
        <f t="shared" si="61"/>
        <v/>
      </c>
      <c r="V162" s="1" t="str">
        <f t="shared" si="62"/>
        <v/>
      </c>
      <c r="W162" s="1" t="str">
        <f t="shared" si="63"/>
        <v/>
      </c>
      <c r="X162" s="1" t="str">
        <f t="shared" si="64"/>
        <v/>
      </c>
      <c r="Y162" s="1" t="str">
        <f t="shared" si="65"/>
        <v/>
      </c>
      <c r="Z162" s="1" t="str">
        <f t="shared" si="66"/>
        <v/>
      </c>
      <c r="AA162" s="1" t="str">
        <f t="shared" si="67"/>
        <v/>
      </c>
      <c r="AB162" s="1" t="str">
        <f t="shared" si="68"/>
        <v/>
      </c>
    </row>
    <row r="163" spans="1:28" ht="14.25" hidden="1" customHeight="1" x14ac:dyDescent="0.35">
      <c r="A163" s="4">
        <f>IF(OR($B163="",$C163=""),"",IFERROR(INDEX('5_ACOMPANHAMENTO'!$A$3:$A$4922,MATCH(1,INDEX(('5_ACOMPANHAMENTO'!$AD$3:$AD$4922=TRIM($C163&amp;""))*('5_ACOMPANHAMENTO'!$AC$3:$AC$4922&lt;&gt;"")*((((I163&lt;&gt;"")*ISNUMBER(SEARCH("|"&amp;I163&amp;"|",'5_ACOMPANHAMENTO'!$AC$3:$AC$4922)))+((J163&lt;&gt;"")*ISNUMBER(SEARCH("|"&amp;J163&amp;"|",'5_ACOMPANHAMENTO'!$AC$3:$AC$4922)))+((K163&lt;&gt;"")*ISNUMBER(SEARCH("|"&amp;K163&amp;"|",'5_ACOMPANHAMENTO'!$AC$3:$AC$4922)))+((L163&lt;&gt;"")*ISNUMBER(SEARCH("|"&amp;L163&amp;"|",'5_ACOMPANHAMENTO'!$AC$3:$AC$4922)))+((M163&lt;&gt;"")*ISNUMBER(SEARCH("|"&amp;M163&amp;"|",'5_ACOMPANHAMENTO'!$AC$3:$AC$4922)))+((N163&lt;&gt;"")*ISNUMBER(SEARCH("|"&amp;N163&amp;"|",'5_ACOMPANHAMENTO'!$AC$3:$AC$4922)))+((O163&lt;&gt;"")*ISNUMBER(SEARCH("|"&amp;O163&amp;"|",'5_ACOMPANHAMENTO'!$AC$3:$AC$4922)))+((P163&lt;&gt;"")*ISNUMBER(SEARCH("|"&amp;P163&amp;"|",'5_ACOMPANHAMENTO'!$AC$3:$AC$4922)))+((Q163&lt;&gt;"")*ISNUMBER(SEARCH("|"&amp;Q163&amp;"|",'5_ACOMPANHAMENTO'!$AC$3:$AC$4922)))+((R163&lt;&gt;"")*ISNUMBER(SEARCH("|"&amp;R163&amp;"|",'5_ACOMPANHAMENTO'!$AC$3:$AC$4922)))+((S163&lt;&gt;"")*ISNUMBER(SEARCH("|"&amp;S163&amp;"|",'5_ACOMPANHAMENTO'!$AC$3:$AC$4922)))+((T163&lt;&gt;"")*ISNUMBER(SEARCH("|"&amp;T163&amp;"|",'5_ACOMPANHAMENTO'!$AC$3:$AC$4922)))+((U163&lt;&gt;"")*ISNUMBER(SEARCH("|"&amp;U163&amp;"|",'5_ACOMPANHAMENTO'!$AC$3:$AC$4922)))+((V163&lt;&gt;"")*ISNUMBER(SEARCH("|"&amp;V163&amp;"|",'5_ACOMPANHAMENTO'!$AC$3:$AC$4922)))+((W163&lt;&gt;"")*ISNUMBER(SEARCH("|"&amp;W163&amp;"|",'5_ACOMPANHAMENTO'!$AC$3:$AC$4922)))+((X163&lt;&gt;"")*ISNUMBER(SEARCH("|"&amp;X163&amp;"|",'5_ACOMPANHAMENTO'!$AC$3:$AC$4922)))+((Y163&lt;&gt;"")*ISNUMBER(SEARCH("|"&amp;Y163&amp;"|",'5_ACOMPANHAMENTO'!$AC$3:$AC$4922)))+((Z163&lt;&gt;"")*ISNUMBER(SEARCH("|"&amp;Z163&amp;"|",'5_ACOMPANHAMENTO'!$AC$3:$AC$4922)))+((AA163&lt;&gt;"")*ISNUMBER(SEARCH("|"&amp;AA163&amp;"|",'5_ACOMPANHAMENTO'!$AC$3:$AC$4922)))+((AB163&lt;&gt;"")*ISNUMBER(SEARCH("|"&amp;AB163&amp;"|",'5_ACOMPANHAMENTO'!$AC$3:$AC$4922))))&gt;0),0),0)),""))</f>
        <v>46202</v>
      </c>
      <c r="B163" s="10">
        <v>10148</v>
      </c>
      <c r="C163" s="26" t="s">
        <v>60</v>
      </c>
      <c r="D163" s="4">
        <f>IF(OR($B163="",$C163=""),"",IFERROR(SUMPRODUCT(--(('5_ACOMPANHAMENTO'!$AD$3:$AD$4922=TRIM($C163&amp;""))*('5_ACOMPANHAMENTO'!$AC$3:$AC$4922&lt;&gt;"")*((((I163&lt;&gt;"")*ISNUMBER(SEARCH("|"&amp;I163&amp;"|",'5_ACOMPANHAMENTO'!$AC$3:$AC$4922)))+((J163&lt;&gt;"")*ISNUMBER(SEARCH("|"&amp;J163&amp;"|",'5_ACOMPANHAMENTO'!$AC$3:$AC$4922)))+((K163&lt;&gt;"")*ISNUMBER(SEARCH("|"&amp;K163&amp;"|",'5_ACOMPANHAMENTO'!$AC$3:$AC$4922)))+((L163&lt;&gt;"")*ISNUMBER(SEARCH("|"&amp;L163&amp;"|",'5_ACOMPANHAMENTO'!$AC$3:$AC$4922)))+((M163&lt;&gt;"")*ISNUMBER(SEARCH("|"&amp;M163&amp;"|",'5_ACOMPANHAMENTO'!$AC$3:$AC$4922)))+((N163&lt;&gt;"")*ISNUMBER(SEARCH("|"&amp;N163&amp;"|",'5_ACOMPANHAMENTO'!$AC$3:$AC$4922)))+((O163&lt;&gt;"")*ISNUMBER(SEARCH("|"&amp;O163&amp;"|",'5_ACOMPANHAMENTO'!$AC$3:$AC$4922)))+((P163&lt;&gt;"")*ISNUMBER(SEARCH("|"&amp;P163&amp;"|",'5_ACOMPANHAMENTO'!$AC$3:$AC$4922)))+((Q163&lt;&gt;"")*ISNUMBER(SEARCH("|"&amp;Q163&amp;"|",'5_ACOMPANHAMENTO'!$AC$3:$AC$4922)))+((R163&lt;&gt;"")*ISNUMBER(SEARCH("|"&amp;R163&amp;"|",'5_ACOMPANHAMENTO'!$AC$3:$AC$4922)))+((S163&lt;&gt;"")*ISNUMBER(SEARCH("|"&amp;S163&amp;"|",'5_ACOMPANHAMENTO'!$AC$3:$AC$4922)))+((T163&lt;&gt;"")*ISNUMBER(SEARCH("|"&amp;T163&amp;"|",'5_ACOMPANHAMENTO'!$AC$3:$AC$4922)))+((U163&lt;&gt;"")*ISNUMBER(SEARCH("|"&amp;U163&amp;"|",'5_ACOMPANHAMENTO'!$AC$3:$AC$4922)))+((V163&lt;&gt;"")*ISNUMBER(SEARCH("|"&amp;V163&amp;"|",'5_ACOMPANHAMENTO'!$AC$3:$AC$4922)))+((W163&lt;&gt;"")*ISNUMBER(SEARCH("|"&amp;W163&amp;"|",'5_ACOMPANHAMENTO'!$AC$3:$AC$4922)))+((X163&lt;&gt;"")*ISNUMBER(SEARCH("|"&amp;X163&amp;"|",'5_ACOMPANHAMENTO'!$AC$3:$AC$4922)))+((Y163&lt;&gt;"")*ISNUMBER(SEARCH("|"&amp;Y163&amp;"|",'5_ACOMPANHAMENTO'!$AC$3:$AC$4922)))+((Z163&lt;&gt;"")*ISNUMBER(SEARCH("|"&amp;Z163&amp;"|",'5_ACOMPANHAMENTO'!$AC$3:$AC$4922)))+((AA163&lt;&gt;"")*ISNUMBER(SEARCH("|"&amp;AA163&amp;"|",'5_ACOMPANHAMENTO'!$AC$3:$AC$4922)))+((AB163&lt;&gt;"")*ISNUMBER(SEARCH("|"&amp;AB163&amp;"|",'5_ACOMPANHAMENTO'!$AC$3:$AC$4922))))&gt;0)),'5_ACOMPANHAMENTO'!$J$3:$J$4922),0))</f>
        <v>266</v>
      </c>
      <c r="E163" s="4" t="str">
        <f t="shared" ca="1" si="46"/>
        <v>FINALIZADO</v>
      </c>
      <c r="F163" s="7">
        <f>IF(OR($B163="",$C163=""),"",IFERROR(SUMPRODUCT(--(('5_ACOMPANHAMENTO'!$AD$3:$AD$4922=TRIM($C163&amp;""))*('5_ACOMPANHAMENTO'!$AC$3:$AC$4922&lt;&gt;"")*((((I163&lt;&gt;"")*ISNUMBER(SEARCH("|"&amp;I163&amp;"|",'5_ACOMPANHAMENTO'!$AC$3:$AC$4922)))+((J163&lt;&gt;"")*ISNUMBER(SEARCH("|"&amp;J163&amp;"|",'5_ACOMPANHAMENTO'!$AC$3:$AC$4922)))+((K163&lt;&gt;"")*ISNUMBER(SEARCH("|"&amp;K163&amp;"|",'5_ACOMPANHAMENTO'!$AC$3:$AC$4922)))+((L163&lt;&gt;"")*ISNUMBER(SEARCH("|"&amp;L163&amp;"|",'5_ACOMPANHAMENTO'!$AC$3:$AC$4922)))+((M163&lt;&gt;"")*ISNUMBER(SEARCH("|"&amp;M163&amp;"|",'5_ACOMPANHAMENTO'!$AC$3:$AC$4922)))+((N163&lt;&gt;"")*ISNUMBER(SEARCH("|"&amp;N163&amp;"|",'5_ACOMPANHAMENTO'!$AC$3:$AC$4922)))+((O163&lt;&gt;"")*ISNUMBER(SEARCH("|"&amp;O163&amp;"|",'5_ACOMPANHAMENTO'!$AC$3:$AC$4922)))+((P163&lt;&gt;"")*ISNUMBER(SEARCH("|"&amp;P163&amp;"|",'5_ACOMPANHAMENTO'!$AC$3:$AC$4922)))+((Q163&lt;&gt;"")*ISNUMBER(SEARCH("|"&amp;Q163&amp;"|",'5_ACOMPANHAMENTO'!$AC$3:$AC$4922)))+((R163&lt;&gt;"")*ISNUMBER(SEARCH("|"&amp;R163&amp;"|",'5_ACOMPANHAMENTO'!$AC$3:$AC$4922)))+((S163&lt;&gt;"")*ISNUMBER(SEARCH("|"&amp;S163&amp;"|",'5_ACOMPANHAMENTO'!$AC$3:$AC$4922)))+((T163&lt;&gt;"")*ISNUMBER(SEARCH("|"&amp;T163&amp;"|",'5_ACOMPANHAMENTO'!$AC$3:$AC$4922)))+((U163&lt;&gt;"")*ISNUMBER(SEARCH("|"&amp;U163&amp;"|",'5_ACOMPANHAMENTO'!$AC$3:$AC$4922)))+((V163&lt;&gt;"")*ISNUMBER(SEARCH("|"&amp;V163&amp;"|",'5_ACOMPANHAMENTO'!$AC$3:$AC$4922)))+((W163&lt;&gt;"")*ISNUMBER(SEARCH("|"&amp;W163&amp;"|",'5_ACOMPANHAMENTO'!$AC$3:$AC$4922)))+((X163&lt;&gt;"")*ISNUMBER(SEARCH("|"&amp;X163&amp;"|",'5_ACOMPANHAMENTO'!$AC$3:$AC$4922)))+((Y163&lt;&gt;"")*ISNUMBER(SEARCH("|"&amp;Y163&amp;"|",'5_ACOMPANHAMENTO'!$AC$3:$AC$4922)))+((Z163&lt;&gt;"")*ISNUMBER(SEARCH("|"&amp;Z163&amp;"|",'5_ACOMPANHAMENTO'!$AC$3:$AC$4922)))+((AA163&lt;&gt;"")*ISNUMBER(SEARCH("|"&amp;AA163&amp;"|",'5_ACOMPANHAMENTO'!$AC$3:$AC$4922)))+((AB163&lt;&gt;"")*ISNUMBER(SEARCH("|"&amp;AB163&amp;"|",'5_ACOMPANHAMENTO'!$AC$3:$AC$4922))))&gt;0)),'5_ACOMPANHAMENTO'!$O$3:$O$4922),0))</f>
        <v>266</v>
      </c>
      <c r="G163" s="7">
        <f t="shared" si="47"/>
        <v>0</v>
      </c>
      <c r="H163" t="str">
        <f t="shared" si="48"/>
        <v>10148|COLA DE ESPUMA</v>
      </c>
      <c r="I163" s="1" t="str">
        <f t="shared" si="49"/>
        <v>10148</v>
      </c>
      <c r="J163" s="1" t="str">
        <f t="shared" si="50"/>
        <v/>
      </c>
      <c r="K163" s="1" t="str">
        <f t="shared" si="51"/>
        <v/>
      </c>
      <c r="L163" s="1" t="str">
        <f t="shared" si="52"/>
        <v/>
      </c>
      <c r="M163" s="1" t="str">
        <f t="shared" si="53"/>
        <v/>
      </c>
      <c r="N163" s="1" t="str">
        <f t="shared" si="54"/>
        <v/>
      </c>
      <c r="O163" s="1" t="str">
        <f t="shared" si="55"/>
        <v/>
      </c>
      <c r="P163" s="1" t="str">
        <f t="shared" si="56"/>
        <v/>
      </c>
      <c r="Q163" s="1" t="str">
        <f t="shared" si="57"/>
        <v/>
      </c>
      <c r="R163" s="1" t="str">
        <f t="shared" si="58"/>
        <v/>
      </c>
      <c r="S163" s="1" t="str">
        <f t="shared" si="59"/>
        <v/>
      </c>
      <c r="T163" s="1" t="str">
        <f t="shared" si="60"/>
        <v/>
      </c>
      <c r="U163" s="1" t="str">
        <f t="shared" si="61"/>
        <v/>
      </c>
      <c r="V163" s="1" t="str">
        <f t="shared" si="62"/>
        <v/>
      </c>
      <c r="W163" s="1" t="str">
        <f t="shared" si="63"/>
        <v/>
      </c>
      <c r="X163" s="1" t="str">
        <f t="shared" si="64"/>
        <v/>
      </c>
      <c r="Y163" s="1" t="str">
        <f t="shared" si="65"/>
        <v/>
      </c>
      <c r="Z163" s="1" t="str">
        <f t="shared" si="66"/>
        <v/>
      </c>
      <c r="AA163" s="1" t="str">
        <f t="shared" si="67"/>
        <v/>
      </c>
      <c r="AB163" s="1" t="str">
        <f t="shared" si="68"/>
        <v/>
      </c>
    </row>
    <row r="164" spans="1:28" ht="14.25" hidden="1" customHeight="1" x14ac:dyDescent="0.35">
      <c r="A164" s="4">
        <f>IF(OR($B164="",$C164=""),"",IFERROR(INDEX('5_ACOMPANHAMENTO'!$A$3:$A$4922,MATCH(1,INDEX(('5_ACOMPANHAMENTO'!$AD$3:$AD$4922=TRIM($C164&amp;""))*('5_ACOMPANHAMENTO'!$AC$3:$AC$4922&lt;&gt;"")*((((I164&lt;&gt;"")*ISNUMBER(SEARCH("|"&amp;I164&amp;"|",'5_ACOMPANHAMENTO'!$AC$3:$AC$4922)))+((J164&lt;&gt;"")*ISNUMBER(SEARCH("|"&amp;J164&amp;"|",'5_ACOMPANHAMENTO'!$AC$3:$AC$4922)))+((K164&lt;&gt;"")*ISNUMBER(SEARCH("|"&amp;K164&amp;"|",'5_ACOMPANHAMENTO'!$AC$3:$AC$4922)))+((L164&lt;&gt;"")*ISNUMBER(SEARCH("|"&amp;L164&amp;"|",'5_ACOMPANHAMENTO'!$AC$3:$AC$4922)))+((M164&lt;&gt;"")*ISNUMBER(SEARCH("|"&amp;M164&amp;"|",'5_ACOMPANHAMENTO'!$AC$3:$AC$4922)))+((N164&lt;&gt;"")*ISNUMBER(SEARCH("|"&amp;N164&amp;"|",'5_ACOMPANHAMENTO'!$AC$3:$AC$4922)))+((O164&lt;&gt;"")*ISNUMBER(SEARCH("|"&amp;O164&amp;"|",'5_ACOMPANHAMENTO'!$AC$3:$AC$4922)))+((P164&lt;&gt;"")*ISNUMBER(SEARCH("|"&amp;P164&amp;"|",'5_ACOMPANHAMENTO'!$AC$3:$AC$4922)))+((Q164&lt;&gt;"")*ISNUMBER(SEARCH("|"&amp;Q164&amp;"|",'5_ACOMPANHAMENTO'!$AC$3:$AC$4922)))+((R164&lt;&gt;"")*ISNUMBER(SEARCH("|"&amp;R164&amp;"|",'5_ACOMPANHAMENTO'!$AC$3:$AC$4922)))+((S164&lt;&gt;"")*ISNUMBER(SEARCH("|"&amp;S164&amp;"|",'5_ACOMPANHAMENTO'!$AC$3:$AC$4922)))+((T164&lt;&gt;"")*ISNUMBER(SEARCH("|"&amp;T164&amp;"|",'5_ACOMPANHAMENTO'!$AC$3:$AC$4922)))+((U164&lt;&gt;"")*ISNUMBER(SEARCH("|"&amp;U164&amp;"|",'5_ACOMPANHAMENTO'!$AC$3:$AC$4922)))+((V164&lt;&gt;"")*ISNUMBER(SEARCH("|"&amp;V164&amp;"|",'5_ACOMPANHAMENTO'!$AC$3:$AC$4922)))+((W164&lt;&gt;"")*ISNUMBER(SEARCH("|"&amp;W164&amp;"|",'5_ACOMPANHAMENTO'!$AC$3:$AC$4922)))+((X164&lt;&gt;"")*ISNUMBER(SEARCH("|"&amp;X164&amp;"|",'5_ACOMPANHAMENTO'!$AC$3:$AC$4922)))+((Y164&lt;&gt;"")*ISNUMBER(SEARCH("|"&amp;Y164&amp;"|",'5_ACOMPANHAMENTO'!$AC$3:$AC$4922)))+((Z164&lt;&gt;"")*ISNUMBER(SEARCH("|"&amp;Z164&amp;"|",'5_ACOMPANHAMENTO'!$AC$3:$AC$4922)))+((AA164&lt;&gt;"")*ISNUMBER(SEARCH("|"&amp;AA164&amp;"|",'5_ACOMPANHAMENTO'!$AC$3:$AC$4922)))+((AB164&lt;&gt;"")*ISNUMBER(SEARCH("|"&amp;AB164&amp;"|",'5_ACOMPANHAMENTO'!$AC$3:$AC$4922))))&gt;0),0),0)),""))</f>
        <v>46202</v>
      </c>
      <c r="B164" s="10">
        <v>10148</v>
      </c>
      <c r="C164" s="26" t="s">
        <v>60</v>
      </c>
      <c r="D164" s="4">
        <f>IF(OR($B164="",$C164=""),"",IFERROR(SUMPRODUCT(--(('5_ACOMPANHAMENTO'!$AD$3:$AD$4922=TRIM($C164&amp;""))*('5_ACOMPANHAMENTO'!$AC$3:$AC$4922&lt;&gt;"")*((((I164&lt;&gt;"")*ISNUMBER(SEARCH("|"&amp;I164&amp;"|",'5_ACOMPANHAMENTO'!$AC$3:$AC$4922)))+((J164&lt;&gt;"")*ISNUMBER(SEARCH("|"&amp;J164&amp;"|",'5_ACOMPANHAMENTO'!$AC$3:$AC$4922)))+((K164&lt;&gt;"")*ISNUMBER(SEARCH("|"&amp;K164&amp;"|",'5_ACOMPANHAMENTO'!$AC$3:$AC$4922)))+((L164&lt;&gt;"")*ISNUMBER(SEARCH("|"&amp;L164&amp;"|",'5_ACOMPANHAMENTO'!$AC$3:$AC$4922)))+((M164&lt;&gt;"")*ISNUMBER(SEARCH("|"&amp;M164&amp;"|",'5_ACOMPANHAMENTO'!$AC$3:$AC$4922)))+((N164&lt;&gt;"")*ISNUMBER(SEARCH("|"&amp;N164&amp;"|",'5_ACOMPANHAMENTO'!$AC$3:$AC$4922)))+((O164&lt;&gt;"")*ISNUMBER(SEARCH("|"&amp;O164&amp;"|",'5_ACOMPANHAMENTO'!$AC$3:$AC$4922)))+((P164&lt;&gt;"")*ISNUMBER(SEARCH("|"&amp;P164&amp;"|",'5_ACOMPANHAMENTO'!$AC$3:$AC$4922)))+((Q164&lt;&gt;"")*ISNUMBER(SEARCH("|"&amp;Q164&amp;"|",'5_ACOMPANHAMENTO'!$AC$3:$AC$4922)))+((R164&lt;&gt;"")*ISNUMBER(SEARCH("|"&amp;R164&amp;"|",'5_ACOMPANHAMENTO'!$AC$3:$AC$4922)))+((S164&lt;&gt;"")*ISNUMBER(SEARCH("|"&amp;S164&amp;"|",'5_ACOMPANHAMENTO'!$AC$3:$AC$4922)))+((T164&lt;&gt;"")*ISNUMBER(SEARCH("|"&amp;T164&amp;"|",'5_ACOMPANHAMENTO'!$AC$3:$AC$4922)))+((U164&lt;&gt;"")*ISNUMBER(SEARCH("|"&amp;U164&amp;"|",'5_ACOMPANHAMENTO'!$AC$3:$AC$4922)))+((V164&lt;&gt;"")*ISNUMBER(SEARCH("|"&amp;V164&amp;"|",'5_ACOMPANHAMENTO'!$AC$3:$AC$4922)))+((W164&lt;&gt;"")*ISNUMBER(SEARCH("|"&amp;W164&amp;"|",'5_ACOMPANHAMENTO'!$AC$3:$AC$4922)))+((X164&lt;&gt;"")*ISNUMBER(SEARCH("|"&amp;X164&amp;"|",'5_ACOMPANHAMENTO'!$AC$3:$AC$4922)))+((Y164&lt;&gt;"")*ISNUMBER(SEARCH("|"&amp;Y164&amp;"|",'5_ACOMPANHAMENTO'!$AC$3:$AC$4922)))+((Z164&lt;&gt;"")*ISNUMBER(SEARCH("|"&amp;Z164&amp;"|",'5_ACOMPANHAMENTO'!$AC$3:$AC$4922)))+((AA164&lt;&gt;"")*ISNUMBER(SEARCH("|"&amp;AA164&amp;"|",'5_ACOMPANHAMENTO'!$AC$3:$AC$4922)))+((AB164&lt;&gt;"")*ISNUMBER(SEARCH("|"&amp;AB164&amp;"|",'5_ACOMPANHAMENTO'!$AC$3:$AC$4922))))&gt;0)),'5_ACOMPANHAMENTO'!$J$3:$J$4922),0))</f>
        <v>266</v>
      </c>
      <c r="E164" s="4" t="str">
        <f t="shared" ca="1" si="46"/>
        <v>FINALIZADO</v>
      </c>
      <c r="F164" s="7">
        <f>IF(OR($B164="",$C164=""),"",IFERROR(SUMPRODUCT(--(('5_ACOMPANHAMENTO'!$AD$3:$AD$4922=TRIM($C164&amp;""))*('5_ACOMPANHAMENTO'!$AC$3:$AC$4922&lt;&gt;"")*((((I164&lt;&gt;"")*ISNUMBER(SEARCH("|"&amp;I164&amp;"|",'5_ACOMPANHAMENTO'!$AC$3:$AC$4922)))+((J164&lt;&gt;"")*ISNUMBER(SEARCH("|"&amp;J164&amp;"|",'5_ACOMPANHAMENTO'!$AC$3:$AC$4922)))+((K164&lt;&gt;"")*ISNUMBER(SEARCH("|"&amp;K164&amp;"|",'5_ACOMPANHAMENTO'!$AC$3:$AC$4922)))+((L164&lt;&gt;"")*ISNUMBER(SEARCH("|"&amp;L164&amp;"|",'5_ACOMPANHAMENTO'!$AC$3:$AC$4922)))+((M164&lt;&gt;"")*ISNUMBER(SEARCH("|"&amp;M164&amp;"|",'5_ACOMPANHAMENTO'!$AC$3:$AC$4922)))+((N164&lt;&gt;"")*ISNUMBER(SEARCH("|"&amp;N164&amp;"|",'5_ACOMPANHAMENTO'!$AC$3:$AC$4922)))+((O164&lt;&gt;"")*ISNUMBER(SEARCH("|"&amp;O164&amp;"|",'5_ACOMPANHAMENTO'!$AC$3:$AC$4922)))+((P164&lt;&gt;"")*ISNUMBER(SEARCH("|"&amp;P164&amp;"|",'5_ACOMPANHAMENTO'!$AC$3:$AC$4922)))+((Q164&lt;&gt;"")*ISNUMBER(SEARCH("|"&amp;Q164&amp;"|",'5_ACOMPANHAMENTO'!$AC$3:$AC$4922)))+((R164&lt;&gt;"")*ISNUMBER(SEARCH("|"&amp;R164&amp;"|",'5_ACOMPANHAMENTO'!$AC$3:$AC$4922)))+((S164&lt;&gt;"")*ISNUMBER(SEARCH("|"&amp;S164&amp;"|",'5_ACOMPANHAMENTO'!$AC$3:$AC$4922)))+((T164&lt;&gt;"")*ISNUMBER(SEARCH("|"&amp;T164&amp;"|",'5_ACOMPANHAMENTO'!$AC$3:$AC$4922)))+((U164&lt;&gt;"")*ISNUMBER(SEARCH("|"&amp;U164&amp;"|",'5_ACOMPANHAMENTO'!$AC$3:$AC$4922)))+((V164&lt;&gt;"")*ISNUMBER(SEARCH("|"&amp;V164&amp;"|",'5_ACOMPANHAMENTO'!$AC$3:$AC$4922)))+((W164&lt;&gt;"")*ISNUMBER(SEARCH("|"&amp;W164&amp;"|",'5_ACOMPANHAMENTO'!$AC$3:$AC$4922)))+((X164&lt;&gt;"")*ISNUMBER(SEARCH("|"&amp;X164&amp;"|",'5_ACOMPANHAMENTO'!$AC$3:$AC$4922)))+((Y164&lt;&gt;"")*ISNUMBER(SEARCH("|"&amp;Y164&amp;"|",'5_ACOMPANHAMENTO'!$AC$3:$AC$4922)))+((Z164&lt;&gt;"")*ISNUMBER(SEARCH("|"&amp;Z164&amp;"|",'5_ACOMPANHAMENTO'!$AC$3:$AC$4922)))+((AA164&lt;&gt;"")*ISNUMBER(SEARCH("|"&amp;AA164&amp;"|",'5_ACOMPANHAMENTO'!$AC$3:$AC$4922)))+((AB164&lt;&gt;"")*ISNUMBER(SEARCH("|"&amp;AB164&amp;"|",'5_ACOMPANHAMENTO'!$AC$3:$AC$4922))))&gt;0)),'5_ACOMPANHAMENTO'!$O$3:$O$4922),0))</f>
        <v>266</v>
      </c>
      <c r="G164" s="7">
        <f t="shared" si="47"/>
        <v>0</v>
      </c>
      <c r="H164" t="str">
        <f t="shared" si="48"/>
        <v>10148|COLA DE ESPUMA</v>
      </c>
      <c r="I164" s="1" t="str">
        <f t="shared" si="49"/>
        <v>10148</v>
      </c>
      <c r="J164" s="1" t="str">
        <f t="shared" si="50"/>
        <v/>
      </c>
      <c r="K164" s="1" t="str">
        <f t="shared" si="51"/>
        <v/>
      </c>
      <c r="L164" s="1" t="str">
        <f t="shared" si="52"/>
        <v/>
      </c>
      <c r="M164" s="1" t="str">
        <f t="shared" si="53"/>
        <v/>
      </c>
      <c r="N164" s="1" t="str">
        <f t="shared" si="54"/>
        <v/>
      </c>
      <c r="O164" s="1" t="str">
        <f t="shared" si="55"/>
        <v/>
      </c>
      <c r="P164" s="1" t="str">
        <f t="shared" si="56"/>
        <v/>
      </c>
      <c r="Q164" s="1" t="str">
        <f t="shared" si="57"/>
        <v/>
      </c>
      <c r="R164" s="1" t="str">
        <f t="shared" si="58"/>
        <v/>
      </c>
      <c r="S164" s="1" t="str">
        <f t="shared" si="59"/>
        <v/>
      </c>
      <c r="T164" s="1" t="str">
        <f t="shared" si="60"/>
        <v/>
      </c>
      <c r="U164" s="1" t="str">
        <f t="shared" si="61"/>
        <v/>
      </c>
      <c r="V164" s="1" t="str">
        <f t="shared" si="62"/>
        <v/>
      </c>
      <c r="W164" s="1" t="str">
        <f t="shared" si="63"/>
        <v/>
      </c>
      <c r="X164" s="1" t="str">
        <f t="shared" si="64"/>
        <v/>
      </c>
      <c r="Y164" s="1" t="str">
        <f t="shared" si="65"/>
        <v/>
      </c>
      <c r="Z164" s="1" t="str">
        <f t="shared" si="66"/>
        <v/>
      </c>
      <c r="AA164" s="1" t="str">
        <f t="shared" si="67"/>
        <v/>
      </c>
      <c r="AB164" s="1" t="str">
        <f t="shared" si="68"/>
        <v/>
      </c>
    </row>
    <row r="165" spans="1:28" ht="14.25" hidden="1" customHeight="1" x14ac:dyDescent="0.35">
      <c r="A165" s="4">
        <f>IF(OR($B165="",$C165=""),"",IFERROR(INDEX('5_ACOMPANHAMENTO'!$A$3:$A$4922,MATCH(1,INDEX(('5_ACOMPANHAMENTO'!$AD$3:$AD$4922=TRIM($C165&amp;""))*('5_ACOMPANHAMENTO'!$AC$3:$AC$4922&lt;&gt;"")*((((I165&lt;&gt;"")*ISNUMBER(SEARCH("|"&amp;I165&amp;"|",'5_ACOMPANHAMENTO'!$AC$3:$AC$4922)))+((J165&lt;&gt;"")*ISNUMBER(SEARCH("|"&amp;J165&amp;"|",'5_ACOMPANHAMENTO'!$AC$3:$AC$4922)))+((K165&lt;&gt;"")*ISNUMBER(SEARCH("|"&amp;K165&amp;"|",'5_ACOMPANHAMENTO'!$AC$3:$AC$4922)))+((L165&lt;&gt;"")*ISNUMBER(SEARCH("|"&amp;L165&amp;"|",'5_ACOMPANHAMENTO'!$AC$3:$AC$4922)))+((M165&lt;&gt;"")*ISNUMBER(SEARCH("|"&amp;M165&amp;"|",'5_ACOMPANHAMENTO'!$AC$3:$AC$4922)))+((N165&lt;&gt;"")*ISNUMBER(SEARCH("|"&amp;N165&amp;"|",'5_ACOMPANHAMENTO'!$AC$3:$AC$4922)))+((O165&lt;&gt;"")*ISNUMBER(SEARCH("|"&amp;O165&amp;"|",'5_ACOMPANHAMENTO'!$AC$3:$AC$4922)))+((P165&lt;&gt;"")*ISNUMBER(SEARCH("|"&amp;P165&amp;"|",'5_ACOMPANHAMENTO'!$AC$3:$AC$4922)))+((Q165&lt;&gt;"")*ISNUMBER(SEARCH("|"&amp;Q165&amp;"|",'5_ACOMPANHAMENTO'!$AC$3:$AC$4922)))+((R165&lt;&gt;"")*ISNUMBER(SEARCH("|"&amp;R165&amp;"|",'5_ACOMPANHAMENTO'!$AC$3:$AC$4922)))+((S165&lt;&gt;"")*ISNUMBER(SEARCH("|"&amp;S165&amp;"|",'5_ACOMPANHAMENTO'!$AC$3:$AC$4922)))+((T165&lt;&gt;"")*ISNUMBER(SEARCH("|"&amp;T165&amp;"|",'5_ACOMPANHAMENTO'!$AC$3:$AC$4922)))+((U165&lt;&gt;"")*ISNUMBER(SEARCH("|"&amp;U165&amp;"|",'5_ACOMPANHAMENTO'!$AC$3:$AC$4922)))+((V165&lt;&gt;"")*ISNUMBER(SEARCH("|"&amp;V165&amp;"|",'5_ACOMPANHAMENTO'!$AC$3:$AC$4922)))+((W165&lt;&gt;"")*ISNUMBER(SEARCH("|"&amp;W165&amp;"|",'5_ACOMPANHAMENTO'!$AC$3:$AC$4922)))+((X165&lt;&gt;"")*ISNUMBER(SEARCH("|"&amp;X165&amp;"|",'5_ACOMPANHAMENTO'!$AC$3:$AC$4922)))+((Y165&lt;&gt;"")*ISNUMBER(SEARCH("|"&amp;Y165&amp;"|",'5_ACOMPANHAMENTO'!$AC$3:$AC$4922)))+((Z165&lt;&gt;"")*ISNUMBER(SEARCH("|"&amp;Z165&amp;"|",'5_ACOMPANHAMENTO'!$AC$3:$AC$4922)))+((AA165&lt;&gt;"")*ISNUMBER(SEARCH("|"&amp;AA165&amp;"|",'5_ACOMPANHAMENTO'!$AC$3:$AC$4922)))+((AB165&lt;&gt;"")*ISNUMBER(SEARCH("|"&amp;AB165&amp;"|",'5_ACOMPANHAMENTO'!$AC$3:$AC$4922))))&gt;0),0),0)),""))</f>
        <v>46202</v>
      </c>
      <c r="B165" s="10">
        <v>10148</v>
      </c>
      <c r="C165" s="26" t="s">
        <v>60</v>
      </c>
      <c r="D165" s="4">
        <f>IF(OR($B165="",$C165=""),"",IFERROR(SUMPRODUCT(--(('5_ACOMPANHAMENTO'!$AD$3:$AD$4922=TRIM($C165&amp;""))*('5_ACOMPANHAMENTO'!$AC$3:$AC$4922&lt;&gt;"")*((((I165&lt;&gt;"")*ISNUMBER(SEARCH("|"&amp;I165&amp;"|",'5_ACOMPANHAMENTO'!$AC$3:$AC$4922)))+((J165&lt;&gt;"")*ISNUMBER(SEARCH("|"&amp;J165&amp;"|",'5_ACOMPANHAMENTO'!$AC$3:$AC$4922)))+((K165&lt;&gt;"")*ISNUMBER(SEARCH("|"&amp;K165&amp;"|",'5_ACOMPANHAMENTO'!$AC$3:$AC$4922)))+((L165&lt;&gt;"")*ISNUMBER(SEARCH("|"&amp;L165&amp;"|",'5_ACOMPANHAMENTO'!$AC$3:$AC$4922)))+((M165&lt;&gt;"")*ISNUMBER(SEARCH("|"&amp;M165&amp;"|",'5_ACOMPANHAMENTO'!$AC$3:$AC$4922)))+((N165&lt;&gt;"")*ISNUMBER(SEARCH("|"&amp;N165&amp;"|",'5_ACOMPANHAMENTO'!$AC$3:$AC$4922)))+((O165&lt;&gt;"")*ISNUMBER(SEARCH("|"&amp;O165&amp;"|",'5_ACOMPANHAMENTO'!$AC$3:$AC$4922)))+((P165&lt;&gt;"")*ISNUMBER(SEARCH("|"&amp;P165&amp;"|",'5_ACOMPANHAMENTO'!$AC$3:$AC$4922)))+((Q165&lt;&gt;"")*ISNUMBER(SEARCH("|"&amp;Q165&amp;"|",'5_ACOMPANHAMENTO'!$AC$3:$AC$4922)))+((R165&lt;&gt;"")*ISNUMBER(SEARCH("|"&amp;R165&amp;"|",'5_ACOMPANHAMENTO'!$AC$3:$AC$4922)))+((S165&lt;&gt;"")*ISNUMBER(SEARCH("|"&amp;S165&amp;"|",'5_ACOMPANHAMENTO'!$AC$3:$AC$4922)))+((T165&lt;&gt;"")*ISNUMBER(SEARCH("|"&amp;T165&amp;"|",'5_ACOMPANHAMENTO'!$AC$3:$AC$4922)))+((U165&lt;&gt;"")*ISNUMBER(SEARCH("|"&amp;U165&amp;"|",'5_ACOMPANHAMENTO'!$AC$3:$AC$4922)))+((V165&lt;&gt;"")*ISNUMBER(SEARCH("|"&amp;V165&amp;"|",'5_ACOMPANHAMENTO'!$AC$3:$AC$4922)))+((W165&lt;&gt;"")*ISNUMBER(SEARCH("|"&amp;W165&amp;"|",'5_ACOMPANHAMENTO'!$AC$3:$AC$4922)))+((X165&lt;&gt;"")*ISNUMBER(SEARCH("|"&amp;X165&amp;"|",'5_ACOMPANHAMENTO'!$AC$3:$AC$4922)))+((Y165&lt;&gt;"")*ISNUMBER(SEARCH("|"&amp;Y165&amp;"|",'5_ACOMPANHAMENTO'!$AC$3:$AC$4922)))+((Z165&lt;&gt;"")*ISNUMBER(SEARCH("|"&amp;Z165&amp;"|",'5_ACOMPANHAMENTO'!$AC$3:$AC$4922)))+((AA165&lt;&gt;"")*ISNUMBER(SEARCH("|"&amp;AA165&amp;"|",'5_ACOMPANHAMENTO'!$AC$3:$AC$4922)))+((AB165&lt;&gt;"")*ISNUMBER(SEARCH("|"&amp;AB165&amp;"|",'5_ACOMPANHAMENTO'!$AC$3:$AC$4922))))&gt;0)),'5_ACOMPANHAMENTO'!$J$3:$J$4922),0))</f>
        <v>266</v>
      </c>
      <c r="E165" s="4" t="str">
        <f t="shared" ca="1" si="46"/>
        <v>FINALIZADO</v>
      </c>
      <c r="F165" s="7">
        <f>IF(OR($B165="",$C165=""),"",IFERROR(SUMPRODUCT(--(('5_ACOMPANHAMENTO'!$AD$3:$AD$4922=TRIM($C165&amp;""))*('5_ACOMPANHAMENTO'!$AC$3:$AC$4922&lt;&gt;"")*((((I165&lt;&gt;"")*ISNUMBER(SEARCH("|"&amp;I165&amp;"|",'5_ACOMPANHAMENTO'!$AC$3:$AC$4922)))+((J165&lt;&gt;"")*ISNUMBER(SEARCH("|"&amp;J165&amp;"|",'5_ACOMPANHAMENTO'!$AC$3:$AC$4922)))+((K165&lt;&gt;"")*ISNUMBER(SEARCH("|"&amp;K165&amp;"|",'5_ACOMPANHAMENTO'!$AC$3:$AC$4922)))+((L165&lt;&gt;"")*ISNUMBER(SEARCH("|"&amp;L165&amp;"|",'5_ACOMPANHAMENTO'!$AC$3:$AC$4922)))+((M165&lt;&gt;"")*ISNUMBER(SEARCH("|"&amp;M165&amp;"|",'5_ACOMPANHAMENTO'!$AC$3:$AC$4922)))+((N165&lt;&gt;"")*ISNUMBER(SEARCH("|"&amp;N165&amp;"|",'5_ACOMPANHAMENTO'!$AC$3:$AC$4922)))+((O165&lt;&gt;"")*ISNUMBER(SEARCH("|"&amp;O165&amp;"|",'5_ACOMPANHAMENTO'!$AC$3:$AC$4922)))+((P165&lt;&gt;"")*ISNUMBER(SEARCH("|"&amp;P165&amp;"|",'5_ACOMPANHAMENTO'!$AC$3:$AC$4922)))+((Q165&lt;&gt;"")*ISNUMBER(SEARCH("|"&amp;Q165&amp;"|",'5_ACOMPANHAMENTO'!$AC$3:$AC$4922)))+((R165&lt;&gt;"")*ISNUMBER(SEARCH("|"&amp;R165&amp;"|",'5_ACOMPANHAMENTO'!$AC$3:$AC$4922)))+((S165&lt;&gt;"")*ISNUMBER(SEARCH("|"&amp;S165&amp;"|",'5_ACOMPANHAMENTO'!$AC$3:$AC$4922)))+((T165&lt;&gt;"")*ISNUMBER(SEARCH("|"&amp;T165&amp;"|",'5_ACOMPANHAMENTO'!$AC$3:$AC$4922)))+((U165&lt;&gt;"")*ISNUMBER(SEARCH("|"&amp;U165&amp;"|",'5_ACOMPANHAMENTO'!$AC$3:$AC$4922)))+((V165&lt;&gt;"")*ISNUMBER(SEARCH("|"&amp;V165&amp;"|",'5_ACOMPANHAMENTO'!$AC$3:$AC$4922)))+((W165&lt;&gt;"")*ISNUMBER(SEARCH("|"&amp;W165&amp;"|",'5_ACOMPANHAMENTO'!$AC$3:$AC$4922)))+((X165&lt;&gt;"")*ISNUMBER(SEARCH("|"&amp;X165&amp;"|",'5_ACOMPANHAMENTO'!$AC$3:$AC$4922)))+((Y165&lt;&gt;"")*ISNUMBER(SEARCH("|"&amp;Y165&amp;"|",'5_ACOMPANHAMENTO'!$AC$3:$AC$4922)))+((Z165&lt;&gt;"")*ISNUMBER(SEARCH("|"&amp;Z165&amp;"|",'5_ACOMPANHAMENTO'!$AC$3:$AC$4922)))+((AA165&lt;&gt;"")*ISNUMBER(SEARCH("|"&amp;AA165&amp;"|",'5_ACOMPANHAMENTO'!$AC$3:$AC$4922)))+((AB165&lt;&gt;"")*ISNUMBER(SEARCH("|"&amp;AB165&amp;"|",'5_ACOMPANHAMENTO'!$AC$3:$AC$4922))))&gt;0)),'5_ACOMPANHAMENTO'!$O$3:$O$4922),0))</f>
        <v>266</v>
      </c>
      <c r="G165" s="7">
        <f t="shared" si="47"/>
        <v>0</v>
      </c>
      <c r="H165" t="str">
        <f t="shared" si="48"/>
        <v>10148|COLA DE ESPUMA</v>
      </c>
      <c r="I165" s="1" t="str">
        <f t="shared" si="49"/>
        <v>10148</v>
      </c>
      <c r="J165" s="1" t="str">
        <f t="shared" si="50"/>
        <v/>
      </c>
      <c r="K165" s="1" t="str">
        <f t="shared" si="51"/>
        <v/>
      </c>
      <c r="L165" s="1" t="str">
        <f t="shared" si="52"/>
        <v/>
      </c>
      <c r="M165" s="1" t="str">
        <f t="shared" si="53"/>
        <v/>
      </c>
      <c r="N165" s="1" t="str">
        <f t="shared" si="54"/>
        <v/>
      </c>
      <c r="O165" s="1" t="str">
        <f t="shared" si="55"/>
        <v/>
      </c>
      <c r="P165" s="1" t="str">
        <f t="shared" si="56"/>
        <v/>
      </c>
      <c r="Q165" s="1" t="str">
        <f t="shared" si="57"/>
        <v/>
      </c>
      <c r="R165" s="1" t="str">
        <f t="shared" si="58"/>
        <v/>
      </c>
      <c r="S165" s="1" t="str">
        <f t="shared" si="59"/>
        <v/>
      </c>
      <c r="T165" s="1" t="str">
        <f t="shared" si="60"/>
        <v/>
      </c>
      <c r="U165" s="1" t="str">
        <f t="shared" si="61"/>
        <v/>
      </c>
      <c r="V165" s="1" t="str">
        <f t="shared" si="62"/>
        <v/>
      </c>
      <c r="W165" s="1" t="str">
        <f t="shared" si="63"/>
        <v/>
      </c>
      <c r="X165" s="1" t="str">
        <f t="shared" si="64"/>
        <v/>
      </c>
      <c r="Y165" s="1" t="str">
        <f t="shared" si="65"/>
        <v/>
      </c>
      <c r="Z165" s="1" t="str">
        <f t="shared" si="66"/>
        <v/>
      </c>
      <c r="AA165" s="1" t="str">
        <f t="shared" si="67"/>
        <v/>
      </c>
      <c r="AB165" s="1" t="str">
        <f t="shared" si="68"/>
        <v/>
      </c>
    </row>
    <row r="166" spans="1:28" ht="14.25" hidden="1" customHeight="1" x14ac:dyDescent="0.35">
      <c r="A166" s="4">
        <f>IF(OR($B166="",$C166=""),"",IFERROR(INDEX('5_ACOMPANHAMENTO'!$A$3:$A$4922,MATCH(1,INDEX(('5_ACOMPANHAMENTO'!$AD$3:$AD$4922=TRIM($C166&amp;""))*('5_ACOMPANHAMENTO'!$AC$3:$AC$4922&lt;&gt;"")*((((I166&lt;&gt;"")*ISNUMBER(SEARCH("|"&amp;I166&amp;"|",'5_ACOMPANHAMENTO'!$AC$3:$AC$4922)))+((J166&lt;&gt;"")*ISNUMBER(SEARCH("|"&amp;J166&amp;"|",'5_ACOMPANHAMENTO'!$AC$3:$AC$4922)))+((K166&lt;&gt;"")*ISNUMBER(SEARCH("|"&amp;K166&amp;"|",'5_ACOMPANHAMENTO'!$AC$3:$AC$4922)))+((L166&lt;&gt;"")*ISNUMBER(SEARCH("|"&amp;L166&amp;"|",'5_ACOMPANHAMENTO'!$AC$3:$AC$4922)))+((M166&lt;&gt;"")*ISNUMBER(SEARCH("|"&amp;M166&amp;"|",'5_ACOMPANHAMENTO'!$AC$3:$AC$4922)))+((N166&lt;&gt;"")*ISNUMBER(SEARCH("|"&amp;N166&amp;"|",'5_ACOMPANHAMENTO'!$AC$3:$AC$4922)))+((O166&lt;&gt;"")*ISNUMBER(SEARCH("|"&amp;O166&amp;"|",'5_ACOMPANHAMENTO'!$AC$3:$AC$4922)))+((P166&lt;&gt;"")*ISNUMBER(SEARCH("|"&amp;P166&amp;"|",'5_ACOMPANHAMENTO'!$AC$3:$AC$4922)))+((Q166&lt;&gt;"")*ISNUMBER(SEARCH("|"&amp;Q166&amp;"|",'5_ACOMPANHAMENTO'!$AC$3:$AC$4922)))+((R166&lt;&gt;"")*ISNUMBER(SEARCH("|"&amp;R166&amp;"|",'5_ACOMPANHAMENTO'!$AC$3:$AC$4922)))+((S166&lt;&gt;"")*ISNUMBER(SEARCH("|"&amp;S166&amp;"|",'5_ACOMPANHAMENTO'!$AC$3:$AC$4922)))+((T166&lt;&gt;"")*ISNUMBER(SEARCH("|"&amp;T166&amp;"|",'5_ACOMPANHAMENTO'!$AC$3:$AC$4922)))+((U166&lt;&gt;"")*ISNUMBER(SEARCH("|"&amp;U166&amp;"|",'5_ACOMPANHAMENTO'!$AC$3:$AC$4922)))+((V166&lt;&gt;"")*ISNUMBER(SEARCH("|"&amp;V166&amp;"|",'5_ACOMPANHAMENTO'!$AC$3:$AC$4922)))+((W166&lt;&gt;"")*ISNUMBER(SEARCH("|"&amp;W166&amp;"|",'5_ACOMPANHAMENTO'!$AC$3:$AC$4922)))+((X166&lt;&gt;"")*ISNUMBER(SEARCH("|"&amp;X166&amp;"|",'5_ACOMPANHAMENTO'!$AC$3:$AC$4922)))+((Y166&lt;&gt;"")*ISNUMBER(SEARCH("|"&amp;Y166&amp;"|",'5_ACOMPANHAMENTO'!$AC$3:$AC$4922)))+((Z166&lt;&gt;"")*ISNUMBER(SEARCH("|"&amp;Z166&amp;"|",'5_ACOMPANHAMENTO'!$AC$3:$AC$4922)))+((AA166&lt;&gt;"")*ISNUMBER(SEARCH("|"&amp;AA166&amp;"|",'5_ACOMPANHAMENTO'!$AC$3:$AC$4922)))+((AB166&lt;&gt;"")*ISNUMBER(SEARCH("|"&amp;AB166&amp;"|",'5_ACOMPANHAMENTO'!$AC$3:$AC$4922))))&gt;0),0),0)),""))</f>
        <v>46202</v>
      </c>
      <c r="B166" s="10">
        <v>10148</v>
      </c>
      <c r="C166" s="26" t="s">
        <v>60</v>
      </c>
      <c r="D166" s="4">
        <f>IF(OR($B166="",$C166=""),"",IFERROR(SUMPRODUCT(--(('5_ACOMPANHAMENTO'!$AD$3:$AD$4922=TRIM($C166&amp;""))*('5_ACOMPANHAMENTO'!$AC$3:$AC$4922&lt;&gt;"")*((((I166&lt;&gt;"")*ISNUMBER(SEARCH("|"&amp;I166&amp;"|",'5_ACOMPANHAMENTO'!$AC$3:$AC$4922)))+((J166&lt;&gt;"")*ISNUMBER(SEARCH("|"&amp;J166&amp;"|",'5_ACOMPANHAMENTO'!$AC$3:$AC$4922)))+((K166&lt;&gt;"")*ISNUMBER(SEARCH("|"&amp;K166&amp;"|",'5_ACOMPANHAMENTO'!$AC$3:$AC$4922)))+((L166&lt;&gt;"")*ISNUMBER(SEARCH("|"&amp;L166&amp;"|",'5_ACOMPANHAMENTO'!$AC$3:$AC$4922)))+((M166&lt;&gt;"")*ISNUMBER(SEARCH("|"&amp;M166&amp;"|",'5_ACOMPANHAMENTO'!$AC$3:$AC$4922)))+((N166&lt;&gt;"")*ISNUMBER(SEARCH("|"&amp;N166&amp;"|",'5_ACOMPANHAMENTO'!$AC$3:$AC$4922)))+((O166&lt;&gt;"")*ISNUMBER(SEARCH("|"&amp;O166&amp;"|",'5_ACOMPANHAMENTO'!$AC$3:$AC$4922)))+((P166&lt;&gt;"")*ISNUMBER(SEARCH("|"&amp;P166&amp;"|",'5_ACOMPANHAMENTO'!$AC$3:$AC$4922)))+((Q166&lt;&gt;"")*ISNUMBER(SEARCH("|"&amp;Q166&amp;"|",'5_ACOMPANHAMENTO'!$AC$3:$AC$4922)))+((R166&lt;&gt;"")*ISNUMBER(SEARCH("|"&amp;R166&amp;"|",'5_ACOMPANHAMENTO'!$AC$3:$AC$4922)))+((S166&lt;&gt;"")*ISNUMBER(SEARCH("|"&amp;S166&amp;"|",'5_ACOMPANHAMENTO'!$AC$3:$AC$4922)))+((T166&lt;&gt;"")*ISNUMBER(SEARCH("|"&amp;T166&amp;"|",'5_ACOMPANHAMENTO'!$AC$3:$AC$4922)))+((U166&lt;&gt;"")*ISNUMBER(SEARCH("|"&amp;U166&amp;"|",'5_ACOMPANHAMENTO'!$AC$3:$AC$4922)))+((V166&lt;&gt;"")*ISNUMBER(SEARCH("|"&amp;V166&amp;"|",'5_ACOMPANHAMENTO'!$AC$3:$AC$4922)))+((W166&lt;&gt;"")*ISNUMBER(SEARCH("|"&amp;W166&amp;"|",'5_ACOMPANHAMENTO'!$AC$3:$AC$4922)))+((X166&lt;&gt;"")*ISNUMBER(SEARCH("|"&amp;X166&amp;"|",'5_ACOMPANHAMENTO'!$AC$3:$AC$4922)))+((Y166&lt;&gt;"")*ISNUMBER(SEARCH("|"&amp;Y166&amp;"|",'5_ACOMPANHAMENTO'!$AC$3:$AC$4922)))+((Z166&lt;&gt;"")*ISNUMBER(SEARCH("|"&amp;Z166&amp;"|",'5_ACOMPANHAMENTO'!$AC$3:$AC$4922)))+((AA166&lt;&gt;"")*ISNUMBER(SEARCH("|"&amp;AA166&amp;"|",'5_ACOMPANHAMENTO'!$AC$3:$AC$4922)))+((AB166&lt;&gt;"")*ISNUMBER(SEARCH("|"&amp;AB166&amp;"|",'5_ACOMPANHAMENTO'!$AC$3:$AC$4922))))&gt;0)),'5_ACOMPANHAMENTO'!$J$3:$J$4922),0))</f>
        <v>266</v>
      </c>
      <c r="E166" s="4" t="str">
        <f t="shared" ca="1" si="46"/>
        <v>FINALIZADO</v>
      </c>
      <c r="F166" s="7">
        <f>IF(OR($B166="",$C166=""),"",IFERROR(SUMPRODUCT(--(('5_ACOMPANHAMENTO'!$AD$3:$AD$4922=TRIM($C166&amp;""))*('5_ACOMPANHAMENTO'!$AC$3:$AC$4922&lt;&gt;"")*((((I166&lt;&gt;"")*ISNUMBER(SEARCH("|"&amp;I166&amp;"|",'5_ACOMPANHAMENTO'!$AC$3:$AC$4922)))+((J166&lt;&gt;"")*ISNUMBER(SEARCH("|"&amp;J166&amp;"|",'5_ACOMPANHAMENTO'!$AC$3:$AC$4922)))+((K166&lt;&gt;"")*ISNUMBER(SEARCH("|"&amp;K166&amp;"|",'5_ACOMPANHAMENTO'!$AC$3:$AC$4922)))+((L166&lt;&gt;"")*ISNUMBER(SEARCH("|"&amp;L166&amp;"|",'5_ACOMPANHAMENTO'!$AC$3:$AC$4922)))+((M166&lt;&gt;"")*ISNUMBER(SEARCH("|"&amp;M166&amp;"|",'5_ACOMPANHAMENTO'!$AC$3:$AC$4922)))+((N166&lt;&gt;"")*ISNUMBER(SEARCH("|"&amp;N166&amp;"|",'5_ACOMPANHAMENTO'!$AC$3:$AC$4922)))+((O166&lt;&gt;"")*ISNUMBER(SEARCH("|"&amp;O166&amp;"|",'5_ACOMPANHAMENTO'!$AC$3:$AC$4922)))+((P166&lt;&gt;"")*ISNUMBER(SEARCH("|"&amp;P166&amp;"|",'5_ACOMPANHAMENTO'!$AC$3:$AC$4922)))+((Q166&lt;&gt;"")*ISNUMBER(SEARCH("|"&amp;Q166&amp;"|",'5_ACOMPANHAMENTO'!$AC$3:$AC$4922)))+((R166&lt;&gt;"")*ISNUMBER(SEARCH("|"&amp;R166&amp;"|",'5_ACOMPANHAMENTO'!$AC$3:$AC$4922)))+((S166&lt;&gt;"")*ISNUMBER(SEARCH("|"&amp;S166&amp;"|",'5_ACOMPANHAMENTO'!$AC$3:$AC$4922)))+((T166&lt;&gt;"")*ISNUMBER(SEARCH("|"&amp;T166&amp;"|",'5_ACOMPANHAMENTO'!$AC$3:$AC$4922)))+((U166&lt;&gt;"")*ISNUMBER(SEARCH("|"&amp;U166&amp;"|",'5_ACOMPANHAMENTO'!$AC$3:$AC$4922)))+((V166&lt;&gt;"")*ISNUMBER(SEARCH("|"&amp;V166&amp;"|",'5_ACOMPANHAMENTO'!$AC$3:$AC$4922)))+((W166&lt;&gt;"")*ISNUMBER(SEARCH("|"&amp;W166&amp;"|",'5_ACOMPANHAMENTO'!$AC$3:$AC$4922)))+((X166&lt;&gt;"")*ISNUMBER(SEARCH("|"&amp;X166&amp;"|",'5_ACOMPANHAMENTO'!$AC$3:$AC$4922)))+((Y166&lt;&gt;"")*ISNUMBER(SEARCH("|"&amp;Y166&amp;"|",'5_ACOMPANHAMENTO'!$AC$3:$AC$4922)))+((Z166&lt;&gt;"")*ISNUMBER(SEARCH("|"&amp;Z166&amp;"|",'5_ACOMPANHAMENTO'!$AC$3:$AC$4922)))+((AA166&lt;&gt;"")*ISNUMBER(SEARCH("|"&amp;AA166&amp;"|",'5_ACOMPANHAMENTO'!$AC$3:$AC$4922)))+((AB166&lt;&gt;"")*ISNUMBER(SEARCH("|"&amp;AB166&amp;"|",'5_ACOMPANHAMENTO'!$AC$3:$AC$4922))))&gt;0)),'5_ACOMPANHAMENTO'!$O$3:$O$4922),0))</f>
        <v>266</v>
      </c>
      <c r="G166" s="7">
        <f t="shared" si="47"/>
        <v>0</v>
      </c>
      <c r="H166" t="str">
        <f t="shared" si="48"/>
        <v>10148|COLA DE ESPUMA</v>
      </c>
      <c r="I166" s="1" t="str">
        <f t="shared" si="49"/>
        <v>10148</v>
      </c>
      <c r="J166" s="1" t="str">
        <f t="shared" si="50"/>
        <v/>
      </c>
      <c r="K166" s="1" t="str">
        <f t="shared" si="51"/>
        <v/>
      </c>
      <c r="L166" s="1" t="str">
        <f t="shared" si="52"/>
        <v/>
      </c>
      <c r="M166" s="1" t="str">
        <f t="shared" si="53"/>
        <v/>
      </c>
      <c r="N166" s="1" t="str">
        <f t="shared" si="54"/>
        <v/>
      </c>
      <c r="O166" s="1" t="str">
        <f t="shared" si="55"/>
        <v/>
      </c>
      <c r="P166" s="1" t="str">
        <f t="shared" si="56"/>
        <v/>
      </c>
      <c r="Q166" s="1" t="str">
        <f t="shared" si="57"/>
        <v/>
      </c>
      <c r="R166" s="1" t="str">
        <f t="shared" si="58"/>
        <v/>
      </c>
      <c r="S166" s="1" t="str">
        <f t="shared" si="59"/>
        <v/>
      </c>
      <c r="T166" s="1" t="str">
        <f t="shared" si="60"/>
        <v/>
      </c>
      <c r="U166" s="1" t="str">
        <f t="shared" si="61"/>
        <v/>
      </c>
      <c r="V166" s="1" t="str">
        <f t="shared" si="62"/>
        <v/>
      </c>
      <c r="W166" s="1" t="str">
        <f t="shared" si="63"/>
        <v/>
      </c>
      <c r="X166" s="1" t="str">
        <f t="shared" si="64"/>
        <v/>
      </c>
      <c r="Y166" s="1" t="str">
        <f t="shared" si="65"/>
        <v/>
      </c>
      <c r="Z166" s="1" t="str">
        <f t="shared" si="66"/>
        <v/>
      </c>
      <c r="AA166" s="1" t="str">
        <f t="shared" si="67"/>
        <v/>
      </c>
      <c r="AB166" s="1" t="str">
        <f t="shared" si="68"/>
        <v/>
      </c>
    </row>
    <row r="167" spans="1:28" ht="14.25" hidden="1" customHeight="1" x14ac:dyDescent="0.35">
      <c r="A167" s="4">
        <f>IF(OR($B167="",$C167=""),"",IFERROR(INDEX('5_ACOMPANHAMENTO'!$A$3:$A$4922,MATCH(1,INDEX(('5_ACOMPANHAMENTO'!$AD$3:$AD$4922=TRIM($C167&amp;""))*('5_ACOMPANHAMENTO'!$AC$3:$AC$4922&lt;&gt;"")*((((I167&lt;&gt;"")*ISNUMBER(SEARCH("|"&amp;I167&amp;"|",'5_ACOMPANHAMENTO'!$AC$3:$AC$4922)))+((J167&lt;&gt;"")*ISNUMBER(SEARCH("|"&amp;J167&amp;"|",'5_ACOMPANHAMENTO'!$AC$3:$AC$4922)))+((K167&lt;&gt;"")*ISNUMBER(SEARCH("|"&amp;K167&amp;"|",'5_ACOMPANHAMENTO'!$AC$3:$AC$4922)))+((L167&lt;&gt;"")*ISNUMBER(SEARCH("|"&amp;L167&amp;"|",'5_ACOMPANHAMENTO'!$AC$3:$AC$4922)))+((M167&lt;&gt;"")*ISNUMBER(SEARCH("|"&amp;M167&amp;"|",'5_ACOMPANHAMENTO'!$AC$3:$AC$4922)))+((N167&lt;&gt;"")*ISNUMBER(SEARCH("|"&amp;N167&amp;"|",'5_ACOMPANHAMENTO'!$AC$3:$AC$4922)))+((O167&lt;&gt;"")*ISNUMBER(SEARCH("|"&amp;O167&amp;"|",'5_ACOMPANHAMENTO'!$AC$3:$AC$4922)))+((P167&lt;&gt;"")*ISNUMBER(SEARCH("|"&amp;P167&amp;"|",'5_ACOMPANHAMENTO'!$AC$3:$AC$4922)))+((Q167&lt;&gt;"")*ISNUMBER(SEARCH("|"&amp;Q167&amp;"|",'5_ACOMPANHAMENTO'!$AC$3:$AC$4922)))+((R167&lt;&gt;"")*ISNUMBER(SEARCH("|"&amp;R167&amp;"|",'5_ACOMPANHAMENTO'!$AC$3:$AC$4922)))+((S167&lt;&gt;"")*ISNUMBER(SEARCH("|"&amp;S167&amp;"|",'5_ACOMPANHAMENTO'!$AC$3:$AC$4922)))+((T167&lt;&gt;"")*ISNUMBER(SEARCH("|"&amp;T167&amp;"|",'5_ACOMPANHAMENTO'!$AC$3:$AC$4922)))+((U167&lt;&gt;"")*ISNUMBER(SEARCH("|"&amp;U167&amp;"|",'5_ACOMPANHAMENTO'!$AC$3:$AC$4922)))+((V167&lt;&gt;"")*ISNUMBER(SEARCH("|"&amp;V167&amp;"|",'5_ACOMPANHAMENTO'!$AC$3:$AC$4922)))+((W167&lt;&gt;"")*ISNUMBER(SEARCH("|"&amp;W167&amp;"|",'5_ACOMPANHAMENTO'!$AC$3:$AC$4922)))+((X167&lt;&gt;"")*ISNUMBER(SEARCH("|"&amp;X167&amp;"|",'5_ACOMPANHAMENTO'!$AC$3:$AC$4922)))+((Y167&lt;&gt;"")*ISNUMBER(SEARCH("|"&amp;Y167&amp;"|",'5_ACOMPANHAMENTO'!$AC$3:$AC$4922)))+((Z167&lt;&gt;"")*ISNUMBER(SEARCH("|"&amp;Z167&amp;"|",'5_ACOMPANHAMENTO'!$AC$3:$AC$4922)))+((AA167&lt;&gt;"")*ISNUMBER(SEARCH("|"&amp;AA167&amp;"|",'5_ACOMPANHAMENTO'!$AC$3:$AC$4922)))+((AB167&lt;&gt;"")*ISNUMBER(SEARCH("|"&amp;AB167&amp;"|",'5_ACOMPANHAMENTO'!$AC$3:$AC$4922))))&gt;0),0),0)),""))</f>
        <v>46202</v>
      </c>
      <c r="B167" s="10">
        <v>10148</v>
      </c>
      <c r="C167" s="26" t="s">
        <v>60</v>
      </c>
      <c r="D167" s="4">
        <f>IF(OR($B167="",$C167=""),"",IFERROR(SUMPRODUCT(--(('5_ACOMPANHAMENTO'!$AD$3:$AD$4922=TRIM($C167&amp;""))*('5_ACOMPANHAMENTO'!$AC$3:$AC$4922&lt;&gt;"")*((((I167&lt;&gt;"")*ISNUMBER(SEARCH("|"&amp;I167&amp;"|",'5_ACOMPANHAMENTO'!$AC$3:$AC$4922)))+((J167&lt;&gt;"")*ISNUMBER(SEARCH("|"&amp;J167&amp;"|",'5_ACOMPANHAMENTO'!$AC$3:$AC$4922)))+((K167&lt;&gt;"")*ISNUMBER(SEARCH("|"&amp;K167&amp;"|",'5_ACOMPANHAMENTO'!$AC$3:$AC$4922)))+((L167&lt;&gt;"")*ISNUMBER(SEARCH("|"&amp;L167&amp;"|",'5_ACOMPANHAMENTO'!$AC$3:$AC$4922)))+((M167&lt;&gt;"")*ISNUMBER(SEARCH("|"&amp;M167&amp;"|",'5_ACOMPANHAMENTO'!$AC$3:$AC$4922)))+((N167&lt;&gt;"")*ISNUMBER(SEARCH("|"&amp;N167&amp;"|",'5_ACOMPANHAMENTO'!$AC$3:$AC$4922)))+((O167&lt;&gt;"")*ISNUMBER(SEARCH("|"&amp;O167&amp;"|",'5_ACOMPANHAMENTO'!$AC$3:$AC$4922)))+((P167&lt;&gt;"")*ISNUMBER(SEARCH("|"&amp;P167&amp;"|",'5_ACOMPANHAMENTO'!$AC$3:$AC$4922)))+((Q167&lt;&gt;"")*ISNUMBER(SEARCH("|"&amp;Q167&amp;"|",'5_ACOMPANHAMENTO'!$AC$3:$AC$4922)))+((R167&lt;&gt;"")*ISNUMBER(SEARCH("|"&amp;R167&amp;"|",'5_ACOMPANHAMENTO'!$AC$3:$AC$4922)))+((S167&lt;&gt;"")*ISNUMBER(SEARCH("|"&amp;S167&amp;"|",'5_ACOMPANHAMENTO'!$AC$3:$AC$4922)))+((T167&lt;&gt;"")*ISNUMBER(SEARCH("|"&amp;T167&amp;"|",'5_ACOMPANHAMENTO'!$AC$3:$AC$4922)))+((U167&lt;&gt;"")*ISNUMBER(SEARCH("|"&amp;U167&amp;"|",'5_ACOMPANHAMENTO'!$AC$3:$AC$4922)))+((V167&lt;&gt;"")*ISNUMBER(SEARCH("|"&amp;V167&amp;"|",'5_ACOMPANHAMENTO'!$AC$3:$AC$4922)))+((W167&lt;&gt;"")*ISNUMBER(SEARCH("|"&amp;W167&amp;"|",'5_ACOMPANHAMENTO'!$AC$3:$AC$4922)))+((X167&lt;&gt;"")*ISNUMBER(SEARCH("|"&amp;X167&amp;"|",'5_ACOMPANHAMENTO'!$AC$3:$AC$4922)))+((Y167&lt;&gt;"")*ISNUMBER(SEARCH("|"&amp;Y167&amp;"|",'5_ACOMPANHAMENTO'!$AC$3:$AC$4922)))+((Z167&lt;&gt;"")*ISNUMBER(SEARCH("|"&amp;Z167&amp;"|",'5_ACOMPANHAMENTO'!$AC$3:$AC$4922)))+((AA167&lt;&gt;"")*ISNUMBER(SEARCH("|"&amp;AA167&amp;"|",'5_ACOMPANHAMENTO'!$AC$3:$AC$4922)))+((AB167&lt;&gt;"")*ISNUMBER(SEARCH("|"&amp;AB167&amp;"|",'5_ACOMPANHAMENTO'!$AC$3:$AC$4922))))&gt;0)),'5_ACOMPANHAMENTO'!$J$3:$J$4922),0))</f>
        <v>266</v>
      </c>
      <c r="E167" s="4" t="str">
        <f t="shared" ca="1" si="46"/>
        <v>FINALIZADO</v>
      </c>
      <c r="F167" s="7">
        <f>IF(OR($B167="",$C167=""),"",IFERROR(SUMPRODUCT(--(('5_ACOMPANHAMENTO'!$AD$3:$AD$4922=TRIM($C167&amp;""))*('5_ACOMPANHAMENTO'!$AC$3:$AC$4922&lt;&gt;"")*((((I167&lt;&gt;"")*ISNUMBER(SEARCH("|"&amp;I167&amp;"|",'5_ACOMPANHAMENTO'!$AC$3:$AC$4922)))+((J167&lt;&gt;"")*ISNUMBER(SEARCH("|"&amp;J167&amp;"|",'5_ACOMPANHAMENTO'!$AC$3:$AC$4922)))+((K167&lt;&gt;"")*ISNUMBER(SEARCH("|"&amp;K167&amp;"|",'5_ACOMPANHAMENTO'!$AC$3:$AC$4922)))+((L167&lt;&gt;"")*ISNUMBER(SEARCH("|"&amp;L167&amp;"|",'5_ACOMPANHAMENTO'!$AC$3:$AC$4922)))+((M167&lt;&gt;"")*ISNUMBER(SEARCH("|"&amp;M167&amp;"|",'5_ACOMPANHAMENTO'!$AC$3:$AC$4922)))+((N167&lt;&gt;"")*ISNUMBER(SEARCH("|"&amp;N167&amp;"|",'5_ACOMPANHAMENTO'!$AC$3:$AC$4922)))+((O167&lt;&gt;"")*ISNUMBER(SEARCH("|"&amp;O167&amp;"|",'5_ACOMPANHAMENTO'!$AC$3:$AC$4922)))+((P167&lt;&gt;"")*ISNUMBER(SEARCH("|"&amp;P167&amp;"|",'5_ACOMPANHAMENTO'!$AC$3:$AC$4922)))+((Q167&lt;&gt;"")*ISNUMBER(SEARCH("|"&amp;Q167&amp;"|",'5_ACOMPANHAMENTO'!$AC$3:$AC$4922)))+((R167&lt;&gt;"")*ISNUMBER(SEARCH("|"&amp;R167&amp;"|",'5_ACOMPANHAMENTO'!$AC$3:$AC$4922)))+((S167&lt;&gt;"")*ISNUMBER(SEARCH("|"&amp;S167&amp;"|",'5_ACOMPANHAMENTO'!$AC$3:$AC$4922)))+((T167&lt;&gt;"")*ISNUMBER(SEARCH("|"&amp;T167&amp;"|",'5_ACOMPANHAMENTO'!$AC$3:$AC$4922)))+((U167&lt;&gt;"")*ISNUMBER(SEARCH("|"&amp;U167&amp;"|",'5_ACOMPANHAMENTO'!$AC$3:$AC$4922)))+((V167&lt;&gt;"")*ISNUMBER(SEARCH("|"&amp;V167&amp;"|",'5_ACOMPANHAMENTO'!$AC$3:$AC$4922)))+((W167&lt;&gt;"")*ISNUMBER(SEARCH("|"&amp;W167&amp;"|",'5_ACOMPANHAMENTO'!$AC$3:$AC$4922)))+((X167&lt;&gt;"")*ISNUMBER(SEARCH("|"&amp;X167&amp;"|",'5_ACOMPANHAMENTO'!$AC$3:$AC$4922)))+((Y167&lt;&gt;"")*ISNUMBER(SEARCH("|"&amp;Y167&amp;"|",'5_ACOMPANHAMENTO'!$AC$3:$AC$4922)))+((Z167&lt;&gt;"")*ISNUMBER(SEARCH("|"&amp;Z167&amp;"|",'5_ACOMPANHAMENTO'!$AC$3:$AC$4922)))+((AA167&lt;&gt;"")*ISNUMBER(SEARCH("|"&amp;AA167&amp;"|",'5_ACOMPANHAMENTO'!$AC$3:$AC$4922)))+((AB167&lt;&gt;"")*ISNUMBER(SEARCH("|"&amp;AB167&amp;"|",'5_ACOMPANHAMENTO'!$AC$3:$AC$4922))))&gt;0)),'5_ACOMPANHAMENTO'!$O$3:$O$4922),0))</f>
        <v>266</v>
      </c>
      <c r="G167" s="7">
        <f t="shared" si="47"/>
        <v>0</v>
      </c>
      <c r="H167" t="str">
        <f t="shared" si="48"/>
        <v>10148|COLA DE ESPUMA</v>
      </c>
      <c r="I167" s="1" t="str">
        <f t="shared" si="49"/>
        <v>10148</v>
      </c>
      <c r="J167" s="1" t="str">
        <f t="shared" si="50"/>
        <v/>
      </c>
      <c r="K167" s="1" t="str">
        <f t="shared" si="51"/>
        <v/>
      </c>
      <c r="L167" s="1" t="str">
        <f t="shared" si="52"/>
        <v/>
      </c>
      <c r="M167" s="1" t="str">
        <f t="shared" si="53"/>
        <v/>
      </c>
      <c r="N167" s="1" t="str">
        <f t="shared" si="54"/>
        <v/>
      </c>
      <c r="O167" s="1" t="str">
        <f t="shared" si="55"/>
        <v/>
      </c>
      <c r="P167" s="1" t="str">
        <f t="shared" si="56"/>
        <v/>
      </c>
      <c r="Q167" s="1" t="str">
        <f t="shared" si="57"/>
        <v/>
      </c>
      <c r="R167" s="1" t="str">
        <f t="shared" si="58"/>
        <v/>
      </c>
      <c r="S167" s="1" t="str">
        <f t="shared" si="59"/>
        <v/>
      </c>
      <c r="T167" s="1" t="str">
        <f t="shared" si="60"/>
        <v/>
      </c>
      <c r="U167" s="1" t="str">
        <f t="shared" si="61"/>
        <v/>
      </c>
      <c r="V167" s="1" t="str">
        <f t="shared" si="62"/>
        <v/>
      </c>
      <c r="W167" s="1" t="str">
        <f t="shared" si="63"/>
        <v/>
      </c>
      <c r="X167" s="1" t="str">
        <f t="shared" si="64"/>
        <v/>
      </c>
      <c r="Y167" s="1" t="str">
        <f t="shared" si="65"/>
        <v/>
      </c>
      <c r="Z167" s="1" t="str">
        <f t="shared" si="66"/>
        <v/>
      </c>
      <c r="AA167" s="1" t="str">
        <f t="shared" si="67"/>
        <v/>
      </c>
      <c r="AB167" s="1" t="str">
        <f t="shared" si="68"/>
        <v/>
      </c>
    </row>
    <row r="168" spans="1:28" ht="14.25" hidden="1" customHeight="1" x14ac:dyDescent="0.35">
      <c r="A168" s="4">
        <f>IF(OR($B168="",$C168=""),"",IFERROR(INDEX('5_ACOMPANHAMENTO'!$A$3:$A$4922,MATCH(1,INDEX(('5_ACOMPANHAMENTO'!$AD$3:$AD$4922=TRIM($C168&amp;""))*('5_ACOMPANHAMENTO'!$AC$3:$AC$4922&lt;&gt;"")*((((I168&lt;&gt;"")*ISNUMBER(SEARCH("|"&amp;I168&amp;"|",'5_ACOMPANHAMENTO'!$AC$3:$AC$4922)))+((J168&lt;&gt;"")*ISNUMBER(SEARCH("|"&amp;J168&amp;"|",'5_ACOMPANHAMENTO'!$AC$3:$AC$4922)))+((K168&lt;&gt;"")*ISNUMBER(SEARCH("|"&amp;K168&amp;"|",'5_ACOMPANHAMENTO'!$AC$3:$AC$4922)))+((L168&lt;&gt;"")*ISNUMBER(SEARCH("|"&amp;L168&amp;"|",'5_ACOMPANHAMENTO'!$AC$3:$AC$4922)))+((M168&lt;&gt;"")*ISNUMBER(SEARCH("|"&amp;M168&amp;"|",'5_ACOMPANHAMENTO'!$AC$3:$AC$4922)))+((N168&lt;&gt;"")*ISNUMBER(SEARCH("|"&amp;N168&amp;"|",'5_ACOMPANHAMENTO'!$AC$3:$AC$4922)))+((O168&lt;&gt;"")*ISNUMBER(SEARCH("|"&amp;O168&amp;"|",'5_ACOMPANHAMENTO'!$AC$3:$AC$4922)))+((P168&lt;&gt;"")*ISNUMBER(SEARCH("|"&amp;P168&amp;"|",'5_ACOMPANHAMENTO'!$AC$3:$AC$4922)))+((Q168&lt;&gt;"")*ISNUMBER(SEARCH("|"&amp;Q168&amp;"|",'5_ACOMPANHAMENTO'!$AC$3:$AC$4922)))+((R168&lt;&gt;"")*ISNUMBER(SEARCH("|"&amp;R168&amp;"|",'5_ACOMPANHAMENTO'!$AC$3:$AC$4922)))+((S168&lt;&gt;"")*ISNUMBER(SEARCH("|"&amp;S168&amp;"|",'5_ACOMPANHAMENTO'!$AC$3:$AC$4922)))+((T168&lt;&gt;"")*ISNUMBER(SEARCH("|"&amp;T168&amp;"|",'5_ACOMPANHAMENTO'!$AC$3:$AC$4922)))+((U168&lt;&gt;"")*ISNUMBER(SEARCH("|"&amp;U168&amp;"|",'5_ACOMPANHAMENTO'!$AC$3:$AC$4922)))+((V168&lt;&gt;"")*ISNUMBER(SEARCH("|"&amp;V168&amp;"|",'5_ACOMPANHAMENTO'!$AC$3:$AC$4922)))+((W168&lt;&gt;"")*ISNUMBER(SEARCH("|"&amp;W168&amp;"|",'5_ACOMPANHAMENTO'!$AC$3:$AC$4922)))+((X168&lt;&gt;"")*ISNUMBER(SEARCH("|"&amp;X168&amp;"|",'5_ACOMPANHAMENTO'!$AC$3:$AC$4922)))+((Y168&lt;&gt;"")*ISNUMBER(SEARCH("|"&amp;Y168&amp;"|",'5_ACOMPANHAMENTO'!$AC$3:$AC$4922)))+((Z168&lt;&gt;"")*ISNUMBER(SEARCH("|"&amp;Z168&amp;"|",'5_ACOMPANHAMENTO'!$AC$3:$AC$4922)))+((AA168&lt;&gt;"")*ISNUMBER(SEARCH("|"&amp;AA168&amp;"|",'5_ACOMPANHAMENTO'!$AC$3:$AC$4922)))+((AB168&lt;&gt;"")*ISNUMBER(SEARCH("|"&amp;AB168&amp;"|",'5_ACOMPANHAMENTO'!$AC$3:$AC$4922))))&gt;0),0),0)),""))</f>
        <v>46203</v>
      </c>
      <c r="B168" s="10" t="s">
        <v>3076</v>
      </c>
      <c r="C168" s="10" t="s">
        <v>60</v>
      </c>
      <c r="D168" s="4">
        <f>IF(OR($B168="",$C168=""),"",IFERROR(SUMPRODUCT(--(('5_ACOMPANHAMENTO'!$AD$3:$AD$4922=TRIM($C168&amp;""))*('5_ACOMPANHAMENTO'!$AC$3:$AC$4922&lt;&gt;"")*((((I168&lt;&gt;"")*ISNUMBER(SEARCH("|"&amp;I168&amp;"|",'5_ACOMPANHAMENTO'!$AC$3:$AC$4922)))+((J168&lt;&gt;"")*ISNUMBER(SEARCH("|"&amp;J168&amp;"|",'5_ACOMPANHAMENTO'!$AC$3:$AC$4922)))+((K168&lt;&gt;"")*ISNUMBER(SEARCH("|"&amp;K168&amp;"|",'5_ACOMPANHAMENTO'!$AC$3:$AC$4922)))+((L168&lt;&gt;"")*ISNUMBER(SEARCH("|"&amp;L168&amp;"|",'5_ACOMPANHAMENTO'!$AC$3:$AC$4922)))+((M168&lt;&gt;"")*ISNUMBER(SEARCH("|"&amp;M168&amp;"|",'5_ACOMPANHAMENTO'!$AC$3:$AC$4922)))+((N168&lt;&gt;"")*ISNUMBER(SEARCH("|"&amp;N168&amp;"|",'5_ACOMPANHAMENTO'!$AC$3:$AC$4922)))+((O168&lt;&gt;"")*ISNUMBER(SEARCH("|"&amp;O168&amp;"|",'5_ACOMPANHAMENTO'!$AC$3:$AC$4922)))+((P168&lt;&gt;"")*ISNUMBER(SEARCH("|"&amp;P168&amp;"|",'5_ACOMPANHAMENTO'!$AC$3:$AC$4922)))+((Q168&lt;&gt;"")*ISNUMBER(SEARCH("|"&amp;Q168&amp;"|",'5_ACOMPANHAMENTO'!$AC$3:$AC$4922)))+((R168&lt;&gt;"")*ISNUMBER(SEARCH("|"&amp;R168&amp;"|",'5_ACOMPANHAMENTO'!$AC$3:$AC$4922)))+((S168&lt;&gt;"")*ISNUMBER(SEARCH("|"&amp;S168&amp;"|",'5_ACOMPANHAMENTO'!$AC$3:$AC$4922)))+((T168&lt;&gt;"")*ISNUMBER(SEARCH("|"&amp;T168&amp;"|",'5_ACOMPANHAMENTO'!$AC$3:$AC$4922)))+((U168&lt;&gt;"")*ISNUMBER(SEARCH("|"&amp;U168&amp;"|",'5_ACOMPANHAMENTO'!$AC$3:$AC$4922)))+((V168&lt;&gt;"")*ISNUMBER(SEARCH("|"&amp;V168&amp;"|",'5_ACOMPANHAMENTO'!$AC$3:$AC$4922)))+((W168&lt;&gt;"")*ISNUMBER(SEARCH("|"&amp;W168&amp;"|",'5_ACOMPANHAMENTO'!$AC$3:$AC$4922)))+((X168&lt;&gt;"")*ISNUMBER(SEARCH("|"&amp;X168&amp;"|",'5_ACOMPANHAMENTO'!$AC$3:$AC$4922)))+((Y168&lt;&gt;"")*ISNUMBER(SEARCH("|"&amp;Y168&amp;"|",'5_ACOMPANHAMENTO'!$AC$3:$AC$4922)))+((Z168&lt;&gt;"")*ISNUMBER(SEARCH("|"&amp;Z168&amp;"|",'5_ACOMPANHAMENTO'!$AC$3:$AC$4922)))+((AA168&lt;&gt;"")*ISNUMBER(SEARCH("|"&amp;AA168&amp;"|",'5_ACOMPANHAMENTO'!$AC$3:$AC$4922)))+((AB168&lt;&gt;"")*ISNUMBER(SEARCH("|"&amp;AB168&amp;"|",'5_ACOMPANHAMENTO'!$AC$3:$AC$4922))))&gt;0)),'5_ACOMPANHAMENTO'!$J$3:$J$4922),0))</f>
        <v>286</v>
      </c>
      <c r="E168" s="4" t="str">
        <f t="shared" ca="1" si="46"/>
        <v>FINALIZADO</v>
      </c>
      <c r="F168" s="7">
        <f>IF(OR($B168="",$C168=""),"",IFERROR(SUMPRODUCT(--(('5_ACOMPANHAMENTO'!$AD$3:$AD$4922=TRIM($C168&amp;""))*('5_ACOMPANHAMENTO'!$AC$3:$AC$4922&lt;&gt;"")*((((I168&lt;&gt;"")*ISNUMBER(SEARCH("|"&amp;I168&amp;"|",'5_ACOMPANHAMENTO'!$AC$3:$AC$4922)))+((J168&lt;&gt;"")*ISNUMBER(SEARCH("|"&amp;J168&amp;"|",'5_ACOMPANHAMENTO'!$AC$3:$AC$4922)))+((K168&lt;&gt;"")*ISNUMBER(SEARCH("|"&amp;K168&amp;"|",'5_ACOMPANHAMENTO'!$AC$3:$AC$4922)))+((L168&lt;&gt;"")*ISNUMBER(SEARCH("|"&amp;L168&amp;"|",'5_ACOMPANHAMENTO'!$AC$3:$AC$4922)))+((M168&lt;&gt;"")*ISNUMBER(SEARCH("|"&amp;M168&amp;"|",'5_ACOMPANHAMENTO'!$AC$3:$AC$4922)))+((N168&lt;&gt;"")*ISNUMBER(SEARCH("|"&amp;N168&amp;"|",'5_ACOMPANHAMENTO'!$AC$3:$AC$4922)))+((O168&lt;&gt;"")*ISNUMBER(SEARCH("|"&amp;O168&amp;"|",'5_ACOMPANHAMENTO'!$AC$3:$AC$4922)))+((P168&lt;&gt;"")*ISNUMBER(SEARCH("|"&amp;P168&amp;"|",'5_ACOMPANHAMENTO'!$AC$3:$AC$4922)))+((Q168&lt;&gt;"")*ISNUMBER(SEARCH("|"&amp;Q168&amp;"|",'5_ACOMPANHAMENTO'!$AC$3:$AC$4922)))+((R168&lt;&gt;"")*ISNUMBER(SEARCH("|"&amp;R168&amp;"|",'5_ACOMPANHAMENTO'!$AC$3:$AC$4922)))+((S168&lt;&gt;"")*ISNUMBER(SEARCH("|"&amp;S168&amp;"|",'5_ACOMPANHAMENTO'!$AC$3:$AC$4922)))+((T168&lt;&gt;"")*ISNUMBER(SEARCH("|"&amp;T168&amp;"|",'5_ACOMPANHAMENTO'!$AC$3:$AC$4922)))+((U168&lt;&gt;"")*ISNUMBER(SEARCH("|"&amp;U168&amp;"|",'5_ACOMPANHAMENTO'!$AC$3:$AC$4922)))+((V168&lt;&gt;"")*ISNUMBER(SEARCH("|"&amp;V168&amp;"|",'5_ACOMPANHAMENTO'!$AC$3:$AC$4922)))+((W168&lt;&gt;"")*ISNUMBER(SEARCH("|"&amp;W168&amp;"|",'5_ACOMPANHAMENTO'!$AC$3:$AC$4922)))+((X168&lt;&gt;"")*ISNUMBER(SEARCH("|"&amp;X168&amp;"|",'5_ACOMPANHAMENTO'!$AC$3:$AC$4922)))+((Y168&lt;&gt;"")*ISNUMBER(SEARCH("|"&amp;Y168&amp;"|",'5_ACOMPANHAMENTO'!$AC$3:$AC$4922)))+((Z168&lt;&gt;"")*ISNUMBER(SEARCH("|"&amp;Z168&amp;"|",'5_ACOMPANHAMENTO'!$AC$3:$AC$4922)))+((AA168&lt;&gt;"")*ISNUMBER(SEARCH("|"&amp;AA168&amp;"|",'5_ACOMPANHAMENTO'!$AC$3:$AC$4922)))+((AB168&lt;&gt;"")*ISNUMBER(SEARCH("|"&amp;AB168&amp;"|",'5_ACOMPANHAMENTO'!$AC$3:$AC$4922))))&gt;0)),'5_ACOMPANHAMENTO'!$O$3:$O$4922),0))</f>
        <v>286</v>
      </c>
      <c r="G168" s="7">
        <f t="shared" si="47"/>
        <v>0</v>
      </c>
      <c r="H168" t="str">
        <f t="shared" si="48"/>
        <v>10149,10150|COLA DE ESPUMA</v>
      </c>
      <c r="I168" s="1" t="str">
        <f t="shared" si="49"/>
        <v>10149</v>
      </c>
      <c r="J168" s="1" t="str">
        <f t="shared" si="50"/>
        <v>10150</v>
      </c>
      <c r="K168" s="1" t="str">
        <f t="shared" si="51"/>
        <v/>
      </c>
      <c r="L168" s="1" t="str">
        <f t="shared" si="52"/>
        <v/>
      </c>
      <c r="M168" s="1" t="str">
        <f t="shared" si="53"/>
        <v/>
      </c>
      <c r="N168" s="1" t="str">
        <f t="shared" si="54"/>
        <v/>
      </c>
      <c r="O168" s="1" t="str">
        <f t="shared" si="55"/>
        <v/>
      </c>
      <c r="P168" s="1" t="str">
        <f t="shared" si="56"/>
        <v/>
      </c>
      <c r="Q168" s="1" t="str">
        <f t="shared" si="57"/>
        <v/>
      </c>
      <c r="R168" s="1" t="str">
        <f t="shared" si="58"/>
        <v/>
      </c>
      <c r="S168" s="1" t="str">
        <f t="shared" si="59"/>
        <v/>
      </c>
      <c r="T168" s="1" t="str">
        <f t="shared" si="60"/>
        <v/>
      </c>
      <c r="U168" s="1" t="str">
        <f t="shared" si="61"/>
        <v/>
      </c>
      <c r="V168" s="1" t="str">
        <f t="shared" si="62"/>
        <v/>
      </c>
      <c r="W168" s="1" t="str">
        <f t="shared" si="63"/>
        <v/>
      </c>
      <c r="X168" s="1" t="str">
        <f t="shared" si="64"/>
        <v/>
      </c>
      <c r="Y168" s="1" t="str">
        <f t="shared" si="65"/>
        <v/>
      </c>
      <c r="Z168" s="1" t="str">
        <f t="shared" si="66"/>
        <v/>
      </c>
      <c r="AA168" s="1" t="str">
        <f t="shared" si="67"/>
        <v/>
      </c>
      <c r="AB168" s="1" t="str">
        <f t="shared" si="68"/>
        <v/>
      </c>
    </row>
    <row r="169" spans="1:28" ht="14.25" hidden="1" customHeight="1" x14ac:dyDescent="0.35">
      <c r="A169" s="4">
        <f>IF(OR($B169="",$C169=""),"",IFERROR(INDEX('5_ACOMPANHAMENTO'!$A$3:$A$4922,MATCH(1,INDEX(('5_ACOMPANHAMENTO'!$AD$3:$AD$4922=TRIM($C169&amp;""))*('5_ACOMPANHAMENTO'!$AC$3:$AC$4922&lt;&gt;"")*((((I169&lt;&gt;"")*ISNUMBER(SEARCH("|"&amp;I169&amp;"|",'5_ACOMPANHAMENTO'!$AC$3:$AC$4922)))+((J169&lt;&gt;"")*ISNUMBER(SEARCH("|"&amp;J169&amp;"|",'5_ACOMPANHAMENTO'!$AC$3:$AC$4922)))+((K169&lt;&gt;"")*ISNUMBER(SEARCH("|"&amp;K169&amp;"|",'5_ACOMPANHAMENTO'!$AC$3:$AC$4922)))+((L169&lt;&gt;"")*ISNUMBER(SEARCH("|"&amp;L169&amp;"|",'5_ACOMPANHAMENTO'!$AC$3:$AC$4922)))+((M169&lt;&gt;"")*ISNUMBER(SEARCH("|"&amp;M169&amp;"|",'5_ACOMPANHAMENTO'!$AC$3:$AC$4922)))+((N169&lt;&gt;"")*ISNUMBER(SEARCH("|"&amp;N169&amp;"|",'5_ACOMPANHAMENTO'!$AC$3:$AC$4922)))+((O169&lt;&gt;"")*ISNUMBER(SEARCH("|"&amp;O169&amp;"|",'5_ACOMPANHAMENTO'!$AC$3:$AC$4922)))+((P169&lt;&gt;"")*ISNUMBER(SEARCH("|"&amp;P169&amp;"|",'5_ACOMPANHAMENTO'!$AC$3:$AC$4922)))+((Q169&lt;&gt;"")*ISNUMBER(SEARCH("|"&amp;Q169&amp;"|",'5_ACOMPANHAMENTO'!$AC$3:$AC$4922)))+((R169&lt;&gt;"")*ISNUMBER(SEARCH("|"&amp;R169&amp;"|",'5_ACOMPANHAMENTO'!$AC$3:$AC$4922)))+((S169&lt;&gt;"")*ISNUMBER(SEARCH("|"&amp;S169&amp;"|",'5_ACOMPANHAMENTO'!$AC$3:$AC$4922)))+((T169&lt;&gt;"")*ISNUMBER(SEARCH("|"&amp;T169&amp;"|",'5_ACOMPANHAMENTO'!$AC$3:$AC$4922)))+((U169&lt;&gt;"")*ISNUMBER(SEARCH("|"&amp;U169&amp;"|",'5_ACOMPANHAMENTO'!$AC$3:$AC$4922)))+((V169&lt;&gt;"")*ISNUMBER(SEARCH("|"&amp;V169&amp;"|",'5_ACOMPANHAMENTO'!$AC$3:$AC$4922)))+((W169&lt;&gt;"")*ISNUMBER(SEARCH("|"&amp;W169&amp;"|",'5_ACOMPANHAMENTO'!$AC$3:$AC$4922)))+((X169&lt;&gt;"")*ISNUMBER(SEARCH("|"&amp;X169&amp;"|",'5_ACOMPANHAMENTO'!$AC$3:$AC$4922)))+((Y169&lt;&gt;"")*ISNUMBER(SEARCH("|"&amp;Y169&amp;"|",'5_ACOMPANHAMENTO'!$AC$3:$AC$4922)))+((Z169&lt;&gt;"")*ISNUMBER(SEARCH("|"&amp;Z169&amp;"|",'5_ACOMPANHAMENTO'!$AC$3:$AC$4922)))+((AA169&lt;&gt;"")*ISNUMBER(SEARCH("|"&amp;AA169&amp;"|",'5_ACOMPANHAMENTO'!$AC$3:$AC$4922)))+((AB169&lt;&gt;"")*ISNUMBER(SEARCH("|"&amp;AB169&amp;"|",'5_ACOMPANHAMENTO'!$AC$3:$AC$4922))))&gt;0),0),0)),""))</f>
        <v>46203</v>
      </c>
      <c r="B169" s="10" t="s">
        <v>3076</v>
      </c>
      <c r="C169" s="10" t="s">
        <v>60</v>
      </c>
      <c r="D169" s="4">
        <f>IF(OR($B169="",$C169=""),"",IFERROR(SUMPRODUCT(--(('5_ACOMPANHAMENTO'!$AD$3:$AD$4922=TRIM($C169&amp;""))*('5_ACOMPANHAMENTO'!$AC$3:$AC$4922&lt;&gt;"")*((((I169&lt;&gt;"")*ISNUMBER(SEARCH("|"&amp;I169&amp;"|",'5_ACOMPANHAMENTO'!$AC$3:$AC$4922)))+((J169&lt;&gt;"")*ISNUMBER(SEARCH("|"&amp;J169&amp;"|",'5_ACOMPANHAMENTO'!$AC$3:$AC$4922)))+((K169&lt;&gt;"")*ISNUMBER(SEARCH("|"&amp;K169&amp;"|",'5_ACOMPANHAMENTO'!$AC$3:$AC$4922)))+((L169&lt;&gt;"")*ISNUMBER(SEARCH("|"&amp;L169&amp;"|",'5_ACOMPANHAMENTO'!$AC$3:$AC$4922)))+((M169&lt;&gt;"")*ISNUMBER(SEARCH("|"&amp;M169&amp;"|",'5_ACOMPANHAMENTO'!$AC$3:$AC$4922)))+((N169&lt;&gt;"")*ISNUMBER(SEARCH("|"&amp;N169&amp;"|",'5_ACOMPANHAMENTO'!$AC$3:$AC$4922)))+((O169&lt;&gt;"")*ISNUMBER(SEARCH("|"&amp;O169&amp;"|",'5_ACOMPANHAMENTO'!$AC$3:$AC$4922)))+((P169&lt;&gt;"")*ISNUMBER(SEARCH("|"&amp;P169&amp;"|",'5_ACOMPANHAMENTO'!$AC$3:$AC$4922)))+((Q169&lt;&gt;"")*ISNUMBER(SEARCH("|"&amp;Q169&amp;"|",'5_ACOMPANHAMENTO'!$AC$3:$AC$4922)))+((R169&lt;&gt;"")*ISNUMBER(SEARCH("|"&amp;R169&amp;"|",'5_ACOMPANHAMENTO'!$AC$3:$AC$4922)))+((S169&lt;&gt;"")*ISNUMBER(SEARCH("|"&amp;S169&amp;"|",'5_ACOMPANHAMENTO'!$AC$3:$AC$4922)))+((T169&lt;&gt;"")*ISNUMBER(SEARCH("|"&amp;T169&amp;"|",'5_ACOMPANHAMENTO'!$AC$3:$AC$4922)))+((U169&lt;&gt;"")*ISNUMBER(SEARCH("|"&amp;U169&amp;"|",'5_ACOMPANHAMENTO'!$AC$3:$AC$4922)))+((V169&lt;&gt;"")*ISNUMBER(SEARCH("|"&amp;V169&amp;"|",'5_ACOMPANHAMENTO'!$AC$3:$AC$4922)))+((W169&lt;&gt;"")*ISNUMBER(SEARCH("|"&amp;W169&amp;"|",'5_ACOMPANHAMENTO'!$AC$3:$AC$4922)))+((X169&lt;&gt;"")*ISNUMBER(SEARCH("|"&amp;X169&amp;"|",'5_ACOMPANHAMENTO'!$AC$3:$AC$4922)))+((Y169&lt;&gt;"")*ISNUMBER(SEARCH("|"&amp;Y169&amp;"|",'5_ACOMPANHAMENTO'!$AC$3:$AC$4922)))+((Z169&lt;&gt;"")*ISNUMBER(SEARCH("|"&amp;Z169&amp;"|",'5_ACOMPANHAMENTO'!$AC$3:$AC$4922)))+((AA169&lt;&gt;"")*ISNUMBER(SEARCH("|"&amp;AA169&amp;"|",'5_ACOMPANHAMENTO'!$AC$3:$AC$4922)))+((AB169&lt;&gt;"")*ISNUMBER(SEARCH("|"&amp;AB169&amp;"|",'5_ACOMPANHAMENTO'!$AC$3:$AC$4922))))&gt;0)),'5_ACOMPANHAMENTO'!$J$3:$J$4922),0))</f>
        <v>286</v>
      </c>
      <c r="E169" s="4" t="str">
        <f t="shared" ca="1" si="46"/>
        <v>FINALIZADO</v>
      </c>
      <c r="F169" s="7">
        <f>IF(OR($B169="",$C169=""),"",IFERROR(SUMPRODUCT(--(('5_ACOMPANHAMENTO'!$AD$3:$AD$4922=TRIM($C169&amp;""))*('5_ACOMPANHAMENTO'!$AC$3:$AC$4922&lt;&gt;"")*((((I169&lt;&gt;"")*ISNUMBER(SEARCH("|"&amp;I169&amp;"|",'5_ACOMPANHAMENTO'!$AC$3:$AC$4922)))+((J169&lt;&gt;"")*ISNUMBER(SEARCH("|"&amp;J169&amp;"|",'5_ACOMPANHAMENTO'!$AC$3:$AC$4922)))+((K169&lt;&gt;"")*ISNUMBER(SEARCH("|"&amp;K169&amp;"|",'5_ACOMPANHAMENTO'!$AC$3:$AC$4922)))+((L169&lt;&gt;"")*ISNUMBER(SEARCH("|"&amp;L169&amp;"|",'5_ACOMPANHAMENTO'!$AC$3:$AC$4922)))+((M169&lt;&gt;"")*ISNUMBER(SEARCH("|"&amp;M169&amp;"|",'5_ACOMPANHAMENTO'!$AC$3:$AC$4922)))+((N169&lt;&gt;"")*ISNUMBER(SEARCH("|"&amp;N169&amp;"|",'5_ACOMPANHAMENTO'!$AC$3:$AC$4922)))+((O169&lt;&gt;"")*ISNUMBER(SEARCH("|"&amp;O169&amp;"|",'5_ACOMPANHAMENTO'!$AC$3:$AC$4922)))+((P169&lt;&gt;"")*ISNUMBER(SEARCH("|"&amp;P169&amp;"|",'5_ACOMPANHAMENTO'!$AC$3:$AC$4922)))+((Q169&lt;&gt;"")*ISNUMBER(SEARCH("|"&amp;Q169&amp;"|",'5_ACOMPANHAMENTO'!$AC$3:$AC$4922)))+((R169&lt;&gt;"")*ISNUMBER(SEARCH("|"&amp;R169&amp;"|",'5_ACOMPANHAMENTO'!$AC$3:$AC$4922)))+((S169&lt;&gt;"")*ISNUMBER(SEARCH("|"&amp;S169&amp;"|",'5_ACOMPANHAMENTO'!$AC$3:$AC$4922)))+((T169&lt;&gt;"")*ISNUMBER(SEARCH("|"&amp;T169&amp;"|",'5_ACOMPANHAMENTO'!$AC$3:$AC$4922)))+((U169&lt;&gt;"")*ISNUMBER(SEARCH("|"&amp;U169&amp;"|",'5_ACOMPANHAMENTO'!$AC$3:$AC$4922)))+((V169&lt;&gt;"")*ISNUMBER(SEARCH("|"&amp;V169&amp;"|",'5_ACOMPANHAMENTO'!$AC$3:$AC$4922)))+((W169&lt;&gt;"")*ISNUMBER(SEARCH("|"&amp;W169&amp;"|",'5_ACOMPANHAMENTO'!$AC$3:$AC$4922)))+((X169&lt;&gt;"")*ISNUMBER(SEARCH("|"&amp;X169&amp;"|",'5_ACOMPANHAMENTO'!$AC$3:$AC$4922)))+((Y169&lt;&gt;"")*ISNUMBER(SEARCH("|"&amp;Y169&amp;"|",'5_ACOMPANHAMENTO'!$AC$3:$AC$4922)))+((Z169&lt;&gt;"")*ISNUMBER(SEARCH("|"&amp;Z169&amp;"|",'5_ACOMPANHAMENTO'!$AC$3:$AC$4922)))+((AA169&lt;&gt;"")*ISNUMBER(SEARCH("|"&amp;AA169&amp;"|",'5_ACOMPANHAMENTO'!$AC$3:$AC$4922)))+((AB169&lt;&gt;"")*ISNUMBER(SEARCH("|"&amp;AB169&amp;"|",'5_ACOMPANHAMENTO'!$AC$3:$AC$4922))))&gt;0)),'5_ACOMPANHAMENTO'!$O$3:$O$4922),0))</f>
        <v>286</v>
      </c>
      <c r="G169" s="7">
        <f t="shared" si="47"/>
        <v>0</v>
      </c>
      <c r="H169" t="str">
        <f t="shared" si="48"/>
        <v>10149,10150|COLA DE ESPUMA</v>
      </c>
      <c r="I169" s="1" t="str">
        <f t="shared" si="49"/>
        <v>10149</v>
      </c>
      <c r="J169" s="1" t="str">
        <f t="shared" si="50"/>
        <v>10150</v>
      </c>
      <c r="K169" s="1" t="str">
        <f t="shared" si="51"/>
        <v/>
      </c>
      <c r="L169" s="1" t="str">
        <f t="shared" si="52"/>
        <v/>
      </c>
      <c r="M169" s="1" t="str">
        <f t="shared" si="53"/>
        <v/>
      </c>
      <c r="N169" s="1" t="str">
        <f t="shared" si="54"/>
        <v/>
      </c>
      <c r="O169" s="1" t="str">
        <f t="shared" si="55"/>
        <v/>
      </c>
      <c r="P169" s="1" t="str">
        <f t="shared" si="56"/>
        <v/>
      </c>
      <c r="Q169" s="1" t="str">
        <f t="shared" si="57"/>
        <v/>
      </c>
      <c r="R169" s="1" t="str">
        <f t="shared" si="58"/>
        <v/>
      </c>
      <c r="S169" s="1" t="str">
        <f t="shared" si="59"/>
        <v/>
      </c>
      <c r="T169" s="1" t="str">
        <f t="shared" si="60"/>
        <v/>
      </c>
      <c r="U169" s="1" t="str">
        <f t="shared" si="61"/>
        <v/>
      </c>
      <c r="V169" s="1" t="str">
        <f t="shared" si="62"/>
        <v/>
      </c>
      <c r="W169" s="1" t="str">
        <f t="shared" si="63"/>
        <v/>
      </c>
      <c r="X169" s="1" t="str">
        <f t="shared" si="64"/>
        <v/>
      </c>
      <c r="Y169" s="1" t="str">
        <f t="shared" si="65"/>
        <v/>
      </c>
      <c r="Z169" s="1" t="str">
        <f t="shared" si="66"/>
        <v/>
      </c>
      <c r="AA169" s="1" t="str">
        <f t="shared" si="67"/>
        <v/>
      </c>
      <c r="AB169" s="1" t="str">
        <f t="shared" si="68"/>
        <v/>
      </c>
    </row>
    <row r="170" spans="1:28" ht="14.25" hidden="1" customHeight="1" x14ac:dyDescent="0.35">
      <c r="A170" s="4">
        <f>IF(OR($B170="",$C170=""),"",IFERROR(INDEX('5_ACOMPANHAMENTO'!$A$3:$A$4922,MATCH(1,INDEX(('5_ACOMPANHAMENTO'!$AD$3:$AD$4922=TRIM($C170&amp;""))*('5_ACOMPANHAMENTO'!$AC$3:$AC$4922&lt;&gt;"")*((((I170&lt;&gt;"")*ISNUMBER(SEARCH("|"&amp;I170&amp;"|",'5_ACOMPANHAMENTO'!$AC$3:$AC$4922)))+((J170&lt;&gt;"")*ISNUMBER(SEARCH("|"&amp;J170&amp;"|",'5_ACOMPANHAMENTO'!$AC$3:$AC$4922)))+((K170&lt;&gt;"")*ISNUMBER(SEARCH("|"&amp;K170&amp;"|",'5_ACOMPANHAMENTO'!$AC$3:$AC$4922)))+((L170&lt;&gt;"")*ISNUMBER(SEARCH("|"&amp;L170&amp;"|",'5_ACOMPANHAMENTO'!$AC$3:$AC$4922)))+((M170&lt;&gt;"")*ISNUMBER(SEARCH("|"&amp;M170&amp;"|",'5_ACOMPANHAMENTO'!$AC$3:$AC$4922)))+((N170&lt;&gt;"")*ISNUMBER(SEARCH("|"&amp;N170&amp;"|",'5_ACOMPANHAMENTO'!$AC$3:$AC$4922)))+((O170&lt;&gt;"")*ISNUMBER(SEARCH("|"&amp;O170&amp;"|",'5_ACOMPANHAMENTO'!$AC$3:$AC$4922)))+((P170&lt;&gt;"")*ISNUMBER(SEARCH("|"&amp;P170&amp;"|",'5_ACOMPANHAMENTO'!$AC$3:$AC$4922)))+((Q170&lt;&gt;"")*ISNUMBER(SEARCH("|"&amp;Q170&amp;"|",'5_ACOMPANHAMENTO'!$AC$3:$AC$4922)))+((R170&lt;&gt;"")*ISNUMBER(SEARCH("|"&amp;R170&amp;"|",'5_ACOMPANHAMENTO'!$AC$3:$AC$4922)))+((S170&lt;&gt;"")*ISNUMBER(SEARCH("|"&amp;S170&amp;"|",'5_ACOMPANHAMENTO'!$AC$3:$AC$4922)))+((T170&lt;&gt;"")*ISNUMBER(SEARCH("|"&amp;T170&amp;"|",'5_ACOMPANHAMENTO'!$AC$3:$AC$4922)))+((U170&lt;&gt;"")*ISNUMBER(SEARCH("|"&amp;U170&amp;"|",'5_ACOMPANHAMENTO'!$AC$3:$AC$4922)))+((V170&lt;&gt;"")*ISNUMBER(SEARCH("|"&amp;V170&amp;"|",'5_ACOMPANHAMENTO'!$AC$3:$AC$4922)))+((W170&lt;&gt;"")*ISNUMBER(SEARCH("|"&amp;W170&amp;"|",'5_ACOMPANHAMENTO'!$AC$3:$AC$4922)))+((X170&lt;&gt;"")*ISNUMBER(SEARCH("|"&amp;X170&amp;"|",'5_ACOMPANHAMENTO'!$AC$3:$AC$4922)))+((Y170&lt;&gt;"")*ISNUMBER(SEARCH("|"&amp;Y170&amp;"|",'5_ACOMPANHAMENTO'!$AC$3:$AC$4922)))+((Z170&lt;&gt;"")*ISNUMBER(SEARCH("|"&amp;Z170&amp;"|",'5_ACOMPANHAMENTO'!$AC$3:$AC$4922)))+((AA170&lt;&gt;"")*ISNUMBER(SEARCH("|"&amp;AA170&amp;"|",'5_ACOMPANHAMENTO'!$AC$3:$AC$4922)))+((AB170&lt;&gt;"")*ISNUMBER(SEARCH("|"&amp;AB170&amp;"|",'5_ACOMPANHAMENTO'!$AC$3:$AC$4922))))&gt;0),0),0)),""))</f>
        <v>46203</v>
      </c>
      <c r="B170" s="10" t="s">
        <v>3076</v>
      </c>
      <c r="C170" s="10" t="s">
        <v>60</v>
      </c>
      <c r="D170" s="4">
        <f>IF(OR($B170="",$C170=""),"",IFERROR(SUMPRODUCT(--(('5_ACOMPANHAMENTO'!$AD$3:$AD$4922=TRIM($C170&amp;""))*('5_ACOMPANHAMENTO'!$AC$3:$AC$4922&lt;&gt;"")*((((I170&lt;&gt;"")*ISNUMBER(SEARCH("|"&amp;I170&amp;"|",'5_ACOMPANHAMENTO'!$AC$3:$AC$4922)))+((J170&lt;&gt;"")*ISNUMBER(SEARCH("|"&amp;J170&amp;"|",'5_ACOMPANHAMENTO'!$AC$3:$AC$4922)))+((K170&lt;&gt;"")*ISNUMBER(SEARCH("|"&amp;K170&amp;"|",'5_ACOMPANHAMENTO'!$AC$3:$AC$4922)))+((L170&lt;&gt;"")*ISNUMBER(SEARCH("|"&amp;L170&amp;"|",'5_ACOMPANHAMENTO'!$AC$3:$AC$4922)))+((M170&lt;&gt;"")*ISNUMBER(SEARCH("|"&amp;M170&amp;"|",'5_ACOMPANHAMENTO'!$AC$3:$AC$4922)))+((N170&lt;&gt;"")*ISNUMBER(SEARCH("|"&amp;N170&amp;"|",'5_ACOMPANHAMENTO'!$AC$3:$AC$4922)))+((O170&lt;&gt;"")*ISNUMBER(SEARCH("|"&amp;O170&amp;"|",'5_ACOMPANHAMENTO'!$AC$3:$AC$4922)))+((P170&lt;&gt;"")*ISNUMBER(SEARCH("|"&amp;P170&amp;"|",'5_ACOMPANHAMENTO'!$AC$3:$AC$4922)))+((Q170&lt;&gt;"")*ISNUMBER(SEARCH("|"&amp;Q170&amp;"|",'5_ACOMPANHAMENTO'!$AC$3:$AC$4922)))+((R170&lt;&gt;"")*ISNUMBER(SEARCH("|"&amp;R170&amp;"|",'5_ACOMPANHAMENTO'!$AC$3:$AC$4922)))+((S170&lt;&gt;"")*ISNUMBER(SEARCH("|"&amp;S170&amp;"|",'5_ACOMPANHAMENTO'!$AC$3:$AC$4922)))+((T170&lt;&gt;"")*ISNUMBER(SEARCH("|"&amp;T170&amp;"|",'5_ACOMPANHAMENTO'!$AC$3:$AC$4922)))+((U170&lt;&gt;"")*ISNUMBER(SEARCH("|"&amp;U170&amp;"|",'5_ACOMPANHAMENTO'!$AC$3:$AC$4922)))+((V170&lt;&gt;"")*ISNUMBER(SEARCH("|"&amp;V170&amp;"|",'5_ACOMPANHAMENTO'!$AC$3:$AC$4922)))+((W170&lt;&gt;"")*ISNUMBER(SEARCH("|"&amp;W170&amp;"|",'5_ACOMPANHAMENTO'!$AC$3:$AC$4922)))+((X170&lt;&gt;"")*ISNUMBER(SEARCH("|"&amp;X170&amp;"|",'5_ACOMPANHAMENTO'!$AC$3:$AC$4922)))+((Y170&lt;&gt;"")*ISNUMBER(SEARCH("|"&amp;Y170&amp;"|",'5_ACOMPANHAMENTO'!$AC$3:$AC$4922)))+((Z170&lt;&gt;"")*ISNUMBER(SEARCH("|"&amp;Z170&amp;"|",'5_ACOMPANHAMENTO'!$AC$3:$AC$4922)))+((AA170&lt;&gt;"")*ISNUMBER(SEARCH("|"&amp;AA170&amp;"|",'5_ACOMPANHAMENTO'!$AC$3:$AC$4922)))+((AB170&lt;&gt;"")*ISNUMBER(SEARCH("|"&amp;AB170&amp;"|",'5_ACOMPANHAMENTO'!$AC$3:$AC$4922))))&gt;0)),'5_ACOMPANHAMENTO'!$J$3:$J$4922),0))</f>
        <v>286</v>
      </c>
      <c r="E170" s="4" t="str">
        <f t="shared" ca="1" si="46"/>
        <v>FINALIZADO</v>
      </c>
      <c r="F170" s="7">
        <f>IF(OR($B170="",$C170=""),"",IFERROR(SUMPRODUCT(--(('5_ACOMPANHAMENTO'!$AD$3:$AD$4922=TRIM($C170&amp;""))*('5_ACOMPANHAMENTO'!$AC$3:$AC$4922&lt;&gt;"")*((((I170&lt;&gt;"")*ISNUMBER(SEARCH("|"&amp;I170&amp;"|",'5_ACOMPANHAMENTO'!$AC$3:$AC$4922)))+((J170&lt;&gt;"")*ISNUMBER(SEARCH("|"&amp;J170&amp;"|",'5_ACOMPANHAMENTO'!$AC$3:$AC$4922)))+((K170&lt;&gt;"")*ISNUMBER(SEARCH("|"&amp;K170&amp;"|",'5_ACOMPANHAMENTO'!$AC$3:$AC$4922)))+((L170&lt;&gt;"")*ISNUMBER(SEARCH("|"&amp;L170&amp;"|",'5_ACOMPANHAMENTO'!$AC$3:$AC$4922)))+((M170&lt;&gt;"")*ISNUMBER(SEARCH("|"&amp;M170&amp;"|",'5_ACOMPANHAMENTO'!$AC$3:$AC$4922)))+((N170&lt;&gt;"")*ISNUMBER(SEARCH("|"&amp;N170&amp;"|",'5_ACOMPANHAMENTO'!$AC$3:$AC$4922)))+((O170&lt;&gt;"")*ISNUMBER(SEARCH("|"&amp;O170&amp;"|",'5_ACOMPANHAMENTO'!$AC$3:$AC$4922)))+((P170&lt;&gt;"")*ISNUMBER(SEARCH("|"&amp;P170&amp;"|",'5_ACOMPANHAMENTO'!$AC$3:$AC$4922)))+((Q170&lt;&gt;"")*ISNUMBER(SEARCH("|"&amp;Q170&amp;"|",'5_ACOMPANHAMENTO'!$AC$3:$AC$4922)))+((R170&lt;&gt;"")*ISNUMBER(SEARCH("|"&amp;R170&amp;"|",'5_ACOMPANHAMENTO'!$AC$3:$AC$4922)))+((S170&lt;&gt;"")*ISNUMBER(SEARCH("|"&amp;S170&amp;"|",'5_ACOMPANHAMENTO'!$AC$3:$AC$4922)))+((T170&lt;&gt;"")*ISNUMBER(SEARCH("|"&amp;T170&amp;"|",'5_ACOMPANHAMENTO'!$AC$3:$AC$4922)))+((U170&lt;&gt;"")*ISNUMBER(SEARCH("|"&amp;U170&amp;"|",'5_ACOMPANHAMENTO'!$AC$3:$AC$4922)))+((V170&lt;&gt;"")*ISNUMBER(SEARCH("|"&amp;V170&amp;"|",'5_ACOMPANHAMENTO'!$AC$3:$AC$4922)))+((W170&lt;&gt;"")*ISNUMBER(SEARCH("|"&amp;W170&amp;"|",'5_ACOMPANHAMENTO'!$AC$3:$AC$4922)))+((X170&lt;&gt;"")*ISNUMBER(SEARCH("|"&amp;X170&amp;"|",'5_ACOMPANHAMENTO'!$AC$3:$AC$4922)))+((Y170&lt;&gt;"")*ISNUMBER(SEARCH("|"&amp;Y170&amp;"|",'5_ACOMPANHAMENTO'!$AC$3:$AC$4922)))+((Z170&lt;&gt;"")*ISNUMBER(SEARCH("|"&amp;Z170&amp;"|",'5_ACOMPANHAMENTO'!$AC$3:$AC$4922)))+((AA170&lt;&gt;"")*ISNUMBER(SEARCH("|"&amp;AA170&amp;"|",'5_ACOMPANHAMENTO'!$AC$3:$AC$4922)))+((AB170&lt;&gt;"")*ISNUMBER(SEARCH("|"&amp;AB170&amp;"|",'5_ACOMPANHAMENTO'!$AC$3:$AC$4922))))&gt;0)),'5_ACOMPANHAMENTO'!$O$3:$O$4922),0))</f>
        <v>286</v>
      </c>
      <c r="G170" s="7">
        <f t="shared" si="47"/>
        <v>0</v>
      </c>
      <c r="H170" t="str">
        <f t="shared" si="48"/>
        <v>10149,10150|COLA DE ESPUMA</v>
      </c>
      <c r="I170" s="1" t="str">
        <f t="shared" si="49"/>
        <v>10149</v>
      </c>
      <c r="J170" s="1" t="str">
        <f t="shared" si="50"/>
        <v>10150</v>
      </c>
      <c r="K170" s="1" t="str">
        <f t="shared" si="51"/>
        <v/>
      </c>
      <c r="L170" s="1" t="str">
        <f t="shared" si="52"/>
        <v/>
      </c>
      <c r="M170" s="1" t="str">
        <f t="shared" si="53"/>
        <v/>
      </c>
      <c r="N170" s="1" t="str">
        <f t="shared" si="54"/>
        <v/>
      </c>
      <c r="O170" s="1" t="str">
        <f t="shared" si="55"/>
        <v/>
      </c>
      <c r="P170" s="1" t="str">
        <f t="shared" si="56"/>
        <v/>
      </c>
      <c r="Q170" s="1" t="str">
        <f t="shared" si="57"/>
        <v/>
      </c>
      <c r="R170" s="1" t="str">
        <f t="shared" si="58"/>
        <v/>
      </c>
      <c r="S170" s="1" t="str">
        <f t="shared" si="59"/>
        <v/>
      </c>
      <c r="T170" s="1" t="str">
        <f t="shared" si="60"/>
        <v/>
      </c>
      <c r="U170" s="1" t="str">
        <f t="shared" si="61"/>
        <v/>
      </c>
      <c r="V170" s="1" t="str">
        <f t="shared" si="62"/>
        <v/>
      </c>
      <c r="W170" s="1" t="str">
        <f t="shared" si="63"/>
        <v/>
      </c>
      <c r="X170" s="1" t="str">
        <f t="shared" si="64"/>
        <v/>
      </c>
      <c r="Y170" s="1" t="str">
        <f t="shared" si="65"/>
        <v/>
      </c>
      <c r="Z170" s="1" t="str">
        <f t="shared" si="66"/>
        <v/>
      </c>
      <c r="AA170" s="1" t="str">
        <f t="shared" si="67"/>
        <v/>
      </c>
      <c r="AB170" s="1" t="str">
        <f t="shared" si="68"/>
        <v/>
      </c>
    </row>
    <row r="171" spans="1:28" ht="14.25" hidden="1" customHeight="1" x14ac:dyDescent="0.35">
      <c r="A171" s="4">
        <f>IF(OR($B171="",$C171=""),"",IFERROR(INDEX('5_ACOMPANHAMENTO'!$A$3:$A$4922,MATCH(1,INDEX(('5_ACOMPANHAMENTO'!$AD$3:$AD$4922=TRIM($C171&amp;""))*('5_ACOMPANHAMENTO'!$AC$3:$AC$4922&lt;&gt;"")*((((I171&lt;&gt;"")*ISNUMBER(SEARCH("|"&amp;I171&amp;"|",'5_ACOMPANHAMENTO'!$AC$3:$AC$4922)))+((J171&lt;&gt;"")*ISNUMBER(SEARCH("|"&amp;J171&amp;"|",'5_ACOMPANHAMENTO'!$AC$3:$AC$4922)))+((K171&lt;&gt;"")*ISNUMBER(SEARCH("|"&amp;K171&amp;"|",'5_ACOMPANHAMENTO'!$AC$3:$AC$4922)))+((L171&lt;&gt;"")*ISNUMBER(SEARCH("|"&amp;L171&amp;"|",'5_ACOMPANHAMENTO'!$AC$3:$AC$4922)))+((M171&lt;&gt;"")*ISNUMBER(SEARCH("|"&amp;M171&amp;"|",'5_ACOMPANHAMENTO'!$AC$3:$AC$4922)))+((N171&lt;&gt;"")*ISNUMBER(SEARCH("|"&amp;N171&amp;"|",'5_ACOMPANHAMENTO'!$AC$3:$AC$4922)))+((O171&lt;&gt;"")*ISNUMBER(SEARCH("|"&amp;O171&amp;"|",'5_ACOMPANHAMENTO'!$AC$3:$AC$4922)))+((P171&lt;&gt;"")*ISNUMBER(SEARCH("|"&amp;P171&amp;"|",'5_ACOMPANHAMENTO'!$AC$3:$AC$4922)))+((Q171&lt;&gt;"")*ISNUMBER(SEARCH("|"&amp;Q171&amp;"|",'5_ACOMPANHAMENTO'!$AC$3:$AC$4922)))+((R171&lt;&gt;"")*ISNUMBER(SEARCH("|"&amp;R171&amp;"|",'5_ACOMPANHAMENTO'!$AC$3:$AC$4922)))+((S171&lt;&gt;"")*ISNUMBER(SEARCH("|"&amp;S171&amp;"|",'5_ACOMPANHAMENTO'!$AC$3:$AC$4922)))+((T171&lt;&gt;"")*ISNUMBER(SEARCH("|"&amp;T171&amp;"|",'5_ACOMPANHAMENTO'!$AC$3:$AC$4922)))+((U171&lt;&gt;"")*ISNUMBER(SEARCH("|"&amp;U171&amp;"|",'5_ACOMPANHAMENTO'!$AC$3:$AC$4922)))+((V171&lt;&gt;"")*ISNUMBER(SEARCH("|"&amp;V171&amp;"|",'5_ACOMPANHAMENTO'!$AC$3:$AC$4922)))+((W171&lt;&gt;"")*ISNUMBER(SEARCH("|"&amp;W171&amp;"|",'5_ACOMPANHAMENTO'!$AC$3:$AC$4922)))+((X171&lt;&gt;"")*ISNUMBER(SEARCH("|"&amp;X171&amp;"|",'5_ACOMPANHAMENTO'!$AC$3:$AC$4922)))+((Y171&lt;&gt;"")*ISNUMBER(SEARCH("|"&amp;Y171&amp;"|",'5_ACOMPANHAMENTO'!$AC$3:$AC$4922)))+((Z171&lt;&gt;"")*ISNUMBER(SEARCH("|"&amp;Z171&amp;"|",'5_ACOMPANHAMENTO'!$AC$3:$AC$4922)))+((AA171&lt;&gt;"")*ISNUMBER(SEARCH("|"&amp;AA171&amp;"|",'5_ACOMPANHAMENTO'!$AC$3:$AC$4922)))+((AB171&lt;&gt;"")*ISNUMBER(SEARCH("|"&amp;AB171&amp;"|",'5_ACOMPANHAMENTO'!$AC$3:$AC$4922))))&gt;0),0),0)),""))</f>
        <v>46203</v>
      </c>
      <c r="B171" s="10" t="s">
        <v>3076</v>
      </c>
      <c r="C171" s="10" t="s">
        <v>60</v>
      </c>
      <c r="D171" s="4">
        <f>IF(OR($B171="",$C171=""),"",IFERROR(SUMPRODUCT(--(('5_ACOMPANHAMENTO'!$AD$3:$AD$4922=TRIM($C171&amp;""))*('5_ACOMPANHAMENTO'!$AC$3:$AC$4922&lt;&gt;"")*((((I171&lt;&gt;"")*ISNUMBER(SEARCH("|"&amp;I171&amp;"|",'5_ACOMPANHAMENTO'!$AC$3:$AC$4922)))+((J171&lt;&gt;"")*ISNUMBER(SEARCH("|"&amp;J171&amp;"|",'5_ACOMPANHAMENTO'!$AC$3:$AC$4922)))+((K171&lt;&gt;"")*ISNUMBER(SEARCH("|"&amp;K171&amp;"|",'5_ACOMPANHAMENTO'!$AC$3:$AC$4922)))+((L171&lt;&gt;"")*ISNUMBER(SEARCH("|"&amp;L171&amp;"|",'5_ACOMPANHAMENTO'!$AC$3:$AC$4922)))+((M171&lt;&gt;"")*ISNUMBER(SEARCH("|"&amp;M171&amp;"|",'5_ACOMPANHAMENTO'!$AC$3:$AC$4922)))+((N171&lt;&gt;"")*ISNUMBER(SEARCH("|"&amp;N171&amp;"|",'5_ACOMPANHAMENTO'!$AC$3:$AC$4922)))+((O171&lt;&gt;"")*ISNUMBER(SEARCH("|"&amp;O171&amp;"|",'5_ACOMPANHAMENTO'!$AC$3:$AC$4922)))+((P171&lt;&gt;"")*ISNUMBER(SEARCH("|"&amp;P171&amp;"|",'5_ACOMPANHAMENTO'!$AC$3:$AC$4922)))+((Q171&lt;&gt;"")*ISNUMBER(SEARCH("|"&amp;Q171&amp;"|",'5_ACOMPANHAMENTO'!$AC$3:$AC$4922)))+((R171&lt;&gt;"")*ISNUMBER(SEARCH("|"&amp;R171&amp;"|",'5_ACOMPANHAMENTO'!$AC$3:$AC$4922)))+((S171&lt;&gt;"")*ISNUMBER(SEARCH("|"&amp;S171&amp;"|",'5_ACOMPANHAMENTO'!$AC$3:$AC$4922)))+((T171&lt;&gt;"")*ISNUMBER(SEARCH("|"&amp;T171&amp;"|",'5_ACOMPANHAMENTO'!$AC$3:$AC$4922)))+((U171&lt;&gt;"")*ISNUMBER(SEARCH("|"&amp;U171&amp;"|",'5_ACOMPANHAMENTO'!$AC$3:$AC$4922)))+((V171&lt;&gt;"")*ISNUMBER(SEARCH("|"&amp;V171&amp;"|",'5_ACOMPANHAMENTO'!$AC$3:$AC$4922)))+((W171&lt;&gt;"")*ISNUMBER(SEARCH("|"&amp;W171&amp;"|",'5_ACOMPANHAMENTO'!$AC$3:$AC$4922)))+((X171&lt;&gt;"")*ISNUMBER(SEARCH("|"&amp;X171&amp;"|",'5_ACOMPANHAMENTO'!$AC$3:$AC$4922)))+((Y171&lt;&gt;"")*ISNUMBER(SEARCH("|"&amp;Y171&amp;"|",'5_ACOMPANHAMENTO'!$AC$3:$AC$4922)))+((Z171&lt;&gt;"")*ISNUMBER(SEARCH("|"&amp;Z171&amp;"|",'5_ACOMPANHAMENTO'!$AC$3:$AC$4922)))+((AA171&lt;&gt;"")*ISNUMBER(SEARCH("|"&amp;AA171&amp;"|",'5_ACOMPANHAMENTO'!$AC$3:$AC$4922)))+((AB171&lt;&gt;"")*ISNUMBER(SEARCH("|"&amp;AB171&amp;"|",'5_ACOMPANHAMENTO'!$AC$3:$AC$4922))))&gt;0)),'5_ACOMPANHAMENTO'!$J$3:$J$4922),0))</f>
        <v>286</v>
      </c>
      <c r="E171" s="4" t="str">
        <f t="shared" ca="1" si="46"/>
        <v>FINALIZADO</v>
      </c>
      <c r="F171" s="7">
        <f>IF(OR($B171="",$C171=""),"",IFERROR(SUMPRODUCT(--(('5_ACOMPANHAMENTO'!$AD$3:$AD$4922=TRIM($C171&amp;""))*('5_ACOMPANHAMENTO'!$AC$3:$AC$4922&lt;&gt;"")*((((I171&lt;&gt;"")*ISNUMBER(SEARCH("|"&amp;I171&amp;"|",'5_ACOMPANHAMENTO'!$AC$3:$AC$4922)))+((J171&lt;&gt;"")*ISNUMBER(SEARCH("|"&amp;J171&amp;"|",'5_ACOMPANHAMENTO'!$AC$3:$AC$4922)))+((K171&lt;&gt;"")*ISNUMBER(SEARCH("|"&amp;K171&amp;"|",'5_ACOMPANHAMENTO'!$AC$3:$AC$4922)))+((L171&lt;&gt;"")*ISNUMBER(SEARCH("|"&amp;L171&amp;"|",'5_ACOMPANHAMENTO'!$AC$3:$AC$4922)))+((M171&lt;&gt;"")*ISNUMBER(SEARCH("|"&amp;M171&amp;"|",'5_ACOMPANHAMENTO'!$AC$3:$AC$4922)))+((N171&lt;&gt;"")*ISNUMBER(SEARCH("|"&amp;N171&amp;"|",'5_ACOMPANHAMENTO'!$AC$3:$AC$4922)))+((O171&lt;&gt;"")*ISNUMBER(SEARCH("|"&amp;O171&amp;"|",'5_ACOMPANHAMENTO'!$AC$3:$AC$4922)))+((P171&lt;&gt;"")*ISNUMBER(SEARCH("|"&amp;P171&amp;"|",'5_ACOMPANHAMENTO'!$AC$3:$AC$4922)))+((Q171&lt;&gt;"")*ISNUMBER(SEARCH("|"&amp;Q171&amp;"|",'5_ACOMPANHAMENTO'!$AC$3:$AC$4922)))+((R171&lt;&gt;"")*ISNUMBER(SEARCH("|"&amp;R171&amp;"|",'5_ACOMPANHAMENTO'!$AC$3:$AC$4922)))+((S171&lt;&gt;"")*ISNUMBER(SEARCH("|"&amp;S171&amp;"|",'5_ACOMPANHAMENTO'!$AC$3:$AC$4922)))+((T171&lt;&gt;"")*ISNUMBER(SEARCH("|"&amp;T171&amp;"|",'5_ACOMPANHAMENTO'!$AC$3:$AC$4922)))+((U171&lt;&gt;"")*ISNUMBER(SEARCH("|"&amp;U171&amp;"|",'5_ACOMPANHAMENTO'!$AC$3:$AC$4922)))+((V171&lt;&gt;"")*ISNUMBER(SEARCH("|"&amp;V171&amp;"|",'5_ACOMPANHAMENTO'!$AC$3:$AC$4922)))+((W171&lt;&gt;"")*ISNUMBER(SEARCH("|"&amp;W171&amp;"|",'5_ACOMPANHAMENTO'!$AC$3:$AC$4922)))+((X171&lt;&gt;"")*ISNUMBER(SEARCH("|"&amp;X171&amp;"|",'5_ACOMPANHAMENTO'!$AC$3:$AC$4922)))+((Y171&lt;&gt;"")*ISNUMBER(SEARCH("|"&amp;Y171&amp;"|",'5_ACOMPANHAMENTO'!$AC$3:$AC$4922)))+((Z171&lt;&gt;"")*ISNUMBER(SEARCH("|"&amp;Z171&amp;"|",'5_ACOMPANHAMENTO'!$AC$3:$AC$4922)))+((AA171&lt;&gt;"")*ISNUMBER(SEARCH("|"&amp;AA171&amp;"|",'5_ACOMPANHAMENTO'!$AC$3:$AC$4922)))+((AB171&lt;&gt;"")*ISNUMBER(SEARCH("|"&amp;AB171&amp;"|",'5_ACOMPANHAMENTO'!$AC$3:$AC$4922))))&gt;0)),'5_ACOMPANHAMENTO'!$O$3:$O$4922),0))</f>
        <v>286</v>
      </c>
      <c r="G171" s="7">
        <f t="shared" si="47"/>
        <v>0</v>
      </c>
      <c r="H171" t="str">
        <f t="shared" si="48"/>
        <v>10149,10150|COLA DE ESPUMA</v>
      </c>
      <c r="I171" s="1" t="str">
        <f t="shared" si="49"/>
        <v>10149</v>
      </c>
      <c r="J171" s="1" t="str">
        <f t="shared" si="50"/>
        <v>10150</v>
      </c>
      <c r="K171" s="1" t="str">
        <f t="shared" si="51"/>
        <v/>
      </c>
      <c r="L171" s="1" t="str">
        <f t="shared" si="52"/>
        <v/>
      </c>
      <c r="M171" s="1" t="str">
        <f t="shared" si="53"/>
        <v/>
      </c>
      <c r="N171" s="1" t="str">
        <f t="shared" si="54"/>
        <v/>
      </c>
      <c r="O171" s="1" t="str">
        <f t="shared" si="55"/>
        <v/>
      </c>
      <c r="P171" s="1" t="str">
        <f t="shared" si="56"/>
        <v/>
      </c>
      <c r="Q171" s="1" t="str">
        <f t="shared" si="57"/>
        <v/>
      </c>
      <c r="R171" s="1" t="str">
        <f t="shared" si="58"/>
        <v/>
      </c>
      <c r="S171" s="1" t="str">
        <f t="shared" si="59"/>
        <v/>
      </c>
      <c r="T171" s="1" t="str">
        <f t="shared" si="60"/>
        <v/>
      </c>
      <c r="U171" s="1" t="str">
        <f t="shared" si="61"/>
        <v/>
      </c>
      <c r="V171" s="1" t="str">
        <f t="shared" si="62"/>
        <v/>
      </c>
      <c r="W171" s="1" t="str">
        <f t="shared" si="63"/>
        <v/>
      </c>
      <c r="X171" s="1" t="str">
        <f t="shared" si="64"/>
        <v/>
      </c>
      <c r="Y171" s="1" t="str">
        <f t="shared" si="65"/>
        <v/>
      </c>
      <c r="Z171" s="1" t="str">
        <f t="shared" si="66"/>
        <v/>
      </c>
      <c r="AA171" s="1" t="str">
        <f t="shared" si="67"/>
        <v/>
      </c>
      <c r="AB171" s="1" t="str">
        <f t="shared" si="68"/>
        <v/>
      </c>
    </row>
    <row r="172" spans="1:28" ht="14.25" hidden="1" customHeight="1" x14ac:dyDescent="0.35">
      <c r="A172" s="4">
        <f>IF(OR($B172="",$C172=""),"",IFERROR(INDEX('5_ACOMPANHAMENTO'!$A$3:$A$4922,MATCH(1,INDEX(('5_ACOMPANHAMENTO'!$AD$3:$AD$4922=TRIM($C172&amp;""))*('5_ACOMPANHAMENTO'!$AC$3:$AC$4922&lt;&gt;"")*((((I172&lt;&gt;"")*ISNUMBER(SEARCH("|"&amp;I172&amp;"|",'5_ACOMPANHAMENTO'!$AC$3:$AC$4922)))+((J172&lt;&gt;"")*ISNUMBER(SEARCH("|"&amp;J172&amp;"|",'5_ACOMPANHAMENTO'!$AC$3:$AC$4922)))+((K172&lt;&gt;"")*ISNUMBER(SEARCH("|"&amp;K172&amp;"|",'5_ACOMPANHAMENTO'!$AC$3:$AC$4922)))+((L172&lt;&gt;"")*ISNUMBER(SEARCH("|"&amp;L172&amp;"|",'5_ACOMPANHAMENTO'!$AC$3:$AC$4922)))+((M172&lt;&gt;"")*ISNUMBER(SEARCH("|"&amp;M172&amp;"|",'5_ACOMPANHAMENTO'!$AC$3:$AC$4922)))+((N172&lt;&gt;"")*ISNUMBER(SEARCH("|"&amp;N172&amp;"|",'5_ACOMPANHAMENTO'!$AC$3:$AC$4922)))+((O172&lt;&gt;"")*ISNUMBER(SEARCH("|"&amp;O172&amp;"|",'5_ACOMPANHAMENTO'!$AC$3:$AC$4922)))+((P172&lt;&gt;"")*ISNUMBER(SEARCH("|"&amp;P172&amp;"|",'5_ACOMPANHAMENTO'!$AC$3:$AC$4922)))+((Q172&lt;&gt;"")*ISNUMBER(SEARCH("|"&amp;Q172&amp;"|",'5_ACOMPANHAMENTO'!$AC$3:$AC$4922)))+((R172&lt;&gt;"")*ISNUMBER(SEARCH("|"&amp;R172&amp;"|",'5_ACOMPANHAMENTO'!$AC$3:$AC$4922)))+((S172&lt;&gt;"")*ISNUMBER(SEARCH("|"&amp;S172&amp;"|",'5_ACOMPANHAMENTO'!$AC$3:$AC$4922)))+((T172&lt;&gt;"")*ISNUMBER(SEARCH("|"&amp;T172&amp;"|",'5_ACOMPANHAMENTO'!$AC$3:$AC$4922)))+((U172&lt;&gt;"")*ISNUMBER(SEARCH("|"&amp;U172&amp;"|",'5_ACOMPANHAMENTO'!$AC$3:$AC$4922)))+((V172&lt;&gt;"")*ISNUMBER(SEARCH("|"&amp;V172&amp;"|",'5_ACOMPANHAMENTO'!$AC$3:$AC$4922)))+((W172&lt;&gt;"")*ISNUMBER(SEARCH("|"&amp;W172&amp;"|",'5_ACOMPANHAMENTO'!$AC$3:$AC$4922)))+((X172&lt;&gt;"")*ISNUMBER(SEARCH("|"&amp;X172&amp;"|",'5_ACOMPANHAMENTO'!$AC$3:$AC$4922)))+((Y172&lt;&gt;"")*ISNUMBER(SEARCH("|"&amp;Y172&amp;"|",'5_ACOMPANHAMENTO'!$AC$3:$AC$4922)))+((Z172&lt;&gt;"")*ISNUMBER(SEARCH("|"&amp;Z172&amp;"|",'5_ACOMPANHAMENTO'!$AC$3:$AC$4922)))+((AA172&lt;&gt;"")*ISNUMBER(SEARCH("|"&amp;AA172&amp;"|",'5_ACOMPANHAMENTO'!$AC$3:$AC$4922)))+((AB172&lt;&gt;"")*ISNUMBER(SEARCH("|"&amp;AB172&amp;"|",'5_ACOMPANHAMENTO'!$AC$3:$AC$4922))))&gt;0),0),0)),""))</f>
        <v>46203</v>
      </c>
      <c r="B172" s="10" t="s">
        <v>3076</v>
      </c>
      <c r="C172" s="10" t="s">
        <v>60</v>
      </c>
      <c r="D172" s="4">
        <f>IF(OR($B172="",$C172=""),"",IFERROR(SUMPRODUCT(--(('5_ACOMPANHAMENTO'!$AD$3:$AD$4922=TRIM($C172&amp;""))*('5_ACOMPANHAMENTO'!$AC$3:$AC$4922&lt;&gt;"")*((((I172&lt;&gt;"")*ISNUMBER(SEARCH("|"&amp;I172&amp;"|",'5_ACOMPANHAMENTO'!$AC$3:$AC$4922)))+((J172&lt;&gt;"")*ISNUMBER(SEARCH("|"&amp;J172&amp;"|",'5_ACOMPANHAMENTO'!$AC$3:$AC$4922)))+((K172&lt;&gt;"")*ISNUMBER(SEARCH("|"&amp;K172&amp;"|",'5_ACOMPANHAMENTO'!$AC$3:$AC$4922)))+((L172&lt;&gt;"")*ISNUMBER(SEARCH("|"&amp;L172&amp;"|",'5_ACOMPANHAMENTO'!$AC$3:$AC$4922)))+((M172&lt;&gt;"")*ISNUMBER(SEARCH("|"&amp;M172&amp;"|",'5_ACOMPANHAMENTO'!$AC$3:$AC$4922)))+((N172&lt;&gt;"")*ISNUMBER(SEARCH("|"&amp;N172&amp;"|",'5_ACOMPANHAMENTO'!$AC$3:$AC$4922)))+((O172&lt;&gt;"")*ISNUMBER(SEARCH("|"&amp;O172&amp;"|",'5_ACOMPANHAMENTO'!$AC$3:$AC$4922)))+((P172&lt;&gt;"")*ISNUMBER(SEARCH("|"&amp;P172&amp;"|",'5_ACOMPANHAMENTO'!$AC$3:$AC$4922)))+((Q172&lt;&gt;"")*ISNUMBER(SEARCH("|"&amp;Q172&amp;"|",'5_ACOMPANHAMENTO'!$AC$3:$AC$4922)))+((R172&lt;&gt;"")*ISNUMBER(SEARCH("|"&amp;R172&amp;"|",'5_ACOMPANHAMENTO'!$AC$3:$AC$4922)))+((S172&lt;&gt;"")*ISNUMBER(SEARCH("|"&amp;S172&amp;"|",'5_ACOMPANHAMENTO'!$AC$3:$AC$4922)))+((T172&lt;&gt;"")*ISNUMBER(SEARCH("|"&amp;T172&amp;"|",'5_ACOMPANHAMENTO'!$AC$3:$AC$4922)))+((U172&lt;&gt;"")*ISNUMBER(SEARCH("|"&amp;U172&amp;"|",'5_ACOMPANHAMENTO'!$AC$3:$AC$4922)))+((V172&lt;&gt;"")*ISNUMBER(SEARCH("|"&amp;V172&amp;"|",'5_ACOMPANHAMENTO'!$AC$3:$AC$4922)))+((W172&lt;&gt;"")*ISNUMBER(SEARCH("|"&amp;W172&amp;"|",'5_ACOMPANHAMENTO'!$AC$3:$AC$4922)))+((X172&lt;&gt;"")*ISNUMBER(SEARCH("|"&amp;X172&amp;"|",'5_ACOMPANHAMENTO'!$AC$3:$AC$4922)))+((Y172&lt;&gt;"")*ISNUMBER(SEARCH("|"&amp;Y172&amp;"|",'5_ACOMPANHAMENTO'!$AC$3:$AC$4922)))+((Z172&lt;&gt;"")*ISNUMBER(SEARCH("|"&amp;Z172&amp;"|",'5_ACOMPANHAMENTO'!$AC$3:$AC$4922)))+((AA172&lt;&gt;"")*ISNUMBER(SEARCH("|"&amp;AA172&amp;"|",'5_ACOMPANHAMENTO'!$AC$3:$AC$4922)))+((AB172&lt;&gt;"")*ISNUMBER(SEARCH("|"&amp;AB172&amp;"|",'5_ACOMPANHAMENTO'!$AC$3:$AC$4922))))&gt;0)),'5_ACOMPANHAMENTO'!$J$3:$J$4922),0))</f>
        <v>286</v>
      </c>
      <c r="E172" s="4" t="str">
        <f t="shared" ca="1" si="46"/>
        <v>FINALIZADO</v>
      </c>
      <c r="F172" s="7">
        <f>IF(OR($B172="",$C172=""),"",IFERROR(SUMPRODUCT(--(('5_ACOMPANHAMENTO'!$AD$3:$AD$4922=TRIM($C172&amp;""))*('5_ACOMPANHAMENTO'!$AC$3:$AC$4922&lt;&gt;"")*((((I172&lt;&gt;"")*ISNUMBER(SEARCH("|"&amp;I172&amp;"|",'5_ACOMPANHAMENTO'!$AC$3:$AC$4922)))+((J172&lt;&gt;"")*ISNUMBER(SEARCH("|"&amp;J172&amp;"|",'5_ACOMPANHAMENTO'!$AC$3:$AC$4922)))+((K172&lt;&gt;"")*ISNUMBER(SEARCH("|"&amp;K172&amp;"|",'5_ACOMPANHAMENTO'!$AC$3:$AC$4922)))+((L172&lt;&gt;"")*ISNUMBER(SEARCH("|"&amp;L172&amp;"|",'5_ACOMPANHAMENTO'!$AC$3:$AC$4922)))+((M172&lt;&gt;"")*ISNUMBER(SEARCH("|"&amp;M172&amp;"|",'5_ACOMPANHAMENTO'!$AC$3:$AC$4922)))+((N172&lt;&gt;"")*ISNUMBER(SEARCH("|"&amp;N172&amp;"|",'5_ACOMPANHAMENTO'!$AC$3:$AC$4922)))+((O172&lt;&gt;"")*ISNUMBER(SEARCH("|"&amp;O172&amp;"|",'5_ACOMPANHAMENTO'!$AC$3:$AC$4922)))+((P172&lt;&gt;"")*ISNUMBER(SEARCH("|"&amp;P172&amp;"|",'5_ACOMPANHAMENTO'!$AC$3:$AC$4922)))+((Q172&lt;&gt;"")*ISNUMBER(SEARCH("|"&amp;Q172&amp;"|",'5_ACOMPANHAMENTO'!$AC$3:$AC$4922)))+((R172&lt;&gt;"")*ISNUMBER(SEARCH("|"&amp;R172&amp;"|",'5_ACOMPANHAMENTO'!$AC$3:$AC$4922)))+((S172&lt;&gt;"")*ISNUMBER(SEARCH("|"&amp;S172&amp;"|",'5_ACOMPANHAMENTO'!$AC$3:$AC$4922)))+((T172&lt;&gt;"")*ISNUMBER(SEARCH("|"&amp;T172&amp;"|",'5_ACOMPANHAMENTO'!$AC$3:$AC$4922)))+((U172&lt;&gt;"")*ISNUMBER(SEARCH("|"&amp;U172&amp;"|",'5_ACOMPANHAMENTO'!$AC$3:$AC$4922)))+((V172&lt;&gt;"")*ISNUMBER(SEARCH("|"&amp;V172&amp;"|",'5_ACOMPANHAMENTO'!$AC$3:$AC$4922)))+((W172&lt;&gt;"")*ISNUMBER(SEARCH("|"&amp;W172&amp;"|",'5_ACOMPANHAMENTO'!$AC$3:$AC$4922)))+((X172&lt;&gt;"")*ISNUMBER(SEARCH("|"&amp;X172&amp;"|",'5_ACOMPANHAMENTO'!$AC$3:$AC$4922)))+((Y172&lt;&gt;"")*ISNUMBER(SEARCH("|"&amp;Y172&amp;"|",'5_ACOMPANHAMENTO'!$AC$3:$AC$4922)))+((Z172&lt;&gt;"")*ISNUMBER(SEARCH("|"&amp;Z172&amp;"|",'5_ACOMPANHAMENTO'!$AC$3:$AC$4922)))+((AA172&lt;&gt;"")*ISNUMBER(SEARCH("|"&amp;AA172&amp;"|",'5_ACOMPANHAMENTO'!$AC$3:$AC$4922)))+((AB172&lt;&gt;"")*ISNUMBER(SEARCH("|"&amp;AB172&amp;"|",'5_ACOMPANHAMENTO'!$AC$3:$AC$4922))))&gt;0)),'5_ACOMPANHAMENTO'!$O$3:$O$4922),0))</f>
        <v>286</v>
      </c>
      <c r="G172" s="7">
        <f t="shared" si="47"/>
        <v>0</v>
      </c>
      <c r="H172" t="str">
        <f t="shared" si="48"/>
        <v>10149,10150|COLA DE ESPUMA</v>
      </c>
      <c r="I172" s="1" t="str">
        <f t="shared" si="49"/>
        <v>10149</v>
      </c>
      <c r="J172" s="1" t="str">
        <f t="shared" si="50"/>
        <v>10150</v>
      </c>
      <c r="K172" s="1" t="str">
        <f t="shared" si="51"/>
        <v/>
      </c>
      <c r="L172" s="1" t="str">
        <f t="shared" si="52"/>
        <v/>
      </c>
      <c r="M172" s="1" t="str">
        <f t="shared" si="53"/>
        <v/>
      </c>
      <c r="N172" s="1" t="str">
        <f t="shared" si="54"/>
        <v/>
      </c>
      <c r="O172" s="1" t="str">
        <f t="shared" si="55"/>
        <v/>
      </c>
      <c r="P172" s="1" t="str">
        <f t="shared" si="56"/>
        <v/>
      </c>
      <c r="Q172" s="1" t="str">
        <f t="shared" si="57"/>
        <v/>
      </c>
      <c r="R172" s="1" t="str">
        <f t="shared" si="58"/>
        <v/>
      </c>
      <c r="S172" s="1" t="str">
        <f t="shared" si="59"/>
        <v/>
      </c>
      <c r="T172" s="1" t="str">
        <f t="shared" si="60"/>
        <v/>
      </c>
      <c r="U172" s="1" t="str">
        <f t="shared" si="61"/>
        <v/>
      </c>
      <c r="V172" s="1" t="str">
        <f t="shared" si="62"/>
        <v/>
      </c>
      <c r="W172" s="1" t="str">
        <f t="shared" si="63"/>
        <v/>
      </c>
      <c r="X172" s="1" t="str">
        <f t="shared" si="64"/>
        <v/>
      </c>
      <c r="Y172" s="1" t="str">
        <f t="shared" si="65"/>
        <v/>
      </c>
      <c r="Z172" s="1" t="str">
        <f t="shared" si="66"/>
        <v/>
      </c>
      <c r="AA172" s="1" t="str">
        <f t="shared" si="67"/>
        <v/>
      </c>
      <c r="AB172" s="1" t="str">
        <f t="shared" si="68"/>
        <v/>
      </c>
    </row>
    <row r="173" spans="1:28" ht="14.25" hidden="1" customHeight="1" x14ac:dyDescent="0.35">
      <c r="A173" s="4">
        <f>IF(OR($B173="",$C173=""),"",IFERROR(INDEX('5_ACOMPANHAMENTO'!$A$3:$A$4922,MATCH(1,INDEX(('5_ACOMPANHAMENTO'!$AD$3:$AD$4922=TRIM($C173&amp;""))*('5_ACOMPANHAMENTO'!$AC$3:$AC$4922&lt;&gt;"")*((((I173&lt;&gt;"")*ISNUMBER(SEARCH("|"&amp;I173&amp;"|",'5_ACOMPANHAMENTO'!$AC$3:$AC$4922)))+((J173&lt;&gt;"")*ISNUMBER(SEARCH("|"&amp;J173&amp;"|",'5_ACOMPANHAMENTO'!$AC$3:$AC$4922)))+((K173&lt;&gt;"")*ISNUMBER(SEARCH("|"&amp;K173&amp;"|",'5_ACOMPANHAMENTO'!$AC$3:$AC$4922)))+((L173&lt;&gt;"")*ISNUMBER(SEARCH("|"&amp;L173&amp;"|",'5_ACOMPANHAMENTO'!$AC$3:$AC$4922)))+((M173&lt;&gt;"")*ISNUMBER(SEARCH("|"&amp;M173&amp;"|",'5_ACOMPANHAMENTO'!$AC$3:$AC$4922)))+((N173&lt;&gt;"")*ISNUMBER(SEARCH("|"&amp;N173&amp;"|",'5_ACOMPANHAMENTO'!$AC$3:$AC$4922)))+((O173&lt;&gt;"")*ISNUMBER(SEARCH("|"&amp;O173&amp;"|",'5_ACOMPANHAMENTO'!$AC$3:$AC$4922)))+((P173&lt;&gt;"")*ISNUMBER(SEARCH("|"&amp;P173&amp;"|",'5_ACOMPANHAMENTO'!$AC$3:$AC$4922)))+((Q173&lt;&gt;"")*ISNUMBER(SEARCH("|"&amp;Q173&amp;"|",'5_ACOMPANHAMENTO'!$AC$3:$AC$4922)))+((R173&lt;&gt;"")*ISNUMBER(SEARCH("|"&amp;R173&amp;"|",'5_ACOMPANHAMENTO'!$AC$3:$AC$4922)))+((S173&lt;&gt;"")*ISNUMBER(SEARCH("|"&amp;S173&amp;"|",'5_ACOMPANHAMENTO'!$AC$3:$AC$4922)))+((T173&lt;&gt;"")*ISNUMBER(SEARCH("|"&amp;T173&amp;"|",'5_ACOMPANHAMENTO'!$AC$3:$AC$4922)))+((U173&lt;&gt;"")*ISNUMBER(SEARCH("|"&amp;U173&amp;"|",'5_ACOMPANHAMENTO'!$AC$3:$AC$4922)))+((V173&lt;&gt;"")*ISNUMBER(SEARCH("|"&amp;V173&amp;"|",'5_ACOMPANHAMENTO'!$AC$3:$AC$4922)))+((W173&lt;&gt;"")*ISNUMBER(SEARCH("|"&amp;W173&amp;"|",'5_ACOMPANHAMENTO'!$AC$3:$AC$4922)))+((X173&lt;&gt;"")*ISNUMBER(SEARCH("|"&amp;X173&amp;"|",'5_ACOMPANHAMENTO'!$AC$3:$AC$4922)))+((Y173&lt;&gt;"")*ISNUMBER(SEARCH("|"&amp;Y173&amp;"|",'5_ACOMPANHAMENTO'!$AC$3:$AC$4922)))+((Z173&lt;&gt;"")*ISNUMBER(SEARCH("|"&amp;Z173&amp;"|",'5_ACOMPANHAMENTO'!$AC$3:$AC$4922)))+((AA173&lt;&gt;"")*ISNUMBER(SEARCH("|"&amp;AA173&amp;"|",'5_ACOMPANHAMENTO'!$AC$3:$AC$4922)))+((AB173&lt;&gt;"")*ISNUMBER(SEARCH("|"&amp;AB173&amp;"|",'5_ACOMPANHAMENTO'!$AC$3:$AC$4922))))&gt;0),0),0)),""))</f>
        <v>46206</v>
      </c>
      <c r="B173" s="10" t="s">
        <v>3077</v>
      </c>
      <c r="C173" s="10" t="s">
        <v>60</v>
      </c>
      <c r="D173" s="4">
        <f>IF(OR($B173="",$C173=""),"",IFERROR(SUMPRODUCT(--(('5_ACOMPANHAMENTO'!$AD$3:$AD$4922=TRIM($C173&amp;""))*('5_ACOMPANHAMENTO'!$AC$3:$AC$4922&lt;&gt;"")*((((I173&lt;&gt;"")*ISNUMBER(SEARCH("|"&amp;I173&amp;"|",'5_ACOMPANHAMENTO'!$AC$3:$AC$4922)))+((J173&lt;&gt;"")*ISNUMBER(SEARCH("|"&amp;J173&amp;"|",'5_ACOMPANHAMENTO'!$AC$3:$AC$4922)))+((K173&lt;&gt;"")*ISNUMBER(SEARCH("|"&amp;K173&amp;"|",'5_ACOMPANHAMENTO'!$AC$3:$AC$4922)))+((L173&lt;&gt;"")*ISNUMBER(SEARCH("|"&amp;L173&amp;"|",'5_ACOMPANHAMENTO'!$AC$3:$AC$4922)))+((M173&lt;&gt;"")*ISNUMBER(SEARCH("|"&amp;M173&amp;"|",'5_ACOMPANHAMENTO'!$AC$3:$AC$4922)))+((N173&lt;&gt;"")*ISNUMBER(SEARCH("|"&amp;N173&amp;"|",'5_ACOMPANHAMENTO'!$AC$3:$AC$4922)))+((O173&lt;&gt;"")*ISNUMBER(SEARCH("|"&amp;O173&amp;"|",'5_ACOMPANHAMENTO'!$AC$3:$AC$4922)))+((P173&lt;&gt;"")*ISNUMBER(SEARCH("|"&amp;P173&amp;"|",'5_ACOMPANHAMENTO'!$AC$3:$AC$4922)))+((Q173&lt;&gt;"")*ISNUMBER(SEARCH("|"&amp;Q173&amp;"|",'5_ACOMPANHAMENTO'!$AC$3:$AC$4922)))+((R173&lt;&gt;"")*ISNUMBER(SEARCH("|"&amp;R173&amp;"|",'5_ACOMPANHAMENTO'!$AC$3:$AC$4922)))+((S173&lt;&gt;"")*ISNUMBER(SEARCH("|"&amp;S173&amp;"|",'5_ACOMPANHAMENTO'!$AC$3:$AC$4922)))+((T173&lt;&gt;"")*ISNUMBER(SEARCH("|"&amp;T173&amp;"|",'5_ACOMPANHAMENTO'!$AC$3:$AC$4922)))+((U173&lt;&gt;"")*ISNUMBER(SEARCH("|"&amp;U173&amp;"|",'5_ACOMPANHAMENTO'!$AC$3:$AC$4922)))+((V173&lt;&gt;"")*ISNUMBER(SEARCH("|"&amp;V173&amp;"|",'5_ACOMPANHAMENTO'!$AC$3:$AC$4922)))+((W173&lt;&gt;"")*ISNUMBER(SEARCH("|"&amp;W173&amp;"|",'5_ACOMPANHAMENTO'!$AC$3:$AC$4922)))+((X173&lt;&gt;"")*ISNUMBER(SEARCH("|"&amp;X173&amp;"|",'5_ACOMPANHAMENTO'!$AC$3:$AC$4922)))+((Y173&lt;&gt;"")*ISNUMBER(SEARCH("|"&amp;Y173&amp;"|",'5_ACOMPANHAMENTO'!$AC$3:$AC$4922)))+((Z173&lt;&gt;"")*ISNUMBER(SEARCH("|"&amp;Z173&amp;"|",'5_ACOMPANHAMENTO'!$AC$3:$AC$4922)))+((AA173&lt;&gt;"")*ISNUMBER(SEARCH("|"&amp;AA173&amp;"|",'5_ACOMPANHAMENTO'!$AC$3:$AC$4922)))+((AB173&lt;&gt;"")*ISNUMBER(SEARCH("|"&amp;AB173&amp;"|",'5_ACOMPANHAMENTO'!$AC$3:$AC$4922))))&gt;0)),'5_ACOMPANHAMENTO'!$J$3:$J$4922),0))</f>
        <v>272</v>
      </c>
      <c r="E173" s="4" t="str">
        <f t="shared" ca="1" si="46"/>
        <v>FINALIZADO</v>
      </c>
      <c r="F173" s="7">
        <f>IF(OR($B173="",$C173=""),"",IFERROR(SUMPRODUCT(--(('5_ACOMPANHAMENTO'!$AD$3:$AD$4922=TRIM($C173&amp;""))*('5_ACOMPANHAMENTO'!$AC$3:$AC$4922&lt;&gt;"")*((((I173&lt;&gt;"")*ISNUMBER(SEARCH("|"&amp;I173&amp;"|",'5_ACOMPANHAMENTO'!$AC$3:$AC$4922)))+((J173&lt;&gt;"")*ISNUMBER(SEARCH("|"&amp;J173&amp;"|",'5_ACOMPANHAMENTO'!$AC$3:$AC$4922)))+((K173&lt;&gt;"")*ISNUMBER(SEARCH("|"&amp;K173&amp;"|",'5_ACOMPANHAMENTO'!$AC$3:$AC$4922)))+((L173&lt;&gt;"")*ISNUMBER(SEARCH("|"&amp;L173&amp;"|",'5_ACOMPANHAMENTO'!$AC$3:$AC$4922)))+((M173&lt;&gt;"")*ISNUMBER(SEARCH("|"&amp;M173&amp;"|",'5_ACOMPANHAMENTO'!$AC$3:$AC$4922)))+((N173&lt;&gt;"")*ISNUMBER(SEARCH("|"&amp;N173&amp;"|",'5_ACOMPANHAMENTO'!$AC$3:$AC$4922)))+((O173&lt;&gt;"")*ISNUMBER(SEARCH("|"&amp;O173&amp;"|",'5_ACOMPANHAMENTO'!$AC$3:$AC$4922)))+((P173&lt;&gt;"")*ISNUMBER(SEARCH("|"&amp;P173&amp;"|",'5_ACOMPANHAMENTO'!$AC$3:$AC$4922)))+((Q173&lt;&gt;"")*ISNUMBER(SEARCH("|"&amp;Q173&amp;"|",'5_ACOMPANHAMENTO'!$AC$3:$AC$4922)))+((R173&lt;&gt;"")*ISNUMBER(SEARCH("|"&amp;R173&amp;"|",'5_ACOMPANHAMENTO'!$AC$3:$AC$4922)))+((S173&lt;&gt;"")*ISNUMBER(SEARCH("|"&amp;S173&amp;"|",'5_ACOMPANHAMENTO'!$AC$3:$AC$4922)))+((T173&lt;&gt;"")*ISNUMBER(SEARCH("|"&amp;T173&amp;"|",'5_ACOMPANHAMENTO'!$AC$3:$AC$4922)))+((U173&lt;&gt;"")*ISNUMBER(SEARCH("|"&amp;U173&amp;"|",'5_ACOMPANHAMENTO'!$AC$3:$AC$4922)))+((V173&lt;&gt;"")*ISNUMBER(SEARCH("|"&amp;V173&amp;"|",'5_ACOMPANHAMENTO'!$AC$3:$AC$4922)))+((W173&lt;&gt;"")*ISNUMBER(SEARCH("|"&amp;W173&amp;"|",'5_ACOMPANHAMENTO'!$AC$3:$AC$4922)))+((X173&lt;&gt;"")*ISNUMBER(SEARCH("|"&amp;X173&amp;"|",'5_ACOMPANHAMENTO'!$AC$3:$AC$4922)))+((Y173&lt;&gt;"")*ISNUMBER(SEARCH("|"&amp;Y173&amp;"|",'5_ACOMPANHAMENTO'!$AC$3:$AC$4922)))+((Z173&lt;&gt;"")*ISNUMBER(SEARCH("|"&amp;Z173&amp;"|",'5_ACOMPANHAMENTO'!$AC$3:$AC$4922)))+((AA173&lt;&gt;"")*ISNUMBER(SEARCH("|"&amp;AA173&amp;"|",'5_ACOMPANHAMENTO'!$AC$3:$AC$4922)))+((AB173&lt;&gt;"")*ISNUMBER(SEARCH("|"&amp;AB173&amp;"|",'5_ACOMPANHAMENTO'!$AC$3:$AC$4922))))&gt;0)),'5_ACOMPANHAMENTO'!$O$3:$O$4922),0))</f>
        <v>272</v>
      </c>
      <c r="G173" s="7">
        <f t="shared" si="47"/>
        <v>0</v>
      </c>
      <c r="H173" t="str">
        <f t="shared" si="48"/>
        <v>10153|COLA DE ESPUMA</v>
      </c>
      <c r="I173" s="1" t="str">
        <f t="shared" si="49"/>
        <v>10153</v>
      </c>
      <c r="J173" s="1" t="str">
        <f t="shared" si="50"/>
        <v/>
      </c>
      <c r="K173" s="1" t="str">
        <f t="shared" si="51"/>
        <v/>
      </c>
      <c r="L173" s="1" t="str">
        <f t="shared" si="52"/>
        <v/>
      </c>
      <c r="M173" s="1" t="str">
        <f t="shared" si="53"/>
        <v/>
      </c>
      <c r="N173" s="1" t="str">
        <f t="shared" si="54"/>
        <v/>
      </c>
      <c r="O173" s="1" t="str">
        <f t="shared" si="55"/>
        <v/>
      </c>
      <c r="P173" s="1" t="str">
        <f t="shared" si="56"/>
        <v/>
      </c>
      <c r="Q173" s="1" t="str">
        <f t="shared" si="57"/>
        <v/>
      </c>
      <c r="R173" s="1" t="str">
        <f t="shared" si="58"/>
        <v/>
      </c>
      <c r="S173" s="1" t="str">
        <f t="shared" si="59"/>
        <v/>
      </c>
      <c r="T173" s="1" t="str">
        <f t="shared" si="60"/>
        <v/>
      </c>
      <c r="U173" s="1" t="str">
        <f t="shared" si="61"/>
        <v/>
      </c>
      <c r="V173" s="1" t="str">
        <f t="shared" si="62"/>
        <v/>
      </c>
      <c r="W173" s="1" t="str">
        <f t="shared" si="63"/>
        <v/>
      </c>
      <c r="X173" s="1" t="str">
        <f t="shared" si="64"/>
        <v/>
      </c>
      <c r="Y173" s="1" t="str">
        <f t="shared" si="65"/>
        <v/>
      </c>
      <c r="Z173" s="1" t="str">
        <f t="shared" si="66"/>
        <v/>
      </c>
      <c r="AA173" s="1" t="str">
        <f t="shared" si="67"/>
        <v/>
      </c>
      <c r="AB173" s="1" t="str">
        <f t="shared" si="68"/>
        <v/>
      </c>
    </row>
    <row r="174" spans="1:28" ht="14.25" hidden="1" customHeight="1" x14ac:dyDescent="0.35">
      <c r="A174" s="4">
        <f>IF(OR($B174="",$C174=""),"",IFERROR(INDEX('5_ACOMPANHAMENTO'!$A$3:$A$4922,MATCH(1,INDEX(('5_ACOMPANHAMENTO'!$AD$3:$AD$4922=TRIM($C174&amp;""))*('5_ACOMPANHAMENTO'!$AC$3:$AC$4922&lt;&gt;"")*((((I174&lt;&gt;"")*ISNUMBER(SEARCH("|"&amp;I174&amp;"|",'5_ACOMPANHAMENTO'!$AC$3:$AC$4922)))+((J174&lt;&gt;"")*ISNUMBER(SEARCH("|"&amp;J174&amp;"|",'5_ACOMPANHAMENTO'!$AC$3:$AC$4922)))+((K174&lt;&gt;"")*ISNUMBER(SEARCH("|"&amp;K174&amp;"|",'5_ACOMPANHAMENTO'!$AC$3:$AC$4922)))+((L174&lt;&gt;"")*ISNUMBER(SEARCH("|"&amp;L174&amp;"|",'5_ACOMPANHAMENTO'!$AC$3:$AC$4922)))+((M174&lt;&gt;"")*ISNUMBER(SEARCH("|"&amp;M174&amp;"|",'5_ACOMPANHAMENTO'!$AC$3:$AC$4922)))+((N174&lt;&gt;"")*ISNUMBER(SEARCH("|"&amp;N174&amp;"|",'5_ACOMPANHAMENTO'!$AC$3:$AC$4922)))+((O174&lt;&gt;"")*ISNUMBER(SEARCH("|"&amp;O174&amp;"|",'5_ACOMPANHAMENTO'!$AC$3:$AC$4922)))+((P174&lt;&gt;"")*ISNUMBER(SEARCH("|"&amp;P174&amp;"|",'5_ACOMPANHAMENTO'!$AC$3:$AC$4922)))+((Q174&lt;&gt;"")*ISNUMBER(SEARCH("|"&amp;Q174&amp;"|",'5_ACOMPANHAMENTO'!$AC$3:$AC$4922)))+((R174&lt;&gt;"")*ISNUMBER(SEARCH("|"&amp;R174&amp;"|",'5_ACOMPANHAMENTO'!$AC$3:$AC$4922)))+((S174&lt;&gt;"")*ISNUMBER(SEARCH("|"&amp;S174&amp;"|",'5_ACOMPANHAMENTO'!$AC$3:$AC$4922)))+((T174&lt;&gt;"")*ISNUMBER(SEARCH("|"&amp;T174&amp;"|",'5_ACOMPANHAMENTO'!$AC$3:$AC$4922)))+((U174&lt;&gt;"")*ISNUMBER(SEARCH("|"&amp;U174&amp;"|",'5_ACOMPANHAMENTO'!$AC$3:$AC$4922)))+((V174&lt;&gt;"")*ISNUMBER(SEARCH("|"&amp;V174&amp;"|",'5_ACOMPANHAMENTO'!$AC$3:$AC$4922)))+((W174&lt;&gt;"")*ISNUMBER(SEARCH("|"&amp;W174&amp;"|",'5_ACOMPANHAMENTO'!$AC$3:$AC$4922)))+((X174&lt;&gt;"")*ISNUMBER(SEARCH("|"&amp;X174&amp;"|",'5_ACOMPANHAMENTO'!$AC$3:$AC$4922)))+((Y174&lt;&gt;"")*ISNUMBER(SEARCH("|"&amp;Y174&amp;"|",'5_ACOMPANHAMENTO'!$AC$3:$AC$4922)))+((Z174&lt;&gt;"")*ISNUMBER(SEARCH("|"&amp;Z174&amp;"|",'5_ACOMPANHAMENTO'!$AC$3:$AC$4922)))+((AA174&lt;&gt;"")*ISNUMBER(SEARCH("|"&amp;AA174&amp;"|",'5_ACOMPANHAMENTO'!$AC$3:$AC$4922)))+((AB174&lt;&gt;"")*ISNUMBER(SEARCH("|"&amp;AB174&amp;"|",'5_ACOMPANHAMENTO'!$AC$3:$AC$4922))))&gt;0),0),0)),""))</f>
        <v>46206</v>
      </c>
      <c r="B174" s="10">
        <v>10153</v>
      </c>
      <c r="C174" s="10" t="s">
        <v>60</v>
      </c>
      <c r="D174" s="4">
        <f>IF(OR($B174="",$C174=""),"",IFERROR(SUMPRODUCT(--(('5_ACOMPANHAMENTO'!$AD$3:$AD$4922=TRIM($C174&amp;""))*('5_ACOMPANHAMENTO'!$AC$3:$AC$4922&lt;&gt;"")*((((I174&lt;&gt;"")*ISNUMBER(SEARCH("|"&amp;I174&amp;"|",'5_ACOMPANHAMENTO'!$AC$3:$AC$4922)))+((J174&lt;&gt;"")*ISNUMBER(SEARCH("|"&amp;J174&amp;"|",'5_ACOMPANHAMENTO'!$AC$3:$AC$4922)))+((K174&lt;&gt;"")*ISNUMBER(SEARCH("|"&amp;K174&amp;"|",'5_ACOMPANHAMENTO'!$AC$3:$AC$4922)))+((L174&lt;&gt;"")*ISNUMBER(SEARCH("|"&amp;L174&amp;"|",'5_ACOMPANHAMENTO'!$AC$3:$AC$4922)))+((M174&lt;&gt;"")*ISNUMBER(SEARCH("|"&amp;M174&amp;"|",'5_ACOMPANHAMENTO'!$AC$3:$AC$4922)))+((N174&lt;&gt;"")*ISNUMBER(SEARCH("|"&amp;N174&amp;"|",'5_ACOMPANHAMENTO'!$AC$3:$AC$4922)))+((O174&lt;&gt;"")*ISNUMBER(SEARCH("|"&amp;O174&amp;"|",'5_ACOMPANHAMENTO'!$AC$3:$AC$4922)))+((P174&lt;&gt;"")*ISNUMBER(SEARCH("|"&amp;P174&amp;"|",'5_ACOMPANHAMENTO'!$AC$3:$AC$4922)))+((Q174&lt;&gt;"")*ISNUMBER(SEARCH("|"&amp;Q174&amp;"|",'5_ACOMPANHAMENTO'!$AC$3:$AC$4922)))+((R174&lt;&gt;"")*ISNUMBER(SEARCH("|"&amp;R174&amp;"|",'5_ACOMPANHAMENTO'!$AC$3:$AC$4922)))+((S174&lt;&gt;"")*ISNUMBER(SEARCH("|"&amp;S174&amp;"|",'5_ACOMPANHAMENTO'!$AC$3:$AC$4922)))+((T174&lt;&gt;"")*ISNUMBER(SEARCH("|"&amp;T174&amp;"|",'5_ACOMPANHAMENTO'!$AC$3:$AC$4922)))+((U174&lt;&gt;"")*ISNUMBER(SEARCH("|"&amp;U174&amp;"|",'5_ACOMPANHAMENTO'!$AC$3:$AC$4922)))+((V174&lt;&gt;"")*ISNUMBER(SEARCH("|"&amp;V174&amp;"|",'5_ACOMPANHAMENTO'!$AC$3:$AC$4922)))+((W174&lt;&gt;"")*ISNUMBER(SEARCH("|"&amp;W174&amp;"|",'5_ACOMPANHAMENTO'!$AC$3:$AC$4922)))+((X174&lt;&gt;"")*ISNUMBER(SEARCH("|"&amp;X174&amp;"|",'5_ACOMPANHAMENTO'!$AC$3:$AC$4922)))+((Y174&lt;&gt;"")*ISNUMBER(SEARCH("|"&amp;Y174&amp;"|",'5_ACOMPANHAMENTO'!$AC$3:$AC$4922)))+((Z174&lt;&gt;"")*ISNUMBER(SEARCH("|"&amp;Z174&amp;"|",'5_ACOMPANHAMENTO'!$AC$3:$AC$4922)))+((AA174&lt;&gt;"")*ISNUMBER(SEARCH("|"&amp;AA174&amp;"|",'5_ACOMPANHAMENTO'!$AC$3:$AC$4922)))+((AB174&lt;&gt;"")*ISNUMBER(SEARCH("|"&amp;AB174&amp;"|",'5_ACOMPANHAMENTO'!$AC$3:$AC$4922))))&gt;0)),'5_ACOMPANHAMENTO'!$J$3:$J$4922),0))</f>
        <v>272</v>
      </c>
      <c r="E174" s="4" t="str">
        <f t="shared" ca="1" si="46"/>
        <v>FINALIZADO</v>
      </c>
      <c r="F174" s="7">
        <f>IF(OR($B174="",$C174=""),"",IFERROR(SUMPRODUCT(--(('5_ACOMPANHAMENTO'!$AD$3:$AD$4922=TRIM($C174&amp;""))*('5_ACOMPANHAMENTO'!$AC$3:$AC$4922&lt;&gt;"")*((((I174&lt;&gt;"")*ISNUMBER(SEARCH("|"&amp;I174&amp;"|",'5_ACOMPANHAMENTO'!$AC$3:$AC$4922)))+((J174&lt;&gt;"")*ISNUMBER(SEARCH("|"&amp;J174&amp;"|",'5_ACOMPANHAMENTO'!$AC$3:$AC$4922)))+((K174&lt;&gt;"")*ISNUMBER(SEARCH("|"&amp;K174&amp;"|",'5_ACOMPANHAMENTO'!$AC$3:$AC$4922)))+((L174&lt;&gt;"")*ISNUMBER(SEARCH("|"&amp;L174&amp;"|",'5_ACOMPANHAMENTO'!$AC$3:$AC$4922)))+((M174&lt;&gt;"")*ISNUMBER(SEARCH("|"&amp;M174&amp;"|",'5_ACOMPANHAMENTO'!$AC$3:$AC$4922)))+((N174&lt;&gt;"")*ISNUMBER(SEARCH("|"&amp;N174&amp;"|",'5_ACOMPANHAMENTO'!$AC$3:$AC$4922)))+((O174&lt;&gt;"")*ISNUMBER(SEARCH("|"&amp;O174&amp;"|",'5_ACOMPANHAMENTO'!$AC$3:$AC$4922)))+((P174&lt;&gt;"")*ISNUMBER(SEARCH("|"&amp;P174&amp;"|",'5_ACOMPANHAMENTO'!$AC$3:$AC$4922)))+((Q174&lt;&gt;"")*ISNUMBER(SEARCH("|"&amp;Q174&amp;"|",'5_ACOMPANHAMENTO'!$AC$3:$AC$4922)))+((R174&lt;&gt;"")*ISNUMBER(SEARCH("|"&amp;R174&amp;"|",'5_ACOMPANHAMENTO'!$AC$3:$AC$4922)))+((S174&lt;&gt;"")*ISNUMBER(SEARCH("|"&amp;S174&amp;"|",'5_ACOMPANHAMENTO'!$AC$3:$AC$4922)))+((T174&lt;&gt;"")*ISNUMBER(SEARCH("|"&amp;T174&amp;"|",'5_ACOMPANHAMENTO'!$AC$3:$AC$4922)))+((U174&lt;&gt;"")*ISNUMBER(SEARCH("|"&amp;U174&amp;"|",'5_ACOMPANHAMENTO'!$AC$3:$AC$4922)))+((V174&lt;&gt;"")*ISNUMBER(SEARCH("|"&amp;V174&amp;"|",'5_ACOMPANHAMENTO'!$AC$3:$AC$4922)))+((W174&lt;&gt;"")*ISNUMBER(SEARCH("|"&amp;W174&amp;"|",'5_ACOMPANHAMENTO'!$AC$3:$AC$4922)))+((X174&lt;&gt;"")*ISNUMBER(SEARCH("|"&amp;X174&amp;"|",'5_ACOMPANHAMENTO'!$AC$3:$AC$4922)))+((Y174&lt;&gt;"")*ISNUMBER(SEARCH("|"&amp;Y174&amp;"|",'5_ACOMPANHAMENTO'!$AC$3:$AC$4922)))+((Z174&lt;&gt;"")*ISNUMBER(SEARCH("|"&amp;Z174&amp;"|",'5_ACOMPANHAMENTO'!$AC$3:$AC$4922)))+((AA174&lt;&gt;"")*ISNUMBER(SEARCH("|"&amp;AA174&amp;"|",'5_ACOMPANHAMENTO'!$AC$3:$AC$4922)))+((AB174&lt;&gt;"")*ISNUMBER(SEARCH("|"&amp;AB174&amp;"|",'5_ACOMPANHAMENTO'!$AC$3:$AC$4922))))&gt;0)),'5_ACOMPANHAMENTO'!$O$3:$O$4922),0))</f>
        <v>272</v>
      </c>
      <c r="G174" s="7">
        <f t="shared" si="47"/>
        <v>0</v>
      </c>
      <c r="H174" t="str">
        <f t="shared" si="48"/>
        <v>10153|COLA DE ESPUMA</v>
      </c>
      <c r="I174" s="1" t="str">
        <f t="shared" si="49"/>
        <v>10153</v>
      </c>
      <c r="J174" s="1" t="str">
        <f t="shared" si="50"/>
        <v/>
      </c>
      <c r="K174" s="1" t="str">
        <f t="shared" si="51"/>
        <v/>
      </c>
      <c r="L174" s="1" t="str">
        <f t="shared" si="52"/>
        <v/>
      </c>
      <c r="M174" s="1" t="str">
        <f t="shared" si="53"/>
        <v/>
      </c>
      <c r="N174" s="1" t="str">
        <f t="shared" si="54"/>
        <v/>
      </c>
      <c r="O174" s="1" t="str">
        <f t="shared" si="55"/>
        <v/>
      </c>
      <c r="P174" s="1" t="str">
        <f t="shared" si="56"/>
        <v/>
      </c>
      <c r="Q174" s="1" t="str">
        <f t="shared" si="57"/>
        <v/>
      </c>
      <c r="R174" s="1" t="str">
        <f t="shared" si="58"/>
        <v/>
      </c>
      <c r="S174" s="1" t="str">
        <f t="shared" si="59"/>
        <v/>
      </c>
      <c r="T174" s="1" t="str">
        <f t="shared" si="60"/>
        <v/>
      </c>
      <c r="U174" s="1" t="str">
        <f t="shared" si="61"/>
        <v/>
      </c>
      <c r="V174" s="1" t="str">
        <f t="shared" si="62"/>
        <v/>
      </c>
      <c r="W174" s="1" t="str">
        <f t="shared" si="63"/>
        <v/>
      </c>
      <c r="X174" s="1" t="str">
        <f t="shared" si="64"/>
        <v/>
      </c>
      <c r="Y174" s="1" t="str">
        <f t="shared" si="65"/>
        <v/>
      </c>
      <c r="Z174" s="1" t="str">
        <f t="shared" si="66"/>
        <v/>
      </c>
      <c r="AA174" s="1" t="str">
        <f t="shared" si="67"/>
        <v/>
      </c>
      <c r="AB174" s="1" t="str">
        <f t="shared" si="68"/>
        <v/>
      </c>
    </row>
    <row r="175" spans="1:28" ht="14.25" hidden="1" customHeight="1" x14ac:dyDescent="0.35">
      <c r="A175" s="4">
        <f>IF(OR($B175="",$C175=""),"",IFERROR(INDEX('5_ACOMPANHAMENTO'!$A$3:$A$4922,MATCH(1,INDEX(('5_ACOMPANHAMENTO'!$AD$3:$AD$4922=TRIM($C175&amp;""))*('5_ACOMPANHAMENTO'!$AC$3:$AC$4922&lt;&gt;"")*((((I175&lt;&gt;"")*ISNUMBER(SEARCH("|"&amp;I175&amp;"|",'5_ACOMPANHAMENTO'!$AC$3:$AC$4922)))+((J175&lt;&gt;"")*ISNUMBER(SEARCH("|"&amp;J175&amp;"|",'5_ACOMPANHAMENTO'!$AC$3:$AC$4922)))+((K175&lt;&gt;"")*ISNUMBER(SEARCH("|"&amp;K175&amp;"|",'5_ACOMPANHAMENTO'!$AC$3:$AC$4922)))+((L175&lt;&gt;"")*ISNUMBER(SEARCH("|"&amp;L175&amp;"|",'5_ACOMPANHAMENTO'!$AC$3:$AC$4922)))+((M175&lt;&gt;"")*ISNUMBER(SEARCH("|"&amp;M175&amp;"|",'5_ACOMPANHAMENTO'!$AC$3:$AC$4922)))+((N175&lt;&gt;"")*ISNUMBER(SEARCH("|"&amp;N175&amp;"|",'5_ACOMPANHAMENTO'!$AC$3:$AC$4922)))+((O175&lt;&gt;"")*ISNUMBER(SEARCH("|"&amp;O175&amp;"|",'5_ACOMPANHAMENTO'!$AC$3:$AC$4922)))+((P175&lt;&gt;"")*ISNUMBER(SEARCH("|"&amp;P175&amp;"|",'5_ACOMPANHAMENTO'!$AC$3:$AC$4922)))+((Q175&lt;&gt;"")*ISNUMBER(SEARCH("|"&amp;Q175&amp;"|",'5_ACOMPANHAMENTO'!$AC$3:$AC$4922)))+((R175&lt;&gt;"")*ISNUMBER(SEARCH("|"&amp;R175&amp;"|",'5_ACOMPANHAMENTO'!$AC$3:$AC$4922)))+((S175&lt;&gt;"")*ISNUMBER(SEARCH("|"&amp;S175&amp;"|",'5_ACOMPANHAMENTO'!$AC$3:$AC$4922)))+((T175&lt;&gt;"")*ISNUMBER(SEARCH("|"&amp;T175&amp;"|",'5_ACOMPANHAMENTO'!$AC$3:$AC$4922)))+((U175&lt;&gt;"")*ISNUMBER(SEARCH("|"&amp;U175&amp;"|",'5_ACOMPANHAMENTO'!$AC$3:$AC$4922)))+((V175&lt;&gt;"")*ISNUMBER(SEARCH("|"&amp;V175&amp;"|",'5_ACOMPANHAMENTO'!$AC$3:$AC$4922)))+((W175&lt;&gt;"")*ISNUMBER(SEARCH("|"&amp;W175&amp;"|",'5_ACOMPANHAMENTO'!$AC$3:$AC$4922)))+((X175&lt;&gt;"")*ISNUMBER(SEARCH("|"&amp;X175&amp;"|",'5_ACOMPANHAMENTO'!$AC$3:$AC$4922)))+((Y175&lt;&gt;"")*ISNUMBER(SEARCH("|"&amp;Y175&amp;"|",'5_ACOMPANHAMENTO'!$AC$3:$AC$4922)))+((Z175&lt;&gt;"")*ISNUMBER(SEARCH("|"&amp;Z175&amp;"|",'5_ACOMPANHAMENTO'!$AC$3:$AC$4922)))+((AA175&lt;&gt;"")*ISNUMBER(SEARCH("|"&amp;AA175&amp;"|",'5_ACOMPANHAMENTO'!$AC$3:$AC$4922)))+((AB175&lt;&gt;"")*ISNUMBER(SEARCH("|"&amp;AB175&amp;"|",'5_ACOMPANHAMENTO'!$AC$3:$AC$4922))))&gt;0),0),0)),""))</f>
        <v>46209</v>
      </c>
      <c r="B175" s="10">
        <v>10154</v>
      </c>
      <c r="C175" s="10" t="s">
        <v>60</v>
      </c>
      <c r="D175" s="4">
        <f>IF(OR($B175="",$C175=""),"",IFERROR(SUMPRODUCT(--(('5_ACOMPANHAMENTO'!$AD$3:$AD$4922=TRIM($C175&amp;""))*('5_ACOMPANHAMENTO'!$AC$3:$AC$4922&lt;&gt;"")*((((I175&lt;&gt;"")*ISNUMBER(SEARCH("|"&amp;I175&amp;"|",'5_ACOMPANHAMENTO'!$AC$3:$AC$4922)))+((J175&lt;&gt;"")*ISNUMBER(SEARCH("|"&amp;J175&amp;"|",'5_ACOMPANHAMENTO'!$AC$3:$AC$4922)))+((K175&lt;&gt;"")*ISNUMBER(SEARCH("|"&amp;K175&amp;"|",'5_ACOMPANHAMENTO'!$AC$3:$AC$4922)))+((L175&lt;&gt;"")*ISNUMBER(SEARCH("|"&amp;L175&amp;"|",'5_ACOMPANHAMENTO'!$AC$3:$AC$4922)))+((M175&lt;&gt;"")*ISNUMBER(SEARCH("|"&amp;M175&amp;"|",'5_ACOMPANHAMENTO'!$AC$3:$AC$4922)))+((N175&lt;&gt;"")*ISNUMBER(SEARCH("|"&amp;N175&amp;"|",'5_ACOMPANHAMENTO'!$AC$3:$AC$4922)))+((O175&lt;&gt;"")*ISNUMBER(SEARCH("|"&amp;O175&amp;"|",'5_ACOMPANHAMENTO'!$AC$3:$AC$4922)))+((P175&lt;&gt;"")*ISNUMBER(SEARCH("|"&amp;P175&amp;"|",'5_ACOMPANHAMENTO'!$AC$3:$AC$4922)))+((Q175&lt;&gt;"")*ISNUMBER(SEARCH("|"&amp;Q175&amp;"|",'5_ACOMPANHAMENTO'!$AC$3:$AC$4922)))+((R175&lt;&gt;"")*ISNUMBER(SEARCH("|"&amp;R175&amp;"|",'5_ACOMPANHAMENTO'!$AC$3:$AC$4922)))+((S175&lt;&gt;"")*ISNUMBER(SEARCH("|"&amp;S175&amp;"|",'5_ACOMPANHAMENTO'!$AC$3:$AC$4922)))+((T175&lt;&gt;"")*ISNUMBER(SEARCH("|"&amp;T175&amp;"|",'5_ACOMPANHAMENTO'!$AC$3:$AC$4922)))+((U175&lt;&gt;"")*ISNUMBER(SEARCH("|"&amp;U175&amp;"|",'5_ACOMPANHAMENTO'!$AC$3:$AC$4922)))+((V175&lt;&gt;"")*ISNUMBER(SEARCH("|"&amp;V175&amp;"|",'5_ACOMPANHAMENTO'!$AC$3:$AC$4922)))+((W175&lt;&gt;"")*ISNUMBER(SEARCH("|"&amp;W175&amp;"|",'5_ACOMPANHAMENTO'!$AC$3:$AC$4922)))+((X175&lt;&gt;"")*ISNUMBER(SEARCH("|"&amp;X175&amp;"|",'5_ACOMPANHAMENTO'!$AC$3:$AC$4922)))+((Y175&lt;&gt;"")*ISNUMBER(SEARCH("|"&amp;Y175&amp;"|",'5_ACOMPANHAMENTO'!$AC$3:$AC$4922)))+((Z175&lt;&gt;"")*ISNUMBER(SEARCH("|"&amp;Z175&amp;"|",'5_ACOMPANHAMENTO'!$AC$3:$AC$4922)))+((AA175&lt;&gt;"")*ISNUMBER(SEARCH("|"&amp;AA175&amp;"|",'5_ACOMPANHAMENTO'!$AC$3:$AC$4922)))+((AB175&lt;&gt;"")*ISNUMBER(SEARCH("|"&amp;AB175&amp;"|",'5_ACOMPANHAMENTO'!$AC$3:$AC$4922))))&gt;0)),'5_ACOMPANHAMENTO'!$J$3:$J$4922),0))</f>
        <v>272</v>
      </c>
      <c r="E175" s="4" t="str">
        <f t="shared" ca="1" si="46"/>
        <v>FINALIZADO</v>
      </c>
      <c r="F175" s="7">
        <f>IF(OR($B175="",$C175=""),"",IFERROR(SUMPRODUCT(--(('5_ACOMPANHAMENTO'!$AD$3:$AD$4922=TRIM($C175&amp;""))*('5_ACOMPANHAMENTO'!$AC$3:$AC$4922&lt;&gt;"")*((((I175&lt;&gt;"")*ISNUMBER(SEARCH("|"&amp;I175&amp;"|",'5_ACOMPANHAMENTO'!$AC$3:$AC$4922)))+((J175&lt;&gt;"")*ISNUMBER(SEARCH("|"&amp;J175&amp;"|",'5_ACOMPANHAMENTO'!$AC$3:$AC$4922)))+((K175&lt;&gt;"")*ISNUMBER(SEARCH("|"&amp;K175&amp;"|",'5_ACOMPANHAMENTO'!$AC$3:$AC$4922)))+((L175&lt;&gt;"")*ISNUMBER(SEARCH("|"&amp;L175&amp;"|",'5_ACOMPANHAMENTO'!$AC$3:$AC$4922)))+((M175&lt;&gt;"")*ISNUMBER(SEARCH("|"&amp;M175&amp;"|",'5_ACOMPANHAMENTO'!$AC$3:$AC$4922)))+((N175&lt;&gt;"")*ISNUMBER(SEARCH("|"&amp;N175&amp;"|",'5_ACOMPANHAMENTO'!$AC$3:$AC$4922)))+((O175&lt;&gt;"")*ISNUMBER(SEARCH("|"&amp;O175&amp;"|",'5_ACOMPANHAMENTO'!$AC$3:$AC$4922)))+((P175&lt;&gt;"")*ISNUMBER(SEARCH("|"&amp;P175&amp;"|",'5_ACOMPANHAMENTO'!$AC$3:$AC$4922)))+((Q175&lt;&gt;"")*ISNUMBER(SEARCH("|"&amp;Q175&amp;"|",'5_ACOMPANHAMENTO'!$AC$3:$AC$4922)))+((R175&lt;&gt;"")*ISNUMBER(SEARCH("|"&amp;R175&amp;"|",'5_ACOMPANHAMENTO'!$AC$3:$AC$4922)))+((S175&lt;&gt;"")*ISNUMBER(SEARCH("|"&amp;S175&amp;"|",'5_ACOMPANHAMENTO'!$AC$3:$AC$4922)))+((T175&lt;&gt;"")*ISNUMBER(SEARCH("|"&amp;T175&amp;"|",'5_ACOMPANHAMENTO'!$AC$3:$AC$4922)))+((U175&lt;&gt;"")*ISNUMBER(SEARCH("|"&amp;U175&amp;"|",'5_ACOMPANHAMENTO'!$AC$3:$AC$4922)))+((V175&lt;&gt;"")*ISNUMBER(SEARCH("|"&amp;V175&amp;"|",'5_ACOMPANHAMENTO'!$AC$3:$AC$4922)))+((W175&lt;&gt;"")*ISNUMBER(SEARCH("|"&amp;W175&amp;"|",'5_ACOMPANHAMENTO'!$AC$3:$AC$4922)))+((X175&lt;&gt;"")*ISNUMBER(SEARCH("|"&amp;X175&amp;"|",'5_ACOMPANHAMENTO'!$AC$3:$AC$4922)))+((Y175&lt;&gt;"")*ISNUMBER(SEARCH("|"&amp;Y175&amp;"|",'5_ACOMPANHAMENTO'!$AC$3:$AC$4922)))+((Z175&lt;&gt;"")*ISNUMBER(SEARCH("|"&amp;Z175&amp;"|",'5_ACOMPANHAMENTO'!$AC$3:$AC$4922)))+((AA175&lt;&gt;"")*ISNUMBER(SEARCH("|"&amp;AA175&amp;"|",'5_ACOMPANHAMENTO'!$AC$3:$AC$4922)))+((AB175&lt;&gt;"")*ISNUMBER(SEARCH("|"&amp;AB175&amp;"|",'5_ACOMPANHAMENTO'!$AC$3:$AC$4922))))&gt;0)),'5_ACOMPANHAMENTO'!$O$3:$O$4922),0))</f>
        <v>272</v>
      </c>
      <c r="G175" s="7">
        <f t="shared" si="47"/>
        <v>0</v>
      </c>
      <c r="H175" t="str">
        <f t="shared" si="48"/>
        <v>10154|COLA DE ESPUMA</v>
      </c>
      <c r="I175" s="1" t="str">
        <f t="shared" si="49"/>
        <v>10154</v>
      </c>
      <c r="J175" s="1" t="str">
        <f t="shared" si="50"/>
        <v/>
      </c>
      <c r="K175" s="1" t="str">
        <f t="shared" si="51"/>
        <v/>
      </c>
      <c r="L175" s="1" t="str">
        <f t="shared" si="52"/>
        <v/>
      </c>
      <c r="M175" s="1" t="str">
        <f t="shared" si="53"/>
        <v/>
      </c>
      <c r="N175" s="1" t="str">
        <f t="shared" si="54"/>
        <v/>
      </c>
      <c r="O175" s="1" t="str">
        <f t="shared" si="55"/>
        <v/>
      </c>
      <c r="P175" s="1" t="str">
        <f t="shared" si="56"/>
        <v/>
      </c>
      <c r="Q175" s="1" t="str">
        <f t="shared" si="57"/>
        <v/>
      </c>
      <c r="R175" s="1" t="str">
        <f t="shared" si="58"/>
        <v/>
      </c>
      <c r="S175" s="1" t="str">
        <f t="shared" si="59"/>
        <v/>
      </c>
      <c r="T175" s="1" t="str">
        <f t="shared" si="60"/>
        <v/>
      </c>
      <c r="U175" s="1" t="str">
        <f t="shared" si="61"/>
        <v/>
      </c>
      <c r="V175" s="1" t="str">
        <f t="shared" si="62"/>
        <v/>
      </c>
      <c r="W175" s="1" t="str">
        <f t="shared" si="63"/>
        <v/>
      </c>
      <c r="X175" s="1" t="str">
        <f t="shared" si="64"/>
        <v/>
      </c>
      <c r="Y175" s="1" t="str">
        <f t="shared" si="65"/>
        <v/>
      </c>
      <c r="Z175" s="1" t="str">
        <f t="shared" si="66"/>
        <v/>
      </c>
      <c r="AA175" s="1" t="str">
        <f t="shared" si="67"/>
        <v/>
      </c>
      <c r="AB175" s="1" t="str">
        <f t="shared" si="68"/>
        <v/>
      </c>
    </row>
    <row r="176" spans="1:28" ht="14.25" hidden="1" customHeight="1" x14ac:dyDescent="0.35">
      <c r="A176" s="4">
        <f>IF(OR($B176="",$C176=""),"",IFERROR(INDEX('5_ACOMPANHAMENTO'!$A$3:$A$4922,MATCH(1,INDEX(('5_ACOMPANHAMENTO'!$AD$3:$AD$4922=TRIM($C176&amp;""))*('5_ACOMPANHAMENTO'!$AC$3:$AC$4922&lt;&gt;"")*((((I176&lt;&gt;"")*ISNUMBER(SEARCH("|"&amp;I176&amp;"|",'5_ACOMPANHAMENTO'!$AC$3:$AC$4922)))+((J176&lt;&gt;"")*ISNUMBER(SEARCH("|"&amp;J176&amp;"|",'5_ACOMPANHAMENTO'!$AC$3:$AC$4922)))+((K176&lt;&gt;"")*ISNUMBER(SEARCH("|"&amp;K176&amp;"|",'5_ACOMPANHAMENTO'!$AC$3:$AC$4922)))+((L176&lt;&gt;"")*ISNUMBER(SEARCH("|"&amp;L176&amp;"|",'5_ACOMPANHAMENTO'!$AC$3:$AC$4922)))+((M176&lt;&gt;"")*ISNUMBER(SEARCH("|"&amp;M176&amp;"|",'5_ACOMPANHAMENTO'!$AC$3:$AC$4922)))+((N176&lt;&gt;"")*ISNUMBER(SEARCH("|"&amp;N176&amp;"|",'5_ACOMPANHAMENTO'!$AC$3:$AC$4922)))+((O176&lt;&gt;"")*ISNUMBER(SEARCH("|"&amp;O176&amp;"|",'5_ACOMPANHAMENTO'!$AC$3:$AC$4922)))+((P176&lt;&gt;"")*ISNUMBER(SEARCH("|"&amp;P176&amp;"|",'5_ACOMPANHAMENTO'!$AC$3:$AC$4922)))+((Q176&lt;&gt;"")*ISNUMBER(SEARCH("|"&amp;Q176&amp;"|",'5_ACOMPANHAMENTO'!$AC$3:$AC$4922)))+((R176&lt;&gt;"")*ISNUMBER(SEARCH("|"&amp;R176&amp;"|",'5_ACOMPANHAMENTO'!$AC$3:$AC$4922)))+((S176&lt;&gt;"")*ISNUMBER(SEARCH("|"&amp;S176&amp;"|",'5_ACOMPANHAMENTO'!$AC$3:$AC$4922)))+((T176&lt;&gt;"")*ISNUMBER(SEARCH("|"&amp;T176&amp;"|",'5_ACOMPANHAMENTO'!$AC$3:$AC$4922)))+((U176&lt;&gt;"")*ISNUMBER(SEARCH("|"&amp;U176&amp;"|",'5_ACOMPANHAMENTO'!$AC$3:$AC$4922)))+((V176&lt;&gt;"")*ISNUMBER(SEARCH("|"&amp;V176&amp;"|",'5_ACOMPANHAMENTO'!$AC$3:$AC$4922)))+((W176&lt;&gt;"")*ISNUMBER(SEARCH("|"&amp;W176&amp;"|",'5_ACOMPANHAMENTO'!$AC$3:$AC$4922)))+((X176&lt;&gt;"")*ISNUMBER(SEARCH("|"&amp;X176&amp;"|",'5_ACOMPANHAMENTO'!$AC$3:$AC$4922)))+((Y176&lt;&gt;"")*ISNUMBER(SEARCH("|"&amp;Y176&amp;"|",'5_ACOMPANHAMENTO'!$AC$3:$AC$4922)))+((Z176&lt;&gt;"")*ISNUMBER(SEARCH("|"&amp;Z176&amp;"|",'5_ACOMPANHAMENTO'!$AC$3:$AC$4922)))+((AA176&lt;&gt;"")*ISNUMBER(SEARCH("|"&amp;AA176&amp;"|",'5_ACOMPANHAMENTO'!$AC$3:$AC$4922)))+((AB176&lt;&gt;"")*ISNUMBER(SEARCH("|"&amp;AB176&amp;"|",'5_ACOMPANHAMENTO'!$AC$3:$AC$4922))))&gt;0),0),0)),""))</f>
        <v>46209</v>
      </c>
      <c r="B176" s="10">
        <v>10154</v>
      </c>
      <c r="C176" s="10" t="s">
        <v>60</v>
      </c>
      <c r="D176" s="4">
        <f>IF(OR($B176="",$C176=""),"",IFERROR(SUMPRODUCT(--(('5_ACOMPANHAMENTO'!$AD$3:$AD$4922=TRIM($C176&amp;""))*('5_ACOMPANHAMENTO'!$AC$3:$AC$4922&lt;&gt;"")*((((I176&lt;&gt;"")*ISNUMBER(SEARCH("|"&amp;I176&amp;"|",'5_ACOMPANHAMENTO'!$AC$3:$AC$4922)))+((J176&lt;&gt;"")*ISNUMBER(SEARCH("|"&amp;J176&amp;"|",'5_ACOMPANHAMENTO'!$AC$3:$AC$4922)))+((K176&lt;&gt;"")*ISNUMBER(SEARCH("|"&amp;K176&amp;"|",'5_ACOMPANHAMENTO'!$AC$3:$AC$4922)))+((L176&lt;&gt;"")*ISNUMBER(SEARCH("|"&amp;L176&amp;"|",'5_ACOMPANHAMENTO'!$AC$3:$AC$4922)))+((M176&lt;&gt;"")*ISNUMBER(SEARCH("|"&amp;M176&amp;"|",'5_ACOMPANHAMENTO'!$AC$3:$AC$4922)))+((N176&lt;&gt;"")*ISNUMBER(SEARCH("|"&amp;N176&amp;"|",'5_ACOMPANHAMENTO'!$AC$3:$AC$4922)))+((O176&lt;&gt;"")*ISNUMBER(SEARCH("|"&amp;O176&amp;"|",'5_ACOMPANHAMENTO'!$AC$3:$AC$4922)))+((P176&lt;&gt;"")*ISNUMBER(SEARCH("|"&amp;P176&amp;"|",'5_ACOMPANHAMENTO'!$AC$3:$AC$4922)))+((Q176&lt;&gt;"")*ISNUMBER(SEARCH("|"&amp;Q176&amp;"|",'5_ACOMPANHAMENTO'!$AC$3:$AC$4922)))+((R176&lt;&gt;"")*ISNUMBER(SEARCH("|"&amp;R176&amp;"|",'5_ACOMPANHAMENTO'!$AC$3:$AC$4922)))+((S176&lt;&gt;"")*ISNUMBER(SEARCH("|"&amp;S176&amp;"|",'5_ACOMPANHAMENTO'!$AC$3:$AC$4922)))+((T176&lt;&gt;"")*ISNUMBER(SEARCH("|"&amp;T176&amp;"|",'5_ACOMPANHAMENTO'!$AC$3:$AC$4922)))+((U176&lt;&gt;"")*ISNUMBER(SEARCH("|"&amp;U176&amp;"|",'5_ACOMPANHAMENTO'!$AC$3:$AC$4922)))+((V176&lt;&gt;"")*ISNUMBER(SEARCH("|"&amp;V176&amp;"|",'5_ACOMPANHAMENTO'!$AC$3:$AC$4922)))+((W176&lt;&gt;"")*ISNUMBER(SEARCH("|"&amp;W176&amp;"|",'5_ACOMPANHAMENTO'!$AC$3:$AC$4922)))+((X176&lt;&gt;"")*ISNUMBER(SEARCH("|"&amp;X176&amp;"|",'5_ACOMPANHAMENTO'!$AC$3:$AC$4922)))+((Y176&lt;&gt;"")*ISNUMBER(SEARCH("|"&amp;Y176&amp;"|",'5_ACOMPANHAMENTO'!$AC$3:$AC$4922)))+((Z176&lt;&gt;"")*ISNUMBER(SEARCH("|"&amp;Z176&amp;"|",'5_ACOMPANHAMENTO'!$AC$3:$AC$4922)))+((AA176&lt;&gt;"")*ISNUMBER(SEARCH("|"&amp;AA176&amp;"|",'5_ACOMPANHAMENTO'!$AC$3:$AC$4922)))+((AB176&lt;&gt;"")*ISNUMBER(SEARCH("|"&amp;AB176&amp;"|",'5_ACOMPANHAMENTO'!$AC$3:$AC$4922))))&gt;0)),'5_ACOMPANHAMENTO'!$J$3:$J$4922),0))</f>
        <v>272</v>
      </c>
      <c r="E176" s="4" t="str">
        <f t="shared" ca="1" si="46"/>
        <v>FINALIZADO</v>
      </c>
      <c r="F176" s="7">
        <f>IF(OR($B176="",$C176=""),"",IFERROR(SUMPRODUCT(--(('5_ACOMPANHAMENTO'!$AD$3:$AD$4922=TRIM($C176&amp;""))*('5_ACOMPANHAMENTO'!$AC$3:$AC$4922&lt;&gt;"")*((((I176&lt;&gt;"")*ISNUMBER(SEARCH("|"&amp;I176&amp;"|",'5_ACOMPANHAMENTO'!$AC$3:$AC$4922)))+((J176&lt;&gt;"")*ISNUMBER(SEARCH("|"&amp;J176&amp;"|",'5_ACOMPANHAMENTO'!$AC$3:$AC$4922)))+((K176&lt;&gt;"")*ISNUMBER(SEARCH("|"&amp;K176&amp;"|",'5_ACOMPANHAMENTO'!$AC$3:$AC$4922)))+((L176&lt;&gt;"")*ISNUMBER(SEARCH("|"&amp;L176&amp;"|",'5_ACOMPANHAMENTO'!$AC$3:$AC$4922)))+((M176&lt;&gt;"")*ISNUMBER(SEARCH("|"&amp;M176&amp;"|",'5_ACOMPANHAMENTO'!$AC$3:$AC$4922)))+((N176&lt;&gt;"")*ISNUMBER(SEARCH("|"&amp;N176&amp;"|",'5_ACOMPANHAMENTO'!$AC$3:$AC$4922)))+((O176&lt;&gt;"")*ISNUMBER(SEARCH("|"&amp;O176&amp;"|",'5_ACOMPANHAMENTO'!$AC$3:$AC$4922)))+((P176&lt;&gt;"")*ISNUMBER(SEARCH("|"&amp;P176&amp;"|",'5_ACOMPANHAMENTO'!$AC$3:$AC$4922)))+((Q176&lt;&gt;"")*ISNUMBER(SEARCH("|"&amp;Q176&amp;"|",'5_ACOMPANHAMENTO'!$AC$3:$AC$4922)))+((R176&lt;&gt;"")*ISNUMBER(SEARCH("|"&amp;R176&amp;"|",'5_ACOMPANHAMENTO'!$AC$3:$AC$4922)))+((S176&lt;&gt;"")*ISNUMBER(SEARCH("|"&amp;S176&amp;"|",'5_ACOMPANHAMENTO'!$AC$3:$AC$4922)))+((T176&lt;&gt;"")*ISNUMBER(SEARCH("|"&amp;T176&amp;"|",'5_ACOMPANHAMENTO'!$AC$3:$AC$4922)))+((U176&lt;&gt;"")*ISNUMBER(SEARCH("|"&amp;U176&amp;"|",'5_ACOMPANHAMENTO'!$AC$3:$AC$4922)))+((V176&lt;&gt;"")*ISNUMBER(SEARCH("|"&amp;V176&amp;"|",'5_ACOMPANHAMENTO'!$AC$3:$AC$4922)))+((W176&lt;&gt;"")*ISNUMBER(SEARCH("|"&amp;W176&amp;"|",'5_ACOMPANHAMENTO'!$AC$3:$AC$4922)))+((X176&lt;&gt;"")*ISNUMBER(SEARCH("|"&amp;X176&amp;"|",'5_ACOMPANHAMENTO'!$AC$3:$AC$4922)))+((Y176&lt;&gt;"")*ISNUMBER(SEARCH("|"&amp;Y176&amp;"|",'5_ACOMPANHAMENTO'!$AC$3:$AC$4922)))+((Z176&lt;&gt;"")*ISNUMBER(SEARCH("|"&amp;Z176&amp;"|",'5_ACOMPANHAMENTO'!$AC$3:$AC$4922)))+((AA176&lt;&gt;"")*ISNUMBER(SEARCH("|"&amp;AA176&amp;"|",'5_ACOMPANHAMENTO'!$AC$3:$AC$4922)))+((AB176&lt;&gt;"")*ISNUMBER(SEARCH("|"&amp;AB176&amp;"|",'5_ACOMPANHAMENTO'!$AC$3:$AC$4922))))&gt;0)),'5_ACOMPANHAMENTO'!$O$3:$O$4922),0))</f>
        <v>272</v>
      </c>
      <c r="G176" s="7">
        <f t="shared" si="47"/>
        <v>0</v>
      </c>
      <c r="H176" t="str">
        <f t="shared" si="48"/>
        <v>10154|COLA DE ESPUMA</v>
      </c>
      <c r="I176" s="1" t="str">
        <f t="shared" si="49"/>
        <v>10154</v>
      </c>
      <c r="J176" s="1" t="str">
        <f t="shared" si="50"/>
        <v/>
      </c>
      <c r="K176" s="1" t="str">
        <f t="shared" si="51"/>
        <v/>
      </c>
      <c r="L176" s="1" t="str">
        <f t="shared" si="52"/>
        <v/>
      </c>
      <c r="M176" s="1" t="str">
        <f t="shared" si="53"/>
        <v/>
      </c>
      <c r="N176" s="1" t="str">
        <f t="shared" si="54"/>
        <v/>
      </c>
      <c r="O176" s="1" t="str">
        <f t="shared" si="55"/>
        <v/>
      </c>
      <c r="P176" s="1" t="str">
        <f t="shared" si="56"/>
        <v/>
      </c>
      <c r="Q176" s="1" t="str">
        <f t="shared" si="57"/>
        <v/>
      </c>
      <c r="R176" s="1" t="str">
        <f t="shared" si="58"/>
        <v/>
      </c>
      <c r="S176" s="1" t="str">
        <f t="shared" si="59"/>
        <v/>
      </c>
      <c r="T176" s="1" t="str">
        <f t="shared" si="60"/>
        <v/>
      </c>
      <c r="U176" s="1" t="str">
        <f t="shared" si="61"/>
        <v/>
      </c>
      <c r="V176" s="1" t="str">
        <f t="shared" si="62"/>
        <v/>
      </c>
      <c r="W176" s="1" t="str">
        <f t="shared" si="63"/>
        <v/>
      </c>
      <c r="X176" s="1" t="str">
        <f t="shared" si="64"/>
        <v/>
      </c>
      <c r="Y176" s="1" t="str">
        <f t="shared" si="65"/>
        <v/>
      </c>
      <c r="Z176" s="1" t="str">
        <f t="shared" si="66"/>
        <v/>
      </c>
      <c r="AA176" s="1" t="str">
        <f t="shared" si="67"/>
        <v/>
      </c>
      <c r="AB176" s="1" t="str">
        <f t="shared" si="68"/>
        <v/>
      </c>
    </row>
    <row r="177" spans="1:28" ht="14.25" hidden="1" customHeight="1" x14ac:dyDescent="0.35">
      <c r="A177" s="4">
        <f>IF(OR($B177="",$C177=""),"",IFERROR(INDEX('5_ACOMPANHAMENTO'!$A$3:$A$4922,MATCH(1,INDEX(('5_ACOMPANHAMENTO'!$AD$3:$AD$4922=TRIM($C177&amp;""))*('5_ACOMPANHAMENTO'!$AC$3:$AC$4922&lt;&gt;"")*((((I177&lt;&gt;"")*ISNUMBER(SEARCH("|"&amp;I177&amp;"|",'5_ACOMPANHAMENTO'!$AC$3:$AC$4922)))+((J177&lt;&gt;"")*ISNUMBER(SEARCH("|"&amp;J177&amp;"|",'5_ACOMPANHAMENTO'!$AC$3:$AC$4922)))+((K177&lt;&gt;"")*ISNUMBER(SEARCH("|"&amp;K177&amp;"|",'5_ACOMPANHAMENTO'!$AC$3:$AC$4922)))+((L177&lt;&gt;"")*ISNUMBER(SEARCH("|"&amp;L177&amp;"|",'5_ACOMPANHAMENTO'!$AC$3:$AC$4922)))+((M177&lt;&gt;"")*ISNUMBER(SEARCH("|"&amp;M177&amp;"|",'5_ACOMPANHAMENTO'!$AC$3:$AC$4922)))+((N177&lt;&gt;"")*ISNUMBER(SEARCH("|"&amp;N177&amp;"|",'5_ACOMPANHAMENTO'!$AC$3:$AC$4922)))+((O177&lt;&gt;"")*ISNUMBER(SEARCH("|"&amp;O177&amp;"|",'5_ACOMPANHAMENTO'!$AC$3:$AC$4922)))+((P177&lt;&gt;"")*ISNUMBER(SEARCH("|"&amp;P177&amp;"|",'5_ACOMPANHAMENTO'!$AC$3:$AC$4922)))+((Q177&lt;&gt;"")*ISNUMBER(SEARCH("|"&amp;Q177&amp;"|",'5_ACOMPANHAMENTO'!$AC$3:$AC$4922)))+((R177&lt;&gt;"")*ISNUMBER(SEARCH("|"&amp;R177&amp;"|",'5_ACOMPANHAMENTO'!$AC$3:$AC$4922)))+((S177&lt;&gt;"")*ISNUMBER(SEARCH("|"&amp;S177&amp;"|",'5_ACOMPANHAMENTO'!$AC$3:$AC$4922)))+((T177&lt;&gt;"")*ISNUMBER(SEARCH("|"&amp;T177&amp;"|",'5_ACOMPANHAMENTO'!$AC$3:$AC$4922)))+((U177&lt;&gt;"")*ISNUMBER(SEARCH("|"&amp;U177&amp;"|",'5_ACOMPANHAMENTO'!$AC$3:$AC$4922)))+((V177&lt;&gt;"")*ISNUMBER(SEARCH("|"&amp;V177&amp;"|",'5_ACOMPANHAMENTO'!$AC$3:$AC$4922)))+((W177&lt;&gt;"")*ISNUMBER(SEARCH("|"&amp;W177&amp;"|",'5_ACOMPANHAMENTO'!$AC$3:$AC$4922)))+((X177&lt;&gt;"")*ISNUMBER(SEARCH("|"&amp;X177&amp;"|",'5_ACOMPANHAMENTO'!$AC$3:$AC$4922)))+((Y177&lt;&gt;"")*ISNUMBER(SEARCH("|"&amp;Y177&amp;"|",'5_ACOMPANHAMENTO'!$AC$3:$AC$4922)))+((Z177&lt;&gt;"")*ISNUMBER(SEARCH("|"&amp;Z177&amp;"|",'5_ACOMPANHAMENTO'!$AC$3:$AC$4922)))+((AA177&lt;&gt;"")*ISNUMBER(SEARCH("|"&amp;AA177&amp;"|",'5_ACOMPANHAMENTO'!$AC$3:$AC$4922)))+((AB177&lt;&gt;"")*ISNUMBER(SEARCH("|"&amp;AB177&amp;"|",'5_ACOMPANHAMENTO'!$AC$3:$AC$4922))))&gt;0),0),0)),""))</f>
        <v>46204</v>
      </c>
      <c r="B177" s="10">
        <v>10180</v>
      </c>
      <c r="C177" s="10" t="s">
        <v>60</v>
      </c>
      <c r="D177" s="4">
        <f>IF(OR($B177="",$C177=""),"",IFERROR(SUMPRODUCT(--(('5_ACOMPANHAMENTO'!$AD$3:$AD$4922=TRIM($C177&amp;""))*('5_ACOMPANHAMENTO'!$AC$3:$AC$4922&lt;&gt;"")*((((I177&lt;&gt;"")*ISNUMBER(SEARCH("|"&amp;I177&amp;"|",'5_ACOMPANHAMENTO'!$AC$3:$AC$4922)))+((J177&lt;&gt;"")*ISNUMBER(SEARCH("|"&amp;J177&amp;"|",'5_ACOMPANHAMENTO'!$AC$3:$AC$4922)))+((K177&lt;&gt;"")*ISNUMBER(SEARCH("|"&amp;K177&amp;"|",'5_ACOMPANHAMENTO'!$AC$3:$AC$4922)))+((L177&lt;&gt;"")*ISNUMBER(SEARCH("|"&amp;L177&amp;"|",'5_ACOMPANHAMENTO'!$AC$3:$AC$4922)))+((M177&lt;&gt;"")*ISNUMBER(SEARCH("|"&amp;M177&amp;"|",'5_ACOMPANHAMENTO'!$AC$3:$AC$4922)))+((N177&lt;&gt;"")*ISNUMBER(SEARCH("|"&amp;N177&amp;"|",'5_ACOMPANHAMENTO'!$AC$3:$AC$4922)))+((O177&lt;&gt;"")*ISNUMBER(SEARCH("|"&amp;O177&amp;"|",'5_ACOMPANHAMENTO'!$AC$3:$AC$4922)))+((P177&lt;&gt;"")*ISNUMBER(SEARCH("|"&amp;P177&amp;"|",'5_ACOMPANHAMENTO'!$AC$3:$AC$4922)))+((Q177&lt;&gt;"")*ISNUMBER(SEARCH("|"&amp;Q177&amp;"|",'5_ACOMPANHAMENTO'!$AC$3:$AC$4922)))+((R177&lt;&gt;"")*ISNUMBER(SEARCH("|"&amp;R177&amp;"|",'5_ACOMPANHAMENTO'!$AC$3:$AC$4922)))+((S177&lt;&gt;"")*ISNUMBER(SEARCH("|"&amp;S177&amp;"|",'5_ACOMPANHAMENTO'!$AC$3:$AC$4922)))+((T177&lt;&gt;"")*ISNUMBER(SEARCH("|"&amp;T177&amp;"|",'5_ACOMPANHAMENTO'!$AC$3:$AC$4922)))+((U177&lt;&gt;"")*ISNUMBER(SEARCH("|"&amp;U177&amp;"|",'5_ACOMPANHAMENTO'!$AC$3:$AC$4922)))+((V177&lt;&gt;"")*ISNUMBER(SEARCH("|"&amp;V177&amp;"|",'5_ACOMPANHAMENTO'!$AC$3:$AC$4922)))+((W177&lt;&gt;"")*ISNUMBER(SEARCH("|"&amp;W177&amp;"|",'5_ACOMPANHAMENTO'!$AC$3:$AC$4922)))+((X177&lt;&gt;"")*ISNUMBER(SEARCH("|"&amp;X177&amp;"|",'5_ACOMPANHAMENTO'!$AC$3:$AC$4922)))+((Y177&lt;&gt;"")*ISNUMBER(SEARCH("|"&amp;Y177&amp;"|",'5_ACOMPANHAMENTO'!$AC$3:$AC$4922)))+((Z177&lt;&gt;"")*ISNUMBER(SEARCH("|"&amp;Z177&amp;"|",'5_ACOMPANHAMENTO'!$AC$3:$AC$4922)))+((AA177&lt;&gt;"")*ISNUMBER(SEARCH("|"&amp;AA177&amp;"|",'5_ACOMPANHAMENTO'!$AC$3:$AC$4922)))+((AB177&lt;&gt;"")*ISNUMBER(SEARCH("|"&amp;AB177&amp;"|",'5_ACOMPANHAMENTO'!$AC$3:$AC$4922))))&gt;0)),'5_ACOMPANHAMENTO'!$J$3:$J$4922),0))</f>
        <v>1640</v>
      </c>
      <c r="E177" s="4" t="str">
        <f t="shared" ca="1" si="46"/>
        <v>FINALIZADO</v>
      </c>
      <c r="F177" s="7">
        <f>IF(OR($B177="",$C177=""),"",IFERROR(SUMPRODUCT(--(('5_ACOMPANHAMENTO'!$AD$3:$AD$4922=TRIM($C177&amp;""))*('5_ACOMPANHAMENTO'!$AC$3:$AC$4922&lt;&gt;"")*((((I177&lt;&gt;"")*ISNUMBER(SEARCH("|"&amp;I177&amp;"|",'5_ACOMPANHAMENTO'!$AC$3:$AC$4922)))+((J177&lt;&gt;"")*ISNUMBER(SEARCH("|"&amp;J177&amp;"|",'5_ACOMPANHAMENTO'!$AC$3:$AC$4922)))+((K177&lt;&gt;"")*ISNUMBER(SEARCH("|"&amp;K177&amp;"|",'5_ACOMPANHAMENTO'!$AC$3:$AC$4922)))+((L177&lt;&gt;"")*ISNUMBER(SEARCH("|"&amp;L177&amp;"|",'5_ACOMPANHAMENTO'!$AC$3:$AC$4922)))+((M177&lt;&gt;"")*ISNUMBER(SEARCH("|"&amp;M177&amp;"|",'5_ACOMPANHAMENTO'!$AC$3:$AC$4922)))+((N177&lt;&gt;"")*ISNUMBER(SEARCH("|"&amp;N177&amp;"|",'5_ACOMPANHAMENTO'!$AC$3:$AC$4922)))+((O177&lt;&gt;"")*ISNUMBER(SEARCH("|"&amp;O177&amp;"|",'5_ACOMPANHAMENTO'!$AC$3:$AC$4922)))+((P177&lt;&gt;"")*ISNUMBER(SEARCH("|"&amp;P177&amp;"|",'5_ACOMPANHAMENTO'!$AC$3:$AC$4922)))+((Q177&lt;&gt;"")*ISNUMBER(SEARCH("|"&amp;Q177&amp;"|",'5_ACOMPANHAMENTO'!$AC$3:$AC$4922)))+((R177&lt;&gt;"")*ISNUMBER(SEARCH("|"&amp;R177&amp;"|",'5_ACOMPANHAMENTO'!$AC$3:$AC$4922)))+((S177&lt;&gt;"")*ISNUMBER(SEARCH("|"&amp;S177&amp;"|",'5_ACOMPANHAMENTO'!$AC$3:$AC$4922)))+((T177&lt;&gt;"")*ISNUMBER(SEARCH("|"&amp;T177&amp;"|",'5_ACOMPANHAMENTO'!$AC$3:$AC$4922)))+((U177&lt;&gt;"")*ISNUMBER(SEARCH("|"&amp;U177&amp;"|",'5_ACOMPANHAMENTO'!$AC$3:$AC$4922)))+((V177&lt;&gt;"")*ISNUMBER(SEARCH("|"&amp;V177&amp;"|",'5_ACOMPANHAMENTO'!$AC$3:$AC$4922)))+((W177&lt;&gt;"")*ISNUMBER(SEARCH("|"&amp;W177&amp;"|",'5_ACOMPANHAMENTO'!$AC$3:$AC$4922)))+((X177&lt;&gt;"")*ISNUMBER(SEARCH("|"&amp;X177&amp;"|",'5_ACOMPANHAMENTO'!$AC$3:$AC$4922)))+((Y177&lt;&gt;"")*ISNUMBER(SEARCH("|"&amp;Y177&amp;"|",'5_ACOMPANHAMENTO'!$AC$3:$AC$4922)))+((Z177&lt;&gt;"")*ISNUMBER(SEARCH("|"&amp;Z177&amp;"|",'5_ACOMPANHAMENTO'!$AC$3:$AC$4922)))+((AA177&lt;&gt;"")*ISNUMBER(SEARCH("|"&amp;AA177&amp;"|",'5_ACOMPANHAMENTO'!$AC$3:$AC$4922)))+((AB177&lt;&gt;"")*ISNUMBER(SEARCH("|"&amp;AB177&amp;"|",'5_ACOMPANHAMENTO'!$AC$3:$AC$4922))))&gt;0)),'5_ACOMPANHAMENTO'!$O$3:$O$4922),0))</f>
        <v>1640</v>
      </c>
      <c r="G177" s="7">
        <f t="shared" si="47"/>
        <v>0</v>
      </c>
      <c r="H177" t="str">
        <f t="shared" si="48"/>
        <v>10180|COLA DE ESPUMA</v>
      </c>
      <c r="I177" s="1" t="str">
        <f t="shared" si="49"/>
        <v>10180</v>
      </c>
      <c r="J177" s="1" t="str">
        <f t="shared" si="50"/>
        <v/>
      </c>
      <c r="K177" s="1" t="str">
        <f t="shared" si="51"/>
        <v/>
      </c>
      <c r="L177" s="1" t="str">
        <f t="shared" si="52"/>
        <v/>
      </c>
      <c r="M177" s="1" t="str">
        <f t="shared" si="53"/>
        <v/>
      </c>
      <c r="N177" s="1" t="str">
        <f t="shared" si="54"/>
        <v/>
      </c>
      <c r="O177" s="1" t="str">
        <f t="shared" si="55"/>
        <v/>
      </c>
      <c r="P177" s="1" t="str">
        <f t="shared" si="56"/>
        <v/>
      </c>
      <c r="Q177" s="1" t="str">
        <f t="shared" si="57"/>
        <v/>
      </c>
      <c r="R177" s="1" t="str">
        <f t="shared" si="58"/>
        <v/>
      </c>
      <c r="S177" s="1" t="str">
        <f t="shared" si="59"/>
        <v/>
      </c>
      <c r="T177" s="1" t="str">
        <f t="shared" si="60"/>
        <v/>
      </c>
      <c r="U177" s="1" t="str">
        <f t="shared" si="61"/>
        <v/>
      </c>
      <c r="V177" s="1" t="str">
        <f t="shared" si="62"/>
        <v/>
      </c>
      <c r="W177" s="1" t="str">
        <f t="shared" si="63"/>
        <v/>
      </c>
      <c r="X177" s="1" t="str">
        <f t="shared" si="64"/>
        <v/>
      </c>
      <c r="Y177" s="1" t="str">
        <f t="shared" si="65"/>
        <v/>
      </c>
      <c r="Z177" s="1" t="str">
        <f t="shared" si="66"/>
        <v/>
      </c>
      <c r="AA177" s="1" t="str">
        <f t="shared" si="67"/>
        <v/>
      </c>
      <c r="AB177" s="1" t="str">
        <f t="shared" si="68"/>
        <v/>
      </c>
    </row>
    <row r="178" spans="1:28" ht="14.25" hidden="1" customHeight="1" x14ac:dyDescent="0.35">
      <c r="A178" s="4">
        <f>IF(OR($B178="",$C178=""),"",IFERROR(INDEX('5_ACOMPANHAMENTO'!$A$3:$A$4922,MATCH(1,INDEX(('5_ACOMPANHAMENTO'!$AD$3:$AD$4922=TRIM($C178&amp;""))*('5_ACOMPANHAMENTO'!$AC$3:$AC$4922&lt;&gt;"")*((((I178&lt;&gt;"")*ISNUMBER(SEARCH("|"&amp;I178&amp;"|",'5_ACOMPANHAMENTO'!$AC$3:$AC$4922)))+((J178&lt;&gt;"")*ISNUMBER(SEARCH("|"&amp;J178&amp;"|",'5_ACOMPANHAMENTO'!$AC$3:$AC$4922)))+((K178&lt;&gt;"")*ISNUMBER(SEARCH("|"&amp;K178&amp;"|",'5_ACOMPANHAMENTO'!$AC$3:$AC$4922)))+((L178&lt;&gt;"")*ISNUMBER(SEARCH("|"&amp;L178&amp;"|",'5_ACOMPANHAMENTO'!$AC$3:$AC$4922)))+((M178&lt;&gt;"")*ISNUMBER(SEARCH("|"&amp;M178&amp;"|",'5_ACOMPANHAMENTO'!$AC$3:$AC$4922)))+((N178&lt;&gt;"")*ISNUMBER(SEARCH("|"&amp;N178&amp;"|",'5_ACOMPANHAMENTO'!$AC$3:$AC$4922)))+((O178&lt;&gt;"")*ISNUMBER(SEARCH("|"&amp;O178&amp;"|",'5_ACOMPANHAMENTO'!$AC$3:$AC$4922)))+((P178&lt;&gt;"")*ISNUMBER(SEARCH("|"&amp;P178&amp;"|",'5_ACOMPANHAMENTO'!$AC$3:$AC$4922)))+((Q178&lt;&gt;"")*ISNUMBER(SEARCH("|"&amp;Q178&amp;"|",'5_ACOMPANHAMENTO'!$AC$3:$AC$4922)))+((R178&lt;&gt;"")*ISNUMBER(SEARCH("|"&amp;R178&amp;"|",'5_ACOMPANHAMENTO'!$AC$3:$AC$4922)))+((S178&lt;&gt;"")*ISNUMBER(SEARCH("|"&amp;S178&amp;"|",'5_ACOMPANHAMENTO'!$AC$3:$AC$4922)))+((T178&lt;&gt;"")*ISNUMBER(SEARCH("|"&amp;T178&amp;"|",'5_ACOMPANHAMENTO'!$AC$3:$AC$4922)))+((U178&lt;&gt;"")*ISNUMBER(SEARCH("|"&amp;U178&amp;"|",'5_ACOMPANHAMENTO'!$AC$3:$AC$4922)))+((V178&lt;&gt;"")*ISNUMBER(SEARCH("|"&amp;V178&amp;"|",'5_ACOMPANHAMENTO'!$AC$3:$AC$4922)))+((W178&lt;&gt;"")*ISNUMBER(SEARCH("|"&amp;W178&amp;"|",'5_ACOMPANHAMENTO'!$AC$3:$AC$4922)))+((X178&lt;&gt;"")*ISNUMBER(SEARCH("|"&amp;X178&amp;"|",'5_ACOMPANHAMENTO'!$AC$3:$AC$4922)))+((Y178&lt;&gt;"")*ISNUMBER(SEARCH("|"&amp;Y178&amp;"|",'5_ACOMPANHAMENTO'!$AC$3:$AC$4922)))+((Z178&lt;&gt;"")*ISNUMBER(SEARCH("|"&amp;Z178&amp;"|",'5_ACOMPANHAMENTO'!$AC$3:$AC$4922)))+((AA178&lt;&gt;"")*ISNUMBER(SEARCH("|"&amp;AA178&amp;"|",'5_ACOMPANHAMENTO'!$AC$3:$AC$4922)))+((AB178&lt;&gt;"")*ISNUMBER(SEARCH("|"&amp;AB178&amp;"|",'5_ACOMPANHAMENTO'!$AC$3:$AC$4922))))&gt;0),0),0)),""))</f>
        <v>46204</v>
      </c>
      <c r="B178" s="10">
        <v>10180</v>
      </c>
      <c r="C178" s="10" t="s">
        <v>60</v>
      </c>
      <c r="D178" s="4">
        <f>IF(OR($B178="",$C178=""),"",IFERROR(SUMPRODUCT(--(('5_ACOMPANHAMENTO'!$AD$3:$AD$4922=TRIM($C178&amp;""))*('5_ACOMPANHAMENTO'!$AC$3:$AC$4922&lt;&gt;"")*((((I178&lt;&gt;"")*ISNUMBER(SEARCH("|"&amp;I178&amp;"|",'5_ACOMPANHAMENTO'!$AC$3:$AC$4922)))+((J178&lt;&gt;"")*ISNUMBER(SEARCH("|"&amp;J178&amp;"|",'5_ACOMPANHAMENTO'!$AC$3:$AC$4922)))+((K178&lt;&gt;"")*ISNUMBER(SEARCH("|"&amp;K178&amp;"|",'5_ACOMPANHAMENTO'!$AC$3:$AC$4922)))+((L178&lt;&gt;"")*ISNUMBER(SEARCH("|"&amp;L178&amp;"|",'5_ACOMPANHAMENTO'!$AC$3:$AC$4922)))+((M178&lt;&gt;"")*ISNUMBER(SEARCH("|"&amp;M178&amp;"|",'5_ACOMPANHAMENTO'!$AC$3:$AC$4922)))+((N178&lt;&gt;"")*ISNUMBER(SEARCH("|"&amp;N178&amp;"|",'5_ACOMPANHAMENTO'!$AC$3:$AC$4922)))+((O178&lt;&gt;"")*ISNUMBER(SEARCH("|"&amp;O178&amp;"|",'5_ACOMPANHAMENTO'!$AC$3:$AC$4922)))+((P178&lt;&gt;"")*ISNUMBER(SEARCH("|"&amp;P178&amp;"|",'5_ACOMPANHAMENTO'!$AC$3:$AC$4922)))+((Q178&lt;&gt;"")*ISNUMBER(SEARCH("|"&amp;Q178&amp;"|",'5_ACOMPANHAMENTO'!$AC$3:$AC$4922)))+((R178&lt;&gt;"")*ISNUMBER(SEARCH("|"&amp;R178&amp;"|",'5_ACOMPANHAMENTO'!$AC$3:$AC$4922)))+((S178&lt;&gt;"")*ISNUMBER(SEARCH("|"&amp;S178&amp;"|",'5_ACOMPANHAMENTO'!$AC$3:$AC$4922)))+((T178&lt;&gt;"")*ISNUMBER(SEARCH("|"&amp;T178&amp;"|",'5_ACOMPANHAMENTO'!$AC$3:$AC$4922)))+((U178&lt;&gt;"")*ISNUMBER(SEARCH("|"&amp;U178&amp;"|",'5_ACOMPANHAMENTO'!$AC$3:$AC$4922)))+((V178&lt;&gt;"")*ISNUMBER(SEARCH("|"&amp;V178&amp;"|",'5_ACOMPANHAMENTO'!$AC$3:$AC$4922)))+((W178&lt;&gt;"")*ISNUMBER(SEARCH("|"&amp;W178&amp;"|",'5_ACOMPANHAMENTO'!$AC$3:$AC$4922)))+((X178&lt;&gt;"")*ISNUMBER(SEARCH("|"&amp;X178&amp;"|",'5_ACOMPANHAMENTO'!$AC$3:$AC$4922)))+((Y178&lt;&gt;"")*ISNUMBER(SEARCH("|"&amp;Y178&amp;"|",'5_ACOMPANHAMENTO'!$AC$3:$AC$4922)))+((Z178&lt;&gt;"")*ISNUMBER(SEARCH("|"&amp;Z178&amp;"|",'5_ACOMPANHAMENTO'!$AC$3:$AC$4922)))+((AA178&lt;&gt;"")*ISNUMBER(SEARCH("|"&amp;AA178&amp;"|",'5_ACOMPANHAMENTO'!$AC$3:$AC$4922)))+((AB178&lt;&gt;"")*ISNUMBER(SEARCH("|"&amp;AB178&amp;"|",'5_ACOMPANHAMENTO'!$AC$3:$AC$4922))))&gt;0)),'5_ACOMPANHAMENTO'!$J$3:$J$4922),0))</f>
        <v>1640</v>
      </c>
      <c r="E178" s="4" t="str">
        <f t="shared" ca="1" si="46"/>
        <v>FINALIZADO</v>
      </c>
      <c r="F178" s="7">
        <f>IF(OR($B178="",$C178=""),"",IFERROR(SUMPRODUCT(--(('5_ACOMPANHAMENTO'!$AD$3:$AD$4922=TRIM($C178&amp;""))*('5_ACOMPANHAMENTO'!$AC$3:$AC$4922&lt;&gt;"")*((((I178&lt;&gt;"")*ISNUMBER(SEARCH("|"&amp;I178&amp;"|",'5_ACOMPANHAMENTO'!$AC$3:$AC$4922)))+((J178&lt;&gt;"")*ISNUMBER(SEARCH("|"&amp;J178&amp;"|",'5_ACOMPANHAMENTO'!$AC$3:$AC$4922)))+((K178&lt;&gt;"")*ISNUMBER(SEARCH("|"&amp;K178&amp;"|",'5_ACOMPANHAMENTO'!$AC$3:$AC$4922)))+((L178&lt;&gt;"")*ISNUMBER(SEARCH("|"&amp;L178&amp;"|",'5_ACOMPANHAMENTO'!$AC$3:$AC$4922)))+((M178&lt;&gt;"")*ISNUMBER(SEARCH("|"&amp;M178&amp;"|",'5_ACOMPANHAMENTO'!$AC$3:$AC$4922)))+((N178&lt;&gt;"")*ISNUMBER(SEARCH("|"&amp;N178&amp;"|",'5_ACOMPANHAMENTO'!$AC$3:$AC$4922)))+((O178&lt;&gt;"")*ISNUMBER(SEARCH("|"&amp;O178&amp;"|",'5_ACOMPANHAMENTO'!$AC$3:$AC$4922)))+((P178&lt;&gt;"")*ISNUMBER(SEARCH("|"&amp;P178&amp;"|",'5_ACOMPANHAMENTO'!$AC$3:$AC$4922)))+((Q178&lt;&gt;"")*ISNUMBER(SEARCH("|"&amp;Q178&amp;"|",'5_ACOMPANHAMENTO'!$AC$3:$AC$4922)))+((R178&lt;&gt;"")*ISNUMBER(SEARCH("|"&amp;R178&amp;"|",'5_ACOMPANHAMENTO'!$AC$3:$AC$4922)))+((S178&lt;&gt;"")*ISNUMBER(SEARCH("|"&amp;S178&amp;"|",'5_ACOMPANHAMENTO'!$AC$3:$AC$4922)))+((T178&lt;&gt;"")*ISNUMBER(SEARCH("|"&amp;T178&amp;"|",'5_ACOMPANHAMENTO'!$AC$3:$AC$4922)))+((U178&lt;&gt;"")*ISNUMBER(SEARCH("|"&amp;U178&amp;"|",'5_ACOMPANHAMENTO'!$AC$3:$AC$4922)))+((V178&lt;&gt;"")*ISNUMBER(SEARCH("|"&amp;V178&amp;"|",'5_ACOMPANHAMENTO'!$AC$3:$AC$4922)))+((W178&lt;&gt;"")*ISNUMBER(SEARCH("|"&amp;W178&amp;"|",'5_ACOMPANHAMENTO'!$AC$3:$AC$4922)))+((X178&lt;&gt;"")*ISNUMBER(SEARCH("|"&amp;X178&amp;"|",'5_ACOMPANHAMENTO'!$AC$3:$AC$4922)))+((Y178&lt;&gt;"")*ISNUMBER(SEARCH("|"&amp;Y178&amp;"|",'5_ACOMPANHAMENTO'!$AC$3:$AC$4922)))+((Z178&lt;&gt;"")*ISNUMBER(SEARCH("|"&amp;Z178&amp;"|",'5_ACOMPANHAMENTO'!$AC$3:$AC$4922)))+((AA178&lt;&gt;"")*ISNUMBER(SEARCH("|"&amp;AA178&amp;"|",'5_ACOMPANHAMENTO'!$AC$3:$AC$4922)))+((AB178&lt;&gt;"")*ISNUMBER(SEARCH("|"&amp;AB178&amp;"|",'5_ACOMPANHAMENTO'!$AC$3:$AC$4922))))&gt;0)),'5_ACOMPANHAMENTO'!$O$3:$O$4922),0))</f>
        <v>1640</v>
      </c>
      <c r="G178" s="7">
        <f t="shared" si="47"/>
        <v>0</v>
      </c>
      <c r="H178" t="str">
        <f t="shared" si="48"/>
        <v>10180|COLA DE ESPUMA</v>
      </c>
      <c r="I178" s="1" t="str">
        <f t="shared" si="49"/>
        <v>10180</v>
      </c>
      <c r="J178" s="1" t="str">
        <f t="shared" si="50"/>
        <v/>
      </c>
      <c r="K178" s="1" t="str">
        <f t="shared" si="51"/>
        <v/>
      </c>
      <c r="L178" s="1" t="str">
        <f t="shared" si="52"/>
        <v/>
      </c>
      <c r="M178" s="1" t="str">
        <f t="shared" si="53"/>
        <v/>
      </c>
      <c r="N178" s="1" t="str">
        <f t="shared" si="54"/>
        <v/>
      </c>
      <c r="O178" s="1" t="str">
        <f t="shared" si="55"/>
        <v/>
      </c>
      <c r="P178" s="1" t="str">
        <f t="shared" si="56"/>
        <v/>
      </c>
      <c r="Q178" s="1" t="str">
        <f t="shared" si="57"/>
        <v/>
      </c>
      <c r="R178" s="1" t="str">
        <f t="shared" si="58"/>
        <v/>
      </c>
      <c r="S178" s="1" t="str">
        <f t="shared" si="59"/>
        <v/>
      </c>
      <c r="T178" s="1" t="str">
        <f t="shared" si="60"/>
        <v/>
      </c>
      <c r="U178" s="1" t="str">
        <f t="shared" si="61"/>
        <v/>
      </c>
      <c r="V178" s="1" t="str">
        <f t="shared" si="62"/>
        <v/>
      </c>
      <c r="W178" s="1" t="str">
        <f t="shared" si="63"/>
        <v/>
      </c>
      <c r="X178" s="1" t="str">
        <f t="shared" si="64"/>
        <v/>
      </c>
      <c r="Y178" s="1" t="str">
        <f t="shared" si="65"/>
        <v/>
      </c>
      <c r="Z178" s="1" t="str">
        <f t="shared" si="66"/>
        <v/>
      </c>
      <c r="AA178" s="1" t="str">
        <f t="shared" si="67"/>
        <v/>
      </c>
      <c r="AB178" s="1" t="str">
        <f t="shared" si="68"/>
        <v/>
      </c>
    </row>
    <row r="179" spans="1:28" ht="14.25" hidden="1" customHeight="1" x14ac:dyDescent="0.35">
      <c r="A179" s="4">
        <f>IF(OR($B179="",$C179=""),"",IFERROR(INDEX('5_ACOMPANHAMENTO'!$A$3:$A$4922,MATCH(1,INDEX(('5_ACOMPANHAMENTO'!$AD$3:$AD$4922=TRIM($C179&amp;""))*('5_ACOMPANHAMENTO'!$AC$3:$AC$4922&lt;&gt;"")*((((I179&lt;&gt;"")*ISNUMBER(SEARCH("|"&amp;I179&amp;"|",'5_ACOMPANHAMENTO'!$AC$3:$AC$4922)))+((J179&lt;&gt;"")*ISNUMBER(SEARCH("|"&amp;J179&amp;"|",'5_ACOMPANHAMENTO'!$AC$3:$AC$4922)))+((K179&lt;&gt;"")*ISNUMBER(SEARCH("|"&amp;K179&amp;"|",'5_ACOMPANHAMENTO'!$AC$3:$AC$4922)))+((L179&lt;&gt;"")*ISNUMBER(SEARCH("|"&amp;L179&amp;"|",'5_ACOMPANHAMENTO'!$AC$3:$AC$4922)))+((M179&lt;&gt;"")*ISNUMBER(SEARCH("|"&amp;M179&amp;"|",'5_ACOMPANHAMENTO'!$AC$3:$AC$4922)))+((N179&lt;&gt;"")*ISNUMBER(SEARCH("|"&amp;N179&amp;"|",'5_ACOMPANHAMENTO'!$AC$3:$AC$4922)))+((O179&lt;&gt;"")*ISNUMBER(SEARCH("|"&amp;O179&amp;"|",'5_ACOMPANHAMENTO'!$AC$3:$AC$4922)))+((P179&lt;&gt;"")*ISNUMBER(SEARCH("|"&amp;P179&amp;"|",'5_ACOMPANHAMENTO'!$AC$3:$AC$4922)))+((Q179&lt;&gt;"")*ISNUMBER(SEARCH("|"&amp;Q179&amp;"|",'5_ACOMPANHAMENTO'!$AC$3:$AC$4922)))+((R179&lt;&gt;"")*ISNUMBER(SEARCH("|"&amp;R179&amp;"|",'5_ACOMPANHAMENTO'!$AC$3:$AC$4922)))+((S179&lt;&gt;"")*ISNUMBER(SEARCH("|"&amp;S179&amp;"|",'5_ACOMPANHAMENTO'!$AC$3:$AC$4922)))+((T179&lt;&gt;"")*ISNUMBER(SEARCH("|"&amp;T179&amp;"|",'5_ACOMPANHAMENTO'!$AC$3:$AC$4922)))+((U179&lt;&gt;"")*ISNUMBER(SEARCH("|"&amp;U179&amp;"|",'5_ACOMPANHAMENTO'!$AC$3:$AC$4922)))+((V179&lt;&gt;"")*ISNUMBER(SEARCH("|"&amp;V179&amp;"|",'5_ACOMPANHAMENTO'!$AC$3:$AC$4922)))+((W179&lt;&gt;"")*ISNUMBER(SEARCH("|"&amp;W179&amp;"|",'5_ACOMPANHAMENTO'!$AC$3:$AC$4922)))+((X179&lt;&gt;"")*ISNUMBER(SEARCH("|"&amp;X179&amp;"|",'5_ACOMPANHAMENTO'!$AC$3:$AC$4922)))+((Y179&lt;&gt;"")*ISNUMBER(SEARCH("|"&amp;Y179&amp;"|",'5_ACOMPANHAMENTO'!$AC$3:$AC$4922)))+((Z179&lt;&gt;"")*ISNUMBER(SEARCH("|"&amp;Z179&amp;"|",'5_ACOMPANHAMENTO'!$AC$3:$AC$4922)))+((AA179&lt;&gt;"")*ISNUMBER(SEARCH("|"&amp;AA179&amp;"|",'5_ACOMPANHAMENTO'!$AC$3:$AC$4922)))+((AB179&lt;&gt;"")*ISNUMBER(SEARCH("|"&amp;AB179&amp;"|",'5_ACOMPANHAMENTO'!$AC$3:$AC$4922))))&gt;0),0),0)),""))</f>
        <v>46203</v>
      </c>
      <c r="B179" s="10" t="s">
        <v>3078</v>
      </c>
      <c r="C179" s="10" t="s">
        <v>43</v>
      </c>
      <c r="D179" s="4">
        <f>IF(OR($B179="",$C179=""),"",IFERROR(SUMPRODUCT(--(('5_ACOMPANHAMENTO'!$AD$3:$AD$4922=TRIM($C179&amp;""))*('5_ACOMPANHAMENTO'!$AC$3:$AC$4922&lt;&gt;"")*((((I179&lt;&gt;"")*ISNUMBER(SEARCH("|"&amp;I179&amp;"|",'5_ACOMPANHAMENTO'!$AC$3:$AC$4922)))+((J179&lt;&gt;"")*ISNUMBER(SEARCH("|"&amp;J179&amp;"|",'5_ACOMPANHAMENTO'!$AC$3:$AC$4922)))+((K179&lt;&gt;"")*ISNUMBER(SEARCH("|"&amp;K179&amp;"|",'5_ACOMPANHAMENTO'!$AC$3:$AC$4922)))+((L179&lt;&gt;"")*ISNUMBER(SEARCH("|"&amp;L179&amp;"|",'5_ACOMPANHAMENTO'!$AC$3:$AC$4922)))+((M179&lt;&gt;"")*ISNUMBER(SEARCH("|"&amp;M179&amp;"|",'5_ACOMPANHAMENTO'!$AC$3:$AC$4922)))+((N179&lt;&gt;"")*ISNUMBER(SEARCH("|"&amp;N179&amp;"|",'5_ACOMPANHAMENTO'!$AC$3:$AC$4922)))+((O179&lt;&gt;"")*ISNUMBER(SEARCH("|"&amp;O179&amp;"|",'5_ACOMPANHAMENTO'!$AC$3:$AC$4922)))+((P179&lt;&gt;"")*ISNUMBER(SEARCH("|"&amp;P179&amp;"|",'5_ACOMPANHAMENTO'!$AC$3:$AC$4922)))+((Q179&lt;&gt;"")*ISNUMBER(SEARCH("|"&amp;Q179&amp;"|",'5_ACOMPANHAMENTO'!$AC$3:$AC$4922)))+((R179&lt;&gt;"")*ISNUMBER(SEARCH("|"&amp;R179&amp;"|",'5_ACOMPANHAMENTO'!$AC$3:$AC$4922)))+((S179&lt;&gt;"")*ISNUMBER(SEARCH("|"&amp;S179&amp;"|",'5_ACOMPANHAMENTO'!$AC$3:$AC$4922)))+((T179&lt;&gt;"")*ISNUMBER(SEARCH("|"&amp;T179&amp;"|",'5_ACOMPANHAMENTO'!$AC$3:$AC$4922)))+((U179&lt;&gt;"")*ISNUMBER(SEARCH("|"&amp;U179&amp;"|",'5_ACOMPANHAMENTO'!$AC$3:$AC$4922)))+((V179&lt;&gt;"")*ISNUMBER(SEARCH("|"&amp;V179&amp;"|",'5_ACOMPANHAMENTO'!$AC$3:$AC$4922)))+((W179&lt;&gt;"")*ISNUMBER(SEARCH("|"&amp;W179&amp;"|",'5_ACOMPANHAMENTO'!$AC$3:$AC$4922)))+((X179&lt;&gt;"")*ISNUMBER(SEARCH("|"&amp;X179&amp;"|",'5_ACOMPANHAMENTO'!$AC$3:$AC$4922)))+((Y179&lt;&gt;"")*ISNUMBER(SEARCH("|"&amp;Y179&amp;"|",'5_ACOMPANHAMENTO'!$AC$3:$AC$4922)))+((Z179&lt;&gt;"")*ISNUMBER(SEARCH("|"&amp;Z179&amp;"|",'5_ACOMPANHAMENTO'!$AC$3:$AC$4922)))+((AA179&lt;&gt;"")*ISNUMBER(SEARCH("|"&amp;AA179&amp;"|",'5_ACOMPANHAMENTO'!$AC$3:$AC$4922)))+((AB179&lt;&gt;"")*ISNUMBER(SEARCH("|"&amp;AB179&amp;"|",'5_ACOMPANHAMENTO'!$AC$3:$AC$4922))))&gt;0)),'5_ACOMPANHAMENTO'!$J$3:$J$4922),0))</f>
        <v>72</v>
      </c>
      <c r="E179" s="4" t="str">
        <f t="shared" ca="1" si="46"/>
        <v>FINALIZADO</v>
      </c>
      <c r="F179" s="7">
        <f>IF(OR($B179="",$C179=""),"",IFERROR(SUMPRODUCT(--(('5_ACOMPANHAMENTO'!$AD$3:$AD$4922=TRIM($C179&amp;""))*('5_ACOMPANHAMENTO'!$AC$3:$AC$4922&lt;&gt;"")*((((I179&lt;&gt;"")*ISNUMBER(SEARCH("|"&amp;I179&amp;"|",'5_ACOMPANHAMENTO'!$AC$3:$AC$4922)))+((J179&lt;&gt;"")*ISNUMBER(SEARCH("|"&amp;J179&amp;"|",'5_ACOMPANHAMENTO'!$AC$3:$AC$4922)))+((K179&lt;&gt;"")*ISNUMBER(SEARCH("|"&amp;K179&amp;"|",'5_ACOMPANHAMENTO'!$AC$3:$AC$4922)))+((L179&lt;&gt;"")*ISNUMBER(SEARCH("|"&amp;L179&amp;"|",'5_ACOMPANHAMENTO'!$AC$3:$AC$4922)))+((M179&lt;&gt;"")*ISNUMBER(SEARCH("|"&amp;M179&amp;"|",'5_ACOMPANHAMENTO'!$AC$3:$AC$4922)))+((N179&lt;&gt;"")*ISNUMBER(SEARCH("|"&amp;N179&amp;"|",'5_ACOMPANHAMENTO'!$AC$3:$AC$4922)))+((O179&lt;&gt;"")*ISNUMBER(SEARCH("|"&amp;O179&amp;"|",'5_ACOMPANHAMENTO'!$AC$3:$AC$4922)))+((P179&lt;&gt;"")*ISNUMBER(SEARCH("|"&amp;P179&amp;"|",'5_ACOMPANHAMENTO'!$AC$3:$AC$4922)))+((Q179&lt;&gt;"")*ISNUMBER(SEARCH("|"&amp;Q179&amp;"|",'5_ACOMPANHAMENTO'!$AC$3:$AC$4922)))+((R179&lt;&gt;"")*ISNUMBER(SEARCH("|"&amp;R179&amp;"|",'5_ACOMPANHAMENTO'!$AC$3:$AC$4922)))+((S179&lt;&gt;"")*ISNUMBER(SEARCH("|"&amp;S179&amp;"|",'5_ACOMPANHAMENTO'!$AC$3:$AC$4922)))+((T179&lt;&gt;"")*ISNUMBER(SEARCH("|"&amp;T179&amp;"|",'5_ACOMPANHAMENTO'!$AC$3:$AC$4922)))+((U179&lt;&gt;"")*ISNUMBER(SEARCH("|"&amp;U179&amp;"|",'5_ACOMPANHAMENTO'!$AC$3:$AC$4922)))+((V179&lt;&gt;"")*ISNUMBER(SEARCH("|"&amp;V179&amp;"|",'5_ACOMPANHAMENTO'!$AC$3:$AC$4922)))+((W179&lt;&gt;"")*ISNUMBER(SEARCH("|"&amp;W179&amp;"|",'5_ACOMPANHAMENTO'!$AC$3:$AC$4922)))+((X179&lt;&gt;"")*ISNUMBER(SEARCH("|"&amp;X179&amp;"|",'5_ACOMPANHAMENTO'!$AC$3:$AC$4922)))+((Y179&lt;&gt;"")*ISNUMBER(SEARCH("|"&amp;Y179&amp;"|",'5_ACOMPANHAMENTO'!$AC$3:$AC$4922)))+((Z179&lt;&gt;"")*ISNUMBER(SEARCH("|"&amp;Z179&amp;"|",'5_ACOMPANHAMENTO'!$AC$3:$AC$4922)))+((AA179&lt;&gt;"")*ISNUMBER(SEARCH("|"&amp;AA179&amp;"|",'5_ACOMPANHAMENTO'!$AC$3:$AC$4922)))+((AB179&lt;&gt;"")*ISNUMBER(SEARCH("|"&amp;AB179&amp;"|",'5_ACOMPANHAMENTO'!$AC$3:$AC$4922))))&gt;0)),'5_ACOMPANHAMENTO'!$O$3:$O$4922),0))</f>
        <v>72</v>
      </c>
      <c r="G179" s="7">
        <f t="shared" si="47"/>
        <v>0</v>
      </c>
      <c r="H179" t="str">
        <f t="shared" si="48"/>
        <v>10149,10150,10151,10152,10153,10154|COPIADORA</v>
      </c>
      <c r="I179" s="1" t="str">
        <f t="shared" si="49"/>
        <v>10149</v>
      </c>
      <c r="J179" s="1" t="str">
        <f t="shared" si="50"/>
        <v>10150</v>
      </c>
      <c r="K179" s="1" t="str">
        <f t="shared" si="51"/>
        <v>10151</v>
      </c>
      <c r="L179" s="1" t="str">
        <f t="shared" si="52"/>
        <v>10152</v>
      </c>
      <c r="M179" s="1" t="str">
        <f t="shared" si="53"/>
        <v>10153</v>
      </c>
      <c r="N179" s="1" t="str">
        <f t="shared" si="54"/>
        <v>10154</v>
      </c>
      <c r="O179" s="1" t="str">
        <f t="shared" si="55"/>
        <v/>
      </c>
      <c r="P179" s="1" t="str">
        <f t="shared" si="56"/>
        <v/>
      </c>
      <c r="Q179" s="1" t="str">
        <f t="shared" si="57"/>
        <v/>
      </c>
      <c r="R179" s="1" t="str">
        <f t="shared" si="58"/>
        <v/>
      </c>
      <c r="S179" s="1" t="str">
        <f t="shared" si="59"/>
        <v/>
      </c>
      <c r="T179" s="1" t="str">
        <f t="shared" si="60"/>
        <v/>
      </c>
      <c r="U179" s="1" t="str">
        <f t="shared" si="61"/>
        <v/>
      </c>
      <c r="V179" s="1" t="str">
        <f t="shared" si="62"/>
        <v/>
      </c>
      <c r="W179" s="1" t="str">
        <f t="shared" si="63"/>
        <v/>
      </c>
      <c r="X179" s="1" t="str">
        <f t="shared" si="64"/>
        <v/>
      </c>
      <c r="Y179" s="1" t="str">
        <f t="shared" si="65"/>
        <v/>
      </c>
      <c r="Z179" s="1" t="str">
        <f t="shared" si="66"/>
        <v/>
      </c>
      <c r="AA179" s="1" t="str">
        <f t="shared" si="67"/>
        <v/>
      </c>
      <c r="AB179" s="1" t="str">
        <f t="shared" si="68"/>
        <v/>
      </c>
    </row>
    <row r="180" spans="1:28" ht="14.25" hidden="1" customHeight="1" x14ac:dyDescent="0.35">
      <c r="A180" s="4">
        <f>IF(OR($B180="",$C180=""),"",IFERROR(INDEX('5_ACOMPANHAMENTO'!$A$3:$A$4922,MATCH(1,INDEX(('5_ACOMPANHAMENTO'!$AD$3:$AD$4922=TRIM($C180&amp;""))*('5_ACOMPANHAMENTO'!$AC$3:$AC$4922&lt;&gt;"")*((((I180&lt;&gt;"")*ISNUMBER(SEARCH("|"&amp;I180&amp;"|",'5_ACOMPANHAMENTO'!$AC$3:$AC$4922)))+((J180&lt;&gt;"")*ISNUMBER(SEARCH("|"&amp;J180&amp;"|",'5_ACOMPANHAMENTO'!$AC$3:$AC$4922)))+((K180&lt;&gt;"")*ISNUMBER(SEARCH("|"&amp;K180&amp;"|",'5_ACOMPANHAMENTO'!$AC$3:$AC$4922)))+((L180&lt;&gt;"")*ISNUMBER(SEARCH("|"&amp;L180&amp;"|",'5_ACOMPANHAMENTO'!$AC$3:$AC$4922)))+((M180&lt;&gt;"")*ISNUMBER(SEARCH("|"&amp;M180&amp;"|",'5_ACOMPANHAMENTO'!$AC$3:$AC$4922)))+((N180&lt;&gt;"")*ISNUMBER(SEARCH("|"&amp;N180&amp;"|",'5_ACOMPANHAMENTO'!$AC$3:$AC$4922)))+((O180&lt;&gt;"")*ISNUMBER(SEARCH("|"&amp;O180&amp;"|",'5_ACOMPANHAMENTO'!$AC$3:$AC$4922)))+((P180&lt;&gt;"")*ISNUMBER(SEARCH("|"&amp;P180&amp;"|",'5_ACOMPANHAMENTO'!$AC$3:$AC$4922)))+((Q180&lt;&gt;"")*ISNUMBER(SEARCH("|"&amp;Q180&amp;"|",'5_ACOMPANHAMENTO'!$AC$3:$AC$4922)))+((R180&lt;&gt;"")*ISNUMBER(SEARCH("|"&amp;R180&amp;"|",'5_ACOMPANHAMENTO'!$AC$3:$AC$4922)))+((S180&lt;&gt;"")*ISNUMBER(SEARCH("|"&amp;S180&amp;"|",'5_ACOMPANHAMENTO'!$AC$3:$AC$4922)))+((T180&lt;&gt;"")*ISNUMBER(SEARCH("|"&amp;T180&amp;"|",'5_ACOMPANHAMENTO'!$AC$3:$AC$4922)))+((U180&lt;&gt;"")*ISNUMBER(SEARCH("|"&amp;U180&amp;"|",'5_ACOMPANHAMENTO'!$AC$3:$AC$4922)))+((V180&lt;&gt;"")*ISNUMBER(SEARCH("|"&amp;V180&amp;"|",'5_ACOMPANHAMENTO'!$AC$3:$AC$4922)))+((W180&lt;&gt;"")*ISNUMBER(SEARCH("|"&amp;W180&amp;"|",'5_ACOMPANHAMENTO'!$AC$3:$AC$4922)))+((X180&lt;&gt;"")*ISNUMBER(SEARCH("|"&amp;X180&amp;"|",'5_ACOMPANHAMENTO'!$AC$3:$AC$4922)))+((Y180&lt;&gt;"")*ISNUMBER(SEARCH("|"&amp;Y180&amp;"|",'5_ACOMPANHAMENTO'!$AC$3:$AC$4922)))+((Z180&lt;&gt;"")*ISNUMBER(SEARCH("|"&amp;Z180&amp;"|",'5_ACOMPANHAMENTO'!$AC$3:$AC$4922)))+((AA180&lt;&gt;"")*ISNUMBER(SEARCH("|"&amp;AA180&amp;"|",'5_ACOMPANHAMENTO'!$AC$3:$AC$4922)))+((AB180&lt;&gt;"")*ISNUMBER(SEARCH("|"&amp;AB180&amp;"|",'5_ACOMPANHAMENTO'!$AC$3:$AC$4922))))&gt;0),0),0)),""))</f>
        <v>46203</v>
      </c>
      <c r="B180" s="10" t="s">
        <v>3079</v>
      </c>
      <c r="C180" s="10" t="s">
        <v>43</v>
      </c>
      <c r="D180" s="4">
        <f>IF(OR($B180="",$C180=""),"",IFERROR(SUMPRODUCT(--(('5_ACOMPANHAMENTO'!$AD$3:$AD$4922=TRIM($C180&amp;""))*('5_ACOMPANHAMENTO'!$AC$3:$AC$4922&lt;&gt;"")*((((I180&lt;&gt;"")*ISNUMBER(SEARCH("|"&amp;I180&amp;"|",'5_ACOMPANHAMENTO'!$AC$3:$AC$4922)))+((J180&lt;&gt;"")*ISNUMBER(SEARCH("|"&amp;J180&amp;"|",'5_ACOMPANHAMENTO'!$AC$3:$AC$4922)))+((K180&lt;&gt;"")*ISNUMBER(SEARCH("|"&amp;K180&amp;"|",'5_ACOMPANHAMENTO'!$AC$3:$AC$4922)))+((L180&lt;&gt;"")*ISNUMBER(SEARCH("|"&amp;L180&amp;"|",'5_ACOMPANHAMENTO'!$AC$3:$AC$4922)))+((M180&lt;&gt;"")*ISNUMBER(SEARCH("|"&amp;M180&amp;"|",'5_ACOMPANHAMENTO'!$AC$3:$AC$4922)))+((N180&lt;&gt;"")*ISNUMBER(SEARCH("|"&amp;N180&amp;"|",'5_ACOMPANHAMENTO'!$AC$3:$AC$4922)))+((O180&lt;&gt;"")*ISNUMBER(SEARCH("|"&amp;O180&amp;"|",'5_ACOMPANHAMENTO'!$AC$3:$AC$4922)))+((P180&lt;&gt;"")*ISNUMBER(SEARCH("|"&amp;P180&amp;"|",'5_ACOMPANHAMENTO'!$AC$3:$AC$4922)))+((Q180&lt;&gt;"")*ISNUMBER(SEARCH("|"&amp;Q180&amp;"|",'5_ACOMPANHAMENTO'!$AC$3:$AC$4922)))+((R180&lt;&gt;"")*ISNUMBER(SEARCH("|"&amp;R180&amp;"|",'5_ACOMPANHAMENTO'!$AC$3:$AC$4922)))+((S180&lt;&gt;"")*ISNUMBER(SEARCH("|"&amp;S180&amp;"|",'5_ACOMPANHAMENTO'!$AC$3:$AC$4922)))+((T180&lt;&gt;"")*ISNUMBER(SEARCH("|"&amp;T180&amp;"|",'5_ACOMPANHAMENTO'!$AC$3:$AC$4922)))+((U180&lt;&gt;"")*ISNUMBER(SEARCH("|"&amp;U180&amp;"|",'5_ACOMPANHAMENTO'!$AC$3:$AC$4922)))+((V180&lt;&gt;"")*ISNUMBER(SEARCH("|"&amp;V180&amp;"|",'5_ACOMPANHAMENTO'!$AC$3:$AC$4922)))+((W180&lt;&gt;"")*ISNUMBER(SEARCH("|"&amp;W180&amp;"|",'5_ACOMPANHAMENTO'!$AC$3:$AC$4922)))+((X180&lt;&gt;"")*ISNUMBER(SEARCH("|"&amp;X180&amp;"|",'5_ACOMPANHAMENTO'!$AC$3:$AC$4922)))+((Y180&lt;&gt;"")*ISNUMBER(SEARCH("|"&amp;Y180&amp;"|",'5_ACOMPANHAMENTO'!$AC$3:$AC$4922)))+((Z180&lt;&gt;"")*ISNUMBER(SEARCH("|"&amp;Z180&amp;"|",'5_ACOMPANHAMENTO'!$AC$3:$AC$4922)))+((AA180&lt;&gt;"")*ISNUMBER(SEARCH("|"&amp;AA180&amp;"|",'5_ACOMPANHAMENTO'!$AC$3:$AC$4922)))+((AB180&lt;&gt;"")*ISNUMBER(SEARCH("|"&amp;AB180&amp;"|",'5_ACOMPANHAMENTO'!$AC$3:$AC$4922))))&gt;0)),'5_ACOMPANHAMENTO'!$J$3:$J$4922),0))</f>
        <v>72</v>
      </c>
      <c r="E180" s="4" t="str">
        <f t="shared" ca="1" si="46"/>
        <v>FINALIZADO</v>
      </c>
      <c r="F180" s="7">
        <f>IF(OR($B180="",$C180=""),"",IFERROR(SUMPRODUCT(--(('5_ACOMPANHAMENTO'!$AD$3:$AD$4922=TRIM($C180&amp;""))*('5_ACOMPANHAMENTO'!$AC$3:$AC$4922&lt;&gt;"")*((((I180&lt;&gt;"")*ISNUMBER(SEARCH("|"&amp;I180&amp;"|",'5_ACOMPANHAMENTO'!$AC$3:$AC$4922)))+((J180&lt;&gt;"")*ISNUMBER(SEARCH("|"&amp;J180&amp;"|",'5_ACOMPANHAMENTO'!$AC$3:$AC$4922)))+((K180&lt;&gt;"")*ISNUMBER(SEARCH("|"&amp;K180&amp;"|",'5_ACOMPANHAMENTO'!$AC$3:$AC$4922)))+((L180&lt;&gt;"")*ISNUMBER(SEARCH("|"&amp;L180&amp;"|",'5_ACOMPANHAMENTO'!$AC$3:$AC$4922)))+((M180&lt;&gt;"")*ISNUMBER(SEARCH("|"&amp;M180&amp;"|",'5_ACOMPANHAMENTO'!$AC$3:$AC$4922)))+((N180&lt;&gt;"")*ISNUMBER(SEARCH("|"&amp;N180&amp;"|",'5_ACOMPANHAMENTO'!$AC$3:$AC$4922)))+((O180&lt;&gt;"")*ISNUMBER(SEARCH("|"&amp;O180&amp;"|",'5_ACOMPANHAMENTO'!$AC$3:$AC$4922)))+((P180&lt;&gt;"")*ISNUMBER(SEARCH("|"&amp;P180&amp;"|",'5_ACOMPANHAMENTO'!$AC$3:$AC$4922)))+((Q180&lt;&gt;"")*ISNUMBER(SEARCH("|"&amp;Q180&amp;"|",'5_ACOMPANHAMENTO'!$AC$3:$AC$4922)))+((R180&lt;&gt;"")*ISNUMBER(SEARCH("|"&amp;R180&amp;"|",'5_ACOMPANHAMENTO'!$AC$3:$AC$4922)))+((S180&lt;&gt;"")*ISNUMBER(SEARCH("|"&amp;S180&amp;"|",'5_ACOMPANHAMENTO'!$AC$3:$AC$4922)))+((T180&lt;&gt;"")*ISNUMBER(SEARCH("|"&amp;T180&amp;"|",'5_ACOMPANHAMENTO'!$AC$3:$AC$4922)))+((U180&lt;&gt;"")*ISNUMBER(SEARCH("|"&amp;U180&amp;"|",'5_ACOMPANHAMENTO'!$AC$3:$AC$4922)))+((V180&lt;&gt;"")*ISNUMBER(SEARCH("|"&amp;V180&amp;"|",'5_ACOMPANHAMENTO'!$AC$3:$AC$4922)))+((W180&lt;&gt;"")*ISNUMBER(SEARCH("|"&amp;W180&amp;"|",'5_ACOMPANHAMENTO'!$AC$3:$AC$4922)))+((X180&lt;&gt;"")*ISNUMBER(SEARCH("|"&amp;X180&amp;"|",'5_ACOMPANHAMENTO'!$AC$3:$AC$4922)))+((Y180&lt;&gt;"")*ISNUMBER(SEARCH("|"&amp;Y180&amp;"|",'5_ACOMPANHAMENTO'!$AC$3:$AC$4922)))+((Z180&lt;&gt;"")*ISNUMBER(SEARCH("|"&amp;Z180&amp;"|",'5_ACOMPANHAMENTO'!$AC$3:$AC$4922)))+((AA180&lt;&gt;"")*ISNUMBER(SEARCH("|"&amp;AA180&amp;"|",'5_ACOMPANHAMENTO'!$AC$3:$AC$4922)))+((AB180&lt;&gt;"")*ISNUMBER(SEARCH("|"&amp;AB180&amp;"|",'5_ACOMPANHAMENTO'!$AC$3:$AC$4922))))&gt;0)),'5_ACOMPANHAMENTO'!$O$3:$O$4922),0))</f>
        <v>72</v>
      </c>
      <c r="G180" s="7">
        <f t="shared" si="47"/>
        <v>0</v>
      </c>
      <c r="H180" t="str">
        <f t="shared" si="48"/>
        <v>10149,10150,10151,10152,10153,10155|COPIADORA</v>
      </c>
      <c r="I180" s="1" t="str">
        <f t="shared" si="49"/>
        <v>10149</v>
      </c>
      <c r="J180" s="1" t="str">
        <f t="shared" si="50"/>
        <v>10150</v>
      </c>
      <c r="K180" s="1" t="str">
        <f t="shared" si="51"/>
        <v>10151</v>
      </c>
      <c r="L180" s="1" t="str">
        <f t="shared" si="52"/>
        <v>10152</v>
      </c>
      <c r="M180" s="1" t="str">
        <f t="shared" si="53"/>
        <v>10153</v>
      </c>
      <c r="N180" s="1" t="str">
        <f t="shared" si="54"/>
        <v>10155</v>
      </c>
      <c r="O180" s="1" t="str">
        <f t="shared" si="55"/>
        <v/>
      </c>
      <c r="P180" s="1" t="str">
        <f t="shared" si="56"/>
        <v/>
      </c>
      <c r="Q180" s="1" t="str">
        <f t="shared" si="57"/>
        <v/>
      </c>
      <c r="R180" s="1" t="str">
        <f t="shared" si="58"/>
        <v/>
      </c>
      <c r="S180" s="1" t="str">
        <f t="shared" si="59"/>
        <v/>
      </c>
      <c r="T180" s="1" t="str">
        <f t="shared" si="60"/>
        <v/>
      </c>
      <c r="U180" s="1" t="str">
        <f t="shared" si="61"/>
        <v/>
      </c>
      <c r="V180" s="1" t="str">
        <f t="shared" si="62"/>
        <v/>
      </c>
      <c r="W180" s="1" t="str">
        <f t="shared" si="63"/>
        <v/>
      </c>
      <c r="X180" s="1" t="str">
        <f t="shared" si="64"/>
        <v/>
      </c>
      <c r="Y180" s="1" t="str">
        <f t="shared" si="65"/>
        <v/>
      </c>
      <c r="Z180" s="1" t="str">
        <f t="shared" si="66"/>
        <v/>
      </c>
      <c r="AA180" s="1" t="str">
        <f t="shared" si="67"/>
        <v/>
      </c>
      <c r="AB180" s="1" t="str">
        <f t="shared" si="68"/>
        <v/>
      </c>
    </row>
    <row r="181" spans="1:28" ht="14.25" hidden="1" customHeight="1" x14ac:dyDescent="0.35">
      <c r="A181" s="4">
        <f>IF(OR($B181="",$C181=""),"",IFERROR(INDEX('5_ACOMPANHAMENTO'!$A$3:$A$4922,MATCH(1,INDEX(('5_ACOMPANHAMENTO'!$AD$3:$AD$4922=TRIM($C181&amp;""))*('5_ACOMPANHAMENTO'!$AC$3:$AC$4922&lt;&gt;"")*((((I181&lt;&gt;"")*ISNUMBER(SEARCH("|"&amp;I181&amp;"|",'5_ACOMPANHAMENTO'!$AC$3:$AC$4922)))+((J181&lt;&gt;"")*ISNUMBER(SEARCH("|"&amp;J181&amp;"|",'5_ACOMPANHAMENTO'!$AC$3:$AC$4922)))+((K181&lt;&gt;"")*ISNUMBER(SEARCH("|"&amp;K181&amp;"|",'5_ACOMPANHAMENTO'!$AC$3:$AC$4922)))+((L181&lt;&gt;"")*ISNUMBER(SEARCH("|"&amp;L181&amp;"|",'5_ACOMPANHAMENTO'!$AC$3:$AC$4922)))+((M181&lt;&gt;"")*ISNUMBER(SEARCH("|"&amp;M181&amp;"|",'5_ACOMPANHAMENTO'!$AC$3:$AC$4922)))+((N181&lt;&gt;"")*ISNUMBER(SEARCH("|"&amp;N181&amp;"|",'5_ACOMPANHAMENTO'!$AC$3:$AC$4922)))+((O181&lt;&gt;"")*ISNUMBER(SEARCH("|"&amp;O181&amp;"|",'5_ACOMPANHAMENTO'!$AC$3:$AC$4922)))+((P181&lt;&gt;"")*ISNUMBER(SEARCH("|"&amp;P181&amp;"|",'5_ACOMPANHAMENTO'!$AC$3:$AC$4922)))+((Q181&lt;&gt;"")*ISNUMBER(SEARCH("|"&amp;Q181&amp;"|",'5_ACOMPANHAMENTO'!$AC$3:$AC$4922)))+((R181&lt;&gt;"")*ISNUMBER(SEARCH("|"&amp;R181&amp;"|",'5_ACOMPANHAMENTO'!$AC$3:$AC$4922)))+((S181&lt;&gt;"")*ISNUMBER(SEARCH("|"&amp;S181&amp;"|",'5_ACOMPANHAMENTO'!$AC$3:$AC$4922)))+((T181&lt;&gt;"")*ISNUMBER(SEARCH("|"&amp;T181&amp;"|",'5_ACOMPANHAMENTO'!$AC$3:$AC$4922)))+((U181&lt;&gt;"")*ISNUMBER(SEARCH("|"&amp;U181&amp;"|",'5_ACOMPANHAMENTO'!$AC$3:$AC$4922)))+((V181&lt;&gt;"")*ISNUMBER(SEARCH("|"&amp;V181&amp;"|",'5_ACOMPANHAMENTO'!$AC$3:$AC$4922)))+((W181&lt;&gt;"")*ISNUMBER(SEARCH("|"&amp;W181&amp;"|",'5_ACOMPANHAMENTO'!$AC$3:$AC$4922)))+((X181&lt;&gt;"")*ISNUMBER(SEARCH("|"&amp;X181&amp;"|",'5_ACOMPANHAMENTO'!$AC$3:$AC$4922)))+((Y181&lt;&gt;"")*ISNUMBER(SEARCH("|"&amp;Y181&amp;"|",'5_ACOMPANHAMENTO'!$AC$3:$AC$4922)))+((Z181&lt;&gt;"")*ISNUMBER(SEARCH("|"&amp;Z181&amp;"|",'5_ACOMPANHAMENTO'!$AC$3:$AC$4922)))+((AA181&lt;&gt;"")*ISNUMBER(SEARCH("|"&amp;AA181&amp;"|",'5_ACOMPANHAMENTO'!$AC$3:$AC$4922)))+((AB181&lt;&gt;"")*ISNUMBER(SEARCH("|"&amp;AB181&amp;"|",'5_ACOMPANHAMENTO'!$AC$3:$AC$4922))))&gt;0),0),0)),""))</f>
        <v>46203</v>
      </c>
      <c r="B181" s="10" t="s">
        <v>3080</v>
      </c>
      <c r="C181" s="10" t="s">
        <v>43</v>
      </c>
      <c r="D181" s="4">
        <f>IF(OR($B181="",$C181=""),"",IFERROR(SUMPRODUCT(--(('5_ACOMPANHAMENTO'!$AD$3:$AD$4922=TRIM($C181&amp;""))*('5_ACOMPANHAMENTO'!$AC$3:$AC$4922&lt;&gt;"")*((((I181&lt;&gt;"")*ISNUMBER(SEARCH("|"&amp;I181&amp;"|",'5_ACOMPANHAMENTO'!$AC$3:$AC$4922)))+((J181&lt;&gt;"")*ISNUMBER(SEARCH("|"&amp;J181&amp;"|",'5_ACOMPANHAMENTO'!$AC$3:$AC$4922)))+((K181&lt;&gt;"")*ISNUMBER(SEARCH("|"&amp;K181&amp;"|",'5_ACOMPANHAMENTO'!$AC$3:$AC$4922)))+((L181&lt;&gt;"")*ISNUMBER(SEARCH("|"&amp;L181&amp;"|",'5_ACOMPANHAMENTO'!$AC$3:$AC$4922)))+((M181&lt;&gt;"")*ISNUMBER(SEARCH("|"&amp;M181&amp;"|",'5_ACOMPANHAMENTO'!$AC$3:$AC$4922)))+((N181&lt;&gt;"")*ISNUMBER(SEARCH("|"&amp;N181&amp;"|",'5_ACOMPANHAMENTO'!$AC$3:$AC$4922)))+((O181&lt;&gt;"")*ISNUMBER(SEARCH("|"&amp;O181&amp;"|",'5_ACOMPANHAMENTO'!$AC$3:$AC$4922)))+((P181&lt;&gt;"")*ISNUMBER(SEARCH("|"&amp;P181&amp;"|",'5_ACOMPANHAMENTO'!$AC$3:$AC$4922)))+((Q181&lt;&gt;"")*ISNUMBER(SEARCH("|"&amp;Q181&amp;"|",'5_ACOMPANHAMENTO'!$AC$3:$AC$4922)))+((R181&lt;&gt;"")*ISNUMBER(SEARCH("|"&amp;R181&amp;"|",'5_ACOMPANHAMENTO'!$AC$3:$AC$4922)))+((S181&lt;&gt;"")*ISNUMBER(SEARCH("|"&amp;S181&amp;"|",'5_ACOMPANHAMENTO'!$AC$3:$AC$4922)))+((T181&lt;&gt;"")*ISNUMBER(SEARCH("|"&amp;T181&amp;"|",'5_ACOMPANHAMENTO'!$AC$3:$AC$4922)))+((U181&lt;&gt;"")*ISNUMBER(SEARCH("|"&amp;U181&amp;"|",'5_ACOMPANHAMENTO'!$AC$3:$AC$4922)))+((V181&lt;&gt;"")*ISNUMBER(SEARCH("|"&amp;V181&amp;"|",'5_ACOMPANHAMENTO'!$AC$3:$AC$4922)))+((W181&lt;&gt;"")*ISNUMBER(SEARCH("|"&amp;W181&amp;"|",'5_ACOMPANHAMENTO'!$AC$3:$AC$4922)))+((X181&lt;&gt;"")*ISNUMBER(SEARCH("|"&amp;X181&amp;"|",'5_ACOMPANHAMENTO'!$AC$3:$AC$4922)))+((Y181&lt;&gt;"")*ISNUMBER(SEARCH("|"&amp;Y181&amp;"|",'5_ACOMPANHAMENTO'!$AC$3:$AC$4922)))+((Z181&lt;&gt;"")*ISNUMBER(SEARCH("|"&amp;Z181&amp;"|",'5_ACOMPANHAMENTO'!$AC$3:$AC$4922)))+((AA181&lt;&gt;"")*ISNUMBER(SEARCH("|"&amp;AA181&amp;"|",'5_ACOMPANHAMENTO'!$AC$3:$AC$4922)))+((AB181&lt;&gt;"")*ISNUMBER(SEARCH("|"&amp;AB181&amp;"|",'5_ACOMPANHAMENTO'!$AC$3:$AC$4922))))&gt;0)),'5_ACOMPANHAMENTO'!$J$3:$J$4922),0))</f>
        <v>72</v>
      </c>
      <c r="E181" s="4" t="str">
        <f t="shared" ca="1" si="46"/>
        <v>FINALIZADO</v>
      </c>
      <c r="F181" s="7">
        <f>IF(OR($B181="",$C181=""),"",IFERROR(SUMPRODUCT(--(('5_ACOMPANHAMENTO'!$AD$3:$AD$4922=TRIM($C181&amp;""))*('5_ACOMPANHAMENTO'!$AC$3:$AC$4922&lt;&gt;"")*((((I181&lt;&gt;"")*ISNUMBER(SEARCH("|"&amp;I181&amp;"|",'5_ACOMPANHAMENTO'!$AC$3:$AC$4922)))+((J181&lt;&gt;"")*ISNUMBER(SEARCH("|"&amp;J181&amp;"|",'5_ACOMPANHAMENTO'!$AC$3:$AC$4922)))+((K181&lt;&gt;"")*ISNUMBER(SEARCH("|"&amp;K181&amp;"|",'5_ACOMPANHAMENTO'!$AC$3:$AC$4922)))+((L181&lt;&gt;"")*ISNUMBER(SEARCH("|"&amp;L181&amp;"|",'5_ACOMPANHAMENTO'!$AC$3:$AC$4922)))+((M181&lt;&gt;"")*ISNUMBER(SEARCH("|"&amp;M181&amp;"|",'5_ACOMPANHAMENTO'!$AC$3:$AC$4922)))+((N181&lt;&gt;"")*ISNUMBER(SEARCH("|"&amp;N181&amp;"|",'5_ACOMPANHAMENTO'!$AC$3:$AC$4922)))+((O181&lt;&gt;"")*ISNUMBER(SEARCH("|"&amp;O181&amp;"|",'5_ACOMPANHAMENTO'!$AC$3:$AC$4922)))+((P181&lt;&gt;"")*ISNUMBER(SEARCH("|"&amp;P181&amp;"|",'5_ACOMPANHAMENTO'!$AC$3:$AC$4922)))+((Q181&lt;&gt;"")*ISNUMBER(SEARCH("|"&amp;Q181&amp;"|",'5_ACOMPANHAMENTO'!$AC$3:$AC$4922)))+((R181&lt;&gt;"")*ISNUMBER(SEARCH("|"&amp;R181&amp;"|",'5_ACOMPANHAMENTO'!$AC$3:$AC$4922)))+((S181&lt;&gt;"")*ISNUMBER(SEARCH("|"&amp;S181&amp;"|",'5_ACOMPANHAMENTO'!$AC$3:$AC$4922)))+((T181&lt;&gt;"")*ISNUMBER(SEARCH("|"&amp;T181&amp;"|",'5_ACOMPANHAMENTO'!$AC$3:$AC$4922)))+((U181&lt;&gt;"")*ISNUMBER(SEARCH("|"&amp;U181&amp;"|",'5_ACOMPANHAMENTO'!$AC$3:$AC$4922)))+((V181&lt;&gt;"")*ISNUMBER(SEARCH("|"&amp;V181&amp;"|",'5_ACOMPANHAMENTO'!$AC$3:$AC$4922)))+((W181&lt;&gt;"")*ISNUMBER(SEARCH("|"&amp;W181&amp;"|",'5_ACOMPANHAMENTO'!$AC$3:$AC$4922)))+((X181&lt;&gt;"")*ISNUMBER(SEARCH("|"&amp;X181&amp;"|",'5_ACOMPANHAMENTO'!$AC$3:$AC$4922)))+((Y181&lt;&gt;"")*ISNUMBER(SEARCH("|"&amp;Y181&amp;"|",'5_ACOMPANHAMENTO'!$AC$3:$AC$4922)))+((Z181&lt;&gt;"")*ISNUMBER(SEARCH("|"&amp;Z181&amp;"|",'5_ACOMPANHAMENTO'!$AC$3:$AC$4922)))+((AA181&lt;&gt;"")*ISNUMBER(SEARCH("|"&amp;AA181&amp;"|",'5_ACOMPANHAMENTO'!$AC$3:$AC$4922)))+((AB181&lt;&gt;"")*ISNUMBER(SEARCH("|"&amp;AB181&amp;"|",'5_ACOMPANHAMENTO'!$AC$3:$AC$4922))))&gt;0)),'5_ACOMPANHAMENTO'!$O$3:$O$4922),0))</f>
        <v>72</v>
      </c>
      <c r="G181" s="7">
        <f t="shared" si="47"/>
        <v>0</v>
      </c>
      <c r="H181" t="str">
        <f t="shared" si="48"/>
        <v>10149,10150,10151,10152,10153,10156|COPIADORA</v>
      </c>
      <c r="I181" s="1" t="str">
        <f t="shared" si="49"/>
        <v>10149</v>
      </c>
      <c r="J181" s="1" t="str">
        <f t="shared" si="50"/>
        <v>10150</v>
      </c>
      <c r="K181" s="1" t="str">
        <f t="shared" si="51"/>
        <v>10151</v>
      </c>
      <c r="L181" s="1" t="str">
        <f t="shared" si="52"/>
        <v>10152</v>
      </c>
      <c r="M181" s="1" t="str">
        <f t="shared" si="53"/>
        <v>10153</v>
      </c>
      <c r="N181" s="1" t="str">
        <f t="shared" si="54"/>
        <v>10156</v>
      </c>
      <c r="O181" s="1" t="str">
        <f t="shared" si="55"/>
        <v/>
      </c>
      <c r="P181" s="1" t="str">
        <f t="shared" si="56"/>
        <v/>
      </c>
      <c r="Q181" s="1" t="str">
        <f t="shared" si="57"/>
        <v/>
      </c>
      <c r="R181" s="1" t="str">
        <f t="shared" si="58"/>
        <v/>
      </c>
      <c r="S181" s="1" t="str">
        <f t="shared" si="59"/>
        <v/>
      </c>
      <c r="T181" s="1" t="str">
        <f t="shared" si="60"/>
        <v/>
      </c>
      <c r="U181" s="1" t="str">
        <f t="shared" si="61"/>
        <v/>
      </c>
      <c r="V181" s="1" t="str">
        <f t="shared" si="62"/>
        <v/>
      </c>
      <c r="W181" s="1" t="str">
        <f t="shared" si="63"/>
        <v/>
      </c>
      <c r="X181" s="1" t="str">
        <f t="shared" si="64"/>
        <v/>
      </c>
      <c r="Y181" s="1" t="str">
        <f t="shared" si="65"/>
        <v/>
      </c>
      <c r="Z181" s="1" t="str">
        <f t="shared" si="66"/>
        <v/>
      </c>
      <c r="AA181" s="1" t="str">
        <f t="shared" si="67"/>
        <v/>
      </c>
      <c r="AB181" s="1" t="str">
        <f t="shared" si="68"/>
        <v/>
      </c>
    </row>
    <row r="182" spans="1:28" ht="14.25" hidden="1" customHeight="1" x14ac:dyDescent="0.35">
      <c r="A182" s="4">
        <f>IF(OR($B182="",$C182=""),"",IFERROR(INDEX('5_ACOMPANHAMENTO'!$A$3:$A$4922,MATCH(1,INDEX(('5_ACOMPANHAMENTO'!$AD$3:$AD$4922=TRIM($C182&amp;""))*('5_ACOMPANHAMENTO'!$AC$3:$AC$4922&lt;&gt;"")*((((I182&lt;&gt;"")*ISNUMBER(SEARCH("|"&amp;I182&amp;"|",'5_ACOMPANHAMENTO'!$AC$3:$AC$4922)))+((J182&lt;&gt;"")*ISNUMBER(SEARCH("|"&amp;J182&amp;"|",'5_ACOMPANHAMENTO'!$AC$3:$AC$4922)))+((K182&lt;&gt;"")*ISNUMBER(SEARCH("|"&amp;K182&amp;"|",'5_ACOMPANHAMENTO'!$AC$3:$AC$4922)))+((L182&lt;&gt;"")*ISNUMBER(SEARCH("|"&amp;L182&amp;"|",'5_ACOMPANHAMENTO'!$AC$3:$AC$4922)))+((M182&lt;&gt;"")*ISNUMBER(SEARCH("|"&amp;M182&amp;"|",'5_ACOMPANHAMENTO'!$AC$3:$AC$4922)))+((N182&lt;&gt;"")*ISNUMBER(SEARCH("|"&amp;N182&amp;"|",'5_ACOMPANHAMENTO'!$AC$3:$AC$4922)))+((O182&lt;&gt;"")*ISNUMBER(SEARCH("|"&amp;O182&amp;"|",'5_ACOMPANHAMENTO'!$AC$3:$AC$4922)))+((P182&lt;&gt;"")*ISNUMBER(SEARCH("|"&amp;P182&amp;"|",'5_ACOMPANHAMENTO'!$AC$3:$AC$4922)))+((Q182&lt;&gt;"")*ISNUMBER(SEARCH("|"&amp;Q182&amp;"|",'5_ACOMPANHAMENTO'!$AC$3:$AC$4922)))+((R182&lt;&gt;"")*ISNUMBER(SEARCH("|"&amp;R182&amp;"|",'5_ACOMPANHAMENTO'!$AC$3:$AC$4922)))+((S182&lt;&gt;"")*ISNUMBER(SEARCH("|"&amp;S182&amp;"|",'5_ACOMPANHAMENTO'!$AC$3:$AC$4922)))+((T182&lt;&gt;"")*ISNUMBER(SEARCH("|"&amp;T182&amp;"|",'5_ACOMPANHAMENTO'!$AC$3:$AC$4922)))+((U182&lt;&gt;"")*ISNUMBER(SEARCH("|"&amp;U182&amp;"|",'5_ACOMPANHAMENTO'!$AC$3:$AC$4922)))+((V182&lt;&gt;"")*ISNUMBER(SEARCH("|"&amp;V182&amp;"|",'5_ACOMPANHAMENTO'!$AC$3:$AC$4922)))+((W182&lt;&gt;"")*ISNUMBER(SEARCH("|"&amp;W182&amp;"|",'5_ACOMPANHAMENTO'!$AC$3:$AC$4922)))+((X182&lt;&gt;"")*ISNUMBER(SEARCH("|"&amp;X182&amp;"|",'5_ACOMPANHAMENTO'!$AC$3:$AC$4922)))+((Y182&lt;&gt;"")*ISNUMBER(SEARCH("|"&amp;Y182&amp;"|",'5_ACOMPANHAMENTO'!$AC$3:$AC$4922)))+((Z182&lt;&gt;"")*ISNUMBER(SEARCH("|"&amp;Z182&amp;"|",'5_ACOMPANHAMENTO'!$AC$3:$AC$4922)))+((AA182&lt;&gt;"")*ISNUMBER(SEARCH("|"&amp;AA182&amp;"|",'5_ACOMPANHAMENTO'!$AC$3:$AC$4922)))+((AB182&lt;&gt;"")*ISNUMBER(SEARCH("|"&amp;AB182&amp;"|",'5_ACOMPANHAMENTO'!$AC$3:$AC$4922))))&gt;0),0),0)),""))</f>
        <v>46203</v>
      </c>
      <c r="B182" s="10" t="s">
        <v>3081</v>
      </c>
      <c r="C182" s="10" t="s">
        <v>43</v>
      </c>
      <c r="D182" s="4">
        <f>IF(OR($B182="",$C182=""),"",IFERROR(SUMPRODUCT(--(('5_ACOMPANHAMENTO'!$AD$3:$AD$4922=TRIM($C182&amp;""))*('5_ACOMPANHAMENTO'!$AC$3:$AC$4922&lt;&gt;"")*((((I182&lt;&gt;"")*ISNUMBER(SEARCH("|"&amp;I182&amp;"|",'5_ACOMPANHAMENTO'!$AC$3:$AC$4922)))+((J182&lt;&gt;"")*ISNUMBER(SEARCH("|"&amp;J182&amp;"|",'5_ACOMPANHAMENTO'!$AC$3:$AC$4922)))+((K182&lt;&gt;"")*ISNUMBER(SEARCH("|"&amp;K182&amp;"|",'5_ACOMPANHAMENTO'!$AC$3:$AC$4922)))+((L182&lt;&gt;"")*ISNUMBER(SEARCH("|"&amp;L182&amp;"|",'5_ACOMPANHAMENTO'!$AC$3:$AC$4922)))+((M182&lt;&gt;"")*ISNUMBER(SEARCH("|"&amp;M182&amp;"|",'5_ACOMPANHAMENTO'!$AC$3:$AC$4922)))+((N182&lt;&gt;"")*ISNUMBER(SEARCH("|"&amp;N182&amp;"|",'5_ACOMPANHAMENTO'!$AC$3:$AC$4922)))+((O182&lt;&gt;"")*ISNUMBER(SEARCH("|"&amp;O182&amp;"|",'5_ACOMPANHAMENTO'!$AC$3:$AC$4922)))+((P182&lt;&gt;"")*ISNUMBER(SEARCH("|"&amp;P182&amp;"|",'5_ACOMPANHAMENTO'!$AC$3:$AC$4922)))+((Q182&lt;&gt;"")*ISNUMBER(SEARCH("|"&amp;Q182&amp;"|",'5_ACOMPANHAMENTO'!$AC$3:$AC$4922)))+((R182&lt;&gt;"")*ISNUMBER(SEARCH("|"&amp;R182&amp;"|",'5_ACOMPANHAMENTO'!$AC$3:$AC$4922)))+((S182&lt;&gt;"")*ISNUMBER(SEARCH("|"&amp;S182&amp;"|",'5_ACOMPANHAMENTO'!$AC$3:$AC$4922)))+((T182&lt;&gt;"")*ISNUMBER(SEARCH("|"&amp;T182&amp;"|",'5_ACOMPANHAMENTO'!$AC$3:$AC$4922)))+((U182&lt;&gt;"")*ISNUMBER(SEARCH("|"&amp;U182&amp;"|",'5_ACOMPANHAMENTO'!$AC$3:$AC$4922)))+((V182&lt;&gt;"")*ISNUMBER(SEARCH("|"&amp;V182&amp;"|",'5_ACOMPANHAMENTO'!$AC$3:$AC$4922)))+((W182&lt;&gt;"")*ISNUMBER(SEARCH("|"&amp;W182&amp;"|",'5_ACOMPANHAMENTO'!$AC$3:$AC$4922)))+((X182&lt;&gt;"")*ISNUMBER(SEARCH("|"&amp;X182&amp;"|",'5_ACOMPANHAMENTO'!$AC$3:$AC$4922)))+((Y182&lt;&gt;"")*ISNUMBER(SEARCH("|"&amp;Y182&amp;"|",'5_ACOMPANHAMENTO'!$AC$3:$AC$4922)))+((Z182&lt;&gt;"")*ISNUMBER(SEARCH("|"&amp;Z182&amp;"|",'5_ACOMPANHAMENTO'!$AC$3:$AC$4922)))+((AA182&lt;&gt;"")*ISNUMBER(SEARCH("|"&amp;AA182&amp;"|",'5_ACOMPANHAMENTO'!$AC$3:$AC$4922)))+((AB182&lt;&gt;"")*ISNUMBER(SEARCH("|"&amp;AB182&amp;"|",'5_ACOMPANHAMENTO'!$AC$3:$AC$4922))))&gt;0)),'5_ACOMPANHAMENTO'!$J$3:$J$4922),0))</f>
        <v>72</v>
      </c>
      <c r="E182" s="4" t="str">
        <f t="shared" ca="1" si="46"/>
        <v>FINALIZADO</v>
      </c>
      <c r="F182" s="7">
        <f>IF(OR($B182="",$C182=""),"",IFERROR(SUMPRODUCT(--(('5_ACOMPANHAMENTO'!$AD$3:$AD$4922=TRIM($C182&amp;""))*('5_ACOMPANHAMENTO'!$AC$3:$AC$4922&lt;&gt;"")*((((I182&lt;&gt;"")*ISNUMBER(SEARCH("|"&amp;I182&amp;"|",'5_ACOMPANHAMENTO'!$AC$3:$AC$4922)))+((J182&lt;&gt;"")*ISNUMBER(SEARCH("|"&amp;J182&amp;"|",'5_ACOMPANHAMENTO'!$AC$3:$AC$4922)))+((K182&lt;&gt;"")*ISNUMBER(SEARCH("|"&amp;K182&amp;"|",'5_ACOMPANHAMENTO'!$AC$3:$AC$4922)))+((L182&lt;&gt;"")*ISNUMBER(SEARCH("|"&amp;L182&amp;"|",'5_ACOMPANHAMENTO'!$AC$3:$AC$4922)))+((M182&lt;&gt;"")*ISNUMBER(SEARCH("|"&amp;M182&amp;"|",'5_ACOMPANHAMENTO'!$AC$3:$AC$4922)))+((N182&lt;&gt;"")*ISNUMBER(SEARCH("|"&amp;N182&amp;"|",'5_ACOMPANHAMENTO'!$AC$3:$AC$4922)))+((O182&lt;&gt;"")*ISNUMBER(SEARCH("|"&amp;O182&amp;"|",'5_ACOMPANHAMENTO'!$AC$3:$AC$4922)))+((P182&lt;&gt;"")*ISNUMBER(SEARCH("|"&amp;P182&amp;"|",'5_ACOMPANHAMENTO'!$AC$3:$AC$4922)))+((Q182&lt;&gt;"")*ISNUMBER(SEARCH("|"&amp;Q182&amp;"|",'5_ACOMPANHAMENTO'!$AC$3:$AC$4922)))+((R182&lt;&gt;"")*ISNUMBER(SEARCH("|"&amp;R182&amp;"|",'5_ACOMPANHAMENTO'!$AC$3:$AC$4922)))+((S182&lt;&gt;"")*ISNUMBER(SEARCH("|"&amp;S182&amp;"|",'5_ACOMPANHAMENTO'!$AC$3:$AC$4922)))+((T182&lt;&gt;"")*ISNUMBER(SEARCH("|"&amp;T182&amp;"|",'5_ACOMPANHAMENTO'!$AC$3:$AC$4922)))+((U182&lt;&gt;"")*ISNUMBER(SEARCH("|"&amp;U182&amp;"|",'5_ACOMPANHAMENTO'!$AC$3:$AC$4922)))+((V182&lt;&gt;"")*ISNUMBER(SEARCH("|"&amp;V182&amp;"|",'5_ACOMPANHAMENTO'!$AC$3:$AC$4922)))+((W182&lt;&gt;"")*ISNUMBER(SEARCH("|"&amp;W182&amp;"|",'5_ACOMPANHAMENTO'!$AC$3:$AC$4922)))+((X182&lt;&gt;"")*ISNUMBER(SEARCH("|"&amp;X182&amp;"|",'5_ACOMPANHAMENTO'!$AC$3:$AC$4922)))+((Y182&lt;&gt;"")*ISNUMBER(SEARCH("|"&amp;Y182&amp;"|",'5_ACOMPANHAMENTO'!$AC$3:$AC$4922)))+((Z182&lt;&gt;"")*ISNUMBER(SEARCH("|"&amp;Z182&amp;"|",'5_ACOMPANHAMENTO'!$AC$3:$AC$4922)))+((AA182&lt;&gt;"")*ISNUMBER(SEARCH("|"&amp;AA182&amp;"|",'5_ACOMPANHAMENTO'!$AC$3:$AC$4922)))+((AB182&lt;&gt;"")*ISNUMBER(SEARCH("|"&amp;AB182&amp;"|",'5_ACOMPANHAMENTO'!$AC$3:$AC$4922))))&gt;0)),'5_ACOMPANHAMENTO'!$O$3:$O$4922),0))</f>
        <v>72</v>
      </c>
      <c r="G182" s="7">
        <f t="shared" si="47"/>
        <v>0</v>
      </c>
      <c r="H182" t="str">
        <f t="shared" si="48"/>
        <v>10149,10150,10151,10152,10153,10157|COPIADORA</v>
      </c>
      <c r="I182" s="1" t="str">
        <f t="shared" si="49"/>
        <v>10149</v>
      </c>
      <c r="J182" s="1" t="str">
        <f t="shared" si="50"/>
        <v>10150</v>
      </c>
      <c r="K182" s="1" t="str">
        <f t="shared" si="51"/>
        <v>10151</v>
      </c>
      <c r="L182" s="1" t="str">
        <f t="shared" si="52"/>
        <v>10152</v>
      </c>
      <c r="M182" s="1" t="str">
        <f t="shared" si="53"/>
        <v>10153</v>
      </c>
      <c r="N182" s="1" t="str">
        <f t="shared" si="54"/>
        <v>10157</v>
      </c>
      <c r="O182" s="1" t="str">
        <f t="shared" si="55"/>
        <v/>
      </c>
      <c r="P182" s="1" t="str">
        <f t="shared" si="56"/>
        <v/>
      </c>
      <c r="Q182" s="1" t="str">
        <f t="shared" si="57"/>
        <v/>
      </c>
      <c r="R182" s="1" t="str">
        <f t="shared" si="58"/>
        <v/>
      </c>
      <c r="S182" s="1" t="str">
        <f t="shared" si="59"/>
        <v/>
      </c>
      <c r="T182" s="1" t="str">
        <f t="shared" si="60"/>
        <v/>
      </c>
      <c r="U182" s="1" t="str">
        <f t="shared" si="61"/>
        <v/>
      </c>
      <c r="V182" s="1" t="str">
        <f t="shared" si="62"/>
        <v/>
      </c>
      <c r="W182" s="1" t="str">
        <f t="shared" si="63"/>
        <v/>
      </c>
      <c r="X182" s="1" t="str">
        <f t="shared" si="64"/>
        <v/>
      </c>
      <c r="Y182" s="1" t="str">
        <f t="shared" si="65"/>
        <v/>
      </c>
      <c r="Z182" s="1" t="str">
        <f t="shared" si="66"/>
        <v/>
      </c>
      <c r="AA182" s="1" t="str">
        <f t="shared" si="67"/>
        <v/>
      </c>
      <c r="AB182" s="1" t="str">
        <f t="shared" si="68"/>
        <v/>
      </c>
    </row>
    <row r="183" spans="1:28" ht="14.25" hidden="1" customHeight="1" x14ac:dyDescent="0.35">
      <c r="A183" s="4">
        <f>IF(OR($B183="",$C183=""),"",IFERROR(INDEX('5_ACOMPANHAMENTO'!$A$3:$A$4922,MATCH(1,INDEX(('5_ACOMPANHAMENTO'!$AD$3:$AD$4922=TRIM($C183&amp;""))*('5_ACOMPANHAMENTO'!$AC$3:$AC$4922&lt;&gt;"")*((((I183&lt;&gt;"")*ISNUMBER(SEARCH("|"&amp;I183&amp;"|",'5_ACOMPANHAMENTO'!$AC$3:$AC$4922)))+((J183&lt;&gt;"")*ISNUMBER(SEARCH("|"&amp;J183&amp;"|",'5_ACOMPANHAMENTO'!$AC$3:$AC$4922)))+((K183&lt;&gt;"")*ISNUMBER(SEARCH("|"&amp;K183&amp;"|",'5_ACOMPANHAMENTO'!$AC$3:$AC$4922)))+((L183&lt;&gt;"")*ISNUMBER(SEARCH("|"&amp;L183&amp;"|",'5_ACOMPANHAMENTO'!$AC$3:$AC$4922)))+((M183&lt;&gt;"")*ISNUMBER(SEARCH("|"&amp;M183&amp;"|",'5_ACOMPANHAMENTO'!$AC$3:$AC$4922)))+((N183&lt;&gt;"")*ISNUMBER(SEARCH("|"&amp;N183&amp;"|",'5_ACOMPANHAMENTO'!$AC$3:$AC$4922)))+((O183&lt;&gt;"")*ISNUMBER(SEARCH("|"&amp;O183&amp;"|",'5_ACOMPANHAMENTO'!$AC$3:$AC$4922)))+((P183&lt;&gt;"")*ISNUMBER(SEARCH("|"&amp;P183&amp;"|",'5_ACOMPANHAMENTO'!$AC$3:$AC$4922)))+((Q183&lt;&gt;"")*ISNUMBER(SEARCH("|"&amp;Q183&amp;"|",'5_ACOMPANHAMENTO'!$AC$3:$AC$4922)))+((R183&lt;&gt;"")*ISNUMBER(SEARCH("|"&amp;R183&amp;"|",'5_ACOMPANHAMENTO'!$AC$3:$AC$4922)))+((S183&lt;&gt;"")*ISNUMBER(SEARCH("|"&amp;S183&amp;"|",'5_ACOMPANHAMENTO'!$AC$3:$AC$4922)))+((T183&lt;&gt;"")*ISNUMBER(SEARCH("|"&amp;T183&amp;"|",'5_ACOMPANHAMENTO'!$AC$3:$AC$4922)))+((U183&lt;&gt;"")*ISNUMBER(SEARCH("|"&amp;U183&amp;"|",'5_ACOMPANHAMENTO'!$AC$3:$AC$4922)))+((V183&lt;&gt;"")*ISNUMBER(SEARCH("|"&amp;V183&amp;"|",'5_ACOMPANHAMENTO'!$AC$3:$AC$4922)))+((W183&lt;&gt;"")*ISNUMBER(SEARCH("|"&amp;W183&amp;"|",'5_ACOMPANHAMENTO'!$AC$3:$AC$4922)))+((X183&lt;&gt;"")*ISNUMBER(SEARCH("|"&amp;X183&amp;"|",'5_ACOMPANHAMENTO'!$AC$3:$AC$4922)))+((Y183&lt;&gt;"")*ISNUMBER(SEARCH("|"&amp;Y183&amp;"|",'5_ACOMPANHAMENTO'!$AC$3:$AC$4922)))+((Z183&lt;&gt;"")*ISNUMBER(SEARCH("|"&amp;Z183&amp;"|",'5_ACOMPANHAMENTO'!$AC$3:$AC$4922)))+((AA183&lt;&gt;"")*ISNUMBER(SEARCH("|"&amp;AA183&amp;"|",'5_ACOMPANHAMENTO'!$AC$3:$AC$4922)))+((AB183&lt;&gt;"")*ISNUMBER(SEARCH("|"&amp;AB183&amp;"|",'5_ACOMPANHAMENTO'!$AC$3:$AC$4922))))&gt;0),0),0)),""))</f>
        <v>46202</v>
      </c>
      <c r="B183" s="10">
        <v>10180.101479999999</v>
      </c>
      <c r="C183" s="10" t="s">
        <v>43</v>
      </c>
      <c r="D183" s="4">
        <f>IF(OR($B183="",$C183=""),"",IFERROR(SUMPRODUCT(--(('5_ACOMPANHAMENTO'!$AD$3:$AD$4922=TRIM($C183&amp;""))*('5_ACOMPANHAMENTO'!$AC$3:$AC$4922&lt;&gt;"")*((((I183&lt;&gt;"")*ISNUMBER(SEARCH("|"&amp;I183&amp;"|",'5_ACOMPANHAMENTO'!$AC$3:$AC$4922)))+((J183&lt;&gt;"")*ISNUMBER(SEARCH("|"&amp;J183&amp;"|",'5_ACOMPANHAMENTO'!$AC$3:$AC$4922)))+((K183&lt;&gt;"")*ISNUMBER(SEARCH("|"&amp;K183&amp;"|",'5_ACOMPANHAMENTO'!$AC$3:$AC$4922)))+((L183&lt;&gt;"")*ISNUMBER(SEARCH("|"&amp;L183&amp;"|",'5_ACOMPANHAMENTO'!$AC$3:$AC$4922)))+((M183&lt;&gt;"")*ISNUMBER(SEARCH("|"&amp;M183&amp;"|",'5_ACOMPANHAMENTO'!$AC$3:$AC$4922)))+((N183&lt;&gt;"")*ISNUMBER(SEARCH("|"&amp;N183&amp;"|",'5_ACOMPANHAMENTO'!$AC$3:$AC$4922)))+((O183&lt;&gt;"")*ISNUMBER(SEARCH("|"&amp;O183&amp;"|",'5_ACOMPANHAMENTO'!$AC$3:$AC$4922)))+((P183&lt;&gt;"")*ISNUMBER(SEARCH("|"&amp;P183&amp;"|",'5_ACOMPANHAMENTO'!$AC$3:$AC$4922)))+((Q183&lt;&gt;"")*ISNUMBER(SEARCH("|"&amp;Q183&amp;"|",'5_ACOMPANHAMENTO'!$AC$3:$AC$4922)))+((R183&lt;&gt;"")*ISNUMBER(SEARCH("|"&amp;R183&amp;"|",'5_ACOMPANHAMENTO'!$AC$3:$AC$4922)))+((S183&lt;&gt;"")*ISNUMBER(SEARCH("|"&amp;S183&amp;"|",'5_ACOMPANHAMENTO'!$AC$3:$AC$4922)))+((T183&lt;&gt;"")*ISNUMBER(SEARCH("|"&amp;T183&amp;"|",'5_ACOMPANHAMENTO'!$AC$3:$AC$4922)))+((U183&lt;&gt;"")*ISNUMBER(SEARCH("|"&amp;U183&amp;"|",'5_ACOMPANHAMENTO'!$AC$3:$AC$4922)))+((V183&lt;&gt;"")*ISNUMBER(SEARCH("|"&amp;V183&amp;"|",'5_ACOMPANHAMENTO'!$AC$3:$AC$4922)))+((W183&lt;&gt;"")*ISNUMBER(SEARCH("|"&amp;W183&amp;"|",'5_ACOMPANHAMENTO'!$AC$3:$AC$4922)))+((X183&lt;&gt;"")*ISNUMBER(SEARCH("|"&amp;X183&amp;"|",'5_ACOMPANHAMENTO'!$AC$3:$AC$4922)))+((Y183&lt;&gt;"")*ISNUMBER(SEARCH("|"&amp;Y183&amp;"|",'5_ACOMPANHAMENTO'!$AC$3:$AC$4922)))+((Z183&lt;&gt;"")*ISNUMBER(SEARCH("|"&amp;Z183&amp;"|",'5_ACOMPANHAMENTO'!$AC$3:$AC$4922)))+((AA183&lt;&gt;"")*ISNUMBER(SEARCH("|"&amp;AA183&amp;"|",'5_ACOMPANHAMENTO'!$AC$3:$AC$4922)))+((AB183&lt;&gt;"")*ISNUMBER(SEARCH("|"&amp;AB183&amp;"|",'5_ACOMPANHAMENTO'!$AC$3:$AC$4922))))&gt;0)),'5_ACOMPANHAMENTO'!$J$3:$J$4922),0))</f>
        <v>170</v>
      </c>
      <c r="E183" s="4" t="str">
        <f t="shared" ca="1" si="46"/>
        <v>FINALIZADO</v>
      </c>
      <c r="F183" s="7">
        <f>IF(OR($B183="",$C183=""),"",IFERROR(SUMPRODUCT(--(('5_ACOMPANHAMENTO'!$AD$3:$AD$4922=TRIM($C183&amp;""))*('5_ACOMPANHAMENTO'!$AC$3:$AC$4922&lt;&gt;"")*((((I183&lt;&gt;"")*ISNUMBER(SEARCH("|"&amp;I183&amp;"|",'5_ACOMPANHAMENTO'!$AC$3:$AC$4922)))+((J183&lt;&gt;"")*ISNUMBER(SEARCH("|"&amp;J183&amp;"|",'5_ACOMPANHAMENTO'!$AC$3:$AC$4922)))+((K183&lt;&gt;"")*ISNUMBER(SEARCH("|"&amp;K183&amp;"|",'5_ACOMPANHAMENTO'!$AC$3:$AC$4922)))+((L183&lt;&gt;"")*ISNUMBER(SEARCH("|"&amp;L183&amp;"|",'5_ACOMPANHAMENTO'!$AC$3:$AC$4922)))+((M183&lt;&gt;"")*ISNUMBER(SEARCH("|"&amp;M183&amp;"|",'5_ACOMPANHAMENTO'!$AC$3:$AC$4922)))+((N183&lt;&gt;"")*ISNUMBER(SEARCH("|"&amp;N183&amp;"|",'5_ACOMPANHAMENTO'!$AC$3:$AC$4922)))+((O183&lt;&gt;"")*ISNUMBER(SEARCH("|"&amp;O183&amp;"|",'5_ACOMPANHAMENTO'!$AC$3:$AC$4922)))+((P183&lt;&gt;"")*ISNUMBER(SEARCH("|"&amp;P183&amp;"|",'5_ACOMPANHAMENTO'!$AC$3:$AC$4922)))+((Q183&lt;&gt;"")*ISNUMBER(SEARCH("|"&amp;Q183&amp;"|",'5_ACOMPANHAMENTO'!$AC$3:$AC$4922)))+((R183&lt;&gt;"")*ISNUMBER(SEARCH("|"&amp;R183&amp;"|",'5_ACOMPANHAMENTO'!$AC$3:$AC$4922)))+((S183&lt;&gt;"")*ISNUMBER(SEARCH("|"&amp;S183&amp;"|",'5_ACOMPANHAMENTO'!$AC$3:$AC$4922)))+((T183&lt;&gt;"")*ISNUMBER(SEARCH("|"&amp;T183&amp;"|",'5_ACOMPANHAMENTO'!$AC$3:$AC$4922)))+((U183&lt;&gt;"")*ISNUMBER(SEARCH("|"&amp;U183&amp;"|",'5_ACOMPANHAMENTO'!$AC$3:$AC$4922)))+((V183&lt;&gt;"")*ISNUMBER(SEARCH("|"&amp;V183&amp;"|",'5_ACOMPANHAMENTO'!$AC$3:$AC$4922)))+((W183&lt;&gt;"")*ISNUMBER(SEARCH("|"&amp;W183&amp;"|",'5_ACOMPANHAMENTO'!$AC$3:$AC$4922)))+((X183&lt;&gt;"")*ISNUMBER(SEARCH("|"&amp;X183&amp;"|",'5_ACOMPANHAMENTO'!$AC$3:$AC$4922)))+((Y183&lt;&gt;"")*ISNUMBER(SEARCH("|"&amp;Y183&amp;"|",'5_ACOMPANHAMENTO'!$AC$3:$AC$4922)))+((Z183&lt;&gt;"")*ISNUMBER(SEARCH("|"&amp;Z183&amp;"|",'5_ACOMPANHAMENTO'!$AC$3:$AC$4922)))+((AA183&lt;&gt;"")*ISNUMBER(SEARCH("|"&amp;AA183&amp;"|",'5_ACOMPANHAMENTO'!$AC$3:$AC$4922)))+((AB183&lt;&gt;"")*ISNUMBER(SEARCH("|"&amp;AB183&amp;"|",'5_ACOMPANHAMENTO'!$AC$3:$AC$4922))))&gt;0)),'5_ACOMPANHAMENTO'!$O$3:$O$4922),0))</f>
        <v>170</v>
      </c>
      <c r="G183" s="7">
        <f t="shared" si="47"/>
        <v>0</v>
      </c>
      <c r="H183" t="str">
        <f t="shared" si="48"/>
        <v>10180,10148|COPIADORA</v>
      </c>
      <c r="I183" s="1" t="str">
        <f t="shared" si="49"/>
        <v>10180</v>
      </c>
      <c r="J183" s="1" t="str">
        <f t="shared" si="50"/>
        <v>10148</v>
      </c>
      <c r="K183" s="1" t="str">
        <f t="shared" si="51"/>
        <v/>
      </c>
      <c r="L183" s="1" t="str">
        <f t="shared" si="52"/>
        <v/>
      </c>
      <c r="M183" s="1" t="str">
        <f t="shared" si="53"/>
        <v/>
      </c>
      <c r="N183" s="1" t="str">
        <f t="shared" si="54"/>
        <v/>
      </c>
      <c r="O183" s="1" t="str">
        <f t="shared" si="55"/>
        <v/>
      </c>
      <c r="P183" s="1" t="str">
        <f t="shared" si="56"/>
        <v/>
      </c>
      <c r="Q183" s="1" t="str">
        <f t="shared" si="57"/>
        <v/>
      </c>
      <c r="R183" s="1" t="str">
        <f t="shared" si="58"/>
        <v/>
      </c>
      <c r="S183" s="1" t="str">
        <f t="shared" si="59"/>
        <v/>
      </c>
      <c r="T183" s="1" t="str">
        <f t="shared" si="60"/>
        <v/>
      </c>
      <c r="U183" s="1" t="str">
        <f t="shared" si="61"/>
        <v/>
      </c>
      <c r="V183" s="1" t="str">
        <f t="shared" si="62"/>
        <v/>
      </c>
      <c r="W183" s="1" t="str">
        <f t="shared" si="63"/>
        <v/>
      </c>
      <c r="X183" s="1" t="str">
        <f t="shared" si="64"/>
        <v/>
      </c>
      <c r="Y183" s="1" t="str">
        <f t="shared" si="65"/>
        <v/>
      </c>
      <c r="Z183" s="1" t="str">
        <f t="shared" si="66"/>
        <v/>
      </c>
      <c r="AA183" s="1" t="str">
        <f t="shared" si="67"/>
        <v/>
      </c>
      <c r="AB183" s="1" t="str">
        <f t="shared" si="68"/>
        <v/>
      </c>
    </row>
    <row r="184" spans="1:28" ht="14.25" hidden="1" customHeight="1" x14ac:dyDescent="0.35">
      <c r="A184" s="4">
        <f>IF(OR($B184="",$C184=""),"",IFERROR(INDEX('5_ACOMPANHAMENTO'!$A$3:$A$4922,MATCH(1,INDEX(('5_ACOMPANHAMENTO'!$AD$3:$AD$4922=TRIM($C184&amp;""))*('5_ACOMPANHAMENTO'!$AC$3:$AC$4922&lt;&gt;"")*((((I184&lt;&gt;"")*ISNUMBER(SEARCH("|"&amp;I184&amp;"|",'5_ACOMPANHAMENTO'!$AC$3:$AC$4922)))+((J184&lt;&gt;"")*ISNUMBER(SEARCH("|"&amp;J184&amp;"|",'5_ACOMPANHAMENTO'!$AC$3:$AC$4922)))+((K184&lt;&gt;"")*ISNUMBER(SEARCH("|"&amp;K184&amp;"|",'5_ACOMPANHAMENTO'!$AC$3:$AC$4922)))+((L184&lt;&gt;"")*ISNUMBER(SEARCH("|"&amp;L184&amp;"|",'5_ACOMPANHAMENTO'!$AC$3:$AC$4922)))+((M184&lt;&gt;"")*ISNUMBER(SEARCH("|"&amp;M184&amp;"|",'5_ACOMPANHAMENTO'!$AC$3:$AC$4922)))+((N184&lt;&gt;"")*ISNUMBER(SEARCH("|"&amp;N184&amp;"|",'5_ACOMPANHAMENTO'!$AC$3:$AC$4922)))+((O184&lt;&gt;"")*ISNUMBER(SEARCH("|"&amp;O184&amp;"|",'5_ACOMPANHAMENTO'!$AC$3:$AC$4922)))+((P184&lt;&gt;"")*ISNUMBER(SEARCH("|"&amp;P184&amp;"|",'5_ACOMPANHAMENTO'!$AC$3:$AC$4922)))+((Q184&lt;&gt;"")*ISNUMBER(SEARCH("|"&amp;Q184&amp;"|",'5_ACOMPANHAMENTO'!$AC$3:$AC$4922)))+((R184&lt;&gt;"")*ISNUMBER(SEARCH("|"&amp;R184&amp;"|",'5_ACOMPANHAMENTO'!$AC$3:$AC$4922)))+((S184&lt;&gt;"")*ISNUMBER(SEARCH("|"&amp;S184&amp;"|",'5_ACOMPANHAMENTO'!$AC$3:$AC$4922)))+((T184&lt;&gt;"")*ISNUMBER(SEARCH("|"&amp;T184&amp;"|",'5_ACOMPANHAMENTO'!$AC$3:$AC$4922)))+((U184&lt;&gt;"")*ISNUMBER(SEARCH("|"&amp;U184&amp;"|",'5_ACOMPANHAMENTO'!$AC$3:$AC$4922)))+((V184&lt;&gt;"")*ISNUMBER(SEARCH("|"&amp;V184&amp;"|",'5_ACOMPANHAMENTO'!$AC$3:$AC$4922)))+((W184&lt;&gt;"")*ISNUMBER(SEARCH("|"&amp;W184&amp;"|",'5_ACOMPANHAMENTO'!$AC$3:$AC$4922)))+((X184&lt;&gt;"")*ISNUMBER(SEARCH("|"&amp;X184&amp;"|",'5_ACOMPANHAMENTO'!$AC$3:$AC$4922)))+((Y184&lt;&gt;"")*ISNUMBER(SEARCH("|"&amp;Y184&amp;"|",'5_ACOMPANHAMENTO'!$AC$3:$AC$4922)))+((Z184&lt;&gt;"")*ISNUMBER(SEARCH("|"&amp;Z184&amp;"|",'5_ACOMPANHAMENTO'!$AC$3:$AC$4922)))+((AA184&lt;&gt;"")*ISNUMBER(SEARCH("|"&amp;AA184&amp;"|",'5_ACOMPANHAMENTO'!$AC$3:$AC$4922)))+((AB184&lt;&gt;"")*ISNUMBER(SEARCH("|"&amp;AB184&amp;"|",'5_ACOMPANHAMENTO'!$AC$3:$AC$4922))))&gt;0),0),0)),""))</f>
        <v>46202</v>
      </c>
      <c r="B184" s="10">
        <v>10180.101479999999</v>
      </c>
      <c r="C184" s="10" t="s">
        <v>43</v>
      </c>
      <c r="D184" s="4">
        <f>IF(OR($B184="",$C184=""),"",IFERROR(SUMPRODUCT(--(('5_ACOMPANHAMENTO'!$AD$3:$AD$4922=TRIM($C184&amp;""))*('5_ACOMPANHAMENTO'!$AC$3:$AC$4922&lt;&gt;"")*((((I184&lt;&gt;"")*ISNUMBER(SEARCH("|"&amp;I184&amp;"|",'5_ACOMPANHAMENTO'!$AC$3:$AC$4922)))+((J184&lt;&gt;"")*ISNUMBER(SEARCH("|"&amp;J184&amp;"|",'5_ACOMPANHAMENTO'!$AC$3:$AC$4922)))+((K184&lt;&gt;"")*ISNUMBER(SEARCH("|"&amp;K184&amp;"|",'5_ACOMPANHAMENTO'!$AC$3:$AC$4922)))+((L184&lt;&gt;"")*ISNUMBER(SEARCH("|"&amp;L184&amp;"|",'5_ACOMPANHAMENTO'!$AC$3:$AC$4922)))+((M184&lt;&gt;"")*ISNUMBER(SEARCH("|"&amp;M184&amp;"|",'5_ACOMPANHAMENTO'!$AC$3:$AC$4922)))+((N184&lt;&gt;"")*ISNUMBER(SEARCH("|"&amp;N184&amp;"|",'5_ACOMPANHAMENTO'!$AC$3:$AC$4922)))+((O184&lt;&gt;"")*ISNUMBER(SEARCH("|"&amp;O184&amp;"|",'5_ACOMPANHAMENTO'!$AC$3:$AC$4922)))+((P184&lt;&gt;"")*ISNUMBER(SEARCH("|"&amp;P184&amp;"|",'5_ACOMPANHAMENTO'!$AC$3:$AC$4922)))+((Q184&lt;&gt;"")*ISNUMBER(SEARCH("|"&amp;Q184&amp;"|",'5_ACOMPANHAMENTO'!$AC$3:$AC$4922)))+((R184&lt;&gt;"")*ISNUMBER(SEARCH("|"&amp;R184&amp;"|",'5_ACOMPANHAMENTO'!$AC$3:$AC$4922)))+((S184&lt;&gt;"")*ISNUMBER(SEARCH("|"&amp;S184&amp;"|",'5_ACOMPANHAMENTO'!$AC$3:$AC$4922)))+((T184&lt;&gt;"")*ISNUMBER(SEARCH("|"&amp;T184&amp;"|",'5_ACOMPANHAMENTO'!$AC$3:$AC$4922)))+((U184&lt;&gt;"")*ISNUMBER(SEARCH("|"&amp;U184&amp;"|",'5_ACOMPANHAMENTO'!$AC$3:$AC$4922)))+((V184&lt;&gt;"")*ISNUMBER(SEARCH("|"&amp;V184&amp;"|",'5_ACOMPANHAMENTO'!$AC$3:$AC$4922)))+((W184&lt;&gt;"")*ISNUMBER(SEARCH("|"&amp;W184&amp;"|",'5_ACOMPANHAMENTO'!$AC$3:$AC$4922)))+((X184&lt;&gt;"")*ISNUMBER(SEARCH("|"&amp;X184&amp;"|",'5_ACOMPANHAMENTO'!$AC$3:$AC$4922)))+((Y184&lt;&gt;"")*ISNUMBER(SEARCH("|"&amp;Y184&amp;"|",'5_ACOMPANHAMENTO'!$AC$3:$AC$4922)))+((Z184&lt;&gt;"")*ISNUMBER(SEARCH("|"&amp;Z184&amp;"|",'5_ACOMPANHAMENTO'!$AC$3:$AC$4922)))+((AA184&lt;&gt;"")*ISNUMBER(SEARCH("|"&amp;AA184&amp;"|",'5_ACOMPANHAMENTO'!$AC$3:$AC$4922)))+((AB184&lt;&gt;"")*ISNUMBER(SEARCH("|"&amp;AB184&amp;"|",'5_ACOMPANHAMENTO'!$AC$3:$AC$4922))))&gt;0)),'5_ACOMPANHAMENTO'!$J$3:$J$4922),0))</f>
        <v>170</v>
      </c>
      <c r="E184" s="4" t="str">
        <f t="shared" ca="1" si="46"/>
        <v>FINALIZADO</v>
      </c>
      <c r="F184" s="7">
        <f>IF(OR($B184="",$C184=""),"",IFERROR(SUMPRODUCT(--(('5_ACOMPANHAMENTO'!$AD$3:$AD$4922=TRIM($C184&amp;""))*('5_ACOMPANHAMENTO'!$AC$3:$AC$4922&lt;&gt;"")*((((I184&lt;&gt;"")*ISNUMBER(SEARCH("|"&amp;I184&amp;"|",'5_ACOMPANHAMENTO'!$AC$3:$AC$4922)))+((J184&lt;&gt;"")*ISNUMBER(SEARCH("|"&amp;J184&amp;"|",'5_ACOMPANHAMENTO'!$AC$3:$AC$4922)))+((K184&lt;&gt;"")*ISNUMBER(SEARCH("|"&amp;K184&amp;"|",'5_ACOMPANHAMENTO'!$AC$3:$AC$4922)))+((L184&lt;&gt;"")*ISNUMBER(SEARCH("|"&amp;L184&amp;"|",'5_ACOMPANHAMENTO'!$AC$3:$AC$4922)))+((M184&lt;&gt;"")*ISNUMBER(SEARCH("|"&amp;M184&amp;"|",'5_ACOMPANHAMENTO'!$AC$3:$AC$4922)))+((N184&lt;&gt;"")*ISNUMBER(SEARCH("|"&amp;N184&amp;"|",'5_ACOMPANHAMENTO'!$AC$3:$AC$4922)))+((O184&lt;&gt;"")*ISNUMBER(SEARCH("|"&amp;O184&amp;"|",'5_ACOMPANHAMENTO'!$AC$3:$AC$4922)))+((P184&lt;&gt;"")*ISNUMBER(SEARCH("|"&amp;P184&amp;"|",'5_ACOMPANHAMENTO'!$AC$3:$AC$4922)))+((Q184&lt;&gt;"")*ISNUMBER(SEARCH("|"&amp;Q184&amp;"|",'5_ACOMPANHAMENTO'!$AC$3:$AC$4922)))+((R184&lt;&gt;"")*ISNUMBER(SEARCH("|"&amp;R184&amp;"|",'5_ACOMPANHAMENTO'!$AC$3:$AC$4922)))+((S184&lt;&gt;"")*ISNUMBER(SEARCH("|"&amp;S184&amp;"|",'5_ACOMPANHAMENTO'!$AC$3:$AC$4922)))+((T184&lt;&gt;"")*ISNUMBER(SEARCH("|"&amp;T184&amp;"|",'5_ACOMPANHAMENTO'!$AC$3:$AC$4922)))+((U184&lt;&gt;"")*ISNUMBER(SEARCH("|"&amp;U184&amp;"|",'5_ACOMPANHAMENTO'!$AC$3:$AC$4922)))+((V184&lt;&gt;"")*ISNUMBER(SEARCH("|"&amp;V184&amp;"|",'5_ACOMPANHAMENTO'!$AC$3:$AC$4922)))+((W184&lt;&gt;"")*ISNUMBER(SEARCH("|"&amp;W184&amp;"|",'5_ACOMPANHAMENTO'!$AC$3:$AC$4922)))+((X184&lt;&gt;"")*ISNUMBER(SEARCH("|"&amp;X184&amp;"|",'5_ACOMPANHAMENTO'!$AC$3:$AC$4922)))+((Y184&lt;&gt;"")*ISNUMBER(SEARCH("|"&amp;Y184&amp;"|",'5_ACOMPANHAMENTO'!$AC$3:$AC$4922)))+((Z184&lt;&gt;"")*ISNUMBER(SEARCH("|"&amp;Z184&amp;"|",'5_ACOMPANHAMENTO'!$AC$3:$AC$4922)))+((AA184&lt;&gt;"")*ISNUMBER(SEARCH("|"&amp;AA184&amp;"|",'5_ACOMPANHAMENTO'!$AC$3:$AC$4922)))+((AB184&lt;&gt;"")*ISNUMBER(SEARCH("|"&amp;AB184&amp;"|",'5_ACOMPANHAMENTO'!$AC$3:$AC$4922))))&gt;0)),'5_ACOMPANHAMENTO'!$O$3:$O$4922),0))</f>
        <v>170</v>
      </c>
      <c r="G184" s="7">
        <f t="shared" si="47"/>
        <v>0</v>
      </c>
      <c r="H184" t="str">
        <f t="shared" si="48"/>
        <v>10180,10148|COPIADORA</v>
      </c>
      <c r="I184" s="1" t="str">
        <f t="shared" si="49"/>
        <v>10180</v>
      </c>
      <c r="J184" s="1" t="str">
        <f t="shared" si="50"/>
        <v>10148</v>
      </c>
      <c r="K184" s="1" t="str">
        <f t="shared" si="51"/>
        <v/>
      </c>
      <c r="L184" s="1" t="str">
        <f t="shared" si="52"/>
        <v/>
      </c>
      <c r="M184" s="1" t="str">
        <f t="shared" si="53"/>
        <v/>
      </c>
      <c r="N184" s="1" t="str">
        <f t="shared" si="54"/>
        <v/>
      </c>
      <c r="O184" s="1" t="str">
        <f t="shared" si="55"/>
        <v/>
      </c>
      <c r="P184" s="1" t="str">
        <f t="shared" si="56"/>
        <v/>
      </c>
      <c r="Q184" s="1" t="str">
        <f t="shared" si="57"/>
        <v/>
      </c>
      <c r="R184" s="1" t="str">
        <f t="shared" si="58"/>
        <v/>
      </c>
      <c r="S184" s="1" t="str">
        <f t="shared" si="59"/>
        <v/>
      </c>
      <c r="T184" s="1" t="str">
        <f t="shared" si="60"/>
        <v/>
      </c>
      <c r="U184" s="1" t="str">
        <f t="shared" si="61"/>
        <v/>
      </c>
      <c r="V184" s="1" t="str">
        <f t="shared" si="62"/>
        <v/>
      </c>
      <c r="W184" s="1" t="str">
        <f t="shared" si="63"/>
        <v/>
      </c>
      <c r="X184" s="1" t="str">
        <f t="shared" si="64"/>
        <v/>
      </c>
      <c r="Y184" s="1" t="str">
        <f t="shared" si="65"/>
        <v/>
      </c>
      <c r="Z184" s="1" t="str">
        <f t="shared" si="66"/>
        <v/>
      </c>
      <c r="AA184" s="1" t="str">
        <f t="shared" si="67"/>
        <v/>
      </c>
      <c r="AB184" s="1" t="str">
        <f t="shared" si="68"/>
        <v/>
      </c>
    </row>
    <row r="185" spans="1:28" ht="14.25" hidden="1" customHeight="1" x14ac:dyDescent="0.35">
      <c r="A185" s="4">
        <f>IF(OR($B185="",$C185=""),"",IFERROR(INDEX('5_ACOMPANHAMENTO'!$A$3:$A$4922,MATCH(1,INDEX(('5_ACOMPANHAMENTO'!$AD$3:$AD$4922=TRIM($C185&amp;""))*('5_ACOMPANHAMENTO'!$AC$3:$AC$4922&lt;&gt;"")*((((I185&lt;&gt;"")*ISNUMBER(SEARCH("|"&amp;I185&amp;"|",'5_ACOMPANHAMENTO'!$AC$3:$AC$4922)))+((J185&lt;&gt;"")*ISNUMBER(SEARCH("|"&amp;J185&amp;"|",'5_ACOMPANHAMENTO'!$AC$3:$AC$4922)))+((K185&lt;&gt;"")*ISNUMBER(SEARCH("|"&amp;K185&amp;"|",'5_ACOMPANHAMENTO'!$AC$3:$AC$4922)))+((L185&lt;&gt;"")*ISNUMBER(SEARCH("|"&amp;L185&amp;"|",'5_ACOMPANHAMENTO'!$AC$3:$AC$4922)))+((M185&lt;&gt;"")*ISNUMBER(SEARCH("|"&amp;M185&amp;"|",'5_ACOMPANHAMENTO'!$AC$3:$AC$4922)))+((N185&lt;&gt;"")*ISNUMBER(SEARCH("|"&amp;N185&amp;"|",'5_ACOMPANHAMENTO'!$AC$3:$AC$4922)))+((O185&lt;&gt;"")*ISNUMBER(SEARCH("|"&amp;O185&amp;"|",'5_ACOMPANHAMENTO'!$AC$3:$AC$4922)))+((P185&lt;&gt;"")*ISNUMBER(SEARCH("|"&amp;P185&amp;"|",'5_ACOMPANHAMENTO'!$AC$3:$AC$4922)))+((Q185&lt;&gt;"")*ISNUMBER(SEARCH("|"&amp;Q185&amp;"|",'5_ACOMPANHAMENTO'!$AC$3:$AC$4922)))+((R185&lt;&gt;"")*ISNUMBER(SEARCH("|"&amp;R185&amp;"|",'5_ACOMPANHAMENTO'!$AC$3:$AC$4922)))+((S185&lt;&gt;"")*ISNUMBER(SEARCH("|"&amp;S185&amp;"|",'5_ACOMPANHAMENTO'!$AC$3:$AC$4922)))+((T185&lt;&gt;"")*ISNUMBER(SEARCH("|"&amp;T185&amp;"|",'5_ACOMPANHAMENTO'!$AC$3:$AC$4922)))+((U185&lt;&gt;"")*ISNUMBER(SEARCH("|"&amp;U185&amp;"|",'5_ACOMPANHAMENTO'!$AC$3:$AC$4922)))+((V185&lt;&gt;"")*ISNUMBER(SEARCH("|"&amp;V185&amp;"|",'5_ACOMPANHAMENTO'!$AC$3:$AC$4922)))+((W185&lt;&gt;"")*ISNUMBER(SEARCH("|"&amp;W185&amp;"|",'5_ACOMPANHAMENTO'!$AC$3:$AC$4922)))+((X185&lt;&gt;"")*ISNUMBER(SEARCH("|"&amp;X185&amp;"|",'5_ACOMPANHAMENTO'!$AC$3:$AC$4922)))+((Y185&lt;&gt;"")*ISNUMBER(SEARCH("|"&amp;Y185&amp;"|",'5_ACOMPANHAMENTO'!$AC$3:$AC$4922)))+((Z185&lt;&gt;"")*ISNUMBER(SEARCH("|"&amp;Z185&amp;"|",'5_ACOMPANHAMENTO'!$AC$3:$AC$4922)))+((AA185&lt;&gt;"")*ISNUMBER(SEARCH("|"&amp;AA185&amp;"|",'5_ACOMPANHAMENTO'!$AC$3:$AC$4922)))+((AB185&lt;&gt;"")*ISNUMBER(SEARCH("|"&amp;AB185&amp;"|",'5_ACOMPANHAMENTO'!$AC$3:$AC$4922))))&gt;0),0),0)),""))</f>
        <v>46202</v>
      </c>
      <c r="B185" s="10">
        <v>10180</v>
      </c>
      <c r="C185" s="10" t="s">
        <v>3046</v>
      </c>
      <c r="D185" s="4">
        <f>IF(OR($B185="",$C185=""),"",IFERROR(SUMPRODUCT(--(('5_ACOMPANHAMENTO'!$AD$3:$AD$4922=TRIM($C185&amp;""))*('5_ACOMPANHAMENTO'!$AC$3:$AC$4922&lt;&gt;"")*((((I185&lt;&gt;"")*ISNUMBER(SEARCH("|"&amp;I185&amp;"|",'5_ACOMPANHAMENTO'!$AC$3:$AC$4922)))+((J185&lt;&gt;"")*ISNUMBER(SEARCH("|"&amp;J185&amp;"|",'5_ACOMPANHAMENTO'!$AC$3:$AC$4922)))+((K185&lt;&gt;"")*ISNUMBER(SEARCH("|"&amp;K185&amp;"|",'5_ACOMPANHAMENTO'!$AC$3:$AC$4922)))+((L185&lt;&gt;"")*ISNUMBER(SEARCH("|"&amp;L185&amp;"|",'5_ACOMPANHAMENTO'!$AC$3:$AC$4922)))+((M185&lt;&gt;"")*ISNUMBER(SEARCH("|"&amp;M185&amp;"|",'5_ACOMPANHAMENTO'!$AC$3:$AC$4922)))+((N185&lt;&gt;"")*ISNUMBER(SEARCH("|"&amp;N185&amp;"|",'5_ACOMPANHAMENTO'!$AC$3:$AC$4922)))+((O185&lt;&gt;"")*ISNUMBER(SEARCH("|"&amp;O185&amp;"|",'5_ACOMPANHAMENTO'!$AC$3:$AC$4922)))+((P185&lt;&gt;"")*ISNUMBER(SEARCH("|"&amp;P185&amp;"|",'5_ACOMPANHAMENTO'!$AC$3:$AC$4922)))+((Q185&lt;&gt;"")*ISNUMBER(SEARCH("|"&amp;Q185&amp;"|",'5_ACOMPANHAMENTO'!$AC$3:$AC$4922)))+((R185&lt;&gt;"")*ISNUMBER(SEARCH("|"&amp;R185&amp;"|",'5_ACOMPANHAMENTO'!$AC$3:$AC$4922)))+((S185&lt;&gt;"")*ISNUMBER(SEARCH("|"&amp;S185&amp;"|",'5_ACOMPANHAMENTO'!$AC$3:$AC$4922)))+((T185&lt;&gt;"")*ISNUMBER(SEARCH("|"&amp;T185&amp;"|",'5_ACOMPANHAMENTO'!$AC$3:$AC$4922)))+((U185&lt;&gt;"")*ISNUMBER(SEARCH("|"&amp;U185&amp;"|",'5_ACOMPANHAMENTO'!$AC$3:$AC$4922)))+((V185&lt;&gt;"")*ISNUMBER(SEARCH("|"&amp;V185&amp;"|",'5_ACOMPANHAMENTO'!$AC$3:$AC$4922)))+((W185&lt;&gt;"")*ISNUMBER(SEARCH("|"&amp;W185&amp;"|",'5_ACOMPANHAMENTO'!$AC$3:$AC$4922)))+((X185&lt;&gt;"")*ISNUMBER(SEARCH("|"&amp;X185&amp;"|",'5_ACOMPANHAMENTO'!$AC$3:$AC$4922)))+((Y185&lt;&gt;"")*ISNUMBER(SEARCH("|"&amp;Y185&amp;"|",'5_ACOMPANHAMENTO'!$AC$3:$AC$4922)))+((Z185&lt;&gt;"")*ISNUMBER(SEARCH("|"&amp;Z185&amp;"|",'5_ACOMPANHAMENTO'!$AC$3:$AC$4922)))+((AA185&lt;&gt;"")*ISNUMBER(SEARCH("|"&amp;AA185&amp;"|",'5_ACOMPANHAMENTO'!$AC$3:$AC$4922)))+((AB185&lt;&gt;"")*ISNUMBER(SEARCH("|"&amp;AB185&amp;"|",'5_ACOMPANHAMENTO'!$AC$3:$AC$4922))))&gt;0)),'5_ACOMPANHAMENTO'!$J$3:$J$4922),0))</f>
        <v>1030</v>
      </c>
      <c r="E185" s="4" t="str">
        <f t="shared" ca="1" si="46"/>
        <v>FINALIZADO</v>
      </c>
      <c r="F185" s="7">
        <f>IF(OR($B185="",$C185=""),"",IFERROR(SUMPRODUCT(--(('5_ACOMPANHAMENTO'!$AD$3:$AD$4922=TRIM($C185&amp;""))*('5_ACOMPANHAMENTO'!$AC$3:$AC$4922&lt;&gt;"")*((((I185&lt;&gt;"")*ISNUMBER(SEARCH("|"&amp;I185&amp;"|",'5_ACOMPANHAMENTO'!$AC$3:$AC$4922)))+((J185&lt;&gt;"")*ISNUMBER(SEARCH("|"&amp;J185&amp;"|",'5_ACOMPANHAMENTO'!$AC$3:$AC$4922)))+((K185&lt;&gt;"")*ISNUMBER(SEARCH("|"&amp;K185&amp;"|",'5_ACOMPANHAMENTO'!$AC$3:$AC$4922)))+((L185&lt;&gt;"")*ISNUMBER(SEARCH("|"&amp;L185&amp;"|",'5_ACOMPANHAMENTO'!$AC$3:$AC$4922)))+((M185&lt;&gt;"")*ISNUMBER(SEARCH("|"&amp;M185&amp;"|",'5_ACOMPANHAMENTO'!$AC$3:$AC$4922)))+((N185&lt;&gt;"")*ISNUMBER(SEARCH("|"&amp;N185&amp;"|",'5_ACOMPANHAMENTO'!$AC$3:$AC$4922)))+((O185&lt;&gt;"")*ISNUMBER(SEARCH("|"&amp;O185&amp;"|",'5_ACOMPANHAMENTO'!$AC$3:$AC$4922)))+((P185&lt;&gt;"")*ISNUMBER(SEARCH("|"&amp;P185&amp;"|",'5_ACOMPANHAMENTO'!$AC$3:$AC$4922)))+((Q185&lt;&gt;"")*ISNUMBER(SEARCH("|"&amp;Q185&amp;"|",'5_ACOMPANHAMENTO'!$AC$3:$AC$4922)))+((R185&lt;&gt;"")*ISNUMBER(SEARCH("|"&amp;R185&amp;"|",'5_ACOMPANHAMENTO'!$AC$3:$AC$4922)))+((S185&lt;&gt;"")*ISNUMBER(SEARCH("|"&amp;S185&amp;"|",'5_ACOMPANHAMENTO'!$AC$3:$AC$4922)))+((T185&lt;&gt;"")*ISNUMBER(SEARCH("|"&amp;T185&amp;"|",'5_ACOMPANHAMENTO'!$AC$3:$AC$4922)))+((U185&lt;&gt;"")*ISNUMBER(SEARCH("|"&amp;U185&amp;"|",'5_ACOMPANHAMENTO'!$AC$3:$AC$4922)))+((V185&lt;&gt;"")*ISNUMBER(SEARCH("|"&amp;V185&amp;"|",'5_ACOMPANHAMENTO'!$AC$3:$AC$4922)))+((W185&lt;&gt;"")*ISNUMBER(SEARCH("|"&amp;W185&amp;"|",'5_ACOMPANHAMENTO'!$AC$3:$AC$4922)))+((X185&lt;&gt;"")*ISNUMBER(SEARCH("|"&amp;X185&amp;"|",'5_ACOMPANHAMENTO'!$AC$3:$AC$4922)))+((Y185&lt;&gt;"")*ISNUMBER(SEARCH("|"&amp;Y185&amp;"|",'5_ACOMPANHAMENTO'!$AC$3:$AC$4922)))+((Z185&lt;&gt;"")*ISNUMBER(SEARCH("|"&amp;Z185&amp;"|",'5_ACOMPANHAMENTO'!$AC$3:$AC$4922)))+((AA185&lt;&gt;"")*ISNUMBER(SEARCH("|"&amp;AA185&amp;"|",'5_ACOMPANHAMENTO'!$AC$3:$AC$4922)))+((AB185&lt;&gt;"")*ISNUMBER(SEARCH("|"&amp;AB185&amp;"|",'5_ACOMPANHAMENTO'!$AC$3:$AC$4922))))&gt;0)),'5_ACOMPANHAMENTO'!$O$3:$O$4922),0))</f>
        <v>1030</v>
      </c>
      <c r="G185" s="7">
        <f t="shared" si="47"/>
        <v>0</v>
      </c>
      <c r="H185" t="str">
        <f t="shared" si="48"/>
        <v>10180|CORTE DE TECIDO</v>
      </c>
      <c r="I185" s="1" t="str">
        <f t="shared" si="49"/>
        <v>10180</v>
      </c>
      <c r="J185" s="1" t="str">
        <f t="shared" si="50"/>
        <v/>
      </c>
      <c r="K185" s="1" t="str">
        <f t="shared" si="51"/>
        <v/>
      </c>
      <c r="L185" s="1" t="str">
        <f t="shared" si="52"/>
        <v/>
      </c>
      <c r="M185" s="1" t="str">
        <f t="shared" si="53"/>
        <v/>
      </c>
      <c r="N185" s="1" t="str">
        <f t="shared" si="54"/>
        <v/>
      </c>
      <c r="O185" s="1" t="str">
        <f t="shared" si="55"/>
        <v/>
      </c>
      <c r="P185" s="1" t="str">
        <f t="shared" si="56"/>
        <v/>
      </c>
      <c r="Q185" s="1" t="str">
        <f t="shared" si="57"/>
        <v/>
      </c>
      <c r="R185" s="1" t="str">
        <f t="shared" si="58"/>
        <v/>
      </c>
      <c r="S185" s="1" t="str">
        <f t="shared" si="59"/>
        <v/>
      </c>
      <c r="T185" s="1" t="str">
        <f t="shared" si="60"/>
        <v/>
      </c>
      <c r="U185" s="1" t="str">
        <f t="shared" si="61"/>
        <v/>
      </c>
      <c r="V185" s="1" t="str">
        <f t="shared" si="62"/>
        <v/>
      </c>
      <c r="W185" s="1" t="str">
        <f t="shared" si="63"/>
        <v/>
      </c>
      <c r="X185" s="1" t="str">
        <f t="shared" si="64"/>
        <v/>
      </c>
      <c r="Y185" s="1" t="str">
        <f t="shared" si="65"/>
        <v/>
      </c>
      <c r="Z185" s="1" t="str">
        <f t="shared" si="66"/>
        <v/>
      </c>
      <c r="AA185" s="1" t="str">
        <f t="shared" si="67"/>
        <v/>
      </c>
      <c r="AB185" s="1" t="str">
        <f t="shared" si="68"/>
        <v/>
      </c>
    </row>
    <row r="186" spans="1:28" ht="14.25" hidden="1" customHeight="1" x14ac:dyDescent="0.35">
      <c r="A186" s="4">
        <f>IF(OR($B186="",$C186=""),"",IFERROR(INDEX('5_ACOMPANHAMENTO'!$A$3:$A$4922,MATCH(1,INDEX(('5_ACOMPANHAMENTO'!$AD$3:$AD$4922=TRIM($C186&amp;""))*('5_ACOMPANHAMENTO'!$AC$3:$AC$4922&lt;&gt;"")*((((I186&lt;&gt;"")*ISNUMBER(SEARCH("|"&amp;I186&amp;"|",'5_ACOMPANHAMENTO'!$AC$3:$AC$4922)))+((J186&lt;&gt;"")*ISNUMBER(SEARCH("|"&amp;J186&amp;"|",'5_ACOMPANHAMENTO'!$AC$3:$AC$4922)))+((K186&lt;&gt;"")*ISNUMBER(SEARCH("|"&amp;K186&amp;"|",'5_ACOMPANHAMENTO'!$AC$3:$AC$4922)))+((L186&lt;&gt;"")*ISNUMBER(SEARCH("|"&amp;L186&amp;"|",'5_ACOMPANHAMENTO'!$AC$3:$AC$4922)))+((M186&lt;&gt;"")*ISNUMBER(SEARCH("|"&amp;M186&amp;"|",'5_ACOMPANHAMENTO'!$AC$3:$AC$4922)))+((N186&lt;&gt;"")*ISNUMBER(SEARCH("|"&amp;N186&amp;"|",'5_ACOMPANHAMENTO'!$AC$3:$AC$4922)))+((O186&lt;&gt;"")*ISNUMBER(SEARCH("|"&amp;O186&amp;"|",'5_ACOMPANHAMENTO'!$AC$3:$AC$4922)))+((P186&lt;&gt;"")*ISNUMBER(SEARCH("|"&amp;P186&amp;"|",'5_ACOMPANHAMENTO'!$AC$3:$AC$4922)))+((Q186&lt;&gt;"")*ISNUMBER(SEARCH("|"&amp;Q186&amp;"|",'5_ACOMPANHAMENTO'!$AC$3:$AC$4922)))+((R186&lt;&gt;"")*ISNUMBER(SEARCH("|"&amp;R186&amp;"|",'5_ACOMPANHAMENTO'!$AC$3:$AC$4922)))+((S186&lt;&gt;"")*ISNUMBER(SEARCH("|"&amp;S186&amp;"|",'5_ACOMPANHAMENTO'!$AC$3:$AC$4922)))+((T186&lt;&gt;"")*ISNUMBER(SEARCH("|"&amp;T186&amp;"|",'5_ACOMPANHAMENTO'!$AC$3:$AC$4922)))+((U186&lt;&gt;"")*ISNUMBER(SEARCH("|"&amp;U186&amp;"|",'5_ACOMPANHAMENTO'!$AC$3:$AC$4922)))+((V186&lt;&gt;"")*ISNUMBER(SEARCH("|"&amp;V186&amp;"|",'5_ACOMPANHAMENTO'!$AC$3:$AC$4922)))+((W186&lt;&gt;"")*ISNUMBER(SEARCH("|"&amp;W186&amp;"|",'5_ACOMPANHAMENTO'!$AC$3:$AC$4922)))+((X186&lt;&gt;"")*ISNUMBER(SEARCH("|"&amp;X186&amp;"|",'5_ACOMPANHAMENTO'!$AC$3:$AC$4922)))+((Y186&lt;&gt;"")*ISNUMBER(SEARCH("|"&amp;Y186&amp;"|",'5_ACOMPANHAMENTO'!$AC$3:$AC$4922)))+((Z186&lt;&gt;"")*ISNUMBER(SEARCH("|"&amp;Z186&amp;"|",'5_ACOMPANHAMENTO'!$AC$3:$AC$4922)))+((AA186&lt;&gt;"")*ISNUMBER(SEARCH("|"&amp;AA186&amp;"|",'5_ACOMPANHAMENTO'!$AC$3:$AC$4922)))+((AB186&lt;&gt;"")*ISNUMBER(SEARCH("|"&amp;AB186&amp;"|",'5_ACOMPANHAMENTO'!$AC$3:$AC$4922))))&gt;0),0),0)),""))</f>
        <v>46202</v>
      </c>
      <c r="B186" s="10">
        <v>10180</v>
      </c>
      <c r="C186" s="10" t="s">
        <v>3044</v>
      </c>
      <c r="D186" s="4">
        <f>IF(OR($B186="",$C186=""),"",IFERROR(SUMPRODUCT(--(('5_ACOMPANHAMENTO'!$AD$3:$AD$4922=TRIM($C186&amp;""))*('5_ACOMPANHAMENTO'!$AC$3:$AC$4922&lt;&gt;"")*((((I186&lt;&gt;"")*ISNUMBER(SEARCH("|"&amp;I186&amp;"|",'5_ACOMPANHAMENTO'!$AC$3:$AC$4922)))+((J186&lt;&gt;"")*ISNUMBER(SEARCH("|"&amp;J186&amp;"|",'5_ACOMPANHAMENTO'!$AC$3:$AC$4922)))+((K186&lt;&gt;"")*ISNUMBER(SEARCH("|"&amp;K186&amp;"|",'5_ACOMPANHAMENTO'!$AC$3:$AC$4922)))+((L186&lt;&gt;"")*ISNUMBER(SEARCH("|"&amp;L186&amp;"|",'5_ACOMPANHAMENTO'!$AC$3:$AC$4922)))+((M186&lt;&gt;"")*ISNUMBER(SEARCH("|"&amp;M186&amp;"|",'5_ACOMPANHAMENTO'!$AC$3:$AC$4922)))+((N186&lt;&gt;"")*ISNUMBER(SEARCH("|"&amp;N186&amp;"|",'5_ACOMPANHAMENTO'!$AC$3:$AC$4922)))+((O186&lt;&gt;"")*ISNUMBER(SEARCH("|"&amp;O186&amp;"|",'5_ACOMPANHAMENTO'!$AC$3:$AC$4922)))+((P186&lt;&gt;"")*ISNUMBER(SEARCH("|"&amp;P186&amp;"|",'5_ACOMPANHAMENTO'!$AC$3:$AC$4922)))+((Q186&lt;&gt;"")*ISNUMBER(SEARCH("|"&amp;Q186&amp;"|",'5_ACOMPANHAMENTO'!$AC$3:$AC$4922)))+((R186&lt;&gt;"")*ISNUMBER(SEARCH("|"&amp;R186&amp;"|",'5_ACOMPANHAMENTO'!$AC$3:$AC$4922)))+((S186&lt;&gt;"")*ISNUMBER(SEARCH("|"&amp;S186&amp;"|",'5_ACOMPANHAMENTO'!$AC$3:$AC$4922)))+((T186&lt;&gt;"")*ISNUMBER(SEARCH("|"&amp;T186&amp;"|",'5_ACOMPANHAMENTO'!$AC$3:$AC$4922)))+((U186&lt;&gt;"")*ISNUMBER(SEARCH("|"&amp;U186&amp;"|",'5_ACOMPANHAMENTO'!$AC$3:$AC$4922)))+((V186&lt;&gt;"")*ISNUMBER(SEARCH("|"&amp;V186&amp;"|",'5_ACOMPANHAMENTO'!$AC$3:$AC$4922)))+((W186&lt;&gt;"")*ISNUMBER(SEARCH("|"&amp;W186&amp;"|",'5_ACOMPANHAMENTO'!$AC$3:$AC$4922)))+((X186&lt;&gt;"")*ISNUMBER(SEARCH("|"&amp;X186&amp;"|",'5_ACOMPANHAMENTO'!$AC$3:$AC$4922)))+((Y186&lt;&gt;"")*ISNUMBER(SEARCH("|"&amp;Y186&amp;"|",'5_ACOMPANHAMENTO'!$AC$3:$AC$4922)))+((Z186&lt;&gt;"")*ISNUMBER(SEARCH("|"&amp;Z186&amp;"|",'5_ACOMPANHAMENTO'!$AC$3:$AC$4922)))+((AA186&lt;&gt;"")*ISNUMBER(SEARCH("|"&amp;AA186&amp;"|",'5_ACOMPANHAMENTO'!$AC$3:$AC$4922)))+((AB186&lt;&gt;"")*ISNUMBER(SEARCH("|"&amp;AB186&amp;"|",'5_ACOMPANHAMENTO'!$AC$3:$AC$4922))))&gt;0)),'5_ACOMPANHAMENTO'!$J$3:$J$4922),0))</f>
        <v>820</v>
      </c>
      <c r="E186" s="4" t="str">
        <f t="shared" ca="1" si="46"/>
        <v>FINALIZADO</v>
      </c>
      <c r="F186" s="7">
        <f>IF(OR($B186="",$C186=""),"",IFERROR(SUMPRODUCT(--(('5_ACOMPANHAMENTO'!$AD$3:$AD$4922=TRIM($C186&amp;""))*('5_ACOMPANHAMENTO'!$AC$3:$AC$4922&lt;&gt;"")*((((I186&lt;&gt;"")*ISNUMBER(SEARCH("|"&amp;I186&amp;"|",'5_ACOMPANHAMENTO'!$AC$3:$AC$4922)))+((J186&lt;&gt;"")*ISNUMBER(SEARCH("|"&amp;J186&amp;"|",'5_ACOMPANHAMENTO'!$AC$3:$AC$4922)))+((K186&lt;&gt;"")*ISNUMBER(SEARCH("|"&amp;K186&amp;"|",'5_ACOMPANHAMENTO'!$AC$3:$AC$4922)))+((L186&lt;&gt;"")*ISNUMBER(SEARCH("|"&amp;L186&amp;"|",'5_ACOMPANHAMENTO'!$AC$3:$AC$4922)))+((M186&lt;&gt;"")*ISNUMBER(SEARCH("|"&amp;M186&amp;"|",'5_ACOMPANHAMENTO'!$AC$3:$AC$4922)))+((N186&lt;&gt;"")*ISNUMBER(SEARCH("|"&amp;N186&amp;"|",'5_ACOMPANHAMENTO'!$AC$3:$AC$4922)))+((O186&lt;&gt;"")*ISNUMBER(SEARCH("|"&amp;O186&amp;"|",'5_ACOMPANHAMENTO'!$AC$3:$AC$4922)))+((P186&lt;&gt;"")*ISNUMBER(SEARCH("|"&amp;P186&amp;"|",'5_ACOMPANHAMENTO'!$AC$3:$AC$4922)))+((Q186&lt;&gt;"")*ISNUMBER(SEARCH("|"&amp;Q186&amp;"|",'5_ACOMPANHAMENTO'!$AC$3:$AC$4922)))+((R186&lt;&gt;"")*ISNUMBER(SEARCH("|"&amp;R186&amp;"|",'5_ACOMPANHAMENTO'!$AC$3:$AC$4922)))+((S186&lt;&gt;"")*ISNUMBER(SEARCH("|"&amp;S186&amp;"|",'5_ACOMPANHAMENTO'!$AC$3:$AC$4922)))+((T186&lt;&gt;"")*ISNUMBER(SEARCH("|"&amp;T186&amp;"|",'5_ACOMPANHAMENTO'!$AC$3:$AC$4922)))+((U186&lt;&gt;"")*ISNUMBER(SEARCH("|"&amp;U186&amp;"|",'5_ACOMPANHAMENTO'!$AC$3:$AC$4922)))+((V186&lt;&gt;"")*ISNUMBER(SEARCH("|"&amp;V186&amp;"|",'5_ACOMPANHAMENTO'!$AC$3:$AC$4922)))+((W186&lt;&gt;"")*ISNUMBER(SEARCH("|"&amp;W186&amp;"|",'5_ACOMPANHAMENTO'!$AC$3:$AC$4922)))+((X186&lt;&gt;"")*ISNUMBER(SEARCH("|"&amp;X186&amp;"|",'5_ACOMPANHAMENTO'!$AC$3:$AC$4922)))+((Y186&lt;&gt;"")*ISNUMBER(SEARCH("|"&amp;Y186&amp;"|",'5_ACOMPANHAMENTO'!$AC$3:$AC$4922)))+((Z186&lt;&gt;"")*ISNUMBER(SEARCH("|"&amp;Z186&amp;"|",'5_ACOMPANHAMENTO'!$AC$3:$AC$4922)))+((AA186&lt;&gt;"")*ISNUMBER(SEARCH("|"&amp;AA186&amp;"|",'5_ACOMPANHAMENTO'!$AC$3:$AC$4922)))+((AB186&lt;&gt;"")*ISNUMBER(SEARCH("|"&amp;AB186&amp;"|",'5_ACOMPANHAMENTO'!$AC$3:$AC$4922))))&gt;0)),'5_ACOMPANHAMENTO'!$O$3:$O$4922),0))</f>
        <v>820</v>
      </c>
      <c r="G186" s="7">
        <f t="shared" si="47"/>
        <v>0</v>
      </c>
      <c r="H186" t="str">
        <f t="shared" si="48"/>
        <v>10180|COSTURA</v>
      </c>
      <c r="I186" s="1" t="str">
        <f t="shared" si="49"/>
        <v>10180</v>
      </c>
      <c r="J186" s="1" t="str">
        <f t="shared" si="50"/>
        <v/>
      </c>
      <c r="K186" s="1" t="str">
        <f t="shared" si="51"/>
        <v/>
      </c>
      <c r="L186" s="1" t="str">
        <f t="shared" si="52"/>
        <v/>
      </c>
      <c r="M186" s="1" t="str">
        <f t="shared" si="53"/>
        <v/>
      </c>
      <c r="N186" s="1" t="str">
        <f t="shared" si="54"/>
        <v/>
      </c>
      <c r="O186" s="1" t="str">
        <f t="shared" si="55"/>
        <v/>
      </c>
      <c r="P186" s="1" t="str">
        <f t="shared" si="56"/>
        <v/>
      </c>
      <c r="Q186" s="1" t="str">
        <f t="shared" si="57"/>
        <v/>
      </c>
      <c r="R186" s="1" t="str">
        <f t="shared" si="58"/>
        <v/>
      </c>
      <c r="S186" s="1" t="str">
        <f t="shared" si="59"/>
        <v/>
      </c>
      <c r="T186" s="1" t="str">
        <f t="shared" si="60"/>
        <v/>
      </c>
      <c r="U186" s="1" t="str">
        <f t="shared" si="61"/>
        <v/>
      </c>
      <c r="V186" s="1" t="str">
        <f t="shared" si="62"/>
        <v/>
      </c>
      <c r="W186" s="1" t="str">
        <f t="shared" si="63"/>
        <v/>
      </c>
      <c r="X186" s="1" t="str">
        <f t="shared" si="64"/>
        <v/>
      </c>
      <c r="Y186" s="1" t="str">
        <f t="shared" si="65"/>
        <v/>
      </c>
      <c r="Z186" s="1" t="str">
        <f t="shared" si="66"/>
        <v/>
      </c>
      <c r="AA186" s="1" t="str">
        <f t="shared" si="67"/>
        <v/>
      </c>
      <c r="AB186" s="1" t="str">
        <f t="shared" si="68"/>
        <v/>
      </c>
    </row>
    <row r="187" spans="1:28" ht="14.25" hidden="1" customHeight="1" x14ac:dyDescent="0.35">
      <c r="A187" s="4">
        <f>IF(OR($B187="",$C187=""),"",IFERROR(INDEX('5_ACOMPANHAMENTO'!$A$3:$A$4922,MATCH(1,INDEX(('5_ACOMPANHAMENTO'!$AD$3:$AD$4922=TRIM($C187&amp;""))*('5_ACOMPANHAMENTO'!$AC$3:$AC$4922&lt;&gt;"")*((((I187&lt;&gt;"")*ISNUMBER(SEARCH("|"&amp;I187&amp;"|",'5_ACOMPANHAMENTO'!$AC$3:$AC$4922)))+((J187&lt;&gt;"")*ISNUMBER(SEARCH("|"&amp;J187&amp;"|",'5_ACOMPANHAMENTO'!$AC$3:$AC$4922)))+((K187&lt;&gt;"")*ISNUMBER(SEARCH("|"&amp;K187&amp;"|",'5_ACOMPANHAMENTO'!$AC$3:$AC$4922)))+((L187&lt;&gt;"")*ISNUMBER(SEARCH("|"&amp;L187&amp;"|",'5_ACOMPANHAMENTO'!$AC$3:$AC$4922)))+((M187&lt;&gt;"")*ISNUMBER(SEARCH("|"&amp;M187&amp;"|",'5_ACOMPANHAMENTO'!$AC$3:$AC$4922)))+((N187&lt;&gt;"")*ISNUMBER(SEARCH("|"&amp;N187&amp;"|",'5_ACOMPANHAMENTO'!$AC$3:$AC$4922)))+((O187&lt;&gt;"")*ISNUMBER(SEARCH("|"&amp;O187&amp;"|",'5_ACOMPANHAMENTO'!$AC$3:$AC$4922)))+((P187&lt;&gt;"")*ISNUMBER(SEARCH("|"&amp;P187&amp;"|",'5_ACOMPANHAMENTO'!$AC$3:$AC$4922)))+((Q187&lt;&gt;"")*ISNUMBER(SEARCH("|"&amp;Q187&amp;"|",'5_ACOMPANHAMENTO'!$AC$3:$AC$4922)))+((R187&lt;&gt;"")*ISNUMBER(SEARCH("|"&amp;R187&amp;"|",'5_ACOMPANHAMENTO'!$AC$3:$AC$4922)))+((S187&lt;&gt;"")*ISNUMBER(SEARCH("|"&amp;S187&amp;"|",'5_ACOMPANHAMENTO'!$AC$3:$AC$4922)))+((T187&lt;&gt;"")*ISNUMBER(SEARCH("|"&amp;T187&amp;"|",'5_ACOMPANHAMENTO'!$AC$3:$AC$4922)))+((U187&lt;&gt;"")*ISNUMBER(SEARCH("|"&amp;U187&amp;"|",'5_ACOMPANHAMENTO'!$AC$3:$AC$4922)))+((V187&lt;&gt;"")*ISNUMBER(SEARCH("|"&amp;V187&amp;"|",'5_ACOMPANHAMENTO'!$AC$3:$AC$4922)))+((W187&lt;&gt;"")*ISNUMBER(SEARCH("|"&amp;W187&amp;"|",'5_ACOMPANHAMENTO'!$AC$3:$AC$4922)))+((X187&lt;&gt;"")*ISNUMBER(SEARCH("|"&amp;X187&amp;"|",'5_ACOMPANHAMENTO'!$AC$3:$AC$4922)))+((Y187&lt;&gt;"")*ISNUMBER(SEARCH("|"&amp;Y187&amp;"|",'5_ACOMPANHAMENTO'!$AC$3:$AC$4922)))+((Z187&lt;&gt;"")*ISNUMBER(SEARCH("|"&amp;Z187&amp;"|",'5_ACOMPANHAMENTO'!$AC$3:$AC$4922)))+((AA187&lt;&gt;"")*ISNUMBER(SEARCH("|"&amp;AA187&amp;"|",'5_ACOMPANHAMENTO'!$AC$3:$AC$4922)))+((AB187&lt;&gt;"")*ISNUMBER(SEARCH("|"&amp;AB187&amp;"|",'5_ACOMPANHAMENTO'!$AC$3:$AC$4922))))&gt;0),0),0)),""))</f>
        <v>46202</v>
      </c>
      <c r="B187" s="10">
        <v>10180</v>
      </c>
      <c r="C187" s="10" t="s">
        <v>3044</v>
      </c>
      <c r="D187" s="4">
        <f>IF(OR($B187="",$C187=""),"",IFERROR(SUMPRODUCT(--(('5_ACOMPANHAMENTO'!$AD$3:$AD$4922=TRIM($C187&amp;""))*('5_ACOMPANHAMENTO'!$AC$3:$AC$4922&lt;&gt;"")*((((I187&lt;&gt;"")*ISNUMBER(SEARCH("|"&amp;I187&amp;"|",'5_ACOMPANHAMENTO'!$AC$3:$AC$4922)))+((J187&lt;&gt;"")*ISNUMBER(SEARCH("|"&amp;J187&amp;"|",'5_ACOMPANHAMENTO'!$AC$3:$AC$4922)))+((K187&lt;&gt;"")*ISNUMBER(SEARCH("|"&amp;K187&amp;"|",'5_ACOMPANHAMENTO'!$AC$3:$AC$4922)))+((L187&lt;&gt;"")*ISNUMBER(SEARCH("|"&amp;L187&amp;"|",'5_ACOMPANHAMENTO'!$AC$3:$AC$4922)))+((M187&lt;&gt;"")*ISNUMBER(SEARCH("|"&amp;M187&amp;"|",'5_ACOMPANHAMENTO'!$AC$3:$AC$4922)))+((N187&lt;&gt;"")*ISNUMBER(SEARCH("|"&amp;N187&amp;"|",'5_ACOMPANHAMENTO'!$AC$3:$AC$4922)))+((O187&lt;&gt;"")*ISNUMBER(SEARCH("|"&amp;O187&amp;"|",'5_ACOMPANHAMENTO'!$AC$3:$AC$4922)))+((P187&lt;&gt;"")*ISNUMBER(SEARCH("|"&amp;P187&amp;"|",'5_ACOMPANHAMENTO'!$AC$3:$AC$4922)))+((Q187&lt;&gt;"")*ISNUMBER(SEARCH("|"&amp;Q187&amp;"|",'5_ACOMPANHAMENTO'!$AC$3:$AC$4922)))+((R187&lt;&gt;"")*ISNUMBER(SEARCH("|"&amp;R187&amp;"|",'5_ACOMPANHAMENTO'!$AC$3:$AC$4922)))+((S187&lt;&gt;"")*ISNUMBER(SEARCH("|"&amp;S187&amp;"|",'5_ACOMPANHAMENTO'!$AC$3:$AC$4922)))+((T187&lt;&gt;"")*ISNUMBER(SEARCH("|"&amp;T187&amp;"|",'5_ACOMPANHAMENTO'!$AC$3:$AC$4922)))+((U187&lt;&gt;"")*ISNUMBER(SEARCH("|"&amp;U187&amp;"|",'5_ACOMPANHAMENTO'!$AC$3:$AC$4922)))+((V187&lt;&gt;"")*ISNUMBER(SEARCH("|"&amp;V187&amp;"|",'5_ACOMPANHAMENTO'!$AC$3:$AC$4922)))+((W187&lt;&gt;"")*ISNUMBER(SEARCH("|"&amp;W187&amp;"|",'5_ACOMPANHAMENTO'!$AC$3:$AC$4922)))+((X187&lt;&gt;"")*ISNUMBER(SEARCH("|"&amp;X187&amp;"|",'5_ACOMPANHAMENTO'!$AC$3:$AC$4922)))+((Y187&lt;&gt;"")*ISNUMBER(SEARCH("|"&amp;Y187&amp;"|",'5_ACOMPANHAMENTO'!$AC$3:$AC$4922)))+((Z187&lt;&gt;"")*ISNUMBER(SEARCH("|"&amp;Z187&amp;"|",'5_ACOMPANHAMENTO'!$AC$3:$AC$4922)))+((AA187&lt;&gt;"")*ISNUMBER(SEARCH("|"&amp;AA187&amp;"|",'5_ACOMPANHAMENTO'!$AC$3:$AC$4922)))+((AB187&lt;&gt;"")*ISNUMBER(SEARCH("|"&amp;AB187&amp;"|",'5_ACOMPANHAMENTO'!$AC$3:$AC$4922))))&gt;0)),'5_ACOMPANHAMENTO'!$J$3:$J$4922),0))</f>
        <v>820</v>
      </c>
      <c r="E187" s="4" t="str">
        <f t="shared" ca="1" si="46"/>
        <v>FINALIZADO</v>
      </c>
      <c r="F187" s="7">
        <f>IF(OR($B187="",$C187=""),"",IFERROR(SUMPRODUCT(--(('5_ACOMPANHAMENTO'!$AD$3:$AD$4922=TRIM($C187&amp;""))*('5_ACOMPANHAMENTO'!$AC$3:$AC$4922&lt;&gt;"")*((((I187&lt;&gt;"")*ISNUMBER(SEARCH("|"&amp;I187&amp;"|",'5_ACOMPANHAMENTO'!$AC$3:$AC$4922)))+((J187&lt;&gt;"")*ISNUMBER(SEARCH("|"&amp;J187&amp;"|",'5_ACOMPANHAMENTO'!$AC$3:$AC$4922)))+((K187&lt;&gt;"")*ISNUMBER(SEARCH("|"&amp;K187&amp;"|",'5_ACOMPANHAMENTO'!$AC$3:$AC$4922)))+((L187&lt;&gt;"")*ISNUMBER(SEARCH("|"&amp;L187&amp;"|",'5_ACOMPANHAMENTO'!$AC$3:$AC$4922)))+((M187&lt;&gt;"")*ISNUMBER(SEARCH("|"&amp;M187&amp;"|",'5_ACOMPANHAMENTO'!$AC$3:$AC$4922)))+((N187&lt;&gt;"")*ISNUMBER(SEARCH("|"&amp;N187&amp;"|",'5_ACOMPANHAMENTO'!$AC$3:$AC$4922)))+((O187&lt;&gt;"")*ISNUMBER(SEARCH("|"&amp;O187&amp;"|",'5_ACOMPANHAMENTO'!$AC$3:$AC$4922)))+((P187&lt;&gt;"")*ISNUMBER(SEARCH("|"&amp;P187&amp;"|",'5_ACOMPANHAMENTO'!$AC$3:$AC$4922)))+((Q187&lt;&gt;"")*ISNUMBER(SEARCH("|"&amp;Q187&amp;"|",'5_ACOMPANHAMENTO'!$AC$3:$AC$4922)))+((R187&lt;&gt;"")*ISNUMBER(SEARCH("|"&amp;R187&amp;"|",'5_ACOMPANHAMENTO'!$AC$3:$AC$4922)))+((S187&lt;&gt;"")*ISNUMBER(SEARCH("|"&amp;S187&amp;"|",'5_ACOMPANHAMENTO'!$AC$3:$AC$4922)))+((T187&lt;&gt;"")*ISNUMBER(SEARCH("|"&amp;T187&amp;"|",'5_ACOMPANHAMENTO'!$AC$3:$AC$4922)))+((U187&lt;&gt;"")*ISNUMBER(SEARCH("|"&amp;U187&amp;"|",'5_ACOMPANHAMENTO'!$AC$3:$AC$4922)))+((V187&lt;&gt;"")*ISNUMBER(SEARCH("|"&amp;V187&amp;"|",'5_ACOMPANHAMENTO'!$AC$3:$AC$4922)))+((W187&lt;&gt;"")*ISNUMBER(SEARCH("|"&amp;W187&amp;"|",'5_ACOMPANHAMENTO'!$AC$3:$AC$4922)))+((X187&lt;&gt;"")*ISNUMBER(SEARCH("|"&amp;X187&amp;"|",'5_ACOMPANHAMENTO'!$AC$3:$AC$4922)))+((Y187&lt;&gt;"")*ISNUMBER(SEARCH("|"&amp;Y187&amp;"|",'5_ACOMPANHAMENTO'!$AC$3:$AC$4922)))+((Z187&lt;&gt;"")*ISNUMBER(SEARCH("|"&amp;Z187&amp;"|",'5_ACOMPANHAMENTO'!$AC$3:$AC$4922)))+((AA187&lt;&gt;"")*ISNUMBER(SEARCH("|"&amp;AA187&amp;"|",'5_ACOMPANHAMENTO'!$AC$3:$AC$4922)))+((AB187&lt;&gt;"")*ISNUMBER(SEARCH("|"&amp;AB187&amp;"|",'5_ACOMPANHAMENTO'!$AC$3:$AC$4922))))&gt;0)),'5_ACOMPANHAMENTO'!$O$3:$O$4922),0))</f>
        <v>820</v>
      </c>
      <c r="G187" s="7">
        <f t="shared" si="47"/>
        <v>0</v>
      </c>
      <c r="H187" t="str">
        <f t="shared" si="48"/>
        <v>10180|COSTURA</v>
      </c>
      <c r="I187" s="1" t="str">
        <f t="shared" si="49"/>
        <v>10180</v>
      </c>
      <c r="J187" s="1" t="str">
        <f t="shared" si="50"/>
        <v/>
      </c>
      <c r="K187" s="1" t="str">
        <f t="shared" si="51"/>
        <v/>
      </c>
      <c r="L187" s="1" t="str">
        <f t="shared" si="52"/>
        <v/>
      </c>
      <c r="M187" s="1" t="str">
        <f t="shared" si="53"/>
        <v/>
      </c>
      <c r="N187" s="1" t="str">
        <f t="shared" si="54"/>
        <v/>
      </c>
      <c r="O187" s="1" t="str">
        <f t="shared" si="55"/>
        <v/>
      </c>
      <c r="P187" s="1" t="str">
        <f t="shared" si="56"/>
        <v/>
      </c>
      <c r="Q187" s="1" t="str">
        <f t="shared" si="57"/>
        <v/>
      </c>
      <c r="R187" s="1" t="str">
        <f t="shared" si="58"/>
        <v/>
      </c>
      <c r="S187" s="1" t="str">
        <f t="shared" si="59"/>
        <v/>
      </c>
      <c r="T187" s="1" t="str">
        <f t="shared" si="60"/>
        <v/>
      </c>
      <c r="U187" s="1" t="str">
        <f t="shared" si="61"/>
        <v/>
      </c>
      <c r="V187" s="1" t="str">
        <f t="shared" si="62"/>
        <v/>
      </c>
      <c r="W187" s="1" t="str">
        <f t="shared" si="63"/>
        <v/>
      </c>
      <c r="X187" s="1" t="str">
        <f t="shared" si="64"/>
        <v/>
      </c>
      <c r="Y187" s="1" t="str">
        <f t="shared" si="65"/>
        <v/>
      </c>
      <c r="Z187" s="1" t="str">
        <f t="shared" si="66"/>
        <v/>
      </c>
      <c r="AA187" s="1" t="str">
        <f t="shared" si="67"/>
        <v/>
      </c>
      <c r="AB187" s="1" t="str">
        <f t="shared" si="68"/>
        <v/>
      </c>
    </row>
    <row r="188" spans="1:28" ht="14.25" hidden="1" customHeight="1" x14ac:dyDescent="0.35">
      <c r="A188" s="4">
        <f>IF(OR($B188="",$C188=""),"",IFERROR(INDEX('5_ACOMPANHAMENTO'!$A$3:$A$4922,MATCH(1,INDEX(('5_ACOMPANHAMENTO'!$AD$3:$AD$4922=TRIM($C188&amp;""))*('5_ACOMPANHAMENTO'!$AC$3:$AC$4922&lt;&gt;"")*((((I188&lt;&gt;"")*ISNUMBER(SEARCH("|"&amp;I188&amp;"|",'5_ACOMPANHAMENTO'!$AC$3:$AC$4922)))+((J188&lt;&gt;"")*ISNUMBER(SEARCH("|"&amp;J188&amp;"|",'5_ACOMPANHAMENTO'!$AC$3:$AC$4922)))+((K188&lt;&gt;"")*ISNUMBER(SEARCH("|"&amp;K188&amp;"|",'5_ACOMPANHAMENTO'!$AC$3:$AC$4922)))+((L188&lt;&gt;"")*ISNUMBER(SEARCH("|"&amp;L188&amp;"|",'5_ACOMPANHAMENTO'!$AC$3:$AC$4922)))+((M188&lt;&gt;"")*ISNUMBER(SEARCH("|"&amp;M188&amp;"|",'5_ACOMPANHAMENTO'!$AC$3:$AC$4922)))+((N188&lt;&gt;"")*ISNUMBER(SEARCH("|"&amp;N188&amp;"|",'5_ACOMPANHAMENTO'!$AC$3:$AC$4922)))+((O188&lt;&gt;"")*ISNUMBER(SEARCH("|"&amp;O188&amp;"|",'5_ACOMPANHAMENTO'!$AC$3:$AC$4922)))+((P188&lt;&gt;"")*ISNUMBER(SEARCH("|"&amp;P188&amp;"|",'5_ACOMPANHAMENTO'!$AC$3:$AC$4922)))+((Q188&lt;&gt;"")*ISNUMBER(SEARCH("|"&amp;Q188&amp;"|",'5_ACOMPANHAMENTO'!$AC$3:$AC$4922)))+((R188&lt;&gt;"")*ISNUMBER(SEARCH("|"&amp;R188&amp;"|",'5_ACOMPANHAMENTO'!$AC$3:$AC$4922)))+((S188&lt;&gt;"")*ISNUMBER(SEARCH("|"&amp;S188&amp;"|",'5_ACOMPANHAMENTO'!$AC$3:$AC$4922)))+((T188&lt;&gt;"")*ISNUMBER(SEARCH("|"&amp;T188&amp;"|",'5_ACOMPANHAMENTO'!$AC$3:$AC$4922)))+((U188&lt;&gt;"")*ISNUMBER(SEARCH("|"&amp;U188&amp;"|",'5_ACOMPANHAMENTO'!$AC$3:$AC$4922)))+((V188&lt;&gt;"")*ISNUMBER(SEARCH("|"&amp;V188&amp;"|",'5_ACOMPANHAMENTO'!$AC$3:$AC$4922)))+((W188&lt;&gt;"")*ISNUMBER(SEARCH("|"&amp;W188&amp;"|",'5_ACOMPANHAMENTO'!$AC$3:$AC$4922)))+((X188&lt;&gt;"")*ISNUMBER(SEARCH("|"&amp;X188&amp;"|",'5_ACOMPANHAMENTO'!$AC$3:$AC$4922)))+((Y188&lt;&gt;"")*ISNUMBER(SEARCH("|"&amp;Y188&amp;"|",'5_ACOMPANHAMENTO'!$AC$3:$AC$4922)))+((Z188&lt;&gt;"")*ISNUMBER(SEARCH("|"&amp;Z188&amp;"|",'5_ACOMPANHAMENTO'!$AC$3:$AC$4922)))+((AA188&lt;&gt;"")*ISNUMBER(SEARCH("|"&amp;AA188&amp;"|",'5_ACOMPANHAMENTO'!$AC$3:$AC$4922)))+((AB188&lt;&gt;"")*ISNUMBER(SEARCH("|"&amp;AB188&amp;"|",'5_ACOMPANHAMENTO'!$AC$3:$AC$4922))))&gt;0),0),0)),""))</f>
        <v>46202</v>
      </c>
      <c r="B188" s="10">
        <v>10180.101479999999</v>
      </c>
      <c r="C188" s="10" t="s">
        <v>55</v>
      </c>
      <c r="D188" s="4">
        <f>IF(OR($B188="",$C188=""),"",IFERROR(SUMPRODUCT(--(('5_ACOMPANHAMENTO'!$AD$3:$AD$4922=TRIM($C188&amp;""))*('5_ACOMPANHAMENTO'!$AC$3:$AC$4922&lt;&gt;"")*((((I188&lt;&gt;"")*ISNUMBER(SEARCH("|"&amp;I188&amp;"|",'5_ACOMPANHAMENTO'!$AC$3:$AC$4922)))+((J188&lt;&gt;"")*ISNUMBER(SEARCH("|"&amp;J188&amp;"|",'5_ACOMPANHAMENTO'!$AC$3:$AC$4922)))+((K188&lt;&gt;"")*ISNUMBER(SEARCH("|"&amp;K188&amp;"|",'5_ACOMPANHAMENTO'!$AC$3:$AC$4922)))+((L188&lt;&gt;"")*ISNUMBER(SEARCH("|"&amp;L188&amp;"|",'5_ACOMPANHAMENTO'!$AC$3:$AC$4922)))+((M188&lt;&gt;"")*ISNUMBER(SEARCH("|"&amp;M188&amp;"|",'5_ACOMPANHAMENTO'!$AC$3:$AC$4922)))+((N188&lt;&gt;"")*ISNUMBER(SEARCH("|"&amp;N188&amp;"|",'5_ACOMPANHAMENTO'!$AC$3:$AC$4922)))+((O188&lt;&gt;"")*ISNUMBER(SEARCH("|"&amp;O188&amp;"|",'5_ACOMPANHAMENTO'!$AC$3:$AC$4922)))+((P188&lt;&gt;"")*ISNUMBER(SEARCH("|"&amp;P188&amp;"|",'5_ACOMPANHAMENTO'!$AC$3:$AC$4922)))+((Q188&lt;&gt;"")*ISNUMBER(SEARCH("|"&amp;Q188&amp;"|",'5_ACOMPANHAMENTO'!$AC$3:$AC$4922)))+((R188&lt;&gt;"")*ISNUMBER(SEARCH("|"&amp;R188&amp;"|",'5_ACOMPANHAMENTO'!$AC$3:$AC$4922)))+((S188&lt;&gt;"")*ISNUMBER(SEARCH("|"&amp;S188&amp;"|",'5_ACOMPANHAMENTO'!$AC$3:$AC$4922)))+((T188&lt;&gt;"")*ISNUMBER(SEARCH("|"&amp;T188&amp;"|",'5_ACOMPANHAMENTO'!$AC$3:$AC$4922)))+((U188&lt;&gt;"")*ISNUMBER(SEARCH("|"&amp;U188&amp;"|",'5_ACOMPANHAMENTO'!$AC$3:$AC$4922)))+((V188&lt;&gt;"")*ISNUMBER(SEARCH("|"&amp;V188&amp;"|",'5_ACOMPANHAMENTO'!$AC$3:$AC$4922)))+((W188&lt;&gt;"")*ISNUMBER(SEARCH("|"&amp;W188&amp;"|",'5_ACOMPANHAMENTO'!$AC$3:$AC$4922)))+((X188&lt;&gt;"")*ISNUMBER(SEARCH("|"&amp;X188&amp;"|",'5_ACOMPANHAMENTO'!$AC$3:$AC$4922)))+((Y188&lt;&gt;"")*ISNUMBER(SEARCH("|"&amp;Y188&amp;"|",'5_ACOMPANHAMENTO'!$AC$3:$AC$4922)))+((Z188&lt;&gt;"")*ISNUMBER(SEARCH("|"&amp;Z188&amp;"|",'5_ACOMPANHAMENTO'!$AC$3:$AC$4922)))+((AA188&lt;&gt;"")*ISNUMBER(SEARCH("|"&amp;AA188&amp;"|",'5_ACOMPANHAMENTO'!$AC$3:$AC$4922)))+((AB188&lt;&gt;"")*ISNUMBER(SEARCH("|"&amp;AB188&amp;"|",'5_ACOMPANHAMENTO'!$AC$3:$AC$4922))))&gt;0)),'5_ACOMPANHAMENTO'!$J$3:$J$4922),0))</f>
        <v>3280</v>
      </c>
      <c r="E188" s="4" t="str">
        <f t="shared" ca="1" si="46"/>
        <v>FINALIZADO</v>
      </c>
      <c r="F188" s="7">
        <f>IF(OR($B188="",$C188=""),"",IFERROR(SUMPRODUCT(--(('5_ACOMPANHAMENTO'!$AD$3:$AD$4922=TRIM($C188&amp;""))*('5_ACOMPANHAMENTO'!$AC$3:$AC$4922&lt;&gt;"")*((((I188&lt;&gt;"")*ISNUMBER(SEARCH("|"&amp;I188&amp;"|",'5_ACOMPANHAMENTO'!$AC$3:$AC$4922)))+((J188&lt;&gt;"")*ISNUMBER(SEARCH("|"&amp;J188&amp;"|",'5_ACOMPANHAMENTO'!$AC$3:$AC$4922)))+((K188&lt;&gt;"")*ISNUMBER(SEARCH("|"&amp;K188&amp;"|",'5_ACOMPANHAMENTO'!$AC$3:$AC$4922)))+((L188&lt;&gt;"")*ISNUMBER(SEARCH("|"&amp;L188&amp;"|",'5_ACOMPANHAMENTO'!$AC$3:$AC$4922)))+((M188&lt;&gt;"")*ISNUMBER(SEARCH("|"&amp;M188&amp;"|",'5_ACOMPANHAMENTO'!$AC$3:$AC$4922)))+((N188&lt;&gt;"")*ISNUMBER(SEARCH("|"&amp;N188&amp;"|",'5_ACOMPANHAMENTO'!$AC$3:$AC$4922)))+((O188&lt;&gt;"")*ISNUMBER(SEARCH("|"&amp;O188&amp;"|",'5_ACOMPANHAMENTO'!$AC$3:$AC$4922)))+((P188&lt;&gt;"")*ISNUMBER(SEARCH("|"&amp;P188&amp;"|",'5_ACOMPANHAMENTO'!$AC$3:$AC$4922)))+((Q188&lt;&gt;"")*ISNUMBER(SEARCH("|"&amp;Q188&amp;"|",'5_ACOMPANHAMENTO'!$AC$3:$AC$4922)))+((R188&lt;&gt;"")*ISNUMBER(SEARCH("|"&amp;R188&amp;"|",'5_ACOMPANHAMENTO'!$AC$3:$AC$4922)))+((S188&lt;&gt;"")*ISNUMBER(SEARCH("|"&amp;S188&amp;"|",'5_ACOMPANHAMENTO'!$AC$3:$AC$4922)))+((T188&lt;&gt;"")*ISNUMBER(SEARCH("|"&amp;T188&amp;"|",'5_ACOMPANHAMENTO'!$AC$3:$AC$4922)))+((U188&lt;&gt;"")*ISNUMBER(SEARCH("|"&amp;U188&amp;"|",'5_ACOMPANHAMENTO'!$AC$3:$AC$4922)))+((V188&lt;&gt;"")*ISNUMBER(SEARCH("|"&amp;V188&amp;"|",'5_ACOMPANHAMENTO'!$AC$3:$AC$4922)))+((W188&lt;&gt;"")*ISNUMBER(SEARCH("|"&amp;W188&amp;"|",'5_ACOMPANHAMENTO'!$AC$3:$AC$4922)))+((X188&lt;&gt;"")*ISNUMBER(SEARCH("|"&amp;X188&amp;"|",'5_ACOMPANHAMENTO'!$AC$3:$AC$4922)))+((Y188&lt;&gt;"")*ISNUMBER(SEARCH("|"&amp;Y188&amp;"|",'5_ACOMPANHAMENTO'!$AC$3:$AC$4922)))+((Z188&lt;&gt;"")*ISNUMBER(SEARCH("|"&amp;Z188&amp;"|",'5_ACOMPANHAMENTO'!$AC$3:$AC$4922)))+((AA188&lt;&gt;"")*ISNUMBER(SEARCH("|"&amp;AA188&amp;"|",'5_ACOMPANHAMENTO'!$AC$3:$AC$4922)))+((AB188&lt;&gt;"")*ISNUMBER(SEARCH("|"&amp;AB188&amp;"|",'5_ACOMPANHAMENTO'!$AC$3:$AC$4922))))&gt;0)),'5_ACOMPANHAMENTO'!$O$3:$O$4922),0))</f>
        <v>3280</v>
      </c>
      <c r="G188" s="7">
        <f t="shared" si="47"/>
        <v>0</v>
      </c>
      <c r="H188" t="str">
        <f t="shared" si="48"/>
        <v>10180,10148|FURADEIRA 21</v>
      </c>
      <c r="I188" s="1" t="str">
        <f t="shared" si="49"/>
        <v>10180</v>
      </c>
      <c r="J188" s="1" t="str">
        <f t="shared" si="50"/>
        <v>10148</v>
      </c>
      <c r="K188" s="1" t="str">
        <f t="shared" si="51"/>
        <v/>
      </c>
      <c r="L188" s="1" t="str">
        <f t="shared" si="52"/>
        <v/>
      </c>
      <c r="M188" s="1" t="str">
        <f t="shared" si="53"/>
        <v/>
      </c>
      <c r="N188" s="1" t="str">
        <f t="shared" si="54"/>
        <v/>
      </c>
      <c r="O188" s="1" t="str">
        <f t="shared" si="55"/>
        <v/>
      </c>
      <c r="P188" s="1" t="str">
        <f t="shared" si="56"/>
        <v/>
      </c>
      <c r="Q188" s="1" t="str">
        <f t="shared" si="57"/>
        <v/>
      </c>
      <c r="R188" s="1" t="str">
        <f t="shared" si="58"/>
        <v/>
      </c>
      <c r="S188" s="1" t="str">
        <f t="shared" si="59"/>
        <v/>
      </c>
      <c r="T188" s="1" t="str">
        <f t="shared" si="60"/>
        <v/>
      </c>
      <c r="U188" s="1" t="str">
        <f t="shared" si="61"/>
        <v/>
      </c>
      <c r="V188" s="1" t="str">
        <f t="shared" si="62"/>
        <v/>
      </c>
      <c r="W188" s="1" t="str">
        <f t="shared" si="63"/>
        <v/>
      </c>
      <c r="X188" s="1" t="str">
        <f t="shared" si="64"/>
        <v/>
      </c>
      <c r="Y188" s="1" t="str">
        <f t="shared" si="65"/>
        <v/>
      </c>
      <c r="Z188" s="1" t="str">
        <f t="shared" si="66"/>
        <v/>
      </c>
      <c r="AA188" s="1" t="str">
        <f t="shared" si="67"/>
        <v/>
      </c>
      <c r="AB188" s="1" t="str">
        <f t="shared" si="68"/>
        <v/>
      </c>
    </row>
    <row r="189" spans="1:28" ht="14.25" hidden="1" customHeight="1" x14ac:dyDescent="0.35">
      <c r="A189" s="4">
        <f>IF(OR($B189="",$C189=""),"",IFERROR(INDEX('5_ACOMPANHAMENTO'!$A$3:$A$4922,MATCH(1,INDEX(('5_ACOMPANHAMENTO'!$AD$3:$AD$4922=TRIM($C189&amp;""))*('5_ACOMPANHAMENTO'!$AC$3:$AC$4922&lt;&gt;"")*((((I189&lt;&gt;"")*ISNUMBER(SEARCH("|"&amp;I189&amp;"|",'5_ACOMPANHAMENTO'!$AC$3:$AC$4922)))+((J189&lt;&gt;"")*ISNUMBER(SEARCH("|"&amp;J189&amp;"|",'5_ACOMPANHAMENTO'!$AC$3:$AC$4922)))+((K189&lt;&gt;"")*ISNUMBER(SEARCH("|"&amp;K189&amp;"|",'5_ACOMPANHAMENTO'!$AC$3:$AC$4922)))+((L189&lt;&gt;"")*ISNUMBER(SEARCH("|"&amp;L189&amp;"|",'5_ACOMPANHAMENTO'!$AC$3:$AC$4922)))+((M189&lt;&gt;"")*ISNUMBER(SEARCH("|"&amp;M189&amp;"|",'5_ACOMPANHAMENTO'!$AC$3:$AC$4922)))+((N189&lt;&gt;"")*ISNUMBER(SEARCH("|"&amp;N189&amp;"|",'5_ACOMPANHAMENTO'!$AC$3:$AC$4922)))+((O189&lt;&gt;"")*ISNUMBER(SEARCH("|"&amp;O189&amp;"|",'5_ACOMPANHAMENTO'!$AC$3:$AC$4922)))+((P189&lt;&gt;"")*ISNUMBER(SEARCH("|"&amp;P189&amp;"|",'5_ACOMPANHAMENTO'!$AC$3:$AC$4922)))+((Q189&lt;&gt;"")*ISNUMBER(SEARCH("|"&amp;Q189&amp;"|",'5_ACOMPANHAMENTO'!$AC$3:$AC$4922)))+((R189&lt;&gt;"")*ISNUMBER(SEARCH("|"&amp;R189&amp;"|",'5_ACOMPANHAMENTO'!$AC$3:$AC$4922)))+((S189&lt;&gt;"")*ISNUMBER(SEARCH("|"&amp;S189&amp;"|",'5_ACOMPANHAMENTO'!$AC$3:$AC$4922)))+((T189&lt;&gt;"")*ISNUMBER(SEARCH("|"&amp;T189&amp;"|",'5_ACOMPANHAMENTO'!$AC$3:$AC$4922)))+((U189&lt;&gt;"")*ISNUMBER(SEARCH("|"&amp;U189&amp;"|",'5_ACOMPANHAMENTO'!$AC$3:$AC$4922)))+((V189&lt;&gt;"")*ISNUMBER(SEARCH("|"&amp;V189&amp;"|",'5_ACOMPANHAMENTO'!$AC$3:$AC$4922)))+((W189&lt;&gt;"")*ISNUMBER(SEARCH("|"&amp;W189&amp;"|",'5_ACOMPANHAMENTO'!$AC$3:$AC$4922)))+((X189&lt;&gt;"")*ISNUMBER(SEARCH("|"&amp;X189&amp;"|",'5_ACOMPANHAMENTO'!$AC$3:$AC$4922)))+((Y189&lt;&gt;"")*ISNUMBER(SEARCH("|"&amp;Y189&amp;"|",'5_ACOMPANHAMENTO'!$AC$3:$AC$4922)))+((Z189&lt;&gt;"")*ISNUMBER(SEARCH("|"&amp;Z189&amp;"|",'5_ACOMPANHAMENTO'!$AC$3:$AC$4922)))+((AA189&lt;&gt;"")*ISNUMBER(SEARCH("|"&amp;AA189&amp;"|",'5_ACOMPANHAMENTO'!$AC$3:$AC$4922)))+((AB189&lt;&gt;"")*ISNUMBER(SEARCH("|"&amp;AB189&amp;"|",'5_ACOMPANHAMENTO'!$AC$3:$AC$4922))))&gt;0),0),0)),""))</f>
        <v>46202</v>
      </c>
      <c r="B189" s="10">
        <v>10180.101479999999</v>
      </c>
      <c r="C189" s="10" t="s">
        <v>55</v>
      </c>
      <c r="D189" s="4">
        <f>IF(OR($B189="",$C189=""),"",IFERROR(SUMPRODUCT(--(('5_ACOMPANHAMENTO'!$AD$3:$AD$4922=TRIM($C189&amp;""))*('5_ACOMPANHAMENTO'!$AC$3:$AC$4922&lt;&gt;"")*((((I189&lt;&gt;"")*ISNUMBER(SEARCH("|"&amp;I189&amp;"|",'5_ACOMPANHAMENTO'!$AC$3:$AC$4922)))+((J189&lt;&gt;"")*ISNUMBER(SEARCH("|"&amp;J189&amp;"|",'5_ACOMPANHAMENTO'!$AC$3:$AC$4922)))+((K189&lt;&gt;"")*ISNUMBER(SEARCH("|"&amp;K189&amp;"|",'5_ACOMPANHAMENTO'!$AC$3:$AC$4922)))+((L189&lt;&gt;"")*ISNUMBER(SEARCH("|"&amp;L189&amp;"|",'5_ACOMPANHAMENTO'!$AC$3:$AC$4922)))+((M189&lt;&gt;"")*ISNUMBER(SEARCH("|"&amp;M189&amp;"|",'5_ACOMPANHAMENTO'!$AC$3:$AC$4922)))+((N189&lt;&gt;"")*ISNUMBER(SEARCH("|"&amp;N189&amp;"|",'5_ACOMPANHAMENTO'!$AC$3:$AC$4922)))+((O189&lt;&gt;"")*ISNUMBER(SEARCH("|"&amp;O189&amp;"|",'5_ACOMPANHAMENTO'!$AC$3:$AC$4922)))+((P189&lt;&gt;"")*ISNUMBER(SEARCH("|"&amp;P189&amp;"|",'5_ACOMPANHAMENTO'!$AC$3:$AC$4922)))+((Q189&lt;&gt;"")*ISNUMBER(SEARCH("|"&amp;Q189&amp;"|",'5_ACOMPANHAMENTO'!$AC$3:$AC$4922)))+((R189&lt;&gt;"")*ISNUMBER(SEARCH("|"&amp;R189&amp;"|",'5_ACOMPANHAMENTO'!$AC$3:$AC$4922)))+((S189&lt;&gt;"")*ISNUMBER(SEARCH("|"&amp;S189&amp;"|",'5_ACOMPANHAMENTO'!$AC$3:$AC$4922)))+((T189&lt;&gt;"")*ISNUMBER(SEARCH("|"&amp;T189&amp;"|",'5_ACOMPANHAMENTO'!$AC$3:$AC$4922)))+((U189&lt;&gt;"")*ISNUMBER(SEARCH("|"&amp;U189&amp;"|",'5_ACOMPANHAMENTO'!$AC$3:$AC$4922)))+((V189&lt;&gt;"")*ISNUMBER(SEARCH("|"&amp;V189&amp;"|",'5_ACOMPANHAMENTO'!$AC$3:$AC$4922)))+((W189&lt;&gt;"")*ISNUMBER(SEARCH("|"&amp;W189&amp;"|",'5_ACOMPANHAMENTO'!$AC$3:$AC$4922)))+((X189&lt;&gt;"")*ISNUMBER(SEARCH("|"&amp;X189&amp;"|",'5_ACOMPANHAMENTO'!$AC$3:$AC$4922)))+((Y189&lt;&gt;"")*ISNUMBER(SEARCH("|"&amp;Y189&amp;"|",'5_ACOMPANHAMENTO'!$AC$3:$AC$4922)))+((Z189&lt;&gt;"")*ISNUMBER(SEARCH("|"&amp;Z189&amp;"|",'5_ACOMPANHAMENTO'!$AC$3:$AC$4922)))+((AA189&lt;&gt;"")*ISNUMBER(SEARCH("|"&amp;AA189&amp;"|",'5_ACOMPANHAMENTO'!$AC$3:$AC$4922)))+((AB189&lt;&gt;"")*ISNUMBER(SEARCH("|"&amp;AB189&amp;"|",'5_ACOMPANHAMENTO'!$AC$3:$AC$4922))))&gt;0)),'5_ACOMPANHAMENTO'!$J$3:$J$4922),0))</f>
        <v>3280</v>
      </c>
      <c r="E189" s="4" t="str">
        <f t="shared" ca="1" si="46"/>
        <v>FINALIZADO</v>
      </c>
      <c r="F189" s="7">
        <f>IF(OR($B189="",$C189=""),"",IFERROR(SUMPRODUCT(--(('5_ACOMPANHAMENTO'!$AD$3:$AD$4922=TRIM($C189&amp;""))*('5_ACOMPANHAMENTO'!$AC$3:$AC$4922&lt;&gt;"")*((((I189&lt;&gt;"")*ISNUMBER(SEARCH("|"&amp;I189&amp;"|",'5_ACOMPANHAMENTO'!$AC$3:$AC$4922)))+((J189&lt;&gt;"")*ISNUMBER(SEARCH("|"&amp;J189&amp;"|",'5_ACOMPANHAMENTO'!$AC$3:$AC$4922)))+((K189&lt;&gt;"")*ISNUMBER(SEARCH("|"&amp;K189&amp;"|",'5_ACOMPANHAMENTO'!$AC$3:$AC$4922)))+((L189&lt;&gt;"")*ISNUMBER(SEARCH("|"&amp;L189&amp;"|",'5_ACOMPANHAMENTO'!$AC$3:$AC$4922)))+((M189&lt;&gt;"")*ISNUMBER(SEARCH("|"&amp;M189&amp;"|",'5_ACOMPANHAMENTO'!$AC$3:$AC$4922)))+((N189&lt;&gt;"")*ISNUMBER(SEARCH("|"&amp;N189&amp;"|",'5_ACOMPANHAMENTO'!$AC$3:$AC$4922)))+((O189&lt;&gt;"")*ISNUMBER(SEARCH("|"&amp;O189&amp;"|",'5_ACOMPANHAMENTO'!$AC$3:$AC$4922)))+((P189&lt;&gt;"")*ISNUMBER(SEARCH("|"&amp;P189&amp;"|",'5_ACOMPANHAMENTO'!$AC$3:$AC$4922)))+((Q189&lt;&gt;"")*ISNUMBER(SEARCH("|"&amp;Q189&amp;"|",'5_ACOMPANHAMENTO'!$AC$3:$AC$4922)))+((R189&lt;&gt;"")*ISNUMBER(SEARCH("|"&amp;R189&amp;"|",'5_ACOMPANHAMENTO'!$AC$3:$AC$4922)))+((S189&lt;&gt;"")*ISNUMBER(SEARCH("|"&amp;S189&amp;"|",'5_ACOMPANHAMENTO'!$AC$3:$AC$4922)))+((T189&lt;&gt;"")*ISNUMBER(SEARCH("|"&amp;T189&amp;"|",'5_ACOMPANHAMENTO'!$AC$3:$AC$4922)))+((U189&lt;&gt;"")*ISNUMBER(SEARCH("|"&amp;U189&amp;"|",'5_ACOMPANHAMENTO'!$AC$3:$AC$4922)))+((V189&lt;&gt;"")*ISNUMBER(SEARCH("|"&amp;V189&amp;"|",'5_ACOMPANHAMENTO'!$AC$3:$AC$4922)))+((W189&lt;&gt;"")*ISNUMBER(SEARCH("|"&amp;W189&amp;"|",'5_ACOMPANHAMENTO'!$AC$3:$AC$4922)))+((X189&lt;&gt;"")*ISNUMBER(SEARCH("|"&amp;X189&amp;"|",'5_ACOMPANHAMENTO'!$AC$3:$AC$4922)))+((Y189&lt;&gt;"")*ISNUMBER(SEARCH("|"&amp;Y189&amp;"|",'5_ACOMPANHAMENTO'!$AC$3:$AC$4922)))+((Z189&lt;&gt;"")*ISNUMBER(SEARCH("|"&amp;Z189&amp;"|",'5_ACOMPANHAMENTO'!$AC$3:$AC$4922)))+((AA189&lt;&gt;"")*ISNUMBER(SEARCH("|"&amp;AA189&amp;"|",'5_ACOMPANHAMENTO'!$AC$3:$AC$4922)))+((AB189&lt;&gt;"")*ISNUMBER(SEARCH("|"&amp;AB189&amp;"|",'5_ACOMPANHAMENTO'!$AC$3:$AC$4922))))&gt;0)),'5_ACOMPANHAMENTO'!$O$3:$O$4922),0))</f>
        <v>3280</v>
      </c>
      <c r="G189" s="7">
        <f t="shared" si="47"/>
        <v>0</v>
      </c>
      <c r="H189" t="str">
        <f t="shared" si="48"/>
        <v>10180,10148|FURADEIRA 21</v>
      </c>
      <c r="I189" s="1" t="str">
        <f t="shared" si="49"/>
        <v>10180</v>
      </c>
      <c r="J189" s="1" t="str">
        <f t="shared" si="50"/>
        <v>10148</v>
      </c>
      <c r="K189" s="1" t="str">
        <f t="shared" si="51"/>
        <v/>
      </c>
      <c r="L189" s="1" t="str">
        <f t="shared" si="52"/>
        <v/>
      </c>
      <c r="M189" s="1" t="str">
        <f t="shared" si="53"/>
        <v/>
      </c>
      <c r="N189" s="1" t="str">
        <f t="shared" si="54"/>
        <v/>
      </c>
      <c r="O189" s="1" t="str">
        <f t="shared" si="55"/>
        <v/>
      </c>
      <c r="P189" s="1" t="str">
        <f t="shared" si="56"/>
        <v/>
      </c>
      <c r="Q189" s="1" t="str">
        <f t="shared" si="57"/>
        <v/>
      </c>
      <c r="R189" s="1" t="str">
        <f t="shared" si="58"/>
        <v/>
      </c>
      <c r="S189" s="1" t="str">
        <f t="shared" si="59"/>
        <v/>
      </c>
      <c r="T189" s="1" t="str">
        <f t="shared" si="60"/>
        <v/>
      </c>
      <c r="U189" s="1" t="str">
        <f t="shared" si="61"/>
        <v/>
      </c>
      <c r="V189" s="1" t="str">
        <f t="shared" si="62"/>
        <v/>
      </c>
      <c r="W189" s="1" t="str">
        <f t="shared" si="63"/>
        <v/>
      </c>
      <c r="X189" s="1" t="str">
        <f t="shared" si="64"/>
        <v/>
      </c>
      <c r="Y189" s="1" t="str">
        <f t="shared" si="65"/>
        <v/>
      </c>
      <c r="Z189" s="1" t="str">
        <f t="shared" si="66"/>
        <v/>
      </c>
      <c r="AA189" s="1" t="str">
        <f t="shared" si="67"/>
        <v/>
      </c>
      <c r="AB189" s="1" t="str">
        <f t="shared" si="68"/>
        <v/>
      </c>
    </row>
    <row r="190" spans="1:28" ht="14.25" hidden="1" customHeight="1" x14ac:dyDescent="0.35">
      <c r="A190" s="4">
        <f>IF(OR($B190="",$C190=""),"",IFERROR(INDEX('5_ACOMPANHAMENTO'!$A$3:$A$4922,MATCH(1,INDEX(('5_ACOMPANHAMENTO'!$AD$3:$AD$4922=TRIM($C190&amp;""))*('5_ACOMPANHAMENTO'!$AC$3:$AC$4922&lt;&gt;"")*((((I190&lt;&gt;"")*ISNUMBER(SEARCH("|"&amp;I190&amp;"|",'5_ACOMPANHAMENTO'!$AC$3:$AC$4922)))+((J190&lt;&gt;"")*ISNUMBER(SEARCH("|"&amp;J190&amp;"|",'5_ACOMPANHAMENTO'!$AC$3:$AC$4922)))+((K190&lt;&gt;"")*ISNUMBER(SEARCH("|"&amp;K190&amp;"|",'5_ACOMPANHAMENTO'!$AC$3:$AC$4922)))+((L190&lt;&gt;"")*ISNUMBER(SEARCH("|"&amp;L190&amp;"|",'5_ACOMPANHAMENTO'!$AC$3:$AC$4922)))+((M190&lt;&gt;"")*ISNUMBER(SEARCH("|"&amp;M190&amp;"|",'5_ACOMPANHAMENTO'!$AC$3:$AC$4922)))+((N190&lt;&gt;"")*ISNUMBER(SEARCH("|"&amp;N190&amp;"|",'5_ACOMPANHAMENTO'!$AC$3:$AC$4922)))+((O190&lt;&gt;"")*ISNUMBER(SEARCH("|"&amp;O190&amp;"|",'5_ACOMPANHAMENTO'!$AC$3:$AC$4922)))+((P190&lt;&gt;"")*ISNUMBER(SEARCH("|"&amp;P190&amp;"|",'5_ACOMPANHAMENTO'!$AC$3:$AC$4922)))+((Q190&lt;&gt;"")*ISNUMBER(SEARCH("|"&amp;Q190&amp;"|",'5_ACOMPANHAMENTO'!$AC$3:$AC$4922)))+((R190&lt;&gt;"")*ISNUMBER(SEARCH("|"&amp;R190&amp;"|",'5_ACOMPANHAMENTO'!$AC$3:$AC$4922)))+((S190&lt;&gt;"")*ISNUMBER(SEARCH("|"&amp;S190&amp;"|",'5_ACOMPANHAMENTO'!$AC$3:$AC$4922)))+((T190&lt;&gt;"")*ISNUMBER(SEARCH("|"&amp;T190&amp;"|",'5_ACOMPANHAMENTO'!$AC$3:$AC$4922)))+((U190&lt;&gt;"")*ISNUMBER(SEARCH("|"&amp;U190&amp;"|",'5_ACOMPANHAMENTO'!$AC$3:$AC$4922)))+((V190&lt;&gt;"")*ISNUMBER(SEARCH("|"&amp;V190&amp;"|",'5_ACOMPANHAMENTO'!$AC$3:$AC$4922)))+((W190&lt;&gt;"")*ISNUMBER(SEARCH("|"&amp;W190&amp;"|",'5_ACOMPANHAMENTO'!$AC$3:$AC$4922)))+((X190&lt;&gt;"")*ISNUMBER(SEARCH("|"&amp;X190&amp;"|",'5_ACOMPANHAMENTO'!$AC$3:$AC$4922)))+((Y190&lt;&gt;"")*ISNUMBER(SEARCH("|"&amp;Y190&amp;"|",'5_ACOMPANHAMENTO'!$AC$3:$AC$4922)))+((Z190&lt;&gt;"")*ISNUMBER(SEARCH("|"&amp;Z190&amp;"|",'5_ACOMPANHAMENTO'!$AC$3:$AC$4922)))+((AA190&lt;&gt;"")*ISNUMBER(SEARCH("|"&amp;AA190&amp;"|",'5_ACOMPANHAMENTO'!$AC$3:$AC$4922)))+((AB190&lt;&gt;"")*ISNUMBER(SEARCH("|"&amp;AB190&amp;"|",'5_ACOMPANHAMENTO'!$AC$3:$AC$4922))))&gt;0),0),0)),""))</f>
        <v>46202</v>
      </c>
      <c r="B190" s="10">
        <v>10180.101479999999</v>
      </c>
      <c r="C190" s="10" t="s">
        <v>55</v>
      </c>
      <c r="D190" s="4">
        <f>IF(OR($B190="",$C190=""),"",IFERROR(SUMPRODUCT(--(('5_ACOMPANHAMENTO'!$AD$3:$AD$4922=TRIM($C190&amp;""))*('5_ACOMPANHAMENTO'!$AC$3:$AC$4922&lt;&gt;"")*((((I190&lt;&gt;"")*ISNUMBER(SEARCH("|"&amp;I190&amp;"|",'5_ACOMPANHAMENTO'!$AC$3:$AC$4922)))+((J190&lt;&gt;"")*ISNUMBER(SEARCH("|"&amp;J190&amp;"|",'5_ACOMPANHAMENTO'!$AC$3:$AC$4922)))+((K190&lt;&gt;"")*ISNUMBER(SEARCH("|"&amp;K190&amp;"|",'5_ACOMPANHAMENTO'!$AC$3:$AC$4922)))+((L190&lt;&gt;"")*ISNUMBER(SEARCH("|"&amp;L190&amp;"|",'5_ACOMPANHAMENTO'!$AC$3:$AC$4922)))+((M190&lt;&gt;"")*ISNUMBER(SEARCH("|"&amp;M190&amp;"|",'5_ACOMPANHAMENTO'!$AC$3:$AC$4922)))+((N190&lt;&gt;"")*ISNUMBER(SEARCH("|"&amp;N190&amp;"|",'5_ACOMPANHAMENTO'!$AC$3:$AC$4922)))+((O190&lt;&gt;"")*ISNUMBER(SEARCH("|"&amp;O190&amp;"|",'5_ACOMPANHAMENTO'!$AC$3:$AC$4922)))+((P190&lt;&gt;"")*ISNUMBER(SEARCH("|"&amp;P190&amp;"|",'5_ACOMPANHAMENTO'!$AC$3:$AC$4922)))+((Q190&lt;&gt;"")*ISNUMBER(SEARCH("|"&amp;Q190&amp;"|",'5_ACOMPANHAMENTO'!$AC$3:$AC$4922)))+((R190&lt;&gt;"")*ISNUMBER(SEARCH("|"&amp;R190&amp;"|",'5_ACOMPANHAMENTO'!$AC$3:$AC$4922)))+((S190&lt;&gt;"")*ISNUMBER(SEARCH("|"&amp;S190&amp;"|",'5_ACOMPANHAMENTO'!$AC$3:$AC$4922)))+((T190&lt;&gt;"")*ISNUMBER(SEARCH("|"&amp;T190&amp;"|",'5_ACOMPANHAMENTO'!$AC$3:$AC$4922)))+((U190&lt;&gt;"")*ISNUMBER(SEARCH("|"&amp;U190&amp;"|",'5_ACOMPANHAMENTO'!$AC$3:$AC$4922)))+((V190&lt;&gt;"")*ISNUMBER(SEARCH("|"&amp;V190&amp;"|",'5_ACOMPANHAMENTO'!$AC$3:$AC$4922)))+((W190&lt;&gt;"")*ISNUMBER(SEARCH("|"&amp;W190&amp;"|",'5_ACOMPANHAMENTO'!$AC$3:$AC$4922)))+((X190&lt;&gt;"")*ISNUMBER(SEARCH("|"&amp;X190&amp;"|",'5_ACOMPANHAMENTO'!$AC$3:$AC$4922)))+((Y190&lt;&gt;"")*ISNUMBER(SEARCH("|"&amp;Y190&amp;"|",'5_ACOMPANHAMENTO'!$AC$3:$AC$4922)))+((Z190&lt;&gt;"")*ISNUMBER(SEARCH("|"&amp;Z190&amp;"|",'5_ACOMPANHAMENTO'!$AC$3:$AC$4922)))+((AA190&lt;&gt;"")*ISNUMBER(SEARCH("|"&amp;AA190&amp;"|",'5_ACOMPANHAMENTO'!$AC$3:$AC$4922)))+((AB190&lt;&gt;"")*ISNUMBER(SEARCH("|"&amp;AB190&amp;"|",'5_ACOMPANHAMENTO'!$AC$3:$AC$4922))))&gt;0)),'5_ACOMPANHAMENTO'!$J$3:$J$4922),0))</f>
        <v>3280</v>
      </c>
      <c r="E190" s="4" t="str">
        <f t="shared" ca="1" si="46"/>
        <v>FINALIZADO</v>
      </c>
      <c r="F190" s="7">
        <f>IF(OR($B190="",$C190=""),"",IFERROR(SUMPRODUCT(--(('5_ACOMPANHAMENTO'!$AD$3:$AD$4922=TRIM($C190&amp;""))*('5_ACOMPANHAMENTO'!$AC$3:$AC$4922&lt;&gt;"")*((((I190&lt;&gt;"")*ISNUMBER(SEARCH("|"&amp;I190&amp;"|",'5_ACOMPANHAMENTO'!$AC$3:$AC$4922)))+((J190&lt;&gt;"")*ISNUMBER(SEARCH("|"&amp;J190&amp;"|",'5_ACOMPANHAMENTO'!$AC$3:$AC$4922)))+((K190&lt;&gt;"")*ISNUMBER(SEARCH("|"&amp;K190&amp;"|",'5_ACOMPANHAMENTO'!$AC$3:$AC$4922)))+((L190&lt;&gt;"")*ISNUMBER(SEARCH("|"&amp;L190&amp;"|",'5_ACOMPANHAMENTO'!$AC$3:$AC$4922)))+((M190&lt;&gt;"")*ISNUMBER(SEARCH("|"&amp;M190&amp;"|",'5_ACOMPANHAMENTO'!$AC$3:$AC$4922)))+((N190&lt;&gt;"")*ISNUMBER(SEARCH("|"&amp;N190&amp;"|",'5_ACOMPANHAMENTO'!$AC$3:$AC$4922)))+((O190&lt;&gt;"")*ISNUMBER(SEARCH("|"&amp;O190&amp;"|",'5_ACOMPANHAMENTO'!$AC$3:$AC$4922)))+((P190&lt;&gt;"")*ISNUMBER(SEARCH("|"&amp;P190&amp;"|",'5_ACOMPANHAMENTO'!$AC$3:$AC$4922)))+((Q190&lt;&gt;"")*ISNUMBER(SEARCH("|"&amp;Q190&amp;"|",'5_ACOMPANHAMENTO'!$AC$3:$AC$4922)))+((R190&lt;&gt;"")*ISNUMBER(SEARCH("|"&amp;R190&amp;"|",'5_ACOMPANHAMENTO'!$AC$3:$AC$4922)))+((S190&lt;&gt;"")*ISNUMBER(SEARCH("|"&amp;S190&amp;"|",'5_ACOMPANHAMENTO'!$AC$3:$AC$4922)))+((T190&lt;&gt;"")*ISNUMBER(SEARCH("|"&amp;T190&amp;"|",'5_ACOMPANHAMENTO'!$AC$3:$AC$4922)))+((U190&lt;&gt;"")*ISNUMBER(SEARCH("|"&amp;U190&amp;"|",'5_ACOMPANHAMENTO'!$AC$3:$AC$4922)))+((V190&lt;&gt;"")*ISNUMBER(SEARCH("|"&amp;V190&amp;"|",'5_ACOMPANHAMENTO'!$AC$3:$AC$4922)))+((W190&lt;&gt;"")*ISNUMBER(SEARCH("|"&amp;W190&amp;"|",'5_ACOMPANHAMENTO'!$AC$3:$AC$4922)))+((X190&lt;&gt;"")*ISNUMBER(SEARCH("|"&amp;X190&amp;"|",'5_ACOMPANHAMENTO'!$AC$3:$AC$4922)))+((Y190&lt;&gt;"")*ISNUMBER(SEARCH("|"&amp;Y190&amp;"|",'5_ACOMPANHAMENTO'!$AC$3:$AC$4922)))+((Z190&lt;&gt;"")*ISNUMBER(SEARCH("|"&amp;Z190&amp;"|",'5_ACOMPANHAMENTO'!$AC$3:$AC$4922)))+((AA190&lt;&gt;"")*ISNUMBER(SEARCH("|"&amp;AA190&amp;"|",'5_ACOMPANHAMENTO'!$AC$3:$AC$4922)))+((AB190&lt;&gt;"")*ISNUMBER(SEARCH("|"&amp;AB190&amp;"|",'5_ACOMPANHAMENTO'!$AC$3:$AC$4922))))&gt;0)),'5_ACOMPANHAMENTO'!$O$3:$O$4922),0))</f>
        <v>3280</v>
      </c>
      <c r="G190" s="7">
        <f t="shared" si="47"/>
        <v>0</v>
      </c>
      <c r="H190" t="str">
        <f t="shared" si="48"/>
        <v>10180,10148|FURADEIRA 21</v>
      </c>
      <c r="I190" s="1" t="str">
        <f t="shared" si="49"/>
        <v>10180</v>
      </c>
      <c r="J190" s="1" t="str">
        <f t="shared" si="50"/>
        <v>10148</v>
      </c>
      <c r="K190" s="1" t="str">
        <f t="shared" si="51"/>
        <v/>
      </c>
      <c r="L190" s="1" t="str">
        <f t="shared" si="52"/>
        <v/>
      </c>
      <c r="M190" s="1" t="str">
        <f t="shared" si="53"/>
        <v/>
      </c>
      <c r="N190" s="1" t="str">
        <f t="shared" si="54"/>
        <v/>
      </c>
      <c r="O190" s="1" t="str">
        <f t="shared" si="55"/>
        <v/>
      </c>
      <c r="P190" s="1" t="str">
        <f t="shared" si="56"/>
        <v/>
      </c>
      <c r="Q190" s="1" t="str">
        <f t="shared" si="57"/>
        <v/>
      </c>
      <c r="R190" s="1" t="str">
        <f t="shared" si="58"/>
        <v/>
      </c>
      <c r="S190" s="1" t="str">
        <f t="shared" si="59"/>
        <v/>
      </c>
      <c r="T190" s="1" t="str">
        <f t="shared" si="60"/>
        <v/>
      </c>
      <c r="U190" s="1" t="str">
        <f t="shared" si="61"/>
        <v/>
      </c>
      <c r="V190" s="1" t="str">
        <f t="shared" si="62"/>
        <v/>
      </c>
      <c r="W190" s="1" t="str">
        <f t="shared" si="63"/>
        <v/>
      </c>
      <c r="X190" s="1" t="str">
        <f t="shared" si="64"/>
        <v/>
      </c>
      <c r="Y190" s="1" t="str">
        <f t="shared" si="65"/>
        <v/>
      </c>
      <c r="Z190" s="1" t="str">
        <f t="shared" si="66"/>
        <v/>
      </c>
      <c r="AA190" s="1" t="str">
        <f t="shared" si="67"/>
        <v/>
      </c>
      <c r="AB190" s="1" t="str">
        <f t="shared" si="68"/>
        <v/>
      </c>
    </row>
    <row r="191" spans="1:28" ht="14.25" hidden="1" customHeight="1" x14ac:dyDescent="0.35">
      <c r="A191" s="4">
        <f>IF(OR($B191="",$C191=""),"",IFERROR(INDEX('5_ACOMPANHAMENTO'!$A$3:$A$4922,MATCH(1,INDEX(('5_ACOMPANHAMENTO'!$AD$3:$AD$4922=TRIM($C191&amp;""))*('5_ACOMPANHAMENTO'!$AC$3:$AC$4922&lt;&gt;"")*((((I191&lt;&gt;"")*ISNUMBER(SEARCH("|"&amp;I191&amp;"|",'5_ACOMPANHAMENTO'!$AC$3:$AC$4922)))+((J191&lt;&gt;"")*ISNUMBER(SEARCH("|"&amp;J191&amp;"|",'5_ACOMPANHAMENTO'!$AC$3:$AC$4922)))+((K191&lt;&gt;"")*ISNUMBER(SEARCH("|"&amp;K191&amp;"|",'5_ACOMPANHAMENTO'!$AC$3:$AC$4922)))+((L191&lt;&gt;"")*ISNUMBER(SEARCH("|"&amp;L191&amp;"|",'5_ACOMPANHAMENTO'!$AC$3:$AC$4922)))+((M191&lt;&gt;"")*ISNUMBER(SEARCH("|"&amp;M191&amp;"|",'5_ACOMPANHAMENTO'!$AC$3:$AC$4922)))+((N191&lt;&gt;"")*ISNUMBER(SEARCH("|"&amp;N191&amp;"|",'5_ACOMPANHAMENTO'!$AC$3:$AC$4922)))+((O191&lt;&gt;"")*ISNUMBER(SEARCH("|"&amp;O191&amp;"|",'5_ACOMPANHAMENTO'!$AC$3:$AC$4922)))+((P191&lt;&gt;"")*ISNUMBER(SEARCH("|"&amp;P191&amp;"|",'5_ACOMPANHAMENTO'!$AC$3:$AC$4922)))+((Q191&lt;&gt;"")*ISNUMBER(SEARCH("|"&amp;Q191&amp;"|",'5_ACOMPANHAMENTO'!$AC$3:$AC$4922)))+((R191&lt;&gt;"")*ISNUMBER(SEARCH("|"&amp;R191&amp;"|",'5_ACOMPANHAMENTO'!$AC$3:$AC$4922)))+((S191&lt;&gt;"")*ISNUMBER(SEARCH("|"&amp;S191&amp;"|",'5_ACOMPANHAMENTO'!$AC$3:$AC$4922)))+((T191&lt;&gt;"")*ISNUMBER(SEARCH("|"&amp;T191&amp;"|",'5_ACOMPANHAMENTO'!$AC$3:$AC$4922)))+((U191&lt;&gt;"")*ISNUMBER(SEARCH("|"&amp;U191&amp;"|",'5_ACOMPANHAMENTO'!$AC$3:$AC$4922)))+((V191&lt;&gt;"")*ISNUMBER(SEARCH("|"&amp;V191&amp;"|",'5_ACOMPANHAMENTO'!$AC$3:$AC$4922)))+((W191&lt;&gt;"")*ISNUMBER(SEARCH("|"&amp;W191&amp;"|",'5_ACOMPANHAMENTO'!$AC$3:$AC$4922)))+((X191&lt;&gt;"")*ISNUMBER(SEARCH("|"&amp;X191&amp;"|",'5_ACOMPANHAMENTO'!$AC$3:$AC$4922)))+((Y191&lt;&gt;"")*ISNUMBER(SEARCH("|"&amp;Y191&amp;"|",'5_ACOMPANHAMENTO'!$AC$3:$AC$4922)))+((Z191&lt;&gt;"")*ISNUMBER(SEARCH("|"&amp;Z191&amp;"|",'5_ACOMPANHAMENTO'!$AC$3:$AC$4922)))+((AA191&lt;&gt;"")*ISNUMBER(SEARCH("|"&amp;AA191&amp;"|",'5_ACOMPANHAMENTO'!$AC$3:$AC$4922)))+((AB191&lt;&gt;"")*ISNUMBER(SEARCH("|"&amp;AB191&amp;"|",'5_ACOMPANHAMENTO'!$AC$3:$AC$4922))))&gt;0),0),0)),""))</f>
        <v>46202</v>
      </c>
      <c r="B191" s="10">
        <v>10180.101479999999</v>
      </c>
      <c r="C191" s="10" t="s">
        <v>59</v>
      </c>
      <c r="D191" s="4">
        <f>IF(OR($B191="",$C191=""),"",IFERROR(SUMPRODUCT(--(('5_ACOMPANHAMENTO'!$AD$3:$AD$4922=TRIM($C191&amp;""))*('5_ACOMPANHAMENTO'!$AC$3:$AC$4922&lt;&gt;"")*((((I191&lt;&gt;"")*ISNUMBER(SEARCH("|"&amp;I191&amp;"|",'5_ACOMPANHAMENTO'!$AC$3:$AC$4922)))+((J191&lt;&gt;"")*ISNUMBER(SEARCH("|"&amp;J191&amp;"|",'5_ACOMPANHAMENTO'!$AC$3:$AC$4922)))+((K191&lt;&gt;"")*ISNUMBER(SEARCH("|"&amp;K191&amp;"|",'5_ACOMPANHAMENTO'!$AC$3:$AC$4922)))+((L191&lt;&gt;"")*ISNUMBER(SEARCH("|"&amp;L191&amp;"|",'5_ACOMPANHAMENTO'!$AC$3:$AC$4922)))+((M191&lt;&gt;"")*ISNUMBER(SEARCH("|"&amp;M191&amp;"|",'5_ACOMPANHAMENTO'!$AC$3:$AC$4922)))+((N191&lt;&gt;"")*ISNUMBER(SEARCH("|"&amp;N191&amp;"|",'5_ACOMPANHAMENTO'!$AC$3:$AC$4922)))+((O191&lt;&gt;"")*ISNUMBER(SEARCH("|"&amp;O191&amp;"|",'5_ACOMPANHAMENTO'!$AC$3:$AC$4922)))+((P191&lt;&gt;"")*ISNUMBER(SEARCH("|"&amp;P191&amp;"|",'5_ACOMPANHAMENTO'!$AC$3:$AC$4922)))+((Q191&lt;&gt;"")*ISNUMBER(SEARCH("|"&amp;Q191&amp;"|",'5_ACOMPANHAMENTO'!$AC$3:$AC$4922)))+((R191&lt;&gt;"")*ISNUMBER(SEARCH("|"&amp;R191&amp;"|",'5_ACOMPANHAMENTO'!$AC$3:$AC$4922)))+((S191&lt;&gt;"")*ISNUMBER(SEARCH("|"&amp;S191&amp;"|",'5_ACOMPANHAMENTO'!$AC$3:$AC$4922)))+((T191&lt;&gt;"")*ISNUMBER(SEARCH("|"&amp;T191&amp;"|",'5_ACOMPANHAMENTO'!$AC$3:$AC$4922)))+((U191&lt;&gt;"")*ISNUMBER(SEARCH("|"&amp;U191&amp;"|",'5_ACOMPANHAMENTO'!$AC$3:$AC$4922)))+((V191&lt;&gt;"")*ISNUMBER(SEARCH("|"&amp;V191&amp;"|",'5_ACOMPANHAMENTO'!$AC$3:$AC$4922)))+((W191&lt;&gt;"")*ISNUMBER(SEARCH("|"&amp;W191&amp;"|",'5_ACOMPANHAMENTO'!$AC$3:$AC$4922)))+((X191&lt;&gt;"")*ISNUMBER(SEARCH("|"&amp;X191&amp;"|",'5_ACOMPANHAMENTO'!$AC$3:$AC$4922)))+((Y191&lt;&gt;"")*ISNUMBER(SEARCH("|"&amp;Y191&amp;"|",'5_ACOMPANHAMENTO'!$AC$3:$AC$4922)))+((Z191&lt;&gt;"")*ISNUMBER(SEARCH("|"&amp;Z191&amp;"|",'5_ACOMPANHAMENTO'!$AC$3:$AC$4922)))+((AA191&lt;&gt;"")*ISNUMBER(SEARCH("|"&amp;AA191&amp;"|",'5_ACOMPANHAMENTO'!$AC$3:$AC$4922)))+((AB191&lt;&gt;"")*ISNUMBER(SEARCH("|"&amp;AB191&amp;"|",'5_ACOMPANHAMENTO'!$AC$3:$AC$4922))))&gt;0)),'5_ACOMPANHAMENTO'!$J$3:$J$4922),0))</f>
        <v>4100</v>
      </c>
      <c r="E191" s="4" t="str">
        <f t="shared" ca="1" si="46"/>
        <v>FINALIZADO</v>
      </c>
      <c r="F191" s="7">
        <f>IF(OR($B191="",$C191=""),"",IFERROR(SUMPRODUCT(--(('5_ACOMPANHAMENTO'!$AD$3:$AD$4922=TRIM($C191&amp;""))*('5_ACOMPANHAMENTO'!$AC$3:$AC$4922&lt;&gt;"")*((((I191&lt;&gt;"")*ISNUMBER(SEARCH("|"&amp;I191&amp;"|",'5_ACOMPANHAMENTO'!$AC$3:$AC$4922)))+((J191&lt;&gt;"")*ISNUMBER(SEARCH("|"&amp;J191&amp;"|",'5_ACOMPANHAMENTO'!$AC$3:$AC$4922)))+((K191&lt;&gt;"")*ISNUMBER(SEARCH("|"&amp;K191&amp;"|",'5_ACOMPANHAMENTO'!$AC$3:$AC$4922)))+((L191&lt;&gt;"")*ISNUMBER(SEARCH("|"&amp;L191&amp;"|",'5_ACOMPANHAMENTO'!$AC$3:$AC$4922)))+((M191&lt;&gt;"")*ISNUMBER(SEARCH("|"&amp;M191&amp;"|",'5_ACOMPANHAMENTO'!$AC$3:$AC$4922)))+((N191&lt;&gt;"")*ISNUMBER(SEARCH("|"&amp;N191&amp;"|",'5_ACOMPANHAMENTO'!$AC$3:$AC$4922)))+((O191&lt;&gt;"")*ISNUMBER(SEARCH("|"&amp;O191&amp;"|",'5_ACOMPANHAMENTO'!$AC$3:$AC$4922)))+((P191&lt;&gt;"")*ISNUMBER(SEARCH("|"&amp;P191&amp;"|",'5_ACOMPANHAMENTO'!$AC$3:$AC$4922)))+((Q191&lt;&gt;"")*ISNUMBER(SEARCH("|"&amp;Q191&amp;"|",'5_ACOMPANHAMENTO'!$AC$3:$AC$4922)))+((R191&lt;&gt;"")*ISNUMBER(SEARCH("|"&amp;R191&amp;"|",'5_ACOMPANHAMENTO'!$AC$3:$AC$4922)))+((S191&lt;&gt;"")*ISNUMBER(SEARCH("|"&amp;S191&amp;"|",'5_ACOMPANHAMENTO'!$AC$3:$AC$4922)))+((T191&lt;&gt;"")*ISNUMBER(SEARCH("|"&amp;T191&amp;"|",'5_ACOMPANHAMENTO'!$AC$3:$AC$4922)))+((U191&lt;&gt;"")*ISNUMBER(SEARCH("|"&amp;U191&amp;"|",'5_ACOMPANHAMENTO'!$AC$3:$AC$4922)))+((V191&lt;&gt;"")*ISNUMBER(SEARCH("|"&amp;V191&amp;"|",'5_ACOMPANHAMENTO'!$AC$3:$AC$4922)))+((W191&lt;&gt;"")*ISNUMBER(SEARCH("|"&amp;W191&amp;"|",'5_ACOMPANHAMENTO'!$AC$3:$AC$4922)))+((X191&lt;&gt;"")*ISNUMBER(SEARCH("|"&amp;X191&amp;"|",'5_ACOMPANHAMENTO'!$AC$3:$AC$4922)))+((Y191&lt;&gt;"")*ISNUMBER(SEARCH("|"&amp;Y191&amp;"|",'5_ACOMPANHAMENTO'!$AC$3:$AC$4922)))+((Z191&lt;&gt;"")*ISNUMBER(SEARCH("|"&amp;Z191&amp;"|",'5_ACOMPANHAMENTO'!$AC$3:$AC$4922)))+((AA191&lt;&gt;"")*ISNUMBER(SEARCH("|"&amp;AA191&amp;"|",'5_ACOMPANHAMENTO'!$AC$3:$AC$4922)))+((AB191&lt;&gt;"")*ISNUMBER(SEARCH("|"&amp;AB191&amp;"|",'5_ACOMPANHAMENTO'!$AC$3:$AC$4922))))&gt;0)),'5_ACOMPANHAMENTO'!$O$3:$O$4922),0))</f>
        <v>4100</v>
      </c>
      <c r="G191" s="7">
        <f t="shared" si="47"/>
        <v>0</v>
      </c>
      <c r="H191" t="str">
        <f t="shared" si="48"/>
        <v>10180,10148|FURADEIRA 65</v>
      </c>
      <c r="I191" s="1" t="str">
        <f t="shared" si="49"/>
        <v>10180</v>
      </c>
      <c r="J191" s="1" t="str">
        <f t="shared" si="50"/>
        <v>10148</v>
      </c>
      <c r="K191" s="1" t="str">
        <f t="shared" si="51"/>
        <v/>
      </c>
      <c r="L191" s="1" t="str">
        <f t="shared" si="52"/>
        <v/>
      </c>
      <c r="M191" s="1" t="str">
        <f t="shared" si="53"/>
        <v/>
      </c>
      <c r="N191" s="1" t="str">
        <f t="shared" si="54"/>
        <v/>
      </c>
      <c r="O191" s="1" t="str">
        <f t="shared" si="55"/>
        <v/>
      </c>
      <c r="P191" s="1" t="str">
        <f t="shared" si="56"/>
        <v/>
      </c>
      <c r="Q191" s="1" t="str">
        <f t="shared" si="57"/>
        <v/>
      </c>
      <c r="R191" s="1" t="str">
        <f t="shared" si="58"/>
        <v/>
      </c>
      <c r="S191" s="1" t="str">
        <f t="shared" si="59"/>
        <v/>
      </c>
      <c r="T191" s="1" t="str">
        <f t="shared" si="60"/>
        <v/>
      </c>
      <c r="U191" s="1" t="str">
        <f t="shared" si="61"/>
        <v/>
      </c>
      <c r="V191" s="1" t="str">
        <f t="shared" si="62"/>
        <v/>
      </c>
      <c r="W191" s="1" t="str">
        <f t="shared" si="63"/>
        <v/>
      </c>
      <c r="X191" s="1" t="str">
        <f t="shared" si="64"/>
        <v/>
      </c>
      <c r="Y191" s="1" t="str">
        <f t="shared" si="65"/>
        <v/>
      </c>
      <c r="Z191" s="1" t="str">
        <f t="shared" si="66"/>
        <v/>
      </c>
      <c r="AA191" s="1" t="str">
        <f t="shared" si="67"/>
        <v/>
      </c>
      <c r="AB191" s="1" t="str">
        <f t="shared" si="68"/>
        <v/>
      </c>
    </row>
    <row r="192" spans="1:28" ht="14.25" hidden="1" customHeight="1" x14ac:dyDescent="0.35">
      <c r="A192" s="4">
        <f>IF(OR($B192="",$C192=""),"",IFERROR(INDEX('5_ACOMPANHAMENTO'!$A$3:$A$4922,MATCH(1,INDEX(('5_ACOMPANHAMENTO'!$AD$3:$AD$4922=TRIM($C192&amp;""))*('5_ACOMPANHAMENTO'!$AC$3:$AC$4922&lt;&gt;"")*((((I192&lt;&gt;"")*ISNUMBER(SEARCH("|"&amp;I192&amp;"|",'5_ACOMPANHAMENTO'!$AC$3:$AC$4922)))+((J192&lt;&gt;"")*ISNUMBER(SEARCH("|"&amp;J192&amp;"|",'5_ACOMPANHAMENTO'!$AC$3:$AC$4922)))+((K192&lt;&gt;"")*ISNUMBER(SEARCH("|"&amp;K192&amp;"|",'5_ACOMPANHAMENTO'!$AC$3:$AC$4922)))+((L192&lt;&gt;"")*ISNUMBER(SEARCH("|"&amp;L192&amp;"|",'5_ACOMPANHAMENTO'!$AC$3:$AC$4922)))+((M192&lt;&gt;"")*ISNUMBER(SEARCH("|"&amp;M192&amp;"|",'5_ACOMPANHAMENTO'!$AC$3:$AC$4922)))+((N192&lt;&gt;"")*ISNUMBER(SEARCH("|"&amp;N192&amp;"|",'5_ACOMPANHAMENTO'!$AC$3:$AC$4922)))+((O192&lt;&gt;"")*ISNUMBER(SEARCH("|"&amp;O192&amp;"|",'5_ACOMPANHAMENTO'!$AC$3:$AC$4922)))+((P192&lt;&gt;"")*ISNUMBER(SEARCH("|"&amp;P192&amp;"|",'5_ACOMPANHAMENTO'!$AC$3:$AC$4922)))+((Q192&lt;&gt;"")*ISNUMBER(SEARCH("|"&amp;Q192&amp;"|",'5_ACOMPANHAMENTO'!$AC$3:$AC$4922)))+((R192&lt;&gt;"")*ISNUMBER(SEARCH("|"&amp;R192&amp;"|",'5_ACOMPANHAMENTO'!$AC$3:$AC$4922)))+((S192&lt;&gt;"")*ISNUMBER(SEARCH("|"&amp;S192&amp;"|",'5_ACOMPANHAMENTO'!$AC$3:$AC$4922)))+((T192&lt;&gt;"")*ISNUMBER(SEARCH("|"&amp;T192&amp;"|",'5_ACOMPANHAMENTO'!$AC$3:$AC$4922)))+((U192&lt;&gt;"")*ISNUMBER(SEARCH("|"&amp;U192&amp;"|",'5_ACOMPANHAMENTO'!$AC$3:$AC$4922)))+((V192&lt;&gt;"")*ISNUMBER(SEARCH("|"&amp;V192&amp;"|",'5_ACOMPANHAMENTO'!$AC$3:$AC$4922)))+((W192&lt;&gt;"")*ISNUMBER(SEARCH("|"&amp;W192&amp;"|",'5_ACOMPANHAMENTO'!$AC$3:$AC$4922)))+((X192&lt;&gt;"")*ISNUMBER(SEARCH("|"&amp;X192&amp;"|",'5_ACOMPANHAMENTO'!$AC$3:$AC$4922)))+((Y192&lt;&gt;"")*ISNUMBER(SEARCH("|"&amp;Y192&amp;"|",'5_ACOMPANHAMENTO'!$AC$3:$AC$4922)))+((Z192&lt;&gt;"")*ISNUMBER(SEARCH("|"&amp;Z192&amp;"|",'5_ACOMPANHAMENTO'!$AC$3:$AC$4922)))+((AA192&lt;&gt;"")*ISNUMBER(SEARCH("|"&amp;AA192&amp;"|",'5_ACOMPANHAMENTO'!$AC$3:$AC$4922)))+((AB192&lt;&gt;"")*ISNUMBER(SEARCH("|"&amp;AB192&amp;"|",'5_ACOMPANHAMENTO'!$AC$3:$AC$4922))))&gt;0),0),0)),""))</f>
        <v>46202</v>
      </c>
      <c r="B192" s="10">
        <v>10180.101479999999</v>
      </c>
      <c r="C192" s="10" t="s">
        <v>59</v>
      </c>
      <c r="D192" s="4">
        <f>IF(OR($B192="",$C192=""),"",IFERROR(SUMPRODUCT(--(('5_ACOMPANHAMENTO'!$AD$3:$AD$4922=TRIM($C192&amp;""))*('5_ACOMPANHAMENTO'!$AC$3:$AC$4922&lt;&gt;"")*((((I192&lt;&gt;"")*ISNUMBER(SEARCH("|"&amp;I192&amp;"|",'5_ACOMPANHAMENTO'!$AC$3:$AC$4922)))+((J192&lt;&gt;"")*ISNUMBER(SEARCH("|"&amp;J192&amp;"|",'5_ACOMPANHAMENTO'!$AC$3:$AC$4922)))+((K192&lt;&gt;"")*ISNUMBER(SEARCH("|"&amp;K192&amp;"|",'5_ACOMPANHAMENTO'!$AC$3:$AC$4922)))+((L192&lt;&gt;"")*ISNUMBER(SEARCH("|"&amp;L192&amp;"|",'5_ACOMPANHAMENTO'!$AC$3:$AC$4922)))+((M192&lt;&gt;"")*ISNUMBER(SEARCH("|"&amp;M192&amp;"|",'5_ACOMPANHAMENTO'!$AC$3:$AC$4922)))+((N192&lt;&gt;"")*ISNUMBER(SEARCH("|"&amp;N192&amp;"|",'5_ACOMPANHAMENTO'!$AC$3:$AC$4922)))+((O192&lt;&gt;"")*ISNUMBER(SEARCH("|"&amp;O192&amp;"|",'5_ACOMPANHAMENTO'!$AC$3:$AC$4922)))+((P192&lt;&gt;"")*ISNUMBER(SEARCH("|"&amp;P192&amp;"|",'5_ACOMPANHAMENTO'!$AC$3:$AC$4922)))+((Q192&lt;&gt;"")*ISNUMBER(SEARCH("|"&amp;Q192&amp;"|",'5_ACOMPANHAMENTO'!$AC$3:$AC$4922)))+((R192&lt;&gt;"")*ISNUMBER(SEARCH("|"&amp;R192&amp;"|",'5_ACOMPANHAMENTO'!$AC$3:$AC$4922)))+((S192&lt;&gt;"")*ISNUMBER(SEARCH("|"&amp;S192&amp;"|",'5_ACOMPANHAMENTO'!$AC$3:$AC$4922)))+((T192&lt;&gt;"")*ISNUMBER(SEARCH("|"&amp;T192&amp;"|",'5_ACOMPANHAMENTO'!$AC$3:$AC$4922)))+((U192&lt;&gt;"")*ISNUMBER(SEARCH("|"&amp;U192&amp;"|",'5_ACOMPANHAMENTO'!$AC$3:$AC$4922)))+((V192&lt;&gt;"")*ISNUMBER(SEARCH("|"&amp;V192&amp;"|",'5_ACOMPANHAMENTO'!$AC$3:$AC$4922)))+((W192&lt;&gt;"")*ISNUMBER(SEARCH("|"&amp;W192&amp;"|",'5_ACOMPANHAMENTO'!$AC$3:$AC$4922)))+((X192&lt;&gt;"")*ISNUMBER(SEARCH("|"&amp;X192&amp;"|",'5_ACOMPANHAMENTO'!$AC$3:$AC$4922)))+((Y192&lt;&gt;"")*ISNUMBER(SEARCH("|"&amp;Y192&amp;"|",'5_ACOMPANHAMENTO'!$AC$3:$AC$4922)))+((Z192&lt;&gt;"")*ISNUMBER(SEARCH("|"&amp;Z192&amp;"|",'5_ACOMPANHAMENTO'!$AC$3:$AC$4922)))+((AA192&lt;&gt;"")*ISNUMBER(SEARCH("|"&amp;AA192&amp;"|",'5_ACOMPANHAMENTO'!$AC$3:$AC$4922)))+((AB192&lt;&gt;"")*ISNUMBER(SEARCH("|"&amp;AB192&amp;"|",'5_ACOMPANHAMENTO'!$AC$3:$AC$4922))))&gt;0)),'5_ACOMPANHAMENTO'!$J$3:$J$4922),0))</f>
        <v>4100</v>
      </c>
      <c r="E192" s="4" t="str">
        <f t="shared" ca="1" si="46"/>
        <v>FINALIZADO</v>
      </c>
      <c r="F192" s="7">
        <f>IF(OR($B192="",$C192=""),"",IFERROR(SUMPRODUCT(--(('5_ACOMPANHAMENTO'!$AD$3:$AD$4922=TRIM($C192&amp;""))*('5_ACOMPANHAMENTO'!$AC$3:$AC$4922&lt;&gt;"")*((((I192&lt;&gt;"")*ISNUMBER(SEARCH("|"&amp;I192&amp;"|",'5_ACOMPANHAMENTO'!$AC$3:$AC$4922)))+((J192&lt;&gt;"")*ISNUMBER(SEARCH("|"&amp;J192&amp;"|",'5_ACOMPANHAMENTO'!$AC$3:$AC$4922)))+((K192&lt;&gt;"")*ISNUMBER(SEARCH("|"&amp;K192&amp;"|",'5_ACOMPANHAMENTO'!$AC$3:$AC$4922)))+((L192&lt;&gt;"")*ISNUMBER(SEARCH("|"&amp;L192&amp;"|",'5_ACOMPANHAMENTO'!$AC$3:$AC$4922)))+((M192&lt;&gt;"")*ISNUMBER(SEARCH("|"&amp;M192&amp;"|",'5_ACOMPANHAMENTO'!$AC$3:$AC$4922)))+((N192&lt;&gt;"")*ISNUMBER(SEARCH("|"&amp;N192&amp;"|",'5_ACOMPANHAMENTO'!$AC$3:$AC$4922)))+((O192&lt;&gt;"")*ISNUMBER(SEARCH("|"&amp;O192&amp;"|",'5_ACOMPANHAMENTO'!$AC$3:$AC$4922)))+((P192&lt;&gt;"")*ISNUMBER(SEARCH("|"&amp;P192&amp;"|",'5_ACOMPANHAMENTO'!$AC$3:$AC$4922)))+((Q192&lt;&gt;"")*ISNUMBER(SEARCH("|"&amp;Q192&amp;"|",'5_ACOMPANHAMENTO'!$AC$3:$AC$4922)))+((R192&lt;&gt;"")*ISNUMBER(SEARCH("|"&amp;R192&amp;"|",'5_ACOMPANHAMENTO'!$AC$3:$AC$4922)))+((S192&lt;&gt;"")*ISNUMBER(SEARCH("|"&amp;S192&amp;"|",'5_ACOMPANHAMENTO'!$AC$3:$AC$4922)))+((T192&lt;&gt;"")*ISNUMBER(SEARCH("|"&amp;T192&amp;"|",'5_ACOMPANHAMENTO'!$AC$3:$AC$4922)))+((U192&lt;&gt;"")*ISNUMBER(SEARCH("|"&amp;U192&amp;"|",'5_ACOMPANHAMENTO'!$AC$3:$AC$4922)))+((V192&lt;&gt;"")*ISNUMBER(SEARCH("|"&amp;V192&amp;"|",'5_ACOMPANHAMENTO'!$AC$3:$AC$4922)))+((W192&lt;&gt;"")*ISNUMBER(SEARCH("|"&amp;W192&amp;"|",'5_ACOMPANHAMENTO'!$AC$3:$AC$4922)))+((X192&lt;&gt;"")*ISNUMBER(SEARCH("|"&amp;X192&amp;"|",'5_ACOMPANHAMENTO'!$AC$3:$AC$4922)))+((Y192&lt;&gt;"")*ISNUMBER(SEARCH("|"&amp;Y192&amp;"|",'5_ACOMPANHAMENTO'!$AC$3:$AC$4922)))+((Z192&lt;&gt;"")*ISNUMBER(SEARCH("|"&amp;Z192&amp;"|",'5_ACOMPANHAMENTO'!$AC$3:$AC$4922)))+((AA192&lt;&gt;"")*ISNUMBER(SEARCH("|"&amp;AA192&amp;"|",'5_ACOMPANHAMENTO'!$AC$3:$AC$4922)))+((AB192&lt;&gt;"")*ISNUMBER(SEARCH("|"&amp;AB192&amp;"|",'5_ACOMPANHAMENTO'!$AC$3:$AC$4922))))&gt;0)),'5_ACOMPANHAMENTO'!$O$3:$O$4922),0))</f>
        <v>4100</v>
      </c>
      <c r="G192" s="7">
        <f t="shared" si="47"/>
        <v>0</v>
      </c>
      <c r="H192" t="str">
        <f t="shared" si="48"/>
        <v>10180,10148|FURADEIRA 65</v>
      </c>
      <c r="I192" s="1" t="str">
        <f t="shared" si="49"/>
        <v>10180</v>
      </c>
      <c r="J192" s="1" t="str">
        <f t="shared" si="50"/>
        <v>10148</v>
      </c>
      <c r="K192" s="1" t="str">
        <f t="shared" si="51"/>
        <v/>
      </c>
      <c r="L192" s="1" t="str">
        <f t="shared" si="52"/>
        <v/>
      </c>
      <c r="M192" s="1" t="str">
        <f t="shared" si="53"/>
        <v/>
      </c>
      <c r="N192" s="1" t="str">
        <f t="shared" si="54"/>
        <v/>
      </c>
      <c r="O192" s="1" t="str">
        <f t="shared" si="55"/>
        <v/>
      </c>
      <c r="P192" s="1" t="str">
        <f t="shared" si="56"/>
        <v/>
      </c>
      <c r="Q192" s="1" t="str">
        <f t="shared" si="57"/>
        <v/>
      </c>
      <c r="R192" s="1" t="str">
        <f t="shared" si="58"/>
        <v/>
      </c>
      <c r="S192" s="1" t="str">
        <f t="shared" si="59"/>
        <v/>
      </c>
      <c r="T192" s="1" t="str">
        <f t="shared" si="60"/>
        <v/>
      </c>
      <c r="U192" s="1" t="str">
        <f t="shared" si="61"/>
        <v/>
      </c>
      <c r="V192" s="1" t="str">
        <f t="shared" si="62"/>
        <v/>
      </c>
      <c r="W192" s="1" t="str">
        <f t="shared" si="63"/>
        <v/>
      </c>
      <c r="X192" s="1" t="str">
        <f t="shared" si="64"/>
        <v/>
      </c>
      <c r="Y192" s="1" t="str">
        <f t="shared" si="65"/>
        <v/>
      </c>
      <c r="Z192" s="1" t="str">
        <f t="shared" si="66"/>
        <v/>
      </c>
      <c r="AA192" s="1" t="str">
        <f t="shared" si="67"/>
        <v/>
      </c>
      <c r="AB192" s="1" t="str">
        <f t="shared" si="68"/>
        <v/>
      </c>
    </row>
    <row r="193" spans="1:28" ht="14.25" hidden="1" customHeight="1" x14ac:dyDescent="0.35">
      <c r="A193" s="4">
        <f>IF(OR($B193="",$C193=""),"",IFERROR(INDEX('5_ACOMPANHAMENTO'!$A$3:$A$4922,MATCH(1,INDEX(('5_ACOMPANHAMENTO'!$AD$3:$AD$4922=TRIM($C193&amp;""))*('5_ACOMPANHAMENTO'!$AC$3:$AC$4922&lt;&gt;"")*((((I193&lt;&gt;"")*ISNUMBER(SEARCH("|"&amp;I193&amp;"|",'5_ACOMPANHAMENTO'!$AC$3:$AC$4922)))+((J193&lt;&gt;"")*ISNUMBER(SEARCH("|"&amp;J193&amp;"|",'5_ACOMPANHAMENTO'!$AC$3:$AC$4922)))+((K193&lt;&gt;"")*ISNUMBER(SEARCH("|"&amp;K193&amp;"|",'5_ACOMPANHAMENTO'!$AC$3:$AC$4922)))+((L193&lt;&gt;"")*ISNUMBER(SEARCH("|"&amp;L193&amp;"|",'5_ACOMPANHAMENTO'!$AC$3:$AC$4922)))+((M193&lt;&gt;"")*ISNUMBER(SEARCH("|"&amp;M193&amp;"|",'5_ACOMPANHAMENTO'!$AC$3:$AC$4922)))+((N193&lt;&gt;"")*ISNUMBER(SEARCH("|"&amp;N193&amp;"|",'5_ACOMPANHAMENTO'!$AC$3:$AC$4922)))+((O193&lt;&gt;"")*ISNUMBER(SEARCH("|"&amp;O193&amp;"|",'5_ACOMPANHAMENTO'!$AC$3:$AC$4922)))+((P193&lt;&gt;"")*ISNUMBER(SEARCH("|"&amp;P193&amp;"|",'5_ACOMPANHAMENTO'!$AC$3:$AC$4922)))+((Q193&lt;&gt;"")*ISNUMBER(SEARCH("|"&amp;Q193&amp;"|",'5_ACOMPANHAMENTO'!$AC$3:$AC$4922)))+((R193&lt;&gt;"")*ISNUMBER(SEARCH("|"&amp;R193&amp;"|",'5_ACOMPANHAMENTO'!$AC$3:$AC$4922)))+((S193&lt;&gt;"")*ISNUMBER(SEARCH("|"&amp;S193&amp;"|",'5_ACOMPANHAMENTO'!$AC$3:$AC$4922)))+((T193&lt;&gt;"")*ISNUMBER(SEARCH("|"&amp;T193&amp;"|",'5_ACOMPANHAMENTO'!$AC$3:$AC$4922)))+((U193&lt;&gt;"")*ISNUMBER(SEARCH("|"&amp;U193&amp;"|",'5_ACOMPANHAMENTO'!$AC$3:$AC$4922)))+((V193&lt;&gt;"")*ISNUMBER(SEARCH("|"&amp;V193&amp;"|",'5_ACOMPANHAMENTO'!$AC$3:$AC$4922)))+((W193&lt;&gt;"")*ISNUMBER(SEARCH("|"&amp;W193&amp;"|",'5_ACOMPANHAMENTO'!$AC$3:$AC$4922)))+((X193&lt;&gt;"")*ISNUMBER(SEARCH("|"&amp;X193&amp;"|",'5_ACOMPANHAMENTO'!$AC$3:$AC$4922)))+((Y193&lt;&gt;"")*ISNUMBER(SEARCH("|"&amp;Y193&amp;"|",'5_ACOMPANHAMENTO'!$AC$3:$AC$4922)))+((Z193&lt;&gt;"")*ISNUMBER(SEARCH("|"&amp;Z193&amp;"|",'5_ACOMPANHAMENTO'!$AC$3:$AC$4922)))+((AA193&lt;&gt;"")*ISNUMBER(SEARCH("|"&amp;AA193&amp;"|",'5_ACOMPANHAMENTO'!$AC$3:$AC$4922)))+((AB193&lt;&gt;"")*ISNUMBER(SEARCH("|"&amp;AB193&amp;"|",'5_ACOMPANHAMENTO'!$AC$3:$AC$4922))))&gt;0),0),0)),""))</f>
        <v>46202</v>
      </c>
      <c r="B193" s="10">
        <v>10180.101479999999</v>
      </c>
      <c r="C193" s="10" t="s">
        <v>59</v>
      </c>
      <c r="D193" s="4">
        <f>IF(OR($B193="",$C193=""),"",IFERROR(SUMPRODUCT(--(('5_ACOMPANHAMENTO'!$AD$3:$AD$4922=TRIM($C193&amp;""))*('5_ACOMPANHAMENTO'!$AC$3:$AC$4922&lt;&gt;"")*((((I193&lt;&gt;"")*ISNUMBER(SEARCH("|"&amp;I193&amp;"|",'5_ACOMPANHAMENTO'!$AC$3:$AC$4922)))+((J193&lt;&gt;"")*ISNUMBER(SEARCH("|"&amp;J193&amp;"|",'5_ACOMPANHAMENTO'!$AC$3:$AC$4922)))+((K193&lt;&gt;"")*ISNUMBER(SEARCH("|"&amp;K193&amp;"|",'5_ACOMPANHAMENTO'!$AC$3:$AC$4922)))+((L193&lt;&gt;"")*ISNUMBER(SEARCH("|"&amp;L193&amp;"|",'5_ACOMPANHAMENTO'!$AC$3:$AC$4922)))+((M193&lt;&gt;"")*ISNUMBER(SEARCH("|"&amp;M193&amp;"|",'5_ACOMPANHAMENTO'!$AC$3:$AC$4922)))+((N193&lt;&gt;"")*ISNUMBER(SEARCH("|"&amp;N193&amp;"|",'5_ACOMPANHAMENTO'!$AC$3:$AC$4922)))+((O193&lt;&gt;"")*ISNUMBER(SEARCH("|"&amp;O193&amp;"|",'5_ACOMPANHAMENTO'!$AC$3:$AC$4922)))+((P193&lt;&gt;"")*ISNUMBER(SEARCH("|"&amp;P193&amp;"|",'5_ACOMPANHAMENTO'!$AC$3:$AC$4922)))+((Q193&lt;&gt;"")*ISNUMBER(SEARCH("|"&amp;Q193&amp;"|",'5_ACOMPANHAMENTO'!$AC$3:$AC$4922)))+((R193&lt;&gt;"")*ISNUMBER(SEARCH("|"&amp;R193&amp;"|",'5_ACOMPANHAMENTO'!$AC$3:$AC$4922)))+((S193&lt;&gt;"")*ISNUMBER(SEARCH("|"&amp;S193&amp;"|",'5_ACOMPANHAMENTO'!$AC$3:$AC$4922)))+((T193&lt;&gt;"")*ISNUMBER(SEARCH("|"&amp;T193&amp;"|",'5_ACOMPANHAMENTO'!$AC$3:$AC$4922)))+((U193&lt;&gt;"")*ISNUMBER(SEARCH("|"&amp;U193&amp;"|",'5_ACOMPANHAMENTO'!$AC$3:$AC$4922)))+((V193&lt;&gt;"")*ISNUMBER(SEARCH("|"&amp;V193&amp;"|",'5_ACOMPANHAMENTO'!$AC$3:$AC$4922)))+((W193&lt;&gt;"")*ISNUMBER(SEARCH("|"&amp;W193&amp;"|",'5_ACOMPANHAMENTO'!$AC$3:$AC$4922)))+((X193&lt;&gt;"")*ISNUMBER(SEARCH("|"&amp;X193&amp;"|",'5_ACOMPANHAMENTO'!$AC$3:$AC$4922)))+((Y193&lt;&gt;"")*ISNUMBER(SEARCH("|"&amp;Y193&amp;"|",'5_ACOMPANHAMENTO'!$AC$3:$AC$4922)))+((Z193&lt;&gt;"")*ISNUMBER(SEARCH("|"&amp;Z193&amp;"|",'5_ACOMPANHAMENTO'!$AC$3:$AC$4922)))+((AA193&lt;&gt;"")*ISNUMBER(SEARCH("|"&amp;AA193&amp;"|",'5_ACOMPANHAMENTO'!$AC$3:$AC$4922)))+((AB193&lt;&gt;"")*ISNUMBER(SEARCH("|"&amp;AB193&amp;"|",'5_ACOMPANHAMENTO'!$AC$3:$AC$4922))))&gt;0)),'5_ACOMPANHAMENTO'!$J$3:$J$4922),0))</f>
        <v>4100</v>
      </c>
      <c r="E193" s="4" t="str">
        <f t="shared" ca="1" si="46"/>
        <v>FINALIZADO</v>
      </c>
      <c r="F193" s="7">
        <f>IF(OR($B193="",$C193=""),"",IFERROR(SUMPRODUCT(--(('5_ACOMPANHAMENTO'!$AD$3:$AD$4922=TRIM($C193&amp;""))*('5_ACOMPANHAMENTO'!$AC$3:$AC$4922&lt;&gt;"")*((((I193&lt;&gt;"")*ISNUMBER(SEARCH("|"&amp;I193&amp;"|",'5_ACOMPANHAMENTO'!$AC$3:$AC$4922)))+((J193&lt;&gt;"")*ISNUMBER(SEARCH("|"&amp;J193&amp;"|",'5_ACOMPANHAMENTO'!$AC$3:$AC$4922)))+((K193&lt;&gt;"")*ISNUMBER(SEARCH("|"&amp;K193&amp;"|",'5_ACOMPANHAMENTO'!$AC$3:$AC$4922)))+((L193&lt;&gt;"")*ISNUMBER(SEARCH("|"&amp;L193&amp;"|",'5_ACOMPANHAMENTO'!$AC$3:$AC$4922)))+((M193&lt;&gt;"")*ISNUMBER(SEARCH("|"&amp;M193&amp;"|",'5_ACOMPANHAMENTO'!$AC$3:$AC$4922)))+((N193&lt;&gt;"")*ISNUMBER(SEARCH("|"&amp;N193&amp;"|",'5_ACOMPANHAMENTO'!$AC$3:$AC$4922)))+((O193&lt;&gt;"")*ISNUMBER(SEARCH("|"&amp;O193&amp;"|",'5_ACOMPANHAMENTO'!$AC$3:$AC$4922)))+((P193&lt;&gt;"")*ISNUMBER(SEARCH("|"&amp;P193&amp;"|",'5_ACOMPANHAMENTO'!$AC$3:$AC$4922)))+((Q193&lt;&gt;"")*ISNUMBER(SEARCH("|"&amp;Q193&amp;"|",'5_ACOMPANHAMENTO'!$AC$3:$AC$4922)))+((R193&lt;&gt;"")*ISNUMBER(SEARCH("|"&amp;R193&amp;"|",'5_ACOMPANHAMENTO'!$AC$3:$AC$4922)))+((S193&lt;&gt;"")*ISNUMBER(SEARCH("|"&amp;S193&amp;"|",'5_ACOMPANHAMENTO'!$AC$3:$AC$4922)))+((T193&lt;&gt;"")*ISNUMBER(SEARCH("|"&amp;T193&amp;"|",'5_ACOMPANHAMENTO'!$AC$3:$AC$4922)))+((U193&lt;&gt;"")*ISNUMBER(SEARCH("|"&amp;U193&amp;"|",'5_ACOMPANHAMENTO'!$AC$3:$AC$4922)))+((V193&lt;&gt;"")*ISNUMBER(SEARCH("|"&amp;V193&amp;"|",'5_ACOMPANHAMENTO'!$AC$3:$AC$4922)))+((W193&lt;&gt;"")*ISNUMBER(SEARCH("|"&amp;W193&amp;"|",'5_ACOMPANHAMENTO'!$AC$3:$AC$4922)))+((X193&lt;&gt;"")*ISNUMBER(SEARCH("|"&amp;X193&amp;"|",'5_ACOMPANHAMENTO'!$AC$3:$AC$4922)))+((Y193&lt;&gt;"")*ISNUMBER(SEARCH("|"&amp;Y193&amp;"|",'5_ACOMPANHAMENTO'!$AC$3:$AC$4922)))+((Z193&lt;&gt;"")*ISNUMBER(SEARCH("|"&amp;Z193&amp;"|",'5_ACOMPANHAMENTO'!$AC$3:$AC$4922)))+((AA193&lt;&gt;"")*ISNUMBER(SEARCH("|"&amp;AA193&amp;"|",'5_ACOMPANHAMENTO'!$AC$3:$AC$4922)))+((AB193&lt;&gt;"")*ISNUMBER(SEARCH("|"&amp;AB193&amp;"|",'5_ACOMPANHAMENTO'!$AC$3:$AC$4922))))&gt;0)),'5_ACOMPANHAMENTO'!$O$3:$O$4922),0))</f>
        <v>4100</v>
      </c>
      <c r="G193" s="7">
        <f t="shared" si="47"/>
        <v>0</v>
      </c>
      <c r="H193" t="str">
        <f t="shared" si="48"/>
        <v>10180,10148|FURADEIRA 65</v>
      </c>
      <c r="I193" s="1" t="str">
        <f t="shared" si="49"/>
        <v>10180</v>
      </c>
      <c r="J193" s="1" t="str">
        <f t="shared" si="50"/>
        <v>10148</v>
      </c>
      <c r="K193" s="1" t="str">
        <f t="shared" si="51"/>
        <v/>
      </c>
      <c r="L193" s="1" t="str">
        <f t="shared" si="52"/>
        <v/>
      </c>
      <c r="M193" s="1" t="str">
        <f t="shared" si="53"/>
        <v/>
      </c>
      <c r="N193" s="1" t="str">
        <f t="shared" si="54"/>
        <v/>
      </c>
      <c r="O193" s="1" t="str">
        <f t="shared" si="55"/>
        <v/>
      </c>
      <c r="P193" s="1" t="str">
        <f t="shared" si="56"/>
        <v/>
      </c>
      <c r="Q193" s="1" t="str">
        <f t="shared" si="57"/>
        <v/>
      </c>
      <c r="R193" s="1" t="str">
        <f t="shared" si="58"/>
        <v/>
      </c>
      <c r="S193" s="1" t="str">
        <f t="shared" si="59"/>
        <v/>
      </c>
      <c r="T193" s="1" t="str">
        <f t="shared" si="60"/>
        <v/>
      </c>
      <c r="U193" s="1" t="str">
        <f t="shared" si="61"/>
        <v/>
      </c>
      <c r="V193" s="1" t="str">
        <f t="shared" si="62"/>
        <v/>
      </c>
      <c r="W193" s="1" t="str">
        <f t="shared" si="63"/>
        <v/>
      </c>
      <c r="X193" s="1" t="str">
        <f t="shared" si="64"/>
        <v/>
      </c>
      <c r="Y193" s="1" t="str">
        <f t="shared" si="65"/>
        <v/>
      </c>
      <c r="Z193" s="1" t="str">
        <f t="shared" si="66"/>
        <v/>
      </c>
      <c r="AA193" s="1" t="str">
        <f t="shared" si="67"/>
        <v/>
      </c>
      <c r="AB193" s="1" t="str">
        <f t="shared" si="68"/>
        <v/>
      </c>
    </row>
    <row r="194" spans="1:28" ht="14.25" hidden="1" customHeight="1" x14ac:dyDescent="0.35">
      <c r="A194" s="4">
        <f>IF(OR($B194="",$C194=""),"",IFERROR(INDEX('5_ACOMPANHAMENTO'!$A$3:$A$4922,MATCH(1,INDEX(('5_ACOMPANHAMENTO'!$AD$3:$AD$4922=TRIM($C194&amp;""))*('5_ACOMPANHAMENTO'!$AC$3:$AC$4922&lt;&gt;"")*((((I194&lt;&gt;"")*ISNUMBER(SEARCH("|"&amp;I194&amp;"|",'5_ACOMPANHAMENTO'!$AC$3:$AC$4922)))+((J194&lt;&gt;"")*ISNUMBER(SEARCH("|"&amp;J194&amp;"|",'5_ACOMPANHAMENTO'!$AC$3:$AC$4922)))+((K194&lt;&gt;"")*ISNUMBER(SEARCH("|"&amp;K194&amp;"|",'5_ACOMPANHAMENTO'!$AC$3:$AC$4922)))+((L194&lt;&gt;"")*ISNUMBER(SEARCH("|"&amp;L194&amp;"|",'5_ACOMPANHAMENTO'!$AC$3:$AC$4922)))+((M194&lt;&gt;"")*ISNUMBER(SEARCH("|"&amp;M194&amp;"|",'5_ACOMPANHAMENTO'!$AC$3:$AC$4922)))+((N194&lt;&gt;"")*ISNUMBER(SEARCH("|"&amp;N194&amp;"|",'5_ACOMPANHAMENTO'!$AC$3:$AC$4922)))+((O194&lt;&gt;"")*ISNUMBER(SEARCH("|"&amp;O194&amp;"|",'5_ACOMPANHAMENTO'!$AC$3:$AC$4922)))+((P194&lt;&gt;"")*ISNUMBER(SEARCH("|"&amp;P194&amp;"|",'5_ACOMPANHAMENTO'!$AC$3:$AC$4922)))+((Q194&lt;&gt;"")*ISNUMBER(SEARCH("|"&amp;Q194&amp;"|",'5_ACOMPANHAMENTO'!$AC$3:$AC$4922)))+((R194&lt;&gt;"")*ISNUMBER(SEARCH("|"&amp;R194&amp;"|",'5_ACOMPANHAMENTO'!$AC$3:$AC$4922)))+((S194&lt;&gt;"")*ISNUMBER(SEARCH("|"&amp;S194&amp;"|",'5_ACOMPANHAMENTO'!$AC$3:$AC$4922)))+((T194&lt;&gt;"")*ISNUMBER(SEARCH("|"&amp;T194&amp;"|",'5_ACOMPANHAMENTO'!$AC$3:$AC$4922)))+((U194&lt;&gt;"")*ISNUMBER(SEARCH("|"&amp;U194&amp;"|",'5_ACOMPANHAMENTO'!$AC$3:$AC$4922)))+((V194&lt;&gt;"")*ISNUMBER(SEARCH("|"&amp;V194&amp;"|",'5_ACOMPANHAMENTO'!$AC$3:$AC$4922)))+((W194&lt;&gt;"")*ISNUMBER(SEARCH("|"&amp;W194&amp;"|",'5_ACOMPANHAMENTO'!$AC$3:$AC$4922)))+((X194&lt;&gt;"")*ISNUMBER(SEARCH("|"&amp;X194&amp;"|",'5_ACOMPANHAMENTO'!$AC$3:$AC$4922)))+((Y194&lt;&gt;"")*ISNUMBER(SEARCH("|"&amp;Y194&amp;"|",'5_ACOMPANHAMENTO'!$AC$3:$AC$4922)))+((Z194&lt;&gt;"")*ISNUMBER(SEARCH("|"&amp;Z194&amp;"|",'5_ACOMPANHAMENTO'!$AC$3:$AC$4922)))+((AA194&lt;&gt;"")*ISNUMBER(SEARCH("|"&amp;AA194&amp;"|",'5_ACOMPANHAMENTO'!$AC$3:$AC$4922)))+((AB194&lt;&gt;"")*ISNUMBER(SEARCH("|"&amp;AB194&amp;"|",'5_ACOMPANHAMENTO'!$AC$3:$AC$4922))))&gt;0),0),0)),""))</f>
        <v>46202</v>
      </c>
      <c r="B194" s="10">
        <v>10180.101479999999</v>
      </c>
      <c r="C194" s="10" t="s">
        <v>3082</v>
      </c>
      <c r="D194" s="4">
        <f>IF(OR($B194="",$C194=""),"",IFERROR(SUMPRODUCT(--(('5_ACOMPANHAMENTO'!$AD$3:$AD$4922=TRIM($C194&amp;""))*('5_ACOMPANHAMENTO'!$AC$3:$AC$4922&lt;&gt;"")*((((I194&lt;&gt;"")*ISNUMBER(SEARCH("|"&amp;I194&amp;"|",'5_ACOMPANHAMENTO'!$AC$3:$AC$4922)))+((J194&lt;&gt;"")*ISNUMBER(SEARCH("|"&amp;J194&amp;"|",'5_ACOMPANHAMENTO'!$AC$3:$AC$4922)))+((K194&lt;&gt;"")*ISNUMBER(SEARCH("|"&amp;K194&amp;"|",'5_ACOMPANHAMENTO'!$AC$3:$AC$4922)))+((L194&lt;&gt;"")*ISNUMBER(SEARCH("|"&amp;L194&amp;"|",'5_ACOMPANHAMENTO'!$AC$3:$AC$4922)))+((M194&lt;&gt;"")*ISNUMBER(SEARCH("|"&amp;M194&amp;"|",'5_ACOMPANHAMENTO'!$AC$3:$AC$4922)))+((N194&lt;&gt;"")*ISNUMBER(SEARCH("|"&amp;N194&amp;"|",'5_ACOMPANHAMENTO'!$AC$3:$AC$4922)))+((O194&lt;&gt;"")*ISNUMBER(SEARCH("|"&amp;O194&amp;"|",'5_ACOMPANHAMENTO'!$AC$3:$AC$4922)))+((P194&lt;&gt;"")*ISNUMBER(SEARCH("|"&amp;P194&amp;"|",'5_ACOMPANHAMENTO'!$AC$3:$AC$4922)))+((Q194&lt;&gt;"")*ISNUMBER(SEARCH("|"&amp;Q194&amp;"|",'5_ACOMPANHAMENTO'!$AC$3:$AC$4922)))+((R194&lt;&gt;"")*ISNUMBER(SEARCH("|"&amp;R194&amp;"|",'5_ACOMPANHAMENTO'!$AC$3:$AC$4922)))+((S194&lt;&gt;"")*ISNUMBER(SEARCH("|"&amp;S194&amp;"|",'5_ACOMPANHAMENTO'!$AC$3:$AC$4922)))+((T194&lt;&gt;"")*ISNUMBER(SEARCH("|"&amp;T194&amp;"|",'5_ACOMPANHAMENTO'!$AC$3:$AC$4922)))+((U194&lt;&gt;"")*ISNUMBER(SEARCH("|"&amp;U194&amp;"|",'5_ACOMPANHAMENTO'!$AC$3:$AC$4922)))+((V194&lt;&gt;"")*ISNUMBER(SEARCH("|"&amp;V194&amp;"|",'5_ACOMPANHAMENTO'!$AC$3:$AC$4922)))+((W194&lt;&gt;"")*ISNUMBER(SEARCH("|"&amp;W194&amp;"|",'5_ACOMPANHAMENTO'!$AC$3:$AC$4922)))+((X194&lt;&gt;"")*ISNUMBER(SEARCH("|"&amp;X194&amp;"|",'5_ACOMPANHAMENTO'!$AC$3:$AC$4922)))+((Y194&lt;&gt;"")*ISNUMBER(SEARCH("|"&amp;Y194&amp;"|",'5_ACOMPANHAMENTO'!$AC$3:$AC$4922)))+((Z194&lt;&gt;"")*ISNUMBER(SEARCH("|"&amp;Z194&amp;"|",'5_ACOMPANHAMENTO'!$AC$3:$AC$4922)))+((AA194&lt;&gt;"")*ISNUMBER(SEARCH("|"&amp;AA194&amp;"|",'5_ACOMPANHAMENTO'!$AC$3:$AC$4922)))+((AB194&lt;&gt;"")*ISNUMBER(SEARCH("|"&amp;AB194&amp;"|",'5_ACOMPANHAMENTO'!$AC$3:$AC$4922))))&gt;0)),'5_ACOMPANHAMENTO'!$J$3:$J$4922),0))</f>
        <v>410</v>
      </c>
      <c r="E194" s="4" t="str">
        <f t="shared" ref="E194:E257" ca="1" si="69">IF(G194=0,"FINALIZADO",IF(TODAY()&gt;A194,"ATRASADO "&amp;TODAY()-A194&amp;" DIAS","ADIANTADO "&amp;A194-TODAY()&amp;" DIAS"))</f>
        <v>FINALIZADO</v>
      </c>
      <c r="F194" s="7">
        <f>IF(OR($B194="",$C194=""),"",IFERROR(SUMPRODUCT(--(('5_ACOMPANHAMENTO'!$AD$3:$AD$4922=TRIM($C194&amp;""))*('5_ACOMPANHAMENTO'!$AC$3:$AC$4922&lt;&gt;"")*((((I194&lt;&gt;"")*ISNUMBER(SEARCH("|"&amp;I194&amp;"|",'5_ACOMPANHAMENTO'!$AC$3:$AC$4922)))+((J194&lt;&gt;"")*ISNUMBER(SEARCH("|"&amp;J194&amp;"|",'5_ACOMPANHAMENTO'!$AC$3:$AC$4922)))+((K194&lt;&gt;"")*ISNUMBER(SEARCH("|"&amp;K194&amp;"|",'5_ACOMPANHAMENTO'!$AC$3:$AC$4922)))+((L194&lt;&gt;"")*ISNUMBER(SEARCH("|"&amp;L194&amp;"|",'5_ACOMPANHAMENTO'!$AC$3:$AC$4922)))+((M194&lt;&gt;"")*ISNUMBER(SEARCH("|"&amp;M194&amp;"|",'5_ACOMPANHAMENTO'!$AC$3:$AC$4922)))+((N194&lt;&gt;"")*ISNUMBER(SEARCH("|"&amp;N194&amp;"|",'5_ACOMPANHAMENTO'!$AC$3:$AC$4922)))+((O194&lt;&gt;"")*ISNUMBER(SEARCH("|"&amp;O194&amp;"|",'5_ACOMPANHAMENTO'!$AC$3:$AC$4922)))+((P194&lt;&gt;"")*ISNUMBER(SEARCH("|"&amp;P194&amp;"|",'5_ACOMPANHAMENTO'!$AC$3:$AC$4922)))+((Q194&lt;&gt;"")*ISNUMBER(SEARCH("|"&amp;Q194&amp;"|",'5_ACOMPANHAMENTO'!$AC$3:$AC$4922)))+((R194&lt;&gt;"")*ISNUMBER(SEARCH("|"&amp;R194&amp;"|",'5_ACOMPANHAMENTO'!$AC$3:$AC$4922)))+((S194&lt;&gt;"")*ISNUMBER(SEARCH("|"&amp;S194&amp;"|",'5_ACOMPANHAMENTO'!$AC$3:$AC$4922)))+((T194&lt;&gt;"")*ISNUMBER(SEARCH("|"&amp;T194&amp;"|",'5_ACOMPANHAMENTO'!$AC$3:$AC$4922)))+((U194&lt;&gt;"")*ISNUMBER(SEARCH("|"&amp;U194&amp;"|",'5_ACOMPANHAMENTO'!$AC$3:$AC$4922)))+((V194&lt;&gt;"")*ISNUMBER(SEARCH("|"&amp;V194&amp;"|",'5_ACOMPANHAMENTO'!$AC$3:$AC$4922)))+((W194&lt;&gt;"")*ISNUMBER(SEARCH("|"&amp;W194&amp;"|",'5_ACOMPANHAMENTO'!$AC$3:$AC$4922)))+((X194&lt;&gt;"")*ISNUMBER(SEARCH("|"&amp;X194&amp;"|",'5_ACOMPANHAMENTO'!$AC$3:$AC$4922)))+((Y194&lt;&gt;"")*ISNUMBER(SEARCH("|"&amp;Y194&amp;"|",'5_ACOMPANHAMENTO'!$AC$3:$AC$4922)))+((Z194&lt;&gt;"")*ISNUMBER(SEARCH("|"&amp;Z194&amp;"|",'5_ACOMPANHAMENTO'!$AC$3:$AC$4922)))+((AA194&lt;&gt;"")*ISNUMBER(SEARCH("|"&amp;AA194&amp;"|",'5_ACOMPANHAMENTO'!$AC$3:$AC$4922)))+((AB194&lt;&gt;"")*ISNUMBER(SEARCH("|"&amp;AB194&amp;"|",'5_ACOMPANHAMENTO'!$AC$3:$AC$4922))))&gt;0)),'5_ACOMPANHAMENTO'!$O$3:$O$4922),0))</f>
        <v>410</v>
      </c>
      <c r="G194" s="7">
        <f t="shared" ref="G194:G257" si="70">IF(OR($B194="",$C194=""),"",D194-F194)</f>
        <v>0</v>
      </c>
      <c r="H194" t="str">
        <f t="shared" ref="H194:H257" si="71">IF(OR($B194="",$C194=""),"",TRIM($B194&amp;"")&amp;"|"&amp;TRIM($C194&amp;""))</f>
        <v>10180,10148|FURADEIRA 20</v>
      </c>
      <c r="I194" s="1" t="str">
        <f t="shared" ref="I194:I257" si="72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",99)),1,99)))</f>
        <v>10180</v>
      </c>
      <c r="J194" s="1" t="str">
        <f t="shared" ref="J194:J257" si="73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",99)),100,99)))</f>
        <v>10148</v>
      </c>
      <c r="K194" s="1" t="str">
        <f t="shared" ref="K194:K257" si="74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",99)),199,99)))</f>
        <v/>
      </c>
      <c r="L194" s="1" t="str">
        <f t="shared" ref="L194:L257" si="75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",99)),298,99)))</f>
        <v/>
      </c>
      <c r="M194" s="1" t="str">
        <f t="shared" ref="M194:M257" si="76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",99)),397,99)))</f>
        <v/>
      </c>
      <c r="N194" s="1" t="str">
        <f t="shared" ref="N194:N257" si="77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",99)),496,99)))</f>
        <v/>
      </c>
      <c r="O194" s="1" t="str">
        <f t="shared" ref="O194:O257" si="78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",99)),595,99)))</f>
        <v/>
      </c>
      <c r="P194" s="1" t="str">
        <f t="shared" ref="P194:P257" si="79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",99)),694,99)))</f>
        <v/>
      </c>
      <c r="Q194" s="1" t="str">
        <f t="shared" ref="Q194:Q257" si="80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",99)),793,99)))</f>
        <v/>
      </c>
      <c r="R194" s="1" t="str">
        <f t="shared" ref="R194:R257" si="81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",99)),892,99)))</f>
        <v/>
      </c>
      <c r="S194" s="1" t="str">
        <f t="shared" ref="S194:S257" si="82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",99)),991,99)))</f>
        <v/>
      </c>
      <c r="T194" s="1" t="str">
        <f t="shared" ref="T194:T257" si="83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",99)),1090,99)))</f>
        <v/>
      </c>
      <c r="U194" s="1" t="str">
        <f t="shared" ref="U194:U257" si="84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",99)),1189,99)))</f>
        <v/>
      </c>
      <c r="V194" s="1" t="str">
        <f t="shared" ref="V194:V257" si="85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",99)),1288,99)))</f>
        <v/>
      </c>
      <c r="W194" s="1" t="str">
        <f t="shared" ref="W194:W257" si="86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",99)),1387,99)))</f>
        <v/>
      </c>
      <c r="X194" s="1" t="str">
        <f t="shared" ref="X194:X257" si="87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",99)),1486,99)))</f>
        <v/>
      </c>
      <c r="Y194" s="1" t="str">
        <f t="shared" ref="Y194:Y257" si="88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",99)),1585,99)))</f>
        <v/>
      </c>
      <c r="Z194" s="1" t="str">
        <f t="shared" ref="Z194:Z257" si="89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",99)),1684,99)))</f>
        <v/>
      </c>
      <c r="AA194" s="1" t="str">
        <f t="shared" ref="AA194:AA257" si="90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",99)),1783,99)))</f>
        <v/>
      </c>
      <c r="AB194" s="1" t="str">
        <f t="shared" ref="AB194:AB257" si="91">IF($B194="","",TRIM(MID(SUBSTITUTE(TRIM(SUBSTITUTE(SUBSTITUTE(SUBSTITUTE(SUBSTITUTE(SUBSTITUTE(SUBSTITUTE(SUBSTITUTE(SUBSTITUTE(SUBSTITUTE(SUBSTITUTE(SUBSTITUTE(SUBSTITUTE(SUBSTITUTE(SUBSTITUTE(TRIM($B194&amp;""),CHAR(10)," "),CHAR(13)," "),"."," "),";"," "),","," "),"/"," "),"+"," "),"-"," "),"  "," "),"  "," "),"  "," "),"  "," "),"  "," "),"  "," "))," ",REPT(" ",99)),1882,99)))</f>
        <v/>
      </c>
    </row>
    <row r="195" spans="1:28" ht="14.25" hidden="1" customHeight="1" x14ac:dyDescent="0.35">
      <c r="A195" s="4">
        <f>IF(OR($B195="",$C195=""),"",IFERROR(INDEX('5_ACOMPANHAMENTO'!$A$3:$A$4922,MATCH(1,INDEX(('5_ACOMPANHAMENTO'!$AD$3:$AD$4922=TRIM($C195&amp;""))*('5_ACOMPANHAMENTO'!$AC$3:$AC$4922&lt;&gt;"")*((((I195&lt;&gt;"")*ISNUMBER(SEARCH("|"&amp;I195&amp;"|",'5_ACOMPANHAMENTO'!$AC$3:$AC$4922)))+((J195&lt;&gt;"")*ISNUMBER(SEARCH("|"&amp;J195&amp;"|",'5_ACOMPANHAMENTO'!$AC$3:$AC$4922)))+((K195&lt;&gt;"")*ISNUMBER(SEARCH("|"&amp;K195&amp;"|",'5_ACOMPANHAMENTO'!$AC$3:$AC$4922)))+((L195&lt;&gt;"")*ISNUMBER(SEARCH("|"&amp;L195&amp;"|",'5_ACOMPANHAMENTO'!$AC$3:$AC$4922)))+((M195&lt;&gt;"")*ISNUMBER(SEARCH("|"&amp;M195&amp;"|",'5_ACOMPANHAMENTO'!$AC$3:$AC$4922)))+((N195&lt;&gt;"")*ISNUMBER(SEARCH("|"&amp;N195&amp;"|",'5_ACOMPANHAMENTO'!$AC$3:$AC$4922)))+((O195&lt;&gt;"")*ISNUMBER(SEARCH("|"&amp;O195&amp;"|",'5_ACOMPANHAMENTO'!$AC$3:$AC$4922)))+((P195&lt;&gt;"")*ISNUMBER(SEARCH("|"&amp;P195&amp;"|",'5_ACOMPANHAMENTO'!$AC$3:$AC$4922)))+((Q195&lt;&gt;"")*ISNUMBER(SEARCH("|"&amp;Q195&amp;"|",'5_ACOMPANHAMENTO'!$AC$3:$AC$4922)))+((R195&lt;&gt;"")*ISNUMBER(SEARCH("|"&amp;R195&amp;"|",'5_ACOMPANHAMENTO'!$AC$3:$AC$4922)))+((S195&lt;&gt;"")*ISNUMBER(SEARCH("|"&amp;S195&amp;"|",'5_ACOMPANHAMENTO'!$AC$3:$AC$4922)))+((T195&lt;&gt;"")*ISNUMBER(SEARCH("|"&amp;T195&amp;"|",'5_ACOMPANHAMENTO'!$AC$3:$AC$4922)))+((U195&lt;&gt;"")*ISNUMBER(SEARCH("|"&amp;U195&amp;"|",'5_ACOMPANHAMENTO'!$AC$3:$AC$4922)))+((V195&lt;&gt;"")*ISNUMBER(SEARCH("|"&amp;V195&amp;"|",'5_ACOMPANHAMENTO'!$AC$3:$AC$4922)))+((W195&lt;&gt;"")*ISNUMBER(SEARCH("|"&amp;W195&amp;"|",'5_ACOMPANHAMENTO'!$AC$3:$AC$4922)))+((X195&lt;&gt;"")*ISNUMBER(SEARCH("|"&amp;X195&amp;"|",'5_ACOMPANHAMENTO'!$AC$3:$AC$4922)))+((Y195&lt;&gt;"")*ISNUMBER(SEARCH("|"&amp;Y195&amp;"|",'5_ACOMPANHAMENTO'!$AC$3:$AC$4922)))+((Z195&lt;&gt;"")*ISNUMBER(SEARCH("|"&amp;Z195&amp;"|",'5_ACOMPANHAMENTO'!$AC$3:$AC$4922)))+((AA195&lt;&gt;"")*ISNUMBER(SEARCH("|"&amp;AA195&amp;"|",'5_ACOMPANHAMENTO'!$AC$3:$AC$4922)))+((AB195&lt;&gt;"")*ISNUMBER(SEARCH("|"&amp;AB195&amp;"|",'5_ACOMPANHAMENTO'!$AC$3:$AC$4922))))&gt;0),0),0)),""))</f>
        <v>46202</v>
      </c>
      <c r="B195" s="10">
        <v>10180.101479999999</v>
      </c>
      <c r="C195" s="10" t="s">
        <v>3082</v>
      </c>
      <c r="D195" s="4">
        <f>IF(OR($B195="",$C195=""),"",IFERROR(SUMPRODUCT(--(('5_ACOMPANHAMENTO'!$AD$3:$AD$4922=TRIM($C195&amp;""))*('5_ACOMPANHAMENTO'!$AC$3:$AC$4922&lt;&gt;"")*((((I195&lt;&gt;"")*ISNUMBER(SEARCH("|"&amp;I195&amp;"|",'5_ACOMPANHAMENTO'!$AC$3:$AC$4922)))+((J195&lt;&gt;"")*ISNUMBER(SEARCH("|"&amp;J195&amp;"|",'5_ACOMPANHAMENTO'!$AC$3:$AC$4922)))+((K195&lt;&gt;"")*ISNUMBER(SEARCH("|"&amp;K195&amp;"|",'5_ACOMPANHAMENTO'!$AC$3:$AC$4922)))+((L195&lt;&gt;"")*ISNUMBER(SEARCH("|"&amp;L195&amp;"|",'5_ACOMPANHAMENTO'!$AC$3:$AC$4922)))+((M195&lt;&gt;"")*ISNUMBER(SEARCH("|"&amp;M195&amp;"|",'5_ACOMPANHAMENTO'!$AC$3:$AC$4922)))+((N195&lt;&gt;"")*ISNUMBER(SEARCH("|"&amp;N195&amp;"|",'5_ACOMPANHAMENTO'!$AC$3:$AC$4922)))+((O195&lt;&gt;"")*ISNUMBER(SEARCH("|"&amp;O195&amp;"|",'5_ACOMPANHAMENTO'!$AC$3:$AC$4922)))+((P195&lt;&gt;"")*ISNUMBER(SEARCH("|"&amp;P195&amp;"|",'5_ACOMPANHAMENTO'!$AC$3:$AC$4922)))+((Q195&lt;&gt;"")*ISNUMBER(SEARCH("|"&amp;Q195&amp;"|",'5_ACOMPANHAMENTO'!$AC$3:$AC$4922)))+((R195&lt;&gt;"")*ISNUMBER(SEARCH("|"&amp;R195&amp;"|",'5_ACOMPANHAMENTO'!$AC$3:$AC$4922)))+((S195&lt;&gt;"")*ISNUMBER(SEARCH("|"&amp;S195&amp;"|",'5_ACOMPANHAMENTO'!$AC$3:$AC$4922)))+((T195&lt;&gt;"")*ISNUMBER(SEARCH("|"&amp;T195&amp;"|",'5_ACOMPANHAMENTO'!$AC$3:$AC$4922)))+((U195&lt;&gt;"")*ISNUMBER(SEARCH("|"&amp;U195&amp;"|",'5_ACOMPANHAMENTO'!$AC$3:$AC$4922)))+((V195&lt;&gt;"")*ISNUMBER(SEARCH("|"&amp;V195&amp;"|",'5_ACOMPANHAMENTO'!$AC$3:$AC$4922)))+((W195&lt;&gt;"")*ISNUMBER(SEARCH("|"&amp;W195&amp;"|",'5_ACOMPANHAMENTO'!$AC$3:$AC$4922)))+((X195&lt;&gt;"")*ISNUMBER(SEARCH("|"&amp;X195&amp;"|",'5_ACOMPANHAMENTO'!$AC$3:$AC$4922)))+((Y195&lt;&gt;"")*ISNUMBER(SEARCH("|"&amp;Y195&amp;"|",'5_ACOMPANHAMENTO'!$AC$3:$AC$4922)))+((Z195&lt;&gt;"")*ISNUMBER(SEARCH("|"&amp;Z195&amp;"|",'5_ACOMPANHAMENTO'!$AC$3:$AC$4922)))+((AA195&lt;&gt;"")*ISNUMBER(SEARCH("|"&amp;AA195&amp;"|",'5_ACOMPANHAMENTO'!$AC$3:$AC$4922)))+((AB195&lt;&gt;"")*ISNUMBER(SEARCH("|"&amp;AB195&amp;"|",'5_ACOMPANHAMENTO'!$AC$3:$AC$4922))))&gt;0)),'5_ACOMPANHAMENTO'!$J$3:$J$4922),0))</f>
        <v>410</v>
      </c>
      <c r="E195" s="4" t="str">
        <f t="shared" ca="1" si="69"/>
        <v>FINALIZADO</v>
      </c>
      <c r="F195" s="7">
        <f>IF(OR($B195="",$C195=""),"",IFERROR(SUMPRODUCT(--(('5_ACOMPANHAMENTO'!$AD$3:$AD$4922=TRIM($C195&amp;""))*('5_ACOMPANHAMENTO'!$AC$3:$AC$4922&lt;&gt;"")*((((I195&lt;&gt;"")*ISNUMBER(SEARCH("|"&amp;I195&amp;"|",'5_ACOMPANHAMENTO'!$AC$3:$AC$4922)))+((J195&lt;&gt;"")*ISNUMBER(SEARCH("|"&amp;J195&amp;"|",'5_ACOMPANHAMENTO'!$AC$3:$AC$4922)))+((K195&lt;&gt;"")*ISNUMBER(SEARCH("|"&amp;K195&amp;"|",'5_ACOMPANHAMENTO'!$AC$3:$AC$4922)))+((L195&lt;&gt;"")*ISNUMBER(SEARCH("|"&amp;L195&amp;"|",'5_ACOMPANHAMENTO'!$AC$3:$AC$4922)))+((M195&lt;&gt;"")*ISNUMBER(SEARCH("|"&amp;M195&amp;"|",'5_ACOMPANHAMENTO'!$AC$3:$AC$4922)))+((N195&lt;&gt;"")*ISNUMBER(SEARCH("|"&amp;N195&amp;"|",'5_ACOMPANHAMENTO'!$AC$3:$AC$4922)))+((O195&lt;&gt;"")*ISNUMBER(SEARCH("|"&amp;O195&amp;"|",'5_ACOMPANHAMENTO'!$AC$3:$AC$4922)))+((P195&lt;&gt;"")*ISNUMBER(SEARCH("|"&amp;P195&amp;"|",'5_ACOMPANHAMENTO'!$AC$3:$AC$4922)))+((Q195&lt;&gt;"")*ISNUMBER(SEARCH("|"&amp;Q195&amp;"|",'5_ACOMPANHAMENTO'!$AC$3:$AC$4922)))+((R195&lt;&gt;"")*ISNUMBER(SEARCH("|"&amp;R195&amp;"|",'5_ACOMPANHAMENTO'!$AC$3:$AC$4922)))+((S195&lt;&gt;"")*ISNUMBER(SEARCH("|"&amp;S195&amp;"|",'5_ACOMPANHAMENTO'!$AC$3:$AC$4922)))+((T195&lt;&gt;"")*ISNUMBER(SEARCH("|"&amp;T195&amp;"|",'5_ACOMPANHAMENTO'!$AC$3:$AC$4922)))+((U195&lt;&gt;"")*ISNUMBER(SEARCH("|"&amp;U195&amp;"|",'5_ACOMPANHAMENTO'!$AC$3:$AC$4922)))+((V195&lt;&gt;"")*ISNUMBER(SEARCH("|"&amp;V195&amp;"|",'5_ACOMPANHAMENTO'!$AC$3:$AC$4922)))+((W195&lt;&gt;"")*ISNUMBER(SEARCH("|"&amp;W195&amp;"|",'5_ACOMPANHAMENTO'!$AC$3:$AC$4922)))+((X195&lt;&gt;"")*ISNUMBER(SEARCH("|"&amp;X195&amp;"|",'5_ACOMPANHAMENTO'!$AC$3:$AC$4922)))+((Y195&lt;&gt;"")*ISNUMBER(SEARCH("|"&amp;Y195&amp;"|",'5_ACOMPANHAMENTO'!$AC$3:$AC$4922)))+((Z195&lt;&gt;"")*ISNUMBER(SEARCH("|"&amp;Z195&amp;"|",'5_ACOMPANHAMENTO'!$AC$3:$AC$4922)))+((AA195&lt;&gt;"")*ISNUMBER(SEARCH("|"&amp;AA195&amp;"|",'5_ACOMPANHAMENTO'!$AC$3:$AC$4922)))+((AB195&lt;&gt;"")*ISNUMBER(SEARCH("|"&amp;AB195&amp;"|",'5_ACOMPANHAMENTO'!$AC$3:$AC$4922))))&gt;0)),'5_ACOMPANHAMENTO'!$O$3:$O$4922),0))</f>
        <v>410</v>
      </c>
      <c r="G195" s="7">
        <f t="shared" si="70"/>
        <v>0</v>
      </c>
      <c r="H195" t="str">
        <f t="shared" si="71"/>
        <v>10180,10148|FURADEIRA 20</v>
      </c>
      <c r="I195" s="1" t="str">
        <f t="shared" si="72"/>
        <v>10180</v>
      </c>
      <c r="J195" s="1" t="str">
        <f t="shared" si="73"/>
        <v>10148</v>
      </c>
      <c r="K195" s="1" t="str">
        <f t="shared" si="74"/>
        <v/>
      </c>
      <c r="L195" s="1" t="str">
        <f t="shared" si="75"/>
        <v/>
      </c>
      <c r="M195" s="1" t="str">
        <f t="shared" si="76"/>
        <v/>
      </c>
      <c r="N195" s="1" t="str">
        <f t="shared" si="77"/>
        <v/>
      </c>
      <c r="O195" s="1" t="str">
        <f t="shared" si="78"/>
        <v/>
      </c>
      <c r="P195" s="1" t="str">
        <f t="shared" si="79"/>
        <v/>
      </c>
      <c r="Q195" s="1" t="str">
        <f t="shared" si="80"/>
        <v/>
      </c>
      <c r="R195" s="1" t="str">
        <f t="shared" si="81"/>
        <v/>
      </c>
      <c r="S195" s="1" t="str">
        <f t="shared" si="82"/>
        <v/>
      </c>
      <c r="T195" s="1" t="str">
        <f t="shared" si="83"/>
        <v/>
      </c>
      <c r="U195" s="1" t="str">
        <f t="shared" si="84"/>
        <v/>
      </c>
      <c r="V195" s="1" t="str">
        <f t="shared" si="85"/>
        <v/>
      </c>
      <c r="W195" s="1" t="str">
        <f t="shared" si="86"/>
        <v/>
      </c>
      <c r="X195" s="1" t="str">
        <f t="shared" si="87"/>
        <v/>
      </c>
      <c r="Y195" s="1" t="str">
        <f t="shared" si="88"/>
        <v/>
      </c>
      <c r="Z195" s="1" t="str">
        <f t="shared" si="89"/>
        <v/>
      </c>
      <c r="AA195" s="1" t="str">
        <f t="shared" si="90"/>
        <v/>
      </c>
      <c r="AB195" s="1" t="str">
        <f t="shared" si="91"/>
        <v/>
      </c>
    </row>
    <row r="196" spans="1:28" ht="14.25" hidden="1" customHeight="1" x14ac:dyDescent="0.35">
      <c r="A196" s="4">
        <f>IF(OR($B196="",$C196=""),"",IFERROR(INDEX('5_ACOMPANHAMENTO'!$A$3:$A$4922,MATCH(1,INDEX(('5_ACOMPANHAMENTO'!$AD$3:$AD$4922=TRIM($C196&amp;""))*('5_ACOMPANHAMENTO'!$AC$3:$AC$4922&lt;&gt;"")*((((I196&lt;&gt;"")*ISNUMBER(SEARCH("|"&amp;I196&amp;"|",'5_ACOMPANHAMENTO'!$AC$3:$AC$4922)))+((J196&lt;&gt;"")*ISNUMBER(SEARCH("|"&amp;J196&amp;"|",'5_ACOMPANHAMENTO'!$AC$3:$AC$4922)))+((K196&lt;&gt;"")*ISNUMBER(SEARCH("|"&amp;K196&amp;"|",'5_ACOMPANHAMENTO'!$AC$3:$AC$4922)))+((L196&lt;&gt;"")*ISNUMBER(SEARCH("|"&amp;L196&amp;"|",'5_ACOMPANHAMENTO'!$AC$3:$AC$4922)))+((M196&lt;&gt;"")*ISNUMBER(SEARCH("|"&amp;M196&amp;"|",'5_ACOMPANHAMENTO'!$AC$3:$AC$4922)))+((N196&lt;&gt;"")*ISNUMBER(SEARCH("|"&amp;N196&amp;"|",'5_ACOMPANHAMENTO'!$AC$3:$AC$4922)))+((O196&lt;&gt;"")*ISNUMBER(SEARCH("|"&amp;O196&amp;"|",'5_ACOMPANHAMENTO'!$AC$3:$AC$4922)))+((P196&lt;&gt;"")*ISNUMBER(SEARCH("|"&amp;P196&amp;"|",'5_ACOMPANHAMENTO'!$AC$3:$AC$4922)))+((Q196&lt;&gt;"")*ISNUMBER(SEARCH("|"&amp;Q196&amp;"|",'5_ACOMPANHAMENTO'!$AC$3:$AC$4922)))+((R196&lt;&gt;"")*ISNUMBER(SEARCH("|"&amp;R196&amp;"|",'5_ACOMPANHAMENTO'!$AC$3:$AC$4922)))+((S196&lt;&gt;"")*ISNUMBER(SEARCH("|"&amp;S196&amp;"|",'5_ACOMPANHAMENTO'!$AC$3:$AC$4922)))+((T196&lt;&gt;"")*ISNUMBER(SEARCH("|"&amp;T196&amp;"|",'5_ACOMPANHAMENTO'!$AC$3:$AC$4922)))+((U196&lt;&gt;"")*ISNUMBER(SEARCH("|"&amp;U196&amp;"|",'5_ACOMPANHAMENTO'!$AC$3:$AC$4922)))+((V196&lt;&gt;"")*ISNUMBER(SEARCH("|"&amp;V196&amp;"|",'5_ACOMPANHAMENTO'!$AC$3:$AC$4922)))+((W196&lt;&gt;"")*ISNUMBER(SEARCH("|"&amp;W196&amp;"|",'5_ACOMPANHAMENTO'!$AC$3:$AC$4922)))+((X196&lt;&gt;"")*ISNUMBER(SEARCH("|"&amp;X196&amp;"|",'5_ACOMPANHAMENTO'!$AC$3:$AC$4922)))+((Y196&lt;&gt;"")*ISNUMBER(SEARCH("|"&amp;Y196&amp;"|",'5_ACOMPANHAMENTO'!$AC$3:$AC$4922)))+((Z196&lt;&gt;"")*ISNUMBER(SEARCH("|"&amp;Z196&amp;"|",'5_ACOMPANHAMENTO'!$AC$3:$AC$4922)))+((AA196&lt;&gt;"")*ISNUMBER(SEARCH("|"&amp;AA196&amp;"|",'5_ACOMPANHAMENTO'!$AC$3:$AC$4922)))+((AB196&lt;&gt;"")*ISNUMBER(SEARCH("|"&amp;AB196&amp;"|",'5_ACOMPANHAMENTO'!$AC$3:$AC$4922))))&gt;0),0),0)),""))</f>
        <v>46204</v>
      </c>
      <c r="B196" s="10">
        <v>10148</v>
      </c>
      <c r="C196" s="10" t="s">
        <v>3083</v>
      </c>
      <c r="D196" s="4">
        <f>IF(OR($B196="",$C196=""),"",IFERROR(SUMPRODUCT(--(('5_ACOMPANHAMENTO'!$AD$3:$AD$4922=TRIM($C196&amp;""))*('5_ACOMPANHAMENTO'!$AC$3:$AC$4922&lt;&gt;"")*((((I196&lt;&gt;"")*ISNUMBER(SEARCH("|"&amp;I196&amp;"|",'5_ACOMPANHAMENTO'!$AC$3:$AC$4922)))+((J196&lt;&gt;"")*ISNUMBER(SEARCH("|"&amp;J196&amp;"|",'5_ACOMPANHAMENTO'!$AC$3:$AC$4922)))+((K196&lt;&gt;"")*ISNUMBER(SEARCH("|"&amp;K196&amp;"|",'5_ACOMPANHAMENTO'!$AC$3:$AC$4922)))+((L196&lt;&gt;"")*ISNUMBER(SEARCH("|"&amp;L196&amp;"|",'5_ACOMPANHAMENTO'!$AC$3:$AC$4922)))+((M196&lt;&gt;"")*ISNUMBER(SEARCH("|"&amp;M196&amp;"|",'5_ACOMPANHAMENTO'!$AC$3:$AC$4922)))+((N196&lt;&gt;"")*ISNUMBER(SEARCH("|"&amp;N196&amp;"|",'5_ACOMPANHAMENTO'!$AC$3:$AC$4922)))+((O196&lt;&gt;"")*ISNUMBER(SEARCH("|"&amp;O196&amp;"|",'5_ACOMPANHAMENTO'!$AC$3:$AC$4922)))+((P196&lt;&gt;"")*ISNUMBER(SEARCH("|"&amp;P196&amp;"|",'5_ACOMPANHAMENTO'!$AC$3:$AC$4922)))+((Q196&lt;&gt;"")*ISNUMBER(SEARCH("|"&amp;Q196&amp;"|",'5_ACOMPANHAMENTO'!$AC$3:$AC$4922)))+((R196&lt;&gt;"")*ISNUMBER(SEARCH("|"&amp;R196&amp;"|",'5_ACOMPANHAMENTO'!$AC$3:$AC$4922)))+((S196&lt;&gt;"")*ISNUMBER(SEARCH("|"&amp;S196&amp;"|",'5_ACOMPANHAMENTO'!$AC$3:$AC$4922)))+((T196&lt;&gt;"")*ISNUMBER(SEARCH("|"&amp;T196&amp;"|",'5_ACOMPANHAMENTO'!$AC$3:$AC$4922)))+((U196&lt;&gt;"")*ISNUMBER(SEARCH("|"&amp;U196&amp;"|",'5_ACOMPANHAMENTO'!$AC$3:$AC$4922)))+((V196&lt;&gt;"")*ISNUMBER(SEARCH("|"&amp;V196&amp;"|",'5_ACOMPANHAMENTO'!$AC$3:$AC$4922)))+((W196&lt;&gt;"")*ISNUMBER(SEARCH("|"&amp;W196&amp;"|",'5_ACOMPANHAMENTO'!$AC$3:$AC$4922)))+((X196&lt;&gt;"")*ISNUMBER(SEARCH("|"&amp;X196&amp;"|",'5_ACOMPANHAMENTO'!$AC$3:$AC$4922)))+((Y196&lt;&gt;"")*ISNUMBER(SEARCH("|"&amp;Y196&amp;"|",'5_ACOMPANHAMENTO'!$AC$3:$AC$4922)))+((Z196&lt;&gt;"")*ISNUMBER(SEARCH("|"&amp;Z196&amp;"|",'5_ACOMPANHAMENTO'!$AC$3:$AC$4922)))+((AA196&lt;&gt;"")*ISNUMBER(SEARCH("|"&amp;AA196&amp;"|",'5_ACOMPANHAMENTO'!$AC$3:$AC$4922)))+((AB196&lt;&gt;"")*ISNUMBER(SEARCH("|"&amp;AB196&amp;"|",'5_ACOMPANHAMENTO'!$AC$3:$AC$4922))))&gt;0)),'5_ACOMPANHAMENTO'!$J$3:$J$4922),0))</f>
        <v>132</v>
      </c>
      <c r="E196" s="4" t="str">
        <f t="shared" ca="1" si="69"/>
        <v>FINALIZADO</v>
      </c>
      <c r="F196" s="7">
        <f>IF(OR($B196="",$C196=""),"",IFERROR(SUMPRODUCT(--(('5_ACOMPANHAMENTO'!$AD$3:$AD$4922=TRIM($C196&amp;""))*('5_ACOMPANHAMENTO'!$AC$3:$AC$4922&lt;&gt;"")*((((I196&lt;&gt;"")*ISNUMBER(SEARCH("|"&amp;I196&amp;"|",'5_ACOMPANHAMENTO'!$AC$3:$AC$4922)))+((J196&lt;&gt;"")*ISNUMBER(SEARCH("|"&amp;J196&amp;"|",'5_ACOMPANHAMENTO'!$AC$3:$AC$4922)))+((K196&lt;&gt;"")*ISNUMBER(SEARCH("|"&amp;K196&amp;"|",'5_ACOMPANHAMENTO'!$AC$3:$AC$4922)))+((L196&lt;&gt;"")*ISNUMBER(SEARCH("|"&amp;L196&amp;"|",'5_ACOMPANHAMENTO'!$AC$3:$AC$4922)))+((M196&lt;&gt;"")*ISNUMBER(SEARCH("|"&amp;M196&amp;"|",'5_ACOMPANHAMENTO'!$AC$3:$AC$4922)))+((N196&lt;&gt;"")*ISNUMBER(SEARCH("|"&amp;N196&amp;"|",'5_ACOMPANHAMENTO'!$AC$3:$AC$4922)))+((O196&lt;&gt;"")*ISNUMBER(SEARCH("|"&amp;O196&amp;"|",'5_ACOMPANHAMENTO'!$AC$3:$AC$4922)))+((P196&lt;&gt;"")*ISNUMBER(SEARCH("|"&amp;P196&amp;"|",'5_ACOMPANHAMENTO'!$AC$3:$AC$4922)))+((Q196&lt;&gt;"")*ISNUMBER(SEARCH("|"&amp;Q196&amp;"|",'5_ACOMPANHAMENTO'!$AC$3:$AC$4922)))+((R196&lt;&gt;"")*ISNUMBER(SEARCH("|"&amp;R196&amp;"|",'5_ACOMPANHAMENTO'!$AC$3:$AC$4922)))+((S196&lt;&gt;"")*ISNUMBER(SEARCH("|"&amp;S196&amp;"|",'5_ACOMPANHAMENTO'!$AC$3:$AC$4922)))+((T196&lt;&gt;"")*ISNUMBER(SEARCH("|"&amp;T196&amp;"|",'5_ACOMPANHAMENTO'!$AC$3:$AC$4922)))+((U196&lt;&gt;"")*ISNUMBER(SEARCH("|"&amp;U196&amp;"|",'5_ACOMPANHAMENTO'!$AC$3:$AC$4922)))+((V196&lt;&gt;"")*ISNUMBER(SEARCH("|"&amp;V196&amp;"|",'5_ACOMPANHAMENTO'!$AC$3:$AC$4922)))+((W196&lt;&gt;"")*ISNUMBER(SEARCH("|"&amp;W196&amp;"|",'5_ACOMPANHAMENTO'!$AC$3:$AC$4922)))+((X196&lt;&gt;"")*ISNUMBER(SEARCH("|"&amp;X196&amp;"|",'5_ACOMPANHAMENTO'!$AC$3:$AC$4922)))+((Y196&lt;&gt;"")*ISNUMBER(SEARCH("|"&amp;Y196&amp;"|",'5_ACOMPANHAMENTO'!$AC$3:$AC$4922)))+((Z196&lt;&gt;"")*ISNUMBER(SEARCH("|"&amp;Z196&amp;"|",'5_ACOMPANHAMENTO'!$AC$3:$AC$4922)))+((AA196&lt;&gt;"")*ISNUMBER(SEARCH("|"&amp;AA196&amp;"|",'5_ACOMPANHAMENTO'!$AC$3:$AC$4922)))+((AB196&lt;&gt;"")*ISNUMBER(SEARCH("|"&amp;AB196&amp;"|",'5_ACOMPANHAMENTO'!$AC$3:$AC$4922))))&gt;0)),'5_ACOMPANHAMENTO'!$O$3:$O$4922),0))</f>
        <v>132</v>
      </c>
      <c r="G196" s="7">
        <f t="shared" si="70"/>
        <v>0</v>
      </c>
      <c r="H196" t="str">
        <f t="shared" si="71"/>
        <v>10148|MONTAGEM DE CADEIRAS</v>
      </c>
      <c r="I196" s="1" t="str">
        <f t="shared" si="72"/>
        <v>10148</v>
      </c>
      <c r="J196" s="1" t="str">
        <f t="shared" si="73"/>
        <v/>
      </c>
      <c r="K196" s="1" t="str">
        <f t="shared" si="74"/>
        <v/>
      </c>
      <c r="L196" s="1" t="str">
        <f t="shared" si="75"/>
        <v/>
      </c>
      <c r="M196" s="1" t="str">
        <f t="shared" si="76"/>
        <v/>
      </c>
      <c r="N196" s="1" t="str">
        <f t="shared" si="77"/>
        <v/>
      </c>
      <c r="O196" s="1" t="str">
        <f t="shared" si="78"/>
        <v/>
      </c>
      <c r="P196" s="1" t="str">
        <f t="shared" si="79"/>
        <v/>
      </c>
      <c r="Q196" s="1" t="str">
        <f t="shared" si="80"/>
        <v/>
      </c>
      <c r="R196" s="1" t="str">
        <f t="shared" si="81"/>
        <v/>
      </c>
      <c r="S196" s="1" t="str">
        <f t="shared" si="82"/>
        <v/>
      </c>
      <c r="T196" s="1" t="str">
        <f t="shared" si="83"/>
        <v/>
      </c>
      <c r="U196" s="1" t="str">
        <f t="shared" si="84"/>
        <v/>
      </c>
      <c r="V196" s="1" t="str">
        <f t="shared" si="85"/>
        <v/>
      </c>
      <c r="W196" s="1" t="str">
        <f t="shared" si="86"/>
        <v/>
      </c>
      <c r="X196" s="1" t="str">
        <f t="shared" si="87"/>
        <v/>
      </c>
      <c r="Y196" s="1" t="str">
        <f t="shared" si="88"/>
        <v/>
      </c>
      <c r="Z196" s="1" t="str">
        <f t="shared" si="89"/>
        <v/>
      </c>
      <c r="AA196" s="1" t="str">
        <f t="shared" si="90"/>
        <v/>
      </c>
      <c r="AB196" s="1" t="str">
        <f t="shared" si="91"/>
        <v/>
      </c>
    </row>
    <row r="197" spans="1:28" ht="14.25" hidden="1" customHeight="1" x14ac:dyDescent="0.35">
      <c r="A197" s="4">
        <f>IF(OR($B197="",$C197=""),"",IFERROR(INDEX('5_ACOMPANHAMENTO'!$A$3:$A$4922,MATCH(1,INDEX(('5_ACOMPANHAMENTO'!$AD$3:$AD$4922=TRIM($C197&amp;""))*('5_ACOMPANHAMENTO'!$AC$3:$AC$4922&lt;&gt;"")*((((I197&lt;&gt;"")*ISNUMBER(SEARCH("|"&amp;I197&amp;"|",'5_ACOMPANHAMENTO'!$AC$3:$AC$4922)))+((J197&lt;&gt;"")*ISNUMBER(SEARCH("|"&amp;J197&amp;"|",'5_ACOMPANHAMENTO'!$AC$3:$AC$4922)))+((K197&lt;&gt;"")*ISNUMBER(SEARCH("|"&amp;K197&amp;"|",'5_ACOMPANHAMENTO'!$AC$3:$AC$4922)))+((L197&lt;&gt;"")*ISNUMBER(SEARCH("|"&amp;L197&amp;"|",'5_ACOMPANHAMENTO'!$AC$3:$AC$4922)))+((M197&lt;&gt;"")*ISNUMBER(SEARCH("|"&amp;M197&amp;"|",'5_ACOMPANHAMENTO'!$AC$3:$AC$4922)))+((N197&lt;&gt;"")*ISNUMBER(SEARCH("|"&amp;N197&amp;"|",'5_ACOMPANHAMENTO'!$AC$3:$AC$4922)))+((O197&lt;&gt;"")*ISNUMBER(SEARCH("|"&amp;O197&amp;"|",'5_ACOMPANHAMENTO'!$AC$3:$AC$4922)))+((P197&lt;&gt;"")*ISNUMBER(SEARCH("|"&amp;P197&amp;"|",'5_ACOMPANHAMENTO'!$AC$3:$AC$4922)))+((Q197&lt;&gt;"")*ISNUMBER(SEARCH("|"&amp;Q197&amp;"|",'5_ACOMPANHAMENTO'!$AC$3:$AC$4922)))+((R197&lt;&gt;"")*ISNUMBER(SEARCH("|"&amp;R197&amp;"|",'5_ACOMPANHAMENTO'!$AC$3:$AC$4922)))+((S197&lt;&gt;"")*ISNUMBER(SEARCH("|"&amp;S197&amp;"|",'5_ACOMPANHAMENTO'!$AC$3:$AC$4922)))+((T197&lt;&gt;"")*ISNUMBER(SEARCH("|"&amp;T197&amp;"|",'5_ACOMPANHAMENTO'!$AC$3:$AC$4922)))+((U197&lt;&gt;"")*ISNUMBER(SEARCH("|"&amp;U197&amp;"|",'5_ACOMPANHAMENTO'!$AC$3:$AC$4922)))+((V197&lt;&gt;"")*ISNUMBER(SEARCH("|"&amp;V197&amp;"|",'5_ACOMPANHAMENTO'!$AC$3:$AC$4922)))+((W197&lt;&gt;"")*ISNUMBER(SEARCH("|"&amp;W197&amp;"|",'5_ACOMPANHAMENTO'!$AC$3:$AC$4922)))+((X197&lt;&gt;"")*ISNUMBER(SEARCH("|"&amp;X197&amp;"|",'5_ACOMPANHAMENTO'!$AC$3:$AC$4922)))+((Y197&lt;&gt;"")*ISNUMBER(SEARCH("|"&amp;Y197&amp;"|",'5_ACOMPANHAMENTO'!$AC$3:$AC$4922)))+((Z197&lt;&gt;"")*ISNUMBER(SEARCH("|"&amp;Z197&amp;"|",'5_ACOMPANHAMENTO'!$AC$3:$AC$4922)))+((AA197&lt;&gt;"")*ISNUMBER(SEARCH("|"&amp;AA197&amp;"|",'5_ACOMPANHAMENTO'!$AC$3:$AC$4922)))+((AB197&lt;&gt;"")*ISNUMBER(SEARCH("|"&amp;AB197&amp;"|",'5_ACOMPANHAMENTO'!$AC$3:$AC$4922))))&gt;0),0),0)),""))</f>
        <v>46204</v>
      </c>
      <c r="B197" s="10">
        <v>10148</v>
      </c>
      <c r="C197" s="10" t="s">
        <v>3083</v>
      </c>
      <c r="D197" s="4">
        <f>IF(OR($B197="",$C197=""),"",IFERROR(SUMPRODUCT(--(('5_ACOMPANHAMENTO'!$AD$3:$AD$4922=TRIM($C197&amp;""))*('5_ACOMPANHAMENTO'!$AC$3:$AC$4922&lt;&gt;"")*((((I197&lt;&gt;"")*ISNUMBER(SEARCH("|"&amp;I197&amp;"|",'5_ACOMPANHAMENTO'!$AC$3:$AC$4922)))+((J197&lt;&gt;"")*ISNUMBER(SEARCH("|"&amp;J197&amp;"|",'5_ACOMPANHAMENTO'!$AC$3:$AC$4922)))+((K197&lt;&gt;"")*ISNUMBER(SEARCH("|"&amp;K197&amp;"|",'5_ACOMPANHAMENTO'!$AC$3:$AC$4922)))+((L197&lt;&gt;"")*ISNUMBER(SEARCH("|"&amp;L197&amp;"|",'5_ACOMPANHAMENTO'!$AC$3:$AC$4922)))+((M197&lt;&gt;"")*ISNUMBER(SEARCH("|"&amp;M197&amp;"|",'5_ACOMPANHAMENTO'!$AC$3:$AC$4922)))+((N197&lt;&gt;"")*ISNUMBER(SEARCH("|"&amp;N197&amp;"|",'5_ACOMPANHAMENTO'!$AC$3:$AC$4922)))+((O197&lt;&gt;"")*ISNUMBER(SEARCH("|"&amp;O197&amp;"|",'5_ACOMPANHAMENTO'!$AC$3:$AC$4922)))+((P197&lt;&gt;"")*ISNUMBER(SEARCH("|"&amp;P197&amp;"|",'5_ACOMPANHAMENTO'!$AC$3:$AC$4922)))+((Q197&lt;&gt;"")*ISNUMBER(SEARCH("|"&amp;Q197&amp;"|",'5_ACOMPANHAMENTO'!$AC$3:$AC$4922)))+((R197&lt;&gt;"")*ISNUMBER(SEARCH("|"&amp;R197&amp;"|",'5_ACOMPANHAMENTO'!$AC$3:$AC$4922)))+((S197&lt;&gt;"")*ISNUMBER(SEARCH("|"&amp;S197&amp;"|",'5_ACOMPANHAMENTO'!$AC$3:$AC$4922)))+((T197&lt;&gt;"")*ISNUMBER(SEARCH("|"&amp;T197&amp;"|",'5_ACOMPANHAMENTO'!$AC$3:$AC$4922)))+((U197&lt;&gt;"")*ISNUMBER(SEARCH("|"&amp;U197&amp;"|",'5_ACOMPANHAMENTO'!$AC$3:$AC$4922)))+((V197&lt;&gt;"")*ISNUMBER(SEARCH("|"&amp;V197&amp;"|",'5_ACOMPANHAMENTO'!$AC$3:$AC$4922)))+((W197&lt;&gt;"")*ISNUMBER(SEARCH("|"&amp;W197&amp;"|",'5_ACOMPANHAMENTO'!$AC$3:$AC$4922)))+((X197&lt;&gt;"")*ISNUMBER(SEARCH("|"&amp;X197&amp;"|",'5_ACOMPANHAMENTO'!$AC$3:$AC$4922)))+((Y197&lt;&gt;"")*ISNUMBER(SEARCH("|"&amp;Y197&amp;"|",'5_ACOMPANHAMENTO'!$AC$3:$AC$4922)))+((Z197&lt;&gt;"")*ISNUMBER(SEARCH("|"&amp;Z197&amp;"|",'5_ACOMPANHAMENTO'!$AC$3:$AC$4922)))+((AA197&lt;&gt;"")*ISNUMBER(SEARCH("|"&amp;AA197&amp;"|",'5_ACOMPANHAMENTO'!$AC$3:$AC$4922)))+((AB197&lt;&gt;"")*ISNUMBER(SEARCH("|"&amp;AB197&amp;"|",'5_ACOMPANHAMENTO'!$AC$3:$AC$4922))))&gt;0)),'5_ACOMPANHAMENTO'!$J$3:$J$4922),0))</f>
        <v>132</v>
      </c>
      <c r="E197" s="4" t="str">
        <f t="shared" ca="1" si="69"/>
        <v>FINALIZADO</v>
      </c>
      <c r="F197" s="7">
        <f>IF(OR($B197="",$C197=""),"",IFERROR(SUMPRODUCT(--(('5_ACOMPANHAMENTO'!$AD$3:$AD$4922=TRIM($C197&amp;""))*('5_ACOMPANHAMENTO'!$AC$3:$AC$4922&lt;&gt;"")*((((I197&lt;&gt;"")*ISNUMBER(SEARCH("|"&amp;I197&amp;"|",'5_ACOMPANHAMENTO'!$AC$3:$AC$4922)))+((J197&lt;&gt;"")*ISNUMBER(SEARCH("|"&amp;J197&amp;"|",'5_ACOMPANHAMENTO'!$AC$3:$AC$4922)))+((K197&lt;&gt;"")*ISNUMBER(SEARCH("|"&amp;K197&amp;"|",'5_ACOMPANHAMENTO'!$AC$3:$AC$4922)))+((L197&lt;&gt;"")*ISNUMBER(SEARCH("|"&amp;L197&amp;"|",'5_ACOMPANHAMENTO'!$AC$3:$AC$4922)))+((M197&lt;&gt;"")*ISNUMBER(SEARCH("|"&amp;M197&amp;"|",'5_ACOMPANHAMENTO'!$AC$3:$AC$4922)))+((N197&lt;&gt;"")*ISNUMBER(SEARCH("|"&amp;N197&amp;"|",'5_ACOMPANHAMENTO'!$AC$3:$AC$4922)))+((O197&lt;&gt;"")*ISNUMBER(SEARCH("|"&amp;O197&amp;"|",'5_ACOMPANHAMENTO'!$AC$3:$AC$4922)))+((P197&lt;&gt;"")*ISNUMBER(SEARCH("|"&amp;P197&amp;"|",'5_ACOMPANHAMENTO'!$AC$3:$AC$4922)))+((Q197&lt;&gt;"")*ISNUMBER(SEARCH("|"&amp;Q197&amp;"|",'5_ACOMPANHAMENTO'!$AC$3:$AC$4922)))+((R197&lt;&gt;"")*ISNUMBER(SEARCH("|"&amp;R197&amp;"|",'5_ACOMPANHAMENTO'!$AC$3:$AC$4922)))+((S197&lt;&gt;"")*ISNUMBER(SEARCH("|"&amp;S197&amp;"|",'5_ACOMPANHAMENTO'!$AC$3:$AC$4922)))+((T197&lt;&gt;"")*ISNUMBER(SEARCH("|"&amp;T197&amp;"|",'5_ACOMPANHAMENTO'!$AC$3:$AC$4922)))+((U197&lt;&gt;"")*ISNUMBER(SEARCH("|"&amp;U197&amp;"|",'5_ACOMPANHAMENTO'!$AC$3:$AC$4922)))+((V197&lt;&gt;"")*ISNUMBER(SEARCH("|"&amp;V197&amp;"|",'5_ACOMPANHAMENTO'!$AC$3:$AC$4922)))+((W197&lt;&gt;"")*ISNUMBER(SEARCH("|"&amp;W197&amp;"|",'5_ACOMPANHAMENTO'!$AC$3:$AC$4922)))+((X197&lt;&gt;"")*ISNUMBER(SEARCH("|"&amp;X197&amp;"|",'5_ACOMPANHAMENTO'!$AC$3:$AC$4922)))+((Y197&lt;&gt;"")*ISNUMBER(SEARCH("|"&amp;Y197&amp;"|",'5_ACOMPANHAMENTO'!$AC$3:$AC$4922)))+((Z197&lt;&gt;"")*ISNUMBER(SEARCH("|"&amp;Z197&amp;"|",'5_ACOMPANHAMENTO'!$AC$3:$AC$4922)))+((AA197&lt;&gt;"")*ISNUMBER(SEARCH("|"&amp;AA197&amp;"|",'5_ACOMPANHAMENTO'!$AC$3:$AC$4922)))+((AB197&lt;&gt;"")*ISNUMBER(SEARCH("|"&amp;AB197&amp;"|",'5_ACOMPANHAMENTO'!$AC$3:$AC$4922))))&gt;0)),'5_ACOMPANHAMENTO'!$O$3:$O$4922),0))</f>
        <v>132</v>
      </c>
      <c r="G197" s="7">
        <f t="shared" si="70"/>
        <v>0</v>
      </c>
      <c r="H197" t="str">
        <f t="shared" si="71"/>
        <v>10148|MONTAGEM DE CADEIRAS</v>
      </c>
      <c r="I197" s="1" t="str">
        <f t="shared" si="72"/>
        <v>10148</v>
      </c>
      <c r="J197" s="1" t="str">
        <f t="shared" si="73"/>
        <v/>
      </c>
      <c r="K197" s="1" t="str">
        <f t="shared" si="74"/>
        <v/>
      </c>
      <c r="L197" s="1" t="str">
        <f t="shared" si="75"/>
        <v/>
      </c>
      <c r="M197" s="1" t="str">
        <f t="shared" si="76"/>
        <v/>
      </c>
      <c r="N197" s="1" t="str">
        <f t="shared" si="77"/>
        <v/>
      </c>
      <c r="O197" s="1" t="str">
        <f t="shared" si="78"/>
        <v/>
      </c>
      <c r="P197" s="1" t="str">
        <f t="shared" si="79"/>
        <v/>
      </c>
      <c r="Q197" s="1" t="str">
        <f t="shared" si="80"/>
        <v/>
      </c>
      <c r="R197" s="1" t="str">
        <f t="shared" si="81"/>
        <v/>
      </c>
      <c r="S197" s="1" t="str">
        <f t="shared" si="82"/>
        <v/>
      </c>
      <c r="T197" s="1" t="str">
        <f t="shared" si="83"/>
        <v/>
      </c>
      <c r="U197" s="1" t="str">
        <f t="shared" si="84"/>
        <v/>
      </c>
      <c r="V197" s="1" t="str">
        <f t="shared" si="85"/>
        <v/>
      </c>
      <c r="W197" s="1" t="str">
        <f t="shared" si="86"/>
        <v/>
      </c>
      <c r="X197" s="1" t="str">
        <f t="shared" si="87"/>
        <v/>
      </c>
      <c r="Y197" s="1" t="str">
        <f t="shared" si="88"/>
        <v/>
      </c>
      <c r="Z197" s="1" t="str">
        <f t="shared" si="89"/>
        <v/>
      </c>
      <c r="AA197" s="1" t="str">
        <f t="shared" si="90"/>
        <v/>
      </c>
      <c r="AB197" s="1" t="str">
        <f t="shared" si="91"/>
        <v/>
      </c>
    </row>
    <row r="198" spans="1:28" ht="14.25" hidden="1" customHeight="1" x14ac:dyDescent="0.35">
      <c r="A198" s="4">
        <f>IF(OR($B198="",$C198=""),"",IFERROR(INDEX('5_ACOMPANHAMENTO'!$A$3:$A$4922,MATCH(1,INDEX(('5_ACOMPANHAMENTO'!$AD$3:$AD$4922=TRIM($C198&amp;""))*('5_ACOMPANHAMENTO'!$AC$3:$AC$4922&lt;&gt;"")*((((I198&lt;&gt;"")*ISNUMBER(SEARCH("|"&amp;I198&amp;"|",'5_ACOMPANHAMENTO'!$AC$3:$AC$4922)))+((J198&lt;&gt;"")*ISNUMBER(SEARCH("|"&amp;J198&amp;"|",'5_ACOMPANHAMENTO'!$AC$3:$AC$4922)))+((K198&lt;&gt;"")*ISNUMBER(SEARCH("|"&amp;K198&amp;"|",'5_ACOMPANHAMENTO'!$AC$3:$AC$4922)))+((L198&lt;&gt;"")*ISNUMBER(SEARCH("|"&amp;L198&amp;"|",'5_ACOMPANHAMENTO'!$AC$3:$AC$4922)))+((M198&lt;&gt;"")*ISNUMBER(SEARCH("|"&amp;M198&amp;"|",'5_ACOMPANHAMENTO'!$AC$3:$AC$4922)))+((N198&lt;&gt;"")*ISNUMBER(SEARCH("|"&amp;N198&amp;"|",'5_ACOMPANHAMENTO'!$AC$3:$AC$4922)))+((O198&lt;&gt;"")*ISNUMBER(SEARCH("|"&amp;O198&amp;"|",'5_ACOMPANHAMENTO'!$AC$3:$AC$4922)))+((P198&lt;&gt;"")*ISNUMBER(SEARCH("|"&amp;P198&amp;"|",'5_ACOMPANHAMENTO'!$AC$3:$AC$4922)))+((Q198&lt;&gt;"")*ISNUMBER(SEARCH("|"&amp;Q198&amp;"|",'5_ACOMPANHAMENTO'!$AC$3:$AC$4922)))+((R198&lt;&gt;"")*ISNUMBER(SEARCH("|"&amp;R198&amp;"|",'5_ACOMPANHAMENTO'!$AC$3:$AC$4922)))+((S198&lt;&gt;"")*ISNUMBER(SEARCH("|"&amp;S198&amp;"|",'5_ACOMPANHAMENTO'!$AC$3:$AC$4922)))+((T198&lt;&gt;"")*ISNUMBER(SEARCH("|"&amp;T198&amp;"|",'5_ACOMPANHAMENTO'!$AC$3:$AC$4922)))+((U198&lt;&gt;"")*ISNUMBER(SEARCH("|"&amp;U198&amp;"|",'5_ACOMPANHAMENTO'!$AC$3:$AC$4922)))+((V198&lt;&gt;"")*ISNUMBER(SEARCH("|"&amp;V198&amp;"|",'5_ACOMPANHAMENTO'!$AC$3:$AC$4922)))+((W198&lt;&gt;"")*ISNUMBER(SEARCH("|"&amp;W198&amp;"|",'5_ACOMPANHAMENTO'!$AC$3:$AC$4922)))+((X198&lt;&gt;"")*ISNUMBER(SEARCH("|"&amp;X198&amp;"|",'5_ACOMPANHAMENTO'!$AC$3:$AC$4922)))+((Y198&lt;&gt;"")*ISNUMBER(SEARCH("|"&amp;Y198&amp;"|",'5_ACOMPANHAMENTO'!$AC$3:$AC$4922)))+((Z198&lt;&gt;"")*ISNUMBER(SEARCH("|"&amp;Z198&amp;"|",'5_ACOMPANHAMENTO'!$AC$3:$AC$4922)))+((AA198&lt;&gt;"")*ISNUMBER(SEARCH("|"&amp;AA198&amp;"|",'5_ACOMPANHAMENTO'!$AC$3:$AC$4922)))+((AB198&lt;&gt;"")*ISNUMBER(SEARCH("|"&amp;AB198&amp;"|",'5_ACOMPANHAMENTO'!$AC$3:$AC$4922))))&gt;0),0),0)),""))</f>
        <v>46205</v>
      </c>
      <c r="B198" s="10" t="s">
        <v>3076</v>
      </c>
      <c r="C198" s="10" t="s">
        <v>3083</v>
      </c>
      <c r="D198" s="4">
        <f>IF(OR($B198="",$C198=""),"",IFERROR(SUMPRODUCT(--(('5_ACOMPANHAMENTO'!$AD$3:$AD$4922=TRIM($C198&amp;""))*('5_ACOMPANHAMENTO'!$AC$3:$AC$4922&lt;&gt;"")*((((I198&lt;&gt;"")*ISNUMBER(SEARCH("|"&amp;I198&amp;"|",'5_ACOMPANHAMENTO'!$AC$3:$AC$4922)))+((J198&lt;&gt;"")*ISNUMBER(SEARCH("|"&amp;J198&amp;"|",'5_ACOMPANHAMENTO'!$AC$3:$AC$4922)))+((K198&lt;&gt;"")*ISNUMBER(SEARCH("|"&amp;K198&amp;"|",'5_ACOMPANHAMENTO'!$AC$3:$AC$4922)))+((L198&lt;&gt;"")*ISNUMBER(SEARCH("|"&amp;L198&amp;"|",'5_ACOMPANHAMENTO'!$AC$3:$AC$4922)))+((M198&lt;&gt;"")*ISNUMBER(SEARCH("|"&amp;M198&amp;"|",'5_ACOMPANHAMENTO'!$AC$3:$AC$4922)))+((N198&lt;&gt;"")*ISNUMBER(SEARCH("|"&amp;N198&amp;"|",'5_ACOMPANHAMENTO'!$AC$3:$AC$4922)))+((O198&lt;&gt;"")*ISNUMBER(SEARCH("|"&amp;O198&amp;"|",'5_ACOMPANHAMENTO'!$AC$3:$AC$4922)))+((P198&lt;&gt;"")*ISNUMBER(SEARCH("|"&amp;P198&amp;"|",'5_ACOMPANHAMENTO'!$AC$3:$AC$4922)))+((Q198&lt;&gt;"")*ISNUMBER(SEARCH("|"&amp;Q198&amp;"|",'5_ACOMPANHAMENTO'!$AC$3:$AC$4922)))+((R198&lt;&gt;"")*ISNUMBER(SEARCH("|"&amp;R198&amp;"|",'5_ACOMPANHAMENTO'!$AC$3:$AC$4922)))+((S198&lt;&gt;"")*ISNUMBER(SEARCH("|"&amp;S198&amp;"|",'5_ACOMPANHAMENTO'!$AC$3:$AC$4922)))+((T198&lt;&gt;"")*ISNUMBER(SEARCH("|"&amp;T198&amp;"|",'5_ACOMPANHAMENTO'!$AC$3:$AC$4922)))+((U198&lt;&gt;"")*ISNUMBER(SEARCH("|"&amp;U198&amp;"|",'5_ACOMPANHAMENTO'!$AC$3:$AC$4922)))+((V198&lt;&gt;"")*ISNUMBER(SEARCH("|"&amp;V198&amp;"|",'5_ACOMPANHAMENTO'!$AC$3:$AC$4922)))+((W198&lt;&gt;"")*ISNUMBER(SEARCH("|"&amp;W198&amp;"|",'5_ACOMPANHAMENTO'!$AC$3:$AC$4922)))+((X198&lt;&gt;"")*ISNUMBER(SEARCH("|"&amp;X198&amp;"|",'5_ACOMPANHAMENTO'!$AC$3:$AC$4922)))+((Y198&lt;&gt;"")*ISNUMBER(SEARCH("|"&amp;Y198&amp;"|",'5_ACOMPANHAMENTO'!$AC$3:$AC$4922)))+((Z198&lt;&gt;"")*ISNUMBER(SEARCH("|"&amp;Z198&amp;"|",'5_ACOMPANHAMENTO'!$AC$3:$AC$4922)))+((AA198&lt;&gt;"")*ISNUMBER(SEARCH("|"&amp;AA198&amp;"|",'5_ACOMPANHAMENTO'!$AC$3:$AC$4922)))+((AB198&lt;&gt;"")*ISNUMBER(SEARCH("|"&amp;AB198&amp;"|",'5_ACOMPANHAMENTO'!$AC$3:$AC$4922))))&gt;0)),'5_ACOMPANHAMENTO'!$J$3:$J$4922),0))</f>
        <v>132</v>
      </c>
      <c r="E198" s="4" t="str">
        <f t="shared" ca="1" si="69"/>
        <v>FINALIZADO</v>
      </c>
      <c r="F198" s="7">
        <f>IF(OR($B198="",$C198=""),"",IFERROR(SUMPRODUCT(--(('5_ACOMPANHAMENTO'!$AD$3:$AD$4922=TRIM($C198&amp;""))*('5_ACOMPANHAMENTO'!$AC$3:$AC$4922&lt;&gt;"")*((((I198&lt;&gt;"")*ISNUMBER(SEARCH("|"&amp;I198&amp;"|",'5_ACOMPANHAMENTO'!$AC$3:$AC$4922)))+((J198&lt;&gt;"")*ISNUMBER(SEARCH("|"&amp;J198&amp;"|",'5_ACOMPANHAMENTO'!$AC$3:$AC$4922)))+((K198&lt;&gt;"")*ISNUMBER(SEARCH("|"&amp;K198&amp;"|",'5_ACOMPANHAMENTO'!$AC$3:$AC$4922)))+((L198&lt;&gt;"")*ISNUMBER(SEARCH("|"&amp;L198&amp;"|",'5_ACOMPANHAMENTO'!$AC$3:$AC$4922)))+((M198&lt;&gt;"")*ISNUMBER(SEARCH("|"&amp;M198&amp;"|",'5_ACOMPANHAMENTO'!$AC$3:$AC$4922)))+((N198&lt;&gt;"")*ISNUMBER(SEARCH("|"&amp;N198&amp;"|",'5_ACOMPANHAMENTO'!$AC$3:$AC$4922)))+((O198&lt;&gt;"")*ISNUMBER(SEARCH("|"&amp;O198&amp;"|",'5_ACOMPANHAMENTO'!$AC$3:$AC$4922)))+((P198&lt;&gt;"")*ISNUMBER(SEARCH("|"&amp;P198&amp;"|",'5_ACOMPANHAMENTO'!$AC$3:$AC$4922)))+((Q198&lt;&gt;"")*ISNUMBER(SEARCH("|"&amp;Q198&amp;"|",'5_ACOMPANHAMENTO'!$AC$3:$AC$4922)))+((R198&lt;&gt;"")*ISNUMBER(SEARCH("|"&amp;R198&amp;"|",'5_ACOMPANHAMENTO'!$AC$3:$AC$4922)))+((S198&lt;&gt;"")*ISNUMBER(SEARCH("|"&amp;S198&amp;"|",'5_ACOMPANHAMENTO'!$AC$3:$AC$4922)))+((T198&lt;&gt;"")*ISNUMBER(SEARCH("|"&amp;T198&amp;"|",'5_ACOMPANHAMENTO'!$AC$3:$AC$4922)))+((U198&lt;&gt;"")*ISNUMBER(SEARCH("|"&amp;U198&amp;"|",'5_ACOMPANHAMENTO'!$AC$3:$AC$4922)))+((V198&lt;&gt;"")*ISNUMBER(SEARCH("|"&amp;V198&amp;"|",'5_ACOMPANHAMENTO'!$AC$3:$AC$4922)))+((W198&lt;&gt;"")*ISNUMBER(SEARCH("|"&amp;W198&amp;"|",'5_ACOMPANHAMENTO'!$AC$3:$AC$4922)))+((X198&lt;&gt;"")*ISNUMBER(SEARCH("|"&amp;X198&amp;"|",'5_ACOMPANHAMENTO'!$AC$3:$AC$4922)))+((Y198&lt;&gt;"")*ISNUMBER(SEARCH("|"&amp;Y198&amp;"|",'5_ACOMPANHAMENTO'!$AC$3:$AC$4922)))+((Z198&lt;&gt;"")*ISNUMBER(SEARCH("|"&amp;Z198&amp;"|",'5_ACOMPANHAMENTO'!$AC$3:$AC$4922)))+((AA198&lt;&gt;"")*ISNUMBER(SEARCH("|"&amp;AA198&amp;"|",'5_ACOMPANHAMENTO'!$AC$3:$AC$4922)))+((AB198&lt;&gt;"")*ISNUMBER(SEARCH("|"&amp;AB198&amp;"|",'5_ACOMPANHAMENTO'!$AC$3:$AC$4922))))&gt;0)),'5_ACOMPANHAMENTO'!$O$3:$O$4922),0))</f>
        <v>132</v>
      </c>
      <c r="G198" s="7">
        <f t="shared" si="70"/>
        <v>0</v>
      </c>
      <c r="H198" t="str">
        <f t="shared" si="71"/>
        <v>10149,10150|MONTAGEM DE CADEIRAS</v>
      </c>
      <c r="I198" s="1" t="str">
        <f t="shared" si="72"/>
        <v>10149</v>
      </c>
      <c r="J198" s="1" t="str">
        <f t="shared" si="73"/>
        <v>10150</v>
      </c>
      <c r="K198" s="1" t="str">
        <f t="shared" si="74"/>
        <v/>
      </c>
      <c r="L198" s="1" t="str">
        <f t="shared" si="75"/>
        <v/>
      </c>
      <c r="M198" s="1" t="str">
        <f t="shared" si="76"/>
        <v/>
      </c>
      <c r="N198" s="1" t="str">
        <f t="shared" si="77"/>
        <v/>
      </c>
      <c r="O198" s="1" t="str">
        <f t="shared" si="78"/>
        <v/>
      </c>
      <c r="P198" s="1" t="str">
        <f t="shared" si="79"/>
        <v/>
      </c>
      <c r="Q198" s="1" t="str">
        <f t="shared" si="80"/>
        <v/>
      </c>
      <c r="R198" s="1" t="str">
        <f t="shared" si="81"/>
        <v/>
      </c>
      <c r="S198" s="1" t="str">
        <f t="shared" si="82"/>
        <v/>
      </c>
      <c r="T198" s="1" t="str">
        <f t="shared" si="83"/>
        <v/>
      </c>
      <c r="U198" s="1" t="str">
        <f t="shared" si="84"/>
        <v/>
      </c>
      <c r="V198" s="1" t="str">
        <f t="shared" si="85"/>
        <v/>
      </c>
      <c r="W198" s="1" t="str">
        <f t="shared" si="86"/>
        <v/>
      </c>
      <c r="X198" s="1" t="str">
        <f t="shared" si="87"/>
        <v/>
      </c>
      <c r="Y198" s="1" t="str">
        <f t="shared" si="88"/>
        <v/>
      </c>
      <c r="Z198" s="1" t="str">
        <f t="shared" si="89"/>
        <v/>
      </c>
      <c r="AA198" s="1" t="str">
        <f t="shared" si="90"/>
        <v/>
      </c>
      <c r="AB198" s="1" t="str">
        <f t="shared" si="91"/>
        <v/>
      </c>
    </row>
    <row r="199" spans="1:28" ht="14.25" hidden="1" customHeight="1" x14ac:dyDescent="0.35">
      <c r="A199" s="4">
        <f>IF(OR($B199="",$C199=""),"",IFERROR(INDEX('5_ACOMPANHAMENTO'!$A$3:$A$4922,MATCH(1,INDEX(('5_ACOMPANHAMENTO'!$AD$3:$AD$4922=TRIM($C199&amp;""))*('5_ACOMPANHAMENTO'!$AC$3:$AC$4922&lt;&gt;"")*((((I199&lt;&gt;"")*ISNUMBER(SEARCH("|"&amp;I199&amp;"|",'5_ACOMPANHAMENTO'!$AC$3:$AC$4922)))+((J199&lt;&gt;"")*ISNUMBER(SEARCH("|"&amp;J199&amp;"|",'5_ACOMPANHAMENTO'!$AC$3:$AC$4922)))+((K199&lt;&gt;"")*ISNUMBER(SEARCH("|"&amp;K199&amp;"|",'5_ACOMPANHAMENTO'!$AC$3:$AC$4922)))+((L199&lt;&gt;"")*ISNUMBER(SEARCH("|"&amp;L199&amp;"|",'5_ACOMPANHAMENTO'!$AC$3:$AC$4922)))+((M199&lt;&gt;"")*ISNUMBER(SEARCH("|"&amp;M199&amp;"|",'5_ACOMPANHAMENTO'!$AC$3:$AC$4922)))+((N199&lt;&gt;"")*ISNUMBER(SEARCH("|"&amp;N199&amp;"|",'5_ACOMPANHAMENTO'!$AC$3:$AC$4922)))+((O199&lt;&gt;"")*ISNUMBER(SEARCH("|"&amp;O199&amp;"|",'5_ACOMPANHAMENTO'!$AC$3:$AC$4922)))+((P199&lt;&gt;"")*ISNUMBER(SEARCH("|"&amp;P199&amp;"|",'5_ACOMPANHAMENTO'!$AC$3:$AC$4922)))+((Q199&lt;&gt;"")*ISNUMBER(SEARCH("|"&amp;Q199&amp;"|",'5_ACOMPANHAMENTO'!$AC$3:$AC$4922)))+((R199&lt;&gt;"")*ISNUMBER(SEARCH("|"&amp;R199&amp;"|",'5_ACOMPANHAMENTO'!$AC$3:$AC$4922)))+((S199&lt;&gt;"")*ISNUMBER(SEARCH("|"&amp;S199&amp;"|",'5_ACOMPANHAMENTO'!$AC$3:$AC$4922)))+((T199&lt;&gt;"")*ISNUMBER(SEARCH("|"&amp;T199&amp;"|",'5_ACOMPANHAMENTO'!$AC$3:$AC$4922)))+((U199&lt;&gt;"")*ISNUMBER(SEARCH("|"&amp;U199&amp;"|",'5_ACOMPANHAMENTO'!$AC$3:$AC$4922)))+((V199&lt;&gt;"")*ISNUMBER(SEARCH("|"&amp;V199&amp;"|",'5_ACOMPANHAMENTO'!$AC$3:$AC$4922)))+((W199&lt;&gt;"")*ISNUMBER(SEARCH("|"&amp;W199&amp;"|",'5_ACOMPANHAMENTO'!$AC$3:$AC$4922)))+((X199&lt;&gt;"")*ISNUMBER(SEARCH("|"&amp;X199&amp;"|",'5_ACOMPANHAMENTO'!$AC$3:$AC$4922)))+((Y199&lt;&gt;"")*ISNUMBER(SEARCH("|"&amp;Y199&amp;"|",'5_ACOMPANHAMENTO'!$AC$3:$AC$4922)))+((Z199&lt;&gt;"")*ISNUMBER(SEARCH("|"&amp;Z199&amp;"|",'5_ACOMPANHAMENTO'!$AC$3:$AC$4922)))+((AA199&lt;&gt;"")*ISNUMBER(SEARCH("|"&amp;AA199&amp;"|",'5_ACOMPANHAMENTO'!$AC$3:$AC$4922)))+((AB199&lt;&gt;"")*ISNUMBER(SEARCH("|"&amp;AB199&amp;"|",'5_ACOMPANHAMENTO'!$AC$3:$AC$4922))))&gt;0),0),0)),""))</f>
        <v>46205</v>
      </c>
      <c r="B199" s="10" t="s">
        <v>3076</v>
      </c>
      <c r="C199" s="10" t="s">
        <v>3083</v>
      </c>
      <c r="D199" s="4">
        <f>IF(OR($B199="",$C199=""),"",IFERROR(SUMPRODUCT(--(('5_ACOMPANHAMENTO'!$AD$3:$AD$4922=TRIM($C199&amp;""))*('5_ACOMPANHAMENTO'!$AC$3:$AC$4922&lt;&gt;"")*((((I199&lt;&gt;"")*ISNUMBER(SEARCH("|"&amp;I199&amp;"|",'5_ACOMPANHAMENTO'!$AC$3:$AC$4922)))+((J199&lt;&gt;"")*ISNUMBER(SEARCH("|"&amp;J199&amp;"|",'5_ACOMPANHAMENTO'!$AC$3:$AC$4922)))+((K199&lt;&gt;"")*ISNUMBER(SEARCH("|"&amp;K199&amp;"|",'5_ACOMPANHAMENTO'!$AC$3:$AC$4922)))+((L199&lt;&gt;"")*ISNUMBER(SEARCH("|"&amp;L199&amp;"|",'5_ACOMPANHAMENTO'!$AC$3:$AC$4922)))+((M199&lt;&gt;"")*ISNUMBER(SEARCH("|"&amp;M199&amp;"|",'5_ACOMPANHAMENTO'!$AC$3:$AC$4922)))+((N199&lt;&gt;"")*ISNUMBER(SEARCH("|"&amp;N199&amp;"|",'5_ACOMPANHAMENTO'!$AC$3:$AC$4922)))+((O199&lt;&gt;"")*ISNUMBER(SEARCH("|"&amp;O199&amp;"|",'5_ACOMPANHAMENTO'!$AC$3:$AC$4922)))+((P199&lt;&gt;"")*ISNUMBER(SEARCH("|"&amp;P199&amp;"|",'5_ACOMPANHAMENTO'!$AC$3:$AC$4922)))+((Q199&lt;&gt;"")*ISNUMBER(SEARCH("|"&amp;Q199&amp;"|",'5_ACOMPANHAMENTO'!$AC$3:$AC$4922)))+((R199&lt;&gt;"")*ISNUMBER(SEARCH("|"&amp;R199&amp;"|",'5_ACOMPANHAMENTO'!$AC$3:$AC$4922)))+((S199&lt;&gt;"")*ISNUMBER(SEARCH("|"&amp;S199&amp;"|",'5_ACOMPANHAMENTO'!$AC$3:$AC$4922)))+((T199&lt;&gt;"")*ISNUMBER(SEARCH("|"&amp;T199&amp;"|",'5_ACOMPANHAMENTO'!$AC$3:$AC$4922)))+((U199&lt;&gt;"")*ISNUMBER(SEARCH("|"&amp;U199&amp;"|",'5_ACOMPANHAMENTO'!$AC$3:$AC$4922)))+((V199&lt;&gt;"")*ISNUMBER(SEARCH("|"&amp;V199&amp;"|",'5_ACOMPANHAMENTO'!$AC$3:$AC$4922)))+((W199&lt;&gt;"")*ISNUMBER(SEARCH("|"&amp;W199&amp;"|",'5_ACOMPANHAMENTO'!$AC$3:$AC$4922)))+((X199&lt;&gt;"")*ISNUMBER(SEARCH("|"&amp;X199&amp;"|",'5_ACOMPANHAMENTO'!$AC$3:$AC$4922)))+((Y199&lt;&gt;"")*ISNUMBER(SEARCH("|"&amp;Y199&amp;"|",'5_ACOMPANHAMENTO'!$AC$3:$AC$4922)))+((Z199&lt;&gt;"")*ISNUMBER(SEARCH("|"&amp;Z199&amp;"|",'5_ACOMPANHAMENTO'!$AC$3:$AC$4922)))+((AA199&lt;&gt;"")*ISNUMBER(SEARCH("|"&amp;AA199&amp;"|",'5_ACOMPANHAMENTO'!$AC$3:$AC$4922)))+((AB199&lt;&gt;"")*ISNUMBER(SEARCH("|"&amp;AB199&amp;"|",'5_ACOMPANHAMENTO'!$AC$3:$AC$4922))))&gt;0)),'5_ACOMPANHAMENTO'!$J$3:$J$4922),0))</f>
        <v>132</v>
      </c>
      <c r="E199" s="4" t="str">
        <f t="shared" ca="1" si="69"/>
        <v>FINALIZADO</v>
      </c>
      <c r="F199" s="7">
        <f>IF(OR($B199="",$C199=""),"",IFERROR(SUMPRODUCT(--(('5_ACOMPANHAMENTO'!$AD$3:$AD$4922=TRIM($C199&amp;""))*('5_ACOMPANHAMENTO'!$AC$3:$AC$4922&lt;&gt;"")*((((I199&lt;&gt;"")*ISNUMBER(SEARCH("|"&amp;I199&amp;"|",'5_ACOMPANHAMENTO'!$AC$3:$AC$4922)))+((J199&lt;&gt;"")*ISNUMBER(SEARCH("|"&amp;J199&amp;"|",'5_ACOMPANHAMENTO'!$AC$3:$AC$4922)))+((K199&lt;&gt;"")*ISNUMBER(SEARCH("|"&amp;K199&amp;"|",'5_ACOMPANHAMENTO'!$AC$3:$AC$4922)))+((L199&lt;&gt;"")*ISNUMBER(SEARCH("|"&amp;L199&amp;"|",'5_ACOMPANHAMENTO'!$AC$3:$AC$4922)))+((M199&lt;&gt;"")*ISNUMBER(SEARCH("|"&amp;M199&amp;"|",'5_ACOMPANHAMENTO'!$AC$3:$AC$4922)))+((N199&lt;&gt;"")*ISNUMBER(SEARCH("|"&amp;N199&amp;"|",'5_ACOMPANHAMENTO'!$AC$3:$AC$4922)))+((O199&lt;&gt;"")*ISNUMBER(SEARCH("|"&amp;O199&amp;"|",'5_ACOMPANHAMENTO'!$AC$3:$AC$4922)))+((P199&lt;&gt;"")*ISNUMBER(SEARCH("|"&amp;P199&amp;"|",'5_ACOMPANHAMENTO'!$AC$3:$AC$4922)))+((Q199&lt;&gt;"")*ISNUMBER(SEARCH("|"&amp;Q199&amp;"|",'5_ACOMPANHAMENTO'!$AC$3:$AC$4922)))+((R199&lt;&gt;"")*ISNUMBER(SEARCH("|"&amp;R199&amp;"|",'5_ACOMPANHAMENTO'!$AC$3:$AC$4922)))+((S199&lt;&gt;"")*ISNUMBER(SEARCH("|"&amp;S199&amp;"|",'5_ACOMPANHAMENTO'!$AC$3:$AC$4922)))+((T199&lt;&gt;"")*ISNUMBER(SEARCH("|"&amp;T199&amp;"|",'5_ACOMPANHAMENTO'!$AC$3:$AC$4922)))+((U199&lt;&gt;"")*ISNUMBER(SEARCH("|"&amp;U199&amp;"|",'5_ACOMPANHAMENTO'!$AC$3:$AC$4922)))+((V199&lt;&gt;"")*ISNUMBER(SEARCH("|"&amp;V199&amp;"|",'5_ACOMPANHAMENTO'!$AC$3:$AC$4922)))+((W199&lt;&gt;"")*ISNUMBER(SEARCH("|"&amp;W199&amp;"|",'5_ACOMPANHAMENTO'!$AC$3:$AC$4922)))+((X199&lt;&gt;"")*ISNUMBER(SEARCH("|"&amp;X199&amp;"|",'5_ACOMPANHAMENTO'!$AC$3:$AC$4922)))+((Y199&lt;&gt;"")*ISNUMBER(SEARCH("|"&amp;Y199&amp;"|",'5_ACOMPANHAMENTO'!$AC$3:$AC$4922)))+((Z199&lt;&gt;"")*ISNUMBER(SEARCH("|"&amp;Z199&amp;"|",'5_ACOMPANHAMENTO'!$AC$3:$AC$4922)))+((AA199&lt;&gt;"")*ISNUMBER(SEARCH("|"&amp;AA199&amp;"|",'5_ACOMPANHAMENTO'!$AC$3:$AC$4922)))+((AB199&lt;&gt;"")*ISNUMBER(SEARCH("|"&amp;AB199&amp;"|",'5_ACOMPANHAMENTO'!$AC$3:$AC$4922))))&gt;0)),'5_ACOMPANHAMENTO'!$O$3:$O$4922),0))</f>
        <v>132</v>
      </c>
      <c r="G199" s="7">
        <f t="shared" si="70"/>
        <v>0</v>
      </c>
      <c r="H199" t="str">
        <f t="shared" si="71"/>
        <v>10149,10150|MONTAGEM DE CADEIRAS</v>
      </c>
      <c r="I199" s="1" t="str">
        <f t="shared" si="72"/>
        <v>10149</v>
      </c>
      <c r="J199" s="1" t="str">
        <f t="shared" si="73"/>
        <v>10150</v>
      </c>
      <c r="K199" s="1" t="str">
        <f t="shared" si="74"/>
        <v/>
      </c>
      <c r="L199" s="1" t="str">
        <f t="shared" si="75"/>
        <v/>
      </c>
      <c r="M199" s="1" t="str">
        <f t="shared" si="76"/>
        <v/>
      </c>
      <c r="N199" s="1" t="str">
        <f t="shared" si="77"/>
        <v/>
      </c>
      <c r="O199" s="1" t="str">
        <f t="shared" si="78"/>
        <v/>
      </c>
      <c r="P199" s="1" t="str">
        <f t="shared" si="79"/>
        <v/>
      </c>
      <c r="Q199" s="1" t="str">
        <f t="shared" si="80"/>
        <v/>
      </c>
      <c r="R199" s="1" t="str">
        <f t="shared" si="81"/>
        <v/>
      </c>
      <c r="S199" s="1" t="str">
        <f t="shared" si="82"/>
        <v/>
      </c>
      <c r="T199" s="1" t="str">
        <f t="shared" si="83"/>
        <v/>
      </c>
      <c r="U199" s="1" t="str">
        <f t="shared" si="84"/>
        <v/>
      </c>
      <c r="V199" s="1" t="str">
        <f t="shared" si="85"/>
        <v/>
      </c>
      <c r="W199" s="1" t="str">
        <f t="shared" si="86"/>
        <v/>
      </c>
      <c r="X199" s="1" t="str">
        <f t="shared" si="87"/>
        <v/>
      </c>
      <c r="Y199" s="1" t="str">
        <f t="shared" si="88"/>
        <v/>
      </c>
      <c r="Z199" s="1" t="str">
        <f t="shared" si="89"/>
        <v/>
      </c>
      <c r="AA199" s="1" t="str">
        <f t="shared" si="90"/>
        <v/>
      </c>
      <c r="AB199" s="1" t="str">
        <f t="shared" si="91"/>
        <v/>
      </c>
    </row>
    <row r="200" spans="1:28" ht="14.25" hidden="1" customHeight="1" x14ac:dyDescent="0.35">
      <c r="A200" s="4">
        <f>IF(OR($B200="",$C200=""),"",IFERROR(INDEX('5_ACOMPANHAMENTO'!$A$3:$A$4922,MATCH(1,INDEX(('5_ACOMPANHAMENTO'!$AD$3:$AD$4922=TRIM($C200&amp;""))*('5_ACOMPANHAMENTO'!$AC$3:$AC$4922&lt;&gt;"")*((((I200&lt;&gt;"")*ISNUMBER(SEARCH("|"&amp;I200&amp;"|",'5_ACOMPANHAMENTO'!$AC$3:$AC$4922)))+((J200&lt;&gt;"")*ISNUMBER(SEARCH("|"&amp;J200&amp;"|",'5_ACOMPANHAMENTO'!$AC$3:$AC$4922)))+((K200&lt;&gt;"")*ISNUMBER(SEARCH("|"&amp;K200&amp;"|",'5_ACOMPANHAMENTO'!$AC$3:$AC$4922)))+((L200&lt;&gt;"")*ISNUMBER(SEARCH("|"&amp;L200&amp;"|",'5_ACOMPANHAMENTO'!$AC$3:$AC$4922)))+((M200&lt;&gt;"")*ISNUMBER(SEARCH("|"&amp;M200&amp;"|",'5_ACOMPANHAMENTO'!$AC$3:$AC$4922)))+((N200&lt;&gt;"")*ISNUMBER(SEARCH("|"&amp;N200&amp;"|",'5_ACOMPANHAMENTO'!$AC$3:$AC$4922)))+((O200&lt;&gt;"")*ISNUMBER(SEARCH("|"&amp;O200&amp;"|",'5_ACOMPANHAMENTO'!$AC$3:$AC$4922)))+((P200&lt;&gt;"")*ISNUMBER(SEARCH("|"&amp;P200&amp;"|",'5_ACOMPANHAMENTO'!$AC$3:$AC$4922)))+((Q200&lt;&gt;"")*ISNUMBER(SEARCH("|"&amp;Q200&amp;"|",'5_ACOMPANHAMENTO'!$AC$3:$AC$4922)))+((R200&lt;&gt;"")*ISNUMBER(SEARCH("|"&amp;R200&amp;"|",'5_ACOMPANHAMENTO'!$AC$3:$AC$4922)))+((S200&lt;&gt;"")*ISNUMBER(SEARCH("|"&amp;S200&amp;"|",'5_ACOMPANHAMENTO'!$AC$3:$AC$4922)))+((T200&lt;&gt;"")*ISNUMBER(SEARCH("|"&amp;T200&amp;"|",'5_ACOMPANHAMENTO'!$AC$3:$AC$4922)))+((U200&lt;&gt;"")*ISNUMBER(SEARCH("|"&amp;U200&amp;"|",'5_ACOMPANHAMENTO'!$AC$3:$AC$4922)))+((V200&lt;&gt;"")*ISNUMBER(SEARCH("|"&amp;V200&amp;"|",'5_ACOMPANHAMENTO'!$AC$3:$AC$4922)))+((W200&lt;&gt;"")*ISNUMBER(SEARCH("|"&amp;W200&amp;"|",'5_ACOMPANHAMENTO'!$AC$3:$AC$4922)))+((X200&lt;&gt;"")*ISNUMBER(SEARCH("|"&amp;X200&amp;"|",'5_ACOMPANHAMENTO'!$AC$3:$AC$4922)))+((Y200&lt;&gt;"")*ISNUMBER(SEARCH("|"&amp;Y200&amp;"|",'5_ACOMPANHAMENTO'!$AC$3:$AC$4922)))+((Z200&lt;&gt;"")*ISNUMBER(SEARCH("|"&amp;Z200&amp;"|",'5_ACOMPANHAMENTO'!$AC$3:$AC$4922)))+((AA200&lt;&gt;"")*ISNUMBER(SEARCH("|"&amp;AA200&amp;"|",'5_ACOMPANHAMENTO'!$AC$3:$AC$4922)))+((AB200&lt;&gt;"")*ISNUMBER(SEARCH("|"&amp;AB200&amp;"|",'5_ACOMPANHAMENTO'!$AC$3:$AC$4922))))&gt;0),0),0)),""))</f>
        <v>46210</v>
      </c>
      <c r="B200" s="10">
        <v>10153</v>
      </c>
      <c r="C200" s="10" t="s">
        <v>3083</v>
      </c>
      <c r="D200" s="4">
        <f>IF(OR($B200="",$C200=""),"",IFERROR(SUMPRODUCT(--(('5_ACOMPANHAMENTO'!$AD$3:$AD$4922=TRIM($C200&amp;""))*('5_ACOMPANHAMENTO'!$AC$3:$AC$4922&lt;&gt;"")*((((I200&lt;&gt;"")*ISNUMBER(SEARCH("|"&amp;I200&amp;"|",'5_ACOMPANHAMENTO'!$AC$3:$AC$4922)))+((J200&lt;&gt;"")*ISNUMBER(SEARCH("|"&amp;J200&amp;"|",'5_ACOMPANHAMENTO'!$AC$3:$AC$4922)))+((K200&lt;&gt;"")*ISNUMBER(SEARCH("|"&amp;K200&amp;"|",'5_ACOMPANHAMENTO'!$AC$3:$AC$4922)))+((L200&lt;&gt;"")*ISNUMBER(SEARCH("|"&amp;L200&amp;"|",'5_ACOMPANHAMENTO'!$AC$3:$AC$4922)))+((M200&lt;&gt;"")*ISNUMBER(SEARCH("|"&amp;M200&amp;"|",'5_ACOMPANHAMENTO'!$AC$3:$AC$4922)))+((N200&lt;&gt;"")*ISNUMBER(SEARCH("|"&amp;N200&amp;"|",'5_ACOMPANHAMENTO'!$AC$3:$AC$4922)))+((O200&lt;&gt;"")*ISNUMBER(SEARCH("|"&amp;O200&amp;"|",'5_ACOMPANHAMENTO'!$AC$3:$AC$4922)))+((P200&lt;&gt;"")*ISNUMBER(SEARCH("|"&amp;P200&amp;"|",'5_ACOMPANHAMENTO'!$AC$3:$AC$4922)))+((Q200&lt;&gt;"")*ISNUMBER(SEARCH("|"&amp;Q200&amp;"|",'5_ACOMPANHAMENTO'!$AC$3:$AC$4922)))+((R200&lt;&gt;"")*ISNUMBER(SEARCH("|"&amp;R200&amp;"|",'5_ACOMPANHAMENTO'!$AC$3:$AC$4922)))+((S200&lt;&gt;"")*ISNUMBER(SEARCH("|"&amp;S200&amp;"|",'5_ACOMPANHAMENTO'!$AC$3:$AC$4922)))+((T200&lt;&gt;"")*ISNUMBER(SEARCH("|"&amp;T200&amp;"|",'5_ACOMPANHAMENTO'!$AC$3:$AC$4922)))+((U200&lt;&gt;"")*ISNUMBER(SEARCH("|"&amp;U200&amp;"|",'5_ACOMPANHAMENTO'!$AC$3:$AC$4922)))+((V200&lt;&gt;"")*ISNUMBER(SEARCH("|"&amp;V200&amp;"|",'5_ACOMPANHAMENTO'!$AC$3:$AC$4922)))+((W200&lt;&gt;"")*ISNUMBER(SEARCH("|"&amp;W200&amp;"|",'5_ACOMPANHAMENTO'!$AC$3:$AC$4922)))+((X200&lt;&gt;"")*ISNUMBER(SEARCH("|"&amp;X200&amp;"|",'5_ACOMPANHAMENTO'!$AC$3:$AC$4922)))+((Y200&lt;&gt;"")*ISNUMBER(SEARCH("|"&amp;Y200&amp;"|",'5_ACOMPANHAMENTO'!$AC$3:$AC$4922)))+((Z200&lt;&gt;"")*ISNUMBER(SEARCH("|"&amp;Z200&amp;"|",'5_ACOMPANHAMENTO'!$AC$3:$AC$4922)))+((AA200&lt;&gt;"")*ISNUMBER(SEARCH("|"&amp;AA200&amp;"|",'5_ACOMPANHAMENTO'!$AC$3:$AC$4922)))+((AB200&lt;&gt;"")*ISNUMBER(SEARCH("|"&amp;AB200&amp;"|",'5_ACOMPANHAMENTO'!$AC$3:$AC$4922))))&gt;0)),'5_ACOMPANHAMENTO'!$J$3:$J$4922),0))</f>
        <v>136</v>
      </c>
      <c r="E200" s="4" t="str">
        <f t="shared" ca="1" si="69"/>
        <v>FINALIZADO</v>
      </c>
      <c r="F200" s="7">
        <f>IF(OR($B200="",$C200=""),"",IFERROR(SUMPRODUCT(--(('5_ACOMPANHAMENTO'!$AD$3:$AD$4922=TRIM($C200&amp;""))*('5_ACOMPANHAMENTO'!$AC$3:$AC$4922&lt;&gt;"")*((((I200&lt;&gt;"")*ISNUMBER(SEARCH("|"&amp;I200&amp;"|",'5_ACOMPANHAMENTO'!$AC$3:$AC$4922)))+((J200&lt;&gt;"")*ISNUMBER(SEARCH("|"&amp;J200&amp;"|",'5_ACOMPANHAMENTO'!$AC$3:$AC$4922)))+((K200&lt;&gt;"")*ISNUMBER(SEARCH("|"&amp;K200&amp;"|",'5_ACOMPANHAMENTO'!$AC$3:$AC$4922)))+((L200&lt;&gt;"")*ISNUMBER(SEARCH("|"&amp;L200&amp;"|",'5_ACOMPANHAMENTO'!$AC$3:$AC$4922)))+((M200&lt;&gt;"")*ISNUMBER(SEARCH("|"&amp;M200&amp;"|",'5_ACOMPANHAMENTO'!$AC$3:$AC$4922)))+((N200&lt;&gt;"")*ISNUMBER(SEARCH("|"&amp;N200&amp;"|",'5_ACOMPANHAMENTO'!$AC$3:$AC$4922)))+((O200&lt;&gt;"")*ISNUMBER(SEARCH("|"&amp;O200&amp;"|",'5_ACOMPANHAMENTO'!$AC$3:$AC$4922)))+((P200&lt;&gt;"")*ISNUMBER(SEARCH("|"&amp;P200&amp;"|",'5_ACOMPANHAMENTO'!$AC$3:$AC$4922)))+((Q200&lt;&gt;"")*ISNUMBER(SEARCH("|"&amp;Q200&amp;"|",'5_ACOMPANHAMENTO'!$AC$3:$AC$4922)))+((R200&lt;&gt;"")*ISNUMBER(SEARCH("|"&amp;R200&amp;"|",'5_ACOMPANHAMENTO'!$AC$3:$AC$4922)))+((S200&lt;&gt;"")*ISNUMBER(SEARCH("|"&amp;S200&amp;"|",'5_ACOMPANHAMENTO'!$AC$3:$AC$4922)))+((T200&lt;&gt;"")*ISNUMBER(SEARCH("|"&amp;T200&amp;"|",'5_ACOMPANHAMENTO'!$AC$3:$AC$4922)))+((U200&lt;&gt;"")*ISNUMBER(SEARCH("|"&amp;U200&amp;"|",'5_ACOMPANHAMENTO'!$AC$3:$AC$4922)))+((V200&lt;&gt;"")*ISNUMBER(SEARCH("|"&amp;V200&amp;"|",'5_ACOMPANHAMENTO'!$AC$3:$AC$4922)))+((W200&lt;&gt;"")*ISNUMBER(SEARCH("|"&amp;W200&amp;"|",'5_ACOMPANHAMENTO'!$AC$3:$AC$4922)))+((X200&lt;&gt;"")*ISNUMBER(SEARCH("|"&amp;X200&amp;"|",'5_ACOMPANHAMENTO'!$AC$3:$AC$4922)))+((Y200&lt;&gt;"")*ISNUMBER(SEARCH("|"&amp;Y200&amp;"|",'5_ACOMPANHAMENTO'!$AC$3:$AC$4922)))+((Z200&lt;&gt;"")*ISNUMBER(SEARCH("|"&amp;Z200&amp;"|",'5_ACOMPANHAMENTO'!$AC$3:$AC$4922)))+((AA200&lt;&gt;"")*ISNUMBER(SEARCH("|"&amp;AA200&amp;"|",'5_ACOMPANHAMENTO'!$AC$3:$AC$4922)))+((AB200&lt;&gt;"")*ISNUMBER(SEARCH("|"&amp;AB200&amp;"|",'5_ACOMPANHAMENTO'!$AC$3:$AC$4922))))&gt;0)),'5_ACOMPANHAMENTO'!$O$3:$O$4922),0))</f>
        <v>136</v>
      </c>
      <c r="G200" s="7">
        <f t="shared" si="70"/>
        <v>0</v>
      </c>
      <c r="H200" t="str">
        <f t="shared" si="71"/>
        <v>10153|MONTAGEM DE CADEIRAS</v>
      </c>
      <c r="I200" s="1" t="str">
        <f t="shared" si="72"/>
        <v>10153</v>
      </c>
      <c r="J200" s="1" t="str">
        <f t="shared" si="73"/>
        <v/>
      </c>
      <c r="K200" s="1" t="str">
        <f t="shared" si="74"/>
        <v/>
      </c>
      <c r="L200" s="1" t="str">
        <f t="shared" si="75"/>
        <v/>
      </c>
      <c r="M200" s="1" t="str">
        <f t="shared" si="76"/>
        <v/>
      </c>
      <c r="N200" s="1" t="str">
        <f t="shared" si="77"/>
        <v/>
      </c>
      <c r="O200" s="1" t="str">
        <f t="shared" si="78"/>
        <v/>
      </c>
      <c r="P200" s="1" t="str">
        <f t="shared" si="79"/>
        <v/>
      </c>
      <c r="Q200" s="1" t="str">
        <f t="shared" si="80"/>
        <v/>
      </c>
      <c r="R200" s="1" t="str">
        <f t="shared" si="81"/>
        <v/>
      </c>
      <c r="S200" s="1" t="str">
        <f t="shared" si="82"/>
        <v/>
      </c>
      <c r="T200" s="1" t="str">
        <f t="shared" si="83"/>
        <v/>
      </c>
      <c r="U200" s="1" t="str">
        <f t="shared" si="84"/>
        <v/>
      </c>
      <c r="V200" s="1" t="str">
        <f t="shared" si="85"/>
        <v/>
      </c>
      <c r="W200" s="1" t="str">
        <f t="shared" si="86"/>
        <v/>
      </c>
      <c r="X200" s="1" t="str">
        <f t="shared" si="87"/>
        <v/>
      </c>
      <c r="Y200" s="1" t="str">
        <f t="shared" si="88"/>
        <v/>
      </c>
      <c r="Z200" s="1" t="str">
        <f t="shared" si="89"/>
        <v/>
      </c>
      <c r="AA200" s="1" t="str">
        <f t="shared" si="90"/>
        <v/>
      </c>
      <c r="AB200" s="1" t="str">
        <f t="shared" si="91"/>
        <v/>
      </c>
    </row>
    <row r="201" spans="1:28" ht="14.25" hidden="1" customHeight="1" x14ac:dyDescent="0.35">
      <c r="A201" s="4">
        <f>IF(OR($B201="",$C201=""),"",IFERROR(INDEX('5_ACOMPANHAMENTO'!$A$3:$A$4922,MATCH(1,INDEX(('5_ACOMPANHAMENTO'!$AD$3:$AD$4922=TRIM($C201&amp;""))*('5_ACOMPANHAMENTO'!$AC$3:$AC$4922&lt;&gt;"")*((((I201&lt;&gt;"")*ISNUMBER(SEARCH("|"&amp;I201&amp;"|",'5_ACOMPANHAMENTO'!$AC$3:$AC$4922)))+((J201&lt;&gt;"")*ISNUMBER(SEARCH("|"&amp;J201&amp;"|",'5_ACOMPANHAMENTO'!$AC$3:$AC$4922)))+((K201&lt;&gt;"")*ISNUMBER(SEARCH("|"&amp;K201&amp;"|",'5_ACOMPANHAMENTO'!$AC$3:$AC$4922)))+((L201&lt;&gt;"")*ISNUMBER(SEARCH("|"&amp;L201&amp;"|",'5_ACOMPANHAMENTO'!$AC$3:$AC$4922)))+((M201&lt;&gt;"")*ISNUMBER(SEARCH("|"&amp;M201&amp;"|",'5_ACOMPANHAMENTO'!$AC$3:$AC$4922)))+((N201&lt;&gt;"")*ISNUMBER(SEARCH("|"&amp;N201&amp;"|",'5_ACOMPANHAMENTO'!$AC$3:$AC$4922)))+((O201&lt;&gt;"")*ISNUMBER(SEARCH("|"&amp;O201&amp;"|",'5_ACOMPANHAMENTO'!$AC$3:$AC$4922)))+((P201&lt;&gt;"")*ISNUMBER(SEARCH("|"&amp;P201&amp;"|",'5_ACOMPANHAMENTO'!$AC$3:$AC$4922)))+((Q201&lt;&gt;"")*ISNUMBER(SEARCH("|"&amp;Q201&amp;"|",'5_ACOMPANHAMENTO'!$AC$3:$AC$4922)))+((R201&lt;&gt;"")*ISNUMBER(SEARCH("|"&amp;R201&amp;"|",'5_ACOMPANHAMENTO'!$AC$3:$AC$4922)))+((S201&lt;&gt;"")*ISNUMBER(SEARCH("|"&amp;S201&amp;"|",'5_ACOMPANHAMENTO'!$AC$3:$AC$4922)))+((T201&lt;&gt;"")*ISNUMBER(SEARCH("|"&amp;T201&amp;"|",'5_ACOMPANHAMENTO'!$AC$3:$AC$4922)))+((U201&lt;&gt;"")*ISNUMBER(SEARCH("|"&amp;U201&amp;"|",'5_ACOMPANHAMENTO'!$AC$3:$AC$4922)))+((V201&lt;&gt;"")*ISNUMBER(SEARCH("|"&amp;V201&amp;"|",'5_ACOMPANHAMENTO'!$AC$3:$AC$4922)))+((W201&lt;&gt;"")*ISNUMBER(SEARCH("|"&amp;W201&amp;"|",'5_ACOMPANHAMENTO'!$AC$3:$AC$4922)))+((X201&lt;&gt;"")*ISNUMBER(SEARCH("|"&amp;X201&amp;"|",'5_ACOMPANHAMENTO'!$AC$3:$AC$4922)))+((Y201&lt;&gt;"")*ISNUMBER(SEARCH("|"&amp;Y201&amp;"|",'5_ACOMPANHAMENTO'!$AC$3:$AC$4922)))+((Z201&lt;&gt;"")*ISNUMBER(SEARCH("|"&amp;Z201&amp;"|",'5_ACOMPANHAMENTO'!$AC$3:$AC$4922)))+((AA201&lt;&gt;"")*ISNUMBER(SEARCH("|"&amp;AA201&amp;"|",'5_ACOMPANHAMENTO'!$AC$3:$AC$4922)))+((AB201&lt;&gt;"")*ISNUMBER(SEARCH("|"&amp;AB201&amp;"|",'5_ACOMPANHAMENTO'!$AC$3:$AC$4922))))&gt;0),0),0)),""))</f>
        <v>46211</v>
      </c>
      <c r="B201" s="10">
        <v>10154</v>
      </c>
      <c r="C201" s="10" t="s">
        <v>3083</v>
      </c>
      <c r="D201" s="4">
        <f>IF(OR($B201="",$C201=""),"",IFERROR(SUMPRODUCT(--(('5_ACOMPANHAMENTO'!$AD$3:$AD$4922=TRIM($C201&amp;""))*('5_ACOMPANHAMENTO'!$AC$3:$AC$4922&lt;&gt;"")*((((I201&lt;&gt;"")*ISNUMBER(SEARCH("|"&amp;I201&amp;"|",'5_ACOMPANHAMENTO'!$AC$3:$AC$4922)))+((J201&lt;&gt;"")*ISNUMBER(SEARCH("|"&amp;J201&amp;"|",'5_ACOMPANHAMENTO'!$AC$3:$AC$4922)))+((K201&lt;&gt;"")*ISNUMBER(SEARCH("|"&amp;K201&amp;"|",'5_ACOMPANHAMENTO'!$AC$3:$AC$4922)))+((L201&lt;&gt;"")*ISNUMBER(SEARCH("|"&amp;L201&amp;"|",'5_ACOMPANHAMENTO'!$AC$3:$AC$4922)))+((M201&lt;&gt;"")*ISNUMBER(SEARCH("|"&amp;M201&amp;"|",'5_ACOMPANHAMENTO'!$AC$3:$AC$4922)))+((N201&lt;&gt;"")*ISNUMBER(SEARCH("|"&amp;N201&amp;"|",'5_ACOMPANHAMENTO'!$AC$3:$AC$4922)))+((O201&lt;&gt;"")*ISNUMBER(SEARCH("|"&amp;O201&amp;"|",'5_ACOMPANHAMENTO'!$AC$3:$AC$4922)))+((P201&lt;&gt;"")*ISNUMBER(SEARCH("|"&amp;P201&amp;"|",'5_ACOMPANHAMENTO'!$AC$3:$AC$4922)))+((Q201&lt;&gt;"")*ISNUMBER(SEARCH("|"&amp;Q201&amp;"|",'5_ACOMPANHAMENTO'!$AC$3:$AC$4922)))+((R201&lt;&gt;"")*ISNUMBER(SEARCH("|"&amp;R201&amp;"|",'5_ACOMPANHAMENTO'!$AC$3:$AC$4922)))+((S201&lt;&gt;"")*ISNUMBER(SEARCH("|"&amp;S201&amp;"|",'5_ACOMPANHAMENTO'!$AC$3:$AC$4922)))+((T201&lt;&gt;"")*ISNUMBER(SEARCH("|"&amp;T201&amp;"|",'5_ACOMPANHAMENTO'!$AC$3:$AC$4922)))+((U201&lt;&gt;"")*ISNUMBER(SEARCH("|"&amp;U201&amp;"|",'5_ACOMPANHAMENTO'!$AC$3:$AC$4922)))+((V201&lt;&gt;"")*ISNUMBER(SEARCH("|"&amp;V201&amp;"|",'5_ACOMPANHAMENTO'!$AC$3:$AC$4922)))+((W201&lt;&gt;"")*ISNUMBER(SEARCH("|"&amp;W201&amp;"|",'5_ACOMPANHAMENTO'!$AC$3:$AC$4922)))+((X201&lt;&gt;"")*ISNUMBER(SEARCH("|"&amp;X201&amp;"|",'5_ACOMPANHAMENTO'!$AC$3:$AC$4922)))+((Y201&lt;&gt;"")*ISNUMBER(SEARCH("|"&amp;Y201&amp;"|",'5_ACOMPANHAMENTO'!$AC$3:$AC$4922)))+((Z201&lt;&gt;"")*ISNUMBER(SEARCH("|"&amp;Z201&amp;"|",'5_ACOMPANHAMENTO'!$AC$3:$AC$4922)))+((AA201&lt;&gt;"")*ISNUMBER(SEARCH("|"&amp;AA201&amp;"|",'5_ACOMPANHAMENTO'!$AC$3:$AC$4922)))+((AB201&lt;&gt;"")*ISNUMBER(SEARCH("|"&amp;AB201&amp;"|",'5_ACOMPANHAMENTO'!$AC$3:$AC$4922))))&gt;0)),'5_ACOMPANHAMENTO'!$J$3:$J$4922),0))</f>
        <v>136</v>
      </c>
      <c r="E201" s="4" t="str">
        <f t="shared" ca="1" si="69"/>
        <v>FINALIZADO</v>
      </c>
      <c r="F201" s="7">
        <f>IF(OR($B201="",$C201=""),"",IFERROR(SUMPRODUCT(--(('5_ACOMPANHAMENTO'!$AD$3:$AD$4922=TRIM($C201&amp;""))*('5_ACOMPANHAMENTO'!$AC$3:$AC$4922&lt;&gt;"")*((((I201&lt;&gt;"")*ISNUMBER(SEARCH("|"&amp;I201&amp;"|",'5_ACOMPANHAMENTO'!$AC$3:$AC$4922)))+((J201&lt;&gt;"")*ISNUMBER(SEARCH("|"&amp;J201&amp;"|",'5_ACOMPANHAMENTO'!$AC$3:$AC$4922)))+((K201&lt;&gt;"")*ISNUMBER(SEARCH("|"&amp;K201&amp;"|",'5_ACOMPANHAMENTO'!$AC$3:$AC$4922)))+((L201&lt;&gt;"")*ISNUMBER(SEARCH("|"&amp;L201&amp;"|",'5_ACOMPANHAMENTO'!$AC$3:$AC$4922)))+((M201&lt;&gt;"")*ISNUMBER(SEARCH("|"&amp;M201&amp;"|",'5_ACOMPANHAMENTO'!$AC$3:$AC$4922)))+((N201&lt;&gt;"")*ISNUMBER(SEARCH("|"&amp;N201&amp;"|",'5_ACOMPANHAMENTO'!$AC$3:$AC$4922)))+((O201&lt;&gt;"")*ISNUMBER(SEARCH("|"&amp;O201&amp;"|",'5_ACOMPANHAMENTO'!$AC$3:$AC$4922)))+((P201&lt;&gt;"")*ISNUMBER(SEARCH("|"&amp;P201&amp;"|",'5_ACOMPANHAMENTO'!$AC$3:$AC$4922)))+((Q201&lt;&gt;"")*ISNUMBER(SEARCH("|"&amp;Q201&amp;"|",'5_ACOMPANHAMENTO'!$AC$3:$AC$4922)))+((R201&lt;&gt;"")*ISNUMBER(SEARCH("|"&amp;R201&amp;"|",'5_ACOMPANHAMENTO'!$AC$3:$AC$4922)))+((S201&lt;&gt;"")*ISNUMBER(SEARCH("|"&amp;S201&amp;"|",'5_ACOMPANHAMENTO'!$AC$3:$AC$4922)))+((T201&lt;&gt;"")*ISNUMBER(SEARCH("|"&amp;T201&amp;"|",'5_ACOMPANHAMENTO'!$AC$3:$AC$4922)))+((U201&lt;&gt;"")*ISNUMBER(SEARCH("|"&amp;U201&amp;"|",'5_ACOMPANHAMENTO'!$AC$3:$AC$4922)))+((V201&lt;&gt;"")*ISNUMBER(SEARCH("|"&amp;V201&amp;"|",'5_ACOMPANHAMENTO'!$AC$3:$AC$4922)))+((W201&lt;&gt;"")*ISNUMBER(SEARCH("|"&amp;W201&amp;"|",'5_ACOMPANHAMENTO'!$AC$3:$AC$4922)))+((X201&lt;&gt;"")*ISNUMBER(SEARCH("|"&amp;X201&amp;"|",'5_ACOMPANHAMENTO'!$AC$3:$AC$4922)))+((Y201&lt;&gt;"")*ISNUMBER(SEARCH("|"&amp;Y201&amp;"|",'5_ACOMPANHAMENTO'!$AC$3:$AC$4922)))+((Z201&lt;&gt;"")*ISNUMBER(SEARCH("|"&amp;Z201&amp;"|",'5_ACOMPANHAMENTO'!$AC$3:$AC$4922)))+((AA201&lt;&gt;"")*ISNUMBER(SEARCH("|"&amp;AA201&amp;"|",'5_ACOMPANHAMENTO'!$AC$3:$AC$4922)))+((AB201&lt;&gt;"")*ISNUMBER(SEARCH("|"&amp;AB201&amp;"|",'5_ACOMPANHAMENTO'!$AC$3:$AC$4922))))&gt;0)),'5_ACOMPANHAMENTO'!$O$3:$O$4922),0))</f>
        <v>136</v>
      </c>
      <c r="G201" s="7">
        <f t="shared" si="70"/>
        <v>0</v>
      </c>
      <c r="H201" t="str">
        <f t="shared" si="71"/>
        <v>10154|MONTAGEM DE CADEIRAS</v>
      </c>
      <c r="I201" s="1" t="str">
        <f t="shared" si="72"/>
        <v>10154</v>
      </c>
      <c r="J201" s="1" t="str">
        <f t="shared" si="73"/>
        <v/>
      </c>
      <c r="K201" s="1" t="str">
        <f t="shared" si="74"/>
        <v/>
      </c>
      <c r="L201" s="1" t="str">
        <f t="shared" si="75"/>
        <v/>
      </c>
      <c r="M201" s="1" t="str">
        <f t="shared" si="76"/>
        <v/>
      </c>
      <c r="N201" s="1" t="str">
        <f t="shared" si="77"/>
        <v/>
      </c>
      <c r="O201" s="1" t="str">
        <f t="shared" si="78"/>
        <v/>
      </c>
      <c r="P201" s="1" t="str">
        <f t="shared" si="79"/>
        <v/>
      </c>
      <c r="Q201" s="1" t="str">
        <f t="shared" si="80"/>
        <v/>
      </c>
      <c r="R201" s="1" t="str">
        <f t="shared" si="81"/>
        <v/>
      </c>
      <c r="S201" s="1" t="str">
        <f t="shared" si="82"/>
        <v/>
      </c>
      <c r="T201" s="1" t="str">
        <f t="shared" si="83"/>
        <v/>
      </c>
      <c r="U201" s="1" t="str">
        <f t="shared" si="84"/>
        <v/>
      </c>
      <c r="V201" s="1" t="str">
        <f t="shared" si="85"/>
        <v/>
      </c>
      <c r="W201" s="1" t="str">
        <f t="shared" si="86"/>
        <v/>
      </c>
      <c r="X201" s="1" t="str">
        <f t="shared" si="87"/>
        <v/>
      </c>
      <c r="Y201" s="1" t="str">
        <f t="shared" si="88"/>
        <v/>
      </c>
      <c r="Z201" s="1" t="str">
        <f t="shared" si="89"/>
        <v/>
      </c>
      <c r="AA201" s="1" t="str">
        <f t="shared" si="90"/>
        <v/>
      </c>
      <c r="AB201" s="1" t="str">
        <f t="shared" si="91"/>
        <v/>
      </c>
    </row>
    <row r="202" spans="1:28" ht="14.25" hidden="1" customHeight="1" x14ac:dyDescent="0.35">
      <c r="A202" s="4">
        <f>IF(OR($B202="",$C202=""),"",IFERROR(INDEX('5_ACOMPANHAMENTO'!$A$3:$A$4922,MATCH(1,INDEX(('5_ACOMPANHAMENTO'!$AD$3:$AD$4922=TRIM($C202&amp;""))*('5_ACOMPANHAMENTO'!$AC$3:$AC$4922&lt;&gt;"")*((((I202&lt;&gt;"")*ISNUMBER(SEARCH("|"&amp;I202&amp;"|",'5_ACOMPANHAMENTO'!$AC$3:$AC$4922)))+((J202&lt;&gt;"")*ISNUMBER(SEARCH("|"&amp;J202&amp;"|",'5_ACOMPANHAMENTO'!$AC$3:$AC$4922)))+((K202&lt;&gt;"")*ISNUMBER(SEARCH("|"&amp;K202&amp;"|",'5_ACOMPANHAMENTO'!$AC$3:$AC$4922)))+((L202&lt;&gt;"")*ISNUMBER(SEARCH("|"&amp;L202&amp;"|",'5_ACOMPANHAMENTO'!$AC$3:$AC$4922)))+((M202&lt;&gt;"")*ISNUMBER(SEARCH("|"&amp;M202&amp;"|",'5_ACOMPANHAMENTO'!$AC$3:$AC$4922)))+((N202&lt;&gt;"")*ISNUMBER(SEARCH("|"&amp;N202&amp;"|",'5_ACOMPANHAMENTO'!$AC$3:$AC$4922)))+((O202&lt;&gt;"")*ISNUMBER(SEARCH("|"&amp;O202&amp;"|",'5_ACOMPANHAMENTO'!$AC$3:$AC$4922)))+((P202&lt;&gt;"")*ISNUMBER(SEARCH("|"&amp;P202&amp;"|",'5_ACOMPANHAMENTO'!$AC$3:$AC$4922)))+((Q202&lt;&gt;"")*ISNUMBER(SEARCH("|"&amp;Q202&amp;"|",'5_ACOMPANHAMENTO'!$AC$3:$AC$4922)))+((R202&lt;&gt;"")*ISNUMBER(SEARCH("|"&amp;R202&amp;"|",'5_ACOMPANHAMENTO'!$AC$3:$AC$4922)))+((S202&lt;&gt;"")*ISNUMBER(SEARCH("|"&amp;S202&amp;"|",'5_ACOMPANHAMENTO'!$AC$3:$AC$4922)))+((T202&lt;&gt;"")*ISNUMBER(SEARCH("|"&amp;T202&amp;"|",'5_ACOMPANHAMENTO'!$AC$3:$AC$4922)))+((U202&lt;&gt;"")*ISNUMBER(SEARCH("|"&amp;U202&amp;"|",'5_ACOMPANHAMENTO'!$AC$3:$AC$4922)))+((V202&lt;&gt;"")*ISNUMBER(SEARCH("|"&amp;V202&amp;"|",'5_ACOMPANHAMENTO'!$AC$3:$AC$4922)))+((W202&lt;&gt;"")*ISNUMBER(SEARCH("|"&amp;W202&amp;"|",'5_ACOMPANHAMENTO'!$AC$3:$AC$4922)))+((X202&lt;&gt;"")*ISNUMBER(SEARCH("|"&amp;X202&amp;"|",'5_ACOMPANHAMENTO'!$AC$3:$AC$4922)))+((Y202&lt;&gt;"")*ISNUMBER(SEARCH("|"&amp;Y202&amp;"|",'5_ACOMPANHAMENTO'!$AC$3:$AC$4922)))+((Z202&lt;&gt;"")*ISNUMBER(SEARCH("|"&amp;Z202&amp;"|",'5_ACOMPANHAMENTO'!$AC$3:$AC$4922)))+((AA202&lt;&gt;"")*ISNUMBER(SEARCH("|"&amp;AA202&amp;"|",'5_ACOMPANHAMENTO'!$AC$3:$AC$4922)))+((AB202&lt;&gt;"")*ISNUMBER(SEARCH("|"&amp;AB202&amp;"|",'5_ACOMPANHAMENTO'!$AC$3:$AC$4922))))&gt;0),0),0)),""))</f>
        <v>46204</v>
      </c>
      <c r="B202" s="10">
        <v>10180</v>
      </c>
      <c r="C202" s="10" t="s">
        <v>3083</v>
      </c>
      <c r="D202" s="4">
        <f>IF(OR($B202="",$C202=""),"",IFERROR(SUMPRODUCT(--(('5_ACOMPANHAMENTO'!$AD$3:$AD$4922=TRIM($C202&amp;""))*('5_ACOMPANHAMENTO'!$AC$3:$AC$4922&lt;&gt;"")*((((I202&lt;&gt;"")*ISNUMBER(SEARCH("|"&amp;I202&amp;"|",'5_ACOMPANHAMENTO'!$AC$3:$AC$4922)))+((J202&lt;&gt;"")*ISNUMBER(SEARCH("|"&amp;J202&amp;"|",'5_ACOMPANHAMENTO'!$AC$3:$AC$4922)))+((K202&lt;&gt;"")*ISNUMBER(SEARCH("|"&amp;K202&amp;"|",'5_ACOMPANHAMENTO'!$AC$3:$AC$4922)))+((L202&lt;&gt;"")*ISNUMBER(SEARCH("|"&amp;L202&amp;"|",'5_ACOMPANHAMENTO'!$AC$3:$AC$4922)))+((M202&lt;&gt;"")*ISNUMBER(SEARCH("|"&amp;M202&amp;"|",'5_ACOMPANHAMENTO'!$AC$3:$AC$4922)))+((N202&lt;&gt;"")*ISNUMBER(SEARCH("|"&amp;N202&amp;"|",'5_ACOMPANHAMENTO'!$AC$3:$AC$4922)))+((O202&lt;&gt;"")*ISNUMBER(SEARCH("|"&amp;O202&amp;"|",'5_ACOMPANHAMENTO'!$AC$3:$AC$4922)))+((P202&lt;&gt;"")*ISNUMBER(SEARCH("|"&amp;P202&amp;"|",'5_ACOMPANHAMENTO'!$AC$3:$AC$4922)))+((Q202&lt;&gt;"")*ISNUMBER(SEARCH("|"&amp;Q202&amp;"|",'5_ACOMPANHAMENTO'!$AC$3:$AC$4922)))+((R202&lt;&gt;"")*ISNUMBER(SEARCH("|"&amp;R202&amp;"|",'5_ACOMPANHAMENTO'!$AC$3:$AC$4922)))+((S202&lt;&gt;"")*ISNUMBER(SEARCH("|"&amp;S202&amp;"|",'5_ACOMPANHAMENTO'!$AC$3:$AC$4922)))+((T202&lt;&gt;"")*ISNUMBER(SEARCH("|"&amp;T202&amp;"|",'5_ACOMPANHAMENTO'!$AC$3:$AC$4922)))+((U202&lt;&gt;"")*ISNUMBER(SEARCH("|"&amp;U202&amp;"|",'5_ACOMPANHAMENTO'!$AC$3:$AC$4922)))+((V202&lt;&gt;"")*ISNUMBER(SEARCH("|"&amp;V202&amp;"|",'5_ACOMPANHAMENTO'!$AC$3:$AC$4922)))+((W202&lt;&gt;"")*ISNUMBER(SEARCH("|"&amp;W202&amp;"|",'5_ACOMPANHAMENTO'!$AC$3:$AC$4922)))+((X202&lt;&gt;"")*ISNUMBER(SEARCH("|"&amp;X202&amp;"|",'5_ACOMPANHAMENTO'!$AC$3:$AC$4922)))+((Y202&lt;&gt;"")*ISNUMBER(SEARCH("|"&amp;Y202&amp;"|",'5_ACOMPANHAMENTO'!$AC$3:$AC$4922)))+((Z202&lt;&gt;"")*ISNUMBER(SEARCH("|"&amp;Z202&amp;"|",'5_ACOMPANHAMENTO'!$AC$3:$AC$4922)))+((AA202&lt;&gt;"")*ISNUMBER(SEARCH("|"&amp;AA202&amp;"|",'5_ACOMPANHAMENTO'!$AC$3:$AC$4922)))+((AB202&lt;&gt;"")*ISNUMBER(SEARCH("|"&amp;AB202&amp;"|",'5_ACOMPANHAMENTO'!$AC$3:$AC$4922))))&gt;0)),'5_ACOMPANHAMENTO'!$J$3:$J$4922),0))</f>
        <v>1640</v>
      </c>
      <c r="E202" s="4" t="str">
        <f t="shared" ca="1" si="69"/>
        <v>FINALIZADO</v>
      </c>
      <c r="F202" s="7">
        <f>IF(OR($B202="",$C202=""),"",IFERROR(SUMPRODUCT(--(('5_ACOMPANHAMENTO'!$AD$3:$AD$4922=TRIM($C202&amp;""))*('5_ACOMPANHAMENTO'!$AC$3:$AC$4922&lt;&gt;"")*((((I202&lt;&gt;"")*ISNUMBER(SEARCH("|"&amp;I202&amp;"|",'5_ACOMPANHAMENTO'!$AC$3:$AC$4922)))+((J202&lt;&gt;"")*ISNUMBER(SEARCH("|"&amp;J202&amp;"|",'5_ACOMPANHAMENTO'!$AC$3:$AC$4922)))+((K202&lt;&gt;"")*ISNUMBER(SEARCH("|"&amp;K202&amp;"|",'5_ACOMPANHAMENTO'!$AC$3:$AC$4922)))+((L202&lt;&gt;"")*ISNUMBER(SEARCH("|"&amp;L202&amp;"|",'5_ACOMPANHAMENTO'!$AC$3:$AC$4922)))+((M202&lt;&gt;"")*ISNUMBER(SEARCH("|"&amp;M202&amp;"|",'5_ACOMPANHAMENTO'!$AC$3:$AC$4922)))+((N202&lt;&gt;"")*ISNUMBER(SEARCH("|"&amp;N202&amp;"|",'5_ACOMPANHAMENTO'!$AC$3:$AC$4922)))+((O202&lt;&gt;"")*ISNUMBER(SEARCH("|"&amp;O202&amp;"|",'5_ACOMPANHAMENTO'!$AC$3:$AC$4922)))+((P202&lt;&gt;"")*ISNUMBER(SEARCH("|"&amp;P202&amp;"|",'5_ACOMPANHAMENTO'!$AC$3:$AC$4922)))+((Q202&lt;&gt;"")*ISNUMBER(SEARCH("|"&amp;Q202&amp;"|",'5_ACOMPANHAMENTO'!$AC$3:$AC$4922)))+((R202&lt;&gt;"")*ISNUMBER(SEARCH("|"&amp;R202&amp;"|",'5_ACOMPANHAMENTO'!$AC$3:$AC$4922)))+((S202&lt;&gt;"")*ISNUMBER(SEARCH("|"&amp;S202&amp;"|",'5_ACOMPANHAMENTO'!$AC$3:$AC$4922)))+((T202&lt;&gt;"")*ISNUMBER(SEARCH("|"&amp;T202&amp;"|",'5_ACOMPANHAMENTO'!$AC$3:$AC$4922)))+((U202&lt;&gt;"")*ISNUMBER(SEARCH("|"&amp;U202&amp;"|",'5_ACOMPANHAMENTO'!$AC$3:$AC$4922)))+((V202&lt;&gt;"")*ISNUMBER(SEARCH("|"&amp;V202&amp;"|",'5_ACOMPANHAMENTO'!$AC$3:$AC$4922)))+((W202&lt;&gt;"")*ISNUMBER(SEARCH("|"&amp;W202&amp;"|",'5_ACOMPANHAMENTO'!$AC$3:$AC$4922)))+((X202&lt;&gt;"")*ISNUMBER(SEARCH("|"&amp;X202&amp;"|",'5_ACOMPANHAMENTO'!$AC$3:$AC$4922)))+((Y202&lt;&gt;"")*ISNUMBER(SEARCH("|"&amp;Y202&amp;"|",'5_ACOMPANHAMENTO'!$AC$3:$AC$4922)))+((Z202&lt;&gt;"")*ISNUMBER(SEARCH("|"&amp;Z202&amp;"|",'5_ACOMPANHAMENTO'!$AC$3:$AC$4922)))+((AA202&lt;&gt;"")*ISNUMBER(SEARCH("|"&amp;AA202&amp;"|",'5_ACOMPANHAMENTO'!$AC$3:$AC$4922)))+((AB202&lt;&gt;"")*ISNUMBER(SEARCH("|"&amp;AB202&amp;"|",'5_ACOMPANHAMENTO'!$AC$3:$AC$4922))))&gt;0)),'5_ACOMPANHAMENTO'!$O$3:$O$4922),0))</f>
        <v>1640</v>
      </c>
      <c r="G202" s="7">
        <f t="shared" si="70"/>
        <v>0</v>
      </c>
      <c r="H202" t="str">
        <f t="shared" si="71"/>
        <v>10180|MONTAGEM DE CADEIRAS</v>
      </c>
      <c r="I202" s="1" t="str">
        <f t="shared" si="72"/>
        <v>10180</v>
      </c>
      <c r="J202" s="1" t="str">
        <f t="shared" si="73"/>
        <v/>
      </c>
      <c r="K202" s="1" t="str">
        <f t="shared" si="74"/>
        <v/>
      </c>
      <c r="L202" s="1" t="str">
        <f t="shared" si="75"/>
        <v/>
      </c>
      <c r="M202" s="1" t="str">
        <f t="shared" si="76"/>
        <v/>
      </c>
      <c r="N202" s="1" t="str">
        <f t="shared" si="77"/>
        <v/>
      </c>
      <c r="O202" s="1" t="str">
        <f t="shared" si="78"/>
        <v/>
      </c>
      <c r="P202" s="1" t="str">
        <f t="shared" si="79"/>
        <v/>
      </c>
      <c r="Q202" s="1" t="str">
        <f t="shared" si="80"/>
        <v/>
      </c>
      <c r="R202" s="1" t="str">
        <f t="shared" si="81"/>
        <v/>
      </c>
      <c r="S202" s="1" t="str">
        <f t="shared" si="82"/>
        <v/>
      </c>
      <c r="T202" s="1" t="str">
        <f t="shared" si="83"/>
        <v/>
      </c>
      <c r="U202" s="1" t="str">
        <f t="shared" si="84"/>
        <v/>
      </c>
      <c r="V202" s="1" t="str">
        <f t="shared" si="85"/>
        <v/>
      </c>
      <c r="W202" s="1" t="str">
        <f t="shared" si="86"/>
        <v/>
      </c>
      <c r="X202" s="1" t="str">
        <f t="shared" si="87"/>
        <v/>
      </c>
      <c r="Y202" s="1" t="str">
        <f t="shared" si="88"/>
        <v/>
      </c>
      <c r="Z202" s="1" t="str">
        <f t="shared" si="89"/>
        <v/>
      </c>
      <c r="AA202" s="1" t="str">
        <f t="shared" si="90"/>
        <v/>
      </c>
      <c r="AB202" s="1" t="str">
        <f t="shared" si="91"/>
        <v/>
      </c>
    </row>
    <row r="203" spans="1:28" ht="14.25" hidden="1" customHeight="1" x14ac:dyDescent="0.35">
      <c r="A203" s="4">
        <f>IF(OR($B203="",$C203=""),"",IFERROR(INDEX('5_ACOMPANHAMENTO'!$A$3:$A$4922,MATCH(1,INDEX(('5_ACOMPANHAMENTO'!$AD$3:$AD$4922=TRIM($C203&amp;""))*('5_ACOMPANHAMENTO'!$AC$3:$AC$4922&lt;&gt;"")*((((I203&lt;&gt;"")*ISNUMBER(SEARCH("|"&amp;I203&amp;"|",'5_ACOMPANHAMENTO'!$AC$3:$AC$4922)))+((J203&lt;&gt;"")*ISNUMBER(SEARCH("|"&amp;J203&amp;"|",'5_ACOMPANHAMENTO'!$AC$3:$AC$4922)))+((K203&lt;&gt;"")*ISNUMBER(SEARCH("|"&amp;K203&amp;"|",'5_ACOMPANHAMENTO'!$AC$3:$AC$4922)))+((L203&lt;&gt;"")*ISNUMBER(SEARCH("|"&amp;L203&amp;"|",'5_ACOMPANHAMENTO'!$AC$3:$AC$4922)))+((M203&lt;&gt;"")*ISNUMBER(SEARCH("|"&amp;M203&amp;"|",'5_ACOMPANHAMENTO'!$AC$3:$AC$4922)))+((N203&lt;&gt;"")*ISNUMBER(SEARCH("|"&amp;N203&amp;"|",'5_ACOMPANHAMENTO'!$AC$3:$AC$4922)))+((O203&lt;&gt;"")*ISNUMBER(SEARCH("|"&amp;O203&amp;"|",'5_ACOMPANHAMENTO'!$AC$3:$AC$4922)))+((P203&lt;&gt;"")*ISNUMBER(SEARCH("|"&amp;P203&amp;"|",'5_ACOMPANHAMENTO'!$AC$3:$AC$4922)))+((Q203&lt;&gt;"")*ISNUMBER(SEARCH("|"&amp;Q203&amp;"|",'5_ACOMPANHAMENTO'!$AC$3:$AC$4922)))+((R203&lt;&gt;"")*ISNUMBER(SEARCH("|"&amp;R203&amp;"|",'5_ACOMPANHAMENTO'!$AC$3:$AC$4922)))+((S203&lt;&gt;"")*ISNUMBER(SEARCH("|"&amp;S203&amp;"|",'5_ACOMPANHAMENTO'!$AC$3:$AC$4922)))+((T203&lt;&gt;"")*ISNUMBER(SEARCH("|"&amp;T203&amp;"|",'5_ACOMPANHAMENTO'!$AC$3:$AC$4922)))+((U203&lt;&gt;"")*ISNUMBER(SEARCH("|"&amp;U203&amp;"|",'5_ACOMPANHAMENTO'!$AC$3:$AC$4922)))+((V203&lt;&gt;"")*ISNUMBER(SEARCH("|"&amp;V203&amp;"|",'5_ACOMPANHAMENTO'!$AC$3:$AC$4922)))+((W203&lt;&gt;"")*ISNUMBER(SEARCH("|"&amp;W203&amp;"|",'5_ACOMPANHAMENTO'!$AC$3:$AC$4922)))+((X203&lt;&gt;"")*ISNUMBER(SEARCH("|"&amp;X203&amp;"|",'5_ACOMPANHAMENTO'!$AC$3:$AC$4922)))+((Y203&lt;&gt;"")*ISNUMBER(SEARCH("|"&amp;Y203&amp;"|",'5_ACOMPANHAMENTO'!$AC$3:$AC$4922)))+((Z203&lt;&gt;"")*ISNUMBER(SEARCH("|"&amp;Z203&amp;"|",'5_ACOMPANHAMENTO'!$AC$3:$AC$4922)))+((AA203&lt;&gt;"")*ISNUMBER(SEARCH("|"&amp;AA203&amp;"|",'5_ACOMPANHAMENTO'!$AC$3:$AC$4922)))+((AB203&lt;&gt;"")*ISNUMBER(SEARCH("|"&amp;AB203&amp;"|",'5_ACOMPANHAMENTO'!$AC$3:$AC$4922))))&gt;0),0),0)),""))</f>
        <v>46204</v>
      </c>
      <c r="B203" s="10">
        <v>10180</v>
      </c>
      <c r="C203" s="10" t="s">
        <v>3083</v>
      </c>
      <c r="D203" s="4">
        <f>IF(OR($B203="",$C203=""),"",IFERROR(SUMPRODUCT(--(('5_ACOMPANHAMENTO'!$AD$3:$AD$4922=TRIM($C203&amp;""))*('5_ACOMPANHAMENTO'!$AC$3:$AC$4922&lt;&gt;"")*((((I203&lt;&gt;"")*ISNUMBER(SEARCH("|"&amp;I203&amp;"|",'5_ACOMPANHAMENTO'!$AC$3:$AC$4922)))+((J203&lt;&gt;"")*ISNUMBER(SEARCH("|"&amp;J203&amp;"|",'5_ACOMPANHAMENTO'!$AC$3:$AC$4922)))+((K203&lt;&gt;"")*ISNUMBER(SEARCH("|"&amp;K203&amp;"|",'5_ACOMPANHAMENTO'!$AC$3:$AC$4922)))+((L203&lt;&gt;"")*ISNUMBER(SEARCH("|"&amp;L203&amp;"|",'5_ACOMPANHAMENTO'!$AC$3:$AC$4922)))+((M203&lt;&gt;"")*ISNUMBER(SEARCH("|"&amp;M203&amp;"|",'5_ACOMPANHAMENTO'!$AC$3:$AC$4922)))+((N203&lt;&gt;"")*ISNUMBER(SEARCH("|"&amp;N203&amp;"|",'5_ACOMPANHAMENTO'!$AC$3:$AC$4922)))+((O203&lt;&gt;"")*ISNUMBER(SEARCH("|"&amp;O203&amp;"|",'5_ACOMPANHAMENTO'!$AC$3:$AC$4922)))+((P203&lt;&gt;"")*ISNUMBER(SEARCH("|"&amp;P203&amp;"|",'5_ACOMPANHAMENTO'!$AC$3:$AC$4922)))+((Q203&lt;&gt;"")*ISNUMBER(SEARCH("|"&amp;Q203&amp;"|",'5_ACOMPANHAMENTO'!$AC$3:$AC$4922)))+((R203&lt;&gt;"")*ISNUMBER(SEARCH("|"&amp;R203&amp;"|",'5_ACOMPANHAMENTO'!$AC$3:$AC$4922)))+((S203&lt;&gt;"")*ISNUMBER(SEARCH("|"&amp;S203&amp;"|",'5_ACOMPANHAMENTO'!$AC$3:$AC$4922)))+((T203&lt;&gt;"")*ISNUMBER(SEARCH("|"&amp;T203&amp;"|",'5_ACOMPANHAMENTO'!$AC$3:$AC$4922)))+((U203&lt;&gt;"")*ISNUMBER(SEARCH("|"&amp;U203&amp;"|",'5_ACOMPANHAMENTO'!$AC$3:$AC$4922)))+((V203&lt;&gt;"")*ISNUMBER(SEARCH("|"&amp;V203&amp;"|",'5_ACOMPANHAMENTO'!$AC$3:$AC$4922)))+((W203&lt;&gt;"")*ISNUMBER(SEARCH("|"&amp;W203&amp;"|",'5_ACOMPANHAMENTO'!$AC$3:$AC$4922)))+((X203&lt;&gt;"")*ISNUMBER(SEARCH("|"&amp;X203&amp;"|",'5_ACOMPANHAMENTO'!$AC$3:$AC$4922)))+((Y203&lt;&gt;"")*ISNUMBER(SEARCH("|"&amp;Y203&amp;"|",'5_ACOMPANHAMENTO'!$AC$3:$AC$4922)))+((Z203&lt;&gt;"")*ISNUMBER(SEARCH("|"&amp;Z203&amp;"|",'5_ACOMPANHAMENTO'!$AC$3:$AC$4922)))+((AA203&lt;&gt;"")*ISNUMBER(SEARCH("|"&amp;AA203&amp;"|",'5_ACOMPANHAMENTO'!$AC$3:$AC$4922)))+((AB203&lt;&gt;"")*ISNUMBER(SEARCH("|"&amp;AB203&amp;"|",'5_ACOMPANHAMENTO'!$AC$3:$AC$4922))))&gt;0)),'5_ACOMPANHAMENTO'!$J$3:$J$4922),0))</f>
        <v>1640</v>
      </c>
      <c r="E203" s="4" t="str">
        <f t="shared" ca="1" si="69"/>
        <v>FINALIZADO</v>
      </c>
      <c r="F203" s="7">
        <f>IF(OR($B203="",$C203=""),"",IFERROR(SUMPRODUCT(--(('5_ACOMPANHAMENTO'!$AD$3:$AD$4922=TRIM($C203&amp;""))*('5_ACOMPANHAMENTO'!$AC$3:$AC$4922&lt;&gt;"")*((((I203&lt;&gt;"")*ISNUMBER(SEARCH("|"&amp;I203&amp;"|",'5_ACOMPANHAMENTO'!$AC$3:$AC$4922)))+((J203&lt;&gt;"")*ISNUMBER(SEARCH("|"&amp;J203&amp;"|",'5_ACOMPANHAMENTO'!$AC$3:$AC$4922)))+((K203&lt;&gt;"")*ISNUMBER(SEARCH("|"&amp;K203&amp;"|",'5_ACOMPANHAMENTO'!$AC$3:$AC$4922)))+((L203&lt;&gt;"")*ISNUMBER(SEARCH("|"&amp;L203&amp;"|",'5_ACOMPANHAMENTO'!$AC$3:$AC$4922)))+((M203&lt;&gt;"")*ISNUMBER(SEARCH("|"&amp;M203&amp;"|",'5_ACOMPANHAMENTO'!$AC$3:$AC$4922)))+((N203&lt;&gt;"")*ISNUMBER(SEARCH("|"&amp;N203&amp;"|",'5_ACOMPANHAMENTO'!$AC$3:$AC$4922)))+((O203&lt;&gt;"")*ISNUMBER(SEARCH("|"&amp;O203&amp;"|",'5_ACOMPANHAMENTO'!$AC$3:$AC$4922)))+((P203&lt;&gt;"")*ISNUMBER(SEARCH("|"&amp;P203&amp;"|",'5_ACOMPANHAMENTO'!$AC$3:$AC$4922)))+((Q203&lt;&gt;"")*ISNUMBER(SEARCH("|"&amp;Q203&amp;"|",'5_ACOMPANHAMENTO'!$AC$3:$AC$4922)))+((R203&lt;&gt;"")*ISNUMBER(SEARCH("|"&amp;R203&amp;"|",'5_ACOMPANHAMENTO'!$AC$3:$AC$4922)))+((S203&lt;&gt;"")*ISNUMBER(SEARCH("|"&amp;S203&amp;"|",'5_ACOMPANHAMENTO'!$AC$3:$AC$4922)))+((T203&lt;&gt;"")*ISNUMBER(SEARCH("|"&amp;T203&amp;"|",'5_ACOMPANHAMENTO'!$AC$3:$AC$4922)))+((U203&lt;&gt;"")*ISNUMBER(SEARCH("|"&amp;U203&amp;"|",'5_ACOMPANHAMENTO'!$AC$3:$AC$4922)))+((V203&lt;&gt;"")*ISNUMBER(SEARCH("|"&amp;V203&amp;"|",'5_ACOMPANHAMENTO'!$AC$3:$AC$4922)))+((W203&lt;&gt;"")*ISNUMBER(SEARCH("|"&amp;W203&amp;"|",'5_ACOMPANHAMENTO'!$AC$3:$AC$4922)))+((X203&lt;&gt;"")*ISNUMBER(SEARCH("|"&amp;X203&amp;"|",'5_ACOMPANHAMENTO'!$AC$3:$AC$4922)))+((Y203&lt;&gt;"")*ISNUMBER(SEARCH("|"&amp;Y203&amp;"|",'5_ACOMPANHAMENTO'!$AC$3:$AC$4922)))+((Z203&lt;&gt;"")*ISNUMBER(SEARCH("|"&amp;Z203&amp;"|",'5_ACOMPANHAMENTO'!$AC$3:$AC$4922)))+((AA203&lt;&gt;"")*ISNUMBER(SEARCH("|"&amp;AA203&amp;"|",'5_ACOMPANHAMENTO'!$AC$3:$AC$4922)))+((AB203&lt;&gt;"")*ISNUMBER(SEARCH("|"&amp;AB203&amp;"|",'5_ACOMPANHAMENTO'!$AC$3:$AC$4922))))&gt;0)),'5_ACOMPANHAMENTO'!$O$3:$O$4922),0))</f>
        <v>1640</v>
      </c>
      <c r="G203" s="7">
        <f t="shared" si="70"/>
        <v>0</v>
      </c>
      <c r="H203" t="str">
        <f t="shared" si="71"/>
        <v>10180|MONTAGEM DE CADEIRAS</v>
      </c>
      <c r="I203" s="1" t="str">
        <f t="shared" si="72"/>
        <v>10180</v>
      </c>
      <c r="J203" s="1" t="str">
        <f t="shared" si="73"/>
        <v/>
      </c>
      <c r="K203" s="1" t="str">
        <f t="shared" si="74"/>
        <v/>
      </c>
      <c r="L203" s="1" t="str">
        <f t="shared" si="75"/>
        <v/>
      </c>
      <c r="M203" s="1" t="str">
        <f t="shared" si="76"/>
        <v/>
      </c>
      <c r="N203" s="1" t="str">
        <f t="shared" si="77"/>
        <v/>
      </c>
      <c r="O203" s="1" t="str">
        <f t="shared" si="78"/>
        <v/>
      </c>
      <c r="P203" s="1" t="str">
        <f t="shared" si="79"/>
        <v/>
      </c>
      <c r="Q203" s="1" t="str">
        <f t="shared" si="80"/>
        <v/>
      </c>
      <c r="R203" s="1" t="str">
        <f t="shared" si="81"/>
        <v/>
      </c>
      <c r="S203" s="1" t="str">
        <f t="shared" si="82"/>
        <v/>
      </c>
      <c r="T203" s="1" t="str">
        <f t="shared" si="83"/>
        <v/>
      </c>
      <c r="U203" s="1" t="str">
        <f t="shared" si="84"/>
        <v/>
      </c>
      <c r="V203" s="1" t="str">
        <f t="shared" si="85"/>
        <v/>
      </c>
      <c r="W203" s="1" t="str">
        <f t="shared" si="86"/>
        <v/>
      </c>
      <c r="X203" s="1" t="str">
        <f t="shared" si="87"/>
        <v/>
      </c>
      <c r="Y203" s="1" t="str">
        <f t="shared" si="88"/>
        <v/>
      </c>
      <c r="Z203" s="1" t="str">
        <f t="shared" si="89"/>
        <v/>
      </c>
      <c r="AA203" s="1" t="str">
        <f t="shared" si="90"/>
        <v/>
      </c>
      <c r="AB203" s="1" t="str">
        <f t="shared" si="91"/>
        <v/>
      </c>
    </row>
    <row r="204" spans="1:28" ht="14.25" hidden="1" customHeight="1" x14ac:dyDescent="0.35">
      <c r="A204" s="4">
        <f>IF(OR($B204="",$C204=""),"",IFERROR(INDEX('5_ACOMPANHAMENTO'!$A$3:$A$4922,MATCH(1,INDEX(('5_ACOMPANHAMENTO'!$AD$3:$AD$4922=TRIM($C204&amp;""))*('5_ACOMPANHAMENTO'!$AC$3:$AC$4922&lt;&gt;"")*((((I204&lt;&gt;"")*ISNUMBER(SEARCH("|"&amp;I204&amp;"|",'5_ACOMPANHAMENTO'!$AC$3:$AC$4922)))+((J204&lt;&gt;"")*ISNUMBER(SEARCH("|"&amp;J204&amp;"|",'5_ACOMPANHAMENTO'!$AC$3:$AC$4922)))+((K204&lt;&gt;"")*ISNUMBER(SEARCH("|"&amp;K204&amp;"|",'5_ACOMPANHAMENTO'!$AC$3:$AC$4922)))+((L204&lt;&gt;"")*ISNUMBER(SEARCH("|"&amp;L204&amp;"|",'5_ACOMPANHAMENTO'!$AC$3:$AC$4922)))+((M204&lt;&gt;"")*ISNUMBER(SEARCH("|"&amp;M204&amp;"|",'5_ACOMPANHAMENTO'!$AC$3:$AC$4922)))+((N204&lt;&gt;"")*ISNUMBER(SEARCH("|"&amp;N204&amp;"|",'5_ACOMPANHAMENTO'!$AC$3:$AC$4922)))+((O204&lt;&gt;"")*ISNUMBER(SEARCH("|"&amp;O204&amp;"|",'5_ACOMPANHAMENTO'!$AC$3:$AC$4922)))+((P204&lt;&gt;"")*ISNUMBER(SEARCH("|"&amp;P204&amp;"|",'5_ACOMPANHAMENTO'!$AC$3:$AC$4922)))+((Q204&lt;&gt;"")*ISNUMBER(SEARCH("|"&amp;Q204&amp;"|",'5_ACOMPANHAMENTO'!$AC$3:$AC$4922)))+((R204&lt;&gt;"")*ISNUMBER(SEARCH("|"&amp;R204&amp;"|",'5_ACOMPANHAMENTO'!$AC$3:$AC$4922)))+((S204&lt;&gt;"")*ISNUMBER(SEARCH("|"&amp;S204&amp;"|",'5_ACOMPANHAMENTO'!$AC$3:$AC$4922)))+((T204&lt;&gt;"")*ISNUMBER(SEARCH("|"&amp;T204&amp;"|",'5_ACOMPANHAMENTO'!$AC$3:$AC$4922)))+((U204&lt;&gt;"")*ISNUMBER(SEARCH("|"&amp;U204&amp;"|",'5_ACOMPANHAMENTO'!$AC$3:$AC$4922)))+((V204&lt;&gt;"")*ISNUMBER(SEARCH("|"&amp;V204&amp;"|",'5_ACOMPANHAMENTO'!$AC$3:$AC$4922)))+((W204&lt;&gt;"")*ISNUMBER(SEARCH("|"&amp;W204&amp;"|",'5_ACOMPANHAMENTO'!$AC$3:$AC$4922)))+((X204&lt;&gt;"")*ISNUMBER(SEARCH("|"&amp;X204&amp;"|",'5_ACOMPANHAMENTO'!$AC$3:$AC$4922)))+((Y204&lt;&gt;"")*ISNUMBER(SEARCH("|"&amp;Y204&amp;"|",'5_ACOMPANHAMENTO'!$AC$3:$AC$4922)))+((Z204&lt;&gt;"")*ISNUMBER(SEARCH("|"&amp;Z204&amp;"|",'5_ACOMPANHAMENTO'!$AC$3:$AC$4922)))+((AA204&lt;&gt;"")*ISNUMBER(SEARCH("|"&amp;AA204&amp;"|",'5_ACOMPANHAMENTO'!$AC$3:$AC$4922)))+((AB204&lt;&gt;"")*ISNUMBER(SEARCH("|"&amp;AB204&amp;"|",'5_ACOMPANHAMENTO'!$AC$3:$AC$4922))))&gt;0),0),0)),""))</f>
        <v>46203</v>
      </c>
      <c r="B204" s="10" t="s">
        <v>3078</v>
      </c>
      <c r="C204" s="10" t="s">
        <v>32</v>
      </c>
      <c r="D204" s="4">
        <f>IF(OR($B204="",$C204=""),"",IFERROR(SUMPRODUCT(--(('5_ACOMPANHAMENTO'!$AD$3:$AD$4922=TRIM($C204&amp;""))*('5_ACOMPANHAMENTO'!$AC$3:$AC$4922&lt;&gt;"")*((((I204&lt;&gt;"")*ISNUMBER(SEARCH("|"&amp;I204&amp;"|",'5_ACOMPANHAMENTO'!$AC$3:$AC$4922)))+((J204&lt;&gt;"")*ISNUMBER(SEARCH("|"&amp;J204&amp;"|",'5_ACOMPANHAMENTO'!$AC$3:$AC$4922)))+((K204&lt;&gt;"")*ISNUMBER(SEARCH("|"&amp;K204&amp;"|",'5_ACOMPANHAMENTO'!$AC$3:$AC$4922)))+((L204&lt;&gt;"")*ISNUMBER(SEARCH("|"&amp;L204&amp;"|",'5_ACOMPANHAMENTO'!$AC$3:$AC$4922)))+((M204&lt;&gt;"")*ISNUMBER(SEARCH("|"&amp;M204&amp;"|",'5_ACOMPANHAMENTO'!$AC$3:$AC$4922)))+((N204&lt;&gt;"")*ISNUMBER(SEARCH("|"&amp;N204&amp;"|",'5_ACOMPANHAMENTO'!$AC$3:$AC$4922)))+((O204&lt;&gt;"")*ISNUMBER(SEARCH("|"&amp;O204&amp;"|",'5_ACOMPANHAMENTO'!$AC$3:$AC$4922)))+((P204&lt;&gt;"")*ISNUMBER(SEARCH("|"&amp;P204&amp;"|",'5_ACOMPANHAMENTO'!$AC$3:$AC$4922)))+((Q204&lt;&gt;"")*ISNUMBER(SEARCH("|"&amp;Q204&amp;"|",'5_ACOMPANHAMENTO'!$AC$3:$AC$4922)))+((R204&lt;&gt;"")*ISNUMBER(SEARCH("|"&amp;R204&amp;"|",'5_ACOMPANHAMENTO'!$AC$3:$AC$4922)))+((S204&lt;&gt;"")*ISNUMBER(SEARCH("|"&amp;S204&amp;"|",'5_ACOMPANHAMENTO'!$AC$3:$AC$4922)))+((T204&lt;&gt;"")*ISNUMBER(SEARCH("|"&amp;T204&amp;"|",'5_ACOMPANHAMENTO'!$AC$3:$AC$4922)))+((U204&lt;&gt;"")*ISNUMBER(SEARCH("|"&amp;U204&amp;"|",'5_ACOMPANHAMENTO'!$AC$3:$AC$4922)))+((V204&lt;&gt;"")*ISNUMBER(SEARCH("|"&amp;V204&amp;"|",'5_ACOMPANHAMENTO'!$AC$3:$AC$4922)))+((W204&lt;&gt;"")*ISNUMBER(SEARCH("|"&amp;W204&amp;"|",'5_ACOMPANHAMENTO'!$AC$3:$AC$4922)))+((X204&lt;&gt;"")*ISNUMBER(SEARCH("|"&amp;X204&amp;"|",'5_ACOMPANHAMENTO'!$AC$3:$AC$4922)))+((Y204&lt;&gt;"")*ISNUMBER(SEARCH("|"&amp;Y204&amp;"|",'5_ACOMPANHAMENTO'!$AC$3:$AC$4922)))+((Z204&lt;&gt;"")*ISNUMBER(SEARCH("|"&amp;Z204&amp;"|",'5_ACOMPANHAMENTO'!$AC$3:$AC$4922)))+((AA204&lt;&gt;"")*ISNUMBER(SEARCH("|"&amp;AA204&amp;"|",'5_ACOMPANHAMENTO'!$AC$3:$AC$4922)))+((AB204&lt;&gt;"")*ISNUMBER(SEARCH("|"&amp;AB204&amp;"|",'5_ACOMPANHAMENTO'!$AC$3:$AC$4922))))&gt;0)),'5_ACOMPANHAMENTO'!$J$3:$J$4922),0))</f>
        <v>1550</v>
      </c>
      <c r="E204" s="4" t="str">
        <f t="shared" ca="1" si="69"/>
        <v>FINALIZADO</v>
      </c>
      <c r="F204" s="7">
        <f>IF(OR($B204="",$C204=""),"",IFERROR(SUMPRODUCT(--(('5_ACOMPANHAMENTO'!$AD$3:$AD$4922=TRIM($C204&amp;""))*('5_ACOMPANHAMENTO'!$AC$3:$AC$4922&lt;&gt;"")*((((I204&lt;&gt;"")*ISNUMBER(SEARCH("|"&amp;I204&amp;"|",'5_ACOMPANHAMENTO'!$AC$3:$AC$4922)))+((J204&lt;&gt;"")*ISNUMBER(SEARCH("|"&amp;J204&amp;"|",'5_ACOMPANHAMENTO'!$AC$3:$AC$4922)))+((K204&lt;&gt;"")*ISNUMBER(SEARCH("|"&amp;K204&amp;"|",'5_ACOMPANHAMENTO'!$AC$3:$AC$4922)))+((L204&lt;&gt;"")*ISNUMBER(SEARCH("|"&amp;L204&amp;"|",'5_ACOMPANHAMENTO'!$AC$3:$AC$4922)))+((M204&lt;&gt;"")*ISNUMBER(SEARCH("|"&amp;M204&amp;"|",'5_ACOMPANHAMENTO'!$AC$3:$AC$4922)))+((N204&lt;&gt;"")*ISNUMBER(SEARCH("|"&amp;N204&amp;"|",'5_ACOMPANHAMENTO'!$AC$3:$AC$4922)))+((O204&lt;&gt;"")*ISNUMBER(SEARCH("|"&amp;O204&amp;"|",'5_ACOMPANHAMENTO'!$AC$3:$AC$4922)))+((P204&lt;&gt;"")*ISNUMBER(SEARCH("|"&amp;P204&amp;"|",'5_ACOMPANHAMENTO'!$AC$3:$AC$4922)))+((Q204&lt;&gt;"")*ISNUMBER(SEARCH("|"&amp;Q204&amp;"|",'5_ACOMPANHAMENTO'!$AC$3:$AC$4922)))+((R204&lt;&gt;"")*ISNUMBER(SEARCH("|"&amp;R204&amp;"|",'5_ACOMPANHAMENTO'!$AC$3:$AC$4922)))+((S204&lt;&gt;"")*ISNUMBER(SEARCH("|"&amp;S204&amp;"|",'5_ACOMPANHAMENTO'!$AC$3:$AC$4922)))+((T204&lt;&gt;"")*ISNUMBER(SEARCH("|"&amp;T204&amp;"|",'5_ACOMPANHAMENTO'!$AC$3:$AC$4922)))+((U204&lt;&gt;"")*ISNUMBER(SEARCH("|"&amp;U204&amp;"|",'5_ACOMPANHAMENTO'!$AC$3:$AC$4922)))+((V204&lt;&gt;"")*ISNUMBER(SEARCH("|"&amp;V204&amp;"|",'5_ACOMPANHAMENTO'!$AC$3:$AC$4922)))+((W204&lt;&gt;"")*ISNUMBER(SEARCH("|"&amp;W204&amp;"|",'5_ACOMPANHAMENTO'!$AC$3:$AC$4922)))+((X204&lt;&gt;"")*ISNUMBER(SEARCH("|"&amp;X204&amp;"|",'5_ACOMPANHAMENTO'!$AC$3:$AC$4922)))+((Y204&lt;&gt;"")*ISNUMBER(SEARCH("|"&amp;Y204&amp;"|",'5_ACOMPANHAMENTO'!$AC$3:$AC$4922)))+((Z204&lt;&gt;"")*ISNUMBER(SEARCH("|"&amp;Z204&amp;"|",'5_ACOMPANHAMENTO'!$AC$3:$AC$4922)))+((AA204&lt;&gt;"")*ISNUMBER(SEARCH("|"&amp;AA204&amp;"|",'5_ACOMPANHAMENTO'!$AC$3:$AC$4922)))+((AB204&lt;&gt;"")*ISNUMBER(SEARCH("|"&amp;AB204&amp;"|",'5_ACOMPANHAMENTO'!$AC$3:$AC$4922))))&gt;0)),'5_ACOMPANHAMENTO'!$O$3:$O$4922),0))</f>
        <v>1550</v>
      </c>
      <c r="G204" s="7">
        <f t="shared" si="70"/>
        <v>0</v>
      </c>
      <c r="H204" t="str">
        <f t="shared" si="71"/>
        <v>10149,10150,10151,10152,10153,10154|PADE VELOX</v>
      </c>
      <c r="I204" s="1" t="str">
        <f t="shared" si="72"/>
        <v>10149</v>
      </c>
      <c r="J204" s="1" t="str">
        <f t="shared" si="73"/>
        <v>10150</v>
      </c>
      <c r="K204" s="1" t="str">
        <f t="shared" si="74"/>
        <v>10151</v>
      </c>
      <c r="L204" s="1" t="str">
        <f t="shared" si="75"/>
        <v>10152</v>
      </c>
      <c r="M204" s="1" t="str">
        <f t="shared" si="76"/>
        <v>10153</v>
      </c>
      <c r="N204" s="1" t="str">
        <f t="shared" si="77"/>
        <v>10154</v>
      </c>
      <c r="O204" s="1" t="str">
        <f t="shared" si="78"/>
        <v/>
      </c>
      <c r="P204" s="1" t="str">
        <f t="shared" si="79"/>
        <v/>
      </c>
      <c r="Q204" s="1" t="str">
        <f t="shared" si="80"/>
        <v/>
      </c>
      <c r="R204" s="1" t="str">
        <f t="shared" si="81"/>
        <v/>
      </c>
      <c r="S204" s="1" t="str">
        <f t="shared" si="82"/>
        <v/>
      </c>
      <c r="T204" s="1" t="str">
        <f t="shared" si="83"/>
        <v/>
      </c>
      <c r="U204" s="1" t="str">
        <f t="shared" si="84"/>
        <v/>
      </c>
      <c r="V204" s="1" t="str">
        <f t="shared" si="85"/>
        <v/>
      </c>
      <c r="W204" s="1" t="str">
        <f t="shared" si="86"/>
        <v/>
      </c>
      <c r="X204" s="1" t="str">
        <f t="shared" si="87"/>
        <v/>
      </c>
      <c r="Y204" s="1" t="str">
        <f t="shared" si="88"/>
        <v/>
      </c>
      <c r="Z204" s="1" t="str">
        <f t="shared" si="89"/>
        <v/>
      </c>
      <c r="AA204" s="1" t="str">
        <f t="shared" si="90"/>
        <v/>
      </c>
      <c r="AB204" s="1" t="str">
        <f t="shared" si="91"/>
        <v/>
      </c>
    </row>
    <row r="205" spans="1:28" ht="14.25" hidden="1" customHeight="1" x14ac:dyDescent="0.35">
      <c r="A205" s="4">
        <f>IF(OR($B205="",$C205=""),"",IFERROR(INDEX('5_ACOMPANHAMENTO'!$A$3:$A$4922,MATCH(1,INDEX(('5_ACOMPANHAMENTO'!$AD$3:$AD$4922=TRIM($C205&amp;""))*('5_ACOMPANHAMENTO'!$AC$3:$AC$4922&lt;&gt;"")*((((I205&lt;&gt;"")*ISNUMBER(SEARCH("|"&amp;I205&amp;"|",'5_ACOMPANHAMENTO'!$AC$3:$AC$4922)))+((J205&lt;&gt;"")*ISNUMBER(SEARCH("|"&amp;J205&amp;"|",'5_ACOMPANHAMENTO'!$AC$3:$AC$4922)))+((K205&lt;&gt;"")*ISNUMBER(SEARCH("|"&amp;K205&amp;"|",'5_ACOMPANHAMENTO'!$AC$3:$AC$4922)))+((L205&lt;&gt;"")*ISNUMBER(SEARCH("|"&amp;L205&amp;"|",'5_ACOMPANHAMENTO'!$AC$3:$AC$4922)))+((M205&lt;&gt;"")*ISNUMBER(SEARCH("|"&amp;M205&amp;"|",'5_ACOMPANHAMENTO'!$AC$3:$AC$4922)))+((N205&lt;&gt;"")*ISNUMBER(SEARCH("|"&amp;N205&amp;"|",'5_ACOMPANHAMENTO'!$AC$3:$AC$4922)))+((O205&lt;&gt;"")*ISNUMBER(SEARCH("|"&amp;O205&amp;"|",'5_ACOMPANHAMENTO'!$AC$3:$AC$4922)))+((P205&lt;&gt;"")*ISNUMBER(SEARCH("|"&amp;P205&amp;"|",'5_ACOMPANHAMENTO'!$AC$3:$AC$4922)))+((Q205&lt;&gt;"")*ISNUMBER(SEARCH("|"&amp;Q205&amp;"|",'5_ACOMPANHAMENTO'!$AC$3:$AC$4922)))+((R205&lt;&gt;"")*ISNUMBER(SEARCH("|"&amp;R205&amp;"|",'5_ACOMPANHAMENTO'!$AC$3:$AC$4922)))+((S205&lt;&gt;"")*ISNUMBER(SEARCH("|"&amp;S205&amp;"|",'5_ACOMPANHAMENTO'!$AC$3:$AC$4922)))+((T205&lt;&gt;"")*ISNUMBER(SEARCH("|"&amp;T205&amp;"|",'5_ACOMPANHAMENTO'!$AC$3:$AC$4922)))+((U205&lt;&gt;"")*ISNUMBER(SEARCH("|"&amp;U205&amp;"|",'5_ACOMPANHAMENTO'!$AC$3:$AC$4922)))+((V205&lt;&gt;"")*ISNUMBER(SEARCH("|"&amp;V205&amp;"|",'5_ACOMPANHAMENTO'!$AC$3:$AC$4922)))+((W205&lt;&gt;"")*ISNUMBER(SEARCH("|"&amp;W205&amp;"|",'5_ACOMPANHAMENTO'!$AC$3:$AC$4922)))+((X205&lt;&gt;"")*ISNUMBER(SEARCH("|"&amp;X205&amp;"|",'5_ACOMPANHAMENTO'!$AC$3:$AC$4922)))+((Y205&lt;&gt;"")*ISNUMBER(SEARCH("|"&amp;Y205&amp;"|",'5_ACOMPANHAMENTO'!$AC$3:$AC$4922)))+((Z205&lt;&gt;"")*ISNUMBER(SEARCH("|"&amp;Z205&amp;"|",'5_ACOMPANHAMENTO'!$AC$3:$AC$4922)))+((AA205&lt;&gt;"")*ISNUMBER(SEARCH("|"&amp;AA205&amp;"|",'5_ACOMPANHAMENTO'!$AC$3:$AC$4922)))+((AB205&lt;&gt;"")*ISNUMBER(SEARCH("|"&amp;AB205&amp;"|",'5_ACOMPANHAMENTO'!$AC$3:$AC$4922))))&gt;0),0),0)),""))</f>
        <v>46203</v>
      </c>
      <c r="B205" s="10" t="s">
        <v>3079</v>
      </c>
      <c r="C205" s="10" t="s">
        <v>32</v>
      </c>
      <c r="D205" s="4">
        <f>IF(OR($B205="",$C205=""),"",IFERROR(SUMPRODUCT(--(('5_ACOMPANHAMENTO'!$AD$3:$AD$4922=TRIM($C205&amp;""))*('5_ACOMPANHAMENTO'!$AC$3:$AC$4922&lt;&gt;"")*((((I205&lt;&gt;"")*ISNUMBER(SEARCH("|"&amp;I205&amp;"|",'5_ACOMPANHAMENTO'!$AC$3:$AC$4922)))+((J205&lt;&gt;"")*ISNUMBER(SEARCH("|"&amp;J205&amp;"|",'5_ACOMPANHAMENTO'!$AC$3:$AC$4922)))+((K205&lt;&gt;"")*ISNUMBER(SEARCH("|"&amp;K205&amp;"|",'5_ACOMPANHAMENTO'!$AC$3:$AC$4922)))+((L205&lt;&gt;"")*ISNUMBER(SEARCH("|"&amp;L205&amp;"|",'5_ACOMPANHAMENTO'!$AC$3:$AC$4922)))+((M205&lt;&gt;"")*ISNUMBER(SEARCH("|"&amp;M205&amp;"|",'5_ACOMPANHAMENTO'!$AC$3:$AC$4922)))+((N205&lt;&gt;"")*ISNUMBER(SEARCH("|"&amp;N205&amp;"|",'5_ACOMPANHAMENTO'!$AC$3:$AC$4922)))+((O205&lt;&gt;"")*ISNUMBER(SEARCH("|"&amp;O205&amp;"|",'5_ACOMPANHAMENTO'!$AC$3:$AC$4922)))+((P205&lt;&gt;"")*ISNUMBER(SEARCH("|"&amp;P205&amp;"|",'5_ACOMPANHAMENTO'!$AC$3:$AC$4922)))+((Q205&lt;&gt;"")*ISNUMBER(SEARCH("|"&amp;Q205&amp;"|",'5_ACOMPANHAMENTO'!$AC$3:$AC$4922)))+((R205&lt;&gt;"")*ISNUMBER(SEARCH("|"&amp;R205&amp;"|",'5_ACOMPANHAMENTO'!$AC$3:$AC$4922)))+((S205&lt;&gt;"")*ISNUMBER(SEARCH("|"&amp;S205&amp;"|",'5_ACOMPANHAMENTO'!$AC$3:$AC$4922)))+((T205&lt;&gt;"")*ISNUMBER(SEARCH("|"&amp;T205&amp;"|",'5_ACOMPANHAMENTO'!$AC$3:$AC$4922)))+((U205&lt;&gt;"")*ISNUMBER(SEARCH("|"&amp;U205&amp;"|",'5_ACOMPANHAMENTO'!$AC$3:$AC$4922)))+((V205&lt;&gt;"")*ISNUMBER(SEARCH("|"&amp;V205&amp;"|",'5_ACOMPANHAMENTO'!$AC$3:$AC$4922)))+((W205&lt;&gt;"")*ISNUMBER(SEARCH("|"&amp;W205&amp;"|",'5_ACOMPANHAMENTO'!$AC$3:$AC$4922)))+((X205&lt;&gt;"")*ISNUMBER(SEARCH("|"&amp;X205&amp;"|",'5_ACOMPANHAMENTO'!$AC$3:$AC$4922)))+((Y205&lt;&gt;"")*ISNUMBER(SEARCH("|"&amp;Y205&amp;"|",'5_ACOMPANHAMENTO'!$AC$3:$AC$4922)))+((Z205&lt;&gt;"")*ISNUMBER(SEARCH("|"&amp;Z205&amp;"|",'5_ACOMPANHAMENTO'!$AC$3:$AC$4922)))+((AA205&lt;&gt;"")*ISNUMBER(SEARCH("|"&amp;AA205&amp;"|",'5_ACOMPANHAMENTO'!$AC$3:$AC$4922)))+((AB205&lt;&gt;"")*ISNUMBER(SEARCH("|"&amp;AB205&amp;"|",'5_ACOMPANHAMENTO'!$AC$3:$AC$4922))))&gt;0)),'5_ACOMPANHAMENTO'!$J$3:$J$4922),0))</f>
        <v>1550</v>
      </c>
      <c r="E205" s="4" t="str">
        <f t="shared" ca="1" si="69"/>
        <v>FINALIZADO</v>
      </c>
      <c r="F205" s="7">
        <f>IF(OR($B205="",$C205=""),"",IFERROR(SUMPRODUCT(--(('5_ACOMPANHAMENTO'!$AD$3:$AD$4922=TRIM($C205&amp;""))*('5_ACOMPANHAMENTO'!$AC$3:$AC$4922&lt;&gt;"")*((((I205&lt;&gt;"")*ISNUMBER(SEARCH("|"&amp;I205&amp;"|",'5_ACOMPANHAMENTO'!$AC$3:$AC$4922)))+((J205&lt;&gt;"")*ISNUMBER(SEARCH("|"&amp;J205&amp;"|",'5_ACOMPANHAMENTO'!$AC$3:$AC$4922)))+((K205&lt;&gt;"")*ISNUMBER(SEARCH("|"&amp;K205&amp;"|",'5_ACOMPANHAMENTO'!$AC$3:$AC$4922)))+((L205&lt;&gt;"")*ISNUMBER(SEARCH("|"&amp;L205&amp;"|",'5_ACOMPANHAMENTO'!$AC$3:$AC$4922)))+((M205&lt;&gt;"")*ISNUMBER(SEARCH("|"&amp;M205&amp;"|",'5_ACOMPANHAMENTO'!$AC$3:$AC$4922)))+((N205&lt;&gt;"")*ISNUMBER(SEARCH("|"&amp;N205&amp;"|",'5_ACOMPANHAMENTO'!$AC$3:$AC$4922)))+((O205&lt;&gt;"")*ISNUMBER(SEARCH("|"&amp;O205&amp;"|",'5_ACOMPANHAMENTO'!$AC$3:$AC$4922)))+((P205&lt;&gt;"")*ISNUMBER(SEARCH("|"&amp;P205&amp;"|",'5_ACOMPANHAMENTO'!$AC$3:$AC$4922)))+((Q205&lt;&gt;"")*ISNUMBER(SEARCH("|"&amp;Q205&amp;"|",'5_ACOMPANHAMENTO'!$AC$3:$AC$4922)))+((R205&lt;&gt;"")*ISNUMBER(SEARCH("|"&amp;R205&amp;"|",'5_ACOMPANHAMENTO'!$AC$3:$AC$4922)))+((S205&lt;&gt;"")*ISNUMBER(SEARCH("|"&amp;S205&amp;"|",'5_ACOMPANHAMENTO'!$AC$3:$AC$4922)))+((T205&lt;&gt;"")*ISNUMBER(SEARCH("|"&amp;T205&amp;"|",'5_ACOMPANHAMENTO'!$AC$3:$AC$4922)))+((U205&lt;&gt;"")*ISNUMBER(SEARCH("|"&amp;U205&amp;"|",'5_ACOMPANHAMENTO'!$AC$3:$AC$4922)))+((V205&lt;&gt;"")*ISNUMBER(SEARCH("|"&amp;V205&amp;"|",'5_ACOMPANHAMENTO'!$AC$3:$AC$4922)))+((W205&lt;&gt;"")*ISNUMBER(SEARCH("|"&amp;W205&amp;"|",'5_ACOMPANHAMENTO'!$AC$3:$AC$4922)))+((X205&lt;&gt;"")*ISNUMBER(SEARCH("|"&amp;X205&amp;"|",'5_ACOMPANHAMENTO'!$AC$3:$AC$4922)))+((Y205&lt;&gt;"")*ISNUMBER(SEARCH("|"&amp;Y205&amp;"|",'5_ACOMPANHAMENTO'!$AC$3:$AC$4922)))+((Z205&lt;&gt;"")*ISNUMBER(SEARCH("|"&amp;Z205&amp;"|",'5_ACOMPANHAMENTO'!$AC$3:$AC$4922)))+((AA205&lt;&gt;"")*ISNUMBER(SEARCH("|"&amp;AA205&amp;"|",'5_ACOMPANHAMENTO'!$AC$3:$AC$4922)))+((AB205&lt;&gt;"")*ISNUMBER(SEARCH("|"&amp;AB205&amp;"|",'5_ACOMPANHAMENTO'!$AC$3:$AC$4922))))&gt;0)),'5_ACOMPANHAMENTO'!$O$3:$O$4922),0))</f>
        <v>1550</v>
      </c>
      <c r="G205" s="7">
        <f t="shared" si="70"/>
        <v>0</v>
      </c>
      <c r="H205" t="str">
        <f t="shared" si="71"/>
        <v>10149,10150,10151,10152,10153,10155|PADE VELOX</v>
      </c>
      <c r="I205" s="1" t="str">
        <f t="shared" si="72"/>
        <v>10149</v>
      </c>
      <c r="J205" s="1" t="str">
        <f t="shared" si="73"/>
        <v>10150</v>
      </c>
      <c r="K205" s="1" t="str">
        <f t="shared" si="74"/>
        <v>10151</v>
      </c>
      <c r="L205" s="1" t="str">
        <f t="shared" si="75"/>
        <v>10152</v>
      </c>
      <c r="M205" s="1" t="str">
        <f t="shared" si="76"/>
        <v>10153</v>
      </c>
      <c r="N205" s="1" t="str">
        <f t="shared" si="77"/>
        <v>10155</v>
      </c>
      <c r="O205" s="1" t="str">
        <f t="shared" si="78"/>
        <v/>
      </c>
      <c r="P205" s="1" t="str">
        <f t="shared" si="79"/>
        <v/>
      </c>
      <c r="Q205" s="1" t="str">
        <f t="shared" si="80"/>
        <v/>
      </c>
      <c r="R205" s="1" t="str">
        <f t="shared" si="81"/>
        <v/>
      </c>
      <c r="S205" s="1" t="str">
        <f t="shared" si="82"/>
        <v/>
      </c>
      <c r="T205" s="1" t="str">
        <f t="shared" si="83"/>
        <v/>
      </c>
      <c r="U205" s="1" t="str">
        <f t="shared" si="84"/>
        <v/>
      </c>
      <c r="V205" s="1" t="str">
        <f t="shared" si="85"/>
        <v/>
      </c>
      <c r="W205" s="1" t="str">
        <f t="shared" si="86"/>
        <v/>
      </c>
      <c r="X205" s="1" t="str">
        <f t="shared" si="87"/>
        <v/>
      </c>
      <c r="Y205" s="1" t="str">
        <f t="shared" si="88"/>
        <v/>
      </c>
      <c r="Z205" s="1" t="str">
        <f t="shared" si="89"/>
        <v/>
      </c>
      <c r="AA205" s="1" t="str">
        <f t="shared" si="90"/>
        <v/>
      </c>
      <c r="AB205" s="1" t="str">
        <f t="shared" si="91"/>
        <v/>
      </c>
    </row>
    <row r="206" spans="1:28" ht="14.25" hidden="1" customHeight="1" x14ac:dyDescent="0.35">
      <c r="A206" s="4">
        <f>IF(OR($B206="",$C206=""),"",IFERROR(INDEX('5_ACOMPANHAMENTO'!$A$3:$A$4922,MATCH(1,INDEX(('5_ACOMPANHAMENTO'!$AD$3:$AD$4922=TRIM($C206&amp;""))*('5_ACOMPANHAMENTO'!$AC$3:$AC$4922&lt;&gt;"")*((((I206&lt;&gt;"")*ISNUMBER(SEARCH("|"&amp;I206&amp;"|",'5_ACOMPANHAMENTO'!$AC$3:$AC$4922)))+((J206&lt;&gt;"")*ISNUMBER(SEARCH("|"&amp;J206&amp;"|",'5_ACOMPANHAMENTO'!$AC$3:$AC$4922)))+((K206&lt;&gt;"")*ISNUMBER(SEARCH("|"&amp;K206&amp;"|",'5_ACOMPANHAMENTO'!$AC$3:$AC$4922)))+((L206&lt;&gt;"")*ISNUMBER(SEARCH("|"&amp;L206&amp;"|",'5_ACOMPANHAMENTO'!$AC$3:$AC$4922)))+((M206&lt;&gt;"")*ISNUMBER(SEARCH("|"&amp;M206&amp;"|",'5_ACOMPANHAMENTO'!$AC$3:$AC$4922)))+((N206&lt;&gt;"")*ISNUMBER(SEARCH("|"&amp;N206&amp;"|",'5_ACOMPANHAMENTO'!$AC$3:$AC$4922)))+((O206&lt;&gt;"")*ISNUMBER(SEARCH("|"&amp;O206&amp;"|",'5_ACOMPANHAMENTO'!$AC$3:$AC$4922)))+((P206&lt;&gt;"")*ISNUMBER(SEARCH("|"&amp;P206&amp;"|",'5_ACOMPANHAMENTO'!$AC$3:$AC$4922)))+((Q206&lt;&gt;"")*ISNUMBER(SEARCH("|"&amp;Q206&amp;"|",'5_ACOMPANHAMENTO'!$AC$3:$AC$4922)))+((R206&lt;&gt;"")*ISNUMBER(SEARCH("|"&amp;R206&amp;"|",'5_ACOMPANHAMENTO'!$AC$3:$AC$4922)))+((S206&lt;&gt;"")*ISNUMBER(SEARCH("|"&amp;S206&amp;"|",'5_ACOMPANHAMENTO'!$AC$3:$AC$4922)))+((T206&lt;&gt;"")*ISNUMBER(SEARCH("|"&amp;T206&amp;"|",'5_ACOMPANHAMENTO'!$AC$3:$AC$4922)))+((U206&lt;&gt;"")*ISNUMBER(SEARCH("|"&amp;U206&amp;"|",'5_ACOMPANHAMENTO'!$AC$3:$AC$4922)))+((V206&lt;&gt;"")*ISNUMBER(SEARCH("|"&amp;V206&amp;"|",'5_ACOMPANHAMENTO'!$AC$3:$AC$4922)))+((W206&lt;&gt;"")*ISNUMBER(SEARCH("|"&amp;W206&amp;"|",'5_ACOMPANHAMENTO'!$AC$3:$AC$4922)))+((X206&lt;&gt;"")*ISNUMBER(SEARCH("|"&amp;X206&amp;"|",'5_ACOMPANHAMENTO'!$AC$3:$AC$4922)))+((Y206&lt;&gt;"")*ISNUMBER(SEARCH("|"&amp;Y206&amp;"|",'5_ACOMPANHAMENTO'!$AC$3:$AC$4922)))+((Z206&lt;&gt;"")*ISNUMBER(SEARCH("|"&amp;Z206&amp;"|",'5_ACOMPANHAMENTO'!$AC$3:$AC$4922)))+((AA206&lt;&gt;"")*ISNUMBER(SEARCH("|"&amp;AA206&amp;"|",'5_ACOMPANHAMENTO'!$AC$3:$AC$4922)))+((AB206&lt;&gt;"")*ISNUMBER(SEARCH("|"&amp;AB206&amp;"|",'5_ACOMPANHAMENTO'!$AC$3:$AC$4922))))&gt;0),0),0)),""))</f>
        <v>46203</v>
      </c>
      <c r="B206" s="10" t="s">
        <v>3080</v>
      </c>
      <c r="C206" s="10" t="s">
        <v>32</v>
      </c>
      <c r="D206" s="4">
        <f>IF(OR($B206="",$C206=""),"",IFERROR(SUMPRODUCT(--(('5_ACOMPANHAMENTO'!$AD$3:$AD$4922=TRIM($C206&amp;""))*('5_ACOMPANHAMENTO'!$AC$3:$AC$4922&lt;&gt;"")*((((I206&lt;&gt;"")*ISNUMBER(SEARCH("|"&amp;I206&amp;"|",'5_ACOMPANHAMENTO'!$AC$3:$AC$4922)))+((J206&lt;&gt;"")*ISNUMBER(SEARCH("|"&amp;J206&amp;"|",'5_ACOMPANHAMENTO'!$AC$3:$AC$4922)))+((K206&lt;&gt;"")*ISNUMBER(SEARCH("|"&amp;K206&amp;"|",'5_ACOMPANHAMENTO'!$AC$3:$AC$4922)))+((L206&lt;&gt;"")*ISNUMBER(SEARCH("|"&amp;L206&amp;"|",'5_ACOMPANHAMENTO'!$AC$3:$AC$4922)))+((M206&lt;&gt;"")*ISNUMBER(SEARCH("|"&amp;M206&amp;"|",'5_ACOMPANHAMENTO'!$AC$3:$AC$4922)))+((N206&lt;&gt;"")*ISNUMBER(SEARCH("|"&amp;N206&amp;"|",'5_ACOMPANHAMENTO'!$AC$3:$AC$4922)))+((O206&lt;&gt;"")*ISNUMBER(SEARCH("|"&amp;O206&amp;"|",'5_ACOMPANHAMENTO'!$AC$3:$AC$4922)))+((P206&lt;&gt;"")*ISNUMBER(SEARCH("|"&amp;P206&amp;"|",'5_ACOMPANHAMENTO'!$AC$3:$AC$4922)))+((Q206&lt;&gt;"")*ISNUMBER(SEARCH("|"&amp;Q206&amp;"|",'5_ACOMPANHAMENTO'!$AC$3:$AC$4922)))+((R206&lt;&gt;"")*ISNUMBER(SEARCH("|"&amp;R206&amp;"|",'5_ACOMPANHAMENTO'!$AC$3:$AC$4922)))+((S206&lt;&gt;"")*ISNUMBER(SEARCH("|"&amp;S206&amp;"|",'5_ACOMPANHAMENTO'!$AC$3:$AC$4922)))+((T206&lt;&gt;"")*ISNUMBER(SEARCH("|"&amp;T206&amp;"|",'5_ACOMPANHAMENTO'!$AC$3:$AC$4922)))+((U206&lt;&gt;"")*ISNUMBER(SEARCH("|"&amp;U206&amp;"|",'5_ACOMPANHAMENTO'!$AC$3:$AC$4922)))+((V206&lt;&gt;"")*ISNUMBER(SEARCH("|"&amp;V206&amp;"|",'5_ACOMPANHAMENTO'!$AC$3:$AC$4922)))+((W206&lt;&gt;"")*ISNUMBER(SEARCH("|"&amp;W206&amp;"|",'5_ACOMPANHAMENTO'!$AC$3:$AC$4922)))+((X206&lt;&gt;"")*ISNUMBER(SEARCH("|"&amp;X206&amp;"|",'5_ACOMPANHAMENTO'!$AC$3:$AC$4922)))+((Y206&lt;&gt;"")*ISNUMBER(SEARCH("|"&amp;Y206&amp;"|",'5_ACOMPANHAMENTO'!$AC$3:$AC$4922)))+((Z206&lt;&gt;"")*ISNUMBER(SEARCH("|"&amp;Z206&amp;"|",'5_ACOMPANHAMENTO'!$AC$3:$AC$4922)))+((AA206&lt;&gt;"")*ISNUMBER(SEARCH("|"&amp;AA206&amp;"|",'5_ACOMPANHAMENTO'!$AC$3:$AC$4922)))+((AB206&lt;&gt;"")*ISNUMBER(SEARCH("|"&amp;AB206&amp;"|",'5_ACOMPANHAMENTO'!$AC$3:$AC$4922))))&gt;0)),'5_ACOMPANHAMENTO'!$J$3:$J$4922),0))</f>
        <v>1550</v>
      </c>
      <c r="E206" s="4" t="str">
        <f t="shared" ca="1" si="69"/>
        <v>FINALIZADO</v>
      </c>
      <c r="F206" s="7">
        <f>IF(OR($B206="",$C206=""),"",IFERROR(SUMPRODUCT(--(('5_ACOMPANHAMENTO'!$AD$3:$AD$4922=TRIM($C206&amp;""))*('5_ACOMPANHAMENTO'!$AC$3:$AC$4922&lt;&gt;"")*((((I206&lt;&gt;"")*ISNUMBER(SEARCH("|"&amp;I206&amp;"|",'5_ACOMPANHAMENTO'!$AC$3:$AC$4922)))+((J206&lt;&gt;"")*ISNUMBER(SEARCH("|"&amp;J206&amp;"|",'5_ACOMPANHAMENTO'!$AC$3:$AC$4922)))+((K206&lt;&gt;"")*ISNUMBER(SEARCH("|"&amp;K206&amp;"|",'5_ACOMPANHAMENTO'!$AC$3:$AC$4922)))+((L206&lt;&gt;"")*ISNUMBER(SEARCH("|"&amp;L206&amp;"|",'5_ACOMPANHAMENTO'!$AC$3:$AC$4922)))+((M206&lt;&gt;"")*ISNUMBER(SEARCH("|"&amp;M206&amp;"|",'5_ACOMPANHAMENTO'!$AC$3:$AC$4922)))+((N206&lt;&gt;"")*ISNUMBER(SEARCH("|"&amp;N206&amp;"|",'5_ACOMPANHAMENTO'!$AC$3:$AC$4922)))+((O206&lt;&gt;"")*ISNUMBER(SEARCH("|"&amp;O206&amp;"|",'5_ACOMPANHAMENTO'!$AC$3:$AC$4922)))+((P206&lt;&gt;"")*ISNUMBER(SEARCH("|"&amp;P206&amp;"|",'5_ACOMPANHAMENTO'!$AC$3:$AC$4922)))+((Q206&lt;&gt;"")*ISNUMBER(SEARCH("|"&amp;Q206&amp;"|",'5_ACOMPANHAMENTO'!$AC$3:$AC$4922)))+((R206&lt;&gt;"")*ISNUMBER(SEARCH("|"&amp;R206&amp;"|",'5_ACOMPANHAMENTO'!$AC$3:$AC$4922)))+((S206&lt;&gt;"")*ISNUMBER(SEARCH("|"&amp;S206&amp;"|",'5_ACOMPANHAMENTO'!$AC$3:$AC$4922)))+((T206&lt;&gt;"")*ISNUMBER(SEARCH("|"&amp;T206&amp;"|",'5_ACOMPANHAMENTO'!$AC$3:$AC$4922)))+((U206&lt;&gt;"")*ISNUMBER(SEARCH("|"&amp;U206&amp;"|",'5_ACOMPANHAMENTO'!$AC$3:$AC$4922)))+((V206&lt;&gt;"")*ISNUMBER(SEARCH("|"&amp;V206&amp;"|",'5_ACOMPANHAMENTO'!$AC$3:$AC$4922)))+((W206&lt;&gt;"")*ISNUMBER(SEARCH("|"&amp;W206&amp;"|",'5_ACOMPANHAMENTO'!$AC$3:$AC$4922)))+((X206&lt;&gt;"")*ISNUMBER(SEARCH("|"&amp;X206&amp;"|",'5_ACOMPANHAMENTO'!$AC$3:$AC$4922)))+((Y206&lt;&gt;"")*ISNUMBER(SEARCH("|"&amp;Y206&amp;"|",'5_ACOMPANHAMENTO'!$AC$3:$AC$4922)))+((Z206&lt;&gt;"")*ISNUMBER(SEARCH("|"&amp;Z206&amp;"|",'5_ACOMPANHAMENTO'!$AC$3:$AC$4922)))+((AA206&lt;&gt;"")*ISNUMBER(SEARCH("|"&amp;AA206&amp;"|",'5_ACOMPANHAMENTO'!$AC$3:$AC$4922)))+((AB206&lt;&gt;"")*ISNUMBER(SEARCH("|"&amp;AB206&amp;"|",'5_ACOMPANHAMENTO'!$AC$3:$AC$4922))))&gt;0)),'5_ACOMPANHAMENTO'!$O$3:$O$4922),0))</f>
        <v>1550</v>
      </c>
      <c r="G206" s="7">
        <f t="shared" si="70"/>
        <v>0</v>
      </c>
      <c r="H206" t="str">
        <f t="shared" si="71"/>
        <v>10149,10150,10151,10152,10153,10156|PADE VELOX</v>
      </c>
      <c r="I206" s="1" t="str">
        <f t="shared" si="72"/>
        <v>10149</v>
      </c>
      <c r="J206" s="1" t="str">
        <f t="shared" si="73"/>
        <v>10150</v>
      </c>
      <c r="K206" s="1" t="str">
        <f t="shared" si="74"/>
        <v>10151</v>
      </c>
      <c r="L206" s="1" t="str">
        <f t="shared" si="75"/>
        <v>10152</v>
      </c>
      <c r="M206" s="1" t="str">
        <f t="shared" si="76"/>
        <v>10153</v>
      </c>
      <c r="N206" s="1" t="str">
        <f t="shared" si="77"/>
        <v>10156</v>
      </c>
      <c r="O206" s="1" t="str">
        <f t="shared" si="78"/>
        <v/>
      </c>
      <c r="P206" s="1" t="str">
        <f t="shared" si="79"/>
        <v/>
      </c>
      <c r="Q206" s="1" t="str">
        <f t="shared" si="80"/>
        <v/>
      </c>
      <c r="R206" s="1" t="str">
        <f t="shared" si="81"/>
        <v/>
      </c>
      <c r="S206" s="1" t="str">
        <f t="shared" si="82"/>
        <v/>
      </c>
      <c r="T206" s="1" t="str">
        <f t="shared" si="83"/>
        <v/>
      </c>
      <c r="U206" s="1" t="str">
        <f t="shared" si="84"/>
        <v/>
      </c>
      <c r="V206" s="1" t="str">
        <f t="shared" si="85"/>
        <v/>
      </c>
      <c r="W206" s="1" t="str">
        <f t="shared" si="86"/>
        <v/>
      </c>
      <c r="X206" s="1" t="str">
        <f t="shared" si="87"/>
        <v/>
      </c>
      <c r="Y206" s="1" t="str">
        <f t="shared" si="88"/>
        <v/>
      </c>
      <c r="Z206" s="1" t="str">
        <f t="shared" si="89"/>
        <v/>
      </c>
      <c r="AA206" s="1" t="str">
        <f t="shared" si="90"/>
        <v/>
      </c>
      <c r="AB206" s="1" t="str">
        <f t="shared" si="91"/>
        <v/>
      </c>
    </row>
    <row r="207" spans="1:28" ht="14.25" hidden="1" customHeight="1" x14ac:dyDescent="0.35">
      <c r="A207" s="4">
        <f>IF(OR($B207="",$C207=""),"",IFERROR(INDEX('5_ACOMPANHAMENTO'!$A$3:$A$4922,MATCH(1,INDEX(('5_ACOMPANHAMENTO'!$AD$3:$AD$4922=TRIM($C207&amp;""))*('5_ACOMPANHAMENTO'!$AC$3:$AC$4922&lt;&gt;"")*((((I207&lt;&gt;"")*ISNUMBER(SEARCH("|"&amp;I207&amp;"|",'5_ACOMPANHAMENTO'!$AC$3:$AC$4922)))+((J207&lt;&gt;"")*ISNUMBER(SEARCH("|"&amp;J207&amp;"|",'5_ACOMPANHAMENTO'!$AC$3:$AC$4922)))+((K207&lt;&gt;"")*ISNUMBER(SEARCH("|"&amp;K207&amp;"|",'5_ACOMPANHAMENTO'!$AC$3:$AC$4922)))+((L207&lt;&gt;"")*ISNUMBER(SEARCH("|"&amp;L207&amp;"|",'5_ACOMPANHAMENTO'!$AC$3:$AC$4922)))+((M207&lt;&gt;"")*ISNUMBER(SEARCH("|"&amp;M207&amp;"|",'5_ACOMPANHAMENTO'!$AC$3:$AC$4922)))+((N207&lt;&gt;"")*ISNUMBER(SEARCH("|"&amp;N207&amp;"|",'5_ACOMPANHAMENTO'!$AC$3:$AC$4922)))+((O207&lt;&gt;"")*ISNUMBER(SEARCH("|"&amp;O207&amp;"|",'5_ACOMPANHAMENTO'!$AC$3:$AC$4922)))+((P207&lt;&gt;"")*ISNUMBER(SEARCH("|"&amp;P207&amp;"|",'5_ACOMPANHAMENTO'!$AC$3:$AC$4922)))+((Q207&lt;&gt;"")*ISNUMBER(SEARCH("|"&amp;Q207&amp;"|",'5_ACOMPANHAMENTO'!$AC$3:$AC$4922)))+((R207&lt;&gt;"")*ISNUMBER(SEARCH("|"&amp;R207&amp;"|",'5_ACOMPANHAMENTO'!$AC$3:$AC$4922)))+((S207&lt;&gt;"")*ISNUMBER(SEARCH("|"&amp;S207&amp;"|",'5_ACOMPANHAMENTO'!$AC$3:$AC$4922)))+((T207&lt;&gt;"")*ISNUMBER(SEARCH("|"&amp;T207&amp;"|",'5_ACOMPANHAMENTO'!$AC$3:$AC$4922)))+((U207&lt;&gt;"")*ISNUMBER(SEARCH("|"&amp;U207&amp;"|",'5_ACOMPANHAMENTO'!$AC$3:$AC$4922)))+((V207&lt;&gt;"")*ISNUMBER(SEARCH("|"&amp;V207&amp;"|",'5_ACOMPANHAMENTO'!$AC$3:$AC$4922)))+((W207&lt;&gt;"")*ISNUMBER(SEARCH("|"&amp;W207&amp;"|",'5_ACOMPANHAMENTO'!$AC$3:$AC$4922)))+((X207&lt;&gt;"")*ISNUMBER(SEARCH("|"&amp;X207&amp;"|",'5_ACOMPANHAMENTO'!$AC$3:$AC$4922)))+((Y207&lt;&gt;"")*ISNUMBER(SEARCH("|"&amp;Y207&amp;"|",'5_ACOMPANHAMENTO'!$AC$3:$AC$4922)))+((Z207&lt;&gt;"")*ISNUMBER(SEARCH("|"&amp;Z207&amp;"|",'5_ACOMPANHAMENTO'!$AC$3:$AC$4922)))+((AA207&lt;&gt;"")*ISNUMBER(SEARCH("|"&amp;AA207&amp;"|",'5_ACOMPANHAMENTO'!$AC$3:$AC$4922)))+((AB207&lt;&gt;"")*ISNUMBER(SEARCH("|"&amp;AB207&amp;"|",'5_ACOMPANHAMENTO'!$AC$3:$AC$4922))))&gt;0),0),0)),""))</f>
        <v>46203</v>
      </c>
      <c r="B207" s="10" t="s">
        <v>3081</v>
      </c>
      <c r="C207" s="10" t="s">
        <v>32</v>
      </c>
      <c r="D207" s="4">
        <f>IF(OR($B207="",$C207=""),"",IFERROR(SUMPRODUCT(--(('5_ACOMPANHAMENTO'!$AD$3:$AD$4922=TRIM($C207&amp;""))*('5_ACOMPANHAMENTO'!$AC$3:$AC$4922&lt;&gt;"")*((((I207&lt;&gt;"")*ISNUMBER(SEARCH("|"&amp;I207&amp;"|",'5_ACOMPANHAMENTO'!$AC$3:$AC$4922)))+((J207&lt;&gt;"")*ISNUMBER(SEARCH("|"&amp;J207&amp;"|",'5_ACOMPANHAMENTO'!$AC$3:$AC$4922)))+((K207&lt;&gt;"")*ISNUMBER(SEARCH("|"&amp;K207&amp;"|",'5_ACOMPANHAMENTO'!$AC$3:$AC$4922)))+((L207&lt;&gt;"")*ISNUMBER(SEARCH("|"&amp;L207&amp;"|",'5_ACOMPANHAMENTO'!$AC$3:$AC$4922)))+((M207&lt;&gt;"")*ISNUMBER(SEARCH("|"&amp;M207&amp;"|",'5_ACOMPANHAMENTO'!$AC$3:$AC$4922)))+((N207&lt;&gt;"")*ISNUMBER(SEARCH("|"&amp;N207&amp;"|",'5_ACOMPANHAMENTO'!$AC$3:$AC$4922)))+((O207&lt;&gt;"")*ISNUMBER(SEARCH("|"&amp;O207&amp;"|",'5_ACOMPANHAMENTO'!$AC$3:$AC$4922)))+((P207&lt;&gt;"")*ISNUMBER(SEARCH("|"&amp;P207&amp;"|",'5_ACOMPANHAMENTO'!$AC$3:$AC$4922)))+((Q207&lt;&gt;"")*ISNUMBER(SEARCH("|"&amp;Q207&amp;"|",'5_ACOMPANHAMENTO'!$AC$3:$AC$4922)))+((R207&lt;&gt;"")*ISNUMBER(SEARCH("|"&amp;R207&amp;"|",'5_ACOMPANHAMENTO'!$AC$3:$AC$4922)))+((S207&lt;&gt;"")*ISNUMBER(SEARCH("|"&amp;S207&amp;"|",'5_ACOMPANHAMENTO'!$AC$3:$AC$4922)))+((T207&lt;&gt;"")*ISNUMBER(SEARCH("|"&amp;T207&amp;"|",'5_ACOMPANHAMENTO'!$AC$3:$AC$4922)))+((U207&lt;&gt;"")*ISNUMBER(SEARCH("|"&amp;U207&amp;"|",'5_ACOMPANHAMENTO'!$AC$3:$AC$4922)))+((V207&lt;&gt;"")*ISNUMBER(SEARCH("|"&amp;V207&amp;"|",'5_ACOMPANHAMENTO'!$AC$3:$AC$4922)))+((W207&lt;&gt;"")*ISNUMBER(SEARCH("|"&amp;W207&amp;"|",'5_ACOMPANHAMENTO'!$AC$3:$AC$4922)))+((X207&lt;&gt;"")*ISNUMBER(SEARCH("|"&amp;X207&amp;"|",'5_ACOMPANHAMENTO'!$AC$3:$AC$4922)))+((Y207&lt;&gt;"")*ISNUMBER(SEARCH("|"&amp;Y207&amp;"|",'5_ACOMPANHAMENTO'!$AC$3:$AC$4922)))+((Z207&lt;&gt;"")*ISNUMBER(SEARCH("|"&amp;Z207&amp;"|",'5_ACOMPANHAMENTO'!$AC$3:$AC$4922)))+((AA207&lt;&gt;"")*ISNUMBER(SEARCH("|"&amp;AA207&amp;"|",'5_ACOMPANHAMENTO'!$AC$3:$AC$4922)))+((AB207&lt;&gt;"")*ISNUMBER(SEARCH("|"&amp;AB207&amp;"|",'5_ACOMPANHAMENTO'!$AC$3:$AC$4922))))&gt;0)),'5_ACOMPANHAMENTO'!$J$3:$J$4922),0))</f>
        <v>1550</v>
      </c>
      <c r="E207" s="4" t="str">
        <f t="shared" ca="1" si="69"/>
        <v>FINALIZADO</v>
      </c>
      <c r="F207" s="7">
        <f>IF(OR($B207="",$C207=""),"",IFERROR(SUMPRODUCT(--(('5_ACOMPANHAMENTO'!$AD$3:$AD$4922=TRIM($C207&amp;""))*('5_ACOMPANHAMENTO'!$AC$3:$AC$4922&lt;&gt;"")*((((I207&lt;&gt;"")*ISNUMBER(SEARCH("|"&amp;I207&amp;"|",'5_ACOMPANHAMENTO'!$AC$3:$AC$4922)))+((J207&lt;&gt;"")*ISNUMBER(SEARCH("|"&amp;J207&amp;"|",'5_ACOMPANHAMENTO'!$AC$3:$AC$4922)))+((K207&lt;&gt;"")*ISNUMBER(SEARCH("|"&amp;K207&amp;"|",'5_ACOMPANHAMENTO'!$AC$3:$AC$4922)))+((L207&lt;&gt;"")*ISNUMBER(SEARCH("|"&amp;L207&amp;"|",'5_ACOMPANHAMENTO'!$AC$3:$AC$4922)))+((M207&lt;&gt;"")*ISNUMBER(SEARCH("|"&amp;M207&amp;"|",'5_ACOMPANHAMENTO'!$AC$3:$AC$4922)))+((N207&lt;&gt;"")*ISNUMBER(SEARCH("|"&amp;N207&amp;"|",'5_ACOMPANHAMENTO'!$AC$3:$AC$4922)))+((O207&lt;&gt;"")*ISNUMBER(SEARCH("|"&amp;O207&amp;"|",'5_ACOMPANHAMENTO'!$AC$3:$AC$4922)))+((P207&lt;&gt;"")*ISNUMBER(SEARCH("|"&amp;P207&amp;"|",'5_ACOMPANHAMENTO'!$AC$3:$AC$4922)))+((Q207&lt;&gt;"")*ISNUMBER(SEARCH("|"&amp;Q207&amp;"|",'5_ACOMPANHAMENTO'!$AC$3:$AC$4922)))+((R207&lt;&gt;"")*ISNUMBER(SEARCH("|"&amp;R207&amp;"|",'5_ACOMPANHAMENTO'!$AC$3:$AC$4922)))+((S207&lt;&gt;"")*ISNUMBER(SEARCH("|"&amp;S207&amp;"|",'5_ACOMPANHAMENTO'!$AC$3:$AC$4922)))+((T207&lt;&gt;"")*ISNUMBER(SEARCH("|"&amp;T207&amp;"|",'5_ACOMPANHAMENTO'!$AC$3:$AC$4922)))+((U207&lt;&gt;"")*ISNUMBER(SEARCH("|"&amp;U207&amp;"|",'5_ACOMPANHAMENTO'!$AC$3:$AC$4922)))+((V207&lt;&gt;"")*ISNUMBER(SEARCH("|"&amp;V207&amp;"|",'5_ACOMPANHAMENTO'!$AC$3:$AC$4922)))+((W207&lt;&gt;"")*ISNUMBER(SEARCH("|"&amp;W207&amp;"|",'5_ACOMPANHAMENTO'!$AC$3:$AC$4922)))+((X207&lt;&gt;"")*ISNUMBER(SEARCH("|"&amp;X207&amp;"|",'5_ACOMPANHAMENTO'!$AC$3:$AC$4922)))+((Y207&lt;&gt;"")*ISNUMBER(SEARCH("|"&amp;Y207&amp;"|",'5_ACOMPANHAMENTO'!$AC$3:$AC$4922)))+((Z207&lt;&gt;"")*ISNUMBER(SEARCH("|"&amp;Z207&amp;"|",'5_ACOMPANHAMENTO'!$AC$3:$AC$4922)))+((AA207&lt;&gt;"")*ISNUMBER(SEARCH("|"&amp;AA207&amp;"|",'5_ACOMPANHAMENTO'!$AC$3:$AC$4922)))+((AB207&lt;&gt;"")*ISNUMBER(SEARCH("|"&amp;AB207&amp;"|",'5_ACOMPANHAMENTO'!$AC$3:$AC$4922))))&gt;0)),'5_ACOMPANHAMENTO'!$O$3:$O$4922),0))</f>
        <v>1550</v>
      </c>
      <c r="G207" s="7">
        <f t="shared" si="70"/>
        <v>0</v>
      </c>
      <c r="H207" t="str">
        <f t="shared" si="71"/>
        <v>10149,10150,10151,10152,10153,10157|PADE VELOX</v>
      </c>
      <c r="I207" s="1" t="str">
        <f t="shared" si="72"/>
        <v>10149</v>
      </c>
      <c r="J207" s="1" t="str">
        <f t="shared" si="73"/>
        <v>10150</v>
      </c>
      <c r="K207" s="1" t="str">
        <f t="shared" si="74"/>
        <v>10151</v>
      </c>
      <c r="L207" s="1" t="str">
        <f t="shared" si="75"/>
        <v>10152</v>
      </c>
      <c r="M207" s="1" t="str">
        <f t="shared" si="76"/>
        <v>10153</v>
      </c>
      <c r="N207" s="1" t="str">
        <f t="shared" si="77"/>
        <v>10157</v>
      </c>
      <c r="O207" s="1" t="str">
        <f t="shared" si="78"/>
        <v/>
      </c>
      <c r="P207" s="1" t="str">
        <f t="shared" si="79"/>
        <v/>
      </c>
      <c r="Q207" s="1" t="str">
        <f t="shared" si="80"/>
        <v/>
      </c>
      <c r="R207" s="1" t="str">
        <f t="shared" si="81"/>
        <v/>
      </c>
      <c r="S207" s="1" t="str">
        <f t="shared" si="82"/>
        <v/>
      </c>
      <c r="T207" s="1" t="str">
        <f t="shared" si="83"/>
        <v/>
      </c>
      <c r="U207" s="1" t="str">
        <f t="shared" si="84"/>
        <v/>
      </c>
      <c r="V207" s="1" t="str">
        <f t="shared" si="85"/>
        <v/>
      </c>
      <c r="W207" s="1" t="str">
        <f t="shared" si="86"/>
        <v/>
      </c>
      <c r="X207" s="1" t="str">
        <f t="shared" si="87"/>
        <v/>
      </c>
      <c r="Y207" s="1" t="str">
        <f t="shared" si="88"/>
        <v/>
      </c>
      <c r="Z207" s="1" t="str">
        <f t="shared" si="89"/>
        <v/>
      </c>
      <c r="AA207" s="1" t="str">
        <f t="shared" si="90"/>
        <v/>
      </c>
      <c r="AB207" s="1" t="str">
        <f t="shared" si="91"/>
        <v/>
      </c>
    </row>
    <row r="208" spans="1:28" ht="14.25" hidden="1" customHeight="1" x14ac:dyDescent="0.35">
      <c r="A208" s="4">
        <f>IF(OR($B208="",$C208=""),"",IFERROR(INDEX('5_ACOMPANHAMENTO'!$A$3:$A$4922,MATCH(1,INDEX(('5_ACOMPANHAMENTO'!$AD$3:$AD$4922=TRIM($C208&amp;""))*('5_ACOMPANHAMENTO'!$AC$3:$AC$4922&lt;&gt;"")*((((I208&lt;&gt;"")*ISNUMBER(SEARCH("|"&amp;I208&amp;"|",'5_ACOMPANHAMENTO'!$AC$3:$AC$4922)))+((J208&lt;&gt;"")*ISNUMBER(SEARCH("|"&amp;J208&amp;"|",'5_ACOMPANHAMENTO'!$AC$3:$AC$4922)))+((K208&lt;&gt;"")*ISNUMBER(SEARCH("|"&amp;K208&amp;"|",'5_ACOMPANHAMENTO'!$AC$3:$AC$4922)))+((L208&lt;&gt;"")*ISNUMBER(SEARCH("|"&amp;L208&amp;"|",'5_ACOMPANHAMENTO'!$AC$3:$AC$4922)))+((M208&lt;&gt;"")*ISNUMBER(SEARCH("|"&amp;M208&amp;"|",'5_ACOMPANHAMENTO'!$AC$3:$AC$4922)))+((N208&lt;&gt;"")*ISNUMBER(SEARCH("|"&amp;N208&amp;"|",'5_ACOMPANHAMENTO'!$AC$3:$AC$4922)))+((O208&lt;&gt;"")*ISNUMBER(SEARCH("|"&amp;O208&amp;"|",'5_ACOMPANHAMENTO'!$AC$3:$AC$4922)))+((P208&lt;&gt;"")*ISNUMBER(SEARCH("|"&amp;P208&amp;"|",'5_ACOMPANHAMENTO'!$AC$3:$AC$4922)))+((Q208&lt;&gt;"")*ISNUMBER(SEARCH("|"&amp;Q208&amp;"|",'5_ACOMPANHAMENTO'!$AC$3:$AC$4922)))+((R208&lt;&gt;"")*ISNUMBER(SEARCH("|"&amp;R208&amp;"|",'5_ACOMPANHAMENTO'!$AC$3:$AC$4922)))+((S208&lt;&gt;"")*ISNUMBER(SEARCH("|"&amp;S208&amp;"|",'5_ACOMPANHAMENTO'!$AC$3:$AC$4922)))+((T208&lt;&gt;"")*ISNUMBER(SEARCH("|"&amp;T208&amp;"|",'5_ACOMPANHAMENTO'!$AC$3:$AC$4922)))+((U208&lt;&gt;"")*ISNUMBER(SEARCH("|"&amp;U208&amp;"|",'5_ACOMPANHAMENTO'!$AC$3:$AC$4922)))+((V208&lt;&gt;"")*ISNUMBER(SEARCH("|"&amp;V208&amp;"|",'5_ACOMPANHAMENTO'!$AC$3:$AC$4922)))+((W208&lt;&gt;"")*ISNUMBER(SEARCH("|"&amp;W208&amp;"|",'5_ACOMPANHAMENTO'!$AC$3:$AC$4922)))+((X208&lt;&gt;"")*ISNUMBER(SEARCH("|"&amp;X208&amp;"|",'5_ACOMPANHAMENTO'!$AC$3:$AC$4922)))+((Y208&lt;&gt;"")*ISNUMBER(SEARCH("|"&amp;Y208&amp;"|",'5_ACOMPANHAMENTO'!$AC$3:$AC$4922)))+((Z208&lt;&gt;"")*ISNUMBER(SEARCH("|"&amp;Z208&amp;"|",'5_ACOMPANHAMENTO'!$AC$3:$AC$4922)))+((AA208&lt;&gt;"")*ISNUMBER(SEARCH("|"&amp;AA208&amp;"|",'5_ACOMPANHAMENTO'!$AC$3:$AC$4922)))+((AB208&lt;&gt;"")*ISNUMBER(SEARCH("|"&amp;AB208&amp;"|",'5_ACOMPANHAMENTO'!$AC$3:$AC$4922))))&gt;0),0),0)),""))</f>
        <v>46203</v>
      </c>
      <c r="B208" s="10" t="s">
        <v>3084</v>
      </c>
      <c r="C208" s="10" t="s">
        <v>32</v>
      </c>
      <c r="D208" s="4">
        <f>IF(OR($B208="",$C208=""),"",IFERROR(SUMPRODUCT(--(('5_ACOMPANHAMENTO'!$AD$3:$AD$4922=TRIM($C208&amp;""))*('5_ACOMPANHAMENTO'!$AC$3:$AC$4922&lt;&gt;"")*((((I208&lt;&gt;"")*ISNUMBER(SEARCH("|"&amp;I208&amp;"|",'5_ACOMPANHAMENTO'!$AC$3:$AC$4922)))+((J208&lt;&gt;"")*ISNUMBER(SEARCH("|"&amp;J208&amp;"|",'5_ACOMPANHAMENTO'!$AC$3:$AC$4922)))+((K208&lt;&gt;"")*ISNUMBER(SEARCH("|"&amp;K208&amp;"|",'5_ACOMPANHAMENTO'!$AC$3:$AC$4922)))+((L208&lt;&gt;"")*ISNUMBER(SEARCH("|"&amp;L208&amp;"|",'5_ACOMPANHAMENTO'!$AC$3:$AC$4922)))+((M208&lt;&gt;"")*ISNUMBER(SEARCH("|"&amp;M208&amp;"|",'5_ACOMPANHAMENTO'!$AC$3:$AC$4922)))+((N208&lt;&gt;"")*ISNUMBER(SEARCH("|"&amp;N208&amp;"|",'5_ACOMPANHAMENTO'!$AC$3:$AC$4922)))+((O208&lt;&gt;"")*ISNUMBER(SEARCH("|"&amp;O208&amp;"|",'5_ACOMPANHAMENTO'!$AC$3:$AC$4922)))+((P208&lt;&gt;"")*ISNUMBER(SEARCH("|"&amp;P208&amp;"|",'5_ACOMPANHAMENTO'!$AC$3:$AC$4922)))+((Q208&lt;&gt;"")*ISNUMBER(SEARCH("|"&amp;Q208&amp;"|",'5_ACOMPANHAMENTO'!$AC$3:$AC$4922)))+((R208&lt;&gt;"")*ISNUMBER(SEARCH("|"&amp;R208&amp;"|",'5_ACOMPANHAMENTO'!$AC$3:$AC$4922)))+((S208&lt;&gt;"")*ISNUMBER(SEARCH("|"&amp;S208&amp;"|",'5_ACOMPANHAMENTO'!$AC$3:$AC$4922)))+((T208&lt;&gt;"")*ISNUMBER(SEARCH("|"&amp;T208&amp;"|",'5_ACOMPANHAMENTO'!$AC$3:$AC$4922)))+((U208&lt;&gt;"")*ISNUMBER(SEARCH("|"&amp;U208&amp;"|",'5_ACOMPANHAMENTO'!$AC$3:$AC$4922)))+((V208&lt;&gt;"")*ISNUMBER(SEARCH("|"&amp;V208&amp;"|",'5_ACOMPANHAMENTO'!$AC$3:$AC$4922)))+((W208&lt;&gt;"")*ISNUMBER(SEARCH("|"&amp;W208&amp;"|",'5_ACOMPANHAMENTO'!$AC$3:$AC$4922)))+((X208&lt;&gt;"")*ISNUMBER(SEARCH("|"&amp;X208&amp;"|",'5_ACOMPANHAMENTO'!$AC$3:$AC$4922)))+((Y208&lt;&gt;"")*ISNUMBER(SEARCH("|"&amp;Y208&amp;"|",'5_ACOMPANHAMENTO'!$AC$3:$AC$4922)))+((Z208&lt;&gt;"")*ISNUMBER(SEARCH("|"&amp;Z208&amp;"|",'5_ACOMPANHAMENTO'!$AC$3:$AC$4922)))+((AA208&lt;&gt;"")*ISNUMBER(SEARCH("|"&amp;AA208&amp;"|",'5_ACOMPANHAMENTO'!$AC$3:$AC$4922)))+((AB208&lt;&gt;"")*ISNUMBER(SEARCH("|"&amp;AB208&amp;"|",'5_ACOMPANHAMENTO'!$AC$3:$AC$4922))))&gt;0)),'5_ACOMPANHAMENTO'!$J$3:$J$4922),0))</f>
        <v>1550</v>
      </c>
      <c r="E208" s="4" t="str">
        <f t="shared" ca="1" si="69"/>
        <v>FINALIZADO</v>
      </c>
      <c r="F208" s="7">
        <f>IF(OR($B208="",$C208=""),"",IFERROR(SUMPRODUCT(--(('5_ACOMPANHAMENTO'!$AD$3:$AD$4922=TRIM($C208&amp;""))*('5_ACOMPANHAMENTO'!$AC$3:$AC$4922&lt;&gt;"")*((((I208&lt;&gt;"")*ISNUMBER(SEARCH("|"&amp;I208&amp;"|",'5_ACOMPANHAMENTO'!$AC$3:$AC$4922)))+((J208&lt;&gt;"")*ISNUMBER(SEARCH("|"&amp;J208&amp;"|",'5_ACOMPANHAMENTO'!$AC$3:$AC$4922)))+((K208&lt;&gt;"")*ISNUMBER(SEARCH("|"&amp;K208&amp;"|",'5_ACOMPANHAMENTO'!$AC$3:$AC$4922)))+((L208&lt;&gt;"")*ISNUMBER(SEARCH("|"&amp;L208&amp;"|",'5_ACOMPANHAMENTO'!$AC$3:$AC$4922)))+((M208&lt;&gt;"")*ISNUMBER(SEARCH("|"&amp;M208&amp;"|",'5_ACOMPANHAMENTO'!$AC$3:$AC$4922)))+((N208&lt;&gt;"")*ISNUMBER(SEARCH("|"&amp;N208&amp;"|",'5_ACOMPANHAMENTO'!$AC$3:$AC$4922)))+((O208&lt;&gt;"")*ISNUMBER(SEARCH("|"&amp;O208&amp;"|",'5_ACOMPANHAMENTO'!$AC$3:$AC$4922)))+((P208&lt;&gt;"")*ISNUMBER(SEARCH("|"&amp;P208&amp;"|",'5_ACOMPANHAMENTO'!$AC$3:$AC$4922)))+((Q208&lt;&gt;"")*ISNUMBER(SEARCH("|"&amp;Q208&amp;"|",'5_ACOMPANHAMENTO'!$AC$3:$AC$4922)))+((R208&lt;&gt;"")*ISNUMBER(SEARCH("|"&amp;R208&amp;"|",'5_ACOMPANHAMENTO'!$AC$3:$AC$4922)))+((S208&lt;&gt;"")*ISNUMBER(SEARCH("|"&amp;S208&amp;"|",'5_ACOMPANHAMENTO'!$AC$3:$AC$4922)))+((T208&lt;&gt;"")*ISNUMBER(SEARCH("|"&amp;T208&amp;"|",'5_ACOMPANHAMENTO'!$AC$3:$AC$4922)))+((U208&lt;&gt;"")*ISNUMBER(SEARCH("|"&amp;U208&amp;"|",'5_ACOMPANHAMENTO'!$AC$3:$AC$4922)))+((V208&lt;&gt;"")*ISNUMBER(SEARCH("|"&amp;V208&amp;"|",'5_ACOMPANHAMENTO'!$AC$3:$AC$4922)))+((W208&lt;&gt;"")*ISNUMBER(SEARCH("|"&amp;W208&amp;"|",'5_ACOMPANHAMENTO'!$AC$3:$AC$4922)))+((X208&lt;&gt;"")*ISNUMBER(SEARCH("|"&amp;X208&amp;"|",'5_ACOMPANHAMENTO'!$AC$3:$AC$4922)))+((Y208&lt;&gt;"")*ISNUMBER(SEARCH("|"&amp;Y208&amp;"|",'5_ACOMPANHAMENTO'!$AC$3:$AC$4922)))+((Z208&lt;&gt;"")*ISNUMBER(SEARCH("|"&amp;Z208&amp;"|",'5_ACOMPANHAMENTO'!$AC$3:$AC$4922)))+((AA208&lt;&gt;"")*ISNUMBER(SEARCH("|"&amp;AA208&amp;"|",'5_ACOMPANHAMENTO'!$AC$3:$AC$4922)))+((AB208&lt;&gt;"")*ISNUMBER(SEARCH("|"&amp;AB208&amp;"|",'5_ACOMPANHAMENTO'!$AC$3:$AC$4922))))&gt;0)),'5_ACOMPANHAMENTO'!$O$3:$O$4922),0))</f>
        <v>1550</v>
      </c>
      <c r="G208" s="7">
        <f t="shared" si="70"/>
        <v>0</v>
      </c>
      <c r="H208" t="str">
        <f t="shared" si="71"/>
        <v>10149,10150,10151,10152,10153,10158|PADE VELOX</v>
      </c>
      <c r="I208" s="1" t="str">
        <f t="shared" si="72"/>
        <v>10149</v>
      </c>
      <c r="J208" s="1" t="str">
        <f t="shared" si="73"/>
        <v>10150</v>
      </c>
      <c r="K208" s="1" t="str">
        <f t="shared" si="74"/>
        <v>10151</v>
      </c>
      <c r="L208" s="1" t="str">
        <f t="shared" si="75"/>
        <v>10152</v>
      </c>
      <c r="M208" s="1" t="str">
        <f t="shared" si="76"/>
        <v>10153</v>
      </c>
      <c r="N208" s="1" t="str">
        <f t="shared" si="77"/>
        <v>10158</v>
      </c>
      <c r="O208" s="1" t="str">
        <f t="shared" si="78"/>
        <v/>
      </c>
      <c r="P208" s="1" t="str">
        <f t="shared" si="79"/>
        <v/>
      </c>
      <c r="Q208" s="1" t="str">
        <f t="shared" si="80"/>
        <v/>
      </c>
      <c r="R208" s="1" t="str">
        <f t="shared" si="81"/>
        <v/>
      </c>
      <c r="S208" s="1" t="str">
        <f t="shared" si="82"/>
        <v/>
      </c>
      <c r="T208" s="1" t="str">
        <f t="shared" si="83"/>
        <v/>
      </c>
      <c r="U208" s="1" t="str">
        <f t="shared" si="84"/>
        <v/>
      </c>
      <c r="V208" s="1" t="str">
        <f t="shared" si="85"/>
        <v/>
      </c>
      <c r="W208" s="1" t="str">
        <f t="shared" si="86"/>
        <v/>
      </c>
      <c r="X208" s="1" t="str">
        <f t="shared" si="87"/>
        <v/>
      </c>
      <c r="Y208" s="1" t="str">
        <f t="shared" si="88"/>
        <v/>
      </c>
      <c r="Z208" s="1" t="str">
        <f t="shared" si="89"/>
        <v/>
      </c>
      <c r="AA208" s="1" t="str">
        <f t="shared" si="90"/>
        <v/>
      </c>
      <c r="AB208" s="1" t="str">
        <f t="shared" si="91"/>
        <v/>
      </c>
    </row>
    <row r="209" spans="1:28" ht="14.25" hidden="1" customHeight="1" x14ac:dyDescent="0.35">
      <c r="A209" s="4">
        <f>IF(OR($B209="",$C209=""),"",IFERROR(INDEX('5_ACOMPANHAMENTO'!$A$3:$A$4922,MATCH(1,INDEX(('5_ACOMPANHAMENTO'!$AD$3:$AD$4922=TRIM($C209&amp;""))*('5_ACOMPANHAMENTO'!$AC$3:$AC$4922&lt;&gt;"")*((((I209&lt;&gt;"")*ISNUMBER(SEARCH("|"&amp;I209&amp;"|",'5_ACOMPANHAMENTO'!$AC$3:$AC$4922)))+((J209&lt;&gt;"")*ISNUMBER(SEARCH("|"&amp;J209&amp;"|",'5_ACOMPANHAMENTO'!$AC$3:$AC$4922)))+((K209&lt;&gt;"")*ISNUMBER(SEARCH("|"&amp;K209&amp;"|",'5_ACOMPANHAMENTO'!$AC$3:$AC$4922)))+((L209&lt;&gt;"")*ISNUMBER(SEARCH("|"&amp;L209&amp;"|",'5_ACOMPANHAMENTO'!$AC$3:$AC$4922)))+((M209&lt;&gt;"")*ISNUMBER(SEARCH("|"&amp;M209&amp;"|",'5_ACOMPANHAMENTO'!$AC$3:$AC$4922)))+((N209&lt;&gt;"")*ISNUMBER(SEARCH("|"&amp;N209&amp;"|",'5_ACOMPANHAMENTO'!$AC$3:$AC$4922)))+((O209&lt;&gt;"")*ISNUMBER(SEARCH("|"&amp;O209&amp;"|",'5_ACOMPANHAMENTO'!$AC$3:$AC$4922)))+((P209&lt;&gt;"")*ISNUMBER(SEARCH("|"&amp;P209&amp;"|",'5_ACOMPANHAMENTO'!$AC$3:$AC$4922)))+((Q209&lt;&gt;"")*ISNUMBER(SEARCH("|"&amp;Q209&amp;"|",'5_ACOMPANHAMENTO'!$AC$3:$AC$4922)))+((R209&lt;&gt;"")*ISNUMBER(SEARCH("|"&amp;R209&amp;"|",'5_ACOMPANHAMENTO'!$AC$3:$AC$4922)))+((S209&lt;&gt;"")*ISNUMBER(SEARCH("|"&amp;S209&amp;"|",'5_ACOMPANHAMENTO'!$AC$3:$AC$4922)))+((T209&lt;&gt;"")*ISNUMBER(SEARCH("|"&amp;T209&amp;"|",'5_ACOMPANHAMENTO'!$AC$3:$AC$4922)))+((U209&lt;&gt;"")*ISNUMBER(SEARCH("|"&amp;U209&amp;"|",'5_ACOMPANHAMENTO'!$AC$3:$AC$4922)))+((V209&lt;&gt;"")*ISNUMBER(SEARCH("|"&amp;V209&amp;"|",'5_ACOMPANHAMENTO'!$AC$3:$AC$4922)))+((W209&lt;&gt;"")*ISNUMBER(SEARCH("|"&amp;W209&amp;"|",'5_ACOMPANHAMENTO'!$AC$3:$AC$4922)))+((X209&lt;&gt;"")*ISNUMBER(SEARCH("|"&amp;X209&amp;"|",'5_ACOMPANHAMENTO'!$AC$3:$AC$4922)))+((Y209&lt;&gt;"")*ISNUMBER(SEARCH("|"&amp;Y209&amp;"|",'5_ACOMPANHAMENTO'!$AC$3:$AC$4922)))+((Z209&lt;&gt;"")*ISNUMBER(SEARCH("|"&amp;Z209&amp;"|",'5_ACOMPANHAMENTO'!$AC$3:$AC$4922)))+((AA209&lt;&gt;"")*ISNUMBER(SEARCH("|"&amp;AA209&amp;"|",'5_ACOMPANHAMENTO'!$AC$3:$AC$4922)))+((AB209&lt;&gt;"")*ISNUMBER(SEARCH("|"&amp;AB209&amp;"|",'5_ACOMPANHAMENTO'!$AC$3:$AC$4922))))&gt;0),0),0)),""))</f>
        <v>46203</v>
      </c>
      <c r="B209" s="10" t="s">
        <v>3085</v>
      </c>
      <c r="C209" s="10" t="s">
        <v>32</v>
      </c>
      <c r="D209" s="4">
        <f>IF(OR($B209="",$C209=""),"",IFERROR(SUMPRODUCT(--(('5_ACOMPANHAMENTO'!$AD$3:$AD$4922=TRIM($C209&amp;""))*('5_ACOMPANHAMENTO'!$AC$3:$AC$4922&lt;&gt;"")*((((I209&lt;&gt;"")*ISNUMBER(SEARCH("|"&amp;I209&amp;"|",'5_ACOMPANHAMENTO'!$AC$3:$AC$4922)))+((J209&lt;&gt;"")*ISNUMBER(SEARCH("|"&amp;J209&amp;"|",'5_ACOMPANHAMENTO'!$AC$3:$AC$4922)))+((K209&lt;&gt;"")*ISNUMBER(SEARCH("|"&amp;K209&amp;"|",'5_ACOMPANHAMENTO'!$AC$3:$AC$4922)))+((L209&lt;&gt;"")*ISNUMBER(SEARCH("|"&amp;L209&amp;"|",'5_ACOMPANHAMENTO'!$AC$3:$AC$4922)))+((M209&lt;&gt;"")*ISNUMBER(SEARCH("|"&amp;M209&amp;"|",'5_ACOMPANHAMENTO'!$AC$3:$AC$4922)))+((N209&lt;&gt;"")*ISNUMBER(SEARCH("|"&amp;N209&amp;"|",'5_ACOMPANHAMENTO'!$AC$3:$AC$4922)))+((O209&lt;&gt;"")*ISNUMBER(SEARCH("|"&amp;O209&amp;"|",'5_ACOMPANHAMENTO'!$AC$3:$AC$4922)))+((P209&lt;&gt;"")*ISNUMBER(SEARCH("|"&amp;P209&amp;"|",'5_ACOMPANHAMENTO'!$AC$3:$AC$4922)))+((Q209&lt;&gt;"")*ISNUMBER(SEARCH("|"&amp;Q209&amp;"|",'5_ACOMPANHAMENTO'!$AC$3:$AC$4922)))+((R209&lt;&gt;"")*ISNUMBER(SEARCH("|"&amp;R209&amp;"|",'5_ACOMPANHAMENTO'!$AC$3:$AC$4922)))+((S209&lt;&gt;"")*ISNUMBER(SEARCH("|"&amp;S209&amp;"|",'5_ACOMPANHAMENTO'!$AC$3:$AC$4922)))+((T209&lt;&gt;"")*ISNUMBER(SEARCH("|"&amp;T209&amp;"|",'5_ACOMPANHAMENTO'!$AC$3:$AC$4922)))+((U209&lt;&gt;"")*ISNUMBER(SEARCH("|"&amp;U209&amp;"|",'5_ACOMPANHAMENTO'!$AC$3:$AC$4922)))+((V209&lt;&gt;"")*ISNUMBER(SEARCH("|"&amp;V209&amp;"|",'5_ACOMPANHAMENTO'!$AC$3:$AC$4922)))+((W209&lt;&gt;"")*ISNUMBER(SEARCH("|"&amp;W209&amp;"|",'5_ACOMPANHAMENTO'!$AC$3:$AC$4922)))+((X209&lt;&gt;"")*ISNUMBER(SEARCH("|"&amp;X209&amp;"|",'5_ACOMPANHAMENTO'!$AC$3:$AC$4922)))+((Y209&lt;&gt;"")*ISNUMBER(SEARCH("|"&amp;Y209&amp;"|",'5_ACOMPANHAMENTO'!$AC$3:$AC$4922)))+((Z209&lt;&gt;"")*ISNUMBER(SEARCH("|"&amp;Z209&amp;"|",'5_ACOMPANHAMENTO'!$AC$3:$AC$4922)))+((AA209&lt;&gt;"")*ISNUMBER(SEARCH("|"&amp;AA209&amp;"|",'5_ACOMPANHAMENTO'!$AC$3:$AC$4922)))+((AB209&lt;&gt;"")*ISNUMBER(SEARCH("|"&amp;AB209&amp;"|",'5_ACOMPANHAMENTO'!$AC$3:$AC$4922))))&gt;0)),'5_ACOMPANHAMENTO'!$J$3:$J$4922),0))</f>
        <v>1550</v>
      </c>
      <c r="E209" s="4" t="str">
        <f t="shared" ca="1" si="69"/>
        <v>FINALIZADO</v>
      </c>
      <c r="F209" s="7">
        <f>IF(OR($B209="",$C209=""),"",IFERROR(SUMPRODUCT(--(('5_ACOMPANHAMENTO'!$AD$3:$AD$4922=TRIM($C209&amp;""))*('5_ACOMPANHAMENTO'!$AC$3:$AC$4922&lt;&gt;"")*((((I209&lt;&gt;"")*ISNUMBER(SEARCH("|"&amp;I209&amp;"|",'5_ACOMPANHAMENTO'!$AC$3:$AC$4922)))+((J209&lt;&gt;"")*ISNUMBER(SEARCH("|"&amp;J209&amp;"|",'5_ACOMPANHAMENTO'!$AC$3:$AC$4922)))+((K209&lt;&gt;"")*ISNUMBER(SEARCH("|"&amp;K209&amp;"|",'5_ACOMPANHAMENTO'!$AC$3:$AC$4922)))+((L209&lt;&gt;"")*ISNUMBER(SEARCH("|"&amp;L209&amp;"|",'5_ACOMPANHAMENTO'!$AC$3:$AC$4922)))+((M209&lt;&gt;"")*ISNUMBER(SEARCH("|"&amp;M209&amp;"|",'5_ACOMPANHAMENTO'!$AC$3:$AC$4922)))+((N209&lt;&gt;"")*ISNUMBER(SEARCH("|"&amp;N209&amp;"|",'5_ACOMPANHAMENTO'!$AC$3:$AC$4922)))+((O209&lt;&gt;"")*ISNUMBER(SEARCH("|"&amp;O209&amp;"|",'5_ACOMPANHAMENTO'!$AC$3:$AC$4922)))+((P209&lt;&gt;"")*ISNUMBER(SEARCH("|"&amp;P209&amp;"|",'5_ACOMPANHAMENTO'!$AC$3:$AC$4922)))+((Q209&lt;&gt;"")*ISNUMBER(SEARCH("|"&amp;Q209&amp;"|",'5_ACOMPANHAMENTO'!$AC$3:$AC$4922)))+((R209&lt;&gt;"")*ISNUMBER(SEARCH("|"&amp;R209&amp;"|",'5_ACOMPANHAMENTO'!$AC$3:$AC$4922)))+((S209&lt;&gt;"")*ISNUMBER(SEARCH("|"&amp;S209&amp;"|",'5_ACOMPANHAMENTO'!$AC$3:$AC$4922)))+((T209&lt;&gt;"")*ISNUMBER(SEARCH("|"&amp;T209&amp;"|",'5_ACOMPANHAMENTO'!$AC$3:$AC$4922)))+((U209&lt;&gt;"")*ISNUMBER(SEARCH("|"&amp;U209&amp;"|",'5_ACOMPANHAMENTO'!$AC$3:$AC$4922)))+((V209&lt;&gt;"")*ISNUMBER(SEARCH("|"&amp;V209&amp;"|",'5_ACOMPANHAMENTO'!$AC$3:$AC$4922)))+((W209&lt;&gt;"")*ISNUMBER(SEARCH("|"&amp;W209&amp;"|",'5_ACOMPANHAMENTO'!$AC$3:$AC$4922)))+((X209&lt;&gt;"")*ISNUMBER(SEARCH("|"&amp;X209&amp;"|",'5_ACOMPANHAMENTO'!$AC$3:$AC$4922)))+((Y209&lt;&gt;"")*ISNUMBER(SEARCH("|"&amp;Y209&amp;"|",'5_ACOMPANHAMENTO'!$AC$3:$AC$4922)))+((Z209&lt;&gt;"")*ISNUMBER(SEARCH("|"&amp;Z209&amp;"|",'5_ACOMPANHAMENTO'!$AC$3:$AC$4922)))+((AA209&lt;&gt;"")*ISNUMBER(SEARCH("|"&amp;AA209&amp;"|",'5_ACOMPANHAMENTO'!$AC$3:$AC$4922)))+((AB209&lt;&gt;"")*ISNUMBER(SEARCH("|"&amp;AB209&amp;"|",'5_ACOMPANHAMENTO'!$AC$3:$AC$4922))))&gt;0)),'5_ACOMPANHAMENTO'!$O$3:$O$4922),0))</f>
        <v>1550</v>
      </c>
      <c r="G209" s="7">
        <f t="shared" si="70"/>
        <v>0</v>
      </c>
      <c r="H209" t="str">
        <f t="shared" si="71"/>
        <v>10149,10150,10151,10152,10153,10159|PADE VELOX</v>
      </c>
      <c r="I209" s="1" t="str">
        <f t="shared" si="72"/>
        <v>10149</v>
      </c>
      <c r="J209" s="1" t="str">
        <f t="shared" si="73"/>
        <v>10150</v>
      </c>
      <c r="K209" s="1" t="str">
        <f t="shared" si="74"/>
        <v>10151</v>
      </c>
      <c r="L209" s="1" t="str">
        <f t="shared" si="75"/>
        <v>10152</v>
      </c>
      <c r="M209" s="1" t="str">
        <f t="shared" si="76"/>
        <v>10153</v>
      </c>
      <c r="N209" s="1" t="str">
        <f t="shared" si="77"/>
        <v>10159</v>
      </c>
      <c r="O209" s="1" t="str">
        <f t="shared" si="78"/>
        <v/>
      </c>
      <c r="P209" s="1" t="str">
        <f t="shared" si="79"/>
        <v/>
      </c>
      <c r="Q209" s="1" t="str">
        <f t="shared" si="80"/>
        <v/>
      </c>
      <c r="R209" s="1" t="str">
        <f t="shared" si="81"/>
        <v/>
      </c>
      <c r="S209" s="1" t="str">
        <f t="shared" si="82"/>
        <v/>
      </c>
      <c r="T209" s="1" t="str">
        <f t="shared" si="83"/>
        <v/>
      </c>
      <c r="U209" s="1" t="str">
        <f t="shared" si="84"/>
        <v/>
      </c>
      <c r="V209" s="1" t="str">
        <f t="shared" si="85"/>
        <v/>
      </c>
      <c r="W209" s="1" t="str">
        <f t="shared" si="86"/>
        <v/>
      </c>
      <c r="X209" s="1" t="str">
        <f t="shared" si="87"/>
        <v/>
      </c>
      <c r="Y209" s="1" t="str">
        <f t="shared" si="88"/>
        <v/>
      </c>
      <c r="Z209" s="1" t="str">
        <f t="shared" si="89"/>
        <v/>
      </c>
      <c r="AA209" s="1" t="str">
        <f t="shared" si="90"/>
        <v/>
      </c>
      <c r="AB209" s="1" t="str">
        <f t="shared" si="91"/>
        <v/>
      </c>
    </row>
    <row r="210" spans="1:28" ht="14.25" hidden="1" customHeight="1" x14ac:dyDescent="0.35">
      <c r="A210" s="4">
        <f>IF(OR($B210="",$C210=""),"",IFERROR(INDEX('5_ACOMPANHAMENTO'!$A$3:$A$4922,MATCH(1,INDEX(('5_ACOMPANHAMENTO'!$AD$3:$AD$4922=TRIM($C210&amp;""))*('5_ACOMPANHAMENTO'!$AC$3:$AC$4922&lt;&gt;"")*((((I210&lt;&gt;"")*ISNUMBER(SEARCH("|"&amp;I210&amp;"|",'5_ACOMPANHAMENTO'!$AC$3:$AC$4922)))+((J210&lt;&gt;"")*ISNUMBER(SEARCH("|"&amp;J210&amp;"|",'5_ACOMPANHAMENTO'!$AC$3:$AC$4922)))+((K210&lt;&gt;"")*ISNUMBER(SEARCH("|"&amp;K210&amp;"|",'5_ACOMPANHAMENTO'!$AC$3:$AC$4922)))+((L210&lt;&gt;"")*ISNUMBER(SEARCH("|"&amp;L210&amp;"|",'5_ACOMPANHAMENTO'!$AC$3:$AC$4922)))+((M210&lt;&gt;"")*ISNUMBER(SEARCH("|"&amp;M210&amp;"|",'5_ACOMPANHAMENTO'!$AC$3:$AC$4922)))+((N210&lt;&gt;"")*ISNUMBER(SEARCH("|"&amp;N210&amp;"|",'5_ACOMPANHAMENTO'!$AC$3:$AC$4922)))+((O210&lt;&gt;"")*ISNUMBER(SEARCH("|"&amp;O210&amp;"|",'5_ACOMPANHAMENTO'!$AC$3:$AC$4922)))+((P210&lt;&gt;"")*ISNUMBER(SEARCH("|"&amp;P210&amp;"|",'5_ACOMPANHAMENTO'!$AC$3:$AC$4922)))+((Q210&lt;&gt;"")*ISNUMBER(SEARCH("|"&amp;Q210&amp;"|",'5_ACOMPANHAMENTO'!$AC$3:$AC$4922)))+((R210&lt;&gt;"")*ISNUMBER(SEARCH("|"&amp;R210&amp;"|",'5_ACOMPANHAMENTO'!$AC$3:$AC$4922)))+((S210&lt;&gt;"")*ISNUMBER(SEARCH("|"&amp;S210&amp;"|",'5_ACOMPANHAMENTO'!$AC$3:$AC$4922)))+((T210&lt;&gt;"")*ISNUMBER(SEARCH("|"&amp;T210&amp;"|",'5_ACOMPANHAMENTO'!$AC$3:$AC$4922)))+((U210&lt;&gt;"")*ISNUMBER(SEARCH("|"&amp;U210&amp;"|",'5_ACOMPANHAMENTO'!$AC$3:$AC$4922)))+((V210&lt;&gt;"")*ISNUMBER(SEARCH("|"&amp;V210&amp;"|",'5_ACOMPANHAMENTO'!$AC$3:$AC$4922)))+((W210&lt;&gt;"")*ISNUMBER(SEARCH("|"&amp;W210&amp;"|",'5_ACOMPANHAMENTO'!$AC$3:$AC$4922)))+((X210&lt;&gt;"")*ISNUMBER(SEARCH("|"&amp;X210&amp;"|",'5_ACOMPANHAMENTO'!$AC$3:$AC$4922)))+((Y210&lt;&gt;"")*ISNUMBER(SEARCH("|"&amp;Y210&amp;"|",'5_ACOMPANHAMENTO'!$AC$3:$AC$4922)))+((Z210&lt;&gt;"")*ISNUMBER(SEARCH("|"&amp;Z210&amp;"|",'5_ACOMPANHAMENTO'!$AC$3:$AC$4922)))+((AA210&lt;&gt;"")*ISNUMBER(SEARCH("|"&amp;AA210&amp;"|",'5_ACOMPANHAMENTO'!$AC$3:$AC$4922)))+((AB210&lt;&gt;"")*ISNUMBER(SEARCH("|"&amp;AB210&amp;"|",'5_ACOMPANHAMENTO'!$AC$3:$AC$4922))))&gt;0),0),0)),""))</f>
        <v>46203</v>
      </c>
      <c r="B210" s="10" t="s">
        <v>3086</v>
      </c>
      <c r="C210" s="10" t="s">
        <v>32</v>
      </c>
      <c r="D210" s="4">
        <f>IF(OR($B210="",$C210=""),"",IFERROR(SUMPRODUCT(--(('5_ACOMPANHAMENTO'!$AD$3:$AD$4922=TRIM($C210&amp;""))*('5_ACOMPANHAMENTO'!$AC$3:$AC$4922&lt;&gt;"")*((((I210&lt;&gt;"")*ISNUMBER(SEARCH("|"&amp;I210&amp;"|",'5_ACOMPANHAMENTO'!$AC$3:$AC$4922)))+((J210&lt;&gt;"")*ISNUMBER(SEARCH("|"&amp;J210&amp;"|",'5_ACOMPANHAMENTO'!$AC$3:$AC$4922)))+((K210&lt;&gt;"")*ISNUMBER(SEARCH("|"&amp;K210&amp;"|",'5_ACOMPANHAMENTO'!$AC$3:$AC$4922)))+((L210&lt;&gt;"")*ISNUMBER(SEARCH("|"&amp;L210&amp;"|",'5_ACOMPANHAMENTO'!$AC$3:$AC$4922)))+((M210&lt;&gt;"")*ISNUMBER(SEARCH("|"&amp;M210&amp;"|",'5_ACOMPANHAMENTO'!$AC$3:$AC$4922)))+((N210&lt;&gt;"")*ISNUMBER(SEARCH("|"&amp;N210&amp;"|",'5_ACOMPANHAMENTO'!$AC$3:$AC$4922)))+((O210&lt;&gt;"")*ISNUMBER(SEARCH("|"&amp;O210&amp;"|",'5_ACOMPANHAMENTO'!$AC$3:$AC$4922)))+((P210&lt;&gt;"")*ISNUMBER(SEARCH("|"&amp;P210&amp;"|",'5_ACOMPANHAMENTO'!$AC$3:$AC$4922)))+((Q210&lt;&gt;"")*ISNUMBER(SEARCH("|"&amp;Q210&amp;"|",'5_ACOMPANHAMENTO'!$AC$3:$AC$4922)))+((R210&lt;&gt;"")*ISNUMBER(SEARCH("|"&amp;R210&amp;"|",'5_ACOMPANHAMENTO'!$AC$3:$AC$4922)))+((S210&lt;&gt;"")*ISNUMBER(SEARCH("|"&amp;S210&amp;"|",'5_ACOMPANHAMENTO'!$AC$3:$AC$4922)))+((T210&lt;&gt;"")*ISNUMBER(SEARCH("|"&amp;T210&amp;"|",'5_ACOMPANHAMENTO'!$AC$3:$AC$4922)))+((U210&lt;&gt;"")*ISNUMBER(SEARCH("|"&amp;U210&amp;"|",'5_ACOMPANHAMENTO'!$AC$3:$AC$4922)))+((V210&lt;&gt;"")*ISNUMBER(SEARCH("|"&amp;V210&amp;"|",'5_ACOMPANHAMENTO'!$AC$3:$AC$4922)))+((W210&lt;&gt;"")*ISNUMBER(SEARCH("|"&amp;W210&amp;"|",'5_ACOMPANHAMENTO'!$AC$3:$AC$4922)))+((X210&lt;&gt;"")*ISNUMBER(SEARCH("|"&amp;X210&amp;"|",'5_ACOMPANHAMENTO'!$AC$3:$AC$4922)))+((Y210&lt;&gt;"")*ISNUMBER(SEARCH("|"&amp;Y210&amp;"|",'5_ACOMPANHAMENTO'!$AC$3:$AC$4922)))+((Z210&lt;&gt;"")*ISNUMBER(SEARCH("|"&amp;Z210&amp;"|",'5_ACOMPANHAMENTO'!$AC$3:$AC$4922)))+((AA210&lt;&gt;"")*ISNUMBER(SEARCH("|"&amp;AA210&amp;"|",'5_ACOMPANHAMENTO'!$AC$3:$AC$4922)))+((AB210&lt;&gt;"")*ISNUMBER(SEARCH("|"&amp;AB210&amp;"|",'5_ACOMPANHAMENTO'!$AC$3:$AC$4922))))&gt;0)),'5_ACOMPANHAMENTO'!$J$3:$J$4922),0))</f>
        <v>1550</v>
      </c>
      <c r="E210" s="4" t="str">
        <f t="shared" ca="1" si="69"/>
        <v>FINALIZADO</v>
      </c>
      <c r="F210" s="7">
        <f>IF(OR($B210="",$C210=""),"",IFERROR(SUMPRODUCT(--(('5_ACOMPANHAMENTO'!$AD$3:$AD$4922=TRIM($C210&amp;""))*('5_ACOMPANHAMENTO'!$AC$3:$AC$4922&lt;&gt;"")*((((I210&lt;&gt;"")*ISNUMBER(SEARCH("|"&amp;I210&amp;"|",'5_ACOMPANHAMENTO'!$AC$3:$AC$4922)))+((J210&lt;&gt;"")*ISNUMBER(SEARCH("|"&amp;J210&amp;"|",'5_ACOMPANHAMENTO'!$AC$3:$AC$4922)))+((K210&lt;&gt;"")*ISNUMBER(SEARCH("|"&amp;K210&amp;"|",'5_ACOMPANHAMENTO'!$AC$3:$AC$4922)))+((L210&lt;&gt;"")*ISNUMBER(SEARCH("|"&amp;L210&amp;"|",'5_ACOMPANHAMENTO'!$AC$3:$AC$4922)))+((M210&lt;&gt;"")*ISNUMBER(SEARCH("|"&amp;M210&amp;"|",'5_ACOMPANHAMENTO'!$AC$3:$AC$4922)))+((N210&lt;&gt;"")*ISNUMBER(SEARCH("|"&amp;N210&amp;"|",'5_ACOMPANHAMENTO'!$AC$3:$AC$4922)))+((O210&lt;&gt;"")*ISNUMBER(SEARCH("|"&amp;O210&amp;"|",'5_ACOMPANHAMENTO'!$AC$3:$AC$4922)))+((P210&lt;&gt;"")*ISNUMBER(SEARCH("|"&amp;P210&amp;"|",'5_ACOMPANHAMENTO'!$AC$3:$AC$4922)))+((Q210&lt;&gt;"")*ISNUMBER(SEARCH("|"&amp;Q210&amp;"|",'5_ACOMPANHAMENTO'!$AC$3:$AC$4922)))+((R210&lt;&gt;"")*ISNUMBER(SEARCH("|"&amp;R210&amp;"|",'5_ACOMPANHAMENTO'!$AC$3:$AC$4922)))+((S210&lt;&gt;"")*ISNUMBER(SEARCH("|"&amp;S210&amp;"|",'5_ACOMPANHAMENTO'!$AC$3:$AC$4922)))+((T210&lt;&gt;"")*ISNUMBER(SEARCH("|"&amp;T210&amp;"|",'5_ACOMPANHAMENTO'!$AC$3:$AC$4922)))+((U210&lt;&gt;"")*ISNUMBER(SEARCH("|"&amp;U210&amp;"|",'5_ACOMPANHAMENTO'!$AC$3:$AC$4922)))+((V210&lt;&gt;"")*ISNUMBER(SEARCH("|"&amp;V210&amp;"|",'5_ACOMPANHAMENTO'!$AC$3:$AC$4922)))+((W210&lt;&gt;"")*ISNUMBER(SEARCH("|"&amp;W210&amp;"|",'5_ACOMPANHAMENTO'!$AC$3:$AC$4922)))+((X210&lt;&gt;"")*ISNUMBER(SEARCH("|"&amp;X210&amp;"|",'5_ACOMPANHAMENTO'!$AC$3:$AC$4922)))+((Y210&lt;&gt;"")*ISNUMBER(SEARCH("|"&amp;Y210&amp;"|",'5_ACOMPANHAMENTO'!$AC$3:$AC$4922)))+((Z210&lt;&gt;"")*ISNUMBER(SEARCH("|"&amp;Z210&amp;"|",'5_ACOMPANHAMENTO'!$AC$3:$AC$4922)))+((AA210&lt;&gt;"")*ISNUMBER(SEARCH("|"&amp;AA210&amp;"|",'5_ACOMPANHAMENTO'!$AC$3:$AC$4922)))+((AB210&lt;&gt;"")*ISNUMBER(SEARCH("|"&amp;AB210&amp;"|",'5_ACOMPANHAMENTO'!$AC$3:$AC$4922))))&gt;0)),'5_ACOMPANHAMENTO'!$O$3:$O$4922),0))</f>
        <v>1550</v>
      </c>
      <c r="G210" s="7">
        <f t="shared" si="70"/>
        <v>0</v>
      </c>
      <c r="H210" t="str">
        <f t="shared" si="71"/>
        <v>10149,10150,10151,10152,10153,10160|PADE VELOX</v>
      </c>
      <c r="I210" s="1" t="str">
        <f t="shared" si="72"/>
        <v>10149</v>
      </c>
      <c r="J210" s="1" t="str">
        <f t="shared" si="73"/>
        <v>10150</v>
      </c>
      <c r="K210" s="1" t="str">
        <f t="shared" si="74"/>
        <v>10151</v>
      </c>
      <c r="L210" s="1" t="str">
        <f t="shared" si="75"/>
        <v>10152</v>
      </c>
      <c r="M210" s="1" t="str">
        <f t="shared" si="76"/>
        <v>10153</v>
      </c>
      <c r="N210" s="1" t="str">
        <f t="shared" si="77"/>
        <v>10160</v>
      </c>
      <c r="O210" s="1" t="str">
        <f t="shared" si="78"/>
        <v/>
      </c>
      <c r="P210" s="1" t="str">
        <f t="shared" si="79"/>
        <v/>
      </c>
      <c r="Q210" s="1" t="str">
        <f t="shared" si="80"/>
        <v/>
      </c>
      <c r="R210" s="1" t="str">
        <f t="shared" si="81"/>
        <v/>
      </c>
      <c r="S210" s="1" t="str">
        <f t="shared" si="82"/>
        <v/>
      </c>
      <c r="T210" s="1" t="str">
        <f t="shared" si="83"/>
        <v/>
      </c>
      <c r="U210" s="1" t="str">
        <f t="shared" si="84"/>
        <v/>
      </c>
      <c r="V210" s="1" t="str">
        <f t="shared" si="85"/>
        <v/>
      </c>
      <c r="W210" s="1" t="str">
        <f t="shared" si="86"/>
        <v/>
      </c>
      <c r="X210" s="1" t="str">
        <f t="shared" si="87"/>
        <v/>
      </c>
      <c r="Y210" s="1" t="str">
        <f t="shared" si="88"/>
        <v/>
      </c>
      <c r="Z210" s="1" t="str">
        <f t="shared" si="89"/>
        <v/>
      </c>
      <c r="AA210" s="1" t="str">
        <f t="shared" si="90"/>
        <v/>
      </c>
      <c r="AB210" s="1" t="str">
        <f t="shared" si="91"/>
        <v/>
      </c>
    </row>
    <row r="211" spans="1:28" ht="14.25" hidden="1" customHeight="1" x14ac:dyDescent="0.35">
      <c r="A211" s="4">
        <f>IF(OR($B211="",$C211=""),"",IFERROR(INDEX('5_ACOMPANHAMENTO'!$A$3:$A$4922,MATCH(1,INDEX(('5_ACOMPANHAMENTO'!$AD$3:$AD$4922=TRIM($C211&amp;""))*('5_ACOMPANHAMENTO'!$AC$3:$AC$4922&lt;&gt;"")*((((I211&lt;&gt;"")*ISNUMBER(SEARCH("|"&amp;I211&amp;"|",'5_ACOMPANHAMENTO'!$AC$3:$AC$4922)))+((J211&lt;&gt;"")*ISNUMBER(SEARCH("|"&amp;J211&amp;"|",'5_ACOMPANHAMENTO'!$AC$3:$AC$4922)))+((K211&lt;&gt;"")*ISNUMBER(SEARCH("|"&amp;K211&amp;"|",'5_ACOMPANHAMENTO'!$AC$3:$AC$4922)))+((L211&lt;&gt;"")*ISNUMBER(SEARCH("|"&amp;L211&amp;"|",'5_ACOMPANHAMENTO'!$AC$3:$AC$4922)))+((M211&lt;&gt;"")*ISNUMBER(SEARCH("|"&amp;M211&amp;"|",'5_ACOMPANHAMENTO'!$AC$3:$AC$4922)))+((N211&lt;&gt;"")*ISNUMBER(SEARCH("|"&amp;N211&amp;"|",'5_ACOMPANHAMENTO'!$AC$3:$AC$4922)))+((O211&lt;&gt;"")*ISNUMBER(SEARCH("|"&amp;O211&amp;"|",'5_ACOMPANHAMENTO'!$AC$3:$AC$4922)))+((P211&lt;&gt;"")*ISNUMBER(SEARCH("|"&amp;P211&amp;"|",'5_ACOMPANHAMENTO'!$AC$3:$AC$4922)))+((Q211&lt;&gt;"")*ISNUMBER(SEARCH("|"&amp;Q211&amp;"|",'5_ACOMPANHAMENTO'!$AC$3:$AC$4922)))+((R211&lt;&gt;"")*ISNUMBER(SEARCH("|"&amp;R211&amp;"|",'5_ACOMPANHAMENTO'!$AC$3:$AC$4922)))+((S211&lt;&gt;"")*ISNUMBER(SEARCH("|"&amp;S211&amp;"|",'5_ACOMPANHAMENTO'!$AC$3:$AC$4922)))+((T211&lt;&gt;"")*ISNUMBER(SEARCH("|"&amp;T211&amp;"|",'5_ACOMPANHAMENTO'!$AC$3:$AC$4922)))+((U211&lt;&gt;"")*ISNUMBER(SEARCH("|"&amp;U211&amp;"|",'5_ACOMPANHAMENTO'!$AC$3:$AC$4922)))+((V211&lt;&gt;"")*ISNUMBER(SEARCH("|"&amp;V211&amp;"|",'5_ACOMPANHAMENTO'!$AC$3:$AC$4922)))+((W211&lt;&gt;"")*ISNUMBER(SEARCH("|"&amp;W211&amp;"|",'5_ACOMPANHAMENTO'!$AC$3:$AC$4922)))+((X211&lt;&gt;"")*ISNUMBER(SEARCH("|"&amp;X211&amp;"|",'5_ACOMPANHAMENTO'!$AC$3:$AC$4922)))+((Y211&lt;&gt;"")*ISNUMBER(SEARCH("|"&amp;Y211&amp;"|",'5_ACOMPANHAMENTO'!$AC$3:$AC$4922)))+((Z211&lt;&gt;"")*ISNUMBER(SEARCH("|"&amp;Z211&amp;"|",'5_ACOMPANHAMENTO'!$AC$3:$AC$4922)))+((AA211&lt;&gt;"")*ISNUMBER(SEARCH("|"&amp;AA211&amp;"|",'5_ACOMPANHAMENTO'!$AC$3:$AC$4922)))+((AB211&lt;&gt;"")*ISNUMBER(SEARCH("|"&amp;AB211&amp;"|",'5_ACOMPANHAMENTO'!$AC$3:$AC$4922))))&gt;0),0),0)),""))</f>
        <v>46202</v>
      </c>
      <c r="B211" s="10">
        <v>10180.101479999999</v>
      </c>
      <c r="C211" s="10" t="s">
        <v>32</v>
      </c>
      <c r="D211" s="4">
        <f>IF(OR($B211="",$C211=""),"",IFERROR(SUMPRODUCT(--(('5_ACOMPANHAMENTO'!$AD$3:$AD$4922=TRIM($C211&amp;""))*('5_ACOMPANHAMENTO'!$AC$3:$AC$4922&lt;&gt;"")*((((I211&lt;&gt;"")*ISNUMBER(SEARCH("|"&amp;I211&amp;"|",'5_ACOMPANHAMENTO'!$AC$3:$AC$4922)))+((J211&lt;&gt;"")*ISNUMBER(SEARCH("|"&amp;J211&amp;"|",'5_ACOMPANHAMENTO'!$AC$3:$AC$4922)))+((K211&lt;&gt;"")*ISNUMBER(SEARCH("|"&amp;K211&amp;"|",'5_ACOMPANHAMENTO'!$AC$3:$AC$4922)))+((L211&lt;&gt;"")*ISNUMBER(SEARCH("|"&amp;L211&amp;"|",'5_ACOMPANHAMENTO'!$AC$3:$AC$4922)))+((M211&lt;&gt;"")*ISNUMBER(SEARCH("|"&amp;M211&amp;"|",'5_ACOMPANHAMENTO'!$AC$3:$AC$4922)))+((N211&lt;&gt;"")*ISNUMBER(SEARCH("|"&amp;N211&amp;"|",'5_ACOMPANHAMENTO'!$AC$3:$AC$4922)))+((O211&lt;&gt;"")*ISNUMBER(SEARCH("|"&amp;O211&amp;"|",'5_ACOMPANHAMENTO'!$AC$3:$AC$4922)))+((P211&lt;&gt;"")*ISNUMBER(SEARCH("|"&amp;P211&amp;"|",'5_ACOMPANHAMENTO'!$AC$3:$AC$4922)))+((Q211&lt;&gt;"")*ISNUMBER(SEARCH("|"&amp;Q211&amp;"|",'5_ACOMPANHAMENTO'!$AC$3:$AC$4922)))+((R211&lt;&gt;"")*ISNUMBER(SEARCH("|"&amp;R211&amp;"|",'5_ACOMPANHAMENTO'!$AC$3:$AC$4922)))+((S211&lt;&gt;"")*ISNUMBER(SEARCH("|"&amp;S211&amp;"|",'5_ACOMPANHAMENTO'!$AC$3:$AC$4922)))+((T211&lt;&gt;"")*ISNUMBER(SEARCH("|"&amp;T211&amp;"|",'5_ACOMPANHAMENTO'!$AC$3:$AC$4922)))+((U211&lt;&gt;"")*ISNUMBER(SEARCH("|"&amp;U211&amp;"|",'5_ACOMPANHAMENTO'!$AC$3:$AC$4922)))+((V211&lt;&gt;"")*ISNUMBER(SEARCH("|"&amp;V211&amp;"|",'5_ACOMPANHAMENTO'!$AC$3:$AC$4922)))+((W211&lt;&gt;"")*ISNUMBER(SEARCH("|"&amp;W211&amp;"|",'5_ACOMPANHAMENTO'!$AC$3:$AC$4922)))+((X211&lt;&gt;"")*ISNUMBER(SEARCH("|"&amp;X211&amp;"|",'5_ACOMPANHAMENTO'!$AC$3:$AC$4922)))+((Y211&lt;&gt;"")*ISNUMBER(SEARCH("|"&amp;Y211&amp;"|",'5_ACOMPANHAMENTO'!$AC$3:$AC$4922)))+((Z211&lt;&gt;"")*ISNUMBER(SEARCH("|"&amp;Z211&amp;"|",'5_ACOMPANHAMENTO'!$AC$3:$AC$4922)))+((AA211&lt;&gt;"")*ISNUMBER(SEARCH("|"&amp;AA211&amp;"|",'5_ACOMPANHAMENTO'!$AC$3:$AC$4922)))+((AB211&lt;&gt;"")*ISNUMBER(SEARCH("|"&amp;AB211&amp;"|",'5_ACOMPANHAMENTO'!$AC$3:$AC$4922))))&gt;0)),'5_ACOMPANHAMENTO'!$J$3:$J$4922),0))</f>
        <v>522</v>
      </c>
      <c r="E211" s="4" t="str">
        <f t="shared" ca="1" si="69"/>
        <v>FINALIZADO</v>
      </c>
      <c r="F211" s="7">
        <f>IF(OR($B211="",$C211=""),"",IFERROR(SUMPRODUCT(--(('5_ACOMPANHAMENTO'!$AD$3:$AD$4922=TRIM($C211&amp;""))*('5_ACOMPANHAMENTO'!$AC$3:$AC$4922&lt;&gt;"")*((((I211&lt;&gt;"")*ISNUMBER(SEARCH("|"&amp;I211&amp;"|",'5_ACOMPANHAMENTO'!$AC$3:$AC$4922)))+((J211&lt;&gt;"")*ISNUMBER(SEARCH("|"&amp;J211&amp;"|",'5_ACOMPANHAMENTO'!$AC$3:$AC$4922)))+((K211&lt;&gt;"")*ISNUMBER(SEARCH("|"&amp;K211&amp;"|",'5_ACOMPANHAMENTO'!$AC$3:$AC$4922)))+((L211&lt;&gt;"")*ISNUMBER(SEARCH("|"&amp;L211&amp;"|",'5_ACOMPANHAMENTO'!$AC$3:$AC$4922)))+((M211&lt;&gt;"")*ISNUMBER(SEARCH("|"&amp;M211&amp;"|",'5_ACOMPANHAMENTO'!$AC$3:$AC$4922)))+((N211&lt;&gt;"")*ISNUMBER(SEARCH("|"&amp;N211&amp;"|",'5_ACOMPANHAMENTO'!$AC$3:$AC$4922)))+((O211&lt;&gt;"")*ISNUMBER(SEARCH("|"&amp;O211&amp;"|",'5_ACOMPANHAMENTO'!$AC$3:$AC$4922)))+((P211&lt;&gt;"")*ISNUMBER(SEARCH("|"&amp;P211&amp;"|",'5_ACOMPANHAMENTO'!$AC$3:$AC$4922)))+((Q211&lt;&gt;"")*ISNUMBER(SEARCH("|"&amp;Q211&amp;"|",'5_ACOMPANHAMENTO'!$AC$3:$AC$4922)))+((R211&lt;&gt;"")*ISNUMBER(SEARCH("|"&amp;R211&amp;"|",'5_ACOMPANHAMENTO'!$AC$3:$AC$4922)))+((S211&lt;&gt;"")*ISNUMBER(SEARCH("|"&amp;S211&amp;"|",'5_ACOMPANHAMENTO'!$AC$3:$AC$4922)))+((T211&lt;&gt;"")*ISNUMBER(SEARCH("|"&amp;T211&amp;"|",'5_ACOMPANHAMENTO'!$AC$3:$AC$4922)))+((U211&lt;&gt;"")*ISNUMBER(SEARCH("|"&amp;U211&amp;"|",'5_ACOMPANHAMENTO'!$AC$3:$AC$4922)))+((V211&lt;&gt;"")*ISNUMBER(SEARCH("|"&amp;V211&amp;"|",'5_ACOMPANHAMENTO'!$AC$3:$AC$4922)))+((W211&lt;&gt;"")*ISNUMBER(SEARCH("|"&amp;W211&amp;"|",'5_ACOMPANHAMENTO'!$AC$3:$AC$4922)))+((X211&lt;&gt;"")*ISNUMBER(SEARCH("|"&amp;X211&amp;"|",'5_ACOMPANHAMENTO'!$AC$3:$AC$4922)))+((Y211&lt;&gt;"")*ISNUMBER(SEARCH("|"&amp;Y211&amp;"|",'5_ACOMPANHAMENTO'!$AC$3:$AC$4922)))+((Z211&lt;&gt;"")*ISNUMBER(SEARCH("|"&amp;Z211&amp;"|",'5_ACOMPANHAMENTO'!$AC$3:$AC$4922)))+((AA211&lt;&gt;"")*ISNUMBER(SEARCH("|"&amp;AA211&amp;"|",'5_ACOMPANHAMENTO'!$AC$3:$AC$4922)))+((AB211&lt;&gt;"")*ISNUMBER(SEARCH("|"&amp;AB211&amp;"|",'5_ACOMPANHAMENTO'!$AC$3:$AC$4922))))&gt;0)),'5_ACOMPANHAMENTO'!$O$3:$O$4922),0))</f>
        <v>522</v>
      </c>
      <c r="G211" s="7">
        <f t="shared" si="70"/>
        <v>0</v>
      </c>
      <c r="H211" t="str">
        <f t="shared" si="71"/>
        <v>10180,10148|PADE VELOX</v>
      </c>
      <c r="I211" s="1" t="str">
        <f t="shared" si="72"/>
        <v>10180</v>
      </c>
      <c r="J211" s="1" t="str">
        <f t="shared" si="73"/>
        <v>10148</v>
      </c>
      <c r="K211" s="1" t="str">
        <f t="shared" si="74"/>
        <v/>
      </c>
      <c r="L211" s="1" t="str">
        <f t="shared" si="75"/>
        <v/>
      </c>
      <c r="M211" s="1" t="str">
        <f t="shared" si="76"/>
        <v/>
      </c>
      <c r="N211" s="1" t="str">
        <f t="shared" si="77"/>
        <v/>
      </c>
      <c r="O211" s="1" t="str">
        <f t="shared" si="78"/>
        <v/>
      </c>
      <c r="P211" s="1" t="str">
        <f t="shared" si="79"/>
        <v/>
      </c>
      <c r="Q211" s="1" t="str">
        <f t="shared" si="80"/>
        <v/>
      </c>
      <c r="R211" s="1" t="str">
        <f t="shared" si="81"/>
        <v/>
      </c>
      <c r="S211" s="1" t="str">
        <f t="shared" si="82"/>
        <v/>
      </c>
      <c r="T211" s="1" t="str">
        <f t="shared" si="83"/>
        <v/>
      </c>
      <c r="U211" s="1" t="str">
        <f t="shared" si="84"/>
        <v/>
      </c>
      <c r="V211" s="1" t="str">
        <f t="shared" si="85"/>
        <v/>
      </c>
      <c r="W211" s="1" t="str">
        <f t="shared" si="86"/>
        <v/>
      </c>
      <c r="X211" s="1" t="str">
        <f t="shared" si="87"/>
        <v/>
      </c>
      <c r="Y211" s="1" t="str">
        <f t="shared" si="88"/>
        <v/>
      </c>
      <c r="Z211" s="1" t="str">
        <f t="shared" si="89"/>
        <v/>
      </c>
      <c r="AA211" s="1" t="str">
        <f t="shared" si="90"/>
        <v/>
      </c>
      <c r="AB211" s="1" t="str">
        <f t="shared" si="91"/>
        <v/>
      </c>
    </row>
    <row r="212" spans="1:28" ht="14.25" hidden="1" customHeight="1" x14ac:dyDescent="0.35">
      <c r="A212" s="4">
        <f>IF(OR($B212="",$C212=""),"",IFERROR(INDEX('5_ACOMPANHAMENTO'!$A$3:$A$4922,MATCH(1,INDEX(('5_ACOMPANHAMENTO'!$AD$3:$AD$4922=TRIM($C212&amp;""))*('5_ACOMPANHAMENTO'!$AC$3:$AC$4922&lt;&gt;"")*((((I212&lt;&gt;"")*ISNUMBER(SEARCH("|"&amp;I212&amp;"|",'5_ACOMPANHAMENTO'!$AC$3:$AC$4922)))+((J212&lt;&gt;"")*ISNUMBER(SEARCH("|"&amp;J212&amp;"|",'5_ACOMPANHAMENTO'!$AC$3:$AC$4922)))+((K212&lt;&gt;"")*ISNUMBER(SEARCH("|"&amp;K212&amp;"|",'5_ACOMPANHAMENTO'!$AC$3:$AC$4922)))+((L212&lt;&gt;"")*ISNUMBER(SEARCH("|"&amp;L212&amp;"|",'5_ACOMPANHAMENTO'!$AC$3:$AC$4922)))+((M212&lt;&gt;"")*ISNUMBER(SEARCH("|"&amp;M212&amp;"|",'5_ACOMPANHAMENTO'!$AC$3:$AC$4922)))+((N212&lt;&gt;"")*ISNUMBER(SEARCH("|"&amp;N212&amp;"|",'5_ACOMPANHAMENTO'!$AC$3:$AC$4922)))+((O212&lt;&gt;"")*ISNUMBER(SEARCH("|"&amp;O212&amp;"|",'5_ACOMPANHAMENTO'!$AC$3:$AC$4922)))+((P212&lt;&gt;"")*ISNUMBER(SEARCH("|"&amp;P212&amp;"|",'5_ACOMPANHAMENTO'!$AC$3:$AC$4922)))+((Q212&lt;&gt;"")*ISNUMBER(SEARCH("|"&amp;Q212&amp;"|",'5_ACOMPANHAMENTO'!$AC$3:$AC$4922)))+((R212&lt;&gt;"")*ISNUMBER(SEARCH("|"&amp;R212&amp;"|",'5_ACOMPANHAMENTO'!$AC$3:$AC$4922)))+((S212&lt;&gt;"")*ISNUMBER(SEARCH("|"&amp;S212&amp;"|",'5_ACOMPANHAMENTO'!$AC$3:$AC$4922)))+((T212&lt;&gt;"")*ISNUMBER(SEARCH("|"&amp;T212&amp;"|",'5_ACOMPANHAMENTO'!$AC$3:$AC$4922)))+((U212&lt;&gt;"")*ISNUMBER(SEARCH("|"&amp;U212&amp;"|",'5_ACOMPANHAMENTO'!$AC$3:$AC$4922)))+((V212&lt;&gt;"")*ISNUMBER(SEARCH("|"&amp;V212&amp;"|",'5_ACOMPANHAMENTO'!$AC$3:$AC$4922)))+((W212&lt;&gt;"")*ISNUMBER(SEARCH("|"&amp;W212&amp;"|",'5_ACOMPANHAMENTO'!$AC$3:$AC$4922)))+((X212&lt;&gt;"")*ISNUMBER(SEARCH("|"&amp;X212&amp;"|",'5_ACOMPANHAMENTO'!$AC$3:$AC$4922)))+((Y212&lt;&gt;"")*ISNUMBER(SEARCH("|"&amp;Y212&amp;"|",'5_ACOMPANHAMENTO'!$AC$3:$AC$4922)))+((Z212&lt;&gt;"")*ISNUMBER(SEARCH("|"&amp;Z212&amp;"|",'5_ACOMPANHAMENTO'!$AC$3:$AC$4922)))+((AA212&lt;&gt;"")*ISNUMBER(SEARCH("|"&amp;AA212&amp;"|",'5_ACOMPANHAMENTO'!$AC$3:$AC$4922)))+((AB212&lt;&gt;"")*ISNUMBER(SEARCH("|"&amp;AB212&amp;"|",'5_ACOMPANHAMENTO'!$AC$3:$AC$4922))))&gt;0),0),0)),""))</f>
        <v>46202</v>
      </c>
      <c r="B212" s="10">
        <v>10180.101479999999</v>
      </c>
      <c r="C212" s="10" t="s">
        <v>32</v>
      </c>
      <c r="D212" s="4">
        <f>IF(OR($B212="",$C212=""),"",IFERROR(SUMPRODUCT(--(('5_ACOMPANHAMENTO'!$AD$3:$AD$4922=TRIM($C212&amp;""))*('5_ACOMPANHAMENTO'!$AC$3:$AC$4922&lt;&gt;"")*((((I212&lt;&gt;"")*ISNUMBER(SEARCH("|"&amp;I212&amp;"|",'5_ACOMPANHAMENTO'!$AC$3:$AC$4922)))+((J212&lt;&gt;"")*ISNUMBER(SEARCH("|"&amp;J212&amp;"|",'5_ACOMPANHAMENTO'!$AC$3:$AC$4922)))+((K212&lt;&gt;"")*ISNUMBER(SEARCH("|"&amp;K212&amp;"|",'5_ACOMPANHAMENTO'!$AC$3:$AC$4922)))+((L212&lt;&gt;"")*ISNUMBER(SEARCH("|"&amp;L212&amp;"|",'5_ACOMPANHAMENTO'!$AC$3:$AC$4922)))+((M212&lt;&gt;"")*ISNUMBER(SEARCH("|"&amp;M212&amp;"|",'5_ACOMPANHAMENTO'!$AC$3:$AC$4922)))+((N212&lt;&gt;"")*ISNUMBER(SEARCH("|"&amp;N212&amp;"|",'5_ACOMPANHAMENTO'!$AC$3:$AC$4922)))+((O212&lt;&gt;"")*ISNUMBER(SEARCH("|"&amp;O212&amp;"|",'5_ACOMPANHAMENTO'!$AC$3:$AC$4922)))+((P212&lt;&gt;"")*ISNUMBER(SEARCH("|"&amp;P212&amp;"|",'5_ACOMPANHAMENTO'!$AC$3:$AC$4922)))+((Q212&lt;&gt;"")*ISNUMBER(SEARCH("|"&amp;Q212&amp;"|",'5_ACOMPANHAMENTO'!$AC$3:$AC$4922)))+((R212&lt;&gt;"")*ISNUMBER(SEARCH("|"&amp;R212&amp;"|",'5_ACOMPANHAMENTO'!$AC$3:$AC$4922)))+((S212&lt;&gt;"")*ISNUMBER(SEARCH("|"&amp;S212&amp;"|",'5_ACOMPANHAMENTO'!$AC$3:$AC$4922)))+((T212&lt;&gt;"")*ISNUMBER(SEARCH("|"&amp;T212&amp;"|",'5_ACOMPANHAMENTO'!$AC$3:$AC$4922)))+((U212&lt;&gt;"")*ISNUMBER(SEARCH("|"&amp;U212&amp;"|",'5_ACOMPANHAMENTO'!$AC$3:$AC$4922)))+((V212&lt;&gt;"")*ISNUMBER(SEARCH("|"&amp;V212&amp;"|",'5_ACOMPANHAMENTO'!$AC$3:$AC$4922)))+((W212&lt;&gt;"")*ISNUMBER(SEARCH("|"&amp;W212&amp;"|",'5_ACOMPANHAMENTO'!$AC$3:$AC$4922)))+((X212&lt;&gt;"")*ISNUMBER(SEARCH("|"&amp;X212&amp;"|",'5_ACOMPANHAMENTO'!$AC$3:$AC$4922)))+((Y212&lt;&gt;"")*ISNUMBER(SEARCH("|"&amp;Y212&amp;"|",'5_ACOMPANHAMENTO'!$AC$3:$AC$4922)))+((Z212&lt;&gt;"")*ISNUMBER(SEARCH("|"&amp;Z212&amp;"|",'5_ACOMPANHAMENTO'!$AC$3:$AC$4922)))+((AA212&lt;&gt;"")*ISNUMBER(SEARCH("|"&amp;AA212&amp;"|",'5_ACOMPANHAMENTO'!$AC$3:$AC$4922)))+((AB212&lt;&gt;"")*ISNUMBER(SEARCH("|"&amp;AB212&amp;"|",'5_ACOMPANHAMENTO'!$AC$3:$AC$4922))))&gt;0)),'5_ACOMPANHAMENTO'!$J$3:$J$4922),0))</f>
        <v>522</v>
      </c>
      <c r="E212" s="4" t="str">
        <f t="shared" ca="1" si="69"/>
        <v>FINALIZADO</v>
      </c>
      <c r="F212" s="7">
        <f>IF(OR($B212="",$C212=""),"",IFERROR(SUMPRODUCT(--(('5_ACOMPANHAMENTO'!$AD$3:$AD$4922=TRIM($C212&amp;""))*('5_ACOMPANHAMENTO'!$AC$3:$AC$4922&lt;&gt;"")*((((I212&lt;&gt;"")*ISNUMBER(SEARCH("|"&amp;I212&amp;"|",'5_ACOMPANHAMENTO'!$AC$3:$AC$4922)))+((J212&lt;&gt;"")*ISNUMBER(SEARCH("|"&amp;J212&amp;"|",'5_ACOMPANHAMENTO'!$AC$3:$AC$4922)))+((K212&lt;&gt;"")*ISNUMBER(SEARCH("|"&amp;K212&amp;"|",'5_ACOMPANHAMENTO'!$AC$3:$AC$4922)))+((L212&lt;&gt;"")*ISNUMBER(SEARCH("|"&amp;L212&amp;"|",'5_ACOMPANHAMENTO'!$AC$3:$AC$4922)))+((M212&lt;&gt;"")*ISNUMBER(SEARCH("|"&amp;M212&amp;"|",'5_ACOMPANHAMENTO'!$AC$3:$AC$4922)))+((N212&lt;&gt;"")*ISNUMBER(SEARCH("|"&amp;N212&amp;"|",'5_ACOMPANHAMENTO'!$AC$3:$AC$4922)))+((O212&lt;&gt;"")*ISNUMBER(SEARCH("|"&amp;O212&amp;"|",'5_ACOMPANHAMENTO'!$AC$3:$AC$4922)))+((P212&lt;&gt;"")*ISNUMBER(SEARCH("|"&amp;P212&amp;"|",'5_ACOMPANHAMENTO'!$AC$3:$AC$4922)))+((Q212&lt;&gt;"")*ISNUMBER(SEARCH("|"&amp;Q212&amp;"|",'5_ACOMPANHAMENTO'!$AC$3:$AC$4922)))+((R212&lt;&gt;"")*ISNUMBER(SEARCH("|"&amp;R212&amp;"|",'5_ACOMPANHAMENTO'!$AC$3:$AC$4922)))+((S212&lt;&gt;"")*ISNUMBER(SEARCH("|"&amp;S212&amp;"|",'5_ACOMPANHAMENTO'!$AC$3:$AC$4922)))+((T212&lt;&gt;"")*ISNUMBER(SEARCH("|"&amp;T212&amp;"|",'5_ACOMPANHAMENTO'!$AC$3:$AC$4922)))+((U212&lt;&gt;"")*ISNUMBER(SEARCH("|"&amp;U212&amp;"|",'5_ACOMPANHAMENTO'!$AC$3:$AC$4922)))+((V212&lt;&gt;"")*ISNUMBER(SEARCH("|"&amp;V212&amp;"|",'5_ACOMPANHAMENTO'!$AC$3:$AC$4922)))+((W212&lt;&gt;"")*ISNUMBER(SEARCH("|"&amp;W212&amp;"|",'5_ACOMPANHAMENTO'!$AC$3:$AC$4922)))+((X212&lt;&gt;"")*ISNUMBER(SEARCH("|"&amp;X212&amp;"|",'5_ACOMPANHAMENTO'!$AC$3:$AC$4922)))+((Y212&lt;&gt;"")*ISNUMBER(SEARCH("|"&amp;Y212&amp;"|",'5_ACOMPANHAMENTO'!$AC$3:$AC$4922)))+((Z212&lt;&gt;"")*ISNUMBER(SEARCH("|"&amp;Z212&amp;"|",'5_ACOMPANHAMENTO'!$AC$3:$AC$4922)))+((AA212&lt;&gt;"")*ISNUMBER(SEARCH("|"&amp;AA212&amp;"|",'5_ACOMPANHAMENTO'!$AC$3:$AC$4922)))+((AB212&lt;&gt;"")*ISNUMBER(SEARCH("|"&amp;AB212&amp;"|",'5_ACOMPANHAMENTO'!$AC$3:$AC$4922))))&gt;0)),'5_ACOMPANHAMENTO'!$O$3:$O$4922),0))</f>
        <v>522</v>
      </c>
      <c r="G212" s="7">
        <f t="shared" si="70"/>
        <v>0</v>
      </c>
      <c r="H212" t="str">
        <f t="shared" si="71"/>
        <v>10180,10148|PADE VELOX</v>
      </c>
      <c r="I212" s="1" t="str">
        <f t="shared" si="72"/>
        <v>10180</v>
      </c>
      <c r="J212" s="1" t="str">
        <f t="shared" si="73"/>
        <v>10148</v>
      </c>
      <c r="K212" s="1" t="str">
        <f t="shared" si="74"/>
        <v/>
      </c>
      <c r="L212" s="1" t="str">
        <f t="shared" si="75"/>
        <v/>
      </c>
      <c r="M212" s="1" t="str">
        <f t="shared" si="76"/>
        <v/>
      </c>
      <c r="N212" s="1" t="str">
        <f t="shared" si="77"/>
        <v/>
      </c>
      <c r="O212" s="1" t="str">
        <f t="shared" si="78"/>
        <v/>
      </c>
      <c r="P212" s="1" t="str">
        <f t="shared" si="79"/>
        <v/>
      </c>
      <c r="Q212" s="1" t="str">
        <f t="shared" si="80"/>
        <v/>
      </c>
      <c r="R212" s="1" t="str">
        <f t="shared" si="81"/>
        <v/>
      </c>
      <c r="S212" s="1" t="str">
        <f t="shared" si="82"/>
        <v/>
      </c>
      <c r="T212" s="1" t="str">
        <f t="shared" si="83"/>
        <v/>
      </c>
      <c r="U212" s="1" t="str">
        <f t="shared" si="84"/>
        <v/>
      </c>
      <c r="V212" s="1" t="str">
        <f t="shared" si="85"/>
        <v/>
      </c>
      <c r="W212" s="1" t="str">
        <f t="shared" si="86"/>
        <v/>
      </c>
      <c r="X212" s="1" t="str">
        <f t="shared" si="87"/>
        <v/>
      </c>
      <c r="Y212" s="1" t="str">
        <f t="shared" si="88"/>
        <v/>
      </c>
      <c r="Z212" s="1" t="str">
        <f t="shared" si="89"/>
        <v/>
      </c>
      <c r="AA212" s="1" t="str">
        <f t="shared" si="90"/>
        <v/>
      </c>
      <c r="AB212" s="1" t="str">
        <f t="shared" si="91"/>
        <v/>
      </c>
    </row>
    <row r="213" spans="1:28" ht="14.25" hidden="1" customHeight="1" x14ac:dyDescent="0.35">
      <c r="A213" s="4">
        <f>IF(OR($B213="",$C213=""),"",IFERROR(INDEX('5_ACOMPANHAMENTO'!$A$3:$A$4922,MATCH(1,INDEX(('5_ACOMPANHAMENTO'!$AD$3:$AD$4922=TRIM($C213&amp;""))*('5_ACOMPANHAMENTO'!$AC$3:$AC$4922&lt;&gt;"")*((((I213&lt;&gt;"")*ISNUMBER(SEARCH("|"&amp;I213&amp;"|",'5_ACOMPANHAMENTO'!$AC$3:$AC$4922)))+((J213&lt;&gt;"")*ISNUMBER(SEARCH("|"&amp;J213&amp;"|",'5_ACOMPANHAMENTO'!$AC$3:$AC$4922)))+((K213&lt;&gt;"")*ISNUMBER(SEARCH("|"&amp;K213&amp;"|",'5_ACOMPANHAMENTO'!$AC$3:$AC$4922)))+((L213&lt;&gt;"")*ISNUMBER(SEARCH("|"&amp;L213&amp;"|",'5_ACOMPANHAMENTO'!$AC$3:$AC$4922)))+((M213&lt;&gt;"")*ISNUMBER(SEARCH("|"&amp;M213&amp;"|",'5_ACOMPANHAMENTO'!$AC$3:$AC$4922)))+((N213&lt;&gt;"")*ISNUMBER(SEARCH("|"&amp;N213&amp;"|",'5_ACOMPANHAMENTO'!$AC$3:$AC$4922)))+((O213&lt;&gt;"")*ISNUMBER(SEARCH("|"&amp;O213&amp;"|",'5_ACOMPANHAMENTO'!$AC$3:$AC$4922)))+((P213&lt;&gt;"")*ISNUMBER(SEARCH("|"&amp;P213&amp;"|",'5_ACOMPANHAMENTO'!$AC$3:$AC$4922)))+((Q213&lt;&gt;"")*ISNUMBER(SEARCH("|"&amp;Q213&amp;"|",'5_ACOMPANHAMENTO'!$AC$3:$AC$4922)))+((R213&lt;&gt;"")*ISNUMBER(SEARCH("|"&amp;R213&amp;"|",'5_ACOMPANHAMENTO'!$AC$3:$AC$4922)))+((S213&lt;&gt;"")*ISNUMBER(SEARCH("|"&amp;S213&amp;"|",'5_ACOMPANHAMENTO'!$AC$3:$AC$4922)))+((T213&lt;&gt;"")*ISNUMBER(SEARCH("|"&amp;T213&amp;"|",'5_ACOMPANHAMENTO'!$AC$3:$AC$4922)))+((U213&lt;&gt;"")*ISNUMBER(SEARCH("|"&amp;U213&amp;"|",'5_ACOMPANHAMENTO'!$AC$3:$AC$4922)))+((V213&lt;&gt;"")*ISNUMBER(SEARCH("|"&amp;V213&amp;"|",'5_ACOMPANHAMENTO'!$AC$3:$AC$4922)))+((W213&lt;&gt;"")*ISNUMBER(SEARCH("|"&amp;W213&amp;"|",'5_ACOMPANHAMENTO'!$AC$3:$AC$4922)))+((X213&lt;&gt;"")*ISNUMBER(SEARCH("|"&amp;X213&amp;"|",'5_ACOMPANHAMENTO'!$AC$3:$AC$4922)))+((Y213&lt;&gt;"")*ISNUMBER(SEARCH("|"&amp;Y213&amp;"|",'5_ACOMPANHAMENTO'!$AC$3:$AC$4922)))+((Z213&lt;&gt;"")*ISNUMBER(SEARCH("|"&amp;Z213&amp;"|",'5_ACOMPANHAMENTO'!$AC$3:$AC$4922)))+((AA213&lt;&gt;"")*ISNUMBER(SEARCH("|"&amp;AA213&amp;"|",'5_ACOMPANHAMENTO'!$AC$3:$AC$4922)))+((AB213&lt;&gt;"")*ISNUMBER(SEARCH("|"&amp;AB213&amp;"|",'5_ACOMPANHAMENTO'!$AC$3:$AC$4922))))&gt;0),0),0)),""))</f>
        <v>46202</v>
      </c>
      <c r="B213" s="10">
        <v>10180.101479999999</v>
      </c>
      <c r="C213" s="10" t="s">
        <v>32</v>
      </c>
      <c r="D213" s="4">
        <f>IF(OR($B213="",$C213=""),"",IFERROR(SUMPRODUCT(--(('5_ACOMPANHAMENTO'!$AD$3:$AD$4922=TRIM($C213&amp;""))*('5_ACOMPANHAMENTO'!$AC$3:$AC$4922&lt;&gt;"")*((((I213&lt;&gt;"")*ISNUMBER(SEARCH("|"&amp;I213&amp;"|",'5_ACOMPANHAMENTO'!$AC$3:$AC$4922)))+((J213&lt;&gt;"")*ISNUMBER(SEARCH("|"&amp;J213&amp;"|",'5_ACOMPANHAMENTO'!$AC$3:$AC$4922)))+((K213&lt;&gt;"")*ISNUMBER(SEARCH("|"&amp;K213&amp;"|",'5_ACOMPANHAMENTO'!$AC$3:$AC$4922)))+((L213&lt;&gt;"")*ISNUMBER(SEARCH("|"&amp;L213&amp;"|",'5_ACOMPANHAMENTO'!$AC$3:$AC$4922)))+((M213&lt;&gt;"")*ISNUMBER(SEARCH("|"&amp;M213&amp;"|",'5_ACOMPANHAMENTO'!$AC$3:$AC$4922)))+((N213&lt;&gt;"")*ISNUMBER(SEARCH("|"&amp;N213&amp;"|",'5_ACOMPANHAMENTO'!$AC$3:$AC$4922)))+((O213&lt;&gt;"")*ISNUMBER(SEARCH("|"&amp;O213&amp;"|",'5_ACOMPANHAMENTO'!$AC$3:$AC$4922)))+((P213&lt;&gt;"")*ISNUMBER(SEARCH("|"&amp;P213&amp;"|",'5_ACOMPANHAMENTO'!$AC$3:$AC$4922)))+((Q213&lt;&gt;"")*ISNUMBER(SEARCH("|"&amp;Q213&amp;"|",'5_ACOMPANHAMENTO'!$AC$3:$AC$4922)))+((R213&lt;&gt;"")*ISNUMBER(SEARCH("|"&amp;R213&amp;"|",'5_ACOMPANHAMENTO'!$AC$3:$AC$4922)))+((S213&lt;&gt;"")*ISNUMBER(SEARCH("|"&amp;S213&amp;"|",'5_ACOMPANHAMENTO'!$AC$3:$AC$4922)))+((T213&lt;&gt;"")*ISNUMBER(SEARCH("|"&amp;T213&amp;"|",'5_ACOMPANHAMENTO'!$AC$3:$AC$4922)))+((U213&lt;&gt;"")*ISNUMBER(SEARCH("|"&amp;U213&amp;"|",'5_ACOMPANHAMENTO'!$AC$3:$AC$4922)))+((V213&lt;&gt;"")*ISNUMBER(SEARCH("|"&amp;V213&amp;"|",'5_ACOMPANHAMENTO'!$AC$3:$AC$4922)))+((W213&lt;&gt;"")*ISNUMBER(SEARCH("|"&amp;W213&amp;"|",'5_ACOMPANHAMENTO'!$AC$3:$AC$4922)))+((X213&lt;&gt;"")*ISNUMBER(SEARCH("|"&amp;X213&amp;"|",'5_ACOMPANHAMENTO'!$AC$3:$AC$4922)))+((Y213&lt;&gt;"")*ISNUMBER(SEARCH("|"&amp;Y213&amp;"|",'5_ACOMPANHAMENTO'!$AC$3:$AC$4922)))+((Z213&lt;&gt;"")*ISNUMBER(SEARCH("|"&amp;Z213&amp;"|",'5_ACOMPANHAMENTO'!$AC$3:$AC$4922)))+((AA213&lt;&gt;"")*ISNUMBER(SEARCH("|"&amp;AA213&amp;"|",'5_ACOMPANHAMENTO'!$AC$3:$AC$4922)))+((AB213&lt;&gt;"")*ISNUMBER(SEARCH("|"&amp;AB213&amp;"|",'5_ACOMPANHAMENTO'!$AC$3:$AC$4922))))&gt;0)),'5_ACOMPANHAMENTO'!$J$3:$J$4922),0))</f>
        <v>522</v>
      </c>
      <c r="E213" s="4" t="str">
        <f t="shared" ca="1" si="69"/>
        <v>FINALIZADO</v>
      </c>
      <c r="F213" s="7">
        <f>IF(OR($B213="",$C213=""),"",IFERROR(SUMPRODUCT(--(('5_ACOMPANHAMENTO'!$AD$3:$AD$4922=TRIM($C213&amp;""))*('5_ACOMPANHAMENTO'!$AC$3:$AC$4922&lt;&gt;"")*((((I213&lt;&gt;"")*ISNUMBER(SEARCH("|"&amp;I213&amp;"|",'5_ACOMPANHAMENTO'!$AC$3:$AC$4922)))+((J213&lt;&gt;"")*ISNUMBER(SEARCH("|"&amp;J213&amp;"|",'5_ACOMPANHAMENTO'!$AC$3:$AC$4922)))+((K213&lt;&gt;"")*ISNUMBER(SEARCH("|"&amp;K213&amp;"|",'5_ACOMPANHAMENTO'!$AC$3:$AC$4922)))+((L213&lt;&gt;"")*ISNUMBER(SEARCH("|"&amp;L213&amp;"|",'5_ACOMPANHAMENTO'!$AC$3:$AC$4922)))+((M213&lt;&gt;"")*ISNUMBER(SEARCH("|"&amp;M213&amp;"|",'5_ACOMPANHAMENTO'!$AC$3:$AC$4922)))+((N213&lt;&gt;"")*ISNUMBER(SEARCH("|"&amp;N213&amp;"|",'5_ACOMPANHAMENTO'!$AC$3:$AC$4922)))+((O213&lt;&gt;"")*ISNUMBER(SEARCH("|"&amp;O213&amp;"|",'5_ACOMPANHAMENTO'!$AC$3:$AC$4922)))+((P213&lt;&gt;"")*ISNUMBER(SEARCH("|"&amp;P213&amp;"|",'5_ACOMPANHAMENTO'!$AC$3:$AC$4922)))+((Q213&lt;&gt;"")*ISNUMBER(SEARCH("|"&amp;Q213&amp;"|",'5_ACOMPANHAMENTO'!$AC$3:$AC$4922)))+((R213&lt;&gt;"")*ISNUMBER(SEARCH("|"&amp;R213&amp;"|",'5_ACOMPANHAMENTO'!$AC$3:$AC$4922)))+((S213&lt;&gt;"")*ISNUMBER(SEARCH("|"&amp;S213&amp;"|",'5_ACOMPANHAMENTO'!$AC$3:$AC$4922)))+((T213&lt;&gt;"")*ISNUMBER(SEARCH("|"&amp;T213&amp;"|",'5_ACOMPANHAMENTO'!$AC$3:$AC$4922)))+((U213&lt;&gt;"")*ISNUMBER(SEARCH("|"&amp;U213&amp;"|",'5_ACOMPANHAMENTO'!$AC$3:$AC$4922)))+((V213&lt;&gt;"")*ISNUMBER(SEARCH("|"&amp;V213&amp;"|",'5_ACOMPANHAMENTO'!$AC$3:$AC$4922)))+((W213&lt;&gt;"")*ISNUMBER(SEARCH("|"&amp;W213&amp;"|",'5_ACOMPANHAMENTO'!$AC$3:$AC$4922)))+((X213&lt;&gt;"")*ISNUMBER(SEARCH("|"&amp;X213&amp;"|",'5_ACOMPANHAMENTO'!$AC$3:$AC$4922)))+((Y213&lt;&gt;"")*ISNUMBER(SEARCH("|"&amp;Y213&amp;"|",'5_ACOMPANHAMENTO'!$AC$3:$AC$4922)))+((Z213&lt;&gt;"")*ISNUMBER(SEARCH("|"&amp;Z213&amp;"|",'5_ACOMPANHAMENTO'!$AC$3:$AC$4922)))+((AA213&lt;&gt;"")*ISNUMBER(SEARCH("|"&amp;AA213&amp;"|",'5_ACOMPANHAMENTO'!$AC$3:$AC$4922)))+((AB213&lt;&gt;"")*ISNUMBER(SEARCH("|"&amp;AB213&amp;"|",'5_ACOMPANHAMENTO'!$AC$3:$AC$4922))))&gt;0)),'5_ACOMPANHAMENTO'!$O$3:$O$4922),0))</f>
        <v>522</v>
      </c>
      <c r="G213" s="7">
        <f t="shared" si="70"/>
        <v>0</v>
      </c>
      <c r="H213" t="str">
        <f t="shared" si="71"/>
        <v>10180,10148|PADE VELOX</v>
      </c>
      <c r="I213" s="1" t="str">
        <f t="shared" si="72"/>
        <v>10180</v>
      </c>
      <c r="J213" s="1" t="str">
        <f t="shared" si="73"/>
        <v>10148</v>
      </c>
      <c r="K213" s="1" t="str">
        <f t="shared" si="74"/>
        <v/>
      </c>
      <c r="L213" s="1" t="str">
        <f t="shared" si="75"/>
        <v/>
      </c>
      <c r="M213" s="1" t="str">
        <f t="shared" si="76"/>
        <v/>
      </c>
      <c r="N213" s="1" t="str">
        <f t="shared" si="77"/>
        <v/>
      </c>
      <c r="O213" s="1" t="str">
        <f t="shared" si="78"/>
        <v/>
      </c>
      <c r="P213" s="1" t="str">
        <f t="shared" si="79"/>
        <v/>
      </c>
      <c r="Q213" s="1" t="str">
        <f t="shared" si="80"/>
        <v/>
      </c>
      <c r="R213" s="1" t="str">
        <f t="shared" si="81"/>
        <v/>
      </c>
      <c r="S213" s="1" t="str">
        <f t="shared" si="82"/>
        <v/>
      </c>
      <c r="T213" s="1" t="str">
        <f t="shared" si="83"/>
        <v/>
      </c>
      <c r="U213" s="1" t="str">
        <f t="shared" si="84"/>
        <v/>
      </c>
      <c r="V213" s="1" t="str">
        <f t="shared" si="85"/>
        <v/>
      </c>
      <c r="W213" s="1" t="str">
        <f t="shared" si="86"/>
        <v/>
      </c>
      <c r="X213" s="1" t="str">
        <f t="shared" si="87"/>
        <v/>
      </c>
      <c r="Y213" s="1" t="str">
        <f t="shared" si="88"/>
        <v/>
      </c>
      <c r="Z213" s="1" t="str">
        <f t="shared" si="89"/>
        <v/>
      </c>
      <c r="AA213" s="1" t="str">
        <f t="shared" si="90"/>
        <v/>
      </c>
      <c r="AB213" s="1" t="str">
        <f t="shared" si="91"/>
        <v/>
      </c>
    </row>
    <row r="214" spans="1:28" ht="14.25" hidden="1" customHeight="1" x14ac:dyDescent="0.35">
      <c r="A214" s="4">
        <f>IF(OR($B214="",$C214=""),"",IFERROR(INDEX('5_ACOMPANHAMENTO'!$A$3:$A$4922,MATCH(1,INDEX(('5_ACOMPANHAMENTO'!$AD$3:$AD$4922=TRIM($C214&amp;""))*('5_ACOMPANHAMENTO'!$AC$3:$AC$4922&lt;&gt;"")*((((I214&lt;&gt;"")*ISNUMBER(SEARCH("|"&amp;I214&amp;"|",'5_ACOMPANHAMENTO'!$AC$3:$AC$4922)))+((J214&lt;&gt;"")*ISNUMBER(SEARCH("|"&amp;J214&amp;"|",'5_ACOMPANHAMENTO'!$AC$3:$AC$4922)))+((K214&lt;&gt;"")*ISNUMBER(SEARCH("|"&amp;K214&amp;"|",'5_ACOMPANHAMENTO'!$AC$3:$AC$4922)))+((L214&lt;&gt;"")*ISNUMBER(SEARCH("|"&amp;L214&amp;"|",'5_ACOMPANHAMENTO'!$AC$3:$AC$4922)))+((M214&lt;&gt;"")*ISNUMBER(SEARCH("|"&amp;M214&amp;"|",'5_ACOMPANHAMENTO'!$AC$3:$AC$4922)))+((N214&lt;&gt;"")*ISNUMBER(SEARCH("|"&amp;N214&amp;"|",'5_ACOMPANHAMENTO'!$AC$3:$AC$4922)))+((O214&lt;&gt;"")*ISNUMBER(SEARCH("|"&amp;O214&amp;"|",'5_ACOMPANHAMENTO'!$AC$3:$AC$4922)))+((P214&lt;&gt;"")*ISNUMBER(SEARCH("|"&amp;P214&amp;"|",'5_ACOMPANHAMENTO'!$AC$3:$AC$4922)))+((Q214&lt;&gt;"")*ISNUMBER(SEARCH("|"&amp;Q214&amp;"|",'5_ACOMPANHAMENTO'!$AC$3:$AC$4922)))+((R214&lt;&gt;"")*ISNUMBER(SEARCH("|"&amp;R214&amp;"|",'5_ACOMPANHAMENTO'!$AC$3:$AC$4922)))+((S214&lt;&gt;"")*ISNUMBER(SEARCH("|"&amp;S214&amp;"|",'5_ACOMPANHAMENTO'!$AC$3:$AC$4922)))+((T214&lt;&gt;"")*ISNUMBER(SEARCH("|"&amp;T214&amp;"|",'5_ACOMPANHAMENTO'!$AC$3:$AC$4922)))+((U214&lt;&gt;"")*ISNUMBER(SEARCH("|"&amp;U214&amp;"|",'5_ACOMPANHAMENTO'!$AC$3:$AC$4922)))+((V214&lt;&gt;"")*ISNUMBER(SEARCH("|"&amp;V214&amp;"|",'5_ACOMPANHAMENTO'!$AC$3:$AC$4922)))+((W214&lt;&gt;"")*ISNUMBER(SEARCH("|"&amp;W214&amp;"|",'5_ACOMPANHAMENTO'!$AC$3:$AC$4922)))+((X214&lt;&gt;"")*ISNUMBER(SEARCH("|"&amp;X214&amp;"|",'5_ACOMPANHAMENTO'!$AC$3:$AC$4922)))+((Y214&lt;&gt;"")*ISNUMBER(SEARCH("|"&amp;Y214&amp;"|",'5_ACOMPANHAMENTO'!$AC$3:$AC$4922)))+((Z214&lt;&gt;"")*ISNUMBER(SEARCH("|"&amp;Z214&amp;"|",'5_ACOMPANHAMENTO'!$AC$3:$AC$4922)))+((AA214&lt;&gt;"")*ISNUMBER(SEARCH("|"&amp;AA214&amp;"|",'5_ACOMPANHAMENTO'!$AC$3:$AC$4922)))+((AB214&lt;&gt;"")*ISNUMBER(SEARCH("|"&amp;AB214&amp;"|",'5_ACOMPANHAMENTO'!$AC$3:$AC$4922))))&gt;0),0),0)),""))</f>
        <v>46202</v>
      </c>
      <c r="B214" s="10">
        <v>10180.101479999999</v>
      </c>
      <c r="C214" s="10" t="s">
        <v>32</v>
      </c>
      <c r="D214" s="4">
        <f>IF(OR($B214="",$C214=""),"",IFERROR(SUMPRODUCT(--(('5_ACOMPANHAMENTO'!$AD$3:$AD$4922=TRIM($C214&amp;""))*('5_ACOMPANHAMENTO'!$AC$3:$AC$4922&lt;&gt;"")*((((I214&lt;&gt;"")*ISNUMBER(SEARCH("|"&amp;I214&amp;"|",'5_ACOMPANHAMENTO'!$AC$3:$AC$4922)))+((J214&lt;&gt;"")*ISNUMBER(SEARCH("|"&amp;J214&amp;"|",'5_ACOMPANHAMENTO'!$AC$3:$AC$4922)))+((K214&lt;&gt;"")*ISNUMBER(SEARCH("|"&amp;K214&amp;"|",'5_ACOMPANHAMENTO'!$AC$3:$AC$4922)))+((L214&lt;&gt;"")*ISNUMBER(SEARCH("|"&amp;L214&amp;"|",'5_ACOMPANHAMENTO'!$AC$3:$AC$4922)))+((M214&lt;&gt;"")*ISNUMBER(SEARCH("|"&amp;M214&amp;"|",'5_ACOMPANHAMENTO'!$AC$3:$AC$4922)))+((N214&lt;&gt;"")*ISNUMBER(SEARCH("|"&amp;N214&amp;"|",'5_ACOMPANHAMENTO'!$AC$3:$AC$4922)))+((O214&lt;&gt;"")*ISNUMBER(SEARCH("|"&amp;O214&amp;"|",'5_ACOMPANHAMENTO'!$AC$3:$AC$4922)))+((P214&lt;&gt;"")*ISNUMBER(SEARCH("|"&amp;P214&amp;"|",'5_ACOMPANHAMENTO'!$AC$3:$AC$4922)))+((Q214&lt;&gt;"")*ISNUMBER(SEARCH("|"&amp;Q214&amp;"|",'5_ACOMPANHAMENTO'!$AC$3:$AC$4922)))+((R214&lt;&gt;"")*ISNUMBER(SEARCH("|"&amp;R214&amp;"|",'5_ACOMPANHAMENTO'!$AC$3:$AC$4922)))+((S214&lt;&gt;"")*ISNUMBER(SEARCH("|"&amp;S214&amp;"|",'5_ACOMPANHAMENTO'!$AC$3:$AC$4922)))+((T214&lt;&gt;"")*ISNUMBER(SEARCH("|"&amp;T214&amp;"|",'5_ACOMPANHAMENTO'!$AC$3:$AC$4922)))+((U214&lt;&gt;"")*ISNUMBER(SEARCH("|"&amp;U214&amp;"|",'5_ACOMPANHAMENTO'!$AC$3:$AC$4922)))+((V214&lt;&gt;"")*ISNUMBER(SEARCH("|"&amp;V214&amp;"|",'5_ACOMPANHAMENTO'!$AC$3:$AC$4922)))+((W214&lt;&gt;"")*ISNUMBER(SEARCH("|"&amp;W214&amp;"|",'5_ACOMPANHAMENTO'!$AC$3:$AC$4922)))+((X214&lt;&gt;"")*ISNUMBER(SEARCH("|"&amp;X214&amp;"|",'5_ACOMPANHAMENTO'!$AC$3:$AC$4922)))+((Y214&lt;&gt;"")*ISNUMBER(SEARCH("|"&amp;Y214&amp;"|",'5_ACOMPANHAMENTO'!$AC$3:$AC$4922)))+((Z214&lt;&gt;"")*ISNUMBER(SEARCH("|"&amp;Z214&amp;"|",'5_ACOMPANHAMENTO'!$AC$3:$AC$4922)))+((AA214&lt;&gt;"")*ISNUMBER(SEARCH("|"&amp;AA214&amp;"|",'5_ACOMPANHAMENTO'!$AC$3:$AC$4922)))+((AB214&lt;&gt;"")*ISNUMBER(SEARCH("|"&amp;AB214&amp;"|",'5_ACOMPANHAMENTO'!$AC$3:$AC$4922))))&gt;0)),'5_ACOMPANHAMENTO'!$J$3:$J$4922),0))</f>
        <v>522</v>
      </c>
      <c r="E214" s="4" t="str">
        <f t="shared" ca="1" si="69"/>
        <v>FINALIZADO</v>
      </c>
      <c r="F214" s="7">
        <f>IF(OR($B214="",$C214=""),"",IFERROR(SUMPRODUCT(--(('5_ACOMPANHAMENTO'!$AD$3:$AD$4922=TRIM($C214&amp;""))*('5_ACOMPANHAMENTO'!$AC$3:$AC$4922&lt;&gt;"")*((((I214&lt;&gt;"")*ISNUMBER(SEARCH("|"&amp;I214&amp;"|",'5_ACOMPANHAMENTO'!$AC$3:$AC$4922)))+((J214&lt;&gt;"")*ISNUMBER(SEARCH("|"&amp;J214&amp;"|",'5_ACOMPANHAMENTO'!$AC$3:$AC$4922)))+((K214&lt;&gt;"")*ISNUMBER(SEARCH("|"&amp;K214&amp;"|",'5_ACOMPANHAMENTO'!$AC$3:$AC$4922)))+((L214&lt;&gt;"")*ISNUMBER(SEARCH("|"&amp;L214&amp;"|",'5_ACOMPANHAMENTO'!$AC$3:$AC$4922)))+((M214&lt;&gt;"")*ISNUMBER(SEARCH("|"&amp;M214&amp;"|",'5_ACOMPANHAMENTO'!$AC$3:$AC$4922)))+((N214&lt;&gt;"")*ISNUMBER(SEARCH("|"&amp;N214&amp;"|",'5_ACOMPANHAMENTO'!$AC$3:$AC$4922)))+((O214&lt;&gt;"")*ISNUMBER(SEARCH("|"&amp;O214&amp;"|",'5_ACOMPANHAMENTO'!$AC$3:$AC$4922)))+((P214&lt;&gt;"")*ISNUMBER(SEARCH("|"&amp;P214&amp;"|",'5_ACOMPANHAMENTO'!$AC$3:$AC$4922)))+((Q214&lt;&gt;"")*ISNUMBER(SEARCH("|"&amp;Q214&amp;"|",'5_ACOMPANHAMENTO'!$AC$3:$AC$4922)))+((R214&lt;&gt;"")*ISNUMBER(SEARCH("|"&amp;R214&amp;"|",'5_ACOMPANHAMENTO'!$AC$3:$AC$4922)))+((S214&lt;&gt;"")*ISNUMBER(SEARCH("|"&amp;S214&amp;"|",'5_ACOMPANHAMENTO'!$AC$3:$AC$4922)))+((T214&lt;&gt;"")*ISNUMBER(SEARCH("|"&amp;T214&amp;"|",'5_ACOMPANHAMENTO'!$AC$3:$AC$4922)))+((U214&lt;&gt;"")*ISNUMBER(SEARCH("|"&amp;U214&amp;"|",'5_ACOMPANHAMENTO'!$AC$3:$AC$4922)))+((V214&lt;&gt;"")*ISNUMBER(SEARCH("|"&amp;V214&amp;"|",'5_ACOMPANHAMENTO'!$AC$3:$AC$4922)))+((W214&lt;&gt;"")*ISNUMBER(SEARCH("|"&amp;W214&amp;"|",'5_ACOMPANHAMENTO'!$AC$3:$AC$4922)))+((X214&lt;&gt;"")*ISNUMBER(SEARCH("|"&amp;X214&amp;"|",'5_ACOMPANHAMENTO'!$AC$3:$AC$4922)))+((Y214&lt;&gt;"")*ISNUMBER(SEARCH("|"&amp;Y214&amp;"|",'5_ACOMPANHAMENTO'!$AC$3:$AC$4922)))+((Z214&lt;&gt;"")*ISNUMBER(SEARCH("|"&amp;Z214&amp;"|",'5_ACOMPANHAMENTO'!$AC$3:$AC$4922)))+((AA214&lt;&gt;"")*ISNUMBER(SEARCH("|"&amp;AA214&amp;"|",'5_ACOMPANHAMENTO'!$AC$3:$AC$4922)))+((AB214&lt;&gt;"")*ISNUMBER(SEARCH("|"&amp;AB214&amp;"|",'5_ACOMPANHAMENTO'!$AC$3:$AC$4922))))&gt;0)),'5_ACOMPANHAMENTO'!$O$3:$O$4922),0))</f>
        <v>522</v>
      </c>
      <c r="G214" s="7">
        <f t="shared" si="70"/>
        <v>0</v>
      </c>
      <c r="H214" t="str">
        <f t="shared" si="71"/>
        <v>10180,10148|PADE VELOX</v>
      </c>
      <c r="I214" s="1" t="str">
        <f t="shared" si="72"/>
        <v>10180</v>
      </c>
      <c r="J214" s="1" t="str">
        <f t="shared" si="73"/>
        <v>10148</v>
      </c>
      <c r="K214" s="1" t="str">
        <f t="shared" si="74"/>
        <v/>
      </c>
      <c r="L214" s="1" t="str">
        <f t="shared" si="75"/>
        <v/>
      </c>
      <c r="M214" s="1" t="str">
        <f t="shared" si="76"/>
        <v/>
      </c>
      <c r="N214" s="1" t="str">
        <f t="shared" si="77"/>
        <v/>
      </c>
      <c r="O214" s="1" t="str">
        <f t="shared" si="78"/>
        <v/>
      </c>
      <c r="P214" s="1" t="str">
        <f t="shared" si="79"/>
        <v/>
      </c>
      <c r="Q214" s="1" t="str">
        <f t="shared" si="80"/>
        <v/>
      </c>
      <c r="R214" s="1" t="str">
        <f t="shared" si="81"/>
        <v/>
      </c>
      <c r="S214" s="1" t="str">
        <f t="shared" si="82"/>
        <v/>
      </c>
      <c r="T214" s="1" t="str">
        <f t="shared" si="83"/>
        <v/>
      </c>
      <c r="U214" s="1" t="str">
        <f t="shared" si="84"/>
        <v/>
      </c>
      <c r="V214" s="1" t="str">
        <f t="shared" si="85"/>
        <v/>
      </c>
      <c r="W214" s="1" t="str">
        <f t="shared" si="86"/>
        <v/>
      </c>
      <c r="X214" s="1" t="str">
        <f t="shared" si="87"/>
        <v/>
      </c>
      <c r="Y214" s="1" t="str">
        <f t="shared" si="88"/>
        <v/>
      </c>
      <c r="Z214" s="1" t="str">
        <f t="shared" si="89"/>
        <v/>
      </c>
      <c r="AA214" s="1" t="str">
        <f t="shared" si="90"/>
        <v/>
      </c>
      <c r="AB214" s="1" t="str">
        <f t="shared" si="91"/>
        <v/>
      </c>
    </row>
    <row r="215" spans="1:28" ht="14.25" hidden="1" customHeight="1" x14ac:dyDescent="0.35">
      <c r="A215" s="4">
        <f>IF(OR($B215="",$C215=""),"",IFERROR(INDEX('5_ACOMPANHAMENTO'!$A$3:$A$4922,MATCH(1,INDEX(('5_ACOMPANHAMENTO'!$AD$3:$AD$4922=TRIM($C215&amp;""))*('5_ACOMPANHAMENTO'!$AC$3:$AC$4922&lt;&gt;"")*((((I215&lt;&gt;"")*ISNUMBER(SEARCH("|"&amp;I215&amp;"|",'5_ACOMPANHAMENTO'!$AC$3:$AC$4922)))+((J215&lt;&gt;"")*ISNUMBER(SEARCH("|"&amp;J215&amp;"|",'5_ACOMPANHAMENTO'!$AC$3:$AC$4922)))+((K215&lt;&gt;"")*ISNUMBER(SEARCH("|"&amp;K215&amp;"|",'5_ACOMPANHAMENTO'!$AC$3:$AC$4922)))+((L215&lt;&gt;"")*ISNUMBER(SEARCH("|"&amp;L215&amp;"|",'5_ACOMPANHAMENTO'!$AC$3:$AC$4922)))+((M215&lt;&gt;"")*ISNUMBER(SEARCH("|"&amp;M215&amp;"|",'5_ACOMPANHAMENTO'!$AC$3:$AC$4922)))+((N215&lt;&gt;"")*ISNUMBER(SEARCH("|"&amp;N215&amp;"|",'5_ACOMPANHAMENTO'!$AC$3:$AC$4922)))+((O215&lt;&gt;"")*ISNUMBER(SEARCH("|"&amp;O215&amp;"|",'5_ACOMPANHAMENTO'!$AC$3:$AC$4922)))+((P215&lt;&gt;"")*ISNUMBER(SEARCH("|"&amp;P215&amp;"|",'5_ACOMPANHAMENTO'!$AC$3:$AC$4922)))+((Q215&lt;&gt;"")*ISNUMBER(SEARCH("|"&amp;Q215&amp;"|",'5_ACOMPANHAMENTO'!$AC$3:$AC$4922)))+((R215&lt;&gt;"")*ISNUMBER(SEARCH("|"&amp;R215&amp;"|",'5_ACOMPANHAMENTO'!$AC$3:$AC$4922)))+((S215&lt;&gt;"")*ISNUMBER(SEARCH("|"&amp;S215&amp;"|",'5_ACOMPANHAMENTO'!$AC$3:$AC$4922)))+((T215&lt;&gt;"")*ISNUMBER(SEARCH("|"&amp;T215&amp;"|",'5_ACOMPANHAMENTO'!$AC$3:$AC$4922)))+((U215&lt;&gt;"")*ISNUMBER(SEARCH("|"&amp;U215&amp;"|",'5_ACOMPANHAMENTO'!$AC$3:$AC$4922)))+((V215&lt;&gt;"")*ISNUMBER(SEARCH("|"&amp;V215&amp;"|",'5_ACOMPANHAMENTO'!$AC$3:$AC$4922)))+((W215&lt;&gt;"")*ISNUMBER(SEARCH("|"&amp;W215&amp;"|",'5_ACOMPANHAMENTO'!$AC$3:$AC$4922)))+((X215&lt;&gt;"")*ISNUMBER(SEARCH("|"&amp;X215&amp;"|",'5_ACOMPANHAMENTO'!$AC$3:$AC$4922)))+((Y215&lt;&gt;"")*ISNUMBER(SEARCH("|"&amp;Y215&amp;"|",'5_ACOMPANHAMENTO'!$AC$3:$AC$4922)))+((Z215&lt;&gt;"")*ISNUMBER(SEARCH("|"&amp;Z215&amp;"|",'5_ACOMPANHAMENTO'!$AC$3:$AC$4922)))+((AA215&lt;&gt;"")*ISNUMBER(SEARCH("|"&amp;AA215&amp;"|",'5_ACOMPANHAMENTO'!$AC$3:$AC$4922)))+((AB215&lt;&gt;"")*ISNUMBER(SEARCH("|"&amp;AB215&amp;"|",'5_ACOMPANHAMENTO'!$AC$3:$AC$4922))))&gt;0),0),0)),""))</f>
        <v>46202</v>
      </c>
      <c r="B215" s="10">
        <v>10180.101479999999</v>
      </c>
      <c r="C215" s="10" t="s">
        <v>32</v>
      </c>
      <c r="D215" s="4">
        <f>IF(OR($B215="",$C215=""),"",IFERROR(SUMPRODUCT(--(('5_ACOMPANHAMENTO'!$AD$3:$AD$4922=TRIM($C215&amp;""))*('5_ACOMPANHAMENTO'!$AC$3:$AC$4922&lt;&gt;"")*((((I215&lt;&gt;"")*ISNUMBER(SEARCH("|"&amp;I215&amp;"|",'5_ACOMPANHAMENTO'!$AC$3:$AC$4922)))+((J215&lt;&gt;"")*ISNUMBER(SEARCH("|"&amp;J215&amp;"|",'5_ACOMPANHAMENTO'!$AC$3:$AC$4922)))+((K215&lt;&gt;"")*ISNUMBER(SEARCH("|"&amp;K215&amp;"|",'5_ACOMPANHAMENTO'!$AC$3:$AC$4922)))+((L215&lt;&gt;"")*ISNUMBER(SEARCH("|"&amp;L215&amp;"|",'5_ACOMPANHAMENTO'!$AC$3:$AC$4922)))+((M215&lt;&gt;"")*ISNUMBER(SEARCH("|"&amp;M215&amp;"|",'5_ACOMPANHAMENTO'!$AC$3:$AC$4922)))+((N215&lt;&gt;"")*ISNUMBER(SEARCH("|"&amp;N215&amp;"|",'5_ACOMPANHAMENTO'!$AC$3:$AC$4922)))+((O215&lt;&gt;"")*ISNUMBER(SEARCH("|"&amp;O215&amp;"|",'5_ACOMPANHAMENTO'!$AC$3:$AC$4922)))+((P215&lt;&gt;"")*ISNUMBER(SEARCH("|"&amp;P215&amp;"|",'5_ACOMPANHAMENTO'!$AC$3:$AC$4922)))+((Q215&lt;&gt;"")*ISNUMBER(SEARCH("|"&amp;Q215&amp;"|",'5_ACOMPANHAMENTO'!$AC$3:$AC$4922)))+((R215&lt;&gt;"")*ISNUMBER(SEARCH("|"&amp;R215&amp;"|",'5_ACOMPANHAMENTO'!$AC$3:$AC$4922)))+((S215&lt;&gt;"")*ISNUMBER(SEARCH("|"&amp;S215&amp;"|",'5_ACOMPANHAMENTO'!$AC$3:$AC$4922)))+((T215&lt;&gt;"")*ISNUMBER(SEARCH("|"&amp;T215&amp;"|",'5_ACOMPANHAMENTO'!$AC$3:$AC$4922)))+((U215&lt;&gt;"")*ISNUMBER(SEARCH("|"&amp;U215&amp;"|",'5_ACOMPANHAMENTO'!$AC$3:$AC$4922)))+((V215&lt;&gt;"")*ISNUMBER(SEARCH("|"&amp;V215&amp;"|",'5_ACOMPANHAMENTO'!$AC$3:$AC$4922)))+((W215&lt;&gt;"")*ISNUMBER(SEARCH("|"&amp;W215&amp;"|",'5_ACOMPANHAMENTO'!$AC$3:$AC$4922)))+((X215&lt;&gt;"")*ISNUMBER(SEARCH("|"&amp;X215&amp;"|",'5_ACOMPANHAMENTO'!$AC$3:$AC$4922)))+((Y215&lt;&gt;"")*ISNUMBER(SEARCH("|"&amp;Y215&amp;"|",'5_ACOMPANHAMENTO'!$AC$3:$AC$4922)))+((Z215&lt;&gt;"")*ISNUMBER(SEARCH("|"&amp;Z215&amp;"|",'5_ACOMPANHAMENTO'!$AC$3:$AC$4922)))+((AA215&lt;&gt;"")*ISNUMBER(SEARCH("|"&amp;AA215&amp;"|",'5_ACOMPANHAMENTO'!$AC$3:$AC$4922)))+((AB215&lt;&gt;"")*ISNUMBER(SEARCH("|"&amp;AB215&amp;"|",'5_ACOMPANHAMENTO'!$AC$3:$AC$4922))))&gt;0)),'5_ACOMPANHAMENTO'!$J$3:$J$4922),0))</f>
        <v>522</v>
      </c>
      <c r="E215" s="4" t="str">
        <f t="shared" ca="1" si="69"/>
        <v>FINALIZADO</v>
      </c>
      <c r="F215" s="7">
        <f>IF(OR($B215="",$C215=""),"",IFERROR(SUMPRODUCT(--(('5_ACOMPANHAMENTO'!$AD$3:$AD$4922=TRIM($C215&amp;""))*('5_ACOMPANHAMENTO'!$AC$3:$AC$4922&lt;&gt;"")*((((I215&lt;&gt;"")*ISNUMBER(SEARCH("|"&amp;I215&amp;"|",'5_ACOMPANHAMENTO'!$AC$3:$AC$4922)))+((J215&lt;&gt;"")*ISNUMBER(SEARCH("|"&amp;J215&amp;"|",'5_ACOMPANHAMENTO'!$AC$3:$AC$4922)))+((K215&lt;&gt;"")*ISNUMBER(SEARCH("|"&amp;K215&amp;"|",'5_ACOMPANHAMENTO'!$AC$3:$AC$4922)))+((L215&lt;&gt;"")*ISNUMBER(SEARCH("|"&amp;L215&amp;"|",'5_ACOMPANHAMENTO'!$AC$3:$AC$4922)))+((M215&lt;&gt;"")*ISNUMBER(SEARCH("|"&amp;M215&amp;"|",'5_ACOMPANHAMENTO'!$AC$3:$AC$4922)))+((N215&lt;&gt;"")*ISNUMBER(SEARCH("|"&amp;N215&amp;"|",'5_ACOMPANHAMENTO'!$AC$3:$AC$4922)))+((O215&lt;&gt;"")*ISNUMBER(SEARCH("|"&amp;O215&amp;"|",'5_ACOMPANHAMENTO'!$AC$3:$AC$4922)))+((P215&lt;&gt;"")*ISNUMBER(SEARCH("|"&amp;P215&amp;"|",'5_ACOMPANHAMENTO'!$AC$3:$AC$4922)))+((Q215&lt;&gt;"")*ISNUMBER(SEARCH("|"&amp;Q215&amp;"|",'5_ACOMPANHAMENTO'!$AC$3:$AC$4922)))+((R215&lt;&gt;"")*ISNUMBER(SEARCH("|"&amp;R215&amp;"|",'5_ACOMPANHAMENTO'!$AC$3:$AC$4922)))+((S215&lt;&gt;"")*ISNUMBER(SEARCH("|"&amp;S215&amp;"|",'5_ACOMPANHAMENTO'!$AC$3:$AC$4922)))+((T215&lt;&gt;"")*ISNUMBER(SEARCH("|"&amp;T215&amp;"|",'5_ACOMPANHAMENTO'!$AC$3:$AC$4922)))+((U215&lt;&gt;"")*ISNUMBER(SEARCH("|"&amp;U215&amp;"|",'5_ACOMPANHAMENTO'!$AC$3:$AC$4922)))+((V215&lt;&gt;"")*ISNUMBER(SEARCH("|"&amp;V215&amp;"|",'5_ACOMPANHAMENTO'!$AC$3:$AC$4922)))+((W215&lt;&gt;"")*ISNUMBER(SEARCH("|"&amp;W215&amp;"|",'5_ACOMPANHAMENTO'!$AC$3:$AC$4922)))+((X215&lt;&gt;"")*ISNUMBER(SEARCH("|"&amp;X215&amp;"|",'5_ACOMPANHAMENTO'!$AC$3:$AC$4922)))+((Y215&lt;&gt;"")*ISNUMBER(SEARCH("|"&amp;Y215&amp;"|",'5_ACOMPANHAMENTO'!$AC$3:$AC$4922)))+((Z215&lt;&gt;"")*ISNUMBER(SEARCH("|"&amp;Z215&amp;"|",'5_ACOMPANHAMENTO'!$AC$3:$AC$4922)))+((AA215&lt;&gt;"")*ISNUMBER(SEARCH("|"&amp;AA215&amp;"|",'5_ACOMPANHAMENTO'!$AC$3:$AC$4922)))+((AB215&lt;&gt;"")*ISNUMBER(SEARCH("|"&amp;AB215&amp;"|",'5_ACOMPANHAMENTO'!$AC$3:$AC$4922))))&gt;0)),'5_ACOMPANHAMENTO'!$O$3:$O$4922),0))</f>
        <v>522</v>
      </c>
      <c r="G215" s="7">
        <f t="shared" si="70"/>
        <v>0</v>
      </c>
      <c r="H215" t="str">
        <f t="shared" si="71"/>
        <v>10180,10148|PADE VELOX</v>
      </c>
      <c r="I215" s="1" t="str">
        <f t="shared" si="72"/>
        <v>10180</v>
      </c>
      <c r="J215" s="1" t="str">
        <f t="shared" si="73"/>
        <v>10148</v>
      </c>
      <c r="K215" s="1" t="str">
        <f t="shared" si="74"/>
        <v/>
      </c>
      <c r="L215" s="1" t="str">
        <f t="shared" si="75"/>
        <v/>
      </c>
      <c r="M215" s="1" t="str">
        <f t="shared" si="76"/>
        <v/>
      </c>
      <c r="N215" s="1" t="str">
        <f t="shared" si="77"/>
        <v/>
      </c>
      <c r="O215" s="1" t="str">
        <f t="shared" si="78"/>
        <v/>
      </c>
      <c r="P215" s="1" t="str">
        <f t="shared" si="79"/>
        <v/>
      </c>
      <c r="Q215" s="1" t="str">
        <f t="shared" si="80"/>
        <v/>
      </c>
      <c r="R215" s="1" t="str">
        <f t="shared" si="81"/>
        <v/>
      </c>
      <c r="S215" s="1" t="str">
        <f t="shared" si="82"/>
        <v/>
      </c>
      <c r="T215" s="1" t="str">
        <f t="shared" si="83"/>
        <v/>
      </c>
      <c r="U215" s="1" t="str">
        <f t="shared" si="84"/>
        <v/>
      </c>
      <c r="V215" s="1" t="str">
        <f t="shared" si="85"/>
        <v/>
      </c>
      <c r="W215" s="1" t="str">
        <f t="shared" si="86"/>
        <v/>
      </c>
      <c r="X215" s="1" t="str">
        <f t="shared" si="87"/>
        <v/>
      </c>
      <c r="Y215" s="1" t="str">
        <f t="shared" si="88"/>
        <v/>
      </c>
      <c r="Z215" s="1" t="str">
        <f t="shared" si="89"/>
        <v/>
      </c>
      <c r="AA215" s="1" t="str">
        <f t="shared" si="90"/>
        <v/>
      </c>
      <c r="AB215" s="1" t="str">
        <f t="shared" si="91"/>
        <v/>
      </c>
    </row>
    <row r="216" spans="1:28" ht="14.25" hidden="1" customHeight="1" x14ac:dyDescent="0.35">
      <c r="A216" s="4">
        <f>IF(OR($B216="",$C216=""),"",IFERROR(INDEX('5_ACOMPANHAMENTO'!$A$3:$A$4922,MATCH(1,INDEX(('5_ACOMPANHAMENTO'!$AD$3:$AD$4922=TRIM($C216&amp;""))*('5_ACOMPANHAMENTO'!$AC$3:$AC$4922&lt;&gt;"")*((((I216&lt;&gt;"")*ISNUMBER(SEARCH("|"&amp;I216&amp;"|",'5_ACOMPANHAMENTO'!$AC$3:$AC$4922)))+((J216&lt;&gt;"")*ISNUMBER(SEARCH("|"&amp;J216&amp;"|",'5_ACOMPANHAMENTO'!$AC$3:$AC$4922)))+((K216&lt;&gt;"")*ISNUMBER(SEARCH("|"&amp;K216&amp;"|",'5_ACOMPANHAMENTO'!$AC$3:$AC$4922)))+((L216&lt;&gt;"")*ISNUMBER(SEARCH("|"&amp;L216&amp;"|",'5_ACOMPANHAMENTO'!$AC$3:$AC$4922)))+((M216&lt;&gt;"")*ISNUMBER(SEARCH("|"&amp;M216&amp;"|",'5_ACOMPANHAMENTO'!$AC$3:$AC$4922)))+((N216&lt;&gt;"")*ISNUMBER(SEARCH("|"&amp;N216&amp;"|",'5_ACOMPANHAMENTO'!$AC$3:$AC$4922)))+((O216&lt;&gt;"")*ISNUMBER(SEARCH("|"&amp;O216&amp;"|",'5_ACOMPANHAMENTO'!$AC$3:$AC$4922)))+((P216&lt;&gt;"")*ISNUMBER(SEARCH("|"&amp;P216&amp;"|",'5_ACOMPANHAMENTO'!$AC$3:$AC$4922)))+((Q216&lt;&gt;"")*ISNUMBER(SEARCH("|"&amp;Q216&amp;"|",'5_ACOMPANHAMENTO'!$AC$3:$AC$4922)))+((R216&lt;&gt;"")*ISNUMBER(SEARCH("|"&amp;R216&amp;"|",'5_ACOMPANHAMENTO'!$AC$3:$AC$4922)))+((S216&lt;&gt;"")*ISNUMBER(SEARCH("|"&amp;S216&amp;"|",'5_ACOMPANHAMENTO'!$AC$3:$AC$4922)))+((T216&lt;&gt;"")*ISNUMBER(SEARCH("|"&amp;T216&amp;"|",'5_ACOMPANHAMENTO'!$AC$3:$AC$4922)))+((U216&lt;&gt;"")*ISNUMBER(SEARCH("|"&amp;U216&amp;"|",'5_ACOMPANHAMENTO'!$AC$3:$AC$4922)))+((V216&lt;&gt;"")*ISNUMBER(SEARCH("|"&amp;V216&amp;"|",'5_ACOMPANHAMENTO'!$AC$3:$AC$4922)))+((W216&lt;&gt;"")*ISNUMBER(SEARCH("|"&amp;W216&amp;"|",'5_ACOMPANHAMENTO'!$AC$3:$AC$4922)))+((X216&lt;&gt;"")*ISNUMBER(SEARCH("|"&amp;X216&amp;"|",'5_ACOMPANHAMENTO'!$AC$3:$AC$4922)))+((Y216&lt;&gt;"")*ISNUMBER(SEARCH("|"&amp;Y216&amp;"|",'5_ACOMPANHAMENTO'!$AC$3:$AC$4922)))+((Z216&lt;&gt;"")*ISNUMBER(SEARCH("|"&amp;Z216&amp;"|",'5_ACOMPANHAMENTO'!$AC$3:$AC$4922)))+((AA216&lt;&gt;"")*ISNUMBER(SEARCH("|"&amp;AA216&amp;"|",'5_ACOMPANHAMENTO'!$AC$3:$AC$4922)))+((AB216&lt;&gt;"")*ISNUMBER(SEARCH("|"&amp;AB216&amp;"|",'5_ACOMPANHAMENTO'!$AC$3:$AC$4922))))&gt;0),0),0)),""))</f>
        <v>46202</v>
      </c>
      <c r="B216" s="10">
        <v>10180.101479999999</v>
      </c>
      <c r="C216" s="10" t="s">
        <v>32</v>
      </c>
      <c r="D216" s="4">
        <f>IF(OR($B216="",$C216=""),"",IFERROR(SUMPRODUCT(--(('5_ACOMPANHAMENTO'!$AD$3:$AD$4922=TRIM($C216&amp;""))*('5_ACOMPANHAMENTO'!$AC$3:$AC$4922&lt;&gt;"")*((((I216&lt;&gt;"")*ISNUMBER(SEARCH("|"&amp;I216&amp;"|",'5_ACOMPANHAMENTO'!$AC$3:$AC$4922)))+((J216&lt;&gt;"")*ISNUMBER(SEARCH("|"&amp;J216&amp;"|",'5_ACOMPANHAMENTO'!$AC$3:$AC$4922)))+((K216&lt;&gt;"")*ISNUMBER(SEARCH("|"&amp;K216&amp;"|",'5_ACOMPANHAMENTO'!$AC$3:$AC$4922)))+((L216&lt;&gt;"")*ISNUMBER(SEARCH("|"&amp;L216&amp;"|",'5_ACOMPANHAMENTO'!$AC$3:$AC$4922)))+((M216&lt;&gt;"")*ISNUMBER(SEARCH("|"&amp;M216&amp;"|",'5_ACOMPANHAMENTO'!$AC$3:$AC$4922)))+((N216&lt;&gt;"")*ISNUMBER(SEARCH("|"&amp;N216&amp;"|",'5_ACOMPANHAMENTO'!$AC$3:$AC$4922)))+((O216&lt;&gt;"")*ISNUMBER(SEARCH("|"&amp;O216&amp;"|",'5_ACOMPANHAMENTO'!$AC$3:$AC$4922)))+((P216&lt;&gt;"")*ISNUMBER(SEARCH("|"&amp;P216&amp;"|",'5_ACOMPANHAMENTO'!$AC$3:$AC$4922)))+((Q216&lt;&gt;"")*ISNUMBER(SEARCH("|"&amp;Q216&amp;"|",'5_ACOMPANHAMENTO'!$AC$3:$AC$4922)))+((R216&lt;&gt;"")*ISNUMBER(SEARCH("|"&amp;R216&amp;"|",'5_ACOMPANHAMENTO'!$AC$3:$AC$4922)))+((S216&lt;&gt;"")*ISNUMBER(SEARCH("|"&amp;S216&amp;"|",'5_ACOMPANHAMENTO'!$AC$3:$AC$4922)))+((T216&lt;&gt;"")*ISNUMBER(SEARCH("|"&amp;T216&amp;"|",'5_ACOMPANHAMENTO'!$AC$3:$AC$4922)))+((U216&lt;&gt;"")*ISNUMBER(SEARCH("|"&amp;U216&amp;"|",'5_ACOMPANHAMENTO'!$AC$3:$AC$4922)))+((V216&lt;&gt;"")*ISNUMBER(SEARCH("|"&amp;V216&amp;"|",'5_ACOMPANHAMENTO'!$AC$3:$AC$4922)))+((W216&lt;&gt;"")*ISNUMBER(SEARCH("|"&amp;W216&amp;"|",'5_ACOMPANHAMENTO'!$AC$3:$AC$4922)))+((X216&lt;&gt;"")*ISNUMBER(SEARCH("|"&amp;X216&amp;"|",'5_ACOMPANHAMENTO'!$AC$3:$AC$4922)))+((Y216&lt;&gt;"")*ISNUMBER(SEARCH("|"&amp;Y216&amp;"|",'5_ACOMPANHAMENTO'!$AC$3:$AC$4922)))+((Z216&lt;&gt;"")*ISNUMBER(SEARCH("|"&amp;Z216&amp;"|",'5_ACOMPANHAMENTO'!$AC$3:$AC$4922)))+((AA216&lt;&gt;"")*ISNUMBER(SEARCH("|"&amp;AA216&amp;"|",'5_ACOMPANHAMENTO'!$AC$3:$AC$4922)))+((AB216&lt;&gt;"")*ISNUMBER(SEARCH("|"&amp;AB216&amp;"|",'5_ACOMPANHAMENTO'!$AC$3:$AC$4922))))&gt;0)),'5_ACOMPANHAMENTO'!$J$3:$J$4922),0))</f>
        <v>522</v>
      </c>
      <c r="E216" s="4" t="str">
        <f t="shared" ca="1" si="69"/>
        <v>FINALIZADO</v>
      </c>
      <c r="F216" s="7">
        <f>IF(OR($B216="",$C216=""),"",IFERROR(SUMPRODUCT(--(('5_ACOMPANHAMENTO'!$AD$3:$AD$4922=TRIM($C216&amp;""))*('5_ACOMPANHAMENTO'!$AC$3:$AC$4922&lt;&gt;"")*((((I216&lt;&gt;"")*ISNUMBER(SEARCH("|"&amp;I216&amp;"|",'5_ACOMPANHAMENTO'!$AC$3:$AC$4922)))+((J216&lt;&gt;"")*ISNUMBER(SEARCH("|"&amp;J216&amp;"|",'5_ACOMPANHAMENTO'!$AC$3:$AC$4922)))+((K216&lt;&gt;"")*ISNUMBER(SEARCH("|"&amp;K216&amp;"|",'5_ACOMPANHAMENTO'!$AC$3:$AC$4922)))+((L216&lt;&gt;"")*ISNUMBER(SEARCH("|"&amp;L216&amp;"|",'5_ACOMPANHAMENTO'!$AC$3:$AC$4922)))+((M216&lt;&gt;"")*ISNUMBER(SEARCH("|"&amp;M216&amp;"|",'5_ACOMPANHAMENTO'!$AC$3:$AC$4922)))+((N216&lt;&gt;"")*ISNUMBER(SEARCH("|"&amp;N216&amp;"|",'5_ACOMPANHAMENTO'!$AC$3:$AC$4922)))+((O216&lt;&gt;"")*ISNUMBER(SEARCH("|"&amp;O216&amp;"|",'5_ACOMPANHAMENTO'!$AC$3:$AC$4922)))+((P216&lt;&gt;"")*ISNUMBER(SEARCH("|"&amp;P216&amp;"|",'5_ACOMPANHAMENTO'!$AC$3:$AC$4922)))+((Q216&lt;&gt;"")*ISNUMBER(SEARCH("|"&amp;Q216&amp;"|",'5_ACOMPANHAMENTO'!$AC$3:$AC$4922)))+((R216&lt;&gt;"")*ISNUMBER(SEARCH("|"&amp;R216&amp;"|",'5_ACOMPANHAMENTO'!$AC$3:$AC$4922)))+((S216&lt;&gt;"")*ISNUMBER(SEARCH("|"&amp;S216&amp;"|",'5_ACOMPANHAMENTO'!$AC$3:$AC$4922)))+((T216&lt;&gt;"")*ISNUMBER(SEARCH("|"&amp;T216&amp;"|",'5_ACOMPANHAMENTO'!$AC$3:$AC$4922)))+((U216&lt;&gt;"")*ISNUMBER(SEARCH("|"&amp;U216&amp;"|",'5_ACOMPANHAMENTO'!$AC$3:$AC$4922)))+((V216&lt;&gt;"")*ISNUMBER(SEARCH("|"&amp;V216&amp;"|",'5_ACOMPANHAMENTO'!$AC$3:$AC$4922)))+((W216&lt;&gt;"")*ISNUMBER(SEARCH("|"&amp;W216&amp;"|",'5_ACOMPANHAMENTO'!$AC$3:$AC$4922)))+((X216&lt;&gt;"")*ISNUMBER(SEARCH("|"&amp;X216&amp;"|",'5_ACOMPANHAMENTO'!$AC$3:$AC$4922)))+((Y216&lt;&gt;"")*ISNUMBER(SEARCH("|"&amp;Y216&amp;"|",'5_ACOMPANHAMENTO'!$AC$3:$AC$4922)))+((Z216&lt;&gt;"")*ISNUMBER(SEARCH("|"&amp;Z216&amp;"|",'5_ACOMPANHAMENTO'!$AC$3:$AC$4922)))+((AA216&lt;&gt;"")*ISNUMBER(SEARCH("|"&amp;AA216&amp;"|",'5_ACOMPANHAMENTO'!$AC$3:$AC$4922)))+((AB216&lt;&gt;"")*ISNUMBER(SEARCH("|"&amp;AB216&amp;"|",'5_ACOMPANHAMENTO'!$AC$3:$AC$4922))))&gt;0)),'5_ACOMPANHAMENTO'!$O$3:$O$4922),0))</f>
        <v>522</v>
      </c>
      <c r="G216" s="7">
        <f t="shared" si="70"/>
        <v>0</v>
      </c>
      <c r="H216" t="str">
        <f t="shared" si="71"/>
        <v>10180,10148|PADE VELOX</v>
      </c>
      <c r="I216" s="1" t="str">
        <f t="shared" si="72"/>
        <v>10180</v>
      </c>
      <c r="J216" s="1" t="str">
        <f t="shared" si="73"/>
        <v>10148</v>
      </c>
      <c r="K216" s="1" t="str">
        <f t="shared" si="74"/>
        <v/>
      </c>
      <c r="L216" s="1" t="str">
        <f t="shared" si="75"/>
        <v/>
      </c>
      <c r="M216" s="1" t="str">
        <f t="shared" si="76"/>
        <v/>
      </c>
      <c r="N216" s="1" t="str">
        <f t="shared" si="77"/>
        <v/>
      </c>
      <c r="O216" s="1" t="str">
        <f t="shared" si="78"/>
        <v/>
      </c>
      <c r="P216" s="1" t="str">
        <f t="shared" si="79"/>
        <v/>
      </c>
      <c r="Q216" s="1" t="str">
        <f t="shared" si="80"/>
        <v/>
      </c>
      <c r="R216" s="1" t="str">
        <f t="shared" si="81"/>
        <v/>
      </c>
      <c r="S216" s="1" t="str">
        <f t="shared" si="82"/>
        <v/>
      </c>
      <c r="T216" s="1" t="str">
        <f t="shared" si="83"/>
        <v/>
      </c>
      <c r="U216" s="1" t="str">
        <f t="shared" si="84"/>
        <v/>
      </c>
      <c r="V216" s="1" t="str">
        <f t="shared" si="85"/>
        <v/>
      </c>
      <c r="W216" s="1" t="str">
        <f t="shared" si="86"/>
        <v/>
      </c>
      <c r="X216" s="1" t="str">
        <f t="shared" si="87"/>
        <v/>
      </c>
      <c r="Y216" s="1" t="str">
        <f t="shared" si="88"/>
        <v/>
      </c>
      <c r="Z216" s="1" t="str">
        <f t="shared" si="89"/>
        <v/>
      </c>
      <c r="AA216" s="1" t="str">
        <f t="shared" si="90"/>
        <v/>
      </c>
      <c r="AB216" s="1" t="str">
        <f t="shared" si="91"/>
        <v/>
      </c>
    </row>
    <row r="217" spans="1:28" ht="14.25" hidden="1" customHeight="1" x14ac:dyDescent="0.35">
      <c r="A217" s="4">
        <f>IF(OR($B217="",$C217=""),"",IFERROR(INDEX('5_ACOMPANHAMENTO'!$A$3:$A$4922,MATCH(1,INDEX(('5_ACOMPANHAMENTO'!$AD$3:$AD$4922=TRIM($C217&amp;""))*('5_ACOMPANHAMENTO'!$AC$3:$AC$4922&lt;&gt;"")*((((I217&lt;&gt;"")*ISNUMBER(SEARCH("|"&amp;I217&amp;"|",'5_ACOMPANHAMENTO'!$AC$3:$AC$4922)))+((J217&lt;&gt;"")*ISNUMBER(SEARCH("|"&amp;J217&amp;"|",'5_ACOMPANHAMENTO'!$AC$3:$AC$4922)))+((K217&lt;&gt;"")*ISNUMBER(SEARCH("|"&amp;K217&amp;"|",'5_ACOMPANHAMENTO'!$AC$3:$AC$4922)))+((L217&lt;&gt;"")*ISNUMBER(SEARCH("|"&amp;L217&amp;"|",'5_ACOMPANHAMENTO'!$AC$3:$AC$4922)))+((M217&lt;&gt;"")*ISNUMBER(SEARCH("|"&amp;M217&amp;"|",'5_ACOMPANHAMENTO'!$AC$3:$AC$4922)))+((N217&lt;&gt;"")*ISNUMBER(SEARCH("|"&amp;N217&amp;"|",'5_ACOMPANHAMENTO'!$AC$3:$AC$4922)))+((O217&lt;&gt;"")*ISNUMBER(SEARCH("|"&amp;O217&amp;"|",'5_ACOMPANHAMENTO'!$AC$3:$AC$4922)))+((P217&lt;&gt;"")*ISNUMBER(SEARCH("|"&amp;P217&amp;"|",'5_ACOMPANHAMENTO'!$AC$3:$AC$4922)))+((Q217&lt;&gt;"")*ISNUMBER(SEARCH("|"&amp;Q217&amp;"|",'5_ACOMPANHAMENTO'!$AC$3:$AC$4922)))+((R217&lt;&gt;"")*ISNUMBER(SEARCH("|"&amp;R217&amp;"|",'5_ACOMPANHAMENTO'!$AC$3:$AC$4922)))+((S217&lt;&gt;"")*ISNUMBER(SEARCH("|"&amp;S217&amp;"|",'5_ACOMPANHAMENTO'!$AC$3:$AC$4922)))+((T217&lt;&gt;"")*ISNUMBER(SEARCH("|"&amp;T217&amp;"|",'5_ACOMPANHAMENTO'!$AC$3:$AC$4922)))+((U217&lt;&gt;"")*ISNUMBER(SEARCH("|"&amp;U217&amp;"|",'5_ACOMPANHAMENTO'!$AC$3:$AC$4922)))+((V217&lt;&gt;"")*ISNUMBER(SEARCH("|"&amp;V217&amp;"|",'5_ACOMPANHAMENTO'!$AC$3:$AC$4922)))+((W217&lt;&gt;"")*ISNUMBER(SEARCH("|"&amp;W217&amp;"|",'5_ACOMPANHAMENTO'!$AC$3:$AC$4922)))+((X217&lt;&gt;"")*ISNUMBER(SEARCH("|"&amp;X217&amp;"|",'5_ACOMPANHAMENTO'!$AC$3:$AC$4922)))+((Y217&lt;&gt;"")*ISNUMBER(SEARCH("|"&amp;Y217&amp;"|",'5_ACOMPANHAMENTO'!$AC$3:$AC$4922)))+((Z217&lt;&gt;"")*ISNUMBER(SEARCH("|"&amp;Z217&amp;"|",'5_ACOMPANHAMENTO'!$AC$3:$AC$4922)))+((AA217&lt;&gt;"")*ISNUMBER(SEARCH("|"&amp;AA217&amp;"|",'5_ACOMPANHAMENTO'!$AC$3:$AC$4922)))+((AB217&lt;&gt;"")*ISNUMBER(SEARCH("|"&amp;AB217&amp;"|",'5_ACOMPANHAMENTO'!$AC$3:$AC$4922))))&gt;0),0),0)),""))</f>
        <v>46202</v>
      </c>
      <c r="B217" s="10">
        <v>10180.101479999999</v>
      </c>
      <c r="C217" s="10" t="s">
        <v>32</v>
      </c>
      <c r="D217" s="4">
        <f>IF(OR($B217="",$C217=""),"",IFERROR(SUMPRODUCT(--(('5_ACOMPANHAMENTO'!$AD$3:$AD$4922=TRIM($C217&amp;""))*('5_ACOMPANHAMENTO'!$AC$3:$AC$4922&lt;&gt;"")*((((I217&lt;&gt;"")*ISNUMBER(SEARCH("|"&amp;I217&amp;"|",'5_ACOMPANHAMENTO'!$AC$3:$AC$4922)))+((J217&lt;&gt;"")*ISNUMBER(SEARCH("|"&amp;J217&amp;"|",'5_ACOMPANHAMENTO'!$AC$3:$AC$4922)))+((K217&lt;&gt;"")*ISNUMBER(SEARCH("|"&amp;K217&amp;"|",'5_ACOMPANHAMENTO'!$AC$3:$AC$4922)))+((L217&lt;&gt;"")*ISNUMBER(SEARCH("|"&amp;L217&amp;"|",'5_ACOMPANHAMENTO'!$AC$3:$AC$4922)))+((M217&lt;&gt;"")*ISNUMBER(SEARCH("|"&amp;M217&amp;"|",'5_ACOMPANHAMENTO'!$AC$3:$AC$4922)))+((N217&lt;&gt;"")*ISNUMBER(SEARCH("|"&amp;N217&amp;"|",'5_ACOMPANHAMENTO'!$AC$3:$AC$4922)))+((O217&lt;&gt;"")*ISNUMBER(SEARCH("|"&amp;O217&amp;"|",'5_ACOMPANHAMENTO'!$AC$3:$AC$4922)))+((P217&lt;&gt;"")*ISNUMBER(SEARCH("|"&amp;P217&amp;"|",'5_ACOMPANHAMENTO'!$AC$3:$AC$4922)))+((Q217&lt;&gt;"")*ISNUMBER(SEARCH("|"&amp;Q217&amp;"|",'5_ACOMPANHAMENTO'!$AC$3:$AC$4922)))+((R217&lt;&gt;"")*ISNUMBER(SEARCH("|"&amp;R217&amp;"|",'5_ACOMPANHAMENTO'!$AC$3:$AC$4922)))+((S217&lt;&gt;"")*ISNUMBER(SEARCH("|"&amp;S217&amp;"|",'5_ACOMPANHAMENTO'!$AC$3:$AC$4922)))+((T217&lt;&gt;"")*ISNUMBER(SEARCH("|"&amp;T217&amp;"|",'5_ACOMPANHAMENTO'!$AC$3:$AC$4922)))+((U217&lt;&gt;"")*ISNUMBER(SEARCH("|"&amp;U217&amp;"|",'5_ACOMPANHAMENTO'!$AC$3:$AC$4922)))+((V217&lt;&gt;"")*ISNUMBER(SEARCH("|"&amp;V217&amp;"|",'5_ACOMPANHAMENTO'!$AC$3:$AC$4922)))+((W217&lt;&gt;"")*ISNUMBER(SEARCH("|"&amp;W217&amp;"|",'5_ACOMPANHAMENTO'!$AC$3:$AC$4922)))+((X217&lt;&gt;"")*ISNUMBER(SEARCH("|"&amp;X217&amp;"|",'5_ACOMPANHAMENTO'!$AC$3:$AC$4922)))+((Y217&lt;&gt;"")*ISNUMBER(SEARCH("|"&amp;Y217&amp;"|",'5_ACOMPANHAMENTO'!$AC$3:$AC$4922)))+((Z217&lt;&gt;"")*ISNUMBER(SEARCH("|"&amp;Z217&amp;"|",'5_ACOMPANHAMENTO'!$AC$3:$AC$4922)))+((AA217&lt;&gt;"")*ISNUMBER(SEARCH("|"&amp;AA217&amp;"|",'5_ACOMPANHAMENTO'!$AC$3:$AC$4922)))+((AB217&lt;&gt;"")*ISNUMBER(SEARCH("|"&amp;AB217&amp;"|",'5_ACOMPANHAMENTO'!$AC$3:$AC$4922))))&gt;0)),'5_ACOMPANHAMENTO'!$J$3:$J$4922),0))</f>
        <v>522</v>
      </c>
      <c r="E217" s="4" t="str">
        <f t="shared" ca="1" si="69"/>
        <v>FINALIZADO</v>
      </c>
      <c r="F217" s="7">
        <f>IF(OR($B217="",$C217=""),"",IFERROR(SUMPRODUCT(--(('5_ACOMPANHAMENTO'!$AD$3:$AD$4922=TRIM($C217&amp;""))*('5_ACOMPANHAMENTO'!$AC$3:$AC$4922&lt;&gt;"")*((((I217&lt;&gt;"")*ISNUMBER(SEARCH("|"&amp;I217&amp;"|",'5_ACOMPANHAMENTO'!$AC$3:$AC$4922)))+((J217&lt;&gt;"")*ISNUMBER(SEARCH("|"&amp;J217&amp;"|",'5_ACOMPANHAMENTO'!$AC$3:$AC$4922)))+((K217&lt;&gt;"")*ISNUMBER(SEARCH("|"&amp;K217&amp;"|",'5_ACOMPANHAMENTO'!$AC$3:$AC$4922)))+((L217&lt;&gt;"")*ISNUMBER(SEARCH("|"&amp;L217&amp;"|",'5_ACOMPANHAMENTO'!$AC$3:$AC$4922)))+((M217&lt;&gt;"")*ISNUMBER(SEARCH("|"&amp;M217&amp;"|",'5_ACOMPANHAMENTO'!$AC$3:$AC$4922)))+((N217&lt;&gt;"")*ISNUMBER(SEARCH("|"&amp;N217&amp;"|",'5_ACOMPANHAMENTO'!$AC$3:$AC$4922)))+((O217&lt;&gt;"")*ISNUMBER(SEARCH("|"&amp;O217&amp;"|",'5_ACOMPANHAMENTO'!$AC$3:$AC$4922)))+((P217&lt;&gt;"")*ISNUMBER(SEARCH("|"&amp;P217&amp;"|",'5_ACOMPANHAMENTO'!$AC$3:$AC$4922)))+((Q217&lt;&gt;"")*ISNUMBER(SEARCH("|"&amp;Q217&amp;"|",'5_ACOMPANHAMENTO'!$AC$3:$AC$4922)))+((R217&lt;&gt;"")*ISNUMBER(SEARCH("|"&amp;R217&amp;"|",'5_ACOMPANHAMENTO'!$AC$3:$AC$4922)))+((S217&lt;&gt;"")*ISNUMBER(SEARCH("|"&amp;S217&amp;"|",'5_ACOMPANHAMENTO'!$AC$3:$AC$4922)))+((T217&lt;&gt;"")*ISNUMBER(SEARCH("|"&amp;T217&amp;"|",'5_ACOMPANHAMENTO'!$AC$3:$AC$4922)))+((U217&lt;&gt;"")*ISNUMBER(SEARCH("|"&amp;U217&amp;"|",'5_ACOMPANHAMENTO'!$AC$3:$AC$4922)))+((V217&lt;&gt;"")*ISNUMBER(SEARCH("|"&amp;V217&amp;"|",'5_ACOMPANHAMENTO'!$AC$3:$AC$4922)))+((W217&lt;&gt;"")*ISNUMBER(SEARCH("|"&amp;W217&amp;"|",'5_ACOMPANHAMENTO'!$AC$3:$AC$4922)))+((X217&lt;&gt;"")*ISNUMBER(SEARCH("|"&amp;X217&amp;"|",'5_ACOMPANHAMENTO'!$AC$3:$AC$4922)))+((Y217&lt;&gt;"")*ISNUMBER(SEARCH("|"&amp;Y217&amp;"|",'5_ACOMPANHAMENTO'!$AC$3:$AC$4922)))+((Z217&lt;&gt;"")*ISNUMBER(SEARCH("|"&amp;Z217&amp;"|",'5_ACOMPANHAMENTO'!$AC$3:$AC$4922)))+((AA217&lt;&gt;"")*ISNUMBER(SEARCH("|"&amp;AA217&amp;"|",'5_ACOMPANHAMENTO'!$AC$3:$AC$4922)))+((AB217&lt;&gt;"")*ISNUMBER(SEARCH("|"&amp;AB217&amp;"|",'5_ACOMPANHAMENTO'!$AC$3:$AC$4922))))&gt;0)),'5_ACOMPANHAMENTO'!$O$3:$O$4922),0))</f>
        <v>522</v>
      </c>
      <c r="G217" s="7">
        <f t="shared" si="70"/>
        <v>0</v>
      </c>
      <c r="H217" t="str">
        <f t="shared" si="71"/>
        <v>10180,10148|PADE VELOX</v>
      </c>
      <c r="I217" s="1" t="str">
        <f t="shared" si="72"/>
        <v>10180</v>
      </c>
      <c r="J217" s="1" t="str">
        <f t="shared" si="73"/>
        <v>10148</v>
      </c>
      <c r="K217" s="1" t="str">
        <f t="shared" si="74"/>
        <v/>
      </c>
      <c r="L217" s="1" t="str">
        <f t="shared" si="75"/>
        <v/>
      </c>
      <c r="M217" s="1" t="str">
        <f t="shared" si="76"/>
        <v/>
      </c>
      <c r="N217" s="1" t="str">
        <f t="shared" si="77"/>
        <v/>
      </c>
      <c r="O217" s="1" t="str">
        <f t="shared" si="78"/>
        <v/>
      </c>
      <c r="P217" s="1" t="str">
        <f t="shared" si="79"/>
        <v/>
      </c>
      <c r="Q217" s="1" t="str">
        <f t="shared" si="80"/>
        <v/>
      </c>
      <c r="R217" s="1" t="str">
        <f t="shared" si="81"/>
        <v/>
      </c>
      <c r="S217" s="1" t="str">
        <f t="shared" si="82"/>
        <v/>
      </c>
      <c r="T217" s="1" t="str">
        <f t="shared" si="83"/>
        <v/>
      </c>
      <c r="U217" s="1" t="str">
        <f t="shared" si="84"/>
        <v/>
      </c>
      <c r="V217" s="1" t="str">
        <f t="shared" si="85"/>
        <v/>
      </c>
      <c r="W217" s="1" t="str">
        <f t="shared" si="86"/>
        <v/>
      </c>
      <c r="X217" s="1" t="str">
        <f t="shared" si="87"/>
        <v/>
      </c>
      <c r="Y217" s="1" t="str">
        <f t="shared" si="88"/>
        <v/>
      </c>
      <c r="Z217" s="1" t="str">
        <f t="shared" si="89"/>
        <v/>
      </c>
      <c r="AA217" s="1" t="str">
        <f t="shared" si="90"/>
        <v/>
      </c>
      <c r="AB217" s="1" t="str">
        <f t="shared" si="91"/>
        <v/>
      </c>
    </row>
    <row r="218" spans="1:28" ht="14.25" hidden="1" customHeight="1" x14ac:dyDescent="0.35">
      <c r="A218" s="4">
        <f>IF(OR($B218="",$C218=""),"",IFERROR(INDEX('5_ACOMPANHAMENTO'!$A$3:$A$4922,MATCH(1,INDEX(('5_ACOMPANHAMENTO'!$AD$3:$AD$4922=TRIM($C218&amp;""))*('5_ACOMPANHAMENTO'!$AC$3:$AC$4922&lt;&gt;"")*((((I218&lt;&gt;"")*ISNUMBER(SEARCH("|"&amp;I218&amp;"|",'5_ACOMPANHAMENTO'!$AC$3:$AC$4922)))+((J218&lt;&gt;"")*ISNUMBER(SEARCH("|"&amp;J218&amp;"|",'5_ACOMPANHAMENTO'!$AC$3:$AC$4922)))+((K218&lt;&gt;"")*ISNUMBER(SEARCH("|"&amp;K218&amp;"|",'5_ACOMPANHAMENTO'!$AC$3:$AC$4922)))+((L218&lt;&gt;"")*ISNUMBER(SEARCH("|"&amp;L218&amp;"|",'5_ACOMPANHAMENTO'!$AC$3:$AC$4922)))+((M218&lt;&gt;"")*ISNUMBER(SEARCH("|"&amp;M218&amp;"|",'5_ACOMPANHAMENTO'!$AC$3:$AC$4922)))+((N218&lt;&gt;"")*ISNUMBER(SEARCH("|"&amp;N218&amp;"|",'5_ACOMPANHAMENTO'!$AC$3:$AC$4922)))+((O218&lt;&gt;"")*ISNUMBER(SEARCH("|"&amp;O218&amp;"|",'5_ACOMPANHAMENTO'!$AC$3:$AC$4922)))+((P218&lt;&gt;"")*ISNUMBER(SEARCH("|"&amp;P218&amp;"|",'5_ACOMPANHAMENTO'!$AC$3:$AC$4922)))+((Q218&lt;&gt;"")*ISNUMBER(SEARCH("|"&amp;Q218&amp;"|",'5_ACOMPANHAMENTO'!$AC$3:$AC$4922)))+((R218&lt;&gt;"")*ISNUMBER(SEARCH("|"&amp;R218&amp;"|",'5_ACOMPANHAMENTO'!$AC$3:$AC$4922)))+((S218&lt;&gt;"")*ISNUMBER(SEARCH("|"&amp;S218&amp;"|",'5_ACOMPANHAMENTO'!$AC$3:$AC$4922)))+((T218&lt;&gt;"")*ISNUMBER(SEARCH("|"&amp;T218&amp;"|",'5_ACOMPANHAMENTO'!$AC$3:$AC$4922)))+((U218&lt;&gt;"")*ISNUMBER(SEARCH("|"&amp;U218&amp;"|",'5_ACOMPANHAMENTO'!$AC$3:$AC$4922)))+((V218&lt;&gt;"")*ISNUMBER(SEARCH("|"&amp;V218&amp;"|",'5_ACOMPANHAMENTO'!$AC$3:$AC$4922)))+((W218&lt;&gt;"")*ISNUMBER(SEARCH("|"&amp;W218&amp;"|",'5_ACOMPANHAMENTO'!$AC$3:$AC$4922)))+((X218&lt;&gt;"")*ISNUMBER(SEARCH("|"&amp;X218&amp;"|",'5_ACOMPANHAMENTO'!$AC$3:$AC$4922)))+((Y218&lt;&gt;"")*ISNUMBER(SEARCH("|"&amp;Y218&amp;"|",'5_ACOMPANHAMENTO'!$AC$3:$AC$4922)))+((Z218&lt;&gt;"")*ISNUMBER(SEARCH("|"&amp;Z218&amp;"|",'5_ACOMPANHAMENTO'!$AC$3:$AC$4922)))+((AA218&lt;&gt;"")*ISNUMBER(SEARCH("|"&amp;AA218&amp;"|",'5_ACOMPANHAMENTO'!$AC$3:$AC$4922)))+((AB218&lt;&gt;"")*ISNUMBER(SEARCH("|"&amp;AB218&amp;"|",'5_ACOMPANHAMENTO'!$AC$3:$AC$4922))))&gt;0),0),0)),""))</f>
        <v>46204</v>
      </c>
      <c r="B218" s="10" t="s">
        <v>3078</v>
      </c>
      <c r="C218" s="10" t="s">
        <v>40</v>
      </c>
      <c r="D218" s="4">
        <f>IF(OR($B218="",$C218=""),"",IFERROR(SUMPRODUCT(--(('5_ACOMPANHAMENTO'!$AD$3:$AD$4922=TRIM($C218&amp;""))*('5_ACOMPANHAMENTO'!$AC$3:$AC$4922&lt;&gt;"")*((((I218&lt;&gt;"")*ISNUMBER(SEARCH("|"&amp;I218&amp;"|",'5_ACOMPANHAMENTO'!$AC$3:$AC$4922)))+((J218&lt;&gt;"")*ISNUMBER(SEARCH("|"&amp;J218&amp;"|",'5_ACOMPANHAMENTO'!$AC$3:$AC$4922)))+((K218&lt;&gt;"")*ISNUMBER(SEARCH("|"&amp;K218&amp;"|",'5_ACOMPANHAMENTO'!$AC$3:$AC$4922)))+((L218&lt;&gt;"")*ISNUMBER(SEARCH("|"&amp;L218&amp;"|",'5_ACOMPANHAMENTO'!$AC$3:$AC$4922)))+((M218&lt;&gt;"")*ISNUMBER(SEARCH("|"&amp;M218&amp;"|",'5_ACOMPANHAMENTO'!$AC$3:$AC$4922)))+((N218&lt;&gt;"")*ISNUMBER(SEARCH("|"&amp;N218&amp;"|",'5_ACOMPANHAMENTO'!$AC$3:$AC$4922)))+((O218&lt;&gt;"")*ISNUMBER(SEARCH("|"&amp;O218&amp;"|",'5_ACOMPANHAMENTO'!$AC$3:$AC$4922)))+((P218&lt;&gt;"")*ISNUMBER(SEARCH("|"&amp;P218&amp;"|",'5_ACOMPANHAMENTO'!$AC$3:$AC$4922)))+((Q218&lt;&gt;"")*ISNUMBER(SEARCH("|"&amp;Q218&amp;"|",'5_ACOMPANHAMENTO'!$AC$3:$AC$4922)))+((R218&lt;&gt;"")*ISNUMBER(SEARCH("|"&amp;R218&amp;"|",'5_ACOMPANHAMENTO'!$AC$3:$AC$4922)))+((S218&lt;&gt;"")*ISNUMBER(SEARCH("|"&amp;S218&amp;"|",'5_ACOMPANHAMENTO'!$AC$3:$AC$4922)))+((T218&lt;&gt;"")*ISNUMBER(SEARCH("|"&amp;T218&amp;"|",'5_ACOMPANHAMENTO'!$AC$3:$AC$4922)))+((U218&lt;&gt;"")*ISNUMBER(SEARCH("|"&amp;U218&amp;"|",'5_ACOMPANHAMENTO'!$AC$3:$AC$4922)))+((V218&lt;&gt;"")*ISNUMBER(SEARCH("|"&amp;V218&amp;"|",'5_ACOMPANHAMENTO'!$AC$3:$AC$4922)))+((W218&lt;&gt;"")*ISNUMBER(SEARCH("|"&amp;W218&amp;"|",'5_ACOMPANHAMENTO'!$AC$3:$AC$4922)))+((X218&lt;&gt;"")*ISNUMBER(SEARCH("|"&amp;X218&amp;"|",'5_ACOMPANHAMENTO'!$AC$3:$AC$4922)))+((Y218&lt;&gt;"")*ISNUMBER(SEARCH("|"&amp;Y218&amp;"|",'5_ACOMPANHAMENTO'!$AC$3:$AC$4922)))+((Z218&lt;&gt;"")*ISNUMBER(SEARCH("|"&amp;Z218&amp;"|",'5_ACOMPANHAMENTO'!$AC$3:$AC$4922)))+((AA218&lt;&gt;"")*ISNUMBER(SEARCH("|"&amp;AA218&amp;"|",'5_ACOMPANHAMENTO'!$AC$3:$AC$4922)))+((AB218&lt;&gt;"")*ISNUMBER(SEARCH("|"&amp;AB218&amp;"|",'5_ACOMPANHAMENTO'!$AC$3:$AC$4922))))&gt;0)),'5_ACOMPANHAMENTO'!$J$3:$J$4922),0))</f>
        <v>72</v>
      </c>
      <c r="E218" s="4" t="str">
        <f t="shared" ca="1" si="69"/>
        <v>FINALIZADO</v>
      </c>
      <c r="F218" s="7">
        <f>IF(OR($B218="",$C218=""),"",IFERROR(SUMPRODUCT(--(('5_ACOMPANHAMENTO'!$AD$3:$AD$4922=TRIM($C218&amp;""))*('5_ACOMPANHAMENTO'!$AC$3:$AC$4922&lt;&gt;"")*((((I218&lt;&gt;"")*ISNUMBER(SEARCH("|"&amp;I218&amp;"|",'5_ACOMPANHAMENTO'!$AC$3:$AC$4922)))+((J218&lt;&gt;"")*ISNUMBER(SEARCH("|"&amp;J218&amp;"|",'5_ACOMPANHAMENTO'!$AC$3:$AC$4922)))+((K218&lt;&gt;"")*ISNUMBER(SEARCH("|"&amp;K218&amp;"|",'5_ACOMPANHAMENTO'!$AC$3:$AC$4922)))+((L218&lt;&gt;"")*ISNUMBER(SEARCH("|"&amp;L218&amp;"|",'5_ACOMPANHAMENTO'!$AC$3:$AC$4922)))+((M218&lt;&gt;"")*ISNUMBER(SEARCH("|"&amp;M218&amp;"|",'5_ACOMPANHAMENTO'!$AC$3:$AC$4922)))+((N218&lt;&gt;"")*ISNUMBER(SEARCH("|"&amp;N218&amp;"|",'5_ACOMPANHAMENTO'!$AC$3:$AC$4922)))+((O218&lt;&gt;"")*ISNUMBER(SEARCH("|"&amp;O218&amp;"|",'5_ACOMPANHAMENTO'!$AC$3:$AC$4922)))+((P218&lt;&gt;"")*ISNUMBER(SEARCH("|"&amp;P218&amp;"|",'5_ACOMPANHAMENTO'!$AC$3:$AC$4922)))+((Q218&lt;&gt;"")*ISNUMBER(SEARCH("|"&amp;Q218&amp;"|",'5_ACOMPANHAMENTO'!$AC$3:$AC$4922)))+((R218&lt;&gt;"")*ISNUMBER(SEARCH("|"&amp;R218&amp;"|",'5_ACOMPANHAMENTO'!$AC$3:$AC$4922)))+((S218&lt;&gt;"")*ISNUMBER(SEARCH("|"&amp;S218&amp;"|",'5_ACOMPANHAMENTO'!$AC$3:$AC$4922)))+((T218&lt;&gt;"")*ISNUMBER(SEARCH("|"&amp;T218&amp;"|",'5_ACOMPANHAMENTO'!$AC$3:$AC$4922)))+((U218&lt;&gt;"")*ISNUMBER(SEARCH("|"&amp;U218&amp;"|",'5_ACOMPANHAMENTO'!$AC$3:$AC$4922)))+((V218&lt;&gt;"")*ISNUMBER(SEARCH("|"&amp;V218&amp;"|",'5_ACOMPANHAMENTO'!$AC$3:$AC$4922)))+((W218&lt;&gt;"")*ISNUMBER(SEARCH("|"&amp;W218&amp;"|",'5_ACOMPANHAMENTO'!$AC$3:$AC$4922)))+((X218&lt;&gt;"")*ISNUMBER(SEARCH("|"&amp;X218&amp;"|",'5_ACOMPANHAMENTO'!$AC$3:$AC$4922)))+((Y218&lt;&gt;"")*ISNUMBER(SEARCH("|"&amp;Y218&amp;"|",'5_ACOMPANHAMENTO'!$AC$3:$AC$4922)))+((Z218&lt;&gt;"")*ISNUMBER(SEARCH("|"&amp;Z218&amp;"|",'5_ACOMPANHAMENTO'!$AC$3:$AC$4922)))+((AA218&lt;&gt;"")*ISNUMBER(SEARCH("|"&amp;AA218&amp;"|",'5_ACOMPANHAMENTO'!$AC$3:$AC$4922)))+((AB218&lt;&gt;"")*ISNUMBER(SEARCH("|"&amp;AB218&amp;"|",'5_ACOMPANHAMENTO'!$AC$3:$AC$4922))))&gt;0)),'5_ACOMPANHAMENTO'!$O$3:$O$4922),0))</f>
        <v>72</v>
      </c>
      <c r="G218" s="7">
        <f t="shared" si="70"/>
        <v>0</v>
      </c>
      <c r="H218" t="str">
        <f t="shared" si="71"/>
        <v>10149,10150,10151,10152,10153,10154|PU</v>
      </c>
      <c r="I218" s="1" t="str">
        <f t="shared" si="72"/>
        <v>10149</v>
      </c>
      <c r="J218" s="1" t="str">
        <f t="shared" si="73"/>
        <v>10150</v>
      </c>
      <c r="K218" s="1" t="str">
        <f t="shared" si="74"/>
        <v>10151</v>
      </c>
      <c r="L218" s="1" t="str">
        <f t="shared" si="75"/>
        <v>10152</v>
      </c>
      <c r="M218" s="1" t="str">
        <f t="shared" si="76"/>
        <v>10153</v>
      </c>
      <c r="N218" s="1" t="str">
        <f t="shared" si="77"/>
        <v>10154</v>
      </c>
      <c r="O218" s="1" t="str">
        <f t="shared" si="78"/>
        <v/>
      </c>
      <c r="P218" s="1" t="str">
        <f t="shared" si="79"/>
        <v/>
      </c>
      <c r="Q218" s="1" t="str">
        <f t="shared" si="80"/>
        <v/>
      </c>
      <c r="R218" s="1" t="str">
        <f t="shared" si="81"/>
        <v/>
      </c>
      <c r="S218" s="1" t="str">
        <f t="shared" si="82"/>
        <v/>
      </c>
      <c r="T218" s="1" t="str">
        <f t="shared" si="83"/>
        <v/>
      </c>
      <c r="U218" s="1" t="str">
        <f t="shared" si="84"/>
        <v/>
      </c>
      <c r="V218" s="1" t="str">
        <f t="shared" si="85"/>
        <v/>
      </c>
      <c r="W218" s="1" t="str">
        <f t="shared" si="86"/>
        <v/>
      </c>
      <c r="X218" s="1" t="str">
        <f t="shared" si="87"/>
        <v/>
      </c>
      <c r="Y218" s="1" t="str">
        <f t="shared" si="88"/>
        <v/>
      </c>
      <c r="Z218" s="1" t="str">
        <f t="shared" si="89"/>
        <v/>
      </c>
      <c r="AA218" s="1" t="str">
        <f t="shared" si="90"/>
        <v/>
      </c>
      <c r="AB218" s="1" t="str">
        <f t="shared" si="91"/>
        <v/>
      </c>
    </row>
    <row r="219" spans="1:28" ht="14.25" hidden="1" customHeight="1" x14ac:dyDescent="0.35">
      <c r="A219" s="4">
        <f>IF(OR($B219="",$C219=""),"",IFERROR(INDEX('5_ACOMPANHAMENTO'!$A$3:$A$4922,MATCH(1,INDEX(('5_ACOMPANHAMENTO'!$AD$3:$AD$4922=TRIM($C219&amp;""))*('5_ACOMPANHAMENTO'!$AC$3:$AC$4922&lt;&gt;"")*((((I219&lt;&gt;"")*ISNUMBER(SEARCH("|"&amp;I219&amp;"|",'5_ACOMPANHAMENTO'!$AC$3:$AC$4922)))+((J219&lt;&gt;"")*ISNUMBER(SEARCH("|"&amp;J219&amp;"|",'5_ACOMPANHAMENTO'!$AC$3:$AC$4922)))+((K219&lt;&gt;"")*ISNUMBER(SEARCH("|"&amp;K219&amp;"|",'5_ACOMPANHAMENTO'!$AC$3:$AC$4922)))+((L219&lt;&gt;"")*ISNUMBER(SEARCH("|"&amp;L219&amp;"|",'5_ACOMPANHAMENTO'!$AC$3:$AC$4922)))+((M219&lt;&gt;"")*ISNUMBER(SEARCH("|"&amp;M219&amp;"|",'5_ACOMPANHAMENTO'!$AC$3:$AC$4922)))+((N219&lt;&gt;"")*ISNUMBER(SEARCH("|"&amp;N219&amp;"|",'5_ACOMPANHAMENTO'!$AC$3:$AC$4922)))+((O219&lt;&gt;"")*ISNUMBER(SEARCH("|"&amp;O219&amp;"|",'5_ACOMPANHAMENTO'!$AC$3:$AC$4922)))+((P219&lt;&gt;"")*ISNUMBER(SEARCH("|"&amp;P219&amp;"|",'5_ACOMPANHAMENTO'!$AC$3:$AC$4922)))+((Q219&lt;&gt;"")*ISNUMBER(SEARCH("|"&amp;Q219&amp;"|",'5_ACOMPANHAMENTO'!$AC$3:$AC$4922)))+((R219&lt;&gt;"")*ISNUMBER(SEARCH("|"&amp;R219&amp;"|",'5_ACOMPANHAMENTO'!$AC$3:$AC$4922)))+((S219&lt;&gt;"")*ISNUMBER(SEARCH("|"&amp;S219&amp;"|",'5_ACOMPANHAMENTO'!$AC$3:$AC$4922)))+((T219&lt;&gt;"")*ISNUMBER(SEARCH("|"&amp;T219&amp;"|",'5_ACOMPANHAMENTO'!$AC$3:$AC$4922)))+((U219&lt;&gt;"")*ISNUMBER(SEARCH("|"&amp;U219&amp;"|",'5_ACOMPANHAMENTO'!$AC$3:$AC$4922)))+((V219&lt;&gt;"")*ISNUMBER(SEARCH("|"&amp;V219&amp;"|",'5_ACOMPANHAMENTO'!$AC$3:$AC$4922)))+((W219&lt;&gt;"")*ISNUMBER(SEARCH("|"&amp;W219&amp;"|",'5_ACOMPANHAMENTO'!$AC$3:$AC$4922)))+((X219&lt;&gt;"")*ISNUMBER(SEARCH("|"&amp;X219&amp;"|",'5_ACOMPANHAMENTO'!$AC$3:$AC$4922)))+((Y219&lt;&gt;"")*ISNUMBER(SEARCH("|"&amp;Y219&amp;"|",'5_ACOMPANHAMENTO'!$AC$3:$AC$4922)))+((Z219&lt;&gt;"")*ISNUMBER(SEARCH("|"&amp;Z219&amp;"|",'5_ACOMPANHAMENTO'!$AC$3:$AC$4922)))+((AA219&lt;&gt;"")*ISNUMBER(SEARCH("|"&amp;AA219&amp;"|",'5_ACOMPANHAMENTO'!$AC$3:$AC$4922)))+((AB219&lt;&gt;"")*ISNUMBER(SEARCH("|"&amp;AB219&amp;"|",'5_ACOMPANHAMENTO'!$AC$3:$AC$4922))))&gt;0),0),0)),""))</f>
        <v>46204</v>
      </c>
      <c r="B219" s="10" t="s">
        <v>3079</v>
      </c>
      <c r="C219" s="10" t="s">
        <v>40</v>
      </c>
      <c r="D219" s="4">
        <f>IF(OR($B219="",$C219=""),"",IFERROR(SUMPRODUCT(--(('5_ACOMPANHAMENTO'!$AD$3:$AD$4922=TRIM($C219&amp;""))*('5_ACOMPANHAMENTO'!$AC$3:$AC$4922&lt;&gt;"")*((((I219&lt;&gt;"")*ISNUMBER(SEARCH("|"&amp;I219&amp;"|",'5_ACOMPANHAMENTO'!$AC$3:$AC$4922)))+((J219&lt;&gt;"")*ISNUMBER(SEARCH("|"&amp;J219&amp;"|",'5_ACOMPANHAMENTO'!$AC$3:$AC$4922)))+((K219&lt;&gt;"")*ISNUMBER(SEARCH("|"&amp;K219&amp;"|",'5_ACOMPANHAMENTO'!$AC$3:$AC$4922)))+((L219&lt;&gt;"")*ISNUMBER(SEARCH("|"&amp;L219&amp;"|",'5_ACOMPANHAMENTO'!$AC$3:$AC$4922)))+((M219&lt;&gt;"")*ISNUMBER(SEARCH("|"&amp;M219&amp;"|",'5_ACOMPANHAMENTO'!$AC$3:$AC$4922)))+((N219&lt;&gt;"")*ISNUMBER(SEARCH("|"&amp;N219&amp;"|",'5_ACOMPANHAMENTO'!$AC$3:$AC$4922)))+((O219&lt;&gt;"")*ISNUMBER(SEARCH("|"&amp;O219&amp;"|",'5_ACOMPANHAMENTO'!$AC$3:$AC$4922)))+((P219&lt;&gt;"")*ISNUMBER(SEARCH("|"&amp;P219&amp;"|",'5_ACOMPANHAMENTO'!$AC$3:$AC$4922)))+((Q219&lt;&gt;"")*ISNUMBER(SEARCH("|"&amp;Q219&amp;"|",'5_ACOMPANHAMENTO'!$AC$3:$AC$4922)))+((R219&lt;&gt;"")*ISNUMBER(SEARCH("|"&amp;R219&amp;"|",'5_ACOMPANHAMENTO'!$AC$3:$AC$4922)))+((S219&lt;&gt;"")*ISNUMBER(SEARCH("|"&amp;S219&amp;"|",'5_ACOMPANHAMENTO'!$AC$3:$AC$4922)))+((T219&lt;&gt;"")*ISNUMBER(SEARCH("|"&amp;T219&amp;"|",'5_ACOMPANHAMENTO'!$AC$3:$AC$4922)))+((U219&lt;&gt;"")*ISNUMBER(SEARCH("|"&amp;U219&amp;"|",'5_ACOMPANHAMENTO'!$AC$3:$AC$4922)))+((V219&lt;&gt;"")*ISNUMBER(SEARCH("|"&amp;V219&amp;"|",'5_ACOMPANHAMENTO'!$AC$3:$AC$4922)))+((W219&lt;&gt;"")*ISNUMBER(SEARCH("|"&amp;W219&amp;"|",'5_ACOMPANHAMENTO'!$AC$3:$AC$4922)))+((X219&lt;&gt;"")*ISNUMBER(SEARCH("|"&amp;X219&amp;"|",'5_ACOMPANHAMENTO'!$AC$3:$AC$4922)))+((Y219&lt;&gt;"")*ISNUMBER(SEARCH("|"&amp;Y219&amp;"|",'5_ACOMPANHAMENTO'!$AC$3:$AC$4922)))+((Z219&lt;&gt;"")*ISNUMBER(SEARCH("|"&amp;Z219&amp;"|",'5_ACOMPANHAMENTO'!$AC$3:$AC$4922)))+((AA219&lt;&gt;"")*ISNUMBER(SEARCH("|"&amp;AA219&amp;"|",'5_ACOMPANHAMENTO'!$AC$3:$AC$4922)))+((AB219&lt;&gt;"")*ISNUMBER(SEARCH("|"&amp;AB219&amp;"|",'5_ACOMPANHAMENTO'!$AC$3:$AC$4922))))&gt;0)),'5_ACOMPANHAMENTO'!$J$3:$J$4922),0))</f>
        <v>72</v>
      </c>
      <c r="E219" s="4" t="str">
        <f t="shared" ca="1" si="69"/>
        <v>FINALIZADO</v>
      </c>
      <c r="F219" s="7">
        <f>IF(OR($B219="",$C219=""),"",IFERROR(SUMPRODUCT(--(('5_ACOMPANHAMENTO'!$AD$3:$AD$4922=TRIM($C219&amp;""))*('5_ACOMPANHAMENTO'!$AC$3:$AC$4922&lt;&gt;"")*((((I219&lt;&gt;"")*ISNUMBER(SEARCH("|"&amp;I219&amp;"|",'5_ACOMPANHAMENTO'!$AC$3:$AC$4922)))+((J219&lt;&gt;"")*ISNUMBER(SEARCH("|"&amp;J219&amp;"|",'5_ACOMPANHAMENTO'!$AC$3:$AC$4922)))+((K219&lt;&gt;"")*ISNUMBER(SEARCH("|"&amp;K219&amp;"|",'5_ACOMPANHAMENTO'!$AC$3:$AC$4922)))+((L219&lt;&gt;"")*ISNUMBER(SEARCH("|"&amp;L219&amp;"|",'5_ACOMPANHAMENTO'!$AC$3:$AC$4922)))+((M219&lt;&gt;"")*ISNUMBER(SEARCH("|"&amp;M219&amp;"|",'5_ACOMPANHAMENTO'!$AC$3:$AC$4922)))+((N219&lt;&gt;"")*ISNUMBER(SEARCH("|"&amp;N219&amp;"|",'5_ACOMPANHAMENTO'!$AC$3:$AC$4922)))+((O219&lt;&gt;"")*ISNUMBER(SEARCH("|"&amp;O219&amp;"|",'5_ACOMPANHAMENTO'!$AC$3:$AC$4922)))+((P219&lt;&gt;"")*ISNUMBER(SEARCH("|"&amp;P219&amp;"|",'5_ACOMPANHAMENTO'!$AC$3:$AC$4922)))+((Q219&lt;&gt;"")*ISNUMBER(SEARCH("|"&amp;Q219&amp;"|",'5_ACOMPANHAMENTO'!$AC$3:$AC$4922)))+((R219&lt;&gt;"")*ISNUMBER(SEARCH("|"&amp;R219&amp;"|",'5_ACOMPANHAMENTO'!$AC$3:$AC$4922)))+((S219&lt;&gt;"")*ISNUMBER(SEARCH("|"&amp;S219&amp;"|",'5_ACOMPANHAMENTO'!$AC$3:$AC$4922)))+((T219&lt;&gt;"")*ISNUMBER(SEARCH("|"&amp;T219&amp;"|",'5_ACOMPANHAMENTO'!$AC$3:$AC$4922)))+((U219&lt;&gt;"")*ISNUMBER(SEARCH("|"&amp;U219&amp;"|",'5_ACOMPANHAMENTO'!$AC$3:$AC$4922)))+((V219&lt;&gt;"")*ISNUMBER(SEARCH("|"&amp;V219&amp;"|",'5_ACOMPANHAMENTO'!$AC$3:$AC$4922)))+((W219&lt;&gt;"")*ISNUMBER(SEARCH("|"&amp;W219&amp;"|",'5_ACOMPANHAMENTO'!$AC$3:$AC$4922)))+((X219&lt;&gt;"")*ISNUMBER(SEARCH("|"&amp;X219&amp;"|",'5_ACOMPANHAMENTO'!$AC$3:$AC$4922)))+((Y219&lt;&gt;"")*ISNUMBER(SEARCH("|"&amp;Y219&amp;"|",'5_ACOMPANHAMENTO'!$AC$3:$AC$4922)))+((Z219&lt;&gt;"")*ISNUMBER(SEARCH("|"&amp;Z219&amp;"|",'5_ACOMPANHAMENTO'!$AC$3:$AC$4922)))+((AA219&lt;&gt;"")*ISNUMBER(SEARCH("|"&amp;AA219&amp;"|",'5_ACOMPANHAMENTO'!$AC$3:$AC$4922)))+((AB219&lt;&gt;"")*ISNUMBER(SEARCH("|"&amp;AB219&amp;"|",'5_ACOMPANHAMENTO'!$AC$3:$AC$4922))))&gt;0)),'5_ACOMPANHAMENTO'!$O$3:$O$4922),0))</f>
        <v>72</v>
      </c>
      <c r="G219" s="7">
        <f t="shared" si="70"/>
        <v>0</v>
      </c>
      <c r="H219" t="str">
        <f t="shared" si="71"/>
        <v>10149,10150,10151,10152,10153,10155|PU</v>
      </c>
      <c r="I219" s="1" t="str">
        <f t="shared" si="72"/>
        <v>10149</v>
      </c>
      <c r="J219" s="1" t="str">
        <f t="shared" si="73"/>
        <v>10150</v>
      </c>
      <c r="K219" s="1" t="str">
        <f t="shared" si="74"/>
        <v>10151</v>
      </c>
      <c r="L219" s="1" t="str">
        <f t="shared" si="75"/>
        <v>10152</v>
      </c>
      <c r="M219" s="1" t="str">
        <f t="shared" si="76"/>
        <v>10153</v>
      </c>
      <c r="N219" s="1" t="str">
        <f t="shared" si="77"/>
        <v>10155</v>
      </c>
      <c r="O219" s="1" t="str">
        <f t="shared" si="78"/>
        <v/>
      </c>
      <c r="P219" s="1" t="str">
        <f t="shared" si="79"/>
        <v/>
      </c>
      <c r="Q219" s="1" t="str">
        <f t="shared" si="80"/>
        <v/>
      </c>
      <c r="R219" s="1" t="str">
        <f t="shared" si="81"/>
        <v/>
      </c>
      <c r="S219" s="1" t="str">
        <f t="shared" si="82"/>
        <v/>
      </c>
      <c r="T219" s="1" t="str">
        <f t="shared" si="83"/>
        <v/>
      </c>
      <c r="U219" s="1" t="str">
        <f t="shared" si="84"/>
        <v/>
      </c>
      <c r="V219" s="1" t="str">
        <f t="shared" si="85"/>
        <v/>
      </c>
      <c r="W219" s="1" t="str">
        <f t="shared" si="86"/>
        <v/>
      </c>
      <c r="X219" s="1" t="str">
        <f t="shared" si="87"/>
        <v/>
      </c>
      <c r="Y219" s="1" t="str">
        <f t="shared" si="88"/>
        <v/>
      </c>
      <c r="Z219" s="1" t="str">
        <f t="shared" si="89"/>
        <v/>
      </c>
      <c r="AA219" s="1" t="str">
        <f t="shared" si="90"/>
        <v/>
      </c>
      <c r="AB219" s="1" t="str">
        <f t="shared" si="91"/>
        <v/>
      </c>
    </row>
    <row r="220" spans="1:28" ht="14.25" hidden="1" customHeight="1" x14ac:dyDescent="0.35">
      <c r="A220" s="4">
        <f>IF(OR($B220="",$C220=""),"",IFERROR(INDEX('5_ACOMPANHAMENTO'!$A$3:$A$4922,MATCH(1,INDEX(('5_ACOMPANHAMENTO'!$AD$3:$AD$4922=TRIM($C220&amp;""))*('5_ACOMPANHAMENTO'!$AC$3:$AC$4922&lt;&gt;"")*((((I220&lt;&gt;"")*ISNUMBER(SEARCH("|"&amp;I220&amp;"|",'5_ACOMPANHAMENTO'!$AC$3:$AC$4922)))+((J220&lt;&gt;"")*ISNUMBER(SEARCH("|"&amp;J220&amp;"|",'5_ACOMPANHAMENTO'!$AC$3:$AC$4922)))+((K220&lt;&gt;"")*ISNUMBER(SEARCH("|"&amp;K220&amp;"|",'5_ACOMPANHAMENTO'!$AC$3:$AC$4922)))+((L220&lt;&gt;"")*ISNUMBER(SEARCH("|"&amp;L220&amp;"|",'5_ACOMPANHAMENTO'!$AC$3:$AC$4922)))+((M220&lt;&gt;"")*ISNUMBER(SEARCH("|"&amp;M220&amp;"|",'5_ACOMPANHAMENTO'!$AC$3:$AC$4922)))+((N220&lt;&gt;"")*ISNUMBER(SEARCH("|"&amp;N220&amp;"|",'5_ACOMPANHAMENTO'!$AC$3:$AC$4922)))+((O220&lt;&gt;"")*ISNUMBER(SEARCH("|"&amp;O220&amp;"|",'5_ACOMPANHAMENTO'!$AC$3:$AC$4922)))+((P220&lt;&gt;"")*ISNUMBER(SEARCH("|"&amp;P220&amp;"|",'5_ACOMPANHAMENTO'!$AC$3:$AC$4922)))+((Q220&lt;&gt;"")*ISNUMBER(SEARCH("|"&amp;Q220&amp;"|",'5_ACOMPANHAMENTO'!$AC$3:$AC$4922)))+((R220&lt;&gt;"")*ISNUMBER(SEARCH("|"&amp;R220&amp;"|",'5_ACOMPANHAMENTO'!$AC$3:$AC$4922)))+((S220&lt;&gt;"")*ISNUMBER(SEARCH("|"&amp;S220&amp;"|",'5_ACOMPANHAMENTO'!$AC$3:$AC$4922)))+((T220&lt;&gt;"")*ISNUMBER(SEARCH("|"&amp;T220&amp;"|",'5_ACOMPANHAMENTO'!$AC$3:$AC$4922)))+((U220&lt;&gt;"")*ISNUMBER(SEARCH("|"&amp;U220&amp;"|",'5_ACOMPANHAMENTO'!$AC$3:$AC$4922)))+((V220&lt;&gt;"")*ISNUMBER(SEARCH("|"&amp;V220&amp;"|",'5_ACOMPANHAMENTO'!$AC$3:$AC$4922)))+((W220&lt;&gt;"")*ISNUMBER(SEARCH("|"&amp;W220&amp;"|",'5_ACOMPANHAMENTO'!$AC$3:$AC$4922)))+((X220&lt;&gt;"")*ISNUMBER(SEARCH("|"&amp;X220&amp;"|",'5_ACOMPANHAMENTO'!$AC$3:$AC$4922)))+((Y220&lt;&gt;"")*ISNUMBER(SEARCH("|"&amp;Y220&amp;"|",'5_ACOMPANHAMENTO'!$AC$3:$AC$4922)))+((Z220&lt;&gt;"")*ISNUMBER(SEARCH("|"&amp;Z220&amp;"|",'5_ACOMPANHAMENTO'!$AC$3:$AC$4922)))+((AA220&lt;&gt;"")*ISNUMBER(SEARCH("|"&amp;AA220&amp;"|",'5_ACOMPANHAMENTO'!$AC$3:$AC$4922)))+((AB220&lt;&gt;"")*ISNUMBER(SEARCH("|"&amp;AB220&amp;"|",'5_ACOMPANHAMENTO'!$AC$3:$AC$4922))))&gt;0),0),0)),""))</f>
        <v>46204</v>
      </c>
      <c r="B220" s="10" t="s">
        <v>3080</v>
      </c>
      <c r="C220" s="10" t="s">
        <v>40</v>
      </c>
      <c r="D220" s="4">
        <f>IF(OR($B220="",$C220=""),"",IFERROR(SUMPRODUCT(--(('5_ACOMPANHAMENTO'!$AD$3:$AD$4922=TRIM($C220&amp;""))*('5_ACOMPANHAMENTO'!$AC$3:$AC$4922&lt;&gt;"")*((((I220&lt;&gt;"")*ISNUMBER(SEARCH("|"&amp;I220&amp;"|",'5_ACOMPANHAMENTO'!$AC$3:$AC$4922)))+((J220&lt;&gt;"")*ISNUMBER(SEARCH("|"&amp;J220&amp;"|",'5_ACOMPANHAMENTO'!$AC$3:$AC$4922)))+((K220&lt;&gt;"")*ISNUMBER(SEARCH("|"&amp;K220&amp;"|",'5_ACOMPANHAMENTO'!$AC$3:$AC$4922)))+((L220&lt;&gt;"")*ISNUMBER(SEARCH("|"&amp;L220&amp;"|",'5_ACOMPANHAMENTO'!$AC$3:$AC$4922)))+((M220&lt;&gt;"")*ISNUMBER(SEARCH("|"&amp;M220&amp;"|",'5_ACOMPANHAMENTO'!$AC$3:$AC$4922)))+((N220&lt;&gt;"")*ISNUMBER(SEARCH("|"&amp;N220&amp;"|",'5_ACOMPANHAMENTO'!$AC$3:$AC$4922)))+((O220&lt;&gt;"")*ISNUMBER(SEARCH("|"&amp;O220&amp;"|",'5_ACOMPANHAMENTO'!$AC$3:$AC$4922)))+((P220&lt;&gt;"")*ISNUMBER(SEARCH("|"&amp;P220&amp;"|",'5_ACOMPANHAMENTO'!$AC$3:$AC$4922)))+((Q220&lt;&gt;"")*ISNUMBER(SEARCH("|"&amp;Q220&amp;"|",'5_ACOMPANHAMENTO'!$AC$3:$AC$4922)))+((R220&lt;&gt;"")*ISNUMBER(SEARCH("|"&amp;R220&amp;"|",'5_ACOMPANHAMENTO'!$AC$3:$AC$4922)))+((S220&lt;&gt;"")*ISNUMBER(SEARCH("|"&amp;S220&amp;"|",'5_ACOMPANHAMENTO'!$AC$3:$AC$4922)))+((T220&lt;&gt;"")*ISNUMBER(SEARCH("|"&amp;T220&amp;"|",'5_ACOMPANHAMENTO'!$AC$3:$AC$4922)))+((U220&lt;&gt;"")*ISNUMBER(SEARCH("|"&amp;U220&amp;"|",'5_ACOMPANHAMENTO'!$AC$3:$AC$4922)))+((V220&lt;&gt;"")*ISNUMBER(SEARCH("|"&amp;V220&amp;"|",'5_ACOMPANHAMENTO'!$AC$3:$AC$4922)))+((W220&lt;&gt;"")*ISNUMBER(SEARCH("|"&amp;W220&amp;"|",'5_ACOMPANHAMENTO'!$AC$3:$AC$4922)))+((X220&lt;&gt;"")*ISNUMBER(SEARCH("|"&amp;X220&amp;"|",'5_ACOMPANHAMENTO'!$AC$3:$AC$4922)))+((Y220&lt;&gt;"")*ISNUMBER(SEARCH("|"&amp;Y220&amp;"|",'5_ACOMPANHAMENTO'!$AC$3:$AC$4922)))+((Z220&lt;&gt;"")*ISNUMBER(SEARCH("|"&amp;Z220&amp;"|",'5_ACOMPANHAMENTO'!$AC$3:$AC$4922)))+((AA220&lt;&gt;"")*ISNUMBER(SEARCH("|"&amp;AA220&amp;"|",'5_ACOMPANHAMENTO'!$AC$3:$AC$4922)))+((AB220&lt;&gt;"")*ISNUMBER(SEARCH("|"&amp;AB220&amp;"|",'5_ACOMPANHAMENTO'!$AC$3:$AC$4922))))&gt;0)),'5_ACOMPANHAMENTO'!$J$3:$J$4922),0))</f>
        <v>72</v>
      </c>
      <c r="E220" s="4" t="str">
        <f t="shared" ca="1" si="69"/>
        <v>FINALIZADO</v>
      </c>
      <c r="F220" s="7">
        <f>IF(OR($B220="",$C220=""),"",IFERROR(SUMPRODUCT(--(('5_ACOMPANHAMENTO'!$AD$3:$AD$4922=TRIM($C220&amp;""))*('5_ACOMPANHAMENTO'!$AC$3:$AC$4922&lt;&gt;"")*((((I220&lt;&gt;"")*ISNUMBER(SEARCH("|"&amp;I220&amp;"|",'5_ACOMPANHAMENTO'!$AC$3:$AC$4922)))+((J220&lt;&gt;"")*ISNUMBER(SEARCH("|"&amp;J220&amp;"|",'5_ACOMPANHAMENTO'!$AC$3:$AC$4922)))+((K220&lt;&gt;"")*ISNUMBER(SEARCH("|"&amp;K220&amp;"|",'5_ACOMPANHAMENTO'!$AC$3:$AC$4922)))+((L220&lt;&gt;"")*ISNUMBER(SEARCH("|"&amp;L220&amp;"|",'5_ACOMPANHAMENTO'!$AC$3:$AC$4922)))+((M220&lt;&gt;"")*ISNUMBER(SEARCH("|"&amp;M220&amp;"|",'5_ACOMPANHAMENTO'!$AC$3:$AC$4922)))+((N220&lt;&gt;"")*ISNUMBER(SEARCH("|"&amp;N220&amp;"|",'5_ACOMPANHAMENTO'!$AC$3:$AC$4922)))+((O220&lt;&gt;"")*ISNUMBER(SEARCH("|"&amp;O220&amp;"|",'5_ACOMPANHAMENTO'!$AC$3:$AC$4922)))+((P220&lt;&gt;"")*ISNUMBER(SEARCH("|"&amp;P220&amp;"|",'5_ACOMPANHAMENTO'!$AC$3:$AC$4922)))+((Q220&lt;&gt;"")*ISNUMBER(SEARCH("|"&amp;Q220&amp;"|",'5_ACOMPANHAMENTO'!$AC$3:$AC$4922)))+((R220&lt;&gt;"")*ISNUMBER(SEARCH("|"&amp;R220&amp;"|",'5_ACOMPANHAMENTO'!$AC$3:$AC$4922)))+((S220&lt;&gt;"")*ISNUMBER(SEARCH("|"&amp;S220&amp;"|",'5_ACOMPANHAMENTO'!$AC$3:$AC$4922)))+((T220&lt;&gt;"")*ISNUMBER(SEARCH("|"&amp;T220&amp;"|",'5_ACOMPANHAMENTO'!$AC$3:$AC$4922)))+((U220&lt;&gt;"")*ISNUMBER(SEARCH("|"&amp;U220&amp;"|",'5_ACOMPANHAMENTO'!$AC$3:$AC$4922)))+((V220&lt;&gt;"")*ISNUMBER(SEARCH("|"&amp;V220&amp;"|",'5_ACOMPANHAMENTO'!$AC$3:$AC$4922)))+((W220&lt;&gt;"")*ISNUMBER(SEARCH("|"&amp;W220&amp;"|",'5_ACOMPANHAMENTO'!$AC$3:$AC$4922)))+((X220&lt;&gt;"")*ISNUMBER(SEARCH("|"&amp;X220&amp;"|",'5_ACOMPANHAMENTO'!$AC$3:$AC$4922)))+((Y220&lt;&gt;"")*ISNUMBER(SEARCH("|"&amp;Y220&amp;"|",'5_ACOMPANHAMENTO'!$AC$3:$AC$4922)))+((Z220&lt;&gt;"")*ISNUMBER(SEARCH("|"&amp;Z220&amp;"|",'5_ACOMPANHAMENTO'!$AC$3:$AC$4922)))+((AA220&lt;&gt;"")*ISNUMBER(SEARCH("|"&amp;AA220&amp;"|",'5_ACOMPANHAMENTO'!$AC$3:$AC$4922)))+((AB220&lt;&gt;"")*ISNUMBER(SEARCH("|"&amp;AB220&amp;"|",'5_ACOMPANHAMENTO'!$AC$3:$AC$4922))))&gt;0)),'5_ACOMPANHAMENTO'!$O$3:$O$4922),0))</f>
        <v>72</v>
      </c>
      <c r="G220" s="7">
        <f t="shared" si="70"/>
        <v>0</v>
      </c>
      <c r="H220" t="str">
        <f t="shared" si="71"/>
        <v>10149,10150,10151,10152,10153,10156|PU</v>
      </c>
      <c r="I220" s="1" t="str">
        <f t="shared" si="72"/>
        <v>10149</v>
      </c>
      <c r="J220" s="1" t="str">
        <f t="shared" si="73"/>
        <v>10150</v>
      </c>
      <c r="K220" s="1" t="str">
        <f t="shared" si="74"/>
        <v>10151</v>
      </c>
      <c r="L220" s="1" t="str">
        <f t="shared" si="75"/>
        <v>10152</v>
      </c>
      <c r="M220" s="1" t="str">
        <f t="shared" si="76"/>
        <v>10153</v>
      </c>
      <c r="N220" s="1" t="str">
        <f t="shared" si="77"/>
        <v>10156</v>
      </c>
      <c r="O220" s="1" t="str">
        <f t="shared" si="78"/>
        <v/>
      </c>
      <c r="P220" s="1" t="str">
        <f t="shared" si="79"/>
        <v/>
      </c>
      <c r="Q220" s="1" t="str">
        <f t="shared" si="80"/>
        <v/>
      </c>
      <c r="R220" s="1" t="str">
        <f t="shared" si="81"/>
        <v/>
      </c>
      <c r="S220" s="1" t="str">
        <f t="shared" si="82"/>
        <v/>
      </c>
      <c r="T220" s="1" t="str">
        <f t="shared" si="83"/>
        <v/>
      </c>
      <c r="U220" s="1" t="str">
        <f t="shared" si="84"/>
        <v/>
      </c>
      <c r="V220" s="1" t="str">
        <f t="shared" si="85"/>
        <v/>
      </c>
      <c r="W220" s="1" t="str">
        <f t="shared" si="86"/>
        <v/>
      </c>
      <c r="X220" s="1" t="str">
        <f t="shared" si="87"/>
        <v/>
      </c>
      <c r="Y220" s="1" t="str">
        <f t="shared" si="88"/>
        <v/>
      </c>
      <c r="Z220" s="1" t="str">
        <f t="shared" si="89"/>
        <v/>
      </c>
      <c r="AA220" s="1" t="str">
        <f t="shared" si="90"/>
        <v/>
      </c>
      <c r="AB220" s="1" t="str">
        <f t="shared" si="91"/>
        <v/>
      </c>
    </row>
    <row r="221" spans="1:28" ht="14.25" hidden="1" customHeight="1" x14ac:dyDescent="0.35">
      <c r="A221" s="4">
        <f>IF(OR($B221="",$C221=""),"",IFERROR(INDEX('5_ACOMPANHAMENTO'!$A$3:$A$4922,MATCH(1,INDEX(('5_ACOMPANHAMENTO'!$AD$3:$AD$4922=TRIM($C221&amp;""))*('5_ACOMPANHAMENTO'!$AC$3:$AC$4922&lt;&gt;"")*((((I221&lt;&gt;"")*ISNUMBER(SEARCH("|"&amp;I221&amp;"|",'5_ACOMPANHAMENTO'!$AC$3:$AC$4922)))+((J221&lt;&gt;"")*ISNUMBER(SEARCH("|"&amp;J221&amp;"|",'5_ACOMPANHAMENTO'!$AC$3:$AC$4922)))+((K221&lt;&gt;"")*ISNUMBER(SEARCH("|"&amp;K221&amp;"|",'5_ACOMPANHAMENTO'!$AC$3:$AC$4922)))+((L221&lt;&gt;"")*ISNUMBER(SEARCH("|"&amp;L221&amp;"|",'5_ACOMPANHAMENTO'!$AC$3:$AC$4922)))+((M221&lt;&gt;"")*ISNUMBER(SEARCH("|"&amp;M221&amp;"|",'5_ACOMPANHAMENTO'!$AC$3:$AC$4922)))+((N221&lt;&gt;"")*ISNUMBER(SEARCH("|"&amp;N221&amp;"|",'5_ACOMPANHAMENTO'!$AC$3:$AC$4922)))+((O221&lt;&gt;"")*ISNUMBER(SEARCH("|"&amp;O221&amp;"|",'5_ACOMPANHAMENTO'!$AC$3:$AC$4922)))+((P221&lt;&gt;"")*ISNUMBER(SEARCH("|"&amp;P221&amp;"|",'5_ACOMPANHAMENTO'!$AC$3:$AC$4922)))+((Q221&lt;&gt;"")*ISNUMBER(SEARCH("|"&amp;Q221&amp;"|",'5_ACOMPANHAMENTO'!$AC$3:$AC$4922)))+((R221&lt;&gt;"")*ISNUMBER(SEARCH("|"&amp;R221&amp;"|",'5_ACOMPANHAMENTO'!$AC$3:$AC$4922)))+((S221&lt;&gt;"")*ISNUMBER(SEARCH("|"&amp;S221&amp;"|",'5_ACOMPANHAMENTO'!$AC$3:$AC$4922)))+((T221&lt;&gt;"")*ISNUMBER(SEARCH("|"&amp;T221&amp;"|",'5_ACOMPANHAMENTO'!$AC$3:$AC$4922)))+((U221&lt;&gt;"")*ISNUMBER(SEARCH("|"&amp;U221&amp;"|",'5_ACOMPANHAMENTO'!$AC$3:$AC$4922)))+((V221&lt;&gt;"")*ISNUMBER(SEARCH("|"&amp;V221&amp;"|",'5_ACOMPANHAMENTO'!$AC$3:$AC$4922)))+((W221&lt;&gt;"")*ISNUMBER(SEARCH("|"&amp;W221&amp;"|",'5_ACOMPANHAMENTO'!$AC$3:$AC$4922)))+((X221&lt;&gt;"")*ISNUMBER(SEARCH("|"&amp;X221&amp;"|",'5_ACOMPANHAMENTO'!$AC$3:$AC$4922)))+((Y221&lt;&gt;"")*ISNUMBER(SEARCH("|"&amp;Y221&amp;"|",'5_ACOMPANHAMENTO'!$AC$3:$AC$4922)))+((Z221&lt;&gt;"")*ISNUMBER(SEARCH("|"&amp;Z221&amp;"|",'5_ACOMPANHAMENTO'!$AC$3:$AC$4922)))+((AA221&lt;&gt;"")*ISNUMBER(SEARCH("|"&amp;AA221&amp;"|",'5_ACOMPANHAMENTO'!$AC$3:$AC$4922)))+((AB221&lt;&gt;"")*ISNUMBER(SEARCH("|"&amp;AB221&amp;"|",'5_ACOMPANHAMENTO'!$AC$3:$AC$4922))))&gt;0),0),0)),""))</f>
        <v>46204</v>
      </c>
      <c r="B221" s="10" t="s">
        <v>3081</v>
      </c>
      <c r="C221" s="10" t="s">
        <v>40</v>
      </c>
      <c r="D221" s="4">
        <f>IF(OR($B221="",$C221=""),"",IFERROR(SUMPRODUCT(--(('5_ACOMPANHAMENTO'!$AD$3:$AD$4922=TRIM($C221&amp;""))*('5_ACOMPANHAMENTO'!$AC$3:$AC$4922&lt;&gt;"")*((((I221&lt;&gt;"")*ISNUMBER(SEARCH("|"&amp;I221&amp;"|",'5_ACOMPANHAMENTO'!$AC$3:$AC$4922)))+((J221&lt;&gt;"")*ISNUMBER(SEARCH("|"&amp;J221&amp;"|",'5_ACOMPANHAMENTO'!$AC$3:$AC$4922)))+((K221&lt;&gt;"")*ISNUMBER(SEARCH("|"&amp;K221&amp;"|",'5_ACOMPANHAMENTO'!$AC$3:$AC$4922)))+((L221&lt;&gt;"")*ISNUMBER(SEARCH("|"&amp;L221&amp;"|",'5_ACOMPANHAMENTO'!$AC$3:$AC$4922)))+((M221&lt;&gt;"")*ISNUMBER(SEARCH("|"&amp;M221&amp;"|",'5_ACOMPANHAMENTO'!$AC$3:$AC$4922)))+((N221&lt;&gt;"")*ISNUMBER(SEARCH("|"&amp;N221&amp;"|",'5_ACOMPANHAMENTO'!$AC$3:$AC$4922)))+((O221&lt;&gt;"")*ISNUMBER(SEARCH("|"&amp;O221&amp;"|",'5_ACOMPANHAMENTO'!$AC$3:$AC$4922)))+((P221&lt;&gt;"")*ISNUMBER(SEARCH("|"&amp;P221&amp;"|",'5_ACOMPANHAMENTO'!$AC$3:$AC$4922)))+((Q221&lt;&gt;"")*ISNUMBER(SEARCH("|"&amp;Q221&amp;"|",'5_ACOMPANHAMENTO'!$AC$3:$AC$4922)))+((R221&lt;&gt;"")*ISNUMBER(SEARCH("|"&amp;R221&amp;"|",'5_ACOMPANHAMENTO'!$AC$3:$AC$4922)))+((S221&lt;&gt;"")*ISNUMBER(SEARCH("|"&amp;S221&amp;"|",'5_ACOMPANHAMENTO'!$AC$3:$AC$4922)))+((T221&lt;&gt;"")*ISNUMBER(SEARCH("|"&amp;T221&amp;"|",'5_ACOMPANHAMENTO'!$AC$3:$AC$4922)))+((U221&lt;&gt;"")*ISNUMBER(SEARCH("|"&amp;U221&amp;"|",'5_ACOMPANHAMENTO'!$AC$3:$AC$4922)))+((V221&lt;&gt;"")*ISNUMBER(SEARCH("|"&amp;V221&amp;"|",'5_ACOMPANHAMENTO'!$AC$3:$AC$4922)))+((W221&lt;&gt;"")*ISNUMBER(SEARCH("|"&amp;W221&amp;"|",'5_ACOMPANHAMENTO'!$AC$3:$AC$4922)))+((X221&lt;&gt;"")*ISNUMBER(SEARCH("|"&amp;X221&amp;"|",'5_ACOMPANHAMENTO'!$AC$3:$AC$4922)))+((Y221&lt;&gt;"")*ISNUMBER(SEARCH("|"&amp;Y221&amp;"|",'5_ACOMPANHAMENTO'!$AC$3:$AC$4922)))+((Z221&lt;&gt;"")*ISNUMBER(SEARCH("|"&amp;Z221&amp;"|",'5_ACOMPANHAMENTO'!$AC$3:$AC$4922)))+((AA221&lt;&gt;"")*ISNUMBER(SEARCH("|"&amp;AA221&amp;"|",'5_ACOMPANHAMENTO'!$AC$3:$AC$4922)))+((AB221&lt;&gt;"")*ISNUMBER(SEARCH("|"&amp;AB221&amp;"|",'5_ACOMPANHAMENTO'!$AC$3:$AC$4922))))&gt;0)),'5_ACOMPANHAMENTO'!$J$3:$J$4922),0))</f>
        <v>72</v>
      </c>
      <c r="E221" s="4" t="str">
        <f t="shared" ca="1" si="69"/>
        <v>FINALIZADO</v>
      </c>
      <c r="F221" s="7">
        <f>IF(OR($B221="",$C221=""),"",IFERROR(SUMPRODUCT(--(('5_ACOMPANHAMENTO'!$AD$3:$AD$4922=TRIM($C221&amp;""))*('5_ACOMPANHAMENTO'!$AC$3:$AC$4922&lt;&gt;"")*((((I221&lt;&gt;"")*ISNUMBER(SEARCH("|"&amp;I221&amp;"|",'5_ACOMPANHAMENTO'!$AC$3:$AC$4922)))+((J221&lt;&gt;"")*ISNUMBER(SEARCH("|"&amp;J221&amp;"|",'5_ACOMPANHAMENTO'!$AC$3:$AC$4922)))+((K221&lt;&gt;"")*ISNUMBER(SEARCH("|"&amp;K221&amp;"|",'5_ACOMPANHAMENTO'!$AC$3:$AC$4922)))+((L221&lt;&gt;"")*ISNUMBER(SEARCH("|"&amp;L221&amp;"|",'5_ACOMPANHAMENTO'!$AC$3:$AC$4922)))+((M221&lt;&gt;"")*ISNUMBER(SEARCH("|"&amp;M221&amp;"|",'5_ACOMPANHAMENTO'!$AC$3:$AC$4922)))+((N221&lt;&gt;"")*ISNUMBER(SEARCH("|"&amp;N221&amp;"|",'5_ACOMPANHAMENTO'!$AC$3:$AC$4922)))+((O221&lt;&gt;"")*ISNUMBER(SEARCH("|"&amp;O221&amp;"|",'5_ACOMPANHAMENTO'!$AC$3:$AC$4922)))+((P221&lt;&gt;"")*ISNUMBER(SEARCH("|"&amp;P221&amp;"|",'5_ACOMPANHAMENTO'!$AC$3:$AC$4922)))+((Q221&lt;&gt;"")*ISNUMBER(SEARCH("|"&amp;Q221&amp;"|",'5_ACOMPANHAMENTO'!$AC$3:$AC$4922)))+((R221&lt;&gt;"")*ISNUMBER(SEARCH("|"&amp;R221&amp;"|",'5_ACOMPANHAMENTO'!$AC$3:$AC$4922)))+((S221&lt;&gt;"")*ISNUMBER(SEARCH("|"&amp;S221&amp;"|",'5_ACOMPANHAMENTO'!$AC$3:$AC$4922)))+((T221&lt;&gt;"")*ISNUMBER(SEARCH("|"&amp;T221&amp;"|",'5_ACOMPANHAMENTO'!$AC$3:$AC$4922)))+((U221&lt;&gt;"")*ISNUMBER(SEARCH("|"&amp;U221&amp;"|",'5_ACOMPANHAMENTO'!$AC$3:$AC$4922)))+((V221&lt;&gt;"")*ISNUMBER(SEARCH("|"&amp;V221&amp;"|",'5_ACOMPANHAMENTO'!$AC$3:$AC$4922)))+((W221&lt;&gt;"")*ISNUMBER(SEARCH("|"&amp;W221&amp;"|",'5_ACOMPANHAMENTO'!$AC$3:$AC$4922)))+((X221&lt;&gt;"")*ISNUMBER(SEARCH("|"&amp;X221&amp;"|",'5_ACOMPANHAMENTO'!$AC$3:$AC$4922)))+((Y221&lt;&gt;"")*ISNUMBER(SEARCH("|"&amp;Y221&amp;"|",'5_ACOMPANHAMENTO'!$AC$3:$AC$4922)))+((Z221&lt;&gt;"")*ISNUMBER(SEARCH("|"&amp;Z221&amp;"|",'5_ACOMPANHAMENTO'!$AC$3:$AC$4922)))+((AA221&lt;&gt;"")*ISNUMBER(SEARCH("|"&amp;AA221&amp;"|",'5_ACOMPANHAMENTO'!$AC$3:$AC$4922)))+((AB221&lt;&gt;"")*ISNUMBER(SEARCH("|"&amp;AB221&amp;"|",'5_ACOMPANHAMENTO'!$AC$3:$AC$4922))))&gt;0)),'5_ACOMPANHAMENTO'!$O$3:$O$4922),0))</f>
        <v>72</v>
      </c>
      <c r="G221" s="7">
        <f t="shared" si="70"/>
        <v>0</v>
      </c>
      <c r="H221" t="str">
        <f t="shared" si="71"/>
        <v>10149,10150,10151,10152,10153,10157|PU</v>
      </c>
      <c r="I221" s="1" t="str">
        <f t="shared" si="72"/>
        <v>10149</v>
      </c>
      <c r="J221" s="1" t="str">
        <f t="shared" si="73"/>
        <v>10150</v>
      </c>
      <c r="K221" s="1" t="str">
        <f t="shared" si="74"/>
        <v>10151</v>
      </c>
      <c r="L221" s="1" t="str">
        <f t="shared" si="75"/>
        <v>10152</v>
      </c>
      <c r="M221" s="1" t="str">
        <f t="shared" si="76"/>
        <v>10153</v>
      </c>
      <c r="N221" s="1" t="str">
        <f t="shared" si="77"/>
        <v>10157</v>
      </c>
      <c r="O221" s="1" t="str">
        <f t="shared" si="78"/>
        <v/>
      </c>
      <c r="P221" s="1" t="str">
        <f t="shared" si="79"/>
        <v/>
      </c>
      <c r="Q221" s="1" t="str">
        <f t="shared" si="80"/>
        <v/>
      </c>
      <c r="R221" s="1" t="str">
        <f t="shared" si="81"/>
        <v/>
      </c>
      <c r="S221" s="1" t="str">
        <f t="shared" si="82"/>
        <v/>
      </c>
      <c r="T221" s="1" t="str">
        <f t="shared" si="83"/>
        <v/>
      </c>
      <c r="U221" s="1" t="str">
        <f t="shared" si="84"/>
        <v/>
      </c>
      <c r="V221" s="1" t="str">
        <f t="shared" si="85"/>
        <v/>
      </c>
      <c r="W221" s="1" t="str">
        <f t="shared" si="86"/>
        <v/>
      </c>
      <c r="X221" s="1" t="str">
        <f t="shared" si="87"/>
        <v/>
      </c>
      <c r="Y221" s="1" t="str">
        <f t="shared" si="88"/>
        <v/>
      </c>
      <c r="Z221" s="1" t="str">
        <f t="shared" si="89"/>
        <v/>
      </c>
      <c r="AA221" s="1" t="str">
        <f t="shared" si="90"/>
        <v/>
      </c>
      <c r="AB221" s="1" t="str">
        <f t="shared" si="91"/>
        <v/>
      </c>
    </row>
    <row r="222" spans="1:28" ht="14.25" hidden="1" customHeight="1" x14ac:dyDescent="0.35">
      <c r="A222" s="4">
        <f>IF(OR($B222="",$C222=""),"",IFERROR(INDEX('5_ACOMPANHAMENTO'!$A$3:$A$4922,MATCH(1,INDEX(('5_ACOMPANHAMENTO'!$AD$3:$AD$4922=TRIM($C222&amp;""))*('5_ACOMPANHAMENTO'!$AC$3:$AC$4922&lt;&gt;"")*((((I222&lt;&gt;"")*ISNUMBER(SEARCH("|"&amp;I222&amp;"|",'5_ACOMPANHAMENTO'!$AC$3:$AC$4922)))+((J222&lt;&gt;"")*ISNUMBER(SEARCH("|"&amp;J222&amp;"|",'5_ACOMPANHAMENTO'!$AC$3:$AC$4922)))+((K222&lt;&gt;"")*ISNUMBER(SEARCH("|"&amp;K222&amp;"|",'5_ACOMPANHAMENTO'!$AC$3:$AC$4922)))+((L222&lt;&gt;"")*ISNUMBER(SEARCH("|"&amp;L222&amp;"|",'5_ACOMPANHAMENTO'!$AC$3:$AC$4922)))+((M222&lt;&gt;"")*ISNUMBER(SEARCH("|"&amp;M222&amp;"|",'5_ACOMPANHAMENTO'!$AC$3:$AC$4922)))+((N222&lt;&gt;"")*ISNUMBER(SEARCH("|"&amp;N222&amp;"|",'5_ACOMPANHAMENTO'!$AC$3:$AC$4922)))+((O222&lt;&gt;"")*ISNUMBER(SEARCH("|"&amp;O222&amp;"|",'5_ACOMPANHAMENTO'!$AC$3:$AC$4922)))+((P222&lt;&gt;"")*ISNUMBER(SEARCH("|"&amp;P222&amp;"|",'5_ACOMPANHAMENTO'!$AC$3:$AC$4922)))+((Q222&lt;&gt;"")*ISNUMBER(SEARCH("|"&amp;Q222&amp;"|",'5_ACOMPANHAMENTO'!$AC$3:$AC$4922)))+((R222&lt;&gt;"")*ISNUMBER(SEARCH("|"&amp;R222&amp;"|",'5_ACOMPANHAMENTO'!$AC$3:$AC$4922)))+((S222&lt;&gt;"")*ISNUMBER(SEARCH("|"&amp;S222&amp;"|",'5_ACOMPANHAMENTO'!$AC$3:$AC$4922)))+((T222&lt;&gt;"")*ISNUMBER(SEARCH("|"&amp;T222&amp;"|",'5_ACOMPANHAMENTO'!$AC$3:$AC$4922)))+((U222&lt;&gt;"")*ISNUMBER(SEARCH("|"&amp;U222&amp;"|",'5_ACOMPANHAMENTO'!$AC$3:$AC$4922)))+((V222&lt;&gt;"")*ISNUMBER(SEARCH("|"&amp;V222&amp;"|",'5_ACOMPANHAMENTO'!$AC$3:$AC$4922)))+((W222&lt;&gt;"")*ISNUMBER(SEARCH("|"&amp;W222&amp;"|",'5_ACOMPANHAMENTO'!$AC$3:$AC$4922)))+((X222&lt;&gt;"")*ISNUMBER(SEARCH("|"&amp;X222&amp;"|",'5_ACOMPANHAMENTO'!$AC$3:$AC$4922)))+((Y222&lt;&gt;"")*ISNUMBER(SEARCH("|"&amp;Y222&amp;"|",'5_ACOMPANHAMENTO'!$AC$3:$AC$4922)))+((Z222&lt;&gt;"")*ISNUMBER(SEARCH("|"&amp;Z222&amp;"|",'5_ACOMPANHAMENTO'!$AC$3:$AC$4922)))+((AA222&lt;&gt;"")*ISNUMBER(SEARCH("|"&amp;AA222&amp;"|",'5_ACOMPANHAMENTO'!$AC$3:$AC$4922)))+((AB222&lt;&gt;"")*ISNUMBER(SEARCH("|"&amp;AB222&amp;"|",'5_ACOMPANHAMENTO'!$AC$3:$AC$4922))))&gt;0),0),0)),""))</f>
        <v>46204</v>
      </c>
      <c r="B222" s="10" t="s">
        <v>3084</v>
      </c>
      <c r="C222" s="10" t="s">
        <v>40</v>
      </c>
      <c r="D222" s="4">
        <f>IF(OR($B222="",$C222=""),"",IFERROR(SUMPRODUCT(--(('5_ACOMPANHAMENTO'!$AD$3:$AD$4922=TRIM($C222&amp;""))*('5_ACOMPANHAMENTO'!$AC$3:$AC$4922&lt;&gt;"")*((((I222&lt;&gt;"")*ISNUMBER(SEARCH("|"&amp;I222&amp;"|",'5_ACOMPANHAMENTO'!$AC$3:$AC$4922)))+((J222&lt;&gt;"")*ISNUMBER(SEARCH("|"&amp;J222&amp;"|",'5_ACOMPANHAMENTO'!$AC$3:$AC$4922)))+((K222&lt;&gt;"")*ISNUMBER(SEARCH("|"&amp;K222&amp;"|",'5_ACOMPANHAMENTO'!$AC$3:$AC$4922)))+((L222&lt;&gt;"")*ISNUMBER(SEARCH("|"&amp;L222&amp;"|",'5_ACOMPANHAMENTO'!$AC$3:$AC$4922)))+((M222&lt;&gt;"")*ISNUMBER(SEARCH("|"&amp;M222&amp;"|",'5_ACOMPANHAMENTO'!$AC$3:$AC$4922)))+((N222&lt;&gt;"")*ISNUMBER(SEARCH("|"&amp;N222&amp;"|",'5_ACOMPANHAMENTO'!$AC$3:$AC$4922)))+((O222&lt;&gt;"")*ISNUMBER(SEARCH("|"&amp;O222&amp;"|",'5_ACOMPANHAMENTO'!$AC$3:$AC$4922)))+((P222&lt;&gt;"")*ISNUMBER(SEARCH("|"&amp;P222&amp;"|",'5_ACOMPANHAMENTO'!$AC$3:$AC$4922)))+((Q222&lt;&gt;"")*ISNUMBER(SEARCH("|"&amp;Q222&amp;"|",'5_ACOMPANHAMENTO'!$AC$3:$AC$4922)))+((R222&lt;&gt;"")*ISNUMBER(SEARCH("|"&amp;R222&amp;"|",'5_ACOMPANHAMENTO'!$AC$3:$AC$4922)))+((S222&lt;&gt;"")*ISNUMBER(SEARCH("|"&amp;S222&amp;"|",'5_ACOMPANHAMENTO'!$AC$3:$AC$4922)))+((T222&lt;&gt;"")*ISNUMBER(SEARCH("|"&amp;T222&amp;"|",'5_ACOMPANHAMENTO'!$AC$3:$AC$4922)))+((U222&lt;&gt;"")*ISNUMBER(SEARCH("|"&amp;U222&amp;"|",'5_ACOMPANHAMENTO'!$AC$3:$AC$4922)))+((V222&lt;&gt;"")*ISNUMBER(SEARCH("|"&amp;V222&amp;"|",'5_ACOMPANHAMENTO'!$AC$3:$AC$4922)))+((W222&lt;&gt;"")*ISNUMBER(SEARCH("|"&amp;W222&amp;"|",'5_ACOMPANHAMENTO'!$AC$3:$AC$4922)))+((X222&lt;&gt;"")*ISNUMBER(SEARCH("|"&amp;X222&amp;"|",'5_ACOMPANHAMENTO'!$AC$3:$AC$4922)))+((Y222&lt;&gt;"")*ISNUMBER(SEARCH("|"&amp;Y222&amp;"|",'5_ACOMPANHAMENTO'!$AC$3:$AC$4922)))+((Z222&lt;&gt;"")*ISNUMBER(SEARCH("|"&amp;Z222&amp;"|",'5_ACOMPANHAMENTO'!$AC$3:$AC$4922)))+((AA222&lt;&gt;"")*ISNUMBER(SEARCH("|"&amp;AA222&amp;"|",'5_ACOMPANHAMENTO'!$AC$3:$AC$4922)))+((AB222&lt;&gt;"")*ISNUMBER(SEARCH("|"&amp;AB222&amp;"|",'5_ACOMPANHAMENTO'!$AC$3:$AC$4922))))&gt;0)),'5_ACOMPANHAMENTO'!$J$3:$J$4922),0))</f>
        <v>72</v>
      </c>
      <c r="E222" s="4" t="str">
        <f t="shared" ca="1" si="69"/>
        <v>FINALIZADO</v>
      </c>
      <c r="F222" s="7">
        <f>IF(OR($B222="",$C222=""),"",IFERROR(SUMPRODUCT(--(('5_ACOMPANHAMENTO'!$AD$3:$AD$4922=TRIM($C222&amp;""))*('5_ACOMPANHAMENTO'!$AC$3:$AC$4922&lt;&gt;"")*((((I222&lt;&gt;"")*ISNUMBER(SEARCH("|"&amp;I222&amp;"|",'5_ACOMPANHAMENTO'!$AC$3:$AC$4922)))+((J222&lt;&gt;"")*ISNUMBER(SEARCH("|"&amp;J222&amp;"|",'5_ACOMPANHAMENTO'!$AC$3:$AC$4922)))+((K222&lt;&gt;"")*ISNUMBER(SEARCH("|"&amp;K222&amp;"|",'5_ACOMPANHAMENTO'!$AC$3:$AC$4922)))+((L222&lt;&gt;"")*ISNUMBER(SEARCH("|"&amp;L222&amp;"|",'5_ACOMPANHAMENTO'!$AC$3:$AC$4922)))+((M222&lt;&gt;"")*ISNUMBER(SEARCH("|"&amp;M222&amp;"|",'5_ACOMPANHAMENTO'!$AC$3:$AC$4922)))+((N222&lt;&gt;"")*ISNUMBER(SEARCH("|"&amp;N222&amp;"|",'5_ACOMPANHAMENTO'!$AC$3:$AC$4922)))+((O222&lt;&gt;"")*ISNUMBER(SEARCH("|"&amp;O222&amp;"|",'5_ACOMPANHAMENTO'!$AC$3:$AC$4922)))+((P222&lt;&gt;"")*ISNUMBER(SEARCH("|"&amp;P222&amp;"|",'5_ACOMPANHAMENTO'!$AC$3:$AC$4922)))+((Q222&lt;&gt;"")*ISNUMBER(SEARCH("|"&amp;Q222&amp;"|",'5_ACOMPANHAMENTO'!$AC$3:$AC$4922)))+((R222&lt;&gt;"")*ISNUMBER(SEARCH("|"&amp;R222&amp;"|",'5_ACOMPANHAMENTO'!$AC$3:$AC$4922)))+((S222&lt;&gt;"")*ISNUMBER(SEARCH("|"&amp;S222&amp;"|",'5_ACOMPANHAMENTO'!$AC$3:$AC$4922)))+((T222&lt;&gt;"")*ISNUMBER(SEARCH("|"&amp;T222&amp;"|",'5_ACOMPANHAMENTO'!$AC$3:$AC$4922)))+((U222&lt;&gt;"")*ISNUMBER(SEARCH("|"&amp;U222&amp;"|",'5_ACOMPANHAMENTO'!$AC$3:$AC$4922)))+((V222&lt;&gt;"")*ISNUMBER(SEARCH("|"&amp;V222&amp;"|",'5_ACOMPANHAMENTO'!$AC$3:$AC$4922)))+((W222&lt;&gt;"")*ISNUMBER(SEARCH("|"&amp;W222&amp;"|",'5_ACOMPANHAMENTO'!$AC$3:$AC$4922)))+((X222&lt;&gt;"")*ISNUMBER(SEARCH("|"&amp;X222&amp;"|",'5_ACOMPANHAMENTO'!$AC$3:$AC$4922)))+((Y222&lt;&gt;"")*ISNUMBER(SEARCH("|"&amp;Y222&amp;"|",'5_ACOMPANHAMENTO'!$AC$3:$AC$4922)))+((Z222&lt;&gt;"")*ISNUMBER(SEARCH("|"&amp;Z222&amp;"|",'5_ACOMPANHAMENTO'!$AC$3:$AC$4922)))+((AA222&lt;&gt;"")*ISNUMBER(SEARCH("|"&amp;AA222&amp;"|",'5_ACOMPANHAMENTO'!$AC$3:$AC$4922)))+((AB222&lt;&gt;"")*ISNUMBER(SEARCH("|"&amp;AB222&amp;"|",'5_ACOMPANHAMENTO'!$AC$3:$AC$4922))))&gt;0)),'5_ACOMPANHAMENTO'!$O$3:$O$4922),0))</f>
        <v>72</v>
      </c>
      <c r="G222" s="7">
        <f t="shared" si="70"/>
        <v>0</v>
      </c>
      <c r="H222" t="str">
        <f t="shared" si="71"/>
        <v>10149,10150,10151,10152,10153,10158|PU</v>
      </c>
      <c r="I222" s="1" t="str">
        <f t="shared" si="72"/>
        <v>10149</v>
      </c>
      <c r="J222" s="1" t="str">
        <f t="shared" si="73"/>
        <v>10150</v>
      </c>
      <c r="K222" s="1" t="str">
        <f t="shared" si="74"/>
        <v>10151</v>
      </c>
      <c r="L222" s="1" t="str">
        <f t="shared" si="75"/>
        <v>10152</v>
      </c>
      <c r="M222" s="1" t="str">
        <f t="shared" si="76"/>
        <v>10153</v>
      </c>
      <c r="N222" s="1" t="str">
        <f t="shared" si="77"/>
        <v>10158</v>
      </c>
      <c r="O222" s="1" t="str">
        <f t="shared" si="78"/>
        <v/>
      </c>
      <c r="P222" s="1" t="str">
        <f t="shared" si="79"/>
        <v/>
      </c>
      <c r="Q222" s="1" t="str">
        <f t="shared" si="80"/>
        <v/>
      </c>
      <c r="R222" s="1" t="str">
        <f t="shared" si="81"/>
        <v/>
      </c>
      <c r="S222" s="1" t="str">
        <f t="shared" si="82"/>
        <v/>
      </c>
      <c r="T222" s="1" t="str">
        <f t="shared" si="83"/>
        <v/>
      </c>
      <c r="U222" s="1" t="str">
        <f t="shared" si="84"/>
        <v/>
      </c>
      <c r="V222" s="1" t="str">
        <f t="shared" si="85"/>
        <v/>
      </c>
      <c r="W222" s="1" t="str">
        <f t="shared" si="86"/>
        <v/>
      </c>
      <c r="X222" s="1" t="str">
        <f t="shared" si="87"/>
        <v/>
      </c>
      <c r="Y222" s="1" t="str">
        <f t="shared" si="88"/>
        <v/>
      </c>
      <c r="Z222" s="1" t="str">
        <f t="shared" si="89"/>
        <v/>
      </c>
      <c r="AA222" s="1" t="str">
        <f t="shared" si="90"/>
        <v/>
      </c>
      <c r="AB222" s="1" t="str">
        <f t="shared" si="91"/>
        <v/>
      </c>
    </row>
    <row r="223" spans="1:28" ht="14.25" hidden="1" customHeight="1" x14ac:dyDescent="0.35">
      <c r="A223" s="4">
        <f>IF(OR($B223="",$C223=""),"",IFERROR(INDEX('5_ACOMPANHAMENTO'!$A$3:$A$4922,MATCH(1,INDEX(('5_ACOMPANHAMENTO'!$AD$3:$AD$4922=TRIM($C223&amp;""))*('5_ACOMPANHAMENTO'!$AC$3:$AC$4922&lt;&gt;"")*((((I223&lt;&gt;"")*ISNUMBER(SEARCH("|"&amp;I223&amp;"|",'5_ACOMPANHAMENTO'!$AC$3:$AC$4922)))+((J223&lt;&gt;"")*ISNUMBER(SEARCH("|"&amp;J223&amp;"|",'5_ACOMPANHAMENTO'!$AC$3:$AC$4922)))+((K223&lt;&gt;"")*ISNUMBER(SEARCH("|"&amp;K223&amp;"|",'5_ACOMPANHAMENTO'!$AC$3:$AC$4922)))+((L223&lt;&gt;"")*ISNUMBER(SEARCH("|"&amp;L223&amp;"|",'5_ACOMPANHAMENTO'!$AC$3:$AC$4922)))+((M223&lt;&gt;"")*ISNUMBER(SEARCH("|"&amp;M223&amp;"|",'5_ACOMPANHAMENTO'!$AC$3:$AC$4922)))+((N223&lt;&gt;"")*ISNUMBER(SEARCH("|"&amp;N223&amp;"|",'5_ACOMPANHAMENTO'!$AC$3:$AC$4922)))+((O223&lt;&gt;"")*ISNUMBER(SEARCH("|"&amp;O223&amp;"|",'5_ACOMPANHAMENTO'!$AC$3:$AC$4922)))+((P223&lt;&gt;"")*ISNUMBER(SEARCH("|"&amp;P223&amp;"|",'5_ACOMPANHAMENTO'!$AC$3:$AC$4922)))+((Q223&lt;&gt;"")*ISNUMBER(SEARCH("|"&amp;Q223&amp;"|",'5_ACOMPANHAMENTO'!$AC$3:$AC$4922)))+((R223&lt;&gt;"")*ISNUMBER(SEARCH("|"&amp;R223&amp;"|",'5_ACOMPANHAMENTO'!$AC$3:$AC$4922)))+((S223&lt;&gt;"")*ISNUMBER(SEARCH("|"&amp;S223&amp;"|",'5_ACOMPANHAMENTO'!$AC$3:$AC$4922)))+((T223&lt;&gt;"")*ISNUMBER(SEARCH("|"&amp;T223&amp;"|",'5_ACOMPANHAMENTO'!$AC$3:$AC$4922)))+((U223&lt;&gt;"")*ISNUMBER(SEARCH("|"&amp;U223&amp;"|",'5_ACOMPANHAMENTO'!$AC$3:$AC$4922)))+((V223&lt;&gt;"")*ISNUMBER(SEARCH("|"&amp;V223&amp;"|",'5_ACOMPANHAMENTO'!$AC$3:$AC$4922)))+((W223&lt;&gt;"")*ISNUMBER(SEARCH("|"&amp;W223&amp;"|",'5_ACOMPANHAMENTO'!$AC$3:$AC$4922)))+((X223&lt;&gt;"")*ISNUMBER(SEARCH("|"&amp;X223&amp;"|",'5_ACOMPANHAMENTO'!$AC$3:$AC$4922)))+((Y223&lt;&gt;"")*ISNUMBER(SEARCH("|"&amp;Y223&amp;"|",'5_ACOMPANHAMENTO'!$AC$3:$AC$4922)))+((Z223&lt;&gt;"")*ISNUMBER(SEARCH("|"&amp;Z223&amp;"|",'5_ACOMPANHAMENTO'!$AC$3:$AC$4922)))+((AA223&lt;&gt;"")*ISNUMBER(SEARCH("|"&amp;AA223&amp;"|",'5_ACOMPANHAMENTO'!$AC$3:$AC$4922)))+((AB223&lt;&gt;"")*ISNUMBER(SEARCH("|"&amp;AB223&amp;"|",'5_ACOMPANHAMENTO'!$AC$3:$AC$4922))))&gt;0),0),0)),""))</f>
        <v>46203</v>
      </c>
      <c r="B223" s="10">
        <v>10180.101479999999</v>
      </c>
      <c r="C223" s="10" t="s">
        <v>40</v>
      </c>
      <c r="D223" s="4">
        <f>IF(OR($B223="",$C223=""),"",IFERROR(SUMPRODUCT(--(('5_ACOMPANHAMENTO'!$AD$3:$AD$4922=TRIM($C223&amp;""))*('5_ACOMPANHAMENTO'!$AC$3:$AC$4922&lt;&gt;"")*((((I223&lt;&gt;"")*ISNUMBER(SEARCH("|"&amp;I223&amp;"|",'5_ACOMPANHAMENTO'!$AC$3:$AC$4922)))+((J223&lt;&gt;"")*ISNUMBER(SEARCH("|"&amp;J223&amp;"|",'5_ACOMPANHAMENTO'!$AC$3:$AC$4922)))+((K223&lt;&gt;"")*ISNUMBER(SEARCH("|"&amp;K223&amp;"|",'5_ACOMPANHAMENTO'!$AC$3:$AC$4922)))+((L223&lt;&gt;"")*ISNUMBER(SEARCH("|"&amp;L223&amp;"|",'5_ACOMPANHAMENTO'!$AC$3:$AC$4922)))+((M223&lt;&gt;"")*ISNUMBER(SEARCH("|"&amp;M223&amp;"|",'5_ACOMPANHAMENTO'!$AC$3:$AC$4922)))+((N223&lt;&gt;"")*ISNUMBER(SEARCH("|"&amp;N223&amp;"|",'5_ACOMPANHAMENTO'!$AC$3:$AC$4922)))+((O223&lt;&gt;"")*ISNUMBER(SEARCH("|"&amp;O223&amp;"|",'5_ACOMPANHAMENTO'!$AC$3:$AC$4922)))+((P223&lt;&gt;"")*ISNUMBER(SEARCH("|"&amp;P223&amp;"|",'5_ACOMPANHAMENTO'!$AC$3:$AC$4922)))+((Q223&lt;&gt;"")*ISNUMBER(SEARCH("|"&amp;Q223&amp;"|",'5_ACOMPANHAMENTO'!$AC$3:$AC$4922)))+((R223&lt;&gt;"")*ISNUMBER(SEARCH("|"&amp;R223&amp;"|",'5_ACOMPANHAMENTO'!$AC$3:$AC$4922)))+((S223&lt;&gt;"")*ISNUMBER(SEARCH("|"&amp;S223&amp;"|",'5_ACOMPANHAMENTO'!$AC$3:$AC$4922)))+((T223&lt;&gt;"")*ISNUMBER(SEARCH("|"&amp;T223&amp;"|",'5_ACOMPANHAMENTO'!$AC$3:$AC$4922)))+((U223&lt;&gt;"")*ISNUMBER(SEARCH("|"&amp;U223&amp;"|",'5_ACOMPANHAMENTO'!$AC$3:$AC$4922)))+((V223&lt;&gt;"")*ISNUMBER(SEARCH("|"&amp;V223&amp;"|",'5_ACOMPANHAMENTO'!$AC$3:$AC$4922)))+((W223&lt;&gt;"")*ISNUMBER(SEARCH("|"&amp;W223&amp;"|",'5_ACOMPANHAMENTO'!$AC$3:$AC$4922)))+((X223&lt;&gt;"")*ISNUMBER(SEARCH("|"&amp;X223&amp;"|",'5_ACOMPANHAMENTO'!$AC$3:$AC$4922)))+((Y223&lt;&gt;"")*ISNUMBER(SEARCH("|"&amp;Y223&amp;"|",'5_ACOMPANHAMENTO'!$AC$3:$AC$4922)))+((Z223&lt;&gt;"")*ISNUMBER(SEARCH("|"&amp;Z223&amp;"|",'5_ACOMPANHAMENTO'!$AC$3:$AC$4922)))+((AA223&lt;&gt;"")*ISNUMBER(SEARCH("|"&amp;AA223&amp;"|",'5_ACOMPANHAMENTO'!$AC$3:$AC$4922)))+((AB223&lt;&gt;"")*ISNUMBER(SEARCH("|"&amp;AB223&amp;"|",'5_ACOMPANHAMENTO'!$AC$3:$AC$4922))))&gt;0)),'5_ACOMPANHAMENTO'!$J$3:$J$4922),0))</f>
        <v>1810</v>
      </c>
      <c r="E223" s="4" t="str">
        <f t="shared" ca="1" si="69"/>
        <v>FINALIZADO</v>
      </c>
      <c r="F223" s="7">
        <f>IF(OR($B223="",$C223=""),"",IFERROR(SUMPRODUCT(--(('5_ACOMPANHAMENTO'!$AD$3:$AD$4922=TRIM($C223&amp;""))*('5_ACOMPANHAMENTO'!$AC$3:$AC$4922&lt;&gt;"")*((((I223&lt;&gt;"")*ISNUMBER(SEARCH("|"&amp;I223&amp;"|",'5_ACOMPANHAMENTO'!$AC$3:$AC$4922)))+((J223&lt;&gt;"")*ISNUMBER(SEARCH("|"&amp;J223&amp;"|",'5_ACOMPANHAMENTO'!$AC$3:$AC$4922)))+((K223&lt;&gt;"")*ISNUMBER(SEARCH("|"&amp;K223&amp;"|",'5_ACOMPANHAMENTO'!$AC$3:$AC$4922)))+((L223&lt;&gt;"")*ISNUMBER(SEARCH("|"&amp;L223&amp;"|",'5_ACOMPANHAMENTO'!$AC$3:$AC$4922)))+((M223&lt;&gt;"")*ISNUMBER(SEARCH("|"&amp;M223&amp;"|",'5_ACOMPANHAMENTO'!$AC$3:$AC$4922)))+((N223&lt;&gt;"")*ISNUMBER(SEARCH("|"&amp;N223&amp;"|",'5_ACOMPANHAMENTO'!$AC$3:$AC$4922)))+((O223&lt;&gt;"")*ISNUMBER(SEARCH("|"&amp;O223&amp;"|",'5_ACOMPANHAMENTO'!$AC$3:$AC$4922)))+((P223&lt;&gt;"")*ISNUMBER(SEARCH("|"&amp;P223&amp;"|",'5_ACOMPANHAMENTO'!$AC$3:$AC$4922)))+((Q223&lt;&gt;"")*ISNUMBER(SEARCH("|"&amp;Q223&amp;"|",'5_ACOMPANHAMENTO'!$AC$3:$AC$4922)))+((R223&lt;&gt;"")*ISNUMBER(SEARCH("|"&amp;R223&amp;"|",'5_ACOMPANHAMENTO'!$AC$3:$AC$4922)))+((S223&lt;&gt;"")*ISNUMBER(SEARCH("|"&amp;S223&amp;"|",'5_ACOMPANHAMENTO'!$AC$3:$AC$4922)))+((T223&lt;&gt;"")*ISNUMBER(SEARCH("|"&amp;T223&amp;"|",'5_ACOMPANHAMENTO'!$AC$3:$AC$4922)))+((U223&lt;&gt;"")*ISNUMBER(SEARCH("|"&amp;U223&amp;"|",'5_ACOMPANHAMENTO'!$AC$3:$AC$4922)))+((V223&lt;&gt;"")*ISNUMBER(SEARCH("|"&amp;V223&amp;"|",'5_ACOMPANHAMENTO'!$AC$3:$AC$4922)))+((W223&lt;&gt;"")*ISNUMBER(SEARCH("|"&amp;W223&amp;"|",'5_ACOMPANHAMENTO'!$AC$3:$AC$4922)))+((X223&lt;&gt;"")*ISNUMBER(SEARCH("|"&amp;X223&amp;"|",'5_ACOMPANHAMENTO'!$AC$3:$AC$4922)))+((Y223&lt;&gt;"")*ISNUMBER(SEARCH("|"&amp;Y223&amp;"|",'5_ACOMPANHAMENTO'!$AC$3:$AC$4922)))+((Z223&lt;&gt;"")*ISNUMBER(SEARCH("|"&amp;Z223&amp;"|",'5_ACOMPANHAMENTO'!$AC$3:$AC$4922)))+((AA223&lt;&gt;"")*ISNUMBER(SEARCH("|"&amp;AA223&amp;"|",'5_ACOMPANHAMENTO'!$AC$3:$AC$4922)))+((AB223&lt;&gt;"")*ISNUMBER(SEARCH("|"&amp;AB223&amp;"|",'5_ACOMPANHAMENTO'!$AC$3:$AC$4922))))&gt;0)),'5_ACOMPANHAMENTO'!$O$3:$O$4922),0))</f>
        <v>1810</v>
      </c>
      <c r="G223" s="7">
        <f t="shared" si="70"/>
        <v>0</v>
      </c>
      <c r="H223" t="str">
        <f t="shared" si="71"/>
        <v>10180,10148|PU</v>
      </c>
      <c r="I223" s="1" t="str">
        <f t="shared" si="72"/>
        <v>10180</v>
      </c>
      <c r="J223" s="1" t="str">
        <f t="shared" si="73"/>
        <v>10148</v>
      </c>
      <c r="K223" s="1" t="str">
        <f t="shared" si="74"/>
        <v/>
      </c>
      <c r="L223" s="1" t="str">
        <f t="shared" si="75"/>
        <v/>
      </c>
      <c r="M223" s="1" t="str">
        <f t="shared" si="76"/>
        <v/>
      </c>
      <c r="N223" s="1" t="str">
        <f t="shared" si="77"/>
        <v/>
      </c>
      <c r="O223" s="1" t="str">
        <f t="shared" si="78"/>
        <v/>
      </c>
      <c r="P223" s="1" t="str">
        <f t="shared" si="79"/>
        <v/>
      </c>
      <c r="Q223" s="1" t="str">
        <f t="shared" si="80"/>
        <v/>
      </c>
      <c r="R223" s="1" t="str">
        <f t="shared" si="81"/>
        <v/>
      </c>
      <c r="S223" s="1" t="str">
        <f t="shared" si="82"/>
        <v/>
      </c>
      <c r="T223" s="1" t="str">
        <f t="shared" si="83"/>
        <v/>
      </c>
      <c r="U223" s="1" t="str">
        <f t="shared" si="84"/>
        <v/>
      </c>
      <c r="V223" s="1" t="str">
        <f t="shared" si="85"/>
        <v/>
      </c>
      <c r="W223" s="1" t="str">
        <f t="shared" si="86"/>
        <v/>
      </c>
      <c r="X223" s="1" t="str">
        <f t="shared" si="87"/>
        <v/>
      </c>
      <c r="Y223" s="1" t="str">
        <f t="shared" si="88"/>
        <v/>
      </c>
      <c r="Z223" s="1" t="str">
        <f t="shared" si="89"/>
        <v/>
      </c>
      <c r="AA223" s="1" t="str">
        <f t="shared" si="90"/>
        <v/>
      </c>
      <c r="AB223" s="1" t="str">
        <f t="shared" si="91"/>
        <v/>
      </c>
    </row>
    <row r="224" spans="1:28" ht="14.25" hidden="1" customHeight="1" x14ac:dyDescent="0.35">
      <c r="A224" s="4">
        <f>IF(OR($B224="",$C224=""),"",IFERROR(INDEX('5_ACOMPANHAMENTO'!$A$3:$A$4922,MATCH(1,INDEX(('5_ACOMPANHAMENTO'!$AD$3:$AD$4922=TRIM($C224&amp;""))*('5_ACOMPANHAMENTO'!$AC$3:$AC$4922&lt;&gt;"")*((((I224&lt;&gt;"")*ISNUMBER(SEARCH("|"&amp;I224&amp;"|",'5_ACOMPANHAMENTO'!$AC$3:$AC$4922)))+((J224&lt;&gt;"")*ISNUMBER(SEARCH("|"&amp;J224&amp;"|",'5_ACOMPANHAMENTO'!$AC$3:$AC$4922)))+((K224&lt;&gt;"")*ISNUMBER(SEARCH("|"&amp;K224&amp;"|",'5_ACOMPANHAMENTO'!$AC$3:$AC$4922)))+((L224&lt;&gt;"")*ISNUMBER(SEARCH("|"&amp;L224&amp;"|",'5_ACOMPANHAMENTO'!$AC$3:$AC$4922)))+((M224&lt;&gt;"")*ISNUMBER(SEARCH("|"&amp;M224&amp;"|",'5_ACOMPANHAMENTO'!$AC$3:$AC$4922)))+((N224&lt;&gt;"")*ISNUMBER(SEARCH("|"&amp;N224&amp;"|",'5_ACOMPANHAMENTO'!$AC$3:$AC$4922)))+((O224&lt;&gt;"")*ISNUMBER(SEARCH("|"&amp;O224&amp;"|",'5_ACOMPANHAMENTO'!$AC$3:$AC$4922)))+((P224&lt;&gt;"")*ISNUMBER(SEARCH("|"&amp;P224&amp;"|",'5_ACOMPANHAMENTO'!$AC$3:$AC$4922)))+((Q224&lt;&gt;"")*ISNUMBER(SEARCH("|"&amp;Q224&amp;"|",'5_ACOMPANHAMENTO'!$AC$3:$AC$4922)))+((R224&lt;&gt;"")*ISNUMBER(SEARCH("|"&amp;R224&amp;"|",'5_ACOMPANHAMENTO'!$AC$3:$AC$4922)))+((S224&lt;&gt;"")*ISNUMBER(SEARCH("|"&amp;S224&amp;"|",'5_ACOMPANHAMENTO'!$AC$3:$AC$4922)))+((T224&lt;&gt;"")*ISNUMBER(SEARCH("|"&amp;T224&amp;"|",'5_ACOMPANHAMENTO'!$AC$3:$AC$4922)))+((U224&lt;&gt;"")*ISNUMBER(SEARCH("|"&amp;U224&amp;"|",'5_ACOMPANHAMENTO'!$AC$3:$AC$4922)))+((V224&lt;&gt;"")*ISNUMBER(SEARCH("|"&amp;V224&amp;"|",'5_ACOMPANHAMENTO'!$AC$3:$AC$4922)))+((W224&lt;&gt;"")*ISNUMBER(SEARCH("|"&amp;W224&amp;"|",'5_ACOMPANHAMENTO'!$AC$3:$AC$4922)))+((X224&lt;&gt;"")*ISNUMBER(SEARCH("|"&amp;X224&amp;"|",'5_ACOMPANHAMENTO'!$AC$3:$AC$4922)))+((Y224&lt;&gt;"")*ISNUMBER(SEARCH("|"&amp;Y224&amp;"|",'5_ACOMPANHAMENTO'!$AC$3:$AC$4922)))+((Z224&lt;&gt;"")*ISNUMBER(SEARCH("|"&amp;Z224&amp;"|",'5_ACOMPANHAMENTO'!$AC$3:$AC$4922)))+((AA224&lt;&gt;"")*ISNUMBER(SEARCH("|"&amp;AA224&amp;"|",'5_ACOMPANHAMENTO'!$AC$3:$AC$4922)))+((AB224&lt;&gt;"")*ISNUMBER(SEARCH("|"&amp;AB224&amp;"|",'5_ACOMPANHAMENTO'!$AC$3:$AC$4922))))&gt;0),0),0)),""))</f>
        <v>46203</v>
      </c>
      <c r="B224" s="10">
        <v>10180.101479999999</v>
      </c>
      <c r="C224" s="10" t="s">
        <v>40</v>
      </c>
      <c r="D224" s="4">
        <f>IF(OR($B224="",$C224=""),"",IFERROR(SUMPRODUCT(--(('5_ACOMPANHAMENTO'!$AD$3:$AD$4922=TRIM($C224&amp;""))*('5_ACOMPANHAMENTO'!$AC$3:$AC$4922&lt;&gt;"")*((((I224&lt;&gt;"")*ISNUMBER(SEARCH("|"&amp;I224&amp;"|",'5_ACOMPANHAMENTO'!$AC$3:$AC$4922)))+((J224&lt;&gt;"")*ISNUMBER(SEARCH("|"&amp;J224&amp;"|",'5_ACOMPANHAMENTO'!$AC$3:$AC$4922)))+((K224&lt;&gt;"")*ISNUMBER(SEARCH("|"&amp;K224&amp;"|",'5_ACOMPANHAMENTO'!$AC$3:$AC$4922)))+((L224&lt;&gt;"")*ISNUMBER(SEARCH("|"&amp;L224&amp;"|",'5_ACOMPANHAMENTO'!$AC$3:$AC$4922)))+((M224&lt;&gt;"")*ISNUMBER(SEARCH("|"&amp;M224&amp;"|",'5_ACOMPANHAMENTO'!$AC$3:$AC$4922)))+((N224&lt;&gt;"")*ISNUMBER(SEARCH("|"&amp;N224&amp;"|",'5_ACOMPANHAMENTO'!$AC$3:$AC$4922)))+((O224&lt;&gt;"")*ISNUMBER(SEARCH("|"&amp;O224&amp;"|",'5_ACOMPANHAMENTO'!$AC$3:$AC$4922)))+((P224&lt;&gt;"")*ISNUMBER(SEARCH("|"&amp;P224&amp;"|",'5_ACOMPANHAMENTO'!$AC$3:$AC$4922)))+((Q224&lt;&gt;"")*ISNUMBER(SEARCH("|"&amp;Q224&amp;"|",'5_ACOMPANHAMENTO'!$AC$3:$AC$4922)))+((R224&lt;&gt;"")*ISNUMBER(SEARCH("|"&amp;R224&amp;"|",'5_ACOMPANHAMENTO'!$AC$3:$AC$4922)))+((S224&lt;&gt;"")*ISNUMBER(SEARCH("|"&amp;S224&amp;"|",'5_ACOMPANHAMENTO'!$AC$3:$AC$4922)))+((T224&lt;&gt;"")*ISNUMBER(SEARCH("|"&amp;T224&amp;"|",'5_ACOMPANHAMENTO'!$AC$3:$AC$4922)))+((U224&lt;&gt;"")*ISNUMBER(SEARCH("|"&amp;U224&amp;"|",'5_ACOMPANHAMENTO'!$AC$3:$AC$4922)))+((V224&lt;&gt;"")*ISNUMBER(SEARCH("|"&amp;V224&amp;"|",'5_ACOMPANHAMENTO'!$AC$3:$AC$4922)))+((W224&lt;&gt;"")*ISNUMBER(SEARCH("|"&amp;W224&amp;"|",'5_ACOMPANHAMENTO'!$AC$3:$AC$4922)))+((X224&lt;&gt;"")*ISNUMBER(SEARCH("|"&amp;X224&amp;"|",'5_ACOMPANHAMENTO'!$AC$3:$AC$4922)))+((Y224&lt;&gt;"")*ISNUMBER(SEARCH("|"&amp;Y224&amp;"|",'5_ACOMPANHAMENTO'!$AC$3:$AC$4922)))+((Z224&lt;&gt;"")*ISNUMBER(SEARCH("|"&amp;Z224&amp;"|",'5_ACOMPANHAMENTO'!$AC$3:$AC$4922)))+((AA224&lt;&gt;"")*ISNUMBER(SEARCH("|"&amp;AA224&amp;"|",'5_ACOMPANHAMENTO'!$AC$3:$AC$4922)))+((AB224&lt;&gt;"")*ISNUMBER(SEARCH("|"&amp;AB224&amp;"|",'5_ACOMPANHAMENTO'!$AC$3:$AC$4922))))&gt;0)),'5_ACOMPANHAMENTO'!$J$3:$J$4922),0))</f>
        <v>1810</v>
      </c>
      <c r="E224" s="4" t="str">
        <f t="shared" ca="1" si="69"/>
        <v>FINALIZADO</v>
      </c>
      <c r="F224" s="7">
        <f>IF(OR($B224="",$C224=""),"",IFERROR(SUMPRODUCT(--(('5_ACOMPANHAMENTO'!$AD$3:$AD$4922=TRIM($C224&amp;""))*('5_ACOMPANHAMENTO'!$AC$3:$AC$4922&lt;&gt;"")*((((I224&lt;&gt;"")*ISNUMBER(SEARCH("|"&amp;I224&amp;"|",'5_ACOMPANHAMENTO'!$AC$3:$AC$4922)))+((J224&lt;&gt;"")*ISNUMBER(SEARCH("|"&amp;J224&amp;"|",'5_ACOMPANHAMENTO'!$AC$3:$AC$4922)))+((K224&lt;&gt;"")*ISNUMBER(SEARCH("|"&amp;K224&amp;"|",'5_ACOMPANHAMENTO'!$AC$3:$AC$4922)))+((L224&lt;&gt;"")*ISNUMBER(SEARCH("|"&amp;L224&amp;"|",'5_ACOMPANHAMENTO'!$AC$3:$AC$4922)))+((M224&lt;&gt;"")*ISNUMBER(SEARCH("|"&amp;M224&amp;"|",'5_ACOMPANHAMENTO'!$AC$3:$AC$4922)))+((N224&lt;&gt;"")*ISNUMBER(SEARCH("|"&amp;N224&amp;"|",'5_ACOMPANHAMENTO'!$AC$3:$AC$4922)))+((O224&lt;&gt;"")*ISNUMBER(SEARCH("|"&amp;O224&amp;"|",'5_ACOMPANHAMENTO'!$AC$3:$AC$4922)))+((P224&lt;&gt;"")*ISNUMBER(SEARCH("|"&amp;P224&amp;"|",'5_ACOMPANHAMENTO'!$AC$3:$AC$4922)))+((Q224&lt;&gt;"")*ISNUMBER(SEARCH("|"&amp;Q224&amp;"|",'5_ACOMPANHAMENTO'!$AC$3:$AC$4922)))+((R224&lt;&gt;"")*ISNUMBER(SEARCH("|"&amp;R224&amp;"|",'5_ACOMPANHAMENTO'!$AC$3:$AC$4922)))+((S224&lt;&gt;"")*ISNUMBER(SEARCH("|"&amp;S224&amp;"|",'5_ACOMPANHAMENTO'!$AC$3:$AC$4922)))+((T224&lt;&gt;"")*ISNUMBER(SEARCH("|"&amp;T224&amp;"|",'5_ACOMPANHAMENTO'!$AC$3:$AC$4922)))+((U224&lt;&gt;"")*ISNUMBER(SEARCH("|"&amp;U224&amp;"|",'5_ACOMPANHAMENTO'!$AC$3:$AC$4922)))+((V224&lt;&gt;"")*ISNUMBER(SEARCH("|"&amp;V224&amp;"|",'5_ACOMPANHAMENTO'!$AC$3:$AC$4922)))+((W224&lt;&gt;"")*ISNUMBER(SEARCH("|"&amp;W224&amp;"|",'5_ACOMPANHAMENTO'!$AC$3:$AC$4922)))+((X224&lt;&gt;"")*ISNUMBER(SEARCH("|"&amp;X224&amp;"|",'5_ACOMPANHAMENTO'!$AC$3:$AC$4922)))+((Y224&lt;&gt;"")*ISNUMBER(SEARCH("|"&amp;Y224&amp;"|",'5_ACOMPANHAMENTO'!$AC$3:$AC$4922)))+((Z224&lt;&gt;"")*ISNUMBER(SEARCH("|"&amp;Z224&amp;"|",'5_ACOMPANHAMENTO'!$AC$3:$AC$4922)))+((AA224&lt;&gt;"")*ISNUMBER(SEARCH("|"&amp;AA224&amp;"|",'5_ACOMPANHAMENTO'!$AC$3:$AC$4922)))+((AB224&lt;&gt;"")*ISNUMBER(SEARCH("|"&amp;AB224&amp;"|",'5_ACOMPANHAMENTO'!$AC$3:$AC$4922))))&gt;0)),'5_ACOMPANHAMENTO'!$O$3:$O$4922),0))</f>
        <v>1810</v>
      </c>
      <c r="G224" s="7">
        <f t="shared" si="70"/>
        <v>0</v>
      </c>
      <c r="H224" t="str">
        <f t="shared" si="71"/>
        <v>10180,10148|PU</v>
      </c>
      <c r="I224" s="1" t="str">
        <f t="shared" si="72"/>
        <v>10180</v>
      </c>
      <c r="J224" s="1" t="str">
        <f t="shared" si="73"/>
        <v>10148</v>
      </c>
      <c r="K224" s="1" t="str">
        <f t="shared" si="74"/>
        <v/>
      </c>
      <c r="L224" s="1" t="str">
        <f t="shared" si="75"/>
        <v/>
      </c>
      <c r="M224" s="1" t="str">
        <f t="shared" si="76"/>
        <v/>
      </c>
      <c r="N224" s="1" t="str">
        <f t="shared" si="77"/>
        <v/>
      </c>
      <c r="O224" s="1" t="str">
        <f t="shared" si="78"/>
        <v/>
      </c>
      <c r="P224" s="1" t="str">
        <f t="shared" si="79"/>
        <v/>
      </c>
      <c r="Q224" s="1" t="str">
        <f t="shared" si="80"/>
        <v/>
      </c>
      <c r="R224" s="1" t="str">
        <f t="shared" si="81"/>
        <v/>
      </c>
      <c r="S224" s="1" t="str">
        <f t="shared" si="82"/>
        <v/>
      </c>
      <c r="T224" s="1" t="str">
        <f t="shared" si="83"/>
        <v/>
      </c>
      <c r="U224" s="1" t="str">
        <f t="shared" si="84"/>
        <v/>
      </c>
      <c r="V224" s="1" t="str">
        <f t="shared" si="85"/>
        <v/>
      </c>
      <c r="W224" s="1" t="str">
        <f t="shared" si="86"/>
        <v/>
      </c>
      <c r="X224" s="1" t="str">
        <f t="shared" si="87"/>
        <v/>
      </c>
      <c r="Y224" s="1" t="str">
        <f t="shared" si="88"/>
        <v/>
      </c>
      <c r="Z224" s="1" t="str">
        <f t="shared" si="89"/>
        <v/>
      </c>
      <c r="AA224" s="1" t="str">
        <f t="shared" si="90"/>
        <v/>
      </c>
      <c r="AB224" s="1" t="str">
        <f t="shared" si="91"/>
        <v/>
      </c>
    </row>
    <row r="225" spans="1:28" ht="14.25" hidden="1" customHeight="1" x14ac:dyDescent="0.35">
      <c r="A225" s="4">
        <f>IF(OR($B225="",$C225=""),"",IFERROR(INDEX('5_ACOMPANHAMENTO'!$A$3:$A$4922,MATCH(1,INDEX(('5_ACOMPANHAMENTO'!$AD$3:$AD$4922=TRIM($C225&amp;""))*('5_ACOMPANHAMENTO'!$AC$3:$AC$4922&lt;&gt;"")*((((I225&lt;&gt;"")*ISNUMBER(SEARCH("|"&amp;I225&amp;"|",'5_ACOMPANHAMENTO'!$AC$3:$AC$4922)))+((J225&lt;&gt;"")*ISNUMBER(SEARCH("|"&amp;J225&amp;"|",'5_ACOMPANHAMENTO'!$AC$3:$AC$4922)))+((K225&lt;&gt;"")*ISNUMBER(SEARCH("|"&amp;K225&amp;"|",'5_ACOMPANHAMENTO'!$AC$3:$AC$4922)))+((L225&lt;&gt;"")*ISNUMBER(SEARCH("|"&amp;L225&amp;"|",'5_ACOMPANHAMENTO'!$AC$3:$AC$4922)))+((M225&lt;&gt;"")*ISNUMBER(SEARCH("|"&amp;M225&amp;"|",'5_ACOMPANHAMENTO'!$AC$3:$AC$4922)))+((N225&lt;&gt;"")*ISNUMBER(SEARCH("|"&amp;N225&amp;"|",'5_ACOMPANHAMENTO'!$AC$3:$AC$4922)))+((O225&lt;&gt;"")*ISNUMBER(SEARCH("|"&amp;O225&amp;"|",'5_ACOMPANHAMENTO'!$AC$3:$AC$4922)))+((P225&lt;&gt;"")*ISNUMBER(SEARCH("|"&amp;P225&amp;"|",'5_ACOMPANHAMENTO'!$AC$3:$AC$4922)))+((Q225&lt;&gt;"")*ISNUMBER(SEARCH("|"&amp;Q225&amp;"|",'5_ACOMPANHAMENTO'!$AC$3:$AC$4922)))+((R225&lt;&gt;"")*ISNUMBER(SEARCH("|"&amp;R225&amp;"|",'5_ACOMPANHAMENTO'!$AC$3:$AC$4922)))+((S225&lt;&gt;"")*ISNUMBER(SEARCH("|"&amp;S225&amp;"|",'5_ACOMPANHAMENTO'!$AC$3:$AC$4922)))+((T225&lt;&gt;"")*ISNUMBER(SEARCH("|"&amp;T225&amp;"|",'5_ACOMPANHAMENTO'!$AC$3:$AC$4922)))+((U225&lt;&gt;"")*ISNUMBER(SEARCH("|"&amp;U225&amp;"|",'5_ACOMPANHAMENTO'!$AC$3:$AC$4922)))+((V225&lt;&gt;"")*ISNUMBER(SEARCH("|"&amp;V225&amp;"|",'5_ACOMPANHAMENTO'!$AC$3:$AC$4922)))+((W225&lt;&gt;"")*ISNUMBER(SEARCH("|"&amp;W225&amp;"|",'5_ACOMPANHAMENTO'!$AC$3:$AC$4922)))+((X225&lt;&gt;"")*ISNUMBER(SEARCH("|"&amp;X225&amp;"|",'5_ACOMPANHAMENTO'!$AC$3:$AC$4922)))+((Y225&lt;&gt;"")*ISNUMBER(SEARCH("|"&amp;Y225&amp;"|",'5_ACOMPANHAMENTO'!$AC$3:$AC$4922)))+((Z225&lt;&gt;"")*ISNUMBER(SEARCH("|"&amp;Z225&amp;"|",'5_ACOMPANHAMENTO'!$AC$3:$AC$4922)))+((AA225&lt;&gt;"")*ISNUMBER(SEARCH("|"&amp;AA225&amp;"|",'5_ACOMPANHAMENTO'!$AC$3:$AC$4922)))+((AB225&lt;&gt;"")*ISNUMBER(SEARCH("|"&amp;AB225&amp;"|",'5_ACOMPANHAMENTO'!$AC$3:$AC$4922))))&gt;0),0),0)),""))</f>
        <v>46203</v>
      </c>
      <c r="B225" s="10">
        <v>10180.101479999999</v>
      </c>
      <c r="C225" s="10" t="s">
        <v>40</v>
      </c>
      <c r="D225" s="4">
        <f>IF(OR($B225="",$C225=""),"",IFERROR(SUMPRODUCT(--(('5_ACOMPANHAMENTO'!$AD$3:$AD$4922=TRIM($C225&amp;""))*('5_ACOMPANHAMENTO'!$AC$3:$AC$4922&lt;&gt;"")*((((I225&lt;&gt;"")*ISNUMBER(SEARCH("|"&amp;I225&amp;"|",'5_ACOMPANHAMENTO'!$AC$3:$AC$4922)))+((J225&lt;&gt;"")*ISNUMBER(SEARCH("|"&amp;J225&amp;"|",'5_ACOMPANHAMENTO'!$AC$3:$AC$4922)))+((K225&lt;&gt;"")*ISNUMBER(SEARCH("|"&amp;K225&amp;"|",'5_ACOMPANHAMENTO'!$AC$3:$AC$4922)))+((L225&lt;&gt;"")*ISNUMBER(SEARCH("|"&amp;L225&amp;"|",'5_ACOMPANHAMENTO'!$AC$3:$AC$4922)))+((M225&lt;&gt;"")*ISNUMBER(SEARCH("|"&amp;M225&amp;"|",'5_ACOMPANHAMENTO'!$AC$3:$AC$4922)))+((N225&lt;&gt;"")*ISNUMBER(SEARCH("|"&amp;N225&amp;"|",'5_ACOMPANHAMENTO'!$AC$3:$AC$4922)))+((O225&lt;&gt;"")*ISNUMBER(SEARCH("|"&amp;O225&amp;"|",'5_ACOMPANHAMENTO'!$AC$3:$AC$4922)))+((P225&lt;&gt;"")*ISNUMBER(SEARCH("|"&amp;P225&amp;"|",'5_ACOMPANHAMENTO'!$AC$3:$AC$4922)))+((Q225&lt;&gt;"")*ISNUMBER(SEARCH("|"&amp;Q225&amp;"|",'5_ACOMPANHAMENTO'!$AC$3:$AC$4922)))+((R225&lt;&gt;"")*ISNUMBER(SEARCH("|"&amp;R225&amp;"|",'5_ACOMPANHAMENTO'!$AC$3:$AC$4922)))+((S225&lt;&gt;"")*ISNUMBER(SEARCH("|"&amp;S225&amp;"|",'5_ACOMPANHAMENTO'!$AC$3:$AC$4922)))+((T225&lt;&gt;"")*ISNUMBER(SEARCH("|"&amp;T225&amp;"|",'5_ACOMPANHAMENTO'!$AC$3:$AC$4922)))+((U225&lt;&gt;"")*ISNUMBER(SEARCH("|"&amp;U225&amp;"|",'5_ACOMPANHAMENTO'!$AC$3:$AC$4922)))+((V225&lt;&gt;"")*ISNUMBER(SEARCH("|"&amp;V225&amp;"|",'5_ACOMPANHAMENTO'!$AC$3:$AC$4922)))+((W225&lt;&gt;"")*ISNUMBER(SEARCH("|"&amp;W225&amp;"|",'5_ACOMPANHAMENTO'!$AC$3:$AC$4922)))+((X225&lt;&gt;"")*ISNUMBER(SEARCH("|"&amp;X225&amp;"|",'5_ACOMPANHAMENTO'!$AC$3:$AC$4922)))+((Y225&lt;&gt;"")*ISNUMBER(SEARCH("|"&amp;Y225&amp;"|",'5_ACOMPANHAMENTO'!$AC$3:$AC$4922)))+((Z225&lt;&gt;"")*ISNUMBER(SEARCH("|"&amp;Z225&amp;"|",'5_ACOMPANHAMENTO'!$AC$3:$AC$4922)))+((AA225&lt;&gt;"")*ISNUMBER(SEARCH("|"&amp;AA225&amp;"|",'5_ACOMPANHAMENTO'!$AC$3:$AC$4922)))+((AB225&lt;&gt;"")*ISNUMBER(SEARCH("|"&amp;AB225&amp;"|",'5_ACOMPANHAMENTO'!$AC$3:$AC$4922))))&gt;0)),'5_ACOMPANHAMENTO'!$J$3:$J$4922),0))</f>
        <v>1810</v>
      </c>
      <c r="E225" s="4" t="str">
        <f t="shared" ca="1" si="69"/>
        <v>FINALIZADO</v>
      </c>
      <c r="F225" s="7">
        <f>IF(OR($B225="",$C225=""),"",IFERROR(SUMPRODUCT(--(('5_ACOMPANHAMENTO'!$AD$3:$AD$4922=TRIM($C225&amp;""))*('5_ACOMPANHAMENTO'!$AC$3:$AC$4922&lt;&gt;"")*((((I225&lt;&gt;"")*ISNUMBER(SEARCH("|"&amp;I225&amp;"|",'5_ACOMPANHAMENTO'!$AC$3:$AC$4922)))+((J225&lt;&gt;"")*ISNUMBER(SEARCH("|"&amp;J225&amp;"|",'5_ACOMPANHAMENTO'!$AC$3:$AC$4922)))+((K225&lt;&gt;"")*ISNUMBER(SEARCH("|"&amp;K225&amp;"|",'5_ACOMPANHAMENTO'!$AC$3:$AC$4922)))+((L225&lt;&gt;"")*ISNUMBER(SEARCH("|"&amp;L225&amp;"|",'5_ACOMPANHAMENTO'!$AC$3:$AC$4922)))+((M225&lt;&gt;"")*ISNUMBER(SEARCH("|"&amp;M225&amp;"|",'5_ACOMPANHAMENTO'!$AC$3:$AC$4922)))+((N225&lt;&gt;"")*ISNUMBER(SEARCH("|"&amp;N225&amp;"|",'5_ACOMPANHAMENTO'!$AC$3:$AC$4922)))+((O225&lt;&gt;"")*ISNUMBER(SEARCH("|"&amp;O225&amp;"|",'5_ACOMPANHAMENTO'!$AC$3:$AC$4922)))+((P225&lt;&gt;"")*ISNUMBER(SEARCH("|"&amp;P225&amp;"|",'5_ACOMPANHAMENTO'!$AC$3:$AC$4922)))+((Q225&lt;&gt;"")*ISNUMBER(SEARCH("|"&amp;Q225&amp;"|",'5_ACOMPANHAMENTO'!$AC$3:$AC$4922)))+((R225&lt;&gt;"")*ISNUMBER(SEARCH("|"&amp;R225&amp;"|",'5_ACOMPANHAMENTO'!$AC$3:$AC$4922)))+((S225&lt;&gt;"")*ISNUMBER(SEARCH("|"&amp;S225&amp;"|",'5_ACOMPANHAMENTO'!$AC$3:$AC$4922)))+((T225&lt;&gt;"")*ISNUMBER(SEARCH("|"&amp;T225&amp;"|",'5_ACOMPANHAMENTO'!$AC$3:$AC$4922)))+((U225&lt;&gt;"")*ISNUMBER(SEARCH("|"&amp;U225&amp;"|",'5_ACOMPANHAMENTO'!$AC$3:$AC$4922)))+((V225&lt;&gt;"")*ISNUMBER(SEARCH("|"&amp;V225&amp;"|",'5_ACOMPANHAMENTO'!$AC$3:$AC$4922)))+((W225&lt;&gt;"")*ISNUMBER(SEARCH("|"&amp;W225&amp;"|",'5_ACOMPANHAMENTO'!$AC$3:$AC$4922)))+((X225&lt;&gt;"")*ISNUMBER(SEARCH("|"&amp;X225&amp;"|",'5_ACOMPANHAMENTO'!$AC$3:$AC$4922)))+((Y225&lt;&gt;"")*ISNUMBER(SEARCH("|"&amp;Y225&amp;"|",'5_ACOMPANHAMENTO'!$AC$3:$AC$4922)))+((Z225&lt;&gt;"")*ISNUMBER(SEARCH("|"&amp;Z225&amp;"|",'5_ACOMPANHAMENTO'!$AC$3:$AC$4922)))+((AA225&lt;&gt;"")*ISNUMBER(SEARCH("|"&amp;AA225&amp;"|",'5_ACOMPANHAMENTO'!$AC$3:$AC$4922)))+((AB225&lt;&gt;"")*ISNUMBER(SEARCH("|"&amp;AB225&amp;"|",'5_ACOMPANHAMENTO'!$AC$3:$AC$4922))))&gt;0)),'5_ACOMPANHAMENTO'!$O$3:$O$4922),0))</f>
        <v>1810</v>
      </c>
      <c r="G225" s="7">
        <f t="shared" si="70"/>
        <v>0</v>
      </c>
      <c r="H225" t="str">
        <f t="shared" si="71"/>
        <v>10180,10148|PU</v>
      </c>
      <c r="I225" s="1" t="str">
        <f t="shared" si="72"/>
        <v>10180</v>
      </c>
      <c r="J225" s="1" t="str">
        <f t="shared" si="73"/>
        <v>10148</v>
      </c>
      <c r="K225" s="1" t="str">
        <f t="shared" si="74"/>
        <v/>
      </c>
      <c r="L225" s="1" t="str">
        <f t="shared" si="75"/>
        <v/>
      </c>
      <c r="M225" s="1" t="str">
        <f t="shared" si="76"/>
        <v/>
      </c>
      <c r="N225" s="1" t="str">
        <f t="shared" si="77"/>
        <v/>
      </c>
      <c r="O225" s="1" t="str">
        <f t="shared" si="78"/>
        <v/>
      </c>
      <c r="P225" s="1" t="str">
        <f t="shared" si="79"/>
        <v/>
      </c>
      <c r="Q225" s="1" t="str">
        <f t="shared" si="80"/>
        <v/>
      </c>
      <c r="R225" s="1" t="str">
        <f t="shared" si="81"/>
        <v/>
      </c>
      <c r="S225" s="1" t="str">
        <f t="shared" si="82"/>
        <v/>
      </c>
      <c r="T225" s="1" t="str">
        <f t="shared" si="83"/>
        <v/>
      </c>
      <c r="U225" s="1" t="str">
        <f t="shared" si="84"/>
        <v/>
      </c>
      <c r="V225" s="1" t="str">
        <f t="shared" si="85"/>
        <v/>
      </c>
      <c r="W225" s="1" t="str">
        <f t="shared" si="86"/>
        <v/>
      </c>
      <c r="X225" s="1" t="str">
        <f t="shared" si="87"/>
        <v/>
      </c>
      <c r="Y225" s="1" t="str">
        <f t="shared" si="88"/>
        <v/>
      </c>
      <c r="Z225" s="1" t="str">
        <f t="shared" si="89"/>
        <v/>
      </c>
      <c r="AA225" s="1" t="str">
        <f t="shared" si="90"/>
        <v/>
      </c>
      <c r="AB225" s="1" t="str">
        <f t="shared" si="91"/>
        <v/>
      </c>
    </row>
    <row r="226" spans="1:28" ht="14.25" customHeight="1" x14ac:dyDescent="0.35">
      <c r="A226" s="4">
        <f>IF(OR($B226="",$C226=""),"",IFERROR(INDEX('5_ACOMPANHAMENTO'!$A$3:$A$4922,MATCH(1,INDEX(('5_ACOMPANHAMENTO'!$AD$3:$AD$4922=TRIM($C226&amp;""))*('5_ACOMPANHAMENTO'!$AC$3:$AC$4922&lt;&gt;"")*((((I226&lt;&gt;"")*ISNUMBER(SEARCH("|"&amp;I226&amp;"|",'5_ACOMPANHAMENTO'!$AC$3:$AC$4922)))+((J226&lt;&gt;"")*ISNUMBER(SEARCH("|"&amp;J226&amp;"|",'5_ACOMPANHAMENTO'!$AC$3:$AC$4922)))+((K226&lt;&gt;"")*ISNUMBER(SEARCH("|"&amp;K226&amp;"|",'5_ACOMPANHAMENTO'!$AC$3:$AC$4922)))+((L226&lt;&gt;"")*ISNUMBER(SEARCH("|"&amp;L226&amp;"|",'5_ACOMPANHAMENTO'!$AC$3:$AC$4922)))+((M226&lt;&gt;"")*ISNUMBER(SEARCH("|"&amp;M226&amp;"|",'5_ACOMPANHAMENTO'!$AC$3:$AC$4922)))+((N226&lt;&gt;"")*ISNUMBER(SEARCH("|"&amp;N226&amp;"|",'5_ACOMPANHAMENTO'!$AC$3:$AC$4922)))+((O226&lt;&gt;"")*ISNUMBER(SEARCH("|"&amp;O226&amp;"|",'5_ACOMPANHAMENTO'!$AC$3:$AC$4922)))+((P226&lt;&gt;"")*ISNUMBER(SEARCH("|"&amp;P226&amp;"|",'5_ACOMPANHAMENTO'!$AC$3:$AC$4922)))+((Q226&lt;&gt;"")*ISNUMBER(SEARCH("|"&amp;Q226&amp;"|",'5_ACOMPANHAMENTO'!$AC$3:$AC$4922)))+((R226&lt;&gt;"")*ISNUMBER(SEARCH("|"&amp;R226&amp;"|",'5_ACOMPANHAMENTO'!$AC$3:$AC$4922)))+((S226&lt;&gt;"")*ISNUMBER(SEARCH("|"&amp;S226&amp;"|",'5_ACOMPANHAMENTO'!$AC$3:$AC$4922)))+((T226&lt;&gt;"")*ISNUMBER(SEARCH("|"&amp;T226&amp;"|",'5_ACOMPANHAMENTO'!$AC$3:$AC$4922)))+((U226&lt;&gt;"")*ISNUMBER(SEARCH("|"&amp;U226&amp;"|",'5_ACOMPANHAMENTO'!$AC$3:$AC$4922)))+((V226&lt;&gt;"")*ISNUMBER(SEARCH("|"&amp;V226&amp;"|",'5_ACOMPANHAMENTO'!$AC$3:$AC$4922)))+((W226&lt;&gt;"")*ISNUMBER(SEARCH("|"&amp;W226&amp;"|",'5_ACOMPANHAMENTO'!$AC$3:$AC$4922)))+((X226&lt;&gt;"")*ISNUMBER(SEARCH("|"&amp;X226&amp;"|",'5_ACOMPANHAMENTO'!$AC$3:$AC$4922)))+((Y226&lt;&gt;"")*ISNUMBER(SEARCH("|"&amp;Y226&amp;"|",'5_ACOMPANHAMENTO'!$AC$3:$AC$4922)))+((Z226&lt;&gt;"")*ISNUMBER(SEARCH("|"&amp;Z226&amp;"|",'5_ACOMPANHAMENTO'!$AC$3:$AC$4922)))+((AA226&lt;&gt;"")*ISNUMBER(SEARCH("|"&amp;AA226&amp;"|",'5_ACOMPANHAMENTO'!$AC$3:$AC$4922)))+((AB226&lt;&gt;"")*ISNUMBER(SEARCH("|"&amp;AB226&amp;"|",'5_ACOMPANHAMENTO'!$AC$3:$AC$4922))))&gt;0),0),0)),""))</f>
        <v>46205</v>
      </c>
      <c r="B226" s="10" t="s">
        <v>3078</v>
      </c>
      <c r="C226" s="10" t="s">
        <v>56</v>
      </c>
      <c r="D226" s="4">
        <f>IF(OR($B226="",$C226=""),"",IFERROR(SUMPRODUCT(--(('5_ACOMPANHAMENTO'!$AD$3:$AD$4922=TRIM($C226&amp;""))*('5_ACOMPANHAMENTO'!$AC$3:$AC$4922&lt;&gt;"")*((((I226&lt;&gt;"")*ISNUMBER(SEARCH("|"&amp;I226&amp;"|",'5_ACOMPANHAMENTO'!$AC$3:$AC$4922)))+((J226&lt;&gt;"")*ISNUMBER(SEARCH("|"&amp;J226&amp;"|",'5_ACOMPANHAMENTO'!$AC$3:$AC$4922)))+((K226&lt;&gt;"")*ISNUMBER(SEARCH("|"&amp;K226&amp;"|",'5_ACOMPANHAMENTO'!$AC$3:$AC$4922)))+((L226&lt;&gt;"")*ISNUMBER(SEARCH("|"&amp;L226&amp;"|",'5_ACOMPANHAMENTO'!$AC$3:$AC$4922)))+((M226&lt;&gt;"")*ISNUMBER(SEARCH("|"&amp;M226&amp;"|",'5_ACOMPANHAMENTO'!$AC$3:$AC$4922)))+((N226&lt;&gt;"")*ISNUMBER(SEARCH("|"&amp;N226&amp;"|",'5_ACOMPANHAMENTO'!$AC$3:$AC$4922)))+((O226&lt;&gt;"")*ISNUMBER(SEARCH("|"&amp;O226&amp;"|",'5_ACOMPANHAMENTO'!$AC$3:$AC$4922)))+((P226&lt;&gt;"")*ISNUMBER(SEARCH("|"&amp;P226&amp;"|",'5_ACOMPANHAMENTO'!$AC$3:$AC$4922)))+((Q226&lt;&gt;"")*ISNUMBER(SEARCH("|"&amp;Q226&amp;"|",'5_ACOMPANHAMENTO'!$AC$3:$AC$4922)))+((R226&lt;&gt;"")*ISNUMBER(SEARCH("|"&amp;R226&amp;"|",'5_ACOMPANHAMENTO'!$AC$3:$AC$4922)))+((S226&lt;&gt;"")*ISNUMBER(SEARCH("|"&amp;S226&amp;"|",'5_ACOMPANHAMENTO'!$AC$3:$AC$4922)))+((T226&lt;&gt;"")*ISNUMBER(SEARCH("|"&amp;T226&amp;"|",'5_ACOMPANHAMENTO'!$AC$3:$AC$4922)))+((U226&lt;&gt;"")*ISNUMBER(SEARCH("|"&amp;U226&amp;"|",'5_ACOMPANHAMENTO'!$AC$3:$AC$4922)))+((V226&lt;&gt;"")*ISNUMBER(SEARCH("|"&amp;V226&amp;"|",'5_ACOMPANHAMENTO'!$AC$3:$AC$4922)))+((W226&lt;&gt;"")*ISNUMBER(SEARCH("|"&amp;W226&amp;"|",'5_ACOMPANHAMENTO'!$AC$3:$AC$4922)))+((X226&lt;&gt;"")*ISNUMBER(SEARCH("|"&amp;X226&amp;"|",'5_ACOMPANHAMENTO'!$AC$3:$AC$4922)))+((Y226&lt;&gt;"")*ISNUMBER(SEARCH("|"&amp;Y226&amp;"|",'5_ACOMPANHAMENTO'!$AC$3:$AC$4922)))+((Z226&lt;&gt;"")*ISNUMBER(SEARCH("|"&amp;Z226&amp;"|",'5_ACOMPANHAMENTO'!$AC$3:$AC$4922)))+((AA226&lt;&gt;"")*ISNUMBER(SEARCH("|"&amp;AA226&amp;"|",'5_ACOMPANHAMENTO'!$AC$3:$AC$4922)))+((AB226&lt;&gt;"")*ISNUMBER(SEARCH("|"&amp;AB226&amp;"|",'5_ACOMPANHAMENTO'!$AC$3:$AC$4922))))&gt;0)),'5_ACOMPANHAMENTO'!$J$3:$J$4922),0))</f>
        <v>16</v>
      </c>
      <c r="E226" s="4" t="str">
        <f t="shared" ca="1" si="69"/>
        <v>ATRASADO 15 DIAS</v>
      </c>
      <c r="F226" s="7">
        <f>IF(OR($B226="",$C226=""),"",IFERROR(SUMPRODUCT(--(('5_ACOMPANHAMENTO'!$AD$3:$AD$4922=TRIM($C226&amp;""))*('5_ACOMPANHAMENTO'!$AC$3:$AC$4922&lt;&gt;"")*((((I226&lt;&gt;"")*ISNUMBER(SEARCH("|"&amp;I226&amp;"|",'5_ACOMPANHAMENTO'!$AC$3:$AC$4922)))+((J226&lt;&gt;"")*ISNUMBER(SEARCH("|"&amp;J226&amp;"|",'5_ACOMPANHAMENTO'!$AC$3:$AC$4922)))+((K226&lt;&gt;"")*ISNUMBER(SEARCH("|"&amp;K226&amp;"|",'5_ACOMPANHAMENTO'!$AC$3:$AC$4922)))+((L226&lt;&gt;"")*ISNUMBER(SEARCH("|"&amp;L226&amp;"|",'5_ACOMPANHAMENTO'!$AC$3:$AC$4922)))+((M226&lt;&gt;"")*ISNUMBER(SEARCH("|"&amp;M226&amp;"|",'5_ACOMPANHAMENTO'!$AC$3:$AC$4922)))+((N226&lt;&gt;"")*ISNUMBER(SEARCH("|"&amp;N226&amp;"|",'5_ACOMPANHAMENTO'!$AC$3:$AC$4922)))+((O226&lt;&gt;"")*ISNUMBER(SEARCH("|"&amp;O226&amp;"|",'5_ACOMPANHAMENTO'!$AC$3:$AC$4922)))+((P226&lt;&gt;"")*ISNUMBER(SEARCH("|"&amp;P226&amp;"|",'5_ACOMPANHAMENTO'!$AC$3:$AC$4922)))+((Q226&lt;&gt;"")*ISNUMBER(SEARCH("|"&amp;Q226&amp;"|",'5_ACOMPANHAMENTO'!$AC$3:$AC$4922)))+((R226&lt;&gt;"")*ISNUMBER(SEARCH("|"&amp;R226&amp;"|",'5_ACOMPANHAMENTO'!$AC$3:$AC$4922)))+((S226&lt;&gt;"")*ISNUMBER(SEARCH("|"&amp;S226&amp;"|",'5_ACOMPANHAMENTO'!$AC$3:$AC$4922)))+((T226&lt;&gt;"")*ISNUMBER(SEARCH("|"&amp;T226&amp;"|",'5_ACOMPANHAMENTO'!$AC$3:$AC$4922)))+((U226&lt;&gt;"")*ISNUMBER(SEARCH("|"&amp;U226&amp;"|",'5_ACOMPANHAMENTO'!$AC$3:$AC$4922)))+((V226&lt;&gt;"")*ISNUMBER(SEARCH("|"&amp;V226&amp;"|",'5_ACOMPANHAMENTO'!$AC$3:$AC$4922)))+((W226&lt;&gt;"")*ISNUMBER(SEARCH("|"&amp;W226&amp;"|",'5_ACOMPANHAMENTO'!$AC$3:$AC$4922)))+((X226&lt;&gt;"")*ISNUMBER(SEARCH("|"&amp;X226&amp;"|",'5_ACOMPANHAMENTO'!$AC$3:$AC$4922)))+((Y226&lt;&gt;"")*ISNUMBER(SEARCH("|"&amp;Y226&amp;"|",'5_ACOMPANHAMENTO'!$AC$3:$AC$4922)))+((Z226&lt;&gt;"")*ISNUMBER(SEARCH("|"&amp;Z226&amp;"|",'5_ACOMPANHAMENTO'!$AC$3:$AC$4922)))+((AA226&lt;&gt;"")*ISNUMBER(SEARCH("|"&amp;AA226&amp;"|",'5_ACOMPANHAMENTO'!$AC$3:$AC$4922)))+((AB226&lt;&gt;"")*ISNUMBER(SEARCH("|"&amp;AB226&amp;"|",'5_ACOMPANHAMENTO'!$AC$3:$AC$4922))))&gt;0)),'5_ACOMPANHAMENTO'!$O$3:$O$4922),0))</f>
        <v>0</v>
      </c>
      <c r="G226" s="7">
        <f t="shared" si="70"/>
        <v>16</v>
      </c>
      <c r="H226" t="str">
        <f t="shared" si="71"/>
        <v>10149,10150,10151,10152,10153,10154|UV</v>
      </c>
      <c r="I226" s="1" t="str">
        <f t="shared" si="72"/>
        <v>10149</v>
      </c>
      <c r="J226" s="1" t="str">
        <f t="shared" si="73"/>
        <v>10150</v>
      </c>
      <c r="K226" s="1" t="str">
        <f t="shared" si="74"/>
        <v>10151</v>
      </c>
      <c r="L226" s="1" t="str">
        <f t="shared" si="75"/>
        <v>10152</v>
      </c>
      <c r="M226" s="1" t="str">
        <f t="shared" si="76"/>
        <v>10153</v>
      </c>
      <c r="N226" s="1" t="str">
        <f t="shared" si="77"/>
        <v>10154</v>
      </c>
      <c r="O226" s="1" t="str">
        <f t="shared" si="78"/>
        <v/>
      </c>
      <c r="P226" s="1" t="str">
        <f t="shared" si="79"/>
        <v/>
      </c>
      <c r="Q226" s="1" t="str">
        <f t="shared" si="80"/>
        <v/>
      </c>
      <c r="R226" s="1" t="str">
        <f t="shared" si="81"/>
        <v/>
      </c>
      <c r="S226" s="1" t="str">
        <f t="shared" si="82"/>
        <v/>
      </c>
      <c r="T226" s="1" t="str">
        <f t="shared" si="83"/>
        <v/>
      </c>
      <c r="U226" s="1" t="str">
        <f t="shared" si="84"/>
        <v/>
      </c>
      <c r="V226" s="1" t="str">
        <f t="shared" si="85"/>
        <v/>
      </c>
      <c r="W226" s="1" t="str">
        <f t="shared" si="86"/>
        <v/>
      </c>
      <c r="X226" s="1" t="str">
        <f t="shared" si="87"/>
        <v/>
      </c>
      <c r="Y226" s="1" t="str">
        <f t="shared" si="88"/>
        <v/>
      </c>
      <c r="Z226" s="1" t="str">
        <f t="shared" si="89"/>
        <v/>
      </c>
      <c r="AA226" s="1" t="str">
        <f t="shared" si="90"/>
        <v/>
      </c>
      <c r="AB226" s="1" t="str">
        <f t="shared" si="91"/>
        <v/>
      </c>
    </row>
    <row r="227" spans="1:28" ht="14.25" customHeight="1" x14ac:dyDescent="0.35">
      <c r="A227" s="4">
        <f>IF(OR($B227="",$C227=""),"",IFERROR(INDEX('5_ACOMPANHAMENTO'!$A$3:$A$4922,MATCH(1,INDEX(('5_ACOMPANHAMENTO'!$AD$3:$AD$4922=TRIM($C227&amp;""))*('5_ACOMPANHAMENTO'!$AC$3:$AC$4922&lt;&gt;"")*((((I227&lt;&gt;"")*ISNUMBER(SEARCH("|"&amp;I227&amp;"|",'5_ACOMPANHAMENTO'!$AC$3:$AC$4922)))+((J227&lt;&gt;"")*ISNUMBER(SEARCH("|"&amp;J227&amp;"|",'5_ACOMPANHAMENTO'!$AC$3:$AC$4922)))+((K227&lt;&gt;"")*ISNUMBER(SEARCH("|"&amp;K227&amp;"|",'5_ACOMPANHAMENTO'!$AC$3:$AC$4922)))+((L227&lt;&gt;"")*ISNUMBER(SEARCH("|"&amp;L227&amp;"|",'5_ACOMPANHAMENTO'!$AC$3:$AC$4922)))+((M227&lt;&gt;"")*ISNUMBER(SEARCH("|"&amp;M227&amp;"|",'5_ACOMPANHAMENTO'!$AC$3:$AC$4922)))+((N227&lt;&gt;"")*ISNUMBER(SEARCH("|"&amp;N227&amp;"|",'5_ACOMPANHAMENTO'!$AC$3:$AC$4922)))+((O227&lt;&gt;"")*ISNUMBER(SEARCH("|"&amp;O227&amp;"|",'5_ACOMPANHAMENTO'!$AC$3:$AC$4922)))+((P227&lt;&gt;"")*ISNUMBER(SEARCH("|"&amp;P227&amp;"|",'5_ACOMPANHAMENTO'!$AC$3:$AC$4922)))+((Q227&lt;&gt;"")*ISNUMBER(SEARCH("|"&amp;Q227&amp;"|",'5_ACOMPANHAMENTO'!$AC$3:$AC$4922)))+((R227&lt;&gt;"")*ISNUMBER(SEARCH("|"&amp;R227&amp;"|",'5_ACOMPANHAMENTO'!$AC$3:$AC$4922)))+((S227&lt;&gt;"")*ISNUMBER(SEARCH("|"&amp;S227&amp;"|",'5_ACOMPANHAMENTO'!$AC$3:$AC$4922)))+((T227&lt;&gt;"")*ISNUMBER(SEARCH("|"&amp;T227&amp;"|",'5_ACOMPANHAMENTO'!$AC$3:$AC$4922)))+((U227&lt;&gt;"")*ISNUMBER(SEARCH("|"&amp;U227&amp;"|",'5_ACOMPANHAMENTO'!$AC$3:$AC$4922)))+((V227&lt;&gt;"")*ISNUMBER(SEARCH("|"&amp;V227&amp;"|",'5_ACOMPANHAMENTO'!$AC$3:$AC$4922)))+((W227&lt;&gt;"")*ISNUMBER(SEARCH("|"&amp;W227&amp;"|",'5_ACOMPANHAMENTO'!$AC$3:$AC$4922)))+((X227&lt;&gt;"")*ISNUMBER(SEARCH("|"&amp;X227&amp;"|",'5_ACOMPANHAMENTO'!$AC$3:$AC$4922)))+((Y227&lt;&gt;"")*ISNUMBER(SEARCH("|"&amp;Y227&amp;"|",'5_ACOMPANHAMENTO'!$AC$3:$AC$4922)))+((Z227&lt;&gt;"")*ISNUMBER(SEARCH("|"&amp;Z227&amp;"|",'5_ACOMPANHAMENTO'!$AC$3:$AC$4922)))+((AA227&lt;&gt;"")*ISNUMBER(SEARCH("|"&amp;AA227&amp;"|",'5_ACOMPANHAMENTO'!$AC$3:$AC$4922)))+((AB227&lt;&gt;"")*ISNUMBER(SEARCH("|"&amp;AB227&amp;"|",'5_ACOMPANHAMENTO'!$AC$3:$AC$4922))))&gt;0),0),0)),""))</f>
        <v>46205</v>
      </c>
      <c r="B227" s="10" t="s">
        <v>3079</v>
      </c>
      <c r="C227" s="10" t="s">
        <v>56</v>
      </c>
      <c r="D227" s="4">
        <f>IF(OR($B227="",$C227=""),"",IFERROR(SUMPRODUCT(--(('5_ACOMPANHAMENTO'!$AD$3:$AD$4922=TRIM($C227&amp;""))*('5_ACOMPANHAMENTO'!$AC$3:$AC$4922&lt;&gt;"")*((((I227&lt;&gt;"")*ISNUMBER(SEARCH("|"&amp;I227&amp;"|",'5_ACOMPANHAMENTO'!$AC$3:$AC$4922)))+((J227&lt;&gt;"")*ISNUMBER(SEARCH("|"&amp;J227&amp;"|",'5_ACOMPANHAMENTO'!$AC$3:$AC$4922)))+((K227&lt;&gt;"")*ISNUMBER(SEARCH("|"&amp;K227&amp;"|",'5_ACOMPANHAMENTO'!$AC$3:$AC$4922)))+((L227&lt;&gt;"")*ISNUMBER(SEARCH("|"&amp;L227&amp;"|",'5_ACOMPANHAMENTO'!$AC$3:$AC$4922)))+((M227&lt;&gt;"")*ISNUMBER(SEARCH("|"&amp;M227&amp;"|",'5_ACOMPANHAMENTO'!$AC$3:$AC$4922)))+((N227&lt;&gt;"")*ISNUMBER(SEARCH("|"&amp;N227&amp;"|",'5_ACOMPANHAMENTO'!$AC$3:$AC$4922)))+((O227&lt;&gt;"")*ISNUMBER(SEARCH("|"&amp;O227&amp;"|",'5_ACOMPANHAMENTO'!$AC$3:$AC$4922)))+((P227&lt;&gt;"")*ISNUMBER(SEARCH("|"&amp;P227&amp;"|",'5_ACOMPANHAMENTO'!$AC$3:$AC$4922)))+((Q227&lt;&gt;"")*ISNUMBER(SEARCH("|"&amp;Q227&amp;"|",'5_ACOMPANHAMENTO'!$AC$3:$AC$4922)))+((R227&lt;&gt;"")*ISNUMBER(SEARCH("|"&amp;R227&amp;"|",'5_ACOMPANHAMENTO'!$AC$3:$AC$4922)))+((S227&lt;&gt;"")*ISNUMBER(SEARCH("|"&amp;S227&amp;"|",'5_ACOMPANHAMENTO'!$AC$3:$AC$4922)))+((T227&lt;&gt;"")*ISNUMBER(SEARCH("|"&amp;T227&amp;"|",'5_ACOMPANHAMENTO'!$AC$3:$AC$4922)))+((U227&lt;&gt;"")*ISNUMBER(SEARCH("|"&amp;U227&amp;"|",'5_ACOMPANHAMENTO'!$AC$3:$AC$4922)))+((V227&lt;&gt;"")*ISNUMBER(SEARCH("|"&amp;V227&amp;"|",'5_ACOMPANHAMENTO'!$AC$3:$AC$4922)))+((W227&lt;&gt;"")*ISNUMBER(SEARCH("|"&amp;W227&amp;"|",'5_ACOMPANHAMENTO'!$AC$3:$AC$4922)))+((X227&lt;&gt;"")*ISNUMBER(SEARCH("|"&amp;X227&amp;"|",'5_ACOMPANHAMENTO'!$AC$3:$AC$4922)))+((Y227&lt;&gt;"")*ISNUMBER(SEARCH("|"&amp;Y227&amp;"|",'5_ACOMPANHAMENTO'!$AC$3:$AC$4922)))+((Z227&lt;&gt;"")*ISNUMBER(SEARCH("|"&amp;Z227&amp;"|",'5_ACOMPANHAMENTO'!$AC$3:$AC$4922)))+((AA227&lt;&gt;"")*ISNUMBER(SEARCH("|"&amp;AA227&amp;"|",'5_ACOMPANHAMENTO'!$AC$3:$AC$4922)))+((AB227&lt;&gt;"")*ISNUMBER(SEARCH("|"&amp;AB227&amp;"|",'5_ACOMPANHAMENTO'!$AC$3:$AC$4922))))&gt;0)),'5_ACOMPANHAMENTO'!$J$3:$J$4922),0))</f>
        <v>16</v>
      </c>
      <c r="E227" s="4" t="str">
        <f t="shared" ca="1" si="69"/>
        <v>ATRASADO 15 DIAS</v>
      </c>
      <c r="F227" s="7">
        <f>IF(OR($B227="",$C227=""),"",IFERROR(SUMPRODUCT(--(('5_ACOMPANHAMENTO'!$AD$3:$AD$4922=TRIM($C227&amp;""))*('5_ACOMPANHAMENTO'!$AC$3:$AC$4922&lt;&gt;"")*((((I227&lt;&gt;"")*ISNUMBER(SEARCH("|"&amp;I227&amp;"|",'5_ACOMPANHAMENTO'!$AC$3:$AC$4922)))+((J227&lt;&gt;"")*ISNUMBER(SEARCH("|"&amp;J227&amp;"|",'5_ACOMPANHAMENTO'!$AC$3:$AC$4922)))+((K227&lt;&gt;"")*ISNUMBER(SEARCH("|"&amp;K227&amp;"|",'5_ACOMPANHAMENTO'!$AC$3:$AC$4922)))+((L227&lt;&gt;"")*ISNUMBER(SEARCH("|"&amp;L227&amp;"|",'5_ACOMPANHAMENTO'!$AC$3:$AC$4922)))+((M227&lt;&gt;"")*ISNUMBER(SEARCH("|"&amp;M227&amp;"|",'5_ACOMPANHAMENTO'!$AC$3:$AC$4922)))+((N227&lt;&gt;"")*ISNUMBER(SEARCH("|"&amp;N227&amp;"|",'5_ACOMPANHAMENTO'!$AC$3:$AC$4922)))+((O227&lt;&gt;"")*ISNUMBER(SEARCH("|"&amp;O227&amp;"|",'5_ACOMPANHAMENTO'!$AC$3:$AC$4922)))+((P227&lt;&gt;"")*ISNUMBER(SEARCH("|"&amp;P227&amp;"|",'5_ACOMPANHAMENTO'!$AC$3:$AC$4922)))+((Q227&lt;&gt;"")*ISNUMBER(SEARCH("|"&amp;Q227&amp;"|",'5_ACOMPANHAMENTO'!$AC$3:$AC$4922)))+((R227&lt;&gt;"")*ISNUMBER(SEARCH("|"&amp;R227&amp;"|",'5_ACOMPANHAMENTO'!$AC$3:$AC$4922)))+((S227&lt;&gt;"")*ISNUMBER(SEARCH("|"&amp;S227&amp;"|",'5_ACOMPANHAMENTO'!$AC$3:$AC$4922)))+((T227&lt;&gt;"")*ISNUMBER(SEARCH("|"&amp;T227&amp;"|",'5_ACOMPANHAMENTO'!$AC$3:$AC$4922)))+((U227&lt;&gt;"")*ISNUMBER(SEARCH("|"&amp;U227&amp;"|",'5_ACOMPANHAMENTO'!$AC$3:$AC$4922)))+((V227&lt;&gt;"")*ISNUMBER(SEARCH("|"&amp;V227&amp;"|",'5_ACOMPANHAMENTO'!$AC$3:$AC$4922)))+((W227&lt;&gt;"")*ISNUMBER(SEARCH("|"&amp;W227&amp;"|",'5_ACOMPANHAMENTO'!$AC$3:$AC$4922)))+((X227&lt;&gt;"")*ISNUMBER(SEARCH("|"&amp;X227&amp;"|",'5_ACOMPANHAMENTO'!$AC$3:$AC$4922)))+((Y227&lt;&gt;"")*ISNUMBER(SEARCH("|"&amp;Y227&amp;"|",'5_ACOMPANHAMENTO'!$AC$3:$AC$4922)))+((Z227&lt;&gt;"")*ISNUMBER(SEARCH("|"&amp;Z227&amp;"|",'5_ACOMPANHAMENTO'!$AC$3:$AC$4922)))+((AA227&lt;&gt;"")*ISNUMBER(SEARCH("|"&amp;AA227&amp;"|",'5_ACOMPANHAMENTO'!$AC$3:$AC$4922)))+((AB227&lt;&gt;"")*ISNUMBER(SEARCH("|"&amp;AB227&amp;"|",'5_ACOMPANHAMENTO'!$AC$3:$AC$4922))))&gt;0)),'5_ACOMPANHAMENTO'!$O$3:$O$4922),0))</f>
        <v>0</v>
      </c>
      <c r="G227" s="7">
        <f t="shared" si="70"/>
        <v>16</v>
      </c>
      <c r="H227" t="str">
        <f t="shared" si="71"/>
        <v>10149,10150,10151,10152,10153,10155|UV</v>
      </c>
      <c r="I227" s="1" t="str">
        <f t="shared" si="72"/>
        <v>10149</v>
      </c>
      <c r="J227" s="1" t="str">
        <f t="shared" si="73"/>
        <v>10150</v>
      </c>
      <c r="K227" s="1" t="str">
        <f t="shared" si="74"/>
        <v>10151</v>
      </c>
      <c r="L227" s="1" t="str">
        <f t="shared" si="75"/>
        <v>10152</v>
      </c>
      <c r="M227" s="1" t="str">
        <f t="shared" si="76"/>
        <v>10153</v>
      </c>
      <c r="N227" s="1" t="str">
        <f t="shared" si="77"/>
        <v>10155</v>
      </c>
      <c r="O227" s="1" t="str">
        <f t="shared" si="78"/>
        <v/>
      </c>
      <c r="P227" s="1" t="str">
        <f t="shared" si="79"/>
        <v/>
      </c>
      <c r="Q227" s="1" t="str">
        <f t="shared" si="80"/>
        <v/>
      </c>
      <c r="R227" s="1" t="str">
        <f t="shared" si="81"/>
        <v/>
      </c>
      <c r="S227" s="1" t="str">
        <f t="shared" si="82"/>
        <v/>
      </c>
      <c r="T227" s="1" t="str">
        <f t="shared" si="83"/>
        <v/>
      </c>
      <c r="U227" s="1" t="str">
        <f t="shared" si="84"/>
        <v/>
      </c>
      <c r="V227" s="1" t="str">
        <f t="shared" si="85"/>
        <v/>
      </c>
      <c r="W227" s="1" t="str">
        <f t="shared" si="86"/>
        <v/>
      </c>
      <c r="X227" s="1" t="str">
        <f t="shared" si="87"/>
        <v/>
      </c>
      <c r="Y227" s="1" t="str">
        <f t="shared" si="88"/>
        <v/>
      </c>
      <c r="Z227" s="1" t="str">
        <f t="shared" si="89"/>
        <v/>
      </c>
      <c r="AA227" s="1" t="str">
        <f t="shared" si="90"/>
        <v/>
      </c>
      <c r="AB227" s="1" t="str">
        <f t="shared" si="91"/>
        <v/>
      </c>
    </row>
    <row r="228" spans="1:28" ht="14.25" customHeight="1" x14ac:dyDescent="0.35">
      <c r="A228" s="4">
        <f>IF(OR($B228="",$C228=""),"",IFERROR(INDEX('5_ACOMPANHAMENTO'!$A$3:$A$4922,MATCH(1,INDEX(('5_ACOMPANHAMENTO'!$AD$3:$AD$4922=TRIM($C228&amp;""))*('5_ACOMPANHAMENTO'!$AC$3:$AC$4922&lt;&gt;"")*((((I228&lt;&gt;"")*ISNUMBER(SEARCH("|"&amp;I228&amp;"|",'5_ACOMPANHAMENTO'!$AC$3:$AC$4922)))+((J228&lt;&gt;"")*ISNUMBER(SEARCH("|"&amp;J228&amp;"|",'5_ACOMPANHAMENTO'!$AC$3:$AC$4922)))+((K228&lt;&gt;"")*ISNUMBER(SEARCH("|"&amp;K228&amp;"|",'5_ACOMPANHAMENTO'!$AC$3:$AC$4922)))+((L228&lt;&gt;"")*ISNUMBER(SEARCH("|"&amp;L228&amp;"|",'5_ACOMPANHAMENTO'!$AC$3:$AC$4922)))+((M228&lt;&gt;"")*ISNUMBER(SEARCH("|"&amp;M228&amp;"|",'5_ACOMPANHAMENTO'!$AC$3:$AC$4922)))+((N228&lt;&gt;"")*ISNUMBER(SEARCH("|"&amp;N228&amp;"|",'5_ACOMPANHAMENTO'!$AC$3:$AC$4922)))+((O228&lt;&gt;"")*ISNUMBER(SEARCH("|"&amp;O228&amp;"|",'5_ACOMPANHAMENTO'!$AC$3:$AC$4922)))+((P228&lt;&gt;"")*ISNUMBER(SEARCH("|"&amp;P228&amp;"|",'5_ACOMPANHAMENTO'!$AC$3:$AC$4922)))+((Q228&lt;&gt;"")*ISNUMBER(SEARCH("|"&amp;Q228&amp;"|",'5_ACOMPANHAMENTO'!$AC$3:$AC$4922)))+((R228&lt;&gt;"")*ISNUMBER(SEARCH("|"&amp;R228&amp;"|",'5_ACOMPANHAMENTO'!$AC$3:$AC$4922)))+((S228&lt;&gt;"")*ISNUMBER(SEARCH("|"&amp;S228&amp;"|",'5_ACOMPANHAMENTO'!$AC$3:$AC$4922)))+((T228&lt;&gt;"")*ISNUMBER(SEARCH("|"&amp;T228&amp;"|",'5_ACOMPANHAMENTO'!$AC$3:$AC$4922)))+((U228&lt;&gt;"")*ISNUMBER(SEARCH("|"&amp;U228&amp;"|",'5_ACOMPANHAMENTO'!$AC$3:$AC$4922)))+((V228&lt;&gt;"")*ISNUMBER(SEARCH("|"&amp;V228&amp;"|",'5_ACOMPANHAMENTO'!$AC$3:$AC$4922)))+((W228&lt;&gt;"")*ISNUMBER(SEARCH("|"&amp;W228&amp;"|",'5_ACOMPANHAMENTO'!$AC$3:$AC$4922)))+((X228&lt;&gt;"")*ISNUMBER(SEARCH("|"&amp;X228&amp;"|",'5_ACOMPANHAMENTO'!$AC$3:$AC$4922)))+((Y228&lt;&gt;"")*ISNUMBER(SEARCH("|"&amp;Y228&amp;"|",'5_ACOMPANHAMENTO'!$AC$3:$AC$4922)))+((Z228&lt;&gt;"")*ISNUMBER(SEARCH("|"&amp;Z228&amp;"|",'5_ACOMPANHAMENTO'!$AC$3:$AC$4922)))+((AA228&lt;&gt;"")*ISNUMBER(SEARCH("|"&amp;AA228&amp;"|",'5_ACOMPANHAMENTO'!$AC$3:$AC$4922)))+((AB228&lt;&gt;"")*ISNUMBER(SEARCH("|"&amp;AB228&amp;"|",'5_ACOMPANHAMENTO'!$AC$3:$AC$4922))))&gt;0),0),0)),""))</f>
        <v>46205</v>
      </c>
      <c r="B228" s="10" t="s">
        <v>3080</v>
      </c>
      <c r="C228" s="10" t="s">
        <v>56</v>
      </c>
      <c r="D228" s="4">
        <f>IF(OR($B228="",$C228=""),"",IFERROR(SUMPRODUCT(--(('5_ACOMPANHAMENTO'!$AD$3:$AD$4922=TRIM($C228&amp;""))*('5_ACOMPANHAMENTO'!$AC$3:$AC$4922&lt;&gt;"")*((((I228&lt;&gt;"")*ISNUMBER(SEARCH("|"&amp;I228&amp;"|",'5_ACOMPANHAMENTO'!$AC$3:$AC$4922)))+((J228&lt;&gt;"")*ISNUMBER(SEARCH("|"&amp;J228&amp;"|",'5_ACOMPANHAMENTO'!$AC$3:$AC$4922)))+((K228&lt;&gt;"")*ISNUMBER(SEARCH("|"&amp;K228&amp;"|",'5_ACOMPANHAMENTO'!$AC$3:$AC$4922)))+((L228&lt;&gt;"")*ISNUMBER(SEARCH("|"&amp;L228&amp;"|",'5_ACOMPANHAMENTO'!$AC$3:$AC$4922)))+((M228&lt;&gt;"")*ISNUMBER(SEARCH("|"&amp;M228&amp;"|",'5_ACOMPANHAMENTO'!$AC$3:$AC$4922)))+((N228&lt;&gt;"")*ISNUMBER(SEARCH("|"&amp;N228&amp;"|",'5_ACOMPANHAMENTO'!$AC$3:$AC$4922)))+((O228&lt;&gt;"")*ISNUMBER(SEARCH("|"&amp;O228&amp;"|",'5_ACOMPANHAMENTO'!$AC$3:$AC$4922)))+((P228&lt;&gt;"")*ISNUMBER(SEARCH("|"&amp;P228&amp;"|",'5_ACOMPANHAMENTO'!$AC$3:$AC$4922)))+((Q228&lt;&gt;"")*ISNUMBER(SEARCH("|"&amp;Q228&amp;"|",'5_ACOMPANHAMENTO'!$AC$3:$AC$4922)))+((R228&lt;&gt;"")*ISNUMBER(SEARCH("|"&amp;R228&amp;"|",'5_ACOMPANHAMENTO'!$AC$3:$AC$4922)))+((S228&lt;&gt;"")*ISNUMBER(SEARCH("|"&amp;S228&amp;"|",'5_ACOMPANHAMENTO'!$AC$3:$AC$4922)))+((T228&lt;&gt;"")*ISNUMBER(SEARCH("|"&amp;T228&amp;"|",'5_ACOMPANHAMENTO'!$AC$3:$AC$4922)))+((U228&lt;&gt;"")*ISNUMBER(SEARCH("|"&amp;U228&amp;"|",'5_ACOMPANHAMENTO'!$AC$3:$AC$4922)))+((V228&lt;&gt;"")*ISNUMBER(SEARCH("|"&amp;V228&amp;"|",'5_ACOMPANHAMENTO'!$AC$3:$AC$4922)))+((W228&lt;&gt;"")*ISNUMBER(SEARCH("|"&amp;W228&amp;"|",'5_ACOMPANHAMENTO'!$AC$3:$AC$4922)))+((X228&lt;&gt;"")*ISNUMBER(SEARCH("|"&amp;X228&amp;"|",'5_ACOMPANHAMENTO'!$AC$3:$AC$4922)))+((Y228&lt;&gt;"")*ISNUMBER(SEARCH("|"&amp;Y228&amp;"|",'5_ACOMPANHAMENTO'!$AC$3:$AC$4922)))+((Z228&lt;&gt;"")*ISNUMBER(SEARCH("|"&amp;Z228&amp;"|",'5_ACOMPANHAMENTO'!$AC$3:$AC$4922)))+((AA228&lt;&gt;"")*ISNUMBER(SEARCH("|"&amp;AA228&amp;"|",'5_ACOMPANHAMENTO'!$AC$3:$AC$4922)))+((AB228&lt;&gt;"")*ISNUMBER(SEARCH("|"&amp;AB228&amp;"|",'5_ACOMPANHAMENTO'!$AC$3:$AC$4922))))&gt;0)),'5_ACOMPANHAMENTO'!$J$3:$J$4922),0))</f>
        <v>16</v>
      </c>
      <c r="E228" s="4" t="str">
        <f t="shared" ca="1" si="69"/>
        <v>ATRASADO 15 DIAS</v>
      </c>
      <c r="F228" s="7">
        <f>IF(OR($B228="",$C228=""),"",IFERROR(SUMPRODUCT(--(('5_ACOMPANHAMENTO'!$AD$3:$AD$4922=TRIM($C228&amp;""))*('5_ACOMPANHAMENTO'!$AC$3:$AC$4922&lt;&gt;"")*((((I228&lt;&gt;"")*ISNUMBER(SEARCH("|"&amp;I228&amp;"|",'5_ACOMPANHAMENTO'!$AC$3:$AC$4922)))+((J228&lt;&gt;"")*ISNUMBER(SEARCH("|"&amp;J228&amp;"|",'5_ACOMPANHAMENTO'!$AC$3:$AC$4922)))+((K228&lt;&gt;"")*ISNUMBER(SEARCH("|"&amp;K228&amp;"|",'5_ACOMPANHAMENTO'!$AC$3:$AC$4922)))+((L228&lt;&gt;"")*ISNUMBER(SEARCH("|"&amp;L228&amp;"|",'5_ACOMPANHAMENTO'!$AC$3:$AC$4922)))+((M228&lt;&gt;"")*ISNUMBER(SEARCH("|"&amp;M228&amp;"|",'5_ACOMPANHAMENTO'!$AC$3:$AC$4922)))+((N228&lt;&gt;"")*ISNUMBER(SEARCH("|"&amp;N228&amp;"|",'5_ACOMPANHAMENTO'!$AC$3:$AC$4922)))+((O228&lt;&gt;"")*ISNUMBER(SEARCH("|"&amp;O228&amp;"|",'5_ACOMPANHAMENTO'!$AC$3:$AC$4922)))+((P228&lt;&gt;"")*ISNUMBER(SEARCH("|"&amp;P228&amp;"|",'5_ACOMPANHAMENTO'!$AC$3:$AC$4922)))+((Q228&lt;&gt;"")*ISNUMBER(SEARCH("|"&amp;Q228&amp;"|",'5_ACOMPANHAMENTO'!$AC$3:$AC$4922)))+((R228&lt;&gt;"")*ISNUMBER(SEARCH("|"&amp;R228&amp;"|",'5_ACOMPANHAMENTO'!$AC$3:$AC$4922)))+((S228&lt;&gt;"")*ISNUMBER(SEARCH("|"&amp;S228&amp;"|",'5_ACOMPANHAMENTO'!$AC$3:$AC$4922)))+((T228&lt;&gt;"")*ISNUMBER(SEARCH("|"&amp;T228&amp;"|",'5_ACOMPANHAMENTO'!$AC$3:$AC$4922)))+((U228&lt;&gt;"")*ISNUMBER(SEARCH("|"&amp;U228&amp;"|",'5_ACOMPANHAMENTO'!$AC$3:$AC$4922)))+((V228&lt;&gt;"")*ISNUMBER(SEARCH("|"&amp;V228&amp;"|",'5_ACOMPANHAMENTO'!$AC$3:$AC$4922)))+((W228&lt;&gt;"")*ISNUMBER(SEARCH("|"&amp;W228&amp;"|",'5_ACOMPANHAMENTO'!$AC$3:$AC$4922)))+((X228&lt;&gt;"")*ISNUMBER(SEARCH("|"&amp;X228&amp;"|",'5_ACOMPANHAMENTO'!$AC$3:$AC$4922)))+((Y228&lt;&gt;"")*ISNUMBER(SEARCH("|"&amp;Y228&amp;"|",'5_ACOMPANHAMENTO'!$AC$3:$AC$4922)))+((Z228&lt;&gt;"")*ISNUMBER(SEARCH("|"&amp;Z228&amp;"|",'5_ACOMPANHAMENTO'!$AC$3:$AC$4922)))+((AA228&lt;&gt;"")*ISNUMBER(SEARCH("|"&amp;AA228&amp;"|",'5_ACOMPANHAMENTO'!$AC$3:$AC$4922)))+((AB228&lt;&gt;"")*ISNUMBER(SEARCH("|"&amp;AB228&amp;"|",'5_ACOMPANHAMENTO'!$AC$3:$AC$4922))))&gt;0)),'5_ACOMPANHAMENTO'!$O$3:$O$4922),0))</f>
        <v>0</v>
      </c>
      <c r="G228" s="7">
        <f t="shared" si="70"/>
        <v>16</v>
      </c>
      <c r="H228" t="str">
        <f t="shared" si="71"/>
        <v>10149,10150,10151,10152,10153,10156|UV</v>
      </c>
      <c r="I228" s="1" t="str">
        <f t="shared" si="72"/>
        <v>10149</v>
      </c>
      <c r="J228" s="1" t="str">
        <f t="shared" si="73"/>
        <v>10150</v>
      </c>
      <c r="K228" s="1" t="str">
        <f t="shared" si="74"/>
        <v>10151</v>
      </c>
      <c r="L228" s="1" t="str">
        <f t="shared" si="75"/>
        <v>10152</v>
      </c>
      <c r="M228" s="1" t="str">
        <f t="shared" si="76"/>
        <v>10153</v>
      </c>
      <c r="N228" s="1" t="str">
        <f t="shared" si="77"/>
        <v>10156</v>
      </c>
      <c r="O228" s="1" t="str">
        <f t="shared" si="78"/>
        <v/>
      </c>
      <c r="P228" s="1" t="str">
        <f t="shared" si="79"/>
        <v/>
      </c>
      <c r="Q228" s="1" t="str">
        <f t="shared" si="80"/>
        <v/>
      </c>
      <c r="R228" s="1" t="str">
        <f t="shared" si="81"/>
        <v/>
      </c>
      <c r="S228" s="1" t="str">
        <f t="shared" si="82"/>
        <v/>
      </c>
      <c r="T228" s="1" t="str">
        <f t="shared" si="83"/>
        <v/>
      </c>
      <c r="U228" s="1" t="str">
        <f t="shared" si="84"/>
        <v/>
      </c>
      <c r="V228" s="1" t="str">
        <f t="shared" si="85"/>
        <v/>
      </c>
      <c r="W228" s="1" t="str">
        <f t="shared" si="86"/>
        <v/>
      </c>
      <c r="X228" s="1" t="str">
        <f t="shared" si="87"/>
        <v/>
      </c>
      <c r="Y228" s="1" t="str">
        <f t="shared" si="88"/>
        <v/>
      </c>
      <c r="Z228" s="1" t="str">
        <f t="shared" si="89"/>
        <v/>
      </c>
      <c r="AA228" s="1" t="str">
        <f t="shared" si="90"/>
        <v/>
      </c>
      <c r="AB228" s="1" t="str">
        <f t="shared" si="91"/>
        <v/>
      </c>
    </row>
    <row r="229" spans="1:28" ht="14.25" customHeight="1" x14ac:dyDescent="0.35">
      <c r="A229" s="4">
        <f>IF(OR($B229="",$C229=""),"",IFERROR(INDEX('5_ACOMPANHAMENTO'!$A$3:$A$4922,MATCH(1,INDEX(('5_ACOMPANHAMENTO'!$AD$3:$AD$4922=TRIM($C229&amp;""))*('5_ACOMPANHAMENTO'!$AC$3:$AC$4922&lt;&gt;"")*((((I229&lt;&gt;"")*ISNUMBER(SEARCH("|"&amp;I229&amp;"|",'5_ACOMPANHAMENTO'!$AC$3:$AC$4922)))+((J229&lt;&gt;"")*ISNUMBER(SEARCH("|"&amp;J229&amp;"|",'5_ACOMPANHAMENTO'!$AC$3:$AC$4922)))+((K229&lt;&gt;"")*ISNUMBER(SEARCH("|"&amp;K229&amp;"|",'5_ACOMPANHAMENTO'!$AC$3:$AC$4922)))+((L229&lt;&gt;"")*ISNUMBER(SEARCH("|"&amp;L229&amp;"|",'5_ACOMPANHAMENTO'!$AC$3:$AC$4922)))+((M229&lt;&gt;"")*ISNUMBER(SEARCH("|"&amp;M229&amp;"|",'5_ACOMPANHAMENTO'!$AC$3:$AC$4922)))+((N229&lt;&gt;"")*ISNUMBER(SEARCH("|"&amp;N229&amp;"|",'5_ACOMPANHAMENTO'!$AC$3:$AC$4922)))+((O229&lt;&gt;"")*ISNUMBER(SEARCH("|"&amp;O229&amp;"|",'5_ACOMPANHAMENTO'!$AC$3:$AC$4922)))+((P229&lt;&gt;"")*ISNUMBER(SEARCH("|"&amp;P229&amp;"|",'5_ACOMPANHAMENTO'!$AC$3:$AC$4922)))+((Q229&lt;&gt;"")*ISNUMBER(SEARCH("|"&amp;Q229&amp;"|",'5_ACOMPANHAMENTO'!$AC$3:$AC$4922)))+((R229&lt;&gt;"")*ISNUMBER(SEARCH("|"&amp;R229&amp;"|",'5_ACOMPANHAMENTO'!$AC$3:$AC$4922)))+((S229&lt;&gt;"")*ISNUMBER(SEARCH("|"&amp;S229&amp;"|",'5_ACOMPANHAMENTO'!$AC$3:$AC$4922)))+((T229&lt;&gt;"")*ISNUMBER(SEARCH("|"&amp;T229&amp;"|",'5_ACOMPANHAMENTO'!$AC$3:$AC$4922)))+((U229&lt;&gt;"")*ISNUMBER(SEARCH("|"&amp;U229&amp;"|",'5_ACOMPANHAMENTO'!$AC$3:$AC$4922)))+((V229&lt;&gt;"")*ISNUMBER(SEARCH("|"&amp;V229&amp;"|",'5_ACOMPANHAMENTO'!$AC$3:$AC$4922)))+((W229&lt;&gt;"")*ISNUMBER(SEARCH("|"&amp;W229&amp;"|",'5_ACOMPANHAMENTO'!$AC$3:$AC$4922)))+((X229&lt;&gt;"")*ISNUMBER(SEARCH("|"&amp;X229&amp;"|",'5_ACOMPANHAMENTO'!$AC$3:$AC$4922)))+((Y229&lt;&gt;"")*ISNUMBER(SEARCH("|"&amp;Y229&amp;"|",'5_ACOMPANHAMENTO'!$AC$3:$AC$4922)))+((Z229&lt;&gt;"")*ISNUMBER(SEARCH("|"&amp;Z229&amp;"|",'5_ACOMPANHAMENTO'!$AC$3:$AC$4922)))+((AA229&lt;&gt;"")*ISNUMBER(SEARCH("|"&amp;AA229&amp;"|",'5_ACOMPANHAMENTO'!$AC$3:$AC$4922)))+((AB229&lt;&gt;"")*ISNUMBER(SEARCH("|"&amp;AB229&amp;"|",'5_ACOMPANHAMENTO'!$AC$3:$AC$4922))))&gt;0),0),0)),""))</f>
        <v>46205</v>
      </c>
      <c r="B229" s="10" t="s">
        <v>3081</v>
      </c>
      <c r="C229" s="10" t="s">
        <v>56</v>
      </c>
      <c r="D229" s="4">
        <f>IF(OR($B229="",$C229=""),"",IFERROR(SUMPRODUCT(--(('5_ACOMPANHAMENTO'!$AD$3:$AD$4922=TRIM($C229&amp;""))*('5_ACOMPANHAMENTO'!$AC$3:$AC$4922&lt;&gt;"")*((((I229&lt;&gt;"")*ISNUMBER(SEARCH("|"&amp;I229&amp;"|",'5_ACOMPANHAMENTO'!$AC$3:$AC$4922)))+((J229&lt;&gt;"")*ISNUMBER(SEARCH("|"&amp;J229&amp;"|",'5_ACOMPANHAMENTO'!$AC$3:$AC$4922)))+((K229&lt;&gt;"")*ISNUMBER(SEARCH("|"&amp;K229&amp;"|",'5_ACOMPANHAMENTO'!$AC$3:$AC$4922)))+((L229&lt;&gt;"")*ISNUMBER(SEARCH("|"&amp;L229&amp;"|",'5_ACOMPANHAMENTO'!$AC$3:$AC$4922)))+((M229&lt;&gt;"")*ISNUMBER(SEARCH("|"&amp;M229&amp;"|",'5_ACOMPANHAMENTO'!$AC$3:$AC$4922)))+((N229&lt;&gt;"")*ISNUMBER(SEARCH("|"&amp;N229&amp;"|",'5_ACOMPANHAMENTO'!$AC$3:$AC$4922)))+((O229&lt;&gt;"")*ISNUMBER(SEARCH("|"&amp;O229&amp;"|",'5_ACOMPANHAMENTO'!$AC$3:$AC$4922)))+((P229&lt;&gt;"")*ISNUMBER(SEARCH("|"&amp;P229&amp;"|",'5_ACOMPANHAMENTO'!$AC$3:$AC$4922)))+((Q229&lt;&gt;"")*ISNUMBER(SEARCH("|"&amp;Q229&amp;"|",'5_ACOMPANHAMENTO'!$AC$3:$AC$4922)))+((R229&lt;&gt;"")*ISNUMBER(SEARCH("|"&amp;R229&amp;"|",'5_ACOMPANHAMENTO'!$AC$3:$AC$4922)))+((S229&lt;&gt;"")*ISNUMBER(SEARCH("|"&amp;S229&amp;"|",'5_ACOMPANHAMENTO'!$AC$3:$AC$4922)))+((T229&lt;&gt;"")*ISNUMBER(SEARCH("|"&amp;T229&amp;"|",'5_ACOMPANHAMENTO'!$AC$3:$AC$4922)))+((U229&lt;&gt;"")*ISNUMBER(SEARCH("|"&amp;U229&amp;"|",'5_ACOMPANHAMENTO'!$AC$3:$AC$4922)))+((V229&lt;&gt;"")*ISNUMBER(SEARCH("|"&amp;V229&amp;"|",'5_ACOMPANHAMENTO'!$AC$3:$AC$4922)))+((W229&lt;&gt;"")*ISNUMBER(SEARCH("|"&amp;W229&amp;"|",'5_ACOMPANHAMENTO'!$AC$3:$AC$4922)))+((X229&lt;&gt;"")*ISNUMBER(SEARCH("|"&amp;X229&amp;"|",'5_ACOMPANHAMENTO'!$AC$3:$AC$4922)))+((Y229&lt;&gt;"")*ISNUMBER(SEARCH("|"&amp;Y229&amp;"|",'5_ACOMPANHAMENTO'!$AC$3:$AC$4922)))+((Z229&lt;&gt;"")*ISNUMBER(SEARCH("|"&amp;Z229&amp;"|",'5_ACOMPANHAMENTO'!$AC$3:$AC$4922)))+((AA229&lt;&gt;"")*ISNUMBER(SEARCH("|"&amp;AA229&amp;"|",'5_ACOMPANHAMENTO'!$AC$3:$AC$4922)))+((AB229&lt;&gt;"")*ISNUMBER(SEARCH("|"&amp;AB229&amp;"|",'5_ACOMPANHAMENTO'!$AC$3:$AC$4922))))&gt;0)),'5_ACOMPANHAMENTO'!$J$3:$J$4922),0))</f>
        <v>16</v>
      </c>
      <c r="E229" s="4" t="str">
        <f t="shared" ca="1" si="69"/>
        <v>ATRASADO 15 DIAS</v>
      </c>
      <c r="F229" s="7">
        <f>IF(OR($B229="",$C229=""),"",IFERROR(SUMPRODUCT(--(('5_ACOMPANHAMENTO'!$AD$3:$AD$4922=TRIM($C229&amp;""))*('5_ACOMPANHAMENTO'!$AC$3:$AC$4922&lt;&gt;"")*((((I229&lt;&gt;"")*ISNUMBER(SEARCH("|"&amp;I229&amp;"|",'5_ACOMPANHAMENTO'!$AC$3:$AC$4922)))+((J229&lt;&gt;"")*ISNUMBER(SEARCH("|"&amp;J229&amp;"|",'5_ACOMPANHAMENTO'!$AC$3:$AC$4922)))+((K229&lt;&gt;"")*ISNUMBER(SEARCH("|"&amp;K229&amp;"|",'5_ACOMPANHAMENTO'!$AC$3:$AC$4922)))+((L229&lt;&gt;"")*ISNUMBER(SEARCH("|"&amp;L229&amp;"|",'5_ACOMPANHAMENTO'!$AC$3:$AC$4922)))+((M229&lt;&gt;"")*ISNUMBER(SEARCH("|"&amp;M229&amp;"|",'5_ACOMPANHAMENTO'!$AC$3:$AC$4922)))+((N229&lt;&gt;"")*ISNUMBER(SEARCH("|"&amp;N229&amp;"|",'5_ACOMPANHAMENTO'!$AC$3:$AC$4922)))+((O229&lt;&gt;"")*ISNUMBER(SEARCH("|"&amp;O229&amp;"|",'5_ACOMPANHAMENTO'!$AC$3:$AC$4922)))+((P229&lt;&gt;"")*ISNUMBER(SEARCH("|"&amp;P229&amp;"|",'5_ACOMPANHAMENTO'!$AC$3:$AC$4922)))+((Q229&lt;&gt;"")*ISNUMBER(SEARCH("|"&amp;Q229&amp;"|",'5_ACOMPANHAMENTO'!$AC$3:$AC$4922)))+((R229&lt;&gt;"")*ISNUMBER(SEARCH("|"&amp;R229&amp;"|",'5_ACOMPANHAMENTO'!$AC$3:$AC$4922)))+((S229&lt;&gt;"")*ISNUMBER(SEARCH("|"&amp;S229&amp;"|",'5_ACOMPANHAMENTO'!$AC$3:$AC$4922)))+((T229&lt;&gt;"")*ISNUMBER(SEARCH("|"&amp;T229&amp;"|",'5_ACOMPANHAMENTO'!$AC$3:$AC$4922)))+((U229&lt;&gt;"")*ISNUMBER(SEARCH("|"&amp;U229&amp;"|",'5_ACOMPANHAMENTO'!$AC$3:$AC$4922)))+((V229&lt;&gt;"")*ISNUMBER(SEARCH("|"&amp;V229&amp;"|",'5_ACOMPANHAMENTO'!$AC$3:$AC$4922)))+((W229&lt;&gt;"")*ISNUMBER(SEARCH("|"&amp;W229&amp;"|",'5_ACOMPANHAMENTO'!$AC$3:$AC$4922)))+((X229&lt;&gt;"")*ISNUMBER(SEARCH("|"&amp;X229&amp;"|",'5_ACOMPANHAMENTO'!$AC$3:$AC$4922)))+((Y229&lt;&gt;"")*ISNUMBER(SEARCH("|"&amp;Y229&amp;"|",'5_ACOMPANHAMENTO'!$AC$3:$AC$4922)))+((Z229&lt;&gt;"")*ISNUMBER(SEARCH("|"&amp;Z229&amp;"|",'5_ACOMPANHAMENTO'!$AC$3:$AC$4922)))+((AA229&lt;&gt;"")*ISNUMBER(SEARCH("|"&amp;AA229&amp;"|",'5_ACOMPANHAMENTO'!$AC$3:$AC$4922)))+((AB229&lt;&gt;"")*ISNUMBER(SEARCH("|"&amp;AB229&amp;"|",'5_ACOMPANHAMENTO'!$AC$3:$AC$4922))))&gt;0)),'5_ACOMPANHAMENTO'!$O$3:$O$4922),0))</f>
        <v>0</v>
      </c>
      <c r="G229" s="7">
        <f t="shared" si="70"/>
        <v>16</v>
      </c>
      <c r="H229" t="str">
        <f t="shared" si="71"/>
        <v>10149,10150,10151,10152,10153,10157|UV</v>
      </c>
      <c r="I229" s="1" t="str">
        <f t="shared" si="72"/>
        <v>10149</v>
      </c>
      <c r="J229" s="1" t="str">
        <f t="shared" si="73"/>
        <v>10150</v>
      </c>
      <c r="K229" s="1" t="str">
        <f t="shared" si="74"/>
        <v>10151</v>
      </c>
      <c r="L229" s="1" t="str">
        <f t="shared" si="75"/>
        <v>10152</v>
      </c>
      <c r="M229" s="1" t="str">
        <f t="shared" si="76"/>
        <v>10153</v>
      </c>
      <c r="N229" s="1" t="str">
        <f t="shared" si="77"/>
        <v>10157</v>
      </c>
      <c r="O229" s="1" t="str">
        <f t="shared" si="78"/>
        <v/>
      </c>
      <c r="P229" s="1" t="str">
        <f t="shared" si="79"/>
        <v/>
      </c>
      <c r="Q229" s="1" t="str">
        <f t="shared" si="80"/>
        <v/>
      </c>
      <c r="R229" s="1" t="str">
        <f t="shared" si="81"/>
        <v/>
      </c>
      <c r="S229" s="1" t="str">
        <f t="shared" si="82"/>
        <v/>
      </c>
      <c r="T229" s="1" t="str">
        <f t="shared" si="83"/>
        <v/>
      </c>
      <c r="U229" s="1" t="str">
        <f t="shared" si="84"/>
        <v/>
      </c>
      <c r="V229" s="1" t="str">
        <f t="shared" si="85"/>
        <v/>
      </c>
      <c r="W229" s="1" t="str">
        <f t="shared" si="86"/>
        <v/>
      </c>
      <c r="X229" s="1" t="str">
        <f t="shared" si="87"/>
        <v/>
      </c>
      <c r="Y229" s="1" t="str">
        <f t="shared" si="88"/>
        <v/>
      </c>
      <c r="Z229" s="1" t="str">
        <f t="shared" si="89"/>
        <v/>
      </c>
      <c r="AA229" s="1" t="str">
        <f t="shared" si="90"/>
        <v/>
      </c>
      <c r="AB229" s="1" t="str">
        <f t="shared" si="91"/>
        <v/>
      </c>
    </row>
    <row r="230" spans="1:28" ht="14.25" customHeight="1" x14ac:dyDescent="0.35">
      <c r="A230" s="4">
        <f>IF(OR($B230="",$C230=""),"",IFERROR(INDEX('5_ACOMPANHAMENTO'!$A$3:$A$4922,MATCH(1,INDEX(('5_ACOMPANHAMENTO'!$AD$3:$AD$4922=TRIM($C230&amp;""))*('5_ACOMPANHAMENTO'!$AC$3:$AC$4922&lt;&gt;"")*((((I230&lt;&gt;"")*ISNUMBER(SEARCH("|"&amp;I230&amp;"|",'5_ACOMPANHAMENTO'!$AC$3:$AC$4922)))+((J230&lt;&gt;"")*ISNUMBER(SEARCH("|"&amp;J230&amp;"|",'5_ACOMPANHAMENTO'!$AC$3:$AC$4922)))+((K230&lt;&gt;"")*ISNUMBER(SEARCH("|"&amp;K230&amp;"|",'5_ACOMPANHAMENTO'!$AC$3:$AC$4922)))+((L230&lt;&gt;"")*ISNUMBER(SEARCH("|"&amp;L230&amp;"|",'5_ACOMPANHAMENTO'!$AC$3:$AC$4922)))+((M230&lt;&gt;"")*ISNUMBER(SEARCH("|"&amp;M230&amp;"|",'5_ACOMPANHAMENTO'!$AC$3:$AC$4922)))+((N230&lt;&gt;"")*ISNUMBER(SEARCH("|"&amp;N230&amp;"|",'5_ACOMPANHAMENTO'!$AC$3:$AC$4922)))+((O230&lt;&gt;"")*ISNUMBER(SEARCH("|"&amp;O230&amp;"|",'5_ACOMPANHAMENTO'!$AC$3:$AC$4922)))+((P230&lt;&gt;"")*ISNUMBER(SEARCH("|"&amp;P230&amp;"|",'5_ACOMPANHAMENTO'!$AC$3:$AC$4922)))+((Q230&lt;&gt;"")*ISNUMBER(SEARCH("|"&amp;Q230&amp;"|",'5_ACOMPANHAMENTO'!$AC$3:$AC$4922)))+((R230&lt;&gt;"")*ISNUMBER(SEARCH("|"&amp;R230&amp;"|",'5_ACOMPANHAMENTO'!$AC$3:$AC$4922)))+((S230&lt;&gt;"")*ISNUMBER(SEARCH("|"&amp;S230&amp;"|",'5_ACOMPANHAMENTO'!$AC$3:$AC$4922)))+((T230&lt;&gt;"")*ISNUMBER(SEARCH("|"&amp;T230&amp;"|",'5_ACOMPANHAMENTO'!$AC$3:$AC$4922)))+((U230&lt;&gt;"")*ISNUMBER(SEARCH("|"&amp;U230&amp;"|",'5_ACOMPANHAMENTO'!$AC$3:$AC$4922)))+((V230&lt;&gt;"")*ISNUMBER(SEARCH("|"&amp;V230&amp;"|",'5_ACOMPANHAMENTO'!$AC$3:$AC$4922)))+((W230&lt;&gt;"")*ISNUMBER(SEARCH("|"&amp;W230&amp;"|",'5_ACOMPANHAMENTO'!$AC$3:$AC$4922)))+((X230&lt;&gt;"")*ISNUMBER(SEARCH("|"&amp;X230&amp;"|",'5_ACOMPANHAMENTO'!$AC$3:$AC$4922)))+((Y230&lt;&gt;"")*ISNUMBER(SEARCH("|"&amp;Y230&amp;"|",'5_ACOMPANHAMENTO'!$AC$3:$AC$4922)))+((Z230&lt;&gt;"")*ISNUMBER(SEARCH("|"&amp;Z230&amp;"|",'5_ACOMPANHAMENTO'!$AC$3:$AC$4922)))+((AA230&lt;&gt;"")*ISNUMBER(SEARCH("|"&amp;AA230&amp;"|",'5_ACOMPANHAMENTO'!$AC$3:$AC$4922)))+((AB230&lt;&gt;"")*ISNUMBER(SEARCH("|"&amp;AB230&amp;"|",'5_ACOMPANHAMENTO'!$AC$3:$AC$4922))))&gt;0),0),0)),""))</f>
        <v>46205</v>
      </c>
      <c r="B230" s="10" t="s">
        <v>3084</v>
      </c>
      <c r="C230" s="10" t="s">
        <v>56</v>
      </c>
      <c r="D230" s="4">
        <f>IF(OR($B230="",$C230=""),"",IFERROR(SUMPRODUCT(--(('5_ACOMPANHAMENTO'!$AD$3:$AD$4922=TRIM($C230&amp;""))*('5_ACOMPANHAMENTO'!$AC$3:$AC$4922&lt;&gt;"")*((((I230&lt;&gt;"")*ISNUMBER(SEARCH("|"&amp;I230&amp;"|",'5_ACOMPANHAMENTO'!$AC$3:$AC$4922)))+((J230&lt;&gt;"")*ISNUMBER(SEARCH("|"&amp;J230&amp;"|",'5_ACOMPANHAMENTO'!$AC$3:$AC$4922)))+((K230&lt;&gt;"")*ISNUMBER(SEARCH("|"&amp;K230&amp;"|",'5_ACOMPANHAMENTO'!$AC$3:$AC$4922)))+((L230&lt;&gt;"")*ISNUMBER(SEARCH("|"&amp;L230&amp;"|",'5_ACOMPANHAMENTO'!$AC$3:$AC$4922)))+((M230&lt;&gt;"")*ISNUMBER(SEARCH("|"&amp;M230&amp;"|",'5_ACOMPANHAMENTO'!$AC$3:$AC$4922)))+((N230&lt;&gt;"")*ISNUMBER(SEARCH("|"&amp;N230&amp;"|",'5_ACOMPANHAMENTO'!$AC$3:$AC$4922)))+((O230&lt;&gt;"")*ISNUMBER(SEARCH("|"&amp;O230&amp;"|",'5_ACOMPANHAMENTO'!$AC$3:$AC$4922)))+((P230&lt;&gt;"")*ISNUMBER(SEARCH("|"&amp;P230&amp;"|",'5_ACOMPANHAMENTO'!$AC$3:$AC$4922)))+((Q230&lt;&gt;"")*ISNUMBER(SEARCH("|"&amp;Q230&amp;"|",'5_ACOMPANHAMENTO'!$AC$3:$AC$4922)))+((R230&lt;&gt;"")*ISNUMBER(SEARCH("|"&amp;R230&amp;"|",'5_ACOMPANHAMENTO'!$AC$3:$AC$4922)))+((S230&lt;&gt;"")*ISNUMBER(SEARCH("|"&amp;S230&amp;"|",'5_ACOMPANHAMENTO'!$AC$3:$AC$4922)))+((T230&lt;&gt;"")*ISNUMBER(SEARCH("|"&amp;T230&amp;"|",'5_ACOMPANHAMENTO'!$AC$3:$AC$4922)))+((U230&lt;&gt;"")*ISNUMBER(SEARCH("|"&amp;U230&amp;"|",'5_ACOMPANHAMENTO'!$AC$3:$AC$4922)))+((V230&lt;&gt;"")*ISNUMBER(SEARCH("|"&amp;V230&amp;"|",'5_ACOMPANHAMENTO'!$AC$3:$AC$4922)))+((W230&lt;&gt;"")*ISNUMBER(SEARCH("|"&amp;W230&amp;"|",'5_ACOMPANHAMENTO'!$AC$3:$AC$4922)))+((X230&lt;&gt;"")*ISNUMBER(SEARCH("|"&amp;X230&amp;"|",'5_ACOMPANHAMENTO'!$AC$3:$AC$4922)))+((Y230&lt;&gt;"")*ISNUMBER(SEARCH("|"&amp;Y230&amp;"|",'5_ACOMPANHAMENTO'!$AC$3:$AC$4922)))+((Z230&lt;&gt;"")*ISNUMBER(SEARCH("|"&amp;Z230&amp;"|",'5_ACOMPANHAMENTO'!$AC$3:$AC$4922)))+((AA230&lt;&gt;"")*ISNUMBER(SEARCH("|"&amp;AA230&amp;"|",'5_ACOMPANHAMENTO'!$AC$3:$AC$4922)))+((AB230&lt;&gt;"")*ISNUMBER(SEARCH("|"&amp;AB230&amp;"|",'5_ACOMPANHAMENTO'!$AC$3:$AC$4922))))&gt;0)),'5_ACOMPANHAMENTO'!$J$3:$J$4922),0))</f>
        <v>16</v>
      </c>
      <c r="E230" s="4" t="str">
        <f t="shared" ca="1" si="69"/>
        <v>ATRASADO 15 DIAS</v>
      </c>
      <c r="F230" s="7">
        <f>IF(OR($B230="",$C230=""),"",IFERROR(SUMPRODUCT(--(('5_ACOMPANHAMENTO'!$AD$3:$AD$4922=TRIM($C230&amp;""))*('5_ACOMPANHAMENTO'!$AC$3:$AC$4922&lt;&gt;"")*((((I230&lt;&gt;"")*ISNUMBER(SEARCH("|"&amp;I230&amp;"|",'5_ACOMPANHAMENTO'!$AC$3:$AC$4922)))+((J230&lt;&gt;"")*ISNUMBER(SEARCH("|"&amp;J230&amp;"|",'5_ACOMPANHAMENTO'!$AC$3:$AC$4922)))+((K230&lt;&gt;"")*ISNUMBER(SEARCH("|"&amp;K230&amp;"|",'5_ACOMPANHAMENTO'!$AC$3:$AC$4922)))+((L230&lt;&gt;"")*ISNUMBER(SEARCH("|"&amp;L230&amp;"|",'5_ACOMPANHAMENTO'!$AC$3:$AC$4922)))+((M230&lt;&gt;"")*ISNUMBER(SEARCH("|"&amp;M230&amp;"|",'5_ACOMPANHAMENTO'!$AC$3:$AC$4922)))+((N230&lt;&gt;"")*ISNUMBER(SEARCH("|"&amp;N230&amp;"|",'5_ACOMPANHAMENTO'!$AC$3:$AC$4922)))+((O230&lt;&gt;"")*ISNUMBER(SEARCH("|"&amp;O230&amp;"|",'5_ACOMPANHAMENTO'!$AC$3:$AC$4922)))+((P230&lt;&gt;"")*ISNUMBER(SEARCH("|"&amp;P230&amp;"|",'5_ACOMPANHAMENTO'!$AC$3:$AC$4922)))+((Q230&lt;&gt;"")*ISNUMBER(SEARCH("|"&amp;Q230&amp;"|",'5_ACOMPANHAMENTO'!$AC$3:$AC$4922)))+((R230&lt;&gt;"")*ISNUMBER(SEARCH("|"&amp;R230&amp;"|",'5_ACOMPANHAMENTO'!$AC$3:$AC$4922)))+((S230&lt;&gt;"")*ISNUMBER(SEARCH("|"&amp;S230&amp;"|",'5_ACOMPANHAMENTO'!$AC$3:$AC$4922)))+((T230&lt;&gt;"")*ISNUMBER(SEARCH("|"&amp;T230&amp;"|",'5_ACOMPANHAMENTO'!$AC$3:$AC$4922)))+((U230&lt;&gt;"")*ISNUMBER(SEARCH("|"&amp;U230&amp;"|",'5_ACOMPANHAMENTO'!$AC$3:$AC$4922)))+((V230&lt;&gt;"")*ISNUMBER(SEARCH("|"&amp;V230&amp;"|",'5_ACOMPANHAMENTO'!$AC$3:$AC$4922)))+((W230&lt;&gt;"")*ISNUMBER(SEARCH("|"&amp;W230&amp;"|",'5_ACOMPANHAMENTO'!$AC$3:$AC$4922)))+((X230&lt;&gt;"")*ISNUMBER(SEARCH("|"&amp;X230&amp;"|",'5_ACOMPANHAMENTO'!$AC$3:$AC$4922)))+((Y230&lt;&gt;"")*ISNUMBER(SEARCH("|"&amp;Y230&amp;"|",'5_ACOMPANHAMENTO'!$AC$3:$AC$4922)))+((Z230&lt;&gt;"")*ISNUMBER(SEARCH("|"&amp;Z230&amp;"|",'5_ACOMPANHAMENTO'!$AC$3:$AC$4922)))+((AA230&lt;&gt;"")*ISNUMBER(SEARCH("|"&amp;AA230&amp;"|",'5_ACOMPANHAMENTO'!$AC$3:$AC$4922)))+((AB230&lt;&gt;"")*ISNUMBER(SEARCH("|"&amp;AB230&amp;"|",'5_ACOMPANHAMENTO'!$AC$3:$AC$4922))))&gt;0)),'5_ACOMPANHAMENTO'!$O$3:$O$4922),0))</f>
        <v>0</v>
      </c>
      <c r="G230" s="7">
        <f t="shared" si="70"/>
        <v>16</v>
      </c>
      <c r="H230" t="str">
        <f t="shared" si="71"/>
        <v>10149,10150,10151,10152,10153,10158|UV</v>
      </c>
      <c r="I230" s="1" t="str">
        <f t="shared" si="72"/>
        <v>10149</v>
      </c>
      <c r="J230" s="1" t="str">
        <f t="shared" si="73"/>
        <v>10150</v>
      </c>
      <c r="K230" s="1" t="str">
        <f t="shared" si="74"/>
        <v>10151</v>
      </c>
      <c r="L230" s="1" t="str">
        <f t="shared" si="75"/>
        <v>10152</v>
      </c>
      <c r="M230" s="1" t="str">
        <f t="shared" si="76"/>
        <v>10153</v>
      </c>
      <c r="N230" s="1" t="str">
        <f t="shared" si="77"/>
        <v>10158</v>
      </c>
      <c r="O230" s="1" t="str">
        <f t="shared" si="78"/>
        <v/>
      </c>
      <c r="P230" s="1" t="str">
        <f t="shared" si="79"/>
        <v/>
      </c>
      <c r="Q230" s="1" t="str">
        <f t="shared" si="80"/>
        <v/>
      </c>
      <c r="R230" s="1" t="str">
        <f t="shared" si="81"/>
        <v/>
      </c>
      <c r="S230" s="1" t="str">
        <f t="shared" si="82"/>
        <v/>
      </c>
      <c r="T230" s="1" t="str">
        <f t="shared" si="83"/>
        <v/>
      </c>
      <c r="U230" s="1" t="str">
        <f t="shared" si="84"/>
        <v/>
      </c>
      <c r="V230" s="1" t="str">
        <f t="shared" si="85"/>
        <v/>
      </c>
      <c r="W230" s="1" t="str">
        <f t="shared" si="86"/>
        <v/>
      </c>
      <c r="X230" s="1" t="str">
        <f t="shared" si="87"/>
        <v/>
      </c>
      <c r="Y230" s="1" t="str">
        <f t="shared" si="88"/>
        <v/>
      </c>
      <c r="Z230" s="1" t="str">
        <f t="shared" si="89"/>
        <v/>
      </c>
      <c r="AA230" s="1" t="str">
        <f t="shared" si="90"/>
        <v/>
      </c>
      <c r="AB230" s="1" t="str">
        <f t="shared" si="91"/>
        <v/>
      </c>
    </row>
    <row r="231" spans="1:28" ht="14.25" hidden="1" customHeight="1" x14ac:dyDescent="0.35">
      <c r="A231" s="4" t="str">
        <f>IF(OR($B231="",$C231=""),"",IFERROR(INDEX('5_ACOMPANHAMENTO'!$A$3:$A$4922,MATCH(1,INDEX(('5_ACOMPANHAMENTO'!$AD$3:$AD$4922=TRIM($C231&amp;""))*('5_ACOMPANHAMENTO'!$AC$3:$AC$4922&lt;&gt;"")*((((I231&lt;&gt;"")*ISNUMBER(SEARCH("|"&amp;I231&amp;"|",'5_ACOMPANHAMENTO'!$AC$3:$AC$4922)))+((J231&lt;&gt;"")*ISNUMBER(SEARCH("|"&amp;J231&amp;"|",'5_ACOMPANHAMENTO'!$AC$3:$AC$4922)))+((K231&lt;&gt;"")*ISNUMBER(SEARCH("|"&amp;K231&amp;"|",'5_ACOMPANHAMENTO'!$AC$3:$AC$4922)))+((L231&lt;&gt;"")*ISNUMBER(SEARCH("|"&amp;L231&amp;"|",'5_ACOMPANHAMENTO'!$AC$3:$AC$4922)))+((M231&lt;&gt;"")*ISNUMBER(SEARCH("|"&amp;M231&amp;"|",'5_ACOMPANHAMENTO'!$AC$3:$AC$4922)))+((N231&lt;&gt;"")*ISNUMBER(SEARCH("|"&amp;N231&amp;"|",'5_ACOMPANHAMENTO'!$AC$3:$AC$4922)))+((O231&lt;&gt;"")*ISNUMBER(SEARCH("|"&amp;O231&amp;"|",'5_ACOMPANHAMENTO'!$AC$3:$AC$4922)))+((P231&lt;&gt;"")*ISNUMBER(SEARCH("|"&amp;P231&amp;"|",'5_ACOMPANHAMENTO'!$AC$3:$AC$4922)))+((Q231&lt;&gt;"")*ISNUMBER(SEARCH("|"&amp;Q231&amp;"|",'5_ACOMPANHAMENTO'!$AC$3:$AC$4922)))+((R231&lt;&gt;"")*ISNUMBER(SEARCH("|"&amp;R231&amp;"|",'5_ACOMPANHAMENTO'!$AC$3:$AC$4922)))+((S231&lt;&gt;"")*ISNUMBER(SEARCH("|"&amp;S231&amp;"|",'5_ACOMPANHAMENTO'!$AC$3:$AC$4922)))+((T231&lt;&gt;"")*ISNUMBER(SEARCH("|"&amp;T231&amp;"|",'5_ACOMPANHAMENTO'!$AC$3:$AC$4922)))+((U231&lt;&gt;"")*ISNUMBER(SEARCH("|"&amp;U231&amp;"|",'5_ACOMPANHAMENTO'!$AC$3:$AC$4922)))+((V231&lt;&gt;"")*ISNUMBER(SEARCH("|"&amp;V231&amp;"|",'5_ACOMPANHAMENTO'!$AC$3:$AC$4922)))+((W231&lt;&gt;"")*ISNUMBER(SEARCH("|"&amp;W231&amp;"|",'5_ACOMPANHAMENTO'!$AC$3:$AC$4922)))+((X231&lt;&gt;"")*ISNUMBER(SEARCH("|"&amp;X231&amp;"|",'5_ACOMPANHAMENTO'!$AC$3:$AC$4922)))+((Y231&lt;&gt;"")*ISNUMBER(SEARCH("|"&amp;Y231&amp;"|",'5_ACOMPANHAMENTO'!$AC$3:$AC$4922)))+((Z231&lt;&gt;"")*ISNUMBER(SEARCH("|"&amp;Z231&amp;"|",'5_ACOMPANHAMENTO'!$AC$3:$AC$4922)))+((AA231&lt;&gt;"")*ISNUMBER(SEARCH("|"&amp;AA231&amp;"|",'5_ACOMPANHAMENTO'!$AC$3:$AC$4922)))+((AB231&lt;&gt;"")*ISNUMBER(SEARCH("|"&amp;AB231&amp;"|",'5_ACOMPANHAMENTO'!$AC$3:$AC$4922))))&gt;0),0),0)),""))</f>
        <v/>
      </c>
      <c r="B231" s="10">
        <v>10180.101479999999</v>
      </c>
      <c r="C231" s="10" t="s">
        <v>56</v>
      </c>
      <c r="D231" s="4">
        <f>IF(OR($B231="",$C231=""),"",IFERROR(SUMPRODUCT(--(('5_ACOMPANHAMENTO'!$AD$3:$AD$4922=TRIM($C231&amp;""))*('5_ACOMPANHAMENTO'!$AC$3:$AC$4922&lt;&gt;"")*((((I231&lt;&gt;"")*ISNUMBER(SEARCH("|"&amp;I231&amp;"|",'5_ACOMPANHAMENTO'!$AC$3:$AC$4922)))+((J231&lt;&gt;"")*ISNUMBER(SEARCH("|"&amp;J231&amp;"|",'5_ACOMPANHAMENTO'!$AC$3:$AC$4922)))+((K231&lt;&gt;"")*ISNUMBER(SEARCH("|"&amp;K231&amp;"|",'5_ACOMPANHAMENTO'!$AC$3:$AC$4922)))+((L231&lt;&gt;"")*ISNUMBER(SEARCH("|"&amp;L231&amp;"|",'5_ACOMPANHAMENTO'!$AC$3:$AC$4922)))+((M231&lt;&gt;"")*ISNUMBER(SEARCH("|"&amp;M231&amp;"|",'5_ACOMPANHAMENTO'!$AC$3:$AC$4922)))+((N231&lt;&gt;"")*ISNUMBER(SEARCH("|"&amp;N231&amp;"|",'5_ACOMPANHAMENTO'!$AC$3:$AC$4922)))+((O231&lt;&gt;"")*ISNUMBER(SEARCH("|"&amp;O231&amp;"|",'5_ACOMPANHAMENTO'!$AC$3:$AC$4922)))+((P231&lt;&gt;"")*ISNUMBER(SEARCH("|"&amp;P231&amp;"|",'5_ACOMPANHAMENTO'!$AC$3:$AC$4922)))+((Q231&lt;&gt;"")*ISNUMBER(SEARCH("|"&amp;Q231&amp;"|",'5_ACOMPANHAMENTO'!$AC$3:$AC$4922)))+((R231&lt;&gt;"")*ISNUMBER(SEARCH("|"&amp;R231&amp;"|",'5_ACOMPANHAMENTO'!$AC$3:$AC$4922)))+((S231&lt;&gt;"")*ISNUMBER(SEARCH("|"&amp;S231&amp;"|",'5_ACOMPANHAMENTO'!$AC$3:$AC$4922)))+((T231&lt;&gt;"")*ISNUMBER(SEARCH("|"&amp;T231&amp;"|",'5_ACOMPANHAMENTO'!$AC$3:$AC$4922)))+((U231&lt;&gt;"")*ISNUMBER(SEARCH("|"&amp;U231&amp;"|",'5_ACOMPANHAMENTO'!$AC$3:$AC$4922)))+((V231&lt;&gt;"")*ISNUMBER(SEARCH("|"&amp;V231&amp;"|",'5_ACOMPANHAMENTO'!$AC$3:$AC$4922)))+((W231&lt;&gt;"")*ISNUMBER(SEARCH("|"&amp;W231&amp;"|",'5_ACOMPANHAMENTO'!$AC$3:$AC$4922)))+((X231&lt;&gt;"")*ISNUMBER(SEARCH("|"&amp;X231&amp;"|",'5_ACOMPANHAMENTO'!$AC$3:$AC$4922)))+((Y231&lt;&gt;"")*ISNUMBER(SEARCH("|"&amp;Y231&amp;"|",'5_ACOMPANHAMENTO'!$AC$3:$AC$4922)))+((Z231&lt;&gt;"")*ISNUMBER(SEARCH("|"&amp;Z231&amp;"|",'5_ACOMPANHAMENTO'!$AC$3:$AC$4922)))+((AA231&lt;&gt;"")*ISNUMBER(SEARCH("|"&amp;AA231&amp;"|",'5_ACOMPANHAMENTO'!$AC$3:$AC$4922)))+((AB231&lt;&gt;"")*ISNUMBER(SEARCH("|"&amp;AB231&amp;"|",'5_ACOMPANHAMENTO'!$AC$3:$AC$4922))))&gt;0)),'5_ACOMPANHAMENTO'!$J$3:$J$4922),0))</f>
        <v>0</v>
      </c>
      <c r="E231" s="4" t="str">
        <f t="shared" ca="1" si="69"/>
        <v>FINALIZADO</v>
      </c>
      <c r="F231" s="7">
        <f>IF(OR($B231="",$C231=""),"",IFERROR(SUMPRODUCT(--(('5_ACOMPANHAMENTO'!$AD$3:$AD$4922=TRIM($C231&amp;""))*('5_ACOMPANHAMENTO'!$AC$3:$AC$4922&lt;&gt;"")*((((I231&lt;&gt;"")*ISNUMBER(SEARCH("|"&amp;I231&amp;"|",'5_ACOMPANHAMENTO'!$AC$3:$AC$4922)))+((J231&lt;&gt;"")*ISNUMBER(SEARCH("|"&amp;J231&amp;"|",'5_ACOMPANHAMENTO'!$AC$3:$AC$4922)))+((K231&lt;&gt;"")*ISNUMBER(SEARCH("|"&amp;K231&amp;"|",'5_ACOMPANHAMENTO'!$AC$3:$AC$4922)))+((L231&lt;&gt;"")*ISNUMBER(SEARCH("|"&amp;L231&amp;"|",'5_ACOMPANHAMENTO'!$AC$3:$AC$4922)))+((M231&lt;&gt;"")*ISNUMBER(SEARCH("|"&amp;M231&amp;"|",'5_ACOMPANHAMENTO'!$AC$3:$AC$4922)))+((N231&lt;&gt;"")*ISNUMBER(SEARCH("|"&amp;N231&amp;"|",'5_ACOMPANHAMENTO'!$AC$3:$AC$4922)))+((O231&lt;&gt;"")*ISNUMBER(SEARCH("|"&amp;O231&amp;"|",'5_ACOMPANHAMENTO'!$AC$3:$AC$4922)))+((P231&lt;&gt;"")*ISNUMBER(SEARCH("|"&amp;P231&amp;"|",'5_ACOMPANHAMENTO'!$AC$3:$AC$4922)))+((Q231&lt;&gt;"")*ISNUMBER(SEARCH("|"&amp;Q231&amp;"|",'5_ACOMPANHAMENTO'!$AC$3:$AC$4922)))+((R231&lt;&gt;"")*ISNUMBER(SEARCH("|"&amp;R231&amp;"|",'5_ACOMPANHAMENTO'!$AC$3:$AC$4922)))+((S231&lt;&gt;"")*ISNUMBER(SEARCH("|"&amp;S231&amp;"|",'5_ACOMPANHAMENTO'!$AC$3:$AC$4922)))+((T231&lt;&gt;"")*ISNUMBER(SEARCH("|"&amp;T231&amp;"|",'5_ACOMPANHAMENTO'!$AC$3:$AC$4922)))+((U231&lt;&gt;"")*ISNUMBER(SEARCH("|"&amp;U231&amp;"|",'5_ACOMPANHAMENTO'!$AC$3:$AC$4922)))+((V231&lt;&gt;"")*ISNUMBER(SEARCH("|"&amp;V231&amp;"|",'5_ACOMPANHAMENTO'!$AC$3:$AC$4922)))+((W231&lt;&gt;"")*ISNUMBER(SEARCH("|"&amp;W231&amp;"|",'5_ACOMPANHAMENTO'!$AC$3:$AC$4922)))+((X231&lt;&gt;"")*ISNUMBER(SEARCH("|"&amp;X231&amp;"|",'5_ACOMPANHAMENTO'!$AC$3:$AC$4922)))+((Y231&lt;&gt;"")*ISNUMBER(SEARCH("|"&amp;Y231&amp;"|",'5_ACOMPANHAMENTO'!$AC$3:$AC$4922)))+((Z231&lt;&gt;"")*ISNUMBER(SEARCH("|"&amp;Z231&amp;"|",'5_ACOMPANHAMENTO'!$AC$3:$AC$4922)))+((AA231&lt;&gt;"")*ISNUMBER(SEARCH("|"&amp;AA231&amp;"|",'5_ACOMPANHAMENTO'!$AC$3:$AC$4922)))+((AB231&lt;&gt;"")*ISNUMBER(SEARCH("|"&amp;AB231&amp;"|",'5_ACOMPANHAMENTO'!$AC$3:$AC$4922))))&gt;0)),'5_ACOMPANHAMENTO'!$O$3:$O$4922),0))</f>
        <v>0</v>
      </c>
      <c r="G231" s="7">
        <f t="shared" si="70"/>
        <v>0</v>
      </c>
      <c r="H231" t="str">
        <f t="shared" si="71"/>
        <v>10180,10148|UV</v>
      </c>
      <c r="I231" s="1" t="str">
        <f t="shared" si="72"/>
        <v>10180</v>
      </c>
      <c r="J231" s="1" t="str">
        <f t="shared" si="73"/>
        <v>10148</v>
      </c>
      <c r="K231" s="1" t="str">
        <f t="shared" si="74"/>
        <v/>
      </c>
      <c r="L231" s="1" t="str">
        <f t="shared" si="75"/>
        <v/>
      </c>
      <c r="M231" s="1" t="str">
        <f t="shared" si="76"/>
        <v/>
      </c>
      <c r="N231" s="1" t="str">
        <f t="shared" si="77"/>
        <v/>
      </c>
      <c r="O231" s="1" t="str">
        <f t="shared" si="78"/>
        <v/>
      </c>
      <c r="P231" s="1" t="str">
        <f t="shared" si="79"/>
        <v/>
      </c>
      <c r="Q231" s="1" t="str">
        <f t="shared" si="80"/>
        <v/>
      </c>
      <c r="R231" s="1" t="str">
        <f t="shared" si="81"/>
        <v/>
      </c>
      <c r="S231" s="1" t="str">
        <f t="shared" si="82"/>
        <v/>
      </c>
      <c r="T231" s="1" t="str">
        <f t="shared" si="83"/>
        <v/>
      </c>
      <c r="U231" s="1" t="str">
        <f t="shared" si="84"/>
        <v/>
      </c>
      <c r="V231" s="1" t="str">
        <f t="shared" si="85"/>
        <v/>
      </c>
      <c r="W231" s="1" t="str">
        <f t="shared" si="86"/>
        <v/>
      </c>
      <c r="X231" s="1" t="str">
        <f t="shared" si="87"/>
        <v/>
      </c>
      <c r="Y231" s="1" t="str">
        <f t="shared" si="88"/>
        <v/>
      </c>
      <c r="Z231" s="1" t="str">
        <f t="shared" si="89"/>
        <v/>
      </c>
      <c r="AA231" s="1" t="str">
        <f t="shared" si="90"/>
        <v/>
      </c>
      <c r="AB231" s="1" t="str">
        <f t="shared" si="91"/>
        <v/>
      </c>
    </row>
    <row r="232" spans="1:28" ht="14.25" hidden="1" customHeight="1" x14ac:dyDescent="0.35">
      <c r="A232" s="4" t="str">
        <f>IF(OR($B232="",$C232=""),"",IFERROR(INDEX('5_ACOMPANHAMENTO'!$A$3:$A$4922,MATCH(1,INDEX(('5_ACOMPANHAMENTO'!$AD$3:$AD$4922=TRIM($C232&amp;""))*('5_ACOMPANHAMENTO'!$AC$3:$AC$4922&lt;&gt;"")*((((I232&lt;&gt;"")*ISNUMBER(SEARCH("|"&amp;I232&amp;"|",'5_ACOMPANHAMENTO'!$AC$3:$AC$4922)))+((J232&lt;&gt;"")*ISNUMBER(SEARCH("|"&amp;J232&amp;"|",'5_ACOMPANHAMENTO'!$AC$3:$AC$4922)))+((K232&lt;&gt;"")*ISNUMBER(SEARCH("|"&amp;K232&amp;"|",'5_ACOMPANHAMENTO'!$AC$3:$AC$4922)))+((L232&lt;&gt;"")*ISNUMBER(SEARCH("|"&amp;L232&amp;"|",'5_ACOMPANHAMENTO'!$AC$3:$AC$4922)))+((M232&lt;&gt;"")*ISNUMBER(SEARCH("|"&amp;M232&amp;"|",'5_ACOMPANHAMENTO'!$AC$3:$AC$4922)))+((N232&lt;&gt;"")*ISNUMBER(SEARCH("|"&amp;N232&amp;"|",'5_ACOMPANHAMENTO'!$AC$3:$AC$4922)))+((O232&lt;&gt;"")*ISNUMBER(SEARCH("|"&amp;O232&amp;"|",'5_ACOMPANHAMENTO'!$AC$3:$AC$4922)))+((P232&lt;&gt;"")*ISNUMBER(SEARCH("|"&amp;P232&amp;"|",'5_ACOMPANHAMENTO'!$AC$3:$AC$4922)))+((Q232&lt;&gt;"")*ISNUMBER(SEARCH("|"&amp;Q232&amp;"|",'5_ACOMPANHAMENTO'!$AC$3:$AC$4922)))+((R232&lt;&gt;"")*ISNUMBER(SEARCH("|"&amp;R232&amp;"|",'5_ACOMPANHAMENTO'!$AC$3:$AC$4922)))+((S232&lt;&gt;"")*ISNUMBER(SEARCH("|"&amp;S232&amp;"|",'5_ACOMPANHAMENTO'!$AC$3:$AC$4922)))+((T232&lt;&gt;"")*ISNUMBER(SEARCH("|"&amp;T232&amp;"|",'5_ACOMPANHAMENTO'!$AC$3:$AC$4922)))+((U232&lt;&gt;"")*ISNUMBER(SEARCH("|"&amp;U232&amp;"|",'5_ACOMPANHAMENTO'!$AC$3:$AC$4922)))+((V232&lt;&gt;"")*ISNUMBER(SEARCH("|"&amp;V232&amp;"|",'5_ACOMPANHAMENTO'!$AC$3:$AC$4922)))+((W232&lt;&gt;"")*ISNUMBER(SEARCH("|"&amp;W232&amp;"|",'5_ACOMPANHAMENTO'!$AC$3:$AC$4922)))+((X232&lt;&gt;"")*ISNUMBER(SEARCH("|"&amp;X232&amp;"|",'5_ACOMPANHAMENTO'!$AC$3:$AC$4922)))+((Y232&lt;&gt;"")*ISNUMBER(SEARCH("|"&amp;Y232&amp;"|",'5_ACOMPANHAMENTO'!$AC$3:$AC$4922)))+((Z232&lt;&gt;"")*ISNUMBER(SEARCH("|"&amp;Z232&amp;"|",'5_ACOMPANHAMENTO'!$AC$3:$AC$4922)))+((AA232&lt;&gt;"")*ISNUMBER(SEARCH("|"&amp;AA232&amp;"|",'5_ACOMPANHAMENTO'!$AC$3:$AC$4922)))+((AB232&lt;&gt;"")*ISNUMBER(SEARCH("|"&amp;AB232&amp;"|",'5_ACOMPANHAMENTO'!$AC$3:$AC$4922))))&gt;0),0),0)),""))</f>
        <v/>
      </c>
      <c r="B232" s="10">
        <v>10180.101479999999</v>
      </c>
      <c r="C232" s="10" t="s">
        <v>56</v>
      </c>
      <c r="D232" s="4">
        <f>IF(OR($B232="",$C232=""),"",IFERROR(SUMPRODUCT(--(('5_ACOMPANHAMENTO'!$AD$3:$AD$4922=TRIM($C232&amp;""))*('5_ACOMPANHAMENTO'!$AC$3:$AC$4922&lt;&gt;"")*((((I232&lt;&gt;"")*ISNUMBER(SEARCH("|"&amp;I232&amp;"|",'5_ACOMPANHAMENTO'!$AC$3:$AC$4922)))+((J232&lt;&gt;"")*ISNUMBER(SEARCH("|"&amp;J232&amp;"|",'5_ACOMPANHAMENTO'!$AC$3:$AC$4922)))+((K232&lt;&gt;"")*ISNUMBER(SEARCH("|"&amp;K232&amp;"|",'5_ACOMPANHAMENTO'!$AC$3:$AC$4922)))+((L232&lt;&gt;"")*ISNUMBER(SEARCH("|"&amp;L232&amp;"|",'5_ACOMPANHAMENTO'!$AC$3:$AC$4922)))+((M232&lt;&gt;"")*ISNUMBER(SEARCH("|"&amp;M232&amp;"|",'5_ACOMPANHAMENTO'!$AC$3:$AC$4922)))+((N232&lt;&gt;"")*ISNUMBER(SEARCH("|"&amp;N232&amp;"|",'5_ACOMPANHAMENTO'!$AC$3:$AC$4922)))+((O232&lt;&gt;"")*ISNUMBER(SEARCH("|"&amp;O232&amp;"|",'5_ACOMPANHAMENTO'!$AC$3:$AC$4922)))+((P232&lt;&gt;"")*ISNUMBER(SEARCH("|"&amp;P232&amp;"|",'5_ACOMPANHAMENTO'!$AC$3:$AC$4922)))+((Q232&lt;&gt;"")*ISNUMBER(SEARCH("|"&amp;Q232&amp;"|",'5_ACOMPANHAMENTO'!$AC$3:$AC$4922)))+((R232&lt;&gt;"")*ISNUMBER(SEARCH("|"&amp;R232&amp;"|",'5_ACOMPANHAMENTO'!$AC$3:$AC$4922)))+((S232&lt;&gt;"")*ISNUMBER(SEARCH("|"&amp;S232&amp;"|",'5_ACOMPANHAMENTO'!$AC$3:$AC$4922)))+((T232&lt;&gt;"")*ISNUMBER(SEARCH("|"&amp;T232&amp;"|",'5_ACOMPANHAMENTO'!$AC$3:$AC$4922)))+((U232&lt;&gt;"")*ISNUMBER(SEARCH("|"&amp;U232&amp;"|",'5_ACOMPANHAMENTO'!$AC$3:$AC$4922)))+((V232&lt;&gt;"")*ISNUMBER(SEARCH("|"&amp;V232&amp;"|",'5_ACOMPANHAMENTO'!$AC$3:$AC$4922)))+((W232&lt;&gt;"")*ISNUMBER(SEARCH("|"&amp;W232&amp;"|",'5_ACOMPANHAMENTO'!$AC$3:$AC$4922)))+((X232&lt;&gt;"")*ISNUMBER(SEARCH("|"&amp;X232&amp;"|",'5_ACOMPANHAMENTO'!$AC$3:$AC$4922)))+((Y232&lt;&gt;"")*ISNUMBER(SEARCH("|"&amp;Y232&amp;"|",'5_ACOMPANHAMENTO'!$AC$3:$AC$4922)))+((Z232&lt;&gt;"")*ISNUMBER(SEARCH("|"&amp;Z232&amp;"|",'5_ACOMPANHAMENTO'!$AC$3:$AC$4922)))+((AA232&lt;&gt;"")*ISNUMBER(SEARCH("|"&amp;AA232&amp;"|",'5_ACOMPANHAMENTO'!$AC$3:$AC$4922)))+((AB232&lt;&gt;"")*ISNUMBER(SEARCH("|"&amp;AB232&amp;"|",'5_ACOMPANHAMENTO'!$AC$3:$AC$4922))))&gt;0)),'5_ACOMPANHAMENTO'!$J$3:$J$4922),0))</f>
        <v>0</v>
      </c>
      <c r="E232" s="4" t="str">
        <f t="shared" ca="1" si="69"/>
        <v>FINALIZADO</v>
      </c>
      <c r="F232" s="7">
        <f>IF(OR($B232="",$C232=""),"",IFERROR(SUMPRODUCT(--(('5_ACOMPANHAMENTO'!$AD$3:$AD$4922=TRIM($C232&amp;""))*('5_ACOMPANHAMENTO'!$AC$3:$AC$4922&lt;&gt;"")*((((I232&lt;&gt;"")*ISNUMBER(SEARCH("|"&amp;I232&amp;"|",'5_ACOMPANHAMENTO'!$AC$3:$AC$4922)))+((J232&lt;&gt;"")*ISNUMBER(SEARCH("|"&amp;J232&amp;"|",'5_ACOMPANHAMENTO'!$AC$3:$AC$4922)))+((K232&lt;&gt;"")*ISNUMBER(SEARCH("|"&amp;K232&amp;"|",'5_ACOMPANHAMENTO'!$AC$3:$AC$4922)))+((L232&lt;&gt;"")*ISNUMBER(SEARCH("|"&amp;L232&amp;"|",'5_ACOMPANHAMENTO'!$AC$3:$AC$4922)))+((M232&lt;&gt;"")*ISNUMBER(SEARCH("|"&amp;M232&amp;"|",'5_ACOMPANHAMENTO'!$AC$3:$AC$4922)))+((N232&lt;&gt;"")*ISNUMBER(SEARCH("|"&amp;N232&amp;"|",'5_ACOMPANHAMENTO'!$AC$3:$AC$4922)))+((O232&lt;&gt;"")*ISNUMBER(SEARCH("|"&amp;O232&amp;"|",'5_ACOMPANHAMENTO'!$AC$3:$AC$4922)))+((P232&lt;&gt;"")*ISNUMBER(SEARCH("|"&amp;P232&amp;"|",'5_ACOMPANHAMENTO'!$AC$3:$AC$4922)))+((Q232&lt;&gt;"")*ISNUMBER(SEARCH("|"&amp;Q232&amp;"|",'5_ACOMPANHAMENTO'!$AC$3:$AC$4922)))+((R232&lt;&gt;"")*ISNUMBER(SEARCH("|"&amp;R232&amp;"|",'5_ACOMPANHAMENTO'!$AC$3:$AC$4922)))+((S232&lt;&gt;"")*ISNUMBER(SEARCH("|"&amp;S232&amp;"|",'5_ACOMPANHAMENTO'!$AC$3:$AC$4922)))+((T232&lt;&gt;"")*ISNUMBER(SEARCH("|"&amp;T232&amp;"|",'5_ACOMPANHAMENTO'!$AC$3:$AC$4922)))+((U232&lt;&gt;"")*ISNUMBER(SEARCH("|"&amp;U232&amp;"|",'5_ACOMPANHAMENTO'!$AC$3:$AC$4922)))+((V232&lt;&gt;"")*ISNUMBER(SEARCH("|"&amp;V232&amp;"|",'5_ACOMPANHAMENTO'!$AC$3:$AC$4922)))+((W232&lt;&gt;"")*ISNUMBER(SEARCH("|"&amp;W232&amp;"|",'5_ACOMPANHAMENTO'!$AC$3:$AC$4922)))+((X232&lt;&gt;"")*ISNUMBER(SEARCH("|"&amp;X232&amp;"|",'5_ACOMPANHAMENTO'!$AC$3:$AC$4922)))+((Y232&lt;&gt;"")*ISNUMBER(SEARCH("|"&amp;Y232&amp;"|",'5_ACOMPANHAMENTO'!$AC$3:$AC$4922)))+((Z232&lt;&gt;"")*ISNUMBER(SEARCH("|"&amp;Z232&amp;"|",'5_ACOMPANHAMENTO'!$AC$3:$AC$4922)))+((AA232&lt;&gt;"")*ISNUMBER(SEARCH("|"&amp;AA232&amp;"|",'5_ACOMPANHAMENTO'!$AC$3:$AC$4922)))+((AB232&lt;&gt;"")*ISNUMBER(SEARCH("|"&amp;AB232&amp;"|",'5_ACOMPANHAMENTO'!$AC$3:$AC$4922))))&gt;0)),'5_ACOMPANHAMENTO'!$O$3:$O$4922),0))</f>
        <v>0</v>
      </c>
      <c r="G232" s="7">
        <f t="shared" si="70"/>
        <v>0</v>
      </c>
      <c r="H232" t="str">
        <f t="shared" si="71"/>
        <v>10180,10148|UV</v>
      </c>
      <c r="I232" s="1" t="str">
        <f t="shared" si="72"/>
        <v>10180</v>
      </c>
      <c r="J232" s="1" t="str">
        <f t="shared" si="73"/>
        <v>10148</v>
      </c>
      <c r="K232" s="1" t="str">
        <f t="shared" si="74"/>
        <v/>
      </c>
      <c r="L232" s="1" t="str">
        <f t="shared" si="75"/>
        <v/>
      </c>
      <c r="M232" s="1" t="str">
        <f t="shared" si="76"/>
        <v/>
      </c>
      <c r="N232" s="1" t="str">
        <f t="shared" si="77"/>
        <v/>
      </c>
      <c r="O232" s="1" t="str">
        <f t="shared" si="78"/>
        <v/>
      </c>
      <c r="P232" s="1" t="str">
        <f t="shared" si="79"/>
        <v/>
      </c>
      <c r="Q232" s="1" t="str">
        <f t="shared" si="80"/>
        <v/>
      </c>
      <c r="R232" s="1" t="str">
        <f t="shared" si="81"/>
        <v/>
      </c>
      <c r="S232" s="1" t="str">
        <f t="shared" si="82"/>
        <v/>
      </c>
      <c r="T232" s="1" t="str">
        <f t="shared" si="83"/>
        <v/>
      </c>
      <c r="U232" s="1" t="str">
        <f t="shared" si="84"/>
        <v/>
      </c>
      <c r="V232" s="1" t="str">
        <f t="shared" si="85"/>
        <v/>
      </c>
      <c r="W232" s="1" t="str">
        <f t="shared" si="86"/>
        <v/>
      </c>
      <c r="X232" s="1" t="str">
        <f t="shared" si="87"/>
        <v/>
      </c>
      <c r="Y232" s="1" t="str">
        <f t="shared" si="88"/>
        <v/>
      </c>
      <c r="Z232" s="1" t="str">
        <f t="shared" si="89"/>
        <v/>
      </c>
      <c r="AA232" s="1" t="str">
        <f t="shared" si="90"/>
        <v/>
      </c>
      <c r="AB232" s="1" t="str">
        <f t="shared" si="91"/>
        <v/>
      </c>
    </row>
    <row r="233" spans="1:28" ht="14.25" hidden="1" customHeight="1" x14ac:dyDescent="0.35">
      <c r="A233" s="4" t="str">
        <f>IF(OR($B233="",$C233=""),"",IFERROR(INDEX('5_ACOMPANHAMENTO'!$A$3:$A$4922,MATCH(1,INDEX(('5_ACOMPANHAMENTO'!$AD$3:$AD$4922=TRIM($C233&amp;""))*('5_ACOMPANHAMENTO'!$AC$3:$AC$4922&lt;&gt;"")*((((I233&lt;&gt;"")*ISNUMBER(SEARCH("|"&amp;I233&amp;"|",'5_ACOMPANHAMENTO'!$AC$3:$AC$4922)))+((J233&lt;&gt;"")*ISNUMBER(SEARCH("|"&amp;J233&amp;"|",'5_ACOMPANHAMENTO'!$AC$3:$AC$4922)))+((K233&lt;&gt;"")*ISNUMBER(SEARCH("|"&amp;K233&amp;"|",'5_ACOMPANHAMENTO'!$AC$3:$AC$4922)))+((L233&lt;&gt;"")*ISNUMBER(SEARCH("|"&amp;L233&amp;"|",'5_ACOMPANHAMENTO'!$AC$3:$AC$4922)))+((M233&lt;&gt;"")*ISNUMBER(SEARCH("|"&amp;M233&amp;"|",'5_ACOMPANHAMENTO'!$AC$3:$AC$4922)))+((N233&lt;&gt;"")*ISNUMBER(SEARCH("|"&amp;N233&amp;"|",'5_ACOMPANHAMENTO'!$AC$3:$AC$4922)))+((O233&lt;&gt;"")*ISNUMBER(SEARCH("|"&amp;O233&amp;"|",'5_ACOMPANHAMENTO'!$AC$3:$AC$4922)))+((P233&lt;&gt;"")*ISNUMBER(SEARCH("|"&amp;P233&amp;"|",'5_ACOMPANHAMENTO'!$AC$3:$AC$4922)))+((Q233&lt;&gt;"")*ISNUMBER(SEARCH("|"&amp;Q233&amp;"|",'5_ACOMPANHAMENTO'!$AC$3:$AC$4922)))+((R233&lt;&gt;"")*ISNUMBER(SEARCH("|"&amp;R233&amp;"|",'5_ACOMPANHAMENTO'!$AC$3:$AC$4922)))+((S233&lt;&gt;"")*ISNUMBER(SEARCH("|"&amp;S233&amp;"|",'5_ACOMPANHAMENTO'!$AC$3:$AC$4922)))+((T233&lt;&gt;"")*ISNUMBER(SEARCH("|"&amp;T233&amp;"|",'5_ACOMPANHAMENTO'!$AC$3:$AC$4922)))+((U233&lt;&gt;"")*ISNUMBER(SEARCH("|"&amp;U233&amp;"|",'5_ACOMPANHAMENTO'!$AC$3:$AC$4922)))+((V233&lt;&gt;"")*ISNUMBER(SEARCH("|"&amp;V233&amp;"|",'5_ACOMPANHAMENTO'!$AC$3:$AC$4922)))+((W233&lt;&gt;"")*ISNUMBER(SEARCH("|"&amp;W233&amp;"|",'5_ACOMPANHAMENTO'!$AC$3:$AC$4922)))+((X233&lt;&gt;"")*ISNUMBER(SEARCH("|"&amp;X233&amp;"|",'5_ACOMPANHAMENTO'!$AC$3:$AC$4922)))+((Y233&lt;&gt;"")*ISNUMBER(SEARCH("|"&amp;Y233&amp;"|",'5_ACOMPANHAMENTO'!$AC$3:$AC$4922)))+((Z233&lt;&gt;"")*ISNUMBER(SEARCH("|"&amp;Z233&amp;"|",'5_ACOMPANHAMENTO'!$AC$3:$AC$4922)))+((AA233&lt;&gt;"")*ISNUMBER(SEARCH("|"&amp;AA233&amp;"|",'5_ACOMPANHAMENTO'!$AC$3:$AC$4922)))+((AB233&lt;&gt;"")*ISNUMBER(SEARCH("|"&amp;AB233&amp;"|",'5_ACOMPANHAMENTO'!$AC$3:$AC$4922))))&gt;0),0),0)),""))</f>
        <v/>
      </c>
      <c r="B233" s="10">
        <v>10180.101479999999</v>
      </c>
      <c r="C233" s="10" t="s">
        <v>56</v>
      </c>
      <c r="D233" s="4">
        <f>IF(OR($B233="",$C233=""),"",IFERROR(SUMPRODUCT(--(('5_ACOMPANHAMENTO'!$AD$3:$AD$4922=TRIM($C233&amp;""))*('5_ACOMPANHAMENTO'!$AC$3:$AC$4922&lt;&gt;"")*((((I233&lt;&gt;"")*ISNUMBER(SEARCH("|"&amp;I233&amp;"|",'5_ACOMPANHAMENTO'!$AC$3:$AC$4922)))+((J233&lt;&gt;"")*ISNUMBER(SEARCH("|"&amp;J233&amp;"|",'5_ACOMPANHAMENTO'!$AC$3:$AC$4922)))+((K233&lt;&gt;"")*ISNUMBER(SEARCH("|"&amp;K233&amp;"|",'5_ACOMPANHAMENTO'!$AC$3:$AC$4922)))+((L233&lt;&gt;"")*ISNUMBER(SEARCH("|"&amp;L233&amp;"|",'5_ACOMPANHAMENTO'!$AC$3:$AC$4922)))+((M233&lt;&gt;"")*ISNUMBER(SEARCH("|"&amp;M233&amp;"|",'5_ACOMPANHAMENTO'!$AC$3:$AC$4922)))+((N233&lt;&gt;"")*ISNUMBER(SEARCH("|"&amp;N233&amp;"|",'5_ACOMPANHAMENTO'!$AC$3:$AC$4922)))+((O233&lt;&gt;"")*ISNUMBER(SEARCH("|"&amp;O233&amp;"|",'5_ACOMPANHAMENTO'!$AC$3:$AC$4922)))+((P233&lt;&gt;"")*ISNUMBER(SEARCH("|"&amp;P233&amp;"|",'5_ACOMPANHAMENTO'!$AC$3:$AC$4922)))+((Q233&lt;&gt;"")*ISNUMBER(SEARCH("|"&amp;Q233&amp;"|",'5_ACOMPANHAMENTO'!$AC$3:$AC$4922)))+((R233&lt;&gt;"")*ISNUMBER(SEARCH("|"&amp;R233&amp;"|",'5_ACOMPANHAMENTO'!$AC$3:$AC$4922)))+((S233&lt;&gt;"")*ISNUMBER(SEARCH("|"&amp;S233&amp;"|",'5_ACOMPANHAMENTO'!$AC$3:$AC$4922)))+((T233&lt;&gt;"")*ISNUMBER(SEARCH("|"&amp;T233&amp;"|",'5_ACOMPANHAMENTO'!$AC$3:$AC$4922)))+((U233&lt;&gt;"")*ISNUMBER(SEARCH("|"&amp;U233&amp;"|",'5_ACOMPANHAMENTO'!$AC$3:$AC$4922)))+((V233&lt;&gt;"")*ISNUMBER(SEARCH("|"&amp;V233&amp;"|",'5_ACOMPANHAMENTO'!$AC$3:$AC$4922)))+((W233&lt;&gt;"")*ISNUMBER(SEARCH("|"&amp;W233&amp;"|",'5_ACOMPANHAMENTO'!$AC$3:$AC$4922)))+((X233&lt;&gt;"")*ISNUMBER(SEARCH("|"&amp;X233&amp;"|",'5_ACOMPANHAMENTO'!$AC$3:$AC$4922)))+((Y233&lt;&gt;"")*ISNUMBER(SEARCH("|"&amp;Y233&amp;"|",'5_ACOMPANHAMENTO'!$AC$3:$AC$4922)))+((Z233&lt;&gt;"")*ISNUMBER(SEARCH("|"&amp;Z233&amp;"|",'5_ACOMPANHAMENTO'!$AC$3:$AC$4922)))+((AA233&lt;&gt;"")*ISNUMBER(SEARCH("|"&amp;AA233&amp;"|",'5_ACOMPANHAMENTO'!$AC$3:$AC$4922)))+((AB233&lt;&gt;"")*ISNUMBER(SEARCH("|"&amp;AB233&amp;"|",'5_ACOMPANHAMENTO'!$AC$3:$AC$4922))))&gt;0)),'5_ACOMPANHAMENTO'!$J$3:$J$4922),0))</f>
        <v>0</v>
      </c>
      <c r="E233" s="4" t="str">
        <f t="shared" ca="1" si="69"/>
        <v>FINALIZADO</v>
      </c>
      <c r="F233" s="7">
        <f>IF(OR($B233="",$C233=""),"",IFERROR(SUMPRODUCT(--(('5_ACOMPANHAMENTO'!$AD$3:$AD$4922=TRIM($C233&amp;""))*('5_ACOMPANHAMENTO'!$AC$3:$AC$4922&lt;&gt;"")*((((I233&lt;&gt;"")*ISNUMBER(SEARCH("|"&amp;I233&amp;"|",'5_ACOMPANHAMENTO'!$AC$3:$AC$4922)))+((J233&lt;&gt;"")*ISNUMBER(SEARCH("|"&amp;J233&amp;"|",'5_ACOMPANHAMENTO'!$AC$3:$AC$4922)))+((K233&lt;&gt;"")*ISNUMBER(SEARCH("|"&amp;K233&amp;"|",'5_ACOMPANHAMENTO'!$AC$3:$AC$4922)))+((L233&lt;&gt;"")*ISNUMBER(SEARCH("|"&amp;L233&amp;"|",'5_ACOMPANHAMENTO'!$AC$3:$AC$4922)))+((M233&lt;&gt;"")*ISNUMBER(SEARCH("|"&amp;M233&amp;"|",'5_ACOMPANHAMENTO'!$AC$3:$AC$4922)))+((N233&lt;&gt;"")*ISNUMBER(SEARCH("|"&amp;N233&amp;"|",'5_ACOMPANHAMENTO'!$AC$3:$AC$4922)))+((O233&lt;&gt;"")*ISNUMBER(SEARCH("|"&amp;O233&amp;"|",'5_ACOMPANHAMENTO'!$AC$3:$AC$4922)))+((P233&lt;&gt;"")*ISNUMBER(SEARCH("|"&amp;P233&amp;"|",'5_ACOMPANHAMENTO'!$AC$3:$AC$4922)))+((Q233&lt;&gt;"")*ISNUMBER(SEARCH("|"&amp;Q233&amp;"|",'5_ACOMPANHAMENTO'!$AC$3:$AC$4922)))+((R233&lt;&gt;"")*ISNUMBER(SEARCH("|"&amp;R233&amp;"|",'5_ACOMPANHAMENTO'!$AC$3:$AC$4922)))+((S233&lt;&gt;"")*ISNUMBER(SEARCH("|"&amp;S233&amp;"|",'5_ACOMPANHAMENTO'!$AC$3:$AC$4922)))+((T233&lt;&gt;"")*ISNUMBER(SEARCH("|"&amp;T233&amp;"|",'5_ACOMPANHAMENTO'!$AC$3:$AC$4922)))+((U233&lt;&gt;"")*ISNUMBER(SEARCH("|"&amp;U233&amp;"|",'5_ACOMPANHAMENTO'!$AC$3:$AC$4922)))+((V233&lt;&gt;"")*ISNUMBER(SEARCH("|"&amp;V233&amp;"|",'5_ACOMPANHAMENTO'!$AC$3:$AC$4922)))+((W233&lt;&gt;"")*ISNUMBER(SEARCH("|"&amp;W233&amp;"|",'5_ACOMPANHAMENTO'!$AC$3:$AC$4922)))+((X233&lt;&gt;"")*ISNUMBER(SEARCH("|"&amp;X233&amp;"|",'5_ACOMPANHAMENTO'!$AC$3:$AC$4922)))+((Y233&lt;&gt;"")*ISNUMBER(SEARCH("|"&amp;Y233&amp;"|",'5_ACOMPANHAMENTO'!$AC$3:$AC$4922)))+((Z233&lt;&gt;"")*ISNUMBER(SEARCH("|"&amp;Z233&amp;"|",'5_ACOMPANHAMENTO'!$AC$3:$AC$4922)))+((AA233&lt;&gt;"")*ISNUMBER(SEARCH("|"&amp;AA233&amp;"|",'5_ACOMPANHAMENTO'!$AC$3:$AC$4922)))+((AB233&lt;&gt;"")*ISNUMBER(SEARCH("|"&amp;AB233&amp;"|",'5_ACOMPANHAMENTO'!$AC$3:$AC$4922))))&gt;0)),'5_ACOMPANHAMENTO'!$O$3:$O$4922),0))</f>
        <v>0</v>
      </c>
      <c r="G233" s="7">
        <f t="shared" si="70"/>
        <v>0</v>
      </c>
      <c r="H233" t="str">
        <f t="shared" si="71"/>
        <v>10180,10148|UV</v>
      </c>
      <c r="I233" s="1" t="str">
        <f t="shared" si="72"/>
        <v>10180</v>
      </c>
      <c r="J233" s="1" t="str">
        <f t="shared" si="73"/>
        <v>10148</v>
      </c>
      <c r="K233" s="1" t="str">
        <f t="shared" si="74"/>
        <v/>
      </c>
      <c r="L233" s="1" t="str">
        <f t="shared" si="75"/>
        <v/>
      </c>
      <c r="M233" s="1" t="str">
        <f t="shared" si="76"/>
        <v/>
      </c>
      <c r="N233" s="1" t="str">
        <f t="shared" si="77"/>
        <v/>
      </c>
      <c r="O233" s="1" t="str">
        <f t="shared" si="78"/>
        <v/>
      </c>
      <c r="P233" s="1" t="str">
        <f t="shared" si="79"/>
        <v/>
      </c>
      <c r="Q233" s="1" t="str">
        <f t="shared" si="80"/>
        <v/>
      </c>
      <c r="R233" s="1" t="str">
        <f t="shared" si="81"/>
        <v/>
      </c>
      <c r="S233" s="1" t="str">
        <f t="shared" si="82"/>
        <v/>
      </c>
      <c r="T233" s="1" t="str">
        <f t="shared" si="83"/>
        <v/>
      </c>
      <c r="U233" s="1" t="str">
        <f t="shared" si="84"/>
        <v/>
      </c>
      <c r="V233" s="1" t="str">
        <f t="shared" si="85"/>
        <v/>
      </c>
      <c r="W233" s="1" t="str">
        <f t="shared" si="86"/>
        <v/>
      </c>
      <c r="X233" s="1" t="str">
        <f t="shared" si="87"/>
        <v/>
      </c>
      <c r="Y233" s="1" t="str">
        <f t="shared" si="88"/>
        <v/>
      </c>
      <c r="Z233" s="1" t="str">
        <f t="shared" si="89"/>
        <v/>
      </c>
      <c r="AA233" s="1" t="str">
        <f t="shared" si="90"/>
        <v/>
      </c>
      <c r="AB233" s="1" t="str">
        <f t="shared" si="91"/>
        <v/>
      </c>
    </row>
    <row r="234" spans="1:28" ht="14.25" hidden="1" customHeight="1" x14ac:dyDescent="0.35">
      <c r="A234" s="4" t="str">
        <f>IF(OR($B234="",$C234=""),"",IFERROR(INDEX('5_ACOMPANHAMENTO'!$A$3:$A$4922,MATCH(1,INDEX(('5_ACOMPANHAMENTO'!$AD$3:$AD$4922=TRIM($C234&amp;""))*('5_ACOMPANHAMENTO'!$AC$3:$AC$4922&lt;&gt;"")*((((I234&lt;&gt;"")*ISNUMBER(SEARCH("|"&amp;I234&amp;"|",'5_ACOMPANHAMENTO'!$AC$3:$AC$4922)))+((J234&lt;&gt;"")*ISNUMBER(SEARCH("|"&amp;J234&amp;"|",'5_ACOMPANHAMENTO'!$AC$3:$AC$4922)))+((K234&lt;&gt;"")*ISNUMBER(SEARCH("|"&amp;K234&amp;"|",'5_ACOMPANHAMENTO'!$AC$3:$AC$4922)))+((L234&lt;&gt;"")*ISNUMBER(SEARCH("|"&amp;L234&amp;"|",'5_ACOMPANHAMENTO'!$AC$3:$AC$4922)))+((M234&lt;&gt;"")*ISNUMBER(SEARCH("|"&amp;M234&amp;"|",'5_ACOMPANHAMENTO'!$AC$3:$AC$4922)))+((N234&lt;&gt;"")*ISNUMBER(SEARCH("|"&amp;N234&amp;"|",'5_ACOMPANHAMENTO'!$AC$3:$AC$4922)))+((O234&lt;&gt;"")*ISNUMBER(SEARCH("|"&amp;O234&amp;"|",'5_ACOMPANHAMENTO'!$AC$3:$AC$4922)))+((P234&lt;&gt;"")*ISNUMBER(SEARCH("|"&amp;P234&amp;"|",'5_ACOMPANHAMENTO'!$AC$3:$AC$4922)))+((Q234&lt;&gt;"")*ISNUMBER(SEARCH("|"&amp;Q234&amp;"|",'5_ACOMPANHAMENTO'!$AC$3:$AC$4922)))+((R234&lt;&gt;"")*ISNUMBER(SEARCH("|"&amp;R234&amp;"|",'5_ACOMPANHAMENTO'!$AC$3:$AC$4922)))+((S234&lt;&gt;"")*ISNUMBER(SEARCH("|"&amp;S234&amp;"|",'5_ACOMPANHAMENTO'!$AC$3:$AC$4922)))+((T234&lt;&gt;"")*ISNUMBER(SEARCH("|"&amp;T234&amp;"|",'5_ACOMPANHAMENTO'!$AC$3:$AC$4922)))+((U234&lt;&gt;"")*ISNUMBER(SEARCH("|"&amp;U234&amp;"|",'5_ACOMPANHAMENTO'!$AC$3:$AC$4922)))+((V234&lt;&gt;"")*ISNUMBER(SEARCH("|"&amp;V234&amp;"|",'5_ACOMPANHAMENTO'!$AC$3:$AC$4922)))+((W234&lt;&gt;"")*ISNUMBER(SEARCH("|"&amp;W234&amp;"|",'5_ACOMPANHAMENTO'!$AC$3:$AC$4922)))+((X234&lt;&gt;"")*ISNUMBER(SEARCH("|"&amp;X234&amp;"|",'5_ACOMPANHAMENTO'!$AC$3:$AC$4922)))+((Y234&lt;&gt;"")*ISNUMBER(SEARCH("|"&amp;Y234&amp;"|",'5_ACOMPANHAMENTO'!$AC$3:$AC$4922)))+((Z234&lt;&gt;"")*ISNUMBER(SEARCH("|"&amp;Z234&amp;"|",'5_ACOMPANHAMENTO'!$AC$3:$AC$4922)))+((AA234&lt;&gt;"")*ISNUMBER(SEARCH("|"&amp;AA234&amp;"|",'5_ACOMPANHAMENTO'!$AC$3:$AC$4922)))+((AB234&lt;&gt;"")*ISNUMBER(SEARCH("|"&amp;AB234&amp;"|",'5_ACOMPANHAMENTO'!$AC$3:$AC$4922))))&gt;0),0),0)),""))</f>
        <v/>
      </c>
      <c r="B234" s="10">
        <v>10180.101479999999</v>
      </c>
      <c r="C234" s="10" t="s">
        <v>56</v>
      </c>
      <c r="D234" s="4">
        <f>IF(OR($B234="",$C234=""),"",IFERROR(SUMPRODUCT(--(('5_ACOMPANHAMENTO'!$AD$3:$AD$4922=TRIM($C234&amp;""))*('5_ACOMPANHAMENTO'!$AC$3:$AC$4922&lt;&gt;"")*((((I234&lt;&gt;"")*ISNUMBER(SEARCH("|"&amp;I234&amp;"|",'5_ACOMPANHAMENTO'!$AC$3:$AC$4922)))+((J234&lt;&gt;"")*ISNUMBER(SEARCH("|"&amp;J234&amp;"|",'5_ACOMPANHAMENTO'!$AC$3:$AC$4922)))+((K234&lt;&gt;"")*ISNUMBER(SEARCH("|"&amp;K234&amp;"|",'5_ACOMPANHAMENTO'!$AC$3:$AC$4922)))+((L234&lt;&gt;"")*ISNUMBER(SEARCH("|"&amp;L234&amp;"|",'5_ACOMPANHAMENTO'!$AC$3:$AC$4922)))+((M234&lt;&gt;"")*ISNUMBER(SEARCH("|"&amp;M234&amp;"|",'5_ACOMPANHAMENTO'!$AC$3:$AC$4922)))+((N234&lt;&gt;"")*ISNUMBER(SEARCH("|"&amp;N234&amp;"|",'5_ACOMPANHAMENTO'!$AC$3:$AC$4922)))+((O234&lt;&gt;"")*ISNUMBER(SEARCH("|"&amp;O234&amp;"|",'5_ACOMPANHAMENTO'!$AC$3:$AC$4922)))+((P234&lt;&gt;"")*ISNUMBER(SEARCH("|"&amp;P234&amp;"|",'5_ACOMPANHAMENTO'!$AC$3:$AC$4922)))+((Q234&lt;&gt;"")*ISNUMBER(SEARCH("|"&amp;Q234&amp;"|",'5_ACOMPANHAMENTO'!$AC$3:$AC$4922)))+((R234&lt;&gt;"")*ISNUMBER(SEARCH("|"&amp;R234&amp;"|",'5_ACOMPANHAMENTO'!$AC$3:$AC$4922)))+((S234&lt;&gt;"")*ISNUMBER(SEARCH("|"&amp;S234&amp;"|",'5_ACOMPANHAMENTO'!$AC$3:$AC$4922)))+((T234&lt;&gt;"")*ISNUMBER(SEARCH("|"&amp;T234&amp;"|",'5_ACOMPANHAMENTO'!$AC$3:$AC$4922)))+((U234&lt;&gt;"")*ISNUMBER(SEARCH("|"&amp;U234&amp;"|",'5_ACOMPANHAMENTO'!$AC$3:$AC$4922)))+((V234&lt;&gt;"")*ISNUMBER(SEARCH("|"&amp;V234&amp;"|",'5_ACOMPANHAMENTO'!$AC$3:$AC$4922)))+((W234&lt;&gt;"")*ISNUMBER(SEARCH("|"&amp;W234&amp;"|",'5_ACOMPANHAMENTO'!$AC$3:$AC$4922)))+((X234&lt;&gt;"")*ISNUMBER(SEARCH("|"&amp;X234&amp;"|",'5_ACOMPANHAMENTO'!$AC$3:$AC$4922)))+((Y234&lt;&gt;"")*ISNUMBER(SEARCH("|"&amp;Y234&amp;"|",'5_ACOMPANHAMENTO'!$AC$3:$AC$4922)))+((Z234&lt;&gt;"")*ISNUMBER(SEARCH("|"&amp;Z234&amp;"|",'5_ACOMPANHAMENTO'!$AC$3:$AC$4922)))+((AA234&lt;&gt;"")*ISNUMBER(SEARCH("|"&amp;AA234&amp;"|",'5_ACOMPANHAMENTO'!$AC$3:$AC$4922)))+((AB234&lt;&gt;"")*ISNUMBER(SEARCH("|"&amp;AB234&amp;"|",'5_ACOMPANHAMENTO'!$AC$3:$AC$4922))))&gt;0)),'5_ACOMPANHAMENTO'!$J$3:$J$4922),0))</f>
        <v>0</v>
      </c>
      <c r="E234" s="4" t="str">
        <f t="shared" ca="1" si="69"/>
        <v>FINALIZADO</v>
      </c>
      <c r="F234" s="7">
        <f>IF(OR($B234="",$C234=""),"",IFERROR(SUMPRODUCT(--(('5_ACOMPANHAMENTO'!$AD$3:$AD$4922=TRIM($C234&amp;""))*('5_ACOMPANHAMENTO'!$AC$3:$AC$4922&lt;&gt;"")*((((I234&lt;&gt;"")*ISNUMBER(SEARCH("|"&amp;I234&amp;"|",'5_ACOMPANHAMENTO'!$AC$3:$AC$4922)))+((J234&lt;&gt;"")*ISNUMBER(SEARCH("|"&amp;J234&amp;"|",'5_ACOMPANHAMENTO'!$AC$3:$AC$4922)))+((K234&lt;&gt;"")*ISNUMBER(SEARCH("|"&amp;K234&amp;"|",'5_ACOMPANHAMENTO'!$AC$3:$AC$4922)))+((L234&lt;&gt;"")*ISNUMBER(SEARCH("|"&amp;L234&amp;"|",'5_ACOMPANHAMENTO'!$AC$3:$AC$4922)))+((M234&lt;&gt;"")*ISNUMBER(SEARCH("|"&amp;M234&amp;"|",'5_ACOMPANHAMENTO'!$AC$3:$AC$4922)))+((N234&lt;&gt;"")*ISNUMBER(SEARCH("|"&amp;N234&amp;"|",'5_ACOMPANHAMENTO'!$AC$3:$AC$4922)))+((O234&lt;&gt;"")*ISNUMBER(SEARCH("|"&amp;O234&amp;"|",'5_ACOMPANHAMENTO'!$AC$3:$AC$4922)))+((P234&lt;&gt;"")*ISNUMBER(SEARCH("|"&amp;P234&amp;"|",'5_ACOMPANHAMENTO'!$AC$3:$AC$4922)))+((Q234&lt;&gt;"")*ISNUMBER(SEARCH("|"&amp;Q234&amp;"|",'5_ACOMPANHAMENTO'!$AC$3:$AC$4922)))+((R234&lt;&gt;"")*ISNUMBER(SEARCH("|"&amp;R234&amp;"|",'5_ACOMPANHAMENTO'!$AC$3:$AC$4922)))+((S234&lt;&gt;"")*ISNUMBER(SEARCH("|"&amp;S234&amp;"|",'5_ACOMPANHAMENTO'!$AC$3:$AC$4922)))+((T234&lt;&gt;"")*ISNUMBER(SEARCH("|"&amp;T234&amp;"|",'5_ACOMPANHAMENTO'!$AC$3:$AC$4922)))+((U234&lt;&gt;"")*ISNUMBER(SEARCH("|"&amp;U234&amp;"|",'5_ACOMPANHAMENTO'!$AC$3:$AC$4922)))+((V234&lt;&gt;"")*ISNUMBER(SEARCH("|"&amp;V234&amp;"|",'5_ACOMPANHAMENTO'!$AC$3:$AC$4922)))+((W234&lt;&gt;"")*ISNUMBER(SEARCH("|"&amp;W234&amp;"|",'5_ACOMPANHAMENTO'!$AC$3:$AC$4922)))+((X234&lt;&gt;"")*ISNUMBER(SEARCH("|"&amp;X234&amp;"|",'5_ACOMPANHAMENTO'!$AC$3:$AC$4922)))+((Y234&lt;&gt;"")*ISNUMBER(SEARCH("|"&amp;Y234&amp;"|",'5_ACOMPANHAMENTO'!$AC$3:$AC$4922)))+((Z234&lt;&gt;"")*ISNUMBER(SEARCH("|"&amp;Z234&amp;"|",'5_ACOMPANHAMENTO'!$AC$3:$AC$4922)))+((AA234&lt;&gt;"")*ISNUMBER(SEARCH("|"&amp;AA234&amp;"|",'5_ACOMPANHAMENTO'!$AC$3:$AC$4922)))+((AB234&lt;&gt;"")*ISNUMBER(SEARCH("|"&amp;AB234&amp;"|",'5_ACOMPANHAMENTO'!$AC$3:$AC$4922))))&gt;0)),'5_ACOMPANHAMENTO'!$O$3:$O$4922),0))</f>
        <v>0</v>
      </c>
      <c r="G234" s="7">
        <f t="shared" si="70"/>
        <v>0</v>
      </c>
      <c r="H234" t="str">
        <f t="shared" si="71"/>
        <v>10180,10148|UV</v>
      </c>
      <c r="I234" s="1" t="str">
        <f t="shared" si="72"/>
        <v>10180</v>
      </c>
      <c r="J234" s="1" t="str">
        <f t="shared" si="73"/>
        <v>10148</v>
      </c>
      <c r="K234" s="1" t="str">
        <f t="shared" si="74"/>
        <v/>
      </c>
      <c r="L234" s="1" t="str">
        <f t="shared" si="75"/>
        <v/>
      </c>
      <c r="M234" s="1" t="str">
        <f t="shared" si="76"/>
        <v/>
      </c>
      <c r="N234" s="1" t="str">
        <f t="shared" si="77"/>
        <v/>
      </c>
      <c r="O234" s="1" t="str">
        <f t="shared" si="78"/>
        <v/>
      </c>
      <c r="P234" s="1" t="str">
        <f t="shared" si="79"/>
        <v/>
      </c>
      <c r="Q234" s="1" t="str">
        <f t="shared" si="80"/>
        <v/>
      </c>
      <c r="R234" s="1" t="str">
        <f t="shared" si="81"/>
        <v/>
      </c>
      <c r="S234" s="1" t="str">
        <f t="shared" si="82"/>
        <v/>
      </c>
      <c r="T234" s="1" t="str">
        <f t="shared" si="83"/>
        <v/>
      </c>
      <c r="U234" s="1" t="str">
        <f t="shared" si="84"/>
        <v/>
      </c>
      <c r="V234" s="1" t="str">
        <f t="shared" si="85"/>
        <v/>
      </c>
      <c r="W234" s="1" t="str">
        <f t="shared" si="86"/>
        <v/>
      </c>
      <c r="X234" s="1" t="str">
        <f t="shared" si="87"/>
        <v/>
      </c>
      <c r="Y234" s="1" t="str">
        <f t="shared" si="88"/>
        <v/>
      </c>
      <c r="Z234" s="1" t="str">
        <f t="shared" si="89"/>
        <v/>
      </c>
      <c r="AA234" s="1" t="str">
        <f t="shared" si="90"/>
        <v/>
      </c>
      <c r="AB234" s="1" t="str">
        <f t="shared" si="91"/>
        <v/>
      </c>
    </row>
    <row r="235" spans="1:28" ht="14.25" hidden="1" customHeight="1" x14ac:dyDescent="0.35">
      <c r="A235" s="4" t="str">
        <f>IF(OR($B235="",$C235=""),"",IFERROR(INDEX('5_ACOMPANHAMENTO'!$A$3:$A$4922,MATCH(1,INDEX(('5_ACOMPANHAMENTO'!$AD$3:$AD$4922=TRIM($C235&amp;""))*('5_ACOMPANHAMENTO'!$AC$3:$AC$4922&lt;&gt;"")*((((I235&lt;&gt;"")*ISNUMBER(SEARCH("|"&amp;I235&amp;"|",'5_ACOMPANHAMENTO'!$AC$3:$AC$4922)))+((J235&lt;&gt;"")*ISNUMBER(SEARCH("|"&amp;J235&amp;"|",'5_ACOMPANHAMENTO'!$AC$3:$AC$4922)))+((K235&lt;&gt;"")*ISNUMBER(SEARCH("|"&amp;K235&amp;"|",'5_ACOMPANHAMENTO'!$AC$3:$AC$4922)))+((L235&lt;&gt;"")*ISNUMBER(SEARCH("|"&amp;L235&amp;"|",'5_ACOMPANHAMENTO'!$AC$3:$AC$4922)))+((M235&lt;&gt;"")*ISNUMBER(SEARCH("|"&amp;M235&amp;"|",'5_ACOMPANHAMENTO'!$AC$3:$AC$4922)))+((N235&lt;&gt;"")*ISNUMBER(SEARCH("|"&amp;N235&amp;"|",'5_ACOMPANHAMENTO'!$AC$3:$AC$4922)))+((O235&lt;&gt;"")*ISNUMBER(SEARCH("|"&amp;O235&amp;"|",'5_ACOMPANHAMENTO'!$AC$3:$AC$4922)))+((P235&lt;&gt;"")*ISNUMBER(SEARCH("|"&amp;P235&amp;"|",'5_ACOMPANHAMENTO'!$AC$3:$AC$4922)))+((Q235&lt;&gt;"")*ISNUMBER(SEARCH("|"&amp;Q235&amp;"|",'5_ACOMPANHAMENTO'!$AC$3:$AC$4922)))+((R235&lt;&gt;"")*ISNUMBER(SEARCH("|"&amp;R235&amp;"|",'5_ACOMPANHAMENTO'!$AC$3:$AC$4922)))+((S235&lt;&gt;"")*ISNUMBER(SEARCH("|"&amp;S235&amp;"|",'5_ACOMPANHAMENTO'!$AC$3:$AC$4922)))+((T235&lt;&gt;"")*ISNUMBER(SEARCH("|"&amp;T235&amp;"|",'5_ACOMPANHAMENTO'!$AC$3:$AC$4922)))+((U235&lt;&gt;"")*ISNUMBER(SEARCH("|"&amp;U235&amp;"|",'5_ACOMPANHAMENTO'!$AC$3:$AC$4922)))+((V235&lt;&gt;"")*ISNUMBER(SEARCH("|"&amp;V235&amp;"|",'5_ACOMPANHAMENTO'!$AC$3:$AC$4922)))+((W235&lt;&gt;"")*ISNUMBER(SEARCH("|"&amp;W235&amp;"|",'5_ACOMPANHAMENTO'!$AC$3:$AC$4922)))+((X235&lt;&gt;"")*ISNUMBER(SEARCH("|"&amp;X235&amp;"|",'5_ACOMPANHAMENTO'!$AC$3:$AC$4922)))+((Y235&lt;&gt;"")*ISNUMBER(SEARCH("|"&amp;Y235&amp;"|",'5_ACOMPANHAMENTO'!$AC$3:$AC$4922)))+((Z235&lt;&gt;"")*ISNUMBER(SEARCH("|"&amp;Z235&amp;"|",'5_ACOMPANHAMENTO'!$AC$3:$AC$4922)))+((AA235&lt;&gt;"")*ISNUMBER(SEARCH("|"&amp;AA235&amp;"|",'5_ACOMPANHAMENTO'!$AC$3:$AC$4922)))+((AB235&lt;&gt;"")*ISNUMBER(SEARCH("|"&amp;AB235&amp;"|",'5_ACOMPANHAMENTO'!$AC$3:$AC$4922))))&gt;0),0),0)),""))</f>
        <v/>
      </c>
      <c r="B235" s="10">
        <v>10180.101479999999</v>
      </c>
      <c r="C235" s="10" t="s">
        <v>56</v>
      </c>
      <c r="D235" s="4">
        <f>IF(OR($B235="",$C235=""),"",IFERROR(SUMPRODUCT(--(('5_ACOMPANHAMENTO'!$AD$3:$AD$4922=TRIM($C235&amp;""))*('5_ACOMPANHAMENTO'!$AC$3:$AC$4922&lt;&gt;"")*((((I235&lt;&gt;"")*ISNUMBER(SEARCH("|"&amp;I235&amp;"|",'5_ACOMPANHAMENTO'!$AC$3:$AC$4922)))+((J235&lt;&gt;"")*ISNUMBER(SEARCH("|"&amp;J235&amp;"|",'5_ACOMPANHAMENTO'!$AC$3:$AC$4922)))+((K235&lt;&gt;"")*ISNUMBER(SEARCH("|"&amp;K235&amp;"|",'5_ACOMPANHAMENTO'!$AC$3:$AC$4922)))+((L235&lt;&gt;"")*ISNUMBER(SEARCH("|"&amp;L235&amp;"|",'5_ACOMPANHAMENTO'!$AC$3:$AC$4922)))+((M235&lt;&gt;"")*ISNUMBER(SEARCH("|"&amp;M235&amp;"|",'5_ACOMPANHAMENTO'!$AC$3:$AC$4922)))+((N235&lt;&gt;"")*ISNUMBER(SEARCH("|"&amp;N235&amp;"|",'5_ACOMPANHAMENTO'!$AC$3:$AC$4922)))+((O235&lt;&gt;"")*ISNUMBER(SEARCH("|"&amp;O235&amp;"|",'5_ACOMPANHAMENTO'!$AC$3:$AC$4922)))+((P235&lt;&gt;"")*ISNUMBER(SEARCH("|"&amp;P235&amp;"|",'5_ACOMPANHAMENTO'!$AC$3:$AC$4922)))+((Q235&lt;&gt;"")*ISNUMBER(SEARCH("|"&amp;Q235&amp;"|",'5_ACOMPANHAMENTO'!$AC$3:$AC$4922)))+((R235&lt;&gt;"")*ISNUMBER(SEARCH("|"&amp;R235&amp;"|",'5_ACOMPANHAMENTO'!$AC$3:$AC$4922)))+((S235&lt;&gt;"")*ISNUMBER(SEARCH("|"&amp;S235&amp;"|",'5_ACOMPANHAMENTO'!$AC$3:$AC$4922)))+((T235&lt;&gt;"")*ISNUMBER(SEARCH("|"&amp;T235&amp;"|",'5_ACOMPANHAMENTO'!$AC$3:$AC$4922)))+((U235&lt;&gt;"")*ISNUMBER(SEARCH("|"&amp;U235&amp;"|",'5_ACOMPANHAMENTO'!$AC$3:$AC$4922)))+((V235&lt;&gt;"")*ISNUMBER(SEARCH("|"&amp;V235&amp;"|",'5_ACOMPANHAMENTO'!$AC$3:$AC$4922)))+((W235&lt;&gt;"")*ISNUMBER(SEARCH("|"&amp;W235&amp;"|",'5_ACOMPANHAMENTO'!$AC$3:$AC$4922)))+((X235&lt;&gt;"")*ISNUMBER(SEARCH("|"&amp;X235&amp;"|",'5_ACOMPANHAMENTO'!$AC$3:$AC$4922)))+((Y235&lt;&gt;"")*ISNUMBER(SEARCH("|"&amp;Y235&amp;"|",'5_ACOMPANHAMENTO'!$AC$3:$AC$4922)))+((Z235&lt;&gt;"")*ISNUMBER(SEARCH("|"&amp;Z235&amp;"|",'5_ACOMPANHAMENTO'!$AC$3:$AC$4922)))+((AA235&lt;&gt;"")*ISNUMBER(SEARCH("|"&amp;AA235&amp;"|",'5_ACOMPANHAMENTO'!$AC$3:$AC$4922)))+((AB235&lt;&gt;"")*ISNUMBER(SEARCH("|"&amp;AB235&amp;"|",'5_ACOMPANHAMENTO'!$AC$3:$AC$4922))))&gt;0)),'5_ACOMPANHAMENTO'!$J$3:$J$4922),0))</f>
        <v>0</v>
      </c>
      <c r="E235" s="4" t="str">
        <f t="shared" ca="1" si="69"/>
        <v>FINALIZADO</v>
      </c>
      <c r="F235" s="7">
        <f>IF(OR($B235="",$C235=""),"",IFERROR(SUMPRODUCT(--(('5_ACOMPANHAMENTO'!$AD$3:$AD$4922=TRIM($C235&amp;""))*('5_ACOMPANHAMENTO'!$AC$3:$AC$4922&lt;&gt;"")*((((I235&lt;&gt;"")*ISNUMBER(SEARCH("|"&amp;I235&amp;"|",'5_ACOMPANHAMENTO'!$AC$3:$AC$4922)))+((J235&lt;&gt;"")*ISNUMBER(SEARCH("|"&amp;J235&amp;"|",'5_ACOMPANHAMENTO'!$AC$3:$AC$4922)))+((K235&lt;&gt;"")*ISNUMBER(SEARCH("|"&amp;K235&amp;"|",'5_ACOMPANHAMENTO'!$AC$3:$AC$4922)))+((L235&lt;&gt;"")*ISNUMBER(SEARCH("|"&amp;L235&amp;"|",'5_ACOMPANHAMENTO'!$AC$3:$AC$4922)))+((M235&lt;&gt;"")*ISNUMBER(SEARCH("|"&amp;M235&amp;"|",'5_ACOMPANHAMENTO'!$AC$3:$AC$4922)))+((N235&lt;&gt;"")*ISNUMBER(SEARCH("|"&amp;N235&amp;"|",'5_ACOMPANHAMENTO'!$AC$3:$AC$4922)))+((O235&lt;&gt;"")*ISNUMBER(SEARCH("|"&amp;O235&amp;"|",'5_ACOMPANHAMENTO'!$AC$3:$AC$4922)))+((P235&lt;&gt;"")*ISNUMBER(SEARCH("|"&amp;P235&amp;"|",'5_ACOMPANHAMENTO'!$AC$3:$AC$4922)))+((Q235&lt;&gt;"")*ISNUMBER(SEARCH("|"&amp;Q235&amp;"|",'5_ACOMPANHAMENTO'!$AC$3:$AC$4922)))+((R235&lt;&gt;"")*ISNUMBER(SEARCH("|"&amp;R235&amp;"|",'5_ACOMPANHAMENTO'!$AC$3:$AC$4922)))+((S235&lt;&gt;"")*ISNUMBER(SEARCH("|"&amp;S235&amp;"|",'5_ACOMPANHAMENTO'!$AC$3:$AC$4922)))+((T235&lt;&gt;"")*ISNUMBER(SEARCH("|"&amp;T235&amp;"|",'5_ACOMPANHAMENTO'!$AC$3:$AC$4922)))+((U235&lt;&gt;"")*ISNUMBER(SEARCH("|"&amp;U235&amp;"|",'5_ACOMPANHAMENTO'!$AC$3:$AC$4922)))+((V235&lt;&gt;"")*ISNUMBER(SEARCH("|"&amp;V235&amp;"|",'5_ACOMPANHAMENTO'!$AC$3:$AC$4922)))+((W235&lt;&gt;"")*ISNUMBER(SEARCH("|"&amp;W235&amp;"|",'5_ACOMPANHAMENTO'!$AC$3:$AC$4922)))+((X235&lt;&gt;"")*ISNUMBER(SEARCH("|"&amp;X235&amp;"|",'5_ACOMPANHAMENTO'!$AC$3:$AC$4922)))+((Y235&lt;&gt;"")*ISNUMBER(SEARCH("|"&amp;Y235&amp;"|",'5_ACOMPANHAMENTO'!$AC$3:$AC$4922)))+((Z235&lt;&gt;"")*ISNUMBER(SEARCH("|"&amp;Z235&amp;"|",'5_ACOMPANHAMENTO'!$AC$3:$AC$4922)))+((AA235&lt;&gt;"")*ISNUMBER(SEARCH("|"&amp;AA235&amp;"|",'5_ACOMPANHAMENTO'!$AC$3:$AC$4922)))+((AB235&lt;&gt;"")*ISNUMBER(SEARCH("|"&amp;AB235&amp;"|",'5_ACOMPANHAMENTO'!$AC$3:$AC$4922))))&gt;0)),'5_ACOMPANHAMENTO'!$O$3:$O$4922),0))</f>
        <v>0</v>
      </c>
      <c r="G235" s="7">
        <f t="shared" si="70"/>
        <v>0</v>
      </c>
      <c r="H235" t="str">
        <f t="shared" si="71"/>
        <v>10180,10148|UV</v>
      </c>
      <c r="I235" s="1" t="str">
        <f t="shared" si="72"/>
        <v>10180</v>
      </c>
      <c r="J235" s="1" t="str">
        <f t="shared" si="73"/>
        <v>10148</v>
      </c>
      <c r="K235" s="1" t="str">
        <f t="shared" si="74"/>
        <v/>
      </c>
      <c r="L235" s="1" t="str">
        <f t="shared" si="75"/>
        <v/>
      </c>
      <c r="M235" s="1" t="str">
        <f t="shared" si="76"/>
        <v/>
      </c>
      <c r="N235" s="1" t="str">
        <f t="shared" si="77"/>
        <v/>
      </c>
      <c r="O235" s="1" t="str">
        <f t="shared" si="78"/>
        <v/>
      </c>
      <c r="P235" s="1" t="str">
        <f t="shared" si="79"/>
        <v/>
      </c>
      <c r="Q235" s="1" t="str">
        <f t="shared" si="80"/>
        <v/>
      </c>
      <c r="R235" s="1" t="str">
        <f t="shared" si="81"/>
        <v/>
      </c>
      <c r="S235" s="1" t="str">
        <f t="shared" si="82"/>
        <v/>
      </c>
      <c r="T235" s="1" t="str">
        <f t="shared" si="83"/>
        <v/>
      </c>
      <c r="U235" s="1" t="str">
        <f t="shared" si="84"/>
        <v/>
      </c>
      <c r="V235" s="1" t="str">
        <f t="shared" si="85"/>
        <v/>
      </c>
      <c r="W235" s="1" t="str">
        <f t="shared" si="86"/>
        <v/>
      </c>
      <c r="X235" s="1" t="str">
        <f t="shared" si="87"/>
        <v/>
      </c>
      <c r="Y235" s="1" t="str">
        <f t="shared" si="88"/>
        <v/>
      </c>
      <c r="Z235" s="1" t="str">
        <f t="shared" si="89"/>
        <v/>
      </c>
      <c r="AA235" s="1" t="str">
        <f t="shared" si="90"/>
        <v/>
      </c>
      <c r="AB235" s="1" t="str">
        <f t="shared" si="91"/>
        <v/>
      </c>
    </row>
    <row r="236" spans="1:28" ht="14.25" hidden="1" customHeight="1" x14ac:dyDescent="0.35">
      <c r="A236" s="4" t="str">
        <f>IF(OR($B236="",$C236=""),"",IFERROR(INDEX('5_ACOMPANHAMENTO'!$A$3:$A$4922,MATCH(1,INDEX(('5_ACOMPANHAMENTO'!$AD$3:$AD$4922=TRIM($C236&amp;""))*('5_ACOMPANHAMENTO'!$AC$3:$AC$4922&lt;&gt;"")*((((I236&lt;&gt;"")*ISNUMBER(SEARCH("|"&amp;I236&amp;"|",'5_ACOMPANHAMENTO'!$AC$3:$AC$4922)))+((J236&lt;&gt;"")*ISNUMBER(SEARCH("|"&amp;J236&amp;"|",'5_ACOMPANHAMENTO'!$AC$3:$AC$4922)))+((K236&lt;&gt;"")*ISNUMBER(SEARCH("|"&amp;K236&amp;"|",'5_ACOMPANHAMENTO'!$AC$3:$AC$4922)))+((L236&lt;&gt;"")*ISNUMBER(SEARCH("|"&amp;L236&amp;"|",'5_ACOMPANHAMENTO'!$AC$3:$AC$4922)))+((M236&lt;&gt;"")*ISNUMBER(SEARCH("|"&amp;M236&amp;"|",'5_ACOMPANHAMENTO'!$AC$3:$AC$4922)))+((N236&lt;&gt;"")*ISNUMBER(SEARCH("|"&amp;N236&amp;"|",'5_ACOMPANHAMENTO'!$AC$3:$AC$4922)))+((O236&lt;&gt;"")*ISNUMBER(SEARCH("|"&amp;O236&amp;"|",'5_ACOMPANHAMENTO'!$AC$3:$AC$4922)))+((P236&lt;&gt;"")*ISNUMBER(SEARCH("|"&amp;P236&amp;"|",'5_ACOMPANHAMENTO'!$AC$3:$AC$4922)))+((Q236&lt;&gt;"")*ISNUMBER(SEARCH("|"&amp;Q236&amp;"|",'5_ACOMPANHAMENTO'!$AC$3:$AC$4922)))+((R236&lt;&gt;"")*ISNUMBER(SEARCH("|"&amp;R236&amp;"|",'5_ACOMPANHAMENTO'!$AC$3:$AC$4922)))+((S236&lt;&gt;"")*ISNUMBER(SEARCH("|"&amp;S236&amp;"|",'5_ACOMPANHAMENTO'!$AC$3:$AC$4922)))+((T236&lt;&gt;"")*ISNUMBER(SEARCH("|"&amp;T236&amp;"|",'5_ACOMPANHAMENTO'!$AC$3:$AC$4922)))+((U236&lt;&gt;"")*ISNUMBER(SEARCH("|"&amp;U236&amp;"|",'5_ACOMPANHAMENTO'!$AC$3:$AC$4922)))+((V236&lt;&gt;"")*ISNUMBER(SEARCH("|"&amp;V236&amp;"|",'5_ACOMPANHAMENTO'!$AC$3:$AC$4922)))+((W236&lt;&gt;"")*ISNUMBER(SEARCH("|"&amp;W236&amp;"|",'5_ACOMPANHAMENTO'!$AC$3:$AC$4922)))+((X236&lt;&gt;"")*ISNUMBER(SEARCH("|"&amp;X236&amp;"|",'5_ACOMPANHAMENTO'!$AC$3:$AC$4922)))+((Y236&lt;&gt;"")*ISNUMBER(SEARCH("|"&amp;Y236&amp;"|",'5_ACOMPANHAMENTO'!$AC$3:$AC$4922)))+((Z236&lt;&gt;"")*ISNUMBER(SEARCH("|"&amp;Z236&amp;"|",'5_ACOMPANHAMENTO'!$AC$3:$AC$4922)))+((AA236&lt;&gt;"")*ISNUMBER(SEARCH("|"&amp;AA236&amp;"|",'5_ACOMPANHAMENTO'!$AC$3:$AC$4922)))+((AB236&lt;&gt;"")*ISNUMBER(SEARCH("|"&amp;AB236&amp;"|",'5_ACOMPANHAMENTO'!$AC$3:$AC$4922))))&gt;0),0),0)),""))</f>
        <v/>
      </c>
      <c r="B236" s="10">
        <v>10180.101479999999</v>
      </c>
      <c r="C236" s="10" t="s">
        <v>56</v>
      </c>
      <c r="D236" s="4">
        <f>IF(OR($B236="",$C236=""),"",IFERROR(SUMPRODUCT(--(('5_ACOMPANHAMENTO'!$AD$3:$AD$4922=TRIM($C236&amp;""))*('5_ACOMPANHAMENTO'!$AC$3:$AC$4922&lt;&gt;"")*((((I236&lt;&gt;"")*ISNUMBER(SEARCH("|"&amp;I236&amp;"|",'5_ACOMPANHAMENTO'!$AC$3:$AC$4922)))+((J236&lt;&gt;"")*ISNUMBER(SEARCH("|"&amp;J236&amp;"|",'5_ACOMPANHAMENTO'!$AC$3:$AC$4922)))+((K236&lt;&gt;"")*ISNUMBER(SEARCH("|"&amp;K236&amp;"|",'5_ACOMPANHAMENTO'!$AC$3:$AC$4922)))+((L236&lt;&gt;"")*ISNUMBER(SEARCH("|"&amp;L236&amp;"|",'5_ACOMPANHAMENTO'!$AC$3:$AC$4922)))+((M236&lt;&gt;"")*ISNUMBER(SEARCH("|"&amp;M236&amp;"|",'5_ACOMPANHAMENTO'!$AC$3:$AC$4922)))+((N236&lt;&gt;"")*ISNUMBER(SEARCH("|"&amp;N236&amp;"|",'5_ACOMPANHAMENTO'!$AC$3:$AC$4922)))+((O236&lt;&gt;"")*ISNUMBER(SEARCH("|"&amp;O236&amp;"|",'5_ACOMPANHAMENTO'!$AC$3:$AC$4922)))+((P236&lt;&gt;"")*ISNUMBER(SEARCH("|"&amp;P236&amp;"|",'5_ACOMPANHAMENTO'!$AC$3:$AC$4922)))+((Q236&lt;&gt;"")*ISNUMBER(SEARCH("|"&amp;Q236&amp;"|",'5_ACOMPANHAMENTO'!$AC$3:$AC$4922)))+((R236&lt;&gt;"")*ISNUMBER(SEARCH("|"&amp;R236&amp;"|",'5_ACOMPANHAMENTO'!$AC$3:$AC$4922)))+((S236&lt;&gt;"")*ISNUMBER(SEARCH("|"&amp;S236&amp;"|",'5_ACOMPANHAMENTO'!$AC$3:$AC$4922)))+((T236&lt;&gt;"")*ISNUMBER(SEARCH("|"&amp;T236&amp;"|",'5_ACOMPANHAMENTO'!$AC$3:$AC$4922)))+((U236&lt;&gt;"")*ISNUMBER(SEARCH("|"&amp;U236&amp;"|",'5_ACOMPANHAMENTO'!$AC$3:$AC$4922)))+((V236&lt;&gt;"")*ISNUMBER(SEARCH("|"&amp;V236&amp;"|",'5_ACOMPANHAMENTO'!$AC$3:$AC$4922)))+((W236&lt;&gt;"")*ISNUMBER(SEARCH("|"&amp;W236&amp;"|",'5_ACOMPANHAMENTO'!$AC$3:$AC$4922)))+((X236&lt;&gt;"")*ISNUMBER(SEARCH("|"&amp;X236&amp;"|",'5_ACOMPANHAMENTO'!$AC$3:$AC$4922)))+((Y236&lt;&gt;"")*ISNUMBER(SEARCH("|"&amp;Y236&amp;"|",'5_ACOMPANHAMENTO'!$AC$3:$AC$4922)))+((Z236&lt;&gt;"")*ISNUMBER(SEARCH("|"&amp;Z236&amp;"|",'5_ACOMPANHAMENTO'!$AC$3:$AC$4922)))+((AA236&lt;&gt;"")*ISNUMBER(SEARCH("|"&amp;AA236&amp;"|",'5_ACOMPANHAMENTO'!$AC$3:$AC$4922)))+((AB236&lt;&gt;"")*ISNUMBER(SEARCH("|"&amp;AB236&amp;"|",'5_ACOMPANHAMENTO'!$AC$3:$AC$4922))))&gt;0)),'5_ACOMPANHAMENTO'!$J$3:$J$4922),0))</f>
        <v>0</v>
      </c>
      <c r="E236" s="4" t="str">
        <f t="shared" ca="1" si="69"/>
        <v>FINALIZADO</v>
      </c>
      <c r="F236" s="7">
        <f>IF(OR($B236="",$C236=""),"",IFERROR(SUMPRODUCT(--(('5_ACOMPANHAMENTO'!$AD$3:$AD$4922=TRIM($C236&amp;""))*('5_ACOMPANHAMENTO'!$AC$3:$AC$4922&lt;&gt;"")*((((I236&lt;&gt;"")*ISNUMBER(SEARCH("|"&amp;I236&amp;"|",'5_ACOMPANHAMENTO'!$AC$3:$AC$4922)))+((J236&lt;&gt;"")*ISNUMBER(SEARCH("|"&amp;J236&amp;"|",'5_ACOMPANHAMENTO'!$AC$3:$AC$4922)))+((K236&lt;&gt;"")*ISNUMBER(SEARCH("|"&amp;K236&amp;"|",'5_ACOMPANHAMENTO'!$AC$3:$AC$4922)))+((L236&lt;&gt;"")*ISNUMBER(SEARCH("|"&amp;L236&amp;"|",'5_ACOMPANHAMENTO'!$AC$3:$AC$4922)))+((M236&lt;&gt;"")*ISNUMBER(SEARCH("|"&amp;M236&amp;"|",'5_ACOMPANHAMENTO'!$AC$3:$AC$4922)))+((N236&lt;&gt;"")*ISNUMBER(SEARCH("|"&amp;N236&amp;"|",'5_ACOMPANHAMENTO'!$AC$3:$AC$4922)))+((O236&lt;&gt;"")*ISNUMBER(SEARCH("|"&amp;O236&amp;"|",'5_ACOMPANHAMENTO'!$AC$3:$AC$4922)))+((P236&lt;&gt;"")*ISNUMBER(SEARCH("|"&amp;P236&amp;"|",'5_ACOMPANHAMENTO'!$AC$3:$AC$4922)))+((Q236&lt;&gt;"")*ISNUMBER(SEARCH("|"&amp;Q236&amp;"|",'5_ACOMPANHAMENTO'!$AC$3:$AC$4922)))+((R236&lt;&gt;"")*ISNUMBER(SEARCH("|"&amp;R236&amp;"|",'5_ACOMPANHAMENTO'!$AC$3:$AC$4922)))+((S236&lt;&gt;"")*ISNUMBER(SEARCH("|"&amp;S236&amp;"|",'5_ACOMPANHAMENTO'!$AC$3:$AC$4922)))+((T236&lt;&gt;"")*ISNUMBER(SEARCH("|"&amp;T236&amp;"|",'5_ACOMPANHAMENTO'!$AC$3:$AC$4922)))+((U236&lt;&gt;"")*ISNUMBER(SEARCH("|"&amp;U236&amp;"|",'5_ACOMPANHAMENTO'!$AC$3:$AC$4922)))+((V236&lt;&gt;"")*ISNUMBER(SEARCH("|"&amp;V236&amp;"|",'5_ACOMPANHAMENTO'!$AC$3:$AC$4922)))+((W236&lt;&gt;"")*ISNUMBER(SEARCH("|"&amp;W236&amp;"|",'5_ACOMPANHAMENTO'!$AC$3:$AC$4922)))+((X236&lt;&gt;"")*ISNUMBER(SEARCH("|"&amp;X236&amp;"|",'5_ACOMPANHAMENTO'!$AC$3:$AC$4922)))+((Y236&lt;&gt;"")*ISNUMBER(SEARCH("|"&amp;Y236&amp;"|",'5_ACOMPANHAMENTO'!$AC$3:$AC$4922)))+((Z236&lt;&gt;"")*ISNUMBER(SEARCH("|"&amp;Z236&amp;"|",'5_ACOMPANHAMENTO'!$AC$3:$AC$4922)))+((AA236&lt;&gt;"")*ISNUMBER(SEARCH("|"&amp;AA236&amp;"|",'5_ACOMPANHAMENTO'!$AC$3:$AC$4922)))+((AB236&lt;&gt;"")*ISNUMBER(SEARCH("|"&amp;AB236&amp;"|",'5_ACOMPANHAMENTO'!$AC$3:$AC$4922))))&gt;0)),'5_ACOMPANHAMENTO'!$O$3:$O$4922),0))</f>
        <v>0</v>
      </c>
      <c r="G236" s="7">
        <f t="shared" si="70"/>
        <v>0</v>
      </c>
      <c r="H236" t="str">
        <f t="shared" si="71"/>
        <v>10180,10148|UV</v>
      </c>
      <c r="I236" s="1" t="str">
        <f t="shared" si="72"/>
        <v>10180</v>
      </c>
      <c r="J236" s="1" t="str">
        <f t="shared" si="73"/>
        <v>10148</v>
      </c>
      <c r="K236" s="1" t="str">
        <f t="shared" si="74"/>
        <v/>
      </c>
      <c r="L236" s="1" t="str">
        <f t="shared" si="75"/>
        <v/>
      </c>
      <c r="M236" s="1" t="str">
        <f t="shared" si="76"/>
        <v/>
      </c>
      <c r="N236" s="1" t="str">
        <f t="shared" si="77"/>
        <v/>
      </c>
      <c r="O236" s="1" t="str">
        <f t="shared" si="78"/>
        <v/>
      </c>
      <c r="P236" s="1" t="str">
        <f t="shared" si="79"/>
        <v/>
      </c>
      <c r="Q236" s="1" t="str">
        <f t="shared" si="80"/>
        <v/>
      </c>
      <c r="R236" s="1" t="str">
        <f t="shared" si="81"/>
        <v/>
      </c>
      <c r="S236" s="1" t="str">
        <f t="shared" si="82"/>
        <v/>
      </c>
      <c r="T236" s="1" t="str">
        <f t="shared" si="83"/>
        <v/>
      </c>
      <c r="U236" s="1" t="str">
        <f t="shared" si="84"/>
        <v/>
      </c>
      <c r="V236" s="1" t="str">
        <f t="shared" si="85"/>
        <v/>
      </c>
      <c r="W236" s="1" t="str">
        <f t="shared" si="86"/>
        <v/>
      </c>
      <c r="X236" s="1" t="str">
        <f t="shared" si="87"/>
        <v/>
      </c>
      <c r="Y236" s="1" t="str">
        <f t="shared" si="88"/>
        <v/>
      </c>
      <c r="Z236" s="1" t="str">
        <f t="shared" si="89"/>
        <v/>
      </c>
      <c r="AA236" s="1" t="str">
        <f t="shared" si="90"/>
        <v/>
      </c>
      <c r="AB236" s="1" t="str">
        <f t="shared" si="91"/>
        <v/>
      </c>
    </row>
    <row r="237" spans="1:28" ht="14.25" hidden="1" customHeight="1" x14ac:dyDescent="0.35">
      <c r="A237" s="4">
        <f>IF(OR($B237="",$C237=""),"",IFERROR(INDEX('5_ACOMPANHAMENTO'!$A$3:$A$4922,MATCH(1,INDEX(('5_ACOMPANHAMENTO'!$AD$3:$AD$4922=TRIM($C237&amp;""))*('5_ACOMPANHAMENTO'!$AC$3:$AC$4922&lt;&gt;"")*((((I237&lt;&gt;"")*ISNUMBER(SEARCH("|"&amp;I237&amp;"|",'5_ACOMPANHAMENTO'!$AC$3:$AC$4922)))+((J237&lt;&gt;"")*ISNUMBER(SEARCH("|"&amp;J237&amp;"|",'5_ACOMPANHAMENTO'!$AC$3:$AC$4922)))+((K237&lt;&gt;"")*ISNUMBER(SEARCH("|"&amp;K237&amp;"|",'5_ACOMPANHAMENTO'!$AC$3:$AC$4922)))+((L237&lt;&gt;"")*ISNUMBER(SEARCH("|"&amp;L237&amp;"|",'5_ACOMPANHAMENTO'!$AC$3:$AC$4922)))+((M237&lt;&gt;"")*ISNUMBER(SEARCH("|"&amp;M237&amp;"|",'5_ACOMPANHAMENTO'!$AC$3:$AC$4922)))+((N237&lt;&gt;"")*ISNUMBER(SEARCH("|"&amp;N237&amp;"|",'5_ACOMPANHAMENTO'!$AC$3:$AC$4922)))+((O237&lt;&gt;"")*ISNUMBER(SEARCH("|"&amp;O237&amp;"|",'5_ACOMPANHAMENTO'!$AC$3:$AC$4922)))+((P237&lt;&gt;"")*ISNUMBER(SEARCH("|"&amp;P237&amp;"|",'5_ACOMPANHAMENTO'!$AC$3:$AC$4922)))+((Q237&lt;&gt;"")*ISNUMBER(SEARCH("|"&amp;Q237&amp;"|",'5_ACOMPANHAMENTO'!$AC$3:$AC$4922)))+((R237&lt;&gt;"")*ISNUMBER(SEARCH("|"&amp;R237&amp;"|",'5_ACOMPANHAMENTO'!$AC$3:$AC$4922)))+((S237&lt;&gt;"")*ISNUMBER(SEARCH("|"&amp;S237&amp;"|",'5_ACOMPANHAMENTO'!$AC$3:$AC$4922)))+((T237&lt;&gt;"")*ISNUMBER(SEARCH("|"&amp;T237&amp;"|",'5_ACOMPANHAMENTO'!$AC$3:$AC$4922)))+((U237&lt;&gt;"")*ISNUMBER(SEARCH("|"&amp;U237&amp;"|",'5_ACOMPANHAMENTO'!$AC$3:$AC$4922)))+((V237&lt;&gt;"")*ISNUMBER(SEARCH("|"&amp;V237&amp;"|",'5_ACOMPANHAMENTO'!$AC$3:$AC$4922)))+((W237&lt;&gt;"")*ISNUMBER(SEARCH("|"&amp;W237&amp;"|",'5_ACOMPANHAMENTO'!$AC$3:$AC$4922)))+((X237&lt;&gt;"")*ISNUMBER(SEARCH("|"&amp;X237&amp;"|",'5_ACOMPANHAMENTO'!$AC$3:$AC$4922)))+((Y237&lt;&gt;"")*ISNUMBER(SEARCH("|"&amp;Y237&amp;"|",'5_ACOMPANHAMENTO'!$AC$3:$AC$4922)))+((Z237&lt;&gt;"")*ISNUMBER(SEARCH("|"&amp;Z237&amp;"|",'5_ACOMPANHAMENTO'!$AC$3:$AC$4922)))+((AA237&lt;&gt;"")*ISNUMBER(SEARCH("|"&amp;AA237&amp;"|",'5_ACOMPANHAMENTO'!$AC$3:$AC$4922)))+((AB237&lt;&gt;"")*ISNUMBER(SEARCH("|"&amp;AB237&amp;"|",'5_ACOMPANHAMENTO'!$AC$3:$AC$4922))))&gt;0),0),0)),""))</f>
        <v>46202</v>
      </c>
      <c r="B237" s="10" t="s">
        <v>3078</v>
      </c>
      <c r="C237" s="10" t="s">
        <v>3087</v>
      </c>
      <c r="D237" s="4">
        <f>IF(OR($B237="",$C237=""),"",IFERROR(SUMPRODUCT(--(('5_ACOMPANHAMENTO'!$AD$3:$AD$4922=TRIM($C237&amp;""))*('5_ACOMPANHAMENTO'!$AC$3:$AC$4922&lt;&gt;"")*((((I237&lt;&gt;"")*ISNUMBER(SEARCH("|"&amp;I237&amp;"|",'5_ACOMPANHAMENTO'!$AC$3:$AC$4922)))+((J237&lt;&gt;"")*ISNUMBER(SEARCH("|"&amp;J237&amp;"|",'5_ACOMPANHAMENTO'!$AC$3:$AC$4922)))+((K237&lt;&gt;"")*ISNUMBER(SEARCH("|"&amp;K237&amp;"|",'5_ACOMPANHAMENTO'!$AC$3:$AC$4922)))+((L237&lt;&gt;"")*ISNUMBER(SEARCH("|"&amp;L237&amp;"|",'5_ACOMPANHAMENTO'!$AC$3:$AC$4922)))+((M237&lt;&gt;"")*ISNUMBER(SEARCH("|"&amp;M237&amp;"|",'5_ACOMPANHAMENTO'!$AC$3:$AC$4922)))+((N237&lt;&gt;"")*ISNUMBER(SEARCH("|"&amp;N237&amp;"|",'5_ACOMPANHAMENTO'!$AC$3:$AC$4922)))+((O237&lt;&gt;"")*ISNUMBER(SEARCH("|"&amp;O237&amp;"|",'5_ACOMPANHAMENTO'!$AC$3:$AC$4922)))+((P237&lt;&gt;"")*ISNUMBER(SEARCH("|"&amp;P237&amp;"|",'5_ACOMPANHAMENTO'!$AC$3:$AC$4922)))+((Q237&lt;&gt;"")*ISNUMBER(SEARCH("|"&amp;Q237&amp;"|",'5_ACOMPANHAMENTO'!$AC$3:$AC$4922)))+((R237&lt;&gt;"")*ISNUMBER(SEARCH("|"&amp;R237&amp;"|",'5_ACOMPANHAMENTO'!$AC$3:$AC$4922)))+((S237&lt;&gt;"")*ISNUMBER(SEARCH("|"&amp;S237&amp;"|",'5_ACOMPANHAMENTO'!$AC$3:$AC$4922)))+((T237&lt;&gt;"")*ISNUMBER(SEARCH("|"&amp;T237&amp;"|",'5_ACOMPANHAMENTO'!$AC$3:$AC$4922)))+((U237&lt;&gt;"")*ISNUMBER(SEARCH("|"&amp;U237&amp;"|",'5_ACOMPANHAMENTO'!$AC$3:$AC$4922)))+((V237&lt;&gt;"")*ISNUMBER(SEARCH("|"&amp;V237&amp;"|",'5_ACOMPANHAMENTO'!$AC$3:$AC$4922)))+((W237&lt;&gt;"")*ISNUMBER(SEARCH("|"&amp;W237&amp;"|",'5_ACOMPANHAMENTO'!$AC$3:$AC$4922)))+((X237&lt;&gt;"")*ISNUMBER(SEARCH("|"&amp;X237&amp;"|",'5_ACOMPANHAMENTO'!$AC$3:$AC$4922)))+((Y237&lt;&gt;"")*ISNUMBER(SEARCH("|"&amp;Y237&amp;"|",'5_ACOMPANHAMENTO'!$AC$3:$AC$4922)))+((Z237&lt;&gt;"")*ISNUMBER(SEARCH("|"&amp;Z237&amp;"|",'5_ACOMPANHAMENTO'!$AC$3:$AC$4922)))+((AA237&lt;&gt;"")*ISNUMBER(SEARCH("|"&amp;AA237&amp;"|",'5_ACOMPANHAMENTO'!$AC$3:$AC$4922)))+((AB237&lt;&gt;"")*ISNUMBER(SEARCH("|"&amp;AB237&amp;"|",'5_ACOMPANHAMENTO'!$AC$3:$AC$4922))))&gt;0)),'5_ACOMPANHAMENTO'!$J$3:$J$4922),0))</f>
        <v>382</v>
      </c>
      <c r="E237" s="4" t="str">
        <f t="shared" ca="1" si="69"/>
        <v>FINALIZADO</v>
      </c>
      <c r="F237" s="7">
        <f>IF(OR($B237="",$C237=""),"",IFERROR(SUMPRODUCT(--(('5_ACOMPANHAMENTO'!$AD$3:$AD$4922=TRIM($C237&amp;""))*('5_ACOMPANHAMENTO'!$AC$3:$AC$4922&lt;&gt;"")*((((I237&lt;&gt;"")*ISNUMBER(SEARCH("|"&amp;I237&amp;"|",'5_ACOMPANHAMENTO'!$AC$3:$AC$4922)))+((J237&lt;&gt;"")*ISNUMBER(SEARCH("|"&amp;J237&amp;"|",'5_ACOMPANHAMENTO'!$AC$3:$AC$4922)))+((K237&lt;&gt;"")*ISNUMBER(SEARCH("|"&amp;K237&amp;"|",'5_ACOMPANHAMENTO'!$AC$3:$AC$4922)))+((L237&lt;&gt;"")*ISNUMBER(SEARCH("|"&amp;L237&amp;"|",'5_ACOMPANHAMENTO'!$AC$3:$AC$4922)))+((M237&lt;&gt;"")*ISNUMBER(SEARCH("|"&amp;M237&amp;"|",'5_ACOMPANHAMENTO'!$AC$3:$AC$4922)))+((N237&lt;&gt;"")*ISNUMBER(SEARCH("|"&amp;N237&amp;"|",'5_ACOMPANHAMENTO'!$AC$3:$AC$4922)))+((O237&lt;&gt;"")*ISNUMBER(SEARCH("|"&amp;O237&amp;"|",'5_ACOMPANHAMENTO'!$AC$3:$AC$4922)))+((P237&lt;&gt;"")*ISNUMBER(SEARCH("|"&amp;P237&amp;"|",'5_ACOMPANHAMENTO'!$AC$3:$AC$4922)))+((Q237&lt;&gt;"")*ISNUMBER(SEARCH("|"&amp;Q237&amp;"|",'5_ACOMPANHAMENTO'!$AC$3:$AC$4922)))+((R237&lt;&gt;"")*ISNUMBER(SEARCH("|"&amp;R237&amp;"|",'5_ACOMPANHAMENTO'!$AC$3:$AC$4922)))+((S237&lt;&gt;"")*ISNUMBER(SEARCH("|"&amp;S237&amp;"|",'5_ACOMPANHAMENTO'!$AC$3:$AC$4922)))+((T237&lt;&gt;"")*ISNUMBER(SEARCH("|"&amp;T237&amp;"|",'5_ACOMPANHAMENTO'!$AC$3:$AC$4922)))+((U237&lt;&gt;"")*ISNUMBER(SEARCH("|"&amp;U237&amp;"|",'5_ACOMPANHAMENTO'!$AC$3:$AC$4922)))+((V237&lt;&gt;"")*ISNUMBER(SEARCH("|"&amp;V237&amp;"|",'5_ACOMPANHAMENTO'!$AC$3:$AC$4922)))+((W237&lt;&gt;"")*ISNUMBER(SEARCH("|"&amp;W237&amp;"|",'5_ACOMPANHAMENTO'!$AC$3:$AC$4922)))+((X237&lt;&gt;"")*ISNUMBER(SEARCH("|"&amp;X237&amp;"|",'5_ACOMPANHAMENTO'!$AC$3:$AC$4922)))+((Y237&lt;&gt;"")*ISNUMBER(SEARCH("|"&amp;Y237&amp;"|",'5_ACOMPANHAMENTO'!$AC$3:$AC$4922)))+((Z237&lt;&gt;"")*ISNUMBER(SEARCH("|"&amp;Z237&amp;"|",'5_ACOMPANHAMENTO'!$AC$3:$AC$4922)))+((AA237&lt;&gt;"")*ISNUMBER(SEARCH("|"&amp;AA237&amp;"|",'5_ACOMPANHAMENTO'!$AC$3:$AC$4922)))+((AB237&lt;&gt;"")*ISNUMBER(SEARCH("|"&amp;AB237&amp;"|",'5_ACOMPANHAMENTO'!$AC$3:$AC$4922))))&gt;0)),'5_ACOMPANHAMENTO'!$O$3:$O$4922),0))</f>
        <v>382</v>
      </c>
      <c r="G237" s="7">
        <f t="shared" si="70"/>
        <v>0</v>
      </c>
      <c r="H237" t="str">
        <f t="shared" si="71"/>
        <v>10149,10150,10151,10152,10153,10154|SECCIONADORA 10</v>
      </c>
      <c r="I237" s="1" t="str">
        <f t="shared" si="72"/>
        <v>10149</v>
      </c>
      <c r="J237" s="1" t="str">
        <f t="shared" si="73"/>
        <v>10150</v>
      </c>
      <c r="K237" s="1" t="str">
        <f t="shared" si="74"/>
        <v>10151</v>
      </c>
      <c r="L237" s="1" t="str">
        <f t="shared" si="75"/>
        <v>10152</v>
      </c>
      <c r="M237" s="1" t="str">
        <f t="shared" si="76"/>
        <v>10153</v>
      </c>
      <c r="N237" s="1" t="str">
        <f t="shared" si="77"/>
        <v>10154</v>
      </c>
      <c r="O237" s="1" t="str">
        <f t="shared" si="78"/>
        <v/>
      </c>
      <c r="P237" s="1" t="str">
        <f t="shared" si="79"/>
        <v/>
      </c>
      <c r="Q237" s="1" t="str">
        <f t="shared" si="80"/>
        <v/>
      </c>
      <c r="R237" s="1" t="str">
        <f t="shared" si="81"/>
        <v/>
      </c>
      <c r="S237" s="1" t="str">
        <f t="shared" si="82"/>
        <v/>
      </c>
      <c r="T237" s="1" t="str">
        <f t="shared" si="83"/>
        <v/>
      </c>
      <c r="U237" s="1" t="str">
        <f t="shared" si="84"/>
        <v/>
      </c>
      <c r="V237" s="1" t="str">
        <f t="shared" si="85"/>
        <v/>
      </c>
      <c r="W237" s="1" t="str">
        <f t="shared" si="86"/>
        <v/>
      </c>
      <c r="X237" s="1" t="str">
        <f t="shared" si="87"/>
        <v/>
      </c>
      <c r="Y237" s="1" t="str">
        <f t="shared" si="88"/>
        <v/>
      </c>
      <c r="Z237" s="1" t="str">
        <f t="shared" si="89"/>
        <v/>
      </c>
      <c r="AA237" s="1" t="str">
        <f t="shared" si="90"/>
        <v/>
      </c>
      <c r="AB237" s="1" t="str">
        <f t="shared" si="91"/>
        <v/>
      </c>
    </row>
    <row r="238" spans="1:28" ht="14.25" hidden="1" customHeight="1" x14ac:dyDescent="0.35">
      <c r="A238" s="4">
        <f>IF(OR($B238="",$C238=""),"",IFERROR(INDEX('5_ACOMPANHAMENTO'!$A$3:$A$4922,MATCH(1,INDEX(('5_ACOMPANHAMENTO'!$AD$3:$AD$4922=TRIM($C238&amp;""))*('5_ACOMPANHAMENTO'!$AC$3:$AC$4922&lt;&gt;"")*((((I238&lt;&gt;"")*ISNUMBER(SEARCH("|"&amp;I238&amp;"|",'5_ACOMPANHAMENTO'!$AC$3:$AC$4922)))+((J238&lt;&gt;"")*ISNUMBER(SEARCH("|"&amp;J238&amp;"|",'5_ACOMPANHAMENTO'!$AC$3:$AC$4922)))+((K238&lt;&gt;"")*ISNUMBER(SEARCH("|"&amp;K238&amp;"|",'5_ACOMPANHAMENTO'!$AC$3:$AC$4922)))+((L238&lt;&gt;"")*ISNUMBER(SEARCH("|"&amp;L238&amp;"|",'5_ACOMPANHAMENTO'!$AC$3:$AC$4922)))+((M238&lt;&gt;"")*ISNUMBER(SEARCH("|"&amp;M238&amp;"|",'5_ACOMPANHAMENTO'!$AC$3:$AC$4922)))+((N238&lt;&gt;"")*ISNUMBER(SEARCH("|"&amp;N238&amp;"|",'5_ACOMPANHAMENTO'!$AC$3:$AC$4922)))+((O238&lt;&gt;"")*ISNUMBER(SEARCH("|"&amp;O238&amp;"|",'5_ACOMPANHAMENTO'!$AC$3:$AC$4922)))+((P238&lt;&gt;"")*ISNUMBER(SEARCH("|"&amp;P238&amp;"|",'5_ACOMPANHAMENTO'!$AC$3:$AC$4922)))+((Q238&lt;&gt;"")*ISNUMBER(SEARCH("|"&amp;Q238&amp;"|",'5_ACOMPANHAMENTO'!$AC$3:$AC$4922)))+((R238&lt;&gt;"")*ISNUMBER(SEARCH("|"&amp;R238&amp;"|",'5_ACOMPANHAMENTO'!$AC$3:$AC$4922)))+((S238&lt;&gt;"")*ISNUMBER(SEARCH("|"&amp;S238&amp;"|",'5_ACOMPANHAMENTO'!$AC$3:$AC$4922)))+((T238&lt;&gt;"")*ISNUMBER(SEARCH("|"&amp;T238&amp;"|",'5_ACOMPANHAMENTO'!$AC$3:$AC$4922)))+((U238&lt;&gt;"")*ISNUMBER(SEARCH("|"&amp;U238&amp;"|",'5_ACOMPANHAMENTO'!$AC$3:$AC$4922)))+((V238&lt;&gt;"")*ISNUMBER(SEARCH("|"&amp;V238&amp;"|",'5_ACOMPANHAMENTO'!$AC$3:$AC$4922)))+((W238&lt;&gt;"")*ISNUMBER(SEARCH("|"&amp;W238&amp;"|",'5_ACOMPANHAMENTO'!$AC$3:$AC$4922)))+((X238&lt;&gt;"")*ISNUMBER(SEARCH("|"&amp;X238&amp;"|",'5_ACOMPANHAMENTO'!$AC$3:$AC$4922)))+((Y238&lt;&gt;"")*ISNUMBER(SEARCH("|"&amp;Y238&amp;"|",'5_ACOMPANHAMENTO'!$AC$3:$AC$4922)))+((Z238&lt;&gt;"")*ISNUMBER(SEARCH("|"&amp;Z238&amp;"|",'5_ACOMPANHAMENTO'!$AC$3:$AC$4922)))+((AA238&lt;&gt;"")*ISNUMBER(SEARCH("|"&amp;AA238&amp;"|",'5_ACOMPANHAMENTO'!$AC$3:$AC$4922)))+((AB238&lt;&gt;"")*ISNUMBER(SEARCH("|"&amp;AB238&amp;"|",'5_ACOMPANHAMENTO'!$AC$3:$AC$4922))))&gt;0),0),0)),""))</f>
        <v>46199</v>
      </c>
      <c r="B238" s="10">
        <v>10180.101479999999</v>
      </c>
      <c r="C238" s="10" t="s">
        <v>3087</v>
      </c>
      <c r="D238" s="4">
        <f>IF(OR($B238="",$C238=""),"",IFERROR(SUMPRODUCT(--(('5_ACOMPANHAMENTO'!$AD$3:$AD$4922=TRIM($C238&amp;""))*('5_ACOMPANHAMENTO'!$AC$3:$AC$4922&lt;&gt;"")*((((I238&lt;&gt;"")*ISNUMBER(SEARCH("|"&amp;I238&amp;"|",'5_ACOMPANHAMENTO'!$AC$3:$AC$4922)))+((J238&lt;&gt;"")*ISNUMBER(SEARCH("|"&amp;J238&amp;"|",'5_ACOMPANHAMENTO'!$AC$3:$AC$4922)))+((K238&lt;&gt;"")*ISNUMBER(SEARCH("|"&amp;K238&amp;"|",'5_ACOMPANHAMENTO'!$AC$3:$AC$4922)))+((L238&lt;&gt;"")*ISNUMBER(SEARCH("|"&amp;L238&amp;"|",'5_ACOMPANHAMENTO'!$AC$3:$AC$4922)))+((M238&lt;&gt;"")*ISNUMBER(SEARCH("|"&amp;M238&amp;"|",'5_ACOMPANHAMENTO'!$AC$3:$AC$4922)))+((N238&lt;&gt;"")*ISNUMBER(SEARCH("|"&amp;N238&amp;"|",'5_ACOMPANHAMENTO'!$AC$3:$AC$4922)))+((O238&lt;&gt;"")*ISNUMBER(SEARCH("|"&amp;O238&amp;"|",'5_ACOMPANHAMENTO'!$AC$3:$AC$4922)))+((P238&lt;&gt;"")*ISNUMBER(SEARCH("|"&amp;P238&amp;"|",'5_ACOMPANHAMENTO'!$AC$3:$AC$4922)))+((Q238&lt;&gt;"")*ISNUMBER(SEARCH("|"&amp;Q238&amp;"|",'5_ACOMPANHAMENTO'!$AC$3:$AC$4922)))+((R238&lt;&gt;"")*ISNUMBER(SEARCH("|"&amp;R238&amp;"|",'5_ACOMPANHAMENTO'!$AC$3:$AC$4922)))+((S238&lt;&gt;"")*ISNUMBER(SEARCH("|"&amp;S238&amp;"|",'5_ACOMPANHAMENTO'!$AC$3:$AC$4922)))+((T238&lt;&gt;"")*ISNUMBER(SEARCH("|"&amp;T238&amp;"|",'5_ACOMPANHAMENTO'!$AC$3:$AC$4922)))+((U238&lt;&gt;"")*ISNUMBER(SEARCH("|"&amp;U238&amp;"|",'5_ACOMPANHAMENTO'!$AC$3:$AC$4922)))+((V238&lt;&gt;"")*ISNUMBER(SEARCH("|"&amp;V238&amp;"|",'5_ACOMPANHAMENTO'!$AC$3:$AC$4922)))+((W238&lt;&gt;"")*ISNUMBER(SEARCH("|"&amp;W238&amp;"|",'5_ACOMPANHAMENTO'!$AC$3:$AC$4922)))+((X238&lt;&gt;"")*ISNUMBER(SEARCH("|"&amp;X238&amp;"|",'5_ACOMPANHAMENTO'!$AC$3:$AC$4922)))+((Y238&lt;&gt;"")*ISNUMBER(SEARCH("|"&amp;Y238&amp;"|",'5_ACOMPANHAMENTO'!$AC$3:$AC$4922)))+((Z238&lt;&gt;"")*ISNUMBER(SEARCH("|"&amp;Z238&amp;"|",'5_ACOMPANHAMENTO'!$AC$3:$AC$4922)))+((AA238&lt;&gt;"")*ISNUMBER(SEARCH("|"&amp;AA238&amp;"|",'5_ACOMPANHAMENTO'!$AC$3:$AC$4922)))+((AB238&lt;&gt;"")*ISNUMBER(SEARCH("|"&amp;AB238&amp;"|",'5_ACOMPANHAMENTO'!$AC$3:$AC$4922))))&gt;0)),'5_ACOMPANHAMENTO'!$J$3:$J$4922),0))</f>
        <v>2590</v>
      </c>
      <c r="E238" s="4" t="str">
        <f t="shared" ca="1" si="69"/>
        <v>FINALIZADO</v>
      </c>
      <c r="F238" s="7">
        <f>IF(OR($B238="",$C238=""),"",IFERROR(SUMPRODUCT(--(('5_ACOMPANHAMENTO'!$AD$3:$AD$4922=TRIM($C238&amp;""))*('5_ACOMPANHAMENTO'!$AC$3:$AC$4922&lt;&gt;"")*((((I238&lt;&gt;"")*ISNUMBER(SEARCH("|"&amp;I238&amp;"|",'5_ACOMPANHAMENTO'!$AC$3:$AC$4922)))+((J238&lt;&gt;"")*ISNUMBER(SEARCH("|"&amp;J238&amp;"|",'5_ACOMPANHAMENTO'!$AC$3:$AC$4922)))+((K238&lt;&gt;"")*ISNUMBER(SEARCH("|"&amp;K238&amp;"|",'5_ACOMPANHAMENTO'!$AC$3:$AC$4922)))+((L238&lt;&gt;"")*ISNUMBER(SEARCH("|"&amp;L238&amp;"|",'5_ACOMPANHAMENTO'!$AC$3:$AC$4922)))+((M238&lt;&gt;"")*ISNUMBER(SEARCH("|"&amp;M238&amp;"|",'5_ACOMPANHAMENTO'!$AC$3:$AC$4922)))+((N238&lt;&gt;"")*ISNUMBER(SEARCH("|"&amp;N238&amp;"|",'5_ACOMPANHAMENTO'!$AC$3:$AC$4922)))+((O238&lt;&gt;"")*ISNUMBER(SEARCH("|"&amp;O238&amp;"|",'5_ACOMPANHAMENTO'!$AC$3:$AC$4922)))+((P238&lt;&gt;"")*ISNUMBER(SEARCH("|"&amp;P238&amp;"|",'5_ACOMPANHAMENTO'!$AC$3:$AC$4922)))+((Q238&lt;&gt;"")*ISNUMBER(SEARCH("|"&amp;Q238&amp;"|",'5_ACOMPANHAMENTO'!$AC$3:$AC$4922)))+((R238&lt;&gt;"")*ISNUMBER(SEARCH("|"&amp;R238&amp;"|",'5_ACOMPANHAMENTO'!$AC$3:$AC$4922)))+((S238&lt;&gt;"")*ISNUMBER(SEARCH("|"&amp;S238&amp;"|",'5_ACOMPANHAMENTO'!$AC$3:$AC$4922)))+((T238&lt;&gt;"")*ISNUMBER(SEARCH("|"&amp;T238&amp;"|",'5_ACOMPANHAMENTO'!$AC$3:$AC$4922)))+((U238&lt;&gt;"")*ISNUMBER(SEARCH("|"&amp;U238&amp;"|",'5_ACOMPANHAMENTO'!$AC$3:$AC$4922)))+((V238&lt;&gt;"")*ISNUMBER(SEARCH("|"&amp;V238&amp;"|",'5_ACOMPANHAMENTO'!$AC$3:$AC$4922)))+((W238&lt;&gt;"")*ISNUMBER(SEARCH("|"&amp;W238&amp;"|",'5_ACOMPANHAMENTO'!$AC$3:$AC$4922)))+((X238&lt;&gt;"")*ISNUMBER(SEARCH("|"&amp;X238&amp;"|",'5_ACOMPANHAMENTO'!$AC$3:$AC$4922)))+((Y238&lt;&gt;"")*ISNUMBER(SEARCH("|"&amp;Y238&amp;"|",'5_ACOMPANHAMENTO'!$AC$3:$AC$4922)))+((Z238&lt;&gt;"")*ISNUMBER(SEARCH("|"&amp;Z238&amp;"|",'5_ACOMPANHAMENTO'!$AC$3:$AC$4922)))+((AA238&lt;&gt;"")*ISNUMBER(SEARCH("|"&amp;AA238&amp;"|",'5_ACOMPANHAMENTO'!$AC$3:$AC$4922)))+((AB238&lt;&gt;"")*ISNUMBER(SEARCH("|"&amp;AB238&amp;"|",'5_ACOMPANHAMENTO'!$AC$3:$AC$4922))))&gt;0)),'5_ACOMPANHAMENTO'!$O$3:$O$4922),0))</f>
        <v>2590</v>
      </c>
      <c r="G238" s="7">
        <f t="shared" si="70"/>
        <v>0</v>
      </c>
      <c r="H238" t="str">
        <f t="shared" si="71"/>
        <v>10180,10148|SECCIONADORA 10</v>
      </c>
      <c r="I238" s="1" t="str">
        <f t="shared" si="72"/>
        <v>10180</v>
      </c>
      <c r="J238" s="1" t="str">
        <f t="shared" si="73"/>
        <v>10148</v>
      </c>
      <c r="K238" s="1" t="str">
        <f t="shared" si="74"/>
        <v/>
      </c>
      <c r="L238" s="1" t="str">
        <f t="shared" si="75"/>
        <v/>
      </c>
      <c r="M238" s="1" t="str">
        <f t="shared" si="76"/>
        <v/>
      </c>
      <c r="N238" s="1" t="str">
        <f t="shared" si="77"/>
        <v/>
      </c>
      <c r="O238" s="1" t="str">
        <f t="shared" si="78"/>
        <v/>
      </c>
      <c r="P238" s="1" t="str">
        <f t="shared" si="79"/>
        <v/>
      </c>
      <c r="Q238" s="1" t="str">
        <f t="shared" si="80"/>
        <v/>
      </c>
      <c r="R238" s="1" t="str">
        <f t="shared" si="81"/>
        <v/>
      </c>
      <c r="S238" s="1" t="str">
        <f t="shared" si="82"/>
        <v/>
      </c>
      <c r="T238" s="1" t="str">
        <f t="shared" si="83"/>
        <v/>
      </c>
      <c r="U238" s="1" t="str">
        <f t="shared" si="84"/>
        <v/>
      </c>
      <c r="V238" s="1" t="str">
        <f t="shared" si="85"/>
        <v/>
      </c>
      <c r="W238" s="1" t="str">
        <f t="shared" si="86"/>
        <v/>
      </c>
      <c r="X238" s="1" t="str">
        <f t="shared" si="87"/>
        <v/>
      </c>
      <c r="Y238" s="1" t="str">
        <f t="shared" si="88"/>
        <v/>
      </c>
      <c r="Z238" s="1" t="str">
        <f t="shared" si="89"/>
        <v/>
      </c>
      <c r="AA238" s="1" t="str">
        <f t="shared" si="90"/>
        <v/>
      </c>
      <c r="AB238" s="1" t="str">
        <f t="shared" si="91"/>
        <v/>
      </c>
    </row>
    <row r="239" spans="1:28" ht="14.25" hidden="1" customHeight="1" x14ac:dyDescent="0.35">
      <c r="A239" s="4">
        <f>IF(OR($B239="",$C239=""),"",IFERROR(INDEX('5_ACOMPANHAMENTO'!$A$3:$A$4922,MATCH(1,INDEX(('5_ACOMPANHAMENTO'!$AD$3:$AD$4922=TRIM($C239&amp;""))*('5_ACOMPANHAMENTO'!$AC$3:$AC$4922&lt;&gt;"")*((((I239&lt;&gt;"")*ISNUMBER(SEARCH("|"&amp;I239&amp;"|",'5_ACOMPANHAMENTO'!$AC$3:$AC$4922)))+((J239&lt;&gt;"")*ISNUMBER(SEARCH("|"&amp;J239&amp;"|",'5_ACOMPANHAMENTO'!$AC$3:$AC$4922)))+((K239&lt;&gt;"")*ISNUMBER(SEARCH("|"&amp;K239&amp;"|",'5_ACOMPANHAMENTO'!$AC$3:$AC$4922)))+((L239&lt;&gt;"")*ISNUMBER(SEARCH("|"&amp;L239&amp;"|",'5_ACOMPANHAMENTO'!$AC$3:$AC$4922)))+((M239&lt;&gt;"")*ISNUMBER(SEARCH("|"&amp;M239&amp;"|",'5_ACOMPANHAMENTO'!$AC$3:$AC$4922)))+((N239&lt;&gt;"")*ISNUMBER(SEARCH("|"&amp;N239&amp;"|",'5_ACOMPANHAMENTO'!$AC$3:$AC$4922)))+((O239&lt;&gt;"")*ISNUMBER(SEARCH("|"&amp;O239&amp;"|",'5_ACOMPANHAMENTO'!$AC$3:$AC$4922)))+((P239&lt;&gt;"")*ISNUMBER(SEARCH("|"&amp;P239&amp;"|",'5_ACOMPANHAMENTO'!$AC$3:$AC$4922)))+((Q239&lt;&gt;"")*ISNUMBER(SEARCH("|"&amp;Q239&amp;"|",'5_ACOMPANHAMENTO'!$AC$3:$AC$4922)))+((R239&lt;&gt;"")*ISNUMBER(SEARCH("|"&amp;R239&amp;"|",'5_ACOMPANHAMENTO'!$AC$3:$AC$4922)))+((S239&lt;&gt;"")*ISNUMBER(SEARCH("|"&amp;S239&amp;"|",'5_ACOMPANHAMENTO'!$AC$3:$AC$4922)))+((T239&lt;&gt;"")*ISNUMBER(SEARCH("|"&amp;T239&amp;"|",'5_ACOMPANHAMENTO'!$AC$3:$AC$4922)))+((U239&lt;&gt;"")*ISNUMBER(SEARCH("|"&amp;U239&amp;"|",'5_ACOMPANHAMENTO'!$AC$3:$AC$4922)))+((V239&lt;&gt;"")*ISNUMBER(SEARCH("|"&amp;V239&amp;"|",'5_ACOMPANHAMENTO'!$AC$3:$AC$4922)))+((W239&lt;&gt;"")*ISNUMBER(SEARCH("|"&amp;W239&amp;"|",'5_ACOMPANHAMENTO'!$AC$3:$AC$4922)))+((X239&lt;&gt;"")*ISNUMBER(SEARCH("|"&amp;X239&amp;"|",'5_ACOMPANHAMENTO'!$AC$3:$AC$4922)))+((Y239&lt;&gt;"")*ISNUMBER(SEARCH("|"&amp;Y239&amp;"|",'5_ACOMPANHAMENTO'!$AC$3:$AC$4922)))+((Z239&lt;&gt;"")*ISNUMBER(SEARCH("|"&amp;Z239&amp;"|",'5_ACOMPANHAMENTO'!$AC$3:$AC$4922)))+((AA239&lt;&gt;"")*ISNUMBER(SEARCH("|"&amp;AA239&amp;"|",'5_ACOMPANHAMENTO'!$AC$3:$AC$4922)))+((AB239&lt;&gt;"")*ISNUMBER(SEARCH("|"&amp;AB239&amp;"|",'5_ACOMPANHAMENTO'!$AC$3:$AC$4922))))&gt;0),0),0)),""))</f>
        <v>46199</v>
      </c>
      <c r="B239" s="10">
        <v>10180.101479999999</v>
      </c>
      <c r="C239" s="10" t="s">
        <v>3087</v>
      </c>
      <c r="D239" s="4">
        <f>IF(OR($B239="",$C239=""),"",IFERROR(SUMPRODUCT(--(('5_ACOMPANHAMENTO'!$AD$3:$AD$4922=TRIM($C239&amp;""))*('5_ACOMPANHAMENTO'!$AC$3:$AC$4922&lt;&gt;"")*((((I239&lt;&gt;"")*ISNUMBER(SEARCH("|"&amp;I239&amp;"|",'5_ACOMPANHAMENTO'!$AC$3:$AC$4922)))+((J239&lt;&gt;"")*ISNUMBER(SEARCH("|"&amp;J239&amp;"|",'5_ACOMPANHAMENTO'!$AC$3:$AC$4922)))+((K239&lt;&gt;"")*ISNUMBER(SEARCH("|"&amp;K239&amp;"|",'5_ACOMPANHAMENTO'!$AC$3:$AC$4922)))+((L239&lt;&gt;"")*ISNUMBER(SEARCH("|"&amp;L239&amp;"|",'5_ACOMPANHAMENTO'!$AC$3:$AC$4922)))+((M239&lt;&gt;"")*ISNUMBER(SEARCH("|"&amp;M239&amp;"|",'5_ACOMPANHAMENTO'!$AC$3:$AC$4922)))+((N239&lt;&gt;"")*ISNUMBER(SEARCH("|"&amp;N239&amp;"|",'5_ACOMPANHAMENTO'!$AC$3:$AC$4922)))+((O239&lt;&gt;"")*ISNUMBER(SEARCH("|"&amp;O239&amp;"|",'5_ACOMPANHAMENTO'!$AC$3:$AC$4922)))+((P239&lt;&gt;"")*ISNUMBER(SEARCH("|"&amp;P239&amp;"|",'5_ACOMPANHAMENTO'!$AC$3:$AC$4922)))+((Q239&lt;&gt;"")*ISNUMBER(SEARCH("|"&amp;Q239&amp;"|",'5_ACOMPANHAMENTO'!$AC$3:$AC$4922)))+((R239&lt;&gt;"")*ISNUMBER(SEARCH("|"&amp;R239&amp;"|",'5_ACOMPANHAMENTO'!$AC$3:$AC$4922)))+((S239&lt;&gt;"")*ISNUMBER(SEARCH("|"&amp;S239&amp;"|",'5_ACOMPANHAMENTO'!$AC$3:$AC$4922)))+((T239&lt;&gt;"")*ISNUMBER(SEARCH("|"&amp;T239&amp;"|",'5_ACOMPANHAMENTO'!$AC$3:$AC$4922)))+((U239&lt;&gt;"")*ISNUMBER(SEARCH("|"&amp;U239&amp;"|",'5_ACOMPANHAMENTO'!$AC$3:$AC$4922)))+((V239&lt;&gt;"")*ISNUMBER(SEARCH("|"&amp;V239&amp;"|",'5_ACOMPANHAMENTO'!$AC$3:$AC$4922)))+((W239&lt;&gt;"")*ISNUMBER(SEARCH("|"&amp;W239&amp;"|",'5_ACOMPANHAMENTO'!$AC$3:$AC$4922)))+((X239&lt;&gt;"")*ISNUMBER(SEARCH("|"&amp;X239&amp;"|",'5_ACOMPANHAMENTO'!$AC$3:$AC$4922)))+((Y239&lt;&gt;"")*ISNUMBER(SEARCH("|"&amp;Y239&amp;"|",'5_ACOMPANHAMENTO'!$AC$3:$AC$4922)))+((Z239&lt;&gt;"")*ISNUMBER(SEARCH("|"&amp;Z239&amp;"|",'5_ACOMPANHAMENTO'!$AC$3:$AC$4922)))+((AA239&lt;&gt;"")*ISNUMBER(SEARCH("|"&amp;AA239&amp;"|",'5_ACOMPANHAMENTO'!$AC$3:$AC$4922)))+((AB239&lt;&gt;"")*ISNUMBER(SEARCH("|"&amp;AB239&amp;"|",'5_ACOMPANHAMENTO'!$AC$3:$AC$4922))))&gt;0)),'5_ACOMPANHAMENTO'!$J$3:$J$4922),0))</f>
        <v>2590</v>
      </c>
      <c r="E239" s="4" t="str">
        <f t="shared" ca="1" si="69"/>
        <v>FINALIZADO</v>
      </c>
      <c r="F239" s="7">
        <f>IF(OR($B239="",$C239=""),"",IFERROR(SUMPRODUCT(--(('5_ACOMPANHAMENTO'!$AD$3:$AD$4922=TRIM($C239&amp;""))*('5_ACOMPANHAMENTO'!$AC$3:$AC$4922&lt;&gt;"")*((((I239&lt;&gt;"")*ISNUMBER(SEARCH("|"&amp;I239&amp;"|",'5_ACOMPANHAMENTO'!$AC$3:$AC$4922)))+((J239&lt;&gt;"")*ISNUMBER(SEARCH("|"&amp;J239&amp;"|",'5_ACOMPANHAMENTO'!$AC$3:$AC$4922)))+((K239&lt;&gt;"")*ISNUMBER(SEARCH("|"&amp;K239&amp;"|",'5_ACOMPANHAMENTO'!$AC$3:$AC$4922)))+((L239&lt;&gt;"")*ISNUMBER(SEARCH("|"&amp;L239&amp;"|",'5_ACOMPANHAMENTO'!$AC$3:$AC$4922)))+((M239&lt;&gt;"")*ISNUMBER(SEARCH("|"&amp;M239&amp;"|",'5_ACOMPANHAMENTO'!$AC$3:$AC$4922)))+((N239&lt;&gt;"")*ISNUMBER(SEARCH("|"&amp;N239&amp;"|",'5_ACOMPANHAMENTO'!$AC$3:$AC$4922)))+((O239&lt;&gt;"")*ISNUMBER(SEARCH("|"&amp;O239&amp;"|",'5_ACOMPANHAMENTO'!$AC$3:$AC$4922)))+((P239&lt;&gt;"")*ISNUMBER(SEARCH("|"&amp;P239&amp;"|",'5_ACOMPANHAMENTO'!$AC$3:$AC$4922)))+((Q239&lt;&gt;"")*ISNUMBER(SEARCH("|"&amp;Q239&amp;"|",'5_ACOMPANHAMENTO'!$AC$3:$AC$4922)))+((R239&lt;&gt;"")*ISNUMBER(SEARCH("|"&amp;R239&amp;"|",'5_ACOMPANHAMENTO'!$AC$3:$AC$4922)))+((S239&lt;&gt;"")*ISNUMBER(SEARCH("|"&amp;S239&amp;"|",'5_ACOMPANHAMENTO'!$AC$3:$AC$4922)))+((T239&lt;&gt;"")*ISNUMBER(SEARCH("|"&amp;T239&amp;"|",'5_ACOMPANHAMENTO'!$AC$3:$AC$4922)))+((U239&lt;&gt;"")*ISNUMBER(SEARCH("|"&amp;U239&amp;"|",'5_ACOMPANHAMENTO'!$AC$3:$AC$4922)))+((V239&lt;&gt;"")*ISNUMBER(SEARCH("|"&amp;V239&amp;"|",'5_ACOMPANHAMENTO'!$AC$3:$AC$4922)))+((W239&lt;&gt;"")*ISNUMBER(SEARCH("|"&amp;W239&amp;"|",'5_ACOMPANHAMENTO'!$AC$3:$AC$4922)))+((X239&lt;&gt;"")*ISNUMBER(SEARCH("|"&amp;X239&amp;"|",'5_ACOMPANHAMENTO'!$AC$3:$AC$4922)))+((Y239&lt;&gt;"")*ISNUMBER(SEARCH("|"&amp;Y239&amp;"|",'5_ACOMPANHAMENTO'!$AC$3:$AC$4922)))+((Z239&lt;&gt;"")*ISNUMBER(SEARCH("|"&amp;Z239&amp;"|",'5_ACOMPANHAMENTO'!$AC$3:$AC$4922)))+((AA239&lt;&gt;"")*ISNUMBER(SEARCH("|"&amp;AA239&amp;"|",'5_ACOMPANHAMENTO'!$AC$3:$AC$4922)))+((AB239&lt;&gt;"")*ISNUMBER(SEARCH("|"&amp;AB239&amp;"|",'5_ACOMPANHAMENTO'!$AC$3:$AC$4922))))&gt;0)),'5_ACOMPANHAMENTO'!$O$3:$O$4922),0))</f>
        <v>2590</v>
      </c>
      <c r="G239" s="7">
        <f t="shared" si="70"/>
        <v>0</v>
      </c>
      <c r="H239" t="str">
        <f t="shared" si="71"/>
        <v>10180,10148|SECCIONADORA 10</v>
      </c>
      <c r="I239" s="1" t="str">
        <f t="shared" si="72"/>
        <v>10180</v>
      </c>
      <c r="J239" s="1" t="str">
        <f t="shared" si="73"/>
        <v>10148</v>
      </c>
      <c r="K239" s="1" t="str">
        <f t="shared" si="74"/>
        <v/>
      </c>
      <c r="L239" s="1" t="str">
        <f t="shared" si="75"/>
        <v/>
      </c>
      <c r="M239" s="1" t="str">
        <f t="shared" si="76"/>
        <v/>
      </c>
      <c r="N239" s="1" t="str">
        <f t="shared" si="77"/>
        <v/>
      </c>
      <c r="O239" s="1" t="str">
        <f t="shared" si="78"/>
        <v/>
      </c>
      <c r="P239" s="1" t="str">
        <f t="shared" si="79"/>
        <v/>
      </c>
      <c r="Q239" s="1" t="str">
        <f t="shared" si="80"/>
        <v/>
      </c>
      <c r="R239" s="1" t="str">
        <f t="shared" si="81"/>
        <v/>
      </c>
      <c r="S239" s="1" t="str">
        <f t="shared" si="82"/>
        <v/>
      </c>
      <c r="T239" s="1" t="str">
        <f t="shared" si="83"/>
        <v/>
      </c>
      <c r="U239" s="1" t="str">
        <f t="shared" si="84"/>
        <v/>
      </c>
      <c r="V239" s="1" t="str">
        <f t="shared" si="85"/>
        <v/>
      </c>
      <c r="W239" s="1" t="str">
        <f t="shared" si="86"/>
        <v/>
      </c>
      <c r="X239" s="1" t="str">
        <f t="shared" si="87"/>
        <v/>
      </c>
      <c r="Y239" s="1" t="str">
        <f t="shared" si="88"/>
        <v/>
      </c>
      <c r="Z239" s="1" t="str">
        <f t="shared" si="89"/>
        <v/>
      </c>
      <c r="AA239" s="1" t="str">
        <f t="shared" si="90"/>
        <v/>
      </c>
      <c r="AB239" s="1" t="str">
        <f t="shared" si="91"/>
        <v/>
      </c>
    </row>
    <row r="240" spans="1:28" ht="14.25" hidden="1" customHeight="1" x14ac:dyDescent="0.35">
      <c r="A240" s="4">
        <f>IF(OR($B240="",$C240=""),"",IFERROR(INDEX('5_ACOMPANHAMENTO'!$A$3:$A$4922,MATCH(1,INDEX(('5_ACOMPANHAMENTO'!$AD$3:$AD$4922=TRIM($C240&amp;""))*('5_ACOMPANHAMENTO'!$AC$3:$AC$4922&lt;&gt;"")*((((I240&lt;&gt;"")*ISNUMBER(SEARCH("|"&amp;I240&amp;"|",'5_ACOMPANHAMENTO'!$AC$3:$AC$4922)))+((J240&lt;&gt;"")*ISNUMBER(SEARCH("|"&amp;J240&amp;"|",'5_ACOMPANHAMENTO'!$AC$3:$AC$4922)))+((K240&lt;&gt;"")*ISNUMBER(SEARCH("|"&amp;K240&amp;"|",'5_ACOMPANHAMENTO'!$AC$3:$AC$4922)))+((L240&lt;&gt;"")*ISNUMBER(SEARCH("|"&amp;L240&amp;"|",'5_ACOMPANHAMENTO'!$AC$3:$AC$4922)))+((M240&lt;&gt;"")*ISNUMBER(SEARCH("|"&amp;M240&amp;"|",'5_ACOMPANHAMENTO'!$AC$3:$AC$4922)))+((N240&lt;&gt;"")*ISNUMBER(SEARCH("|"&amp;N240&amp;"|",'5_ACOMPANHAMENTO'!$AC$3:$AC$4922)))+((O240&lt;&gt;"")*ISNUMBER(SEARCH("|"&amp;O240&amp;"|",'5_ACOMPANHAMENTO'!$AC$3:$AC$4922)))+((P240&lt;&gt;"")*ISNUMBER(SEARCH("|"&amp;P240&amp;"|",'5_ACOMPANHAMENTO'!$AC$3:$AC$4922)))+((Q240&lt;&gt;"")*ISNUMBER(SEARCH("|"&amp;Q240&amp;"|",'5_ACOMPANHAMENTO'!$AC$3:$AC$4922)))+((R240&lt;&gt;"")*ISNUMBER(SEARCH("|"&amp;R240&amp;"|",'5_ACOMPANHAMENTO'!$AC$3:$AC$4922)))+((S240&lt;&gt;"")*ISNUMBER(SEARCH("|"&amp;S240&amp;"|",'5_ACOMPANHAMENTO'!$AC$3:$AC$4922)))+((T240&lt;&gt;"")*ISNUMBER(SEARCH("|"&amp;T240&amp;"|",'5_ACOMPANHAMENTO'!$AC$3:$AC$4922)))+((U240&lt;&gt;"")*ISNUMBER(SEARCH("|"&amp;U240&amp;"|",'5_ACOMPANHAMENTO'!$AC$3:$AC$4922)))+((V240&lt;&gt;"")*ISNUMBER(SEARCH("|"&amp;V240&amp;"|",'5_ACOMPANHAMENTO'!$AC$3:$AC$4922)))+((W240&lt;&gt;"")*ISNUMBER(SEARCH("|"&amp;W240&amp;"|",'5_ACOMPANHAMENTO'!$AC$3:$AC$4922)))+((X240&lt;&gt;"")*ISNUMBER(SEARCH("|"&amp;X240&amp;"|",'5_ACOMPANHAMENTO'!$AC$3:$AC$4922)))+((Y240&lt;&gt;"")*ISNUMBER(SEARCH("|"&amp;Y240&amp;"|",'5_ACOMPANHAMENTO'!$AC$3:$AC$4922)))+((Z240&lt;&gt;"")*ISNUMBER(SEARCH("|"&amp;Z240&amp;"|",'5_ACOMPANHAMENTO'!$AC$3:$AC$4922)))+((AA240&lt;&gt;"")*ISNUMBER(SEARCH("|"&amp;AA240&amp;"|",'5_ACOMPANHAMENTO'!$AC$3:$AC$4922)))+((AB240&lt;&gt;"")*ISNUMBER(SEARCH("|"&amp;AB240&amp;"|",'5_ACOMPANHAMENTO'!$AC$3:$AC$4922))))&gt;0),0),0)),""))</f>
        <v>46199</v>
      </c>
      <c r="B240" s="10">
        <v>10180.101479999999</v>
      </c>
      <c r="C240" s="10" t="s">
        <v>3087</v>
      </c>
      <c r="D240" s="4">
        <f>IF(OR($B240="",$C240=""),"",IFERROR(SUMPRODUCT(--(('5_ACOMPANHAMENTO'!$AD$3:$AD$4922=TRIM($C240&amp;""))*('5_ACOMPANHAMENTO'!$AC$3:$AC$4922&lt;&gt;"")*((((I240&lt;&gt;"")*ISNUMBER(SEARCH("|"&amp;I240&amp;"|",'5_ACOMPANHAMENTO'!$AC$3:$AC$4922)))+((J240&lt;&gt;"")*ISNUMBER(SEARCH("|"&amp;J240&amp;"|",'5_ACOMPANHAMENTO'!$AC$3:$AC$4922)))+((K240&lt;&gt;"")*ISNUMBER(SEARCH("|"&amp;K240&amp;"|",'5_ACOMPANHAMENTO'!$AC$3:$AC$4922)))+((L240&lt;&gt;"")*ISNUMBER(SEARCH("|"&amp;L240&amp;"|",'5_ACOMPANHAMENTO'!$AC$3:$AC$4922)))+((M240&lt;&gt;"")*ISNUMBER(SEARCH("|"&amp;M240&amp;"|",'5_ACOMPANHAMENTO'!$AC$3:$AC$4922)))+((N240&lt;&gt;"")*ISNUMBER(SEARCH("|"&amp;N240&amp;"|",'5_ACOMPANHAMENTO'!$AC$3:$AC$4922)))+((O240&lt;&gt;"")*ISNUMBER(SEARCH("|"&amp;O240&amp;"|",'5_ACOMPANHAMENTO'!$AC$3:$AC$4922)))+((P240&lt;&gt;"")*ISNUMBER(SEARCH("|"&amp;P240&amp;"|",'5_ACOMPANHAMENTO'!$AC$3:$AC$4922)))+((Q240&lt;&gt;"")*ISNUMBER(SEARCH("|"&amp;Q240&amp;"|",'5_ACOMPANHAMENTO'!$AC$3:$AC$4922)))+((R240&lt;&gt;"")*ISNUMBER(SEARCH("|"&amp;R240&amp;"|",'5_ACOMPANHAMENTO'!$AC$3:$AC$4922)))+((S240&lt;&gt;"")*ISNUMBER(SEARCH("|"&amp;S240&amp;"|",'5_ACOMPANHAMENTO'!$AC$3:$AC$4922)))+((T240&lt;&gt;"")*ISNUMBER(SEARCH("|"&amp;T240&amp;"|",'5_ACOMPANHAMENTO'!$AC$3:$AC$4922)))+((U240&lt;&gt;"")*ISNUMBER(SEARCH("|"&amp;U240&amp;"|",'5_ACOMPANHAMENTO'!$AC$3:$AC$4922)))+((V240&lt;&gt;"")*ISNUMBER(SEARCH("|"&amp;V240&amp;"|",'5_ACOMPANHAMENTO'!$AC$3:$AC$4922)))+((W240&lt;&gt;"")*ISNUMBER(SEARCH("|"&amp;W240&amp;"|",'5_ACOMPANHAMENTO'!$AC$3:$AC$4922)))+((X240&lt;&gt;"")*ISNUMBER(SEARCH("|"&amp;X240&amp;"|",'5_ACOMPANHAMENTO'!$AC$3:$AC$4922)))+((Y240&lt;&gt;"")*ISNUMBER(SEARCH("|"&amp;Y240&amp;"|",'5_ACOMPANHAMENTO'!$AC$3:$AC$4922)))+((Z240&lt;&gt;"")*ISNUMBER(SEARCH("|"&amp;Z240&amp;"|",'5_ACOMPANHAMENTO'!$AC$3:$AC$4922)))+((AA240&lt;&gt;"")*ISNUMBER(SEARCH("|"&amp;AA240&amp;"|",'5_ACOMPANHAMENTO'!$AC$3:$AC$4922)))+((AB240&lt;&gt;"")*ISNUMBER(SEARCH("|"&amp;AB240&amp;"|",'5_ACOMPANHAMENTO'!$AC$3:$AC$4922))))&gt;0)),'5_ACOMPANHAMENTO'!$J$3:$J$4922),0))</f>
        <v>2590</v>
      </c>
      <c r="E240" s="4" t="str">
        <f t="shared" ca="1" si="69"/>
        <v>FINALIZADO</v>
      </c>
      <c r="F240" s="7">
        <f>IF(OR($B240="",$C240=""),"",IFERROR(SUMPRODUCT(--(('5_ACOMPANHAMENTO'!$AD$3:$AD$4922=TRIM($C240&amp;""))*('5_ACOMPANHAMENTO'!$AC$3:$AC$4922&lt;&gt;"")*((((I240&lt;&gt;"")*ISNUMBER(SEARCH("|"&amp;I240&amp;"|",'5_ACOMPANHAMENTO'!$AC$3:$AC$4922)))+((J240&lt;&gt;"")*ISNUMBER(SEARCH("|"&amp;J240&amp;"|",'5_ACOMPANHAMENTO'!$AC$3:$AC$4922)))+((K240&lt;&gt;"")*ISNUMBER(SEARCH("|"&amp;K240&amp;"|",'5_ACOMPANHAMENTO'!$AC$3:$AC$4922)))+((L240&lt;&gt;"")*ISNUMBER(SEARCH("|"&amp;L240&amp;"|",'5_ACOMPANHAMENTO'!$AC$3:$AC$4922)))+((M240&lt;&gt;"")*ISNUMBER(SEARCH("|"&amp;M240&amp;"|",'5_ACOMPANHAMENTO'!$AC$3:$AC$4922)))+((N240&lt;&gt;"")*ISNUMBER(SEARCH("|"&amp;N240&amp;"|",'5_ACOMPANHAMENTO'!$AC$3:$AC$4922)))+((O240&lt;&gt;"")*ISNUMBER(SEARCH("|"&amp;O240&amp;"|",'5_ACOMPANHAMENTO'!$AC$3:$AC$4922)))+((P240&lt;&gt;"")*ISNUMBER(SEARCH("|"&amp;P240&amp;"|",'5_ACOMPANHAMENTO'!$AC$3:$AC$4922)))+((Q240&lt;&gt;"")*ISNUMBER(SEARCH("|"&amp;Q240&amp;"|",'5_ACOMPANHAMENTO'!$AC$3:$AC$4922)))+((R240&lt;&gt;"")*ISNUMBER(SEARCH("|"&amp;R240&amp;"|",'5_ACOMPANHAMENTO'!$AC$3:$AC$4922)))+((S240&lt;&gt;"")*ISNUMBER(SEARCH("|"&amp;S240&amp;"|",'5_ACOMPANHAMENTO'!$AC$3:$AC$4922)))+((T240&lt;&gt;"")*ISNUMBER(SEARCH("|"&amp;T240&amp;"|",'5_ACOMPANHAMENTO'!$AC$3:$AC$4922)))+((U240&lt;&gt;"")*ISNUMBER(SEARCH("|"&amp;U240&amp;"|",'5_ACOMPANHAMENTO'!$AC$3:$AC$4922)))+((V240&lt;&gt;"")*ISNUMBER(SEARCH("|"&amp;V240&amp;"|",'5_ACOMPANHAMENTO'!$AC$3:$AC$4922)))+((W240&lt;&gt;"")*ISNUMBER(SEARCH("|"&amp;W240&amp;"|",'5_ACOMPANHAMENTO'!$AC$3:$AC$4922)))+((X240&lt;&gt;"")*ISNUMBER(SEARCH("|"&amp;X240&amp;"|",'5_ACOMPANHAMENTO'!$AC$3:$AC$4922)))+((Y240&lt;&gt;"")*ISNUMBER(SEARCH("|"&amp;Y240&amp;"|",'5_ACOMPANHAMENTO'!$AC$3:$AC$4922)))+((Z240&lt;&gt;"")*ISNUMBER(SEARCH("|"&amp;Z240&amp;"|",'5_ACOMPANHAMENTO'!$AC$3:$AC$4922)))+((AA240&lt;&gt;"")*ISNUMBER(SEARCH("|"&amp;AA240&amp;"|",'5_ACOMPANHAMENTO'!$AC$3:$AC$4922)))+((AB240&lt;&gt;"")*ISNUMBER(SEARCH("|"&amp;AB240&amp;"|",'5_ACOMPANHAMENTO'!$AC$3:$AC$4922))))&gt;0)),'5_ACOMPANHAMENTO'!$O$3:$O$4922),0))</f>
        <v>2590</v>
      </c>
      <c r="G240" s="7">
        <f t="shared" si="70"/>
        <v>0</v>
      </c>
      <c r="H240" t="str">
        <f t="shared" si="71"/>
        <v>10180,10148|SECCIONADORA 10</v>
      </c>
      <c r="I240" s="1" t="str">
        <f t="shared" si="72"/>
        <v>10180</v>
      </c>
      <c r="J240" s="1" t="str">
        <f t="shared" si="73"/>
        <v>10148</v>
      </c>
      <c r="K240" s="1" t="str">
        <f t="shared" si="74"/>
        <v/>
      </c>
      <c r="L240" s="1" t="str">
        <f t="shared" si="75"/>
        <v/>
      </c>
      <c r="M240" s="1" t="str">
        <f t="shared" si="76"/>
        <v/>
      </c>
      <c r="N240" s="1" t="str">
        <f t="shared" si="77"/>
        <v/>
      </c>
      <c r="O240" s="1" t="str">
        <f t="shared" si="78"/>
        <v/>
      </c>
      <c r="P240" s="1" t="str">
        <f t="shared" si="79"/>
        <v/>
      </c>
      <c r="Q240" s="1" t="str">
        <f t="shared" si="80"/>
        <v/>
      </c>
      <c r="R240" s="1" t="str">
        <f t="shared" si="81"/>
        <v/>
      </c>
      <c r="S240" s="1" t="str">
        <f t="shared" si="82"/>
        <v/>
      </c>
      <c r="T240" s="1" t="str">
        <f t="shared" si="83"/>
        <v/>
      </c>
      <c r="U240" s="1" t="str">
        <f t="shared" si="84"/>
        <v/>
      </c>
      <c r="V240" s="1" t="str">
        <f t="shared" si="85"/>
        <v/>
      </c>
      <c r="W240" s="1" t="str">
        <f t="shared" si="86"/>
        <v/>
      </c>
      <c r="X240" s="1" t="str">
        <f t="shared" si="87"/>
        <v/>
      </c>
      <c r="Y240" s="1" t="str">
        <f t="shared" si="88"/>
        <v/>
      </c>
      <c r="Z240" s="1" t="str">
        <f t="shared" si="89"/>
        <v/>
      </c>
      <c r="AA240" s="1" t="str">
        <f t="shared" si="90"/>
        <v/>
      </c>
      <c r="AB240" s="1" t="str">
        <f t="shared" si="91"/>
        <v/>
      </c>
    </row>
    <row r="241" spans="1:28" ht="14.25" hidden="1" customHeight="1" x14ac:dyDescent="0.35">
      <c r="A241" s="4">
        <f>IF(OR($B241="",$C241=""),"",IFERROR(INDEX('5_ACOMPANHAMENTO'!$A$3:$A$4922,MATCH(1,INDEX(('5_ACOMPANHAMENTO'!$AD$3:$AD$4922=TRIM($C241&amp;""))*('5_ACOMPANHAMENTO'!$AC$3:$AC$4922&lt;&gt;"")*((((I241&lt;&gt;"")*ISNUMBER(SEARCH("|"&amp;I241&amp;"|",'5_ACOMPANHAMENTO'!$AC$3:$AC$4922)))+((J241&lt;&gt;"")*ISNUMBER(SEARCH("|"&amp;J241&amp;"|",'5_ACOMPANHAMENTO'!$AC$3:$AC$4922)))+((K241&lt;&gt;"")*ISNUMBER(SEARCH("|"&amp;K241&amp;"|",'5_ACOMPANHAMENTO'!$AC$3:$AC$4922)))+((L241&lt;&gt;"")*ISNUMBER(SEARCH("|"&amp;L241&amp;"|",'5_ACOMPANHAMENTO'!$AC$3:$AC$4922)))+((M241&lt;&gt;"")*ISNUMBER(SEARCH("|"&amp;M241&amp;"|",'5_ACOMPANHAMENTO'!$AC$3:$AC$4922)))+((N241&lt;&gt;"")*ISNUMBER(SEARCH("|"&amp;N241&amp;"|",'5_ACOMPANHAMENTO'!$AC$3:$AC$4922)))+((O241&lt;&gt;"")*ISNUMBER(SEARCH("|"&amp;O241&amp;"|",'5_ACOMPANHAMENTO'!$AC$3:$AC$4922)))+((P241&lt;&gt;"")*ISNUMBER(SEARCH("|"&amp;P241&amp;"|",'5_ACOMPANHAMENTO'!$AC$3:$AC$4922)))+((Q241&lt;&gt;"")*ISNUMBER(SEARCH("|"&amp;Q241&amp;"|",'5_ACOMPANHAMENTO'!$AC$3:$AC$4922)))+((R241&lt;&gt;"")*ISNUMBER(SEARCH("|"&amp;R241&amp;"|",'5_ACOMPANHAMENTO'!$AC$3:$AC$4922)))+((S241&lt;&gt;"")*ISNUMBER(SEARCH("|"&amp;S241&amp;"|",'5_ACOMPANHAMENTO'!$AC$3:$AC$4922)))+((T241&lt;&gt;"")*ISNUMBER(SEARCH("|"&amp;T241&amp;"|",'5_ACOMPANHAMENTO'!$AC$3:$AC$4922)))+((U241&lt;&gt;"")*ISNUMBER(SEARCH("|"&amp;U241&amp;"|",'5_ACOMPANHAMENTO'!$AC$3:$AC$4922)))+((V241&lt;&gt;"")*ISNUMBER(SEARCH("|"&amp;V241&amp;"|",'5_ACOMPANHAMENTO'!$AC$3:$AC$4922)))+((W241&lt;&gt;"")*ISNUMBER(SEARCH("|"&amp;W241&amp;"|",'5_ACOMPANHAMENTO'!$AC$3:$AC$4922)))+((X241&lt;&gt;"")*ISNUMBER(SEARCH("|"&amp;X241&amp;"|",'5_ACOMPANHAMENTO'!$AC$3:$AC$4922)))+((Y241&lt;&gt;"")*ISNUMBER(SEARCH("|"&amp;Y241&amp;"|",'5_ACOMPANHAMENTO'!$AC$3:$AC$4922)))+((Z241&lt;&gt;"")*ISNUMBER(SEARCH("|"&amp;Z241&amp;"|",'5_ACOMPANHAMENTO'!$AC$3:$AC$4922)))+((AA241&lt;&gt;"")*ISNUMBER(SEARCH("|"&amp;AA241&amp;"|",'5_ACOMPANHAMENTO'!$AC$3:$AC$4922)))+((AB241&lt;&gt;"")*ISNUMBER(SEARCH("|"&amp;AB241&amp;"|",'5_ACOMPANHAMENTO'!$AC$3:$AC$4922))))&gt;0),0),0)),""))</f>
        <v>46199</v>
      </c>
      <c r="B241" s="10">
        <v>10180.101479999999</v>
      </c>
      <c r="C241" s="10" t="s">
        <v>3087</v>
      </c>
      <c r="D241" s="4">
        <f>IF(OR($B241="",$C241=""),"",IFERROR(SUMPRODUCT(--(('5_ACOMPANHAMENTO'!$AD$3:$AD$4922=TRIM($C241&amp;""))*('5_ACOMPANHAMENTO'!$AC$3:$AC$4922&lt;&gt;"")*((((I241&lt;&gt;"")*ISNUMBER(SEARCH("|"&amp;I241&amp;"|",'5_ACOMPANHAMENTO'!$AC$3:$AC$4922)))+((J241&lt;&gt;"")*ISNUMBER(SEARCH("|"&amp;J241&amp;"|",'5_ACOMPANHAMENTO'!$AC$3:$AC$4922)))+((K241&lt;&gt;"")*ISNUMBER(SEARCH("|"&amp;K241&amp;"|",'5_ACOMPANHAMENTO'!$AC$3:$AC$4922)))+((L241&lt;&gt;"")*ISNUMBER(SEARCH("|"&amp;L241&amp;"|",'5_ACOMPANHAMENTO'!$AC$3:$AC$4922)))+((M241&lt;&gt;"")*ISNUMBER(SEARCH("|"&amp;M241&amp;"|",'5_ACOMPANHAMENTO'!$AC$3:$AC$4922)))+((N241&lt;&gt;"")*ISNUMBER(SEARCH("|"&amp;N241&amp;"|",'5_ACOMPANHAMENTO'!$AC$3:$AC$4922)))+((O241&lt;&gt;"")*ISNUMBER(SEARCH("|"&amp;O241&amp;"|",'5_ACOMPANHAMENTO'!$AC$3:$AC$4922)))+((P241&lt;&gt;"")*ISNUMBER(SEARCH("|"&amp;P241&amp;"|",'5_ACOMPANHAMENTO'!$AC$3:$AC$4922)))+((Q241&lt;&gt;"")*ISNUMBER(SEARCH("|"&amp;Q241&amp;"|",'5_ACOMPANHAMENTO'!$AC$3:$AC$4922)))+((R241&lt;&gt;"")*ISNUMBER(SEARCH("|"&amp;R241&amp;"|",'5_ACOMPANHAMENTO'!$AC$3:$AC$4922)))+((S241&lt;&gt;"")*ISNUMBER(SEARCH("|"&amp;S241&amp;"|",'5_ACOMPANHAMENTO'!$AC$3:$AC$4922)))+((T241&lt;&gt;"")*ISNUMBER(SEARCH("|"&amp;T241&amp;"|",'5_ACOMPANHAMENTO'!$AC$3:$AC$4922)))+((U241&lt;&gt;"")*ISNUMBER(SEARCH("|"&amp;U241&amp;"|",'5_ACOMPANHAMENTO'!$AC$3:$AC$4922)))+((V241&lt;&gt;"")*ISNUMBER(SEARCH("|"&amp;V241&amp;"|",'5_ACOMPANHAMENTO'!$AC$3:$AC$4922)))+((W241&lt;&gt;"")*ISNUMBER(SEARCH("|"&amp;W241&amp;"|",'5_ACOMPANHAMENTO'!$AC$3:$AC$4922)))+((X241&lt;&gt;"")*ISNUMBER(SEARCH("|"&amp;X241&amp;"|",'5_ACOMPANHAMENTO'!$AC$3:$AC$4922)))+((Y241&lt;&gt;"")*ISNUMBER(SEARCH("|"&amp;Y241&amp;"|",'5_ACOMPANHAMENTO'!$AC$3:$AC$4922)))+((Z241&lt;&gt;"")*ISNUMBER(SEARCH("|"&amp;Z241&amp;"|",'5_ACOMPANHAMENTO'!$AC$3:$AC$4922)))+((AA241&lt;&gt;"")*ISNUMBER(SEARCH("|"&amp;AA241&amp;"|",'5_ACOMPANHAMENTO'!$AC$3:$AC$4922)))+((AB241&lt;&gt;"")*ISNUMBER(SEARCH("|"&amp;AB241&amp;"|",'5_ACOMPANHAMENTO'!$AC$3:$AC$4922))))&gt;0)),'5_ACOMPANHAMENTO'!$J$3:$J$4922),0))</f>
        <v>2590</v>
      </c>
      <c r="E241" s="4" t="str">
        <f t="shared" ca="1" si="69"/>
        <v>FINALIZADO</v>
      </c>
      <c r="F241" s="7">
        <f>IF(OR($B241="",$C241=""),"",IFERROR(SUMPRODUCT(--(('5_ACOMPANHAMENTO'!$AD$3:$AD$4922=TRIM($C241&amp;""))*('5_ACOMPANHAMENTO'!$AC$3:$AC$4922&lt;&gt;"")*((((I241&lt;&gt;"")*ISNUMBER(SEARCH("|"&amp;I241&amp;"|",'5_ACOMPANHAMENTO'!$AC$3:$AC$4922)))+((J241&lt;&gt;"")*ISNUMBER(SEARCH("|"&amp;J241&amp;"|",'5_ACOMPANHAMENTO'!$AC$3:$AC$4922)))+((K241&lt;&gt;"")*ISNUMBER(SEARCH("|"&amp;K241&amp;"|",'5_ACOMPANHAMENTO'!$AC$3:$AC$4922)))+((L241&lt;&gt;"")*ISNUMBER(SEARCH("|"&amp;L241&amp;"|",'5_ACOMPANHAMENTO'!$AC$3:$AC$4922)))+((M241&lt;&gt;"")*ISNUMBER(SEARCH("|"&amp;M241&amp;"|",'5_ACOMPANHAMENTO'!$AC$3:$AC$4922)))+((N241&lt;&gt;"")*ISNUMBER(SEARCH("|"&amp;N241&amp;"|",'5_ACOMPANHAMENTO'!$AC$3:$AC$4922)))+((O241&lt;&gt;"")*ISNUMBER(SEARCH("|"&amp;O241&amp;"|",'5_ACOMPANHAMENTO'!$AC$3:$AC$4922)))+((P241&lt;&gt;"")*ISNUMBER(SEARCH("|"&amp;P241&amp;"|",'5_ACOMPANHAMENTO'!$AC$3:$AC$4922)))+((Q241&lt;&gt;"")*ISNUMBER(SEARCH("|"&amp;Q241&amp;"|",'5_ACOMPANHAMENTO'!$AC$3:$AC$4922)))+((R241&lt;&gt;"")*ISNUMBER(SEARCH("|"&amp;R241&amp;"|",'5_ACOMPANHAMENTO'!$AC$3:$AC$4922)))+((S241&lt;&gt;"")*ISNUMBER(SEARCH("|"&amp;S241&amp;"|",'5_ACOMPANHAMENTO'!$AC$3:$AC$4922)))+((T241&lt;&gt;"")*ISNUMBER(SEARCH("|"&amp;T241&amp;"|",'5_ACOMPANHAMENTO'!$AC$3:$AC$4922)))+((U241&lt;&gt;"")*ISNUMBER(SEARCH("|"&amp;U241&amp;"|",'5_ACOMPANHAMENTO'!$AC$3:$AC$4922)))+((V241&lt;&gt;"")*ISNUMBER(SEARCH("|"&amp;V241&amp;"|",'5_ACOMPANHAMENTO'!$AC$3:$AC$4922)))+((W241&lt;&gt;"")*ISNUMBER(SEARCH("|"&amp;W241&amp;"|",'5_ACOMPANHAMENTO'!$AC$3:$AC$4922)))+((X241&lt;&gt;"")*ISNUMBER(SEARCH("|"&amp;X241&amp;"|",'5_ACOMPANHAMENTO'!$AC$3:$AC$4922)))+((Y241&lt;&gt;"")*ISNUMBER(SEARCH("|"&amp;Y241&amp;"|",'5_ACOMPANHAMENTO'!$AC$3:$AC$4922)))+((Z241&lt;&gt;"")*ISNUMBER(SEARCH("|"&amp;Z241&amp;"|",'5_ACOMPANHAMENTO'!$AC$3:$AC$4922)))+((AA241&lt;&gt;"")*ISNUMBER(SEARCH("|"&amp;AA241&amp;"|",'5_ACOMPANHAMENTO'!$AC$3:$AC$4922)))+((AB241&lt;&gt;"")*ISNUMBER(SEARCH("|"&amp;AB241&amp;"|",'5_ACOMPANHAMENTO'!$AC$3:$AC$4922))))&gt;0)),'5_ACOMPANHAMENTO'!$O$3:$O$4922),0))</f>
        <v>2590</v>
      </c>
      <c r="G241" s="7">
        <f t="shared" si="70"/>
        <v>0</v>
      </c>
      <c r="H241" t="str">
        <f t="shared" si="71"/>
        <v>10180,10148|SECCIONADORA 10</v>
      </c>
      <c r="I241" s="1" t="str">
        <f t="shared" si="72"/>
        <v>10180</v>
      </c>
      <c r="J241" s="1" t="str">
        <f t="shared" si="73"/>
        <v>10148</v>
      </c>
      <c r="K241" s="1" t="str">
        <f t="shared" si="74"/>
        <v/>
      </c>
      <c r="L241" s="1" t="str">
        <f t="shared" si="75"/>
        <v/>
      </c>
      <c r="M241" s="1" t="str">
        <f t="shared" si="76"/>
        <v/>
      </c>
      <c r="N241" s="1" t="str">
        <f t="shared" si="77"/>
        <v/>
      </c>
      <c r="O241" s="1" t="str">
        <f t="shared" si="78"/>
        <v/>
      </c>
      <c r="P241" s="1" t="str">
        <f t="shared" si="79"/>
        <v/>
      </c>
      <c r="Q241" s="1" t="str">
        <f t="shared" si="80"/>
        <v/>
      </c>
      <c r="R241" s="1" t="str">
        <f t="shared" si="81"/>
        <v/>
      </c>
      <c r="S241" s="1" t="str">
        <f t="shared" si="82"/>
        <v/>
      </c>
      <c r="T241" s="1" t="str">
        <f t="shared" si="83"/>
        <v/>
      </c>
      <c r="U241" s="1" t="str">
        <f t="shared" si="84"/>
        <v/>
      </c>
      <c r="V241" s="1" t="str">
        <f t="shared" si="85"/>
        <v/>
      </c>
      <c r="W241" s="1" t="str">
        <f t="shared" si="86"/>
        <v/>
      </c>
      <c r="X241" s="1" t="str">
        <f t="shared" si="87"/>
        <v/>
      </c>
      <c r="Y241" s="1" t="str">
        <f t="shared" si="88"/>
        <v/>
      </c>
      <c r="Z241" s="1" t="str">
        <f t="shared" si="89"/>
        <v/>
      </c>
      <c r="AA241" s="1" t="str">
        <f t="shared" si="90"/>
        <v/>
      </c>
      <c r="AB241" s="1" t="str">
        <f t="shared" si="91"/>
        <v/>
      </c>
    </row>
    <row r="242" spans="1:28" ht="14.25" hidden="1" customHeight="1" x14ac:dyDescent="0.35">
      <c r="A242" s="4">
        <f>IF(OR($B242="",$C242=""),"",IFERROR(INDEX('5_ACOMPANHAMENTO'!$A$3:$A$4922,MATCH(1,INDEX(('5_ACOMPANHAMENTO'!$AD$3:$AD$4922=TRIM($C242&amp;""))*('5_ACOMPANHAMENTO'!$AC$3:$AC$4922&lt;&gt;"")*((((I242&lt;&gt;"")*ISNUMBER(SEARCH("|"&amp;I242&amp;"|",'5_ACOMPANHAMENTO'!$AC$3:$AC$4922)))+((J242&lt;&gt;"")*ISNUMBER(SEARCH("|"&amp;J242&amp;"|",'5_ACOMPANHAMENTO'!$AC$3:$AC$4922)))+((K242&lt;&gt;"")*ISNUMBER(SEARCH("|"&amp;K242&amp;"|",'5_ACOMPANHAMENTO'!$AC$3:$AC$4922)))+((L242&lt;&gt;"")*ISNUMBER(SEARCH("|"&amp;L242&amp;"|",'5_ACOMPANHAMENTO'!$AC$3:$AC$4922)))+((M242&lt;&gt;"")*ISNUMBER(SEARCH("|"&amp;M242&amp;"|",'5_ACOMPANHAMENTO'!$AC$3:$AC$4922)))+((N242&lt;&gt;"")*ISNUMBER(SEARCH("|"&amp;N242&amp;"|",'5_ACOMPANHAMENTO'!$AC$3:$AC$4922)))+((O242&lt;&gt;"")*ISNUMBER(SEARCH("|"&amp;O242&amp;"|",'5_ACOMPANHAMENTO'!$AC$3:$AC$4922)))+((P242&lt;&gt;"")*ISNUMBER(SEARCH("|"&amp;P242&amp;"|",'5_ACOMPANHAMENTO'!$AC$3:$AC$4922)))+((Q242&lt;&gt;"")*ISNUMBER(SEARCH("|"&amp;Q242&amp;"|",'5_ACOMPANHAMENTO'!$AC$3:$AC$4922)))+((R242&lt;&gt;"")*ISNUMBER(SEARCH("|"&amp;R242&amp;"|",'5_ACOMPANHAMENTO'!$AC$3:$AC$4922)))+((S242&lt;&gt;"")*ISNUMBER(SEARCH("|"&amp;S242&amp;"|",'5_ACOMPANHAMENTO'!$AC$3:$AC$4922)))+((T242&lt;&gt;"")*ISNUMBER(SEARCH("|"&amp;T242&amp;"|",'5_ACOMPANHAMENTO'!$AC$3:$AC$4922)))+((U242&lt;&gt;"")*ISNUMBER(SEARCH("|"&amp;U242&amp;"|",'5_ACOMPANHAMENTO'!$AC$3:$AC$4922)))+((V242&lt;&gt;"")*ISNUMBER(SEARCH("|"&amp;V242&amp;"|",'5_ACOMPANHAMENTO'!$AC$3:$AC$4922)))+((W242&lt;&gt;"")*ISNUMBER(SEARCH("|"&amp;W242&amp;"|",'5_ACOMPANHAMENTO'!$AC$3:$AC$4922)))+((X242&lt;&gt;"")*ISNUMBER(SEARCH("|"&amp;X242&amp;"|",'5_ACOMPANHAMENTO'!$AC$3:$AC$4922)))+((Y242&lt;&gt;"")*ISNUMBER(SEARCH("|"&amp;Y242&amp;"|",'5_ACOMPANHAMENTO'!$AC$3:$AC$4922)))+((Z242&lt;&gt;"")*ISNUMBER(SEARCH("|"&amp;Z242&amp;"|",'5_ACOMPANHAMENTO'!$AC$3:$AC$4922)))+((AA242&lt;&gt;"")*ISNUMBER(SEARCH("|"&amp;AA242&amp;"|",'5_ACOMPANHAMENTO'!$AC$3:$AC$4922)))+((AB242&lt;&gt;"")*ISNUMBER(SEARCH("|"&amp;AB242&amp;"|",'5_ACOMPANHAMENTO'!$AC$3:$AC$4922))))&gt;0),0),0)),""))</f>
        <v>46202</v>
      </c>
      <c r="B242" s="10" t="s">
        <v>3078</v>
      </c>
      <c r="C242" s="23" t="s">
        <v>3088</v>
      </c>
      <c r="D242" s="4">
        <f>IF(OR($B242="",$C242=""),"",IFERROR(SUMPRODUCT(--(('5_ACOMPANHAMENTO'!$AD$3:$AD$4922=TRIM($C242&amp;""))*('5_ACOMPANHAMENTO'!$AC$3:$AC$4922&lt;&gt;"")*((((I242&lt;&gt;"")*ISNUMBER(SEARCH("|"&amp;I242&amp;"|",'5_ACOMPANHAMENTO'!$AC$3:$AC$4922)))+((J242&lt;&gt;"")*ISNUMBER(SEARCH("|"&amp;J242&amp;"|",'5_ACOMPANHAMENTO'!$AC$3:$AC$4922)))+((K242&lt;&gt;"")*ISNUMBER(SEARCH("|"&amp;K242&amp;"|",'5_ACOMPANHAMENTO'!$AC$3:$AC$4922)))+((L242&lt;&gt;"")*ISNUMBER(SEARCH("|"&amp;L242&amp;"|",'5_ACOMPANHAMENTO'!$AC$3:$AC$4922)))+((M242&lt;&gt;"")*ISNUMBER(SEARCH("|"&amp;M242&amp;"|",'5_ACOMPANHAMENTO'!$AC$3:$AC$4922)))+((N242&lt;&gt;"")*ISNUMBER(SEARCH("|"&amp;N242&amp;"|",'5_ACOMPANHAMENTO'!$AC$3:$AC$4922)))+((O242&lt;&gt;"")*ISNUMBER(SEARCH("|"&amp;O242&amp;"|",'5_ACOMPANHAMENTO'!$AC$3:$AC$4922)))+((P242&lt;&gt;"")*ISNUMBER(SEARCH("|"&amp;P242&amp;"|",'5_ACOMPANHAMENTO'!$AC$3:$AC$4922)))+((Q242&lt;&gt;"")*ISNUMBER(SEARCH("|"&amp;Q242&amp;"|",'5_ACOMPANHAMENTO'!$AC$3:$AC$4922)))+((R242&lt;&gt;"")*ISNUMBER(SEARCH("|"&amp;R242&amp;"|",'5_ACOMPANHAMENTO'!$AC$3:$AC$4922)))+((S242&lt;&gt;"")*ISNUMBER(SEARCH("|"&amp;S242&amp;"|",'5_ACOMPANHAMENTO'!$AC$3:$AC$4922)))+((T242&lt;&gt;"")*ISNUMBER(SEARCH("|"&amp;T242&amp;"|",'5_ACOMPANHAMENTO'!$AC$3:$AC$4922)))+((U242&lt;&gt;"")*ISNUMBER(SEARCH("|"&amp;U242&amp;"|",'5_ACOMPANHAMENTO'!$AC$3:$AC$4922)))+((V242&lt;&gt;"")*ISNUMBER(SEARCH("|"&amp;V242&amp;"|",'5_ACOMPANHAMENTO'!$AC$3:$AC$4922)))+((W242&lt;&gt;"")*ISNUMBER(SEARCH("|"&amp;W242&amp;"|",'5_ACOMPANHAMENTO'!$AC$3:$AC$4922)))+((X242&lt;&gt;"")*ISNUMBER(SEARCH("|"&amp;X242&amp;"|",'5_ACOMPANHAMENTO'!$AC$3:$AC$4922)))+((Y242&lt;&gt;"")*ISNUMBER(SEARCH("|"&amp;Y242&amp;"|",'5_ACOMPANHAMENTO'!$AC$3:$AC$4922)))+((Z242&lt;&gt;"")*ISNUMBER(SEARCH("|"&amp;Z242&amp;"|",'5_ACOMPANHAMENTO'!$AC$3:$AC$4922)))+((AA242&lt;&gt;"")*ISNUMBER(SEARCH("|"&amp;AA242&amp;"|",'5_ACOMPANHAMENTO'!$AC$3:$AC$4922)))+((AB242&lt;&gt;"")*ISNUMBER(SEARCH("|"&amp;AB242&amp;"|",'5_ACOMPANHAMENTO'!$AC$3:$AC$4922))))&gt;0)),'5_ACOMPANHAMENTO'!$J$3:$J$4922),0))</f>
        <v>72</v>
      </c>
      <c r="E242" s="4" t="str">
        <f t="shared" ca="1" si="69"/>
        <v>FINALIZADO</v>
      </c>
      <c r="F242" s="7">
        <f>IF(OR($B242="",$C242=""),"",IFERROR(SUMPRODUCT(--(('5_ACOMPANHAMENTO'!$AD$3:$AD$4922=TRIM($C242&amp;""))*('5_ACOMPANHAMENTO'!$AC$3:$AC$4922&lt;&gt;"")*((((I242&lt;&gt;"")*ISNUMBER(SEARCH("|"&amp;I242&amp;"|",'5_ACOMPANHAMENTO'!$AC$3:$AC$4922)))+((J242&lt;&gt;"")*ISNUMBER(SEARCH("|"&amp;J242&amp;"|",'5_ACOMPANHAMENTO'!$AC$3:$AC$4922)))+((K242&lt;&gt;"")*ISNUMBER(SEARCH("|"&amp;K242&amp;"|",'5_ACOMPANHAMENTO'!$AC$3:$AC$4922)))+((L242&lt;&gt;"")*ISNUMBER(SEARCH("|"&amp;L242&amp;"|",'5_ACOMPANHAMENTO'!$AC$3:$AC$4922)))+((M242&lt;&gt;"")*ISNUMBER(SEARCH("|"&amp;M242&amp;"|",'5_ACOMPANHAMENTO'!$AC$3:$AC$4922)))+((N242&lt;&gt;"")*ISNUMBER(SEARCH("|"&amp;N242&amp;"|",'5_ACOMPANHAMENTO'!$AC$3:$AC$4922)))+((O242&lt;&gt;"")*ISNUMBER(SEARCH("|"&amp;O242&amp;"|",'5_ACOMPANHAMENTO'!$AC$3:$AC$4922)))+((P242&lt;&gt;"")*ISNUMBER(SEARCH("|"&amp;P242&amp;"|",'5_ACOMPANHAMENTO'!$AC$3:$AC$4922)))+((Q242&lt;&gt;"")*ISNUMBER(SEARCH("|"&amp;Q242&amp;"|",'5_ACOMPANHAMENTO'!$AC$3:$AC$4922)))+((R242&lt;&gt;"")*ISNUMBER(SEARCH("|"&amp;R242&amp;"|",'5_ACOMPANHAMENTO'!$AC$3:$AC$4922)))+((S242&lt;&gt;"")*ISNUMBER(SEARCH("|"&amp;S242&amp;"|",'5_ACOMPANHAMENTO'!$AC$3:$AC$4922)))+((T242&lt;&gt;"")*ISNUMBER(SEARCH("|"&amp;T242&amp;"|",'5_ACOMPANHAMENTO'!$AC$3:$AC$4922)))+((U242&lt;&gt;"")*ISNUMBER(SEARCH("|"&amp;U242&amp;"|",'5_ACOMPANHAMENTO'!$AC$3:$AC$4922)))+((V242&lt;&gt;"")*ISNUMBER(SEARCH("|"&amp;V242&amp;"|",'5_ACOMPANHAMENTO'!$AC$3:$AC$4922)))+((W242&lt;&gt;"")*ISNUMBER(SEARCH("|"&amp;W242&amp;"|",'5_ACOMPANHAMENTO'!$AC$3:$AC$4922)))+((X242&lt;&gt;"")*ISNUMBER(SEARCH("|"&amp;X242&amp;"|",'5_ACOMPANHAMENTO'!$AC$3:$AC$4922)))+((Y242&lt;&gt;"")*ISNUMBER(SEARCH("|"&amp;Y242&amp;"|",'5_ACOMPANHAMENTO'!$AC$3:$AC$4922)))+((Z242&lt;&gt;"")*ISNUMBER(SEARCH("|"&amp;Z242&amp;"|",'5_ACOMPANHAMENTO'!$AC$3:$AC$4922)))+((AA242&lt;&gt;"")*ISNUMBER(SEARCH("|"&amp;AA242&amp;"|",'5_ACOMPANHAMENTO'!$AC$3:$AC$4922)))+((AB242&lt;&gt;"")*ISNUMBER(SEARCH("|"&amp;AB242&amp;"|",'5_ACOMPANHAMENTO'!$AC$3:$AC$4922))))&gt;0)),'5_ACOMPANHAMENTO'!$O$3:$O$4922),0))</f>
        <v>72</v>
      </c>
      <c r="G242" s="7">
        <f t="shared" si="70"/>
        <v>0</v>
      </c>
      <c r="H242" t="str">
        <f t="shared" si="71"/>
        <v>10149,10150,10151,10152,10153,10154|SECCIONADORA 11</v>
      </c>
      <c r="I242" s="1" t="str">
        <f t="shared" si="72"/>
        <v>10149</v>
      </c>
      <c r="J242" s="1" t="str">
        <f t="shared" si="73"/>
        <v>10150</v>
      </c>
      <c r="K242" s="1" t="str">
        <f t="shared" si="74"/>
        <v>10151</v>
      </c>
      <c r="L242" s="1" t="str">
        <f t="shared" si="75"/>
        <v>10152</v>
      </c>
      <c r="M242" s="1" t="str">
        <f t="shared" si="76"/>
        <v>10153</v>
      </c>
      <c r="N242" s="1" t="str">
        <f t="shared" si="77"/>
        <v>10154</v>
      </c>
      <c r="O242" s="1" t="str">
        <f t="shared" si="78"/>
        <v/>
      </c>
      <c r="P242" s="1" t="str">
        <f t="shared" si="79"/>
        <v/>
      </c>
      <c r="Q242" s="1" t="str">
        <f t="shared" si="80"/>
        <v/>
      </c>
      <c r="R242" s="1" t="str">
        <f t="shared" si="81"/>
        <v/>
      </c>
      <c r="S242" s="1" t="str">
        <f t="shared" si="82"/>
        <v/>
      </c>
      <c r="T242" s="1" t="str">
        <f t="shared" si="83"/>
        <v/>
      </c>
      <c r="U242" s="1" t="str">
        <f t="shared" si="84"/>
        <v/>
      </c>
      <c r="V242" s="1" t="str">
        <f t="shared" si="85"/>
        <v/>
      </c>
      <c r="W242" s="1" t="str">
        <f t="shared" si="86"/>
        <v/>
      </c>
      <c r="X242" s="1" t="str">
        <f t="shared" si="87"/>
        <v/>
      </c>
      <c r="Y242" s="1" t="str">
        <f t="shared" si="88"/>
        <v/>
      </c>
      <c r="Z242" s="1" t="str">
        <f t="shared" si="89"/>
        <v/>
      </c>
      <c r="AA242" s="1" t="str">
        <f t="shared" si="90"/>
        <v/>
      </c>
      <c r="AB242" s="1" t="str">
        <f t="shared" si="91"/>
        <v/>
      </c>
    </row>
    <row r="243" spans="1:28" ht="14.25" hidden="1" customHeight="1" x14ac:dyDescent="0.35">
      <c r="A243" s="4">
        <f>IF(OR($B243="",$C243=""),"",IFERROR(INDEX('5_ACOMPANHAMENTO'!$A$3:$A$4922,MATCH(1,INDEX(('5_ACOMPANHAMENTO'!$AD$3:$AD$4922=TRIM($C243&amp;""))*('5_ACOMPANHAMENTO'!$AC$3:$AC$4922&lt;&gt;"")*((((I243&lt;&gt;"")*ISNUMBER(SEARCH("|"&amp;I243&amp;"|",'5_ACOMPANHAMENTO'!$AC$3:$AC$4922)))+((J243&lt;&gt;"")*ISNUMBER(SEARCH("|"&amp;J243&amp;"|",'5_ACOMPANHAMENTO'!$AC$3:$AC$4922)))+((K243&lt;&gt;"")*ISNUMBER(SEARCH("|"&amp;K243&amp;"|",'5_ACOMPANHAMENTO'!$AC$3:$AC$4922)))+((L243&lt;&gt;"")*ISNUMBER(SEARCH("|"&amp;L243&amp;"|",'5_ACOMPANHAMENTO'!$AC$3:$AC$4922)))+((M243&lt;&gt;"")*ISNUMBER(SEARCH("|"&amp;M243&amp;"|",'5_ACOMPANHAMENTO'!$AC$3:$AC$4922)))+((N243&lt;&gt;"")*ISNUMBER(SEARCH("|"&amp;N243&amp;"|",'5_ACOMPANHAMENTO'!$AC$3:$AC$4922)))+((O243&lt;&gt;"")*ISNUMBER(SEARCH("|"&amp;O243&amp;"|",'5_ACOMPANHAMENTO'!$AC$3:$AC$4922)))+((P243&lt;&gt;"")*ISNUMBER(SEARCH("|"&amp;P243&amp;"|",'5_ACOMPANHAMENTO'!$AC$3:$AC$4922)))+((Q243&lt;&gt;"")*ISNUMBER(SEARCH("|"&amp;Q243&amp;"|",'5_ACOMPANHAMENTO'!$AC$3:$AC$4922)))+((R243&lt;&gt;"")*ISNUMBER(SEARCH("|"&amp;R243&amp;"|",'5_ACOMPANHAMENTO'!$AC$3:$AC$4922)))+((S243&lt;&gt;"")*ISNUMBER(SEARCH("|"&amp;S243&amp;"|",'5_ACOMPANHAMENTO'!$AC$3:$AC$4922)))+((T243&lt;&gt;"")*ISNUMBER(SEARCH("|"&amp;T243&amp;"|",'5_ACOMPANHAMENTO'!$AC$3:$AC$4922)))+((U243&lt;&gt;"")*ISNUMBER(SEARCH("|"&amp;U243&amp;"|",'5_ACOMPANHAMENTO'!$AC$3:$AC$4922)))+((V243&lt;&gt;"")*ISNUMBER(SEARCH("|"&amp;V243&amp;"|",'5_ACOMPANHAMENTO'!$AC$3:$AC$4922)))+((W243&lt;&gt;"")*ISNUMBER(SEARCH("|"&amp;W243&amp;"|",'5_ACOMPANHAMENTO'!$AC$3:$AC$4922)))+((X243&lt;&gt;"")*ISNUMBER(SEARCH("|"&amp;X243&amp;"|",'5_ACOMPANHAMENTO'!$AC$3:$AC$4922)))+((Y243&lt;&gt;"")*ISNUMBER(SEARCH("|"&amp;Y243&amp;"|",'5_ACOMPANHAMENTO'!$AC$3:$AC$4922)))+((Z243&lt;&gt;"")*ISNUMBER(SEARCH("|"&amp;Z243&amp;"|",'5_ACOMPANHAMENTO'!$AC$3:$AC$4922)))+((AA243&lt;&gt;"")*ISNUMBER(SEARCH("|"&amp;AA243&amp;"|",'5_ACOMPANHAMENTO'!$AC$3:$AC$4922)))+((AB243&lt;&gt;"")*ISNUMBER(SEARCH("|"&amp;AB243&amp;"|",'5_ACOMPANHAMENTO'!$AC$3:$AC$4922))))&gt;0),0),0)),""))</f>
        <v>46202</v>
      </c>
      <c r="B243" s="10" t="s">
        <v>3079</v>
      </c>
      <c r="C243" s="23" t="s">
        <v>3088</v>
      </c>
      <c r="D243" s="4">
        <f>IF(OR($B243="",$C243=""),"",IFERROR(SUMPRODUCT(--(('5_ACOMPANHAMENTO'!$AD$3:$AD$4922=TRIM($C243&amp;""))*('5_ACOMPANHAMENTO'!$AC$3:$AC$4922&lt;&gt;"")*((((I243&lt;&gt;"")*ISNUMBER(SEARCH("|"&amp;I243&amp;"|",'5_ACOMPANHAMENTO'!$AC$3:$AC$4922)))+((J243&lt;&gt;"")*ISNUMBER(SEARCH("|"&amp;J243&amp;"|",'5_ACOMPANHAMENTO'!$AC$3:$AC$4922)))+((K243&lt;&gt;"")*ISNUMBER(SEARCH("|"&amp;K243&amp;"|",'5_ACOMPANHAMENTO'!$AC$3:$AC$4922)))+((L243&lt;&gt;"")*ISNUMBER(SEARCH("|"&amp;L243&amp;"|",'5_ACOMPANHAMENTO'!$AC$3:$AC$4922)))+((M243&lt;&gt;"")*ISNUMBER(SEARCH("|"&amp;M243&amp;"|",'5_ACOMPANHAMENTO'!$AC$3:$AC$4922)))+((N243&lt;&gt;"")*ISNUMBER(SEARCH("|"&amp;N243&amp;"|",'5_ACOMPANHAMENTO'!$AC$3:$AC$4922)))+((O243&lt;&gt;"")*ISNUMBER(SEARCH("|"&amp;O243&amp;"|",'5_ACOMPANHAMENTO'!$AC$3:$AC$4922)))+((P243&lt;&gt;"")*ISNUMBER(SEARCH("|"&amp;P243&amp;"|",'5_ACOMPANHAMENTO'!$AC$3:$AC$4922)))+((Q243&lt;&gt;"")*ISNUMBER(SEARCH("|"&amp;Q243&amp;"|",'5_ACOMPANHAMENTO'!$AC$3:$AC$4922)))+((R243&lt;&gt;"")*ISNUMBER(SEARCH("|"&amp;R243&amp;"|",'5_ACOMPANHAMENTO'!$AC$3:$AC$4922)))+((S243&lt;&gt;"")*ISNUMBER(SEARCH("|"&amp;S243&amp;"|",'5_ACOMPANHAMENTO'!$AC$3:$AC$4922)))+((T243&lt;&gt;"")*ISNUMBER(SEARCH("|"&amp;T243&amp;"|",'5_ACOMPANHAMENTO'!$AC$3:$AC$4922)))+((U243&lt;&gt;"")*ISNUMBER(SEARCH("|"&amp;U243&amp;"|",'5_ACOMPANHAMENTO'!$AC$3:$AC$4922)))+((V243&lt;&gt;"")*ISNUMBER(SEARCH("|"&amp;V243&amp;"|",'5_ACOMPANHAMENTO'!$AC$3:$AC$4922)))+((W243&lt;&gt;"")*ISNUMBER(SEARCH("|"&amp;W243&amp;"|",'5_ACOMPANHAMENTO'!$AC$3:$AC$4922)))+((X243&lt;&gt;"")*ISNUMBER(SEARCH("|"&amp;X243&amp;"|",'5_ACOMPANHAMENTO'!$AC$3:$AC$4922)))+((Y243&lt;&gt;"")*ISNUMBER(SEARCH("|"&amp;Y243&amp;"|",'5_ACOMPANHAMENTO'!$AC$3:$AC$4922)))+((Z243&lt;&gt;"")*ISNUMBER(SEARCH("|"&amp;Z243&amp;"|",'5_ACOMPANHAMENTO'!$AC$3:$AC$4922)))+((AA243&lt;&gt;"")*ISNUMBER(SEARCH("|"&amp;AA243&amp;"|",'5_ACOMPANHAMENTO'!$AC$3:$AC$4922)))+((AB243&lt;&gt;"")*ISNUMBER(SEARCH("|"&amp;AB243&amp;"|",'5_ACOMPANHAMENTO'!$AC$3:$AC$4922))))&gt;0)),'5_ACOMPANHAMENTO'!$J$3:$J$4922),0))</f>
        <v>72</v>
      </c>
      <c r="E243" s="4" t="str">
        <f t="shared" ca="1" si="69"/>
        <v>FINALIZADO</v>
      </c>
      <c r="F243" s="7">
        <f>IF(OR($B243="",$C243=""),"",IFERROR(SUMPRODUCT(--(('5_ACOMPANHAMENTO'!$AD$3:$AD$4922=TRIM($C243&amp;""))*('5_ACOMPANHAMENTO'!$AC$3:$AC$4922&lt;&gt;"")*((((I243&lt;&gt;"")*ISNUMBER(SEARCH("|"&amp;I243&amp;"|",'5_ACOMPANHAMENTO'!$AC$3:$AC$4922)))+((J243&lt;&gt;"")*ISNUMBER(SEARCH("|"&amp;J243&amp;"|",'5_ACOMPANHAMENTO'!$AC$3:$AC$4922)))+((K243&lt;&gt;"")*ISNUMBER(SEARCH("|"&amp;K243&amp;"|",'5_ACOMPANHAMENTO'!$AC$3:$AC$4922)))+((L243&lt;&gt;"")*ISNUMBER(SEARCH("|"&amp;L243&amp;"|",'5_ACOMPANHAMENTO'!$AC$3:$AC$4922)))+((M243&lt;&gt;"")*ISNUMBER(SEARCH("|"&amp;M243&amp;"|",'5_ACOMPANHAMENTO'!$AC$3:$AC$4922)))+((N243&lt;&gt;"")*ISNUMBER(SEARCH("|"&amp;N243&amp;"|",'5_ACOMPANHAMENTO'!$AC$3:$AC$4922)))+((O243&lt;&gt;"")*ISNUMBER(SEARCH("|"&amp;O243&amp;"|",'5_ACOMPANHAMENTO'!$AC$3:$AC$4922)))+((P243&lt;&gt;"")*ISNUMBER(SEARCH("|"&amp;P243&amp;"|",'5_ACOMPANHAMENTO'!$AC$3:$AC$4922)))+((Q243&lt;&gt;"")*ISNUMBER(SEARCH("|"&amp;Q243&amp;"|",'5_ACOMPANHAMENTO'!$AC$3:$AC$4922)))+((R243&lt;&gt;"")*ISNUMBER(SEARCH("|"&amp;R243&amp;"|",'5_ACOMPANHAMENTO'!$AC$3:$AC$4922)))+((S243&lt;&gt;"")*ISNUMBER(SEARCH("|"&amp;S243&amp;"|",'5_ACOMPANHAMENTO'!$AC$3:$AC$4922)))+((T243&lt;&gt;"")*ISNUMBER(SEARCH("|"&amp;T243&amp;"|",'5_ACOMPANHAMENTO'!$AC$3:$AC$4922)))+((U243&lt;&gt;"")*ISNUMBER(SEARCH("|"&amp;U243&amp;"|",'5_ACOMPANHAMENTO'!$AC$3:$AC$4922)))+((V243&lt;&gt;"")*ISNUMBER(SEARCH("|"&amp;V243&amp;"|",'5_ACOMPANHAMENTO'!$AC$3:$AC$4922)))+((W243&lt;&gt;"")*ISNUMBER(SEARCH("|"&amp;W243&amp;"|",'5_ACOMPANHAMENTO'!$AC$3:$AC$4922)))+((X243&lt;&gt;"")*ISNUMBER(SEARCH("|"&amp;X243&amp;"|",'5_ACOMPANHAMENTO'!$AC$3:$AC$4922)))+((Y243&lt;&gt;"")*ISNUMBER(SEARCH("|"&amp;Y243&amp;"|",'5_ACOMPANHAMENTO'!$AC$3:$AC$4922)))+((Z243&lt;&gt;"")*ISNUMBER(SEARCH("|"&amp;Z243&amp;"|",'5_ACOMPANHAMENTO'!$AC$3:$AC$4922)))+((AA243&lt;&gt;"")*ISNUMBER(SEARCH("|"&amp;AA243&amp;"|",'5_ACOMPANHAMENTO'!$AC$3:$AC$4922)))+((AB243&lt;&gt;"")*ISNUMBER(SEARCH("|"&amp;AB243&amp;"|",'5_ACOMPANHAMENTO'!$AC$3:$AC$4922))))&gt;0)),'5_ACOMPANHAMENTO'!$O$3:$O$4922),0))</f>
        <v>72</v>
      </c>
      <c r="G243" s="7">
        <f t="shared" si="70"/>
        <v>0</v>
      </c>
      <c r="H243" t="str">
        <f t="shared" si="71"/>
        <v>10149,10150,10151,10152,10153,10155|SECCIONADORA 11</v>
      </c>
      <c r="I243" s="1" t="str">
        <f t="shared" si="72"/>
        <v>10149</v>
      </c>
      <c r="J243" s="1" t="str">
        <f t="shared" si="73"/>
        <v>10150</v>
      </c>
      <c r="K243" s="1" t="str">
        <f t="shared" si="74"/>
        <v>10151</v>
      </c>
      <c r="L243" s="1" t="str">
        <f t="shared" si="75"/>
        <v>10152</v>
      </c>
      <c r="M243" s="1" t="str">
        <f t="shared" si="76"/>
        <v>10153</v>
      </c>
      <c r="N243" s="1" t="str">
        <f t="shared" si="77"/>
        <v>10155</v>
      </c>
      <c r="O243" s="1" t="str">
        <f t="shared" si="78"/>
        <v/>
      </c>
      <c r="P243" s="1" t="str">
        <f t="shared" si="79"/>
        <v/>
      </c>
      <c r="Q243" s="1" t="str">
        <f t="shared" si="80"/>
        <v/>
      </c>
      <c r="R243" s="1" t="str">
        <f t="shared" si="81"/>
        <v/>
      </c>
      <c r="S243" s="1" t="str">
        <f t="shared" si="82"/>
        <v/>
      </c>
      <c r="T243" s="1" t="str">
        <f t="shared" si="83"/>
        <v/>
      </c>
      <c r="U243" s="1" t="str">
        <f t="shared" si="84"/>
        <v/>
      </c>
      <c r="V243" s="1" t="str">
        <f t="shared" si="85"/>
        <v/>
      </c>
      <c r="W243" s="1" t="str">
        <f t="shared" si="86"/>
        <v/>
      </c>
      <c r="X243" s="1" t="str">
        <f t="shared" si="87"/>
        <v/>
      </c>
      <c r="Y243" s="1" t="str">
        <f t="shared" si="88"/>
        <v/>
      </c>
      <c r="Z243" s="1" t="str">
        <f t="shared" si="89"/>
        <v/>
      </c>
      <c r="AA243" s="1" t="str">
        <f t="shared" si="90"/>
        <v/>
      </c>
      <c r="AB243" s="1" t="str">
        <f t="shared" si="91"/>
        <v/>
      </c>
    </row>
    <row r="244" spans="1:28" ht="14.25" hidden="1" customHeight="1" x14ac:dyDescent="0.35">
      <c r="A244" s="4">
        <f>IF(OR($B244="",$C244=""),"",IFERROR(INDEX('5_ACOMPANHAMENTO'!$A$3:$A$4922,MATCH(1,INDEX(('5_ACOMPANHAMENTO'!$AD$3:$AD$4922=TRIM($C244&amp;""))*('5_ACOMPANHAMENTO'!$AC$3:$AC$4922&lt;&gt;"")*((((I244&lt;&gt;"")*ISNUMBER(SEARCH("|"&amp;I244&amp;"|",'5_ACOMPANHAMENTO'!$AC$3:$AC$4922)))+((J244&lt;&gt;"")*ISNUMBER(SEARCH("|"&amp;J244&amp;"|",'5_ACOMPANHAMENTO'!$AC$3:$AC$4922)))+((K244&lt;&gt;"")*ISNUMBER(SEARCH("|"&amp;K244&amp;"|",'5_ACOMPANHAMENTO'!$AC$3:$AC$4922)))+((L244&lt;&gt;"")*ISNUMBER(SEARCH("|"&amp;L244&amp;"|",'5_ACOMPANHAMENTO'!$AC$3:$AC$4922)))+((M244&lt;&gt;"")*ISNUMBER(SEARCH("|"&amp;M244&amp;"|",'5_ACOMPANHAMENTO'!$AC$3:$AC$4922)))+((N244&lt;&gt;"")*ISNUMBER(SEARCH("|"&amp;N244&amp;"|",'5_ACOMPANHAMENTO'!$AC$3:$AC$4922)))+((O244&lt;&gt;"")*ISNUMBER(SEARCH("|"&amp;O244&amp;"|",'5_ACOMPANHAMENTO'!$AC$3:$AC$4922)))+((P244&lt;&gt;"")*ISNUMBER(SEARCH("|"&amp;P244&amp;"|",'5_ACOMPANHAMENTO'!$AC$3:$AC$4922)))+((Q244&lt;&gt;"")*ISNUMBER(SEARCH("|"&amp;Q244&amp;"|",'5_ACOMPANHAMENTO'!$AC$3:$AC$4922)))+((R244&lt;&gt;"")*ISNUMBER(SEARCH("|"&amp;R244&amp;"|",'5_ACOMPANHAMENTO'!$AC$3:$AC$4922)))+((S244&lt;&gt;"")*ISNUMBER(SEARCH("|"&amp;S244&amp;"|",'5_ACOMPANHAMENTO'!$AC$3:$AC$4922)))+((T244&lt;&gt;"")*ISNUMBER(SEARCH("|"&amp;T244&amp;"|",'5_ACOMPANHAMENTO'!$AC$3:$AC$4922)))+((U244&lt;&gt;"")*ISNUMBER(SEARCH("|"&amp;U244&amp;"|",'5_ACOMPANHAMENTO'!$AC$3:$AC$4922)))+((V244&lt;&gt;"")*ISNUMBER(SEARCH("|"&amp;V244&amp;"|",'5_ACOMPANHAMENTO'!$AC$3:$AC$4922)))+((W244&lt;&gt;"")*ISNUMBER(SEARCH("|"&amp;W244&amp;"|",'5_ACOMPANHAMENTO'!$AC$3:$AC$4922)))+((X244&lt;&gt;"")*ISNUMBER(SEARCH("|"&amp;X244&amp;"|",'5_ACOMPANHAMENTO'!$AC$3:$AC$4922)))+((Y244&lt;&gt;"")*ISNUMBER(SEARCH("|"&amp;Y244&amp;"|",'5_ACOMPANHAMENTO'!$AC$3:$AC$4922)))+((Z244&lt;&gt;"")*ISNUMBER(SEARCH("|"&amp;Z244&amp;"|",'5_ACOMPANHAMENTO'!$AC$3:$AC$4922)))+((AA244&lt;&gt;"")*ISNUMBER(SEARCH("|"&amp;AA244&amp;"|",'5_ACOMPANHAMENTO'!$AC$3:$AC$4922)))+((AB244&lt;&gt;"")*ISNUMBER(SEARCH("|"&amp;AB244&amp;"|",'5_ACOMPANHAMENTO'!$AC$3:$AC$4922))))&gt;0),0),0)),""))</f>
        <v>46202</v>
      </c>
      <c r="B244" s="10" t="s">
        <v>3080</v>
      </c>
      <c r="C244" s="23" t="s">
        <v>3088</v>
      </c>
      <c r="D244" s="4">
        <f>IF(OR($B244="",$C244=""),"",IFERROR(SUMPRODUCT(--(('5_ACOMPANHAMENTO'!$AD$3:$AD$4922=TRIM($C244&amp;""))*('5_ACOMPANHAMENTO'!$AC$3:$AC$4922&lt;&gt;"")*((((I244&lt;&gt;"")*ISNUMBER(SEARCH("|"&amp;I244&amp;"|",'5_ACOMPANHAMENTO'!$AC$3:$AC$4922)))+((J244&lt;&gt;"")*ISNUMBER(SEARCH("|"&amp;J244&amp;"|",'5_ACOMPANHAMENTO'!$AC$3:$AC$4922)))+((K244&lt;&gt;"")*ISNUMBER(SEARCH("|"&amp;K244&amp;"|",'5_ACOMPANHAMENTO'!$AC$3:$AC$4922)))+((L244&lt;&gt;"")*ISNUMBER(SEARCH("|"&amp;L244&amp;"|",'5_ACOMPANHAMENTO'!$AC$3:$AC$4922)))+((M244&lt;&gt;"")*ISNUMBER(SEARCH("|"&amp;M244&amp;"|",'5_ACOMPANHAMENTO'!$AC$3:$AC$4922)))+((N244&lt;&gt;"")*ISNUMBER(SEARCH("|"&amp;N244&amp;"|",'5_ACOMPANHAMENTO'!$AC$3:$AC$4922)))+((O244&lt;&gt;"")*ISNUMBER(SEARCH("|"&amp;O244&amp;"|",'5_ACOMPANHAMENTO'!$AC$3:$AC$4922)))+((P244&lt;&gt;"")*ISNUMBER(SEARCH("|"&amp;P244&amp;"|",'5_ACOMPANHAMENTO'!$AC$3:$AC$4922)))+((Q244&lt;&gt;"")*ISNUMBER(SEARCH("|"&amp;Q244&amp;"|",'5_ACOMPANHAMENTO'!$AC$3:$AC$4922)))+((R244&lt;&gt;"")*ISNUMBER(SEARCH("|"&amp;R244&amp;"|",'5_ACOMPANHAMENTO'!$AC$3:$AC$4922)))+((S244&lt;&gt;"")*ISNUMBER(SEARCH("|"&amp;S244&amp;"|",'5_ACOMPANHAMENTO'!$AC$3:$AC$4922)))+((T244&lt;&gt;"")*ISNUMBER(SEARCH("|"&amp;T244&amp;"|",'5_ACOMPANHAMENTO'!$AC$3:$AC$4922)))+((U244&lt;&gt;"")*ISNUMBER(SEARCH("|"&amp;U244&amp;"|",'5_ACOMPANHAMENTO'!$AC$3:$AC$4922)))+((V244&lt;&gt;"")*ISNUMBER(SEARCH("|"&amp;V244&amp;"|",'5_ACOMPANHAMENTO'!$AC$3:$AC$4922)))+((W244&lt;&gt;"")*ISNUMBER(SEARCH("|"&amp;W244&amp;"|",'5_ACOMPANHAMENTO'!$AC$3:$AC$4922)))+((X244&lt;&gt;"")*ISNUMBER(SEARCH("|"&amp;X244&amp;"|",'5_ACOMPANHAMENTO'!$AC$3:$AC$4922)))+((Y244&lt;&gt;"")*ISNUMBER(SEARCH("|"&amp;Y244&amp;"|",'5_ACOMPANHAMENTO'!$AC$3:$AC$4922)))+((Z244&lt;&gt;"")*ISNUMBER(SEARCH("|"&amp;Z244&amp;"|",'5_ACOMPANHAMENTO'!$AC$3:$AC$4922)))+((AA244&lt;&gt;"")*ISNUMBER(SEARCH("|"&amp;AA244&amp;"|",'5_ACOMPANHAMENTO'!$AC$3:$AC$4922)))+((AB244&lt;&gt;"")*ISNUMBER(SEARCH("|"&amp;AB244&amp;"|",'5_ACOMPANHAMENTO'!$AC$3:$AC$4922))))&gt;0)),'5_ACOMPANHAMENTO'!$J$3:$J$4922),0))</f>
        <v>72</v>
      </c>
      <c r="E244" s="4" t="str">
        <f t="shared" ca="1" si="69"/>
        <v>FINALIZADO</v>
      </c>
      <c r="F244" s="7">
        <f>IF(OR($B244="",$C244=""),"",IFERROR(SUMPRODUCT(--(('5_ACOMPANHAMENTO'!$AD$3:$AD$4922=TRIM($C244&amp;""))*('5_ACOMPANHAMENTO'!$AC$3:$AC$4922&lt;&gt;"")*((((I244&lt;&gt;"")*ISNUMBER(SEARCH("|"&amp;I244&amp;"|",'5_ACOMPANHAMENTO'!$AC$3:$AC$4922)))+((J244&lt;&gt;"")*ISNUMBER(SEARCH("|"&amp;J244&amp;"|",'5_ACOMPANHAMENTO'!$AC$3:$AC$4922)))+((K244&lt;&gt;"")*ISNUMBER(SEARCH("|"&amp;K244&amp;"|",'5_ACOMPANHAMENTO'!$AC$3:$AC$4922)))+((L244&lt;&gt;"")*ISNUMBER(SEARCH("|"&amp;L244&amp;"|",'5_ACOMPANHAMENTO'!$AC$3:$AC$4922)))+((M244&lt;&gt;"")*ISNUMBER(SEARCH("|"&amp;M244&amp;"|",'5_ACOMPANHAMENTO'!$AC$3:$AC$4922)))+((N244&lt;&gt;"")*ISNUMBER(SEARCH("|"&amp;N244&amp;"|",'5_ACOMPANHAMENTO'!$AC$3:$AC$4922)))+((O244&lt;&gt;"")*ISNUMBER(SEARCH("|"&amp;O244&amp;"|",'5_ACOMPANHAMENTO'!$AC$3:$AC$4922)))+((P244&lt;&gt;"")*ISNUMBER(SEARCH("|"&amp;P244&amp;"|",'5_ACOMPANHAMENTO'!$AC$3:$AC$4922)))+((Q244&lt;&gt;"")*ISNUMBER(SEARCH("|"&amp;Q244&amp;"|",'5_ACOMPANHAMENTO'!$AC$3:$AC$4922)))+((R244&lt;&gt;"")*ISNUMBER(SEARCH("|"&amp;R244&amp;"|",'5_ACOMPANHAMENTO'!$AC$3:$AC$4922)))+((S244&lt;&gt;"")*ISNUMBER(SEARCH("|"&amp;S244&amp;"|",'5_ACOMPANHAMENTO'!$AC$3:$AC$4922)))+((T244&lt;&gt;"")*ISNUMBER(SEARCH("|"&amp;T244&amp;"|",'5_ACOMPANHAMENTO'!$AC$3:$AC$4922)))+((U244&lt;&gt;"")*ISNUMBER(SEARCH("|"&amp;U244&amp;"|",'5_ACOMPANHAMENTO'!$AC$3:$AC$4922)))+((V244&lt;&gt;"")*ISNUMBER(SEARCH("|"&amp;V244&amp;"|",'5_ACOMPANHAMENTO'!$AC$3:$AC$4922)))+((W244&lt;&gt;"")*ISNUMBER(SEARCH("|"&amp;W244&amp;"|",'5_ACOMPANHAMENTO'!$AC$3:$AC$4922)))+((X244&lt;&gt;"")*ISNUMBER(SEARCH("|"&amp;X244&amp;"|",'5_ACOMPANHAMENTO'!$AC$3:$AC$4922)))+((Y244&lt;&gt;"")*ISNUMBER(SEARCH("|"&amp;Y244&amp;"|",'5_ACOMPANHAMENTO'!$AC$3:$AC$4922)))+((Z244&lt;&gt;"")*ISNUMBER(SEARCH("|"&amp;Z244&amp;"|",'5_ACOMPANHAMENTO'!$AC$3:$AC$4922)))+((AA244&lt;&gt;"")*ISNUMBER(SEARCH("|"&amp;AA244&amp;"|",'5_ACOMPANHAMENTO'!$AC$3:$AC$4922)))+((AB244&lt;&gt;"")*ISNUMBER(SEARCH("|"&amp;AB244&amp;"|",'5_ACOMPANHAMENTO'!$AC$3:$AC$4922))))&gt;0)),'5_ACOMPANHAMENTO'!$O$3:$O$4922),0))</f>
        <v>72</v>
      </c>
      <c r="G244" s="7">
        <f t="shared" si="70"/>
        <v>0</v>
      </c>
      <c r="H244" t="str">
        <f t="shared" si="71"/>
        <v>10149,10150,10151,10152,10153,10156|SECCIONADORA 11</v>
      </c>
      <c r="I244" s="1" t="str">
        <f t="shared" si="72"/>
        <v>10149</v>
      </c>
      <c r="J244" s="1" t="str">
        <f t="shared" si="73"/>
        <v>10150</v>
      </c>
      <c r="K244" s="1" t="str">
        <f t="shared" si="74"/>
        <v>10151</v>
      </c>
      <c r="L244" s="1" t="str">
        <f t="shared" si="75"/>
        <v>10152</v>
      </c>
      <c r="M244" s="1" t="str">
        <f t="shared" si="76"/>
        <v>10153</v>
      </c>
      <c r="N244" s="1" t="str">
        <f t="shared" si="77"/>
        <v>10156</v>
      </c>
      <c r="O244" s="1" t="str">
        <f t="shared" si="78"/>
        <v/>
      </c>
      <c r="P244" s="1" t="str">
        <f t="shared" si="79"/>
        <v/>
      </c>
      <c r="Q244" s="1" t="str">
        <f t="shared" si="80"/>
        <v/>
      </c>
      <c r="R244" s="1" t="str">
        <f t="shared" si="81"/>
        <v/>
      </c>
      <c r="S244" s="1" t="str">
        <f t="shared" si="82"/>
        <v/>
      </c>
      <c r="T244" s="1" t="str">
        <f t="shared" si="83"/>
        <v/>
      </c>
      <c r="U244" s="1" t="str">
        <f t="shared" si="84"/>
        <v/>
      </c>
      <c r="V244" s="1" t="str">
        <f t="shared" si="85"/>
        <v/>
      </c>
      <c r="W244" s="1" t="str">
        <f t="shared" si="86"/>
        <v/>
      </c>
      <c r="X244" s="1" t="str">
        <f t="shared" si="87"/>
        <v/>
      </c>
      <c r="Y244" s="1" t="str">
        <f t="shared" si="88"/>
        <v/>
      </c>
      <c r="Z244" s="1" t="str">
        <f t="shared" si="89"/>
        <v/>
      </c>
      <c r="AA244" s="1" t="str">
        <f t="shared" si="90"/>
        <v/>
      </c>
      <c r="AB244" s="1" t="str">
        <f t="shared" si="91"/>
        <v/>
      </c>
    </row>
    <row r="245" spans="1:28" ht="14.25" hidden="1" customHeight="1" x14ac:dyDescent="0.35">
      <c r="A245" s="4">
        <f>IF(OR($B245="",$C245=""),"",IFERROR(INDEX('5_ACOMPANHAMENTO'!$A$3:$A$4922,MATCH(1,INDEX(('5_ACOMPANHAMENTO'!$AD$3:$AD$4922=TRIM($C245&amp;""))*('5_ACOMPANHAMENTO'!$AC$3:$AC$4922&lt;&gt;"")*((((I245&lt;&gt;"")*ISNUMBER(SEARCH("|"&amp;I245&amp;"|",'5_ACOMPANHAMENTO'!$AC$3:$AC$4922)))+((J245&lt;&gt;"")*ISNUMBER(SEARCH("|"&amp;J245&amp;"|",'5_ACOMPANHAMENTO'!$AC$3:$AC$4922)))+((K245&lt;&gt;"")*ISNUMBER(SEARCH("|"&amp;K245&amp;"|",'5_ACOMPANHAMENTO'!$AC$3:$AC$4922)))+((L245&lt;&gt;"")*ISNUMBER(SEARCH("|"&amp;L245&amp;"|",'5_ACOMPANHAMENTO'!$AC$3:$AC$4922)))+((M245&lt;&gt;"")*ISNUMBER(SEARCH("|"&amp;M245&amp;"|",'5_ACOMPANHAMENTO'!$AC$3:$AC$4922)))+((N245&lt;&gt;"")*ISNUMBER(SEARCH("|"&amp;N245&amp;"|",'5_ACOMPANHAMENTO'!$AC$3:$AC$4922)))+((O245&lt;&gt;"")*ISNUMBER(SEARCH("|"&amp;O245&amp;"|",'5_ACOMPANHAMENTO'!$AC$3:$AC$4922)))+((P245&lt;&gt;"")*ISNUMBER(SEARCH("|"&amp;P245&amp;"|",'5_ACOMPANHAMENTO'!$AC$3:$AC$4922)))+((Q245&lt;&gt;"")*ISNUMBER(SEARCH("|"&amp;Q245&amp;"|",'5_ACOMPANHAMENTO'!$AC$3:$AC$4922)))+((R245&lt;&gt;"")*ISNUMBER(SEARCH("|"&amp;R245&amp;"|",'5_ACOMPANHAMENTO'!$AC$3:$AC$4922)))+((S245&lt;&gt;"")*ISNUMBER(SEARCH("|"&amp;S245&amp;"|",'5_ACOMPANHAMENTO'!$AC$3:$AC$4922)))+((T245&lt;&gt;"")*ISNUMBER(SEARCH("|"&amp;T245&amp;"|",'5_ACOMPANHAMENTO'!$AC$3:$AC$4922)))+((U245&lt;&gt;"")*ISNUMBER(SEARCH("|"&amp;U245&amp;"|",'5_ACOMPANHAMENTO'!$AC$3:$AC$4922)))+((V245&lt;&gt;"")*ISNUMBER(SEARCH("|"&amp;V245&amp;"|",'5_ACOMPANHAMENTO'!$AC$3:$AC$4922)))+((W245&lt;&gt;"")*ISNUMBER(SEARCH("|"&amp;W245&amp;"|",'5_ACOMPANHAMENTO'!$AC$3:$AC$4922)))+((X245&lt;&gt;"")*ISNUMBER(SEARCH("|"&amp;X245&amp;"|",'5_ACOMPANHAMENTO'!$AC$3:$AC$4922)))+((Y245&lt;&gt;"")*ISNUMBER(SEARCH("|"&amp;Y245&amp;"|",'5_ACOMPANHAMENTO'!$AC$3:$AC$4922)))+((Z245&lt;&gt;"")*ISNUMBER(SEARCH("|"&amp;Z245&amp;"|",'5_ACOMPANHAMENTO'!$AC$3:$AC$4922)))+((AA245&lt;&gt;"")*ISNUMBER(SEARCH("|"&amp;AA245&amp;"|",'5_ACOMPANHAMENTO'!$AC$3:$AC$4922)))+((AB245&lt;&gt;"")*ISNUMBER(SEARCH("|"&amp;AB245&amp;"|",'5_ACOMPANHAMENTO'!$AC$3:$AC$4922))))&gt;0),0),0)),""))</f>
        <v>46202</v>
      </c>
      <c r="B245" s="10" t="s">
        <v>3081</v>
      </c>
      <c r="C245" s="23" t="s">
        <v>3088</v>
      </c>
      <c r="D245" s="4">
        <f>IF(OR($B245="",$C245=""),"",IFERROR(SUMPRODUCT(--(('5_ACOMPANHAMENTO'!$AD$3:$AD$4922=TRIM($C245&amp;""))*('5_ACOMPANHAMENTO'!$AC$3:$AC$4922&lt;&gt;"")*((((I245&lt;&gt;"")*ISNUMBER(SEARCH("|"&amp;I245&amp;"|",'5_ACOMPANHAMENTO'!$AC$3:$AC$4922)))+((J245&lt;&gt;"")*ISNUMBER(SEARCH("|"&amp;J245&amp;"|",'5_ACOMPANHAMENTO'!$AC$3:$AC$4922)))+((K245&lt;&gt;"")*ISNUMBER(SEARCH("|"&amp;K245&amp;"|",'5_ACOMPANHAMENTO'!$AC$3:$AC$4922)))+((L245&lt;&gt;"")*ISNUMBER(SEARCH("|"&amp;L245&amp;"|",'5_ACOMPANHAMENTO'!$AC$3:$AC$4922)))+((M245&lt;&gt;"")*ISNUMBER(SEARCH("|"&amp;M245&amp;"|",'5_ACOMPANHAMENTO'!$AC$3:$AC$4922)))+((N245&lt;&gt;"")*ISNUMBER(SEARCH("|"&amp;N245&amp;"|",'5_ACOMPANHAMENTO'!$AC$3:$AC$4922)))+((O245&lt;&gt;"")*ISNUMBER(SEARCH("|"&amp;O245&amp;"|",'5_ACOMPANHAMENTO'!$AC$3:$AC$4922)))+((P245&lt;&gt;"")*ISNUMBER(SEARCH("|"&amp;P245&amp;"|",'5_ACOMPANHAMENTO'!$AC$3:$AC$4922)))+((Q245&lt;&gt;"")*ISNUMBER(SEARCH("|"&amp;Q245&amp;"|",'5_ACOMPANHAMENTO'!$AC$3:$AC$4922)))+((R245&lt;&gt;"")*ISNUMBER(SEARCH("|"&amp;R245&amp;"|",'5_ACOMPANHAMENTO'!$AC$3:$AC$4922)))+((S245&lt;&gt;"")*ISNUMBER(SEARCH("|"&amp;S245&amp;"|",'5_ACOMPANHAMENTO'!$AC$3:$AC$4922)))+((T245&lt;&gt;"")*ISNUMBER(SEARCH("|"&amp;T245&amp;"|",'5_ACOMPANHAMENTO'!$AC$3:$AC$4922)))+((U245&lt;&gt;"")*ISNUMBER(SEARCH("|"&amp;U245&amp;"|",'5_ACOMPANHAMENTO'!$AC$3:$AC$4922)))+((V245&lt;&gt;"")*ISNUMBER(SEARCH("|"&amp;V245&amp;"|",'5_ACOMPANHAMENTO'!$AC$3:$AC$4922)))+((W245&lt;&gt;"")*ISNUMBER(SEARCH("|"&amp;W245&amp;"|",'5_ACOMPANHAMENTO'!$AC$3:$AC$4922)))+((X245&lt;&gt;"")*ISNUMBER(SEARCH("|"&amp;X245&amp;"|",'5_ACOMPANHAMENTO'!$AC$3:$AC$4922)))+((Y245&lt;&gt;"")*ISNUMBER(SEARCH("|"&amp;Y245&amp;"|",'5_ACOMPANHAMENTO'!$AC$3:$AC$4922)))+((Z245&lt;&gt;"")*ISNUMBER(SEARCH("|"&amp;Z245&amp;"|",'5_ACOMPANHAMENTO'!$AC$3:$AC$4922)))+((AA245&lt;&gt;"")*ISNUMBER(SEARCH("|"&amp;AA245&amp;"|",'5_ACOMPANHAMENTO'!$AC$3:$AC$4922)))+((AB245&lt;&gt;"")*ISNUMBER(SEARCH("|"&amp;AB245&amp;"|",'5_ACOMPANHAMENTO'!$AC$3:$AC$4922))))&gt;0)),'5_ACOMPANHAMENTO'!$J$3:$J$4922),0))</f>
        <v>72</v>
      </c>
      <c r="E245" s="4" t="str">
        <f t="shared" ca="1" si="69"/>
        <v>FINALIZADO</v>
      </c>
      <c r="F245" s="7">
        <f>IF(OR($B245="",$C245=""),"",IFERROR(SUMPRODUCT(--(('5_ACOMPANHAMENTO'!$AD$3:$AD$4922=TRIM($C245&amp;""))*('5_ACOMPANHAMENTO'!$AC$3:$AC$4922&lt;&gt;"")*((((I245&lt;&gt;"")*ISNUMBER(SEARCH("|"&amp;I245&amp;"|",'5_ACOMPANHAMENTO'!$AC$3:$AC$4922)))+((J245&lt;&gt;"")*ISNUMBER(SEARCH("|"&amp;J245&amp;"|",'5_ACOMPANHAMENTO'!$AC$3:$AC$4922)))+((K245&lt;&gt;"")*ISNUMBER(SEARCH("|"&amp;K245&amp;"|",'5_ACOMPANHAMENTO'!$AC$3:$AC$4922)))+((L245&lt;&gt;"")*ISNUMBER(SEARCH("|"&amp;L245&amp;"|",'5_ACOMPANHAMENTO'!$AC$3:$AC$4922)))+((M245&lt;&gt;"")*ISNUMBER(SEARCH("|"&amp;M245&amp;"|",'5_ACOMPANHAMENTO'!$AC$3:$AC$4922)))+((N245&lt;&gt;"")*ISNUMBER(SEARCH("|"&amp;N245&amp;"|",'5_ACOMPANHAMENTO'!$AC$3:$AC$4922)))+((O245&lt;&gt;"")*ISNUMBER(SEARCH("|"&amp;O245&amp;"|",'5_ACOMPANHAMENTO'!$AC$3:$AC$4922)))+((P245&lt;&gt;"")*ISNUMBER(SEARCH("|"&amp;P245&amp;"|",'5_ACOMPANHAMENTO'!$AC$3:$AC$4922)))+((Q245&lt;&gt;"")*ISNUMBER(SEARCH("|"&amp;Q245&amp;"|",'5_ACOMPANHAMENTO'!$AC$3:$AC$4922)))+((R245&lt;&gt;"")*ISNUMBER(SEARCH("|"&amp;R245&amp;"|",'5_ACOMPANHAMENTO'!$AC$3:$AC$4922)))+((S245&lt;&gt;"")*ISNUMBER(SEARCH("|"&amp;S245&amp;"|",'5_ACOMPANHAMENTO'!$AC$3:$AC$4922)))+((T245&lt;&gt;"")*ISNUMBER(SEARCH("|"&amp;T245&amp;"|",'5_ACOMPANHAMENTO'!$AC$3:$AC$4922)))+((U245&lt;&gt;"")*ISNUMBER(SEARCH("|"&amp;U245&amp;"|",'5_ACOMPANHAMENTO'!$AC$3:$AC$4922)))+((V245&lt;&gt;"")*ISNUMBER(SEARCH("|"&amp;V245&amp;"|",'5_ACOMPANHAMENTO'!$AC$3:$AC$4922)))+((W245&lt;&gt;"")*ISNUMBER(SEARCH("|"&amp;W245&amp;"|",'5_ACOMPANHAMENTO'!$AC$3:$AC$4922)))+((X245&lt;&gt;"")*ISNUMBER(SEARCH("|"&amp;X245&amp;"|",'5_ACOMPANHAMENTO'!$AC$3:$AC$4922)))+((Y245&lt;&gt;"")*ISNUMBER(SEARCH("|"&amp;Y245&amp;"|",'5_ACOMPANHAMENTO'!$AC$3:$AC$4922)))+((Z245&lt;&gt;"")*ISNUMBER(SEARCH("|"&amp;Z245&amp;"|",'5_ACOMPANHAMENTO'!$AC$3:$AC$4922)))+((AA245&lt;&gt;"")*ISNUMBER(SEARCH("|"&amp;AA245&amp;"|",'5_ACOMPANHAMENTO'!$AC$3:$AC$4922)))+((AB245&lt;&gt;"")*ISNUMBER(SEARCH("|"&amp;AB245&amp;"|",'5_ACOMPANHAMENTO'!$AC$3:$AC$4922))))&gt;0)),'5_ACOMPANHAMENTO'!$O$3:$O$4922),0))</f>
        <v>72</v>
      </c>
      <c r="G245" s="7">
        <f t="shared" si="70"/>
        <v>0</v>
      </c>
      <c r="H245" t="str">
        <f t="shared" si="71"/>
        <v>10149,10150,10151,10152,10153,10157|SECCIONADORA 11</v>
      </c>
      <c r="I245" s="1" t="str">
        <f t="shared" si="72"/>
        <v>10149</v>
      </c>
      <c r="J245" s="1" t="str">
        <f t="shared" si="73"/>
        <v>10150</v>
      </c>
      <c r="K245" s="1" t="str">
        <f t="shared" si="74"/>
        <v>10151</v>
      </c>
      <c r="L245" s="1" t="str">
        <f t="shared" si="75"/>
        <v>10152</v>
      </c>
      <c r="M245" s="1" t="str">
        <f t="shared" si="76"/>
        <v>10153</v>
      </c>
      <c r="N245" s="1" t="str">
        <f t="shared" si="77"/>
        <v>10157</v>
      </c>
      <c r="O245" s="1" t="str">
        <f t="shared" si="78"/>
        <v/>
      </c>
      <c r="P245" s="1" t="str">
        <f t="shared" si="79"/>
        <v/>
      </c>
      <c r="Q245" s="1" t="str">
        <f t="shared" si="80"/>
        <v/>
      </c>
      <c r="R245" s="1" t="str">
        <f t="shared" si="81"/>
        <v/>
      </c>
      <c r="S245" s="1" t="str">
        <f t="shared" si="82"/>
        <v/>
      </c>
      <c r="T245" s="1" t="str">
        <f t="shared" si="83"/>
        <v/>
      </c>
      <c r="U245" s="1" t="str">
        <f t="shared" si="84"/>
        <v/>
      </c>
      <c r="V245" s="1" t="str">
        <f t="shared" si="85"/>
        <v/>
      </c>
      <c r="W245" s="1" t="str">
        <f t="shared" si="86"/>
        <v/>
      </c>
      <c r="X245" s="1" t="str">
        <f t="shared" si="87"/>
        <v/>
      </c>
      <c r="Y245" s="1" t="str">
        <f t="shared" si="88"/>
        <v/>
      </c>
      <c r="Z245" s="1" t="str">
        <f t="shared" si="89"/>
        <v/>
      </c>
      <c r="AA245" s="1" t="str">
        <f t="shared" si="90"/>
        <v/>
      </c>
      <c r="AB245" s="1" t="str">
        <f t="shared" si="91"/>
        <v/>
      </c>
    </row>
    <row r="246" spans="1:28" ht="14.25" hidden="1" customHeight="1" x14ac:dyDescent="0.35">
      <c r="A246" s="4">
        <f>IF(OR($B246="",$C246=""),"",IFERROR(INDEX('5_ACOMPANHAMENTO'!$A$3:$A$4922,MATCH(1,INDEX(('5_ACOMPANHAMENTO'!$AD$3:$AD$4922=TRIM($C246&amp;""))*('5_ACOMPANHAMENTO'!$AC$3:$AC$4922&lt;&gt;"")*((((I246&lt;&gt;"")*ISNUMBER(SEARCH("|"&amp;I246&amp;"|",'5_ACOMPANHAMENTO'!$AC$3:$AC$4922)))+((J246&lt;&gt;"")*ISNUMBER(SEARCH("|"&amp;J246&amp;"|",'5_ACOMPANHAMENTO'!$AC$3:$AC$4922)))+((K246&lt;&gt;"")*ISNUMBER(SEARCH("|"&amp;K246&amp;"|",'5_ACOMPANHAMENTO'!$AC$3:$AC$4922)))+((L246&lt;&gt;"")*ISNUMBER(SEARCH("|"&amp;L246&amp;"|",'5_ACOMPANHAMENTO'!$AC$3:$AC$4922)))+((M246&lt;&gt;"")*ISNUMBER(SEARCH("|"&amp;M246&amp;"|",'5_ACOMPANHAMENTO'!$AC$3:$AC$4922)))+((N246&lt;&gt;"")*ISNUMBER(SEARCH("|"&amp;N246&amp;"|",'5_ACOMPANHAMENTO'!$AC$3:$AC$4922)))+((O246&lt;&gt;"")*ISNUMBER(SEARCH("|"&amp;O246&amp;"|",'5_ACOMPANHAMENTO'!$AC$3:$AC$4922)))+((P246&lt;&gt;"")*ISNUMBER(SEARCH("|"&amp;P246&amp;"|",'5_ACOMPANHAMENTO'!$AC$3:$AC$4922)))+((Q246&lt;&gt;"")*ISNUMBER(SEARCH("|"&amp;Q246&amp;"|",'5_ACOMPANHAMENTO'!$AC$3:$AC$4922)))+((R246&lt;&gt;"")*ISNUMBER(SEARCH("|"&amp;R246&amp;"|",'5_ACOMPANHAMENTO'!$AC$3:$AC$4922)))+((S246&lt;&gt;"")*ISNUMBER(SEARCH("|"&amp;S246&amp;"|",'5_ACOMPANHAMENTO'!$AC$3:$AC$4922)))+((T246&lt;&gt;"")*ISNUMBER(SEARCH("|"&amp;T246&amp;"|",'5_ACOMPANHAMENTO'!$AC$3:$AC$4922)))+((U246&lt;&gt;"")*ISNUMBER(SEARCH("|"&amp;U246&amp;"|",'5_ACOMPANHAMENTO'!$AC$3:$AC$4922)))+((V246&lt;&gt;"")*ISNUMBER(SEARCH("|"&amp;V246&amp;"|",'5_ACOMPANHAMENTO'!$AC$3:$AC$4922)))+((W246&lt;&gt;"")*ISNUMBER(SEARCH("|"&amp;W246&amp;"|",'5_ACOMPANHAMENTO'!$AC$3:$AC$4922)))+((X246&lt;&gt;"")*ISNUMBER(SEARCH("|"&amp;X246&amp;"|",'5_ACOMPANHAMENTO'!$AC$3:$AC$4922)))+((Y246&lt;&gt;"")*ISNUMBER(SEARCH("|"&amp;Y246&amp;"|",'5_ACOMPANHAMENTO'!$AC$3:$AC$4922)))+((Z246&lt;&gt;"")*ISNUMBER(SEARCH("|"&amp;Z246&amp;"|",'5_ACOMPANHAMENTO'!$AC$3:$AC$4922)))+((AA246&lt;&gt;"")*ISNUMBER(SEARCH("|"&amp;AA246&amp;"|",'5_ACOMPANHAMENTO'!$AC$3:$AC$4922)))+((AB246&lt;&gt;"")*ISNUMBER(SEARCH("|"&amp;AB246&amp;"|",'5_ACOMPANHAMENTO'!$AC$3:$AC$4922))))&gt;0),0),0)),""))</f>
        <v>46199</v>
      </c>
      <c r="B246" s="10">
        <v>10180.101479999999</v>
      </c>
      <c r="C246" s="23" t="s">
        <v>3088</v>
      </c>
      <c r="D246" s="4">
        <f>IF(OR($B246="",$C246=""),"",IFERROR(SUMPRODUCT(--(('5_ACOMPANHAMENTO'!$AD$3:$AD$4922=TRIM($C246&amp;""))*('5_ACOMPANHAMENTO'!$AC$3:$AC$4922&lt;&gt;"")*((((I246&lt;&gt;"")*ISNUMBER(SEARCH("|"&amp;I246&amp;"|",'5_ACOMPANHAMENTO'!$AC$3:$AC$4922)))+((J246&lt;&gt;"")*ISNUMBER(SEARCH("|"&amp;J246&amp;"|",'5_ACOMPANHAMENTO'!$AC$3:$AC$4922)))+((K246&lt;&gt;"")*ISNUMBER(SEARCH("|"&amp;K246&amp;"|",'5_ACOMPANHAMENTO'!$AC$3:$AC$4922)))+((L246&lt;&gt;"")*ISNUMBER(SEARCH("|"&amp;L246&amp;"|",'5_ACOMPANHAMENTO'!$AC$3:$AC$4922)))+((M246&lt;&gt;"")*ISNUMBER(SEARCH("|"&amp;M246&amp;"|",'5_ACOMPANHAMENTO'!$AC$3:$AC$4922)))+((N246&lt;&gt;"")*ISNUMBER(SEARCH("|"&amp;N246&amp;"|",'5_ACOMPANHAMENTO'!$AC$3:$AC$4922)))+((O246&lt;&gt;"")*ISNUMBER(SEARCH("|"&amp;O246&amp;"|",'5_ACOMPANHAMENTO'!$AC$3:$AC$4922)))+((P246&lt;&gt;"")*ISNUMBER(SEARCH("|"&amp;P246&amp;"|",'5_ACOMPANHAMENTO'!$AC$3:$AC$4922)))+((Q246&lt;&gt;"")*ISNUMBER(SEARCH("|"&amp;Q246&amp;"|",'5_ACOMPANHAMENTO'!$AC$3:$AC$4922)))+((R246&lt;&gt;"")*ISNUMBER(SEARCH("|"&amp;R246&amp;"|",'5_ACOMPANHAMENTO'!$AC$3:$AC$4922)))+((S246&lt;&gt;"")*ISNUMBER(SEARCH("|"&amp;S246&amp;"|",'5_ACOMPANHAMENTO'!$AC$3:$AC$4922)))+((T246&lt;&gt;"")*ISNUMBER(SEARCH("|"&amp;T246&amp;"|",'5_ACOMPANHAMENTO'!$AC$3:$AC$4922)))+((U246&lt;&gt;"")*ISNUMBER(SEARCH("|"&amp;U246&amp;"|",'5_ACOMPANHAMENTO'!$AC$3:$AC$4922)))+((V246&lt;&gt;"")*ISNUMBER(SEARCH("|"&amp;V246&amp;"|",'5_ACOMPANHAMENTO'!$AC$3:$AC$4922)))+((W246&lt;&gt;"")*ISNUMBER(SEARCH("|"&amp;W246&amp;"|",'5_ACOMPANHAMENTO'!$AC$3:$AC$4922)))+((X246&lt;&gt;"")*ISNUMBER(SEARCH("|"&amp;X246&amp;"|",'5_ACOMPANHAMENTO'!$AC$3:$AC$4922)))+((Y246&lt;&gt;"")*ISNUMBER(SEARCH("|"&amp;Y246&amp;"|",'5_ACOMPANHAMENTO'!$AC$3:$AC$4922)))+((Z246&lt;&gt;"")*ISNUMBER(SEARCH("|"&amp;Z246&amp;"|",'5_ACOMPANHAMENTO'!$AC$3:$AC$4922)))+((AA246&lt;&gt;"")*ISNUMBER(SEARCH("|"&amp;AA246&amp;"|",'5_ACOMPANHAMENTO'!$AC$3:$AC$4922)))+((AB246&lt;&gt;"")*ISNUMBER(SEARCH("|"&amp;AB246&amp;"|",'5_ACOMPANHAMENTO'!$AC$3:$AC$4922))))&gt;0)),'5_ACOMPANHAMENTO'!$J$3:$J$4922),0))</f>
        <v>7550</v>
      </c>
      <c r="E246" s="4" t="str">
        <f t="shared" ca="1" si="69"/>
        <v>FINALIZADO</v>
      </c>
      <c r="F246" s="7">
        <f>IF(OR($B246="",$C246=""),"",IFERROR(SUMPRODUCT(--(('5_ACOMPANHAMENTO'!$AD$3:$AD$4922=TRIM($C246&amp;""))*('5_ACOMPANHAMENTO'!$AC$3:$AC$4922&lt;&gt;"")*((((I246&lt;&gt;"")*ISNUMBER(SEARCH("|"&amp;I246&amp;"|",'5_ACOMPANHAMENTO'!$AC$3:$AC$4922)))+((J246&lt;&gt;"")*ISNUMBER(SEARCH("|"&amp;J246&amp;"|",'5_ACOMPANHAMENTO'!$AC$3:$AC$4922)))+((K246&lt;&gt;"")*ISNUMBER(SEARCH("|"&amp;K246&amp;"|",'5_ACOMPANHAMENTO'!$AC$3:$AC$4922)))+((L246&lt;&gt;"")*ISNUMBER(SEARCH("|"&amp;L246&amp;"|",'5_ACOMPANHAMENTO'!$AC$3:$AC$4922)))+((M246&lt;&gt;"")*ISNUMBER(SEARCH("|"&amp;M246&amp;"|",'5_ACOMPANHAMENTO'!$AC$3:$AC$4922)))+((N246&lt;&gt;"")*ISNUMBER(SEARCH("|"&amp;N246&amp;"|",'5_ACOMPANHAMENTO'!$AC$3:$AC$4922)))+((O246&lt;&gt;"")*ISNUMBER(SEARCH("|"&amp;O246&amp;"|",'5_ACOMPANHAMENTO'!$AC$3:$AC$4922)))+((P246&lt;&gt;"")*ISNUMBER(SEARCH("|"&amp;P246&amp;"|",'5_ACOMPANHAMENTO'!$AC$3:$AC$4922)))+((Q246&lt;&gt;"")*ISNUMBER(SEARCH("|"&amp;Q246&amp;"|",'5_ACOMPANHAMENTO'!$AC$3:$AC$4922)))+((R246&lt;&gt;"")*ISNUMBER(SEARCH("|"&amp;R246&amp;"|",'5_ACOMPANHAMENTO'!$AC$3:$AC$4922)))+((S246&lt;&gt;"")*ISNUMBER(SEARCH("|"&amp;S246&amp;"|",'5_ACOMPANHAMENTO'!$AC$3:$AC$4922)))+((T246&lt;&gt;"")*ISNUMBER(SEARCH("|"&amp;T246&amp;"|",'5_ACOMPANHAMENTO'!$AC$3:$AC$4922)))+((U246&lt;&gt;"")*ISNUMBER(SEARCH("|"&amp;U246&amp;"|",'5_ACOMPANHAMENTO'!$AC$3:$AC$4922)))+((V246&lt;&gt;"")*ISNUMBER(SEARCH("|"&amp;V246&amp;"|",'5_ACOMPANHAMENTO'!$AC$3:$AC$4922)))+((W246&lt;&gt;"")*ISNUMBER(SEARCH("|"&amp;W246&amp;"|",'5_ACOMPANHAMENTO'!$AC$3:$AC$4922)))+((X246&lt;&gt;"")*ISNUMBER(SEARCH("|"&amp;X246&amp;"|",'5_ACOMPANHAMENTO'!$AC$3:$AC$4922)))+((Y246&lt;&gt;"")*ISNUMBER(SEARCH("|"&amp;Y246&amp;"|",'5_ACOMPANHAMENTO'!$AC$3:$AC$4922)))+((Z246&lt;&gt;"")*ISNUMBER(SEARCH("|"&amp;Z246&amp;"|",'5_ACOMPANHAMENTO'!$AC$3:$AC$4922)))+((AA246&lt;&gt;"")*ISNUMBER(SEARCH("|"&amp;AA246&amp;"|",'5_ACOMPANHAMENTO'!$AC$3:$AC$4922)))+((AB246&lt;&gt;"")*ISNUMBER(SEARCH("|"&amp;AB246&amp;"|",'5_ACOMPANHAMENTO'!$AC$3:$AC$4922))))&gt;0)),'5_ACOMPANHAMENTO'!$O$3:$O$4922),0))</f>
        <v>7550</v>
      </c>
      <c r="G246" s="7">
        <f t="shared" si="70"/>
        <v>0</v>
      </c>
      <c r="H246" t="str">
        <f t="shared" si="71"/>
        <v>10180,10148|SECCIONADORA 11</v>
      </c>
      <c r="I246" s="1" t="str">
        <f t="shared" si="72"/>
        <v>10180</v>
      </c>
      <c r="J246" s="1" t="str">
        <f t="shared" si="73"/>
        <v>10148</v>
      </c>
      <c r="K246" s="1" t="str">
        <f t="shared" si="74"/>
        <v/>
      </c>
      <c r="L246" s="1" t="str">
        <f t="shared" si="75"/>
        <v/>
      </c>
      <c r="M246" s="1" t="str">
        <f t="shared" si="76"/>
        <v/>
      </c>
      <c r="N246" s="1" t="str">
        <f t="shared" si="77"/>
        <v/>
      </c>
      <c r="O246" s="1" t="str">
        <f t="shared" si="78"/>
        <v/>
      </c>
      <c r="P246" s="1" t="str">
        <f t="shared" si="79"/>
        <v/>
      </c>
      <c r="Q246" s="1" t="str">
        <f t="shared" si="80"/>
        <v/>
      </c>
      <c r="R246" s="1" t="str">
        <f t="shared" si="81"/>
        <v/>
      </c>
      <c r="S246" s="1" t="str">
        <f t="shared" si="82"/>
        <v/>
      </c>
      <c r="T246" s="1" t="str">
        <f t="shared" si="83"/>
        <v/>
      </c>
      <c r="U246" s="1" t="str">
        <f t="shared" si="84"/>
        <v/>
      </c>
      <c r="V246" s="1" t="str">
        <f t="shared" si="85"/>
        <v/>
      </c>
      <c r="W246" s="1" t="str">
        <f t="shared" si="86"/>
        <v/>
      </c>
      <c r="X246" s="1" t="str">
        <f t="shared" si="87"/>
        <v/>
      </c>
      <c r="Y246" s="1" t="str">
        <f t="shared" si="88"/>
        <v/>
      </c>
      <c r="Z246" s="1" t="str">
        <f t="shared" si="89"/>
        <v/>
      </c>
      <c r="AA246" s="1" t="str">
        <f t="shared" si="90"/>
        <v/>
      </c>
      <c r="AB246" s="1" t="str">
        <f t="shared" si="91"/>
        <v/>
      </c>
    </row>
    <row r="247" spans="1:28" ht="14.25" hidden="1" customHeight="1" x14ac:dyDescent="0.35">
      <c r="A247" s="4">
        <f>IF(OR($B247="",$C247=""),"",IFERROR(INDEX('5_ACOMPANHAMENTO'!$A$3:$A$4922,MATCH(1,INDEX(('5_ACOMPANHAMENTO'!$AD$3:$AD$4922=TRIM($C247&amp;""))*('5_ACOMPANHAMENTO'!$AC$3:$AC$4922&lt;&gt;"")*((((I247&lt;&gt;"")*ISNUMBER(SEARCH("|"&amp;I247&amp;"|",'5_ACOMPANHAMENTO'!$AC$3:$AC$4922)))+((J247&lt;&gt;"")*ISNUMBER(SEARCH("|"&amp;J247&amp;"|",'5_ACOMPANHAMENTO'!$AC$3:$AC$4922)))+((K247&lt;&gt;"")*ISNUMBER(SEARCH("|"&amp;K247&amp;"|",'5_ACOMPANHAMENTO'!$AC$3:$AC$4922)))+((L247&lt;&gt;"")*ISNUMBER(SEARCH("|"&amp;L247&amp;"|",'5_ACOMPANHAMENTO'!$AC$3:$AC$4922)))+((M247&lt;&gt;"")*ISNUMBER(SEARCH("|"&amp;M247&amp;"|",'5_ACOMPANHAMENTO'!$AC$3:$AC$4922)))+((N247&lt;&gt;"")*ISNUMBER(SEARCH("|"&amp;N247&amp;"|",'5_ACOMPANHAMENTO'!$AC$3:$AC$4922)))+((O247&lt;&gt;"")*ISNUMBER(SEARCH("|"&amp;O247&amp;"|",'5_ACOMPANHAMENTO'!$AC$3:$AC$4922)))+((P247&lt;&gt;"")*ISNUMBER(SEARCH("|"&amp;P247&amp;"|",'5_ACOMPANHAMENTO'!$AC$3:$AC$4922)))+((Q247&lt;&gt;"")*ISNUMBER(SEARCH("|"&amp;Q247&amp;"|",'5_ACOMPANHAMENTO'!$AC$3:$AC$4922)))+((R247&lt;&gt;"")*ISNUMBER(SEARCH("|"&amp;R247&amp;"|",'5_ACOMPANHAMENTO'!$AC$3:$AC$4922)))+((S247&lt;&gt;"")*ISNUMBER(SEARCH("|"&amp;S247&amp;"|",'5_ACOMPANHAMENTO'!$AC$3:$AC$4922)))+((T247&lt;&gt;"")*ISNUMBER(SEARCH("|"&amp;T247&amp;"|",'5_ACOMPANHAMENTO'!$AC$3:$AC$4922)))+((U247&lt;&gt;"")*ISNUMBER(SEARCH("|"&amp;U247&amp;"|",'5_ACOMPANHAMENTO'!$AC$3:$AC$4922)))+((V247&lt;&gt;"")*ISNUMBER(SEARCH("|"&amp;V247&amp;"|",'5_ACOMPANHAMENTO'!$AC$3:$AC$4922)))+((W247&lt;&gt;"")*ISNUMBER(SEARCH("|"&amp;W247&amp;"|",'5_ACOMPANHAMENTO'!$AC$3:$AC$4922)))+((X247&lt;&gt;"")*ISNUMBER(SEARCH("|"&amp;X247&amp;"|",'5_ACOMPANHAMENTO'!$AC$3:$AC$4922)))+((Y247&lt;&gt;"")*ISNUMBER(SEARCH("|"&amp;Y247&amp;"|",'5_ACOMPANHAMENTO'!$AC$3:$AC$4922)))+((Z247&lt;&gt;"")*ISNUMBER(SEARCH("|"&amp;Z247&amp;"|",'5_ACOMPANHAMENTO'!$AC$3:$AC$4922)))+((AA247&lt;&gt;"")*ISNUMBER(SEARCH("|"&amp;AA247&amp;"|",'5_ACOMPANHAMENTO'!$AC$3:$AC$4922)))+((AB247&lt;&gt;"")*ISNUMBER(SEARCH("|"&amp;AB247&amp;"|",'5_ACOMPANHAMENTO'!$AC$3:$AC$4922))))&gt;0),0),0)),""))</f>
        <v>46199</v>
      </c>
      <c r="B247" s="10">
        <v>10180.101479999999</v>
      </c>
      <c r="C247" s="23" t="s">
        <v>3088</v>
      </c>
      <c r="D247" s="4">
        <f>IF(OR($B247="",$C247=""),"",IFERROR(SUMPRODUCT(--(('5_ACOMPANHAMENTO'!$AD$3:$AD$4922=TRIM($C247&amp;""))*('5_ACOMPANHAMENTO'!$AC$3:$AC$4922&lt;&gt;"")*((((I247&lt;&gt;"")*ISNUMBER(SEARCH("|"&amp;I247&amp;"|",'5_ACOMPANHAMENTO'!$AC$3:$AC$4922)))+((J247&lt;&gt;"")*ISNUMBER(SEARCH("|"&amp;J247&amp;"|",'5_ACOMPANHAMENTO'!$AC$3:$AC$4922)))+((K247&lt;&gt;"")*ISNUMBER(SEARCH("|"&amp;K247&amp;"|",'5_ACOMPANHAMENTO'!$AC$3:$AC$4922)))+((L247&lt;&gt;"")*ISNUMBER(SEARCH("|"&amp;L247&amp;"|",'5_ACOMPANHAMENTO'!$AC$3:$AC$4922)))+((M247&lt;&gt;"")*ISNUMBER(SEARCH("|"&amp;M247&amp;"|",'5_ACOMPANHAMENTO'!$AC$3:$AC$4922)))+((N247&lt;&gt;"")*ISNUMBER(SEARCH("|"&amp;N247&amp;"|",'5_ACOMPANHAMENTO'!$AC$3:$AC$4922)))+((O247&lt;&gt;"")*ISNUMBER(SEARCH("|"&amp;O247&amp;"|",'5_ACOMPANHAMENTO'!$AC$3:$AC$4922)))+((P247&lt;&gt;"")*ISNUMBER(SEARCH("|"&amp;P247&amp;"|",'5_ACOMPANHAMENTO'!$AC$3:$AC$4922)))+((Q247&lt;&gt;"")*ISNUMBER(SEARCH("|"&amp;Q247&amp;"|",'5_ACOMPANHAMENTO'!$AC$3:$AC$4922)))+((R247&lt;&gt;"")*ISNUMBER(SEARCH("|"&amp;R247&amp;"|",'5_ACOMPANHAMENTO'!$AC$3:$AC$4922)))+((S247&lt;&gt;"")*ISNUMBER(SEARCH("|"&amp;S247&amp;"|",'5_ACOMPANHAMENTO'!$AC$3:$AC$4922)))+((T247&lt;&gt;"")*ISNUMBER(SEARCH("|"&amp;T247&amp;"|",'5_ACOMPANHAMENTO'!$AC$3:$AC$4922)))+((U247&lt;&gt;"")*ISNUMBER(SEARCH("|"&amp;U247&amp;"|",'5_ACOMPANHAMENTO'!$AC$3:$AC$4922)))+((V247&lt;&gt;"")*ISNUMBER(SEARCH("|"&amp;V247&amp;"|",'5_ACOMPANHAMENTO'!$AC$3:$AC$4922)))+((W247&lt;&gt;"")*ISNUMBER(SEARCH("|"&amp;W247&amp;"|",'5_ACOMPANHAMENTO'!$AC$3:$AC$4922)))+((X247&lt;&gt;"")*ISNUMBER(SEARCH("|"&amp;X247&amp;"|",'5_ACOMPANHAMENTO'!$AC$3:$AC$4922)))+((Y247&lt;&gt;"")*ISNUMBER(SEARCH("|"&amp;Y247&amp;"|",'5_ACOMPANHAMENTO'!$AC$3:$AC$4922)))+((Z247&lt;&gt;"")*ISNUMBER(SEARCH("|"&amp;Z247&amp;"|",'5_ACOMPANHAMENTO'!$AC$3:$AC$4922)))+((AA247&lt;&gt;"")*ISNUMBER(SEARCH("|"&amp;AA247&amp;"|",'5_ACOMPANHAMENTO'!$AC$3:$AC$4922)))+((AB247&lt;&gt;"")*ISNUMBER(SEARCH("|"&amp;AB247&amp;"|",'5_ACOMPANHAMENTO'!$AC$3:$AC$4922))))&gt;0)),'5_ACOMPANHAMENTO'!$J$3:$J$4922),0))</f>
        <v>7550</v>
      </c>
      <c r="E247" s="4" t="str">
        <f t="shared" ca="1" si="69"/>
        <v>FINALIZADO</v>
      </c>
      <c r="F247" s="7">
        <f>IF(OR($B247="",$C247=""),"",IFERROR(SUMPRODUCT(--(('5_ACOMPANHAMENTO'!$AD$3:$AD$4922=TRIM($C247&amp;""))*('5_ACOMPANHAMENTO'!$AC$3:$AC$4922&lt;&gt;"")*((((I247&lt;&gt;"")*ISNUMBER(SEARCH("|"&amp;I247&amp;"|",'5_ACOMPANHAMENTO'!$AC$3:$AC$4922)))+((J247&lt;&gt;"")*ISNUMBER(SEARCH("|"&amp;J247&amp;"|",'5_ACOMPANHAMENTO'!$AC$3:$AC$4922)))+((K247&lt;&gt;"")*ISNUMBER(SEARCH("|"&amp;K247&amp;"|",'5_ACOMPANHAMENTO'!$AC$3:$AC$4922)))+((L247&lt;&gt;"")*ISNUMBER(SEARCH("|"&amp;L247&amp;"|",'5_ACOMPANHAMENTO'!$AC$3:$AC$4922)))+((M247&lt;&gt;"")*ISNUMBER(SEARCH("|"&amp;M247&amp;"|",'5_ACOMPANHAMENTO'!$AC$3:$AC$4922)))+((N247&lt;&gt;"")*ISNUMBER(SEARCH("|"&amp;N247&amp;"|",'5_ACOMPANHAMENTO'!$AC$3:$AC$4922)))+((O247&lt;&gt;"")*ISNUMBER(SEARCH("|"&amp;O247&amp;"|",'5_ACOMPANHAMENTO'!$AC$3:$AC$4922)))+((P247&lt;&gt;"")*ISNUMBER(SEARCH("|"&amp;P247&amp;"|",'5_ACOMPANHAMENTO'!$AC$3:$AC$4922)))+((Q247&lt;&gt;"")*ISNUMBER(SEARCH("|"&amp;Q247&amp;"|",'5_ACOMPANHAMENTO'!$AC$3:$AC$4922)))+((R247&lt;&gt;"")*ISNUMBER(SEARCH("|"&amp;R247&amp;"|",'5_ACOMPANHAMENTO'!$AC$3:$AC$4922)))+((S247&lt;&gt;"")*ISNUMBER(SEARCH("|"&amp;S247&amp;"|",'5_ACOMPANHAMENTO'!$AC$3:$AC$4922)))+((T247&lt;&gt;"")*ISNUMBER(SEARCH("|"&amp;T247&amp;"|",'5_ACOMPANHAMENTO'!$AC$3:$AC$4922)))+((U247&lt;&gt;"")*ISNUMBER(SEARCH("|"&amp;U247&amp;"|",'5_ACOMPANHAMENTO'!$AC$3:$AC$4922)))+((V247&lt;&gt;"")*ISNUMBER(SEARCH("|"&amp;V247&amp;"|",'5_ACOMPANHAMENTO'!$AC$3:$AC$4922)))+((W247&lt;&gt;"")*ISNUMBER(SEARCH("|"&amp;W247&amp;"|",'5_ACOMPANHAMENTO'!$AC$3:$AC$4922)))+((X247&lt;&gt;"")*ISNUMBER(SEARCH("|"&amp;X247&amp;"|",'5_ACOMPANHAMENTO'!$AC$3:$AC$4922)))+((Y247&lt;&gt;"")*ISNUMBER(SEARCH("|"&amp;Y247&amp;"|",'5_ACOMPANHAMENTO'!$AC$3:$AC$4922)))+((Z247&lt;&gt;"")*ISNUMBER(SEARCH("|"&amp;Z247&amp;"|",'5_ACOMPANHAMENTO'!$AC$3:$AC$4922)))+((AA247&lt;&gt;"")*ISNUMBER(SEARCH("|"&amp;AA247&amp;"|",'5_ACOMPANHAMENTO'!$AC$3:$AC$4922)))+((AB247&lt;&gt;"")*ISNUMBER(SEARCH("|"&amp;AB247&amp;"|",'5_ACOMPANHAMENTO'!$AC$3:$AC$4922))))&gt;0)),'5_ACOMPANHAMENTO'!$O$3:$O$4922),0))</f>
        <v>7550</v>
      </c>
      <c r="G247" s="7">
        <f t="shared" si="70"/>
        <v>0</v>
      </c>
      <c r="H247" t="str">
        <f t="shared" si="71"/>
        <v>10180,10148|SECCIONADORA 11</v>
      </c>
      <c r="I247" s="1" t="str">
        <f t="shared" si="72"/>
        <v>10180</v>
      </c>
      <c r="J247" s="1" t="str">
        <f t="shared" si="73"/>
        <v>10148</v>
      </c>
      <c r="K247" s="1" t="str">
        <f t="shared" si="74"/>
        <v/>
      </c>
      <c r="L247" s="1" t="str">
        <f t="shared" si="75"/>
        <v/>
      </c>
      <c r="M247" s="1" t="str">
        <f t="shared" si="76"/>
        <v/>
      </c>
      <c r="N247" s="1" t="str">
        <f t="shared" si="77"/>
        <v/>
      </c>
      <c r="O247" s="1" t="str">
        <f t="shared" si="78"/>
        <v/>
      </c>
      <c r="P247" s="1" t="str">
        <f t="shared" si="79"/>
        <v/>
      </c>
      <c r="Q247" s="1" t="str">
        <f t="shared" si="80"/>
        <v/>
      </c>
      <c r="R247" s="1" t="str">
        <f t="shared" si="81"/>
        <v/>
      </c>
      <c r="S247" s="1" t="str">
        <f t="shared" si="82"/>
        <v/>
      </c>
      <c r="T247" s="1" t="str">
        <f t="shared" si="83"/>
        <v/>
      </c>
      <c r="U247" s="1" t="str">
        <f t="shared" si="84"/>
        <v/>
      </c>
      <c r="V247" s="1" t="str">
        <f t="shared" si="85"/>
        <v/>
      </c>
      <c r="W247" s="1" t="str">
        <f t="shared" si="86"/>
        <v/>
      </c>
      <c r="X247" s="1" t="str">
        <f t="shared" si="87"/>
        <v/>
      </c>
      <c r="Y247" s="1" t="str">
        <f t="shared" si="88"/>
        <v/>
      </c>
      <c r="Z247" s="1" t="str">
        <f t="shared" si="89"/>
        <v/>
      </c>
      <c r="AA247" s="1" t="str">
        <f t="shared" si="90"/>
        <v/>
      </c>
      <c r="AB247" s="1" t="str">
        <f t="shared" si="91"/>
        <v/>
      </c>
    </row>
    <row r="248" spans="1:28" ht="14.25" hidden="1" customHeight="1" x14ac:dyDescent="0.35">
      <c r="A248" s="4">
        <f>IF(OR($B248="",$C248=""),"",IFERROR(INDEX('5_ACOMPANHAMENTO'!$A$3:$A$4922,MATCH(1,INDEX(('5_ACOMPANHAMENTO'!$AD$3:$AD$4922=TRIM($C248&amp;""))*('5_ACOMPANHAMENTO'!$AC$3:$AC$4922&lt;&gt;"")*((((I248&lt;&gt;"")*ISNUMBER(SEARCH("|"&amp;I248&amp;"|",'5_ACOMPANHAMENTO'!$AC$3:$AC$4922)))+((J248&lt;&gt;"")*ISNUMBER(SEARCH("|"&amp;J248&amp;"|",'5_ACOMPANHAMENTO'!$AC$3:$AC$4922)))+((K248&lt;&gt;"")*ISNUMBER(SEARCH("|"&amp;K248&amp;"|",'5_ACOMPANHAMENTO'!$AC$3:$AC$4922)))+((L248&lt;&gt;"")*ISNUMBER(SEARCH("|"&amp;L248&amp;"|",'5_ACOMPANHAMENTO'!$AC$3:$AC$4922)))+((M248&lt;&gt;"")*ISNUMBER(SEARCH("|"&amp;M248&amp;"|",'5_ACOMPANHAMENTO'!$AC$3:$AC$4922)))+((N248&lt;&gt;"")*ISNUMBER(SEARCH("|"&amp;N248&amp;"|",'5_ACOMPANHAMENTO'!$AC$3:$AC$4922)))+((O248&lt;&gt;"")*ISNUMBER(SEARCH("|"&amp;O248&amp;"|",'5_ACOMPANHAMENTO'!$AC$3:$AC$4922)))+((P248&lt;&gt;"")*ISNUMBER(SEARCH("|"&amp;P248&amp;"|",'5_ACOMPANHAMENTO'!$AC$3:$AC$4922)))+((Q248&lt;&gt;"")*ISNUMBER(SEARCH("|"&amp;Q248&amp;"|",'5_ACOMPANHAMENTO'!$AC$3:$AC$4922)))+((R248&lt;&gt;"")*ISNUMBER(SEARCH("|"&amp;R248&amp;"|",'5_ACOMPANHAMENTO'!$AC$3:$AC$4922)))+((S248&lt;&gt;"")*ISNUMBER(SEARCH("|"&amp;S248&amp;"|",'5_ACOMPANHAMENTO'!$AC$3:$AC$4922)))+((T248&lt;&gt;"")*ISNUMBER(SEARCH("|"&amp;T248&amp;"|",'5_ACOMPANHAMENTO'!$AC$3:$AC$4922)))+((U248&lt;&gt;"")*ISNUMBER(SEARCH("|"&amp;U248&amp;"|",'5_ACOMPANHAMENTO'!$AC$3:$AC$4922)))+((V248&lt;&gt;"")*ISNUMBER(SEARCH("|"&amp;V248&amp;"|",'5_ACOMPANHAMENTO'!$AC$3:$AC$4922)))+((W248&lt;&gt;"")*ISNUMBER(SEARCH("|"&amp;W248&amp;"|",'5_ACOMPANHAMENTO'!$AC$3:$AC$4922)))+((X248&lt;&gt;"")*ISNUMBER(SEARCH("|"&amp;X248&amp;"|",'5_ACOMPANHAMENTO'!$AC$3:$AC$4922)))+((Y248&lt;&gt;"")*ISNUMBER(SEARCH("|"&amp;Y248&amp;"|",'5_ACOMPANHAMENTO'!$AC$3:$AC$4922)))+((Z248&lt;&gt;"")*ISNUMBER(SEARCH("|"&amp;Z248&amp;"|",'5_ACOMPANHAMENTO'!$AC$3:$AC$4922)))+((AA248&lt;&gt;"")*ISNUMBER(SEARCH("|"&amp;AA248&amp;"|",'5_ACOMPANHAMENTO'!$AC$3:$AC$4922)))+((AB248&lt;&gt;"")*ISNUMBER(SEARCH("|"&amp;AB248&amp;"|",'5_ACOMPANHAMENTO'!$AC$3:$AC$4922))))&gt;0),0),0)),""))</f>
        <v>46199</v>
      </c>
      <c r="B248" s="10">
        <v>10180.101479999999</v>
      </c>
      <c r="C248" s="23" t="s">
        <v>3088</v>
      </c>
      <c r="D248" s="4">
        <f>IF(OR($B248="",$C248=""),"",IFERROR(SUMPRODUCT(--(('5_ACOMPANHAMENTO'!$AD$3:$AD$4922=TRIM($C248&amp;""))*('5_ACOMPANHAMENTO'!$AC$3:$AC$4922&lt;&gt;"")*((((I248&lt;&gt;"")*ISNUMBER(SEARCH("|"&amp;I248&amp;"|",'5_ACOMPANHAMENTO'!$AC$3:$AC$4922)))+((J248&lt;&gt;"")*ISNUMBER(SEARCH("|"&amp;J248&amp;"|",'5_ACOMPANHAMENTO'!$AC$3:$AC$4922)))+((K248&lt;&gt;"")*ISNUMBER(SEARCH("|"&amp;K248&amp;"|",'5_ACOMPANHAMENTO'!$AC$3:$AC$4922)))+((L248&lt;&gt;"")*ISNUMBER(SEARCH("|"&amp;L248&amp;"|",'5_ACOMPANHAMENTO'!$AC$3:$AC$4922)))+((M248&lt;&gt;"")*ISNUMBER(SEARCH("|"&amp;M248&amp;"|",'5_ACOMPANHAMENTO'!$AC$3:$AC$4922)))+((N248&lt;&gt;"")*ISNUMBER(SEARCH("|"&amp;N248&amp;"|",'5_ACOMPANHAMENTO'!$AC$3:$AC$4922)))+((O248&lt;&gt;"")*ISNUMBER(SEARCH("|"&amp;O248&amp;"|",'5_ACOMPANHAMENTO'!$AC$3:$AC$4922)))+((P248&lt;&gt;"")*ISNUMBER(SEARCH("|"&amp;P248&amp;"|",'5_ACOMPANHAMENTO'!$AC$3:$AC$4922)))+((Q248&lt;&gt;"")*ISNUMBER(SEARCH("|"&amp;Q248&amp;"|",'5_ACOMPANHAMENTO'!$AC$3:$AC$4922)))+((R248&lt;&gt;"")*ISNUMBER(SEARCH("|"&amp;R248&amp;"|",'5_ACOMPANHAMENTO'!$AC$3:$AC$4922)))+((S248&lt;&gt;"")*ISNUMBER(SEARCH("|"&amp;S248&amp;"|",'5_ACOMPANHAMENTO'!$AC$3:$AC$4922)))+((T248&lt;&gt;"")*ISNUMBER(SEARCH("|"&amp;T248&amp;"|",'5_ACOMPANHAMENTO'!$AC$3:$AC$4922)))+((U248&lt;&gt;"")*ISNUMBER(SEARCH("|"&amp;U248&amp;"|",'5_ACOMPANHAMENTO'!$AC$3:$AC$4922)))+((V248&lt;&gt;"")*ISNUMBER(SEARCH("|"&amp;V248&amp;"|",'5_ACOMPANHAMENTO'!$AC$3:$AC$4922)))+((W248&lt;&gt;"")*ISNUMBER(SEARCH("|"&amp;W248&amp;"|",'5_ACOMPANHAMENTO'!$AC$3:$AC$4922)))+((X248&lt;&gt;"")*ISNUMBER(SEARCH("|"&amp;X248&amp;"|",'5_ACOMPANHAMENTO'!$AC$3:$AC$4922)))+((Y248&lt;&gt;"")*ISNUMBER(SEARCH("|"&amp;Y248&amp;"|",'5_ACOMPANHAMENTO'!$AC$3:$AC$4922)))+((Z248&lt;&gt;"")*ISNUMBER(SEARCH("|"&amp;Z248&amp;"|",'5_ACOMPANHAMENTO'!$AC$3:$AC$4922)))+((AA248&lt;&gt;"")*ISNUMBER(SEARCH("|"&amp;AA248&amp;"|",'5_ACOMPANHAMENTO'!$AC$3:$AC$4922)))+((AB248&lt;&gt;"")*ISNUMBER(SEARCH("|"&amp;AB248&amp;"|",'5_ACOMPANHAMENTO'!$AC$3:$AC$4922))))&gt;0)),'5_ACOMPANHAMENTO'!$J$3:$J$4922),0))</f>
        <v>7550</v>
      </c>
      <c r="E248" s="4" t="str">
        <f t="shared" ca="1" si="69"/>
        <v>FINALIZADO</v>
      </c>
      <c r="F248" s="7">
        <f>IF(OR($B248="",$C248=""),"",IFERROR(SUMPRODUCT(--(('5_ACOMPANHAMENTO'!$AD$3:$AD$4922=TRIM($C248&amp;""))*('5_ACOMPANHAMENTO'!$AC$3:$AC$4922&lt;&gt;"")*((((I248&lt;&gt;"")*ISNUMBER(SEARCH("|"&amp;I248&amp;"|",'5_ACOMPANHAMENTO'!$AC$3:$AC$4922)))+((J248&lt;&gt;"")*ISNUMBER(SEARCH("|"&amp;J248&amp;"|",'5_ACOMPANHAMENTO'!$AC$3:$AC$4922)))+((K248&lt;&gt;"")*ISNUMBER(SEARCH("|"&amp;K248&amp;"|",'5_ACOMPANHAMENTO'!$AC$3:$AC$4922)))+((L248&lt;&gt;"")*ISNUMBER(SEARCH("|"&amp;L248&amp;"|",'5_ACOMPANHAMENTO'!$AC$3:$AC$4922)))+((M248&lt;&gt;"")*ISNUMBER(SEARCH("|"&amp;M248&amp;"|",'5_ACOMPANHAMENTO'!$AC$3:$AC$4922)))+((N248&lt;&gt;"")*ISNUMBER(SEARCH("|"&amp;N248&amp;"|",'5_ACOMPANHAMENTO'!$AC$3:$AC$4922)))+((O248&lt;&gt;"")*ISNUMBER(SEARCH("|"&amp;O248&amp;"|",'5_ACOMPANHAMENTO'!$AC$3:$AC$4922)))+((P248&lt;&gt;"")*ISNUMBER(SEARCH("|"&amp;P248&amp;"|",'5_ACOMPANHAMENTO'!$AC$3:$AC$4922)))+((Q248&lt;&gt;"")*ISNUMBER(SEARCH("|"&amp;Q248&amp;"|",'5_ACOMPANHAMENTO'!$AC$3:$AC$4922)))+((R248&lt;&gt;"")*ISNUMBER(SEARCH("|"&amp;R248&amp;"|",'5_ACOMPANHAMENTO'!$AC$3:$AC$4922)))+((S248&lt;&gt;"")*ISNUMBER(SEARCH("|"&amp;S248&amp;"|",'5_ACOMPANHAMENTO'!$AC$3:$AC$4922)))+((T248&lt;&gt;"")*ISNUMBER(SEARCH("|"&amp;T248&amp;"|",'5_ACOMPANHAMENTO'!$AC$3:$AC$4922)))+((U248&lt;&gt;"")*ISNUMBER(SEARCH("|"&amp;U248&amp;"|",'5_ACOMPANHAMENTO'!$AC$3:$AC$4922)))+((V248&lt;&gt;"")*ISNUMBER(SEARCH("|"&amp;V248&amp;"|",'5_ACOMPANHAMENTO'!$AC$3:$AC$4922)))+((W248&lt;&gt;"")*ISNUMBER(SEARCH("|"&amp;W248&amp;"|",'5_ACOMPANHAMENTO'!$AC$3:$AC$4922)))+((X248&lt;&gt;"")*ISNUMBER(SEARCH("|"&amp;X248&amp;"|",'5_ACOMPANHAMENTO'!$AC$3:$AC$4922)))+((Y248&lt;&gt;"")*ISNUMBER(SEARCH("|"&amp;Y248&amp;"|",'5_ACOMPANHAMENTO'!$AC$3:$AC$4922)))+((Z248&lt;&gt;"")*ISNUMBER(SEARCH("|"&amp;Z248&amp;"|",'5_ACOMPANHAMENTO'!$AC$3:$AC$4922)))+((AA248&lt;&gt;"")*ISNUMBER(SEARCH("|"&amp;AA248&amp;"|",'5_ACOMPANHAMENTO'!$AC$3:$AC$4922)))+((AB248&lt;&gt;"")*ISNUMBER(SEARCH("|"&amp;AB248&amp;"|",'5_ACOMPANHAMENTO'!$AC$3:$AC$4922))))&gt;0)),'5_ACOMPANHAMENTO'!$O$3:$O$4922),0))</f>
        <v>7550</v>
      </c>
      <c r="G248" s="7">
        <f t="shared" si="70"/>
        <v>0</v>
      </c>
      <c r="H248" t="str">
        <f t="shared" si="71"/>
        <v>10180,10148|SECCIONADORA 11</v>
      </c>
      <c r="I248" s="1" t="str">
        <f t="shared" si="72"/>
        <v>10180</v>
      </c>
      <c r="J248" s="1" t="str">
        <f t="shared" si="73"/>
        <v>10148</v>
      </c>
      <c r="K248" s="1" t="str">
        <f t="shared" si="74"/>
        <v/>
      </c>
      <c r="L248" s="1" t="str">
        <f t="shared" si="75"/>
        <v/>
      </c>
      <c r="M248" s="1" t="str">
        <f t="shared" si="76"/>
        <v/>
      </c>
      <c r="N248" s="1" t="str">
        <f t="shared" si="77"/>
        <v/>
      </c>
      <c r="O248" s="1" t="str">
        <f t="shared" si="78"/>
        <v/>
      </c>
      <c r="P248" s="1" t="str">
        <f t="shared" si="79"/>
        <v/>
      </c>
      <c r="Q248" s="1" t="str">
        <f t="shared" si="80"/>
        <v/>
      </c>
      <c r="R248" s="1" t="str">
        <f t="shared" si="81"/>
        <v/>
      </c>
      <c r="S248" s="1" t="str">
        <f t="shared" si="82"/>
        <v/>
      </c>
      <c r="T248" s="1" t="str">
        <f t="shared" si="83"/>
        <v/>
      </c>
      <c r="U248" s="1" t="str">
        <f t="shared" si="84"/>
        <v/>
      </c>
      <c r="V248" s="1" t="str">
        <f t="shared" si="85"/>
        <v/>
      </c>
      <c r="W248" s="1" t="str">
        <f t="shared" si="86"/>
        <v/>
      </c>
      <c r="X248" s="1" t="str">
        <f t="shared" si="87"/>
        <v/>
      </c>
      <c r="Y248" s="1" t="str">
        <f t="shared" si="88"/>
        <v/>
      </c>
      <c r="Z248" s="1" t="str">
        <f t="shared" si="89"/>
        <v/>
      </c>
      <c r="AA248" s="1" t="str">
        <f t="shared" si="90"/>
        <v/>
      </c>
      <c r="AB248" s="1" t="str">
        <f t="shared" si="91"/>
        <v/>
      </c>
    </row>
    <row r="249" spans="1:28" ht="14.25" hidden="1" customHeight="1" x14ac:dyDescent="0.35">
      <c r="A249" s="4">
        <f>IF(OR($B249="",$C249=""),"",IFERROR(INDEX('5_ACOMPANHAMENTO'!$A$3:$A$4922,MATCH(1,INDEX(('5_ACOMPANHAMENTO'!$AD$3:$AD$4922=TRIM($C249&amp;""))*('5_ACOMPANHAMENTO'!$AC$3:$AC$4922&lt;&gt;"")*((((I249&lt;&gt;"")*ISNUMBER(SEARCH("|"&amp;I249&amp;"|",'5_ACOMPANHAMENTO'!$AC$3:$AC$4922)))+((J249&lt;&gt;"")*ISNUMBER(SEARCH("|"&amp;J249&amp;"|",'5_ACOMPANHAMENTO'!$AC$3:$AC$4922)))+((K249&lt;&gt;"")*ISNUMBER(SEARCH("|"&amp;K249&amp;"|",'5_ACOMPANHAMENTO'!$AC$3:$AC$4922)))+((L249&lt;&gt;"")*ISNUMBER(SEARCH("|"&amp;L249&amp;"|",'5_ACOMPANHAMENTO'!$AC$3:$AC$4922)))+((M249&lt;&gt;"")*ISNUMBER(SEARCH("|"&amp;M249&amp;"|",'5_ACOMPANHAMENTO'!$AC$3:$AC$4922)))+((N249&lt;&gt;"")*ISNUMBER(SEARCH("|"&amp;N249&amp;"|",'5_ACOMPANHAMENTO'!$AC$3:$AC$4922)))+((O249&lt;&gt;"")*ISNUMBER(SEARCH("|"&amp;O249&amp;"|",'5_ACOMPANHAMENTO'!$AC$3:$AC$4922)))+((P249&lt;&gt;"")*ISNUMBER(SEARCH("|"&amp;P249&amp;"|",'5_ACOMPANHAMENTO'!$AC$3:$AC$4922)))+((Q249&lt;&gt;"")*ISNUMBER(SEARCH("|"&amp;Q249&amp;"|",'5_ACOMPANHAMENTO'!$AC$3:$AC$4922)))+((R249&lt;&gt;"")*ISNUMBER(SEARCH("|"&amp;R249&amp;"|",'5_ACOMPANHAMENTO'!$AC$3:$AC$4922)))+((S249&lt;&gt;"")*ISNUMBER(SEARCH("|"&amp;S249&amp;"|",'5_ACOMPANHAMENTO'!$AC$3:$AC$4922)))+((T249&lt;&gt;"")*ISNUMBER(SEARCH("|"&amp;T249&amp;"|",'5_ACOMPANHAMENTO'!$AC$3:$AC$4922)))+((U249&lt;&gt;"")*ISNUMBER(SEARCH("|"&amp;U249&amp;"|",'5_ACOMPANHAMENTO'!$AC$3:$AC$4922)))+((V249&lt;&gt;"")*ISNUMBER(SEARCH("|"&amp;V249&amp;"|",'5_ACOMPANHAMENTO'!$AC$3:$AC$4922)))+((W249&lt;&gt;"")*ISNUMBER(SEARCH("|"&amp;W249&amp;"|",'5_ACOMPANHAMENTO'!$AC$3:$AC$4922)))+((X249&lt;&gt;"")*ISNUMBER(SEARCH("|"&amp;X249&amp;"|",'5_ACOMPANHAMENTO'!$AC$3:$AC$4922)))+((Y249&lt;&gt;"")*ISNUMBER(SEARCH("|"&amp;Y249&amp;"|",'5_ACOMPANHAMENTO'!$AC$3:$AC$4922)))+((Z249&lt;&gt;"")*ISNUMBER(SEARCH("|"&amp;Z249&amp;"|",'5_ACOMPANHAMENTO'!$AC$3:$AC$4922)))+((AA249&lt;&gt;"")*ISNUMBER(SEARCH("|"&amp;AA249&amp;"|",'5_ACOMPANHAMENTO'!$AC$3:$AC$4922)))+((AB249&lt;&gt;"")*ISNUMBER(SEARCH("|"&amp;AB249&amp;"|",'5_ACOMPANHAMENTO'!$AC$3:$AC$4922))))&gt;0),0),0)),""))</f>
        <v>46199</v>
      </c>
      <c r="B249" s="10">
        <v>10180.101479999999</v>
      </c>
      <c r="C249" s="23" t="s">
        <v>3088</v>
      </c>
      <c r="D249" s="4">
        <f>IF(OR($B249="",$C249=""),"",IFERROR(SUMPRODUCT(--(('5_ACOMPANHAMENTO'!$AD$3:$AD$4922=TRIM($C249&amp;""))*('5_ACOMPANHAMENTO'!$AC$3:$AC$4922&lt;&gt;"")*((((I249&lt;&gt;"")*ISNUMBER(SEARCH("|"&amp;I249&amp;"|",'5_ACOMPANHAMENTO'!$AC$3:$AC$4922)))+((J249&lt;&gt;"")*ISNUMBER(SEARCH("|"&amp;J249&amp;"|",'5_ACOMPANHAMENTO'!$AC$3:$AC$4922)))+((K249&lt;&gt;"")*ISNUMBER(SEARCH("|"&amp;K249&amp;"|",'5_ACOMPANHAMENTO'!$AC$3:$AC$4922)))+((L249&lt;&gt;"")*ISNUMBER(SEARCH("|"&amp;L249&amp;"|",'5_ACOMPANHAMENTO'!$AC$3:$AC$4922)))+((M249&lt;&gt;"")*ISNUMBER(SEARCH("|"&amp;M249&amp;"|",'5_ACOMPANHAMENTO'!$AC$3:$AC$4922)))+((N249&lt;&gt;"")*ISNUMBER(SEARCH("|"&amp;N249&amp;"|",'5_ACOMPANHAMENTO'!$AC$3:$AC$4922)))+((O249&lt;&gt;"")*ISNUMBER(SEARCH("|"&amp;O249&amp;"|",'5_ACOMPANHAMENTO'!$AC$3:$AC$4922)))+((P249&lt;&gt;"")*ISNUMBER(SEARCH("|"&amp;P249&amp;"|",'5_ACOMPANHAMENTO'!$AC$3:$AC$4922)))+((Q249&lt;&gt;"")*ISNUMBER(SEARCH("|"&amp;Q249&amp;"|",'5_ACOMPANHAMENTO'!$AC$3:$AC$4922)))+((R249&lt;&gt;"")*ISNUMBER(SEARCH("|"&amp;R249&amp;"|",'5_ACOMPANHAMENTO'!$AC$3:$AC$4922)))+((S249&lt;&gt;"")*ISNUMBER(SEARCH("|"&amp;S249&amp;"|",'5_ACOMPANHAMENTO'!$AC$3:$AC$4922)))+((T249&lt;&gt;"")*ISNUMBER(SEARCH("|"&amp;T249&amp;"|",'5_ACOMPANHAMENTO'!$AC$3:$AC$4922)))+((U249&lt;&gt;"")*ISNUMBER(SEARCH("|"&amp;U249&amp;"|",'5_ACOMPANHAMENTO'!$AC$3:$AC$4922)))+((V249&lt;&gt;"")*ISNUMBER(SEARCH("|"&amp;V249&amp;"|",'5_ACOMPANHAMENTO'!$AC$3:$AC$4922)))+((W249&lt;&gt;"")*ISNUMBER(SEARCH("|"&amp;W249&amp;"|",'5_ACOMPANHAMENTO'!$AC$3:$AC$4922)))+((X249&lt;&gt;"")*ISNUMBER(SEARCH("|"&amp;X249&amp;"|",'5_ACOMPANHAMENTO'!$AC$3:$AC$4922)))+((Y249&lt;&gt;"")*ISNUMBER(SEARCH("|"&amp;Y249&amp;"|",'5_ACOMPANHAMENTO'!$AC$3:$AC$4922)))+((Z249&lt;&gt;"")*ISNUMBER(SEARCH("|"&amp;Z249&amp;"|",'5_ACOMPANHAMENTO'!$AC$3:$AC$4922)))+((AA249&lt;&gt;"")*ISNUMBER(SEARCH("|"&amp;AA249&amp;"|",'5_ACOMPANHAMENTO'!$AC$3:$AC$4922)))+((AB249&lt;&gt;"")*ISNUMBER(SEARCH("|"&amp;AB249&amp;"|",'5_ACOMPANHAMENTO'!$AC$3:$AC$4922))))&gt;0)),'5_ACOMPANHAMENTO'!$J$3:$J$4922),0))</f>
        <v>7550</v>
      </c>
      <c r="E249" s="4" t="str">
        <f t="shared" ca="1" si="69"/>
        <v>FINALIZADO</v>
      </c>
      <c r="F249" s="7">
        <f>IF(OR($B249="",$C249=""),"",IFERROR(SUMPRODUCT(--(('5_ACOMPANHAMENTO'!$AD$3:$AD$4922=TRIM($C249&amp;""))*('5_ACOMPANHAMENTO'!$AC$3:$AC$4922&lt;&gt;"")*((((I249&lt;&gt;"")*ISNUMBER(SEARCH("|"&amp;I249&amp;"|",'5_ACOMPANHAMENTO'!$AC$3:$AC$4922)))+((J249&lt;&gt;"")*ISNUMBER(SEARCH("|"&amp;J249&amp;"|",'5_ACOMPANHAMENTO'!$AC$3:$AC$4922)))+((K249&lt;&gt;"")*ISNUMBER(SEARCH("|"&amp;K249&amp;"|",'5_ACOMPANHAMENTO'!$AC$3:$AC$4922)))+((L249&lt;&gt;"")*ISNUMBER(SEARCH("|"&amp;L249&amp;"|",'5_ACOMPANHAMENTO'!$AC$3:$AC$4922)))+((M249&lt;&gt;"")*ISNUMBER(SEARCH("|"&amp;M249&amp;"|",'5_ACOMPANHAMENTO'!$AC$3:$AC$4922)))+((N249&lt;&gt;"")*ISNUMBER(SEARCH("|"&amp;N249&amp;"|",'5_ACOMPANHAMENTO'!$AC$3:$AC$4922)))+((O249&lt;&gt;"")*ISNUMBER(SEARCH("|"&amp;O249&amp;"|",'5_ACOMPANHAMENTO'!$AC$3:$AC$4922)))+((P249&lt;&gt;"")*ISNUMBER(SEARCH("|"&amp;P249&amp;"|",'5_ACOMPANHAMENTO'!$AC$3:$AC$4922)))+((Q249&lt;&gt;"")*ISNUMBER(SEARCH("|"&amp;Q249&amp;"|",'5_ACOMPANHAMENTO'!$AC$3:$AC$4922)))+((R249&lt;&gt;"")*ISNUMBER(SEARCH("|"&amp;R249&amp;"|",'5_ACOMPANHAMENTO'!$AC$3:$AC$4922)))+((S249&lt;&gt;"")*ISNUMBER(SEARCH("|"&amp;S249&amp;"|",'5_ACOMPANHAMENTO'!$AC$3:$AC$4922)))+((T249&lt;&gt;"")*ISNUMBER(SEARCH("|"&amp;T249&amp;"|",'5_ACOMPANHAMENTO'!$AC$3:$AC$4922)))+((U249&lt;&gt;"")*ISNUMBER(SEARCH("|"&amp;U249&amp;"|",'5_ACOMPANHAMENTO'!$AC$3:$AC$4922)))+((V249&lt;&gt;"")*ISNUMBER(SEARCH("|"&amp;V249&amp;"|",'5_ACOMPANHAMENTO'!$AC$3:$AC$4922)))+((W249&lt;&gt;"")*ISNUMBER(SEARCH("|"&amp;W249&amp;"|",'5_ACOMPANHAMENTO'!$AC$3:$AC$4922)))+((X249&lt;&gt;"")*ISNUMBER(SEARCH("|"&amp;X249&amp;"|",'5_ACOMPANHAMENTO'!$AC$3:$AC$4922)))+((Y249&lt;&gt;"")*ISNUMBER(SEARCH("|"&amp;Y249&amp;"|",'5_ACOMPANHAMENTO'!$AC$3:$AC$4922)))+((Z249&lt;&gt;"")*ISNUMBER(SEARCH("|"&amp;Z249&amp;"|",'5_ACOMPANHAMENTO'!$AC$3:$AC$4922)))+((AA249&lt;&gt;"")*ISNUMBER(SEARCH("|"&amp;AA249&amp;"|",'5_ACOMPANHAMENTO'!$AC$3:$AC$4922)))+((AB249&lt;&gt;"")*ISNUMBER(SEARCH("|"&amp;AB249&amp;"|",'5_ACOMPANHAMENTO'!$AC$3:$AC$4922))))&gt;0)),'5_ACOMPANHAMENTO'!$O$3:$O$4922),0))</f>
        <v>7550</v>
      </c>
      <c r="G249" s="7">
        <f t="shared" si="70"/>
        <v>0</v>
      </c>
      <c r="H249" t="str">
        <f t="shared" si="71"/>
        <v>10180,10148|SECCIONADORA 11</v>
      </c>
      <c r="I249" s="1" t="str">
        <f t="shared" si="72"/>
        <v>10180</v>
      </c>
      <c r="J249" s="1" t="str">
        <f t="shared" si="73"/>
        <v>10148</v>
      </c>
      <c r="K249" s="1" t="str">
        <f t="shared" si="74"/>
        <v/>
      </c>
      <c r="L249" s="1" t="str">
        <f t="shared" si="75"/>
        <v/>
      </c>
      <c r="M249" s="1" t="str">
        <f t="shared" si="76"/>
        <v/>
      </c>
      <c r="N249" s="1" t="str">
        <f t="shared" si="77"/>
        <v/>
      </c>
      <c r="O249" s="1" t="str">
        <f t="shared" si="78"/>
        <v/>
      </c>
      <c r="P249" s="1" t="str">
        <f t="shared" si="79"/>
        <v/>
      </c>
      <c r="Q249" s="1" t="str">
        <f t="shared" si="80"/>
        <v/>
      </c>
      <c r="R249" s="1" t="str">
        <f t="shared" si="81"/>
        <v/>
      </c>
      <c r="S249" s="1" t="str">
        <f t="shared" si="82"/>
        <v/>
      </c>
      <c r="T249" s="1" t="str">
        <f t="shared" si="83"/>
        <v/>
      </c>
      <c r="U249" s="1" t="str">
        <f t="shared" si="84"/>
        <v/>
      </c>
      <c r="V249" s="1" t="str">
        <f t="shared" si="85"/>
        <v/>
      </c>
      <c r="W249" s="1" t="str">
        <f t="shared" si="86"/>
        <v/>
      </c>
      <c r="X249" s="1" t="str">
        <f t="shared" si="87"/>
        <v/>
      </c>
      <c r="Y249" s="1" t="str">
        <f t="shared" si="88"/>
        <v/>
      </c>
      <c r="Z249" s="1" t="str">
        <f t="shared" si="89"/>
        <v/>
      </c>
      <c r="AA249" s="1" t="str">
        <f t="shared" si="90"/>
        <v/>
      </c>
      <c r="AB249" s="1" t="str">
        <f t="shared" si="91"/>
        <v/>
      </c>
    </row>
    <row r="250" spans="1:28" ht="14.25" hidden="1" customHeight="1" x14ac:dyDescent="0.35">
      <c r="A250" s="4">
        <f>IF(OR($B250="",$C250=""),"",IFERROR(INDEX('5_ACOMPANHAMENTO'!$A$3:$A$4922,MATCH(1,INDEX(('5_ACOMPANHAMENTO'!$AD$3:$AD$4922=TRIM($C250&amp;""))*('5_ACOMPANHAMENTO'!$AC$3:$AC$4922&lt;&gt;"")*((((I250&lt;&gt;"")*ISNUMBER(SEARCH("|"&amp;I250&amp;"|",'5_ACOMPANHAMENTO'!$AC$3:$AC$4922)))+((J250&lt;&gt;"")*ISNUMBER(SEARCH("|"&amp;J250&amp;"|",'5_ACOMPANHAMENTO'!$AC$3:$AC$4922)))+((K250&lt;&gt;"")*ISNUMBER(SEARCH("|"&amp;K250&amp;"|",'5_ACOMPANHAMENTO'!$AC$3:$AC$4922)))+((L250&lt;&gt;"")*ISNUMBER(SEARCH("|"&amp;L250&amp;"|",'5_ACOMPANHAMENTO'!$AC$3:$AC$4922)))+((M250&lt;&gt;"")*ISNUMBER(SEARCH("|"&amp;M250&amp;"|",'5_ACOMPANHAMENTO'!$AC$3:$AC$4922)))+((N250&lt;&gt;"")*ISNUMBER(SEARCH("|"&amp;N250&amp;"|",'5_ACOMPANHAMENTO'!$AC$3:$AC$4922)))+((O250&lt;&gt;"")*ISNUMBER(SEARCH("|"&amp;O250&amp;"|",'5_ACOMPANHAMENTO'!$AC$3:$AC$4922)))+((P250&lt;&gt;"")*ISNUMBER(SEARCH("|"&amp;P250&amp;"|",'5_ACOMPANHAMENTO'!$AC$3:$AC$4922)))+((Q250&lt;&gt;"")*ISNUMBER(SEARCH("|"&amp;Q250&amp;"|",'5_ACOMPANHAMENTO'!$AC$3:$AC$4922)))+((R250&lt;&gt;"")*ISNUMBER(SEARCH("|"&amp;R250&amp;"|",'5_ACOMPANHAMENTO'!$AC$3:$AC$4922)))+((S250&lt;&gt;"")*ISNUMBER(SEARCH("|"&amp;S250&amp;"|",'5_ACOMPANHAMENTO'!$AC$3:$AC$4922)))+((T250&lt;&gt;"")*ISNUMBER(SEARCH("|"&amp;T250&amp;"|",'5_ACOMPANHAMENTO'!$AC$3:$AC$4922)))+((U250&lt;&gt;"")*ISNUMBER(SEARCH("|"&amp;U250&amp;"|",'5_ACOMPANHAMENTO'!$AC$3:$AC$4922)))+((V250&lt;&gt;"")*ISNUMBER(SEARCH("|"&amp;V250&amp;"|",'5_ACOMPANHAMENTO'!$AC$3:$AC$4922)))+((W250&lt;&gt;"")*ISNUMBER(SEARCH("|"&amp;W250&amp;"|",'5_ACOMPANHAMENTO'!$AC$3:$AC$4922)))+((X250&lt;&gt;"")*ISNUMBER(SEARCH("|"&amp;X250&amp;"|",'5_ACOMPANHAMENTO'!$AC$3:$AC$4922)))+((Y250&lt;&gt;"")*ISNUMBER(SEARCH("|"&amp;Y250&amp;"|",'5_ACOMPANHAMENTO'!$AC$3:$AC$4922)))+((Z250&lt;&gt;"")*ISNUMBER(SEARCH("|"&amp;Z250&amp;"|",'5_ACOMPANHAMENTO'!$AC$3:$AC$4922)))+((AA250&lt;&gt;"")*ISNUMBER(SEARCH("|"&amp;AA250&amp;"|",'5_ACOMPANHAMENTO'!$AC$3:$AC$4922)))+((AB250&lt;&gt;"")*ISNUMBER(SEARCH("|"&amp;AB250&amp;"|",'5_ACOMPANHAMENTO'!$AC$3:$AC$4922))))&gt;0),0),0)),""))</f>
        <v>46199</v>
      </c>
      <c r="B250" s="10">
        <v>10180.101479999999</v>
      </c>
      <c r="C250" s="23" t="s">
        <v>3088</v>
      </c>
      <c r="D250" s="4">
        <f>IF(OR($B250="",$C250=""),"",IFERROR(SUMPRODUCT(--(('5_ACOMPANHAMENTO'!$AD$3:$AD$4922=TRIM($C250&amp;""))*('5_ACOMPANHAMENTO'!$AC$3:$AC$4922&lt;&gt;"")*((((I250&lt;&gt;"")*ISNUMBER(SEARCH("|"&amp;I250&amp;"|",'5_ACOMPANHAMENTO'!$AC$3:$AC$4922)))+((J250&lt;&gt;"")*ISNUMBER(SEARCH("|"&amp;J250&amp;"|",'5_ACOMPANHAMENTO'!$AC$3:$AC$4922)))+((K250&lt;&gt;"")*ISNUMBER(SEARCH("|"&amp;K250&amp;"|",'5_ACOMPANHAMENTO'!$AC$3:$AC$4922)))+((L250&lt;&gt;"")*ISNUMBER(SEARCH("|"&amp;L250&amp;"|",'5_ACOMPANHAMENTO'!$AC$3:$AC$4922)))+((M250&lt;&gt;"")*ISNUMBER(SEARCH("|"&amp;M250&amp;"|",'5_ACOMPANHAMENTO'!$AC$3:$AC$4922)))+((N250&lt;&gt;"")*ISNUMBER(SEARCH("|"&amp;N250&amp;"|",'5_ACOMPANHAMENTO'!$AC$3:$AC$4922)))+((O250&lt;&gt;"")*ISNUMBER(SEARCH("|"&amp;O250&amp;"|",'5_ACOMPANHAMENTO'!$AC$3:$AC$4922)))+((P250&lt;&gt;"")*ISNUMBER(SEARCH("|"&amp;P250&amp;"|",'5_ACOMPANHAMENTO'!$AC$3:$AC$4922)))+((Q250&lt;&gt;"")*ISNUMBER(SEARCH("|"&amp;Q250&amp;"|",'5_ACOMPANHAMENTO'!$AC$3:$AC$4922)))+((R250&lt;&gt;"")*ISNUMBER(SEARCH("|"&amp;R250&amp;"|",'5_ACOMPANHAMENTO'!$AC$3:$AC$4922)))+((S250&lt;&gt;"")*ISNUMBER(SEARCH("|"&amp;S250&amp;"|",'5_ACOMPANHAMENTO'!$AC$3:$AC$4922)))+((T250&lt;&gt;"")*ISNUMBER(SEARCH("|"&amp;T250&amp;"|",'5_ACOMPANHAMENTO'!$AC$3:$AC$4922)))+((U250&lt;&gt;"")*ISNUMBER(SEARCH("|"&amp;U250&amp;"|",'5_ACOMPANHAMENTO'!$AC$3:$AC$4922)))+((V250&lt;&gt;"")*ISNUMBER(SEARCH("|"&amp;V250&amp;"|",'5_ACOMPANHAMENTO'!$AC$3:$AC$4922)))+((W250&lt;&gt;"")*ISNUMBER(SEARCH("|"&amp;W250&amp;"|",'5_ACOMPANHAMENTO'!$AC$3:$AC$4922)))+((X250&lt;&gt;"")*ISNUMBER(SEARCH("|"&amp;X250&amp;"|",'5_ACOMPANHAMENTO'!$AC$3:$AC$4922)))+((Y250&lt;&gt;"")*ISNUMBER(SEARCH("|"&amp;Y250&amp;"|",'5_ACOMPANHAMENTO'!$AC$3:$AC$4922)))+((Z250&lt;&gt;"")*ISNUMBER(SEARCH("|"&amp;Z250&amp;"|",'5_ACOMPANHAMENTO'!$AC$3:$AC$4922)))+((AA250&lt;&gt;"")*ISNUMBER(SEARCH("|"&amp;AA250&amp;"|",'5_ACOMPANHAMENTO'!$AC$3:$AC$4922)))+((AB250&lt;&gt;"")*ISNUMBER(SEARCH("|"&amp;AB250&amp;"|",'5_ACOMPANHAMENTO'!$AC$3:$AC$4922))))&gt;0)),'5_ACOMPANHAMENTO'!$J$3:$J$4922),0))</f>
        <v>7550</v>
      </c>
      <c r="E250" s="4" t="str">
        <f t="shared" ca="1" si="69"/>
        <v>FINALIZADO</v>
      </c>
      <c r="F250" s="7">
        <f>IF(OR($B250="",$C250=""),"",IFERROR(SUMPRODUCT(--(('5_ACOMPANHAMENTO'!$AD$3:$AD$4922=TRIM($C250&amp;""))*('5_ACOMPANHAMENTO'!$AC$3:$AC$4922&lt;&gt;"")*((((I250&lt;&gt;"")*ISNUMBER(SEARCH("|"&amp;I250&amp;"|",'5_ACOMPANHAMENTO'!$AC$3:$AC$4922)))+((J250&lt;&gt;"")*ISNUMBER(SEARCH("|"&amp;J250&amp;"|",'5_ACOMPANHAMENTO'!$AC$3:$AC$4922)))+((K250&lt;&gt;"")*ISNUMBER(SEARCH("|"&amp;K250&amp;"|",'5_ACOMPANHAMENTO'!$AC$3:$AC$4922)))+((L250&lt;&gt;"")*ISNUMBER(SEARCH("|"&amp;L250&amp;"|",'5_ACOMPANHAMENTO'!$AC$3:$AC$4922)))+((M250&lt;&gt;"")*ISNUMBER(SEARCH("|"&amp;M250&amp;"|",'5_ACOMPANHAMENTO'!$AC$3:$AC$4922)))+((N250&lt;&gt;"")*ISNUMBER(SEARCH("|"&amp;N250&amp;"|",'5_ACOMPANHAMENTO'!$AC$3:$AC$4922)))+((O250&lt;&gt;"")*ISNUMBER(SEARCH("|"&amp;O250&amp;"|",'5_ACOMPANHAMENTO'!$AC$3:$AC$4922)))+((P250&lt;&gt;"")*ISNUMBER(SEARCH("|"&amp;P250&amp;"|",'5_ACOMPANHAMENTO'!$AC$3:$AC$4922)))+((Q250&lt;&gt;"")*ISNUMBER(SEARCH("|"&amp;Q250&amp;"|",'5_ACOMPANHAMENTO'!$AC$3:$AC$4922)))+((R250&lt;&gt;"")*ISNUMBER(SEARCH("|"&amp;R250&amp;"|",'5_ACOMPANHAMENTO'!$AC$3:$AC$4922)))+((S250&lt;&gt;"")*ISNUMBER(SEARCH("|"&amp;S250&amp;"|",'5_ACOMPANHAMENTO'!$AC$3:$AC$4922)))+((T250&lt;&gt;"")*ISNUMBER(SEARCH("|"&amp;T250&amp;"|",'5_ACOMPANHAMENTO'!$AC$3:$AC$4922)))+((U250&lt;&gt;"")*ISNUMBER(SEARCH("|"&amp;U250&amp;"|",'5_ACOMPANHAMENTO'!$AC$3:$AC$4922)))+((V250&lt;&gt;"")*ISNUMBER(SEARCH("|"&amp;V250&amp;"|",'5_ACOMPANHAMENTO'!$AC$3:$AC$4922)))+((W250&lt;&gt;"")*ISNUMBER(SEARCH("|"&amp;W250&amp;"|",'5_ACOMPANHAMENTO'!$AC$3:$AC$4922)))+((X250&lt;&gt;"")*ISNUMBER(SEARCH("|"&amp;X250&amp;"|",'5_ACOMPANHAMENTO'!$AC$3:$AC$4922)))+((Y250&lt;&gt;"")*ISNUMBER(SEARCH("|"&amp;Y250&amp;"|",'5_ACOMPANHAMENTO'!$AC$3:$AC$4922)))+((Z250&lt;&gt;"")*ISNUMBER(SEARCH("|"&amp;Z250&amp;"|",'5_ACOMPANHAMENTO'!$AC$3:$AC$4922)))+((AA250&lt;&gt;"")*ISNUMBER(SEARCH("|"&amp;AA250&amp;"|",'5_ACOMPANHAMENTO'!$AC$3:$AC$4922)))+((AB250&lt;&gt;"")*ISNUMBER(SEARCH("|"&amp;AB250&amp;"|",'5_ACOMPANHAMENTO'!$AC$3:$AC$4922))))&gt;0)),'5_ACOMPANHAMENTO'!$O$3:$O$4922),0))</f>
        <v>7550</v>
      </c>
      <c r="G250" s="7">
        <f t="shared" si="70"/>
        <v>0</v>
      </c>
      <c r="H250" t="str">
        <f t="shared" si="71"/>
        <v>10180,10148|SECCIONADORA 11</v>
      </c>
      <c r="I250" s="1" t="str">
        <f t="shared" si="72"/>
        <v>10180</v>
      </c>
      <c r="J250" s="1" t="str">
        <f t="shared" si="73"/>
        <v>10148</v>
      </c>
      <c r="K250" s="1" t="str">
        <f t="shared" si="74"/>
        <v/>
      </c>
      <c r="L250" s="1" t="str">
        <f t="shared" si="75"/>
        <v/>
      </c>
      <c r="M250" s="1" t="str">
        <f t="shared" si="76"/>
        <v/>
      </c>
      <c r="N250" s="1" t="str">
        <f t="shared" si="77"/>
        <v/>
      </c>
      <c r="O250" s="1" t="str">
        <f t="shared" si="78"/>
        <v/>
      </c>
      <c r="P250" s="1" t="str">
        <f t="shared" si="79"/>
        <v/>
      </c>
      <c r="Q250" s="1" t="str">
        <f t="shared" si="80"/>
        <v/>
      </c>
      <c r="R250" s="1" t="str">
        <f t="shared" si="81"/>
        <v/>
      </c>
      <c r="S250" s="1" t="str">
        <f t="shared" si="82"/>
        <v/>
      </c>
      <c r="T250" s="1" t="str">
        <f t="shared" si="83"/>
        <v/>
      </c>
      <c r="U250" s="1" t="str">
        <f t="shared" si="84"/>
        <v/>
      </c>
      <c r="V250" s="1" t="str">
        <f t="shared" si="85"/>
        <v/>
      </c>
      <c r="W250" s="1" t="str">
        <f t="shared" si="86"/>
        <v/>
      </c>
      <c r="X250" s="1" t="str">
        <f t="shared" si="87"/>
        <v/>
      </c>
      <c r="Y250" s="1" t="str">
        <f t="shared" si="88"/>
        <v/>
      </c>
      <c r="Z250" s="1" t="str">
        <f t="shared" si="89"/>
        <v/>
      </c>
      <c r="AA250" s="1" t="str">
        <f t="shared" si="90"/>
        <v/>
      </c>
      <c r="AB250" s="1" t="str">
        <f t="shared" si="91"/>
        <v/>
      </c>
    </row>
    <row r="251" spans="1:28" ht="14.25" hidden="1" customHeight="1" x14ac:dyDescent="0.35">
      <c r="A251" s="4">
        <f>IF(OR($B251="",$C251=""),"",IFERROR(INDEX('5_ACOMPANHAMENTO'!$A$3:$A$4922,MATCH(1,INDEX(('5_ACOMPANHAMENTO'!$AD$3:$AD$4922=TRIM($C251&amp;""))*('5_ACOMPANHAMENTO'!$AC$3:$AC$4922&lt;&gt;"")*((((I251&lt;&gt;"")*ISNUMBER(SEARCH("|"&amp;I251&amp;"|",'5_ACOMPANHAMENTO'!$AC$3:$AC$4922)))+((J251&lt;&gt;"")*ISNUMBER(SEARCH("|"&amp;J251&amp;"|",'5_ACOMPANHAMENTO'!$AC$3:$AC$4922)))+((K251&lt;&gt;"")*ISNUMBER(SEARCH("|"&amp;K251&amp;"|",'5_ACOMPANHAMENTO'!$AC$3:$AC$4922)))+((L251&lt;&gt;"")*ISNUMBER(SEARCH("|"&amp;L251&amp;"|",'5_ACOMPANHAMENTO'!$AC$3:$AC$4922)))+((M251&lt;&gt;"")*ISNUMBER(SEARCH("|"&amp;M251&amp;"|",'5_ACOMPANHAMENTO'!$AC$3:$AC$4922)))+((N251&lt;&gt;"")*ISNUMBER(SEARCH("|"&amp;N251&amp;"|",'5_ACOMPANHAMENTO'!$AC$3:$AC$4922)))+((O251&lt;&gt;"")*ISNUMBER(SEARCH("|"&amp;O251&amp;"|",'5_ACOMPANHAMENTO'!$AC$3:$AC$4922)))+((P251&lt;&gt;"")*ISNUMBER(SEARCH("|"&amp;P251&amp;"|",'5_ACOMPANHAMENTO'!$AC$3:$AC$4922)))+((Q251&lt;&gt;"")*ISNUMBER(SEARCH("|"&amp;Q251&amp;"|",'5_ACOMPANHAMENTO'!$AC$3:$AC$4922)))+((R251&lt;&gt;"")*ISNUMBER(SEARCH("|"&amp;R251&amp;"|",'5_ACOMPANHAMENTO'!$AC$3:$AC$4922)))+((S251&lt;&gt;"")*ISNUMBER(SEARCH("|"&amp;S251&amp;"|",'5_ACOMPANHAMENTO'!$AC$3:$AC$4922)))+((T251&lt;&gt;"")*ISNUMBER(SEARCH("|"&amp;T251&amp;"|",'5_ACOMPANHAMENTO'!$AC$3:$AC$4922)))+((U251&lt;&gt;"")*ISNUMBER(SEARCH("|"&amp;U251&amp;"|",'5_ACOMPANHAMENTO'!$AC$3:$AC$4922)))+((V251&lt;&gt;"")*ISNUMBER(SEARCH("|"&amp;V251&amp;"|",'5_ACOMPANHAMENTO'!$AC$3:$AC$4922)))+((W251&lt;&gt;"")*ISNUMBER(SEARCH("|"&amp;W251&amp;"|",'5_ACOMPANHAMENTO'!$AC$3:$AC$4922)))+((X251&lt;&gt;"")*ISNUMBER(SEARCH("|"&amp;X251&amp;"|",'5_ACOMPANHAMENTO'!$AC$3:$AC$4922)))+((Y251&lt;&gt;"")*ISNUMBER(SEARCH("|"&amp;Y251&amp;"|",'5_ACOMPANHAMENTO'!$AC$3:$AC$4922)))+((Z251&lt;&gt;"")*ISNUMBER(SEARCH("|"&amp;Z251&amp;"|",'5_ACOMPANHAMENTO'!$AC$3:$AC$4922)))+((AA251&lt;&gt;"")*ISNUMBER(SEARCH("|"&amp;AA251&amp;"|",'5_ACOMPANHAMENTO'!$AC$3:$AC$4922)))+((AB251&lt;&gt;"")*ISNUMBER(SEARCH("|"&amp;AB251&amp;"|",'5_ACOMPANHAMENTO'!$AC$3:$AC$4922))))&gt;0),0),0)),""))</f>
        <v>46199</v>
      </c>
      <c r="B251" s="10">
        <v>10180.101479999999</v>
      </c>
      <c r="C251" s="23" t="s">
        <v>3088</v>
      </c>
      <c r="D251" s="4">
        <f>IF(OR($B251="",$C251=""),"",IFERROR(SUMPRODUCT(--(('5_ACOMPANHAMENTO'!$AD$3:$AD$4922=TRIM($C251&amp;""))*('5_ACOMPANHAMENTO'!$AC$3:$AC$4922&lt;&gt;"")*((((I251&lt;&gt;"")*ISNUMBER(SEARCH("|"&amp;I251&amp;"|",'5_ACOMPANHAMENTO'!$AC$3:$AC$4922)))+((J251&lt;&gt;"")*ISNUMBER(SEARCH("|"&amp;J251&amp;"|",'5_ACOMPANHAMENTO'!$AC$3:$AC$4922)))+((K251&lt;&gt;"")*ISNUMBER(SEARCH("|"&amp;K251&amp;"|",'5_ACOMPANHAMENTO'!$AC$3:$AC$4922)))+((L251&lt;&gt;"")*ISNUMBER(SEARCH("|"&amp;L251&amp;"|",'5_ACOMPANHAMENTO'!$AC$3:$AC$4922)))+((M251&lt;&gt;"")*ISNUMBER(SEARCH("|"&amp;M251&amp;"|",'5_ACOMPANHAMENTO'!$AC$3:$AC$4922)))+((N251&lt;&gt;"")*ISNUMBER(SEARCH("|"&amp;N251&amp;"|",'5_ACOMPANHAMENTO'!$AC$3:$AC$4922)))+((O251&lt;&gt;"")*ISNUMBER(SEARCH("|"&amp;O251&amp;"|",'5_ACOMPANHAMENTO'!$AC$3:$AC$4922)))+((P251&lt;&gt;"")*ISNUMBER(SEARCH("|"&amp;P251&amp;"|",'5_ACOMPANHAMENTO'!$AC$3:$AC$4922)))+((Q251&lt;&gt;"")*ISNUMBER(SEARCH("|"&amp;Q251&amp;"|",'5_ACOMPANHAMENTO'!$AC$3:$AC$4922)))+((R251&lt;&gt;"")*ISNUMBER(SEARCH("|"&amp;R251&amp;"|",'5_ACOMPANHAMENTO'!$AC$3:$AC$4922)))+((S251&lt;&gt;"")*ISNUMBER(SEARCH("|"&amp;S251&amp;"|",'5_ACOMPANHAMENTO'!$AC$3:$AC$4922)))+((T251&lt;&gt;"")*ISNUMBER(SEARCH("|"&amp;T251&amp;"|",'5_ACOMPANHAMENTO'!$AC$3:$AC$4922)))+((U251&lt;&gt;"")*ISNUMBER(SEARCH("|"&amp;U251&amp;"|",'5_ACOMPANHAMENTO'!$AC$3:$AC$4922)))+((V251&lt;&gt;"")*ISNUMBER(SEARCH("|"&amp;V251&amp;"|",'5_ACOMPANHAMENTO'!$AC$3:$AC$4922)))+((W251&lt;&gt;"")*ISNUMBER(SEARCH("|"&amp;W251&amp;"|",'5_ACOMPANHAMENTO'!$AC$3:$AC$4922)))+((X251&lt;&gt;"")*ISNUMBER(SEARCH("|"&amp;X251&amp;"|",'5_ACOMPANHAMENTO'!$AC$3:$AC$4922)))+((Y251&lt;&gt;"")*ISNUMBER(SEARCH("|"&amp;Y251&amp;"|",'5_ACOMPANHAMENTO'!$AC$3:$AC$4922)))+((Z251&lt;&gt;"")*ISNUMBER(SEARCH("|"&amp;Z251&amp;"|",'5_ACOMPANHAMENTO'!$AC$3:$AC$4922)))+((AA251&lt;&gt;"")*ISNUMBER(SEARCH("|"&amp;AA251&amp;"|",'5_ACOMPANHAMENTO'!$AC$3:$AC$4922)))+((AB251&lt;&gt;"")*ISNUMBER(SEARCH("|"&amp;AB251&amp;"|",'5_ACOMPANHAMENTO'!$AC$3:$AC$4922))))&gt;0)),'5_ACOMPANHAMENTO'!$J$3:$J$4922),0))</f>
        <v>7550</v>
      </c>
      <c r="E251" s="4" t="str">
        <f t="shared" ca="1" si="69"/>
        <v>FINALIZADO</v>
      </c>
      <c r="F251" s="7">
        <f>IF(OR($B251="",$C251=""),"",IFERROR(SUMPRODUCT(--(('5_ACOMPANHAMENTO'!$AD$3:$AD$4922=TRIM($C251&amp;""))*('5_ACOMPANHAMENTO'!$AC$3:$AC$4922&lt;&gt;"")*((((I251&lt;&gt;"")*ISNUMBER(SEARCH("|"&amp;I251&amp;"|",'5_ACOMPANHAMENTO'!$AC$3:$AC$4922)))+((J251&lt;&gt;"")*ISNUMBER(SEARCH("|"&amp;J251&amp;"|",'5_ACOMPANHAMENTO'!$AC$3:$AC$4922)))+((K251&lt;&gt;"")*ISNUMBER(SEARCH("|"&amp;K251&amp;"|",'5_ACOMPANHAMENTO'!$AC$3:$AC$4922)))+((L251&lt;&gt;"")*ISNUMBER(SEARCH("|"&amp;L251&amp;"|",'5_ACOMPANHAMENTO'!$AC$3:$AC$4922)))+((M251&lt;&gt;"")*ISNUMBER(SEARCH("|"&amp;M251&amp;"|",'5_ACOMPANHAMENTO'!$AC$3:$AC$4922)))+((N251&lt;&gt;"")*ISNUMBER(SEARCH("|"&amp;N251&amp;"|",'5_ACOMPANHAMENTO'!$AC$3:$AC$4922)))+((O251&lt;&gt;"")*ISNUMBER(SEARCH("|"&amp;O251&amp;"|",'5_ACOMPANHAMENTO'!$AC$3:$AC$4922)))+((P251&lt;&gt;"")*ISNUMBER(SEARCH("|"&amp;P251&amp;"|",'5_ACOMPANHAMENTO'!$AC$3:$AC$4922)))+((Q251&lt;&gt;"")*ISNUMBER(SEARCH("|"&amp;Q251&amp;"|",'5_ACOMPANHAMENTO'!$AC$3:$AC$4922)))+((R251&lt;&gt;"")*ISNUMBER(SEARCH("|"&amp;R251&amp;"|",'5_ACOMPANHAMENTO'!$AC$3:$AC$4922)))+((S251&lt;&gt;"")*ISNUMBER(SEARCH("|"&amp;S251&amp;"|",'5_ACOMPANHAMENTO'!$AC$3:$AC$4922)))+((T251&lt;&gt;"")*ISNUMBER(SEARCH("|"&amp;T251&amp;"|",'5_ACOMPANHAMENTO'!$AC$3:$AC$4922)))+((U251&lt;&gt;"")*ISNUMBER(SEARCH("|"&amp;U251&amp;"|",'5_ACOMPANHAMENTO'!$AC$3:$AC$4922)))+((V251&lt;&gt;"")*ISNUMBER(SEARCH("|"&amp;V251&amp;"|",'5_ACOMPANHAMENTO'!$AC$3:$AC$4922)))+((W251&lt;&gt;"")*ISNUMBER(SEARCH("|"&amp;W251&amp;"|",'5_ACOMPANHAMENTO'!$AC$3:$AC$4922)))+((X251&lt;&gt;"")*ISNUMBER(SEARCH("|"&amp;X251&amp;"|",'5_ACOMPANHAMENTO'!$AC$3:$AC$4922)))+((Y251&lt;&gt;"")*ISNUMBER(SEARCH("|"&amp;Y251&amp;"|",'5_ACOMPANHAMENTO'!$AC$3:$AC$4922)))+((Z251&lt;&gt;"")*ISNUMBER(SEARCH("|"&amp;Z251&amp;"|",'5_ACOMPANHAMENTO'!$AC$3:$AC$4922)))+((AA251&lt;&gt;"")*ISNUMBER(SEARCH("|"&amp;AA251&amp;"|",'5_ACOMPANHAMENTO'!$AC$3:$AC$4922)))+((AB251&lt;&gt;"")*ISNUMBER(SEARCH("|"&amp;AB251&amp;"|",'5_ACOMPANHAMENTO'!$AC$3:$AC$4922))))&gt;0)),'5_ACOMPANHAMENTO'!$O$3:$O$4922),0))</f>
        <v>7550</v>
      </c>
      <c r="G251" s="7">
        <f t="shared" si="70"/>
        <v>0</v>
      </c>
      <c r="H251" t="str">
        <f t="shared" si="71"/>
        <v>10180,10148|SECCIONADORA 11</v>
      </c>
      <c r="I251" s="1" t="str">
        <f t="shared" si="72"/>
        <v>10180</v>
      </c>
      <c r="J251" s="1" t="str">
        <f t="shared" si="73"/>
        <v>10148</v>
      </c>
      <c r="K251" s="1" t="str">
        <f t="shared" si="74"/>
        <v/>
      </c>
      <c r="L251" s="1" t="str">
        <f t="shared" si="75"/>
        <v/>
      </c>
      <c r="M251" s="1" t="str">
        <f t="shared" si="76"/>
        <v/>
      </c>
      <c r="N251" s="1" t="str">
        <f t="shared" si="77"/>
        <v/>
      </c>
      <c r="O251" s="1" t="str">
        <f t="shared" si="78"/>
        <v/>
      </c>
      <c r="P251" s="1" t="str">
        <f t="shared" si="79"/>
        <v/>
      </c>
      <c r="Q251" s="1" t="str">
        <f t="shared" si="80"/>
        <v/>
      </c>
      <c r="R251" s="1" t="str">
        <f t="shared" si="81"/>
        <v/>
      </c>
      <c r="S251" s="1" t="str">
        <f t="shared" si="82"/>
        <v/>
      </c>
      <c r="T251" s="1" t="str">
        <f t="shared" si="83"/>
        <v/>
      </c>
      <c r="U251" s="1" t="str">
        <f t="shared" si="84"/>
        <v/>
      </c>
      <c r="V251" s="1" t="str">
        <f t="shared" si="85"/>
        <v/>
      </c>
      <c r="W251" s="1" t="str">
        <f t="shared" si="86"/>
        <v/>
      </c>
      <c r="X251" s="1" t="str">
        <f t="shared" si="87"/>
        <v/>
      </c>
      <c r="Y251" s="1" t="str">
        <f t="shared" si="88"/>
        <v/>
      </c>
      <c r="Z251" s="1" t="str">
        <f t="shared" si="89"/>
        <v/>
      </c>
      <c r="AA251" s="1" t="str">
        <f t="shared" si="90"/>
        <v/>
      </c>
      <c r="AB251" s="1" t="str">
        <f t="shared" si="91"/>
        <v/>
      </c>
    </row>
    <row r="252" spans="1:28" ht="14.25" hidden="1" customHeight="1" x14ac:dyDescent="0.35">
      <c r="A252" s="4">
        <f>IF(OR($B252="",$C252=""),"",IFERROR(INDEX('5_ACOMPANHAMENTO'!$A$3:$A$4922,MATCH(1,INDEX(('5_ACOMPANHAMENTO'!$AD$3:$AD$4922=TRIM($C252&amp;""))*('5_ACOMPANHAMENTO'!$AC$3:$AC$4922&lt;&gt;"")*((((I252&lt;&gt;"")*ISNUMBER(SEARCH("|"&amp;I252&amp;"|",'5_ACOMPANHAMENTO'!$AC$3:$AC$4922)))+((J252&lt;&gt;"")*ISNUMBER(SEARCH("|"&amp;J252&amp;"|",'5_ACOMPANHAMENTO'!$AC$3:$AC$4922)))+((K252&lt;&gt;"")*ISNUMBER(SEARCH("|"&amp;K252&amp;"|",'5_ACOMPANHAMENTO'!$AC$3:$AC$4922)))+((L252&lt;&gt;"")*ISNUMBER(SEARCH("|"&amp;L252&amp;"|",'5_ACOMPANHAMENTO'!$AC$3:$AC$4922)))+((M252&lt;&gt;"")*ISNUMBER(SEARCH("|"&amp;M252&amp;"|",'5_ACOMPANHAMENTO'!$AC$3:$AC$4922)))+((N252&lt;&gt;"")*ISNUMBER(SEARCH("|"&amp;N252&amp;"|",'5_ACOMPANHAMENTO'!$AC$3:$AC$4922)))+((O252&lt;&gt;"")*ISNUMBER(SEARCH("|"&amp;O252&amp;"|",'5_ACOMPANHAMENTO'!$AC$3:$AC$4922)))+((P252&lt;&gt;"")*ISNUMBER(SEARCH("|"&amp;P252&amp;"|",'5_ACOMPANHAMENTO'!$AC$3:$AC$4922)))+((Q252&lt;&gt;"")*ISNUMBER(SEARCH("|"&amp;Q252&amp;"|",'5_ACOMPANHAMENTO'!$AC$3:$AC$4922)))+((R252&lt;&gt;"")*ISNUMBER(SEARCH("|"&amp;R252&amp;"|",'5_ACOMPANHAMENTO'!$AC$3:$AC$4922)))+((S252&lt;&gt;"")*ISNUMBER(SEARCH("|"&amp;S252&amp;"|",'5_ACOMPANHAMENTO'!$AC$3:$AC$4922)))+((T252&lt;&gt;"")*ISNUMBER(SEARCH("|"&amp;T252&amp;"|",'5_ACOMPANHAMENTO'!$AC$3:$AC$4922)))+((U252&lt;&gt;"")*ISNUMBER(SEARCH("|"&amp;U252&amp;"|",'5_ACOMPANHAMENTO'!$AC$3:$AC$4922)))+((V252&lt;&gt;"")*ISNUMBER(SEARCH("|"&amp;V252&amp;"|",'5_ACOMPANHAMENTO'!$AC$3:$AC$4922)))+((W252&lt;&gt;"")*ISNUMBER(SEARCH("|"&amp;W252&amp;"|",'5_ACOMPANHAMENTO'!$AC$3:$AC$4922)))+((X252&lt;&gt;"")*ISNUMBER(SEARCH("|"&amp;X252&amp;"|",'5_ACOMPANHAMENTO'!$AC$3:$AC$4922)))+((Y252&lt;&gt;"")*ISNUMBER(SEARCH("|"&amp;Y252&amp;"|",'5_ACOMPANHAMENTO'!$AC$3:$AC$4922)))+((Z252&lt;&gt;"")*ISNUMBER(SEARCH("|"&amp;Z252&amp;"|",'5_ACOMPANHAMENTO'!$AC$3:$AC$4922)))+((AA252&lt;&gt;"")*ISNUMBER(SEARCH("|"&amp;AA252&amp;"|",'5_ACOMPANHAMENTO'!$AC$3:$AC$4922)))+((AB252&lt;&gt;"")*ISNUMBER(SEARCH("|"&amp;AB252&amp;"|",'5_ACOMPANHAMENTO'!$AC$3:$AC$4922))))&gt;0),0),0)),""))</f>
        <v>46199</v>
      </c>
      <c r="B252" s="10">
        <v>10180.101479999999</v>
      </c>
      <c r="C252" s="23" t="s">
        <v>3088</v>
      </c>
      <c r="D252" s="4">
        <f>IF(OR($B252="",$C252=""),"",IFERROR(SUMPRODUCT(--(('5_ACOMPANHAMENTO'!$AD$3:$AD$4922=TRIM($C252&amp;""))*('5_ACOMPANHAMENTO'!$AC$3:$AC$4922&lt;&gt;"")*((((I252&lt;&gt;"")*ISNUMBER(SEARCH("|"&amp;I252&amp;"|",'5_ACOMPANHAMENTO'!$AC$3:$AC$4922)))+((J252&lt;&gt;"")*ISNUMBER(SEARCH("|"&amp;J252&amp;"|",'5_ACOMPANHAMENTO'!$AC$3:$AC$4922)))+((K252&lt;&gt;"")*ISNUMBER(SEARCH("|"&amp;K252&amp;"|",'5_ACOMPANHAMENTO'!$AC$3:$AC$4922)))+((L252&lt;&gt;"")*ISNUMBER(SEARCH("|"&amp;L252&amp;"|",'5_ACOMPANHAMENTO'!$AC$3:$AC$4922)))+((M252&lt;&gt;"")*ISNUMBER(SEARCH("|"&amp;M252&amp;"|",'5_ACOMPANHAMENTO'!$AC$3:$AC$4922)))+((N252&lt;&gt;"")*ISNUMBER(SEARCH("|"&amp;N252&amp;"|",'5_ACOMPANHAMENTO'!$AC$3:$AC$4922)))+((O252&lt;&gt;"")*ISNUMBER(SEARCH("|"&amp;O252&amp;"|",'5_ACOMPANHAMENTO'!$AC$3:$AC$4922)))+((P252&lt;&gt;"")*ISNUMBER(SEARCH("|"&amp;P252&amp;"|",'5_ACOMPANHAMENTO'!$AC$3:$AC$4922)))+((Q252&lt;&gt;"")*ISNUMBER(SEARCH("|"&amp;Q252&amp;"|",'5_ACOMPANHAMENTO'!$AC$3:$AC$4922)))+((R252&lt;&gt;"")*ISNUMBER(SEARCH("|"&amp;R252&amp;"|",'5_ACOMPANHAMENTO'!$AC$3:$AC$4922)))+((S252&lt;&gt;"")*ISNUMBER(SEARCH("|"&amp;S252&amp;"|",'5_ACOMPANHAMENTO'!$AC$3:$AC$4922)))+((T252&lt;&gt;"")*ISNUMBER(SEARCH("|"&amp;T252&amp;"|",'5_ACOMPANHAMENTO'!$AC$3:$AC$4922)))+((U252&lt;&gt;"")*ISNUMBER(SEARCH("|"&amp;U252&amp;"|",'5_ACOMPANHAMENTO'!$AC$3:$AC$4922)))+((V252&lt;&gt;"")*ISNUMBER(SEARCH("|"&amp;V252&amp;"|",'5_ACOMPANHAMENTO'!$AC$3:$AC$4922)))+((W252&lt;&gt;"")*ISNUMBER(SEARCH("|"&amp;W252&amp;"|",'5_ACOMPANHAMENTO'!$AC$3:$AC$4922)))+((X252&lt;&gt;"")*ISNUMBER(SEARCH("|"&amp;X252&amp;"|",'5_ACOMPANHAMENTO'!$AC$3:$AC$4922)))+((Y252&lt;&gt;"")*ISNUMBER(SEARCH("|"&amp;Y252&amp;"|",'5_ACOMPANHAMENTO'!$AC$3:$AC$4922)))+((Z252&lt;&gt;"")*ISNUMBER(SEARCH("|"&amp;Z252&amp;"|",'5_ACOMPANHAMENTO'!$AC$3:$AC$4922)))+((AA252&lt;&gt;"")*ISNUMBER(SEARCH("|"&amp;AA252&amp;"|",'5_ACOMPANHAMENTO'!$AC$3:$AC$4922)))+((AB252&lt;&gt;"")*ISNUMBER(SEARCH("|"&amp;AB252&amp;"|",'5_ACOMPANHAMENTO'!$AC$3:$AC$4922))))&gt;0)),'5_ACOMPANHAMENTO'!$J$3:$J$4922),0))</f>
        <v>7550</v>
      </c>
      <c r="E252" s="4" t="str">
        <f t="shared" ca="1" si="69"/>
        <v>FINALIZADO</v>
      </c>
      <c r="F252" s="7">
        <f>IF(OR($B252="",$C252=""),"",IFERROR(SUMPRODUCT(--(('5_ACOMPANHAMENTO'!$AD$3:$AD$4922=TRIM($C252&amp;""))*('5_ACOMPANHAMENTO'!$AC$3:$AC$4922&lt;&gt;"")*((((I252&lt;&gt;"")*ISNUMBER(SEARCH("|"&amp;I252&amp;"|",'5_ACOMPANHAMENTO'!$AC$3:$AC$4922)))+((J252&lt;&gt;"")*ISNUMBER(SEARCH("|"&amp;J252&amp;"|",'5_ACOMPANHAMENTO'!$AC$3:$AC$4922)))+((K252&lt;&gt;"")*ISNUMBER(SEARCH("|"&amp;K252&amp;"|",'5_ACOMPANHAMENTO'!$AC$3:$AC$4922)))+((L252&lt;&gt;"")*ISNUMBER(SEARCH("|"&amp;L252&amp;"|",'5_ACOMPANHAMENTO'!$AC$3:$AC$4922)))+((M252&lt;&gt;"")*ISNUMBER(SEARCH("|"&amp;M252&amp;"|",'5_ACOMPANHAMENTO'!$AC$3:$AC$4922)))+((N252&lt;&gt;"")*ISNUMBER(SEARCH("|"&amp;N252&amp;"|",'5_ACOMPANHAMENTO'!$AC$3:$AC$4922)))+((O252&lt;&gt;"")*ISNUMBER(SEARCH("|"&amp;O252&amp;"|",'5_ACOMPANHAMENTO'!$AC$3:$AC$4922)))+((P252&lt;&gt;"")*ISNUMBER(SEARCH("|"&amp;P252&amp;"|",'5_ACOMPANHAMENTO'!$AC$3:$AC$4922)))+((Q252&lt;&gt;"")*ISNUMBER(SEARCH("|"&amp;Q252&amp;"|",'5_ACOMPANHAMENTO'!$AC$3:$AC$4922)))+((R252&lt;&gt;"")*ISNUMBER(SEARCH("|"&amp;R252&amp;"|",'5_ACOMPANHAMENTO'!$AC$3:$AC$4922)))+((S252&lt;&gt;"")*ISNUMBER(SEARCH("|"&amp;S252&amp;"|",'5_ACOMPANHAMENTO'!$AC$3:$AC$4922)))+((T252&lt;&gt;"")*ISNUMBER(SEARCH("|"&amp;T252&amp;"|",'5_ACOMPANHAMENTO'!$AC$3:$AC$4922)))+((U252&lt;&gt;"")*ISNUMBER(SEARCH("|"&amp;U252&amp;"|",'5_ACOMPANHAMENTO'!$AC$3:$AC$4922)))+((V252&lt;&gt;"")*ISNUMBER(SEARCH("|"&amp;V252&amp;"|",'5_ACOMPANHAMENTO'!$AC$3:$AC$4922)))+((W252&lt;&gt;"")*ISNUMBER(SEARCH("|"&amp;W252&amp;"|",'5_ACOMPANHAMENTO'!$AC$3:$AC$4922)))+((X252&lt;&gt;"")*ISNUMBER(SEARCH("|"&amp;X252&amp;"|",'5_ACOMPANHAMENTO'!$AC$3:$AC$4922)))+((Y252&lt;&gt;"")*ISNUMBER(SEARCH("|"&amp;Y252&amp;"|",'5_ACOMPANHAMENTO'!$AC$3:$AC$4922)))+((Z252&lt;&gt;"")*ISNUMBER(SEARCH("|"&amp;Z252&amp;"|",'5_ACOMPANHAMENTO'!$AC$3:$AC$4922)))+((AA252&lt;&gt;"")*ISNUMBER(SEARCH("|"&amp;AA252&amp;"|",'5_ACOMPANHAMENTO'!$AC$3:$AC$4922)))+((AB252&lt;&gt;"")*ISNUMBER(SEARCH("|"&amp;AB252&amp;"|",'5_ACOMPANHAMENTO'!$AC$3:$AC$4922))))&gt;0)),'5_ACOMPANHAMENTO'!$O$3:$O$4922),0))</f>
        <v>7550</v>
      </c>
      <c r="G252" s="7">
        <f t="shared" si="70"/>
        <v>0</v>
      </c>
      <c r="H252" t="str">
        <f t="shared" si="71"/>
        <v>10180,10148|SECCIONADORA 11</v>
      </c>
      <c r="I252" s="1" t="str">
        <f t="shared" si="72"/>
        <v>10180</v>
      </c>
      <c r="J252" s="1" t="str">
        <f t="shared" si="73"/>
        <v>10148</v>
      </c>
      <c r="K252" s="1" t="str">
        <f t="shared" si="74"/>
        <v/>
      </c>
      <c r="L252" s="1" t="str">
        <f t="shared" si="75"/>
        <v/>
      </c>
      <c r="M252" s="1" t="str">
        <f t="shared" si="76"/>
        <v/>
      </c>
      <c r="N252" s="1" t="str">
        <f t="shared" si="77"/>
        <v/>
      </c>
      <c r="O252" s="1" t="str">
        <f t="shared" si="78"/>
        <v/>
      </c>
      <c r="P252" s="1" t="str">
        <f t="shared" si="79"/>
        <v/>
      </c>
      <c r="Q252" s="1" t="str">
        <f t="shared" si="80"/>
        <v/>
      </c>
      <c r="R252" s="1" t="str">
        <f t="shared" si="81"/>
        <v/>
      </c>
      <c r="S252" s="1" t="str">
        <f t="shared" si="82"/>
        <v/>
      </c>
      <c r="T252" s="1" t="str">
        <f t="shared" si="83"/>
        <v/>
      </c>
      <c r="U252" s="1" t="str">
        <f t="shared" si="84"/>
        <v/>
      </c>
      <c r="V252" s="1" t="str">
        <f t="shared" si="85"/>
        <v/>
      </c>
      <c r="W252" s="1" t="str">
        <f t="shared" si="86"/>
        <v/>
      </c>
      <c r="X252" s="1" t="str">
        <f t="shared" si="87"/>
        <v/>
      </c>
      <c r="Y252" s="1" t="str">
        <f t="shared" si="88"/>
        <v/>
      </c>
      <c r="Z252" s="1" t="str">
        <f t="shared" si="89"/>
        <v/>
      </c>
      <c r="AA252" s="1" t="str">
        <f t="shared" si="90"/>
        <v/>
      </c>
      <c r="AB252" s="1" t="str">
        <f t="shared" si="91"/>
        <v/>
      </c>
    </row>
    <row r="253" spans="1:28" ht="14.25" hidden="1" customHeight="1" x14ac:dyDescent="0.35">
      <c r="A253" s="4">
        <f>IF(OR($B253="",$C253=""),"",IFERROR(INDEX('5_ACOMPANHAMENTO'!$A$3:$A$4922,MATCH(1,INDEX(('5_ACOMPANHAMENTO'!$AD$3:$AD$4922=TRIM($C253&amp;""))*('5_ACOMPANHAMENTO'!$AC$3:$AC$4922&lt;&gt;"")*((((I253&lt;&gt;"")*ISNUMBER(SEARCH("|"&amp;I253&amp;"|",'5_ACOMPANHAMENTO'!$AC$3:$AC$4922)))+((J253&lt;&gt;"")*ISNUMBER(SEARCH("|"&amp;J253&amp;"|",'5_ACOMPANHAMENTO'!$AC$3:$AC$4922)))+((K253&lt;&gt;"")*ISNUMBER(SEARCH("|"&amp;K253&amp;"|",'5_ACOMPANHAMENTO'!$AC$3:$AC$4922)))+((L253&lt;&gt;"")*ISNUMBER(SEARCH("|"&amp;L253&amp;"|",'5_ACOMPANHAMENTO'!$AC$3:$AC$4922)))+((M253&lt;&gt;"")*ISNUMBER(SEARCH("|"&amp;M253&amp;"|",'5_ACOMPANHAMENTO'!$AC$3:$AC$4922)))+((N253&lt;&gt;"")*ISNUMBER(SEARCH("|"&amp;N253&amp;"|",'5_ACOMPANHAMENTO'!$AC$3:$AC$4922)))+((O253&lt;&gt;"")*ISNUMBER(SEARCH("|"&amp;O253&amp;"|",'5_ACOMPANHAMENTO'!$AC$3:$AC$4922)))+((P253&lt;&gt;"")*ISNUMBER(SEARCH("|"&amp;P253&amp;"|",'5_ACOMPANHAMENTO'!$AC$3:$AC$4922)))+((Q253&lt;&gt;"")*ISNUMBER(SEARCH("|"&amp;Q253&amp;"|",'5_ACOMPANHAMENTO'!$AC$3:$AC$4922)))+((R253&lt;&gt;"")*ISNUMBER(SEARCH("|"&amp;R253&amp;"|",'5_ACOMPANHAMENTO'!$AC$3:$AC$4922)))+((S253&lt;&gt;"")*ISNUMBER(SEARCH("|"&amp;S253&amp;"|",'5_ACOMPANHAMENTO'!$AC$3:$AC$4922)))+((T253&lt;&gt;"")*ISNUMBER(SEARCH("|"&amp;T253&amp;"|",'5_ACOMPANHAMENTO'!$AC$3:$AC$4922)))+((U253&lt;&gt;"")*ISNUMBER(SEARCH("|"&amp;U253&amp;"|",'5_ACOMPANHAMENTO'!$AC$3:$AC$4922)))+((V253&lt;&gt;"")*ISNUMBER(SEARCH("|"&amp;V253&amp;"|",'5_ACOMPANHAMENTO'!$AC$3:$AC$4922)))+((W253&lt;&gt;"")*ISNUMBER(SEARCH("|"&amp;W253&amp;"|",'5_ACOMPANHAMENTO'!$AC$3:$AC$4922)))+((X253&lt;&gt;"")*ISNUMBER(SEARCH("|"&amp;X253&amp;"|",'5_ACOMPANHAMENTO'!$AC$3:$AC$4922)))+((Y253&lt;&gt;"")*ISNUMBER(SEARCH("|"&amp;Y253&amp;"|",'5_ACOMPANHAMENTO'!$AC$3:$AC$4922)))+((Z253&lt;&gt;"")*ISNUMBER(SEARCH("|"&amp;Z253&amp;"|",'5_ACOMPANHAMENTO'!$AC$3:$AC$4922)))+((AA253&lt;&gt;"")*ISNUMBER(SEARCH("|"&amp;AA253&amp;"|",'5_ACOMPANHAMENTO'!$AC$3:$AC$4922)))+((AB253&lt;&gt;"")*ISNUMBER(SEARCH("|"&amp;AB253&amp;"|",'5_ACOMPANHAMENTO'!$AC$3:$AC$4922))))&gt;0),0),0)),""))</f>
        <v>46199</v>
      </c>
      <c r="B253" s="10">
        <v>10180.101479999999</v>
      </c>
      <c r="C253" s="23" t="s">
        <v>3088</v>
      </c>
      <c r="D253" s="4">
        <f>IF(OR($B253="",$C253=""),"",IFERROR(SUMPRODUCT(--(('5_ACOMPANHAMENTO'!$AD$3:$AD$4922=TRIM($C253&amp;""))*('5_ACOMPANHAMENTO'!$AC$3:$AC$4922&lt;&gt;"")*((((I253&lt;&gt;"")*ISNUMBER(SEARCH("|"&amp;I253&amp;"|",'5_ACOMPANHAMENTO'!$AC$3:$AC$4922)))+((J253&lt;&gt;"")*ISNUMBER(SEARCH("|"&amp;J253&amp;"|",'5_ACOMPANHAMENTO'!$AC$3:$AC$4922)))+((K253&lt;&gt;"")*ISNUMBER(SEARCH("|"&amp;K253&amp;"|",'5_ACOMPANHAMENTO'!$AC$3:$AC$4922)))+((L253&lt;&gt;"")*ISNUMBER(SEARCH("|"&amp;L253&amp;"|",'5_ACOMPANHAMENTO'!$AC$3:$AC$4922)))+((M253&lt;&gt;"")*ISNUMBER(SEARCH("|"&amp;M253&amp;"|",'5_ACOMPANHAMENTO'!$AC$3:$AC$4922)))+((N253&lt;&gt;"")*ISNUMBER(SEARCH("|"&amp;N253&amp;"|",'5_ACOMPANHAMENTO'!$AC$3:$AC$4922)))+((O253&lt;&gt;"")*ISNUMBER(SEARCH("|"&amp;O253&amp;"|",'5_ACOMPANHAMENTO'!$AC$3:$AC$4922)))+((P253&lt;&gt;"")*ISNUMBER(SEARCH("|"&amp;P253&amp;"|",'5_ACOMPANHAMENTO'!$AC$3:$AC$4922)))+((Q253&lt;&gt;"")*ISNUMBER(SEARCH("|"&amp;Q253&amp;"|",'5_ACOMPANHAMENTO'!$AC$3:$AC$4922)))+((R253&lt;&gt;"")*ISNUMBER(SEARCH("|"&amp;R253&amp;"|",'5_ACOMPANHAMENTO'!$AC$3:$AC$4922)))+((S253&lt;&gt;"")*ISNUMBER(SEARCH("|"&amp;S253&amp;"|",'5_ACOMPANHAMENTO'!$AC$3:$AC$4922)))+((T253&lt;&gt;"")*ISNUMBER(SEARCH("|"&amp;T253&amp;"|",'5_ACOMPANHAMENTO'!$AC$3:$AC$4922)))+((U253&lt;&gt;"")*ISNUMBER(SEARCH("|"&amp;U253&amp;"|",'5_ACOMPANHAMENTO'!$AC$3:$AC$4922)))+((V253&lt;&gt;"")*ISNUMBER(SEARCH("|"&amp;V253&amp;"|",'5_ACOMPANHAMENTO'!$AC$3:$AC$4922)))+((W253&lt;&gt;"")*ISNUMBER(SEARCH("|"&amp;W253&amp;"|",'5_ACOMPANHAMENTO'!$AC$3:$AC$4922)))+((X253&lt;&gt;"")*ISNUMBER(SEARCH("|"&amp;X253&amp;"|",'5_ACOMPANHAMENTO'!$AC$3:$AC$4922)))+((Y253&lt;&gt;"")*ISNUMBER(SEARCH("|"&amp;Y253&amp;"|",'5_ACOMPANHAMENTO'!$AC$3:$AC$4922)))+((Z253&lt;&gt;"")*ISNUMBER(SEARCH("|"&amp;Z253&amp;"|",'5_ACOMPANHAMENTO'!$AC$3:$AC$4922)))+((AA253&lt;&gt;"")*ISNUMBER(SEARCH("|"&amp;AA253&amp;"|",'5_ACOMPANHAMENTO'!$AC$3:$AC$4922)))+((AB253&lt;&gt;"")*ISNUMBER(SEARCH("|"&amp;AB253&amp;"|",'5_ACOMPANHAMENTO'!$AC$3:$AC$4922))))&gt;0)),'5_ACOMPANHAMENTO'!$J$3:$J$4922),0))</f>
        <v>7550</v>
      </c>
      <c r="E253" s="4" t="str">
        <f t="shared" ca="1" si="69"/>
        <v>FINALIZADO</v>
      </c>
      <c r="F253" s="7">
        <f>IF(OR($B253="",$C253=""),"",IFERROR(SUMPRODUCT(--(('5_ACOMPANHAMENTO'!$AD$3:$AD$4922=TRIM($C253&amp;""))*('5_ACOMPANHAMENTO'!$AC$3:$AC$4922&lt;&gt;"")*((((I253&lt;&gt;"")*ISNUMBER(SEARCH("|"&amp;I253&amp;"|",'5_ACOMPANHAMENTO'!$AC$3:$AC$4922)))+((J253&lt;&gt;"")*ISNUMBER(SEARCH("|"&amp;J253&amp;"|",'5_ACOMPANHAMENTO'!$AC$3:$AC$4922)))+((K253&lt;&gt;"")*ISNUMBER(SEARCH("|"&amp;K253&amp;"|",'5_ACOMPANHAMENTO'!$AC$3:$AC$4922)))+((L253&lt;&gt;"")*ISNUMBER(SEARCH("|"&amp;L253&amp;"|",'5_ACOMPANHAMENTO'!$AC$3:$AC$4922)))+((M253&lt;&gt;"")*ISNUMBER(SEARCH("|"&amp;M253&amp;"|",'5_ACOMPANHAMENTO'!$AC$3:$AC$4922)))+((N253&lt;&gt;"")*ISNUMBER(SEARCH("|"&amp;N253&amp;"|",'5_ACOMPANHAMENTO'!$AC$3:$AC$4922)))+((O253&lt;&gt;"")*ISNUMBER(SEARCH("|"&amp;O253&amp;"|",'5_ACOMPANHAMENTO'!$AC$3:$AC$4922)))+((P253&lt;&gt;"")*ISNUMBER(SEARCH("|"&amp;P253&amp;"|",'5_ACOMPANHAMENTO'!$AC$3:$AC$4922)))+((Q253&lt;&gt;"")*ISNUMBER(SEARCH("|"&amp;Q253&amp;"|",'5_ACOMPANHAMENTO'!$AC$3:$AC$4922)))+((R253&lt;&gt;"")*ISNUMBER(SEARCH("|"&amp;R253&amp;"|",'5_ACOMPANHAMENTO'!$AC$3:$AC$4922)))+((S253&lt;&gt;"")*ISNUMBER(SEARCH("|"&amp;S253&amp;"|",'5_ACOMPANHAMENTO'!$AC$3:$AC$4922)))+((T253&lt;&gt;"")*ISNUMBER(SEARCH("|"&amp;T253&amp;"|",'5_ACOMPANHAMENTO'!$AC$3:$AC$4922)))+((U253&lt;&gt;"")*ISNUMBER(SEARCH("|"&amp;U253&amp;"|",'5_ACOMPANHAMENTO'!$AC$3:$AC$4922)))+((V253&lt;&gt;"")*ISNUMBER(SEARCH("|"&amp;V253&amp;"|",'5_ACOMPANHAMENTO'!$AC$3:$AC$4922)))+((W253&lt;&gt;"")*ISNUMBER(SEARCH("|"&amp;W253&amp;"|",'5_ACOMPANHAMENTO'!$AC$3:$AC$4922)))+((X253&lt;&gt;"")*ISNUMBER(SEARCH("|"&amp;X253&amp;"|",'5_ACOMPANHAMENTO'!$AC$3:$AC$4922)))+((Y253&lt;&gt;"")*ISNUMBER(SEARCH("|"&amp;Y253&amp;"|",'5_ACOMPANHAMENTO'!$AC$3:$AC$4922)))+((Z253&lt;&gt;"")*ISNUMBER(SEARCH("|"&amp;Z253&amp;"|",'5_ACOMPANHAMENTO'!$AC$3:$AC$4922)))+((AA253&lt;&gt;"")*ISNUMBER(SEARCH("|"&amp;AA253&amp;"|",'5_ACOMPANHAMENTO'!$AC$3:$AC$4922)))+((AB253&lt;&gt;"")*ISNUMBER(SEARCH("|"&amp;AB253&amp;"|",'5_ACOMPANHAMENTO'!$AC$3:$AC$4922))))&gt;0)),'5_ACOMPANHAMENTO'!$O$3:$O$4922),0))</f>
        <v>7550</v>
      </c>
      <c r="G253" s="7">
        <f t="shared" si="70"/>
        <v>0</v>
      </c>
      <c r="H253" t="str">
        <f t="shared" si="71"/>
        <v>10180,10148|SECCIONADORA 11</v>
      </c>
      <c r="I253" s="1" t="str">
        <f t="shared" si="72"/>
        <v>10180</v>
      </c>
      <c r="J253" s="1" t="str">
        <f t="shared" si="73"/>
        <v>10148</v>
      </c>
      <c r="K253" s="1" t="str">
        <f t="shared" si="74"/>
        <v/>
      </c>
      <c r="L253" s="1" t="str">
        <f t="shared" si="75"/>
        <v/>
      </c>
      <c r="M253" s="1" t="str">
        <f t="shared" si="76"/>
        <v/>
      </c>
      <c r="N253" s="1" t="str">
        <f t="shared" si="77"/>
        <v/>
      </c>
      <c r="O253" s="1" t="str">
        <f t="shared" si="78"/>
        <v/>
      </c>
      <c r="P253" s="1" t="str">
        <f t="shared" si="79"/>
        <v/>
      </c>
      <c r="Q253" s="1" t="str">
        <f t="shared" si="80"/>
        <v/>
      </c>
      <c r="R253" s="1" t="str">
        <f t="shared" si="81"/>
        <v/>
      </c>
      <c r="S253" s="1" t="str">
        <f t="shared" si="82"/>
        <v/>
      </c>
      <c r="T253" s="1" t="str">
        <f t="shared" si="83"/>
        <v/>
      </c>
      <c r="U253" s="1" t="str">
        <f t="shared" si="84"/>
        <v/>
      </c>
      <c r="V253" s="1" t="str">
        <f t="shared" si="85"/>
        <v/>
      </c>
      <c r="W253" s="1" t="str">
        <f t="shared" si="86"/>
        <v/>
      </c>
      <c r="X253" s="1" t="str">
        <f t="shared" si="87"/>
        <v/>
      </c>
      <c r="Y253" s="1" t="str">
        <f t="shared" si="88"/>
        <v/>
      </c>
      <c r="Z253" s="1" t="str">
        <f t="shared" si="89"/>
        <v/>
      </c>
      <c r="AA253" s="1" t="str">
        <f t="shared" si="90"/>
        <v/>
      </c>
      <c r="AB253" s="1" t="str">
        <f t="shared" si="91"/>
        <v/>
      </c>
    </row>
    <row r="254" spans="1:28" ht="14.25" hidden="1" customHeight="1" x14ac:dyDescent="0.35">
      <c r="A254" s="4">
        <f>IF(OR($B254="",$C254=""),"",IFERROR(INDEX('5_ACOMPANHAMENTO'!$A$3:$A$4922,MATCH(1,INDEX(('5_ACOMPANHAMENTO'!$AD$3:$AD$4922=TRIM($C254&amp;""))*('5_ACOMPANHAMENTO'!$AC$3:$AC$4922&lt;&gt;"")*((((I254&lt;&gt;"")*ISNUMBER(SEARCH("|"&amp;I254&amp;"|",'5_ACOMPANHAMENTO'!$AC$3:$AC$4922)))+((J254&lt;&gt;"")*ISNUMBER(SEARCH("|"&amp;J254&amp;"|",'5_ACOMPANHAMENTO'!$AC$3:$AC$4922)))+((K254&lt;&gt;"")*ISNUMBER(SEARCH("|"&amp;K254&amp;"|",'5_ACOMPANHAMENTO'!$AC$3:$AC$4922)))+((L254&lt;&gt;"")*ISNUMBER(SEARCH("|"&amp;L254&amp;"|",'5_ACOMPANHAMENTO'!$AC$3:$AC$4922)))+((M254&lt;&gt;"")*ISNUMBER(SEARCH("|"&amp;M254&amp;"|",'5_ACOMPANHAMENTO'!$AC$3:$AC$4922)))+((N254&lt;&gt;"")*ISNUMBER(SEARCH("|"&amp;N254&amp;"|",'5_ACOMPANHAMENTO'!$AC$3:$AC$4922)))+((O254&lt;&gt;"")*ISNUMBER(SEARCH("|"&amp;O254&amp;"|",'5_ACOMPANHAMENTO'!$AC$3:$AC$4922)))+((P254&lt;&gt;"")*ISNUMBER(SEARCH("|"&amp;P254&amp;"|",'5_ACOMPANHAMENTO'!$AC$3:$AC$4922)))+((Q254&lt;&gt;"")*ISNUMBER(SEARCH("|"&amp;Q254&amp;"|",'5_ACOMPANHAMENTO'!$AC$3:$AC$4922)))+((R254&lt;&gt;"")*ISNUMBER(SEARCH("|"&amp;R254&amp;"|",'5_ACOMPANHAMENTO'!$AC$3:$AC$4922)))+((S254&lt;&gt;"")*ISNUMBER(SEARCH("|"&amp;S254&amp;"|",'5_ACOMPANHAMENTO'!$AC$3:$AC$4922)))+((T254&lt;&gt;"")*ISNUMBER(SEARCH("|"&amp;T254&amp;"|",'5_ACOMPANHAMENTO'!$AC$3:$AC$4922)))+((U254&lt;&gt;"")*ISNUMBER(SEARCH("|"&amp;U254&amp;"|",'5_ACOMPANHAMENTO'!$AC$3:$AC$4922)))+((V254&lt;&gt;"")*ISNUMBER(SEARCH("|"&amp;V254&amp;"|",'5_ACOMPANHAMENTO'!$AC$3:$AC$4922)))+((W254&lt;&gt;"")*ISNUMBER(SEARCH("|"&amp;W254&amp;"|",'5_ACOMPANHAMENTO'!$AC$3:$AC$4922)))+((X254&lt;&gt;"")*ISNUMBER(SEARCH("|"&amp;X254&amp;"|",'5_ACOMPANHAMENTO'!$AC$3:$AC$4922)))+((Y254&lt;&gt;"")*ISNUMBER(SEARCH("|"&amp;Y254&amp;"|",'5_ACOMPANHAMENTO'!$AC$3:$AC$4922)))+((Z254&lt;&gt;"")*ISNUMBER(SEARCH("|"&amp;Z254&amp;"|",'5_ACOMPANHAMENTO'!$AC$3:$AC$4922)))+((AA254&lt;&gt;"")*ISNUMBER(SEARCH("|"&amp;AA254&amp;"|",'5_ACOMPANHAMENTO'!$AC$3:$AC$4922)))+((AB254&lt;&gt;"")*ISNUMBER(SEARCH("|"&amp;AB254&amp;"|",'5_ACOMPANHAMENTO'!$AC$3:$AC$4922))))&gt;0),0),0)),""))</f>
        <v>46199</v>
      </c>
      <c r="B254" s="1">
        <v>10180.101479999999</v>
      </c>
      <c r="C254" s="1" t="s">
        <v>3089</v>
      </c>
      <c r="D254" s="4">
        <f>IF(OR($B254="",$C254=""),"",IFERROR(SUMPRODUCT(--(('5_ACOMPANHAMENTO'!$AD$3:$AD$4922=TRIM($C254&amp;""))*('5_ACOMPANHAMENTO'!$AC$3:$AC$4922&lt;&gt;"")*((((I254&lt;&gt;"")*ISNUMBER(SEARCH("|"&amp;I254&amp;"|",'5_ACOMPANHAMENTO'!$AC$3:$AC$4922)))+((J254&lt;&gt;"")*ISNUMBER(SEARCH("|"&amp;J254&amp;"|",'5_ACOMPANHAMENTO'!$AC$3:$AC$4922)))+((K254&lt;&gt;"")*ISNUMBER(SEARCH("|"&amp;K254&amp;"|",'5_ACOMPANHAMENTO'!$AC$3:$AC$4922)))+((L254&lt;&gt;"")*ISNUMBER(SEARCH("|"&amp;L254&amp;"|",'5_ACOMPANHAMENTO'!$AC$3:$AC$4922)))+((M254&lt;&gt;"")*ISNUMBER(SEARCH("|"&amp;M254&amp;"|",'5_ACOMPANHAMENTO'!$AC$3:$AC$4922)))+((N254&lt;&gt;"")*ISNUMBER(SEARCH("|"&amp;N254&amp;"|",'5_ACOMPANHAMENTO'!$AC$3:$AC$4922)))+((O254&lt;&gt;"")*ISNUMBER(SEARCH("|"&amp;O254&amp;"|",'5_ACOMPANHAMENTO'!$AC$3:$AC$4922)))+((P254&lt;&gt;"")*ISNUMBER(SEARCH("|"&amp;P254&amp;"|",'5_ACOMPANHAMENTO'!$AC$3:$AC$4922)))+((Q254&lt;&gt;"")*ISNUMBER(SEARCH("|"&amp;Q254&amp;"|",'5_ACOMPANHAMENTO'!$AC$3:$AC$4922)))+((R254&lt;&gt;"")*ISNUMBER(SEARCH("|"&amp;R254&amp;"|",'5_ACOMPANHAMENTO'!$AC$3:$AC$4922)))+((S254&lt;&gt;"")*ISNUMBER(SEARCH("|"&amp;S254&amp;"|",'5_ACOMPANHAMENTO'!$AC$3:$AC$4922)))+((T254&lt;&gt;"")*ISNUMBER(SEARCH("|"&amp;T254&amp;"|",'5_ACOMPANHAMENTO'!$AC$3:$AC$4922)))+((U254&lt;&gt;"")*ISNUMBER(SEARCH("|"&amp;U254&amp;"|",'5_ACOMPANHAMENTO'!$AC$3:$AC$4922)))+((V254&lt;&gt;"")*ISNUMBER(SEARCH("|"&amp;V254&amp;"|",'5_ACOMPANHAMENTO'!$AC$3:$AC$4922)))+((W254&lt;&gt;"")*ISNUMBER(SEARCH("|"&amp;W254&amp;"|",'5_ACOMPANHAMENTO'!$AC$3:$AC$4922)))+((X254&lt;&gt;"")*ISNUMBER(SEARCH("|"&amp;X254&amp;"|",'5_ACOMPANHAMENTO'!$AC$3:$AC$4922)))+((Y254&lt;&gt;"")*ISNUMBER(SEARCH("|"&amp;Y254&amp;"|",'5_ACOMPANHAMENTO'!$AC$3:$AC$4922)))+((Z254&lt;&gt;"")*ISNUMBER(SEARCH("|"&amp;Z254&amp;"|",'5_ACOMPANHAMENTO'!$AC$3:$AC$4922)))+((AA254&lt;&gt;"")*ISNUMBER(SEARCH("|"&amp;AA254&amp;"|",'5_ACOMPANHAMENTO'!$AC$3:$AC$4922)))+((AB254&lt;&gt;"")*ISNUMBER(SEARCH("|"&amp;AB254&amp;"|",'5_ACOMPANHAMENTO'!$AC$3:$AC$4922))))&gt;0)),'5_ACOMPANHAMENTO'!$J$3:$J$4922),0))</f>
        <v>2460</v>
      </c>
      <c r="E254" s="4" t="str">
        <f t="shared" ca="1" si="69"/>
        <v>FINALIZADO</v>
      </c>
      <c r="F254" s="7">
        <f>IF(OR($B254="",$C254=""),"",IFERROR(SUMPRODUCT(--(('5_ACOMPANHAMENTO'!$AD$3:$AD$4922=TRIM($C254&amp;""))*('5_ACOMPANHAMENTO'!$AC$3:$AC$4922&lt;&gt;"")*((((I254&lt;&gt;"")*ISNUMBER(SEARCH("|"&amp;I254&amp;"|",'5_ACOMPANHAMENTO'!$AC$3:$AC$4922)))+((J254&lt;&gt;"")*ISNUMBER(SEARCH("|"&amp;J254&amp;"|",'5_ACOMPANHAMENTO'!$AC$3:$AC$4922)))+((K254&lt;&gt;"")*ISNUMBER(SEARCH("|"&amp;K254&amp;"|",'5_ACOMPANHAMENTO'!$AC$3:$AC$4922)))+((L254&lt;&gt;"")*ISNUMBER(SEARCH("|"&amp;L254&amp;"|",'5_ACOMPANHAMENTO'!$AC$3:$AC$4922)))+((M254&lt;&gt;"")*ISNUMBER(SEARCH("|"&amp;M254&amp;"|",'5_ACOMPANHAMENTO'!$AC$3:$AC$4922)))+((N254&lt;&gt;"")*ISNUMBER(SEARCH("|"&amp;N254&amp;"|",'5_ACOMPANHAMENTO'!$AC$3:$AC$4922)))+((O254&lt;&gt;"")*ISNUMBER(SEARCH("|"&amp;O254&amp;"|",'5_ACOMPANHAMENTO'!$AC$3:$AC$4922)))+((P254&lt;&gt;"")*ISNUMBER(SEARCH("|"&amp;P254&amp;"|",'5_ACOMPANHAMENTO'!$AC$3:$AC$4922)))+((Q254&lt;&gt;"")*ISNUMBER(SEARCH("|"&amp;Q254&amp;"|",'5_ACOMPANHAMENTO'!$AC$3:$AC$4922)))+((R254&lt;&gt;"")*ISNUMBER(SEARCH("|"&amp;R254&amp;"|",'5_ACOMPANHAMENTO'!$AC$3:$AC$4922)))+((S254&lt;&gt;"")*ISNUMBER(SEARCH("|"&amp;S254&amp;"|",'5_ACOMPANHAMENTO'!$AC$3:$AC$4922)))+((T254&lt;&gt;"")*ISNUMBER(SEARCH("|"&amp;T254&amp;"|",'5_ACOMPANHAMENTO'!$AC$3:$AC$4922)))+((U254&lt;&gt;"")*ISNUMBER(SEARCH("|"&amp;U254&amp;"|",'5_ACOMPANHAMENTO'!$AC$3:$AC$4922)))+((V254&lt;&gt;"")*ISNUMBER(SEARCH("|"&amp;V254&amp;"|",'5_ACOMPANHAMENTO'!$AC$3:$AC$4922)))+((W254&lt;&gt;"")*ISNUMBER(SEARCH("|"&amp;W254&amp;"|",'5_ACOMPANHAMENTO'!$AC$3:$AC$4922)))+((X254&lt;&gt;"")*ISNUMBER(SEARCH("|"&amp;X254&amp;"|",'5_ACOMPANHAMENTO'!$AC$3:$AC$4922)))+((Y254&lt;&gt;"")*ISNUMBER(SEARCH("|"&amp;Y254&amp;"|",'5_ACOMPANHAMENTO'!$AC$3:$AC$4922)))+((Z254&lt;&gt;"")*ISNUMBER(SEARCH("|"&amp;Z254&amp;"|",'5_ACOMPANHAMENTO'!$AC$3:$AC$4922)))+((AA254&lt;&gt;"")*ISNUMBER(SEARCH("|"&amp;AA254&amp;"|",'5_ACOMPANHAMENTO'!$AC$3:$AC$4922)))+((AB254&lt;&gt;"")*ISNUMBER(SEARCH("|"&amp;AB254&amp;"|",'5_ACOMPANHAMENTO'!$AC$3:$AC$4922))))&gt;0)),'5_ACOMPANHAMENTO'!$O$3:$O$4922),0))</f>
        <v>2460</v>
      </c>
      <c r="G254" s="7">
        <f t="shared" si="70"/>
        <v>0</v>
      </c>
      <c r="H254" t="str">
        <f t="shared" si="71"/>
        <v>10180,10148|SERRA FITA</v>
      </c>
      <c r="I254" s="1" t="str">
        <f t="shared" si="72"/>
        <v>10180</v>
      </c>
      <c r="J254" s="1" t="str">
        <f t="shared" si="73"/>
        <v>10148</v>
      </c>
      <c r="K254" s="1" t="str">
        <f t="shared" si="74"/>
        <v/>
      </c>
      <c r="L254" s="1" t="str">
        <f t="shared" si="75"/>
        <v/>
      </c>
      <c r="M254" s="1" t="str">
        <f t="shared" si="76"/>
        <v/>
      </c>
      <c r="N254" s="1" t="str">
        <f t="shared" si="77"/>
        <v/>
      </c>
      <c r="O254" s="1" t="str">
        <f t="shared" si="78"/>
        <v/>
      </c>
      <c r="P254" s="1" t="str">
        <f t="shared" si="79"/>
        <v/>
      </c>
      <c r="Q254" s="1" t="str">
        <f t="shared" si="80"/>
        <v/>
      </c>
      <c r="R254" s="1" t="str">
        <f t="shared" si="81"/>
        <v/>
      </c>
      <c r="S254" s="1" t="str">
        <f t="shared" si="82"/>
        <v/>
      </c>
      <c r="T254" s="1" t="str">
        <f t="shared" si="83"/>
        <v/>
      </c>
      <c r="U254" s="1" t="str">
        <f t="shared" si="84"/>
        <v/>
      </c>
      <c r="V254" s="1" t="str">
        <f t="shared" si="85"/>
        <v/>
      </c>
      <c r="W254" s="1" t="str">
        <f t="shared" si="86"/>
        <v/>
      </c>
      <c r="X254" s="1" t="str">
        <f t="shared" si="87"/>
        <v/>
      </c>
      <c r="Y254" s="1" t="str">
        <f t="shared" si="88"/>
        <v/>
      </c>
      <c r="Z254" s="1" t="str">
        <f t="shared" si="89"/>
        <v/>
      </c>
      <c r="AA254" s="1" t="str">
        <f t="shared" si="90"/>
        <v/>
      </c>
      <c r="AB254" s="1" t="str">
        <f t="shared" si="91"/>
        <v/>
      </c>
    </row>
    <row r="255" spans="1:28" ht="14.25" hidden="1" customHeight="1" x14ac:dyDescent="0.35">
      <c r="A255" s="4">
        <f>IF(OR($B255="",$C255=""),"",IFERROR(INDEX('5_ACOMPANHAMENTO'!$A$3:$A$4922,MATCH(1,INDEX(('5_ACOMPANHAMENTO'!$AD$3:$AD$4922=TRIM($C255&amp;""))*('5_ACOMPANHAMENTO'!$AC$3:$AC$4922&lt;&gt;"")*((((I255&lt;&gt;"")*ISNUMBER(SEARCH("|"&amp;I255&amp;"|",'5_ACOMPANHAMENTO'!$AC$3:$AC$4922)))+((J255&lt;&gt;"")*ISNUMBER(SEARCH("|"&amp;J255&amp;"|",'5_ACOMPANHAMENTO'!$AC$3:$AC$4922)))+((K255&lt;&gt;"")*ISNUMBER(SEARCH("|"&amp;K255&amp;"|",'5_ACOMPANHAMENTO'!$AC$3:$AC$4922)))+((L255&lt;&gt;"")*ISNUMBER(SEARCH("|"&amp;L255&amp;"|",'5_ACOMPANHAMENTO'!$AC$3:$AC$4922)))+((M255&lt;&gt;"")*ISNUMBER(SEARCH("|"&amp;M255&amp;"|",'5_ACOMPANHAMENTO'!$AC$3:$AC$4922)))+((N255&lt;&gt;"")*ISNUMBER(SEARCH("|"&amp;N255&amp;"|",'5_ACOMPANHAMENTO'!$AC$3:$AC$4922)))+((O255&lt;&gt;"")*ISNUMBER(SEARCH("|"&amp;O255&amp;"|",'5_ACOMPANHAMENTO'!$AC$3:$AC$4922)))+((P255&lt;&gt;"")*ISNUMBER(SEARCH("|"&amp;P255&amp;"|",'5_ACOMPANHAMENTO'!$AC$3:$AC$4922)))+((Q255&lt;&gt;"")*ISNUMBER(SEARCH("|"&amp;Q255&amp;"|",'5_ACOMPANHAMENTO'!$AC$3:$AC$4922)))+((R255&lt;&gt;"")*ISNUMBER(SEARCH("|"&amp;R255&amp;"|",'5_ACOMPANHAMENTO'!$AC$3:$AC$4922)))+((S255&lt;&gt;"")*ISNUMBER(SEARCH("|"&amp;S255&amp;"|",'5_ACOMPANHAMENTO'!$AC$3:$AC$4922)))+((T255&lt;&gt;"")*ISNUMBER(SEARCH("|"&amp;T255&amp;"|",'5_ACOMPANHAMENTO'!$AC$3:$AC$4922)))+((U255&lt;&gt;"")*ISNUMBER(SEARCH("|"&amp;U255&amp;"|",'5_ACOMPANHAMENTO'!$AC$3:$AC$4922)))+((V255&lt;&gt;"")*ISNUMBER(SEARCH("|"&amp;V255&amp;"|",'5_ACOMPANHAMENTO'!$AC$3:$AC$4922)))+((W255&lt;&gt;"")*ISNUMBER(SEARCH("|"&amp;W255&amp;"|",'5_ACOMPANHAMENTO'!$AC$3:$AC$4922)))+((X255&lt;&gt;"")*ISNUMBER(SEARCH("|"&amp;X255&amp;"|",'5_ACOMPANHAMENTO'!$AC$3:$AC$4922)))+((Y255&lt;&gt;"")*ISNUMBER(SEARCH("|"&amp;Y255&amp;"|",'5_ACOMPANHAMENTO'!$AC$3:$AC$4922)))+((Z255&lt;&gt;"")*ISNUMBER(SEARCH("|"&amp;Z255&amp;"|",'5_ACOMPANHAMENTO'!$AC$3:$AC$4922)))+((AA255&lt;&gt;"")*ISNUMBER(SEARCH("|"&amp;AA255&amp;"|",'5_ACOMPANHAMENTO'!$AC$3:$AC$4922)))+((AB255&lt;&gt;"")*ISNUMBER(SEARCH("|"&amp;AB255&amp;"|",'5_ACOMPANHAMENTO'!$AC$3:$AC$4922))))&gt;0),0),0)),""))</f>
        <v>46199</v>
      </c>
      <c r="B255" s="1">
        <v>10180.101479999999</v>
      </c>
      <c r="C255" s="1" t="s">
        <v>3089</v>
      </c>
      <c r="D255" s="4">
        <f>IF(OR($B255="",$C255=""),"",IFERROR(SUMPRODUCT(--(('5_ACOMPANHAMENTO'!$AD$3:$AD$4922=TRIM($C255&amp;""))*('5_ACOMPANHAMENTO'!$AC$3:$AC$4922&lt;&gt;"")*((((I255&lt;&gt;"")*ISNUMBER(SEARCH("|"&amp;I255&amp;"|",'5_ACOMPANHAMENTO'!$AC$3:$AC$4922)))+((J255&lt;&gt;"")*ISNUMBER(SEARCH("|"&amp;J255&amp;"|",'5_ACOMPANHAMENTO'!$AC$3:$AC$4922)))+((K255&lt;&gt;"")*ISNUMBER(SEARCH("|"&amp;K255&amp;"|",'5_ACOMPANHAMENTO'!$AC$3:$AC$4922)))+((L255&lt;&gt;"")*ISNUMBER(SEARCH("|"&amp;L255&amp;"|",'5_ACOMPANHAMENTO'!$AC$3:$AC$4922)))+((M255&lt;&gt;"")*ISNUMBER(SEARCH("|"&amp;M255&amp;"|",'5_ACOMPANHAMENTO'!$AC$3:$AC$4922)))+((N255&lt;&gt;"")*ISNUMBER(SEARCH("|"&amp;N255&amp;"|",'5_ACOMPANHAMENTO'!$AC$3:$AC$4922)))+((O255&lt;&gt;"")*ISNUMBER(SEARCH("|"&amp;O255&amp;"|",'5_ACOMPANHAMENTO'!$AC$3:$AC$4922)))+((P255&lt;&gt;"")*ISNUMBER(SEARCH("|"&amp;P255&amp;"|",'5_ACOMPANHAMENTO'!$AC$3:$AC$4922)))+((Q255&lt;&gt;"")*ISNUMBER(SEARCH("|"&amp;Q255&amp;"|",'5_ACOMPANHAMENTO'!$AC$3:$AC$4922)))+((R255&lt;&gt;"")*ISNUMBER(SEARCH("|"&amp;R255&amp;"|",'5_ACOMPANHAMENTO'!$AC$3:$AC$4922)))+((S255&lt;&gt;"")*ISNUMBER(SEARCH("|"&amp;S255&amp;"|",'5_ACOMPANHAMENTO'!$AC$3:$AC$4922)))+((T255&lt;&gt;"")*ISNUMBER(SEARCH("|"&amp;T255&amp;"|",'5_ACOMPANHAMENTO'!$AC$3:$AC$4922)))+((U255&lt;&gt;"")*ISNUMBER(SEARCH("|"&amp;U255&amp;"|",'5_ACOMPANHAMENTO'!$AC$3:$AC$4922)))+((V255&lt;&gt;"")*ISNUMBER(SEARCH("|"&amp;V255&amp;"|",'5_ACOMPANHAMENTO'!$AC$3:$AC$4922)))+((W255&lt;&gt;"")*ISNUMBER(SEARCH("|"&amp;W255&amp;"|",'5_ACOMPANHAMENTO'!$AC$3:$AC$4922)))+((X255&lt;&gt;"")*ISNUMBER(SEARCH("|"&amp;X255&amp;"|",'5_ACOMPANHAMENTO'!$AC$3:$AC$4922)))+((Y255&lt;&gt;"")*ISNUMBER(SEARCH("|"&amp;Y255&amp;"|",'5_ACOMPANHAMENTO'!$AC$3:$AC$4922)))+((Z255&lt;&gt;"")*ISNUMBER(SEARCH("|"&amp;Z255&amp;"|",'5_ACOMPANHAMENTO'!$AC$3:$AC$4922)))+((AA255&lt;&gt;"")*ISNUMBER(SEARCH("|"&amp;AA255&amp;"|",'5_ACOMPANHAMENTO'!$AC$3:$AC$4922)))+((AB255&lt;&gt;"")*ISNUMBER(SEARCH("|"&amp;AB255&amp;"|",'5_ACOMPANHAMENTO'!$AC$3:$AC$4922))))&gt;0)),'5_ACOMPANHAMENTO'!$J$3:$J$4922),0))</f>
        <v>2460</v>
      </c>
      <c r="E255" s="4" t="str">
        <f t="shared" ca="1" si="69"/>
        <v>FINALIZADO</v>
      </c>
      <c r="F255" s="7">
        <f>IF(OR($B255="",$C255=""),"",IFERROR(SUMPRODUCT(--(('5_ACOMPANHAMENTO'!$AD$3:$AD$4922=TRIM($C255&amp;""))*('5_ACOMPANHAMENTO'!$AC$3:$AC$4922&lt;&gt;"")*((((I255&lt;&gt;"")*ISNUMBER(SEARCH("|"&amp;I255&amp;"|",'5_ACOMPANHAMENTO'!$AC$3:$AC$4922)))+((J255&lt;&gt;"")*ISNUMBER(SEARCH("|"&amp;J255&amp;"|",'5_ACOMPANHAMENTO'!$AC$3:$AC$4922)))+((K255&lt;&gt;"")*ISNUMBER(SEARCH("|"&amp;K255&amp;"|",'5_ACOMPANHAMENTO'!$AC$3:$AC$4922)))+((L255&lt;&gt;"")*ISNUMBER(SEARCH("|"&amp;L255&amp;"|",'5_ACOMPANHAMENTO'!$AC$3:$AC$4922)))+((M255&lt;&gt;"")*ISNUMBER(SEARCH("|"&amp;M255&amp;"|",'5_ACOMPANHAMENTO'!$AC$3:$AC$4922)))+((N255&lt;&gt;"")*ISNUMBER(SEARCH("|"&amp;N255&amp;"|",'5_ACOMPANHAMENTO'!$AC$3:$AC$4922)))+((O255&lt;&gt;"")*ISNUMBER(SEARCH("|"&amp;O255&amp;"|",'5_ACOMPANHAMENTO'!$AC$3:$AC$4922)))+((P255&lt;&gt;"")*ISNUMBER(SEARCH("|"&amp;P255&amp;"|",'5_ACOMPANHAMENTO'!$AC$3:$AC$4922)))+((Q255&lt;&gt;"")*ISNUMBER(SEARCH("|"&amp;Q255&amp;"|",'5_ACOMPANHAMENTO'!$AC$3:$AC$4922)))+((R255&lt;&gt;"")*ISNUMBER(SEARCH("|"&amp;R255&amp;"|",'5_ACOMPANHAMENTO'!$AC$3:$AC$4922)))+((S255&lt;&gt;"")*ISNUMBER(SEARCH("|"&amp;S255&amp;"|",'5_ACOMPANHAMENTO'!$AC$3:$AC$4922)))+((T255&lt;&gt;"")*ISNUMBER(SEARCH("|"&amp;T255&amp;"|",'5_ACOMPANHAMENTO'!$AC$3:$AC$4922)))+((U255&lt;&gt;"")*ISNUMBER(SEARCH("|"&amp;U255&amp;"|",'5_ACOMPANHAMENTO'!$AC$3:$AC$4922)))+((V255&lt;&gt;"")*ISNUMBER(SEARCH("|"&amp;V255&amp;"|",'5_ACOMPANHAMENTO'!$AC$3:$AC$4922)))+((W255&lt;&gt;"")*ISNUMBER(SEARCH("|"&amp;W255&amp;"|",'5_ACOMPANHAMENTO'!$AC$3:$AC$4922)))+((X255&lt;&gt;"")*ISNUMBER(SEARCH("|"&amp;X255&amp;"|",'5_ACOMPANHAMENTO'!$AC$3:$AC$4922)))+((Y255&lt;&gt;"")*ISNUMBER(SEARCH("|"&amp;Y255&amp;"|",'5_ACOMPANHAMENTO'!$AC$3:$AC$4922)))+((Z255&lt;&gt;"")*ISNUMBER(SEARCH("|"&amp;Z255&amp;"|",'5_ACOMPANHAMENTO'!$AC$3:$AC$4922)))+((AA255&lt;&gt;"")*ISNUMBER(SEARCH("|"&amp;AA255&amp;"|",'5_ACOMPANHAMENTO'!$AC$3:$AC$4922)))+((AB255&lt;&gt;"")*ISNUMBER(SEARCH("|"&amp;AB255&amp;"|",'5_ACOMPANHAMENTO'!$AC$3:$AC$4922))))&gt;0)),'5_ACOMPANHAMENTO'!$O$3:$O$4922),0))</f>
        <v>2460</v>
      </c>
      <c r="G255" s="7">
        <f t="shared" si="70"/>
        <v>0</v>
      </c>
      <c r="H255" t="str">
        <f t="shared" si="71"/>
        <v>10180,10148|SERRA FITA</v>
      </c>
      <c r="I255" s="1" t="str">
        <f t="shared" si="72"/>
        <v>10180</v>
      </c>
      <c r="J255" s="1" t="str">
        <f t="shared" si="73"/>
        <v>10148</v>
      </c>
      <c r="K255" s="1" t="str">
        <f t="shared" si="74"/>
        <v/>
      </c>
      <c r="L255" s="1" t="str">
        <f t="shared" si="75"/>
        <v/>
      </c>
      <c r="M255" s="1" t="str">
        <f t="shared" si="76"/>
        <v/>
      </c>
      <c r="N255" s="1" t="str">
        <f t="shared" si="77"/>
        <v/>
      </c>
      <c r="O255" s="1" t="str">
        <f t="shared" si="78"/>
        <v/>
      </c>
      <c r="P255" s="1" t="str">
        <f t="shared" si="79"/>
        <v/>
      </c>
      <c r="Q255" s="1" t="str">
        <f t="shared" si="80"/>
        <v/>
      </c>
      <c r="R255" s="1" t="str">
        <f t="shared" si="81"/>
        <v/>
      </c>
      <c r="S255" s="1" t="str">
        <f t="shared" si="82"/>
        <v/>
      </c>
      <c r="T255" s="1" t="str">
        <f t="shared" si="83"/>
        <v/>
      </c>
      <c r="U255" s="1" t="str">
        <f t="shared" si="84"/>
        <v/>
      </c>
      <c r="V255" s="1" t="str">
        <f t="shared" si="85"/>
        <v/>
      </c>
      <c r="W255" s="1" t="str">
        <f t="shared" si="86"/>
        <v/>
      </c>
      <c r="X255" s="1" t="str">
        <f t="shared" si="87"/>
        <v/>
      </c>
      <c r="Y255" s="1" t="str">
        <f t="shared" si="88"/>
        <v/>
      </c>
      <c r="Z255" s="1" t="str">
        <f t="shared" si="89"/>
        <v/>
      </c>
      <c r="AA255" s="1" t="str">
        <f t="shared" si="90"/>
        <v/>
      </c>
      <c r="AB255" s="1" t="str">
        <f t="shared" si="91"/>
        <v/>
      </c>
    </row>
    <row r="256" spans="1:28" ht="14.25" customHeight="1" x14ac:dyDescent="0.35">
      <c r="A256" s="4">
        <f>IF(OR($B256="",$C256=""),"",IFERROR(INDEX('5_ACOMPANHAMENTO'!$A$3:$A$4922,MATCH(1,INDEX(('5_ACOMPANHAMENTO'!$AD$3:$AD$4922=TRIM($C256&amp;""))*('5_ACOMPANHAMENTO'!$AC$3:$AC$4922&lt;&gt;"")*((((I256&lt;&gt;"")*ISNUMBER(SEARCH("|"&amp;I256&amp;"|",'5_ACOMPANHAMENTO'!$AC$3:$AC$4922)))+((J256&lt;&gt;"")*ISNUMBER(SEARCH("|"&amp;J256&amp;"|",'5_ACOMPANHAMENTO'!$AC$3:$AC$4922)))+((K256&lt;&gt;"")*ISNUMBER(SEARCH("|"&amp;K256&amp;"|",'5_ACOMPANHAMENTO'!$AC$3:$AC$4922)))+((L256&lt;&gt;"")*ISNUMBER(SEARCH("|"&amp;L256&amp;"|",'5_ACOMPANHAMENTO'!$AC$3:$AC$4922)))+((M256&lt;&gt;"")*ISNUMBER(SEARCH("|"&amp;M256&amp;"|",'5_ACOMPANHAMENTO'!$AC$3:$AC$4922)))+((N256&lt;&gt;"")*ISNUMBER(SEARCH("|"&amp;N256&amp;"|",'5_ACOMPANHAMENTO'!$AC$3:$AC$4922)))+((O256&lt;&gt;"")*ISNUMBER(SEARCH("|"&amp;O256&amp;"|",'5_ACOMPANHAMENTO'!$AC$3:$AC$4922)))+((P256&lt;&gt;"")*ISNUMBER(SEARCH("|"&amp;P256&amp;"|",'5_ACOMPANHAMENTO'!$AC$3:$AC$4922)))+((Q256&lt;&gt;"")*ISNUMBER(SEARCH("|"&amp;Q256&amp;"|",'5_ACOMPANHAMENTO'!$AC$3:$AC$4922)))+((R256&lt;&gt;"")*ISNUMBER(SEARCH("|"&amp;R256&amp;"|",'5_ACOMPANHAMENTO'!$AC$3:$AC$4922)))+((S256&lt;&gt;"")*ISNUMBER(SEARCH("|"&amp;S256&amp;"|",'5_ACOMPANHAMENTO'!$AC$3:$AC$4922)))+((T256&lt;&gt;"")*ISNUMBER(SEARCH("|"&amp;T256&amp;"|",'5_ACOMPANHAMENTO'!$AC$3:$AC$4922)))+((U256&lt;&gt;"")*ISNUMBER(SEARCH("|"&amp;U256&amp;"|",'5_ACOMPANHAMENTO'!$AC$3:$AC$4922)))+((V256&lt;&gt;"")*ISNUMBER(SEARCH("|"&amp;V256&amp;"|",'5_ACOMPANHAMENTO'!$AC$3:$AC$4922)))+((W256&lt;&gt;"")*ISNUMBER(SEARCH("|"&amp;W256&amp;"|",'5_ACOMPANHAMENTO'!$AC$3:$AC$4922)))+((X256&lt;&gt;"")*ISNUMBER(SEARCH("|"&amp;X256&amp;"|",'5_ACOMPANHAMENTO'!$AC$3:$AC$4922)))+((Y256&lt;&gt;"")*ISNUMBER(SEARCH("|"&amp;Y256&amp;"|",'5_ACOMPANHAMENTO'!$AC$3:$AC$4922)))+((Z256&lt;&gt;"")*ISNUMBER(SEARCH("|"&amp;Z256&amp;"|",'5_ACOMPANHAMENTO'!$AC$3:$AC$4922)))+((AA256&lt;&gt;"")*ISNUMBER(SEARCH("|"&amp;AA256&amp;"|",'5_ACOMPANHAMENTO'!$AC$3:$AC$4922)))+((AB256&lt;&gt;"")*ISNUMBER(SEARCH("|"&amp;AB256&amp;"|",'5_ACOMPANHAMENTO'!$AC$3:$AC$4922))))&gt;0),0),0)),""))</f>
        <v>46204</v>
      </c>
      <c r="B256" s="1">
        <v>10148</v>
      </c>
      <c r="C256" s="1" t="s">
        <v>62</v>
      </c>
      <c r="D256" s="4">
        <f>IF(OR($B256="",$C256=""),"",IFERROR(SUMPRODUCT(--(('5_ACOMPANHAMENTO'!$AD$3:$AD$4922=TRIM($C256&amp;""))*('5_ACOMPANHAMENTO'!$AC$3:$AC$4922&lt;&gt;"")*((((I256&lt;&gt;"")*ISNUMBER(SEARCH("|"&amp;I256&amp;"|",'5_ACOMPANHAMENTO'!$AC$3:$AC$4922)))+((J256&lt;&gt;"")*ISNUMBER(SEARCH("|"&amp;J256&amp;"|",'5_ACOMPANHAMENTO'!$AC$3:$AC$4922)))+((K256&lt;&gt;"")*ISNUMBER(SEARCH("|"&amp;K256&amp;"|",'5_ACOMPANHAMENTO'!$AC$3:$AC$4922)))+((L256&lt;&gt;"")*ISNUMBER(SEARCH("|"&amp;L256&amp;"|",'5_ACOMPANHAMENTO'!$AC$3:$AC$4922)))+((M256&lt;&gt;"")*ISNUMBER(SEARCH("|"&amp;M256&amp;"|",'5_ACOMPANHAMENTO'!$AC$3:$AC$4922)))+((N256&lt;&gt;"")*ISNUMBER(SEARCH("|"&amp;N256&amp;"|",'5_ACOMPANHAMENTO'!$AC$3:$AC$4922)))+((O256&lt;&gt;"")*ISNUMBER(SEARCH("|"&amp;O256&amp;"|",'5_ACOMPANHAMENTO'!$AC$3:$AC$4922)))+((P256&lt;&gt;"")*ISNUMBER(SEARCH("|"&amp;P256&amp;"|",'5_ACOMPANHAMENTO'!$AC$3:$AC$4922)))+((Q256&lt;&gt;"")*ISNUMBER(SEARCH("|"&amp;Q256&amp;"|",'5_ACOMPANHAMENTO'!$AC$3:$AC$4922)))+((R256&lt;&gt;"")*ISNUMBER(SEARCH("|"&amp;R256&amp;"|",'5_ACOMPANHAMENTO'!$AC$3:$AC$4922)))+((S256&lt;&gt;"")*ISNUMBER(SEARCH("|"&amp;S256&amp;"|",'5_ACOMPANHAMENTO'!$AC$3:$AC$4922)))+((T256&lt;&gt;"")*ISNUMBER(SEARCH("|"&amp;T256&amp;"|",'5_ACOMPANHAMENTO'!$AC$3:$AC$4922)))+((U256&lt;&gt;"")*ISNUMBER(SEARCH("|"&amp;U256&amp;"|",'5_ACOMPANHAMENTO'!$AC$3:$AC$4922)))+((V256&lt;&gt;"")*ISNUMBER(SEARCH("|"&amp;V256&amp;"|",'5_ACOMPANHAMENTO'!$AC$3:$AC$4922)))+((W256&lt;&gt;"")*ISNUMBER(SEARCH("|"&amp;W256&amp;"|",'5_ACOMPANHAMENTO'!$AC$3:$AC$4922)))+((X256&lt;&gt;"")*ISNUMBER(SEARCH("|"&amp;X256&amp;"|",'5_ACOMPANHAMENTO'!$AC$3:$AC$4922)))+((Y256&lt;&gt;"")*ISNUMBER(SEARCH("|"&amp;Y256&amp;"|",'5_ACOMPANHAMENTO'!$AC$3:$AC$4922)))+((Z256&lt;&gt;"")*ISNUMBER(SEARCH("|"&amp;Z256&amp;"|",'5_ACOMPANHAMENTO'!$AC$3:$AC$4922)))+((AA256&lt;&gt;"")*ISNUMBER(SEARCH("|"&amp;AA256&amp;"|",'5_ACOMPANHAMENTO'!$AC$3:$AC$4922)))+((AB256&lt;&gt;"")*ISNUMBER(SEARCH("|"&amp;AB256&amp;"|",'5_ACOMPANHAMENTO'!$AC$3:$AC$4922))))&gt;0)),'5_ACOMPANHAMENTO'!$J$3:$J$4922),0))</f>
        <v>260</v>
      </c>
      <c r="E256" s="4" t="str">
        <f t="shared" ca="1" si="69"/>
        <v>FINALIZADO</v>
      </c>
      <c r="F256" s="7">
        <f>IF(OR($B256="",$C256=""),"",IFERROR(SUMPRODUCT(--(('5_ACOMPANHAMENTO'!$AD$3:$AD$4922=TRIM($C256&amp;""))*('5_ACOMPANHAMENTO'!$AC$3:$AC$4922&lt;&gt;"")*((((I256&lt;&gt;"")*ISNUMBER(SEARCH("|"&amp;I256&amp;"|",'5_ACOMPANHAMENTO'!$AC$3:$AC$4922)))+((J256&lt;&gt;"")*ISNUMBER(SEARCH("|"&amp;J256&amp;"|",'5_ACOMPANHAMENTO'!$AC$3:$AC$4922)))+((K256&lt;&gt;"")*ISNUMBER(SEARCH("|"&amp;K256&amp;"|",'5_ACOMPANHAMENTO'!$AC$3:$AC$4922)))+((L256&lt;&gt;"")*ISNUMBER(SEARCH("|"&amp;L256&amp;"|",'5_ACOMPANHAMENTO'!$AC$3:$AC$4922)))+((M256&lt;&gt;"")*ISNUMBER(SEARCH("|"&amp;M256&amp;"|",'5_ACOMPANHAMENTO'!$AC$3:$AC$4922)))+((N256&lt;&gt;"")*ISNUMBER(SEARCH("|"&amp;N256&amp;"|",'5_ACOMPANHAMENTO'!$AC$3:$AC$4922)))+((O256&lt;&gt;"")*ISNUMBER(SEARCH("|"&amp;O256&amp;"|",'5_ACOMPANHAMENTO'!$AC$3:$AC$4922)))+((P256&lt;&gt;"")*ISNUMBER(SEARCH("|"&amp;P256&amp;"|",'5_ACOMPANHAMENTO'!$AC$3:$AC$4922)))+((Q256&lt;&gt;"")*ISNUMBER(SEARCH("|"&amp;Q256&amp;"|",'5_ACOMPANHAMENTO'!$AC$3:$AC$4922)))+((R256&lt;&gt;"")*ISNUMBER(SEARCH("|"&amp;R256&amp;"|",'5_ACOMPANHAMENTO'!$AC$3:$AC$4922)))+((S256&lt;&gt;"")*ISNUMBER(SEARCH("|"&amp;S256&amp;"|",'5_ACOMPANHAMENTO'!$AC$3:$AC$4922)))+((T256&lt;&gt;"")*ISNUMBER(SEARCH("|"&amp;T256&amp;"|",'5_ACOMPANHAMENTO'!$AC$3:$AC$4922)))+((U256&lt;&gt;"")*ISNUMBER(SEARCH("|"&amp;U256&amp;"|",'5_ACOMPANHAMENTO'!$AC$3:$AC$4922)))+((V256&lt;&gt;"")*ISNUMBER(SEARCH("|"&amp;V256&amp;"|",'5_ACOMPANHAMENTO'!$AC$3:$AC$4922)))+((W256&lt;&gt;"")*ISNUMBER(SEARCH("|"&amp;W256&amp;"|",'5_ACOMPANHAMENTO'!$AC$3:$AC$4922)))+((X256&lt;&gt;"")*ISNUMBER(SEARCH("|"&amp;X256&amp;"|",'5_ACOMPANHAMENTO'!$AC$3:$AC$4922)))+((Y256&lt;&gt;"")*ISNUMBER(SEARCH("|"&amp;Y256&amp;"|",'5_ACOMPANHAMENTO'!$AC$3:$AC$4922)))+((Z256&lt;&gt;"")*ISNUMBER(SEARCH("|"&amp;Z256&amp;"|",'5_ACOMPANHAMENTO'!$AC$3:$AC$4922)))+((AA256&lt;&gt;"")*ISNUMBER(SEARCH("|"&amp;AA256&amp;"|",'5_ACOMPANHAMENTO'!$AC$3:$AC$4922)))+((AB256&lt;&gt;"")*ISNUMBER(SEARCH("|"&amp;AB256&amp;"|",'5_ACOMPANHAMENTO'!$AC$3:$AC$4922))))&gt;0)),'5_ACOMPANHAMENTO'!$O$3:$O$4922),0))</f>
        <v>260</v>
      </c>
      <c r="G256" s="7">
        <f t="shared" si="70"/>
        <v>0</v>
      </c>
      <c r="H256" t="str">
        <f t="shared" si="71"/>
        <v>10148|TAPEÇARIA</v>
      </c>
      <c r="I256" s="1" t="str">
        <f t="shared" si="72"/>
        <v>10148</v>
      </c>
      <c r="J256" s="1" t="str">
        <f t="shared" si="73"/>
        <v/>
      </c>
      <c r="K256" s="1" t="str">
        <f t="shared" si="74"/>
        <v/>
      </c>
      <c r="L256" s="1" t="str">
        <f t="shared" si="75"/>
        <v/>
      </c>
      <c r="M256" s="1" t="str">
        <f t="shared" si="76"/>
        <v/>
      </c>
      <c r="N256" s="1" t="str">
        <f t="shared" si="77"/>
        <v/>
      </c>
      <c r="O256" s="1" t="str">
        <f t="shared" si="78"/>
        <v/>
      </c>
      <c r="P256" s="1" t="str">
        <f t="shared" si="79"/>
        <v/>
      </c>
      <c r="Q256" s="1" t="str">
        <f t="shared" si="80"/>
        <v/>
      </c>
      <c r="R256" s="1" t="str">
        <f t="shared" si="81"/>
        <v/>
      </c>
      <c r="S256" s="1" t="str">
        <f t="shared" si="82"/>
        <v/>
      </c>
      <c r="T256" s="1" t="str">
        <f t="shared" si="83"/>
        <v/>
      </c>
      <c r="U256" s="1" t="str">
        <f t="shared" si="84"/>
        <v/>
      </c>
      <c r="V256" s="1" t="str">
        <f t="shared" si="85"/>
        <v/>
      </c>
      <c r="W256" s="1" t="str">
        <f t="shared" si="86"/>
        <v/>
      </c>
      <c r="X256" s="1" t="str">
        <f t="shared" si="87"/>
        <v/>
      </c>
      <c r="Y256" s="1" t="str">
        <f t="shared" si="88"/>
        <v/>
      </c>
      <c r="Z256" s="1" t="str">
        <f t="shared" si="89"/>
        <v/>
      </c>
      <c r="AA256" s="1" t="str">
        <f t="shared" si="90"/>
        <v/>
      </c>
      <c r="AB256" s="1" t="str">
        <f t="shared" si="91"/>
        <v/>
      </c>
    </row>
    <row r="257" spans="1:28" ht="14.25" customHeight="1" x14ac:dyDescent="0.35">
      <c r="A257" s="4">
        <f>IF(OR($B257="",$C257=""),"",IFERROR(INDEX('5_ACOMPANHAMENTO'!$A$3:$A$4922,MATCH(1,INDEX(('5_ACOMPANHAMENTO'!$AD$3:$AD$4922=TRIM($C257&amp;""))*('5_ACOMPANHAMENTO'!$AC$3:$AC$4922&lt;&gt;"")*((((I257&lt;&gt;"")*ISNUMBER(SEARCH("|"&amp;I257&amp;"|",'5_ACOMPANHAMENTO'!$AC$3:$AC$4922)))+((J257&lt;&gt;"")*ISNUMBER(SEARCH("|"&amp;J257&amp;"|",'5_ACOMPANHAMENTO'!$AC$3:$AC$4922)))+((K257&lt;&gt;"")*ISNUMBER(SEARCH("|"&amp;K257&amp;"|",'5_ACOMPANHAMENTO'!$AC$3:$AC$4922)))+((L257&lt;&gt;"")*ISNUMBER(SEARCH("|"&amp;L257&amp;"|",'5_ACOMPANHAMENTO'!$AC$3:$AC$4922)))+((M257&lt;&gt;"")*ISNUMBER(SEARCH("|"&amp;M257&amp;"|",'5_ACOMPANHAMENTO'!$AC$3:$AC$4922)))+((N257&lt;&gt;"")*ISNUMBER(SEARCH("|"&amp;N257&amp;"|",'5_ACOMPANHAMENTO'!$AC$3:$AC$4922)))+((O257&lt;&gt;"")*ISNUMBER(SEARCH("|"&amp;O257&amp;"|",'5_ACOMPANHAMENTO'!$AC$3:$AC$4922)))+((P257&lt;&gt;"")*ISNUMBER(SEARCH("|"&amp;P257&amp;"|",'5_ACOMPANHAMENTO'!$AC$3:$AC$4922)))+((Q257&lt;&gt;"")*ISNUMBER(SEARCH("|"&amp;Q257&amp;"|",'5_ACOMPANHAMENTO'!$AC$3:$AC$4922)))+((R257&lt;&gt;"")*ISNUMBER(SEARCH("|"&amp;R257&amp;"|",'5_ACOMPANHAMENTO'!$AC$3:$AC$4922)))+((S257&lt;&gt;"")*ISNUMBER(SEARCH("|"&amp;S257&amp;"|",'5_ACOMPANHAMENTO'!$AC$3:$AC$4922)))+((T257&lt;&gt;"")*ISNUMBER(SEARCH("|"&amp;T257&amp;"|",'5_ACOMPANHAMENTO'!$AC$3:$AC$4922)))+((U257&lt;&gt;"")*ISNUMBER(SEARCH("|"&amp;U257&amp;"|",'5_ACOMPANHAMENTO'!$AC$3:$AC$4922)))+((V257&lt;&gt;"")*ISNUMBER(SEARCH("|"&amp;V257&amp;"|",'5_ACOMPANHAMENTO'!$AC$3:$AC$4922)))+((W257&lt;&gt;"")*ISNUMBER(SEARCH("|"&amp;W257&amp;"|",'5_ACOMPANHAMENTO'!$AC$3:$AC$4922)))+((X257&lt;&gt;"")*ISNUMBER(SEARCH("|"&amp;X257&amp;"|",'5_ACOMPANHAMENTO'!$AC$3:$AC$4922)))+((Y257&lt;&gt;"")*ISNUMBER(SEARCH("|"&amp;Y257&amp;"|",'5_ACOMPANHAMENTO'!$AC$3:$AC$4922)))+((Z257&lt;&gt;"")*ISNUMBER(SEARCH("|"&amp;Z257&amp;"|",'5_ACOMPANHAMENTO'!$AC$3:$AC$4922)))+((AA257&lt;&gt;"")*ISNUMBER(SEARCH("|"&amp;AA257&amp;"|",'5_ACOMPANHAMENTO'!$AC$3:$AC$4922)))+((AB257&lt;&gt;"")*ISNUMBER(SEARCH("|"&amp;AB257&amp;"|",'5_ACOMPANHAMENTO'!$AC$3:$AC$4922))))&gt;0),0),0)),""))</f>
        <v>46204</v>
      </c>
      <c r="B257" s="1">
        <v>10148</v>
      </c>
      <c r="C257" s="1" t="s">
        <v>62</v>
      </c>
      <c r="D257" s="4">
        <f>IF(OR($B257="",$C257=""),"",IFERROR(SUMPRODUCT(--(('5_ACOMPANHAMENTO'!$AD$3:$AD$4922=TRIM($C257&amp;""))*('5_ACOMPANHAMENTO'!$AC$3:$AC$4922&lt;&gt;"")*((((I257&lt;&gt;"")*ISNUMBER(SEARCH("|"&amp;I257&amp;"|",'5_ACOMPANHAMENTO'!$AC$3:$AC$4922)))+((J257&lt;&gt;"")*ISNUMBER(SEARCH("|"&amp;J257&amp;"|",'5_ACOMPANHAMENTO'!$AC$3:$AC$4922)))+((K257&lt;&gt;"")*ISNUMBER(SEARCH("|"&amp;K257&amp;"|",'5_ACOMPANHAMENTO'!$AC$3:$AC$4922)))+((L257&lt;&gt;"")*ISNUMBER(SEARCH("|"&amp;L257&amp;"|",'5_ACOMPANHAMENTO'!$AC$3:$AC$4922)))+((M257&lt;&gt;"")*ISNUMBER(SEARCH("|"&amp;M257&amp;"|",'5_ACOMPANHAMENTO'!$AC$3:$AC$4922)))+((N257&lt;&gt;"")*ISNUMBER(SEARCH("|"&amp;N257&amp;"|",'5_ACOMPANHAMENTO'!$AC$3:$AC$4922)))+((O257&lt;&gt;"")*ISNUMBER(SEARCH("|"&amp;O257&amp;"|",'5_ACOMPANHAMENTO'!$AC$3:$AC$4922)))+((P257&lt;&gt;"")*ISNUMBER(SEARCH("|"&amp;P257&amp;"|",'5_ACOMPANHAMENTO'!$AC$3:$AC$4922)))+((Q257&lt;&gt;"")*ISNUMBER(SEARCH("|"&amp;Q257&amp;"|",'5_ACOMPANHAMENTO'!$AC$3:$AC$4922)))+((R257&lt;&gt;"")*ISNUMBER(SEARCH("|"&amp;R257&amp;"|",'5_ACOMPANHAMENTO'!$AC$3:$AC$4922)))+((S257&lt;&gt;"")*ISNUMBER(SEARCH("|"&amp;S257&amp;"|",'5_ACOMPANHAMENTO'!$AC$3:$AC$4922)))+((T257&lt;&gt;"")*ISNUMBER(SEARCH("|"&amp;T257&amp;"|",'5_ACOMPANHAMENTO'!$AC$3:$AC$4922)))+((U257&lt;&gt;"")*ISNUMBER(SEARCH("|"&amp;U257&amp;"|",'5_ACOMPANHAMENTO'!$AC$3:$AC$4922)))+((V257&lt;&gt;"")*ISNUMBER(SEARCH("|"&amp;V257&amp;"|",'5_ACOMPANHAMENTO'!$AC$3:$AC$4922)))+((W257&lt;&gt;"")*ISNUMBER(SEARCH("|"&amp;W257&amp;"|",'5_ACOMPANHAMENTO'!$AC$3:$AC$4922)))+((X257&lt;&gt;"")*ISNUMBER(SEARCH("|"&amp;X257&amp;"|",'5_ACOMPANHAMENTO'!$AC$3:$AC$4922)))+((Y257&lt;&gt;"")*ISNUMBER(SEARCH("|"&amp;Y257&amp;"|",'5_ACOMPANHAMENTO'!$AC$3:$AC$4922)))+((Z257&lt;&gt;"")*ISNUMBER(SEARCH("|"&amp;Z257&amp;"|",'5_ACOMPANHAMENTO'!$AC$3:$AC$4922)))+((AA257&lt;&gt;"")*ISNUMBER(SEARCH("|"&amp;AA257&amp;"|",'5_ACOMPANHAMENTO'!$AC$3:$AC$4922)))+((AB257&lt;&gt;"")*ISNUMBER(SEARCH("|"&amp;AB257&amp;"|",'5_ACOMPANHAMENTO'!$AC$3:$AC$4922))))&gt;0)),'5_ACOMPANHAMENTO'!$J$3:$J$4922),0))</f>
        <v>260</v>
      </c>
      <c r="E257" s="4" t="str">
        <f t="shared" ca="1" si="69"/>
        <v>FINALIZADO</v>
      </c>
      <c r="F257" s="7">
        <f>IF(OR($B257="",$C257=""),"",IFERROR(SUMPRODUCT(--(('5_ACOMPANHAMENTO'!$AD$3:$AD$4922=TRIM($C257&amp;""))*('5_ACOMPANHAMENTO'!$AC$3:$AC$4922&lt;&gt;"")*((((I257&lt;&gt;"")*ISNUMBER(SEARCH("|"&amp;I257&amp;"|",'5_ACOMPANHAMENTO'!$AC$3:$AC$4922)))+((J257&lt;&gt;"")*ISNUMBER(SEARCH("|"&amp;J257&amp;"|",'5_ACOMPANHAMENTO'!$AC$3:$AC$4922)))+((K257&lt;&gt;"")*ISNUMBER(SEARCH("|"&amp;K257&amp;"|",'5_ACOMPANHAMENTO'!$AC$3:$AC$4922)))+((L257&lt;&gt;"")*ISNUMBER(SEARCH("|"&amp;L257&amp;"|",'5_ACOMPANHAMENTO'!$AC$3:$AC$4922)))+((M257&lt;&gt;"")*ISNUMBER(SEARCH("|"&amp;M257&amp;"|",'5_ACOMPANHAMENTO'!$AC$3:$AC$4922)))+((N257&lt;&gt;"")*ISNUMBER(SEARCH("|"&amp;N257&amp;"|",'5_ACOMPANHAMENTO'!$AC$3:$AC$4922)))+((O257&lt;&gt;"")*ISNUMBER(SEARCH("|"&amp;O257&amp;"|",'5_ACOMPANHAMENTO'!$AC$3:$AC$4922)))+((P257&lt;&gt;"")*ISNUMBER(SEARCH("|"&amp;P257&amp;"|",'5_ACOMPANHAMENTO'!$AC$3:$AC$4922)))+((Q257&lt;&gt;"")*ISNUMBER(SEARCH("|"&amp;Q257&amp;"|",'5_ACOMPANHAMENTO'!$AC$3:$AC$4922)))+((R257&lt;&gt;"")*ISNUMBER(SEARCH("|"&amp;R257&amp;"|",'5_ACOMPANHAMENTO'!$AC$3:$AC$4922)))+((S257&lt;&gt;"")*ISNUMBER(SEARCH("|"&amp;S257&amp;"|",'5_ACOMPANHAMENTO'!$AC$3:$AC$4922)))+((T257&lt;&gt;"")*ISNUMBER(SEARCH("|"&amp;T257&amp;"|",'5_ACOMPANHAMENTO'!$AC$3:$AC$4922)))+((U257&lt;&gt;"")*ISNUMBER(SEARCH("|"&amp;U257&amp;"|",'5_ACOMPANHAMENTO'!$AC$3:$AC$4922)))+((V257&lt;&gt;"")*ISNUMBER(SEARCH("|"&amp;V257&amp;"|",'5_ACOMPANHAMENTO'!$AC$3:$AC$4922)))+((W257&lt;&gt;"")*ISNUMBER(SEARCH("|"&amp;W257&amp;"|",'5_ACOMPANHAMENTO'!$AC$3:$AC$4922)))+((X257&lt;&gt;"")*ISNUMBER(SEARCH("|"&amp;X257&amp;"|",'5_ACOMPANHAMENTO'!$AC$3:$AC$4922)))+((Y257&lt;&gt;"")*ISNUMBER(SEARCH("|"&amp;Y257&amp;"|",'5_ACOMPANHAMENTO'!$AC$3:$AC$4922)))+((Z257&lt;&gt;"")*ISNUMBER(SEARCH("|"&amp;Z257&amp;"|",'5_ACOMPANHAMENTO'!$AC$3:$AC$4922)))+((AA257&lt;&gt;"")*ISNUMBER(SEARCH("|"&amp;AA257&amp;"|",'5_ACOMPANHAMENTO'!$AC$3:$AC$4922)))+((AB257&lt;&gt;"")*ISNUMBER(SEARCH("|"&amp;AB257&amp;"|",'5_ACOMPANHAMENTO'!$AC$3:$AC$4922))))&gt;0)),'5_ACOMPANHAMENTO'!$O$3:$O$4922),0))</f>
        <v>260</v>
      </c>
      <c r="G257" s="7">
        <f t="shared" si="70"/>
        <v>0</v>
      </c>
      <c r="H257" t="str">
        <f t="shared" si="71"/>
        <v>10148|TAPEÇARIA</v>
      </c>
      <c r="I257" s="1" t="str">
        <f t="shared" si="72"/>
        <v>10148</v>
      </c>
      <c r="J257" s="1" t="str">
        <f t="shared" si="73"/>
        <v/>
      </c>
      <c r="K257" s="1" t="str">
        <f t="shared" si="74"/>
        <v/>
      </c>
      <c r="L257" s="1" t="str">
        <f t="shared" si="75"/>
        <v/>
      </c>
      <c r="M257" s="1" t="str">
        <f t="shared" si="76"/>
        <v/>
      </c>
      <c r="N257" s="1" t="str">
        <f t="shared" si="77"/>
        <v/>
      </c>
      <c r="O257" s="1" t="str">
        <f t="shared" si="78"/>
        <v/>
      </c>
      <c r="P257" s="1" t="str">
        <f t="shared" si="79"/>
        <v/>
      </c>
      <c r="Q257" s="1" t="str">
        <f t="shared" si="80"/>
        <v/>
      </c>
      <c r="R257" s="1" t="str">
        <f t="shared" si="81"/>
        <v/>
      </c>
      <c r="S257" s="1" t="str">
        <f t="shared" si="82"/>
        <v/>
      </c>
      <c r="T257" s="1" t="str">
        <f t="shared" si="83"/>
        <v/>
      </c>
      <c r="U257" s="1" t="str">
        <f t="shared" si="84"/>
        <v/>
      </c>
      <c r="V257" s="1" t="str">
        <f t="shared" si="85"/>
        <v/>
      </c>
      <c r="W257" s="1" t="str">
        <f t="shared" si="86"/>
        <v/>
      </c>
      <c r="X257" s="1" t="str">
        <f t="shared" si="87"/>
        <v/>
      </c>
      <c r="Y257" s="1" t="str">
        <f t="shared" si="88"/>
        <v/>
      </c>
      <c r="Z257" s="1" t="str">
        <f t="shared" si="89"/>
        <v/>
      </c>
      <c r="AA257" s="1" t="str">
        <f t="shared" si="90"/>
        <v/>
      </c>
      <c r="AB257" s="1" t="str">
        <f t="shared" si="91"/>
        <v/>
      </c>
    </row>
    <row r="258" spans="1:28" ht="14.25" customHeight="1" x14ac:dyDescent="0.35">
      <c r="A258" s="4">
        <f>IF(OR($B258="",$C258=""),"",IFERROR(INDEX('5_ACOMPANHAMENTO'!$A$3:$A$4922,MATCH(1,INDEX(('5_ACOMPANHAMENTO'!$AD$3:$AD$4922=TRIM($C258&amp;""))*('5_ACOMPANHAMENTO'!$AC$3:$AC$4922&lt;&gt;"")*((((I258&lt;&gt;"")*ISNUMBER(SEARCH("|"&amp;I258&amp;"|",'5_ACOMPANHAMENTO'!$AC$3:$AC$4922)))+((J258&lt;&gt;"")*ISNUMBER(SEARCH("|"&amp;J258&amp;"|",'5_ACOMPANHAMENTO'!$AC$3:$AC$4922)))+((K258&lt;&gt;"")*ISNUMBER(SEARCH("|"&amp;K258&amp;"|",'5_ACOMPANHAMENTO'!$AC$3:$AC$4922)))+((L258&lt;&gt;"")*ISNUMBER(SEARCH("|"&amp;L258&amp;"|",'5_ACOMPANHAMENTO'!$AC$3:$AC$4922)))+((M258&lt;&gt;"")*ISNUMBER(SEARCH("|"&amp;M258&amp;"|",'5_ACOMPANHAMENTO'!$AC$3:$AC$4922)))+((N258&lt;&gt;"")*ISNUMBER(SEARCH("|"&amp;N258&amp;"|",'5_ACOMPANHAMENTO'!$AC$3:$AC$4922)))+((O258&lt;&gt;"")*ISNUMBER(SEARCH("|"&amp;O258&amp;"|",'5_ACOMPANHAMENTO'!$AC$3:$AC$4922)))+((P258&lt;&gt;"")*ISNUMBER(SEARCH("|"&amp;P258&amp;"|",'5_ACOMPANHAMENTO'!$AC$3:$AC$4922)))+((Q258&lt;&gt;"")*ISNUMBER(SEARCH("|"&amp;Q258&amp;"|",'5_ACOMPANHAMENTO'!$AC$3:$AC$4922)))+((R258&lt;&gt;"")*ISNUMBER(SEARCH("|"&amp;R258&amp;"|",'5_ACOMPANHAMENTO'!$AC$3:$AC$4922)))+((S258&lt;&gt;"")*ISNUMBER(SEARCH("|"&amp;S258&amp;"|",'5_ACOMPANHAMENTO'!$AC$3:$AC$4922)))+((T258&lt;&gt;"")*ISNUMBER(SEARCH("|"&amp;T258&amp;"|",'5_ACOMPANHAMENTO'!$AC$3:$AC$4922)))+((U258&lt;&gt;"")*ISNUMBER(SEARCH("|"&amp;U258&amp;"|",'5_ACOMPANHAMENTO'!$AC$3:$AC$4922)))+((V258&lt;&gt;"")*ISNUMBER(SEARCH("|"&amp;V258&amp;"|",'5_ACOMPANHAMENTO'!$AC$3:$AC$4922)))+((W258&lt;&gt;"")*ISNUMBER(SEARCH("|"&amp;W258&amp;"|",'5_ACOMPANHAMENTO'!$AC$3:$AC$4922)))+((X258&lt;&gt;"")*ISNUMBER(SEARCH("|"&amp;X258&amp;"|",'5_ACOMPANHAMENTO'!$AC$3:$AC$4922)))+((Y258&lt;&gt;"")*ISNUMBER(SEARCH("|"&amp;Y258&amp;"|",'5_ACOMPANHAMENTO'!$AC$3:$AC$4922)))+((Z258&lt;&gt;"")*ISNUMBER(SEARCH("|"&amp;Z258&amp;"|",'5_ACOMPANHAMENTO'!$AC$3:$AC$4922)))+((AA258&lt;&gt;"")*ISNUMBER(SEARCH("|"&amp;AA258&amp;"|",'5_ACOMPANHAMENTO'!$AC$3:$AC$4922)))+((AB258&lt;&gt;"")*ISNUMBER(SEARCH("|"&amp;AB258&amp;"|",'5_ACOMPANHAMENTO'!$AC$3:$AC$4922))))&gt;0),0),0)),""))</f>
        <v>46204</v>
      </c>
      <c r="B258" s="1">
        <v>10148</v>
      </c>
      <c r="C258" s="1" t="s">
        <v>62</v>
      </c>
      <c r="D258" s="4">
        <f>IF(OR($B258="",$C258=""),"",IFERROR(SUMPRODUCT(--(('5_ACOMPANHAMENTO'!$AD$3:$AD$4922=TRIM($C258&amp;""))*('5_ACOMPANHAMENTO'!$AC$3:$AC$4922&lt;&gt;"")*((((I258&lt;&gt;"")*ISNUMBER(SEARCH("|"&amp;I258&amp;"|",'5_ACOMPANHAMENTO'!$AC$3:$AC$4922)))+((J258&lt;&gt;"")*ISNUMBER(SEARCH("|"&amp;J258&amp;"|",'5_ACOMPANHAMENTO'!$AC$3:$AC$4922)))+((K258&lt;&gt;"")*ISNUMBER(SEARCH("|"&amp;K258&amp;"|",'5_ACOMPANHAMENTO'!$AC$3:$AC$4922)))+((L258&lt;&gt;"")*ISNUMBER(SEARCH("|"&amp;L258&amp;"|",'5_ACOMPANHAMENTO'!$AC$3:$AC$4922)))+((M258&lt;&gt;"")*ISNUMBER(SEARCH("|"&amp;M258&amp;"|",'5_ACOMPANHAMENTO'!$AC$3:$AC$4922)))+((N258&lt;&gt;"")*ISNUMBER(SEARCH("|"&amp;N258&amp;"|",'5_ACOMPANHAMENTO'!$AC$3:$AC$4922)))+((O258&lt;&gt;"")*ISNUMBER(SEARCH("|"&amp;O258&amp;"|",'5_ACOMPANHAMENTO'!$AC$3:$AC$4922)))+((P258&lt;&gt;"")*ISNUMBER(SEARCH("|"&amp;P258&amp;"|",'5_ACOMPANHAMENTO'!$AC$3:$AC$4922)))+((Q258&lt;&gt;"")*ISNUMBER(SEARCH("|"&amp;Q258&amp;"|",'5_ACOMPANHAMENTO'!$AC$3:$AC$4922)))+((R258&lt;&gt;"")*ISNUMBER(SEARCH("|"&amp;R258&amp;"|",'5_ACOMPANHAMENTO'!$AC$3:$AC$4922)))+((S258&lt;&gt;"")*ISNUMBER(SEARCH("|"&amp;S258&amp;"|",'5_ACOMPANHAMENTO'!$AC$3:$AC$4922)))+((T258&lt;&gt;"")*ISNUMBER(SEARCH("|"&amp;T258&amp;"|",'5_ACOMPANHAMENTO'!$AC$3:$AC$4922)))+((U258&lt;&gt;"")*ISNUMBER(SEARCH("|"&amp;U258&amp;"|",'5_ACOMPANHAMENTO'!$AC$3:$AC$4922)))+((V258&lt;&gt;"")*ISNUMBER(SEARCH("|"&amp;V258&amp;"|",'5_ACOMPANHAMENTO'!$AC$3:$AC$4922)))+((W258&lt;&gt;"")*ISNUMBER(SEARCH("|"&amp;W258&amp;"|",'5_ACOMPANHAMENTO'!$AC$3:$AC$4922)))+((X258&lt;&gt;"")*ISNUMBER(SEARCH("|"&amp;X258&amp;"|",'5_ACOMPANHAMENTO'!$AC$3:$AC$4922)))+((Y258&lt;&gt;"")*ISNUMBER(SEARCH("|"&amp;Y258&amp;"|",'5_ACOMPANHAMENTO'!$AC$3:$AC$4922)))+((Z258&lt;&gt;"")*ISNUMBER(SEARCH("|"&amp;Z258&amp;"|",'5_ACOMPANHAMENTO'!$AC$3:$AC$4922)))+((AA258&lt;&gt;"")*ISNUMBER(SEARCH("|"&amp;AA258&amp;"|",'5_ACOMPANHAMENTO'!$AC$3:$AC$4922)))+((AB258&lt;&gt;"")*ISNUMBER(SEARCH("|"&amp;AB258&amp;"|",'5_ACOMPANHAMENTO'!$AC$3:$AC$4922))))&gt;0)),'5_ACOMPANHAMENTO'!$J$3:$J$4922),0))</f>
        <v>260</v>
      </c>
      <c r="E258" s="4" t="str">
        <f t="shared" ref="E258:E321" ca="1" si="92">IF(G258=0,"FINALIZADO",IF(TODAY()&gt;A258,"ATRASADO "&amp;TODAY()-A258&amp;" DIAS","ADIANTADO "&amp;A258-TODAY()&amp;" DIAS"))</f>
        <v>FINALIZADO</v>
      </c>
      <c r="F258" s="7">
        <f>IF(OR($B258="",$C258=""),"",IFERROR(SUMPRODUCT(--(('5_ACOMPANHAMENTO'!$AD$3:$AD$4922=TRIM($C258&amp;""))*('5_ACOMPANHAMENTO'!$AC$3:$AC$4922&lt;&gt;"")*((((I258&lt;&gt;"")*ISNUMBER(SEARCH("|"&amp;I258&amp;"|",'5_ACOMPANHAMENTO'!$AC$3:$AC$4922)))+((J258&lt;&gt;"")*ISNUMBER(SEARCH("|"&amp;J258&amp;"|",'5_ACOMPANHAMENTO'!$AC$3:$AC$4922)))+((K258&lt;&gt;"")*ISNUMBER(SEARCH("|"&amp;K258&amp;"|",'5_ACOMPANHAMENTO'!$AC$3:$AC$4922)))+((L258&lt;&gt;"")*ISNUMBER(SEARCH("|"&amp;L258&amp;"|",'5_ACOMPANHAMENTO'!$AC$3:$AC$4922)))+((M258&lt;&gt;"")*ISNUMBER(SEARCH("|"&amp;M258&amp;"|",'5_ACOMPANHAMENTO'!$AC$3:$AC$4922)))+((N258&lt;&gt;"")*ISNUMBER(SEARCH("|"&amp;N258&amp;"|",'5_ACOMPANHAMENTO'!$AC$3:$AC$4922)))+((O258&lt;&gt;"")*ISNUMBER(SEARCH("|"&amp;O258&amp;"|",'5_ACOMPANHAMENTO'!$AC$3:$AC$4922)))+((P258&lt;&gt;"")*ISNUMBER(SEARCH("|"&amp;P258&amp;"|",'5_ACOMPANHAMENTO'!$AC$3:$AC$4922)))+((Q258&lt;&gt;"")*ISNUMBER(SEARCH("|"&amp;Q258&amp;"|",'5_ACOMPANHAMENTO'!$AC$3:$AC$4922)))+((R258&lt;&gt;"")*ISNUMBER(SEARCH("|"&amp;R258&amp;"|",'5_ACOMPANHAMENTO'!$AC$3:$AC$4922)))+((S258&lt;&gt;"")*ISNUMBER(SEARCH("|"&amp;S258&amp;"|",'5_ACOMPANHAMENTO'!$AC$3:$AC$4922)))+((T258&lt;&gt;"")*ISNUMBER(SEARCH("|"&amp;T258&amp;"|",'5_ACOMPANHAMENTO'!$AC$3:$AC$4922)))+((U258&lt;&gt;"")*ISNUMBER(SEARCH("|"&amp;U258&amp;"|",'5_ACOMPANHAMENTO'!$AC$3:$AC$4922)))+((V258&lt;&gt;"")*ISNUMBER(SEARCH("|"&amp;V258&amp;"|",'5_ACOMPANHAMENTO'!$AC$3:$AC$4922)))+((W258&lt;&gt;"")*ISNUMBER(SEARCH("|"&amp;W258&amp;"|",'5_ACOMPANHAMENTO'!$AC$3:$AC$4922)))+((X258&lt;&gt;"")*ISNUMBER(SEARCH("|"&amp;X258&amp;"|",'5_ACOMPANHAMENTO'!$AC$3:$AC$4922)))+((Y258&lt;&gt;"")*ISNUMBER(SEARCH("|"&amp;Y258&amp;"|",'5_ACOMPANHAMENTO'!$AC$3:$AC$4922)))+((Z258&lt;&gt;"")*ISNUMBER(SEARCH("|"&amp;Z258&amp;"|",'5_ACOMPANHAMENTO'!$AC$3:$AC$4922)))+((AA258&lt;&gt;"")*ISNUMBER(SEARCH("|"&amp;AA258&amp;"|",'5_ACOMPANHAMENTO'!$AC$3:$AC$4922)))+((AB258&lt;&gt;"")*ISNUMBER(SEARCH("|"&amp;AB258&amp;"|",'5_ACOMPANHAMENTO'!$AC$3:$AC$4922))))&gt;0)),'5_ACOMPANHAMENTO'!$O$3:$O$4922),0))</f>
        <v>260</v>
      </c>
      <c r="G258" s="7">
        <f t="shared" ref="G258:G321" si="93">IF(OR($B258="",$C258=""),"",D258-F258)</f>
        <v>0</v>
      </c>
      <c r="H258" t="str">
        <f t="shared" ref="H258:H321" si="94">IF(OR($B258="",$C258=""),"",TRIM($B258&amp;"")&amp;"|"&amp;TRIM($C258&amp;""))</f>
        <v>10148|TAPEÇARIA</v>
      </c>
      <c r="I258" s="1" t="str">
        <f t="shared" ref="I258:I321" si="95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",99)),1,99)))</f>
        <v>10148</v>
      </c>
      <c r="J258" s="1" t="str">
        <f t="shared" ref="J258:J321" si="96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",99)),100,99)))</f>
        <v/>
      </c>
      <c r="K258" s="1" t="str">
        <f t="shared" ref="K258:K321" si="97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",99)),199,99)))</f>
        <v/>
      </c>
      <c r="L258" s="1" t="str">
        <f t="shared" ref="L258:L321" si="98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",99)),298,99)))</f>
        <v/>
      </c>
      <c r="M258" s="1" t="str">
        <f t="shared" ref="M258:M321" si="99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",99)),397,99)))</f>
        <v/>
      </c>
      <c r="N258" s="1" t="str">
        <f t="shared" ref="N258:N321" si="100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",99)),496,99)))</f>
        <v/>
      </c>
      <c r="O258" s="1" t="str">
        <f t="shared" ref="O258:O321" si="101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",99)),595,99)))</f>
        <v/>
      </c>
      <c r="P258" s="1" t="str">
        <f t="shared" ref="P258:P321" si="102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",99)),694,99)))</f>
        <v/>
      </c>
      <c r="Q258" s="1" t="str">
        <f t="shared" ref="Q258:Q321" si="103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",99)),793,99)))</f>
        <v/>
      </c>
      <c r="R258" s="1" t="str">
        <f t="shared" ref="R258:R321" si="104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",99)),892,99)))</f>
        <v/>
      </c>
      <c r="S258" s="1" t="str">
        <f t="shared" ref="S258:S321" si="105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",99)),991,99)))</f>
        <v/>
      </c>
      <c r="T258" s="1" t="str">
        <f t="shared" ref="T258:T321" si="106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",99)),1090,99)))</f>
        <v/>
      </c>
      <c r="U258" s="1" t="str">
        <f t="shared" ref="U258:U321" si="107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",99)),1189,99)))</f>
        <v/>
      </c>
      <c r="V258" s="1" t="str">
        <f t="shared" ref="V258:V321" si="108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",99)),1288,99)))</f>
        <v/>
      </c>
      <c r="W258" s="1" t="str">
        <f t="shared" ref="W258:W321" si="109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",99)),1387,99)))</f>
        <v/>
      </c>
      <c r="X258" s="1" t="str">
        <f t="shared" ref="X258:X321" si="110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",99)),1486,99)))</f>
        <v/>
      </c>
      <c r="Y258" s="1" t="str">
        <f t="shared" ref="Y258:Y321" si="111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",99)),1585,99)))</f>
        <v/>
      </c>
      <c r="Z258" s="1" t="str">
        <f t="shared" ref="Z258:Z321" si="112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",99)),1684,99)))</f>
        <v/>
      </c>
      <c r="AA258" s="1" t="str">
        <f t="shared" ref="AA258:AA321" si="113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",99)),1783,99)))</f>
        <v/>
      </c>
      <c r="AB258" s="1" t="str">
        <f t="shared" ref="AB258:AB321" si="114">IF($B258="","",TRIM(MID(SUBSTITUTE(TRIM(SUBSTITUTE(SUBSTITUTE(SUBSTITUTE(SUBSTITUTE(SUBSTITUTE(SUBSTITUTE(SUBSTITUTE(SUBSTITUTE(SUBSTITUTE(SUBSTITUTE(SUBSTITUTE(SUBSTITUTE(SUBSTITUTE(SUBSTITUTE(TRIM($B258&amp;""),CHAR(10)," "),CHAR(13)," "),"."," "),";"," "),","," "),"/"," "),"+"," "),"-"," "),"  "," "),"  "," "),"  "," "),"  "," "),"  "," "),"  "," "))," ",REPT(" ",99)),1882,99)))</f>
        <v/>
      </c>
    </row>
    <row r="259" spans="1:28" ht="14.25" customHeight="1" x14ac:dyDescent="0.35">
      <c r="A259" s="4">
        <f>IF(OR($B259="",$C259=""),"",IFERROR(INDEX('5_ACOMPANHAMENTO'!$A$3:$A$4922,MATCH(1,INDEX(('5_ACOMPANHAMENTO'!$AD$3:$AD$4922=TRIM($C259&amp;""))*('5_ACOMPANHAMENTO'!$AC$3:$AC$4922&lt;&gt;"")*((((I259&lt;&gt;"")*ISNUMBER(SEARCH("|"&amp;I259&amp;"|",'5_ACOMPANHAMENTO'!$AC$3:$AC$4922)))+((J259&lt;&gt;"")*ISNUMBER(SEARCH("|"&amp;J259&amp;"|",'5_ACOMPANHAMENTO'!$AC$3:$AC$4922)))+((K259&lt;&gt;"")*ISNUMBER(SEARCH("|"&amp;K259&amp;"|",'5_ACOMPANHAMENTO'!$AC$3:$AC$4922)))+((L259&lt;&gt;"")*ISNUMBER(SEARCH("|"&amp;L259&amp;"|",'5_ACOMPANHAMENTO'!$AC$3:$AC$4922)))+((M259&lt;&gt;"")*ISNUMBER(SEARCH("|"&amp;M259&amp;"|",'5_ACOMPANHAMENTO'!$AC$3:$AC$4922)))+((N259&lt;&gt;"")*ISNUMBER(SEARCH("|"&amp;N259&amp;"|",'5_ACOMPANHAMENTO'!$AC$3:$AC$4922)))+((O259&lt;&gt;"")*ISNUMBER(SEARCH("|"&amp;O259&amp;"|",'5_ACOMPANHAMENTO'!$AC$3:$AC$4922)))+((P259&lt;&gt;"")*ISNUMBER(SEARCH("|"&amp;P259&amp;"|",'5_ACOMPANHAMENTO'!$AC$3:$AC$4922)))+((Q259&lt;&gt;"")*ISNUMBER(SEARCH("|"&amp;Q259&amp;"|",'5_ACOMPANHAMENTO'!$AC$3:$AC$4922)))+((R259&lt;&gt;"")*ISNUMBER(SEARCH("|"&amp;R259&amp;"|",'5_ACOMPANHAMENTO'!$AC$3:$AC$4922)))+((S259&lt;&gt;"")*ISNUMBER(SEARCH("|"&amp;S259&amp;"|",'5_ACOMPANHAMENTO'!$AC$3:$AC$4922)))+((T259&lt;&gt;"")*ISNUMBER(SEARCH("|"&amp;T259&amp;"|",'5_ACOMPANHAMENTO'!$AC$3:$AC$4922)))+((U259&lt;&gt;"")*ISNUMBER(SEARCH("|"&amp;U259&amp;"|",'5_ACOMPANHAMENTO'!$AC$3:$AC$4922)))+((V259&lt;&gt;"")*ISNUMBER(SEARCH("|"&amp;V259&amp;"|",'5_ACOMPANHAMENTO'!$AC$3:$AC$4922)))+((W259&lt;&gt;"")*ISNUMBER(SEARCH("|"&amp;W259&amp;"|",'5_ACOMPANHAMENTO'!$AC$3:$AC$4922)))+((X259&lt;&gt;"")*ISNUMBER(SEARCH("|"&amp;X259&amp;"|",'5_ACOMPANHAMENTO'!$AC$3:$AC$4922)))+((Y259&lt;&gt;"")*ISNUMBER(SEARCH("|"&amp;Y259&amp;"|",'5_ACOMPANHAMENTO'!$AC$3:$AC$4922)))+((Z259&lt;&gt;"")*ISNUMBER(SEARCH("|"&amp;Z259&amp;"|",'5_ACOMPANHAMENTO'!$AC$3:$AC$4922)))+((AA259&lt;&gt;"")*ISNUMBER(SEARCH("|"&amp;AA259&amp;"|",'5_ACOMPANHAMENTO'!$AC$3:$AC$4922)))+((AB259&lt;&gt;"")*ISNUMBER(SEARCH("|"&amp;AB259&amp;"|",'5_ACOMPANHAMENTO'!$AC$3:$AC$4922))))&gt;0),0),0)),""))</f>
        <v>46205</v>
      </c>
      <c r="B259" s="1" t="s">
        <v>3076</v>
      </c>
      <c r="C259" s="1" t="s">
        <v>62</v>
      </c>
      <c r="D259" s="4">
        <f>IF(OR($B259="",$C259=""),"",IFERROR(SUMPRODUCT(--(('5_ACOMPANHAMENTO'!$AD$3:$AD$4922=TRIM($C259&amp;""))*('5_ACOMPANHAMENTO'!$AC$3:$AC$4922&lt;&gt;"")*((((I259&lt;&gt;"")*ISNUMBER(SEARCH("|"&amp;I259&amp;"|",'5_ACOMPANHAMENTO'!$AC$3:$AC$4922)))+((J259&lt;&gt;"")*ISNUMBER(SEARCH("|"&amp;J259&amp;"|",'5_ACOMPANHAMENTO'!$AC$3:$AC$4922)))+((K259&lt;&gt;"")*ISNUMBER(SEARCH("|"&amp;K259&amp;"|",'5_ACOMPANHAMENTO'!$AC$3:$AC$4922)))+((L259&lt;&gt;"")*ISNUMBER(SEARCH("|"&amp;L259&amp;"|",'5_ACOMPANHAMENTO'!$AC$3:$AC$4922)))+((M259&lt;&gt;"")*ISNUMBER(SEARCH("|"&amp;M259&amp;"|",'5_ACOMPANHAMENTO'!$AC$3:$AC$4922)))+((N259&lt;&gt;"")*ISNUMBER(SEARCH("|"&amp;N259&amp;"|",'5_ACOMPANHAMENTO'!$AC$3:$AC$4922)))+((O259&lt;&gt;"")*ISNUMBER(SEARCH("|"&amp;O259&amp;"|",'5_ACOMPANHAMENTO'!$AC$3:$AC$4922)))+((P259&lt;&gt;"")*ISNUMBER(SEARCH("|"&amp;P259&amp;"|",'5_ACOMPANHAMENTO'!$AC$3:$AC$4922)))+((Q259&lt;&gt;"")*ISNUMBER(SEARCH("|"&amp;Q259&amp;"|",'5_ACOMPANHAMENTO'!$AC$3:$AC$4922)))+((R259&lt;&gt;"")*ISNUMBER(SEARCH("|"&amp;R259&amp;"|",'5_ACOMPANHAMENTO'!$AC$3:$AC$4922)))+((S259&lt;&gt;"")*ISNUMBER(SEARCH("|"&amp;S259&amp;"|",'5_ACOMPANHAMENTO'!$AC$3:$AC$4922)))+((T259&lt;&gt;"")*ISNUMBER(SEARCH("|"&amp;T259&amp;"|",'5_ACOMPANHAMENTO'!$AC$3:$AC$4922)))+((U259&lt;&gt;"")*ISNUMBER(SEARCH("|"&amp;U259&amp;"|",'5_ACOMPANHAMENTO'!$AC$3:$AC$4922)))+((V259&lt;&gt;"")*ISNUMBER(SEARCH("|"&amp;V259&amp;"|",'5_ACOMPANHAMENTO'!$AC$3:$AC$4922)))+((W259&lt;&gt;"")*ISNUMBER(SEARCH("|"&amp;W259&amp;"|",'5_ACOMPANHAMENTO'!$AC$3:$AC$4922)))+((X259&lt;&gt;"")*ISNUMBER(SEARCH("|"&amp;X259&amp;"|",'5_ACOMPANHAMENTO'!$AC$3:$AC$4922)))+((Y259&lt;&gt;"")*ISNUMBER(SEARCH("|"&amp;Y259&amp;"|",'5_ACOMPANHAMENTO'!$AC$3:$AC$4922)))+((Z259&lt;&gt;"")*ISNUMBER(SEARCH("|"&amp;Z259&amp;"|",'5_ACOMPANHAMENTO'!$AC$3:$AC$4922)))+((AA259&lt;&gt;"")*ISNUMBER(SEARCH("|"&amp;AA259&amp;"|",'5_ACOMPANHAMENTO'!$AC$3:$AC$4922)))+((AB259&lt;&gt;"")*ISNUMBER(SEARCH("|"&amp;AB259&amp;"|",'5_ACOMPANHAMENTO'!$AC$3:$AC$4922))))&gt;0)),'5_ACOMPANHAMENTO'!$J$3:$J$4922),0))</f>
        <v>220</v>
      </c>
      <c r="E259" s="4" t="str">
        <f t="shared" ca="1" si="92"/>
        <v>FINALIZADO</v>
      </c>
      <c r="F259" s="7">
        <f>IF(OR($B259="",$C259=""),"",IFERROR(SUMPRODUCT(--(('5_ACOMPANHAMENTO'!$AD$3:$AD$4922=TRIM($C259&amp;""))*('5_ACOMPANHAMENTO'!$AC$3:$AC$4922&lt;&gt;"")*((((I259&lt;&gt;"")*ISNUMBER(SEARCH("|"&amp;I259&amp;"|",'5_ACOMPANHAMENTO'!$AC$3:$AC$4922)))+((J259&lt;&gt;"")*ISNUMBER(SEARCH("|"&amp;J259&amp;"|",'5_ACOMPANHAMENTO'!$AC$3:$AC$4922)))+((K259&lt;&gt;"")*ISNUMBER(SEARCH("|"&amp;K259&amp;"|",'5_ACOMPANHAMENTO'!$AC$3:$AC$4922)))+((L259&lt;&gt;"")*ISNUMBER(SEARCH("|"&amp;L259&amp;"|",'5_ACOMPANHAMENTO'!$AC$3:$AC$4922)))+((M259&lt;&gt;"")*ISNUMBER(SEARCH("|"&amp;M259&amp;"|",'5_ACOMPANHAMENTO'!$AC$3:$AC$4922)))+((N259&lt;&gt;"")*ISNUMBER(SEARCH("|"&amp;N259&amp;"|",'5_ACOMPANHAMENTO'!$AC$3:$AC$4922)))+((O259&lt;&gt;"")*ISNUMBER(SEARCH("|"&amp;O259&amp;"|",'5_ACOMPANHAMENTO'!$AC$3:$AC$4922)))+((P259&lt;&gt;"")*ISNUMBER(SEARCH("|"&amp;P259&amp;"|",'5_ACOMPANHAMENTO'!$AC$3:$AC$4922)))+((Q259&lt;&gt;"")*ISNUMBER(SEARCH("|"&amp;Q259&amp;"|",'5_ACOMPANHAMENTO'!$AC$3:$AC$4922)))+((R259&lt;&gt;"")*ISNUMBER(SEARCH("|"&amp;R259&amp;"|",'5_ACOMPANHAMENTO'!$AC$3:$AC$4922)))+((S259&lt;&gt;"")*ISNUMBER(SEARCH("|"&amp;S259&amp;"|",'5_ACOMPANHAMENTO'!$AC$3:$AC$4922)))+((T259&lt;&gt;"")*ISNUMBER(SEARCH("|"&amp;T259&amp;"|",'5_ACOMPANHAMENTO'!$AC$3:$AC$4922)))+((U259&lt;&gt;"")*ISNUMBER(SEARCH("|"&amp;U259&amp;"|",'5_ACOMPANHAMENTO'!$AC$3:$AC$4922)))+((V259&lt;&gt;"")*ISNUMBER(SEARCH("|"&amp;V259&amp;"|",'5_ACOMPANHAMENTO'!$AC$3:$AC$4922)))+((W259&lt;&gt;"")*ISNUMBER(SEARCH("|"&amp;W259&amp;"|",'5_ACOMPANHAMENTO'!$AC$3:$AC$4922)))+((X259&lt;&gt;"")*ISNUMBER(SEARCH("|"&amp;X259&amp;"|",'5_ACOMPANHAMENTO'!$AC$3:$AC$4922)))+((Y259&lt;&gt;"")*ISNUMBER(SEARCH("|"&amp;Y259&amp;"|",'5_ACOMPANHAMENTO'!$AC$3:$AC$4922)))+((Z259&lt;&gt;"")*ISNUMBER(SEARCH("|"&amp;Z259&amp;"|",'5_ACOMPANHAMENTO'!$AC$3:$AC$4922)))+((AA259&lt;&gt;"")*ISNUMBER(SEARCH("|"&amp;AA259&amp;"|",'5_ACOMPANHAMENTO'!$AC$3:$AC$4922)))+((AB259&lt;&gt;"")*ISNUMBER(SEARCH("|"&amp;AB259&amp;"|",'5_ACOMPANHAMENTO'!$AC$3:$AC$4922))))&gt;0)),'5_ACOMPANHAMENTO'!$O$3:$O$4922),0))</f>
        <v>220</v>
      </c>
      <c r="G259" s="7">
        <f t="shared" si="93"/>
        <v>0</v>
      </c>
      <c r="H259" t="str">
        <f t="shared" si="94"/>
        <v>10149,10150|TAPEÇARIA</v>
      </c>
      <c r="I259" s="1" t="str">
        <f t="shared" si="95"/>
        <v>10149</v>
      </c>
      <c r="J259" s="1" t="str">
        <f t="shared" si="96"/>
        <v>10150</v>
      </c>
      <c r="K259" s="1" t="str">
        <f t="shared" si="97"/>
        <v/>
      </c>
      <c r="L259" s="1" t="str">
        <f t="shared" si="98"/>
        <v/>
      </c>
      <c r="M259" s="1" t="str">
        <f t="shared" si="99"/>
        <v/>
      </c>
      <c r="N259" s="1" t="str">
        <f t="shared" si="100"/>
        <v/>
      </c>
      <c r="O259" s="1" t="str">
        <f t="shared" si="101"/>
        <v/>
      </c>
      <c r="P259" s="1" t="str">
        <f t="shared" si="102"/>
        <v/>
      </c>
      <c r="Q259" s="1" t="str">
        <f t="shared" si="103"/>
        <v/>
      </c>
      <c r="R259" s="1" t="str">
        <f t="shared" si="104"/>
        <v/>
      </c>
      <c r="S259" s="1" t="str">
        <f t="shared" si="105"/>
        <v/>
      </c>
      <c r="T259" s="1" t="str">
        <f t="shared" si="106"/>
        <v/>
      </c>
      <c r="U259" s="1" t="str">
        <f t="shared" si="107"/>
        <v/>
      </c>
      <c r="V259" s="1" t="str">
        <f t="shared" si="108"/>
        <v/>
      </c>
      <c r="W259" s="1" t="str">
        <f t="shared" si="109"/>
        <v/>
      </c>
      <c r="X259" s="1" t="str">
        <f t="shared" si="110"/>
        <v/>
      </c>
      <c r="Y259" s="1" t="str">
        <f t="shared" si="111"/>
        <v/>
      </c>
      <c r="Z259" s="1" t="str">
        <f t="shared" si="112"/>
        <v/>
      </c>
      <c r="AA259" s="1" t="str">
        <f t="shared" si="113"/>
        <v/>
      </c>
      <c r="AB259" s="1" t="str">
        <f t="shared" si="114"/>
        <v/>
      </c>
    </row>
    <row r="260" spans="1:28" ht="14.25" customHeight="1" x14ac:dyDescent="0.35">
      <c r="A260" s="4">
        <f>IF(OR($B260="",$C260=""),"",IFERROR(INDEX('5_ACOMPANHAMENTO'!$A$3:$A$4922,MATCH(1,INDEX(('5_ACOMPANHAMENTO'!$AD$3:$AD$4922=TRIM($C260&amp;""))*('5_ACOMPANHAMENTO'!$AC$3:$AC$4922&lt;&gt;"")*((((I260&lt;&gt;"")*ISNUMBER(SEARCH("|"&amp;I260&amp;"|",'5_ACOMPANHAMENTO'!$AC$3:$AC$4922)))+((J260&lt;&gt;"")*ISNUMBER(SEARCH("|"&amp;J260&amp;"|",'5_ACOMPANHAMENTO'!$AC$3:$AC$4922)))+((K260&lt;&gt;"")*ISNUMBER(SEARCH("|"&amp;K260&amp;"|",'5_ACOMPANHAMENTO'!$AC$3:$AC$4922)))+((L260&lt;&gt;"")*ISNUMBER(SEARCH("|"&amp;L260&amp;"|",'5_ACOMPANHAMENTO'!$AC$3:$AC$4922)))+((M260&lt;&gt;"")*ISNUMBER(SEARCH("|"&amp;M260&amp;"|",'5_ACOMPANHAMENTO'!$AC$3:$AC$4922)))+((N260&lt;&gt;"")*ISNUMBER(SEARCH("|"&amp;N260&amp;"|",'5_ACOMPANHAMENTO'!$AC$3:$AC$4922)))+((O260&lt;&gt;"")*ISNUMBER(SEARCH("|"&amp;O260&amp;"|",'5_ACOMPANHAMENTO'!$AC$3:$AC$4922)))+((P260&lt;&gt;"")*ISNUMBER(SEARCH("|"&amp;P260&amp;"|",'5_ACOMPANHAMENTO'!$AC$3:$AC$4922)))+((Q260&lt;&gt;"")*ISNUMBER(SEARCH("|"&amp;Q260&amp;"|",'5_ACOMPANHAMENTO'!$AC$3:$AC$4922)))+((R260&lt;&gt;"")*ISNUMBER(SEARCH("|"&amp;R260&amp;"|",'5_ACOMPANHAMENTO'!$AC$3:$AC$4922)))+((S260&lt;&gt;"")*ISNUMBER(SEARCH("|"&amp;S260&amp;"|",'5_ACOMPANHAMENTO'!$AC$3:$AC$4922)))+((T260&lt;&gt;"")*ISNUMBER(SEARCH("|"&amp;T260&amp;"|",'5_ACOMPANHAMENTO'!$AC$3:$AC$4922)))+((U260&lt;&gt;"")*ISNUMBER(SEARCH("|"&amp;U260&amp;"|",'5_ACOMPANHAMENTO'!$AC$3:$AC$4922)))+((V260&lt;&gt;"")*ISNUMBER(SEARCH("|"&amp;V260&amp;"|",'5_ACOMPANHAMENTO'!$AC$3:$AC$4922)))+((W260&lt;&gt;"")*ISNUMBER(SEARCH("|"&amp;W260&amp;"|",'5_ACOMPANHAMENTO'!$AC$3:$AC$4922)))+((X260&lt;&gt;"")*ISNUMBER(SEARCH("|"&amp;X260&amp;"|",'5_ACOMPANHAMENTO'!$AC$3:$AC$4922)))+((Y260&lt;&gt;"")*ISNUMBER(SEARCH("|"&amp;Y260&amp;"|",'5_ACOMPANHAMENTO'!$AC$3:$AC$4922)))+((Z260&lt;&gt;"")*ISNUMBER(SEARCH("|"&amp;Z260&amp;"|",'5_ACOMPANHAMENTO'!$AC$3:$AC$4922)))+((AA260&lt;&gt;"")*ISNUMBER(SEARCH("|"&amp;AA260&amp;"|",'5_ACOMPANHAMENTO'!$AC$3:$AC$4922)))+((AB260&lt;&gt;"")*ISNUMBER(SEARCH("|"&amp;AB260&amp;"|",'5_ACOMPANHAMENTO'!$AC$3:$AC$4922))))&gt;0),0),0)),""))</f>
        <v>46205</v>
      </c>
      <c r="B260" s="1" t="s">
        <v>3076</v>
      </c>
      <c r="C260" s="1" t="s">
        <v>62</v>
      </c>
      <c r="D260" s="4">
        <f>IF(OR($B260="",$C260=""),"",IFERROR(SUMPRODUCT(--(('5_ACOMPANHAMENTO'!$AD$3:$AD$4922=TRIM($C260&amp;""))*('5_ACOMPANHAMENTO'!$AC$3:$AC$4922&lt;&gt;"")*((((I260&lt;&gt;"")*ISNUMBER(SEARCH("|"&amp;I260&amp;"|",'5_ACOMPANHAMENTO'!$AC$3:$AC$4922)))+((J260&lt;&gt;"")*ISNUMBER(SEARCH("|"&amp;J260&amp;"|",'5_ACOMPANHAMENTO'!$AC$3:$AC$4922)))+((K260&lt;&gt;"")*ISNUMBER(SEARCH("|"&amp;K260&amp;"|",'5_ACOMPANHAMENTO'!$AC$3:$AC$4922)))+((L260&lt;&gt;"")*ISNUMBER(SEARCH("|"&amp;L260&amp;"|",'5_ACOMPANHAMENTO'!$AC$3:$AC$4922)))+((M260&lt;&gt;"")*ISNUMBER(SEARCH("|"&amp;M260&amp;"|",'5_ACOMPANHAMENTO'!$AC$3:$AC$4922)))+((N260&lt;&gt;"")*ISNUMBER(SEARCH("|"&amp;N260&amp;"|",'5_ACOMPANHAMENTO'!$AC$3:$AC$4922)))+((O260&lt;&gt;"")*ISNUMBER(SEARCH("|"&amp;O260&amp;"|",'5_ACOMPANHAMENTO'!$AC$3:$AC$4922)))+((P260&lt;&gt;"")*ISNUMBER(SEARCH("|"&amp;P260&amp;"|",'5_ACOMPANHAMENTO'!$AC$3:$AC$4922)))+((Q260&lt;&gt;"")*ISNUMBER(SEARCH("|"&amp;Q260&amp;"|",'5_ACOMPANHAMENTO'!$AC$3:$AC$4922)))+((R260&lt;&gt;"")*ISNUMBER(SEARCH("|"&amp;R260&amp;"|",'5_ACOMPANHAMENTO'!$AC$3:$AC$4922)))+((S260&lt;&gt;"")*ISNUMBER(SEARCH("|"&amp;S260&amp;"|",'5_ACOMPANHAMENTO'!$AC$3:$AC$4922)))+((T260&lt;&gt;"")*ISNUMBER(SEARCH("|"&amp;T260&amp;"|",'5_ACOMPANHAMENTO'!$AC$3:$AC$4922)))+((U260&lt;&gt;"")*ISNUMBER(SEARCH("|"&amp;U260&amp;"|",'5_ACOMPANHAMENTO'!$AC$3:$AC$4922)))+((V260&lt;&gt;"")*ISNUMBER(SEARCH("|"&amp;V260&amp;"|",'5_ACOMPANHAMENTO'!$AC$3:$AC$4922)))+((W260&lt;&gt;"")*ISNUMBER(SEARCH("|"&amp;W260&amp;"|",'5_ACOMPANHAMENTO'!$AC$3:$AC$4922)))+((X260&lt;&gt;"")*ISNUMBER(SEARCH("|"&amp;X260&amp;"|",'5_ACOMPANHAMENTO'!$AC$3:$AC$4922)))+((Y260&lt;&gt;"")*ISNUMBER(SEARCH("|"&amp;Y260&amp;"|",'5_ACOMPANHAMENTO'!$AC$3:$AC$4922)))+((Z260&lt;&gt;"")*ISNUMBER(SEARCH("|"&amp;Z260&amp;"|",'5_ACOMPANHAMENTO'!$AC$3:$AC$4922)))+((AA260&lt;&gt;"")*ISNUMBER(SEARCH("|"&amp;AA260&amp;"|",'5_ACOMPANHAMENTO'!$AC$3:$AC$4922)))+((AB260&lt;&gt;"")*ISNUMBER(SEARCH("|"&amp;AB260&amp;"|",'5_ACOMPANHAMENTO'!$AC$3:$AC$4922))))&gt;0)),'5_ACOMPANHAMENTO'!$J$3:$J$4922),0))</f>
        <v>220</v>
      </c>
      <c r="E260" s="4" t="str">
        <f t="shared" ca="1" si="92"/>
        <v>FINALIZADO</v>
      </c>
      <c r="F260" s="7">
        <f>IF(OR($B260="",$C260=""),"",IFERROR(SUMPRODUCT(--(('5_ACOMPANHAMENTO'!$AD$3:$AD$4922=TRIM($C260&amp;""))*('5_ACOMPANHAMENTO'!$AC$3:$AC$4922&lt;&gt;"")*((((I260&lt;&gt;"")*ISNUMBER(SEARCH("|"&amp;I260&amp;"|",'5_ACOMPANHAMENTO'!$AC$3:$AC$4922)))+((J260&lt;&gt;"")*ISNUMBER(SEARCH("|"&amp;J260&amp;"|",'5_ACOMPANHAMENTO'!$AC$3:$AC$4922)))+((K260&lt;&gt;"")*ISNUMBER(SEARCH("|"&amp;K260&amp;"|",'5_ACOMPANHAMENTO'!$AC$3:$AC$4922)))+((L260&lt;&gt;"")*ISNUMBER(SEARCH("|"&amp;L260&amp;"|",'5_ACOMPANHAMENTO'!$AC$3:$AC$4922)))+((M260&lt;&gt;"")*ISNUMBER(SEARCH("|"&amp;M260&amp;"|",'5_ACOMPANHAMENTO'!$AC$3:$AC$4922)))+((N260&lt;&gt;"")*ISNUMBER(SEARCH("|"&amp;N260&amp;"|",'5_ACOMPANHAMENTO'!$AC$3:$AC$4922)))+((O260&lt;&gt;"")*ISNUMBER(SEARCH("|"&amp;O260&amp;"|",'5_ACOMPANHAMENTO'!$AC$3:$AC$4922)))+((P260&lt;&gt;"")*ISNUMBER(SEARCH("|"&amp;P260&amp;"|",'5_ACOMPANHAMENTO'!$AC$3:$AC$4922)))+((Q260&lt;&gt;"")*ISNUMBER(SEARCH("|"&amp;Q260&amp;"|",'5_ACOMPANHAMENTO'!$AC$3:$AC$4922)))+((R260&lt;&gt;"")*ISNUMBER(SEARCH("|"&amp;R260&amp;"|",'5_ACOMPANHAMENTO'!$AC$3:$AC$4922)))+((S260&lt;&gt;"")*ISNUMBER(SEARCH("|"&amp;S260&amp;"|",'5_ACOMPANHAMENTO'!$AC$3:$AC$4922)))+((T260&lt;&gt;"")*ISNUMBER(SEARCH("|"&amp;T260&amp;"|",'5_ACOMPANHAMENTO'!$AC$3:$AC$4922)))+((U260&lt;&gt;"")*ISNUMBER(SEARCH("|"&amp;U260&amp;"|",'5_ACOMPANHAMENTO'!$AC$3:$AC$4922)))+((V260&lt;&gt;"")*ISNUMBER(SEARCH("|"&amp;V260&amp;"|",'5_ACOMPANHAMENTO'!$AC$3:$AC$4922)))+((W260&lt;&gt;"")*ISNUMBER(SEARCH("|"&amp;W260&amp;"|",'5_ACOMPANHAMENTO'!$AC$3:$AC$4922)))+((X260&lt;&gt;"")*ISNUMBER(SEARCH("|"&amp;X260&amp;"|",'5_ACOMPANHAMENTO'!$AC$3:$AC$4922)))+((Y260&lt;&gt;"")*ISNUMBER(SEARCH("|"&amp;Y260&amp;"|",'5_ACOMPANHAMENTO'!$AC$3:$AC$4922)))+((Z260&lt;&gt;"")*ISNUMBER(SEARCH("|"&amp;Z260&amp;"|",'5_ACOMPANHAMENTO'!$AC$3:$AC$4922)))+((AA260&lt;&gt;"")*ISNUMBER(SEARCH("|"&amp;AA260&amp;"|",'5_ACOMPANHAMENTO'!$AC$3:$AC$4922)))+((AB260&lt;&gt;"")*ISNUMBER(SEARCH("|"&amp;AB260&amp;"|",'5_ACOMPANHAMENTO'!$AC$3:$AC$4922))))&gt;0)),'5_ACOMPANHAMENTO'!$O$3:$O$4922),0))</f>
        <v>220</v>
      </c>
      <c r="G260" s="7">
        <f t="shared" si="93"/>
        <v>0</v>
      </c>
      <c r="H260" t="str">
        <f t="shared" si="94"/>
        <v>10149,10150|TAPEÇARIA</v>
      </c>
      <c r="I260" s="1" t="str">
        <f t="shared" si="95"/>
        <v>10149</v>
      </c>
      <c r="J260" s="1" t="str">
        <f t="shared" si="96"/>
        <v>10150</v>
      </c>
      <c r="K260" s="1" t="str">
        <f t="shared" si="97"/>
        <v/>
      </c>
      <c r="L260" s="1" t="str">
        <f t="shared" si="98"/>
        <v/>
      </c>
      <c r="M260" s="1" t="str">
        <f t="shared" si="99"/>
        <v/>
      </c>
      <c r="N260" s="1" t="str">
        <f t="shared" si="100"/>
        <v/>
      </c>
      <c r="O260" s="1" t="str">
        <f t="shared" si="101"/>
        <v/>
      </c>
      <c r="P260" s="1" t="str">
        <f t="shared" si="102"/>
        <v/>
      </c>
      <c r="Q260" s="1" t="str">
        <f t="shared" si="103"/>
        <v/>
      </c>
      <c r="R260" s="1" t="str">
        <f t="shared" si="104"/>
        <v/>
      </c>
      <c r="S260" s="1" t="str">
        <f t="shared" si="105"/>
        <v/>
      </c>
      <c r="T260" s="1" t="str">
        <f t="shared" si="106"/>
        <v/>
      </c>
      <c r="U260" s="1" t="str">
        <f t="shared" si="107"/>
        <v/>
      </c>
      <c r="V260" s="1" t="str">
        <f t="shared" si="108"/>
        <v/>
      </c>
      <c r="W260" s="1" t="str">
        <f t="shared" si="109"/>
        <v/>
      </c>
      <c r="X260" s="1" t="str">
        <f t="shared" si="110"/>
        <v/>
      </c>
      <c r="Y260" s="1" t="str">
        <f t="shared" si="111"/>
        <v/>
      </c>
      <c r="Z260" s="1" t="str">
        <f t="shared" si="112"/>
        <v/>
      </c>
      <c r="AA260" s="1" t="str">
        <f t="shared" si="113"/>
        <v/>
      </c>
      <c r="AB260" s="1" t="str">
        <f t="shared" si="114"/>
        <v/>
      </c>
    </row>
    <row r="261" spans="1:28" ht="14.25" customHeight="1" x14ac:dyDescent="0.35">
      <c r="A261" s="4">
        <f>IF(OR($B261="",$C261=""),"",IFERROR(INDEX('5_ACOMPANHAMENTO'!$A$3:$A$4922,MATCH(1,INDEX(('5_ACOMPANHAMENTO'!$AD$3:$AD$4922=TRIM($C261&amp;""))*('5_ACOMPANHAMENTO'!$AC$3:$AC$4922&lt;&gt;"")*((((I261&lt;&gt;"")*ISNUMBER(SEARCH("|"&amp;I261&amp;"|",'5_ACOMPANHAMENTO'!$AC$3:$AC$4922)))+((J261&lt;&gt;"")*ISNUMBER(SEARCH("|"&amp;J261&amp;"|",'5_ACOMPANHAMENTO'!$AC$3:$AC$4922)))+((K261&lt;&gt;"")*ISNUMBER(SEARCH("|"&amp;K261&amp;"|",'5_ACOMPANHAMENTO'!$AC$3:$AC$4922)))+((L261&lt;&gt;"")*ISNUMBER(SEARCH("|"&amp;L261&amp;"|",'5_ACOMPANHAMENTO'!$AC$3:$AC$4922)))+((M261&lt;&gt;"")*ISNUMBER(SEARCH("|"&amp;M261&amp;"|",'5_ACOMPANHAMENTO'!$AC$3:$AC$4922)))+((N261&lt;&gt;"")*ISNUMBER(SEARCH("|"&amp;N261&amp;"|",'5_ACOMPANHAMENTO'!$AC$3:$AC$4922)))+((O261&lt;&gt;"")*ISNUMBER(SEARCH("|"&amp;O261&amp;"|",'5_ACOMPANHAMENTO'!$AC$3:$AC$4922)))+((P261&lt;&gt;"")*ISNUMBER(SEARCH("|"&amp;P261&amp;"|",'5_ACOMPANHAMENTO'!$AC$3:$AC$4922)))+((Q261&lt;&gt;"")*ISNUMBER(SEARCH("|"&amp;Q261&amp;"|",'5_ACOMPANHAMENTO'!$AC$3:$AC$4922)))+((R261&lt;&gt;"")*ISNUMBER(SEARCH("|"&amp;R261&amp;"|",'5_ACOMPANHAMENTO'!$AC$3:$AC$4922)))+((S261&lt;&gt;"")*ISNUMBER(SEARCH("|"&amp;S261&amp;"|",'5_ACOMPANHAMENTO'!$AC$3:$AC$4922)))+((T261&lt;&gt;"")*ISNUMBER(SEARCH("|"&amp;T261&amp;"|",'5_ACOMPANHAMENTO'!$AC$3:$AC$4922)))+((U261&lt;&gt;"")*ISNUMBER(SEARCH("|"&amp;U261&amp;"|",'5_ACOMPANHAMENTO'!$AC$3:$AC$4922)))+((V261&lt;&gt;"")*ISNUMBER(SEARCH("|"&amp;V261&amp;"|",'5_ACOMPANHAMENTO'!$AC$3:$AC$4922)))+((W261&lt;&gt;"")*ISNUMBER(SEARCH("|"&amp;W261&amp;"|",'5_ACOMPANHAMENTO'!$AC$3:$AC$4922)))+((X261&lt;&gt;"")*ISNUMBER(SEARCH("|"&amp;X261&amp;"|",'5_ACOMPANHAMENTO'!$AC$3:$AC$4922)))+((Y261&lt;&gt;"")*ISNUMBER(SEARCH("|"&amp;Y261&amp;"|",'5_ACOMPANHAMENTO'!$AC$3:$AC$4922)))+((Z261&lt;&gt;"")*ISNUMBER(SEARCH("|"&amp;Z261&amp;"|",'5_ACOMPANHAMENTO'!$AC$3:$AC$4922)))+((AA261&lt;&gt;"")*ISNUMBER(SEARCH("|"&amp;AA261&amp;"|",'5_ACOMPANHAMENTO'!$AC$3:$AC$4922)))+((AB261&lt;&gt;"")*ISNUMBER(SEARCH("|"&amp;AB261&amp;"|",'5_ACOMPANHAMENTO'!$AC$3:$AC$4922))))&gt;0),0),0)),""))</f>
        <v>46205</v>
      </c>
      <c r="B261" s="1" t="s">
        <v>3076</v>
      </c>
      <c r="C261" s="1" t="s">
        <v>62</v>
      </c>
      <c r="D261" s="4">
        <f>IF(OR($B261="",$C261=""),"",IFERROR(SUMPRODUCT(--(('5_ACOMPANHAMENTO'!$AD$3:$AD$4922=TRIM($C261&amp;""))*('5_ACOMPANHAMENTO'!$AC$3:$AC$4922&lt;&gt;"")*((((I261&lt;&gt;"")*ISNUMBER(SEARCH("|"&amp;I261&amp;"|",'5_ACOMPANHAMENTO'!$AC$3:$AC$4922)))+((J261&lt;&gt;"")*ISNUMBER(SEARCH("|"&amp;J261&amp;"|",'5_ACOMPANHAMENTO'!$AC$3:$AC$4922)))+((K261&lt;&gt;"")*ISNUMBER(SEARCH("|"&amp;K261&amp;"|",'5_ACOMPANHAMENTO'!$AC$3:$AC$4922)))+((L261&lt;&gt;"")*ISNUMBER(SEARCH("|"&amp;L261&amp;"|",'5_ACOMPANHAMENTO'!$AC$3:$AC$4922)))+((M261&lt;&gt;"")*ISNUMBER(SEARCH("|"&amp;M261&amp;"|",'5_ACOMPANHAMENTO'!$AC$3:$AC$4922)))+((N261&lt;&gt;"")*ISNUMBER(SEARCH("|"&amp;N261&amp;"|",'5_ACOMPANHAMENTO'!$AC$3:$AC$4922)))+((O261&lt;&gt;"")*ISNUMBER(SEARCH("|"&amp;O261&amp;"|",'5_ACOMPANHAMENTO'!$AC$3:$AC$4922)))+((P261&lt;&gt;"")*ISNUMBER(SEARCH("|"&amp;P261&amp;"|",'5_ACOMPANHAMENTO'!$AC$3:$AC$4922)))+((Q261&lt;&gt;"")*ISNUMBER(SEARCH("|"&amp;Q261&amp;"|",'5_ACOMPANHAMENTO'!$AC$3:$AC$4922)))+((R261&lt;&gt;"")*ISNUMBER(SEARCH("|"&amp;R261&amp;"|",'5_ACOMPANHAMENTO'!$AC$3:$AC$4922)))+((S261&lt;&gt;"")*ISNUMBER(SEARCH("|"&amp;S261&amp;"|",'5_ACOMPANHAMENTO'!$AC$3:$AC$4922)))+((T261&lt;&gt;"")*ISNUMBER(SEARCH("|"&amp;T261&amp;"|",'5_ACOMPANHAMENTO'!$AC$3:$AC$4922)))+((U261&lt;&gt;"")*ISNUMBER(SEARCH("|"&amp;U261&amp;"|",'5_ACOMPANHAMENTO'!$AC$3:$AC$4922)))+((V261&lt;&gt;"")*ISNUMBER(SEARCH("|"&amp;V261&amp;"|",'5_ACOMPANHAMENTO'!$AC$3:$AC$4922)))+((W261&lt;&gt;"")*ISNUMBER(SEARCH("|"&amp;W261&amp;"|",'5_ACOMPANHAMENTO'!$AC$3:$AC$4922)))+((X261&lt;&gt;"")*ISNUMBER(SEARCH("|"&amp;X261&amp;"|",'5_ACOMPANHAMENTO'!$AC$3:$AC$4922)))+((Y261&lt;&gt;"")*ISNUMBER(SEARCH("|"&amp;Y261&amp;"|",'5_ACOMPANHAMENTO'!$AC$3:$AC$4922)))+((Z261&lt;&gt;"")*ISNUMBER(SEARCH("|"&amp;Z261&amp;"|",'5_ACOMPANHAMENTO'!$AC$3:$AC$4922)))+((AA261&lt;&gt;"")*ISNUMBER(SEARCH("|"&amp;AA261&amp;"|",'5_ACOMPANHAMENTO'!$AC$3:$AC$4922)))+((AB261&lt;&gt;"")*ISNUMBER(SEARCH("|"&amp;AB261&amp;"|",'5_ACOMPANHAMENTO'!$AC$3:$AC$4922))))&gt;0)),'5_ACOMPANHAMENTO'!$J$3:$J$4922),0))</f>
        <v>220</v>
      </c>
      <c r="E261" s="4" t="str">
        <f t="shared" ca="1" si="92"/>
        <v>FINALIZADO</v>
      </c>
      <c r="F261" s="7">
        <f>IF(OR($B261="",$C261=""),"",IFERROR(SUMPRODUCT(--(('5_ACOMPANHAMENTO'!$AD$3:$AD$4922=TRIM($C261&amp;""))*('5_ACOMPANHAMENTO'!$AC$3:$AC$4922&lt;&gt;"")*((((I261&lt;&gt;"")*ISNUMBER(SEARCH("|"&amp;I261&amp;"|",'5_ACOMPANHAMENTO'!$AC$3:$AC$4922)))+((J261&lt;&gt;"")*ISNUMBER(SEARCH("|"&amp;J261&amp;"|",'5_ACOMPANHAMENTO'!$AC$3:$AC$4922)))+((K261&lt;&gt;"")*ISNUMBER(SEARCH("|"&amp;K261&amp;"|",'5_ACOMPANHAMENTO'!$AC$3:$AC$4922)))+((L261&lt;&gt;"")*ISNUMBER(SEARCH("|"&amp;L261&amp;"|",'5_ACOMPANHAMENTO'!$AC$3:$AC$4922)))+((M261&lt;&gt;"")*ISNUMBER(SEARCH("|"&amp;M261&amp;"|",'5_ACOMPANHAMENTO'!$AC$3:$AC$4922)))+((N261&lt;&gt;"")*ISNUMBER(SEARCH("|"&amp;N261&amp;"|",'5_ACOMPANHAMENTO'!$AC$3:$AC$4922)))+((O261&lt;&gt;"")*ISNUMBER(SEARCH("|"&amp;O261&amp;"|",'5_ACOMPANHAMENTO'!$AC$3:$AC$4922)))+((P261&lt;&gt;"")*ISNUMBER(SEARCH("|"&amp;P261&amp;"|",'5_ACOMPANHAMENTO'!$AC$3:$AC$4922)))+((Q261&lt;&gt;"")*ISNUMBER(SEARCH("|"&amp;Q261&amp;"|",'5_ACOMPANHAMENTO'!$AC$3:$AC$4922)))+((R261&lt;&gt;"")*ISNUMBER(SEARCH("|"&amp;R261&amp;"|",'5_ACOMPANHAMENTO'!$AC$3:$AC$4922)))+((S261&lt;&gt;"")*ISNUMBER(SEARCH("|"&amp;S261&amp;"|",'5_ACOMPANHAMENTO'!$AC$3:$AC$4922)))+((T261&lt;&gt;"")*ISNUMBER(SEARCH("|"&amp;T261&amp;"|",'5_ACOMPANHAMENTO'!$AC$3:$AC$4922)))+((U261&lt;&gt;"")*ISNUMBER(SEARCH("|"&amp;U261&amp;"|",'5_ACOMPANHAMENTO'!$AC$3:$AC$4922)))+((V261&lt;&gt;"")*ISNUMBER(SEARCH("|"&amp;V261&amp;"|",'5_ACOMPANHAMENTO'!$AC$3:$AC$4922)))+((W261&lt;&gt;"")*ISNUMBER(SEARCH("|"&amp;W261&amp;"|",'5_ACOMPANHAMENTO'!$AC$3:$AC$4922)))+((X261&lt;&gt;"")*ISNUMBER(SEARCH("|"&amp;X261&amp;"|",'5_ACOMPANHAMENTO'!$AC$3:$AC$4922)))+((Y261&lt;&gt;"")*ISNUMBER(SEARCH("|"&amp;Y261&amp;"|",'5_ACOMPANHAMENTO'!$AC$3:$AC$4922)))+((Z261&lt;&gt;"")*ISNUMBER(SEARCH("|"&amp;Z261&amp;"|",'5_ACOMPANHAMENTO'!$AC$3:$AC$4922)))+((AA261&lt;&gt;"")*ISNUMBER(SEARCH("|"&amp;AA261&amp;"|",'5_ACOMPANHAMENTO'!$AC$3:$AC$4922)))+((AB261&lt;&gt;"")*ISNUMBER(SEARCH("|"&amp;AB261&amp;"|",'5_ACOMPANHAMENTO'!$AC$3:$AC$4922))))&gt;0)),'5_ACOMPANHAMENTO'!$O$3:$O$4922),0))</f>
        <v>220</v>
      </c>
      <c r="G261" s="7">
        <f t="shared" si="93"/>
        <v>0</v>
      </c>
      <c r="H261" t="str">
        <f t="shared" si="94"/>
        <v>10149,10150|TAPEÇARIA</v>
      </c>
      <c r="I261" s="1" t="str">
        <f t="shared" si="95"/>
        <v>10149</v>
      </c>
      <c r="J261" s="1" t="str">
        <f t="shared" si="96"/>
        <v>10150</v>
      </c>
      <c r="K261" s="1" t="str">
        <f t="shared" si="97"/>
        <v/>
      </c>
      <c r="L261" s="1" t="str">
        <f t="shared" si="98"/>
        <v/>
      </c>
      <c r="M261" s="1" t="str">
        <f t="shared" si="99"/>
        <v/>
      </c>
      <c r="N261" s="1" t="str">
        <f t="shared" si="100"/>
        <v/>
      </c>
      <c r="O261" s="1" t="str">
        <f t="shared" si="101"/>
        <v/>
      </c>
      <c r="P261" s="1" t="str">
        <f t="shared" si="102"/>
        <v/>
      </c>
      <c r="Q261" s="1" t="str">
        <f t="shared" si="103"/>
        <v/>
      </c>
      <c r="R261" s="1" t="str">
        <f t="shared" si="104"/>
        <v/>
      </c>
      <c r="S261" s="1" t="str">
        <f t="shared" si="105"/>
        <v/>
      </c>
      <c r="T261" s="1" t="str">
        <f t="shared" si="106"/>
        <v/>
      </c>
      <c r="U261" s="1" t="str">
        <f t="shared" si="107"/>
        <v/>
      </c>
      <c r="V261" s="1" t="str">
        <f t="shared" si="108"/>
        <v/>
      </c>
      <c r="W261" s="1" t="str">
        <f t="shared" si="109"/>
        <v/>
      </c>
      <c r="X261" s="1" t="str">
        <f t="shared" si="110"/>
        <v/>
      </c>
      <c r="Y261" s="1" t="str">
        <f t="shared" si="111"/>
        <v/>
      </c>
      <c r="Z261" s="1" t="str">
        <f t="shared" si="112"/>
        <v/>
      </c>
      <c r="AA261" s="1" t="str">
        <f t="shared" si="113"/>
        <v/>
      </c>
      <c r="AB261" s="1" t="str">
        <f t="shared" si="114"/>
        <v/>
      </c>
    </row>
    <row r="262" spans="1:28" ht="14.25" hidden="1" customHeight="1" x14ac:dyDescent="0.35">
      <c r="A262" s="4">
        <f>IF(OR($B262="",$C262=""),"",IFERROR(INDEX('5_ACOMPANHAMENTO'!$A$3:$A$4922,MATCH(1,INDEX(('5_ACOMPANHAMENTO'!$AD$3:$AD$4922=TRIM($C262&amp;""))*('5_ACOMPANHAMENTO'!$AC$3:$AC$4922&lt;&gt;"")*((((I262&lt;&gt;"")*ISNUMBER(SEARCH("|"&amp;I262&amp;"|",'5_ACOMPANHAMENTO'!$AC$3:$AC$4922)))+((J262&lt;&gt;"")*ISNUMBER(SEARCH("|"&amp;J262&amp;"|",'5_ACOMPANHAMENTO'!$AC$3:$AC$4922)))+((K262&lt;&gt;"")*ISNUMBER(SEARCH("|"&amp;K262&amp;"|",'5_ACOMPANHAMENTO'!$AC$3:$AC$4922)))+((L262&lt;&gt;"")*ISNUMBER(SEARCH("|"&amp;L262&amp;"|",'5_ACOMPANHAMENTO'!$AC$3:$AC$4922)))+((M262&lt;&gt;"")*ISNUMBER(SEARCH("|"&amp;M262&amp;"|",'5_ACOMPANHAMENTO'!$AC$3:$AC$4922)))+((N262&lt;&gt;"")*ISNUMBER(SEARCH("|"&amp;N262&amp;"|",'5_ACOMPANHAMENTO'!$AC$3:$AC$4922)))+((O262&lt;&gt;"")*ISNUMBER(SEARCH("|"&amp;O262&amp;"|",'5_ACOMPANHAMENTO'!$AC$3:$AC$4922)))+((P262&lt;&gt;"")*ISNUMBER(SEARCH("|"&amp;P262&amp;"|",'5_ACOMPANHAMENTO'!$AC$3:$AC$4922)))+((Q262&lt;&gt;"")*ISNUMBER(SEARCH("|"&amp;Q262&amp;"|",'5_ACOMPANHAMENTO'!$AC$3:$AC$4922)))+((R262&lt;&gt;"")*ISNUMBER(SEARCH("|"&amp;R262&amp;"|",'5_ACOMPANHAMENTO'!$AC$3:$AC$4922)))+((S262&lt;&gt;"")*ISNUMBER(SEARCH("|"&amp;S262&amp;"|",'5_ACOMPANHAMENTO'!$AC$3:$AC$4922)))+((T262&lt;&gt;"")*ISNUMBER(SEARCH("|"&amp;T262&amp;"|",'5_ACOMPANHAMENTO'!$AC$3:$AC$4922)))+((U262&lt;&gt;"")*ISNUMBER(SEARCH("|"&amp;U262&amp;"|",'5_ACOMPANHAMENTO'!$AC$3:$AC$4922)))+((V262&lt;&gt;"")*ISNUMBER(SEARCH("|"&amp;V262&amp;"|",'5_ACOMPANHAMENTO'!$AC$3:$AC$4922)))+((W262&lt;&gt;"")*ISNUMBER(SEARCH("|"&amp;W262&amp;"|",'5_ACOMPANHAMENTO'!$AC$3:$AC$4922)))+((X262&lt;&gt;"")*ISNUMBER(SEARCH("|"&amp;X262&amp;"|",'5_ACOMPANHAMENTO'!$AC$3:$AC$4922)))+((Y262&lt;&gt;"")*ISNUMBER(SEARCH("|"&amp;Y262&amp;"|",'5_ACOMPANHAMENTO'!$AC$3:$AC$4922)))+((Z262&lt;&gt;"")*ISNUMBER(SEARCH("|"&amp;Z262&amp;"|",'5_ACOMPANHAMENTO'!$AC$3:$AC$4922)))+((AA262&lt;&gt;"")*ISNUMBER(SEARCH("|"&amp;AA262&amp;"|",'5_ACOMPANHAMENTO'!$AC$3:$AC$4922)))+((AB262&lt;&gt;"")*ISNUMBER(SEARCH("|"&amp;AB262&amp;"|",'5_ACOMPANHAMENTO'!$AC$3:$AC$4922))))&gt;0),0),0)),""))</f>
        <v>46210</v>
      </c>
      <c r="B262" s="1">
        <v>10153</v>
      </c>
      <c r="C262" s="1" t="s">
        <v>62</v>
      </c>
      <c r="D262" s="4">
        <f>IF(OR($B262="",$C262=""),"",IFERROR(SUMPRODUCT(--(('5_ACOMPANHAMENTO'!$AD$3:$AD$4922=TRIM($C262&amp;""))*('5_ACOMPANHAMENTO'!$AC$3:$AC$4922&lt;&gt;"")*((((I262&lt;&gt;"")*ISNUMBER(SEARCH("|"&amp;I262&amp;"|",'5_ACOMPANHAMENTO'!$AC$3:$AC$4922)))+((J262&lt;&gt;"")*ISNUMBER(SEARCH("|"&amp;J262&amp;"|",'5_ACOMPANHAMENTO'!$AC$3:$AC$4922)))+((K262&lt;&gt;"")*ISNUMBER(SEARCH("|"&amp;K262&amp;"|",'5_ACOMPANHAMENTO'!$AC$3:$AC$4922)))+((L262&lt;&gt;"")*ISNUMBER(SEARCH("|"&amp;L262&amp;"|",'5_ACOMPANHAMENTO'!$AC$3:$AC$4922)))+((M262&lt;&gt;"")*ISNUMBER(SEARCH("|"&amp;M262&amp;"|",'5_ACOMPANHAMENTO'!$AC$3:$AC$4922)))+((N262&lt;&gt;"")*ISNUMBER(SEARCH("|"&amp;N262&amp;"|",'5_ACOMPANHAMENTO'!$AC$3:$AC$4922)))+((O262&lt;&gt;"")*ISNUMBER(SEARCH("|"&amp;O262&amp;"|",'5_ACOMPANHAMENTO'!$AC$3:$AC$4922)))+((P262&lt;&gt;"")*ISNUMBER(SEARCH("|"&amp;P262&amp;"|",'5_ACOMPANHAMENTO'!$AC$3:$AC$4922)))+((Q262&lt;&gt;"")*ISNUMBER(SEARCH("|"&amp;Q262&amp;"|",'5_ACOMPANHAMENTO'!$AC$3:$AC$4922)))+((R262&lt;&gt;"")*ISNUMBER(SEARCH("|"&amp;R262&amp;"|",'5_ACOMPANHAMENTO'!$AC$3:$AC$4922)))+((S262&lt;&gt;"")*ISNUMBER(SEARCH("|"&amp;S262&amp;"|",'5_ACOMPANHAMENTO'!$AC$3:$AC$4922)))+((T262&lt;&gt;"")*ISNUMBER(SEARCH("|"&amp;T262&amp;"|",'5_ACOMPANHAMENTO'!$AC$3:$AC$4922)))+((U262&lt;&gt;"")*ISNUMBER(SEARCH("|"&amp;U262&amp;"|",'5_ACOMPANHAMENTO'!$AC$3:$AC$4922)))+((V262&lt;&gt;"")*ISNUMBER(SEARCH("|"&amp;V262&amp;"|",'5_ACOMPANHAMENTO'!$AC$3:$AC$4922)))+((W262&lt;&gt;"")*ISNUMBER(SEARCH("|"&amp;W262&amp;"|",'5_ACOMPANHAMENTO'!$AC$3:$AC$4922)))+((X262&lt;&gt;"")*ISNUMBER(SEARCH("|"&amp;X262&amp;"|",'5_ACOMPANHAMENTO'!$AC$3:$AC$4922)))+((Y262&lt;&gt;"")*ISNUMBER(SEARCH("|"&amp;Y262&amp;"|",'5_ACOMPANHAMENTO'!$AC$3:$AC$4922)))+((Z262&lt;&gt;"")*ISNUMBER(SEARCH("|"&amp;Z262&amp;"|",'5_ACOMPANHAMENTO'!$AC$3:$AC$4922)))+((AA262&lt;&gt;"")*ISNUMBER(SEARCH("|"&amp;AA262&amp;"|",'5_ACOMPANHAMENTO'!$AC$3:$AC$4922)))+((AB262&lt;&gt;"")*ISNUMBER(SEARCH("|"&amp;AB262&amp;"|",'5_ACOMPANHAMENTO'!$AC$3:$AC$4922))))&gt;0)),'5_ACOMPANHAMENTO'!$J$3:$J$4922),0))</f>
        <v>272</v>
      </c>
      <c r="E262" s="4" t="str">
        <f t="shared" ca="1" si="92"/>
        <v>FINALIZADO</v>
      </c>
      <c r="F262" s="7">
        <f>IF(OR($B262="",$C262=""),"",IFERROR(SUMPRODUCT(--(('5_ACOMPANHAMENTO'!$AD$3:$AD$4922=TRIM($C262&amp;""))*('5_ACOMPANHAMENTO'!$AC$3:$AC$4922&lt;&gt;"")*((((I262&lt;&gt;"")*ISNUMBER(SEARCH("|"&amp;I262&amp;"|",'5_ACOMPANHAMENTO'!$AC$3:$AC$4922)))+((J262&lt;&gt;"")*ISNUMBER(SEARCH("|"&amp;J262&amp;"|",'5_ACOMPANHAMENTO'!$AC$3:$AC$4922)))+((K262&lt;&gt;"")*ISNUMBER(SEARCH("|"&amp;K262&amp;"|",'5_ACOMPANHAMENTO'!$AC$3:$AC$4922)))+((L262&lt;&gt;"")*ISNUMBER(SEARCH("|"&amp;L262&amp;"|",'5_ACOMPANHAMENTO'!$AC$3:$AC$4922)))+((M262&lt;&gt;"")*ISNUMBER(SEARCH("|"&amp;M262&amp;"|",'5_ACOMPANHAMENTO'!$AC$3:$AC$4922)))+((N262&lt;&gt;"")*ISNUMBER(SEARCH("|"&amp;N262&amp;"|",'5_ACOMPANHAMENTO'!$AC$3:$AC$4922)))+((O262&lt;&gt;"")*ISNUMBER(SEARCH("|"&amp;O262&amp;"|",'5_ACOMPANHAMENTO'!$AC$3:$AC$4922)))+((P262&lt;&gt;"")*ISNUMBER(SEARCH("|"&amp;P262&amp;"|",'5_ACOMPANHAMENTO'!$AC$3:$AC$4922)))+((Q262&lt;&gt;"")*ISNUMBER(SEARCH("|"&amp;Q262&amp;"|",'5_ACOMPANHAMENTO'!$AC$3:$AC$4922)))+((R262&lt;&gt;"")*ISNUMBER(SEARCH("|"&amp;R262&amp;"|",'5_ACOMPANHAMENTO'!$AC$3:$AC$4922)))+((S262&lt;&gt;"")*ISNUMBER(SEARCH("|"&amp;S262&amp;"|",'5_ACOMPANHAMENTO'!$AC$3:$AC$4922)))+((T262&lt;&gt;"")*ISNUMBER(SEARCH("|"&amp;T262&amp;"|",'5_ACOMPANHAMENTO'!$AC$3:$AC$4922)))+((U262&lt;&gt;"")*ISNUMBER(SEARCH("|"&amp;U262&amp;"|",'5_ACOMPANHAMENTO'!$AC$3:$AC$4922)))+((V262&lt;&gt;"")*ISNUMBER(SEARCH("|"&amp;V262&amp;"|",'5_ACOMPANHAMENTO'!$AC$3:$AC$4922)))+((W262&lt;&gt;"")*ISNUMBER(SEARCH("|"&amp;W262&amp;"|",'5_ACOMPANHAMENTO'!$AC$3:$AC$4922)))+((X262&lt;&gt;"")*ISNUMBER(SEARCH("|"&amp;X262&amp;"|",'5_ACOMPANHAMENTO'!$AC$3:$AC$4922)))+((Y262&lt;&gt;"")*ISNUMBER(SEARCH("|"&amp;Y262&amp;"|",'5_ACOMPANHAMENTO'!$AC$3:$AC$4922)))+((Z262&lt;&gt;"")*ISNUMBER(SEARCH("|"&amp;Z262&amp;"|",'5_ACOMPANHAMENTO'!$AC$3:$AC$4922)))+((AA262&lt;&gt;"")*ISNUMBER(SEARCH("|"&amp;AA262&amp;"|",'5_ACOMPANHAMENTO'!$AC$3:$AC$4922)))+((AB262&lt;&gt;"")*ISNUMBER(SEARCH("|"&amp;AB262&amp;"|",'5_ACOMPANHAMENTO'!$AC$3:$AC$4922))))&gt;0)),'5_ACOMPANHAMENTO'!$O$3:$O$4922),0))</f>
        <v>272</v>
      </c>
      <c r="G262" s="7">
        <f t="shared" si="93"/>
        <v>0</v>
      </c>
      <c r="H262" t="str">
        <f t="shared" si="94"/>
        <v>10153|TAPEÇARIA</v>
      </c>
      <c r="I262" s="1" t="str">
        <f t="shared" si="95"/>
        <v>10153</v>
      </c>
      <c r="J262" s="1" t="str">
        <f t="shared" si="96"/>
        <v/>
      </c>
      <c r="K262" s="1" t="str">
        <f t="shared" si="97"/>
        <v/>
      </c>
      <c r="L262" s="1" t="str">
        <f t="shared" si="98"/>
        <v/>
      </c>
      <c r="M262" s="1" t="str">
        <f t="shared" si="99"/>
        <v/>
      </c>
      <c r="N262" s="1" t="str">
        <f t="shared" si="100"/>
        <v/>
      </c>
      <c r="O262" s="1" t="str">
        <f t="shared" si="101"/>
        <v/>
      </c>
      <c r="P262" s="1" t="str">
        <f t="shared" si="102"/>
        <v/>
      </c>
      <c r="Q262" s="1" t="str">
        <f t="shared" si="103"/>
        <v/>
      </c>
      <c r="R262" s="1" t="str">
        <f t="shared" si="104"/>
        <v/>
      </c>
      <c r="S262" s="1" t="str">
        <f t="shared" si="105"/>
        <v/>
      </c>
      <c r="T262" s="1" t="str">
        <f t="shared" si="106"/>
        <v/>
      </c>
      <c r="U262" s="1" t="str">
        <f t="shared" si="107"/>
        <v/>
      </c>
      <c r="V262" s="1" t="str">
        <f t="shared" si="108"/>
        <v/>
      </c>
      <c r="W262" s="1" t="str">
        <f t="shared" si="109"/>
        <v/>
      </c>
      <c r="X262" s="1" t="str">
        <f t="shared" si="110"/>
        <v/>
      </c>
      <c r="Y262" s="1" t="str">
        <f t="shared" si="111"/>
        <v/>
      </c>
      <c r="Z262" s="1" t="str">
        <f t="shared" si="112"/>
        <v/>
      </c>
      <c r="AA262" s="1" t="str">
        <f t="shared" si="113"/>
        <v/>
      </c>
      <c r="AB262" s="1" t="str">
        <f t="shared" si="114"/>
        <v/>
      </c>
    </row>
    <row r="263" spans="1:28" ht="14.25" hidden="1" customHeight="1" x14ac:dyDescent="0.35">
      <c r="A263" s="4">
        <f>IF(OR($B263="",$C263=""),"",IFERROR(INDEX('5_ACOMPANHAMENTO'!$A$3:$A$4922,MATCH(1,INDEX(('5_ACOMPANHAMENTO'!$AD$3:$AD$4922=TRIM($C263&amp;""))*('5_ACOMPANHAMENTO'!$AC$3:$AC$4922&lt;&gt;"")*((((I263&lt;&gt;"")*ISNUMBER(SEARCH("|"&amp;I263&amp;"|",'5_ACOMPANHAMENTO'!$AC$3:$AC$4922)))+((J263&lt;&gt;"")*ISNUMBER(SEARCH("|"&amp;J263&amp;"|",'5_ACOMPANHAMENTO'!$AC$3:$AC$4922)))+((K263&lt;&gt;"")*ISNUMBER(SEARCH("|"&amp;K263&amp;"|",'5_ACOMPANHAMENTO'!$AC$3:$AC$4922)))+((L263&lt;&gt;"")*ISNUMBER(SEARCH("|"&amp;L263&amp;"|",'5_ACOMPANHAMENTO'!$AC$3:$AC$4922)))+((M263&lt;&gt;"")*ISNUMBER(SEARCH("|"&amp;M263&amp;"|",'5_ACOMPANHAMENTO'!$AC$3:$AC$4922)))+((N263&lt;&gt;"")*ISNUMBER(SEARCH("|"&amp;N263&amp;"|",'5_ACOMPANHAMENTO'!$AC$3:$AC$4922)))+((O263&lt;&gt;"")*ISNUMBER(SEARCH("|"&amp;O263&amp;"|",'5_ACOMPANHAMENTO'!$AC$3:$AC$4922)))+((P263&lt;&gt;"")*ISNUMBER(SEARCH("|"&amp;P263&amp;"|",'5_ACOMPANHAMENTO'!$AC$3:$AC$4922)))+((Q263&lt;&gt;"")*ISNUMBER(SEARCH("|"&amp;Q263&amp;"|",'5_ACOMPANHAMENTO'!$AC$3:$AC$4922)))+((R263&lt;&gt;"")*ISNUMBER(SEARCH("|"&amp;R263&amp;"|",'5_ACOMPANHAMENTO'!$AC$3:$AC$4922)))+((S263&lt;&gt;"")*ISNUMBER(SEARCH("|"&amp;S263&amp;"|",'5_ACOMPANHAMENTO'!$AC$3:$AC$4922)))+((T263&lt;&gt;"")*ISNUMBER(SEARCH("|"&amp;T263&amp;"|",'5_ACOMPANHAMENTO'!$AC$3:$AC$4922)))+((U263&lt;&gt;"")*ISNUMBER(SEARCH("|"&amp;U263&amp;"|",'5_ACOMPANHAMENTO'!$AC$3:$AC$4922)))+((V263&lt;&gt;"")*ISNUMBER(SEARCH("|"&amp;V263&amp;"|",'5_ACOMPANHAMENTO'!$AC$3:$AC$4922)))+((W263&lt;&gt;"")*ISNUMBER(SEARCH("|"&amp;W263&amp;"|",'5_ACOMPANHAMENTO'!$AC$3:$AC$4922)))+((X263&lt;&gt;"")*ISNUMBER(SEARCH("|"&amp;X263&amp;"|",'5_ACOMPANHAMENTO'!$AC$3:$AC$4922)))+((Y263&lt;&gt;"")*ISNUMBER(SEARCH("|"&amp;Y263&amp;"|",'5_ACOMPANHAMENTO'!$AC$3:$AC$4922)))+((Z263&lt;&gt;"")*ISNUMBER(SEARCH("|"&amp;Z263&amp;"|",'5_ACOMPANHAMENTO'!$AC$3:$AC$4922)))+((AA263&lt;&gt;"")*ISNUMBER(SEARCH("|"&amp;AA263&amp;"|",'5_ACOMPANHAMENTO'!$AC$3:$AC$4922)))+((AB263&lt;&gt;"")*ISNUMBER(SEARCH("|"&amp;AB263&amp;"|",'5_ACOMPANHAMENTO'!$AC$3:$AC$4922))))&gt;0),0),0)),""))</f>
        <v>46210</v>
      </c>
      <c r="B263" s="1">
        <v>10153</v>
      </c>
      <c r="C263" s="1" t="s">
        <v>62</v>
      </c>
      <c r="D263" s="4">
        <f>IF(OR($B263="",$C263=""),"",IFERROR(SUMPRODUCT(--(('5_ACOMPANHAMENTO'!$AD$3:$AD$4922=TRIM($C263&amp;""))*('5_ACOMPANHAMENTO'!$AC$3:$AC$4922&lt;&gt;"")*((((I263&lt;&gt;"")*ISNUMBER(SEARCH("|"&amp;I263&amp;"|",'5_ACOMPANHAMENTO'!$AC$3:$AC$4922)))+((J263&lt;&gt;"")*ISNUMBER(SEARCH("|"&amp;J263&amp;"|",'5_ACOMPANHAMENTO'!$AC$3:$AC$4922)))+((K263&lt;&gt;"")*ISNUMBER(SEARCH("|"&amp;K263&amp;"|",'5_ACOMPANHAMENTO'!$AC$3:$AC$4922)))+((L263&lt;&gt;"")*ISNUMBER(SEARCH("|"&amp;L263&amp;"|",'5_ACOMPANHAMENTO'!$AC$3:$AC$4922)))+((M263&lt;&gt;"")*ISNUMBER(SEARCH("|"&amp;M263&amp;"|",'5_ACOMPANHAMENTO'!$AC$3:$AC$4922)))+((N263&lt;&gt;"")*ISNUMBER(SEARCH("|"&amp;N263&amp;"|",'5_ACOMPANHAMENTO'!$AC$3:$AC$4922)))+((O263&lt;&gt;"")*ISNUMBER(SEARCH("|"&amp;O263&amp;"|",'5_ACOMPANHAMENTO'!$AC$3:$AC$4922)))+((P263&lt;&gt;"")*ISNUMBER(SEARCH("|"&amp;P263&amp;"|",'5_ACOMPANHAMENTO'!$AC$3:$AC$4922)))+((Q263&lt;&gt;"")*ISNUMBER(SEARCH("|"&amp;Q263&amp;"|",'5_ACOMPANHAMENTO'!$AC$3:$AC$4922)))+((R263&lt;&gt;"")*ISNUMBER(SEARCH("|"&amp;R263&amp;"|",'5_ACOMPANHAMENTO'!$AC$3:$AC$4922)))+((S263&lt;&gt;"")*ISNUMBER(SEARCH("|"&amp;S263&amp;"|",'5_ACOMPANHAMENTO'!$AC$3:$AC$4922)))+((T263&lt;&gt;"")*ISNUMBER(SEARCH("|"&amp;T263&amp;"|",'5_ACOMPANHAMENTO'!$AC$3:$AC$4922)))+((U263&lt;&gt;"")*ISNUMBER(SEARCH("|"&amp;U263&amp;"|",'5_ACOMPANHAMENTO'!$AC$3:$AC$4922)))+((V263&lt;&gt;"")*ISNUMBER(SEARCH("|"&amp;V263&amp;"|",'5_ACOMPANHAMENTO'!$AC$3:$AC$4922)))+((W263&lt;&gt;"")*ISNUMBER(SEARCH("|"&amp;W263&amp;"|",'5_ACOMPANHAMENTO'!$AC$3:$AC$4922)))+((X263&lt;&gt;"")*ISNUMBER(SEARCH("|"&amp;X263&amp;"|",'5_ACOMPANHAMENTO'!$AC$3:$AC$4922)))+((Y263&lt;&gt;"")*ISNUMBER(SEARCH("|"&amp;Y263&amp;"|",'5_ACOMPANHAMENTO'!$AC$3:$AC$4922)))+((Z263&lt;&gt;"")*ISNUMBER(SEARCH("|"&amp;Z263&amp;"|",'5_ACOMPANHAMENTO'!$AC$3:$AC$4922)))+((AA263&lt;&gt;"")*ISNUMBER(SEARCH("|"&amp;AA263&amp;"|",'5_ACOMPANHAMENTO'!$AC$3:$AC$4922)))+((AB263&lt;&gt;"")*ISNUMBER(SEARCH("|"&amp;AB263&amp;"|",'5_ACOMPANHAMENTO'!$AC$3:$AC$4922))))&gt;0)),'5_ACOMPANHAMENTO'!$J$3:$J$4922),0))</f>
        <v>272</v>
      </c>
      <c r="E263" s="4" t="str">
        <f t="shared" ca="1" si="92"/>
        <v>FINALIZADO</v>
      </c>
      <c r="F263" s="7">
        <f>IF(OR($B263="",$C263=""),"",IFERROR(SUMPRODUCT(--(('5_ACOMPANHAMENTO'!$AD$3:$AD$4922=TRIM($C263&amp;""))*('5_ACOMPANHAMENTO'!$AC$3:$AC$4922&lt;&gt;"")*((((I263&lt;&gt;"")*ISNUMBER(SEARCH("|"&amp;I263&amp;"|",'5_ACOMPANHAMENTO'!$AC$3:$AC$4922)))+((J263&lt;&gt;"")*ISNUMBER(SEARCH("|"&amp;J263&amp;"|",'5_ACOMPANHAMENTO'!$AC$3:$AC$4922)))+((K263&lt;&gt;"")*ISNUMBER(SEARCH("|"&amp;K263&amp;"|",'5_ACOMPANHAMENTO'!$AC$3:$AC$4922)))+((L263&lt;&gt;"")*ISNUMBER(SEARCH("|"&amp;L263&amp;"|",'5_ACOMPANHAMENTO'!$AC$3:$AC$4922)))+((M263&lt;&gt;"")*ISNUMBER(SEARCH("|"&amp;M263&amp;"|",'5_ACOMPANHAMENTO'!$AC$3:$AC$4922)))+((N263&lt;&gt;"")*ISNUMBER(SEARCH("|"&amp;N263&amp;"|",'5_ACOMPANHAMENTO'!$AC$3:$AC$4922)))+((O263&lt;&gt;"")*ISNUMBER(SEARCH("|"&amp;O263&amp;"|",'5_ACOMPANHAMENTO'!$AC$3:$AC$4922)))+((P263&lt;&gt;"")*ISNUMBER(SEARCH("|"&amp;P263&amp;"|",'5_ACOMPANHAMENTO'!$AC$3:$AC$4922)))+((Q263&lt;&gt;"")*ISNUMBER(SEARCH("|"&amp;Q263&amp;"|",'5_ACOMPANHAMENTO'!$AC$3:$AC$4922)))+((R263&lt;&gt;"")*ISNUMBER(SEARCH("|"&amp;R263&amp;"|",'5_ACOMPANHAMENTO'!$AC$3:$AC$4922)))+((S263&lt;&gt;"")*ISNUMBER(SEARCH("|"&amp;S263&amp;"|",'5_ACOMPANHAMENTO'!$AC$3:$AC$4922)))+((T263&lt;&gt;"")*ISNUMBER(SEARCH("|"&amp;T263&amp;"|",'5_ACOMPANHAMENTO'!$AC$3:$AC$4922)))+((U263&lt;&gt;"")*ISNUMBER(SEARCH("|"&amp;U263&amp;"|",'5_ACOMPANHAMENTO'!$AC$3:$AC$4922)))+((V263&lt;&gt;"")*ISNUMBER(SEARCH("|"&amp;V263&amp;"|",'5_ACOMPANHAMENTO'!$AC$3:$AC$4922)))+((W263&lt;&gt;"")*ISNUMBER(SEARCH("|"&amp;W263&amp;"|",'5_ACOMPANHAMENTO'!$AC$3:$AC$4922)))+((X263&lt;&gt;"")*ISNUMBER(SEARCH("|"&amp;X263&amp;"|",'5_ACOMPANHAMENTO'!$AC$3:$AC$4922)))+((Y263&lt;&gt;"")*ISNUMBER(SEARCH("|"&amp;Y263&amp;"|",'5_ACOMPANHAMENTO'!$AC$3:$AC$4922)))+((Z263&lt;&gt;"")*ISNUMBER(SEARCH("|"&amp;Z263&amp;"|",'5_ACOMPANHAMENTO'!$AC$3:$AC$4922)))+((AA263&lt;&gt;"")*ISNUMBER(SEARCH("|"&amp;AA263&amp;"|",'5_ACOMPANHAMENTO'!$AC$3:$AC$4922)))+((AB263&lt;&gt;"")*ISNUMBER(SEARCH("|"&amp;AB263&amp;"|",'5_ACOMPANHAMENTO'!$AC$3:$AC$4922))))&gt;0)),'5_ACOMPANHAMENTO'!$O$3:$O$4922),0))</f>
        <v>272</v>
      </c>
      <c r="G263" s="7">
        <f t="shared" si="93"/>
        <v>0</v>
      </c>
      <c r="H263" t="str">
        <f t="shared" si="94"/>
        <v>10153|TAPEÇARIA</v>
      </c>
      <c r="I263" s="1" t="str">
        <f t="shared" si="95"/>
        <v>10153</v>
      </c>
      <c r="J263" s="1" t="str">
        <f t="shared" si="96"/>
        <v/>
      </c>
      <c r="K263" s="1" t="str">
        <f t="shared" si="97"/>
        <v/>
      </c>
      <c r="L263" s="1" t="str">
        <f t="shared" si="98"/>
        <v/>
      </c>
      <c r="M263" s="1" t="str">
        <f t="shared" si="99"/>
        <v/>
      </c>
      <c r="N263" s="1" t="str">
        <f t="shared" si="100"/>
        <v/>
      </c>
      <c r="O263" s="1" t="str">
        <f t="shared" si="101"/>
        <v/>
      </c>
      <c r="P263" s="1" t="str">
        <f t="shared" si="102"/>
        <v/>
      </c>
      <c r="Q263" s="1" t="str">
        <f t="shared" si="103"/>
        <v/>
      </c>
      <c r="R263" s="1" t="str">
        <f t="shared" si="104"/>
        <v/>
      </c>
      <c r="S263" s="1" t="str">
        <f t="shared" si="105"/>
        <v/>
      </c>
      <c r="T263" s="1" t="str">
        <f t="shared" si="106"/>
        <v/>
      </c>
      <c r="U263" s="1" t="str">
        <f t="shared" si="107"/>
        <v/>
      </c>
      <c r="V263" s="1" t="str">
        <f t="shared" si="108"/>
        <v/>
      </c>
      <c r="W263" s="1" t="str">
        <f t="shared" si="109"/>
        <v/>
      </c>
      <c r="X263" s="1" t="str">
        <f t="shared" si="110"/>
        <v/>
      </c>
      <c r="Y263" s="1" t="str">
        <f t="shared" si="111"/>
        <v/>
      </c>
      <c r="Z263" s="1" t="str">
        <f t="shared" si="112"/>
        <v/>
      </c>
      <c r="AA263" s="1" t="str">
        <f t="shared" si="113"/>
        <v/>
      </c>
      <c r="AB263" s="1" t="str">
        <f t="shared" si="114"/>
        <v/>
      </c>
    </row>
    <row r="264" spans="1:28" ht="14.25" hidden="1" customHeight="1" x14ac:dyDescent="0.35">
      <c r="A264" s="4">
        <f>IF(OR($B264="",$C264=""),"",IFERROR(INDEX('5_ACOMPANHAMENTO'!$A$3:$A$4922,MATCH(1,INDEX(('5_ACOMPANHAMENTO'!$AD$3:$AD$4922=TRIM($C264&amp;""))*('5_ACOMPANHAMENTO'!$AC$3:$AC$4922&lt;&gt;"")*((((I264&lt;&gt;"")*ISNUMBER(SEARCH("|"&amp;I264&amp;"|",'5_ACOMPANHAMENTO'!$AC$3:$AC$4922)))+((J264&lt;&gt;"")*ISNUMBER(SEARCH("|"&amp;J264&amp;"|",'5_ACOMPANHAMENTO'!$AC$3:$AC$4922)))+((K264&lt;&gt;"")*ISNUMBER(SEARCH("|"&amp;K264&amp;"|",'5_ACOMPANHAMENTO'!$AC$3:$AC$4922)))+((L264&lt;&gt;"")*ISNUMBER(SEARCH("|"&amp;L264&amp;"|",'5_ACOMPANHAMENTO'!$AC$3:$AC$4922)))+((M264&lt;&gt;"")*ISNUMBER(SEARCH("|"&amp;M264&amp;"|",'5_ACOMPANHAMENTO'!$AC$3:$AC$4922)))+((N264&lt;&gt;"")*ISNUMBER(SEARCH("|"&amp;N264&amp;"|",'5_ACOMPANHAMENTO'!$AC$3:$AC$4922)))+((O264&lt;&gt;"")*ISNUMBER(SEARCH("|"&amp;O264&amp;"|",'5_ACOMPANHAMENTO'!$AC$3:$AC$4922)))+((P264&lt;&gt;"")*ISNUMBER(SEARCH("|"&amp;P264&amp;"|",'5_ACOMPANHAMENTO'!$AC$3:$AC$4922)))+((Q264&lt;&gt;"")*ISNUMBER(SEARCH("|"&amp;Q264&amp;"|",'5_ACOMPANHAMENTO'!$AC$3:$AC$4922)))+((R264&lt;&gt;"")*ISNUMBER(SEARCH("|"&amp;R264&amp;"|",'5_ACOMPANHAMENTO'!$AC$3:$AC$4922)))+((S264&lt;&gt;"")*ISNUMBER(SEARCH("|"&amp;S264&amp;"|",'5_ACOMPANHAMENTO'!$AC$3:$AC$4922)))+((T264&lt;&gt;"")*ISNUMBER(SEARCH("|"&amp;T264&amp;"|",'5_ACOMPANHAMENTO'!$AC$3:$AC$4922)))+((U264&lt;&gt;"")*ISNUMBER(SEARCH("|"&amp;U264&amp;"|",'5_ACOMPANHAMENTO'!$AC$3:$AC$4922)))+((V264&lt;&gt;"")*ISNUMBER(SEARCH("|"&amp;V264&amp;"|",'5_ACOMPANHAMENTO'!$AC$3:$AC$4922)))+((W264&lt;&gt;"")*ISNUMBER(SEARCH("|"&amp;W264&amp;"|",'5_ACOMPANHAMENTO'!$AC$3:$AC$4922)))+((X264&lt;&gt;"")*ISNUMBER(SEARCH("|"&amp;X264&amp;"|",'5_ACOMPANHAMENTO'!$AC$3:$AC$4922)))+((Y264&lt;&gt;"")*ISNUMBER(SEARCH("|"&amp;Y264&amp;"|",'5_ACOMPANHAMENTO'!$AC$3:$AC$4922)))+((Z264&lt;&gt;"")*ISNUMBER(SEARCH("|"&amp;Z264&amp;"|",'5_ACOMPANHAMENTO'!$AC$3:$AC$4922)))+((AA264&lt;&gt;"")*ISNUMBER(SEARCH("|"&amp;AA264&amp;"|",'5_ACOMPANHAMENTO'!$AC$3:$AC$4922)))+((AB264&lt;&gt;"")*ISNUMBER(SEARCH("|"&amp;AB264&amp;"|",'5_ACOMPANHAMENTO'!$AC$3:$AC$4922))))&gt;0),0),0)),""))</f>
        <v>46211</v>
      </c>
      <c r="B264" s="1">
        <v>10154</v>
      </c>
      <c r="C264" s="1" t="s">
        <v>62</v>
      </c>
      <c r="D264" s="4">
        <f>IF(OR($B264="",$C264=""),"",IFERROR(SUMPRODUCT(--(('5_ACOMPANHAMENTO'!$AD$3:$AD$4922=TRIM($C264&amp;""))*('5_ACOMPANHAMENTO'!$AC$3:$AC$4922&lt;&gt;"")*((((I264&lt;&gt;"")*ISNUMBER(SEARCH("|"&amp;I264&amp;"|",'5_ACOMPANHAMENTO'!$AC$3:$AC$4922)))+((J264&lt;&gt;"")*ISNUMBER(SEARCH("|"&amp;J264&amp;"|",'5_ACOMPANHAMENTO'!$AC$3:$AC$4922)))+((K264&lt;&gt;"")*ISNUMBER(SEARCH("|"&amp;K264&amp;"|",'5_ACOMPANHAMENTO'!$AC$3:$AC$4922)))+((L264&lt;&gt;"")*ISNUMBER(SEARCH("|"&amp;L264&amp;"|",'5_ACOMPANHAMENTO'!$AC$3:$AC$4922)))+((M264&lt;&gt;"")*ISNUMBER(SEARCH("|"&amp;M264&amp;"|",'5_ACOMPANHAMENTO'!$AC$3:$AC$4922)))+((N264&lt;&gt;"")*ISNUMBER(SEARCH("|"&amp;N264&amp;"|",'5_ACOMPANHAMENTO'!$AC$3:$AC$4922)))+((O264&lt;&gt;"")*ISNUMBER(SEARCH("|"&amp;O264&amp;"|",'5_ACOMPANHAMENTO'!$AC$3:$AC$4922)))+((P264&lt;&gt;"")*ISNUMBER(SEARCH("|"&amp;P264&amp;"|",'5_ACOMPANHAMENTO'!$AC$3:$AC$4922)))+((Q264&lt;&gt;"")*ISNUMBER(SEARCH("|"&amp;Q264&amp;"|",'5_ACOMPANHAMENTO'!$AC$3:$AC$4922)))+((R264&lt;&gt;"")*ISNUMBER(SEARCH("|"&amp;R264&amp;"|",'5_ACOMPANHAMENTO'!$AC$3:$AC$4922)))+((S264&lt;&gt;"")*ISNUMBER(SEARCH("|"&amp;S264&amp;"|",'5_ACOMPANHAMENTO'!$AC$3:$AC$4922)))+((T264&lt;&gt;"")*ISNUMBER(SEARCH("|"&amp;T264&amp;"|",'5_ACOMPANHAMENTO'!$AC$3:$AC$4922)))+((U264&lt;&gt;"")*ISNUMBER(SEARCH("|"&amp;U264&amp;"|",'5_ACOMPANHAMENTO'!$AC$3:$AC$4922)))+((V264&lt;&gt;"")*ISNUMBER(SEARCH("|"&amp;V264&amp;"|",'5_ACOMPANHAMENTO'!$AC$3:$AC$4922)))+((W264&lt;&gt;"")*ISNUMBER(SEARCH("|"&amp;W264&amp;"|",'5_ACOMPANHAMENTO'!$AC$3:$AC$4922)))+((X264&lt;&gt;"")*ISNUMBER(SEARCH("|"&amp;X264&amp;"|",'5_ACOMPANHAMENTO'!$AC$3:$AC$4922)))+((Y264&lt;&gt;"")*ISNUMBER(SEARCH("|"&amp;Y264&amp;"|",'5_ACOMPANHAMENTO'!$AC$3:$AC$4922)))+((Z264&lt;&gt;"")*ISNUMBER(SEARCH("|"&amp;Z264&amp;"|",'5_ACOMPANHAMENTO'!$AC$3:$AC$4922)))+((AA264&lt;&gt;"")*ISNUMBER(SEARCH("|"&amp;AA264&amp;"|",'5_ACOMPANHAMENTO'!$AC$3:$AC$4922)))+((AB264&lt;&gt;"")*ISNUMBER(SEARCH("|"&amp;AB264&amp;"|",'5_ACOMPANHAMENTO'!$AC$3:$AC$4922))))&gt;0)),'5_ACOMPANHAMENTO'!$J$3:$J$4922),0))</f>
        <v>272</v>
      </c>
      <c r="E264" s="4" t="str">
        <f t="shared" ca="1" si="92"/>
        <v>FINALIZADO</v>
      </c>
      <c r="F264" s="7">
        <f>IF(OR($B264="",$C264=""),"",IFERROR(SUMPRODUCT(--(('5_ACOMPANHAMENTO'!$AD$3:$AD$4922=TRIM($C264&amp;""))*('5_ACOMPANHAMENTO'!$AC$3:$AC$4922&lt;&gt;"")*((((I264&lt;&gt;"")*ISNUMBER(SEARCH("|"&amp;I264&amp;"|",'5_ACOMPANHAMENTO'!$AC$3:$AC$4922)))+((J264&lt;&gt;"")*ISNUMBER(SEARCH("|"&amp;J264&amp;"|",'5_ACOMPANHAMENTO'!$AC$3:$AC$4922)))+((K264&lt;&gt;"")*ISNUMBER(SEARCH("|"&amp;K264&amp;"|",'5_ACOMPANHAMENTO'!$AC$3:$AC$4922)))+((L264&lt;&gt;"")*ISNUMBER(SEARCH("|"&amp;L264&amp;"|",'5_ACOMPANHAMENTO'!$AC$3:$AC$4922)))+((M264&lt;&gt;"")*ISNUMBER(SEARCH("|"&amp;M264&amp;"|",'5_ACOMPANHAMENTO'!$AC$3:$AC$4922)))+((N264&lt;&gt;"")*ISNUMBER(SEARCH("|"&amp;N264&amp;"|",'5_ACOMPANHAMENTO'!$AC$3:$AC$4922)))+((O264&lt;&gt;"")*ISNUMBER(SEARCH("|"&amp;O264&amp;"|",'5_ACOMPANHAMENTO'!$AC$3:$AC$4922)))+((P264&lt;&gt;"")*ISNUMBER(SEARCH("|"&amp;P264&amp;"|",'5_ACOMPANHAMENTO'!$AC$3:$AC$4922)))+((Q264&lt;&gt;"")*ISNUMBER(SEARCH("|"&amp;Q264&amp;"|",'5_ACOMPANHAMENTO'!$AC$3:$AC$4922)))+((R264&lt;&gt;"")*ISNUMBER(SEARCH("|"&amp;R264&amp;"|",'5_ACOMPANHAMENTO'!$AC$3:$AC$4922)))+((S264&lt;&gt;"")*ISNUMBER(SEARCH("|"&amp;S264&amp;"|",'5_ACOMPANHAMENTO'!$AC$3:$AC$4922)))+((T264&lt;&gt;"")*ISNUMBER(SEARCH("|"&amp;T264&amp;"|",'5_ACOMPANHAMENTO'!$AC$3:$AC$4922)))+((U264&lt;&gt;"")*ISNUMBER(SEARCH("|"&amp;U264&amp;"|",'5_ACOMPANHAMENTO'!$AC$3:$AC$4922)))+((V264&lt;&gt;"")*ISNUMBER(SEARCH("|"&amp;V264&amp;"|",'5_ACOMPANHAMENTO'!$AC$3:$AC$4922)))+((W264&lt;&gt;"")*ISNUMBER(SEARCH("|"&amp;W264&amp;"|",'5_ACOMPANHAMENTO'!$AC$3:$AC$4922)))+((X264&lt;&gt;"")*ISNUMBER(SEARCH("|"&amp;X264&amp;"|",'5_ACOMPANHAMENTO'!$AC$3:$AC$4922)))+((Y264&lt;&gt;"")*ISNUMBER(SEARCH("|"&amp;Y264&amp;"|",'5_ACOMPANHAMENTO'!$AC$3:$AC$4922)))+((Z264&lt;&gt;"")*ISNUMBER(SEARCH("|"&amp;Z264&amp;"|",'5_ACOMPANHAMENTO'!$AC$3:$AC$4922)))+((AA264&lt;&gt;"")*ISNUMBER(SEARCH("|"&amp;AA264&amp;"|",'5_ACOMPANHAMENTO'!$AC$3:$AC$4922)))+((AB264&lt;&gt;"")*ISNUMBER(SEARCH("|"&amp;AB264&amp;"|",'5_ACOMPANHAMENTO'!$AC$3:$AC$4922))))&gt;0)),'5_ACOMPANHAMENTO'!$O$3:$O$4922),0))</f>
        <v>272</v>
      </c>
      <c r="G264" s="7">
        <f t="shared" si="93"/>
        <v>0</v>
      </c>
      <c r="H264" t="str">
        <f t="shared" si="94"/>
        <v>10154|TAPEÇARIA</v>
      </c>
      <c r="I264" s="1" t="str">
        <f t="shared" si="95"/>
        <v>10154</v>
      </c>
      <c r="J264" s="1" t="str">
        <f t="shared" si="96"/>
        <v/>
      </c>
      <c r="K264" s="1" t="str">
        <f t="shared" si="97"/>
        <v/>
      </c>
      <c r="L264" s="1" t="str">
        <f t="shared" si="98"/>
        <v/>
      </c>
      <c r="M264" s="1" t="str">
        <f t="shared" si="99"/>
        <v/>
      </c>
      <c r="N264" s="1" t="str">
        <f t="shared" si="100"/>
        <v/>
      </c>
      <c r="O264" s="1" t="str">
        <f t="shared" si="101"/>
        <v/>
      </c>
      <c r="P264" s="1" t="str">
        <f t="shared" si="102"/>
        <v/>
      </c>
      <c r="Q264" s="1" t="str">
        <f t="shared" si="103"/>
        <v/>
      </c>
      <c r="R264" s="1" t="str">
        <f t="shared" si="104"/>
        <v/>
      </c>
      <c r="S264" s="1" t="str">
        <f t="shared" si="105"/>
        <v/>
      </c>
      <c r="T264" s="1" t="str">
        <f t="shared" si="106"/>
        <v/>
      </c>
      <c r="U264" s="1" t="str">
        <f t="shared" si="107"/>
        <v/>
      </c>
      <c r="V264" s="1" t="str">
        <f t="shared" si="108"/>
        <v/>
      </c>
      <c r="W264" s="1" t="str">
        <f t="shared" si="109"/>
        <v/>
      </c>
      <c r="X264" s="1" t="str">
        <f t="shared" si="110"/>
        <v/>
      </c>
      <c r="Y264" s="1" t="str">
        <f t="shared" si="111"/>
        <v/>
      </c>
      <c r="Z264" s="1" t="str">
        <f t="shared" si="112"/>
        <v/>
      </c>
      <c r="AA264" s="1" t="str">
        <f t="shared" si="113"/>
        <v/>
      </c>
      <c r="AB264" s="1" t="str">
        <f t="shared" si="114"/>
        <v/>
      </c>
    </row>
    <row r="265" spans="1:28" ht="14.25" hidden="1" customHeight="1" x14ac:dyDescent="0.35">
      <c r="A265" s="4">
        <f>IF(OR($B265="",$C265=""),"",IFERROR(INDEX('5_ACOMPANHAMENTO'!$A$3:$A$4922,MATCH(1,INDEX(('5_ACOMPANHAMENTO'!$AD$3:$AD$4922=TRIM($C265&amp;""))*('5_ACOMPANHAMENTO'!$AC$3:$AC$4922&lt;&gt;"")*((((I265&lt;&gt;"")*ISNUMBER(SEARCH("|"&amp;I265&amp;"|",'5_ACOMPANHAMENTO'!$AC$3:$AC$4922)))+((J265&lt;&gt;"")*ISNUMBER(SEARCH("|"&amp;J265&amp;"|",'5_ACOMPANHAMENTO'!$AC$3:$AC$4922)))+((K265&lt;&gt;"")*ISNUMBER(SEARCH("|"&amp;K265&amp;"|",'5_ACOMPANHAMENTO'!$AC$3:$AC$4922)))+((L265&lt;&gt;"")*ISNUMBER(SEARCH("|"&amp;L265&amp;"|",'5_ACOMPANHAMENTO'!$AC$3:$AC$4922)))+((M265&lt;&gt;"")*ISNUMBER(SEARCH("|"&amp;M265&amp;"|",'5_ACOMPANHAMENTO'!$AC$3:$AC$4922)))+((N265&lt;&gt;"")*ISNUMBER(SEARCH("|"&amp;N265&amp;"|",'5_ACOMPANHAMENTO'!$AC$3:$AC$4922)))+((O265&lt;&gt;"")*ISNUMBER(SEARCH("|"&amp;O265&amp;"|",'5_ACOMPANHAMENTO'!$AC$3:$AC$4922)))+((P265&lt;&gt;"")*ISNUMBER(SEARCH("|"&amp;P265&amp;"|",'5_ACOMPANHAMENTO'!$AC$3:$AC$4922)))+((Q265&lt;&gt;"")*ISNUMBER(SEARCH("|"&amp;Q265&amp;"|",'5_ACOMPANHAMENTO'!$AC$3:$AC$4922)))+((R265&lt;&gt;"")*ISNUMBER(SEARCH("|"&amp;R265&amp;"|",'5_ACOMPANHAMENTO'!$AC$3:$AC$4922)))+((S265&lt;&gt;"")*ISNUMBER(SEARCH("|"&amp;S265&amp;"|",'5_ACOMPANHAMENTO'!$AC$3:$AC$4922)))+((T265&lt;&gt;"")*ISNUMBER(SEARCH("|"&amp;T265&amp;"|",'5_ACOMPANHAMENTO'!$AC$3:$AC$4922)))+((U265&lt;&gt;"")*ISNUMBER(SEARCH("|"&amp;U265&amp;"|",'5_ACOMPANHAMENTO'!$AC$3:$AC$4922)))+((V265&lt;&gt;"")*ISNUMBER(SEARCH("|"&amp;V265&amp;"|",'5_ACOMPANHAMENTO'!$AC$3:$AC$4922)))+((W265&lt;&gt;"")*ISNUMBER(SEARCH("|"&amp;W265&amp;"|",'5_ACOMPANHAMENTO'!$AC$3:$AC$4922)))+((X265&lt;&gt;"")*ISNUMBER(SEARCH("|"&amp;X265&amp;"|",'5_ACOMPANHAMENTO'!$AC$3:$AC$4922)))+((Y265&lt;&gt;"")*ISNUMBER(SEARCH("|"&amp;Y265&amp;"|",'5_ACOMPANHAMENTO'!$AC$3:$AC$4922)))+((Z265&lt;&gt;"")*ISNUMBER(SEARCH("|"&amp;Z265&amp;"|",'5_ACOMPANHAMENTO'!$AC$3:$AC$4922)))+((AA265&lt;&gt;"")*ISNUMBER(SEARCH("|"&amp;AA265&amp;"|",'5_ACOMPANHAMENTO'!$AC$3:$AC$4922)))+((AB265&lt;&gt;"")*ISNUMBER(SEARCH("|"&amp;AB265&amp;"|",'5_ACOMPANHAMENTO'!$AC$3:$AC$4922))))&gt;0),0),0)),""))</f>
        <v>46211</v>
      </c>
      <c r="B265" s="1">
        <v>10154</v>
      </c>
      <c r="C265" s="1" t="s">
        <v>62</v>
      </c>
      <c r="D265" s="4">
        <f>IF(OR($B265="",$C265=""),"",IFERROR(SUMPRODUCT(--(('5_ACOMPANHAMENTO'!$AD$3:$AD$4922=TRIM($C265&amp;""))*('5_ACOMPANHAMENTO'!$AC$3:$AC$4922&lt;&gt;"")*((((I265&lt;&gt;"")*ISNUMBER(SEARCH("|"&amp;I265&amp;"|",'5_ACOMPANHAMENTO'!$AC$3:$AC$4922)))+((J265&lt;&gt;"")*ISNUMBER(SEARCH("|"&amp;J265&amp;"|",'5_ACOMPANHAMENTO'!$AC$3:$AC$4922)))+((K265&lt;&gt;"")*ISNUMBER(SEARCH("|"&amp;K265&amp;"|",'5_ACOMPANHAMENTO'!$AC$3:$AC$4922)))+((L265&lt;&gt;"")*ISNUMBER(SEARCH("|"&amp;L265&amp;"|",'5_ACOMPANHAMENTO'!$AC$3:$AC$4922)))+((M265&lt;&gt;"")*ISNUMBER(SEARCH("|"&amp;M265&amp;"|",'5_ACOMPANHAMENTO'!$AC$3:$AC$4922)))+((N265&lt;&gt;"")*ISNUMBER(SEARCH("|"&amp;N265&amp;"|",'5_ACOMPANHAMENTO'!$AC$3:$AC$4922)))+((O265&lt;&gt;"")*ISNUMBER(SEARCH("|"&amp;O265&amp;"|",'5_ACOMPANHAMENTO'!$AC$3:$AC$4922)))+((P265&lt;&gt;"")*ISNUMBER(SEARCH("|"&amp;P265&amp;"|",'5_ACOMPANHAMENTO'!$AC$3:$AC$4922)))+((Q265&lt;&gt;"")*ISNUMBER(SEARCH("|"&amp;Q265&amp;"|",'5_ACOMPANHAMENTO'!$AC$3:$AC$4922)))+((R265&lt;&gt;"")*ISNUMBER(SEARCH("|"&amp;R265&amp;"|",'5_ACOMPANHAMENTO'!$AC$3:$AC$4922)))+((S265&lt;&gt;"")*ISNUMBER(SEARCH("|"&amp;S265&amp;"|",'5_ACOMPANHAMENTO'!$AC$3:$AC$4922)))+((T265&lt;&gt;"")*ISNUMBER(SEARCH("|"&amp;T265&amp;"|",'5_ACOMPANHAMENTO'!$AC$3:$AC$4922)))+((U265&lt;&gt;"")*ISNUMBER(SEARCH("|"&amp;U265&amp;"|",'5_ACOMPANHAMENTO'!$AC$3:$AC$4922)))+((V265&lt;&gt;"")*ISNUMBER(SEARCH("|"&amp;V265&amp;"|",'5_ACOMPANHAMENTO'!$AC$3:$AC$4922)))+((W265&lt;&gt;"")*ISNUMBER(SEARCH("|"&amp;W265&amp;"|",'5_ACOMPANHAMENTO'!$AC$3:$AC$4922)))+((X265&lt;&gt;"")*ISNUMBER(SEARCH("|"&amp;X265&amp;"|",'5_ACOMPANHAMENTO'!$AC$3:$AC$4922)))+((Y265&lt;&gt;"")*ISNUMBER(SEARCH("|"&amp;Y265&amp;"|",'5_ACOMPANHAMENTO'!$AC$3:$AC$4922)))+((Z265&lt;&gt;"")*ISNUMBER(SEARCH("|"&amp;Z265&amp;"|",'5_ACOMPANHAMENTO'!$AC$3:$AC$4922)))+((AA265&lt;&gt;"")*ISNUMBER(SEARCH("|"&amp;AA265&amp;"|",'5_ACOMPANHAMENTO'!$AC$3:$AC$4922)))+((AB265&lt;&gt;"")*ISNUMBER(SEARCH("|"&amp;AB265&amp;"|",'5_ACOMPANHAMENTO'!$AC$3:$AC$4922))))&gt;0)),'5_ACOMPANHAMENTO'!$J$3:$J$4922),0))</f>
        <v>272</v>
      </c>
      <c r="E265" s="4" t="str">
        <f t="shared" ca="1" si="92"/>
        <v>FINALIZADO</v>
      </c>
      <c r="F265" s="7">
        <f>IF(OR($B265="",$C265=""),"",IFERROR(SUMPRODUCT(--(('5_ACOMPANHAMENTO'!$AD$3:$AD$4922=TRIM($C265&amp;""))*('5_ACOMPANHAMENTO'!$AC$3:$AC$4922&lt;&gt;"")*((((I265&lt;&gt;"")*ISNUMBER(SEARCH("|"&amp;I265&amp;"|",'5_ACOMPANHAMENTO'!$AC$3:$AC$4922)))+((J265&lt;&gt;"")*ISNUMBER(SEARCH("|"&amp;J265&amp;"|",'5_ACOMPANHAMENTO'!$AC$3:$AC$4922)))+((K265&lt;&gt;"")*ISNUMBER(SEARCH("|"&amp;K265&amp;"|",'5_ACOMPANHAMENTO'!$AC$3:$AC$4922)))+((L265&lt;&gt;"")*ISNUMBER(SEARCH("|"&amp;L265&amp;"|",'5_ACOMPANHAMENTO'!$AC$3:$AC$4922)))+((M265&lt;&gt;"")*ISNUMBER(SEARCH("|"&amp;M265&amp;"|",'5_ACOMPANHAMENTO'!$AC$3:$AC$4922)))+((N265&lt;&gt;"")*ISNUMBER(SEARCH("|"&amp;N265&amp;"|",'5_ACOMPANHAMENTO'!$AC$3:$AC$4922)))+((O265&lt;&gt;"")*ISNUMBER(SEARCH("|"&amp;O265&amp;"|",'5_ACOMPANHAMENTO'!$AC$3:$AC$4922)))+((P265&lt;&gt;"")*ISNUMBER(SEARCH("|"&amp;P265&amp;"|",'5_ACOMPANHAMENTO'!$AC$3:$AC$4922)))+((Q265&lt;&gt;"")*ISNUMBER(SEARCH("|"&amp;Q265&amp;"|",'5_ACOMPANHAMENTO'!$AC$3:$AC$4922)))+((R265&lt;&gt;"")*ISNUMBER(SEARCH("|"&amp;R265&amp;"|",'5_ACOMPANHAMENTO'!$AC$3:$AC$4922)))+((S265&lt;&gt;"")*ISNUMBER(SEARCH("|"&amp;S265&amp;"|",'5_ACOMPANHAMENTO'!$AC$3:$AC$4922)))+((T265&lt;&gt;"")*ISNUMBER(SEARCH("|"&amp;T265&amp;"|",'5_ACOMPANHAMENTO'!$AC$3:$AC$4922)))+((U265&lt;&gt;"")*ISNUMBER(SEARCH("|"&amp;U265&amp;"|",'5_ACOMPANHAMENTO'!$AC$3:$AC$4922)))+((V265&lt;&gt;"")*ISNUMBER(SEARCH("|"&amp;V265&amp;"|",'5_ACOMPANHAMENTO'!$AC$3:$AC$4922)))+((W265&lt;&gt;"")*ISNUMBER(SEARCH("|"&amp;W265&amp;"|",'5_ACOMPANHAMENTO'!$AC$3:$AC$4922)))+((X265&lt;&gt;"")*ISNUMBER(SEARCH("|"&amp;X265&amp;"|",'5_ACOMPANHAMENTO'!$AC$3:$AC$4922)))+((Y265&lt;&gt;"")*ISNUMBER(SEARCH("|"&amp;Y265&amp;"|",'5_ACOMPANHAMENTO'!$AC$3:$AC$4922)))+((Z265&lt;&gt;"")*ISNUMBER(SEARCH("|"&amp;Z265&amp;"|",'5_ACOMPANHAMENTO'!$AC$3:$AC$4922)))+((AA265&lt;&gt;"")*ISNUMBER(SEARCH("|"&amp;AA265&amp;"|",'5_ACOMPANHAMENTO'!$AC$3:$AC$4922)))+((AB265&lt;&gt;"")*ISNUMBER(SEARCH("|"&amp;AB265&amp;"|",'5_ACOMPANHAMENTO'!$AC$3:$AC$4922))))&gt;0)),'5_ACOMPANHAMENTO'!$O$3:$O$4922),0))</f>
        <v>272</v>
      </c>
      <c r="G265" s="7">
        <f t="shared" si="93"/>
        <v>0</v>
      </c>
      <c r="H265" t="str">
        <f t="shared" si="94"/>
        <v>10154|TAPEÇARIA</v>
      </c>
      <c r="I265" s="1" t="str">
        <f t="shared" si="95"/>
        <v>10154</v>
      </c>
      <c r="J265" s="1" t="str">
        <f t="shared" si="96"/>
        <v/>
      </c>
      <c r="K265" s="1" t="str">
        <f t="shared" si="97"/>
        <v/>
      </c>
      <c r="L265" s="1" t="str">
        <f t="shared" si="98"/>
        <v/>
      </c>
      <c r="M265" s="1" t="str">
        <f t="shared" si="99"/>
        <v/>
      </c>
      <c r="N265" s="1" t="str">
        <f t="shared" si="100"/>
        <v/>
      </c>
      <c r="O265" s="1" t="str">
        <f t="shared" si="101"/>
        <v/>
      </c>
      <c r="P265" s="1" t="str">
        <f t="shared" si="102"/>
        <v/>
      </c>
      <c r="Q265" s="1" t="str">
        <f t="shared" si="103"/>
        <v/>
      </c>
      <c r="R265" s="1" t="str">
        <f t="shared" si="104"/>
        <v/>
      </c>
      <c r="S265" s="1" t="str">
        <f t="shared" si="105"/>
        <v/>
      </c>
      <c r="T265" s="1" t="str">
        <f t="shared" si="106"/>
        <v/>
      </c>
      <c r="U265" s="1" t="str">
        <f t="shared" si="107"/>
        <v/>
      </c>
      <c r="V265" s="1" t="str">
        <f t="shared" si="108"/>
        <v/>
      </c>
      <c r="W265" s="1" t="str">
        <f t="shared" si="109"/>
        <v/>
      </c>
      <c r="X265" s="1" t="str">
        <f t="shared" si="110"/>
        <v/>
      </c>
      <c r="Y265" s="1" t="str">
        <f t="shared" si="111"/>
        <v/>
      </c>
      <c r="Z265" s="1" t="str">
        <f t="shared" si="112"/>
        <v/>
      </c>
      <c r="AA265" s="1" t="str">
        <f t="shared" si="113"/>
        <v/>
      </c>
      <c r="AB265" s="1" t="str">
        <f t="shared" si="114"/>
        <v/>
      </c>
    </row>
    <row r="266" spans="1:28" ht="14.25" customHeight="1" x14ac:dyDescent="0.35">
      <c r="A266" s="4">
        <f>IF(OR($B266="",$C266=""),"",IFERROR(INDEX('5_ACOMPANHAMENTO'!$A$3:$A$4922,MATCH(1,INDEX(('5_ACOMPANHAMENTO'!$AD$3:$AD$4922=TRIM($C266&amp;""))*('5_ACOMPANHAMENTO'!$AC$3:$AC$4922&lt;&gt;"")*((((I266&lt;&gt;"")*ISNUMBER(SEARCH("|"&amp;I266&amp;"|",'5_ACOMPANHAMENTO'!$AC$3:$AC$4922)))+((J266&lt;&gt;"")*ISNUMBER(SEARCH("|"&amp;J266&amp;"|",'5_ACOMPANHAMENTO'!$AC$3:$AC$4922)))+((K266&lt;&gt;"")*ISNUMBER(SEARCH("|"&amp;K266&amp;"|",'5_ACOMPANHAMENTO'!$AC$3:$AC$4922)))+((L266&lt;&gt;"")*ISNUMBER(SEARCH("|"&amp;L266&amp;"|",'5_ACOMPANHAMENTO'!$AC$3:$AC$4922)))+((M266&lt;&gt;"")*ISNUMBER(SEARCH("|"&amp;M266&amp;"|",'5_ACOMPANHAMENTO'!$AC$3:$AC$4922)))+((N266&lt;&gt;"")*ISNUMBER(SEARCH("|"&amp;N266&amp;"|",'5_ACOMPANHAMENTO'!$AC$3:$AC$4922)))+((O266&lt;&gt;"")*ISNUMBER(SEARCH("|"&amp;O266&amp;"|",'5_ACOMPANHAMENTO'!$AC$3:$AC$4922)))+((P266&lt;&gt;"")*ISNUMBER(SEARCH("|"&amp;P266&amp;"|",'5_ACOMPANHAMENTO'!$AC$3:$AC$4922)))+((Q266&lt;&gt;"")*ISNUMBER(SEARCH("|"&amp;Q266&amp;"|",'5_ACOMPANHAMENTO'!$AC$3:$AC$4922)))+((R266&lt;&gt;"")*ISNUMBER(SEARCH("|"&amp;R266&amp;"|",'5_ACOMPANHAMENTO'!$AC$3:$AC$4922)))+((S266&lt;&gt;"")*ISNUMBER(SEARCH("|"&amp;S266&amp;"|",'5_ACOMPANHAMENTO'!$AC$3:$AC$4922)))+((T266&lt;&gt;"")*ISNUMBER(SEARCH("|"&amp;T266&amp;"|",'5_ACOMPANHAMENTO'!$AC$3:$AC$4922)))+((U266&lt;&gt;"")*ISNUMBER(SEARCH("|"&amp;U266&amp;"|",'5_ACOMPANHAMENTO'!$AC$3:$AC$4922)))+((V266&lt;&gt;"")*ISNUMBER(SEARCH("|"&amp;V266&amp;"|",'5_ACOMPANHAMENTO'!$AC$3:$AC$4922)))+((W266&lt;&gt;"")*ISNUMBER(SEARCH("|"&amp;W266&amp;"|",'5_ACOMPANHAMENTO'!$AC$3:$AC$4922)))+((X266&lt;&gt;"")*ISNUMBER(SEARCH("|"&amp;X266&amp;"|",'5_ACOMPANHAMENTO'!$AC$3:$AC$4922)))+((Y266&lt;&gt;"")*ISNUMBER(SEARCH("|"&amp;Y266&amp;"|",'5_ACOMPANHAMENTO'!$AC$3:$AC$4922)))+((Z266&lt;&gt;"")*ISNUMBER(SEARCH("|"&amp;Z266&amp;"|",'5_ACOMPANHAMENTO'!$AC$3:$AC$4922)))+((AA266&lt;&gt;"")*ISNUMBER(SEARCH("|"&amp;AA266&amp;"|",'5_ACOMPANHAMENTO'!$AC$3:$AC$4922)))+((AB266&lt;&gt;"")*ISNUMBER(SEARCH("|"&amp;AB266&amp;"|",'5_ACOMPANHAMENTO'!$AC$3:$AC$4922))))&gt;0),0),0)),""))</f>
        <v>46204</v>
      </c>
      <c r="B266" s="1">
        <v>10180</v>
      </c>
      <c r="C266" s="1" t="s">
        <v>62</v>
      </c>
      <c r="D266" s="4">
        <f>IF(OR($B266="",$C266=""),"",IFERROR(SUMPRODUCT(--(('5_ACOMPANHAMENTO'!$AD$3:$AD$4922=TRIM($C266&amp;""))*('5_ACOMPANHAMENTO'!$AC$3:$AC$4922&lt;&gt;"")*((((I266&lt;&gt;"")*ISNUMBER(SEARCH("|"&amp;I266&amp;"|",'5_ACOMPANHAMENTO'!$AC$3:$AC$4922)))+((J266&lt;&gt;"")*ISNUMBER(SEARCH("|"&amp;J266&amp;"|",'5_ACOMPANHAMENTO'!$AC$3:$AC$4922)))+((K266&lt;&gt;"")*ISNUMBER(SEARCH("|"&amp;K266&amp;"|",'5_ACOMPANHAMENTO'!$AC$3:$AC$4922)))+((L266&lt;&gt;"")*ISNUMBER(SEARCH("|"&amp;L266&amp;"|",'5_ACOMPANHAMENTO'!$AC$3:$AC$4922)))+((M266&lt;&gt;"")*ISNUMBER(SEARCH("|"&amp;M266&amp;"|",'5_ACOMPANHAMENTO'!$AC$3:$AC$4922)))+((N266&lt;&gt;"")*ISNUMBER(SEARCH("|"&amp;N266&amp;"|",'5_ACOMPANHAMENTO'!$AC$3:$AC$4922)))+((O266&lt;&gt;"")*ISNUMBER(SEARCH("|"&amp;O266&amp;"|",'5_ACOMPANHAMENTO'!$AC$3:$AC$4922)))+((P266&lt;&gt;"")*ISNUMBER(SEARCH("|"&amp;P266&amp;"|",'5_ACOMPANHAMENTO'!$AC$3:$AC$4922)))+((Q266&lt;&gt;"")*ISNUMBER(SEARCH("|"&amp;Q266&amp;"|",'5_ACOMPANHAMENTO'!$AC$3:$AC$4922)))+((R266&lt;&gt;"")*ISNUMBER(SEARCH("|"&amp;R266&amp;"|",'5_ACOMPANHAMENTO'!$AC$3:$AC$4922)))+((S266&lt;&gt;"")*ISNUMBER(SEARCH("|"&amp;S266&amp;"|",'5_ACOMPANHAMENTO'!$AC$3:$AC$4922)))+((T266&lt;&gt;"")*ISNUMBER(SEARCH("|"&amp;T266&amp;"|",'5_ACOMPANHAMENTO'!$AC$3:$AC$4922)))+((U266&lt;&gt;"")*ISNUMBER(SEARCH("|"&amp;U266&amp;"|",'5_ACOMPANHAMENTO'!$AC$3:$AC$4922)))+((V266&lt;&gt;"")*ISNUMBER(SEARCH("|"&amp;V266&amp;"|",'5_ACOMPANHAMENTO'!$AC$3:$AC$4922)))+((W266&lt;&gt;"")*ISNUMBER(SEARCH("|"&amp;W266&amp;"|",'5_ACOMPANHAMENTO'!$AC$3:$AC$4922)))+((X266&lt;&gt;"")*ISNUMBER(SEARCH("|"&amp;X266&amp;"|",'5_ACOMPANHAMENTO'!$AC$3:$AC$4922)))+((Y266&lt;&gt;"")*ISNUMBER(SEARCH("|"&amp;Y266&amp;"|",'5_ACOMPANHAMENTO'!$AC$3:$AC$4922)))+((Z266&lt;&gt;"")*ISNUMBER(SEARCH("|"&amp;Z266&amp;"|",'5_ACOMPANHAMENTO'!$AC$3:$AC$4922)))+((AA266&lt;&gt;"")*ISNUMBER(SEARCH("|"&amp;AA266&amp;"|",'5_ACOMPANHAMENTO'!$AC$3:$AC$4922)))+((AB266&lt;&gt;"")*ISNUMBER(SEARCH("|"&amp;AB266&amp;"|",'5_ACOMPANHAMENTO'!$AC$3:$AC$4922))))&gt;0)),'5_ACOMPANHAMENTO'!$J$3:$J$4922),0))</f>
        <v>1640</v>
      </c>
      <c r="E266" s="4" t="str">
        <f t="shared" ca="1" si="92"/>
        <v>FINALIZADO</v>
      </c>
      <c r="F266" s="7">
        <f>IF(OR($B266="",$C266=""),"",IFERROR(SUMPRODUCT(--(('5_ACOMPANHAMENTO'!$AD$3:$AD$4922=TRIM($C266&amp;""))*('5_ACOMPANHAMENTO'!$AC$3:$AC$4922&lt;&gt;"")*((((I266&lt;&gt;"")*ISNUMBER(SEARCH("|"&amp;I266&amp;"|",'5_ACOMPANHAMENTO'!$AC$3:$AC$4922)))+((J266&lt;&gt;"")*ISNUMBER(SEARCH("|"&amp;J266&amp;"|",'5_ACOMPANHAMENTO'!$AC$3:$AC$4922)))+((K266&lt;&gt;"")*ISNUMBER(SEARCH("|"&amp;K266&amp;"|",'5_ACOMPANHAMENTO'!$AC$3:$AC$4922)))+((L266&lt;&gt;"")*ISNUMBER(SEARCH("|"&amp;L266&amp;"|",'5_ACOMPANHAMENTO'!$AC$3:$AC$4922)))+((M266&lt;&gt;"")*ISNUMBER(SEARCH("|"&amp;M266&amp;"|",'5_ACOMPANHAMENTO'!$AC$3:$AC$4922)))+((N266&lt;&gt;"")*ISNUMBER(SEARCH("|"&amp;N266&amp;"|",'5_ACOMPANHAMENTO'!$AC$3:$AC$4922)))+((O266&lt;&gt;"")*ISNUMBER(SEARCH("|"&amp;O266&amp;"|",'5_ACOMPANHAMENTO'!$AC$3:$AC$4922)))+((P266&lt;&gt;"")*ISNUMBER(SEARCH("|"&amp;P266&amp;"|",'5_ACOMPANHAMENTO'!$AC$3:$AC$4922)))+((Q266&lt;&gt;"")*ISNUMBER(SEARCH("|"&amp;Q266&amp;"|",'5_ACOMPANHAMENTO'!$AC$3:$AC$4922)))+((R266&lt;&gt;"")*ISNUMBER(SEARCH("|"&amp;R266&amp;"|",'5_ACOMPANHAMENTO'!$AC$3:$AC$4922)))+((S266&lt;&gt;"")*ISNUMBER(SEARCH("|"&amp;S266&amp;"|",'5_ACOMPANHAMENTO'!$AC$3:$AC$4922)))+((T266&lt;&gt;"")*ISNUMBER(SEARCH("|"&amp;T266&amp;"|",'5_ACOMPANHAMENTO'!$AC$3:$AC$4922)))+((U266&lt;&gt;"")*ISNUMBER(SEARCH("|"&amp;U266&amp;"|",'5_ACOMPANHAMENTO'!$AC$3:$AC$4922)))+((V266&lt;&gt;"")*ISNUMBER(SEARCH("|"&amp;V266&amp;"|",'5_ACOMPANHAMENTO'!$AC$3:$AC$4922)))+((W266&lt;&gt;"")*ISNUMBER(SEARCH("|"&amp;W266&amp;"|",'5_ACOMPANHAMENTO'!$AC$3:$AC$4922)))+((X266&lt;&gt;"")*ISNUMBER(SEARCH("|"&amp;X266&amp;"|",'5_ACOMPANHAMENTO'!$AC$3:$AC$4922)))+((Y266&lt;&gt;"")*ISNUMBER(SEARCH("|"&amp;Y266&amp;"|",'5_ACOMPANHAMENTO'!$AC$3:$AC$4922)))+((Z266&lt;&gt;"")*ISNUMBER(SEARCH("|"&amp;Z266&amp;"|",'5_ACOMPANHAMENTO'!$AC$3:$AC$4922)))+((AA266&lt;&gt;"")*ISNUMBER(SEARCH("|"&amp;AA266&amp;"|",'5_ACOMPANHAMENTO'!$AC$3:$AC$4922)))+((AB266&lt;&gt;"")*ISNUMBER(SEARCH("|"&amp;AB266&amp;"|",'5_ACOMPANHAMENTO'!$AC$3:$AC$4922))))&gt;0)),'5_ACOMPANHAMENTO'!$O$3:$O$4922),0))</f>
        <v>1640</v>
      </c>
      <c r="G266" s="7">
        <f t="shared" si="93"/>
        <v>0</v>
      </c>
      <c r="H266" t="str">
        <f t="shared" si="94"/>
        <v>10180|TAPEÇARIA</v>
      </c>
      <c r="I266" s="1" t="str">
        <f t="shared" si="95"/>
        <v>10180</v>
      </c>
      <c r="J266" s="1" t="str">
        <f t="shared" si="96"/>
        <v/>
      </c>
      <c r="K266" s="1" t="str">
        <f t="shared" si="97"/>
        <v/>
      </c>
      <c r="L266" s="1" t="str">
        <f t="shared" si="98"/>
        <v/>
      </c>
      <c r="M266" s="1" t="str">
        <f t="shared" si="99"/>
        <v/>
      </c>
      <c r="N266" s="1" t="str">
        <f t="shared" si="100"/>
        <v/>
      </c>
      <c r="O266" s="1" t="str">
        <f t="shared" si="101"/>
        <v/>
      </c>
      <c r="P266" s="1" t="str">
        <f t="shared" si="102"/>
        <v/>
      </c>
      <c r="Q266" s="1" t="str">
        <f t="shared" si="103"/>
        <v/>
      </c>
      <c r="R266" s="1" t="str">
        <f t="shared" si="104"/>
        <v/>
      </c>
      <c r="S266" s="1" t="str">
        <f t="shared" si="105"/>
        <v/>
      </c>
      <c r="T266" s="1" t="str">
        <f t="shared" si="106"/>
        <v/>
      </c>
      <c r="U266" s="1" t="str">
        <f t="shared" si="107"/>
        <v/>
      </c>
      <c r="V266" s="1" t="str">
        <f t="shared" si="108"/>
        <v/>
      </c>
      <c r="W266" s="1" t="str">
        <f t="shared" si="109"/>
        <v/>
      </c>
      <c r="X266" s="1" t="str">
        <f t="shared" si="110"/>
        <v/>
      </c>
      <c r="Y266" s="1" t="str">
        <f t="shared" si="111"/>
        <v/>
      </c>
      <c r="Z266" s="1" t="str">
        <f t="shared" si="112"/>
        <v/>
      </c>
      <c r="AA266" s="1" t="str">
        <f t="shared" si="113"/>
        <v/>
      </c>
      <c r="AB266" s="1" t="str">
        <f t="shared" si="114"/>
        <v/>
      </c>
    </row>
    <row r="267" spans="1:28" ht="14.25" customHeight="1" x14ac:dyDescent="0.35">
      <c r="A267" s="4">
        <f>IF(OR($B267="",$C267=""),"",IFERROR(INDEX('5_ACOMPANHAMENTO'!$A$3:$A$4922,MATCH(1,INDEX(('5_ACOMPANHAMENTO'!$AD$3:$AD$4922=TRIM($C267&amp;""))*('5_ACOMPANHAMENTO'!$AC$3:$AC$4922&lt;&gt;"")*((((I267&lt;&gt;"")*ISNUMBER(SEARCH("|"&amp;I267&amp;"|",'5_ACOMPANHAMENTO'!$AC$3:$AC$4922)))+((J267&lt;&gt;"")*ISNUMBER(SEARCH("|"&amp;J267&amp;"|",'5_ACOMPANHAMENTO'!$AC$3:$AC$4922)))+((K267&lt;&gt;"")*ISNUMBER(SEARCH("|"&amp;K267&amp;"|",'5_ACOMPANHAMENTO'!$AC$3:$AC$4922)))+((L267&lt;&gt;"")*ISNUMBER(SEARCH("|"&amp;L267&amp;"|",'5_ACOMPANHAMENTO'!$AC$3:$AC$4922)))+((M267&lt;&gt;"")*ISNUMBER(SEARCH("|"&amp;M267&amp;"|",'5_ACOMPANHAMENTO'!$AC$3:$AC$4922)))+((N267&lt;&gt;"")*ISNUMBER(SEARCH("|"&amp;N267&amp;"|",'5_ACOMPANHAMENTO'!$AC$3:$AC$4922)))+((O267&lt;&gt;"")*ISNUMBER(SEARCH("|"&amp;O267&amp;"|",'5_ACOMPANHAMENTO'!$AC$3:$AC$4922)))+((P267&lt;&gt;"")*ISNUMBER(SEARCH("|"&amp;P267&amp;"|",'5_ACOMPANHAMENTO'!$AC$3:$AC$4922)))+((Q267&lt;&gt;"")*ISNUMBER(SEARCH("|"&amp;Q267&amp;"|",'5_ACOMPANHAMENTO'!$AC$3:$AC$4922)))+((R267&lt;&gt;"")*ISNUMBER(SEARCH("|"&amp;R267&amp;"|",'5_ACOMPANHAMENTO'!$AC$3:$AC$4922)))+((S267&lt;&gt;"")*ISNUMBER(SEARCH("|"&amp;S267&amp;"|",'5_ACOMPANHAMENTO'!$AC$3:$AC$4922)))+((T267&lt;&gt;"")*ISNUMBER(SEARCH("|"&amp;T267&amp;"|",'5_ACOMPANHAMENTO'!$AC$3:$AC$4922)))+((U267&lt;&gt;"")*ISNUMBER(SEARCH("|"&amp;U267&amp;"|",'5_ACOMPANHAMENTO'!$AC$3:$AC$4922)))+((V267&lt;&gt;"")*ISNUMBER(SEARCH("|"&amp;V267&amp;"|",'5_ACOMPANHAMENTO'!$AC$3:$AC$4922)))+((W267&lt;&gt;"")*ISNUMBER(SEARCH("|"&amp;W267&amp;"|",'5_ACOMPANHAMENTO'!$AC$3:$AC$4922)))+((X267&lt;&gt;"")*ISNUMBER(SEARCH("|"&amp;X267&amp;"|",'5_ACOMPANHAMENTO'!$AC$3:$AC$4922)))+((Y267&lt;&gt;"")*ISNUMBER(SEARCH("|"&amp;Y267&amp;"|",'5_ACOMPANHAMENTO'!$AC$3:$AC$4922)))+((Z267&lt;&gt;"")*ISNUMBER(SEARCH("|"&amp;Z267&amp;"|",'5_ACOMPANHAMENTO'!$AC$3:$AC$4922)))+((AA267&lt;&gt;"")*ISNUMBER(SEARCH("|"&amp;AA267&amp;"|",'5_ACOMPANHAMENTO'!$AC$3:$AC$4922)))+((AB267&lt;&gt;"")*ISNUMBER(SEARCH("|"&amp;AB267&amp;"|",'5_ACOMPANHAMENTO'!$AC$3:$AC$4922))))&gt;0),0),0)),""))</f>
        <v>46204</v>
      </c>
      <c r="B267" s="1">
        <v>10180</v>
      </c>
      <c r="C267" s="1" t="s">
        <v>62</v>
      </c>
      <c r="D267" s="4">
        <f>IF(OR($B267="",$C267=""),"",IFERROR(SUMPRODUCT(--(('5_ACOMPANHAMENTO'!$AD$3:$AD$4922=TRIM($C267&amp;""))*('5_ACOMPANHAMENTO'!$AC$3:$AC$4922&lt;&gt;"")*((((I267&lt;&gt;"")*ISNUMBER(SEARCH("|"&amp;I267&amp;"|",'5_ACOMPANHAMENTO'!$AC$3:$AC$4922)))+((J267&lt;&gt;"")*ISNUMBER(SEARCH("|"&amp;J267&amp;"|",'5_ACOMPANHAMENTO'!$AC$3:$AC$4922)))+((K267&lt;&gt;"")*ISNUMBER(SEARCH("|"&amp;K267&amp;"|",'5_ACOMPANHAMENTO'!$AC$3:$AC$4922)))+((L267&lt;&gt;"")*ISNUMBER(SEARCH("|"&amp;L267&amp;"|",'5_ACOMPANHAMENTO'!$AC$3:$AC$4922)))+((M267&lt;&gt;"")*ISNUMBER(SEARCH("|"&amp;M267&amp;"|",'5_ACOMPANHAMENTO'!$AC$3:$AC$4922)))+((N267&lt;&gt;"")*ISNUMBER(SEARCH("|"&amp;N267&amp;"|",'5_ACOMPANHAMENTO'!$AC$3:$AC$4922)))+((O267&lt;&gt;"")*ISNUMBER(SEARCH("|"&amp;O267&amp;"|",'5_ACOMPANHAMENTO'!$AC$3:$AC$4922)))+((P267&lt;&gt;"")*ISNUMBER(SEARCH("|"&amp;P267&amp;"|",'5_ACOMPANHAMENTO'!$AC$3:$AC$4922)))+((Q267&lt;&gt;"")*ISNUMBER(SEARCH("|"&amp;Q267&amp;"|",'5_ACOMPANHAMENTO'!$AC$3:$AC$4922)))+((R267&lt;&gt;"")*ISNUMBER(SEARCH("|"&amp;R267&amp;"|",'5_ACOMPANHAMENTO'!$AC$3:$AC$4922)))+((S267&lt;&gt;"")*ISNUMBER(SEARCH("|"&amp;S267&amp;"|",'5_ACOMPANHAMENTO'!$AC$3:$AC$4922)))+((T267&lt;&gt;"")*ISNUMBER(SEARCH("|"&amp;T267&amp;"|",'5_ACOMPANHAMENTO'!$AC$3:$AC$4922)))+((U267&lt;&gt;"")*ISNUMBER(SEARCH("|"&amp;U267&amp;"|",'5_ACOMPANHAMENTO'!$AC$3:$AC$4922)))+((V267&lt;&gt;"")*ISNUMBER(SEARCH("|"&amp;V267&amp;"|",'5_ACOMPANHAMENTO'!$AC$3:$AC$4922)))+((W267&lt;&gt;"")*ISNUMBER(SEARCH("|"&amp;W267&amp;"|",'5_ACOMPANHAMENTO'!$AC$3:$AC$4922)))+((X267&lt;&gt;"")*ISNUMBER(SEARCH("|"&amp;X267&amp;"|",'5_ACOMPANHAMENTO'!$AC$3:$AC$4922)))+((Y267&lt;&gt;"")*ISNUMBER(SEARCH("|"&amp;Y267&amp;"|",'5_ACOMPANHAMENTO'!$AC$3:$AC$4922)))+((Z267&lt;&gt;"")*ISNUMBER(SEARCH("|"&amp;Z267&amp;"|",'5_ACOMPANHAMENTO'!$AC$3:$AC$4922)))+((AA267&lt;&gt;"")*ISNUMBER(SEARCH("|"&amp;AA267&amp;"|",'5_ACOMPANHAMENTO'!$AC$3:$AC$4922)))+((AB267&lt;&gt;"")*ISNUMBER(SEARCH("|"&amp;AB267&amp;"|",'5_ACOMPANHAMENTO'!$AC$3:$AC$4922))))&gt;0)),'5_ACOMPANHAMENTO'!$J$3:$J$4922),0))</f>
        <v>1640</v>
      </c>
      <c r="E267" s="4" t="str">
        <f t="shared" ca="1" si="92"/>
        <v>FINALIZADO</v>
      </c>
      <c r="F267" s="7">
        <f>IF(OR($B267="",$C267=""),"",IFERROR(SUMPRODUCT(--(('5_ACOMPANHAMENTO'!$AD$3:$AD$4922=TRIM($C267&amp;""))*('5_ACOMPANHAMENTO'!$AC$3:$AC$4922&lt;&gt;"")*((((I267&lt;&gt;"")*ISNUMBER(SEARCH("|"&amp;I267&amp;"|",'5_ACOMPANHAMENTO'!$AC$3:$AC$4922)))+((J267&lt;&gt;"")*ISNUMBER(SEARCH("|"&amp;J267&amp;"|",'5_ACOMPANHAMENTO'!$AC$3:$AC$4922)))+((K267&lt;&gt;"")*ISNUMBER(SEARCH("|"&amp;K267&amp;"|",'5_ACOMPANHAMENTO'!$AC$3:$AC$4922)))+((L267&lt;&gt;"")*ISNUMBER(SEARCH("|"&amp;L267&amp;"|",'5_ACOMPANHAMENTO'!$AC$3:$AC$4922)))+((M267&lt;&gt;"")*ISNUMBER(SEARCH("|"&amp;M267&amp;"|",'5_ACOMPANHAMENTO'!$AC$3:$AC$4922)))+((N267&lt;&gt;"")*ISNUMBER(SEARCH("|"&amp;N267&amp;"|",'5_ACOMPANHAMENTO'!$AC$3:$AC$4922)))+((O267&lt;&gt;"")*ISNUMBER(SEARCH("|"&amp;O267&amp;"|",'5_ACOMPANHAMENTO'!$AC$3:$AC$4922)))+((P267&lt;&gt;"")*ISNUMBER(SEARCH("|"&amp;P267&amp;"|",'5_ACOMPANHAMENTO'!$AC$3:$AC$4922)))+((Q267&lt;&gt;"")*ISNUMBER(SEARCH("|"&amp;Q267&amp;"|",'5_ACOMPANHAMENTO'!$AC$3:$AC$4922)))+((R267&lt;&gt;"")*ISNUMBER(SEARCH("|"&amp;R267&amp;"|",'5_ACOMPANHAMENTO'!$AC$3:$AC$4922)))+((S267&lt;&gt;"")*ISNUMBER(SEARCH("|"&amp;S267&amp;"|",'5_ACOMPANHAMENTO'!$AC$3:$AC$4922)))+((T267&lt;&gt;"")*ISNUMBER(SEARCH("|"&amp;T267&amp;"|",'5_ACOMPANHAMENTO'!$AC$3:$AC$4922)))+((U267&lt;&gt;"")*ISNUMBER(SEARCH("|"&amp;U267&amp;"|",'5_ACOMPANHAMENTO'!$AC$3:$AC$4922)))+((V267&lt;&gt;"")*ISNUMBER(SEARCH("|"&amp;V267&amp;"|",'5_ACOMPANHAMENTO'!$AC$3:$AC$4922)))+((W267&lt;&gt;"")*ISNUMBER(SEARCH("|"&amp;W267&amp;"|",'5_ACOMPANHAMENTO'!$AC$3:$AC$4922)))+((X267&lt;&gt;"")*ISNUMBER(SEARCH("|"&amp;X267&amp;"|",'5_ACOMPANHAMENTO'!$AC$3:$AC$4922)))+((Y267&lt;&gt;"")*ISNUMBER(SEARCH("|"&amp;Y267&amp;"|",'5_ACOMPANHAMENTO'!$AC$3:$AC$4922)))+((Z267&lt;&gt;"")*ISNUMBER(SEARCH("|"&amp;Z267&amp;"|",'5_ACOMPANHAMENTO'!$AC$3:$AC$4922)))+((AA267&lt;&gt;"")*ISNUMBER(SEARCH("|"&amp;AA267&amp;"|",'5_ACOMPANHAMENTO'!$AC$3:$AC$4922)))+((AB267&lt;&gt;"")*ISNUMBER(SEARCH("|"&amp;AB267&amp;"|",'5_ACOMPANHAMENTO'!$AC$3:$AC$4922))))&gt;0)),'5_ACOMPANHAMENTO'!$O$3:$O$4922),0))</f>
        <v>1640</v>
      </c>
      <c r="G267" s="7">
        <f t="shared" si="93"/>
        <v>0</v>
      </c>
      <c r="H267" t="str">
        <f t="shared" si="94"/>
        <v>10180|TAPEÇARIA</v>
      </c>
      <c r="I267" s="1" t="str">
        <f t="shared" si="95"/>
        <v>10180</v>
      </c>
      <c r="J267" s="1" t="str">
        <f t="shared" si="96"/>
        <v/>
      </c>
      <c r="K267" s="1" t="str">
        <f t="shared" si="97"/>
        <v/>
      </c>
      <c r="L267" s="1" t="str">
        <f t="shared" si="98"/>
        <v/>
      </c>
      <c r="M267" s="1" t="str">
        <f t="shared" si="99"/>
        <v/>
      </c>
      <c r="N267" s="1" t="str">
        <f t="shared" si="100"/>
        <v/>
      </c>
      <c r="O267" s="1" t="str">
        <f t="shared" si="101"/>
        <v/>
      </c>
      <c r="P267" s="1" t="str">
        <f t="shared" si="102"/>
        <v/>
      </c>
      <c r="Q267" s="1" t="str">
        <f t="shared" si="103"/>
        <v/>
      </c>
      <c r="R267" s="1" t="str">
        <f t="shared" si="104"/>
        <v/>
      </c>
      <c r="S267" s="1" t="str">
        <f t="shared" si="105"/>
        <v/>
      </c>
      <c r="T267" s="1" t="str">
        <f t="shared" si="106"/>
        <v/>
      </c>
      <c r="U267" s="1" t="str">
        <f t="shared" si="107"/>
        <v/>
      </c>
      <c r="V267" s="1" t="str">
        <f t="shared" si="108"/>
        <v/>
      </c>
      <c r="W267" s="1" t="str">
        <f t="shared" si="109"/>
        <v/>
      </c>
      <c r="X267" s="1" t="str">
        <f t="shared" si="110"/>
        <v/>
      </c>
      <c r="Y267" s="1" t="str">
        <f t="shared" si="111"/>
        <v/>
      </c>
      <c r="Z267" s="1" t="str">
        <f t="shared" si="112"/>
        <v/>
      </c>
      <c r="AA267" s="1" t="str">
        <f t="shared" si="113"/>
        <v/>
      </c>
      <c r="AB267" s="1" t="str">
        <f t="shared" si="114"/>
        <v/>
      </c>
    </row>
    <row r="268" spans="1:28" ht="14.25" hidden="1" customHeight="1" x14ac:dyDescent="0.35">
      <c r="A268" s="4">
        <f>IF(OR($B268="",$C268=""),"",IFERROR(INDEX('5_ACOMPANHAMENTO'!$A$3:$A$4922,MATCH(1,INDEX(('5_ACOMPANHAMENTO'!$AD$3:$AD$4922=TRIM($C268&amp;""))*('5_ACOMPANHAMENTO'!$AC$3:$AC$4922&lt;&gt;"")*((((I268&lt;&gt;"")*ISNUMBER(SEARCH("|"&amp;I268&amp;"|",'5_ACOMPANHAMENTO'!$AC$3:$AC$4922)))+((J268&lt;&gt;"")*ISNUMBER(SEARCH("|"&amp;J268&amp;"|",'5_ACOMPANHAMENTO'!$AC$3:$AC$4922)))+((K268&lt;&gt;"")*ISNUMBER(SEARCH("|"&amp;K268&amp;"|",'5_ACOMPANHAMENTO'!$AC$3:$AC$4922)))+((L268&lt;&gt;"")*ISNUMBER(SEARCH("|"&amp;L268&amp;"|",'5_ACOMPANHAMENTO'!$AC$3:$AC$4922)))+((M268&lt;&gt;"")*ISNUMBER(SEARCH("|"&amp;M268&amp;"|",'5_ACOMPANHAMENTO'!$AC$3:$AC$4922)))+((N268&lt;&gt;"")*ISNUMBER(SEARCH("|"&amp;N268&amp;"|",'5_ACOMPANHAMENTO'!$AC$3:$AC$4922)))+((O268&lt;&gt;"")*ISNUMBER(SEARCH("|"&amp;O268&amp;"|",'5_ACOMPANHAMENTO'!$AC$3:$AC$4922)))+((P268&lt;&gt;"")*ISNUMBER(SEARCH("|"&amp;P268&amp;"|",'5_ACOMPANHAMENTO'!$AC$3:$AC$4922)))+((Q268&lt;&gt;"")*ISNUMBER(SEARCH("|"&amp;Q268&amp;"|",'5_ACOMPANHAMENTO'!$AC$3:$AC$4922)))+((R268&lt;&gt;"")*ISNUMBER(SEARCH("|"&amp;R268&amp;"|",'5_ACOMPANHAMENTO'!$AC$3:$AC$4922)))+((S268&lt;&gt;"")*ISNUMBER(SEARCH("|"&amp;S268&amp;"|",'5_ACOMPANHAMENTO'!$AC$3:$AC$4922)))+((T268&lt;&gt;"")*ISNUMBER(SEARCH("|"&amp;T268&amp;"|",'5_ACOMPANHAMENTO'!$AC$3:$AC$4922)))+((U268&lt;&gt;"")*ISNUMBER(SEARCH("|"&amp;U268&amp;"|",'5_ACOMPANHAMENTO'!$AC$3:$AC$4922)))+((V268&lt;&gt;"")*ISNUMBER(SEARCH("|"&amp;V268&amp;"|",'5_ACOMPANHAMENTO'!$AC$3:$AC$4922)))+((W268&lt;&gt;"")*ISNUMBER(SEARCH("|"&amp;W268&amp;"|",'5_ACOMPANHAMENTO'!$AC$3:$AC$4922)))+((X268&lt;&gt;"")*ISNUMBER(SEARCH("|"&amp;X268&amp;"|",'5_ACOMPANHAMENTO'!$AC$3:$AC$4922)))+((Y268&lt;&gt;"")*ISNUMBER(SEARCH("|"&amp;Y268&amp;"|",'5_ACOMPANHAMENTO'!$AC$3:$AC$4922)))+((Z268&lt;&gt;"")*ISNUMBER(SEARCH("|"&amp;Z268&amp;"|",'5_ACOMPANHAMENTO'!$AC$3:$AC$4922)))+((AA268&lt;&gt;"")*ISNUMBER(SEARCH("|"&amp;AA268&amp;"|",'5_ACOMPANHAMENTO'!$AC$3:$AC$4922)))+((AB268&lt;&gt;"")*ISNUMBER(SEARCH("|"&amp;AB268&amp;"|",'5_ACOMPANHAMENTO'!$AC$3:$AC$4922))))&gt;0),0),0)),""))</f>
        <v>46203</v>
      </c>
      <c r="B268" s="1" t="s">
        <v>3078</v>
      </c>
      <c r="C268" s="1" t="s">
        <v>15</v>
      </c>
      <c r="D268" s="4">
        <f>IF(OR($B268="",$C268=""),"",IFERROR(SUMPRODUCT(--(('5_ACOMPANHAMENTO'!$AD$3:$AD$4922=TRIM($C268&amp;""))*('5_ACOMPANHAMENTO'!$AC$3:$AC$4922&lt;&gt;"")*((((I268&lt;&gt;"")*ISNUMBER(SEARCH("|"&amp;I268&amp;"|",'5_ACOMPANHAMENTO'!$AC$3:$AC$4922)))+((J268&lt;&gt;"")*ISNUMBER(SEARCH("|"&amp;J268&amp;"|",'5_ACOMPANHAMENTO'!$AC$3:$AC$4922)))+((K268&lt;&gt;"")*ISNUMBER(SEARCH("|"&amp;K268&amp;"|",'5_ACOMPANHAMENTO'!$AC$3:$AC$4922)))+((L268&lt;&gt;"")*ISNUMBER(SEARCH("|"&amp;L268&amp;"|",'5_ACOMPANHAMENTO'!$AC$3:$AC$4922)))+((M268&lt;&gt;"")*ISNUMBER(SEARCH("|"&amp;M268&amp;"|",'5_ACOMPANHAMENTO'!$AC$3:$AC$4922)))+((N268&lt;&gt;"")*ISNUMBER(SEARCH("|"&amp;N268&amp;"|",'5_ACOMPANHAMENTO'!$AC$3:$AC$4922)))+((O268&lt;&gt;"")*ISNUMBER(SEARCH("|"&amp;O268&amp;"|",'5_ACOMPANHAMENTO'!$AC$3:$AC$4922)))+((P268&lt;&gt;"")*ISNUMBER(SEARCH("|"&amp;P268&amp;"|",'5_ACOMPANHAMENTO'!$AC$3:$AC$4922)))+((Q268&lt;&gt;"")*ISNUMBER(SEARCH("|"&amp;Q268&amp;"|",'5_ACOMPANHAMENTO'!$AC$3:$AC$4922)))+((R268&lt;&gt;"")*ISNUMBER(SEARCH("|"&amp;R268&amp;"|",'5_ACOMPANHAMENTO'!$AC$3:$AC$4922)))+((S268&lt;&gt;"")*ISNUMBER(SEARCH("|"&amp;S268&amp;"|",'5_ACOMPANHAMENTO'!$AC$3:$AC$4922)))+((T268&lt;&gt;"")*ISNUMBER(SEARCH("|"&amp;T268&amp;"|",'5_ACOMPANHAMENTO'!$AC$3:$AC$4922)))+((U268&lt;&gt;"")*ISNUMBER(SEARCH("|"&amp;U268&amp;"|",'5_ACOMPANHAMENTO'!$AC$3:$AC$4922)))+((V268&lt;&gt;"")*ISNUMBER(SEARCH("|"&amp;V268&amp;"|",'5_ACOMPANHAMENTO'!$AC$3:$AC$4922)))+((W268&lt;&gt;"")*ISNUMBER(SEARCH("|"&amp;W268&amp;"|",'5_ACOMPANHAMENTO'!$AC$3:$AC$4922)))+((X268&lt;&gt;"")*ISNUMBER(SEARCH("|"&amp;X268&amp;"|",'5_ACOMPANHAMENTO'!$AC$3:$AC$4922)))+((Y268&lt;&gt;"")*ISNUMBER(SEARCH("|"&amp;Y268&amp;"|",'5_ACOMPANHAMENTO'!$AC$3:$AC$4922)))+((Z268&lt;&gt;"")*ISNUMBER(SEARCH("|"&amp;Z268&amp;"|",'5_ACOMPANHAMENTO'!$AC$3:$AC$4922)))+((AA268&lt;&gt;"")*ISNUMBER(SEARCH("|"&amp;AA268&amp;"|",'5_ACOMPANHAMENTO'!$AC$3:$AC$4922)))+((AB268&lt;&gt;"")*ISNUMBER(SEARCH("|"&amp;AB268&amp;"|",'5_ACOMPANHAMENTO'!$AC$3:$AC$4922))))&gt;0)),'5_ACOMPANHAMENTO'!$J$3:$J$4922),0))</f>
        <v>404</v>
      </c>
      <c r="E268" s="4" t="str">
        <f t="shared" ca="1" si="92"/>
        <v>FINALIZADO</v>
      </c>
      <c r="F268" s="7">
        <f>IF(OR($B268="",$C268=""),"",IFERROR(SUMPRODUCT(--(('5_ACOMPANHAMENTO'!$AD$3:$AD$4922=TRIM($C268&amp;""))*('5_ACOMPANHAMENTO'!$AC$3:$AC$4922&lt;&gt;"")*((((I268&lt;&gt;"")*ISNUMBER(SEARCH("|"&amp;I268&amp;"|",'5_ACOMPANHAMENTO'!$AC$3:$AC$4922)))+((J268&lt;&gt;"")*ISNUMBER(SEARCH("|"&amp;J268&amp;"|",'5_ACOMPANHAMENTO'!$AC$3:$AC$4922)))+((K268&lt;&gt;"")*ISNUMBER(SEARCH("|"&amp;K268&amp;"|",'5_ACOMPANHAMENTO'!$AC$3:$AC$4922)))+((L268&lt;&gt;"")*ISNUMBER(SEARCH("|"&amp;L268&amp;"|",'5_ACOMPANHAMENTO'!$AC$3:$AC$4922)))+((M268&lt;&gt;"")*ISNUMBER(SEARCH("|"&amp;M268&amp;"|",'5_ACOMPANHAMENTO'!$AC$3:$AC$4922)))+((N268&lt;&gt;"")*ISNUMBER(SEARCH("|"&amp;N268&amp;"|",'5_ACOMPANHAMENTO'!$AC$3:$AC$4922)))+((O268&lt;&gt;"")*ISNUMBER(SEARCH("|"&amp;O268&amp;"|",'5_ACOMPANHAMENTO'!$AC$3:$AC$4922)))+((P268&lt;&gt;"")*ISNUMBER(SEARCH("|"&amp;P268&amp;"|",'5_ACOMPANHAMENTO'!$AC$3:$AC$4922)))+((Q268&lt;&gt;"")*ISNUMBER(SEARCH("|"&amp;Q268&amp;"|",'5_ACOMPANHAMENTO'!$AC$3:$AC$4922)))+((R268&lt;&gt;"")*ISNUMBER(SEARCH("|"&amp;R268&amp;"|",'5_ACOMPANHAMENTO'!$AC$3:$AC$4922)))+((S268&lt;&gt;"")*ISNUMBER(SEARCH("|"&amp;S268&amp;"|",'5_ACOMPANHAMENTO'!$AC$3:$AC$4922)))+((T268&lt;&gt;"")*ISNUMBER(SEARCH("|"&amp;T268&amp;"|",'5_ACOMPANHAMENTO'!$AC$3:$AC$4922)))+((U268&lt;&gt;"")*ISNUMBER(SEARCH("|"&amp;U268&amp;"|",'5_ACOMPANHAMENTO'!$AC$3:$AC$4922)))+((V268&lt;&gt;"")*ISNUMBER(SEARCH("|"&amp;V268&amp;"|",'5_ACOMPANHAMENTO'!$AC$3:$AC$4922)))+((W268&lt;&gt;"")*ISNUMBER(SEARCH("|"&amp;W268&amp;"|",'5_ACOMPANHAMENTO'!$AC$3:$AC$4922)))+((X268&lt;&gt;"")*ISNUMBER(SEARCH("|"&amp;X268&amp;"|",'5_ACOMPANHAMENTO'!$AC$3:$AC$4922)))+((Y268&lt;&gt;"")*ISNUMBER(SEARCH("|"&amp;Y268&amp;"|",'5_ACOMPANHAMENTO'!$AC$3:$AC$4922)))+((Z268&lt;&gt;"")*ISNUMBER(SEARCH("|"&amp;Z268&amp;"|",'5_ACOMPANHAMENTO'!$AC$3:$AC$4922)))+((AA268&lt;&gt;"")*ISNUMBER(SEARCH("|"&amp;AA268&amp;"|",'5_ACOMPANHAMENTO'!$AC$3:$AC$4922)))+((AB268&lt;&gt;"")*ISNUMBER(SEARCH("|"&amp;AB268&amp;"|",'5_ACOMPANHAMENTO'!$AC$3:$AC$4922))))&gt;0)),'5_ACOMPANHAMENTO'!$O$3:$O$4922),0))</f>
        <v>404</v>
      </c>
      <c r="G268" s="7">
        <f t="shared" si="93"/>
        <v>0</v>
      </c>
      <c r="H268" t="str">
        <f t="shared" si="94"/>
        <v>10149,10150,10151,10152,10153,10154|USINAGEM</v>
      </c>
      <c r="I268" s="1" t="str">
        <f t="shared" si="95"/>
        <v>10149</v>
      </c>
      <c r="J268" s="1" t="str">
        <f t="shared" si="96"/>
        <v>10150</v>
      </c>
      <c r="K268" s="1" t="str">
        <f t="shared" si="97"/>
        <v>10151</v>
      </c>
      <c r="L268" s="1" t="str">
        <f t="shared" si="98"/>
        <v>10152</v>
      </c>
      <c r="M268" s="1" t="str">
        <f t="shared" si="99"/>
        <v>10153</v>
      </c>
      <c r="N268" s="1" t="str">
        <f t="shared" si="100"/>
        <v>10154</v>
      </c>
      <c r="O268" s="1" t="str">
        <f t="shared" si="101"/>
        <v/>
      </c>
      <c r="P268" s="1" t="str">
        <f t="shared" si="102"/>
        <v/>
      </c>
      <c r="Q268" s="1" t="str">
        <f t="shared" si="103"/>
        <v/>
      </c>
      <c r="R268" s="1" t="str">
        <f t="shared" si="104"/>
        <v/>
      </c>
      <c r="S268" s="1" t="str">
        <f t="shared" si="105"/>
        <v/>
      </c>
      <c r="T268" s="1" t="str">
        <f t="shared" si="106"/>
        <v/>
      </c>
      <c r="U268" s="1" t="str">
        <f t="shared" si="107"/>
        <v/>
      </c>
      <c r="V268" s="1" t="str">
        <f t="shared" si="108"/>
        <v/>
      </c>
      <c r="W268" s="1" t="str">
        <f t="shared" si="109"/>
        <v/>
      </c>
      <c r="X268" s="1" t="str">
        <f t="shared" si="110"/>
        <v/>
      </c>
      <c r="Y268" s="1" t="str">
        <f t="shared" si="111"/>
        <v/>
      </c>
      <c r="Z268" s="1" t="str">
        <f t="shared" si="112"/>
        <v/>
      </c>
      <c r="AA268" s="1" t="str">
        <f t="shared" si="113"/>
        <v/>
      </c>
      <c r="AB268" s="1" t="str">
        <f t="shared" si="114"/>
        <v/>
      </c>
    </row>
    <row r="269" spans="1:28" ht="14.25" hidden="1" customHeight="1" x14ac:dyDescent="0.35">
      <c r="A269" s="4">
        <f>IF(OR($B269="",$C269=""),"",IFERROR(INDEX('5_ACOMPANHAMENTO'!$A$3:$A$4922,MATCH(1,INDEX(('5_ACOMPANHAMENTO'!$AD$3:$AD$4922=TRIM($C269&amp;""))*('5_ACOMPANHAMENTO'!$AC$3:$AC$4922&lt;&gt;"")*((((I269&lt;&gt;"")*ISNUMBER(SEARCH("|"&amp;I269&amp;"|",'5_ACOMPANHAMENTO'!$AC$3:$AC$4922)))+((J269&lt;&gt;"")*ISNUMBER(SEARCH("|"&amp;J269&amp;"|",'5_ACOMPANHAMENTO'!$AC$3:$AC$4922)))+((K269&lt;&gt;"")*ISNUMBER(SEARCH("|"&amp;K269&amp;"|",'5_ACOMPANHAMENTO'!$AC$3:$AC$4922)))+((L269&lt;&gt;"")*ISNUMBER(SEARCH("|"&amp;L269&amp;"|",'5_ACOMPANHAMENTO'!$AC$3:$AC$4922)))+((M269&lt;&gt;"")*ISNUMBER(SEARCH("|"&amp;M269&amp;"|",'5_ACOMPANHAMENTO'!$AC$3:$AC$4922)))+((N269&lt;&gt;"")*ISNUMBER(SEARCH("|"&amp;N269&amp;"|",'5_ACOMPANHAMENTO'!$AC$3:$AC$4922)))+((O269&lt;&gt;"")*ISNUMBER(SEARCH("|"&amp;O269&amp;"|",'5_ACOMPANHAMENTO'!$AC$3:$AC$4922)))+((P269&lt;&gt;"")*ISNUMBER(SEARCH("|"&amp;P269&amp;"|",'5_ACOMPANHAMENTO'!$AC$3:$AC$4922)))+((Q269&lt;&gt;"")*ISNUMBER(SEARCH("|"&amp;Q269&amp;"|",'5_ACOMPANHAMENTO'!$AC$3:$AC$4922)))+((R269&lt;&gt;"")*ISNUMBER(SEARCH("|"&amp;R269&amp;"|",'5_ACOMPANHAMENTO'!$AC$3:$AC$4922)))+((S269&lt;&gt;"")*ISNUMBER(SEARCH("|"&amp;S269&amp;"|",'5_ACOMPANHAMENTO'!$AC$3:$AC$4922)))+((T269&lt;&gt;"")*ISNUMBER(SEARCH("|"&amp;T269&amp;"|",'5_ACOMPANHAMENTO'!$AC$3:$AC$4922)))+((U269&lt;&gt;"")*ISNUMBER(SEARCH("|"&amp;U269&amp;"|",'5_ACOMPANHAMENTO'!$AC$3:$AC$4922)))+((V269&lt;&gt;"")*ISNUMBER(SEARCH("|"&amp;V269&amp;"|",'5_ACOMPANHAMENTO'!$AC$3:$AC$4922)))+((W269&lt;&gt;"")*ISNUMBER(SEARCH("|"&amp;W269&amp;"|",'5_ACOMPANHAMENTO'!$AC$3:$AC$4922)))+((X269&lt;&gt;"")*ISNUMBER(SEARCH("|"&amp;X269&amp;"|",'5_ACOMPANHAMENTO'!$AC$3:$AC$4922)))+((Y269&lt;&gt;"")*ISNUMBER(SEARCH("|"&amp;Y269&amp;"|",'5_ACOMPANHAMENTO'!$AC$3:$AC$4922)))+((Z269&lt;&gt;"")*ISNUMBER(SEARCH("|"&amp;Z269&amp;"|",'5_ACOMPANHAMENTO'!$AC$3:$AC$4922)))+((AA269&lt;&gt;"")*ISNUMBER(SEARCH("|"&amp;AA269&amp;"|",'5_ACOMPANHAMENTO'!$AC$3:$AC$4922)))+((AB269&lt;&gt;"")*ISNUMBER(SEARCH("|"&amp;AB269&amp;"|",'5_ACOMPANHAMENTO'!$AC$3:$AC$4922))))&gt;0),0),0)),""))</f>
        <v>46203</v>
      </c>
      <c r="B269" s="1" t="s">
        <v>3079</v>
      </c>
      <c r="C269" s="1" t="s">
        <v>15</v>
      </c>
      <c r="D269" s="4">
        <f>IF(OR($B269="",$C269=""),"",IFERROR(SUMPRODUCT(--(('5_ACOMPANHAMENTO'!$AD$3:$AD$4922=TRIM($C269&amp;""))*('5_ACOMPANHAMENTO'!$AC$3:$AC$4922&lt;&gt;"")*((((I269&lt;&gt;"")*ISNUMBER(SEARCH("|"&amp;I269&amp;"|",'5_ACOMPANHAMENTO'!$AC$3:$AC$4922)))+((J269&lt;&gt;"")*ISNUMBER(SEARCH("|"&amp;J269&amp;"|",'5_ACOMPANHAMENTO'!$AC$3:$AC$4922)))+((K269&lt;&gt;"")*ISNUMBER(SEARCH("|"&amp;K269&amp;"|",'5_ACOMPANHAMENTO'!$AC$3:$AC$4922)))+((L269&lt;&gt;"")*ISNUMBER(SEARCH("|"&amp;L269&amp;"|",'5_ACOMPANHAMENTO'!$AC$3:$AC$4922)))+((M269&lt;&gt;"")*ISNUMBER(SEARCH("|"&amp;M269&amp;"|",'5_ACOMPANHAMENTO'!$AC$3:$AC$4922)))+((N269&lt;&gt;"")*ISNUMBER(SEARCH("|"&amp;N269&amp;"|",'5_ACOMPANHAMENTO'!$AC$3:$AC$4922)))+((O269&lt;&gt;"")*ISNUMBER(SEARCH("|"&amp;O269&amp;"|",'5_ACOMPANHAMENTO'!$AC$3:$AC$4922)))+((P269&lt;&gt;"")*ISNUMBER(SEARCH("|"&amp;P269&amp;"|",'5_ACOMPANHAMENTO'!$AC$3:$AC$4922)))+((Q269&lt;&gt;"")*ISNUMBER(SEARCH("|"&amp;Q269&amp;"|",'5_ACOMPANHAMENTO'!$AC$3:$AC$4922)))+((R269&lt;&gt;"")*ISNUMBER(SEARCH("|"&amp;R269&amp;"|",'5_ACOMPANHAMENTO'!$AC$3:$AC$4922)))+((S269&lt;&gt;"")*ISNUMBER(SEARCH("|"&amp;S269&amp;"|",'5_ACOMPANHAMENTO'!$AC$3:$AC$4922)))+((T269&lt;&gt;"")*ISNUMBER(SEARCH("|"&amp;T269&amp;"|",'5_ACOMPANHAMENTO'!$AC$3:$AC$4922)))+((U269&lt;&gt;"")*ISNUMBER(SEARCH("|"&amp;U269&amp;"|",'5_ACOMPANHAMENTO'!$AC$3:$AC$4922)))+((V269&lt;&gt;"")*ISNUMBER(SEARCH("|"&amp;V269&amp;"|",'5_ACOMPANHAMENTO'!$AC$3:$AC$4922)))+((W269&lt;&gt;"")*ISNUMBER(SEARCH("|"&amp;W269&amp;"|",'5_ACOMPANHAMENTO'!$AC$3:$AC$4922)))+((X269&lt;&gt;"")*ISNUMBER(SEARCH("|"&amp;X269&amp;"|",'5_ACOMPANHAMENTO'!$AC$3:$AC$4922)))+((Y269&lt;&gt;"")*ISNUMBER(SEARCH("|"&amp;Y269&amp;"|",'5_ACOMPANHAMENTO'!$AC$3:$AC$4922)))+((Z269&lt;&gt;"")*ISNUMBER(SEARCH("|"&amp;Z269&amp;"|",'5_ACOMPANHAMENTO'!$AC$3:$AC$4922)))+((AA269&lt;&gt;"")*ISNUMBER(SEARCH("|"&amp;AA269&amp;"|",'5_ACOMPANHAMENTO'!$AC$3:$AC$4922)))+((AB269&lt;&gt;"")*ISNUMBER(SEARCH("|"&amp;AB269&amp;"|",'5_ACOMPANHAMENTO'!$AC$3:$AC$4922))))&gt;0)),'5_ACOMPANHAMENTO'!$J$3:$J$4922),0))</f>
        <v>404</v>
      </c>
      <c r="E269" s="4" t="str">
        <f t="shared" ca="1" si="92"/>
        <v>FINALIZADO</v>
      </c>
      <c r="F269" s="7">
        <f>IF(OR($B269="",$C269=""),"",IFERROR(SUMPRODUCT(--(('5_ACOMPANHAMENTO'!$AD$3:$AD$4922=TRIM($C269&amp;""))*('5_ACOMPANHAMENTO'!$AC$3:$AC$4922&lt;&gt;"")*((((I269&lt;&gt;"")*ISNUMBER(SEARCH("|"&amp;I269&amp;"|",'5_ACOMPANHAMENTO'!$AC$3:$AC$4922)))+((J269&lt;&gt;"")*ISNUMBER(SEARCH("|"&amp;J269&amp;"|",'5_ACOMPANHAMENTO'!$AC$3:$AC$4922)))+((K269&lt;&gt;"")*ISNUMBER(SEARCH("|"&amp;K269&amp;"|",'5_ACOMPANHAMENTO'!$AC$3:$AC$4922)))+((L269&lt;&gt;"")*ISNUMBER(SEARCH("|"&amp;L269&amp;"|",'5_ACOMPANHAMENTO'!$AC$3:$AC$4922)))+((M269&lt;&gt;"")*ISNUMBER(SEARCH("|"&amp;M269&amp;"|",'5_ACOMPANHAMENTO'!$AC$3:$AC$4922)))+((N269&lt;&gt;"")*ISNUMBER(SEARCH("|"&amp;N269&amp;"|",'5_ACOMPANHAMENTO'!$AC$3:$AC$4922)))+((O269&lt;&gt;"")*ISNUMBER(SEARCH("|"&amp;O269&amp;"|",'5_ACOMPANHAMENTO'!$AC$3:$AC$4922)))+((P269&lt;&gt;"")*ISNUMBER(SEARCH("|"&amp;P269&amp;"|",'5_ACOMPANHAMENTO'!$AC$3:$AC$4922)))+((Q269&lt;&gt;"")*ISNUMBER(SEARCH("|"&amp;Q269&amp;"|",'5_ACOMPANHAMENTO'!$AC$3:$AC$4922)))+((R269&lt;&gt;"")*ISNUMBER(SEARCH("|"&amp;R269&amp;"|",'5_ACOMPANHAMENTO'!$AC$3:$AC$4922)))+((S269&lt;&gt;"")*ISNUMBER(SEARCH("|"&amp;S269&amp;"|",'5_ACOMPANHAMENTO'!$AC$3:$AC$4922)))+((T269&lt;&gt;"")*ISNUMBER(SEARCH("|"&amp;T269&amp;"|",'5_ACOMPANHAMENTO'!$AC$3:$AC$4922)))+((U269&lt;&gt;"")*ISNUMBER(SEARCH("|"&amp;U269&amp;"|",'5_ACOMPANHAMENTO'!$AC$3:$AC$4922)))+((V269&lt;&gt;"")*ISNUMBER(SEARCH("|"&amp;V269&amp;"|",'5_ACOMPANHAMENTO'!$AC$3:$AC$4922)))+((W269&lt;&gt;"")*ISNUMBER(SEARCH("|"&amp;W269&amp;"|",'5_ACOMPANHAMENTO'!$AC$3:$AC$4922)))+((X269&lt;&gt;"")*ISNUMBER(SEARCH("|"&amp;X269&amp;"|",'5_ACOMPANHAMENTO'!$AC$3:$AC$4922)))+((Y269&lt;&gt;"")*ISNUMBER(SEARCH("|"&amp;Y269&amp;"|",'5_ACOMPANHAMENTO'!$AC$3:$AC$4922)))+((Z269&lt;&gt;"")*ISNUMBER(SEARCH("|"&amp;Z269&amp;"|",'5_ACOMPANHAMENTO'!$AC$3:$AC$4922)))+((AA269&lt;&gt;"")*ISNUMBER(SEARCH("|"&amp;AA269&amp;"|",'5_ACOMPANHAMENTO'!$AC$3:$AC$4922)))+((AB269&lt;&gt;"")*ISNUMBER(SEARCH("|"&amp;AB269&amp;"|",'5_ACOMPANHAMENTO'!$AC$3:$AC$4922))))&gt;0)),'5_ACOMPANHAMENTO'!$O$3:$O$4922),0))</f>
        <v>404</v>
      </c>
      <c r="G269" s="7">
        <f t="shared" si="93"/>
        <v>0</v>
      </c>
      <c r="H269" t="str">
        <f t="shared" si="94"/>
        <v>10149,10150,10151,10152,10153,10155|USINAGEM</v>
      </c>
      <c r="I269" s="1" t="str">
        <f t="shared" si="95"/>
        <v>10149</v>
      </c>
      <c r="J269" s="1" t="str">
        <f t="shared" si="96"/>
        <v>10150</v>
      </c>
      <c r="K269" s="1" t="str">
        <f t="shared" si="97"/>
        <v>10151</v>
      </c>
      <c r="L269" s="1" t="str">
        <f t="shared" si="98"/>
        <v>10152</v>
      </c>
      <c r="M269" s="1" t="str">
        <f t="shared" si="99"/>
        <v>10153</v>
      </c>
      <c r="N269" s="1" t="str">
        <f t="shared" si="100"/>
        <v>10155</v>
      </c>
      <c r="O269" s="1" t="str">
        <f t="shared" si="101"/>
        <v/>
      </c>
      <c r="P269" s="1" t="str">
        <f t="shared" si="102"/>
        <v/>
      </c>
      <c r="Q269" s="1" t="str">
        <f t="shared" si="103"/>
        <v/>
      </c>
      <c r="R269" s="1" t="str">
        <f t="shared" si="104"/>
        <v/>
      </c>
      <c r="S269" s="1" t="str">
        <f t="shared" si="105"/>
        <v/>
      </c>
      <c r="T269" s="1" t="str">
        <f t="shared" si="106"/>
        <v/>
      </c>
      <c r="U269" s="1" t="str">
        <f t="shared" si="107"/>
        <v/>
      </c>
      <c r="V269" s="1" t="str">
        <f t="shared" si="108"/>
        <v/>
      </c>
      <c r="W269" s="1" t="str">
        <f t="shared" si="109"/>
        <v/>
      </c>
      <c r="X269" s="1" t="str">
        <f t="shared" si="110"/>
        <v/>
      </c>
      <c r="Y269" s="1" t="str">
        <f t="shared" si="111"/>
        <v/>
      </c>
      <c r="Z269" s="1" t="str">
        <f t="shared" si="112"/>
        <v/>
      </c>
      <c r="AA269" s="1" t="str">
        <f t="shared" si="113"/>
        <v/>
      </c>
      <c r="AB269" s="1" t="str">
        <f t="shared" si="114"/>
        <v/>
      </c>
    </row>
    <row r="270" spans="1:28" ht="14.25" hidden="1" customHeight="1" x14ac:dyDescent="0.35">
      <c r="A270" s="4">
        <f>IF(OR($B270="",$C270=""),"",IFERROR(INDEX('5_ACOMPANHAMENTO'!$A$3:$A$4922,MATCH(1,INDEX(('5_ACOMPANHAMENTO'!$AD$3:$AD$4922=TRIM($C270&amp;""))*('5_ACOMPANHAMENTO'!$AC$3:$AC$4922&lt;&gt;"")*((((I270&lt;&gt;"")*ISNUMBER(SEARCH("|"&amp;I270&amp;"|",'5_ACOMPANHAMENTO'!$AC$3:$AC$4922)))+((J270&lt;&gt;"")*ISNUMBER(SEARCH("|"&amp;J270&amp;"|",'5_ACOMPANHAMENTO'!$AC$3:$AC$4922)))+((K270&lt;&gt;"")*ISNUMBER(SEARCH("|"&amp;K270&amp;"|",'5_ACOMPANHAMENTO'!$AC$3:$AC$4922)))+((L270&lt;&gt;"")*ISNUMBER(SEARCH("|"&amp;L270&amp;"|",'5_ACOMPANHAMENTO'!$AC$3:$AC$4922)))+((M270&lt;&gt;"")*ISNUMBER(SEARCH("|"&amp;M270&amp;"|",'5_ACOMPANHAMENTO'!$AC$3:$AC$4922)))+((N270&lt;&gt;"")*ISNUMBER(SEARCH("|"&amp;N270&amp;"|",'5_ACOMPANHAMENTO'!$AC$3:$AC$4922)))+((O270&lt;&gt;"")*ISNUMBER(SEARCH("|"&amp;O270&amp;"|",'5_ACOMPANHAMENTO'!$AC$3:$AC$4922)))+((P270&lt;&gt;"")*ISNUMBER(SEARCH("|"&amp;P270&amp;"|",'5_ACOMPANHAMENTO'!$AC$3:$AC$4922)))+((Q270&lt;&gt;"")*ISNUMBER(SEARCH("|"&amp;Q270&amp;"|",'5_ACOMPANHAMENTO'!$AC$3:$AC$4922)))+((R270&lt;&gt;"")*ISNUMBER(SEARCH("|"&amp;R270&amp;"|",'5_ACOMPANHAMENTO'!$AC$3:$AC$4922)))+((S270&lt;&gt;"")*ISNUMBER(SEARCH("|"&amp;S270&amp;"|",'5_ACOMPANHAMENTO'!$AC$3:$AC$4922)))+((T270&lt;&gt;"")*ISNUMBER(SEARCH("|"&amp;T270&amp;"|",'5_ACOMPANHAMENTO'!$AC$3:$AC$4922)))+((U270&lt;&gt;"")*ISNUMBER(SEARCH("|"&amp;U270&amp;"|",'5_ACOMPANHAMENTO'!$AC$3:$AC$4922)))+((V270&lt;&gt;"")*ISNUMBER(SEARCH("|"&amp;V270&amp;"|",'5_ACOMPANHAMENTO'!$AC$3:$AC$4922)))+((W270&lt;&gt;"")*ISNUMBER(SEARCH("|"&amp;W270&amp;"|",'5_ACOMPANHAMENTO'!$AC$3:$AC$4922)))+((X270&lt;&gt;"")*ISNUMBER(SEARCH("|"&amp;X270&amp;"|",'5_ACOMPANHAMENTO'!$AC$3:$AC$4922)))+((Y270&lt;&gt;"")*ISNUMBER(SEARCH("|"&amp;Y270&amp;"|",'5_ACOMPANHAMENTO'!$AC$3:$AC$4922)))+((Z270&lt;&gt;"")*ISNUMBER(SEARCH("|"&amp;Z270&amp;"|",'5_ACOMPANHAMENTO'!$AC$3:$AC$4922)))+((AA270&lt;&gt;"")*ISNUMBER(SEARCH("|"&amp;AA270&amp;"|",'5_ACOMPANHAMENTO'!$AC$3:$AC$4922)))+((AB270&lt;&gt;"")*ISNUMBER(SEARCH("|"&amp;AB270&amp;"|",'5_ACOMPANHAMENTO'!$AC$3:$AC$4922))))&gt;0),0),0)),""))</f>
        <v>46202</v>
      </c>
      <c r="B270" s="1">
        <v>10180.101479999999</v>
      </c>
      <c r="C270" s="27" t="s">
        <v>15</v>
      </c>
      <c r="D270" s="4">
        <f>IF(OR($B270="",$C270=""),"",IFERROR(SUMPRODUCT(--(('5_ACOMPANHAMENTO'!$AD$3:$AD$4922=TRIM($C270&amp;""))*('5_ACOMPANHAMENTO'!$AC$3:$AC$4922&lt;&gt;"")*((((I270&lt;&gt;"")*ISNUMBER(SEARCH("|"&amp;I270&amp;"|",'5_ACOMPANHAMENTO'!$AC$3:$AC$4922)))+((J270&lt;&gt;"")*ISNUMBER(SEARCH("|"&amp;J270&amp;"|",'5_ACOMPANHAMENTO'!$AC$3:$AC$4922)))+((K270&lt;&gt;"")*ISNUMBER(SEARCH("|"&amp;K270&amp;"|",'5_ACOMPANHAMENTO'!$AC$3:$AC$4922)))+((L270&lt;&gt;"")*ISNUMBER(SEARCH("|"&amp;L270&amp;"|",'5_ACOMPANHAMENTO'!$AC$3:$AC$4922)))+((M270&lt;&gt;"")*ISNUMBER(SEARCH("|"&amp;M270&amp;"|",'5_ACOMPANHAMENTO'!$AC$3:$AC$4922)))+((N270&lt;&gt;"")*ISNUMBER(SEARCH("|"&amp;N270&amp;"|",'5_ACOMPANHAMENTO'!$AC$3:$AC$4922)))+((O270&lt;&gt;"")*ISNUMBER(SEARCH("|"&amp;O270&amp;"|",'5_ACOMPANHAMENTO'!$AC$3:$AC$4922)))+((P270&lt;&gt;"")*ISNUMBER(SEARCH("|"&amp;P270&amp;"|",'5_ACOMPANHAMENTO'!$AC$3:$AC$4922)))+((Q270&lt;&gt;"")*ISNUMBER(SEARCH("|"&amp;Q270&amp;"|",'5_ACOMPANHAMENTO'!$AC$3:$AC$4922)))+((R270&lt;&gt;"")*ISNUMBER(SEARCH("|"&amp;R270&amp;"|",'5_ACOMPANHAMENTO'!$AC$3:$AC$4922)))+((S270&lt;&gt;"")*ISNUMBER(SEARCH("|"&amp;S270&amp;"|",'5_ACOMPANHAMENTO'!$AC$3:$AC$4922)))+((T270&lt;&gt;"")*ISNUMBER(SEARCH("|"&amp;T270&amp;"|",'5_ACOMPANHAMENTO'!$AC$3:$AC$4922)))+((U270&lt;&gt;"")*ISNUMBER(SEARCH("|"&amp;U270&amp;"|",'5_ACOMPANHAMENTO'!$AC$3:$AC$4922)))+((V270&lt;&gt;"")*ISNUMBER(SEARCH("|"&amp;V270&amp;"|",'5_ACOMPANHAMENTO'!$AC$3:$AC$4922)))+((W270&lt;&gt;"")*ISNUMBER(SEARCH("|"&amp;W270&amp;"|",'5_ACOMPANHAMENTO'!$AC$3:$AC$4922)))+((X270&lt;&gt;"")*ISNUMBER(SEARCH("|"&amp;X270&amp;"|",'5_ACOMPANHAMENTO'!$AC$3:$AC$4922)))+((Y270&lt;&gt;"")*ISNUMBER(SEARCH("|"&amp;Y270&amp;"|",'5_ACOMPANHAMENTO'!$AC$3:$AC$4922)))+((Z270&lt;&gt;"")*ISNUMBER(SEARCH("|"&amp;Z270&amp;"|",'5_ACOMPANHAMENTO'!$AC$3:$AC$4922)))+((AA270&lt;&gt;"")*ISNUMBER(SEARCH("|"&amp;AA270&amp;"|",'5_ACOMPANHAMENTO'!$AC$3:$AC$4922)))+((AB270&lt;&gt;"")*ISNUMBER(SEARCH("|"&amp;AB270&amp;"|",'5_ACOMPANHAMENTO'!$AC$3:$AC$4922))))&gt;0)),'5_ACOMPANHAMENTO'!$J$3:$J$4922),0))</f>
        <v>1772</v>
      </c>
      <c r="E270" s="4" t="str">
        <f t="shared" ca="1" si="92"/>
        <v>FINALIZADO</v>
      </c>
      <c r="F270" s="7">
        <f>IF(OR($B270="",$C270=""),"",IFERROR(SUMPRODUCT(--(('5_ACOMPANHAMENTO'!$AD$3:$AD$4922=TRIM($C270&amp;""))*('5_ACOMPANHAMENTO'!$AC$3:$AC$4922&lt;&gt;"")*((((I270&lt;&gt;"")*ISNUMBER(SEARCH("|"&amp;I270&amp;"|",'5_ACOMPANHAMENTO'!$AC$3:$AC$4922)))+((J270&lt;&gt;"")*ISNUMBER(SEARCH("|"&amp;J270&amp;"|",'5_ACOMPANHAMENTO'!$AC$3:$AC$4922)))+((K270&lt;&gt;"")*ISNUMBER(SEARCH("|"&amp;K270&amp;"|",'5_ACOMPANHAMENTO'!$AC$3:$AC$4922)))+((L270&lt;&gt;"")*ISNUMBER(SEARCH("|"&amp;L270&amp;"|",'5_ACOMPANHAMENTO'!$AC$3:$AC$4922)))+((M270&lt;&gt;"")*ISNUMBER(SEARCH("|"&amp;M270&amp;"|",'5_ACOMPANHAMENTO'!$AC$3:$AC$4922)))+((N270&lt;&gt;"")*ISNUMBER(SEARCH("|"&amp;N270&amp;"|",'5_ACOMPANHAMENTO'!$AC$3:$AC$4922)))+((O270&lt;&gt;"")*ISNUMBER(SEARCH("|"&amp;O270&amp;"|",'5_ACOMPANHAMENTO'!$AC$3:$AC$4922)))+((P270&lt;&gt;"")*ISNUMBER(SEARCH("|"&amp;P270&amp;"|",'5_ACOMPANHAMENTO'!$AC$3:$AC$4922)))+((Q270&lt;&gt;"")*ISNUMBER(SEARCH("|"&amp;Q270&amp;"|",'5_ACOMPANHAMENTO'!$AC$3:$AC$4922)))+((R270&lt;&gt;"")*ISNUMBER(SEARCH("|"&amp;R270&amp;"|",'5_ACOMPANHAMENTO'!$AC$3:$AC$4922)))+((S270&lt;&gt;"")*ISNUMBER(SEARCH("|"&amp;S270&amp;"|",'5_ACOMPANHAMENTO'!$AC$3:$AC$4922)))+((T270&lt;&gt;"")*ISNUMBER(SEARCH("|"&amp;T270&amp;"|",'5_ACOMPANHAMENTO'!$AC$3:$AC$4922)))+((U270&lt;&gt;"")*ISNUMBER(SEARCH("|"&amp;U270&amp;"|",'5_ACOMPANHAMENTO'!$AC$3:$AC$4922)))+((V270&lt;&gt;"")*ISNUMBER(SEARCH("|"&amp;V270&amp;"|",'5_ACOMPANHAMENTO'!$AC$3:$AC$4922)))+((W270&lt;&gt;"")*ISNUMBER(SEARCH("|"&amp;W270&amp;"|",'5_ACOMPANHAMENTO'!$AC$3:$AC$4922)))+((X270&lt;&gt;"")*ISNUMBER(SEARCH("|"&amp;X270&amp;"|",'5_ACOMPANHAMENTO'!$AC$3:$AC$4922)))+((Y270&lt;&gt;"")*ISNUMBER(SEARCH("|"&amp;Y270&amp;"|",'5_ACOMPANHAMENTO'!$AC$3:$AC$4922)))+((Z270&lt;&gt;"")*ISNUMBER(SEARCH("|"&amp;Z270&amp;"|",'5_ACOMPANHAMENTO'!$AC$3:$AC$4922)))+((AA270&lt;&gt;"")*ISNUMBER(SEARCH("|"&amp;AA270&amp;"|",'5_ACOMPANHAMENTO'!$AC$3:$AC$4922)))+((AB270&lt;&gt;"")*ISNUMBER(SEARCH("|"&amp;AB270&amp;"|",'5_ACOMPANHAMENTO'!$AC$3:$AC$4922))))&gt;0)),'5_ACOMPANHAMENTO'!$O$3:$O$4922),0))</f>
        <v>1772</v>
      </c>
      <c r="G270" s="7">
        <f t="shared" si="93"/>
        <v>0</v>
      </c>
      <c r="H270" t="str">
        <f t="shared" si="94"/>
        <v>10180,10148|USINAGEM</v>
      </c>
      <c r="I270" s="1" t="str">
        <f t="shared" si="95"/>
        <v>10180</v>
      </c>
      <c r="J270" s="1" t="str">
        <f t="shared" si="96"/>
        <v>10148</v>
      </c>
      <c r="K270" s="1" t="str">
        <f t="shared" si="97"/>
        <v/>
      </c>
      <c r="L270" s="1" t="str">
        <f t="shared" si="98"/>
        <v/>
      </c>
      <c r="M270" s="1" t="str">
        <f t="shared" si="99"/>
        <v/>
      </c>
      <c r="N270" s="1" t="str">
        <f t="shared" si="100"/>
        <v/>
      </c>
      <c r="O270" s="1" t="str">
        <f t="shared" si="101"/>
        <v/>
      </c>
      <c r="P270" s="1" t="str">
        <f t="shared" si="102"/>
        <v/>
      </c>
      <c r="Q270" s="1" t="str">
        <f t="shared" si="103"/>
        <v/>
      </c>
      <c r="R270" s="1" t="str">
        <f t="shared" si="104"/>
        <v/>
      </c>
      <c r="S270" s="1" t="str">
        <f t="shared" si="105"/>
        <v/>
      </c>
      <c r="T270" s="1" t="str">
        <f t="shared" si="106"/>
        <v/>
      </c>
      <c r="U270" s="1" t="str">
        <f t="shared" si="107"/>
        <v/>
      </c>
      <c r="V270" s="1" t="str">
        <f t="shared" si="108"/>
        <v/>
      </c>
      <c r="W270" s="1" t="str">
        <f t="shared" si="109"/>
        <v/>
      </c>
      <c r="X270" s="1" t="str">
        <f t="shared" si="110"/>
        <v/>
      </c>
      <c r="Y270" s="1" t="str">
        <f t="shared" si="111"/>
        <v/>
      </c>
      <c r="Z270" s="1" t="str">
        <f t="shared" si="112"/>
        <v/>
      </c>
      <c r="AA270" s="1" t="str">
        <f t="shared" si="113"/>
        <v/>
      </c>
      <c r="AB270" s="1" t="str">
        <f t="shared" si="114"/>
        <v/>
      </c>
    </row>
    <row r="271" spans="1:28" ht="14.25" hidden="1" customHeight="1" x14ac:dyDescent="0.35">
      <c r="A271" s="4">
        <f>IF(OR($B271="",$C271=""),"",IFERROR(INDEX('5_ACOMPANHAMENTO'!$A$3:$A$4922,MATCH(1,INDEX(('5_ACOMPANHAMENTO'!$AD$3:$AD$4922=TRIM($C271&amp;""))*('5_ACOMPANHAMENTO'!$AC$3:$AC$4922&lt;&gt;"")*((((I271&lt;&gt;"")*ISNUMBER(SEARCH("|"&amp;I271&amp;"|",'5_ACOMPANHAMENTO'!$AC$3:$AC$4922)))+((J271&lt;&gt;"")*ISNUMBER(SEARCH("|"&amp;J271&amp;"|",'5_ACOMPANHAMENTO'!$AC$3:$AC$4922)))+((K271&lt;&gt;"")*ISNUMBER(SEARCH("|"&amp;K271&amp;"|",'5_ACOMPANHAMENTO'!$AC$3:$AC$4922)))+((L271&lt;&gt;"")*ISNUMBER(SEARCH("|"&amp;L271&amp;"|",'5_ACOMPANHAMENTO'!$AC$3:$AC$4922)))+((M271&lt;&gt;"")*ISNUMBER(SEARCH("|"&amp;M271&amp;"|",'5_ACOMPANHAMENTO'!$AC$3:$AC$4922)))+((N271&lt;&gt;"")*ISNUMBER(SEARCH("|"&amp;N271&amp;"|",'5_ACOMPANHAMENTO'!$AC$3:$AC$4922)))+((O271&lt;&gt;"")*ISNUMBER(SEARCH("|"&amp;O271&amp;"|",'5_ACOMPANHAMENTO'!$AC$3:$AC$4922)))+((P271&lt;&gt;"")*ISNUMBER(SEARCH("|"&amp;P271&amp;"|",'5_ACOMPANHAMENTO'!$AC$3:$AC$4922)))+((Q271&lt;&gt;"")*ISNUMBER(SEARCH("|"&amp;Q271&amp;"|",'5_ACOMPANHAMENTO'!$AC$3:$AC$4922)))+((R271&lt;&gt;"")*ISNUMBER(SEARCH("|"&amp;R271&amp;"|",'5_ACOMPANHAMENTO'!$AC$3:$AC$4922)))+((S271&lt;&gt;"")*ISNUMBER(SEARCH("|"&amp;S271&amp;"|",'5_ACOMPANHAMENTO'!$AC$3:$AC$4922)))+((T271&lt;&gt;"")*ISNUMBER(SEARCH("|"&amp;T271&amp;"|",'5_ACOMPANHAMENTO'!$AC$3:$AC$4922)))+((U271&lt;&gt;"")*ISNUMBER(SEARCH("|"&amp;U271&amp;"|",'5_ACOMPANHAMENTO'!$AC$3:$AC$4922)))+((V271&lt;&gt;"")*ISNUMBER(SEARCH("|"&amp;V271&amp;"|",'5_ACOMPANHAMENTO'!$AC$3:$AC$4922)))+((W271&lt;&gt;"")*ISNUMBER(SEARCH("|"&amp;W271&amp;"|",'5_ACOMPANHAMENTO'!$AC$3:$AC$4922)))+((X271&lt;&gt;"")*ISNUMBER(SEARCH("|"&amp;X271&amp;"|",'5_ACOMPANHAMENTO'!$AC$3:$AC$4922)))+((Y271&lt;&gt;"")*ISNUMBER(SEARCH("|"&amp;Y271&amp;"|",'5_ACOMPANHAMENTO'!$AC$3:$AC$4922)))+((Z271&lt;&gt;"")*ISNUMBER(SEARCH("|"&amp;Z271&amp;"|",'5_ACOMPANHAMENTO'!$AC$3:$AC$4922)))+((AA271&lt;&gt;"")*ISNUMBER(SEARCH("|"&amp;AA271&amp;"|",'5_ACOMPANHAMENTO'!$AC$3:$AC$4922)))+((AB271&lt;&gt;"")*ISNUMBER(SEARCH("|"&amp;AB271&amp;"|",'5_ACOMPANHAMENTO'!$AC$3:$AC$4922))))&gt;0),0),0)),""))</f>
        <v>46202</v>
      </c>
      <c r="B271" s="1">
        <v>10180.101479999999</v>
      </c>
      <c r="C271" s="27" t="s">
        <v>15</v>
      </c>
      <c r="D271" s="4">
        <f>IF(OR($B271="",$C271=""),"",IFERROR(SUMPRODUCT(--(('5_ACOMPANHAMENTO'!$AD$3:$AD$4922=TRIM($C271&amp;""))*('5_ACOMPANHAMENTO'!$AC$3:$AC$4922&lt;&gt;"")*((((I271&lt;&gt;"")*ISNUMBER(SEARCH("|"&amp;I271&amp;"|",'5_ACOMPANHAMENTO'!$AC$3:$AC$4922)))+((J271&lt;&gt;"")*ISNUMBER(SEARCH("|"&amp;J271&amp;"|",'5_ACOMPANHAMENTO'!$AC$3:$AC$4922)))+((K271&lt;&gt;"")*ISNUMBER(SEARCH("|"&amp;K271&amp;"|",'5_ACOMPANHAMENTO'!$AC$3:$AC$4922)))+((L271&lt;&gt;"")*ISNUMBER(SEARCH("|"&amp;L271&amp;"|",'5_ACOMPANHAMENTO'!$AC$3:$AC$4922)))+((M271&lt;&gt;"")*ISNUMBER(SEARCH("|"&amp;M271&amp;"|",'5_ACOMPANHAMENTO'!$AC$3:$AC$4922)))+((N271&lt;&gt;"")*ISNUMBER(SEARCH("|"&amp;N271&amp;"|",'5_ACOMPANHAMENTO'!$AC$3:$AC$4922)))+((O271&lt;&gt;"")*ISNUMBER(SEARCH("|"&amp;O271&amp;"|",'5_ACOMPANHAMENTO'!$AC$3:$AC$4922)))+((P271&lt;&gt;"")*ISNUMBER(SEARCH("|"&amp;P271&amp;"|",'5_ACOMPANHAMENTO'!$AC$3:$AC$4922)))+((Q271&lt;&gt;"")*ISNUMBER(SEARCH("|"&amp;Q271&amp;"|",'5_ACOMPANHAMENTO'!$AC$3:$AC$4922)))+((R271&lt;&gt;"")*ISNUMBER(SEARCH("|"&amp;R271&amp;"|",'5_ACOMPANHAMENTO'!$AC$3:$AC$4922)))+((S271&lt;&gt;"")*ISNUMBER(SEARCH("|"&amp;S271&amp;"|",'5_ACOMPANHAMENTO'!$AC$3:$AC$4922)))+((T271&lt;&gt;"")*ISNUMBER(SEARCH("|"&amp;T271&amp;"|",'5_ACOMPANHAMENTO'!$AC$3:$AC$4922)))+((U271&lt;&gt;"")*ISNUMBER(SEARCH("|"&amp;U271&amp;"|",'5_ACOMPANHAMENTO'!$AC$3:$AC$4922)))+((V271&lt;&gt;"")*ISNUMBER(SEARCH("|"&amp;V271&amp;"|",'5_ACOMPANHAMENTO'!$AC$3:$AC$4922)))+((W271&lt;&gt;"")*ISNUMBER(SEARCH("|"&amp;W271&amp;"|",'5_ACOMPANHAMENTO'!$AC$3:$AC$4922)))+((X271&lt;&gt;"")*ISNUMBER(SEARCH("|"&amp;X271&amp;"|",'5_ACOMPANHAMENTO'!$AC$3:$AC$4922)))+((Y271&lt;&gt;"")*ISNUMBER(SEARCH("|"&amp;Y271&amp;"|",'5_ACOMPANHAMENTO'!$AC$3:$AC$4922)))+((Z271&lt;&gt;"")*ISNUMBER(SEARCH("|"&amp;Z271&amp;"|",'5_ACOMPANHAMENTO'!$AC$3:$AC$4922)))+((AA271&lt;&gt;"")*ISNUMBER(SEARCH("|"&amp;AA271&amp;"|",'5_ACOMPANHAMENTO'!$AC$3:$AC$4922)))+((AB271&lt;&gt;"")*ISNUMBER(SEARCH("|"&amp;AB271&amp;"|",'5_ACOMPANHAMENTO'!$AC$3:$AC$4922))))&gt;0)),'5_ACOMPANHAMENTO'!$J$3:$J$4922),0))</f>
        <v>1772</v>
      </c>
      <c r="E271" s="4" t="str">
        <f t="shared" ca="1" si="92"/>
        <v>FINALIZADO</v>
      </c>
      <c r="F271" s="7">
        <f>IF(OR($B271="",$C271=""),"",IFERROR(SUMPRODUCT(--(('5_ACOMPANHAMENTO'!$AD$3:$AD$4922=TRIM($C271&amp;""))*('5_ACOMPANHAMENTO'!$AC$3:$AC$4922&lt;&gt;"")*((((I271&lt;&gt;"")*ISNUMBER(SEARCH("|"&amp;I271&amp;"|",'5_ACOMPANHAMENTO'!$AC$3:$AC$4922)))+((J271&lt;&gt;"")*ISNUMBER(SEARCH("|"&amp;J271&amp;"|",'5_ACOMPANHAMENTO'!$AC$3:$AC$4922)))+((K271&lt;&gt;"")*ISNUMBER(SEARCH("|"&amp;K271&amp;"|",'5_ACOMPANHAMENTO'!$AC$3:$AC$4922)))+((L271&lt;&gt;"")*ISNUMBER(SEARCH("|"&amp;L271&amp;"|",'5_ACOMPANHAMENTO'!$AC$3:$AC$4922)))+((M271&lt;&gt;"")*ISNUMBER(SEARCH("|"&amp;M271&amp;"|",'5_ACOMPANHAMENTO'!$AC$3:$AC$4922)))+((N271&lt;&gt;"")*ISNUMBER(SEARCH("|"&amp;N271&amp;"|",'5_ACOMPANHAMENTO'!$AC$3:$AC$4922)))+((O271&lt;&gt;"")*ISNUMBER(SEARCH("|"&amp;O271&amp;"|",'5_ACOMPANHAMENTO'!$AC$3:$AC$4922)))+((P271&lt;&gt;"")*ISNUMBER(SEARCH("|"&amp;P271&amp;"|",'5_ACOMPANHAMENTO'!$AC$3:$AC$4922)))+((Q271&lt;&gt;"")*ISNUMBER(SEARCH("|"&amp;Q271&amp;"|",'5_ACOMPANHAMENTO'!$AC$3:$AC$4922)))+((R271&lt;&gt;"")*ISNUMBER(SEARCH("|"&amp;R271&amp;"|",'5_ACOMPANHAMENTO'!$AC$3:$AC$4922)))+((S271&lt;&gt;"")*ISNUMBER(SEARCH("|"&amp;S271&amp;"|",'5_ACOMPANHAMENTO'!$AC$3:$AC$4922)))+((T271&lt;&gt;"")*ISNUMBER(SEARCH("|"&amp;T271&amp;"|",'5_ACOMPANHAMENTO'!$AC$3:$AC$4922)))+((U271&lt;&gt;"")*ISNUMBER(SEARCH("|"&amp;U271&amp;"|",'5_ACOMPANHAMENTO'!$AC$3:$AC$4922)))+((V271&lt;&gt;"")*ISNUMBER(SEARCH("|"&amp;V271&amp;"|",'5_ACOMPANHAMENTO'!$AC$3:$AC$4922)))+((W271&lt;&gt;"")*ISNUMBER(SEARCH("|"&amp;W271&amp;"|",'5_ACOMPANHAMENTO'!$AC$3:$AC$4922)))+((X271&lt;&gt;"")*ISNUMBER(SEARCH("|"&amp;X271&amp;"|",'5_ACOMPANHAMENTO'!$AC$3:$AC$4922)))+((Y271&lt;&gt;"")*ISNUMBER(SEARCH("|"&amp;Y271&amp;"|",'5_ACOMPANHAMENTO'!$AC$3:$AC$4922)))+((Z271&lt;&gt;"")*ISNUMBER(SEARCH("|"&amp;Z271&amp;"|",'5_ACOMPANHAMENTO'!$AC$3:$AC$4922)))+((AA271&lt;&gt;"")*ISNUMBER(SEARCH("|"&amp;AA271&amp;"|",'5_ACOMPANHAMENTO'!$AC$3:$AC$4922)))+((AB271&lt;&gt;"")*ISNUMBER(SEARCH("|"&amp;AB271&amp;"|",'5_ACOMPANHAMENTO'!$AC$3:$AC$4922))))&gt;0)),'5_ACOMPANHAMENTO'!$O$3:$O$4922),0))</f>
        <v>1772</v>
      </c>
      <c r="G271" s="7">
        <f t="shared" si="93"/>
        <v>0</v>
      </c>
      <c r="H271" t="str">
        <f t="shared" si="94"/>
        <v>10180,10148|USINAGEM</v>
      </c>
      <c r="I271" s="1" t="str">
        <f t="shared" si="95"/>
        <v>10180</v>
      </c>
      <c r="J271" s="1" t="str">
        <f t="shared" si="96"/>
        <v>10148</v>
      </c>
      <c r="K271" s="1" t="str">
        <f t="shared" si="97"/>
        <v/>
      </c>
      <c r="L271" s="1" t="str">
        <f t="shared" si="98"/>
        <v/>
      </c>
      <c r="M271" s="1" t="str">
        <f t="shared" si="99"/>
        <v/>
      </c>
      <c r="N271" s="1" t="str">
        <f t="shared" si="100"/>
        <v/>
      </c>
      <c r="O271" s="1" t="str">
        <f t="shared" si="101"/>
        <v/>
      </c>
      <c r="P271" s="1" t="str">
        <f t="shared" si="102"/>
        <v/>
      </c>
      <c r="Q271" s="1" t="str">
        <f t="shared" si="103"/>
        <v/>
      </c>
      <c r="R271" s="1" t="str">
        <f t="shared" si="104"/>
        <v/>
      </c>
      <c r="S271" s="1" t="str">
        <f t="shared" si="105"/>
        <v/>
      </c>
      <c r="T271" s="1" t="str">
        <f t="shared" si="106"/>
        <v/>
      </c>
      <c r="U271" s="1" t="str">
        <f t="shared" si="107"/>
        <v/>
      </c>
      <c r="V271" s="1" t="str">
        <f t="shared" si="108"/>
        <v/>
      </c>
      <c r="W271" s="1" t="str">
        <f t="shared" si="109"/>
        <v/>
      </c>
      <c r="X271" s="1" t="str">
        <f t="shared" si="110"/>
        <v/>
      </c>
      <c r="Y271" s="1" t="str">
        <f t="shared" si="111"/>
        <v/>
      </c>
      <c r="Z271" s="1" t="str">
        <f t="shared" si="112"/>
        <v/>
      </c>
      <c r="AA271" s="1" t="str">
        <f t="shared" si="113"/>
        <v/>
      </c>
      <c r="AB271" s="1" t="str">
        <f t="shared" si="114"/>
        <v/>
      </c>
    </row>
    <row r="272" spans="1:28" ht="14.25" hidden="1" customHeight="1" x14ac:dyDescent="0.35">
      <c r="A272" s="4">
        <f>IF(OR($B272="",$C272=""),"",IFERROR(INDEX('5_ACOMPANHAMENTO'!$A$3:$A$4922,MATCH(1,INDEX(('5_ACOMPANHAMENTO'!$AD$3:$AD$4922=TRIM($C272&amp;""))*('5_ACOMPANHAMENTO'!$AC$3:$AC$4922&lt;&gt;"")*((((I272&lt;&gt;"")*ISNUMBER(SEARCH("|"&amp;I272&amp;"|",'5_ACOMPANHAMENTO'!$AC$3:$AC$4922)))+((J272&lt;&gt;"")*ISNUMBER(SEARCH("|"&amp;J272&amp;"|",'5_ACOMPANHAMENTO'!$AC$3:$AC$4922)))+((K272&lt;&gt;"")*ISNUMBER(SEARCH("|"&amp;K272&amp;"|",'5_ACOMPANHAMENTO'!$AC$3:$AC$4922)))+((L272&lt;&gt;"")*ISNUMBER(SEARCH("|"&amp;L272&amp;"|",'5_ACOMPANHAMENTO'!$AC$3:$AC$4922)))+((M272&lt;&gt;"")*ISNUMBER(SEARCH("|"&amp;M272&amp;"|",'5_ACOMPANHAMENTO'!$AC$3:$AC$4922)))+((N272&lt;&gt;"")*ISNUMBER(SEARCH("|"&amp;N272&amp;"|",'5_ACOMPANHAMENTO'!$AC$3:$AC$4922)))+((O272&lt;&gt;"")*ISNUMBER(SEARCH("|"&amp;O272&amp;"|",'5_ACOMPANHAMENTO'!$AC$3:$AC$4922)))+((P272&lt;&gt;"")*ISNUMBER(SEARCH("|"&amp;P272&amp;"|",'5_ACOMPANHAMENTO'!$AC$3:$AC$4922)))+((Q272&lt;&gt;"")*ISNUMBER(SEARCH("|"&amp;Q272&amp;"|",'5_ACOMPANHAMENTO'!$AC$3:$AC$4922)))+((R272&lt;&gt;"")*ISNUMBER(SEARCH("|"&amp;R272&amp;"|",'5_ACOMPANHAMENTO'!$AC$3:$AC$4922)))+((S272&lt;&gt;"")*ISNUMBER(SEARCH("|"&amp;S272&amp;"|",'5_ACOMPANHAMENTO'!$AC$3:$AC$4922)))+((T272&lt;&gt;"")*ISNUMBER(SEARCH("|"&amp;T272&amp;"|",'5_ACOMPANHAMENTO'!$AC$3:$AC$4922)))+((U272&lt;&gt;"")*ISNUMBER(SEARCH("|"&amp;U272&amp;"|",'5_ACOMPANHAMENTO'!$AC$3:$AC$4922)))+((V272&lt;&gt;"")*ISNUMBER(SEARCH("|"&amp;V272&amp;"|",'5_ACOMPANHAMENTO'!$AC$3:$AC$4922)))+((W272&lt;&gt;"")*ISNUMBER(SEARCH("|"&amp;W272&amp;"|",'5_ACOMPANHAMENTO'!$AC$3:$AC$4922)))+((X272&lt;&gt;"")*ISNUMBER(SEARCH("|"&amp;X272&amp;"|",'5_ACOMPANHAMENTO'!$AC$3:$AC$4922)))+((Y272&lt;&gt;"")*ISNUMBER(SEARCH("|"&amp;Y272&amp;"|",'5_ACOMPANHAMENTO'!$AC$3:$AC$4922)))+((Z272&lt;&gt;"")*ISNUMBER(SEARCH("|"&amp;Z272&amp;"|",'5_ACOMPANHAMENTO'!$AC$3:$AC$4922)))+((AA272&lt;&gt;"")*ISNUMBER(SEARCH("|"&amp;AA272&amp;"|",'5_ACOMPANHAMENTO'!$AC$3:$AC$4922)))+((AB272&lt;&gt;"")*ISNUMBER(SEARCH("|"&amp;AB272&amp;"|",'5_ACOMPANHAMENTO'!$AC$3:$AC$4922))))&gt;0),0),0)),""))</f>
        <v>46202</v>
      </c>
      <c r="B272" s="1">
        <v>10180.101479999999</v>
      </c>
      <c r="C272" s="27" t="s">
        <v>15</v>
      </c>
      <c r="D272" s="4">
        <f>IF(OR($B272="",$C272=""),"",IFERROR(SUMPRODUCT(--(('5_ACOMPANHAMENTO'!$AD$3:$AD$4922=TRIM($C272&amp;""))*('5_ACOMPANHAMENTO'!$AC$3:$AC$4922&lt;&gt;"")*((((I272&lt;&gt;"")*ISNUMBER(SEARCH("|"&amp;I272&amp;"|",'5_ACOMPANHAMENTO'!$AC$3:$AC$4922)))+((J272&lt;&gt;"")*ISNUMBER(SEARCH("|"&amp;J272&amp;"|",'5_ACOMPANHAMENTO'!$AC$3:$AC$4922)))+((K272&lt;&gt;"")*ISNUMBER(SEARCH("|"&amp;K272&amp;"|",'5_ACOMPANHAMENTO'!$AC$3:$AC$4922)))+((L272&lt;&gt;"")*ISNUMBER(SEARCH("|"&amp;L272&amp;"|",'5_ACOMPANHAMENTO'!$AC$3:$AC$4922)))+((M272&lt;&gt;"")*ISNUMBER(SEARCH("|"&amp;M272&amp;"|",'5_ACOMPANHAMENTO'!$AC$3:$AC$4922)))+((N272&lt;&gt;"")*ISNUMBER(SEARCH("|"&amp;N272&amp;"|",'5_ACOMPANHAMENTO'!$AC$3:$AC$4922)))+((O272&lt;&gt;"")*ISNUMBER(SEARCH("|"&amp;O272&amp;"|",'5_ACOMPANHAMENTO'!$AC$3:$AC$4922)))+((P272&lt;&gt;"")*ISNUMBER(SEARCH("|"&amp;P272&amp;"|",'5_ACOMPANHAMENTO'!$AC$3:$AC$4922)))+((Q272&lt;&gt;"")*ISNUMBER(SEARCH("|"&amp;Q272&amp;"|",'5_ACOMPANHAMENTO'!$AC$3:$AC$4922)))+((R272&lt;&gt;"")*ISNUMBER(SEARCH("|"&amp;R272&amp;"|",'5_ACOMPANHAMENTO'!$AC$3:$AC$4922)))+((S272&lt;&gt;"")*ISNUMBER(SEARCH("|"&amp;S272&amp;"|",'5_ACOMPANHAMENTO'!$AC$3:$AC$4922)))+((T272&lt;&gt;"")*ISNUMBER(SEARCH("|"&amp;T272&amp;"|",'5_ACOMPANHAMENTO'!$AC$3:$AC$4922)))+((U272&lt;&gt;"")*ISNUMBER(SEARCH("|"&amp;U272&amp;"|",'5_ACOMPANHAMENTO'!$AC$3:$AC$4922)))+((V272&lt;&gt;"")*ISNUMBER(SEARCH("|"&amp;V272&amp;"|",'5_ACOMPANHAMENTO'!$AC$3:$AC$4922)))+((W272&lt;&gt;"")*ISNUMBER(SEARCH("|"&amp;W272&amp;"|",'5_ACOMPANHAMENTO'!$AC$3:$AC$4922)))+((X272&lt;&gt;"")*ISNUMBER(SEARCH("|"&amp;X272&amp;"|",'5_ACOMPANHAMENTO'!$AC$3:$AC$4922)))+((Y272&lt;&gt;"")*ISNUMBER(SEARCH("|"&amp;Y272&amp;"|",'5_ACOMPANHAMENTO'!$AC$3:$AC$4922)))+((Z272&lt;&gt;"")*ISNUMBER(SEARCH("|"&amp;Z272&amp;"|",'5_ACOMPANHAMENTO'!$AC$3:$AC$4922)))+((AA272&lt;&gt;"")*ISNUMBER(SEARCH("|"&amp;AA272&amp;"|",'5_ACOMPANHAMENTO'!$AC$3:$AC$4922)))+((AB272&lt;&gt;"")*ISNUMBER(SEARCH("|"&amp;AB272&amp;"|",'5_ACOMPANHAMENTO'!$AC$3:$AC$4922))))&gt;0)),'5_ACOMPANHAMENTO'!$J$3:$J$4922),0))</f>
        <v>1772</v>
      </c>
      <c r="E272" s="4" t="str">
        <f t="shared" ca="1" si="92"/>
        <v>FINALIZADO</v>
      </c>
      <c r="F272" s="7">
        <f>IF(OR($B272="",$C272=""),"",IFERROR(SUMPRODUCT(--(('5_ACOMPANHAMENTO'!$AD$3:$AD$4922=TRIM($C272&amp;""))*('5_ACOMPANHAMENTO'!$AC$3:$AC$4922&lt;&gt;"")*((((I272&lt;&gt;"")*ISNUMBER(SEARCH("|"&amp;I272&amp;"|",'5_ACOMPANHAMENTO'!$AC$3:$AC$4922)))+((J272&lt;&gt;"")*ISNUMBER(SEARCH("|"&amp;J272&amp;"|",'5_ACOMPANHAMENTO'!$AC$3:$AC$4922)))+((K272&lt;&gt;"")*ISNUMBER(SEARCH("|"&amp;K272&amp;"|",'5_ACOMPANHAMENTO'!$AC$3:$AC$4922)))+((L272&lt;&gt;"")*ISNUMBER(SEARCH("|"&amp;L272&amp;"|",'5_ACOMPANHAMENTO'!$AC$3:$AC$4922)))+((M272&lt;&gt;"")*ISNUMBER(SEARCH("|"&amp;M272&amp;"|",'5_ACOMPANHAMENTO'!$AC$3:$AC$4922)))+((N272&lt;&gt;"")*ISNUMBER(SEARCH("|"&amp;N272&amp;"|",'5_ACOMPANHAMENTO'!$AC$3:$AC$4922)))+((O272&lt;&gt;"")*ISNUMBER(SEARCH("|"&amp;O272&amp;"|",'5_ACOMPANHAMENTO'!$AC$3:$AC$4922)))+((P272&lt;&gt;"")*ISNUMBER(SEARCH("|"&amp;P272&amp;"|",'5_ACOMPANHAMENTO'!$AC$3:$AC$4922)))+((Q272&lt;&gt;"")*ISNUMBER(SEARCH("|"&amp;Q272&amp;"|",'5_ACOMPANHAMENTO'!$AC$3:$AC$4922)))+((R272&lt;&gt;"")*ISNUMBER(SEARCH("|"&amp;R272&amp;"|",'5_ACOMPANHAMENTO'!$AC$3:$AC$4922)))+((S272&lt;&gt;"")*ISNUMBER(SEARCH("|"&amp;S272&amp;"|",'5_ACOMPANHAMENTO'!$AC$3:$AC$4922)))+((T272&lt;&gt;"")*ISNUMBER(SEARCH("|"&amp;T272&amp;"|",'5_ACOMPANHAMENTO'!$AC$3:$AC$4922)))+((U272&lt;&gt;"")*ISNUMBER(SEARCH("|"&amp;U272&amp;"|",'5_ACOMPANHAMENTO'!$AC$3:$AC$4922)))+((V272&lt;&gt;"")*ISNUMBER(SEARCH("|"&amp;V272&amp;"|",'5_ACOMPANHAMENTO'!$AC$3:$AC$4922)))+((W272&lt;&gt;"")*ISNUMBER(SEARCH("|"&amp;W272&amp;"|",'5_ACOMPANHAMENTO'!$AC$3:$AC$4922)))+((X272&lt;&gt;"")*ISNUMBER(SEARCH("|"&amp;X272&amp;"|",'5_ACOMPANHAMENTO'!$AC$3:$AC$4922)))+((Y272&lt;&gt;"")*ISNUMBER(SEARCH("|"&amp;Y272&amp;"|",'5_ACOMPANHAMENTO'!$AC$3:$AC$4922)))+((Z272&lt;&gt;"")*ISNUMBER(SEARCH("|"&amp;Z272&amp;"|",'5_ACOMPANHAMENTO'!$AC$3:$AC$4922)))+((AA272&lt;&gt;"")*ISNUMBER(SEARCH("|"&amp;AA272&amp;"|",'5_ACOMPANHAMENTO'!$AC$3:$AC$4922)))+((AB272&lt;&gt;"")*ISNUMBER(SEARCH("|"&amp;AB272&amp;"|",'5_ACOMPANHAMENTO'!$AC$3:$AC$4922))))&gt;0)),'5_ACOMPANHAMENTO'!$O$3:$O$4922),0))</f>
        <v>1772</v>
      </c>
      <c r="G272" s="7">
        <f t="shared" si="93"/>
        <v>0</v>
      </c>
      <c r="H272" t="str">
        <f t="shared" si="94"/>
        <v>10180,10148|USINAGEM</v>
      </c>
      <c r="I272" s="1" t="str">
        <f t="shared" si="95"/>
        <v>10180</v>
      </c>
      <c r="J272" s="1" t="str">
        <f t="shared" si="96"/>
        <v>10148</v>
      </c>
      <c r="K272" s="1" t="str">
        <f t="shared" si="97"/>
        <v/>
      </c>
      <c r="L272" s="1" t="str">
        <f t="shared" si="98"/>
        <v/>
      </c>
      <c r="M272" s="1" t="str">
        <f t="shared" si="99"/>
        <v/>
      </c>
      <c r="N272" s="1" t="str">
        <f t="shared" si="100"/>
        <v/>
      </c>
      <c r="O272" s="1" t="str">
        <f t="shared" si="101"/>
        <v/>
      </c>
      <c r="P272" s="1" t="str">
        <f t="shared" si="102"/>
        <v/>
      </c>
      <c r="Q272" s="1" t="str">
        <f t="shared" si="103"/>
        <v/>
      </c>
      <c r="R272" s="1" t="str">
        <f t="shared" si="104"/>
        <v/>
      </c>
      <c r="S272" s="1" t="str">
        <f t="shared" si="105"/>
        <v/>
      </c>
      <c r="T272" s="1" t="str">
        <f t="shared" si="106"/>
        <v/>
      </c>
      <c r="U272" s="1" t="str">
        <f t="shared" si="107"/>
        <v/>
      </c>
      <c r="V272" s="1" t="str">
        <f t="shared" si="108"/>
        <v/>
      </c>
      <c r="W272" s="1" t="str">
        <f t="shared" si="109"/>
        <v/>
      </c>
      <c r="X272" s="1" t="str">
        <f t="shared" si="110"/>
        <v/>
      </c>
      <c r="Y272" s="1" t="str">
        <f t="shared" si="111"/>
        <v/>
      </c>
      <c r="Z272" s="1" t="str">
        <f t="shared" si="112"/>
        <v/>
      </c>
      <c r="AA272" s="1" t="str">
        <f t="shared" si="113"/>
        <v/>
      </c>
      <c r="AB272" s="1" t="str">
        <f t="shared" si="114"/>
        <v/>
      </c>
    </row>
    <row r="273" spans="1:28" ht="14.25" hidden="1" customHeight="1" x14ac:dyDescent="0.35">
      <c r="A273" s="4" t="str">
        <f>IF(OR($B273="",$C273=""),"",IFERROR(INDEX('5_ACOMPANHAMENTO'!$A$3:$A$4922,MATCH(1,INDEX(('5_ACOMPANHAMENTO'!$AD$3:$AD$4922=TRIM($C273&amp;""))*('5_ACOMPANHAMENTO'!$AC$3:$AC$4922&lt;&gt;"")*((((I273&lt;&gt;"")*ISNUMBER(SEARCH("|"&amp;I273&amp;"|",'5_ACOMPANHAMENTO'!$AC$3:$AC$4922)))+((J273&lt;&gt;"")*ISNUMBER(SEARCH("|"&amp;J273&amp;"|",'5_ACOMPANHAMENTO'!$AC$3:$AC$4922)))+((K273&lt;&gt;"")*ISNUMBER(SEARCH("|"&amp;K273&amp;"|",'5_ACOMPANHAMENTO'!$AC$3:$AC$4922)))+((L273&lt;&gt;"")*ISNUMBER(SEARCH("|"&amp;L273&amp;"|",'5_ACOMPANHAMENTO'!$AC$3:$AC$4922)))+((M273&lt;&gt;"")*ISNUMBER(SEARCH("|"&amp;M273&amp;"|",'5_ACOMPANHAMENTO'!$AC$3:$AC$4922)))+((N273&lt;&gt;"")*ISNUMBER(SEARCH("|"&amp;N273&amp;"|",'5_ACOMPANHAMENTO'!$AC$3:$AC$4922)))+((O273&lt;&gt;"")*ISNUMBER(SEARCH("|"&amp;O273&amp;"|",'5_ACOMPANHAMENTO'!$AC$3:$AC$4922)))+((P273&lt;&gt;"")*ISNUMBER(SEARCH("|"&amp;P273&amp;"|",'5_ACOMPANHAMENTO'!$AC$3:$AC$4922)))+((Q273&lt;&gt;"")*ISNUMBER(SEARCH("|"&amp;Q273&amp;"|",'5_ACOMPANHAMENTO'!$AC$3:$AC$4922)))+((R273&lt;&gt;"")*ISNUMBER(SEARCH("|"&amp;R273&amp;"|",'5_ACOMPANHAMENTO'!$AC$3:$AC$4922)))+((S273&lt;&gt;"")*ISNUMBER(SEARCH("|"&amp;S273&amp;"|",'5_ACOMPANHAMENTO'!$AC$3:$AC$4922)))+((T273&lt;&gt;"")*ISNUMBER(SEARCH("|"&amp;T273&amp;"|",'5_ACOMPANHAMENTO'!$AC$3:$AC$4922)))+((U273&lt;&gt;"")*ISNUMBER(SEARCH("|"&amp;U273&amp;"|",'5_ACOMPANHAMENTO'!$AC$3:$AC$4922)))+((V273&lt;&gt;"")*ISNUMBER(SEARCH("|"&amp;V273&amp;"|",'5_ACOMPANHAMENTO'!$AC$3:$AC$4922)))+((W273&lt;&gt;"")*ISNUMBER(SEARCH("|"&amp;W273&amp;"|",'5_ACOMPANHAMENTO'!$AC$3:$AC$4922)))+((X273&lt;&gt;"")*ISNUMBER(SEARCH("|"&amp;X273&amp;"|",'5_ACOMPANHAMENTO'!$AC$3:$AC$4922)))+((Y273&lt;&gt;"")*ISNUMBER(SEARCH("|"&amp;Y273&amp;"|",'5_ACOMPANHAMENTO'!$AC$3:$AC$4922)))+((Z273&lt;&gt;"")*ISNUMBER(SEARCH("|"&amp;Z273&amp;"|",'5_ACOMPANHAMENTO'!$AC$3:$AC$4922)))+((AA273&lt;&gt;"")*ISNUMBER(SEARCH("|"&amp;AA273&amp;"|",'5_ACOMPANHAMENTO'!$AC$3:$AC$4922)))+((AB273&lt;&gt;"")*ISNUMBER(SEARCH("|"&amp;AB273&amp;"|",'5_ACOMPANHAMENTO'!$AC$3:$AC$4922))))&gt;0),0),0)),""))</f>
        <v/>
      </c>
      <c r="B273" s="1">
        <v>10149</v>
      </c>
      <c r="C273" s="1" t="s">
        <v>3043</v>
      </c>
      <c r="D273" s="4">
        <f>IF(OR($B273="",$C273=""),"",IFERROR(SUMPRODUCT(--(('5_ACOMPANHAMENTO'!$AD$3:$AD$4922=TRIM($C273&amp;""))*('5_ACOMPANHAMENTO'!$AC$3:$AC$4922&lt;&gt;"")*((((I273&lt;&gt;"")*ISNUMBER(SEARCH("|"&amp;I273&amp;"|",'5_ACOMPANHAMENTO'!$AC$3:$AC$4922)))+((J273&lt;&gt;"")*ISNUMBER(SEARCH("|"&amp;J273&amp;"|",'5_ACOMPANHAMENTO'!$AC$3:$AC$4922)))+((K273&lt;&gt;"")*ISNUMBER(SEARCH("|"&amp;K273&amp;"|",'5_ACOMPANHAMENTO'!$AC$3:$AC$4922)))+((L273&lt;&gt;"")*ISNUMBER(SEARCH("|"&amp;L273&amp;"|",'5_ACOMPANHAMENTO'!$AC$3:$AC$4922)))+((M273&lt;&gt;"")*ISNUMBER(SEARCH("|"&amp;M273&amp;"|",'5_ACOMPANHAMENTO'!$AC$3:$AC$4922)))+((N273&lt;&gt;"")*ISNUMBER(SEARCH("|"&amp;N273&amp;"|",'5_ACOMPANHAMENTO'!$AC$3:$AC$4922)))+((O273&lt;&gt;"")*ISNUMBER(SEARCH("|"&amp;O273&amp;"|",'5_ACOMPANHAMENTO'!$AC$3:$AC$4922)))+((P273&lt;&gt;"")*ISNUMBER(SEARCH("|"&amp;P273&amp;"|",'5_ACOMPANHAMENTO'!$AC$3:$AC$4922)))+((Q273&lt;&gt;"")*ISNUMBER(SEARCH("|"&amp;Q273&amp;"|",'5_ACOMPANHAMENTO'!$AC$3:$AC$4922)))+((R273&lt;&gt;"")*ISNUMBER(SEARCH("|"&amp;R273&amp;"|",'5_ACOMPANHAMENTO'!$AC$3:$AC$4922)))+((S273&lt;&gt;"")*ISNUMBER(SEARCH("|"&amp;S273&amp;"|",'5_ACOMPANHAMENTO'!$AC$3:$AC$4922)))+((T273&lt;&gt;"")*ISNUMBER(SEARCH("|"&amp;T273&amp;"|",'5_ACOMPANHAMENTO'!$AC$3:$AC$4922)))+((U273&lt;&gt;"")*ISNUMBER(SEARCH("|"&amp;U273&amp;"|",'5_ACOMPANHAMENTO'!$AC$3:$AC$4922)))+((V273&lt;&gt;"")*ISNUMBER(SEARCH("|"&amp;V273&amp;"|",'5_ACOMPANHAMENTO'!$AC$3:$AC$4922)))+((W273&lt;&gt;"")*ISNUMBER(SEARCH("|"&amp;W273&amp;"|",'5_ACOMPANHAMENTO'!$AC$3:$AC$4922)))+((X273&lt;&gt;"")*ISNUMBER(SEARCH("|"&amp;X273&amp;"|",'5_ACOMPANHAMENTO'!$AC$3:$AC$4922)))+((Y273&lt;&gt;"")*ISNUMBER(SEARCH("|"&amp;Y273&amp;"|",'5_ACOMPANHAMENTO'!$AC$3:$AC$4922)))+((Z273&lt;&gt;"")*ISNUMBER(SEARCH("|"&amp;Z273&amp;"|",'5_ACOMPANHAMENTO'!$AC$3:$AC$4922)))+((AA273&lt;&gt;"")*ISNUMBER(SEARCH("|"&amp;AA273&amp;"|",'5_ACOMPANHAMENTO'!$AC$3:$AC$4922)))+((AB273&lt;&gt;"")*ISNUMBER(SEARCH("|"&amp;AB273&amp;"|",'5_ACOMPANHAMENTO'!$AC$3:$AC$4922))))&gt;0)),'5_ACOMPANHAMENTO'!$J$3:$J$4922),0))</f>
        <v>0</v>
      </c>
      <c r="E273" s="4" t="str">
        <f t="shared" ca="1" si="92"/>
        <v>FINALIZADO</v>
      </c>
      <c r="F273" s="7">
        <f>IF(OR($B273="",$C273=""),"",IFERROR(SUMPRODUCT(--(('5_ACOMPANHAMENTO'!$AD$3:$AD$4922=TRIM($C273&amp;""))*('5_ACOMPANHAMENTO'!$AC$3:$AC$4922&lt;&gt;"")*((((I273&lt;&gt;"")*ISNUMBER(SEARCH("|"&amp;I273&amp;"|",'5_ACOMPANHAMENTO'!$AC$3:$AC$4922)))+((J273&lt;&gt;"")*ISNUMBER(SEARCH("|"&amp;J273&amp;"|",'5_ACOMPANHAMENTO'!$AC$3:$AC$4922)))+((K273&lt;&gt;"")*ISNUMBER(SEARCH("|"&amp;K273&amp;"|",'5_ACOMPANHAMENTO'!$AC$3:$AC$4922)))+((L273&lt;&gt;"")*ISNUMBER(SEARCH("|"&amp;L273&amp;"|",'5_ACOMPANHAMENTO'!$AC$3:$AC$4922)))+((M273&lt;&gt;"")*ISNUMBER(SEARCH("|"&amp;M273&amp;"|",'5_ACOMPANHAMENTO'!$AC$3:$AC$4922)))+((N273&lt;&gt;"")*ISNUMBER(SEARCH("|"&amp;N273&amp;"|",'5_ACOMPANHAMENTO'!$AC$3:$AC$4922)))+((O273&lt;&gt;"")*ISNUMBER(SEARCH("|"&amp;O273&amp;"|",'5_ACOMPANHAMENTO'!$AC$3:$AC$4922)))+((P273&lt;&gt;"")*ISNUMBER(SEARCH("|"&amp;P273&amp;"|",'5_ACOMPANHAMENTO'!$AC$3:$AC$4922)))+((Q273&lt;&gt;"")*ISNUMBER(SEARCH("|"&amp;Q273&amp;"|",'5_ACOMPANHAMENTO'!$AC$3:$AC$4922)))+((R273&lt;&gt;"")*ISNUMBER(SEARCH("|"&amp;R273&amp;"|",'5_ACOMPANHAMENTO'!$AC$3:$AC$4922)))+((S273&lt;&gt;"")*ISNUMBER(SEARCH("|"&amp;S273&amp;"|",'5_ACOMPANHAMENTO'!$AC$3:$AC$4922)))+((T273&lt;&gt;"")*ISNUMBER(SEARCH("|"&amp;T273&amp;"|",'5_ACOMPANHAMENTO'!$AC$3:$AC$4922)))+((U273&lt;&gt;"")*ISNUMBER(SEARCH("|"&amp;U273&amp;"|",'5_ACOMPANHAMENTO'!$AC$3:$AC$4922)))+((V273&lt;&gt;"")*ISNUMBER(SEARCH("|"&amp;V273&amp;"|",'5_ACOMPANHAMENTO'!$AC$3:$AC$4922)))+((W273&lt;&gt;"")*ISNUMBER(SEARCH("|"&amp;W273&amp;"|",'5_ACOMPANHAMENTO'!$AC$3:$AC$4922)))+((X273&lt;&gt;"")*ISNUMBER(SEARCH("|"&amp;X273&amp;"|",'5_ACOMPANHAMENTO'!$AC$3:$AC$4922)))+((Y273&lt;&gt;"")*ISNUMBER(SEARCH("|"&amp;Y273&amp;"|",'5_ACOMPANHAMENTO'!$AC$3:$AC$4922)))+((Z273&lt;&gt;"")*ISNUMBER(SEARCH("|"&amp;Z273&amp;"|",'5_ACOMPANHAMENTO'!$AC$3:$AC$4922)))+((AA273&lt;&gt;"")*ISNUMBER(SEARCH("|"&amp;AA273&amp;"|",'5_ACOMPANHAMENTO'!$AC$3:$AC$4922)))+((AB273&lt;&gt;"")*ISNUMBER(SEARCH("|"&amp;AB273&amp;"|",'5_ACOMPANHAMENTO'!$AC$3:$AC$4922))))&gt;0)),'5_ACOMPANHAMENTO'!$O$3:$O$4922),0))</f>
        <v>0</v>
      </c>
      <c r="G273" s="7">
        <f t="shared" si="93"/>
        <v>0</v>
      </c>
      <c r="H273" t="str">
        <f t="shared" si="94"/>
        <v>10149|VIDRO</v>
      </c>
      <c r="I273" s="1" t="str">
        <f t="shared" si="95"/>
        <v>10149</v>
      </c>
      <c r="J273" s="1" t="str">
        <f t="shared" si="96"/>
        <v/>
      </c>
      <c r="K273" s="1" t="str">
        <f t="shared" si="97"/>
        <v/>
      </c>
      <c r="L273" s="1" t="str">
        <f t="shared" si="98"/>
        <v/>
      </c>
      <c r="M273" s="1" t="str">
        <f t="shared" si="99"/>
        <v/>
      </c>
      <c r="N273" s="1" t="str">
        <f t="shared" si="100"/>
        <v/>
      </c>
      <c r="O273" s="1" t="str">
        <f t="shared" si="101"/>
        <v/>
      </c>
      <c r="P273" s="1" t="str">
        <f t="shared" si="102"/>
        <v/>
      </c>
      <c r="Q273" s="1" t="str">
        <f t="shared" si="103"/>
        <v/>
      </c>
      <c r="R273" s="1" t="str">
        <f t="shared" si="104"/>
        <v/>
      </c>
      <c r="S273" s="1" t="str">
        <f t="shared" si="105"/>
        <v/>
      </c>
      <c r="T273" s="1" t="str">
        <f t="shared" si="106"/>
        <v/>
      </c>
      <c r="U273" s="1" t="str">
        <f t="shared" si="107"/>
        <v/>
      </c>
      <c r="V273" s="1" t="str">
        <f t="shared" si="108"/>
        <v/>
      </c>
      <c r="W273" s="1" t="str">
        <f t="shared" si="109"/>
        <v/>
      </c>
      <c r="X273" s="1" t="str">
        <f t="shared" si="110"/>
        <v/>
      </c>
      <c r="Y273" s="1" t="str">
        <f t="shared" si="111"/>
        <v/>
      </c>
      <c r="Z273" s="1" t="str">
        <f t="shared" si="112"/>
        <v/>
      </c>
      <c r="AA273" s="1" t="str">
        <f t="shared" si="113"/>
        <v/>
      </c>
      <c r="AB273" s="1" t="str">
        <f t="shared" si="114"/>
        <v/>
      </c>
    </row>
    <row r="274" spans="1:28" ht="14.25" hidden="1" customHeight="1" x14ac:dyDescent="0.35">
      <c r="A274" s="4" t="str">
        <f>IF(OR($B274="",$C274=""),"",IFERROR(INDEX('5_ACOMPANHAMENTO'!$A$3:$A$4922,MATCH(1,INDEX(('5_ACOMPANHAMENTO'!$AD$3:$AD$4922=TRIM($C274&amp;""))*('5_ACOMPANHAMENTO'!$AC$3:$AC$4922&lt;&gt;"")*((((I274&lt;&gt;"")*ISNUMBER(SEARCH("|"&amp;I274&amp;"|",'5_ACOMPANHAMENTO'!$AC$3:$AC$4922)))+((J274&lt;&gt;"")*ISNUMBER(SEARCH("|"&amp;J274&amp;"|",'5_ACOMPANHAMENTO'!$AC$3:$AC$4922)))+((K274&lt;&gt;"")*ISNUMBER(SEARCH("|"&amp;K274&amp;"|",'5_ACOMPANHAMENTO'!$AC$3:$AC$4922)))+((L274&lt;&gt;"")*ISNUMBER(SEARCH("|"&amp;L274&amp;"|",'5_ACOMPANHAMENTO'!$AC$3:$AC$4922)))+((M274&lt;&gt;"")*ISNUMBER(SEARCH("|"&amp;M274&amp;"|",'5_ACOMPANHAMENTO'!$AC$3:$AC$4922)))+((N274&lt;&gt;"")*ISNUMBER(SEARCH("|"&amp;N274&amp;"|",'5_ACOMPANHAMENTO'!$AC$3:$AC$4922)))+((O274&lt;&gt;"")*ISNUMBER(SEARCH("|"&amp;O274&amp;"|",'5_ACOMPANHAMENTO'!$AC$3:$AC$4922)))+((P274&lt;&gt;"")*ISNUMBER(SEARCH("|"&amp;P274&amp;"|",'5_ACOMPANHAMENTO'!$AC$3:$AC$4922)))+((Q274&lt;&gt;"")*ISNUMBER(SEARCH("|"&amp;Q274&amp;"|",'5_ACOMPANHAMENTO'!$AC$3:$AC$4922)))+((R274&lt;&gt;"")*ISNUMBER(SEARCH("|"&amp;R274&amp;"|",'5_ACOMPANHAMENTO'!$AC$3:$AC$4922)))+((S274&lt;&gt;"")*ISNUMBER(SEARCH("|"&amp;S274&amp;"|",'5_ACOMPANHAMENTO'!$AC$3:$AC$4922)))+((T274&lt;&gt;"")*ISNUMBER(SEARCH("|"&amp;T274&amp;"|",'5_ACOMPANHAMENTO'!$AC$3:$AC$4922)))+((U274&lt;&gt;"")*ISNUMBER(SEARCH("|"&amp;U274&amp;"|",'5_ACOMPANHAMENTO'!$AC$3:$AC$4922)))+((V274&lt;&gt;"")*ISNUMBER(SEARCH("|"&amp;V274&amp;"|",'5_ACOMPANHAMENTO'!$AC$3:$AC$4922)))+((W274&lt;&gt;"")*ISNUMBER(SEARCH("|"&amp;W274&amp;"|",'5_ACOMPANHAMENTO'!$AC$3:$AC$4922)))+((X274&lt;&gt;"")*ISNUMBER(SEARCH("|"&amp;X274&amp;"|",'5_ACOMPANHAMENTO'!$AC$3:$AC$4922)))+((Y274&lt;&gt;"")*ISNUMBER(SEARCH("|"&amp;Y274&amp;"|",'5_ACOMPANHAMENTO'!$AC$3:$AC$4922)))+((Z274&lt;&gt;"")*ISNUMBER(SEARCH("|"&amp;Z274&amp;"|",'5_ACOMPANHAMENTO'!$AC$3:$AC$4922)))+((AA274&lt;&gt;"")*ISNUMBER(SEARCH("|"&amp;AA274&amp;"|",'5_ACOMPANHAMENTO'!$AC$3:$AC$4922)))+((AB274&lt;&gt;"")*ISNUMBER(SEARCH("|"&amp;AB274&amp;"|",'5_ACOMPANHAMENTO'!$AC$3:$AC$4922))))&gt;0),0),0)),""))</f>
        <v/>
      </c>
      <c r="B274" s="1">
        <v>10151</v>
      </c>
      <c r="C274" s="1" t="s">
        <v>3043</v>
      </c>
      <c r="D274" s="4">
        <f>IF(OR($B274="",$C274=""),"",IFERROR(SUMPRODUCT(--(('5_ACOMPANHAMENTO'!$AD$3:$AD$4922=TRIM($C274&amp;""))*('5_ACOMPANHAMENTO'!$AC$3:$AC$4922&lt;&gt;"")*((((I274&lt;&gt;"")*ISNUMBER(SEARCH("|"&amp;I274&amp;"|",'5_ACOMPANHAMENTO'!$AC$3:$AC$4922)))+((J274&lt;&gt;"")*ISNUMBER(SEARCH("|"&amp;J274&amp;"|",'5_ACOMPANHAMENTO'!$AC$3:$AC$4922)))+((K274&lt;&gt;"")*ISNUMBER(SEARCH("|"&amp;K274&amp;"|",'5_ACOMPANHAMENTO'!$AC$3:$AC$4922)))+((L274&lt;&gt;"")*ISNUMBER(SEARCH("|"&amp;L274&amp;"|",'5_ACOMPANHAMENTO'!$AC$3:$AC$4922)))+((M274&lt;&gt;"")*ISNUMBER(SEARCH("|"&amp;M274&amp;"|",'5_ACOMPANHAMENTO'!$AC$3:$AC$4922)))+((N274&lt;&gt;"")*ISNUMBER(SEARCH("|"&amp;N274&amp;"|",'5_ACOMPANHAMENTO'!$AC$3:$AC$4922)))+((O274&lt;&gt;"")*ISNUMBER(SEARCH("|"&amp;O274&amp;"|",'5_ACOMPANHAMENTO'!$AC$3:$AC$4922)))+((P274&lt;&gt;"")*ISNUMBER(SEARCH("|"&amp;P274&amp;"|",'5_ACOMPANHAMENTO'!$AC$3:$AC$4922)))+((Q274&lt;&gt;"")*ISNUMBER(SEARCH("|"&amp;Q274&amp;"|",'5_ACOMPANHAMENTO'!$AC$3:$AC$4922)))+((R274&lt;&gt;"")*ISNUMBER(SEARCH("|"&amp;R274&amp;"|",'5_ACOMPANHAMENTO'!$AC$3:$AC$4922)))+((S274&lt;&gt;"")*ISNUMBER(SEARCH("|"&amp;S274&amp;"|",'5_ACOMPANHAMENTO'!$AC$3:$AC$4922)))+((T274&lt;&gt;"")*ISNUMBER(SEARCH("|"&amp;T274&amp;"|",'5_ACOMPANHAMENTO'!$AC$3:$AC$4922)))+((U274&lt;&gt;"")*ISNUMBER(SEARCH("|"&amp;U274&amp;"|",'5_ACOMPANHAMENTO'!$AC$3:$AC$4922)))+((V274&lt;&gt;"")*ISNUMBER(SEARCH("|"&amp;V274&amp;"|",'5_ACOMPANHAMENTO'!$AC$3:$AC$4922)))+((W274&lt;&gt;"")*ISNUMBER(SEARCH("|"&amp;W274&amp;"|",'5_ACOMPANHAMENTO'!$AC$3:$AC$4922)))+((X274&lt;&gt;"")*ISNUMBER(SEARCH("|"&amp;X274&amp;"|",'5_ACOMPANHAMENTO'!$AC$3:$AC$4922)))+((Y274&lt;&gt;"")*ISNUMBER(SEARCH("|"&amp;Y274&amp;"|",'5_ACOMPANHAMENTO'!$AC$3:$AC$4922)))+((Z274&lt;&gt;"")*ISNUMBER(SEARCH("|"&amp;Z274&amp;"|",'5_ACOMPANHAMENTO'!$AC$3:$AC$4922)))+((AA274&lt;&gt;"")*ISNUMBER(SEARCH("|"&amp;AA274&amp;"|",'5_ACOMPANHAMENTO'!$AC$3:$AC$4922)))+((AB274&lt;&gt;"")*ISNUMBER(SEARCH("|"&amp;AB274&amp;"|",'5_ACOMPANHAMENTO'!$AC$3:$AC$4922))))&gt;0)),'5_ACOMPANHAMENTO'!$J$3:$J$4922),0))</f>
        <v>0</v>
      </c>
      <c r="E274" s="4" t="str">
        <f t="shared" ca="1" si="92"/>
        <v>FINALIZADO</v>
      </c>
      <c r="F274" s="7">
        <f>IF(OR($B274="",$C274=""),"",IFERROR(SUMPRODUCT(--(('5_ACOMPANHAMENTO'!$AD$3:$AD$4922=TRIM($C274&amp;""))*('5_ACOMPANHAMENTO'!$AC$3:$AC$4922&lt;&gt;"")*((((I274&lt;&gt;"")*ISNUMBER(SEARCH("|"&amp;I274&amp;"|",'5_ACOMPANHAMENTO'!$AC$3:$AC$4922)))+((J274&lt;&gt;"")*ISNUMBER(SEARCH("|"&amp;J274&amp;"|",'5_ACOMPANHAMENTO'!$AC$3:$AC$4922)))+((K274&lt;&gt;"")*ISNUMBER(SEARCH("|"&amp;K274&amp;"|",'5_ACOMPANHAMENTO'!$AC$3:$AC$4922)))+((L274&lt;&gt;"")*ISNUMBER(SEARCH("|"&amp;L274&amp;"|",'5_ACOMPANHAMENTO'!$AC$3:$AC$4922)))+((M274&lt;&gt;"")*ISNUMBER(SEARCH("|"&amp;M274&amp;"|",'5_ACOMPANHAMENTO'!$AC$3:$AC$4922)))+((N274&lt;&gt;"")*ISNUMBER(SEARCH("|"&amp;N274&amp;"|",'5_ACOMPANHAMENTO'!$AC$3:$AC$4922)))+((O274&lt;&gt;"")*ISNUMBER(SEARCH("|"&amp;O274&amp;"|",'5_ACOMPANHAMENTO'!$AC$3:$AC$4922)))+((P274&lt;&gt;"")*ISNUMBER(SEARCH("|"&amp;P274&amp;"|",'5_ACOMPANHAMENTO'!$AC$3:$AC$4922)))+((Q274&lt;&gt;"")*ISNUMBER(SEARCH("|"&amp;Q274&amp;"|",'5_ACOMPANHAMENTO'!$AC$3:$AC$4922)))+((R274&lt;&gt;"")*ISNUMBER(SEARCH("|"&amp;R274&amp;"|",'5_ACOMPANHAMENTO'!$AC$3:$AC$4922)))+((S274&lt;&gt;"")*ISNUMBER(SEARCH("|"&amp;S274&amp;"|",'5_ACOMPANHAMENTO'!$AC$3:$AC$4922)))+((T274&lt;&gt;"")*ISNUMBER(SEARCH("|"&amp;T274&amp;"|",'5_ACOMPANHAMENTO'!$AC$3:$AC$4922)))+((U274&lt;&gt;"")*ISNUMBER(SEARCH("|"&amp;U274&amp;"|",'5_ACOMPANHAMENTO'!$AC$3:$AC$4922)))+((V274&lt;&gt;"")*ISNUMBER(SEARCH("|"&amp;V274&amp;"|",'5_ACOMPANHAMENTO'!$AC$3:$AC$4922)))+((W274&lt;&gt;"")*ISNUMBER(SEARCH("|"&amp;W274&amp;"|",'5_ACOMPANHAMENTO'!$AC$3:$AC$4922)))+((X274&lt;&gt;"")*ISNUMBER(SEARCH("|"&amp;X274&amp;"|",'5_ACOMPANHAMENTO'!$AC$3:$AC$4922)))+((Y274&lt;&gt;"")*ISNUMBER(SEARCH("|"&amp;Y274&amp;"|",'5_ACOMPANHAMENTO'!$AC$3:$AC$4922)))+((Z274&lt;&gt;"")*ISNUMBER(SEARCH("|"&amp;Z274&amp;"|",'5_ACOMPANHAMENTO'!$AC$3:$AC$4922)))+((AA274&lt;&gt;"")*ISNUMBER(SEARCH("|"&amp;AA274&amp;"|",'5_ACOMPANHAMENTO'!$AC$3:$AC$4922)))+((AB274&lt;&gt;"")*ISNUMBER(SEARCH("|"&amp;AB274&amp;"|",'5_ACOMPANHAMENTO'!$AC$3:$AC$4922))))&gt;0)),'5_ACOMPANHAMENTO'!$O$3:$O$4922),0))</f>
        <v>0</v>
      </c>
      <c r="G274" s="7">
        <f t="shared" si="93"/>
        <v>0</v>
      </c>
      <c r="H274" t="str">
        <f t="shared" si="94"/>
        <v>10151|VIDRO</v>
      </c>
      <c r="I274" s="1" t="str">
        <f t="shared" si="95"/>
        <v>10151</v>
      </c>
      <c r="J274" s="1" t="str">
        <f t="shared" si="96"/>
        <v/>
      </c>
      <c r="K274" s="1" t="str">
        <f t="shared" si="97"/>
        <v/>
      </c>
      <c r="L274" s="1" t="str">
        <f t="shared" si="98"/>
        <v/>
      </c>
      <c r="M274" s="1" t="str">
        <f t="shared" si="99"/>
        <v/>
      </c>
      <c r="N274" s="1" t="str">
        <f t="shared" si="100"/>
        <v/>
      </c>
      <c r="O274" s="1" t="str">
        <f t="shared" si="101"/>
        <v/>
      </c>
      <c r="P274" s="1" t="str">
        <f t="shared" si="102"/>
        <v/>
      </c>
      <c r="Q274" s="1" t="str">
        <f t="shared" si="103"/>
        <v/>
      </c>
      <c r="R274" s="1" t="str">
        <f t="shared" si="104"/>
        <v/>
      </c>
      <c r="S274" s="1" t="str">
        <f t="shared" si="105"/>
        <v/>
      </c>
      <c r="T274" s="1" t="str">
        <f t="shared" si="106"/>
        <v/>
      </c>
      <c r="U274" s="1" t="str">
        <f t="shared" si="107"/>
        <v/>
      </c>
      <c r="V274" s="1" t="str">
        <f t="shared" si="108"/>
        <v/>
      </c>
      <c r="W274" s="1" t="str">
        <f t="shared" si="109"/>
        <v/>
      </c>
      <c r="X274" s="1" t="str">
        <f t="shared" si="110"/>
        <v/>
      </c>
      <c r="Y274" s="1" t="str">
        <f t="shared" si="111"/>
        <v/>
      </c>
      <c r="Z274" s="1" t="str">
        <f t="shared" si="112"/>
        <v/>
      </c>
      <c r="AA274" s="1" t="str">
        <f t="shared" si="113"/>
        <v/>
      </c>
      <c r="AB274" s="1" t="str">
        <f t="shared" si="114"/>
        <v/>
      </c>
    </row>
    <row r="275" spans="1:28" ht="14.25" hidden="1" customHeight="1" x14ac:dyDescent="0.35">
      <c r="A275" s="4" t="str">
        <f>IF(OR($B275="",$C275=""),"",IFERROR(INDEX('5_ACOMPANHAMENTO'!$A$3:$A$4922,MATCH(1,INDEX(('5_ACOMPANHAMENTO'!$AD$3:$AD$4922=TRIM($C275&amp;""))*('5_ACOMPANHAMENTO'!$AC$3:$AC$4922&lt;&gt;"")*((((I275&lt;&gt;"")*ISNUMBER(SEARCH("|"&amp;I275&amp;"|",'5_ACOMPANHAMENTO'!$AC$3:$AC$4922)))+((J275&lt;&gt;"")*ISNUMBER(SEARCH("|"&amp;J275&amp;"|",'5_ACOMPANHAMENTO'!$AC$3:$AC$4922)))+((K275&lt;&gt;"")*ISNUMBER(SEARCH("|"&amp;K275&amp;"|",'5_ACOMPANHAMENTO'!$AC$3:$AC$4922)))+((L275&lt;&gt;"")*ISNUMBER(SEARCH("|"&amp;L275&amp;"|",'5_ACOMPANHAMENTO'!$AC$3:$AC$4922)))+((M275&lt;&gt;"")*ISNUMBER(SEARCH("|"&amp;M275&amp;"|",'5_ACOMPANHAMENTO'!$AC$3:$AC$4922)))+((N275&lt;&gt;"")*ISNUMBER(SEARCH("|"&amp;N275&amp;"|",'5_ACOMPANHAMENTO'!$AC$3:$AC$4922)))+((O275&lt;&gt;"")*ISNUMBER(SEARCH("|"&amp;O275&amp;"|",'5_ACOMPANHAMENTO'!$AC$3:$AC$4922)))+((P275&lt;&gt;"")*ISNUMBER(SEARCH("|"&amp;P275&amp;"|",'5_ACOMPANHAMENTO'!$AC$3:$AC$4922)))+((Q275&lt;&gt;"")*ISNUMBER(SEARCH("|"&amp;Q275&amp;"|",'5_ACOMPANHAMENTO'!$AC$3:$AC$4922)))+((R275&lt;&gt;"")*ISNUMBER(SEARCH("|"&amp;R275&amp;"|",'5_ACOMPANHAMENTO'!$AC$3:$AC$4922)))+((S275&lt;&gt;"")*ISNUMBER(SEARCH("|"&amp;S275&amp;"|",'5_ACOMPANHAMENTO'!$AC$3:$AC$4922)))+((T275&lt;&gt;"")*ISNUMBER(SEARCH("|"&amp;T275&amp;"|",'5_ACOMPANHAMENTO'!$AC$3:$AC$4922)))+((U275&lt;&gt;"")*ISNUMBER(SEARCH("|"&amp;U275&amp;"|",'5_ACOMPANHAMENTO'!$AC$3:$AC$4922)))+((V275&lt;&gt;"")*ISNUMBER(SEARCH("|"&amp;V275&amp;"|",'5_ACOMPANHAMENTO'!$AC$3:$AC$4922)))+((W275&lt;&gt;"")*ISNUMBER(SEARCH("|"&amp;W275&amp;"|",'5_ACOMPANHAMENTO'!$AC$3:$AC$4922)))+((X275&lt;&gt;"")*ISNUMBER(SEARCH("|"&amp;X275&amp;"|",'5_ACOMPANHAMENTO'!$AC$3:$AC$4922)))+((Y275&lt;&gt;"")*ISNUMBER(SEARCH("|"&amp;Y275&amp;"|",'5_ACOMPANHAMENTO'!$AC$3:$AC$4922)))+((Z275&lt;&gt;"")*ISNUMBER(SEARCH("|"&amp;Z275&amp;"|",'5_ACOMPANHAMENTO'!$AC$3:$AC$4922)))+((AA275&lt;&gt;"")*ISNUMBER(SEARCH("|"&amp;AA275&amp;"|",'5_ACOMPANHAMENTO'!$AC$3:$AC$4922)))+((AB275&lt;&gt;"")*ISNUMBER(SEARCH("|"&amp;AB275&amp;"|",'5_ACOMPANHAMENTO'!$AC$3:$AC$4922))))&gt;0),0),0)),""))</f>
        <v/>
      </c>
      <c r="B275" s="1">
        <v>10152</v>
      </c>
      <c r="C275" s="1" t="s">
        <v>3043</v>
      </c>
      <c r="D275" s="4">
        <f>IF(OR($B275="",$C275=""),"",IFERROR(SUMPRODUCT(--(('5_ACOMPANHAMENTO'!$AD$3:$AD$4922=TRIM($C275&amp;""))*('5_ACOMPANHAMENTO'!$AC$3:$AC$4922&lt;&gt;"")*((((I275&lt;&gt;"")*ISNUMBER(SEARCH("|"&amp;I275&amp;"|",'5_ACOMPANHAMENTO'!$AC$3:$AC$4922)))+((J275&lt;&gt;"")*ISNUMBER(SEARCH("|"&amp;J275&amp;"|",'5_ACOMPANHAMENTO'!$AC$3:$AC$4922)))+((K275&lt;&gt;"")*ISNUMBER(SEARCH("|"&amp;K275&amp;"|",'5_ACOMPANHAMENTO'!$AC$3:$AC$4922)))+((L275&lt;&gt;"")*ISNUMBER(SEARCH("|"&amp;L275&amp;"|",'5_ACOMPANHAMENTO'!$AC$3:$AC$4922)))+((M275&lt;&gt;"")*ISNUMBER(SEARCH("|"&amp;M275&amp;"|",'5_ACOMPANHAMENTO'!$AC$3:$AC$4922)))+((N275&lt;&gt;"")*ISNUMBER(SEARCH("|"&amp;N275&amp;"|",'5_ACOMPANHAMENTO'!$AC$3:$AC$4922)))+((O275&lt;&gt;"")*ISNUMBER(SEARCH("|"&amp;O275&amp;"|",'5_ACOMPANHAMENTO'!$AC$3:$AC$4922)))+((P275&lt;&gt;"")*ISNUMBER(SEARCH("|"&amp;P275&amp;"|",'5_ACOMPANHAMENTO'!$AC$3:$AC$4922)))+((Q275&lt;&gt;"")*ISNUMBER(SEARCH("|"&amp;Q275&amp;"|",'5_ACOMPANHAMENTO'!$AC$3:$AC$4922)))+((R275&lt;&gt;"")*ISNUMBER(SEARCH("|"&amp;R275&amp;"|",'5_ACOMPANHAMENTO'!$AC$3:$AC$4922)))+((S275&lt;&gt;"")*ISNUMBER(SEARCH("|"&amp;S275&amp;"|",'5_ACOMPANHAMENTO'!$AC$3:$AC$4922)))+((T275&lt;&gt;"")*ISNUMBER(SEARCH("|"&amp;T275&amp;"|",'5_ACOMPANHAMENTO'!$AC$3:$AC$4922)))+((U275&lt;&gt;"")*ISNUMBER(SEARCH("|"&amp;U275&amp;"|",'5_ACOMPANHAMENTO'!$AC$3:$AC$4922)))+((V275&lt;&gt;"")*ISNUMBER(SEARCH("|"&amp;V275&amp;"|",'5_ACOMPANHAMENTO'!$AC$3:$AC$4922)))+((W275&lt;&gt;"")*ISNUMBER(SEARCH("|"&amp;W275&amp;"|",'5_ACOMPANHAMENTO'!$AC$3:$AC$4922)))+((X275&lt;&gt;"")*ISNUMBER(SEARCH("|"&amp;X275&amp;"|",'5_ACOMPANHAMENTO'!$AC$3:$AC$4922)))+((Y275&lt;&gt;"")*ISNUMBER(SEARCH("|"&amp;Y275&amp;"|",'5_ACOMPANHAMENTO'!$AC$3:$AC$4922)))+((Z275&lt;&gt;"")*ISNUMBER(SEARCH("|"&amp;Z275&amp;"|",'5_ACOMPANHAMENTO'!$AC$3:$AC$4922)))+((AA275&lt;&gt;"")*ISNUMBER(SEARCH("|"&amp;AA275&amp;"|",'5_ACOMPANHAMENTO'!$AC$3:$AC$4922)))+((AB275&lt;&gt;"")*ISNUMBER(SEARCH("|"&amp;AB275&amp;"|",'5_ACOMPANHAMENTO'!$AC$3:$AC$4922))))&gt;0)),'5_ACOMPANHAMENTO'!$J$3:$J$4922),0))</f>
        <v>0</v>
      </c>
      <c r="E275" s="4" t="str">
        <f t="shared" ca="1" si="92"/>
        <v>FINALIZADO</v>
      </c>
      <c r="F275" s="7">
        <f>IF(OR($B275="",$C275=""),"",IFERROR(SUMPRODUCT(--(('5_ACOMPANHAMENTO'!$AD$3:$AD$4922=TRIM($C275&amp;""))*('5_ACOMPANHAMENTO'!$AC$3:$AC$4922&lt;&gt;"")*((((I275&lt;&gt;"")*ISNUMBER(SEARCH("|"&amp;I275&amp;"|",'5_ACOMPANHAMENTO'!$AC$3:$AC$4922)))+((J275&lt;&gt;"")*ISNUMBER(SEARCH("|"&amp;J275&amp;"|",'5_ACOMPANHAMENTO'!$AC$3:$AC$4922)))+((K275&lt;&gt;"")*ISNUMBER(SEARCH("|"&amp;K275&amp;"|",'5_ACOMPANHAMENTO'!$AC$3:$AC$4922)))+((L275&lt;&gt;"")*ISNUMBER(SEARCH("|"&amp;L275&amp;"|",'5_ACOMPANHAMENTO'!$AC$3:$AC$4922)))+((M275&lt;&gt;"")*ISNUMBER(SEARCH("|"&amp;M275&amp;"|",'5_ACOMPANHAMENTO'!$AC$3:$AC$4922)))+((N275&lt;&gt;"")*ISNUMBER(SEARCH("|"&amp;N275&amp;"|",'5_ACOMPANHAMENTO'!$AC$3:$AC$4922)))+((O275&lt;&gt;"")*ISNUMBER(SEARCH("|"&amp;O275&amp;"|",'5_ACOMPANHAMENTO'!$AC$3:$AC$4922)))+((P275&lt;&gt;"")*ISNUMBER(SEARCH("|"&amp;P275&amp;"|",'5_ACOMPANHAMENTO'!$AC$3:$AC$4922)))+((Q275&lt;&gt;"")*ISNUMBER(SEARCH("|"&amp;Q275&amp;"|",'5_ACOMPANHAMENTO'!$AC$3:$AC$4922)))+((R275&lt;&gt;"")*ISNUMBER(SEARCH("|"&amp;R275&amp;"|",'5_ACOMPANHAMENTO'!$AC$3:$AC$4922)))+((S275&lt;&gt;"")*ISNUMBER(SEARCH("|"&amp;S275&amp;"|",'5_ACOMPANHAMENTO'!$AC$3:$AC$4922)))+((T275&lt;&gt;"")*ISNUMBER(SEARCH("|"&amp;T275&amp;"|",'5_ACOMPANHAMENTO'!$AC$3:$AC$4922)))+((U275&lt;&gt;"")*ISNUMBER(SEARCH("|"&amp;U275&amp;"|",'5_ACOMPANHAMENTO'!$AC$3:$AC$4922)))+((V275&lt;&gt;"")*ISNUMBER(SEARCH("|"&amp;V275&amp;"|",'5_ACOMPANHAMENTO'!$AC$3:$AC$4922)))+((W275&lt;&gt;"")*ISNUMBER(SEARCH("|"&amp;W275&amp;"|",'5_ACOMPANHAMENTO'!$AC$3:$AC$4922)))+((X275&lt;&gt;"")*ISNUMBER(SEARCH("|"&amp;X275&amp;"|",'5_ACOMPANHAMENTO'!$AC$3:$AC$4922)))+((Y275&lt;&gt;"")*ISNUMBER(SEARCH("|"&amp;Y275&amp;"|",'5_ACOMPANHAMENTO'!$AC$3:$AC$4922)))+((Z275&lt;&gt;"")*ISNUMBER(SEARCH("|"&amp;Z275&amp;"|",'5_ACOMPANHAMENTO'!$AC$3:$AC$4922)))+((AA275&lt;&gt;"")*ISNUMBER(SEARCH("|"&amp;AA275&amp;"|",'5_ACOMPANHAMENTO'!$AC$3:$AC$4922)))+((AB275&lt;&gt;"")*ISNUMBER(SEARCH("|"&amp;AB275&amp;"|",'5_ACOMPANHAMENTO'!$AC$3:$AC$4922))))&gt;0)),'5_ACOMPANHAMENTO'!$O$3:$O$4922),0))</f>
        <v>0</v>
      </c>
      <c r="G275" s="7">
        <f t="shared" si="93"/>
        <v>0</v>
      </c>
      <c r="H275" t="str">
        <f t="shared" si="94"/>
        <v>10152|VIDRO</v>
      </c>
      <c r="I275" s="1" t="str">
        <f t="shared" si="95"/>
        <v>10152</v>
      </c>
      <c r="J275" s="1" t="str">
        <f t="shared" si="96"/>
        <v/>
      </c>
      <c r="K275" s="1" t="str">
        <f t="shared" si="97"/>
        <v/>
      </c>
      <c r="L275" s="1" t="str">
        <f t="shared" si="98"/>
        <v/>
      </c>
      <c r="M275" s="1" t="str">
        <f t="shared" si="99"/>
        <v/>
      </c>
      <c r="N275" s="1" t="str">
        <f t="shared" si="100"/>
        <v/>
      </c>
      <c r="O275" s="1" t="str">
        <f t="shared" si="101"/>
        <v/>
      </c>
      <c r="P275" s="1" t="str">
        <f t="shared" si="102"/>
        <v/>
      </c>
      <c r="Q275" s="1" t="str">
        <f t="shared" si="103"/>
        <v/>
      </c>
      <c r="R275" s="1" t="str">
        <f t="shared" si="104"/>
        <v/>
      </c>
      <c r="S275" s="1" t="str">
        <f t="shared" si="105"/>
        <v/>
      </c>
      <c r="T275" s="1" t="str">
        <f t="shared" si="106"/>
        <v/>
      </c>
      <c r="U275" s="1" t="str">
        <f t="shared" si="107"/>
        <v/>
      </c>
      <c r="V275" s="1" t="str">
        <f t="shared" si="108"/>
        <v/>
      </c>
      <c r="W275" s="1" t="str">
        <f t="shared" si="109"/>
        <v/>
      </c>
      <c r="X275" s="1" t="str">
        <f t="shared" si="110"/>
        <v/>
      </c>
      <c r="Y275" s="1" t="str">
        <f t="shared" si="111"/>
        <v/>
      </c>
      <c r="Z275" s="1" t="str">
        <f t="shared" si="112"/>
        <v/>
      </c>
      <c r="AA275" s="1" t="str">
        <f t="shared" si="113"/>
        <v/>
      </c>
      <c r="AB275" s="1" t="str">
        <f t="shared" si="114"/>
        <v/>
      </c>
    </row>
    <row r="276" spans="1:28" ht="14.25" hidden="1" customHeight="1" x14ac:dyDescent="0.35">
      <c r="A276" s="4" t="str">
        <f>IF(OR($B276="",$C276=""),"",IFERROR(INDEX('5_ACOMPANHAMENTO'!$A$3:$A$4922,MATCH(1,INDEX(('5_ACOMPANHAMENTO'!$AD$3:$AD$4922=TRIM($C276&amp;""))*('5_ACOMPANHAMENTO'!$AC$3:$AC$4922&lt;&gt;"")*((((I276&lt;&gt;"")*ISNUMBER(SEARCH("|"&amp;I276&amp;"|",'5_ACOMPANHAMENTO'!$AC$3:$AC$4922)))+((J276&lt;&gt;"")*ISNUMBER(SEARCH("|"&amp;J276&amp;"|",'5_ACOMPANHAMENTO'!$AC$3:$AC$4922)))+((K276&lt;&gt;"")*ISNUMBER(SEARCH("|"&amp;K276&amp;"|",'5_ACOMPANHAMENTO'!$AC$3:$AC$4922)))+((L276&lt;&gt;"")*ISNUMBER(SEARCH("|"&amp;L276&amp;"|",'5_ACOMPANHAMENTO'!$AC$3:$AC$4922)))+((M276&lt;&gt;"")*ISNUMBER(SEARCH("|"&amp;M276&amp;"|",'5_ACOMPANHAMENTO'!$AC$3:$AC$4922)))+((N276&lt;&gt;"")*ISNUMBER(SEARCH("|"&amp;N276&amp;"|",'5_ACOMPANHAMENTO'!$AC$3:$AC$4922)))+((O276&lt;&gt;"")*ISNUMBER(SEARCH("|"&amp;O276&amp;"|",'5_ACOMPANHAMENTO'!$AC$3:$AC$4922)))+((P276&lt;&gt;"")*ISNUMBER(SEARCH("|"&amp;P276&amp;"|",'5_ACOMPANHAMENTO'!$AC$3:$AC$4922)))+((Q276&lt;&gt;"")*ISNUMBER(SEARCH("|"&amp;Q276&amp;"|",'5_ACOMPANHAMENTO'!$AC$3:$AC$4922)))+((R276&lt;&gt;"")*ISNUMBER(SEARCH("|"&amp;R276&amp;"|",'5_ACOMPANHAMENTO'!$AC$3:$AC$4922)))+((S276&lt;&gt;"")*ISNUMBER(SEARCH("|"&amp;S276&amp;"|",'5_ACOMPANHAMENTO'!$AC$3:$AC$4922)))+((T276&lt;&gt;"")*ISNUMBER(SEARCH("|"&amp;T276&amp;"|",'5_ACOMPANHAMENTO'!$AC$3:$AC$4922)))+((U276&lt;&gt;"")*ISNUMBER(SEARCH("|"&amp;U276&amp;"|",'5_ACOMPANHAMENTO'!$AC$3:$AC$4922)))+((V276&lt;&gt;"")*ISNUMBER(SEARCH("|"&amp;V276&amp;"|",'5_ACOMPANHAMENTO'!$AC$3:$AC$4922)))+((W276&lt;&gt;"")*ISNUMBER(SEARCH("|"&amp;W276&amp;"|",'5_ACOMPANHAMENTO'!$AC$3:$AC$4922)))+((X276&lt;&gt;"")*ISNUMBER(SEARCH("|"&amp;X276&amp;"|",'5_ACOMPANHAMENTO'!$AC$3:$AC$4922)))+((Y276&lt;&gt;"")*ISNUMBER(SEARCH("|"&amp;Y276&amp;"|",'5_ACOMPANHAMENTO'!$AC$3:$AC$4922)))+((Z276&lt;&gt;"")*ISNUMBER(SEARCH("|"&amp;Z276&amp;"|",'5_ACOMPANHAMENTO'!$AC$3:$AC$4922)))+((AA276&lt;&gt;"")*ISNUMBER(SEARCH("|"&amp;AA276&amp;"|",'5_ACOMPANHAMENTO'!$AC$3:$AC$4922)))+((AB276&lt;&gt;"")*ISNUMBER(SEARCH("|"&amp;AB276&amp;"|",'5_ACOMPANHAMENTO'!$AC$3:$AC$4922))))&gt;0),0),0)),""))</f>
        <v/>
      </c>
      <c r="B276" s="1">
        <v>10180</v>
      </c>
      <c r="C276" s="1" t="s">
        <v>3043</v>
      </c>
      <c r="D276" s="4">
        <f>IF(OR($B276="",$C276=""),"",IFERROR(SUMPRODUCT(--(('5_ACOMPANHAMENTO'!$AD$3:$AD$4922=TRIM($C276&amp;""))*('5_ACOMPANHAMENTO'!$AC$3:$AC$4922&lt;&gt;"")*((((I276&lt;&gt;"")*ISNUMBER(SEARCH("|"&amp;I276&amp;"|",'5_ACOMPANHAMENTO'!$AC$3:$AC$4922)))+((J276&lt;&gt;"")*ISNUMBER(SEARCH("|"&amp;J276&amp;"|",'5_ACOMPANHAMENTO'!$AC$3:$AC$4922)))+((K276&lt;&gt;"")*ISNUMBER(SEARCH("|"&amp;K276&amp;"|",'5_ACOMPANHAMENTO'!$AC$3:$AC$4922)))+((L276&lt;&gt;"")*ISNUMBER(SEARCH("|"&amp;L276&amp;"|",'5_ACOMPANHAMENTO'!$AC$3:$AC$4922)))+((M276&lt;&gt;"")*ISNUMBER(SEARCH("|"&amp;M276&amp;"|",'5_ACOMPANHAMENTO'!$AC$3:$AC$4922)))+((N276&lt;&gt;"")*ISNUMBER(SEARCH("|"&amp;N276&amp;"|",'5_ACOMPANHAMENTO'!$AC$3:$AC$4922)))+((O276&lt;&gt;"")*ISNUMBER(SEARCH("|"&amp;O276&amp;"|",'5_ACOMPANHAMENTO'!$AC$3:$AC$4922)))+((P276&lt;&gt;"")*ISNUMBER(SEARCH("|"&amp;P276&amp;"|",'5_ACOMPANHAMENTO'!$AC$3:$AC$4922)))+((Q276&lt;&gt;"")*ISNUMBER(SEARCH("|"&amp;Q276&amp;"|",'5_ACOMPANHAMENTO'!$AC$3:$AC$4922)))+((R276&lt;&gt;"")*ISNUMBER(SEARCH("|"&amp;R276&amp;"|",'5_ACOMPANHAMENTO'!$AC$3:$AC$4922)))+((S276&lt;&gt;"")*ISNUMBER(SEARCH("|"&amp;S276&amp;"|",'5_ACOMPANHAMENTO'!$AC$3:$AC$4922)))+((T276&lt;&gt;"")*ISNUMBER(SEARCH("|"&amp;T276&amp;"|",'5_ACOMPANHAMENTO'!$AC$3:$AC$4922)))+((U276&lt;&gt;"")*ISNUMBER(SEARCH("|"&amp;U276&amp;"|",'5_ACOMPANHAMENTO'!$AC$3:$AC$4922)))+((V276&lt;&gt;"")*ISNUMBER(SEARCH("|"&amp;V276&amp;"|",'5_ACOMPANHAMENTO'!$AC$3:$AC$4922)))+((W276&lt;&gt;"")*ISNUMBER(SEARCH("|"&amp;W276&amp;"|",'5_ACOMPANHAMENTO'!$AC$3:$AC$4922)))+((X276&lt;&gt;"")*ISNUMBER(SEARCH("|"&amp;X276&amp;"|",'5_ACOMPANHAMENTO'!$AC$3:$AC$4922)))+((Y276&lt;&gt;"")*ISNUMBER(SEARCH("|"&amp;Y276&amp;"|",'5_ACOMPANHAMENTO'!$AC$3:$AC$4922)))+((Z276&lt;&gt;"")*ISNUMBER(SEARCH("|"&amp;Z276&amp;"|",'5_ACOMPANHAMENTO'!$AC$3:$AC$4922)))+((AA276&lt;&gt;"")*ISNUMBER(SEARCH("|"&amp;AA276&amp;"|",'5_ACOMPANHAMENTO'!$AC$3:$AC$4922)))+((AB276&lt;&gt;"")*ISNUMBER(SEARCH("|"&amp;AB276&amp;"|",'5_ACOMPANHAMENTO'!$AC$3:$AC$4922))))&gt;0)),'5_ACOMPANHAMENTO'!$J$3:$J$4922),0))</f>
        <v>0</v>
      </c>
      <c r="E276" s="4" t="str">
        <f t="shared" ca="1" si="92"/>
        <v>FINALIZADO</v>
      </c>
      <c r="F276" s="7">
        <f>IF(OR($B276="",$C276=""),"",IFERROR(SUMPRODUCT(--(('5_ACOMPANHAMENTO'!$AD$3:$AD$4922=TRIM($C276&amp;""))*('5_ACOMPANHAMENTO'!$AC$3:$AC$4922&lt;&gt;"")*((((I276&lt;&gt;"")*ISNUMBER(SEARCH("|"&amp;I276&amp;"|",'5_ACOMPANHAMENTO'!$AC$3:$AC$4922)))+((J276&lt;&gt;"")*ISNUMBER(SEARCH("|"&amp;J276&amp;"|",'5_ACOMPANHAMENTO'!$AC$3:$AC$4922)))+((K276&lt;&gt;"")*ISNUMBER(SEARCH("|"&amp;K276&amp;"|",'5_ACOMPANHAMENTO'!$AC$3:$AC$4922)))+((L276&lt;&gt;"")*ISNUMBER(SEARCH("|"&amp;L276&amp;"|",'5_ACOMPANHAMENTO'!$AC$3:$AC$4922)))+((M276&lt;&gt;"")*ISNUMBER(SEARCH("|"&amp;M276&amp;"|",'5_ACOMPANHAMENTO'!$AC$3:$AC$4922)))+((N276&lt;&gt;"")*ISNUMBER(SEARCH("|"&amp;N276&amp;"|",'5_ACOMPANHAMENTO'!$AC$3:$AC$4922)))+((O276&lt;&gt;"")*ISNUMBER(SEARCH("|"&amp;O276&amp;"|",'5_ACOMPANHAMENTO'!$AC$3:$AC$4922)))+((P276&lt;&gt;"")*ISNUMBER(SEARCH("|"&amp;P276&amp;"|",'5_ACOMPANHAMENTO'!$AC$3:$AC$4922)))+((Q276&lt;&gt;"")*ISNUMBER(SEARCH("|"&amp;Q276&amp;"|",'5_ACOMPANHAMENTO'!$AC$3:$AC$4922)))+((R276&lt;&gt;"")*ISNUMBER(SEARCH("|"&amp;R276&amp;"|",'5_ACOMPANHAMENTO'!$AC$3:$AC$4922)))+((S276&lt;&gt;"")*ISNUMBER(SEARCH("|"&amp;S276&amp;"|",'5_ACOMPANHAMENTO'!$AC$3:$AC$4922)))+((T276&lt;&gt;"")*ISNUMBER(SEARCH("|"&amp;T276&amp;"|",'5_ACOMPANHAMENTO'!$AC$3:$AC$4922)))+((U276&lt;&gt;"")*ISNUMBER(SEARCH("|"&amp;U276&amp;"|",'5_ACOMPANHAMENTO'!$AC$3:$AC$4922)))+((V276&lt;&gt;"")*ISNUMBER(SEARCH("|"&amp;V276&amp;"|",'5_ACOMPANHAMENTO'!$AC$3:$AC$4922)))+((W276&lt;&gt;"")*ISNUMBER(SEARCH("|"&amp;W276&amp;"|",'5_ACOMPANHAMENTO'!$AC$3:$AC$4922)))+((X276&lt;&gt;"")*ISNUMBER(SEARCH("|"&amp;X276&amp;"|",'5_ACOMPANHAMENTO'!$AC$3:$AC$4922)))+((Y276&lt;&gt;"")*ISNUMBER(SEARCH("|"&amp;Y276&amp;"|",'5_ACOMPANHAMENTO'!$AC$3:$AC$4922)))+((Z276&lt;&gt;"")*ISNUMBER(SEARCH("|"&amp;Z276&amp;"|",'5_ACOMPANHAMENTO'!$AC$3:$AC$4922)))+((AA276&lt;&gt;"")*ISNUMBER(SEARCH("|"&amp;AA276&amp;"|",'5_ACOMPANHAMENTO'!$AC$3:$AC$4922)))+((AB276&lt;&gt;"")*ISNUMBER(SEARCH("|"&amp;AB276&amp;"|",'5_ACOMPANHAMENTO'!$AC$3:$AC$4922))))&gt;0)),'5_ACOMPANHAMENTO'!$O$3:$O$4922),0))</f>
        <v>0</v>
      </c>
      <c r="G276" s="7">
        <f t="shared" si="93"/>
        <v>0</v>
      </c>
      <c r="H276" t="str">
        <f t="shared" si="94"/>
        <v>10180|VIDRO</v>
      </c>
      <c r="I276" s="1" t="str">
        <f t="shared" si="95"/>
        <v>10180</v>
      </c>
      <c r="J276" s="1" t="str">
        <f t="shared" si="96"/>
        <v/>
      </c>
      <c r="K276" s="1" t="str">
        <f t="shared" si="97"/>
        <v/>
      </c>
      <c r="L276" s="1" t="str">
        <f t="shared" si="98"/>
        <v/>
      </c>
      <c r="M276" s="1" t="str">
        <f t="shared" si="99"/>
        <v/>
      </c>
      <c r="N276" s="1" t="str">
        <f t="shared" si="100"/>
        <v/>
      </c>
      <c r="O276" s="1" t="str">
        <f t="shared" si="101"/>
        <v/>
      </c>
      <c r="P276" s="1" t="str">
        <f t="shared" si="102"/>
        <v/>
      </c>
      <c r="Q276" s="1" t="str">
        <f t="shared" si="103"/>
        <v/>
      </c>
      <c r="R276" s="1" t="str">
        <f t="shared" si="104"/>
        <v/>
      </c>
      <c r="S276" s="1" t="str">
        <f t="shared" si="105"/>
        <v/>
      </c>
      <c r="T276" s="1" t="str">
        <f t="shared" si="106"/>
        <v/>
      </c>
      <c r="U276" s="1" t="str">
        <f t="shared" si="107"/>
        <v/>
      </c>
      <c r="V276" s="1" t="str">
        <f t="shared" si="108"/>
        <v/>
      </c>
      <c r="W276" s="1" t="str">
        <f t="shared" si="109"/>
        <v/>
      </c>
      <c r="X276" s="1" t="str">
        <f t="shared" si="110"/>
        <v/>
      </c>
      <c r="Y276" s="1" t="str">
        <f t="shared" si="111"/>
        <v/>
      </c>
      <c r="Z276" s="1" t="str">
        <f t="shared" si="112"/>
        <v/>
      </c>
      <c r="AA276" s="1" t="str">
        <f t="shared" si="113"/>
        <v/>
      </c>
      <c r="AB276" s="1" t="str">
        <f t="shared" si="114"/>
        <v/>
      </c>
    </row>
    <row r="277" spans="1:28" ht="14.25" hidden="1" customHeight="1" x14ac:dyDescent="0.35">
      <c r="A277" s="4">
        <f>IF(OR($B277="",$C277=""),"",IFERROR(INDEX('5_ACOMPANHAMENTO'!$A$3:$A$4922,MATCH(1,INDEX(('5_ACOMPANHAMENTO'!$AD$3:$AD$4922=TRIM($C277&amp;""))*('5_ACOMPANHAMENTO'!$AC$3:$AC$4922&lt;&gt;"")*((((I277&lt;&gt;"")*ISNUMBER(SEARCH("|"&amp;I277&amp;"|",'5_ACOMPANHAMENTO'!$AC$3:$AC$4922)))+((J277&lt;&gt;"")*ISNUMBER(SEARCH("|"&amp;J277&amp;"|",'5_ACOMPANHAMENTO'!$AC$3:$AC$4922)))+((K277&lt;&gt;"")*ISNUMBER(SEARCH("|"&amp;K277&amp;"|",'5_ACOMPANHAMENTO'!$AC$3:$AC$4922)))+((L277&lt;&gt;"")*ISNUMBER(SEARCH("|"&amp;L277&amp;"|",'5_ACOMPANHAMENTO'!$AC$3:$AC$4922)))+((M277&lt;&gt;"")*ISNUMBER(SEARCH("|"&amp;M277&amp;"|",'5_ACOMPANHAMENTO'!$AC$3:$AC$4922)))+((N277&lt;&gt;"")*ISNUMBER(SEARCH("|"&amp;N277&amp;"|",'5_ACOMPANHAMENTO'!$AC$3:$AC$4922)))+((O277&lt;&gt;"")*ISNUMBER(SEARCH("|"&amp;O277&amp;"|",'5_ACOMPANHAMENTO'!$AC$3:$AC$4922)))+((P277&lt;&gt;"")*ISNUMBER(SEARCH("|"&amp;P277&amp;"|",'5_ACOMPANHAMENTO'!$AC$3:$AC$4922)))+((Q277&lt;&gt;"")*ISNUMBER(SEARCH("|"&amp;Q277&amp;"|",'5_ACOMPANHAMENTO'!$AC$3:$AC$4922)))+((R277&lt;&gt;"")*ISNUMBER(SEARCH("|"&amp;R277&amp;"|",'5_ACOMPANHAMENTO'!$AC$3:$AC$4922)))+((S277&lt;&gt;"")*ISNUMBER(SEARCH("|"&amp;S277&amp;"|",'5_ACOMPANHAMENTO'!$AC$3:$AC$4922)))+((T277&lt;&gt;"")*ISNUMBER(SEARCH("|"&amp;T277&amp;"|",'5_ACOMPANHAMENTO'!$AC$3:$AC$4922)))+((U277&lt;&gt;"")*ISNUMBER(SEARCH("|"&amp;U277&amp;"|",'5_ACOMPANHAMENTO'!$AC$3:$AC$4922)))+((V277&lt;&gt;"")*ISNUMBER(SEARCH("|"&amp;V277&amp;"|",'5_ACOMPANHAMENTO'!$AC$3:$AC$4922)))+((W277&lt;&gt;"")*ISNUMBER(SEARCH("|"&amp;W277&amp;"|",'5_ACOMPANHAMENTO'!$AC$3:$AC$4922)))+((X277&lt;&gt;"")*ISNUMBER(SEARCH("|"&amp;X277&amp;"|",'5_ACOMPANHAMENTO'!$AC$3:$AC$4922)))+((Y277&lt;&gt;"")*ISNUMBER(SEARCH("|"&amp;Y277&amp;"|",'5_ACOMPANHAMENTO'!$AC$3:$AC$4922)))+((Z277&lt;&gt;"")*ISNUMBER(SEARCH("|"&amp;Z277&amp;"|",'5_ACOMPANHAMENTO'!$AC$3:$AC$4922)))+((AA277&lt;&gt;"")*ISNUMBER(SEARCH("|"&amp;AA277&amp;"|",'5_ACOMPANHAMENTO'!$AC$3:$AC$4922)))+((AB277&lt;&gt;"")*ISNUMBER(SEARCH("|"&amp;AB277&amp;"|",'5_ACOMPANHAMENTO'!$AC$3:$AC$4922))))&gt;0),0),0)),""))</f>
        <v>46205</v>
      </c>
      <c r="B277" s="14" t="s">
        <v>3090</v>
      </c>
      <c r="C277" s="14" t="s">
        <v>3056</v>
      </c>
      <c r="D277" s="4">
        <f>IF(OR($B277="",$C277=""),"",IFERROR(SUMPRODUCT(--(('5_ACOMPANHAMENTO'!$AD$3:$AD$4922=TRIM($C277&amp;""))*('5_ACOMPANHAMENTO'!$AC$3:$AC$4922&lt;&gt;"")*((((I277&lt;&gt;"")*ISNUMBER(SEARCH("|"&amp;I277&amp;"|",'5_ACOMPANHAMENTO'!$AC$3:$AC$4922)))+((J277&lt;&gt;"")*ISNUMBER(SEARCH("|"&amp;J277&amp;"|",'5_ACOMPANHAMENTO'!$AC$3:$AC$4922)))+((K277&lt;&gt;"")*ISNUMBER(SEARCH("|"&amp;K277&amp;"|",'5_ACOMPANHAMENTO'!$AC$3:$AC$4922)))+((L277&lt;&gt;"")*ISNUMBER(SEARCH("|"&amp;L277&amp;"|",'5_ACOMPANHAMENTO'!$AC$3:$AC$4922)))+((M277&lt;&gt;"")*ISNUMBER(SEARCH("|"&amp;M277&amp;"|",'5_ACOMPANHAMENTO'!$AC$3:$AC$4922)))+((N277&lt;&gt;"")*ISNUMBER(SEARCH("|"&amp;N277&amp;"|",'5_ACOMPANHAMENTO'!$AC$3:$AC$4922)))+((O277&lt;&gt;"")*ISNUMBER(SEARCH("|"&amp;O277&amp;"|",'5_ACOMPANHAMENTO'!$AC$3:$AC$4922)))+((P277&lt;&gt;"")*ISNUMBER(SEARCH("|"&amp;P277&amp;"|",'5_ACOMPANHAMENTO'!$AC$3:$AC$4922)))+((Q277&lt;&gt;"")*ISNUMBER(SEARCH("|"&amp;Q277&amp;"|",'5_ACOMPANHAMENTO'!$AC$3:$AC$4922)))+((R277&lt;&gt;"")*ISNUMBER(SEARCH("|"&amp;R277&amp;"|",'5_ACOMPANHAMENTO'!$AC$3:$AC$4922)))+((S277&lt;&gt;"")*ISNUMBER(SEARCH("|"&amp;S277&amp;"|",'5_ACOMPANHAMENTO'!$AC$3:$AC$4922)))+((T277&lt;&gt;"")*ISNUMBER(SEARCH("|"&amp;T277&amp;"|",'5_ACOMPANHAMENTO'!$AC$3:$AC$4922)))+((U277&lt;&gt;"")*ISNUMBER(SEARCH("|"&amp;U277&amp;"|",'5_ACOMPANHAMENTO'!$AC$3:$AC$4922)))+((V277&lt;&gt;"")*ISNUMBER(SEARCH("|"&amp;V277&amp;"|",'5_ACOMPANHAMENTO'!$AC$3:$AC$4922)))+((W277&lt;&gt;"")*ISNUMBER(SEARCH("|"&amp;W277&amp;"|",'5_ACOMPANHAMENTO'!$AC$3:$AC$4922)))+((X277&lt;&gt;"")*ISNUMBER(SEARCH("|"&amp;X277&amp;"|",'5_ACOMPANHAMENTO'!$AC$3:$AC$4922)))+((Y277&lt;&gt;"")*ISNUMBER(SEARCH("|"&amp;Y277&amp;"|",'5_ACOMPANHAMENTO'!$AC$3:$AC$4922)))+((Z277&lt;&gt;"")*ISNUMBER(SEARCH("|"&amp;Z277&amp;"|",'5_ACOMPANHAMENTO'!$AC$3:$AC$4922)))+((AA277&lt;&gt;"")*ISNUMBER(SEARCH("|"&amp;AA277&amp;"|",'5_ACOMPANHAMENTO'!$AC$3:$AC$4922)))+((AB277&lt;&gt;"")*ISNUMBER(SEARCH("|"&amp;AB277&amp;"|",'5_ACOMPANHAMENTO'!$AC$3:$AC$4922))))&gt;0)),'5_ACOMPANHAMENTO'!$J$3:$J$4922),0))</f>
        <v>2598</v>
      </c>
      <c r="E277" s="4" t="str">
        <f t="shared" ca="1" si="92"/>
        <v>FINALIZADO</v>
      </c>
      <c r="F277" s="7">
        <f>IF(OR($B277="",$C277=""),"",IFERROR(SUMPRODUCT(--(('5_ACOMPANHAMENTO'!$AD$3:$AD$4922=TRIM($C277&amp;""))*('5_ACOMPANHAMENTO'!$AC$3:$AC$4922&lt;&gt;"")*((((I277&lt;&gt;"")*ISNUMBER(SEARCH("|"&amp;I277&amp;"|",'5_ACOMPANHAMENTO'!$AC$3:$AC$4922)))+((J277&lt;&gt;"")*ISNUMBER(SEARCH("|"&amp;J277&amp;"|",'5_ACOMPANHAMENTO'!$AC$3:$AC$4922)))+((K277&lt;&gt;"")*ISNUMBER(SEARCH("|"&amp;K277&amp;"|",'5_ACOMPANHAMENTO'!$AC$3:$AC$4922)))+((L277&lt;&gt;"")*ISNUMBER(SEARCH("|"&amp;L277&amp;"|",'5_ACOMPANHAMENTO'!$AC$3:$AC$4922)))+((M277&lt;&gt;"")*ISNUMBER(SEARCH("|"&amp;M277&amp;"|",'5_ACOMPANHAMENTO'!$AC$3:$AC$4922)))+((N277&lt;&gt;"")*ISNUMBER(SEARCH("|"&amp;N277&amp;"|",'5_ACOMPANHAMENTO'!$AC$3:$AC$4922)))+((O277&lt;&gt;"")*ISNUMBER(SEARCH("|"&amp;O277&amp;"|",'5_ACOMPANHAMENTO'!$AC$3:$AC$4922)))+((P277&lt;&gt;"")*ISNUMBER(SEARCH("|"&amp;P277&amp;"|",'5_ACOMPANHAMENTO'!$AC$3:$AC$4922)))+((Q277&lt;&gt;"")*ISNUMBER(SEARCH("|"&amp;Q277&amp;"|",'5_ACOMPANHAMENTO'!$AC$3:$AC$4922)))+((R277&lt;&gt;"")*ISNUMBER(SEARCH("|"&amp;R277&amp;"|",'5_ACOMPANHAMENTO'!$AC$3:$AC$4922)))+((S277&lt;&gt;"")*ISNUMBER(SEARCH("|"&amp;S277&amp;"|",'5_ACOMPANHAMENTO'!$AC$3:$AC$4922)))+((T277&lt;&gt;"")*ISNUMBER(SEARCH("|"&amp;T277&amp;"|",'5_ACOMPANHAMENTO'!$AC$3:$AC$4922)))+((U277&lt;&gt;"")*ISNUMBER(SEARCH("|"&amp;U277&amp;"|",'5_ACOMPANHAMENTO'!$AC$3:$AC$4922)))+((V277&lt;&gt;"")*ISNUMBER(SEARCH("|"&amp;V277&amp;"|",'5_ACOMPANHAMENTO'!$AC$3:$AC$4922)))+((W277&lt;&gt;"")*ISNUMBER(SEARCH("|"&amp;W277&amp;"|",'5_ACOMPANHAMENTO'!$AC$3:$AC$4922)))+((X277&lt;&gt;"")*ISNUMBER(SEARCH("|"&amp;X277&amp;"|",'5_ACOMPANHAMENTO'!$AC$3:$AC$4922)))+((Y277&lt;&gt;"")*ISNUMBER(SEARCH("|"&amp;Y277&amp;"|",'5_ACOMPANHAMENTO'!$AC$3:$AC$4922)))+((Z277&lt;&gt;"")*ISNUMBER(SEARCH("|"&amp;Z277&amp;"|",'5_ACOMPANHAMENTO'!$AC$3:$AC$4922)))+((AA277&lt;&gt;"")*ISNUMBER(SEARCH("|"&amp;AA277&amp;"|",'5_ACOMPANHAMENTO'!$AC$3:$AC$4922)))+((AB277&lt;&gt;"")*ISNUMBER(SEARCH("|"&amp;AB277&amp;"|",'5_ACOMPANHAMENTO'!$AC$3:$AC$4922))))&gt;0)),'5_ACOMPANHAMENTO'!$O$3:$O$4922),0))</f>
        <v>2598</v>
      </c>
      <c r="G277" s="7">
        <f t="shared" si="93"/>
        <v>0</v>
      </c>
      <c r="H277" t="str">
        <f t="shared" si="94"/>
        <v>10199|58 FABRICAÇÃO EMBALAGEM</v>
      </c>
      <c r="I277" s="1" t="str">
        <f t="shared" si="95"/>
        <v>10199</v>
      </c>
      <c r="J277" s="1" t="str">
        <f t="shared" si="96"/>
        <v/>
      </c>
      <c r="K277" s="1" t="str">
        <f t="shared" si="97"/>
        <v/>
      </c>
      <c r="L277" s="1" t="str">
        <f t="shared" si="98"/>
        <v/>
      </c>
      <c r="M277" s="1" t="str">
        <f t="shared" si="99"/>
        <v/>
      </c>
      <c r="N277" s="1" t="str">
        <f t="shared" si="100"/>
        <v/>
      </c>
      <c r="O277" s="1" t="str">
        <f t="shared" si="101"/>
        <v/>
      </c>
      <c r="P277" s="1" t="str">
        <f t="shared" si="102"/>
        <v/>
      </c>
      <c r="Q277" s="1" t="str">
        <f t="shared" si="103"/>
        <v/>
      </c>
      <c r="R277" s="1" t="str">
        <f t="shared" si="104"/>
        <v/>
      </c>
      <c r="S277" s="1" t="str">
        <f t="shared" si="105"/>
        <v/>
      </c>
      <c r="T277" s="1" t="str">
        <f t="shared" si="106"/>
        <v/>
      </c>
      <c r="U277" s="1" t="str">
        <f t="shared" si="107"/>
        <v/>
      </c>
      <c r="V277" s="1" t="str">
        <f t="shared" si="108"/>
        <v/>
      </c>
      <c r="W277" s="1" t="str">
        <f t="shared" si="109"/>
        <v/>
      </c>
      <c r="X277" s="1" t="str">
        <f t="shared" si="110"/>
        <v/>
      </c>
      <c r="Y277" s="1" t="str">
        <f t="shared" si="111"/>
        <v/>
      </c>
      <c r="Z277" s="1" t="str">
        <f t="shared" si="112"/>
        <v/>
      </c>
      <c r="AA277" s="1" t="str">
        <f t="shared" si="113"/>
        <v/>
      </c>
      <c r="AB277" s="1" t="str">
        <f t="shared" si="114"/>
        <v/>
      </c>
    </row>
    <row r="278" spans="1:28" ht="14.25" hidden="1" customHeight="1" x14ac:dyDescent="0.35">
      <c r="A278" s="4">
        <f>IF(OR($B278="",$C278=""),"",IFERROR(INDEX('5_ACOMPANHAMENTO'!$A$3:$A$4922,MATCH(1,INDEX(('5_ACOMPANHAMENTO'!$AD$3:$AD$4922=TRIM($C278&amp;""))*('5_ACOMPANHAMENTO'!$AC$3:$AC$4922&lt;&gt;"")*((((I278&lt;&gt;"")*ISNUMBER(SEARCH("|"&amp;I278&amp;"|",'5_ACOMPANHAMENTO'!$AC$3:$AC$4922)))+((J278&lt;&gt;"")*ISNUMBER(SEARCH("|"&amp;J278&amp;"|",'5_ACOMPANHAMENTO'!$AC$3:$AC$4922)))+((K278&lt;&gt;"")*ISNUMBER(SEARCH("|"&amp;K278&amp;"|",'5_ACOMPANHAMENTO'!$AC$3:$AC$4922)))+((L278&lt;&gt;"")*ISNUMBER(SEARCH("|"&amp;L278&amp;"|",'5_ACOMPANHAMENTO'!$AC$3:$AC$4922)))+((M278&lt;&gt;"")*ISNUMBER(SEARCH("|"&amp;M278&amp;"|",'5_ACOMPANHAMENTO'!$AC$3:$AC$4922)))+((N278&lt;&gt;"")*ISNUMBER(SEARCH("|"&amp;N278&amp;"|",'5_ACOMPANHAMENTO'!$AC$3:$AC$4922)))+((O278&lt;&gt;"")*ISNUMBER(SEARCH("|"&amp;O278&amp;"|",'5_ACOMPANHAMENTO'!$AC$3:$AC$4922)))+((P278&lt;&gt;"")*ISNUMBER(SEARCH("|"&amp;P278&amp;"|",'5_ACOMPANHAMENTO'!$AC$3:$AC$4922)))+((Q278&lt;&gt;"")*ISNUMBER(SEARCH("|"&amp;Q278&amp;"|",'5_ACOMPANHAMENTO'!$AC$3:$AC$4922)))+((R278&lt;&gt;"")*ISNUMBER(SEARCH("|"&amp;R278&amp;"|",'5_ACOMPANHAMENTO'!$AC$3:$AC$4922)))+((S278&lt;&gt;"")*ISNUMBER(SEARCH("|"&amp;S278&amp;"|",'5_ACOMPANHAMENTO'!$AC$3:$AC$4922)))+((T278&lt;&gt;"")*ISNUMBER(SEARCH("|"&amp;T278&amp;"|",'5_ACOMPANHAMENTO'!$AC$3:$AC$4922)))+((U278&lt;&gt;"")*ISNUMBER(SEARCH("|"&amp;U278&amp;"|",'5_ACOMPANHAMENTO'!$AC$3:$AC$4922)))+((V278&lt;&gt;"")*ISNUMBER(SEARCH("|"&amp;V278&amp;"|",'5_ACOMPANHAMENTO'!$AC$3:$AC$4922)))+((W278&lt;&gt;"")*ISNUMBER(SEARCH("|"&amp;W278&amp;"|",'5_ACOMPANHAMENTO'!$AC$3:$AC$4922)))+((X278&lt;&gt;"")*ISNUMBER(SEARCH("|"&amp;X278&amp;"|",'5_ACOMPANHAMENTO'!$AC$3:$AC$4922)))+((Y278&lt;&gt;"")*ISNUMBER(SEARCH("|"&amp;Y278&amp;"|",'5_ACOMPANHAMENTO'!$AC$3:$AC$4922)))+((Z278&lt;&gt;"")*ISNUMBER(SEARCH("|"&amp;Z278&amp;"|",'5_ACOMPANHAMENTO'!$AC$3:$AC$4922)))+((AA278&lt;&gt;"")*ISNUMBER(SEARCH("|"&amp;AA278&amp;"|",'5_ACOMPANHAMENTO'!$AC$3:$AC$4922)))+((AB278&lt;&gt;"")*ISNUMBER(SEARCH("|"&amp;AB278&amp;"|",'5_ACOMPANHAMENTO'!$AC$3:$AC$4922))))&gt;0),0),0)),""))</f>
        <v>46205</v>
      </c>
      <c r="B278" s="14" t="s">
        <v>3090</v>
      </c>
      <c r="C278" s="14" t="s">
        <v>3056</v>
      </c>
      <c r="D278" s="4">
        <f>IF(OR($B278="",$C278=""),"",IFERROR(SUMPRODUCT(--(('5_ACOMPANHAMENTO'!$AD$3:$AD$4922=TRIM($C278&amp;""))*('5_ACOMPANHAMENTO'!$AC$3:$AC$4922&lt;&gt;"")*((((I278&lt;&gt;"")*ISNUMBER(SEARCH("|"&amp;I278&amp;"|",'5_ACOMPANHAMENTO'!$AC$3:$AC$4922)))+((J278&lt;&gt;"")*ISNUMBER(SEARCH("|"&amp;J278&amp;"|",'5_ACOMPANHAMENTO'!$AC$3:$AC$4922)))+((K278&lt;&gt;"")*ISNUMBER(SEARCH("|"&amp;K278&amp;"|",'5_ACOMPANHAMENTO'!$AC$3:$AC$4922)))+((L278&lt;&gt;"")*ISNUMBER(SEARCH("|"&amp;L278&amp;"|",'5_ACOMPANHAMENTO'!$AC$3:$AC$4922)))+((M278&lt;&gt;"")*ISNUMBER(SEARCH("|"&amp;M278&amp;"|",'5_ACOMPANHAMENTO'!$AC$3:$AC$4922)))+((N278&lt;&gt;"")*ISNUMBER(SEARCH("|"&amp;N278&amp;"|",'5_ACOMPANHAMENTO'!$AC$3:$AC$4922)))+((O278&lt;&gt;"")*ISNUMBER(SEARCH("|"&amp;O278&amp;"|",'5_ACOMPANHAMENTO'!$AC$3:$AC$4922)))+((P278&lt;&gt;"")*ISNUMBER(SEARCH("|"&amp;P278&amp;"|",'5_ACOMPANHAMENTO'!$AC$3:$AC$4922)))+((Q278&lt;&gt;"")*ISNUMBER(SEARCH("|"&amp;Q278&amp;"|",'5_ACOMPANHAMENTO'!$AC$3:$AC$4922)))+((R278&lt;&gt;"")*ISNUMBER(SEARCH("|"&amp;R278&amp;"|",'5_ACOMPANHAMENTO'!$AC$3:$AC$4922)))+((S278&lt;&gt;"")*ISNUMBER(SEARCH("|"&amp;S278&amp;"|",'5_ACOMPANHAMENTO'!$AC$3:$AC$4922)))+((T278&lt;&gt;"")*ISNUMBER(SEARCH("|"&amp;T278&amp;"|",'5_ACOMPANHAMENTO'!$AC$3:$AC$4922)))+((U278&lt;&gt;"")*ISNUMBER(SEARCH("|"&amp;U278&amp;"|",'5_ACOMPANHAMENTO'!$AC$3:$AC$4922)))+((V278&lt;&gt;"")*ISNUMBER(SEARCH("|"&amp;V278&amp;"|",'5_ACOMPANHAMENTO'!$AC$3:$AC$4922)))+((W278&lt;&gt;"")*ISNUMBER(SEARCH("|"&amp;W278&amp;"|",'5_ACOMPANHAMENTO'!$AC$3:$AC$4922)))+((X278&lt;&gt;"")*ISNUMBER(SEARCH("|"&amp;X278&amp;"|",'5_ACOMPANHAMENTO'!$AC$3:$AC$4922)))+((Y278&lt;&gt;"")*ISNUMBER(SEARCH("|"&amp;Y278&amp;"|",'5_ACOMPANHAMENTO'!$AC$3:$AC$4922)))+((Z278&lt;&gt;"")*ISNUMBER(SEARCH("|"&amp;Z278&amp;"|",'5_ACOMPANHAMENTO'!$AC$3:$AC$4922)))+((AA278&lt;&gt;"")*ISNUMBER(SEARCH("|"&amp;AA278&amp;"|",'5_ACOMPANHAMENTO'!$AC$3:$AC$4922)))+((AB278&lt;&gt;"")*ISNUMBER(SEARCH("|"&amp;AB278&amp;"|",'5_ACOMPANHAMENTO'!$AC$3:$AC$4922))))&gt;0)),'5_ACOMPANHAMENTO'!$J$3:$J$4922),0))</f>
        <v>2598</v>
      </c>
      <c r="E278" s="4" t="str">
        <f t="shared" ca="1" si="92"/>
        <v>FINALIZADO</v>
      </c>
      <c r="F278" s="7">
        <f>IF(OR($B278="",$C278=""),"",IFERROR(SUMPRODUCT(--(('5_ACOMPANHAMENTO'!$AD$3:$AD$4922=TRIM($C278&amp;""))*('5_ACOMPANHAMENTO'!$AC$3:$AC$4922&lt;&gt;"")*((((I278&lt;&gt;"")*ISNUMBER(SEARCH("|"&amp;I278&amp;"|",'5_ACOMPANHAMENTO'!$AC$3:$AC$4922)))+((J278&lt;&gt;"")*ISNUMBER(SEARCH("|"&amp;J278&amp;"|",'5_ACOMPANHAMENTO'!$AC$3:$AC$4922)))+((K278&lt;&gt;"")*ISNUMBER(SEARCH("|"&amp;K278&amp;"|",'5_ACOMPANHAMENTO'!$AC$3:$AC$4922)))+((L278&lt;&gt;"")*ISNUMBER(SEARCH("|"&amp;L278&amp;"|",'5_ACOMPANHAMENTO'!$AC$3:$AC$4922)))+((M278&lt;&gt;"")*ISNUMBER(SEARCH("|"&amp;M278&amp;"|",'5_ACOMPANHAMENTO'!$AC$3:$AC$4922)))+((N278&lt;&gt;"")*ISNUMBER(SEARCH("|"&amp;N278&amp;"|",'5_ACOMPANHAMENTO'!$AC$3:$AC$4922)))+((O278&lt;&gt;"")*ISNUMBER(SEARCH("|"&amp;O278&amp;"|",'5_ACOMPANHAMENTO'!$AC$3:$AC$4922)))+((P278&lt;&gt;"")*ISNUMBER(SEARCH("|"&amp;P278&amp;"|",'5_ACOMPANHAMENTO'!$AC$3:$AC$4922)))+((Q278&lt;&gt;"")*ISNUMBER(SEARCH("|"&amp;Q278&amp;"|",'5_ACOMPANHAMENTO'!$AC$3:$AC$4922)))+((R278&lt;&gt;"")*ISNUMBER(SEARCH("|"&amp;R278&amp;"|",'5_ACOMPANHAMENTO'!$AC$3:$AC$4922)))+((S278&lt;&gt;"")*ISNUMBER(SEARCH("|"&amp;S278&amp;"|",'5_ACOMPANHAMENTO'!$AC$3:$AC$4922)))+((T278&lt;&gt;"")*ISNUMBER(SEARCH("|"&amp;T278&amp;"|",'5_ACOMPANHAMENTO'!$AC$3:$AC$4922)))+((U278&lt;&gt;"")*ISNUMBER(SEARCH("|"&amp;U278&amp;"|",'5_ACOMPANHAMENTO'!$AC$3:$AC$4922)))+((V278&lt;&gt;"")*ISNUMBER(SEARCH("|"&amp;V278&amp;"|",'5_ACOMPANHAMENTO'!$AC$3:$AC$4922)))+((W278&lt;&gt;"")*ISNUMBER(SEARCH("|"&amp;W278&amp;"|",'5_ACOMPANHAMENTO'!$AC$3:$AC$4922)))+((X278&lt;&gt;"")*ISNUMBER(SEARCH("|"&amp;X278&amp;"|",'5_ACOMPANHAMENTO'!$AC$3:$AC$4922)))+((Y278&lt;&gt;"")*ISNUMBER(SEARCH("|"&amp;Y278&amp;"|",'5_ACOMPANHAMENTO'!$AC$3:$AC$4922)))+((Z278&lt;&gt;"")*ISNUMBER(SEARCH("|"&amp;Z278&amp;"|",'5_ACOMPANHAMENTO'!$AC$3:$AC$4922)))+((AA278&lt;&gt;"")*ISNUMBER(SEARCH("|"&amp;AA278&amp;"|",'5_ACOMPANHAMENTO'!$AC$3:$AC$4922)))+((AB278&lt;&gt;"")*ISNUMBER(SEARCH("|"&amp;AB278&amp;"|",'5_ACOMPANHAMENTO'!$AC$3:$AC$4922))))&gt;0)),'5_ACOMPANHAMENTO'!$O$3:$O$4922),0))</f>
        <v>2598</v>
      </c>
      <c r="G278" s="7">
        <f t="shared" si="93"/>
        <v>0</v>
      </c>
      <c r="H278" t="str">
        <f t="shared" si="94"/>
        <v>10199|58 FABRICAÇÃO EMBALAGEM</v>
      </c>
      <c r="I278" s="1" t="str">
        <f t="shared" si="95"/>
        <v>10199</v>
      </c>
      <c r="J278" s="1" t="str">
        <f t="shared" si="96"/>
        <v/>
      </c>
      <c r="K278" s="1" t="str">
        <f t="shared" si="97"/>
        <v/>
      </c>
      <c r="L278" s="1" t="str">
        <f t="shared" si="98"/>
        <v/>
      </c>
      <c r="M278" s="1" t="str">
        <f t="shared" si="99"/>
        <v/>
      </c>
      <c r="N278" s="1" t="str">
        <f t="shared" si="100"/>
        <v/>
      </c>
      <c r="O278" s="1" t="str">
        <f t="shared" si="101"/>
        <v/>
      </c>
      <c r="P278" s="1" t="str">
        <f t="shared" si="102"/>
        <v/>
      </c>
      <c r="Q278" s="1" t="str">
        <f t="shared" si="103"/>
        <v/>
      </c>
      <c r="R278" s="1" t="str">
        <f t="shared" si="104"/>
        <v/>
      </c>
      <c r="S278" s="1" t="str">
        <f t="shared" si="105"/>
        <v/>
      </c>
      <c r="T278" s="1" t="str">
        <f t="shared" si="106"/>
        <v/>
      </c>
      <c r="U278" s="1" t="str">
        <f t="shared" si="107"/>
        <v/>
      </c>
      <c r="V278" s="1" t="str">
        <f t="shared" si="108"/>
        <v/>
      </c>
      <c r="W278" s="1" t="str">
        <f t="shared" si="109"/>
        <v/>
      </c>
      <c r="X278" s="1" t="str">
        <f t="shared" si="110"/>
        <v/>
      </c>
      <c r="Y278" s="1" t="str">
        <f t="shared" si="111"/>
        <v/>
      </c>
      <c r="Z278" s="1" t="str">
        <f t="shared" si="112"/>
        <v/>
      </c>
      <c r="AA278" s="1" t="str">
        <f t="shared" si="113"/>
        <v/>
      </c>
      <c r="AB278" s="1" t="str">
        <f t="shared" si="114"/>
        <v/>
      </c>
    </row>
    <row r="279" spans="1:28" ht="14.25" hidden="1" customHeight="1" x14ac:dyDescent="0.35">
      <c r="A279" s="4">
        <f>IF(OR($B279="",$C279=""),"",IFERROR(INDEX('5_ACOMPANHAMENTO'!$A$3:$A$4922,MATCH(1,INDEX(('5_ACOMPANHAMENTO'!$AD$3:$AD$4922=TRIM($C279&amp;""))*('5_ACOMPANHAMENTO'!$AC$3:$AC$4922&lt;&gt;"")*((((I279&lt;&gt;"")*ISNUMBER(SEARCH("|"&amp;I279&amp;"|",'5_ACOMPANHAMENTO'!$AC$3:$AC$4922)))+((J279&lt;&gt;"")*ISNUMBER(SEARCH("|"&amp;J279&amp;"|",'5_ACOMPANHAMENTO'!$AC$3:$AC$4922)))+((K279&lt;&gt;"")*ISNUMBER(SEARCH("|"&amp;K279&amp;"|",'5_ACOMPANHAMENTO'!$AC$3:$AC$4922)))+((L279&lt;&gt;"")*ISNUMBER(SEARCH("|"&amp;L279&amp;"|",'5_ACOMPANHAMENTO'!$AC$3:$AC$4922)))+((M279&lt;&gt;"")*ISNUMBER(SEARCH("|"&amp;M279&amp;"|",'5_ACOMPANHAMENTO'!$AC$3:$AC$4922)))+((N279&lt;&gt;"")*ISNUMBER(SEARCH("|"&amp;N279&amp;"|",'5_ACOMPANHAMENTO'!$AC$3:$AC$4922)))+((O279&lt;&gt;"")*ISNUMBER(SEARCH("|"&amp;O279&amp;"|",'5_ACOMPANHAMENTO'!$AC$3:$AC$4922)))+((P279&lt;&gt;"")*ISNUMBER(SEARCH("|"&amp;P279&amp;"|",'5_ACOMPANHAMENTO'!$AC$3:$AC$4922)))+((Q279&lt;&gt;"")*ISNUMBER(SEARCH("|"&amp;Q279&amp;"|",'5_ACOMPANHAMENTO'!$AC$3:$AC$4922)))+((R279&lt;&gt;"")*ISNUMBER(SEARCH("|"&amp;R279&amp;"|",'5_ACOMPANHAMENTO'!$AC$3:$AC$4922)))+((S279&lt;&gt;"")*ISNUMBER(SEARCH("|"&amp;S279&amp;"|",'5_ACOMPANHAMENTO'!$AC$3:$AC$4922)))+((T279&lt;&gt;"")*ISNUMBER(SEARCH("|"&amp;T279&amp;"|",'5_ACOMPANHAMENTO'!$AC$3:$AC$4922)))+((U279&lt;&gt;"")*ISNUMBER(SEARCH("|"&amp;U279&amp;"|",'5_ACOMPANHAMENTO'!$AC$3:$AC$4922)))+((V279&lt;&gt;"")*ISNUMBER(SEARCH("|"&amp;V279&amp;"|",'5_ACOMPANHAMENTO'!$AC$3:$AC$4922)))+((W279&lt;&gt;"")*ISNUMBER(SEARCH("|"&amp;W279&amp;"|",'5_ACOMPANHAMENTO'!$AC$3:$AC$4922)))+((X279&lt;&gt;"")*ISNUMBER(SEARCH("|"&amp;X279&amp;"|",'5_ACOMPANHAMENTO'!$AC$3:$AC$4922)))+((Y279&lt;&gt;"")*ISNUMBER(SEARCH("|"&amp;Y279&amp;"|",'5_ACOMPANHAMENTO'!$AC$3:$AC$4922)))+((Z279&lt;&gt;"")*ISNUMBER(SEARCH("|"&amp;Z279&amp;"|",'5_ACOMPANHAMENTO'!$AC$3:$AC$4922)))+((AA279&lt;&gt;"")*ISNUMBER(SEARCH("|"&amp;AA279&amp;"|",'5_ACOMPANHAMENTO'!$AC$3:$AC$4922)))+((AB279&lt;&gt;"")*ISNUMBER(SEARCH("|"&amp;AB279&amp;"|",'5_ACOMPANHAMENTO'!$AC$3:$AC$4922))))&gt;0),0),0)),""))</f>
        <v>46205</v>
      </c>
      <c r="B279" s="14" t="s">
        <v>3090</v>
      </c>
      <c r="C279" s="14" t="s">
        <v>3056</v>
      </c>
      <c r="D279" s="4">
        <f>IF(OR($B279="",$C279=""),"",IFERROR(SUMPRODUCT(--(('5_ACOMPANHAMENTO'!$AD$3:$AD$4922=TRIM($C279&amp;""))*('5_ACOMPANHAMENTO'!$AC$3:$AC$4922&lt;&gt;"")*((((I279&lt;&gt;"")*ISNUMBER(SEARCH("|"&amp;I279&amp;"|",'5_ACOMPANHAMENTO'!$AC$3:$AC$4922)))+((J279&lt;&gt;"")*ISNUMBER(SEARCH("|"&amp;J279&amp;"|",'5_ACOMPANHAMENTO'!$AC$3:$AC$4922)))+((K279&lt;&gt;"")*ISNUMBER(SEARCH("|"&amp;K279&amp;"|",'5_ACOMPANHAMENTO'!$AC$3:$AC$4922)))+((L279&lt;&gt;"")*ISNUMBER(SEARCH("|"&amp;L279&amp;"|",'5_ACOMPANHAMENTO'!$AC$3:$AC$4922)))+((M279&lt;&gt;"")*ISNUMBER(SEARCH("|"&amp;M279&amp;"|",'5_ACOMPANHAMENTO'!$AC$3:$AC$4922)))+((N279&lt;&gt;"")*ISNUMBER(SEARCH("|"&amp;N279&amp;"|",'5_ACOMPANHAMENTO'!$AC$3:$AC$4922)))+((O279&lt;&gt;"")*ISNUMBER(SEARCH("|"&amp;O279&amp;"|",'5_ACOMPANHAMENTO'!$AC$3:$AC$4922)))+((P279&lt;&gt;"")*ISNUMBER(SEARCH("|"&amp;P279&amp;"|",'5_ACOMPANHAMENTO'!$AC$3:$AC$4922)))+((Q279&lt;&gt;"")*ISNUMBER(SEARCH("|"&amp;Q279&amp;"|",'5_ACOMPANHAMENTO'!$AC$3:$AC$4922)))+((R279&lt;&gt;"")*ISNUMBER(SEARCH("|"&amp;R279&amp;"|",'5_ACOMPANHAMENTO'!$AC$3:$AC$4922)))+((S279&lt;&gt;"")*ISNUMBER(SEARCH("|"&amp;S279&amp;"|",'5_ACOMPANHAMENTO'!$AC$3:$AC$4922)))+((T279&lt;&gt;"")*ISNUMBER(SEARCH("|"&amp;T279&amp;"|",'5_ACOMPANHAMENTO'!$AC$3:$AC$4922)))+((U279&lt;&gt;"")*ISNUMBER(SEARCH("|"&amp;U279&amp;"|",'5_ACOMPANHAMENTO'!$AC$3:$AC$4922)))+((V279&lt;&gt;"")*ISNUMBER(SEARCH("|"&amp;V279&amp;"|",'5_ACOMPANHAMENTO'!$AC$3:$AC$4922)))+((W279&lt;&gt;"")*ISNUMBER(SEARCH("|"&amp;W279&amp;"|",'5_ACOMPANHAMENTO'!$AC$3:$AC$4922)))+((X279&lt;&gt;"")*ISNUMBER(SEARCH("|"&amp;X279&amp;"|",'5_ACOMPANHAMENTO'!$AC$3:$AC$4922)))+((Y279&lt;&gt;"")*ISNUMBER(SEARCH("|"&amp;Y279&amp;"|",'5_ACOMPANHAMENTO'!$AC$3:$AC$4922)))+((Z279&lt;&gt;"")*ISNUMBER(SEARCH("|"&amp;Z279&amp;"|",'5_ACOMPANHAMENTO'!$AC$3:$AC$4922)))+((AA279&lt;&gt;"")*ISNUMBER(SEARCH("|"&amp;AA279&amp;"|",'5_ACOMPANHAMENTO'!$AC$3:$AC$4922)))+((AB279&lt;&gt;"")*ISNUMBER(SEARCH("|"&amp;AB279&amp;"|",'5_ACOMPANHAMENTO'!$AC$3:$AC$4922))))&gt;0)),'5_ACOMPANHAMENTO'!$J$3:$J$4922),0))</f>
        <v>2598</v>
      </c>
      <c r="E279" s="4" t="str">
        <f t="shared" ca="1" si="92"/>
        <v>FINALIZADO</v>
      </c>
      <c r="F279" s="7">
        <f>IF(OR($B279="",$C279=""),"",IFERROR(SUMPRODUCT(--(('5_ACOMPANHAMENTO'!$AD$3:$AD$4922=TRIM($C279&amp;""))*('5_ACOMPANHAMENTO'!$AC$3:$AC$4922&lt;&gt;"")*((((I279&lt;&gt;"")*ISNUMBER(SEARCH("|"&amp;I279&amp;"|",'5_ACOMPANHAMENTO'!$AC$3:$AC$4922)))+((J279&lt;&gt;"")*ISNUMBER(SEARCH("|"&amp;J279&amp;"|",'5_ACOMPANHAMENTO'!$AC$3:$AC$4922)))+((K279&lt;&gt;"")*ISNUMBER(SEARCH("|"&amp;K279&amp;"|",'5_ACOMPANHAMENTO'!$AC$3:$AC$4922)))+((L279&lt;&gt;"")*ISNUMBER(SEARCH("|"&amp;L279&amp;"|",'5_ACOMPANHAMENTO'!$AC$3:$AC$4922)))+((M279&lt;&gt;"")*ISNUMBER(SEARCH("|"&amp;M279&amp;"|",'5_ACOMPANHAMENTO'!$AC$3:$AC$4922)))+((N279&lt;&gt;"")*ISNUMBER(SEARCH("|"&amp;N279&amp;"|",'5_ACOMPANHAMENTO'!$AC$3:$AC$4922)))+((O279&lt;&gt;"")*ISNUMBER(SEARCH("|"&amp;O279&amp;"|",'5_ACOMPANHAMENTO'!$AC$3:$AC$4922)))+((P279&lt;&gt;"")*ISNUMBER(SEARCH("|"&amp;P279&amp;"|",'5_ACOMPANHAMENTO'!$AC$3:$AC$4922)))+((Q279&lt;&gt;"")*ISNUMBER(SEARCH("|"&amp;Q279&amp;"|",'5_ACOMPANHAMENTO'!$AC$3:$AC$4922)))+((R279&lt;&gt;"")*ISNUMBER(SEARCH("|"&amp;R279&amp;"|",'5_ACOMPANHAMENTO'!$AC$3:$AC$4922)))+((S279&lt;&gt;"")*ISNUMBER(SEARCH("|"&amp;S279&amp;"|",'5_ACOMPANHAMENTO'!$AC$3:$AC$4922)))+((T279&lt;&gt;"")*ISNUMBER(SEARCH("|"&amp;T279&amp;"|",'5_ACOMPANHAMENTO'!$AC$3:$AC$4922)))+((U279&lt;&gt;"")*ISNUMBER(SEARCH("|"&amp;U279&amp;"|",'5_ACOMPANHAMENTO'!$AC$3:$AC$4922)))+((V279&lt;&gt;"")*ISNUMBER(SEARCH("|"&amp;V279&amp;"|",'5_ACOMPANHAMENTO'!$AC$3:$AC$4922)))+((W279&lt;&gt;"")*ISNUMBER(SEARCH("|"&amp;W279&amp;"|",'5_ACOMPANHAMENTO'!$AC$3:$AC$4922)))+((X279&lt;&gt;"")*ISNUMBER(SEARCH("|"&amp;X279&amp;"|",'5_ACOMPANHAMENTO'!$AC$3:$AC$4922)))+((Y279&lt;&gt;"")*ISNUMBER(SEARCH("|"&amp;Y279&amp;"|",'5_ACOMPANHAMENTO'!$AC$3:$AC$4922)))+((Z279&lt;&gt;"")*ISNUMBER(SEARCH("|"&amp;Z279&amp;"|",'5_ACOMPANHAMENTO'!$AC$3:$AC$4922)))+((AA279&lt;&gt;"")*ISNUMBER(SEARCH("|"&amp;AA279&amp;"|",'5_ACOMPANHAMENTO'!$AC$3:$AC$4922)))+((AB279&lt;&gt;"")*ISNUMBER(SEARCH("|"&amp;AB279&amp;"|",'5_ACOMPANHAMENTO'!$AC$3:$AC$4922))))&gt;0)),'5_ACOMPANHAMENTO'!$O$3:$O$4922),0))</f>
        <v>2598</v>
      </c>
      <c r="G279" s="7">
        <f t="shared" si="93"/>
        <v>0</v>
      </c>
      <c r="H279" t="str">
        <f t="shared" si="94"/>
        <v>10199|58 FABRICAÇÃO EMBALAGEM</v>
      </c>
      <c r="I279" s="1" t="str">
        <f t="shared" si="95"/>
        <v>10199</v>
      </c>
      <c r="J279" s="1" t="str">
        <f t="shared" si="96"/>
        <v/>
      </c>
      <c r="K279" s="1" t="str">
        <f t="shared" si="97"/>
        <v/>
      </c>
      <c r="L279" s="1" t="str">
        <f t="shared" si="98"/>
        <v/>
      </c>
      <c r="M279" s="1" t="str">
        <f t="shared" si="99"/>
        <v/>
      </c>
      <c r="N279" s="1" t="str">
        <f t="shared" si="100"/>
        <v/>
      </c>
      <c r="O279" s="1" t="str">
        <f t="shared" si="101"/>
        <v/>
      </c>
      <c r="P279" s="1" t="str">
        <f t="shared" si="102"/>
        <v/>
      </c>
      <c r="Q279" s="1" t="str">
        <f t="shared" si="103"/>
        <v/>
      </c>
      <c r="R279" s="1" t="str">
        <f t="shared" si="104"/>
        <v/>
      </c>
      <c r="S279" s="1" t="str">
        <f t="shared" si="105"/>
        <v/>
      </c>
      <c r="T279" s="1" t="str">
        <f t="shared" si="106"/>
        <v/>
      </c>
      <c r="U279" s="1" t="str">
        <f t="shared" si="107"/>
        <v/>
      </c>
      <c r="V279" s="1" t="str">
        <f t="shared" si="108"/>
        <v/>
      </c>
      <c r="W279" s="1" t="str">
        <f t="shared" si="109"/>
        <v/>
      </c>
      <c r="X279" s="1" t="str">
        <f t="shared" si="110"/>
        <v/>
      </c>
      <c r="Y279" s="1" t="str">
        <f t="shared" si="111"/>
        <v/>
      </c>
      <c r="Z279" s="1" t="str">
        <f t="shared" si="112"/>
        <v/>
      </c>
      <c r="AA279" s="1" t="str">
        <f t="shared" si="113"/>
        <v/>
      </c>
      <c r="AB279" s="1" t="str">
        <f t="shared" si="114"/>
        <v/>
      </c>
    </row>
    <row r="280" spans="1:28" ht="14.25" hidden="1" customHeight="1" x14ac:dyDescent="0.35">
      <c r="A280" s="4">
        <f>IF(OR($B280="",$C280=""),"",IFERROR(INDEX('5_ACOMPANHAMENTO'!$A$3:$A$4922,MATCH(1,INDEX(('5_ACOMPANHAMENTO'!$AD$3:$AD$4922=TRIM($C280&amp;""))*('5_ACOMPANHAMENTO'!$AC$3:$AC$4922&lt;&gt;"")*((((I280&lt;&gt;"")*ISNUMBER(SEARCH("|"&amp;I280&amp;"|",'5_ACOMPANHAMENTO'!$AC$3:$AC$4922)))+((J280&lt;&gt;"")*ISNUMBER(SEARCH("|"&amp;J280&amp;"|",'5_ACOMPANHAMENTO'!$AC$3:$AC$4922)))+((K280&lt;&gt;"")*ISNUMBER(SEARCH("|"&amp;K280&amp;"|",'5_ACOMPANHAMENTO'!$AC$3:$AC$4922)))+((L280&lt;&gt;"")*ISNUMBER(SEARCH("|"&amp;L280&amp;"|",'5_ACOMPANHAMENTO'!$AC$3:$AC$4922)))+((M280&lt;&gt;"")*ISNUMBER(SEARCH("|"&amp;M280&amp;"|",'5_ACOMPANHAMENTO'!$AC$3:$AC$4922)))+((N280&lt;&gt;"")*ISNUMBER(SEARCH("|"&amp;N280&amp;"|",'5_ACOMPANHAMENTO'!$AC$3:$AC$4922)))+((O280&lt;&gt;"")*ISNUMBER(SEARCH("|"&amp;O280&amp;"|",'5_ACOMPANHAMENTO'!$AC$3:$AC$4922)))+((P280&lt;&gt;"")*ISNUMBER(SEARCH("|"&amp;P280&amp;"|",'5_ACOMPANHAMENTO'!$AC$3:$AC$4922)))+((Q280&lt;&gt;"")*ISNUMBER(SEARCH("|"&amp;Q280&amp;"|",'5_ACOMPANHAMENTO'!$AC$3:$AC$4922)))+((R280&lt;&gt;"")*ISNUMBER(SEARCH("|"&amp;R280&amp;"|",'5_ACOMPANHAMENTO'!$AC$3:$AC$4922)))+((S280&lt;&gt;"")*ISNUMBER(SEARCH("|"&amp;S280&amp;"|",'5_ACOMPANHAMENTO'!$AC$3:$AC$4922)))+((T280&lt;&gt;"")*ISNUMBER(SEARCH("|"&amp;T280&amp;"|",'5_ACOMPANHAMENTO'!$AC$3:$AC$4922)))+((U280&lt;&gt;"")*ISNUMBER(SEARCH("|"&amp;U280&amp;"|",'5_ACOMPANHAMENTO'!$AC$3:$AC$4922)))+((V280&lt;&gt;"")*ISNUMBER(SEARCH("|"&amp;V280&amp;"|",'5_ACOMPANHAMENTO'!$AC$3:$AC$4922)))+((W280&lt;&gt;"")*ISNUMBER(SEARCH("|"&amp;W280&amp;"|",'5_ACOMPANHAMENTO'!$AC$3:$AC$4922)))+((X280&lt;&gt;"")*ISNUMBER(SEARCH("|"&amp;X280&amp;"|",'5_ACOMPANHAMENTO'!$AC$3:$AC$4922)))+((Y280&lt;&gt;"")*ISNUMBER(SEARCH("|"&amp;Y280&amp;"|",'5_ACOMPANHAMENTO'!$AC$3:$AC$4922)))+((Z280&lt;&gt;"")*ISNUMBER(SEARCH("|"&amp;Z280&amp;"|",'5_ACOMPANHAMENTO'!$AC$3:$AC$4922)))+((AA280&lt;&gt;"")*ISNUMBER(SEARCH("|"&amp;AA280&amp;"|",'5_ACOMPANHAMENTO'!$AC$3:$AC$4922)))+((AB280&lt;&gt;"")*ISNUMBER(SEARCH("|"&amp;AB280&amp;"|",'5_ACOMPANHAMENTO'!$AC$3:$AC$4922))))&gt;0),0),0)),""))</f>
        <v>46205</v>
      </c>
      <c r="B280" s="14" t="s">
        <v>3090</v>
      </c>
      <c r="C280" s="14" t="s">
        <v>3056</v>
      </c>
      <c r="D280" s="4">
        <f>IF(OR($B280="",$C280=""),"",IFERROR(SUMPRODUCT(--(('5_ACOMPANHAMENTO'!$AD$3:$AD$4922=TRIM($C280&amp;""))*('5_ACOMPANHAMENTO'!$AC$3:$AC$4922&lt;&gt;"")*((((I280&lt;&gt;"")*ISNUMBER(SEARCH("|"&amp;I280&amp;"|",'5_ACOMPANHAMENTO'!$AC$3:$AC$4922)))+((J280&lt;&gt;"")*ISNUMBER(SEARCH("|"&amp;J280&amp;"|",'5_ACOMPANHAMENTO'!$AC$3:$AC$4922)))+((K280&lt;&gt;"")*ISNUMBER(SEARCH("|"&amp;K280&amp;"|",'5_ACOMPANHAMENTO'!$AC$3:$AC$4922)))+((L280&lt;&gt;"")*ISNUMBER(SEARCH("|"&amp;L280&amp;"|",'5_ACOMPANHAMENTO'!$AC$3:$AC$4922)))+((M280&lt;&gt;"")*ISNUMBER(SEARCH("|"&amp;M280&amp;"|",'5_ACOMPANHAMENTO'!$AC$3:$AC$4922)))+((N280&lt;&gt;"")*ISNUMBER(SEARCH("|"&amp;N280&amp;"|",'5_ACOMPANHAMENTO'!$AC$3:$AC$4922)))+((O280&lt;&gt;"")*ISNUMBER(SEARCH("|"&amp;O280&amp;"|",'5_ACOMPANHAMENTO'!$AC$3:$AC$4922)))+((P280&lt;&gt;"")*ISNUMBER(SEARCH("|"&amp;P280&amp;"|",'5_ACOMPANHAMENTO'!$AC$3:$AC$4922)))+((Q280&lt;&gt;"")*ISNUMBER(SEARCH("|"&amp;Q280&amp;"|",'5_ACOMPANHAMENTO'!$AC$3:$AC$4922)))+((R280&lt;&gt;"")*ISNUMBER(SEARCH("|"&amp;R280&amp;"|",'5_ACOMPANHAMENTO'!$AC$3:$AC$4922)))+((S280&lt;&gt;"")*ISNUMBER(SEARCH("|"&amp;S280&amp;"|",'5_ACOMPANHAMENTO'!$AC$3:$AC$4922)))+((T280&lt;&gt;"")*ISNUMBER(SEARCH("|"&amp;T280&amp;"|",'5_ACOMPANHAMENTO'!$AC$3:$AC$4922)))+((U280&lt;&gt;"")*ISNUMBER(SEARCH("|"&amp;U280&amp;"|",'5_ACOMPANHAMENTO'!$AC$3:$AC$4922)))+((V280&lt;&gt;"")*ISNUMBER(SEARCH("|"&amp;V280&amp;"|",'5_ACOMPANHAMENTO'!$AC$3:$AC$4922)))+((W280&lt;&gt;"")*ISNUMBER(SEARCH("|"&amp;W280&amp;"|",'5_ACOMPANHAMENTO'!$AC$3:$AC$4922)))+((X280&lt;&gt;"")*ISNUMBER(SEARCH("|"&amp;X280&amp;"|",'5_ACOMPANHAMENTO'!$AC$3:$AC$4922)))+((Y280&lt;&gt;"")*ISNUMBER(SEARCH("|"&amp;Y280&amp;"|",'5_ACOMPANHAMENTO'!$AC$3:$AC$4922)))+((Z280&lt;&gt;"")*ISNUMBER(SEARCH("|"&amp;Z280&amp;"|",'5_ACOMPANHAMENTO'!$AC$3:$AC$4922)))+((AA280&lt;&gt;"")*ISNUMBER(SEARCH("|"&amp;AA280&amp;"|",'5_ACOMPANHAMENTO'!$AC$3:$AC$4922)))+((AB280&lt;&gt;"")*ISNUMBER(SEARCH("|"&amp;AB280&amp;"|",'5_ACOMPANHAMENTO'!$AC$3:$AC$4922))))&gt;0)),'5_ACOMPANHAMENTO'!$J$3:$J$4922),0))</f>
        <v>2598</v>
      </c>
      <c r="E280" s="4" t="str">
        <f t="shared" ca="1" si="92"/>
        <v>FINALIZADO</v>
      </c>
      <c r="F280" s="7">
        <f>IF(OR($B280="",$C280=""),"",IFERROR(SUMPRODUCT(--(('5_ACOMPANHAMENTO'!$AD$3:$AD$4922=TRIM($C280&amp;""))*('5_ACOMPANHAMENTO'!$AC$3:$AC$4922&lt;&gt;"")*((((I280&lt;&gt;"")*ISNUMBER(SEARCH("|"&amp;I280&amp;"|",'5_ACOMPANHAMENTO'!$AC$3:$AC$4922)))+((J280&lt;&gt;"")*ISNUMBER(SEARCH("|"&amp;J280&amp;"|",'5_ACOMPANHAMENTO'!$AC$3:$AC$4922)))+((K280&lt;&gt;"")*ISNUMBER(SEARCH("|"&amp;K280&amp;"|",'5_ACOMPANHAMENTO'!$AC$3:$AC$4922)))+((L280&lt;&gt;"")*ISNUMBER(SEARCH("|"&amp;L280&amp;"|",'5_ACOMPANHAMENTO'!$AC$3:$AC$4922)))+((M280&lt;&gt;"")*ISNUMBER(SEARCH("|"&amp;M280&amp;"|",'5_ACOMPANHAMENTO'!$AC$3:$AC$4922)))+((N280&lt;&gt;"")*ISNUMBER(SEARCH("|"&amp;N280&amp;"|",'5_ACOMPANHAMENTO'!$AC$3:$AC$4922)))+((O280&lt;&gt;"")*ISNUMBER(SEARCH("|"&amp;O280&amp;"|",'5_ACOMPANHAMENTO'!$AC$3:$AC$4922)))+((P280&lt;&gt;"")*ISNUMBER(SEARCH("|"&amp;P280&amp;"|",'5_ACOMPANHAMENTO'!$AC$3:$AC$4922)))+((Q280&lt;&gt;"")*ISNUMBER(SEARCH("|"&amp;Q280&amp;"|",'5_ACOMPANHAMENTO'!$AC$3:$AC$4922)))+((R280&lt;&gt;"")*ISNUMBER(SEARCH("|"&amp;R280&amp;"|",'5_ACOMPANHAMENTO'!$AC$3:$AC$4922)))+((S280&lt;&gt;"")*ISNUMBER(SEARCH("|"&amp;S280&amp;"|",'5_ACOMPANHAMENTO'!$AC$3:$AC$4922)))+((T280&lt;&gt;"")*ISNUMBER(SEARCH("|"&amp;T280&amp;"|",'5_ACOMPANHAMENTO'!$AC$3:$AC$4922)))+((U280&lt;&gt;"")*ISNUMBER(SEARCH("|"&amp;U280&amp;"|",'5_ACOMPANHAMENTO'!$AC$3:$AC$4922)))+((V280&lt;&gt;"")*ISNUMBER(SEARCH("|"&amp;V280&amp;"|",'5_ACOMPANHAMENTO'!$AC$3:$AC$4922)))+((W280&lt;&gt;"")*ISNUMBER(SEARCH("|"&amp;W280&amp;"|",'5_ACOMPANHAMENTO'!$AC$3:$AC$4922)))+((X280&lt;&gt;"")*ISNUMBER(SEARCH("|"&amp;X280&amp;"|",'5_ACOMPANHAMENTO'!$AC$3:$AC$4922)))+((Y280&lt;&gt;"")*ISNUMBER(SEARCH("|"&amp;Y280&amp;"|",'5_ACOMPANHAMENTO'!$AC$3:$AC$4922)))+((Z280&lt;&gt;"")*ISNUMBER(SEARCH("|"&amp;Z280&amp;"|",'5_ACOMPANHAMENTO'!$AC$3:$AC$4922)))+((AA280&lt;&gt;"")*ISNUMBER(SEARCH("|"&amp;AA280&amp;"|",'5_ACOMPANHAMENTO'!$AC$3:$AC$4922)))+((AB280&lt;&gt;"")*ISNUMBER(SEARCH("|"&amp;AB280&amp;"|",'5_ACOMPANHAMENTO'!$AC$3:$AC$4922))))&gt;0)),'5_ACOMPANHAMENTO'!$O$3:$O$4922),0))</f>
        <v>2598</v>
      </c>
      <c r="G280" s="7">
        <f t="shared" si="93"/>
        <v>0</v>
      </c>
      <c r="H280" t="str">
        <f t="shared" si="94"/>
        <v>10199|58 FABRICAÇÃO EMBALAGEM</v>
      </c>
      <c r="I280" s="1" t="str">
        <f t="shared" si="95"/>
        <v>10199</v>
      </c>
      <c r="J280" s="1" t="str">
        <f t="shared" si="96"/>
        <v/>
      </c>
      <c r="K280" s="1" t="str">
        <f t="shared" si="97"/>
        <v/>
      </c>
      <c r="L280" s="1" t="str">
        <f t="shared" si="98"/>
        <v/>
      </c>
      <c r="M280" s="1" t="str">
        <f t="shared" si="99"/>
        <v/>
      </c>
      <c r="N280" s="1" t="str">
        <f t="shared" si="100"/>
        <v/>
      </c>
      <c r="O280" s="1" t="str">
        <f t="shared" si="101"/>
        <v/>
      </c>
      <c r="P280" s="1" t="str">
        <f t="shared" si="102"/>
        <v/>
      </c>
      <c r="Q280" s="1" t="str">
        <f t="shared" si="103"/>
        <v/>
      </c>
      <c r="R280" s="1" t="str">
        <f t="shared" si="104"/>
        <v/>
      </c>
      <c r="S280" s="1" t="str">
        <f t="shared" si="105"/>
        <v/>
      </c>
      <c r="T280" s="1" t="str">
        <f t="shared" si="106"/>
        <v/>
      </c>
      <c r="U280" s="1" t="str">
        <f t="shared" si="107"/>
        <v/>
      </c>
      <c r="V280" s="1" t="str">
        <f t="shared" si="108"/>
        <v/>
      </c>
      <c r="W280" s="1" t="str">
        <f t="shared" si="109"/>
        <v/>
      </c>
      <c r="X280" s="1" t="str">
        <f t="shared" si="110"/>
        <v/>
      </c>
      <c r="Y280" s="1" t="str">
        <f t="shared" si="111"/>
        <v/>
      </c>
      <c r="Z280" s="1" t="str">
        <f t="shared" si="112"/>
        <v/>
      </c>
      <c r="AA280" s="1" t="str">
        <f t="shared" si="113"/>
        <v/>
      </c>
      <c r="AB280" s="1" t="str">
        <f t="shared" si="114"/>
        <v/>
      </c>
    </row>
    <row r="281" spans="1:28" ht="14.25" hidden="1" customHeight="1" x14ac:dyDescent="0.35">
      <c r="A281" s="4">
        <f>IF(OR($B281="",$C281=""),"",IFERROR(INDEX('5_ACOMPANHAMENTO'!$A$3:$A$4922,MATCH(1,INDEX(('5_ACOMPANHAMENTO'!$AD$3:$AD$4922=TRIM($C281&amp;""))*('5_ACOMPANHAMENTO'!$AC$3:$AC$4922&lt;&gt;"")*((((I281&lt;&gt;"")*ISNUMBER(SEARCH("|"&amp;I281&amp;"|",'5_ACOMPANHAMENTO'!$AC$3:$AC$4922)))+((J281&lt;&gt;"")*ISNUMBER(SEARCH("|"&amp;J281&amp;"|",'5_ACOMPANHAMENTO'!$AC$3:$AC$4922)))+((K281&lt;&gt;"")*ISNUMBER(SEARCH("|"&amp;K281&amp;"|",'5_ACOMPANHAMENTO'!$AC$3:$AC$4922)))+((L281&lt;&gt;"")*ISNUMBER(SEARCH("|"&amp;L281&amp;"|",'5_ACOMPANHAMENTO'!$AC$3:$AC$4922)))+((M281&lt;&gt;"")*ISNUMBER(SEARCH("|"&amp;M281&amp;"|",'5_ACOMPANHAMENTO'!$AC$3:$AC$4922)))+((N281&lt;&gt;"")*ISNUMBER(SEARCH("|"&amp;N281&amp;"|",'5_ACOMPANHAMENTO'!$AC$3:$AC$4922)))+((O281&lt;&gt;"")*ISNUMBER(SEARCH("|"&amp;O281&amp;"|",'5_ACOMPANHAMENTO'!$AC$3:$AC$4922)))+((P281&lt;&gt;"")*ISNUMBER(SEARCH("|"&amp;P281&amp;"|",'5_ACOMPANHAMENTO'!$AC$3:$AC$4922)))+((Q281&lt;&gt;"")*ISNUMBER(SEARCH("|"&amp;Q281&amp;"|",'5_ACOMPANHAMENTO'!$AC$3:$AC$4922)))+((R281&lt;&gt;"")*ISNUMBER(SEARCH("|"&amp;R281&amp;"|",'5_ACOMPANHAMENTO'!$AC$3:$AC$4922)))+((S281&lt;&gt;"")*ISNUMBER(SEARCH("|"&amp;S281&amp;"|",'5_ACOMPANHAMENTO'!$AC$3:$AC$4922)))+((T281&lt;&gt;"")*ISNUMBER(SEARCH("|"&amp;T281&amp;"|",'5_ACOMPANHAMENTO'!$AC$3:$AC$4922)))+((U281&lt;&gt;"")*ISNUMBER(SEARCH("|"&amp;U281&amp;"|",'5_ACOMPANHAMENTO'!$AC$3:$AC$4922)))+((V281&lt;&gt;"")*ISNUMBER(SEARCH("|"&amp;V281&amp;"|",'5_ACOMPANHAMENTO'!$AC$3:$AC$4922)))+((W281&lt;&gt;"")*ISNUMBER(SEARCH("|"&amp;W281&amp;"|",'5_ACOMPANHAMENTO'!$AC$3:$AC$4922)))+((X281&lt;&gt;"")*ISNUMBER(SEARCH("|"&amp;X281&amp;"|",'5_ACOMPANHAMENTO'!$AC$3:$AC$4922)))+((Y281&lt;&gt;"")*ISNUMBER(SEARCH("|"&amp;Y281&amp;"|",'5_ACOMPANHAMENTO'!$AC$3:$AC$4922)))+((Z281&lt;&gt;"")*ISNUMBER(SEARCH("|"&amp;Z281&amp;"|",'5_ACOMPANHAMENTO'!$AC$3:$AC$4922)))+((AA281&lt;&gt;"")*ISNUMBER(SEARCH("|"&amp;AA281&amp;"|",'5_ACOMPANHAMENTO'!$AC$3:$AC$4922)))+((AB281&lt;&gt;"")*ISNUMBER(SEARCH("|"&amp;AB281&amp;"|",'5_ACOMPANHAMENTO'!$AC$3:$AC$4922))))&gt;0),0),0)),""))</f>
        <v>46205</v>
      </c>
      <c r="B281" s="14" t="s">
        <v>3090</v>
      </c>
      <c r="C281" s="14" t="s">
        <v>3056</v>
      </c>
      <c r="D281" s="4">
        <f>IF(OR($B281="",$C281=""),"",IFERROR(SUMPRODUCT(--(('5_ACOMPANHAMENTO'!$AD$3:$AD$4922=TRIM($C281&amp;""))*('5_ACOMPANHAMENTO'!$AC$3:$AC$4922&lt;&gt;"")*((((I281&lt;&gt;"")*ISNUMBER(SEARCH("|"&amp;I281&amp;"|",'5_ACOMPANHAMENTO'!$AC$3:$AC$4922)))+((J281&lt;&gt;"")*ISNUMBER(SEARCH("|"&amp;J281&amp;"|",'5_ACOMPANHAMENTO'!$AC$3:$AC$4922)))+((K281&lt;&gt;"")*ISNUMBER(SEARCH("|"&amp;K281&amp;"|",'5_ACOMPANHAMENTO'!$AC$3:$AC$4922)))+((L281&lt;&gt;"")*ISNUMBER(SEARCH("|"&amp;L281&amp;"|",'5_ACOMPANHAMENTO'!$AC$3:$AC$4922)))+((M281&lt;&gt;"")*ISNUMBER(SEARCH("|"&amp;M281&amp;"|",'5_ACOMPANHAMENTO'!$AC$3:$AC$4922)))+((N281&lt;&gt;"")*ISNUMBER(SEARCH("|"&amp;N281&amp;"|",'5_ACOMPANHAMENTO'!$AC$3:$AC$4922)))+((O281&lt;&gt;"")*ISNUMBER(SEARCH("|"&amp;O281&amp;"|",'5_ACOMPANHAMENTO'!$AC$3:$AC$4922)))+((P281&lt;&gt;"")*ISNUMBER(SEARCH("|"&amp;P281&amp;"|",'5_ACOMPANHAMENTO'!$AC$3:$AC$4922)))+((Q281&lt;&gt;"")*ISNUMBER(SEARCH("|"&amp;Q281&amp;"|",'5_ACOMPANHAMENTO'!$AC$3:$AC$4922)))+((R281&lt;&gt;"")*ISNUMBER(SEARCH("|"&amp;R281&amp;"|",'5_ACOMPANHAMENTO'!$AC$3:$AC$4922)))+((S281&lt;&gt;"")*ISNUMBER(SEARCH("|"&amp;S281&amp;"|",'5_ACOMPANHAMENTO'!$AC$3:$AC$4922)))+((T281&lt;&gt;"")*ISNUMBER(SEARCH("|"&amp;T281&amp;"|",'5_ACOMPANHAMENTO'!$AC$3:$AC$4922)))+((U281&lt;&gt;"")*ISNUMBER(SEARCH("|"&amp;U281&amp;"|",'5_ACOMPANHAMENTO'!$AC$3:$AC$4922)))+((V281&lt;&gt;"")*ISNUMBER(SEARCH("|"&amp;V281&amp;"|",'5_ACOMPANHAMENTO'!$AC$3:$AC$4922)))+((W281&lt;&gt;"")*ISNUMBER(SEARCH("|"&amp;W281&amp;"|",'5_ACOMPANHAMENTO'!$AC$3:$AC$4922)))+((X281&lt;&gt;"")*ISNUMBER(SEARCH("|"&amp;X281&amp;"|",'5_ACOMPANHAMENTO'!$AC$3:$AC$4922)))+((Y281&lt;&gt;"")*ISNUMBER(SEARCH("|"&amp;Y281&amp;"|",'5_ACOMPANHAMENTO'!$AC$3:$AC$4922)))+((Z281&lt;&gt;"")*ISNUMBER(SEARCH("|"&amp;Z281&amp;"|",'5_ACOMPANHAMENTO'!$AC$3:$AC$4922)))+((AA281&lt;&gt;"")*ISNUMBER(SEARCH("|"&amp;AA281&amp;"|",'5_ACOMPANHAMENTO'!$AC$3:$AC$4922)))+((AB281&lt;&gt;"")*ISNUMBER(SEARCH("|"&amp;AB281&amp;"|",'5_ACOMPANHAMENTO'!$AC$3:$AC$4922))))&gt;0)),'5_ACOMPANHAMENTO'!$J$3:$J$4922),0))</f>
        <v>2598</v>
      </c>
      <c r="E281" s="4" t="str">
        <f t="shared" ca="1" si="92"/>
        <v>FINALIZADO</v>
      </c>
      <c r="F281" s="7">
        <f>IF(OR($B281="",$C281=""),"",IFERROR(SUMPRODUCT(--(('5_ACOMPANHAMENTO'!$AD$3:$AD$4922=TRIM($C281&amp;""))*('5_ACOMPANHAMENTO'!$AC$3:$AC$4922&lt;&gt;"")*((((I281&lt;&gt;"")*ISNUMBER(SEARCH("|"&amp;I281&amp;"|",'5_ACOMPANHAMENTO'!$AC$3:$AC$4922)))+((J281&lt;&gt;"")*ISNUMBER(SEARCH("|"&amp;J281&amp;"|",'5_ACOMPANHAMENTO'!$AC$3:$AC$4922)))+((K281&lt;&gt;"")*ISNUMBER(SEARCH("|"&amp;K281&amp;"|",'5_ACOMPANHAMENTO'!$AC$3:$AC$4922)))+((L281&lt;&gt;"")*ISNUMBER(SEARCH("|"&amp;L281&amp;"|",'5_ACOMPANHAMENTO'!$AC$3:$AC$4922)))+((M281&lt;&gt;"")*ISNUMBER(SEARCH("|"&amp;M281&amp;"|",'5_ACOMPANHAMENTO'!$AC$3:$AC$4922)))+((N281&lt;&gt;"")*ISNUMBER(SEARCH("|"&amp;N281&amp;"|",'5_ACOMPANHAMENTO'!$AC$3:$AC$4922)))+((O281&lt;&gt;"")*ISNUMBER(SEARCH("|"&amp;O281&amp;"|",'5_ACOMPANHAMENTO'!$AC$3:$AC$4922)))+((P281&lt;&gt;"")*ISNUMBER(SEARCH("|"&amp;P281&amp;"|",'5_ACOMPANHAMENTO'!$AC$3:$AC$4922)))+((Q281&lt;&gt;"")*ISNUMBER(SEARCH("|"&amp;Q281&amp;"|",'5_ACOMPANHAMENTO'!$AC$3:$AC$4922)))+((R281&lt;&gt;"")*ISNUMBER(SEARCH("|"&amp;R281&amp;"|",'5_ACOMPANHAMENTO'!$AC$3:$AC$4922)))+((S281&lt;&gt;"")*ISNUMBER(SEARCH("|"&amp;S281&amp;"|",'5_ACOMPANHAMENTO'!$AC$3:$AC$4922)))+((T281&lt;&gt;"")*ISNUMBER(SEARCH("|"&amp;T281&amp;"|",'5_ACOMPANHAMENTO'!$AC$3:$AC$4922)))+((U281&lt;&gt;"")*ISNUMBER(SEARCH("|"&amp;U281&amp;"|",'5_ACOMPANHAMENTO'!$AC$3:$AC$4922)))+((V281&lt;&gt;"")*ISNUMBER(SEARCH("|"&amp;V281&amp;"|",'5_ACOMPANHAMENTO'!$AC$3:$AC$4922)))+((W281&lt;&gt;"")*ISNUMBER(SEARCH("|"&amp;W281&amp;"|",'5_ACOMPANHAMENTO'!$AC$3:$AC$4922)))+((X281&lt;&gt;"")*ISNUMBER(SEARCH("|"&amp;X281&amp;"|",'5_ACOMPANHAMENTO'!$AC$3:$AC$4922)))+((Y281&lt;&gt;"")*ISNUMBER(SEARCH("|"&amp;Y281&amp;"|",'5_ACOMPANHAMENTO'!$AC$3:$AC$4922)))+((Z281&lt;&gt;"")*ISNUMBER(SEARCH("|"&amp;Z281&amp;"|",'5_ACOMPANHAMENTO'!$AC$3:$AC$4922)))+((AA281&lt;&gt;"")*ISNUMBER(SEARCH("|"&amp;AA281&amp;"|",'5_ACOMPANHAMENTO'!$AC$3:$AC$4922)))+((AB281&lt;&gt;"")*ISNUMBER(SEARCH("|"&amp;AB281&amp;"|",'5_ACOMPANHAMENTO'!$AC$3:$AC$4922))))&gt;0)),'5_ACOMPANHAMENTO'!$O$3:$O$4922),0))</f>
        <v>2598</v>
      </c>
      <c r="G281" s="7">
        <f t="shared" si="93"/>
        <v>0</v>
      </c>
      <c r="H281" t="str">
        <f t="shared" si="94"/>
        <v>10199|58 FABRICAÇÃO EMBALAGEM</v>
      </c>
      <c r="I281" s="1" t="str">
        <f t="shared" si="95"/>
        <v>10199</v>
      </c>
      <c r="J281" s="1" t="str">
        <f t="shared" si="96"/>
        <v/>
      </c>
      <c r="K281" s="1" t="str">
        <f t="shared" si="97"/>
        <v/>
      </c>
      <c r="L281" s="1" t="str">
        <f t="shared" si="98"/>
        <v/>
      </c>
      <c r="M281" s="1" t="str">
        <f t="shared" si="99"/>
        <v/>
      </c>
      <c r="N281" s="1" t="str">
        <f t="shared" si="100"/>
        <v/>
      </c>
      <c r="O281" s="1" t="str">
        <f t="shared" si="101"/>
        <v/>
      </c>
      <c r="P281" s="1" t="str">
        <f t="shared" si="102"/>
        <v/>
      </c>
      <c r="Q281" s="1" t="str">
        <f t="shared" si="103"/>
        <v/>
      </c>
      <c r="R281" s="1" t="str">
        <f t="shared" si="104"/>
        <v/>
      </c>
      <c r="S281" s="1" t="str">
        <f t="shared" si="105"/>
        <v/>
      </c>
      <c r="T281" s="1" t="str">
        <f t="shared" si="106"/>
        <v/>
      </c>
      <c r="U281" s="1" t="str">
        <f t="shared" si="107"/>
        <v/>
      </c>
      <c r="V281" s="1" t="str">
        <f t="shared" si="108"/>
        <v/>
      </c>
      <c r="W281" s="1" t="str">
        <f t="shared" si="109"/>
        <v/>
      </c>
      <c r="X281" s="1" t="str">
        <f t="shared" si="110"/>
        <v/>
      </c>
      <c r="Y281" s="1" t="str">
        <f t="shared" si="111"/>
        <v/>
      </c>
      <c r="Z281" s="1" t="str">
        <f t="shared" si="112"/>
        <v/>
      </c>
      <c r="AA281" s="1" t="str">
        <f t="shared" si="113"/>
        <v/>
      </c>
      <c r="AB281" s="1" t="str">
        <f t="shared" si="114"/>
        <v/>
      </c>
    </row>
    <row r="282" spans="1:28" ht="14.25" hidden="1" customHeight="1" x14ac:dyDescent="0.35">
      <c r="A282" s="4">
        <f>IF(OR($B282="",$C282=""),"",IFERROR(INDEX('5_ACOMPANHAMENTO'!$A$3:$A$4922,MATCH(1,INDEX(('5_ACOMPANHAMENTO'!$AD$3:$AD$4922=TRIM($C282&amp;""))*('5_ACOMPANHAMENTO'!$AC$3:$AC$4922&lt;&gt;"")*((((I282&lt;&gt;"")*ISNUMBER(SEARCH("|"&amp;I282&amp;"|",'5_ACOMPANHAMENTO'!$AC$3:$AC$4922)))+((J282&lt;&gt;"")*ISNUMBER(SEARCH("|"&amp;J282&amp;"|",'5_ACOMPANHAMENTO'!$AC$3:$AC$4922)))+((K282&lt;&gt;"")*ISNUMBER(SEARCH("|"&amp;K282&amp;"|",'5_ACOMPANHAMENTO'!$AC$3:$AC$4922)))+((L282&lt;&gt;"")*ISNUMBER(SEARCH("|"&amp;L282&amp;"|",'5_ACOMPANHAMENTO'!$AC$3:$AC$4922)))+((M282&lt;&gt;"")*ISNUMBER(SEARCH("|"&amp;M282&amp;"|",'5_ACOMPANHAMENTO'!$AC$3:$AC$4922)))+((N282&lt;&gt;"")*ISNUMBER(SEARCH("|"&amp;N282&amp;"|",'5_ACOMPANHAMENTO'!$AC$3:$AC$4922)))+((O282&lt;&gt;"")*ISNUMBER(SEARCH("|"&amp;O282&amp;"|",'5_ACOMPANHAMENTO'!$AC$3:$AC$4922)))+((P282&lt;&gt;"")*ISNUMBER(SEARCH("|"&amp;P282&amp;"|",'5_ACOMPANHAMENTO'!$AC$3:$AC$4922)))+((Q282&lt;&gt;"")*ISNUMBER(SEARCH("|"&amp;Q282&amp;"|",'5_ACOMPANHAMENTO'!$AC$3:$AC$4922)))+((R282&lt;&gt;"")*ISNUMBER(SEARCH("|"&amp;R282&amp;"|",'5_ACOMPANHAMENTO'!$AC$3:$AC$4922)))+((S282&lt;&gt;"")*ISNUMBER(SEARCH("|"&amp;S282&amp;"|",'5_ACOMPANHAMENTO'!$AC$3:$AC$4922)))+((T282&lt;&gt;"")*ISNUMBER(SEARCH("|"&amp;T282&amp;"|",'5_ACOMPANHAMENTO'!$AC$3:$AC$4922)))+((U282&lt;&gt;"")*ISNUMBER(SEARCH("|"&amp;U282&amp;"|",'5_ACOMPANHAMENTO'!$AC$3:$AC$4922)))+((V282&lt;&gt;"")*ISNUMBER(SEARCH("|"&amp;V282&amp;"|",'5_ACOMPANHAMENTO'!$AC$3:$AC$4922)))+((W282&lt;&gt;"")*ISNUMBER(SEARCH("|"&amp;W282&amp;"|",'5_ACOMPANHAMENTO'!$AC$3:$AC$4922)))+((X282&lt;&gt;"")*ISNUMBER(SEARCH("|"&amp;X282&amp;"|",'5_ACOMPANHAMENTO'!$AC$3:$AC$4922)))+((Y282&lt;&gt;"")*ISNUMBER(SEARCH("|"&amp;Y282&amp;"|",'5_ACOMPANHAMENTO'!$AC$3:$AC$4922)))+((Z282&lt;&gt;"")*ISNUMBER(SEARCH("|"&amp;Z282&amp;"|",'5_ACOMPANHAMENTO'!$AC$3:$AC$4922)))+((AA282&lt;&gt;"")*ISNUMBER(SEARCH("|"&amp;AA282&amp;"|",'5_ACOMPANHAMENTO'!$AC$3:$AC$4922)))+((AB282&lt;&gt;"")*ISNUMBER(SEARCH("|"&amp;AB282&amp;"|",'5_ACOMPANHAMENTO'!$AC$3:$AC$4922))))&gt;0),0),0)),""))</f>
        <v>46205</v>
      </c>
      <c r="B282" s="14" t="s">
        <v>3090</v>
      </c>
      <c r="C282" s="14" t="s">
        <v>3056</v>
      </c>
      <c r="D282" s="4">
        <f>IF(OR($B282="",$C282=""),"",IFERROR(SUMPRODUCT(--(('5_ACOMPANHAMENTO'!$AD$3:$AD$4922=TRIM($C282&amp;""))*('5_ACOMPANHAMENTO'!$AC$3:$AC$4922&lt;&gt;"")*((((I282&lt;&gt;"")*ISNUMBER(SEARCH("|"&amp;I282&amp;"|",'5_ACOMPANHAMENTO'!$AC$3:$AC$4922)))+((J282&lt;&gt;"")*ISNUMBER(SEARCH("|"&amp;J282&amp;"|",'5_ACOMPANHAMENTO'!$AC$3:$AC$4922)))+((K282&lt;&gt;"")*ISNUMBER(SEARCH("|"&amp;K282&amp;"|",'5_ACOMPANHAMENTO'!$AC$3:$AC$4922)))+((L282&lt;&gt;"")*ISNUMBER(SEARCH("|"&amp;L282&amp;"|",'5_ACOMPANHAMENTO'!$AC$3:$AC$4922)))+((M282&lt;&gt;"")*ISNUMBER(SEARCH("|"&amp;M282&amp;"|",'5_ACOMPANHAMENTO'!$AC$3:$AC$4922)))+((N282&lt;&gt;"")*ISNUMBER(SEARCH("|"&amp;N282&amp;"|",'5_ACOMPANHAMENTO'!$AC$3:$AC$4922)))+((O282&lt;&gt;"")*ISNUMBER(SEARCH("|"&amp;O282&amp;"|",'5_ACOMPANHAMENTO'!$AC$3:$AC$4922)))+((P282&lt;&gt;"")*ISNUMBER(SEARCH("|"&amp;P282&amp;"|",'5_ACOMPANHAMENTO'!$AC$3:$AC$4922)))+((Q282&lt;&gt;"")*ISNUMBER(SEARCH("|"&amp;Q282&amp;"|",'5_ACOMPANHAMENTO'!$AC$3:$AC$4922)))+((R282&lt;&gt;"")*ISNUMBER(SEARCH("|"&amp;R282&amp;"|",'5_ACOMPANHAMENTO'!$AC$3:$AC$4922)))+((S282&lt;&gt;"")*ISNUMBER(SEARCH("|"&amp;S282&amp;"|",'5_ACOMPANHAMENTO'!$AC$3:$AC$4922)))+((T282&lt;&gt;"")*ISNUMBER(SEARCH("|"&amp;T282&amp;"|",'5_ACOMPANHAMENTO'!$AC$3:$AC$4922)))+((U282&lt;&gt;"")*ISNUMBER(SEARCH("|"&amp;U282&amp;"|",'5_ACOMPANHAMENTO'!$AC$3:$AC$4922)))+((V282&lt;&gt;"")*ISNUMBER(SEARCH("|"&amp;V282&amp;"|",'5_ACOMPANHAMENTO'!$AC$3:$AC$4922)))+((W282&lt;&gt;"")*ISNUMBER(SEARCH("|"&amp;W282&amp;"|",'5_ACOMPANHAMENTO'!$AC$3:$AC$4922)))+((X282&lt;&gt;"")*ISNUMBER(SEARCH("|"&amp;X282&amp;"|",'5_ACOMPANHAMENTO'!$AC$3:$AC$4922)))+((Y282&lt;&gt;"")*ISNUMBER(SEARCH("|"&amp;Y282&amp;"|",'5_ACOMPANHAMENTO'!$AC$3:$AC$4922)))+((Z282&lt;&gt;"")*ISNUMBER(SEARCH("|"&amp;Z282&amp;"|",'5_ACOMPANHAMENTO'!$AC$3:$AC$4922)))+((AA282&lt;&gt;"")*ISNUMBER(SEARCH("|"&amp;AA282&amp;"|",'5_ACOMPANHAMENTO'!$AC$3:$AC$4922)))+((AB282&lt;&gt;"")*ISNUMBER(SEARCH("|"&amp;AB282&amp;"|",'5_ACOMPANHAMENTO'!$AC$3:$AC$4922))))&gt;0)),'5_ACOMPANHAMENTO'!$J$3:$J$4922),0))</f>
        <v>2598</v>
      </c>
      <c r="E282" s="4" t="str">
        <f t="shared" ca="1" si="92"/>
        <v>FINALIZADO</v>
      </c>
      <c r="F282" s="7">
        <f>IF(OR($B282="",$C282=""),"",IFERROR(SUMPRODUCT(--(('5_ACOMPANHAMENTO'!$AD$3:$AD$4922=TRIM($C282&amp;""))*('5_ACOMPANHAMENTO'!$AC$3:$AC$4922&lt;&gt;"")*((((I282&lt;&gt;"")*ISNUMBER(SEARCH("|"&amp;I282&amp;"|",'5_ACOMPANHAMENTO'!$AC$3:$AC$4922)))+((J282&lt;&gt;"")*ISNUMBER(SEARCH("|"&amp;J282&amp;"|",'5_ACOMPANHAMENTO'!$AC$3:$AC$4922)))+((K282&lt;&gt;"")*ISNUMBER(SEARCH("|"&amp;K282&amp;"|",'5_ACOMPANHAMENTO'!$AC$3:$AC$4922)))+((L282&lt;&gt;"")*ISNUMBER(SEARCH("|"&amp;L282&amp;"|",'5_ACOMPANHAMENTO'!$AC$3:$AC$4922)))+((M282&lt;&gt;"")*ISNUMBER(SEARCH("|"&amp;M282&amp;"|",'5_ACOMPANHAMENTO'!$AC$3:$AC$4922)))+((N282&lt;&gt;"")*ISNUMBER(SEARCH("|"&amp;N282&amp;"|",'5_ACOMPANHAMENTO'!$AC$3:$AC$4922)))+((O282&lt;&gt;"")*ISNUMBER(SEARCH("|"&amp;O282&amp;"|",'5_ACOMPANHAMENTO'!$AC$3:$AC$4922)))+((P282&lt;&gt;"")*ISNUMBER(SEARCH("|"&amp;P282&amp;"|",'5_ACOMPANHAMENTO'!$AC$3:$AC$4922)))+((Q282&lt;&gt;"")*ISNUMBER(SEARCH("|"&amp;Q282&amp;"|",'5_ACOMPANHAMENTO'!$AC$3:$AC$4922)))+((R282&lt;&gt;"")*ISNUMBER(SEARCH("|"&amp;R282&amp;"|",'5_ACOMPANHAMENTO'!$AC$3:$AC$4922)))+((S282&lt;&gt;"")*ISNUMBER(SEARCH("|"&amp;S282&amp;"|",'5_ACOMPANHAMENTO'!$AC$3:$AC$4922)))+((T282&lt;&gt;"")*ISNUMBER(SEARCH("|"&amp;T282&amp;"|",'5_ACOMPANHAMENTO'!$AC$3:$AC$4922)))+((U282&lt;&gt;"")*ISNUMBER(SEARCH("|"&amp;U282&amp;"|",'5_ACOMPANHAMENTO'!$AC$3:$AC$4922)))+((V282&lt;&gt;"")*ISNUMBER(SEARCH("|"&amp;V282&amp;"|",'5_ACOMPANHAMENTO'!$AC$3:$AC$4922)))+((W282&lt;&gt;"")*ISNUMBER(SEARCH("|"&amp;W282&amp;"|",'5_ACOMPANHAMENTO'!$AC$3:$AC$4922)))+((X282&lt;&gt;"")*ISNUMBER(SEARCH("|"&amp;X282&amp;"|",'5_ACOMPANHAMENTO'!$AC$3:$AC$4922)))+((Y282&lt;&gt;"")*ISNUMBER(SEARCH("|"&amp;Y282&amp;"|",'5_ACOMPANHAMENTO'!$AC$3:$AC$4922)))+((Z282&lt;&gt;"")*ISNUMBER(SEARCH("|"&amp;Z282&amp;"|",'5_ACOMPANHAMENTO'!$AC$3:$AC$4922)))+((AA282&lt;&gt;"")*ISNUMBER(SEARCH("|"&amp;AA282&amp;"|",'5_ACOMPANHAMENTO'!$AC$3:$AC$4922)))+((AB282&lt;&gt;"")*ISNUMBER(SEARCH("|"&amp;AB282&amp;"|",'5_ACOMPANHAMENTO'!$AC$3:$AC$4922))))&gt;0)),'5_ACOMPANHAMENTO'!$O$3:$O$4922),0))</f>
        <v>2598</v>
      </c>
      <c r="G282" s="7">
        <f t="shared" si="93"/>
        <v>0</v>
      </c>
      <c r="H282" t="str">
        <f t="shared" si="94"/>
        <v>10199|58 FABRICAÇÃO EMBALAGEM</v>
      </c>
      <c r="I282" s="1" t="str">
        <f t="shared" si="95"/>
        <v>10199</v>
      </c>
      <c r="J282" s="1" t="str">
        <f t="shared" si="96"/>
        <v/>
      </c>
      <c r="K282" s="1" t="str">
        <f t="shared" si="97"/>
        <v/>
      </c>
      <c r="L282" s="1" t="str">
        <f t="shared" si="98"/>
        <v/>
      </c>
      <c r="M282" s="1" t="str">
        <f t="shared" si="99"/>
        <v/>
      </c>
      <c r="N282" s="1" t="str">
        <f t="shared" si="100"/>
        <v/>
      </c>
      <c r="O282" s="1" t="str">
        <f t="shared" si="101"/>
        <v/>
      </c>
      <c r="P282" s="1" t="str">
        <f t="shared" si="102"/>
        <v/>
      </c>
      <c r="Q282" s="1" t="str">
        <f t="shared" si="103"/>
        <v/>
      </c>
      <c r="R282" s="1" t="str">
        <f t="shared" si="104"/>
        <v/>
      </c>
      <c r="S282" s="1" t="str">
        <f t="shared" si="105"/>
        <v/>
      </c>
      <c r="T282" s="1" t="str">
        <f t="shared" si="106"/>
        <v/>
      </c>
      <c r="U282" s="1" t="str">
        <f t="shared" si="107"/>
        <v/>
      </c>
      <c r="V282" s="1" t="str">
        <f t="shared" si="108"/>
        <v/>
      </c>
      <c r="W282" s="1" t="str">
        <f t="shared" si="109"/>
        <v/>
      </c>
      <c r="X282" s="1" t="str">
        <f t="shared" si="110"/>
        <v/>
      </c>
      <c r="Y282" s="1" t="str">
        <f t="shared" si="111"/>
        <v/>
      </c>
      <c r="Z282" s="1" t="str">
        <f t="shared" si="112"/>
        <v/>
      </c>
      <c r="AA282" s="1" t="str">
        <f t="shared" si="113"/>
        <v/>
      </c>
      <c r="AB282" s="1" t="str">
        <f t="shared" si="114"/>
        <v/>
      </c>
    </row>
    <row r="283" spans="1:28" ht="14.25" hidden="1" customHeight="1" x14ac:dyDescent="0.35">
      <c r="A283" s="4">
        <f>IF(OR($B283="",$C283=""),"",IFERROR(INDEX('5_ACOMPANHAMENTO'!$A$3:$A$4922,MATCH(1,INDEX(('5_ACOMPANHAMENTO'!$AD$3:$AD$4922=TRIM($C283&amp;""))*('5_ACOMPANHAMENTO'!$AC$3:$AC$4922&lt;&gt;"")*((((I283&lt;&gt;"")*ISNUMBER(SEARCH("|"&amp;I283&amp;"|",'5_ACOMPANHAMENTO'!$AC$3:$AC$4922)))+((J283&lt;&gt;"")*ISNUMBER(SEARCH("|"&amp;J283&amp;"|",'5_ACOMPANHAMENTO'!$AC$3:$AC$4922)))+((K283&lt;&gt;"")*ISNUMBER(SEARCH("|"&amp;K283&amp;"|",'5_ACOMPANHAMENTO'!$AC$3:$AC$4922)))+((L283&lt;&gt;"")*ISNUMBER(SEARCH("|"&amp;L283&amp;"|",'5_ACOMPANHAMENTO'!$AC$3:$AC$4922)))+((M283&lt;&gt;"")*ISNUMBER(SEARCH("|"&amp;M283&amp;"|",'5_ACOMPANHAMENTO'!$AC$3:$AC$4922)))+((N283&lt;&gt;"")*ISNUMBER(SEARCH("|"&amp;N283&amp;"|",'5_ACOMPANHAMENTO'!$AC$3:$AC$4922)))+((O283&lt;&gt;"")*ISNUMBER(SEARCH("|"&amp;O283&amp;"|",'5_ACOMPANHAMENTO'!$AC$3:$AC$4922)))+((P283&lt;&gt;"")*ISNUMBER(SEARCH("|"&amp;P283&amp;"|",'5_ACOMPANHAMENTO'!$AC$3:$AC$4922)))+((Q283&lt;&gt;"")*ISNUMBER(SEARCH("|"&amp;Q283&amp;"|",'5_ACOMPANHAMENTO'!$AC$3:$AC$4922)))+((R283&lt;&gt;"")*ISNUMBER(SEARCH("|"&amp;R283&amp;"|",'5_ACOMPANHAMENTO'!$AC$3:$AC$4922)))+((S283&lt;&gt;"")*ISNUMBER(SEARCH("|"&amp;S283&amp;"|",'5_ACOMPANHAMENTO'!$AC$3:$AC$4922)))+((T283&lt;&gt;"")*ISNUMBER(SEARCH("|"&amp;T283&amp;"|",'5_ACOMPANHAMENTO'!$AC$3:$AC$4922)))+((U283&lt;&gt;"")*ISNUMBER(SEARCH("|"&amp;U283&amp;"|",'5_ACOMPANHAMENTO'!$AC$3:$AC$4922)))+((V283&lt;&gt;"")*ISNUMBER(SEARCH("|"&amp;V283&amp;"|",'5_ACOMPANHAMENTO'!$AC$3:$AC$4922)))+((W283&lt;&gt;"")*ISNUMBER(SEARCH("|"&amp;W283&amp;"|",'5_ACOMPANHAMENTO'!$AC$3:$AC$4922)))+((X283&lt;&gt;"")*ISNUMBER(SEARCH("|"&amp;X283&amp;"|",'5_ACOMPANHAMENTO'!$AC$3:$AC$4922)))+((Y283&lt;&gt;"")*ISNUMBER(SEARCH("|"&amp;Y283&amp;"|",'5_ACOMPANHAMENTO'!$AC$3:$AC$4922)))+((Z283&lt;&gt;"")*ISNUMBER(SEARCH("|"&amp;Z283&amp;"|",'5_ACOMPANHAMENTO'!$AC$3:$AC$4922)))+((AA283&lt;&gt;"")*ISNUMBER(SEARCH("|"&amp;AA283&amp;"|",'5_ACOMPANHAMENTO'!$AC$3:$AC$4922)))+((AB283&lt;&gt;"")*ISNUMBER(SEARCH("|"&amp;AB283&amp;"|",'5_ACOMPANHAMENTO'!$AC$3:$AC$4922))))&gt;0),0),0)),""))</f>
        <v>46205</v>
      </c>
      <c r="B283" s="14" t="s">
        <v>3090</v>
      </c>
      <c r="C283" s="14" t="s">
        <v>3056</v>
      </c>
      <c r="D283" s="4">
        <f>IF(OR($B283="",$C283=""),"",IFERROR(SUMPRODUCT(--(('5_ACOMPANHAMENTO'!$AD$3:$AD$4922=TRIM($C283&amp;""))*('5_ACOMPANHAMENTO'!$AC$3:$AC$4922&lt;&gt;"")*((((I283&lt;&gt;"")*ISNUMBER(SEARCH("|"&amp;I283&amp;"|",'5_ACOMPANHAMENTO'!$AC$3:$AC$4922)))+((J283&lt;&gt;"")*ISNUMBER(SEARCH("|"&amp;J283&amp;"|",'5_ACOMPANHAMENTO'!$AC$3:$AC$4922)))+((K283&lt;&gt;"")*ISNUMBER(SEARCH("|"&amp;K283&amp;"|",'5_ACOMPANHAMENTO'!$AC$3:$AC$4922)))+((L283&lt;&gt;"")*ISNUMBER(SEARCH("|"&amp;L283&amp;"|",'5_ACOMPANHAMENTO'!$AC$3:$AC$4922)))+((M283&lt;&gt;"")*ISNUMBER(SEARCH("|"&amp;M283&amp;"|",'5_ACOMPANHAMENTO'!$AC$3:$AC$4922)))+((N283&lt;&gt;"")*ISNUMBER(SEARCH("|"&amp;N283&amp;"|",'5_ACOMPANHAMENTO'!$AC$3:$AC$4922)))+((O283&lt;&gt;"")*ISNUMBER(SEARCH("|"&amp;O283&amp;"|",'5_ACOMPANHAMENTO'!$AC$3:$AC$4922)))+((P283&lt;&gt;"")*ISNUMBER(SEARCH("|"&amp;P283&amp;"|",'5_ACOMPANHAMENTO'!$AC$3:$AC$4922)))+((Q283&lt;&gt;"")*ISNUMBER(SEARCH("|"&amp;Q283&amp;"|",'5_ACOMPANHAMENTO'!$AC$3:$AC$4922)))+((R283&lt;&gt;"")*ISNUMBER(SEARCH("|"&amp;R283&amp;"|",'5_ACOMPANHAMENTO'!$AC$3:$AC$4922)))+((S283&lt;&gt;"")*ISNUMBER(SEARCH("|"&amp;S283&amp;"|",'5_ACOMPANHAMENTO'!$AC$3:$AC$4922)))+((T283&lt;&gt;"")*ISNUMBER(SEARCH("|"&amp;T283&amp;"|",'5_ACOMPANHAMENTO'!$AC$3:$AC$4922)))+((U283&lt;&gt;"")*ISNUMBER(SEARCH("|"&amp;U283&amp;"|",'5_ACOMPANHAMENTO'!$AC$3:$AC$4922)))+((V283&lt;&gt;"")*ISNUMBER(SEARCH("|"&amp;V283&amp;"|",'5_ACOMPANHAMENTO'!$AC$3:$AC$4922)))+((W283&lt;&gt;"")*ISNUMBER(SEARCH("|"&amp;W283&amp;"|",'5_ACOMPANHAMENTO'!$AC$3:$AC$4922)))+((X283&lt;&gt;"")*ISNUMBER(SEARCH("|"&amp;X283&amp;"|",'5_ACOMPANHAMENTO'!$AC$3:$AC$4922)))+((Y283&lt;&gt;"")*ISNUMBER(SEARCH("|"&amp;Y283&amp;"|",'5_ACOMPANHAMENTO'!$AC$3:$AC$4922)))+((Z283&lt;&gt;"")*ISNUMBER(SEARCH("|"&amp;Z283&amp;"|",'5_ACOMPANHAMENTO'!$AC$3:$AC$4922)))+((AA283&lt;&gt;"")*ISNUMBER(SEARCH("|"&amp;AA283&amp;"|",'5_ACOMPANHAMENTO'!$AC$3:$AC$4922)))+((AB283&lt;&gt;"")*ISNUMBER(SEARCH("|"&amp;AB283&amp;"|",'5_ACOMPANHAMENTO'!$AC$3:$AC$4922))))&gt;0)),'5_ACOMPANHAMENTO'!$J$3:$J$4922),0))</f>
        <v>2598</v>
      </c>
      <c r="E283" s="4" t="str">
        <f t="shared" ca="1" si="92"/>
        <v>FINALIZADO</v>
      </c>
      <c r="F283" s="7">
        <f>IF(OR($B283="",$C283=""),"",IFERROR(SUMPRODUCT(--(('5_ACOMPANHAMENTO'!$AD$3:$AD$4922=TRIM($C283&amp;""))*('5_ACOMPANHAMENTO'!$AC$3:$AC$4922&lt;&gt;"")*((((I283&lt;&gt;"")*ISNUMBER(SEARCH("|"&amp;I283&amp;"|",'5_ACOMPANHAMENTO'!$AC$3:$AC$4922)))+((J283&lt;&gt;"")*ISNUMBER(SEARCH("|"&amp;J283&amp;"|",'5_ACOMPANHAMENTO'!$AC$3:$AC$4922)))+((K283&lt;&gt;"")*ISNUMBER(SEARCH("|"&amp;K283&amp;"|",'5_ACOMPANHAMENTO'!$AC$3:$AC$4922)))+((L283&lt;&gt;"")*ISNUMBER(SEARCH("|"&amp;L283&amp;"|",'5_ACOMPANHAMENTO'!$AC$3:$AC$4922)))+((M283&lt;&gt;"")*ISNUMBER(SEARCH("|"&amp;M283&amp;"|",'5_ACOMPANHAMENTO'!$AC$3:$AC$4922)))+((N283&lt;&gt;"")*ISNUMBER(SEARCH("|"&amp;N283&amp;"|",'5_ACOMPANHAMENTO'!$AC$3:$AC$4922)))+((O283&lt;&gt;"")*ISNUMBER(SEARCH("|"&amp;O283&amp;"|",'5_ACOMPANHAMENTO'!$AC$3:$AC$4922)))+((P283&lt;&gt;"")*ISNUMBER(SEARCH("|"&amp;P283&amp;"|",'5_ACOMPANHAMENTO'!$AC$3:$AC$4922)))+((Q283&lt;&gt;"")*ISNUMBER(SEARCH("|"&amp;Q283&amp;"|",'5_ACOMPANHAMENTO'!$AC$3:$AC$4922)))+((R283&lt;&gt;"")*ISNUMBER(SEARCH("|"&amp;R283&amp;"|",'5_ACOMPANHAMENTO'!$AC$3:$AC$4922)))+((S283&lt;&gt;"")*ISNUMBER(SEARCH("|"&amp;S283&amp;"|",'5_ACOMPANHAMENTO'!$AC$3:$AC$4922)))+((T283&lt;&gt;"")*ISNUMBER(SEARCH("|"&amp;T283&amp;"|",'5_ACOMPANHAMENTO'!$AC$3:$AC$4922)))+((U283&lt;&gt;"")*ISNUMBER(SEARCH("|"&amp;U283&amp;"|",'5_ACOMPANHAMENTO'!$AC$3:$AC$4922)))+((V283&lt;&gt;"")*ISNUMBER(SEARCH("|"&amp;V283&amp;"|",'5_ACOMPANHAMENTO'!$AC$3:$AC$4922)))+((W283&lt;&gt;"")*ISNUMBER(SEARCH("|"&amp;W283&amp;"|",'5_ACOMPANHAMENTO'!$AC$3:$AC$4922)))+((X283&lt;&gt;"")*ISNUMBER(SEARCH("|"&amp;X283&amp;"|",'5_ACOMPANHAMENTO'!$AC$3:$AC$4922)))+((Y283&lt;&gt;"")*ISNUMBER(SEARCH("|"&amp;Y283&amp;"|",'5_ACOMPANHAMENTO'!$AC$3:$AC$4922)))+((Z283&lt;&gt;"")*ISNUMBER(SEARCH("|"&amp;Z283&amp;"|",'5_ACOMPANHAMENTO'!$AC$3:$AC$4922)))+((AA283&lt;&gt;"")*ISNUMBER(SEARCH("|"&amp;AA283&amp;"|",'5_ACOMPANHAMENTO'!$AC$3:$AC$4922)))+((AB283&lt;&gt;"")*ISNUMBER(SEARCH("|"&amp;AB283&amp;"|",'5_ACOMPANHAMENTO'!$AC$3:$AC$4922))))&gt;0)),'5_ACOMPANHAMENTO'!$O$3:$O$4922),0))</f>
        <v>2598</v>
      </c>
      <c r="G283" s="7">
        <f t="shared" si="93"/>
        <v>0</v>
      </c>
      <c r="H283" t="str">
        <f t="shared" si="94"/>
        <v>10199|58 FABRICAÇÃO EMBALAGEM</v>
      </c>
      <c r="I283" s="1" t="str">
        <f t="shared" si="95"/>
        <v>10199</v>
      </c>
      <c r="J283" s="1" t="str">
        <f t="shared" si="96"/>
        <v/>
      </c>
      <c r="K283" s="1" t="str">
        <f t="shared" si="97"/>
        <v/>
      </c>
      <c r="L283" s="1" t="str">
        <f t="shared" si="98"/>
        <v/>
      </c>
      <c r="M283" s="1" t="str">
        <f t="shared" si="99"/>
        <v/>
      </c>
      <c r="N283" s="1" t="str">
        <f t="shared" si="100"/>
        <v/>
      </c>
      <c r="O283" s="1" t="str">
        <f t="shared" si="101"/>
        <v/>
      </c>
      <c r="P283" s="1" t="str">
        <f t="shared" si="102"/>
        <v/>
      </c>
      <c r="Q283" s="1" t="str">
        <f t="shared" si="103"/>
        <v/>
      </c>
      <c r="R283" s="1" t="str">
        <f t="shared" si="104"/>
        <v/>
      </c>
      <c r="S283" s="1" t="str">
        <f t="shared" si="105"/>
        <v/>
      </c>
      <c r="T283" s="1" t="str">
        <f t="shared" si="106"/>
        <v/>
      </c>
      <c r="U283" s="1" t="str">
        <f t="shared" si="107"/>
        <v/>
      </c>
      <c r="V283" s="1" t="str">
        <f t="shared" si="108"/>
        <v/>
      </c>
      <c r="W283" s="1" t="str">
        <f t="shared" si="109"/>
        <v/>
      </c>
      <c r="X283" s="1" t="str">
        <f t="shared" si="110"/>
        <v/>
      </c>
      <c r="Y283" s="1" t="str">
        <f t="shared" si="111"/>
        <v/>
      </c>
      <c r="Z283" s="1" t="str">
        <f t="shared" si="112"/>
        <v/>
      </c>
      <c r="AA283" s="1" t="str">
        <f t="shared" si="113"/>
        <v/>
      </c>
      <c r="AB283" s="1" t="str">
        <f t="shared" si="114"/>
        <v/>
      </c>
    </row>
    <row r="284" spans="1:28" ht="14.25" hidden="1" customHeight="1" x14ac:dyDescent="0.35">
      <c r="A284" s="4">
        <f>IF(OR($B284="",$C284=""),"",IFERROR(INDEX('5_ACOMPANHAMENTO'!$A$3:$A$4922,MATCH(1,INDEX(('5_ACOMPANHAMENTO'!$AD$3:$AD$4922=TRIM($C284&amp;""))*('5_ACOMPANHAMENTO'!$AC$3:$AC$4922&lt;&gt;"")*((((I284&lt;&gt;"")*ISNUMBER(SEARCH("|"&amp;I284&amp;"|",'5_ACOMPANHAMENTO'!$AC$3:$AC$4922)))+((J284&lt;&gt;"")*ISNUMBER(SEARCH("|"&amp;J284&amp;"|",'5_ACOMPANHAMENTO'!$AC$3:$AC$4922)))+((K284&lt;&gt;"")*ISNUMBER(SEARCH("|"&amp;K284&amp;"|",'5_ACOMPANHAMENTO'!$AC$3:$AC$4922)))+((L284&lt;&gt;"")*ISNUMBER(SEARCH("|"&amp;L284&amp;"|",'5_ACOMPANHAMENTO'!$AC$3:$AC$4922)))+((M284&lt;&gt;"")*ISNUMBER(SEARCH("|"&amp;M284&amp;"|",'5_ACOMPANHAMENTO'!$AC$3:$AC$4922)))+((N284&lt;&gt;"")*ISNUMBER(SEARCH("|"&amp;N284&amp;"|",'5_ACOMPANHAMENTO'!$AC$3:$AC$4922)))+((O284&lt;&gt;"")*ISNUMBER(SEARCH("|"&amp;O284&amp;"|",'5_ACOMPANHAMENTO'!$AC$3:$AC$4922)))+((P284&lt;&gt;"")*ISNUMBER(SEARCH("|"&amp;P284&amp;"|",'5_ACOMPANHAMENTO'!$AC$3:$AC$4922)))+((Q284&lt;&gt;"")*ISNUMBER(SEARCH("|"&amp;Q284&amp;"|",'5_ACOMPANHAMENTO'!$AC$3:$AC$4922)))+((R284&lt;&gt;"")*ISNUMBER(SEARCH("|"&amp;R284&amp;"|",'5_ACOMPANHAMENTO'!$AC$3:$AC$4922)))+((S284&lt;&gt;"")*ISNUMBER(SEARCH("|"&amp;S284&amp;"|",'5_ACOMPANHAMENTO'!$AC$3:$AC$4922)))+((T284&lt;&gt;"")*ISNUMBER(SEARCH("|"&amp;T284&amp;"|",'5_ACOMPANHAMENTO'!$AC$3:$AC$4922)))+((U284&lt;&gt;"")*ISNUMBER(SEARCH("|"&amp;U284&amp;"|",'5_ACOMPANHAMENTO'!$AC$3:$AC$4922)))+((V284&lt;&gt;"")*ISNUMBER(SEARCH("|"&amp;V284&amp;"|",'5_ACOMPANHAMENTO'!$AC$3:$AC$4922)))+((W284&lt;&gt;"")*ISNUMBER(SEARCH("|"&amp;W284&amp;"|",'5_ACOMPANHAMENTO'!$AC$3:$AC$4922)))+((X284&lt;&gt;"")*ISNUMBER(SEARCH("|"&amp;X284&amp;"|",'5_ACOMPANHAMENTO'!$AC$3:$AC$4922)))+((Y284&lt;&gt;"")*ISNUMBER(SEARCH("|"&amp;Y284&amp;"|",'5_ACOMPANHAMENTO'!$AC$3:$AC$4922)))+((Z284&lt;&gt;"")*ISNUMBER(SEARCH("|"&amp;Z284&amp;"|",'5_ACOMPANHAMENTO'!$AC$3:$AC$4922)))+((AA284&lt;&gt;"")*ISNUMBER(SEARCH("|"&amp;AA284&amp;"|",'5_ACOMPANHAMENTO'!$AC$3:$AC$4922)))+((AB284&lt;&gt;"")*ISNUMBER(SEARCH("|"&amp;AB284&amp;"|",'5_ACOMPANHAMENTO'!$AC$3:$AC$4922))))&gt;0),0),0)),""))</f>
        <v>46205</v>
      </c>
      <c r="B284" s="14" t="s">
        <v>3090</v>
      </c>
      <c r="C284" s="14" t="s">
        <v>3056</v>
      </c>
      <c r="D284" s="4">
        <f>IF(OR($B284="",$C284=""),"",IFERROR(SUMPRODUCT(--(('5_ACOMPANHAMENTO'!$AD$3:$AD$4922=TRIM($C284&amp;""))*('5_ACOMPANHAMENTO'!$AC$3:$AC$4922&lt;&gt;"")*((((I284&lt;&gt;"")*ISNUMBER(SEARCH("|"&amp;I284&amp;"|",'5_ACOMPANHAMENTO'!$AC$3:$AC$4922)))+((J284&lt;&gt;"")*ISNUMBER(SEARCH("|"&amp;J284&amp;"|",'5_ACOMPANHAMENTO'!$AC$3:$AC$4922)))+((K284&lt;&gt;"")*ISNUMBER(SEARCH("|"&amp;K284&amp;"|",'5_ACOMPANHAMENTO'!$AC$3:$AC$4922)))+((L284&lt;&gt;"")*ISNUMBER(SEARCH("|"&amp;L284&amp;"|",'5_ACOMPANHAMENTO'!$AC$3:$AC$4922)))+((M284&lt;&gt;"")*ISNUMBER(SEARCH("|"&amp;M284&amp;"|",'5_ACOMPANHAMENTO'!$AC$3:$AC$4922)))+((N284&lt;&gt;"")*ISNUMBER(SEARCH("|"&amp;N284&amp;"|",'5_ACOMPANHAMENTO'!$AC$3:$AC$4922)))+((O284&lt;&gt;"")*ISNUMBER(SEARCH("|"&amp;O284&amp;"|",'5_ACOMPANHAMENTO'!$AC$3:$AC$4922)))+((P284&lt;&gt;"")*ISNUMBER(SEARCH("|"&amp;P284&amp;"|",'5_ACOMPANHAMENTO'!$AC$3:$AC$4922)))+((Q284&lt;&gt;"")*ISNUMBER(SEARCH("|"&amp;Q284&amp;"|",'5_ACOMPANHAMENTO'!$AC$3:$AC$4922)))+((R284&lt;&gt;"")*ISNUMBER(SEARCH("|"&amp;R284&amp;"|",'5_ACOMPANHAMENTO'!$AC$3:$AC$4922)))+((S284&lt;&gt;"")*ISNUMBER(SEARCH("|"&amp;S284&amp;"|",'5_ACOMPANHAMENTO'!$AC$3:$AC$4922)))+((T284&lt;&gt;"")*ISNUMBER(SEARCH("|"&amp;T284&amp;"|",'5_ACOMPANHAMENTO'!$AC$3:$AC$4922)))+((U284&lt;&gt;"")*ISNUMBER(SEARCH("|"&amp;U284&amp;"|",'5_ACOMPANHAMENTO'!$AC$3:$AC$4922)))+((V284&lt;&gt;"")*ISNUMBER(SEARCH("|"&amp;V284&amp;"|",'5_ACOMPANHAMENTO'!$AC$3:$AC$4922)))+((W284&lt;&gt;"")*ISNUMBER(SEARCH("|"&amp;W284&amp;"|",'5_ACOMPANHAMENTO'!$AC$3:$AC$4922)))+((X284&lt;&gt;"")*ISNUMBER(SEARCH("|"&amp;X284&amp;"|",'5_ACOMPANHAMENTO'!$AC$3:$AC$4922)))+((Y284&lt;&gt;"")*ISNUMBER(SEARCH("|"&amp;Y284&amp;"|",'5_ACOMPANHAMENTO'!$AC$3:$AC$4922)))+((Z284&lt;&gt;"")*ISNUMBER(SEARCH("|"&amp;Z284&amp;"|",'5_ACOMPANHAMENTO'!$AC$3:$AC$4922)))+((AA284&lt;&gt;"")*ISNUMBER(SEARCH("|"&amp;AA284&amp;"|",'5_ACOMPANHAMENTO'!$AC$3:$AC$4922)))+((AB284&lt;&gt;"")*ISNUMBER(SEARCH("|"&amp;AB284&amp;"|",'5_ACOMPANHAMENTO'!$AC$3:$AC$4922))))&gt;0)),'5_ACOMPANHAMENTO'!$J$3:$J$4922),0))</f>
        <v>2598</v>
      </c>
      <c r="E284" s="4" t="str">
        <f t="shared" ca="1" si="92"/>
        <v>FINALIZADO</v>
      </c>
      <c r="F284" s="7">
        <f>IF(OR($B284="",$C284=""),"",IFERROR(SUMPRODUCT(--(('5_ACOMPANHAMENTO'!$AD$3:$AD$4922=TRIM($C284&amp;""))*('5_ACOMPANHAMENTO'!$AC$3:$AC$4922&lt;&gt;"")*((((I284&lt;&gt;"")*ISNUMBER(SEARCH("|"&amp;I284&amp;"|",'5_ACOMPANHAMENTO'!$AC$3:$AC$4922)))+((J284&lt;&gt;"")*ISNUMBER(SEARCH("|"&amp;J284&amp;"|",'5_ACOMPANHAMENTO'!$AC$3:$AC$4922)))+((K284&lt;&gt;"")*ISNUMBER(SEARCH("|"&amp;K284&amp;"|",'5_ACOMPANHAMENTO'!$AC$3:$AC$4922)))+((L284&lt;&gt;"")*ISNUMBER(SEARCH("|"&amp;L284&amp;"|",'5_ACOMPANHAMENTO'!$AC$3:$AC$4922)))+((M284&lt;&gt;"")*ISNUMBER(SEARCH("|"&amp;M284&amp;"|",'5_ACOMPANHAMENTO'!$AC$3:$AC$4922)))+((N284&lt;&gt;"")*ISNUMBER(SEARCH("|"&amp;N284&amp;"|",'5_ACOMPANHAMENTO'!$AC$3:$AC$4922)))+((O284&lt;&gt;"")*ISNUMBER(SEARCH("|"&amp;O284&amp;"|",'5_ACOMPANHAMENTO'!$AC$3:$AC$4922)))+((P284&lt;&gt;"")*ISNUMBER(SEARCH("|"&amp;P284&amp;"|",'5_ACOMPANHAMENTO'!$AC$3:$AC$4922)))+((Q284&lt;&gt;"")*ISNUMBER(SEARCH("|"&amp;Q284&amp;"|",'5_ACOMPANHAMENTO'!$AC$3:$AC$4922)))+((R284&lt;&gt;"")*ISNUMBER(SEARCH("|"&amp;R284&amp;"|",'5_ACOMPANHAMENTO'!$AC$3:$AC$4922)))+((S284&lt;&gt;"")*ISNUMBER(SEARCH("|"&amp;S284&amp;"|",'5_ACOMPANHAMENTO'!$AC$3:$AC$4922)))+((T284&lt;&gt;"")*ISNUMBER(SEARCH("|"&amp;T284&amp;"|",'5_ACOMPANHAMENTO'!$AC$3:$AC$4922)))+((U284&lt;&gt;"")*ISNUMBER(SEARCH("|"&amp;U284&amp;"|",'5_ACOMPANHAMENTO'!$AC$3:$AC$4922)))+((V284&lt;&gt;"")*ISNUMBER(SEARCH("|"&amp;V284&amp;"|",'5_ACOMPANHAMENTO'!$AC$3:$AC$4922)))+((W284&lt;&gt;"")*ISNUMBER(SEARCH("|"&amp;W284&amp;"|",'5_ACOMPANHAMENTO'!$AC$3:$AC$4922)))+((X284&lt;&gt;"")*ISNUMBER(SEARCH("|"&amp;X284&amp;"|",'5_ACOMPANHAMENTO'!$AC$3:$AC$4922)))+((Y284&lt;&gt;"")*ISNUMBER(SEARCH("|"&amp;Y284&amp;"|",'5_ACOMPANHAMENTO'!$AC$3:$AC$4922)))+((Z284&lt;&gt;"")*ISNUMBER(SEARCH("|"&amp;Z284&amp;"|",'5_ACOMPANHAMENTO'!$AC$3:$AC$4922)))+((AA284&lt;&gt;"")*ISNUMBER(SEARCH("|"&amp;AA284&amp;"|",'5_ACOMPANHAMENTO'!$AC$3:$AC$4922)))+((AB284&lt;&gt;"")*ISNUMBER(SEARCH("|"&amp;AB284&amp;"|",'5_ACOMPANHAMENTO'!$AC$3:$AC$4922))))&gt;0)),'5_ACOMPANHAMENTO'!$O$3:$O$4922),0))</f>
        <v>2598</v>
      </c>
      <c r="G284" s="7">
        <f t="shared" si="93"/>
        <v>0</v>
      </c>
      <c r="H284" t="str">
        <f t="shared" si="94"/>
        <v>10199|58 FABRICAÇÃO EMBALAGEM</v>
      </c>
      <c r="I284" s="1" t="str">
        <f t="shared" si="95"/>
        <v>10199</v>
      </c>
      <c r="J284" s="1" t="str">
        <f t="shared" si="96"/>
        <v/>
      </c>
      <c r="K284" s="1" t="str">
        <f t="shared" si="97"/>
        <v/>
      </c>
      <c r="L284" s="1" t="str">
        <f t="shared" si="98"/>
        <v/>
      </c>
      <c r="M284" s="1" t="str">
        <f t="shared" si="99"/>
        <v/>
      </c>
      <c r="N284" s="1" t="str">
        <f t="shared" si="100"/>
        <v/>
      </c>
      <c r="O284" s="1" t="str">
        <f t="shared" si="101"/>
        <v/>
      </c>
      <c r="P284" s="1" t="str">
        <f t="shared" si="102"/>
        <v/>
      </c>
      <c r="Q284" s="1" t="str">
        <f t="shared" si="103"/>
        <v/>
      </c>
      <c r="R284" s="1" t="str">
        <f t="shared" si="104"/>
        <v/>
      </c>
      <c r="S284" s="1" t="str">
        <f t="shared" si="105"/>
        <v/>
      </c>
      <c r="T284" s="1" t="str">
        <f t="shared" si="106"/>
        <v/>
      </c>
      <c r="U284" s="1" t="str">
        <f t="shared" si="107"/>
        <v/>
      </c>
      <c r="V284" s="1" t="str">
        <f t="shared" si="108"/>
        <v/>
      </c>
      <c r="W284" s="1" t="str">
        <f t="shared" si="109"/>
        <v/>
      </c>
      <c r="X284" s="1" t="str">
        <f t="shared" si="110"/>
        <v/>
      </c>
      <c r="Y284" s="1" t="str">
        <f t="shared" si="111"/>
        <v/>
      </c>
      <c r="Z284" s="1" t="str">
        <f t="shared" si="112"/>
        <v/>
      </c>
      <c r="AA284" s="1" t="str">
        <f t="shared" si="113"/>
        <v/>
      </c>
      <c r="AB284" s="1" t="str">
        <f t="shared" si="114"/>
        <v/>
      </c>
    </row>
    <row r="285" spans="1:28" ht="14.25" hidden="1" customHeight="1" x14ac:dyDescent="0.35">
      <c r="A285" s="4">
        <f>IF(OR($B285="",$C285=""),"",IFERROR(INDEX('5_ACOMPANHAMENTO'!$A$3:$A$4922,MATCH(1,INDEX(('5_ACOMPANHAMENTO'!$AD$3:$AD$4922=TRIM($C285&amp;""))*('5_ACOMPANHAMENTO'!$AC$3:$AC$4922&lt;&gt;"")*((((I285&lt;&gt;"")*ISNUMBER(SEARCH("|"&amp;I285&amp;"|",'5_ACOMPANHAMENTO'!$AC$3:$AC$4922)))+((J285&lt;&gt;"")*ISNUMBER(SEARCH("|"&amp;J285&amp;"|",'5_ACOMPANHAMENTO'!$AC$3:$AC$4922)))+((K285&lt;&gt;"")*ISNUMBER(SEARCH("|"&amp;K285&amp;"|",'5_ACOMPANHAMENTO'!$AC$3:$AC$4922)))+((L285&lt;&gt;"")*ISNUMBER(SEARCH("|"&amp;L285&amp;"|",'5_ACOMPANHAMENTO'!$AC$3:$AC$4922)))+((M285&lt;&gt;"")*ISNUMBER(SEARCH("|"&amp;M285&amp;"|",'5_ACOMPANHAMENTO'!$AC$3:$AC$4922)))+((N285&lt;&gt;"")*ISNUMBER(SEARCH("|"&amp;N285&amp;"|",'5_ACOMPANHAMENTO'!$AC$3:$AC$4922)))+((O285&lt;&gt;"")*ISNUMBER(SEARCH("|"&amp;O285&amp;"|",'5_ACOMPANHAMENTO'!$AC$3:$AC$4922)))+((P285&lt;&gt;"")*ISNUMBER(SEARCH("|"&amp;P285&amp;"|",'5_ACOMPANHAMENTO'!$AC$3:$AC$4922)))+((Q285&lt;&gt;"")*ISNUMBER(SEARCH("|"&amp;Q285&amp;"|",'5_ACOMPANHAMENTO'!$AC$3:$AC$4922)))+((R285&lt;&gt;"")*ISNUMBER(SEARCH("|"&amp;R285&amp;"|",'5_ACOMPANHAMENTO'!$AC$3:$AC$4922)))+((S285&lt;&gt;"")*ISNUMBER(SEARCH("|"&amp;S285&amp;"|",'5_ACOMPANHAMENTO'!$AC$3:$AC$4922)))+((T285&lt;&gt;"")*ISNUMBER(SEARCH("|"&amp;T285&amp;"|",'5_ACOMPANHAMENTO'!$AC$3:$AC$4922)))+((U285&lt;&gt;"")*ISNUMBER(SEARCH("|"&amp;U285&amp;"|",'5_ACOMPANHAMENTO'!$AC$3:$AC$4922)))+((V285&lt;&gt;"")*ISNUMBER(SEARCH("|"&amp;V285&amp;"|",'5_ACOMPANHAMENTO'!$AC$3:$AC$4922)))+((W285&lt;&gt;"")*ISNUMBER(SEARCH("|"&amp;W285&amp;"|",'5_ACOMPANHAMENTO'!$AC$3:$AC$4922)))+((X285&lt;&gt;"")*ISNUMBER(SEARCH("|"&amp;X285&amp;"|",'5_ACOMPANHAMENTO'!$AC$3:$AC$4922)))+((Y285&lt;&gt;"")*ISNUMBER(SEARCH("|"&amp;Y285&amp;"|",'5_ACOMPANHAMENTO'!$AC$3:$AC$4922)))+((Z285&lt;&gt;"")*ISNUMBER(SEARCH("|"&amp;Z285&amp;"|",'5_ACOMPANHAMENTO'!$AC$3:$AC$4922)))+((AA285&lt;&gt;"")*ISNUMBER(SEARCH("|"&amp;AA285&amp;"|",'5_ACOMPANHAMENTO'!$AC$3:$AC$4922)))+((AB285&lt;&gt;"")*ISNUMBER(SEARCH("|"&amp;AB285&amp;"|",'5_ACOMPANHAMENTO'!$AC$3:$AC$4922))))&gt;0),0),0)),""))</f>
        <v>46205</v>
      </c>
      <c r="B285" s="14" t="s">
        <v>3090</v>
      </c>
      <c r="C285" s="14" t="s">
        <v>3056</v>
      </c>
      <c r="D285" s="4">
        <f>IF(OR($B285="",$C285=""),"",IFERROR(SUMPRODUCT(--(('5_ACOMPANHAMENTO'!$AD$3:$AD$4922=TRIM($C285&amp;""))*('5_ACOMPANHAMENTO'!$AC$3:$AC$4922&lt;&gt;"")*((((I285&lt;&gt;"")*ISNUMBER(SEARCH("|"&amp;I285&amp;"|",'5_ACOMPANHAMENTO'!$AC$3:$AC$4922)))+((J285&lt;&gt;"")*ISNUMBER(SEARCH("|"&amp;J285&amp;"|",'5_ACOMPANHAMENTO'!$AC$3:$AC$4922)))+((K285&lt;&gt;"")*ISNUMBER(SEARCH("|"&amp;K285&amp;"|",'5_ACOMPANHAMENTO'!$AC$3:$AC$4922)))+((L285&lt;&gt;"")*ISNUMBER(SEARCH("|"&amp;L285&amp;"|",'5_ACOMPANHAMENTO'!$AC$3:$AC$4922)))+((M285&lt;&gt;"")*ISNUMBER(SEARCH("|"&amp;M285&amp;"|",'5_ACOMPANHAMENTO'!$AC$3:$AC$4922)))+((N285&lt;&gt;"")*ISNUMBER(SEARCH("|"&amp;N285&amp;"|",'5_ACOMPANHAMENTO'!$AC$3:$AC$4922)))+((O285&lt;&gt;"")*ISNUMBER(SEARCH("|"&amp;O285&amp;"|",'5_ACOMPANHAMENTO'!$AC$3:$AC$4922)))+((P285&lt;&gt;"")*ISNUMBER(SEARCH("|"&amp;P285&amp;"|",'5_ACOMPANHAMENTO'!$AC$3:$AC$4922)))+((Q285&lt;&gt;"")*ISNUMBER(SEARCH("|"&amp;Q285&amp;"|",'5_ACOMPANHAMENTO'!$AC$3:$AC$4922)))+((R285&lt;&gt;"")*ISNUMBER(SEARCH("|"&amp;R285&amp;"|",'5_ACOMPANHAMENTO'!$AC$3:$AC$4922)))+((S285&lt;&gt;"")*ISNUMBER(SEARCH("|"&amp;S285&amp;"|",'5_ACOMPANHAMENTO'!$AC$3:$AC$4922)))+((T285&lt;&gt;"")*ISNUMBER(SEARCH("|"&amp;T285&amp;"|",'5_ACOMPANHAMENTO'!$AC$3:$AC$4922)))+((U285&lt;&gt;"")*ISNUMBER(SEARCH("|"&amp;U285&amp;"|",'5_ACOMPANHAMENTO'!$AC$3:$AC$4922)))+((V285&lt;&gt;"")*ISNUMBER(SEARCH("|"&amp;V285&amp;"|",'5_ACOMPANHAMENTO'!$AC$3:$AC$4922)))+((W285&lt;&gt;"")*ISNUMBER(SEARCH("|"&amp;W285&amp;"|",'5_ACOMPANHAMENTO'!$AC$3:$AC$4922)))+((X285&lt;&gt;"")*ISNUMBER(SEARCH("|"&amp;X285&amp;"|",'5_ACOMPANHAMENTO'!$AC$3:$AC$4922)))+((Y285&lt;&gt;"")*ISNUMBER(SEARCH("|"&amp;Y285&amp;"|",'5_ACOMPANHAMENTO'!$AC$3:$AC$4922)))+((Z285&lt;&gt;"")*ISNUMBER(SEARCH("|"&amp;Z285&amp;"|",'5_ACOMPANHAMENTO'!$AC$3:$AC$4922)))+((AA285&lt;&gt;"")*ISNUMBER(SEARCH("|"&amp;AA285&amp;"|",'5_ACOMPANHAMENTO'!$AC$3:$AC$4922)))+((AB285&lt;&gt;"")*ISNUMBER(SEARCH("|"&amp;AB285&amp;"|",'5_ACOMPANHAMENTO'!$AC$3:$AC$4922))))&gt;0)),'5_ACOMPANHAMENTO'!$J$3:$J$4922),0))</f>
        <v>2598</v>
      </c>
      <c r="E285" s="4" t="str">
        <f t="shared" ca="1" si="92"/>
        <v>FINALIZADO</v>
      </c>
      <c r="F285" s="7">
        <f>IF(OR($B285="",$C285=""),"",IFERROR(SUMPRODUCT(--(('5_ACOMPANHAMENTO'!$AD$3:$AD$4922=TRIM($C285&amp;""))*('5_ACOMPANHAMENTO'!$AC$3:$AC$4922&lt;&gt;"")*((((I285&lt;&gt;"")*ISNUMBER(SEARCH("|"&amp;I285&amp;"|",'5_ACOMPANHAMENTO'!$AC$3:$AC$4922)))+((J285&lt;&gt;"")*ISNUMBER(SEARCH("|"&amp;J285&amp;"|",'5_ACOMPANHAMENTO'!$AC$3:$AC$4922)))+((K285&lt;&gt;"")*ISNUMBER(SEARCH("|"&amp;K285&amp;"|",'5_ACOMPANHAMENTO'!$AC$3:$AC$4922)))+((L285&lt;&gt;"")*ISNUMBER(SEARCH("|"&amp;L285&amp;"|",'5_ACOMPANHAMENTO'!$AC$3:$AC$4922)))+((M285&lt;&gt;"")*ISNUMBER(SEARCH("|"&amp;M285&amp;"|",'5_ACOMPANHAMENTO'!$AC$3:$AC$4922)))+((N285&lt;&gt;"")*ISNUMBER(SEARCH("|"&amp;N285&amp;"|",'5_ACOMPANHAMENTO'!$AC$3:$AC$4922)))+((O285&lt;&gt;"")*ISNUMBER(SEARCH("|"&amp;O285&amp;"|",'5_ACOMPANHAMENTO'!$AC$3:$AC$4922)))+((P285&lt;&gt;"")*ISNUMBER(SEARCH("|"&amp;P285&amp;"|",'5_ACOMPANHAMENTO'!$AC$3:$AC$4922)))+((Q285&lt;&gt;"")*ISNUMBER(SEARCH("|"&amp;Q285&amp;"|",'5_ACOMPANHAMENTO'!$AC$3:$AC$4922)))+((R285&lt;&gt;"")*ISNUMBER(SEARCH("|"&amp;R285&amp;"|",'5_ACOMPANHAMENTO'!$AC$3:$AC$4922)))+((S285&lt;&gt;"")*ISNUMBER(SEARCH("|"&amp;S285&amp;"|",'5_ACOMPANHAMENTO'!$AC$3:$AC$4922)))+((T285&lt;&gt;"")*ISNUMBER(SEARCH("|"&amp;T285&amp;"|",'5_ACOMPANHAMENTO'!$AC$3:$AC$4922)))+((U285&lt;&gt;"")*ISNUMBER(SEARCH("|"&amp;U285&amp;"|",'5_ACOMPANHAMENTO'!$AC$3:$AC$4922)))+((V285&lt;&gt;"")*ISNUMBER(SEARCH("|"&amp;V285&amp;"|",'5_ACOMPANHAMENTO'!$AC$3:$AC$4922)))+((W285&lt;&gt;"")*ISNUMBER(SEARCH("|"&amp;W285&amp;"|",'5_ACOMPANHAMENTO'!$AC$3:$AC$4922)))+((X285&lt;&gt;"")*ISNUMBER(SEARCH("|"&amp;X285&amp;"|",'5_ACOMPANHAMENTO'!$AC$3:$AC$4922)))+((Y285&lt;&gt;"")*ISNUMBER(SEARCH("|"&amp;Y285&amp;"|",'5_ACOMPANHAMENTO'!$AC$3:$AC$4922)))+((Z285&lt;&gt;"")*ISNUMBER(SEARCH("|"&amp;Z285&amp;"|",'5_ACOMPANHAMENTO'!$AC$3:$AC$4922)))+((AA285&lt;&gt;"")*ISNUMBER(SEARCH("|"&amp;AA285&amp;"|",'5_ACOMPANHAMENTO'!$AC$3:$AC$4922)))+((AB285&lt;&gt;"")*ISNUMBER(SEARCH("|"&amp;AB285&amp;"|",'5_ACOMPANHAMENTO'!$AC$3:$AC$4922))))&gt;0)),'5_ACOMPANHAMENTO'!$O$3:$O$4922),0))</f>
        <v>2598</v>
      </c>
      <c r="G285" s="7">
        <f t="shared" si="93"/>
        <v>0</v>
      </c>
      <c r="H285" t="str">
        <f t="shared" si="94"/>
        <v>10199|58 FABRICAÇÃO EMBALAGEM</v>
      </c>
      <c r="I285" s="1" t="str">
        <f t="shared" si="95"/>
        <v>10199</v>
      </c>
      <c r="J285" s="1" t="str">
        <f t="shared" si="96"/>
        <v/>
      </c>
      <c r="K285" s="1" t="str">
        <f t="shared" si="97"/>
        <v/>
      </c>
      <c r="L285" s="1" t="str">
        <f t="shared" si="98"/>
        <v/>
      </c>
      <c r="M285" s="1" t="str">
        <f t="shared" si="99"/>
        <v/>
      </c>
      <c r="N285" s="1" t="str">
        <f t="shared" si="100"/>
        <v/>
      </c>
      <c r="O285" s="1" t="str">
        <f t="shared" si="101"/>
        <v/>
      </c>
      <c r="P285" s="1" t="str">
        <f t="shared" si="102"/>
        <v/>
      </c>
      <c r="Q285" s="1" t="str">
        <f t="shared" si="103"/>
        <v/>
      </c>
      <c r="R285" s="1" t="str">
        <f t="shared" si="104"/>
        <v/>
      </c>
      <c r="S285" s="1" t="str">
        <f t="shared" si="105"/>
        <v/>
      </c>
      <c r="T285" s="1" t="str">
        <f t="shared" si="106"/>
        <v/>
      </c>
      <c r="U285" s="1" t="str">
        <f t="shared" si="107"/>
        <v/>
      </c>
      <c r="V285" s="1" t="str">
        <f t="shared" si="108"/>
        <v/>
      </c>
      <c r="W285" s="1" t="str">
        <f t="shared" si="109"/>
        <v/>
      </c>
      <c r="X285" s="1" t="str">
        <f t="shared" si="110"/>
        <v/>
      </c>
      <c r="Y285" s="1" t="str">
        <f t="shared" si="111"/>
        <v/>
      </c>
      <c r="Z285" s="1" t="str">
        <f t="shared" si="112"/>
        <v/>
      </c>
      <c r="AA285" s="1" t="str">
        <f t="shared" si="113"/>
        <v/>
      </c>
      <c r="AB285" s="1" t="str">
        <f t="shared" si="114"/>
        <v/>
      </c>
    </row>
    <row r="286" spans="1:28" ht="14.25" hidden="1" customHeight="1" x14ac:dyDescent="0.35">
      <c r="A286" s="4">
        <f>IF(OR($B286="",$C286=""),"",IFERROR(INDEX('5_ACOMPANHAMENTO'!$A$3:$A$4922,MATCH(1,INDEX(('5_ACOMPANHAMENTO'!$AD$3:$AD$4922=TRIM($C286&amp;""))*('5_ACOMPANHAMENTO'!$AC$3:$AC$4922&lt;&gt;"")*((((I286&lt;&gt;"")*ISNUMBER(SEARCH("|"&amp;I286&amp;"|",'5_ACOMPANHAMENTO'!$AC$3:$AC$4922)))+((J286&lt;&gt;"")*ISNUMBER(SEARCH("|"&amp;J286&amp;"|",'5_ACOMPANHAMENTO'!$AC$3:$AC$4922)))+((K286&lt;&gt;"")*ISNUMBER(SEARCH("|"&amp;K286&amp;"|",'5_ACOMPANHAMENTO'!$AC$3:$AC$4922)))+((L286&lt;&gt;"")*ISNUMBER(SEARCH("|"&amp;L286&amp;"|",'5_ACOMPANHAMENTO'!$AC$3:$AC$4922)))+((M286&lt;&gt;"")*ISNUMBER(SEARCH("|"&amp;M286&amp;"|",'5_ACOMPANHAMENTO'!$AC$3:$AC$4922)))+((N286&lt;&gt;"")*ISNUMBER(SEARCH("|"&amp;N286&amp;"|",'5_ACOMPANHAMENTO'!$AC$3:$AC$4922)))+((O286&lt;&gt;"")*ISNUMBER(SEARCH("|"&amp;O286&amp;"|",'5_ACOMPANHAMENTO'!$AC$3:$AC$4922)))+((P286&lt;&gt;"")*ISNUMBER(SEARCH("|"&amp;P286&amp;"|",'5_ACOMPANHAMENTO'!$AC$3:$AC$4922)))+((Q286&lt;&gt;"")*ISNUMBER(SEARCH("|"&amp;Q286&amp;"|",'5_ACOMPANHAMENTO'!$AC$3:$AC$4922)))+((R286&lt;&gt;"")*ISNUMBER(SEARCH("|"&amp;R286&amp;"|",'5_ACOMPANHAMENTO'!$AC$3:$AC$4922)))+((S286&lt;&gt;"")*ISNUMBER(SEARCH("|"&amp;S286&amp;"|",'5_ACOMPANHAMENTO'!$AC$3:$AC$4922)))+((T286&lt;&gt;"")*ISNUMBER(SEARCH("|"&amp;T286&amp;"|",'5_ACOMPANHAMENTO'!$AC$3:$AC$4922)))+((U286&lt;&gt;"")*ISNUMBER(SEARCH("|"&amp;U286&amp;"|",'5_ACOMPANHAMENTO'!$AC$3:$AC$4922)))+((V286&lt;&gt;"")*ISNUMBER(SEARCH("|"&amp;V286&amp;"|",'5_ACOMPANHAMENTO'!$AC$3:$AC$4922)))+((W286&lt;&gt;"")*ISNUMBER(SEARCH("|"&amp;W286&amp;"|",'5_ACOMPANHAMENTO'!$AC$3:$AC$4922)))+((X286&lt;&gt;"")*ISNUMBER(SEARCH("|"&amp;X286&amp;"|",'5_ACOMPANHAMENTO'!$AC$3:$AC$4922)))+((Y286&lt;&gt;"")*ISNUMBER(SEARCH("|"&amp;Y286&amp;"|",'5_ACOMPANHAMENTO'!$AC$3:$AC$4922)))+((Z286&lt;&gt;"")*ISNUMBER(SEARCH("|"&amp;Z286&amp;"|",'5_ACOMPANHAMENTO'!$AC$3:$AC$4922)))+((AA286&lt;&gt;"")*ISNUMBER(SEARCH("|"&amp;AA286&amp;"|",'5_ACOMPANHAMENTO'!$AC$3:$AC$4922)))+((AB286&lt;&gt;"")*ISNUMBER(SEARCH("|"&amp;AB286&amp;"|",'5_ACOMPANHAMENTO'!$AC$3:$AC$4922))))&gt;0),0),0)),""))</f>
        <v>46205</v>
      </c>
      <c r="B286" s="14" t="s">
        <v>3090</v>
      </c>
      <c r="C286" s="14" t="s">
        <v>3056</v>
      </c>
      <c r="D286" s="4">
        <f>IF(OR($B286="",$C286=""),"",IFERROR(SUMPRODUCT(--(('5_ACOMPANHAMENTO'!$AD$3:$AD$4922=TRIM($C286&amp;""))*('5_ACOMPANHAMENTO'!$AC$3:$AC$4922&lt;&gt;"")*((((I286&lt;&gt;"")*ISNUMBER(SEARCH("|"&amp;I286&amp;"|",'5_ACOMPANHAMENTO'!$AC$3:$AC$4922)))+((J286&lt;&gt;"")*ISNUMBER(SEARCH("|"&amp;J286&amp;"|",'5_ACOMPANHAMENTO'!$AC$3:$AC$4922)))+((K286&lt;&gt;"")*ISNUMBER(SEARCH("|"&amp;K286&amp;"|",'5_ACOMPANHAMENTO'!$AC$3:$AC$4922)))+((L286&lt;&gt;"")*ISNUMBER(SEARCH("|"&amp;L286&amp;"|",'5_ACOMPANHAMENTO'!$AC$3:$AC$4922)))+((M286&lt;&gt;"")*ISNUMBER(SEARCH("|"&amp;M286&amp;"|",'5_ACOMPANHAMENTO'!$AC$3:$AC$4922)))+((N286&lt;&gt;"")*ISNUMBER(SEARCH("|"&amp;N286&amp;"|",'5_ACOMPANHAMENTO'!$AC$3:$AC$4922)))+((O286&lt;&gt;"")*ISNUMBER(SEARCH("|"&amp;O286&amp;"|",'5_ACOMPANHAMENTO'!$AC$3:$AC$4922)))+((P286&lt;&gt;"")*ISNUMBER(SEARCH("|"&amp;P286&amp;"|",'5_ACOMPANHAMENTO'!$AC$3:$AC$4922)))+((Q286&lt;&gt;"")*ISNUMBER(SEARCH("|"&amp;Q286&amp;"|",'5_ACOMPANHAMENTO'!$AC$3:$AC$4922)))+((R286&lt;&gt;"")*ISNUMBER(SEARCH("|"&amp;R286&amp;"|",'5_ACOMPANHAMENTO'!$AC$3:$AC$4922)))+((S286&lt;&gt;"")*ISNUMBER(SEARCH("|"&amp;S286&amp;"|",'5_ACOMPANHAMENTO'!$AC$3:$AC$4922)))+((T286&lt;&gt;"")*ISNUMBER(SEARCH("|"&amp;T286&amp;"|",'5_ACOMPANHAMENTO'!$AC$3:$AC$4922)))+((U286&lt;&gt;"")*ISNUMBER(SEARCH("|"&amp;U286&amp;"|",'5_ACOMPANHAMENTO'!$AC$3:$AC$4922)))+((V286&lt;&gt;"")*ISNUMBER(SEARCH("|"&amp;V286&amp;"|",'5_ACOMPANHAMENTO'!$AC$3:$AC$4922)))+((W286&lt;&gt;"")*ISNUMBER(SEARCH("|"&amp;W286&amp;"|",'5_ACOMPANHAMENTO'!$AC$3:$AC$4922)))+((X286&lt;&gt;"")*ISNUMBER(SEARCH("|"&amp;X286&amp;"|",'5_ACOMPANHAMENTO'!$AC$3:$AC$4922)))+((Y286&lt;&gt;"")*ISNUMBER(SEARCH("|"&amp;Y286&amp;"|",'5_ACOMPANHAMENTO'!$AC$3:$AC$4922)))+((Z286&lt;&gt;"")*ISNUMBER(SEARCH("|"&amp;Z286&amp;"|",'5_ACOMPANHAMENTO'!$AC$3:$AC$4922)))+((AA286&lt;&gt;"")*ISNUMBER(SEARCH("|"&amp;AA286&amp;"|",'5_ACOMPANHAMENTO'!$AC$3:$AC$4922)))+((AB286&lt;&gt;"")*ISNUMBER(SEARCH("|"&amp;AB286&amp;"|",'5_ACOMPANHAMENTO'!$AC$3:$AC$4922))))&gt;0)),'5_ACOMPANHAMENTO'!$J$3:$J$4922),0))</f>
        <v>2598</v>
      </c>
      <c r="E286" s="4" t="str">
        <f t="shared" ca="1" si="92"/>
        <v>FINALIZADO</v>
      </c>
      <c r="F286" s="7">
        <f>IF(OR($B286="",$C286=""),"",IFERROR(SUMPRODUCT(--(('5_ACOMPANHAMENTO'!$AD$3:$AD$4922=TRIM($C286&amp;""))*('5_ACOMPANHAMENTO'!$AC$3:$AC$4922&lt;&gt;"")*((((I286&lt;&gt;"")*ISNUMBER(SEARCH("|"&amp;I286&amp;"|",'5_ACOMPANHAMENTO'!$AC$3:$AC$4922)))+((J286&lt;&gt;"")*ISNUMBER(SEARCH("|"&amp;J286&amp;"|",'5_ACOMPANHAMENTO'!$AC$3:$AC$4922)))+((K286&lt;&gt;"")*ISNUMBER(SEARCH("|"&amp;K286&amp;"|",'5_ACOMPANHAMENTO'!$AC$3:$AC$4922)))+((L286&lt;&gt;"")*ISNUMBER(SEARCH("|"&amp;L286&amp;"|",'5_ACOMPANHAMENTO'!$AC$3:$AC$4922)))+((M286&lt;&gt;"")*ISNUMBER(SEARCH("|"&amp;M286&amp;"|",'5_ACOMPANHAMENTO'!$AC$3:$AC$4922)))+((N286&lt;&gt;"")*ISNUMBER(SEARCH("|"&amp;N286&amp;"|",'5_ACOMPANHAMENTO'!$AC$3:$AC$4922)))+((O286&lt;&gt;"")*ISNUMBER(SEARCH("|"&amp;O286&amp;"|",'5_ACOMPANHAMENTO'!$AC$3:$AC$4922)))+((P286&lt;&gt;"")*ISNUMBER(SEARCH("|"&amp;P286&amp;"|",'5_ACOMPANHAMENTO'!$AC$3:$AC$4922)))+((Q286&lt;&gt;"")*ISNUMBER(SEARCH("|"&amp;Q286&amp;"|",'5_ACOMPANHAMENTO'!$AC$3:$AC$4922)))+((R286&lt;&gt;"")*ISNUMBER(SEARCH("|"&amp;R286&amp;"|",'5_ACOMPANHAMENTO'!$AC$3:$AC$4922)))+((S286&lt;&gt;"")*ISNUMBER(SEARCH("|"&amp;S286&amp;"|",'5_ACOMPANHAMENTO'!$AC$3:$AC$4922)))+((T286&lt;&gt;"")*ISNUMBER(SEARCH("|"&amp;T286&amp;"|",'5_ACOMPANHAMENTO'!$AC$3:$AC$4922)))+((U286&lt;&gt;"")*ISNUMBER(SEARCH("|"&amp;U286&amp;"|",'5_ACOMPANHAMENTO'!$AC$3:$AC$4922)))+((V286&lt;&gt;"")*ISNUMBER(SEARCH("|"&amp;V286&amp;"|",'5_ACOMPANHAMENTO'!$AC$3:$AC$4922)))+((W286&lt;&gt;"")*ISNUMBER(SEARCH("|"&amp;W286&amp;"|",'5_ACOMPANHAMENTO'!$AC$3:$AC$4922)))+((X286&lt;&gt;"")*ISNUMBER(SEARCH("|"&amp;X286&amp;"|",'5_ACOMPANHAMENTO'!$AC$3:$AC$4922)))+((Y286&lt;&gt;"")*ISNUMBER(SEARCH("|"&amp;Y286&amp;"|",'5_ACOMPANHAMENTO'!$AC$3:$AC$4922)))+((Z286&lt;&gt;"")*ISNUMBER(SEARCH("|"&amp;Z286&amp;"|",'5_ACOMPANHAMENTO'!$AC$3:$AC$4922)))+((AA286&lt;&gt;"")*ISNUMBER(SEARCH("|"&amp;AA286&amp;"|",'5_ACOMPANHAMENTO'!$AC$3:$AC$4922)))+((AB286&lt;&gt;"")*ISNUMBER(SEARCH("|"&amp;AB286&amp;"|",'5_ACOMPANHAMENTO'!$AC$3:$AC$4922))))&gt;0)),'5_ACOMPANHAMENTO'!$O$3:$O$4922),0))</f>
        <v>2598</v>
      </c>
      <c r="G286" s="7">
        <f t="shared" si="93"/>
        <v>0</v>
      </c>
      <c r="H286" t="str">
        <f t="shared" si="94"/>
        <v>10199|58 FABRICAÇÃO EMBALAGEM</v>
      </c>
      <c r="I286" s="1" t="str">
        <f t="shared" si="95"/>
        <v>10199</v>
      </c>
      <c r="J286" s="1" t="str">
        <f t="shared" si="96"/>
        <v/>
      </c>
      <c r="K286" s="1" t="str">
        <f t="shared" si="97"/>
        <v/>
      </c>
      <c r="L286" s="1" t="str">
        <f t="shared" si="98"/>
        <v/>
      </c>
      <c r="M286" s="1" t="str">
        <f t="shared" si="99"/>
        <v/>
      </c>
      <c r="N286" s="1" t="str">
        <f t="shared" si="100"/>
        <v/>
      </c>
      <c r="O286" s="1" t="str">
        <f t="shared" si="101"/>
        <v/>
      </c>
      <c r="P286" s="1" t="str">
        <f t="shared" si="102"/>
        <v/>
      </c>
      <c r="Q286" s="1" t="str">
        <f t="shared" si="103"/>
        <v/>
      </c>
      <c r="R286" s="1" t="str">
        <f t="shared" si="104"/>
        <v/>
      </c>
      <c r="S286" s="1" t="str">
        <f t="shared" si="105"/>
        <v/>
      </c>
      <c r="T286" s="1" t="str">
        <f t="shared" si="106"/>
        <v/>
      </c>
      <c r="U286" s="1" t="str">
        <f t="shared" si="107"/>
        <v/>
      </c>
      <c r="V286" s="1" t="str">
        <f t="shared" si="108"/>
        <v/>
      </c>
      <c r="W286" s="1" t="str">
        <f t="shared" si="109"/>
        <v/>
      </c>
      <c r="X286" s="1" t="str">
        <f t="shared" si="110"/>
        <v/>
      </c>
      <c r="Y286" s="1" t="str">
        <f t="shared" si="111"/>
        <v/>
      </c>
      <c r="Z286" s="1" t="str">
        <f t="shared" si="112"/>
        <v/>
      </c>
      <c r="AA286" s="1" t="str">
        <f t="shared" si="113"/>
        <v/>
      </c>
      <c r="AB286" s="1" t="str">
        <f t="shared" si="114"/>
        <v/>
      </c>
    </row>
    <row r="287" spans="1:28" ht="14.25" hidden="1" customHeight="1" x14ac:dyDescent="0.35">
      <c r="A287" s="4">
        <f>IF(OR($B287="",$C287=""),"",IFERROR(INDEX('5_ACOMPANHAMENTO'!$A$3:$A$4922,MATCH(1,INDEX(('5_ACOMPANHAMENTO'!$AD$3:$AD$4922=TRIM($C287&amp;""))*('5_ACOMPANHAMENTO'!$AC$3:$AC$4922&lt;&gt;"")*((((I287&lt;&gt;"")*ISNUMBER(SEARCH("|"&amp;I287&amp;"|",'5_ACOMPANHAMENTO'!$AC$3:$AC$4922)))+((J287&lt;&gt;"")*ISNUMBER(SEARCH("|"&amp;J287&amp;"|",'5_ACOMPANHAMENTO'!$AC$3:$AC$4922)))+((K287&lt;&gt;"")*ISNUMBER(SEARCH("|"&amp;K287&amp;"|",'5_ACOMPANHAMENTO'!$AC$3:$AC$4922)))+((L287&lt;&gt;"")*ISNUMBER(SEARCH("|"&amp;L287&amp;"|",'5_ACOMPANHAMENTO'!$AC$3:$AC$4922)))+((M287&lt;&gt;"")*ISNUMBER(SEARCH("|"&amp;M287&amp;"|",'5_ACOMPANHAMENTO'!$AC$3:$AC$4922)))+((N287&lt;&gt;"")*ISNUMBER(SEARCH("|"&amp;N287&amp;"|",'5_ACOMPANHAMENTO'!$AC$3:$AC$4922)))+((O287&lt;&gt;"")*ISNUMBER(SEARCH("|"&amp;O287&amp;"|",'5_ACOMPANHAMENTO'!$AC$3:$AC$4922)))+((P287&lt;&gt;"")*ISNUMBER(SEARCH("|"&amp;P287&amp;"|",'5_ACOMPANHAMENTO'!$AC$3:$AC$4922)))+((Q287&lt;&gt;"")*ISNUMBER(SEARCH("|"&amp;Q287&amp;"|",'5_ACOMPANHAMENTO'!$AC$3:$AC$4922)))+((R287&lt;&gt;"")*ISNUMBER(SEARCH("|"&amp;R287&amp;"|",'5_ACOMPANHAMENTO'!$AC$3:$AC$4922)))+((S287&lt;&gt;"")*ISNUMBER(SEARCH("|"&amp;S287&amp;"|",'5_ACOMPANHAMENTO'!$AC$3:$AC$4922)))+((T287&lt;&gt;"")*ISNUMBER(SEARCH("|"&amp;T287&amp;"|",'5_ACOMPANHAMENTO'!$AC$3:$AC$4922)))+((U287&lt;&gt;"")*ISNUMBER(SEARCH("|"&amp;U287&amp;"|",'5_ACOMPANHAMENTO'!$AC$3:$AC$4922)))+((V287&lt;&gt;"")*ISNUMBER(SEARCH("|"&amp;V287&amp;"|",'5_ACOMPANHAMENTO'!$AC$3:$AC$4922)))+((W287&lt;&gt;"")*ISNUMBER(SEARCH("|"&amp;W287&amp;"|",'5_ACOMPANHAMENTO'!$AC$3:$AC$4922)))+((X287&lt;&gt;"")*ISNUMBER(SEARCH("|"&amp;X287&amp;"|",'5_ACOMPANHAMENTO'!$AC$3:$AC$4922)))+((Y287&lt;&gt;"")*ISNUMBER(SEARCH("|"&amp;Y287&amp;"|",'5_ACOMPANHAMENTO'!$AC$3:$AC$4922)))+((Z287&lt;&gt;"")*ISNUMBER(SEARCH("|"&amp;Z287&amp;"|",'5_ACOMPANHAMENTO'!$AC$3:$AC$4922)))+((AA287&lt;&gt;"")*ISNUMBER(SEARCH("|"&amp;AA287&amp;"|",'5_ACOMPANHAMENTO'!$AC$3:$AC$4922)))+((AB287&lt;&gt;"")*ISNUMBER(SEARCH("|"&amp;AB287&amp;"|",'5_ACOMPANHAMENTO'!$AC$3:$AC$4922))))&gt;0),0),0)),""))</f>
        <v>46205</v>
      </c>
      <c r="B287" s="14" t="s">
        <v>3090</v>
      </c>
      <c r="C287" s="14" t="s">
        <v>3056</v>
      </c>
      <c r="D287" s="4">
        <f>IF(OR($B287="",$C287=""),"",IFERROR(SUMPRODUCT(--(('5_ACOMPANHAMENTO'!$AD$3:$AD$4922=TRIM($C287&amp;""))*('5_ACOMPANHAMENTO'!$AC$3:$AC$4922&lt;&gt;"")*((((I287&lt;&gt;"")*ISNUMBER(SEARCH("|"&amp;I287&amp;"|",'5_ACOMPANHAMENTO'!$AC$3:$AC$4922)))+((J287&lt;&gt;"")*ISNUMBER(SEARCH("|"&amp;J287&amp;"|",'5_ACOMPANHAMENTO'!$AC$3:$AC$4922)))+((K287&lt;&gt;"")*ISNUMBER(SEARCH("|"&amp;K287&amp;"|",'5_ACOMPANHAMENTO'!$AC$3:$AC$4922)))+((L287&lt;&gt;"")*ISNUMBER(SEARCH("|"&amp;L287&amp;"|",'5_ACOMPANHAMENTO'!$AC$3:$AC$4922)))+((M287&lt;&gt;"")*ISNUMBER(SEARCH("|"&amp;M287&amp;"|",'5_ACOMPANHAMENTO'!$AC$3:$AC$4922)))+((N287&lt;&gt;"")*ISNUMBER(SEARCH("|"&amp;N287&amp;"|",'5_ACOMPANHAMENTO'!$AC$3:$AC$4922)))+((O287&lt;&gt;"")*ISNUMBER(SEARCH("|"&amp;O287&amp;"|",'5_ACOMPANHAMENTO'!$AC$3:$AC$4922)))+((P287&lt;&gt;"")*ISNUMBER(SEARCH("|"&amp;P287&amp;"|",'5_ACOMPANHAMENTO'!$AC$3:$AC$4922)))+((Q287&lt;&gt;"")*ISNUMBER(SEARCH("|"&amp;Q287&amp;"|",'5_ACOMPANHAMENTO'!$AC$3:$AC$4922)))+((R287&lt;&gt;"")*ISNUMBER(SEARCH("|"&amp;R287&amp;"|",'5_ACOMPANHAMENTO'!$AC$3:$AC$4922)))+((S287&lt;&gt;"")*ISNUMBER(SEARCH("|"&amp;S287&amp;"|",'5_ACOMPANHAMENTO'!$AC$3:$AC$4922)))+((T287&lt;&gt;"")*ISNUMBER(SEARCH("|"&amp;T287&amp;"|",'5_ACOMPANHAMENTO'!$AC$3:$AC$4922)))+((U287&lt;&gt;"")*ISNUMBER(SEARCH("|"&amp;U287&amp;"|",'5_ACOMPANHAMENTO'!$AC$3:$AC$4922)))+((V287&lt;&gt;"")*ISNUMBER(SEARCH("|"&amp;V287&amp;"|",'5_ACOMPANHAMENTO'!$AC$3:$AC$4922)))+((W287&lt;&gt;"")*ISNUMBER(SEARCH("|"&amp;W287&amp;"|",'5_ACOMPANHAMENTO'!$AC$3:$AC$4922)))+((X287&lt;&gt;"")*ISNUMBER(SEARCH("|"&amp;X287&amp;"|",'5_ACOMPANHAMENTO'!$AC$3:$AC$4922)))+((Y287&lt;&gt;"")*ISNUMBER(SEARCH("|"&amp;Y287&amp;"|",'5_ACOMPANHAMENTO'!$AC$3:$AC$4922)))+((Z287&lt;&gt;"")*ISNUMBER(SEARCH("|"&amp;Z287&amp;"|",'5_ACOMPANHAMENTO'!$AC$3:$AC$4922)))+((AA287&lt;&gt;"")*ISNUMBER(SEARCH("|"&amp;AA287&amp;"|",'5_ACOMPANHAMENTO'!$AC$3:$AC$4922)))+((AB287&lt;&gt;"")*ISNUMBER(SEARCH("|"&amp;AB287&amp;"|",'5_ACOMPANHAMENTO'!$AC$3:$AC$4922))))&gt;0)),'5_ACOMPANHAMENTO'!$J$3:$J$4922),0))</f>
        <v>2598</v>
      </c>
      <c r="E287" s="4" t="str">
        <f t="shared" ca="1" si="92"/>
        <v>FINALIZADO</v>
      </c>
      <c r="F287" s="7">
        <f>IF(OR($B287="",$C287=""),"",IFERROR(SUMPRODUCT(--(('5_ACOMPANHAMENTO'!$AD$3:$AD$4922=TRIM($C287&amp;""))*('5_ACOMPANHAMENTO'!$AC$3:$AC$4922&lt;&gt;"")*((((I287&lt;&gt;"")*ISNUMBER(SEARCH("|"&amp;I287&amp;"|",'5_ACOMPANHAMENTO'!$AC$3:$AC$4922)))+((J287&lt;&gt;"")*ISNUMBER(SEARCH("|"&amp;J287&amp;"|",'5_ACOMPANHAMENTO'!$AC$3:$AC$4922)))+((K287&lt;&gt;"")*ISNUMBER(SEARCH("|"&amp;K287&amp;"|",'5_ACOMPANHAMENTO'!$AC$3:$AC$4922)))+((L287&lt;&gt;"")*ISNUMBER(SEARCH("|"&amp;L287&amp;"|",'5_ACOMPANHAMENTO'!$AC$3:$AC$4922)))+((M287&lt;&gt;"")*ISNUMBER(SEARCH("|"&amp;M287&amp;"|",'5_ACOMPANHAMENTO'!$AC$3:$AC$4922)))+((N287&lt;&gt;"")*ISNUMBER(SEARCH("|"&amp;N287&amp;"|",'5_ACOMPANHAMENTO'!$AC$3:$AC$4922)))+((O287&lt;&gt;"")*ISNUMBER(SEARCH("|"&amp;O287&amp;"|",'5_ACOMPANHAMENTO'!$AC$3:$AC$4922)))+((P287&lt;&gt;"")*ISNUMBER(SEARCH("|"&amp;P287&amp;"|",'5_ACOMPANHAMENTO'!$AC$3:$AC$4922)))+((Q287&lt;&gt;"")*ISNUMBER(SEARCH("|"&amp;Q287&amp;"|",'5_ACOMPANHAMENTO'!$AC$3:$AC$4922)))+((R287&lt;&gt;"")*ISNUMBER(SEARCH("|"&amp;R287&amp;"|",'5_ACOMPANHAMENTO'!$AC$3:$AC$4922)))+((S287&lt;&gt;"")*ISNUMBER(SEARCH("|"&amp;S287&amp;"|",'5_ACOMPANHAMENTO'!$AC$3:$AC$4922)))+((T287&lt;&gt;"")*ISNUMBER(SEARCH("|"&amp;T287&amp;"|",'5_ACOMPANHAMENTO'!$AC$3:$AC$4922)))+((U287&lt;&gt;"")*ISNUMBER(SEARCH("|"&amp;U287&amp;"|",'5_ACOMPANHAMENTO'!$AC$3:$AC$4922)))+((V287&lt;&gt;"")*ISNUMBER(SEARCH("|"&amp;V287&amp;"|",'5_ACOMPANHAMENTO'!$AC$3:$AC$4922)))+((W287&lt;&gt;"")*ISNUMBER(SEARCH("|"&amp;W287&amp;"|",'5_ACOMPANHAMENTO'!$AC$3:$AC$4922)))+((X287&lt;&gt;"")*ISNUMBER(SEARCH("|"&amp;X287&amp;"|",'5_ACOMPANHAMENTO'!$AC$3:$AC$4922)))+((Y287&lt;&gt;"")*ISNUMBER(SEARCH("|"&amp;Y287&amp;"|",'5_ACOMPANHAMENTO'!$AC$3:$AC$4922)))+((Z287&lt;&gt;"")*ISNUMBER(SEARCH("|"&amp;Z287&amp;"|",'5_ACOMPANHAMENTO'!$AC$3:$AC$4922)))+((AA287&lt;&gt;"")*ISNUMBER(SEARCH("|"&amp;AA287&amp;"|",'5_ACOMPANHAMENTO'!$AC$3:$AC$4922)))+((AB287&lt;&gt;"")*ISNUMBER(SEARCH("|"&amp;AB287&amp;"|",'5_ACOMPANHAMENTO'!$AC$3:$AC$4922))))&gt;0)),'5_ACOMPANHAMENTO'!$O$3:$O$4922),0))</f>
        <v>2598</v>
      </c>
      <c r="G287" s="7">
        <f t="shared" si="93"/>
        <v>0</v>
      </c>
      <c r="H287" t="str">
        <f t="shared" si="94"/>
        <v>10199|58 FABRICAÇÃO EMBALAGEM</v>
      </c>
      <c r="I287" s="1" t="str">
        <f t="shared" si="95"/>
        <v>10199</v>
      </c>
      <c r="J287" s="1" t="str">
        <f t="shared" si="96"/>
        <v/>
      </c>
      <c r="K287" s="1" t="str">
        <f t="shared" si="97"/>
        <v/>
      </c>
      <c r="L287" s="1" t="str">
        <f t="shared" si="98"/>
        <v/>
      </c>
      <c r="M287" s="1" t="str">
        <f t="shared" si="99"/>
        <v/>
      </c>
      <c r="N287" s="1" t="str">
        <f t="shared" si="100"/>
        <v/>
      </c>
      <c r="O287" s="1" t="str">
        <f t="shared" si="101"/>
        <v/>
      </c>
      <c r="P287" s="1" t="str">
        <f t="shared" si="102"/>
        <v/>
      </c>
      <c r="Q287" s="1" t="str">
        <f t="shared" si="103"/>
        <v/>
      </c>
      <c r="R287" s="1" t="str">
        <f t="shared" si="104"/>
        <v/>
      </c>
      <c r="S287" s="1" t="str">
        <f t="shared" si="105"/>
        <v/>
      </c>
      <c r="T287" s="1" t="str">
        <f t="shared" si="106"/>
        <v/>
      </c>
      <c r="U287" s="1" t="str">
        <f t="shared" si="107"/>
        <v/>
      </c>
      <c r="V287" s="1" t="str">
        <f t="shared" si="108"/>
        <v/>
      </c>
      <c r="W287" s="1" t="str">
        <f t="shared" si="109"/>
        <v/>
      </c>
      <c r="X287" s="1" t="str">
        <f t="shared" si="110"/>
        <v/>
      </c>
      <c r="Y287" s="1" t="str">
        <f t="shared" si="111"/>
        <v/>
      </c>
      <c r="Z287" s="1" t="str">
        <f t="shared" si="112"/>
        <v/>
      </c>
      <c r="AA287" s="1" t="str">
        <f t="shared" si="113"/>
        <v/>
      </c>
      <c r="AB287" s="1" t="str">
        <f t="shared" si="114"/>
        <v/>
      </c>
    </row>
    <row r="288" spans="1:28" ht="14.25" hidden="1" customHeight="1" x14ac:dyDescent="0.35">
      <c r="A288" s="4">
        <f>IF(OR($B288="",$C288=""),"",IFERROR(INDEX('5_ACOMPANHAMENTO'!$A$3:$A$4922,MATCH(1,INDEX(('5_ACOMPANHAMENTO'!$AD$3:$AD$4922=TRIM($C288&amp;""))*('5_ACOMPANHAMENTO'!$AC$3:$AC$4922&lt;&gt;"")*((((I288&lt;&gt;"")*ISNUMBER(SEARCH("|"&amp;I288&amp;"|",'5_ACOMPANHAMENTO'!$AC$3:$AC$4922)))+((J288&lt;&gt;"")*ISNUMBER(SEARCH("|"&amp;J288&amp;"|",'5_ACOMPANHAMENTO'!$AC$3:$AC$4922)))+((K288&lt;&gt;"")*ISNUMBER(SEARCH("|"&amp;K288&amp;"|",'5_ACOMPANHAMENTO'!$AC$3:$AC$4922)))+((L288&lt;&gt;"")*ISNUMBER(SEARCH("|"&amp;L288&amp;"|",'5_ACOMPANHAMENTO'!$AC$3:$AC$4922)))+((M288&lt;&gt;"")*ISNUMBER(SEARCH("|"&amp;M288&amp;"|",'5_ACOMPANHAMENTO'!$AC$3:$AC$4922)))+((N288&lt;&gt;"")*ISNUMBER(SEARCH("|"&amp;N288&amp;"|",'5_ACOMPANHAMENTO'!$AC$3:$AC$4922)))+((O288&lt;&gt;"")*ISNUMBER(SEARCH("|"&amp;O288&amp;"|",'5_ACOMPANHAMENTO'!$AC$3:$AC$4922)))+((P288&lt;&gt;"")*ISNUMBER(SEARCH("|"&amp;P288&amp;"|",'5_ACOMPANHAMENTO'!$AC$3:$AC$4922)))+((Q288&lt;&gt;"")*ISNUMBER(SEARCH("|"&amp;Q288&amp;"|",'5_ACOMPANHAMENTO'!$AC$3:$AC$4922)))+((R288&lt;&gt;"")*ISNUMBER(SEARCH("|"&amp;R288&amp;"|",'5_ACOMPANHAMENTO'!$AC$3:$AC$4922)))+((S288&lt;&gt;"")*ISNUMBER(SEARCH("|"&amp;S288&amp;"|",'5_ACOMPANHAMENTO'!$AC$3:$AC$4922)))+((T288&lt;&gt;"")*ISNUMBER(SEARCH("|"&amp;T288&amp;"|",'5_ACOMPANHAMENTO'!$AC$3:$AC$4922)))+((U288&lt;&gt;"")*ISNUMBER(SEARCH("|"&amp;U288&amp;"|",'5_ACOMPANHAMENTO'!$AC$3:$AC$4922)))+((V288&lt;&gt;"")*ISNUMBER(SEARCH("|"&amp;V288&amp;"|",'5_ACOMPANHAMENTO'!$AC$3:$AC$4922)))+((W288&lt;&gt;"")*ISNUMBER(SEARCH("|"&amp;W288&amp;"|",'5_ACOMPANHAMENTO'!$AC$3:$AC$4922)))+((X288&lt;&gt;"")*ISNUMBER(SEARCH("|"&amp;X288&amp;"|",'5_ACOMPANHAMENTO'!$AC$3:$AC$4922)))+((Y288&lt;&gt;"")*ISNUMBER(SEARCH("|"&amp;Y288&amp;"|",'5_ACOMPANHAMENTO'!$AC$3:$AC$4922)))+((Z288&lt;&gt;"")*ISNUMBER(SEARCH("|"&amp;Z288&amp;"|",'5_ACOMPANHAMENTO'!$AC$3:$AC$4922)))+((AA288&lt;&gt;"")*ISNUMBER(SEARCH("|"&amp;AA288&amp;"|",'5_ACOMPANHAMENTO'!$AC$3:$AC$4922)))+((AB288&lt;&gt;"")*ISNUMBER(SEARCH("|"&amp;AB288&amp;"|",'5_ACOMPANHAMENTO'!$AC$3:$AC$4922))))&gt;0),0),0)),""))</f>
        <v>46205</v>
      </c>
      <c r="B288" s="14" t="s">
        <v>3090</v>
      </c>
      <c r="C288" s="14" t="s">
        <v>3056</v>
      </c>
      <c r="D288" s="4">
        <f>IF(OR($B288="",$C288=""),"",IFERROR(SUMPRODUCT(--(('5_ACOMPANHAMENTO'!$AD$3:$AD$4922=TRIM($C288&amp;""))*('5_ACOMPANHAMENTO'!$AC$3:$AC$4922&lt;&gt;"")*((((I288&lt;&gt;"")*ISNUMBER(SEARCH("|"&amp;I288&amp;"|",'5_ACOMPANHAMENTO'!$AC$3:$AC$4922)))+((J288&lt;&gt;"")*ISNUMBER(SEARCH("|"&amp;J288&amp;"|",'5_ACOMPANHAMENTO'!$AC$3:$AC$4922)))+((K288&lt;&gt;"")*ISNUMBER(SEARCH("|"&amp;K288&amp;"|",'5_ACOMPANHAMENTO'!$AC$3:$AC$4922)))+((L288&lt;&gt;"")*ISNUMBER(SEARCH("|"&amp;L288&amp;"|",'5_ACOMPANHAMENTO'!$AC$3:$AC$4922)))+((M288&lt;&gt;"")*ISNUMBER(SEARCH("|"&amp;M288&amp;"|",'5_ACOMPANHAMENTO'!$AC$3:$AC$4922)))+((N288&lt;&gt;"")*ISNUMBER(SEARCH("|"&amp;N288&amp;"|",'5_ACOMPANHAMENTO'!$AC$3:$AC$4922)))+((O288&lt;&gt;"")*ISNUMBER(SEARCH("|"&amp;O288&amp;"|",'5_ACOMPANHAMENTO'!$AC$3:$AC$4922)))+((P288&lt;&gt;"")*ISNUMBER(SEARCH("|"&amp;P288&amp;"|",'5_ACOMPANHAMENTO'!$AC$3:$AC$4922)))+((Q288&lt;&gt;"")*ISNUMBER(SEARCH("|"&amp;Q288&amp;"|",'5_ACOMPANHAMENTO'!$AC$3:$AC$4922)))+((R288&lt;&gt;"")*ISNUMBER(SEARCH("|"&amp;R288&amp;"|",'5_ACOMPANHAMENTO'!$AC$3:$AC$4922)))+((S288&lt;&gt;"")*ISNUMBER(SEARCH("|"&amp;S288&amp;"|",'5_ACOMPANHAMENTO'!$AC$3:$AC$4922)))+((T288&lt;&gt;"")*ISNUMBER(SEARCH("|"&amp;T288&amp;"|",'5_ACOMPANHAMENTO'!$AC$3:$AC$4922)))+((U288&lt;&gt;"")*ISNUMBER(SEARCH("|"&amp;U288&amp;"|",'5_ACOMPANHAMENTO'!$AC$3:$AC$4922)))+((V288&lt;&gt;"")*ISNUMBER(SEARCH("|"&amp;V288&amp;"|",'5_ACOMPANHAMENTO'!$AC$3:$AC$4922)))+((W288&lt;&gt;"")*ISNUMBER(SEARCH("|"&amp;W288&amp;"|",'5_ACOMPANHAMENTO'!$AC$3:$AC$4922)))+((X288&lt;&gt;"")*ISNUMBER(SEARCH("|"&amp;X288&amp;"|",'5_ACOMPANHAMENTO'!$AC$3:$AC$4922)))+((Y288&lt;&gt;"")*ISNUMBER(SEARCH("|"&amp;Y288&amp;"|",'5_ACOMPANHAMENTO'!$AC$3:$AC$4922)))+((Z288&lt;&gt;"")*ISNUMBER(SEARCH("|"&amp;Z288&amp;"|",'5_ACOMPANHAMENTO'!$AC$3:$AC$4922)))+((AA288&lt;&gt;"")*ISNUMBER(SEARCH("|"&amp;AA288&amp;"|",'5_ACOMPANHAMENTO'!$AC$3:$AC$4922)))+((AB288&lt;&gt;"")*ISNUMBER(SEARCH("|"&amp;AB288&amp;"|",'5_ACOMPANHAMENTO'!$AC$3:$AC$4922))))&gt;0)),'5_ACOMPANHAMENTO'!$J$3:$J$4922),0))</f>
        <v>2598</v>
      </c>
      <c r="E288" s="4" t="str">
        <f t="shared" ca="1" si="92"/>
        <v>FINALIZADO</v>
      </c>
      <c r="F288" s="7">
        <f>IF(OR($B288="",$C288=""),"",IFERROR(SUMPRODUCT(--(('5_ACOMPANHAMENTO'!$AD$3:$AD$4922=TRIM($C288&amp;""))*('5_ACOMPANHAMENTO'!$AC$3:$AC$4922&lt;&gt;"")*((((I288&lt;&gt;"")*ISNUMBER(SEARCH("|"&amp;I288&amp;"|",'5_ACOMPANHAMENTO'!$AC$3:$AC$4922)))+((J288&lt;&gt;"")*ISNUMBER(SEARCH("|"&amp;J288&amp;"|",'5_ACOMPANHAMENTO'!$AC$3:$AC$4922)))+((K288&lt;&gt;"")*ISNUMBER(SEARCH("|"&amp;K288&amp;"|",'5_ACOMPANHAMENTO'!$AC$3:$AC$4922)))+((L288&lt;&gt;"")*ISNUMBER(SEARCH("|"&amp;L288&amp;"|",'5_ACOMPANHAMENTO'!$AC$3:$AC$4922)))+((M288&lt;&gt;"")*ISNUMBER(SEARCH("|"&amp;M288&amp;"|",'5_ACOMPANHAMENTO'!$AC$3:$AC$4922)))+((N288&lt;&gt;"")*ISNUMBER(SEARCH("|"&amp;N288&amp;"|",'5_ACOMPANHAMENTO'!$AC$3:$AC$4922)))+((O288&lt;&gt;"")*ISNUMBER(SEARCH("|"&amp;O288&amp;"|",'5_ACOMPANHAMENTO'!$AC$3:$AC$4922)))+((P288&lt;&gt;"")*ISNUMBER(SEARCH("|"&amp;P288&amp;"|",'5_ACOMPANHAMENTO'!$AC$3:$AC$4922)))+((Q288&lt;&gt;"")*ISNUMBER(SEARCH("|"&amp;Q288&amp;"|",'5_ACOMPANHAMENTO'!$AC$3:$AC$4922)))+((R288&lt;&gt;"")*ISNUMBER(SEARCH("|"&amp;R288&amp;"|",'5_ACOMPANHAMENTO'!$AC$3:$AC$4922)))+((S288&lt;&gt;"")*ISNUMBER(SEARCH("|"&amp;S288&amp;"|",'5_ACOMPANHAMENTO'!$AC$3:$AC$4922)))+((T288&lt;&gt;"")*ISNUMBER(SEARCH("|"&amp;T288&amp;"|",'5_ACOMPANHAMENTO'!$AC$3:$AC$4922)))+((U288&lt;&gt;"")*ISNUMBER(SEARCH("|"&amp;U288&amp;"|",'5_ACOMPANHAMENTO'!$AC$3:$AC$4922)))+((V288&lt;&gt;"")*ISNUMBER(SEARCH("|"&amp;V288&amp;"|",'5_ACOMPANHAMENTO'!$AC$3:$AC$4922)))+((W288&lt;&gt;"")*ISNUMBER(SEARCH("|"&amp;W288&amp;"|",'5_ACOMPANHAMENTO'!$AC$3:$AC$4922)))+((X288&lt;&gt;"")*ISNUMBER(SEARCH("|"&amp;X288&amp;"|",'5_ACOMPANHAMENTO'!$AC$3:$AC$4922)))+((Y288&lt;&gt;"")*ISNUMBER(SEARCH("|"&amp;Y288&amp;"|",'5_ACOMPANHAMENTO'!$AC$3:$AC$4922)))+((Z288&lt;&gt;"")*ISNUMBER(SEARCH("|"&amp;Z288&amp;"|",'5_ACOMPANHAMENTO'!$AC$3:$AC$4922)))+((AA288&lt;&gt;"")*ISNUMBER(SEARCH("|"&amp;AA288&amp;"|",'5_ACOMPANHAMENTO'!$AC$3:$AC$4922)))+((AB288&lt;&gt;"")*ISNUMBER(SEARCH("|"&amp;AB288&amp;"|",'5_ACOMPANHAMENTO'!$AC$3:$AC$4922))))&gt;0)),'5_ACOMPANHAMENTO'!$O$3:$O$4922),0))</f>
        <v>2598</v>
      </c>
      <c r="G288" s="7">
        <f t="shared" si="93"/>
        <v>0</v>
      </c>
      <c r="H288" t="str">
        <f t="shared" si="94"/>
        <v>10199|58 FABRICAÇÃO EMBALAGEM</v>
      </c>
      <c r="I288" s="1" t="str">
        <f t="shared" si="95"/>
        <v>10199</v>
      </c>
      <c r="J288" s="1" t="str">
        <f t="shared" si="96"/>
        <v/>
      </c>
      <c r="K288" s="1" t="str">
        <f t="shared" si="97"/>
        <v/>
      </c>
      <c r="L288" s="1" t="str">
        <f t="shared" si="98"/>
        <v/>
      </c>
      <c r="M288" s="1" t="str">
        <f t="shared" si="99"/>
        <v/>
      </c>
      <c r="N288" s="1" t="str">
        <f t="shared" si="100"/>
        <v/>
      </c>
      <c r="O288" s="1" t="str">
        <f t="shared" si="101"/>
        <v/>
      </c>
      <c r="P288" s="1" t="str">
        <f t="shared" si="102"/>
        <v/>
      </c>
      <c r="Q288" s="1" t="str">
        <f t="shared" si="103"/>
        <v/>
      </c>
      <c r="R288" s="1" t="str">
        <f t="shared" si="104"/>
        <v/>
      </c>
      <c r="S288" s="1" t="str">
        <f t="shared" si="105"/>
        <v/>
      </c>
      <c r="T288" s="1" t="str">
        <f t="shared" si="106"/>
        <v/>
      </c>
      <c r="U288" s="1" t="str">
        <f t="shared" si="107"/>
        <v/>
      </c>
      <c r="V288" s="1" t="str">
        <f t="shared" si="108"/>
        <v/>
      </c>
      <c r="W288" s="1" t="str">
        <f t="shared" si="109"/>
        <v/>
      </c>
      <c r="X288" s="1" t="str">
        <f t="shared" si="110"/>
        <v/>
      </c>
      <c r="Y288" s="1" t="str">
        <f t="shared" si="111"/>
        <v/>
      </c>
      <c r="Z288" s="1" t="str">
        <f t="shared" si="112"/>
        <v/>
      </c>
      <c r="AA288" s="1" t="str">
        <f t="shared" si="113"/>
        <v/>
      </c>
      <c r="AB288" s="1" t="str">
        <f t="shared" si="114"/>
        <v/>
      </c>
    </row>
    <row r="289" spans="1:28" ht="14.25" hidden="1" customHeight="1" x14ac:dyDescent="0.35">
      <c r="A289" s="4">
        <f>IF(OR($B289="",$C289=""),"",IFERROR(INDEX('5_ACOMPANHAMENTO'!$A$3:$A$4922,MATCH(1,INDEX(('5_ACOMPANHAMENTO'!$AD$3:$AD$4922=TRIM($C289&amp;""))*('5_ACOMPANHAMENTO'!$AC$3:$AC$4922&lt;&gt;"")*((((I289&lt;&gt;"")*ISNUMBER(SEARCH("|"&amp;I289&amp;"|",'5_ACOMPANHAMENTO'!$AC$3:$AC$4922)))+((J289&lt;&gt;"")*ISNUMBER(SEARCH("|"&amp;J289&amp;"|",'5_ACOMPANHAMENTO'!$AC$3:$AC$4922)))+((K289&lt;&gt;"")*ISNUMBER(SEARCH("|"&amp;K289&amp;"|",'5_ACOMPANHAMENTO'!$AC$3:$AC$4922)))+((L289&lt;&gt;"")*ISNUMBER(SEARCH("|"&amp;L289&amp;"|",'5_ACOMPANHAMENTO'!$AC$3:$AC$4922)))+((M289&lt;&gt;"")*ISNUMBER(SEARCH("|"&amp;M289&amp;"|",'5_ACOMPANHAMENTO'!$AC$3:$AC$4922)))+((N289&lt;&gt;"")*ISNUMBER(SEARCH("|"&amp;N289&amp;"|",'5_ACOMPANHAMENTO'!$AC$3:$AC$4922)))+((O289&lt;&gt;"")*ISNUMBER(SEARCH("|"&amp;O289&amp;"|",'5_ACOMPANHAMENTO'!$AC$3:$AC$4922)))+((P289&lt;&gt;"")*ISNUMBER(SEARCH("|"&amp;P289&amp;"|",'5_ACOMPANHAMENTO'!$AC$3:$AC$4922)))+((Q289&lt;&gt;"")*ISNUMBER(SEARCH("|"&amp;Q289&amp;"|",'5_ACOMPANHAMENTO'!$AC$3:$AC$4922)))+((R289&lt;&gt;"")*ISNUMBER(SEARCH("|"&amp;R289&amp;"|",'5_ACOMPANHAMENTO'!$AC$3:$AC$4922)))+((S289&lt;&gt;"")*ISNUMBER(SEARCH("|"&amp;S289&amp;"|",'5_ACOMPANHAMENTO'!$AC$3:$AC$4922)))+((T289&lt;&gt;"")*ISNUMBER(SEARCH("|"&amp;T289&amp;"|",'5_ACOMPANHAMENTO'!$AC$3:$AC$4922)))+((U289&lt;&gt;"")*ISNUMBER(SEARCH("|"&amp;U289&amp;"|",'5_ACOMPANHAMENTO'!$AC$3:$AC$4922)))+((V289&lt;&gt;"")*ISNUMBER(SEARCH("|"&amp;V289&amp;"|",'5_ACOMPANHAMENTO'!$AC$3:$AC$4922)))+((W289&lt;&gt;"")*ISNUMBER(SEARCH("|"&amp;W289&amp;"|",'5_ACOMPANHAMENTO'!$AC$3:$AC$4922)))+((X289&lt;&gt;"")*ISNUMBER(SEARCH("|"&amp;X289&amp;"|",'5_ACOMPANHAMENTO'!$AC$3:$AC$4922)))+((Y289&lt;&gt;"")*ISNUMBER(SEARCH("|"&amp;Y289&amp;"|",'5_ACOMPANHAMENTO'!$AC$3:$AC$4922)))+((Z289&lt;&gt;"")*ISNUMBER(SEARCH("|"&amp;Z289&amp;"|",'5_ACOMPANHAMENTO'!$AC$3:$AC$4922)))+((AA289&lt;&gt;"")*ISNUMBER(SEARCH("|"&amp;AA289&amp;"|",'5_ACOMPANHAMENTO'!$AC$3:$AC$4922)))+((AB289&lt;&gt;"")*ISNUMBER(SEARCH("|"&amp;AB289&amp;"|",'5_ACOMPANHAMENTO'!$AC$3:$AC$4922))))&gt;0),0),0)),""))</f>
        <v>46205</v>
      </c>
      <c r="B289" s="14" t="s">
        <v>3090</v>
      </c>
      <c r="C289" s="14" t="s">
        <v>3056</v>
      </c>
      <c r="D289" s="4">
        <f>IF(OR($B289="",$C289=""),"",IFERROR(SUMPRODUCT(--(('5_ACOMPANHAMENTO'!$AD$3:$AD$4922=TRIM($C289&amp;""))*('5_ACOMPANHAMENTO'!$AC$3:$AC$4922&lt;&gt;"")*((((I289&lt;&gt;"")*ISNUMBER(SEARCH("|"&amp;I289&amp;"|",'5_ACOMPANHAMENTO'!$AC$3:$AC$4922)))+((J289&lt;&gt;"")*ISNUMBER(SEARCH("|"&amp;J289&amp;"|",'5_ACOMPANHAMENTO'!$AC$3:$AC$4922)))+((K289&lt;&gt;"")*ISNUMBER(SEARCH("|"&amp;K289&amp;"|",'5_ACOMPANHAMENTO'!$AC$3:$AC$4922)))+((L289&lt;&gt;"")*ISNUMBER(SEARCH("|"&amp;L289&amp;"|",'5_ACOMPANHAMENTO'!$AC$3:$AC$4922)))+((M289&lt;&gt;"")*ISNUMBER(SEARCH("|"&amp;M289&amp;"|",'5_ACOMPANHAMENTO'!$AC$3:$AC$4922)))+((N289&lt;&gt;"")*ISNUMBER(SEARCH("|"&amp;N289&amp;"|",'5_ACOMPANHAMENTO'!$AC$3:$AC$4922)))+((O289&lt;&gt;"")*ISNUMBER(SEARCH("|"&amp;O289&amp;"|",'5_ACOMPANHAMENTO'!$AC$3:$AC$4922)))+((P289&lt;&gt;"")*ISNUMBER(SEARCH("|"&amp;P289&amp;"|",'5_ACOMPANHAMENTO'!$AC$3:$AC$4922)))+((Q289&lt;&gt;"")*ISNUMBER(SEARCH("|"&amp;Q289&amp;"|",'5_ACOMPANHAMENTO'!$AC$3:$AC$4922)))+((R289&lt;&gt;"")*ISNUMBER(SEARCH("|"&amp;R289&amp;"|",'5_ACOMPANHAMENTO'!$AC$3:$AC$4922)))+((S289&lt;&gt;"")*ISNUMBER(SEARCH("|"&amp;S289&amp;"|",'5_ACOMPANHAMENTO'!$AC$3:$AC$4922)))+((T289&lt;&gt;"")*ISNUMBER(SEARCH("|"&amp;T289&amp;"|",'5_ACOMPANHAMENTO'!$AC$3:$AC$4922)))+((U289&lt;&gt;"")*ISNUMBER(SEARCH("|"&amp;U289&amp;"|",'5_ACOMPANHAMENTO'!$AC$3:$AC$4922)))+((V289&lt;&gt;"")*ISNUMBER(SEARCH("|"&amp;V289&amp;"|",'5_ACOMPANHAMENTO'!$AC$3:$AC$4922)))+((W289&lt;&gt;"")*ISNUMBER(SEARCH("|"&amp;W289&amp;"|",'5_ACOMPANHAMENTO'!$AC$3:$AC$4922)))+((X289&lt;&gt;"")*ISNUMBER(SEARCH("|"&amp;X289&amp;"|",'5_ACOMPANHAMENTO'!$AC$3:$AC$4922)))+((Y289&lt;&gt;"")*ISNUMBER(SEARCH("|"&amp;Y289&amp;"|",'5_ACOMPANHAMENTO'!$AC$3:$AC$4922)))+((Z289&lt;&gt;"")*ISNUMBER(SEARCH("|"&amp;Z289&amp;"|",'5_ACOMPANHAMENTO'!$AC$3:$AC$4922)))+((AA289&lt;&gt;"")*ISNUMBER(SEARCH("|"&amp;AA289&amp;"|",'5_ACOMPANHAMENTO'!$AC$3:$AC$4922)))+((AB289&lt;&gt;"")*ISNUMBER(SEARCH("|"&amp;AB289&amp;"|",'5_ACOMPANHAMENTO'!$AC$3:$AC$4922))))&gt;0)),'5_ACOMPANHAMENTO'!$J$3:$J$4922),0))</f>
        <v>2598</v>
      </c>
      <c r="E289" s="4" t="str">
        <f t="shared" ca="1" si="92"/>
        <v>FINALIZADO</v>
      </c>
      <c r="F289" s="7">
        <f>IF(OR($B289="",$C289=""),"",IFERROR(SUMPRODUCT(--(('5_ACOMPANHAMENTO'!$AD$3:$AD$4922=TRIM($C289&amp;""))*('5_ACOMPANHAMENTO'!$AC$3:$AC$4922&lt;&gt;"")*((((I289&lt;&gt;"")*ISNUMBER(SEARCH("|"&amp;I289&amp;"|",'5_ACOMPANHAMENTO'!$AC$3:$AC$4922)))+((J289&lt;&gt;"")*ISNUMBER(SEARCH("|"&amp;J289&amp;"|",'5_ACOMPANHAMENTO'!$AC$3:$AC$4922)))+((K289&lt;&gt;"")*ISNUMBER(SEARCH("|"&amp;K289&amp;"|",'5_ACOMPANHAMENTO'!$AC$3:$AC$4922)))+((L289&lt;&gt;"")*ISNUMBER(SEARCH("|"&amp;L289&amp;"|",'5_ACOMPANHAMENTO'!$AC$3:$AC$4922)))+((M289&lt;&gt;"")*ISNUMBER(SEARCH("|"&amp;M289&amp;"|",'5_ACOMPANHAMENTO'!$AC$3:$AC$4922)))+((N289&lt;&gt;"")*ISNUMBER(SEARCH("|"&amp;N289&amp;"|",'5_ACOMPANHAMENTO'!$AC$3:$AC$4922)))+((O289&lt;&gt;"")*ISNUMBER(SEARCH("|"&amp;O289&amp;"|",'5_ACOMPANHAMENTO'!$AC$3:$AC$4922)))+((P289&lt;&gt;"")*ISNUMBER(SEARCH("|"&amp;P289&amp;"|",'5_ACOMPANHAMENTO'!$AC$3:$AC$4922)))+((Q289&lt;&gt;"")*ISNUMBER(SEARCH("|"&amp;Q289&amp;"|",'5_ACOMPANHAMENTO'!$AC$3:$AC$4922)))+((R289&lt;&gt;"")*ISNUMBER(SEARCH("|"&amp;R289&amp;"|",'5_ACOMPANHAMENTO'!$AC$3:$AC$4922)))+((S289&lt;&gt;"")*ISNUMBER(SEARCH("|"&amp;S289&amp;"|",'5_ACOMPANHAMENTO'!$AC$3:$AC$4922)))+((T289&lt;&gt;"")*ISNUMBER(SEARCH("|"&amp;T289&amp;"|",'5_ACOMPANHAMENTO'!$AC$3:$AC$4922)))+((U289&lt;&gt;"")*ISNUMBER(SEARCH("|"&amp;U289&amp;"|",'5_ACOMPANHAMENTO'!$AC$3:$AC$4922)))+((V289&lt;&gt;"")*ISNUMBER(SEARCH("|"&amp;V289&amp;"|",'5_ACOMPANHAMENTO'!$AC$3:$AC$4922)))+((W289&lt;&gt;"")*ISNUMBER(SEARCH("|"&amp;W289&amp;"|",'5_ACOMPANHAMENTO'!$AC$3:$AC$4922)))+((X289&lt;&gt;"")*ISNUMBER(SEARCH("|"&amp;X289&amp;"|",'5_ACOMPANHAMENTO'!$AC$3:$AC$4922)))+((Y289&lt;&gt;"")*ISNUMBER(SEARCH("|"&amp;Y289&amp;"|",'5_ACOMPANHAMENTO'!$AC$3:$AC$4922)))+((Z289&lt;&gt;"")*ISNUMBER(SEARCH("|"&amp;Z289&amp;"|",'5_ACOMPANHAMENTO'!$AC$3:$AC$4922)))+((AA289&lt;&gt;"")*ISNUMBER(SEARCH("|"&amp;AA289&amp;"|",'5_ACOMPANHAMENTO'!$AC$3:$AC$4922)))+((AB289&lt;&gt;"")*ISNUMBER(SEARCH("|"&amp;AB289&amp;"|",'5_ACOMPANHAMENTO'!$AC$3:$AC$4922))))&gt;0)),'5_ACOMPANHAMENTO'!$O$3:$O$4922),0))</f>
        <v>2598</v>
      </c>
      <c r="G289" s="7">
        <f t="shared" si="93"/>
        <v>0</v>
      </c>
      <c r="H289" t="str">
        <f t="shared" si="94"/>
        <v>10199|58 FABRICAÇÃO EMBALAGEM</v>
      </c>
      <c r="I289" s="1" t="str">
        <f t="shared" si="95"/>
        <v>10199</v>
      </c>
      <c r="J289" s="1" t="str">
        <f t="shared" si="96"/>
        <v/>
      </c>
      <c r="K289" s="1" t="str">
        <f t="shared" si="97"/>
        <v/>
      </c>
      <c r="L289" s="1" t="str">
        <f t="shared" si="98"/>
        <v/>
      </c>
      <c r="M289" s="1" t="str">
        <f t="shared" si="99"/>
        <v/>
      </c>
      <c r="N289" s="1" t="str">
        <f t="shared" si="100"/>
        <v/>
      </c>
      <c r="O289" s="1" t="str">
        <f t="shared" si="101"/>
        <v/>
      </c>
      <c r="P289" s="1" t="str">
        <f t="shared" si="102"/>
        <v/>
      </c>
      <c r="Q289" s="1" t="str">
        <f t="shared" si="103"/>
        <v/>
      </c>
      <c r="R289" s="1" t="str">
        <f t="shared" si="104"/>
        <v/>
      </c>
      <c r="S289" s="1" t="str">
        <f t="shared" si="105"/>
        <v/>
      </c>
      <c r="T289" s="1" t="str">
        <f t="shared" si="106"/>
        <v/>
      </c>
      <c r="U289" s="1" t="str">
        <f t="shared" si="107"/>
        <v/>
      </c>
      <c r="V289" s="1" t="str">
        <f t="shared" si="108"/>
        <v/>
      </c>
      <c r="W289" s="1" t="str">
        <f t="shared" si="109"/>
        <v/>
      </c>
      <c r="X289" s="1" t="str">
        <f t="shared" si="110"/>
        <v/>
      </c>
      <c r="Y289" s="1" t="str">
        <f t="shared" si="111"/>
        <v/>
      </c>
      <c r="Z289" s="1" t="str">
        <f t="shared" si="112"/>
        <v/>
      </c>
      <c r="AA289" s="1" t="str">
        <f t="shared" si="113"/>
        <v/>
      </c>
      <c r="AB289" s="1" t="str">
        <f t="shared" si="114"/>
        <v/>
      </c>
    </row>
    <row r="290" spans="1:28" ht="14.25" hidden="1" customHeight="1" x14ac:dyDescent="0.35">
      <c r="A290" s="4">
        <f>IF(OR($B290="",$C290=""),"",IFERROR(INDEX('5_ACOMPANHAMENTO'!$A$3:$A$4922,MATCH(1,INDEX(('5_ACOMPANHAMENTO'!$AD$3:$AD$4922=TRIM($C290&amp;""))*('5_ACOMPANHAMENTO'!$AC$3:$AC$4922&lt;&gt;"")*((((I290&lt;&gt;"")*ISNUMBER(SEARCH("|"&amp;I290&amp;"|",'5_ACOMPANHAMENTO'!$AC$3:$AC$4922)))+((J290&lt;&gt;"")*ISNUMBER(SEARCH("|"&amp;J290&amp;"|",'5_ACOMPANHAMENTO'!$AC$3:$AC$4922)))+((K290&lt;&gt;"")*ISNUMBER(SEARCH("|"&amp;K290&amp;"|",'5_ACOMPANHAMENTO'!$AC$3:$AC$4922)))+((L290&lt;&gt;"")*ISNUMBER(SEARCH("|"&amp;L290&amp;"|",'5_ACOMPANHAMENTO'!$AC$3:$AC$4922)))+((M290&lt;&gt;"")*ISNUMBER(SEARCH("|"&amp;M290&amp;"|",'5_ACOMPANHAMENTO'!$AC$3:$AC$4922)))+((N290&lt;&gt;"")*ISNUMBER(SEARCH("|"&amp;N290&amp;"|",'5_ACOMPANHAMENTO'!$AC$3:$AC$4922)))+((O290&lt;&gt;"")*ISNUMBER(SEARCH("|"&amp;O290&amp;"|",'5_ACOMPANHAMENTO'!$AC$3:$AC$4922)))+((P290&lt;&gt;"")*ISNUMBER(SEARCH("|"&amp;P290&amp;"|",'5_ACOMPANHAMENTO'!$AC$3:$AC$4922)))+((Q290&lt;&gt;"")*ISNUMBER(SEARCH("|"&amp;Q290&amp;"|",'5_ACOMPANHAMENTO'!$AC$3:$AC$4922)))+((R290&lt;&gt;"")*ISNUMBER(SEARCH("|"&amp;R290&amp;"|",'5_ACOMPANHAMENTO'!$AC$3:$AC$4922)))+((S290&lt;&gt;"")*ISNUMBER(SEARCH("|"&amp;S290&amp;"|",'5_ACOMPANHAMENTO'!$AC$3:$AC$4922)))+((T290&lt;&gt;"")*ISNUMBER(SEARCH("|"&amp;T290&amp;"|",'5_ACOMPANHAMENTO'!$AC$3:$AC$4922)))+((U290&lt;&gt;"")*ISNUMBER(SEARCH("|"&amp;U290&amp;"|",'5_ACOMPANHAMENTO'!$AC$3:$AC$4922)))+((V290&lt;&gt;"")*ISNUMBER(SEARCH("|"&amp;V290&amp;"|",'5_ACOMPANHAMENTO'!$AC$3:$AC$4922)))+((W290&lt;&gt;"")*ISNUMBER(SEARCH("|"&amp;W290&amp;"|",'5_ACOMPANHAMENTO'!$AC$3:$AC$4922)))+((X290&lt;&gt;"")*ISNUMBER(SEARCH("|"&amp;X290&amp;"|",'5_ACOMPANHAMENTO'!$AC$3:$AC$4922)))+((Y290&lt;&gt;"")*ISNUMBER(SEARCH("|"&amp;Y290&amp;"|",'5_ACOMPANHAMENTO'!$AC$3:$AC$4922)))+((Z290&lt;&gt;"")*ISNUMBER(SEARCH("|"&amp;Z290&amp;"|",'5_ACOMPANHAMENTO'!$AC$3:$AC$4922)))+((AA290&lt;&gt;"")*ISNUMBER(SEARCH("|"&amp;AA290&amp;"|",'5_ACOMPANHAMENTO'!$AC$3:$AC$4922)))+((AB290&lt;&gt;"")*ISNUMBER(SEARCH("|"&amp;AB290&amp;"|",'5_ACOMPANHAMENTO'!$AC$3:$AC$4922))))&gt;0),0),0)),""))</f>
        <v>46205</v>
      </c>
      <c r="B290" s="14" t="s">
        <v>3090</v>
      </c>
      <c r="C290" s="14" t="s">
        <v>3056</v>
      </c>
      <c r="D290" s="4">
        <f>IF(OR($B290="",$C290=""),"",IFERROR(SUMPRODUCT(--(('5_ACOMPANHAMENTO'!$AD$3:$AD$4922=TRIM($C290&amp;""))*('5_ACOMPANHAMENTO'!$AC$3:$AC$4922&lt;&gt;"")*((((I290&lt;&gt;"")*ISNUMBER(SEARCH("|"&amp;I290&amp;"|",'5_ACOMPANHAMENTO'!$AC$3:$AC$4922)))+((J290&lt;&gt;"")*ISNUMBER(SEARCH("|"&amp;J290&amp;"|",'5_ACOMPANHAMENTO'!$AC$3:$AC$4922)))+((K290&lt;&gt;"")*ISNUMBER(SEARCH("|"&amp;K290&amp;"|",'5_ACOMPANHAMENTO'!$AC$3:$AC$4922)))+((L290&lt;&gt;"")*ISNUMBER(SEARCH("|"&amp;L290&amp;"|",'5_ACOMPANHAMENTO'!$AC$3:$AC$4922)))+((M290&lt;&gt;"")*ISNUMBER(SEARCH("|"&amp;M290&amp;"|",'5_ACOMPANHAMENTO'!$AC$3:$AC$4922)))+((N290&lt;&gt;"")*ISNUMBER(SEARCH("|"&amp;N290&amp;"|",'5_ACOMPANHAMENTO'!$AC$3:$AC$4922)))+((O290&lt;&gt;"")*ISNUMBER(SEARCH("|"&amp;O290&amp;"|",'5_ACOMPANHAMENTO'!$AC$3:$AC$4922)))+((P290&lt;&gt;"")*ISNUMBER(SEARCH("|"&amp;P290&amp;"|",'5_ACOMPANHAMENTO'!$AC$3:$AC$4922)))+((Q290&lt;&gt;"")*ISNUMBER(SEARCH("|"&amp;Q290&amp;"|",'5_ACOMPANHAMENTO'!$AC$3:$AC$4922)))+((R290&lt;&gt;"")*ISNUMBER(SEARCH("|"&amp;R290&amp;"|",'5_ACOMPANHAMENTO'!$AC$3:$AC$4922)))+((S290&lt;&gt;"")*ISNUMBER(SEARCH("|"&amp;S290&amp;"|",'5_ACOMPANHAMENTO'!$AC$3:$AC$4922)))+((T290&lt;&gt;"")*ISNUMBER(SEARCH("|"&amp;T290&amp;"|",'5_ACOMPANHAMENTO'!$AC$3:$AC$4922)))+((U290&lt;&gt;"")*ISNUMBER(SEARCH("|"&amp;U290&amp;"|",'5_ACOMPANHAMENTO'!$AC$3:$AC$4922)))+((V290&lt;&gt;"")*ISNUMBER(SEARCH("|"&amp;V290&amp;"|",'5_ACOMPANHAMENTO'!$AC$3:$AC$4922)))+((W290&lt;&gt;"")*ISNUMBER(SEARCH("|"&amp;W290&amp;"|",'5_ACOMPANHAMENTO'!$AC$3:$AC$4922)))+((X290&lt;&gt;"")*ISNUMBER(SEARCH("|"&amp;X290&amp;"|",'5_ACOMPANHAMENTO'!$AC$3:$AC$4922)))+((Y290&lt;&gt;"")*ISNUMBER(SEARCH("|"&amp;Y290&amp;"|",'5_ACOMPANHAMENTO'!$AC$3:$AC$4922)))+((Z290&lt;&gt;"")*ISNUMBER(SEARCH("|"&amp;Z290&amp;"|",'5_ACOMPANHAMENTO'!$AC$3:$AC$4922)))+((AA290&lt;&gt;"")*ISNUMBER(SEARCH("|"&amp;AA290&amp;"|",'5_ACOMPANHAMENTO'!$AC$3:$AC$4922)))+((AB290&lt;&gt;"")*ISNUMBER(SEARCH("|"&amp;AB290&amp;"|",'5_ACOMPANHAMENTO'!$AC$3:$AC$4922))))&gt;0)),'5_ACOMPANHAMENTO'!$J$3:$J$4922),0))</f>
        <v>2598</v>
      </c>
      <c r="E290" s="4" t="str">
        <f t="shared" ca="1" si="92"/>
        <v>FINALIZADO</v>
      </c>
      <c r="F290" s="7">
        <f>IF(OR($B290="",$C290=""),"",IFERROR(SUMPRODUCT(--(('5_ACOMPANHAMENTO'!$AD$3:$AD$4922=TRIM($C290&amp;""))*('5_ACOMPANHAMENTO'!$AC$3:$AC$4922&lt;&gt;"")*((((I290&lt;&gt;"")*ISNUMBER(SEARCH("|"&amp;I290&amp;"|",'5_ACOMPANHAMENTO'!$AC$3:$AC$4922)))+((J290&lt;&gt;"")*ISNUMBER(SEARCH("|"&amp;J290&amp;"|",'5_ACOMPANHAMENTO'!$AC$3:$AC$4922)))+((K290&lt;&gt;"")*ISNUMBER(SEARCH("|"&amp;K290&amp;"|",'5_ACOMPANHAMENTO'!$AC$3:$AC$4922)))+((L290&lt;&gt;"")*ISNUMBER(SEARCH("|"&amp;L290&amp;"|",'5_ACOMPANHAMENTO'!$AC$3:$AC$4922)))+((M290&lt;&gt;"")*ISNUMBER(SEARCH("|"&amp;M290&amp;"|",'5_ACOMPANHAMENTO'!$AC$3:$AC$4922)))+((N290&lt;&gt;"")*ISNUMBER(SEARCH("|"&amp;N290&amp;"|",'5_ACOMPANHAMENTO'!$AC$3:$AC$4922)))+((O290&lt;&gt;"")*ISNUMBER(SEARCH("|"&amp;O290&amp;"|",'5_ACOMPANHAMENTO'!$AC$3:$AC$4922)))+((P290&lt;&gt;"")*ISNUMBER(SEARCH("|"&amp;P290&amp;"|",'5_ACOMPANHAMENTO'!$AC$3:$AC$4922)))+((Q290&lt;&gt;"")*ISNUMBER(SEARCH("|"&amp;Q290&amp;"|",'5_ACOMPANHAMENTO'!$AC$3:$AC$4922)))+((R290&lt;&gt;"")*ISNUMBER(SEARCH("|"&amp;R290&amp;"|",'5_ACOMPANHAMENTO'!$AC$3:$AC$4922)))+((S290&lt;&gt;"")*ISNUMBER(SEARCH("|"&amp;S290&amp;"|",'5_ACOMPANHAMENTO'!$AC$3:$AC$4922)))+((T290&lt;&gt;"")*ISNUMBER(SEARCH("|"&amp;T290&amp;"|",'5_ACOMPANHAMENTO'!$AC$3:$AC$4922)))+((U290&lt;&gt;"")*ISNUMBER(SEARCH("|"&amp;U290&amp;"|",'5_ACOMPANHAMENTO'!$AC$3:$AC$4922)))+((V290&lt;&gt;"")*ISNUMBER(SEARCH("|"&amp;V290&amp;"|",'5_ACOMPANHAMENTO'!$AC$3:$AC$4922)))+((W290&lt;&gt;"")*ISNUMBER(SEARCH("|"&amp;W290&amp;"|",'5_ACOMPANHAMENTO'!$AC$3:$AC$4922)))+((X290&lt;&gt;"")*ISNUMBER(SEARCH("|"&amp;X290&amp;"|",'5_ACOMPANHAMENTO'!$AC$3:$AC$4922)))+((Y290&lt;&gt;"")*ISNUMBER(SEARCH("|"&amp;Y290&amp;"|",'5_ACOMPANHAMENTO'!$AC$3:$AC$4922)))+((Z290&lt;&gt;"")*ISNUMBER(SEARCH("|"&amp;Z290&amp;"|",'5_ACOMPANHAMENTO'!$AC$3:$AC$4922)))+((AA290&lt;&gt;"")*ISNUMBER(SEARCH("|"&amp;AA290&amp;"|",'5_ACOMPANHAMENTO'!$AC$3:$AC$4922)))+((AB290&lt;&gt;"")*ISNUMBER(SEARCH("|"&amp;AB290&amp;"|",'5_ACOMPANHAMENTO'!$AC$3:$AC$4922))))&gt;0)),'5_ACOMPANHAMENTO'!$O$3:$O$4922),0))</f>
        <v>2598</v>
      </c>
      <c r="G290" s="7">
        <f t="shared" si="93"/>
        <v>0</v>
      </c>
      <c r="H290" t="str">
        <f t="shared" si="94"/>
        <v>10199|58 FABRICAÇÃO EMBALAGEM</v>
      </c>
      <c r="I290" s="1" t="str">
        <f t="shared" si="95"/>
        <v>10199</v>
      </c>
      <c r="J290" s="1" t="str">
        <f t="shared" si="96"/>
        <v/>
      </c>
      <c r="K290" s="1" t="str">
        <f t="shared" si="97"/>
        <v/>
      </c>
      <c r="L290" s="1" t="str">
        <f t="shared" si="98"/>
        <v/>
      </c>
      <c r="M290" s="1" t="str">
        <f t="shared" si="99"/>
        <v/>
      </c>
      <c r="N290" s="1" t="str">
        <f t="shared" si="100"/>
        <v/>
      </c>
      <c r="O290" s="1" t="str">
        <f t="shared" si="101"/>
        <v/>
      </c>
      <c r="P290" s="1" t="str">
        <f t="shared" si="102"/>
        <v/>
      </c>
      <c r="Q290" s="1" t="str">
        <f t="shared" si="103"/>
        <v/>
      </c>
      <c r="R290" s="1" t="str">
        <f t="shared" si="104"/>
        <v/>
      </c>
      <c r="S290" s="1" t="str">
        <f t="shared" si="105"/>
        <v/>
      </c>
      <c r="T290" s="1" t="str">
        <f t="shared" si="106"/>
        <v/>
      </c>
      <c r="U290" s="1" t="str">
        <f t="shared" si="107"/>
        <v/>
      </c>
      <c r="V290" s="1" t="str">
        <f t="shared" si="108"/>
        <v/>
      </c>
      <c r="W290" s="1" t="str">
        <f t="shared" si="109"/>
        <v/>
      </c>
      <c r="X290" s="1" t="str">
        <f t="shared" si="110"/>
        <v/>
      </c>
      <c r="Y290" s="1" t="str">
        <f t="shared" si="111"/>
        <v/>
      </c>
      <c r="Z290" s="1" t="str">
        <f t="shared" si="112"/>
        <v/>
      </c>
      <c r="AA290" s="1" t="str">
        <f t="shared" si="113"/>
        <v/>
      </c>
      <c r="AB290" s="1" t="str">
        <f t="shared" si="114"/>
        <v/>
      </c>
    </row>
    <row r="291" spans="1:28" ht="14.25" hidden="1" customHeight="1" x14ac:dyDescent="0.35">
      <c r="A291" s="4">
        <f>IF(OR($B291="",$C291=""),"",IFERROR(INDEX('5_ACOMPANHAMENTO'!$A$3:$A$4922,MATCH(1,INDEX(('5_ACOMPANHAMENTO'!$AD$3:$AD$4922=TRIM($C291&amp;""))*('5_ACOMPANHAMENTO'!$AC$3:$AC$4922&lt;&gt;"")*((((I291&lt;&gt;"")*ISNUMBER(SEARCH("|"&amp;I291&amp;"|",'5_ACOMPANHAMENTO'!$AC$3:$AC$4922)))+((J291&lt;&gt;"")*ISNUMBER(SEARCH("|"&amp;J291&amp;"|",'5_ACOMPANHAMENTO'!$AC$3:$AC$4922)))+((K291&lt;&gt;"")*ISNUMBER(SEARCH("|"&amp;K291&amp;"|",'5_ACOMPANHAMENTO'!$AC$3:$AC$4922)))+((L291&lt;&gt;"")*ISNUMBER(SEARCH("|"&amp;L291&amp;"|",'5_ACOMPANHAMENTO'!$AC$3:$AC$4922)))+((M291&lt;&gt;"")*ISNUMBER(SEARCH("|"&amp;M291&amp;"|",'5_ACOMPANHAMENTO'!$AC$3:$AC$4922)))+((N291&lt;&gt;"")*ISNUMBER(SEARCH("|"&amp;N291&amp;"|",'5_ACOMPANHAMENTO'!$AC$3:$AC$4922)))+((O291&lt;&gt;"")*ISNUMBER(SEARCH("|"&amp;O291&amp;"|",'5_ACOMPANHAMENTO'!$AC$3:$AC$4922)))+((P291&lt;&gt;"")*ISNUMBER(SEARCH("|"&amp;P291&amp;"|",'5_ACOMPANHAMENTO'!$AC$3:$AC$4922)))+((Q291&lt;&gt;"")*ISNUMBER(SEARCH("|"&amp;Q291&amp;"|",'5_ACOMPANHAMENTO'!$AC$3:$AC$4922)))+((R291&lt;&gt;"")*ISNUMBER(SEARCH("|"&amp;R291&amp;"|",'5_ACOMPANHAMENTO'!$AC$3:$AC$4922)))+((S291&lt;&gt;"")*ISNUMBER(SEARCH("|"&amp;S291&amp;"|",'5_ACOMPANHAMENTO'!$AC$3:$AC$4922)))+((T291&lt;&gt;"")*ISNUMBER(SEARCH("|"&amp;T291&amp;"|",'5_ACOMPANHAMENTO'!$AC$3:$AC$4922)))+((U291&lt;&gt;"")*ISNUMBER(SEARCH("|"&amp;U291&amp;"|",'5_ACOMPANHAMENTO'!$AC$3:$AC$4922)))+((V291&lt;&gt;"")*ISNUMBER(SEARCH("|"&amp;V291&amp;"|",'5_ACOMPANHAMENTO'!$AC$3:$AC$4922)))+((W291&lt;&gt;"")*ISNUMBER(SEARCH("|"&amp;W291&amp;"|",'5_ACOMPANHAMENTO'!$AC$3:$AC$4922)))+((X291&lt;&gt;"")*ISNUMBER(SEARCH("|"&amp;X291&amp;"|",'5_ACOMPANHAMENTO'!$AC$3:$AC$4922)))+((Y291&lt;&gt;"")*ISNUMBER(SEARCH("|"&amp;Y291&amp;"|",'5_ACOMPANHAMENTO'!$AC$3:$AC$4922)))+((Z291&lt;&gt;"")*ISNUMBER(SEARCH("|"&amp;Z291&amp;"|",'5_ACOMPANHAMENTO'!$AC$3:$AC$4922)))+((AA291&lt;&gt;"")*ISNUMBER(SEARCH("|"&amp;AA291&amp;"|",'5_ACOMPANHAMENTO'!$AC$3:$AC$4922)))+((AB291&lt;&gt;"")*ISNUMBER(SEARCH("|"&amp;AB291&amp;"|",'5_ACOMPANHAMENTO'!$AC$3:$AC$4922))))&gt;0),0),0)),""))</f>
        <v>46205</v>
      </c>
      <c r="B291" s="14" t="s">
        <v>3090</v>
      </c>
      <c r="C291" s="14" t="s">
        <v>3056</v>
      </c>
      <c r="D291" s="4">
        <f>IF(OR($B291="",$C291=""),"",IFERROR(SUMPRODUCT(--(('5_ACOMPANHAMENTO'!$AD$3:$AD$4922=TRIM($C291&amp;""))*('5_ACOMPANHAMENTO'!$AC$3:$AC$4922&lt;&gt;"")*((((I291&lt;&gt;"")*ISNUMBER(SEARCH("|"&amp;I291&amp;"|",'5_ACOMPANHAMENTO'!$AC$3:$AC$4922)))+((J291&lt;&gt;"")*ISNUMBER(SEARCH("|"&amp;J291&amp;"|",'5_ACOMPANHAMENTO'!$AC$3:$AC$4922)))+((K291&lt;&gt;"")*ISNUMBER(SEARCH("|"&amp;K291&amp;"|",'5_ACOMPANHAMENTO'!$AC$3:$AC$4922)))+((L291&lt;&gt;"")*ISNUMBER(SEARCH("|"&amp;L291&amp;"|",'5_ACOMPANHAMENTO'!$AC$3:$AC$4922)))+((M291&lt;&gt;"")*ISNUMBER(SEARCH("|"&amp;M291&amp;"|",'5_ACOMPANHAMENTO'!$AC$3:$AC$4922)))+((N291&lt;&gt;"")*ISNUMBER(SEARCH("|"&amp;N291&amp;"|",'5_ACOMPANHAMENTO'!$AC$3:$AC$4922)))+((O291&lt;&gt;"")*ISNUMBER(SEARCH("|"&amp;O291&amp;"|",'5_ACOMPANHAMENTO'!$AC$3:$AC$4922)))+((P291&lt;&gt;"")*ISNUMBER(SEARCH("|"&amp;P291&amp;"|",'5_ACOMPANHAMENTO'!$AC$3:$AC$4922)))+((Q291&lt;&gt;"")*ISNUMBER(SEARCH("|"&amp;Q291&amp;"|",'5_ACOMPANHAMENTO'!$AC$3:$AC$4922)))+((R291&lt;&gt;"")*ISNUMBER(SEARCH("|"&amp;R291&amp;"|",'5_ACOMPANHAMENTO'!$AC$3:$AC$4922)))+((S291&lt;&gt;"")*ISNUMBER(SEARCH("|"&amp;S291&amp;"|",'5_ACOMPANHAMENTO'!$AC$3:$AC$4922)))+((T291&lt;&gt;"")*ISNUMBER(SEARCH("|"&amp;T291&amp;"|",'5_ACOMPANHAMENTO'!$AC$3:$AC$4922)))+((U291&lt;&gt;"")*ISNUMBER(SEARCH("|"&amp;U291&amp;"|",'5_ACOMPANHAMENTO'!$AC$3:$AC$4922)))+((V291&lt;&gt;"")*ISNUMBER(SEARCH("|"&amp;V291&amp;"|",'5_ACOMPANHAMENTO'!$AC$3:$AC$4922)))+((W291&lt;&gt;"")*ISNUMBER(SEARCH("|"&amp;W291&amp;"|",'5_ACOMPANHAMENTO'!$AC$3:$AC$4922)))+((X291&lt;&gt;"")*ISNUMBER(SEARCH("|"&amp;X291&amp;"|",'5_ACOMPANHAMENTO'!$AC$3:$AC$4922)))+((Y291&lt;&gt;"")*ISNUMBER(SEARCH("|"&amp;Y291&amp;"|",'5_ACOMPANHAMENTO'!$AC$3:$AC$4922)))+((Z291&lt;&gt;"")*ISNUMBER(SEARCH("|"&amp;Z291&amp;"|",'5_ACOMPANHAMENTO'!$AC$3:$AC$4922)))+((AA291&lt;&gt;"")*ISNUMBER(SEARCH("|"&amp;AA291&amp;"|",'5_ACOMPANHAMENTO'!$AC$3:$AC$4922)))+((AB291&lt;&gt;"")*ISNUMBER(SEARCH("|"&amp;AB291&amp;"|",'5_ACOMPANHAMENTO'!$AC$3:$AC$4922))))&gt;0)),'5_ACOMPANHAMENTO'!$J$3:$J$4922),0))</f>
        <v>2598</v>
      </c>
      <c r="E291" s="4" t="str">
        <f t="shared" ca="1" si="92"/>
        <v>FINALIZADO</v>
      </c>
      <c r="F291" s="7">
        <f>IF(OR($B291="",$C291=""),"",IFERROR(SUMPRODUCT(--(('5_ACOMPANHAMENTO'!$AD$3:$AD$4922=TRIM($C291&amp;""))*('5_ACOMPANHAMENTO'!$AC$3:$AC$4922&lt;&gt;"")*((((I291&lt;&gt;"")*ISNUMBER(SEARCH("|"&amp;I291&amp;"|",'5_ACOMPANHAMENTO'!$AC$3:$AC$4922)))+((J291&lt;&gt;"")*ISNUMBER(SEARCH("|"&amp;J291&amp;"|",'5_ACOMPANHAMENTO'!$AC$3:$AC$4922)))+((K291&lt;&gt;"")*ISNUMBER(SEARCH("|"&amp;K291&amp;"|",'5_ACOMPANHAMENTO'!$AC$3:$AC$4922)))+((L291&lt;&gt;"")*ISNUMBER(SEARCH("|"&amp;L291&amp;"|",'5_ACOMPANHAMENTO'!$AC$3:$AC$4922)))+((M291&lt;&gt;"")*ISNUMBER(SEARCH("|"&amp;M291&amp;"|",'5_ACOMPANHAMENTO'!$AC$3:$AC$4922)))+((N291&lt;&gt;"")*ISNUMBER(SEARCH("|"&amp;N291&amp;"|",'5_ACOMPANHAMENTO'!$AC$3:$AC$4922)))+((O291&lt;&gt;"")*ISNUMBER(SEARCH("|"&amp;O291&amp;"|",'5_ACOMPANHAMENTO'!$AC$3:$AC$4922)))+((P291&lt;&gt;"")*ISNUMBER(SEARCH("|"&amp;P291&amp;"|",'5_ACOMPANHAMENTO'!$AC$3:$AC$4922)))+((Q291&lt;&gt;"")*ISNUMBER(SEARCH("|"&amp;Q291&amp;"|",'5_ACOMPANHAMENTO'!$AC$3:$AC$4922)))+((R291&lt;&gt;"")*ISNUMBER(SEARCH("|"&amp;R291&amp;"|",'5_ACOMPANHAMENTO'!$AC$3:$AC$4922)))+((S291&lt;&gt;"")*ISNUMBER(SEARCH("|"&amp;S291&amp;"|",'5_ACOMPANHAMENTO'!$AC$3:$AC$4922)))+((T291&lt;&gt;"")*ISNUMBER(SEARCH("|"&amp;T291&amp;"|",'5_ACOMPANHAMENTO'!$AC$3:$AC$4922)))+((U291&lt;&gt;"")*ISNUMBER(SEARCH("|"&amp;U291&amp;"|",'5_ACOMPANHAMENTO'!$AC$3:$AC$4922)))+((V291&lt;&gt;"")*ISNUMBER(SEARCH("|"&amp;V291&amp;"|",'5_ACOMPANHAMENTO'!$AC$3:$AC$4922)))+((W291&lt;&gt;"")*ISNUMBER(SEARCH("|"&amp;W291&amp;"|",'5_ACOMPANHAMENTO'!$AC$3:$AC$4922)))+((X291&lt;&gt;"")*ISNUMBER(SEARCH("|"&amp;X291&amp;"|",'5_ACOMPANHAMENTO'!$AC$3:$AC$4922)))+((Y291&lt;&gt;"")*ISNUMBER(SEARCH("|"&amp;Y291&amp;"|",'5_ACOMPANHAMENTO'!$AC$3:$AC$4922)))+((Z291&lt;&gt;"")*ISNUMBER(SEARCH("|"&amp;Z291&amp;"|",'5_ACOMPANHAMENTO'!$AC$3:$AC$4922)))+((AA291&lt;&gt;"")*ISNUMBER(SEARCH("|"&amp;AA291&amp;"|",'5_ACOMPANHAMENTO'!$AC$3:$AC$4922)))+((AB291&lt;&gt;"")*ISNUMBER(SEARCH("|"&amp;AB291&amp;"|",'5_ACOMPANHAMENTO'!$AC$3:$AC$4922))))&gt;0)),'5_ACOMPANHAMENTO'!$O$3:$O$4922),0))</f>
        <v>2598</v>
      </c>
      <c r="G291" s="7">
        <f t="shared" si="93"/>
        <v>0</v>
      </c>
      <c r="H291" t="str">
        <f t="shared" si="94"/>
        <v>10199|58 FABRICAÇÃO EMBALAGEM</v>
      </c>
      <c r="I291" s="1" t="str">
        <f t="shared" si="95"/>
        <v>10199</v>
      </c>
      <c r="J291" s="1" t="str">
        <f t="shared" si="96"/>
        <v/>
      </c>
      <c r="K291" s="1" t="str">
        <f t="shared" si="97"/>
        <v/>
      </c>
      <c r="L291" s="1" t="str">
        <f t="shared" si="98"/>
        <v/>
      </c>
      <c r="M291" s="1" t="str">
        <f t="shared" si="99"/>
        <v/>
      </c>
      <c r="N291" s="1" t="str">
        <f t="shared" si="100"/>
        <v/>
      </c>
      <c r="O291" s="1" t="str">
        <f t="shared" si="101"/>
        <v/>
      </c>
      <c r="P291" s="1" t="str">
        <f t="shared" si="102"/>
        <v/>
      </c>
      <c r="Q291" s="1" t="str">
        <f t="shared" si="103"/>
        <v/>
      </c>
      <c r="R291" s="1" t="str">
        <f t="shared" si="104"/>
        <v/>
      </c>
      <c r="S291" s="1" t="str">
        <f t="shared" si="105"/>
        <v/>
      </c>
      <c r="T291" s="1" t="str">
        <f t="shared" si="106"/>
        <v/>
      </c>
      <c r="U291" s="1" t="str">
        <f t="shared" si="107"/>
        <v/>
      </c>
      <c r="V291" s="1" t="str">
        <f t="shared" si="108"/>
        <v/>
      </c>
      <c r="W291" s="1" t="str">
        <f t="shared" si="109"/>
        <v/>
      </c>
      <c r="X291" s="1" t="str">
        <f t="shared" si="110"/>
        <v/>
      </c>
      <c r="Y291" s="1" t="str">
        <f t="shared" si="111"/>
        <v/>
      </c>
      <c r="Z291" s="1" t="str">
        <f t="shared" si="112"/>
        <v/>
      </c>
      <c r="AA291" s="1" t="str">
        <f t="shared" si="113"/>
        <v/>
      </c>
      <c r="AB291" s="1" t="str">
        <f t="shared" si="114"/>
        <v/>
      </c>
    </row>
    <row r="292" spans="1:28" ht="14.25" hidden="1" customHeight="1" x14ac:dyDescent="0.35">
      <c r="A292" s="4">
        <f>IF(OR($B292="",$C292=""),"",IFERROR(INDEX('5_ACOMPANHAMENTO'!$A$3:$A$4922,MATCH(1,INDEX(('5_ACOMPANHAMENTO'!$AD$3:$AD$4922=TRIM($C292&amp;""))*('5_ACOMPANHAMENTO'!$AC$3:$AC$4922&lt;&gt;"")*((((I292&lt;&gt;"")*ISNUMBER(SEARCH("|"&amp;I292&amp;"|",'5_ACOMPANHAMENTO'!$AC$3:$AC$4922)))+((J292&lt;&gt;"")*ISNUMBER(SEARCH("|"&amp;J292&amp;"|",'5_ACOMPANHAMENTO'!$AC$3:$AC$4922)))+((K292&lt;&gt;"")*ISNUMBER(SEARCH("|"&amp;K292&amp;"|",'5_ACOMPANHAMENTO'!$AC$3:$AC$4922)))+((L292&lt;&gt;"")*ISNUMBER(SEARCH("|"&amp;L292&amp;"|",'5_ACOMPANHAMENTO'!$AC$3:$AC$4922)))+((M292&lt;&gt;"")*ISNUMBER(SEARCH("|"&amp;M292&amp;"|",'5_ACOMPANHAMENTO'!$AC$3:$AC$4922)))+((N292&lt;&gt;"")*ISNUMBER(SEARCH("|"&amp;N292&amp;"|",'5_ACOMPANHAMENTO'!$AC$3:$AC$4922)))+((O292&lt;&gt;"")*ISNUMBER(SEARCH("|"&amp;O292&amp;"|",'5_ACOMPANHAMENTO'!$AC$3:$AC$4922)))+((P292&lt;&gt;"")*ISNUMBER(SEARCH("|"&amp;P292&amp;"|",'5_ACOMPANHAMENTO'!$AC$3:$AC$4922)))+((Q292&lt;&gt;"")*ISNUMBER(SEARCH("|"&amp;Q292&amp;"|",'5_ACOMPANHAMENTO'!$AC$3:$AC$4922)))+((R292&lt;&gt;"")*ISNUMBER(SEARCH("|"&amp;R292&amp;"|",'5_ACOMPANHAMENTO'!$AC$3:$AC$4922)))+((S292&lt;&gt;"")*ISNUMBER(SEARCH("|"&amp;S292&amp;"|",'5_ACOMPANHAMENTO'!$AC$3:$AC$4922)))+((T292&lt;&gt;"")*ISNUMBER(SEARCH("|"&amp;T292&amp;"|",'5_ACOMPANHAMENTO'!$AC$3:$AC$4922)))+((U292&lt;&gt;"")*ISNUMBER(SEARCH("|"&amp;U292&amp;"|",'5_ACOMPANHAMENTO'!$AC$3:$AC$4922)))+((V292&lt;&gt;"")*ISNUMBER(SEARCH("|"&amp;V292&amp;"|",'5_ACOMPANHAMENTO'!$AC$3:$AC$4922)))+((W292&lt;&gt;"")*ISNUMBER(SEARCH("|"&amp;W292&amp;"|",'5_ACOMPANHAMENTO'!$AC$3:$AC$4922)))+((X292&lt;&gt;"")*ISNUMBER(SEARCH("|"&amp;X292&amp;"|",'5_ACOMPANHAMENTO'!$AC$3:$AC$4922)))+((Y292&lt;&gt;"")*ISNUMBER(SEARCH("|"&amp;Y292&amp;"|",'5_ACOMPANHAMENTO'!$AC$3:$AC$4922)))+((Z292&lt;&gt;"")*ISNUMBER(SEARCH("|"&amp;Z292&amp;"|",'5_ACOMPANHAMENTO'!$AC$3:$AC$4922)))+((AA292&lt;&gt;"")*ISNUMBER(SEARCH("|"&amp;AA292&amp;"|",'5_ACOMPANHAMENTO'!$AC$3:$AC$4922)))+((AB292&lt;&gt;"")*ISNUMBER(SEARCH("|"&amp;AB292&amp;"|",'5_ACOMPANHAMENTO'!$AC$3:$AC$4922))))&gt;0),0),0)),""))</f>
        <v>46205</v>
      </c>
      <c r="B292" s="14" t="s">
        <v>3090</v>
      </c>
      <c r="C292" s="14" t="s">
        <v>3056</v>
      </c>
      <c r="D292" s="4">
        <f>IF(OR($B292="",$C292=""),"",IFERROR(SUMPRODUCT(--(('5_ACOMPANHAMENTO'!$AD$3:$AD$4922=TRIM($C292&amp;""))*('5_ACOMPANHAMENTO'!$AC$3:$AC$4922&lt;&gt;"")*((((I292&lt;&gt;"")*ISNUMBER(SEARCH("|"&amp;I292&amp;"|",'5_ACOMPANHAMENTO'!$AC$3:$AC$4922)))+((J292&lt;&gt;"")*ISNUMBER(SEARCH("|"&amp;J292&amp;"|",'5_ACOMPANHAMENTO'!$AC$3:$AC$4922)))+((K292&lt;&gt;"")*ISNUMBER(SEARCH("|"&amp;K292&amp;"|",'5_ACOMPANHAMENTO'!$AC$3:$AC$4922)))+((L292&lt;&gt;"")*ISNUMBER(SEARCH("|"&amp;L292&amp;"|",'5_ACOMPANHAMENTO'!$AC$3:$AC$4922)))+((M292&lt;&gt;"")*ISNUMBER(SEARCH("|"&amp;M292&amp;"|",'5_ACOMPANHAMENTO'!$AC$3:$AC$4922)))+((N292&lt;&gt;"")*ISNUMBER(SEARCH("|"&amp;N292&amp;"|",'5_ACOMPANHAMENTO'!$AC$3:$AC$4922)))+((O292&lt;&gt;"")*ISNUMBER(SEARCH("|"&amp;O292&amp;"|",'5_ACOMPANHAMENTO'!$AC$3:$AC$4922)))+((P292&lt;&gt;"")*ISNUMBER(SEARCH("|"&amp;P292&amp;"|",'5_ACOMPANHAMENTO'!$AC$3:$AC$4922)))+((Q292&lt;&gt;"")*ISNUMBER(SEARCH("|"&amp;Q292&amp;"|",'5_ACOMPANHAMENTO'!$AC$3:$AC$4922)))+((R292&lt;&gt;"")*ISNUMBER(SEARCH("|"&amp;R292&amp;"|",'5_ACOMPANHAMENTO'!$AC$3:$AC$4922)))+((S292&lt;&gt;"")*ISNUMBER(SEARCH("|"&amp;S292&amp;"|",'5_ACOMPANHAMENTO'!$AC$3:$AC$4922)))+((T292&lt;&gt;"")*ISNUMBER(SEARCH("|"&amp;T292&amp;"|",'5_ACOMPANHAMENTO'!$AC$3:$AC$4922)))+((U292&lt;&gt;"")*ISNUMBER(SEARCH("|"&amp;U292&amp;"|",'5_ACOMPANHAMENTO'!$AC$3:$AC$4922)))+((V292&lt;&gt;"")*ISNUMBER(SEARCH("|"&amp;V292&amp;"|",'5_ACOMPANHAMENTO'!$AC$3:$AC$4922)))+((W292&lt;&gt;"")*ISNUMBER(SEARCH("|"&amp;W292&amp;"|",'5_ACOMPANHAMENTO'!$AC$3:$AC$4922)))+((X292&lt;&gt;"")*ISNUMBER(SEARCH("|"&amp;X292&amp;"|",'5_ACOMPANHAMENTO'!$AC$3:$AC$4922)))+((Y292&lt;&gt;"")*ISNUMBER(SEARCH("|"&amp;Y292&amp;"|",'5_ACOMPANHAMENTO'!$AC$3:$AC$4922)))+((Z292&lt;&gt;"")*ISNUMBER(SEARCH("|"&amp;Z292&amp;"|",'5_ACOMPANHAMENTO'!$AC$3:$AC$4922)))+((AA292&lt;&gt;"")*ISNUMBER(SEARCH("|"&amp;AA292&amp;"|",'5_ACOMPANHAMENTO'!$AC$3:$AC$4922)))+((AB292&lt;&gt;"")*ISNUMBER(SEARCH("|"&amp;AB292&amp;"|",'5_ACOMPANHAMENTO'!$AC$3:$AC$4922))))&gt;0)),'5_ACOMPANHAMENTO'!$J$3:$J$4922),0))</f>
        <v>2598</v>
      </c>
      <c r="E292" s="4" t="str">
        <f t="shared" ca="1" si="92"/>
        <v>FINALIZADO</v>
      </c>
      <c r="F292" s="7">
        <f>IF(OR($B292="",$C292=""),"",IFERROR(SUMPRODUCT(--(('5_ACOMPANHAMENTO'!$AD$3:$AD$4922=TRIM($C292&amp;""))*('5_ACOMPANHAMENTO'!$AC$3:$AC$4922&lt;&gt;"")*((((I292&lt;&gt;"")*ISNUMBER(SEARCH("|"&amp;I292&amp;"|",'5_ACOMPANHAMENTO'!$AC$3:$AC$4922)))+((J292&lt;&gt;"")*ISNUMBER(SEARCH("|"&amp;J292&amp;"|",'5_ACOMPANHAMENTO'!$AC$3:$AC$4922)))+((K292&lt;&gt;"")*ISNUMBER(SEARCH("|"&amp;K292&amp;"|",'5_ACOMPANHAMENTO'!$AC$3:$AC$4922)))+((L292&lt;&gt;"")*ISNUMBER(SEARCH("|"&amp;L292&amp;"|",'5_ACOMPANHAMENTO'!$AC$3:$AC$4922)))+((M292&lt;&gt;"")*ISNUMBER(SEARCH("|"&amp;M292&amp;"|",'5_ACOMPANHAMENTO'!$AC$3:$AC$4922)))+((N292&lt;&gt;"")*ISNUMBER(SEARCH("|"&amp;N292&amp;"|",'5_ACOMPANHAMENTO'!$AC$3:$AC$4922)))+((O292&lt;&gt;"")*ISNUMBER(SEARCH("|"&amp;O292&amp;"|",'5_ACOMPANHAMENTO'!$AC$3:$AC$4922)))+((P292&lt;&gt;"")*ISNUMBER(SEARCH("|"&amp;P292&amp;"|",'5_ACOMPANHAMENTO'!$AC$3:$AC$4922)))+((Q292&lt;&gt;"")*ISNUMBER(SEARCH("|"&amp;Q292&amp;"|",'5_ACOMPANHAMENTO'!$AC$3:$AC$4922)))+((R292&lt;&gt;"")*ISNUMBER(SEARCH("|"&amp;R292&amp;"|",'5_ACOMPANHAMENTO'!$AC$3:$AC$4922)))+((S292&lt;&gt;"")*ISNUMBER(SEARCH("|"&amp;S292&amp;"|",'5_ACOMPANHAMENTO'!$AC$3:$AC$4922)))+((T292&lt;&gt;"")*ISNUMBER(SEARCH("|"&amp;T292&amp;"|",'5_ACOMPANHAMENTO'!$AC$3:$AC$4922)))+((U292&lt;&gt;"")*ISNUMBER(SEARCH("|"&amp;U292&amp;"|",'5_ACOMPANHAMENTO'!$AC$3:$AC$4922)))+((V292&lt;&gt;"")*ISNUMBER(SEARCH("|"&amp;V292&amp;"|",'5_ACOMPANHAMENTO'!$AC$3:$AC$4922)))+((W292&lt;&gt;"")*ISNUMBER(SEARCH("|"&amp;W292&amp;"|",'5_ACOMPANHAMENTO'!$AC$3:$AC$4922)))+((X292&lt;&gt;"")*ISNUMBER(SEARCH("|"&amp;X292&amp;"|",'5_ACOMPANHAMENTO'!$AC$3:$AC$4922)))+((Y292&lt;&gt;"")*ISNUMBER(SEARCH("|"&amp;Y292&amp;"|",'5_ACOMPANHAMENTO'!$AC$3:$AC$4922)))+((Z292&lt;&gt;"")*ISNUMBER(SEARCH("|"&amp;Z292&amp;"|",'5_ACOMPANHAMENTO'!$AC$3:$AC$4922)))+((AA292&lt;&gt;"")*ISNUMBER(SEARCH("|"&amp;AA292&amp;"|",'5_ACOMPANHAMENTO'!$AC$3:$AC$4922)))+((AB292&lt;&gt;"")*ISNUMBER(SEARCH("|"&amp;AB292&amp;"|",'5_ACOMPANHAMENTO'!$AC$3:$AC$4922))))&gt;0)),'5_ACOMPANHAMENTO'!$O$3:$O$4922),0))</f>
        <v>2598</v>
      </c>
      <c r="G292" s="7">
        <f t="shared" si="93"/>
        <v>0</v>
      </c>
      <c r="H292" t="str">
        <f t="shared" si="94"/>
        <v>10199|58 FABRICAÇÃO EMBALAGEM</v>
      </c>
      <c r="I292" s="1" t="str">
        <f t="shared" si="95"/>
        <v>10199</v>
      </c>
      <c r="J292" s="1" t="str">
        <f t="shared" si="96"/>
        <v/>
      </c>
      <c r="K292" s="1" t="str">
        <f t="shared" si="97"/>
        <v/>
      </c>
      <c r="L292" s="1" t="str">
        <f t="shared" si="98"/>
        <v/>
      </c>
      <c r="M292" s="1" t="str">
        <f t="shared" si="99"/>
        <v/>
      </c>
      <c r="N292" s="1" t="str">
        <f t="shared" si="100"/>
        <v/>
      </c>
      <c r="O292" s="1" t="str">
        <f t="shared" si="101"/>
        <v/>
      </c>
      <c r="P292" s="1" t="str">
        <f t="shared" si="102"/>
        <v/>
      </c>
      <c r="Q292" s="1" t="str">
        <f t="shared" si="103"/>
        <v/>
      </c>
      <c r="R292" s="1" t="str">
        <f t="shared" si="104"/>
        <v/>
      </c>
      <c r="S292" s="1" t="str">
        <f t="shared" si="105"/>
        <v/>
      </c>
      <c r="T292" s="1" t="str">
        <f t="shared" si="106"/>
        <v/>
      </c>
      <c r="U292" s="1" t="str">
        <f t="shared" si="107"/>
        <v/>
      </c>
      <c r="V292" s="1" t="str">
        <f t="shared" si="108"/>
        <v/>
      </c>
      <c r="W292" s="1" t="str">
        <f t="shared" si="109"/>
        <v/>
      </c>
      <c r="X292" s="1" t="str">
        <f t="shared" si="110"/>
        <v/>
      </c>
      <c r="Y292" s="1" t="str">
        <f t="shared" si="111"/>
        <v/>
      </c>
      <c r="Z292" s="1" t="str">
        <f t="shared" si="112"/>
        <v/>
      </c>
      <c r="AA292" s="1" t="str">
        <f t="shared" si="113"/>
        <v/>
      </c>
      <c r="AB292" s="1" t="str">
        <f t="shared" si="114"/>
        <v/>
      </c>
    </row>
    <row r="293" spans="1:28" ht="14.25" hidden="1" customHeight="1" x14ac:dyDescent="0.35">
      <c r="A293" s="4">
        <f>IF(OR($B293="",$C293=""),"",IFERROR(INDEX('5_ACOMPANHAMENTO'!$A$3:$A$4922,MATCH(1,INDEX(('5_ACOMPANHAMENTO'!$AD$3:$AD$4922=TRIM($C293&amp;""))*('5_ACOMPANHAMENTO'!$AC$3:$AC$4922&lt;&gt;"")*((((I293&lt;&gt;"")*ISNUMBER(SEARCH("|"&amp;I293&amp;"|",'5_ACOMPANHAMENTO'!$AC$3:$AC$4922)))+((J293&lt;&gt;"")*ISNUMBER(SEARCH("|"&amp;J293&amp;"|",'5_ACOMPANHAMENTO'!$AC$3:$AC$4922)))+((K293&lt;&gt;"")*ISNUMBER(SEARCH("|"&amp;K293&amp;"|",'5_ACOMPANHAMENTO'!$AC$3:$AC$4922)))+((L293&lt;&gt;"")*ISNUMBER(SEARCH("|"&amp;L293&amp;"|",'5_ACOMPANHAMENTO'!$AC$3:$AC$4922)))+((M293&lt;&gt;"")*ISNUMBER(SEARCH("|"&amp;M293&amp;"|",'5_ACOMPANHAMENTO'!$AC$3:$AC$4922)))+((N293&lt;&gt;"")*ISNUMBER(SEARCH("|"&amp;N293&amp;"|",'5_ACOMPANHAMENTO'!$AC$3:$AC$4922)))+((O293&lt;&gt;"")*ISNUMBER(SEARCH("|"&amp;O293&amp;"|",'5_ACOMPANHAMENTO'!$AC$3:$AC$4922)))+((P293&lt;&gt;"")*ISNUMBER(SEARCH("|"&amp;P293&amp;"|",'5_ACOMPANHAMENTO'!$AC$3:$AC$4922)))+((Q293&lt;&gt;"")*ISNUMBER(SEARCH("|"&amp;Q293&amp;"|",'5_ACOMPANHAMENTO'!$AC$3:$AC$4922)))+((R293&lt;&gt;"")*ISNUMBER(SEARCH("|"&amp;R293&amp;"|",'5_ACOMPANHAMENTO'!$AC$3:$AC$4922)))+((S293&lt;&gt;"")*ISNUMBER(SEARCH("|"&amp;S293&amp;"|",'5_ACOMPANHAMENTO'!$AC$3:$AC$4922)))+((T293&lt;&gt;"")*ISNUMBER(SEARCH("|"&amp;T293&amp;"|",'5_ACOMPANHAMENTO'!$AC$3:$AC$4922)))+((U293&lt;&gt;"")*ISNUMBER(SEARCH("|"&amp;U293&amp;"|",'5_ACOMPANHAMENTO'!$AC$3:$AC$4922)))+((V293&lt;&gt;"")*ISNUMBER(SEARCH("|"&amp;V293&amp;"|",'5_ACOMPANHAMENTO'!$AC$3:$AC$4922)))+((W293&lt;&gt;"")*ISNUMBER(SEARCH("|"&amp;W293&amp;"|",'5_ACOMPANHAMENTO'!$AC$3:$AC$4922)))+((X293&lt;&gt;"")*ISNUMBER(SEARCH("|"&amp;X293&amp;"|",'5_ACOMPANHAMENTO'!$AC$3:$AC$4922)))+((Y293&lt;&gt;"")*ISNUMBER(SEARCH("|"&amp;Y293&amp;"|",'5_ACOMPANHAMENTO'!$AC$3:$AC$4922)))+((Z293&lt;&gt;"")*ISNUMBER(SEARCH("|"&amp;Z293&amp;"|",'5_ACOMPANHAMENTO'!$AC$3:$AC$4922)))+((AA293&lt;&gt;"")*ISNUMBER(SEARCH("|"&amp;AA293&amp;"|",'5_ACOMPANHAMENTO'!$AC$3:$AC$4922)))+((AB293&lt;&gt;"")*ISNUMBER(SEARCH("|"&amp;AB293&amp;"|",'5_ACOMPANHAMENTO'!$AC$3:$AC$4922))))&gt;0),0),0)),""))</f>
        <v>46209</v>
      </c>
      <c r="B293" s="14" t="s">
        <v>3091</v>
      </c>
      <c r="C293" s="14" t="s">
        <v>3056</v>
      </c>
      <c r="D293" s="4">
        <f>IF(OR($B293="",$C293=""),"",IFERROR(SUMPRODUCT(--(('5_ACOMPANHAMENTO'!$AD$3:$AD$4922=TRIM($C293&amp;""))*('5_ACOMPANHAMENTO'!$AC$3:$AC$4922&lt;&gt;"")*((((I293&lt;&gt;"")*ISNUMBER(SEARCH("|"&amp;I293&amp;"|",'5_ACOMPANHAMENTO'!$AC$3:$AC$4922)))+((J293&lt;&gt;"")*ISNUMBER(SEARCH("|"&amp;J293&amp;"|",'5_ACOMPANHAMENTO'!$AC$3:$AC$4922)))+((K293&lt;&gt;"")*ISNUMBER(SEARCH("|"&amp;K293&amp;"|",'5_ACOMPANHAMENTO'!$AC$3:$AC$4922)))+((L293&lt;&gt;"")*ISNUMBER(SEARCH("|"&amp;L293&amp;"|",'5_ACOMPANHAMENTO'!$AC$3:$AC$4922)))+((M293&lt;&gt;"")*ISNUMBER(SEARCH("|"&amp;M293&amp;"|",'5_ACOMPANHAMENTO'!$AC$3:$AC$4922)))+((N293&lt;&gt;"")*ISNUMBER(SEARCH("|"&amp;N293&amp;"|",'5_ACOMPANHAMENTO'!$AC$3:$AC$4922)))+((O293&lt;&gt;"")*ISNUMBER(SEARCH("|"&amp;O293&amp;"|",'5_ACOMPANHAMENTO'!$AC$3:$AC$4922)))+((P293&lt;&gt;"")*ISNUMBER(SEARCH("|"&amp;P293&amp;"|",'5_ACOMPANHAMENTO'!$AC$3:$AC$4922)))+((Q293&lt;&gt;"")*ISNUMBER(SEARCH("|"&amp;Q293&amp;"|",'5_ACOMPANHAMENTO'!$AC$3:$AC$4922)))+((R293&lt;&gt;"")*ISNUMBER(SEARCH("|"&amp;R293&amp;"|",'5_ACOMPANHAMENTO'!$AC$3:$AC$4922)))+((S293&lt;&gt;"")*ISNUMBER(SEARCH("|"&amp;S293&amp;"|",'5_ACOMPANHAMENTO'!$AC$3:$AC$4922)))+((T293&lt;&gt;"")*ISNUMBER(SEARCH("|"&amp;T293&amp;"|",'5_ACOMPANHAMENTO'!$AC$3:$AC$4922)))+((U293&lt;&gt;"")*ISNUMBER(SEARCH("|"&amp;U293&amp;"|",'5_ACOMPANHAMENTO'!$AC$3:$AC$4922)))+((V293&lt;&gt;"")*ISNUMBER(SEARCH("|"&amp;V293&amp;"|",'5_ACOMPANHAMENTO'!$AC$3:$AC$4922)))+((W293&lt;&gt;"")*ISNUMBER(SEARCH("|"&amp;W293&amp;"|",'5_ACOMPANHAMENTO'!$AC$3:$AC$4922)))+((X293&lt;&gt;"")*ISNUMBER(SEARCH("|"&amp;X293&amp;"|",'5_ACOMPANHAMENTO'!$AC$3:$AC$4922)))+((Y293&lt;&gt;"")*ISNUMBER(SEARCH("|"&amp;Y293&amp;"|",'5_ACOMPANHAMENTO'!$AC$3:$AC$4922)))+((Z293&lt;&gt;"")*ISNUMBER(SEARCH("|"&amp;Z293&amp;"|",'5_ACOMPANHAMENTO'!$AC$3:$AC$4922)))+((AA293&lt;&gt;"")*ISNUMBER(SEARCH("|"&amp;AA293&amp;"|",'5_ACOMPANHAMENTO'!$AC$3:$AC$4922)))+((AB293&lt;&gt;"")*ISNUMBER(SEARCH("|"&amp;AB293&amp;"|",'5_ACOMPANHAMENTO'!$AC$3:$AC$4922))))&gt;0)),'5_ACOMPANHAMENTO'!$J$3:$J$4922),0))</f>
        <v>788</v>
      </c>
      <c r="E293" s="4" t="str">
        <f t="shared" ca="1" si="92"/>
        <v>FINALIZADO</v>
      </c>
      <c r="F293" s="7">
        <f>IF(OR($B293="",$C293=""),"",IFERROR(SUMPRODUCT(--(('5_ACOMPANHAMENTO'!$AD$3:$AD$4922=TRIM($C293&amp;""))*('5_ACOMPANHAMENTO'!$AC$3:$AC$4922&lt;&gt;"")*((((I293&lt;&gt;"")*ISNUMBER(SEARCH("|"&amp;I293&amp;"|",'5_ACOMPANHAMENTO'!$AC$3:$AC$4922)))+((J293&lt;&gt;"")*ISNUMBER(SEARCH("|"&amp;J293&amp;"|",'5_ACOMPANHAMENTO'!$AC$3:$AC$4922)))+((K293&lt;&gt;"")*ISNUMBER(SEARCH("|"&amp;K293&amp;"|",'5_ACOMPANHAMENTO'!$AC$3:$AC$4922)))+((L293&lt;&gt;"")*ISNUMBER(SEARCH("|"&amp;L293&amp;"|",'5_ACOMPANHAMENTO'!$AC$3:$AC$4922)))+((M293&lt;&gt;"")*ISNUMBER(SEARCH("|"&amp;M293&amp;"|",'5_ACOMPANHAMENTO'!$AC$3:$AC$4922)))+((N293&lt;&gt;"")*ISNUMBER(SEARCH("|"&amp;N293&amp;"|",'5_ACOMPANHAMENTO'!$AC$3:$AC$4922)))+((O293&lt;&gt;"")*ISNUMBER(SEARCH("|"&amp;O293&amp;"|",'5_ACOMPANHAMENTO'!$AC$3:$AC$4922)))+((P293&lt;&gt;"")*ISNUMBER(SEARCH("|"&amp;P293&amp;"|",'5_ACOMPANHAMENTO'!$AC$3:$AC$4922)))+((Q293&lt;&gt;"")*ISNUMBER(SEARCH("|"&amp;Q293&amp;"|",'5_ACOMPANHAMENTO'!$AC$3:$AC$4922)))+((R293&lt;&gt;"")*ISNUMBER(SEARCH("|"&amp;R293&amp;"|",'5_ACOMPANHAMENTO'!$AC$3:$AC$4922)))+((S293&lt;&gt;"")*ISNUMBER(SEARCH("|"&amp;S293&amp;"|",'5_ACOMPANHAMENTO'!$AC$3:$AC$4922)))+((T293&lt;&gt;"")*ISNUMBER(SEARCH("|"&amp;T293&amp;"|",'5_ACOMPANHAMENTO'!$AC$3:$AC$4922)))+((U293&lt;&gt;"")*ISNUMBER(SEARCH("|"&amp;U293&amp;"|",'5_ACOMPANHAMENTO'!$AC$3:$AC$4922)))+((V293&lt;&gt;"")*ISNUMBER(SEARCH("|"&amp;V293&amp;"|",'5_ACOMPANHAMENTO'!$AC$3:$AC$4922)))+((W293&lt;&gt;"")*ISNUMBER(SEARCH("|"&amp;W293&amp;"|",'5_ACOMPANHAMENTO'!$AC$3:$AC$4922)))+((X293&lt;&gt;"")*ISNUMBER(SEARCH("|"&amp;X293&amp;"|",'5_ACOMPANHAMENTO'!$AC$3:$AC$4922)))+((Y293&lt;&gt;"")*ISNUMBER(SEARCH("|"&amp;Y293&amp;"|",'5_ACOMPANHAMENTO'!$AC$3:$AC$4922)))+((Z293&lt;&gt;"")*ISNUMBER(SEARCH("|"&amp;Z293&amp;"|",'5_ACOMPANHAMENTO'!$AC$3:$AC$4922)))+((AA293&lt;&gt;"")*ISNUMBER(SEARCH("|"&amp;AA293&amp;"|",'5_ACOMPANHAMENTO'!$AC$3:$AC$4922)))+((AB293&lt;&gt;"")*ISNUMBER(SEARCH("|"&amp;AB293&amp;"|",'5_ACOMPANHAMENTO'!$AC$3:$AC$4922))))&gt;0)),'5_ACOMPANHAMENTO'!$O$3:$O$4922),0))</f>
        <v>788</v>
      </c>
      <c r="G293" s="7">
        <f t="shared" si="93"/>
        <v>0</v>
      </c>
      <c r="H293" t="str">
        <f t="shared" si="94"/>
        <v>10200,10202,10205|58 FABRICAÇÃO EMBALAGEM</v>
      </c>
      <c r="I293" s="1" t="str">
        <f t="shared" si="95"/>
        <v>10200</v>
      </c>
      <c r="J293" s="1" t="str">
        <f t="shared" si="96"/>
        <v>10202</v>
      </c>
      <c r="K293" s="1" t="str">
        <f t="shared" si="97"/>
        <v>10205</v>
      </c>
      <c r="L293" s="1" t="str">
        <f t="shared" si="98"/>
        <v/>
      </c>
      <c r="M293" s="1" t="str">
        <f t="shared" si="99"/>
        <v/>
      </c>
      <c r="N293" s="1" t="str">
        <f t="shared" si="100"/>
        <v/>
      </c>
      <c r="O293" s="1" t="str">
        <f t="shared" si="101"/>
        <v/>
      </c>
      <c r="P293" s="1" t="str">
        <f t="shared" si="102"/>
        <v/>
      </c>
      <c r="Q293" s="1" t="str">
        <f t="shared" si="103"/>
        <v/>
      </c>
      <c r="R293" s="1" t="str">
        <f t="shared" si="104"/>
        <v/>
      </c>
      <c r="S293" s="1" t="str">
        <f t="shared" si="105"/>
        <v/>
      </c>
      <c r="T293" s="1" t="str">
        <f t="shared" si="106"/>
        <v/>
      </c>
      <c r="U293" s="1" t="str">
        <f t="shared" si="107"/>
        <v/>
      </c>
      <c r="V293" s="1" t="str">
        <f t="shared" si="108"/>
        <v/>
      </c>
      <c r="W293" s="1" t="str">
        <f t="shared" si="109"/>
        <v/>
      </c>
      <c r="X293" s="1" t="str">
        <f t="shared" si="110"/>
        <v/>
      </c>
      <c r="Y293" s="1" t="str">
        <f t="shared" si="111"/>
        <v/>
      </c>
      <c r="Z293" s="1" t="str">
        <f t="shared" si="112"/>
        <v/>
      </c>
      <c r="AA293" s="1" t="str">
        <f t="shared" si="113"/>
        <v/>
      </c>
      <c r="AB293" s="1" t="str">
        <f t="shared" si="114"/>
        <v/>
      </c>
    </row>
    <row r="294" spans="1:28" ht="14.25" hidden="1" customHeight="1" x14ac:dyDescent="0.35">
      <c r="A294" s="4">
        <f>IF(OR($B294="",$C294=""),"",IFERROR(INDEX('5_ACOMPANHAMENTO'!$A$3:$A$4922,MATCH(1,INDEX(('5_ACOMPANHAMENTO'!$AD$3:$AD$4922=TRIM($C294&amp;""))*('5_ACOMPANHAMENTO'!$AC$3:$AC$4922&lt;&gt;"")*((((I294&lt;&gt;"")*ISNUMBER(SEARCH("|"&amp;I294&amp;"|",'5_ACOMPANHAMENTO'!$AC$3:$AC$4922)))+((J294&lt;&gt;"")*ISNUMBER(SEARCH("|"&amp;J294&amp;"|",'5_ACOMPANHAMENTO'!$AC$3:$AC$4922)))+((K294&lt;&gt;"")*ISNUMBER(SEARCH("|"&amp;K294&amp;"|",'5_ACOMPANHAMENTO'!$AC$3:$AC$4922)))+((L294&lt;&gt;"")*ISNUMBER(SEARCH("|"&amp;L294&amp;"|",'5_ACOMPANHAMENTO'!$AC$3:$AC$4922)))+((M294&lt;&gt;"")*ISNUMBER(SEARCH("|"&amp;M294&amp;"|",'5_ACOMPANHAMENTO'!$AC$3:$AC$4922)))+((N294&lt;&gt;"")*ISNUMBER(SEARCH("|"&amp;N294&amp;"|",'5_ACOMPANHAMENTO'!$AC$3:$AC$4922)))+((O294&lt;&gt;"")*ISNUMBER(SEARCH("|"&amp;O294&amp;"|",'5_ACOMPANHAMENTO'!$AC$3:$AC$4922)))+((P294&lt;&gt;"")*ISNUMBER(SEARCH("|"&amp;P294&amp;"|",'5_ACOMPANHAMENTO'!$AC$3:$AC$4922)))+((Q294&lt;&gt;"")*ISNUMBER(SEARCH("|"&amp;Q294&amp;"|",'5_ACOMPANHAMENTO'!$AC$3:$AC$4922)))+((R294&lt;&gt;"")*ISNUMBER(SEARCH("|"&amp;R294&amp;"|",'5_ACOMPANHAMENTO'!$AC$3:$AC$4922)))+((S294&lt;&gt;"")*ISNUMBER(SEARCH("|"&amp;S294&amp;"|",'5_ACOMPANHAMENTO'!$AC$3:$AC$4922)))+((T294&lt;&gt;"")*ISNUMBER(SEARCH("|"&amp;T294&amp;"|",'5_ACOMPANHAMENTO'!$AC$3:$AC$4922)))+((U294&lt;&gt;"")*ISNUMBER(SEARCH("|"&amp;U294&amp;"|",'5_ACOMPANHAMENTO'!$AC$3:$AC$4922)))+((V294&lt;&gt;"")*ISNUMBER(SEARCH("|"&amp;V294&amp;"|",'5_ACOMPANHAMENTO'!$AC$3:$AC$4922)))+((W294&lt;&gt;"")*ISNUMBER(SEARCH("|"&amp;W294&amp;"|",'5_ACOMPANHAMENTO'!$AC$3:$AC$4922)))+((X294&lt;&gt;"")*ISNUMBER(SEARCH("|"&amp;X294&amp;"|",'5_ACOMPANHAMENTO'!$AC$3:$AC$4922)))+((Y294&lt;&gt;"")*ISNUMBER(SEARCH("|"&amp;Y294&amp;"|",'5_ACOMPANHAMENTO'!$AC$3:$AC$4922)))+((Z294&lt;&gt;"")*ISNUMBER(SEARCH("|"&amp;Z294&amp;"|",'5_ACOMPANHAMENTO'!$AC$3:$AC$4922)))+((AA294&lt;&gt;"")*ISNUMBER(SEARCH("|"&amp;AA294&amp;"|",'5_ACOMPANHAMENTO'!$AC$3:$AC$4922)))+((AB294&lt;&gt;"")*ISNUMBER(SEARCH("|"&amp;AB294&amp;"|",'5_ACOMPANHAMENTO'!$AC$3:$AC$4922))))&gt;0),0),0)),""))</f>
        <v>46209</v>
      </c>
      <c r="B294" s="14" t="s">
        <v>3091</v>
      </c>
      <c r="C294" s="14" t="s">
        <v>3056</v>
      </c>
      <c r="D294" s="4">
        <f>IF(OR($B294="",$C294=""),"",IFERROR(SUMPRODUCT(--(('5_ACOMPANHAMENTO'!$AD$3:$AD$4922=TRIM($C294&amp;""))*('5_ACOMPANHAMENTO'!$AC$3:$AC$4922&lt;&gt;"")*((((I294&lt;&gt;"")*ISNUMBER(SEARCH("|"&amp;I294&amp;"|",'5_ACOMPANHAMENTO'!$AC$3:$AC$4922)))+((J294&lt;&gt;"")*ISNUMBER(SEARCH("|"&amp;J294&amp;"|",'5_ACOMPANHAMENTO'!$AC$3:$AC$4922)))+((K294&lt;&gt;"")*ISNUMBER(SEARCH("|"&amp;K294&amp;"|",'5_ACOMPANHAMENTO'!$AC$3:$AC$4922)))+((L294&lt;&gt;"")*ISNUMBER(SEARCH("|"&amp;L294&amp;"|",'5_ACOMPANHAMENTO'!$AC$3:$AC$4922)))+((M294&lt;&gt;"")*ISNUMBER(SEARCH("|"&amp;M294&amp;"|",'5_ACOMPANHAMENTO'!$AC$3:$AC$4922)))+((N294&lt;&gt;"")*ISNUMBER(SEARCH("|"&amp;N294&amp;"|",'5_ACOMPANHAMENTO'!$AC$3:$AC$4922)))+((O294&lt;&gt;"")*ISNUMBER(SEARCH("|"&amp;O294&amp;"|",'5_ACOMPANHAMENTO'!$AC$3:$AC$4922)))+((P294&lt;&gt;"")*ISNUMBER(SEARCH("|"&amp;P294&amp;"|",'5_ACOMPANHAMENTO'!$AC$3:$AC$4922)))+((Q294&lt;&gt;"")*ISNUMBER(SEARCH("|"&amp;Q294&amp;"|",'5_ACOMPANHAMENTO'!$AC$3:$AC$4922)))+((R294&lt;&gt;"")*ISNUMBER(SEARCH("|"&amp;R294&amp;"|",'5_ACOMPANHAMENTO'!$AC$3:$AC$4922)))+((S294&lt;&gt;"")*ISNUMBER(SEARCH("|"&amp;S294&amp;"|",'5_ACOMPANHAMENTO'!$AC$3:$AC$4922)))+((T294&lt;&gt;"")*ISNUMBER(SEARCH("|"&amp;T294&amp;"|",'5_ACOMPANHAMENTO'!$AC$3:$AC$4922)))+((U294&lt;&gt;"")*ISNUMBER(SEARCH("|"&amp;U294&amp;"|",'5_ACOMPANHAMENTO'!$AC$3:$AC$4922)))+((V294&lt;&gt;"")*ISNUMBER(SEARCH("|"&amp;V294&amp;"|",'5_ACOMPANHAMENTO'!$AC$3:$AC$4922)))+((W294&lt;&gt;"")*ISNUMBER(SEARCH("|"&amp;W294&amp;"|",'5_ACOMPANHAMENTO'!$AC$3:$AC$4922)))+((X294&lt;&gt;"")*ISNUMBER(SEARCH("|"&amp;X294&amp;"|",'5_ACOMPANHAMENTO'!$AC$3:$AC$4922)))+((Y294&lt;&gt;"")*ISNUMBER(SEARCH("|"&amp;Y294&amp;"|",'5_ACOMPANHAMENTO'!$AC$3:$AC$4922)))+((Z294&lt;&gt;"")*ISNUMBER(SEARCH("|"&amp;Z294&amp;"|",'5_ACOMPANHAMENTO'!$AC$3:$AC$4922)))+((AA294&lt;&gt;"")*ISNUMBER(SEARCH("|"&amp;AA294&amp;"|",'5_ACOMPANHAMENTO'!$AC$3:$AC$4922)))+((AB294&lt;&gt;"")*ISNUMBER(SEARCH("|"&amp;AB294&amp;"|",'5_ACOMPANHAMENTO'!$AC$3:$AC$4922))))&gt;0)),'5_ACOMPANHAMENTO'!$J$3:$J$4922),0))</f>
        <v>788</v>
      </c>
      <c r="E294" s="4" t="str">
        <f t="shared" ca="1" si="92"/>
        <v>FINALIZADO</v>
      </c>
      <c r="F294" s="7">
        <f>IF(OR($B294="",$C294=""),"",IFERROR(SUMPRODUCT(--(('5_ACOMPANHAMENTO'!$AD$3:$AD$4922=TRIM($C294&amp;""))*('5_ACOMPANHAMENTO'!$AC$3:$AC$4922&lt;&gt;"")*((((I294&lt;&gt;"")*ISNUMBER(SEARCH("|"&amp;I294&amp;"|",'5_ACOMPANHAMENTO'!$AC$3:$AC$4922)))+((J294&lt;&gt;"")*ISNUMBER(SEARCH("|"&amp;J294&amp;"|",'5_ACOMPANHAMENTO'!$AC$3:$AC$4922)))+((K294&lt;&gt;"")*ISNUMBER(SEARCH("|"&amp;K294&amp;"|",'5_ACOMPANHAMENTO'!$AC$3:$AC$4922)))+((L294&lt;&gt;"")*ISNUMBER(SEARCH("|"&amp;L294&amp;"|",'5_ACOMPANHAMENTO'!$AC$3:$AC$4922)))+((M294&lt;&gt;"")*ISNUMBER(SEARCH("|"&amp;M294&amp;"|",'5_ACOMPANHAMENTO'!$AC$3:$AC$4922)))+((N294&lt;&gt;"")*ISNUMBER(SEARCH("|"&amp;N294&amp;"|",'5_ACOMPANHAMENTO'!$AC$3:$AC$4922)))+((O294&lt;&gt;"")*ISNUMBER(SEARCH("|"&amp;O294&amp;"|",'5_ACOMPANHAMENTO'!$AC$3:$AC$4922)))+((P294&lt;&gt;"")*ISNUMBER(SEARCH("|"&amp;P294&amp;"|",'5_ACOMPANHAMENTO'!$AC$3:$AC$4922)))+((Q294&lt;&gt;"")*ISNUMBER(SEARCH("|"&amp;Q294&amp;"|",'5_ACOMPANHAMENTO'!$AC$3:$AC$4922)))+((R294&lt;&gt;"")*ISNUMBER(SEARCH("|"&amp;R294&amp;"|",'5_ACOMPANHAMENTO'!$AC$3:$AC$4922)))+((S294&lt;&gt;"")*ISNUMBER(SEARCH("|"&amp;S294&amp;"|",'5_ACOMPANHAMENTO'!$AC$3:$AC$4922)))+((T294&lt;&gt;"")*ISNUMBER(SEARCH("|"&amp;T294&amp;"|",'5_ACOMPANHAMENTO'!$AC$3:$AC$4922)))+((U294&lt;&gt;"")*ISNUMBER(SEARCH("|"&amp;U294&amp;"|",'5_ACOMPANHAMENTO'!$AC$3:$AC$4922)))+((V294&lt;&gt;"")*ISNUMBER(SEARCH("|"&amp;V294&amp;"|",'5_ACOMPANHAMENTO'!$AC$3:$AC$4922)))+((W294&lt;&gt;"")*ISNUMBER(SEARCH("|"&amp;W294&amp;"|",'5_ACOMPANHAMENTO'!$AC$3:$AC$4922)))+((X294&lt;&gt;"")*ISNUMBER(SEARCH("|"&amp;X294&amp;"|",'5_ACOMPANHAMENTO'!$AC$3:$AC$4922)))+((Y294&lt;&gt;"")*ISNUMBER(SEARCH("|"&amp;Y294&amp;"|",'5_ACOMPANHAMENTO'!$AC$3:$AC$4922)))+((Z294&lt;&gt;"")*ISNUMBER(SEARCH("|"&amp;Z294&amp;"|",'5_ACOMPANHAMENTO'!$AC$3:$AC$4922)))+((AA294&lt;&gt;"")*ISNUMBER(SEARCH("|"&amp;AA294&amp;"|",'5_ACOMPANHAMENTO'!$AC$3:$AC$4922)))+((AB294&lt;&gt;"")*ISNUMBER(SEARCH("|"&amp;AB294&amp;"|",'5_ACOMPANHAMENTO'!$AC$3:$AC$4922))))&gt;0)),'5_ACOMPANHAMENTO'!$O$3:$O$4922),0))</f>
        <v>788</v>
      </c>
      <c r="G294" s="7">
        <f t="shared" si="93"/>
        <v>0</v>
      </c>
      <c r="H294" t="str">
        <f t="shared" si="94"/>
        <v>10200,10202,10205|58 FABRICAÇÃO EMBALAGEM</v>
      </c>
      <c r="I294" s="1" t="str">
        <f t="shared" si="95"/>
        <v>10200</v>
      </c>
      <c r="J294" s="1" t="str">
        <f t="shared" si="96"/>
        <v>10202</v>
      </c>
      <c r="K294" s="1" t="str">
        <f t="shared" si="97"/>
        <v>10205</v>
      </c>
      <c r="L294" s="1" t="str">
        <f t="shared" si="98"/>
        <v/>
      </c>
      <c r="M294" s="1" t="str">
        <f t="shared" si="99"/>
        <v/>
      </c>
      <c r="N294" s="1" t="str">
        <f t="shared" si="100"/>
        <v/>
      </c>
      <c r="O294" s="1" t="str">
        <f t="shared" si="101"/>
        <v/>
      </c>
      <c r="P294" s="1" t="str">
        <f t="shared" si="102"/>
        <v/>
      </c>
      <c r="Q294" s="1" t="str">
        <f t="shared" si="103"/>
        <v/>
      </c>
      <c r="R294" s="1" t="str">
        <f t="shared" si="104"/>
        <v/>
      </c>
      <c r="S294" s="1" t="str">
        <f t="shared" si="105"/>
        <v/>
      </c>
      <c r="T294" s="1" t="str">
        <f t="shared" si="106"/>
        <v/>
      </c>
      <c r="U294" s="1" t="str">
        <f t="shared" si="107"/>
        <v/>
      </c>
      <c r="V294" s="1" t="str">
        <f t="shared" si="108"/>
        <v/>
      </c>
      <c r="W294" s="1" t="str">
        <f t="shared" si="109"/>
        <v/>
      </c>
      <c r="X294" s="1" t="str">
        <f t="shared" si="110"/>
        <v/>
      </c>
      <c r="Y294" s="1" t="str">
        <f t="shared" si="111"/>
        <v/>
      </c>
      <c r="Z294" s="1" t="str">
        <f t="shared" si="112"/>
        <v/>
      </c>
      <c r="AA294" s="1" t="str">
        <f t="shared" si="113"/>
        <v/>
      </c>
      <c r="AB294" s="1" t="str">
        <f t="shared" si="114"/>
        <v/>
      </c>
    </row>
    <row r="295" spans="1:28" ht="14.25" hidden="1" customHeight="1" x14ac:dyDescent="0.35">
      <c r="A295" s="4">
        <f>IF(OR($B295="",$C295=""),"",IFERROR(INDEX('5_ACOMPANHAMENTO'!$A$3:$A$4922,MATCH(1,INDEX(('5_ACOMPANHAMENTO'!$AD$3:$AD$4922=TRIM($C295&amp;""))*('5_ACOMPANHAMENTO'!$AC$3:$AC$4922&lt;&gt;"")*((((I295&lt;&gt;"")*ISNUMBER(SEARCH("|"&amp;I295&amp;"|",'5_ACOMPANHAMENTO'!$AC$3:$AC$4922)))+((J295&lt;&gt;"")*ISNUMBER(SEARCH("|"&amp;J295&amp;"|",'5_ACOMPANHAMENTO'!$AC$3:$AC$4922)))+((K295&lt;&gt;"")*ISNUMBER(SEARCH("|"&amp;K295&amp;"|",'5_ACOMPANHAMENTO'!$AC$3:$AC$4922)))+((L295&lt;&gt;"")*ISNUMBER(SEARCH("|"&amp;L295&amp;"|",'5_ACOMPANHAMENTO'!$AC$3:$AC$4922)))+((M295&lt;&gt;"")*ISNUMBER(SEARCH("|"&amp;M295&amp;"|",'5_ACOMPANHAMENTO'!$AC$3:$AC$4922)))+((N295&lt;&gt;"")*ISNUMBER(SEARCH("|"&amp;N295&amp;"|",'5_ACOMPANHAMENTO'!$AC$3:$AC$4922)))+((O295&lt;&gt;"")*ISNUMBER(SEARCH("|"&amp;O295&amp;"|",'5_ACOMPANHAMENTO'!$AC$3:$AC$4922)))+((P295&lt;&gt;"")*ISNUMBER(SEARCH("|"&amp;P295&amp;"|",'5_ACOMPANHAMENTO'!$AC$3:$AC$4922)))+((Q295&lt;&gt;"")*ISNUMBER(SEARCH("|"&amp;Q295&amp;"|",'5_ACOMPANHAMENTO'!$AC$3:$AC$4922)))+((R295&lt;&gt;"")*ISNUMBER(SEARCH("|"&amp;R295&amp;"|",'5_ACOMPANHAMENTO'!$AC$3:$AC$4922)))+((S295&lt;&gt;"")*ISNUMBER(SEARCH("|"&amp;S295&amp;"|",'5_ACOMPANHAMENTO'!$AC$3:$AC$4922)))+((T295&lt;&gt;"")*ISNUMBER(SEARCH("|"&amp;T295&amp;"|",'5_ACOMPANHAMENTO'!$AC$3:$AC$4922)))+((U295&lt;&gt;"")*ISNUMBER(SEARCH("|"&amp;U295&amp;"|",'5_ACOMPANHAMENTO'!$AC$3:$AC$4922)))+((V295&lt;&gt;"")*ISNUMBER(SEARCH("|"&amp;V295&amp;"|",'5_ACOMPANHAMENTO'!$AC$3:$AC$4922)))+((W295&lt;&gt;"")*ISNUMBER(SEARCH("|"&amp;W295&amp;"|",'5_ACOMPANHAMENTO'!$AC$3:$AC$4922)))+((X295&lt;&gt;"")*ISNUMBER(SEARCH("|"&amp;X295&amp;"|",'5_ACOMPANHAMENTO'!$AC$3:$AC$4922)))+((Y295&lt;&gt;"")*ISNUMBER(SEARCH("|"&amp;Y295&amp;"|",'5_ACOMPANHAMENTO'!$AC$3:$AC$4922)))+((Z295&lt;&gt;"")*ISNUMBER(SEARCH("|"&amp;Z295&amp;"|",'5_ACOMPANHAMENTO'!$AC$3:$AC$4922)))+((AA295&lt;&gt;"")*ISNUMBER(SEARCH("|"&amp;AA295&amp;"|",'5_ACOMPANHAMENTO'!$AC$3:$AC$4922)))+((AB295&lt;&gt;"")*ISNUMBER(SEARCH("|"&amp;AB295&amp;"|",'5_ACOMPANHAMENTO'!$AC$3:$AC$4922))))&gt;0),0),0)),""))</f>
        <v>46209</v>
      </c>
      <c r="B295" s="14" t="s">
        <v>3091</v>
      </c>
      <c r="C295" s="14" t="s">
        <v>3056</v>
      </c>
      <c r="D295" s="4">
        <f>IF(OR($B295="",$C295=""),"",IFERROR(SUMPRODUCT(--(('5_ACOMPANHAMENTO'!$AD$3:$AD$4922=TRIM($C295&amp;""))*('5_ACOMPANHAMENTO'!$AC$3:$AC$4922&lt;&gt;"")*((((I295&lt;&gt;"")*ISNUMBER(SEARCH("|"&amp;I295&amp;"|",'5_ACOMPANHAMENTO'!$AC$3:$AC$4922)))+((J295&lt;&gt;"")*ISNUMBER(SEARCH("|"&amp;J295&amp;"|",'5_ACOMPANHAMENTO'!$AC$3:$AC$4922)))+((K295&lt;&gt;"")*ISNUMBER(SEARCH("|"&amp;K295&amp;"|",'5_ACOMPANHAMENTO'!$AC$3:$AC$4922)))+((L295&lt;&gt;"")*ISNUMBER(SEARCH("|"&amp;L295&amp;"|",'5_ACOMPANHAMENTO'!$AC$3:$AC$4922)))+((M295&lt;&gt;"")*ISNUMBER(SEARCH("|"&amp;M295&amp;"|",'5_ACOMPANHAMENTO'!$AC$3:$AC$4922)))+((N295&lt;&gt;"")*ISNUMBER(SEARCH("|"&amp;N295&amp;"|",'5_ACOMPANHAMENTO'!$AC$3:$AC$4922)))+((O295&lt;&gt;"")*ISNUMBER(SEARCH("|"&amp;O295&amp;"|",'5_ACOMPANHAMENTO'!$AC$3:$AC$4922)))+((P295&lt;&gt;"")*ISNUMBER(SEARCH("|"&amp;P295&amp;"|",'5_ACOMPANHAMENTO'!$AC$3:$AC$4922)))+((Q295&lt;&gt;"")*ISNUMBER(SEARCH("|"&amp;Q295&amp;"|",'5_ACOMPANHAMENTO'!$AC$3:$AC$4922)))+((R295&lt;&gt;"")*ISNUMBER(SEARCH("|"&amp;R295&amp;"|",'5_ACOMPANHAMENTO'!$AC$3:$AC$4922)))+((S295&lt;&gt;"")*ISNUMBER(SEARCH("|"&amp;S295&amp;"|",'5_ACOMPANHAMENTO'!$AC$3:$AC$4922)))+((T295&lt;&gt;"")*ISNUMBER(SEARCH("|"&amp;T295&amp;"|",'5_ACOMPANHAMENTO'!$AC$3:$AC$4922)))+((U295&lt;&gt;"")*ISNUMBER(SEARCH("|"&amp;U295&amp;"|",'5_ACOMPANHAMENTO'!$AC$3:$AC$4922)))+((V295&lt;&gt;"")*ISNUMBER(SEARCH("|"&amp;V295&amp;"|",'5_ACOMPANHAMENTO'!$AC$3:$AC$4922)))+((W295&lt;&gt;"")*ISNUMBER(SEARCH("|"&amp;W295&amp;"|",'5_ACOMPANHAMENTO'!$AC$3:$AC$4922)))+((X295&lt;&gt;"")*ISNUMBER(SEARCH("|"&amp;X295&amp;"|",'5_ACOMPANHAMENTO'!$AC$3:$AC$4922)))+((Y295&lt;&gt;"")*ISNUMBER(SEARCH("|"&amp;Y295&amp;"|",'5_ACOMPANHAMENTO'!$AC$3:$AC$4922)))+((Z295&lt;&gt;"")*ISNUMBER(SEARCH("|"&amp;Z295&amp;"|",'5_ACOMPANHAMENTO'!$AC$3:$AC$4922)))+((AA295&lt;&gt;"")*ISNUMBER(SEARCH("|"&amp;AA295&amp;"|",'5_ACOMPANHAMENTO'!$AC$3:$AC$4922)))+((AB295&lt;&gt;"")*ISNUMBER(SEARCH("|"&amp;AB295&amp;"|",'5_ACOMPANHAMENTO'!$AC$3:$AC$4922))))&gt;0)),'5_ACOMPANHAMENTO'!$J$3:$J$4922),0))</f>
        <v>788</v>
      </c>
      <c r="E295" s="4" t="str">
        <f t="shared" ca="1" si="92"/>
        <v>FINALIZADO</v>
      </c>
      <c r="F295" s="7">
        <f>IF(OR($B295="",$C295=""),"",IFERROR(SUMPRODUCT(--(('5_ACOMPANHAMENTO'!$AD$3:$AD$4922=TRIM($C295&amp;""))*('5_ACOMPANHAMENTO'!$AC$3:$AC$4922&lt;&gt;"")*((((I295&lt;&gt;"")*ISNUMBER(SEARCH("|"&amp;I295&amp;"|",'5_ACOMPANHAMENTO'!$AC$3:$AC$4922)))+((J295&lt;&gt;"")*ISNUMBER(SEARCH("|"&amp;J295&amp;"|",'5_ACOMPANHAMENTO'!$AC$3:$AC$4922)))+((K295&lt;&gt;"")*ISNUMBER(SEARCH("|"&amp;K295&amp;"|",'5_ACOMPANHAMENTO'!$AC$3:$AC$4922)))+((L295&lt;&gt;"")*ISNUMBER(SEARCH("|"&amp;L295&amp;"|",'5_ACOMPANHAMENTO'!$AC$3:$AC$4922)))+((M295&lt;&gt;"")*ISNUMBER(SEARCH("|"&amp;M295&amp;"|",'5_ACOMPANHAMENTO'!$AC$3:$AC$4922)))+((N295&lt;&gt;"")*ISNUMBER(SEARCH("|"&amp;N295&amp;"|",'5_ACOMPANHAMENTO'!$AC$3:$AC$4922)))+((O295&lt;&gt;"")*ISNUMBER(SEARCH("|"&amp;O295&amp;"|",'5_ACOMPANHAMENTO'!$AC$3:$AC$4922)))+((P295&lt;&gt;"")*ISNUMBER(SEARCH("|"&amp;P295&amp;"|",'5_ACOMPANHAMENTO'!$AC$3:$AC$4922)))+((Q295&lt;&gt;"")*ISNUMBER(SEARCH("|"&amp;Q295&amp;"|",'5_ACOMPANHAMENTO'!$AC$3:$AC$4922)))+((R295&lt;&gt;"")*ISNUMBER(SEARCH("|"&amp;R295&amp;"|",'5_ACOMPANHAMENTO'!$AC$3:$AC$4922)))+((S295&lt;&gt;"")*ISNUMBER(SEARCH("|"&amp;S295&amp;"|",'5_ACOMPANHAMENTO'!$AC$3:$AC$4922)))+((T295&lt;&gt;"")*ISNUMBER(SEARCH("|"&amp;T295&amp;"|",'5_ACOMPANHAMENTO'!$AC$3:$AC$4922)))+((U295&lt;&gt;"")*ISNUMBER(SEARCH("|"&amp;U295&amp;"|",'5_ACOMPANHAMENTO'!$AC$3:$AC$4922)))+((V295&lt;&gt;"")*ISNUMBER(SEARCH("|"&amp;V295&amp;"|",'5_ACOMPANHAMENTO'!$AC$3:$AC$4922)))+((W295&lt;&gt;"")*ISNUMBER(SEARCH("|"&amp;W295&amp;"|",'5_ACOMPANHAMENTO'!$AC$3:$AC$4922)))+((X295&lt;&gt;"")*ISNUMBER(SEARCH("|"&amp;X295&amp;"|",'5_ACOMPANHAMENTO'!$AC$3:$AC$4922)))+((Y295&lt;&gt;"")*ISNUMBER(SEARCH("|"&amp;Y295&amp;"|",'5_ACOMPANHAMENTO'!$AC$3:$AC$4922)))+((Z295&lt;&gt;"")*ISNUMBER(SEARCH("|"&amp;Z295&amp;"|",'5_ACOMPANHAMENTO'!$AC$3:$AC$4922)))+((AA295&lt;&gt;"")*ISNUMBER(SEARCH("|"&amp;AA295&amp;"|",'5_ACOMPANHAMENTO'!$AC$3:$AC$4922)))+((AB295&lt;&gt;"")*ISNUMBER(SEARCH("|"&amp;AB295&amp;"|",'5_ACOMPANHAMENTO'!$AC$3:$AC$4922))))&gt;0)),'5_ACOMPANHAMENTO'!$O$3:$O$4922),0))</f>
        <v>788</v>
      </c>
      <c r="G295" s="7">
        <f t="shared" si="93"/>
        <v>0</v>
      </c>
      <c r="H295" t="str">
        <f t="shared" si="94"/>
        <v>10200,10202,10205|58 FABRICAÇÃO EMBALAGEM</v>
      </c>
      <c r="I295" s="1" t="str">
        <f t="shared" si="95"/>
        <v>10200</v>
      </c>
      <c r="J295" s="1" t="str">
        <f t="shared" si="96"/>
        <v>10202</v>
      </c>
      <c r="K295" s="1" t="str">
        <f t="shared" si="97"/>
        <v>10205</v>
      </c>
      <c r="L295" s="1" t="str">
        <f t="shared" si="98"/>
        <v/>
      </c>
      <c r="M295" s="1" t="str">
        <f t="shared" si="99"/>
        <v/>
      </c>
      <c r="N295" s="1" t="str">
        <f t="shared" si="100"/>
        <v/>
      </c>
      <c r="O295" s="1" t="str">
        <f t="shared" si="101"/>
        <v/>
      </c>
      <c r="P295" s="1" t="str">
        <f t="shared" si="102"/>
        <v/>
      </c>
      <c r="Q295" s="1" t="str">
        <f t="shared" si="103"/>
        <v/>
      </c>
      <c r="R295" s="1" t="str">
        <f t="shared" si="104"/>
        <v/>
      </c>
      <c r="S295" s="1" t="str">
        <f t="shared" si="105"/>
        <v/>
      </c>
      <c r="T295" s="1" t="str">
        <f t="shared" si="106"/>
        <v/>
      </c>
      <c r="U295" s="1" t="str">
        <f t="shared" si="107"/>
        <v/>
      </c>
      <c r="V295" s="1" t="str">
        <f t="shared" si="108"/>
        <v/>
      </c>
      <c r="W295" s="1" t="str">
        <f t="shared" si="109"/>
        <v/>
      </c>
      <c r="X295" s="1" t="str">
        <f t="shared" si="110"/>
        <v/>
      </c>
      <c r="Y295" s="1" t="str">
        <f t="shared" si="111"/>
        <v/>
      </c>
      <c r="Z295" s="1" t="str">
        <f t="shared" si="112"/>
        <v/>
      </c>
      <c r="AA295" s="1" t="str">
        <f t="shared" si="113"/>
        <v/>
      </c>
      <c r="AB295" s="1" t="str">
        <f t="shared" si="114"/>
        <v/>
      </c>
    </row>
    <row r="296" spans="1:28" ht="14.25" hidden="1" customHeight="1" x14ac:dyDescent="0.35">
      <c r="A296" s="4">
        <f>IF(OR($B296="",$C296=""),"",IFERROR(INDEX('5_ACOMPANHAMENTO'!$A$3:$A$4922,MATCH(1,INDEX(('5_ACOMPANHAMENTO'!$AD$3:$AD$4922=TRIM($C296&amp;""))*('5_ACOMPANHAMENTO'!$AC$3:$AC$4922&lt;&gt;"")*((((I296&lt;&gt;"")*ISNUMBER(SEARCH("|"&amp;I296&amp;"|",'5_ACOMPANHAMENTO'!$AC$3:$AC$4922)))+((J296&lt;&gt;"")*ISNUMBER(SEARCH("|"&amp;J296&amp;"|",'5_ACOMPANHAMENTO'!$AC$3:$AC$4922)))+((K296&lt;&gt;"")*ISNUMBER(SEARCH("|"&amp;K296&amp;"|",'5_ACOMPANHAMENTO'!$AC$3:$AC$4922)))+((L296&lt;&gt;"")*ISNUMBER(SEARCH("|"&amp;L296&amp;"|",'5_ACOMPANHAMENTO'!$AC$3:$AC$4922)))+((M296&lt;&gt;"")*ISNUMBER(SEARCH("|"&amp;M296&amp;"|",'5_ACOMPANHAMENTO'!$AC$3:$AC$4922)))+((N296&lt;&gt;"")*ISNUMBER(SEARCH("|"&amp;N296&amp;"|",'5_ACOMPANHAMENTO'!$AC$3:$AC$4922)))+((O296&lt;&gt;"")*ISNUMBER(SEARCH("|"&amp;O296&amp;"|",'5_ACOMPANHAMENTO'!$AC$3:$AC$4922)))+((P296&lt;&gt;"")*ISNUMBER(SEARCH("|"&amp;P296&amp;"|",'5_ACOMPANHAMENTO'!$AC$3:$AC$4922)))+((Q296&lt;&gt;"")*ISNUMBER(SEARCH("|"&amp;Q296&amp;"|",'5_ACOMPANHAMENTO'!$AC$3:$AC$4922)))+((R296&lt;&gt;"")*ISNUMBER(SEARCH("|"&amp;R296&amp;"|",'5_ACOMPANHAMENTO'!$AC$3:$AC$4922)))+((S296&lt;&gt;"")*ISNUMBER(SEARCH("|"&amp;S296&amp;"|",'5_ACOMPANHAMENTO'!$AC$3:$AC$4922)))+((T296&lt;&gt;"")*ISNUMBER(SEARCH("|"&amp;T296&amp;"|",'5_ACOMPANHAMENTO'!$AC$3:$AC$4922)))+((U296&lt;&gt;"")*ISNUMBER(SEARCH("|"&amp;U296&amp;"|",'5_ACOMPANHAMENTO'!$AC$3:$AC$4922)))+((V296&lt;&gt;"")*ISNUMBER(SEARCH("|"&amp;V296&amp;"|",'5_ACOMPANHAMENTO'!$AC$3:$AC$4922)))+((W296&lt;&gt;"")*ISNUMBER(SEARCH("|"&amp;W296&amp;"|",'5_ACOMPANHAMENTO'!$AC$3:$AC$4922)))+((X296&lt;&gt;"")*ISNUMBER(SEARCH("|"&amp;X296&amp;"|",'5_ACOMPANHAMENTO'!$AC$3:$AC$4922)))+((Y296&lt;&gt;"")*ISNUMBER(SEARCH("|"&amp;Y296&amp;"|",'5_ACOMPANHAMENTO'!$AC$3:$AC$4922)))+((Z296&lt;&gt;"")*ISNUMBER(SEARCH("|"&amp;Z296&amp;"|",'5_ACOMPANHAMENTO'!$AC$3:$AC$4922)))+((AA296&lt;&gt;"")*ISNUMBER(SEARCH("|"&amp;AA296&amp;"|",'5_ACOMPANHAMENTO'!$AC$3:$AC$4922)))+((AB296&lt;&gt;"")*ISNUMBER(SEARCH("|"&amp;AB296&amp;"|",'5_ACOMPANHAMENTO'!$AC$3:$AC$4922))))&gt;0),0),0)),""))</f>
        <v>46209</v>
      </c>
      <c r="B296" s="14" t="s">
        <v>3091</v>
      </c>
      <c r="C296" s="14" t="s">
        <v>3056</v>
      </c>
      <c r="D296" s="4">
        <f>IF(OR($B296="",$C296=""),"",IFERROR(SUMPRODUCT(--(('5_ACOMPANHAMENTO'!$AD$3:$AD$4922=TRIM($C296&amp;""))*('5_ACOMPANHAMENTO'!$AC$3:$AC$4922&lt;&gt;"")*((((I296&lt;&gt;"")*ISNUMBER(SEARCH("|"&amp;I296&amp;"|",'5_ACOMPANHAMENTO'!$AC$3:$AC$4922)))+((J296&lt;&gt;"")*ISNUMBER(SEARCH("|"&amp;J296&amp;"|",'5_ACOMPANHAMENTO'!$AC$3:$AC$4922)))+((K296&lt;&gt;"")*ISNUMBER(SEARCH("|"&amp;K296&amp;"|",'5_ACOMPANHAMENTO'!$AC$3:$AC$4922)))+((L296&lt;&gt;"")*ISNUMBER(SEARCH("|"&amp;L296&amp;"|",'5_ACOMPANHAMENTO'!$AC$3:$AC$4922)))+((M296&lt;&gt;"")*ISNUMBER(SEARCH("|"&amp;M296&amp;"|",'5_ACOMPANHAMENTO'!$AC$3:$AC$4922)))+((N296&lt;&gt;"")*ISNUMBER(SEARCH("|"&amp;N296&amp;"|",'5_ACOMPANHAMENTO'!$AC$3:$AC$4922)))+((O296&lt;&gt;"")*ISNUMBER(SEARCH("|"&amp;O296&amp;"|",'5_ACOMPANHAMENTO'!$AC$3:$AC$4922)))+((P296&lt;&gt;"")*ISNUMBER(SEARCH("|"&amp;P296&amp;"|",'5_ACOMPANHAMENTO'!$AC$3:$AC$4922)))+((Q296&lt;&gt;"")*ISNUMBER(SEARCH("|"&amp;Q296&amp;"|",'5_ACOMPANHAMENTO'!$AC$3:$AC$4922)))+((R296&lt;&gt;"")*ISNUMBER(SEARCH("|"&amp;R296&amp;"|",'5_ACOMPANHAMENTO'!$AC$3:$AC$4922)))+((S296&lt;&gt;"")*ISNUMBER(SEARCH("|"&amp;S296&amp;"|",'5_ACOMPANHAMENTO'!$AC$3:$AC$4922)))+((T296&lt;&gt;"")*ISNUMBER(SEARCH("|"&amp;T296&amp;"|",'5_ACOMPANHAMENTO'!$AC$3:$AC$4922)))+((U296&lt;&gt;"")*ISNUMBER(SEARCH("|"&amp;U296&amp;"|",'5_ACOMPANHAMENTO'!$AC$3:$AC$4922)))+((V296&lt;&gt;"")*ISNUMBER(SEARCH("|"&amp;V296&amp;"|",'5_ACOMPANHAMENTO'!$AC$3:$AC$4922)))+((W296&lt;&gt;"")*ISNUMBER(SEARCH("|"&amp;W296&amp;"|",'5_ACOMPANHAMENTO'!$AC$3:$AC$4922)))+((X296&lt;&gt;"")*ISNUMBER(SEARCH("|"&amp;X296&amp;"|",'5_ACOMPANHAMENTO'!$AC$3:$AC$4922)))+((Y296&lt;&gt;"")*ISNUMBER(SEARCH("|"&amp;Y296&amp;"|",'5_ACOMPANHAMENTO'!$AC$3:$AC$4922)))+((Z296&lt;&gt;"")*ISNUMBER(SEARCH("|"&amp;Z296&amp;"|",'5_ACOMPANHAMENTO'!$AC$3:$AC$4922)))+((AA296&lt;&gt;"")*ISNUMBER(SEARCH("|"&amp;AA296&amp;"|",'5_ACOMPANHAMENTO'!$AC$3:$AC$4922)))+((AB296&lt;&gt;"")*ISNUMBER(SEARCH("|"&amp;AB296&amp;"|",'5_ACOMPANHAMENTO'!$AC$3:$AC$4922))))&gt;0)),'5_ACOMPANHAMENTO'!$J$3:$J$4922),0))</f>
        <v>788</v>
      </c>
      <c r="E296" s="4" t="str">
        <f t="shared" ca="1" si="92"/>
        <v>FINALIZADO</v>
      </c>
      <c r="F296" s="7">
        <f>IF(OR($B296="",$C296=""),"",IFERROR(SUMPRODUCT(--(('5_ACOMPANHAMENTO'!$AD$3:$AD$4922=TRIM($C296&amp;""))*('5_ACOMPANHAMENTO'!$AC$3:$AC$4922&lt;&gt;"")*((((I296&lt;&gt;"")*ISNUMBER(SEARCH("|"&amp;I296&amp;"|",'5_ACOMPANHAMENTO'!$AC$3:$AC$4922)))+((J296&lt;&gt;"")*ISNUMBER(SEARCH("|"&amp;J296&amp;"|",'5_ACOMPANHAMENTO'!$AC$3:$AC$4922)))+((K296&lt;&gt;"")*ISNUMBER(SEARCH("|"&amp;K296&amp;"|",'5_ACOMPANHAMENTO'!$AC$3:$AC$4922)))+((L296&lt;&gt;"")*ISNUMBER(SEARCH("|"&amp;L296&amp;"|",'5_ACOMPANHAMENTO'!$AC$3:$AC$4922)))+((M296&lt;&gt;"")*ISNUMBER(SEARCH("|"&amp;M296&amp;"|",'5_ACOMPANHAMENTO'!$AC$3:$AC$4922)))+((N296&lt;&gt;"")*ISNUMBER(SEARCH("|"&amp;N296&amp;"|",'5_ACOMPANHAMENTO'!$AC$3:$AC$4922)))+((O296&lt;&gt;"")*ISNUMBER(SEARCH("|"&amp;O296&amp;"|",'5_ACOMPANHAMENTO'!$AC$3:$AC$4922)))+((P296&lt;&gt;"")*ISNUMBER(SEARCH("|"&amp;P296&amp;"|",'5_ACOMPANHAMENTO'!$AC$3:$AC$4922)))+((Q296&lt;&gt;"")*ISNUMBER(SEARCH("|"&amp;Q296&amp;"|",'5_ACOMPANHAMENTO'!$AC$3:$AC$4922)))+((R296&lt;&gt;"")*ISNUMBER(SEARCH("|"&amp;R296&amp;"|",'5_ACOMPANHAMENTO'!$AC$3:$AC$4922)))+((S296&lt;&gt;"")*ISNUMBER(SEARCH("|"&amp;S296&amp;"|",'5_ACOMPANHAMENTO'!$AC$3:$AC$4922)))+((T296&lt;&gt;"")*ISNUMBER(SEARCH("|"&amp;T296&amp;"|",'5_ACOMPANHAMENTO'!$AC$3:$AC$4922)))+((U296&lt;&gt;"")*ISNUMBER(SEARCH("|"&amp;U296&amp;"|",'5_ACOMPANHAMENTO'!$AC$3:$AC$4922)))+((V296&lt;&gt;"")*ISNUMBER(SEARCH("|"&amp;V296&amp;"|",'5_ACOMPANHAMENTO'!$AC$3:$AC$4922)))+((W296&lt;&gt;"")*ISNUMBER(SEARCH("|"&amp;W296&amp;"|",'5_ACOMPANHAMENTO'!$AC$3:$AC$4922)))+((X296&lt;&gt;"")*ISNUMBER(SEARCH("|"&amp;X296&amp;"|",'5_ACOMPANHAMENTO'!$AC$3:$AC$4922)))+((Y296&lt;&gt;"")*ISNUMBER(SEARCH("|"&amp;Y296&amp;"|",'5_ACOMPANHAMENTO'!$AC$3:$AC$4922)))+((Z296&lt;&gt;"")*ISNUMBER(SEARCH("|"&amp;Z296&amp;"|",'5_ACOMPANHAMENTO'!$AC$3:$AC$4922)))+((AA296&lt;&gt;"")*ISNUMBER(SEARCH("|"&amp;AA296&amp;"|",'5_ACOMPANHAMENTO'!$AC$3:$AC$4922)))+((AB296&lt;&gt;"")*ISNUMBER(SEARCH("|"&amp;AB296&amp;"|",'5_ACOMPANHAMENTO'!$AC$3:$AC$4922))))&gt;0)),'5_ACOMPANHAMENTO'!$O$3:$O$4922),0))</f>
        <v>788</v>
      </c>
      <c r="G296" s="7">
        <f t="shared" si="93"/>
        <v>0</v>
      </c>
      <c r="H296" t="str">
        <f t="shared" si="94"/>
        <v>10200,10202,10205|58 FABRICAÇÃO EMBALAGEM</v>
      </c>
      <c r="I296" s="1" t="str">
        <f t="shared" si="95"/>
        <v>10200</v>
      </c>
      <c r="J296" s="1" t="str">
        <f t="shared" si="96"/>
        <v>10202</v>
      </c>
      <c r="K296" s="1" t="str">
        <f t="shared" si="97"/>
        <v>10205</v>
      </c>
      <c r="L296" s="1" t="str">
        <f t="shared" si="98"/>
        <v/>
      </c>
      <c r="M296" s="1" t="str">
        <f t="shared" si="99"/>
        <v/>
      </c>
      <c r="N296" s="1" t="str">
        <f t="shared" si="100"/>
        <v/>
      </c>
      <c r="O296" s="1" t="str">
        <f t="shared" si="101"/>
        <v/>
      </c>
      <c r="P296" s="1" t="str">
        <f t="shared" si="102"/>
        <v/>
      </c>
      <c r="Q296" s="1" t="str">
        <f t="shared" si="103"/>
        <v/>
      </c>
      <c r="R296" s="1" t="str">
        <f t="shared" si="104"/>
        <v/>
      </c>
      <c r="S296" s="1" t="str">
        <f t="shared" si="105"/>
        <v/>
      </c>
      <c r="T296" s="1" t="str">
        <f t="shared" si="106"/>
        <v/>
      </c>
      <c r="U296" s="1" t="str">
        <f t="shared" si="107"/>
        <v/>
      </c>
      <c r="V296" s="1" t="str">
        <f t="shared" si="108"/>
        <v/>
      </c>
      <c r="W296" s="1" t="str">
        <f t="shared" si="109"/>
        <v/>
      </c>
      <c r="X296" s="1" t="str">
        <f t="shared" si="110"/>
        <v/>
      </c>
      <c r="Y296" s="1" t="str">
        <f t="shared" si="111"/>
        <v/>
      </c>
      <c r="Z296" s="1" t="str">
        <f t="shared" si="112"/>
        <v/>
      </c>
      <c r="AA296" s="1" t="str">
        <f t="shared" si="113"/>
        <v/>
      </c>
      <c r="AB296" s="1" t="str">
        <f t="shared" si="114"/>
        <v/>
      </c>
    </row>
    <row r="297" spans="1:28" ht="14.25" hidden="1" customHeight="1" x14ac:dyDescent="0.35">
      <c r="A297" s="4">
        <f>IF(OR($B297="",$C297=""),"",IFERROR(INDEX('5_ACOMPANHAMENTO'!$A$3:$A$4922,MATCH(1,INDEX(('5_ACOMPANHAMENTO'!$AD$3:$AD$4922=TRIM($C297&amp;""))*('5_ACOMPANHAMENTO'!$AC$3:$AC$4922&lt;&gt;"")*((((I297&lt;&gt;"")*ISNUMBER(SEARCH("|"&amp;I297&amp;"|",'5_ACOMPANHAMENTO'!$AC$3:$AC$4922)))+((J297&lt;&gt;"")*ISNUMBER(SEARCH("|"&amp;J297&amp;"|",'5_ACOMPANHAMENTO'!$AC$3:$AC$4922)))+((K297&lt;&gt;"")*ISNUMBER(SEARCH("|"&amp;K297&amp;"|",'5_ACOMPANHAMENTO'!$AC$3:$AC$4922)))+((L297&lt;&gt;"")*ISNUMBER(SEARCH("|"&amp;L297&amp;"|",'5_ACOMPANHAMENTO'!$AC$3:$AC$4922)))+((M297&lt;&gt;"")*ISNUMBER(SEARCH("|"&amp;M297&amp;"|",'5_ACOMPANHAMENTO'!$AC$3:$AC$4922)))+((N297&lt;&gt;"")*ISNUMBER(SEARCH("|"&amp;N297&amp;"|",'5_ACOMPANHAMENTO'!$AC$3:$AC$4922)))+((O297&lt;&gt;"")*ISNUMBER(SEARCH("|"&amp;O297&amp;"|",'5_ACOMPANHAMENTO'!$AC$3:$AC$4922)))+((P297&lt;&gt;"")*ISNUMBER(SEARCH("|"&amp;P297&amp;"|",'5_ACOMPANHAMENTO'!$AC$3:$AC$4922)))+((Q297&lt;&gt;"")*ISNUMBER(SEARCH("|"&amp;Q297&amp;"|",'5_ACOMPANHAMENTO'!$AC$3:$AC$4922)))+((R297&lt;&gt;"")*ISNUMBER(SEARCH("|"&amp;R297&amp;"|",'5_ACOMPANHAMENTO'!$AC$3:$AC$4922)))+((S297&lt;&gt;"")*ISNUMBER(SEARCH("|"&amp;S297&amp;"|",'5_ACOMPANHAMENTO'!$AC$3:$AC$4922)))+((T297&lt;&gt;"")*ISNUMBER(SEARCH("|"&amp;T297&amp;"|",'5_ACOMPANHAMENTO'!$AC$3:$AC$4922)))+((U297&lt;&gt;"")*ISNUMBER(SEARCH("|"&amp;U297&amp;"|",'5_ACOMPANHAMENTO'!$AC$3:$AC$4922)))+((V297&lt;&gt;"")*ISNUMBER(SEARCH("|"&amp;V297&amp;"|",'5_ACOMPANHAMENTO'!$AC$3:$AC$4922)))+((W297&lt;&gt;"")*ISNUMBER(SEARCH("|"&amp;W297&amp;"|",'5_ACOMPANHAMENTO'!$AC$3:$AC$4922)))+((X297&lt;&gt;"")*ISNUMBER(SEARCH("|"&amp;X297&amp;"|",'5_ACOMPANHAMENTO'!$AC$3:$AC$4922)))+((Y297&lt;&gt;"")*ISNUMBER(SEARCH("|"&amp;Y297&amp;"|",'5_ACOMPANHAMENTO'!$AC$3:$AC$4922)))+((Z297&lt;&gt;"")*ISNUMBER(SEARCH("|"&amp;Z297&amp;"|",'5_ACOMPANHAMENTO'!$AC$3:$AC$4922)))+((AA297&lt;&gt;"")*ISNUMBER(SEARCH("|"&amp;AA297&amp;"|",'5_ACOMPANHAMENTO'!$AC$3:$AC$4922)))+((AB297&lt;&gt;"")*ISNUMBER(SEARCH("|"&amp;AB297&amp;"|",'5_ACOMPANHAMENTO'!$AC$3:$AC$4922))))&gt;0),0),0)),""))</f>
        <v>46209</v>
      </c>
      <c r="B297" s="14" t="s">
        <v>3091</v>
      </c>
      <c r="C297" s="14" t="s">
        <v>3056</v>
      </c>
      <c r="D297" s="4">
        <f>IF(OR($B297="",$C297=""),"",IFERROR(SUMPRODUCT(--(('5_ACOMPANHAMENTO'!$AD$3:$AD$4922=TRIM($C297&amp;""))*('5_ACOMPANHAMENTO'!$AC$3:$AC$4922&lt;&gt;"")*((((I297&lt;&gt;"")*ISNUMBER(SEARCH("|"&amp;I297&amp;"|",'5_ACOMPANHAMENTO'!$AC$3:$AC$4922)))+((J297&lt;&gt;"")*ISNUMBER(SEARCH("|"&amp;J297&amp;"|",'5_ACOMPANHAMENTO'!$AC$3:$AC$4922)))+((K297&lt;&gt;"")*ISNUMBER(SEARCH("|"&amp;K297&amp;"|",'5_ACOMPANHAMENTO'!$AC$3:$AC$4922)))+((L297&lt;&gt;"")*ISNUMBER(SEARCH("|"&amp;L297&amp;"|",'5_ACOMPANHAMENTO'!$AC$3:$AC$4922)))+((M297&lt;&gt;"")*ISNUMBER(SEARCH("|"&amp;M297&amp;"|",'5_ACOMPANHAMENTO'!$AC$3:$AC$4922)))+((N297&lt;&gt;"")*ISNUMBER(SEARCH("|"&amp;N297&amp;"|",'5_ACOMPANHAMENTO'!$AC$3:$AC$4922)))+((O297&lt;&gt;"")*ISNUMBER(SEARCH("|"&amp;O297&amp;"|",'5_ACOMPANHAMENTO'!$AC$3:$AC$4922)))+((P297&lt;&gt;"")*ISNUMBER(SEARCH("|"&amp;P297&amp;"|",'5_ACOMPANHAMENTO'!$AC$3:$AC$4922)))+((Q297&lt;&gt;"")*ISNUMBER(SEARCH("|"&amp;Q297&amp;"|",'5_ACOMPANHAMENTO'!$AC$3:$AC$4922)))+((R297&lt;&gt;"")*ISNUMBER(SEARCH("|"&amp;R297&amp;"|",'5_ACOMPANHAMENTO'!$AC$3:$AC$4922)))+((S297&lt;&gt;"")*ISNUMBER(SEARCH("|"&amp;S297&amp;"|",'5_ACOMPANHAMENTO'!$AC$3:$AC$4922)))+((T297&lt;&gt;"")*ISNUMBER(SEARCH("|"&amp;T297&amp;"|",'5_ACOMPANHAMENTO'!$AC$3:$AC$4922)))+((U297&lt;&gt;"")*ISNUMBER(SEARCH("|"&amp;U297&amp;"|",'5_ACOMPANHAMENTO'!$AC$3:$AC$4922)))+((V297&lt;&gt;"")*ISNUMBER(SEARCH("|"&amp;V297&amp;"|",'5_ACOMPANHAMENTO'!$AC$3:$AC$4922)))+((W297&lt;&gt;"")*ISNUMBER(SEARCH("|"&amp;W297&amp;"|",'5_ACOMPANHAMENTO'!$AC$3:$AC$4922)))+((X297&lt;&gt;"")*ISNUMBER(SEARCH("|"&amp;X297&amp;"|",'5_ACOMPANHAMENTO'!$AC$3:$AC$4922)))+((Y297&lt;&gt;"")*ISNUMBER(SEARCH("|"&amp;Y297&amp;"|",'5_ACOMPANHAMENTO'!$AC$3:$AC$4922)))+((Z297&lt;&gt;"")*ISNUMBER(SEARCH("|"&amp;Z297&amp;"|",'5_ACOMPANHAMENTO'!$AC$3:$AC$4922)))+((AA297&lt;&gt;"")*ISNUMBER(SEARCH("|"&amp;AA297&amp;"|",'5_ACOMPANHAMENTO'!$AC$3:$AC$4922)))+((AB297&lt;&gt;"")*ISNUMBER(SEARCH("|"&amp;AB297&amp;"|",'5_ACOMPANHAMENTO'!$AC$3:$AC$4922))))&gt;0)),'5_ACOMPANHAMENTO'!$J$3:$J$4922),0))</f>
        <v>788</v>
      </c>
      <c r="E297" s="4" t="str">
        <f t="shared" ca="1" si="92"/>
        <v>FINALIZADO</v>
      </c>
      <c r="F297" s="7">
        <f>IF(OR($B297="",$C297=""),"",IFERROR(SUMPRODUCT(--(('5_ACOMPANHAMENTO'!$AD$3:$AD$4922=TRIM($C297&amp;""))*('5_ACOMPANHAMENTO'!$AC$3:$AC$4922&lt;&gt;"")*((((I297&lt;&gt;"")*ISNUMBER(SEARCH("|"&amp;I297&amp;"|",'5_ACOMPANHAMENTO'!$AC$3:$AC$4922)))+((J297&lt;&gt;"")*ISNUMBER(SEARCH("|"&amp;J297&amp;"|",'5_ACOMPANHAMENTO'!$AC$3:$AC$4922)))+((K297&lt;&gt;"")*ISNUMBER(SEARCH("|"&amp;K297&amp;"|",'5_ACOMPANHAMENTO'!$AC$3:$AC$4922)))+((L297&lt;&gt;"")*ISNUMBER(SEARCH("|"&amp;L297&amp;"|",'5_ACOMPANHAMENTO'!$AC$3:$AC$4922)))+((M297&lt;&gt;"")*ISNUMBER(SEARCH("|"&amp;M297&amp;"|",'5_ACOMPANHAMENTO'!$AC$3:$AC$4922)))+((N297&lt;&gt;"")*ISNUMBER(SEARCH("|"&amp;N297&amp;"|",'5_ACOMPANHAMENTO'!$AC$3:$AC$4922)))+((O297&lt;&gt;"")*ISNUMBER(SEARCH("|"&amp;O297&amp;"|",'5_ACOMPANHAMENTO'!$AC$3:$AC$4922)))+((P297&lt;&gt;"")*ISNUMBER(SEARCH("|"&amp;P297&amp;"|",'5_ACOMPANHAMENTO'!$AC$3:$AC$4922)))+((Q297&lt;&gt;"")*ISNUMBER(SEARCH("|"&amp;Q297&amp;"|",'5_ACOMPANHAMENTO'!$AC$3:$AC$4922)))+((R297&lt;&gt;"")*ISNUMBER(SEARCH("|"&amp;R297&amp;"|",'5_ACOMPANHAMENTO'!$AC$3:$AC$4922)))+((S297&lt;&gt;"")*ISNUMBER(SEARCH("|"&amp;S297&amp;"|",'5_ACOMPANHAMENTO'!$AC$3:$AC$4922)))+((T297&lt;&gt;"")*ISNUMBER(SEARCH("|"&amp;T297&amp;"|",'5_ACOMPANHAMENTO'!$AC$3:$AC$4922)))+((U297&lt;&gt;"")*ISNUMBER(SEARCH("|"&amp;U297&amp;"|",'5_ACOMPANHAMENTO'!$AC$3:$AC$4922)))+((V297&lt;&gt;"")*ISNUMBER(SEARCH("|"&amp;V297&amp;"|",'5_ACOMPANHAMENTO'!$AC$3:$AC$4922)))+((W297&lt;&gt;"")*ISNUMBER(SEARCH("|"&amp;W297&amp;"|",'5_ACOMPANHAMENTO'!$AC$3:$AC$4922)))+((X297&lt;&gt;"")*ISNUMBER(SEARCH("|"&amp;X297&amp;"|",'5_ACOMPANHAMENTO'!$AC$3:$AC$4922)))+((Y297&lt;&gt;"")*ISNUMBER(SEARCH("|"&amp;Y297&amp;"|",'5_ACOMPANHAMENTO'!$AC$3:$AC$4922)))+((Z297&lt;&gt;"")*ISNUMBER(SEARCH("|"&amp;Z297&amp;"|",'5_ACOMPANHAMENTO'!$AC$3:$AC$4922)))+((AA297&lt;&gt;"")*ISNUMBER(SEARCH("|"&amp;AA297&amp;"|",'5_ACOMPANHAMENTO'!$AC$3:$AC$4922)))+((AB297&lt;&gt;"")*ISNUMBER(SEARCH("|"&amp;AB297&amp;"|",'5_ACOMPANHAMENTO'!$AC$3:$AC$4922))))&gt;0)),'5_ACOMPANHAMENTO'!$O$3:$O$4922),0))</f>
        <v>788</v>
      </c>
      <c r="G297" s="7">
        <f t="shared" si="93"/>
        <v>0</v>
      </c>
      <c r="H297" t="str">
        <f t="shared" si="94"/>
        <v>10200,10202,10205|58 FABRICAÇÃO EMBALAGEM</v>
      </c>
      <c r="I297" s="1" t="str">
        <f t="shared" si="95"/>
        <v>10200</v>
      </c>
      <c r="J297" s="1" t="str">
        <f t="shared" si="96"/>
        <v>10202</v>
      </c>
      <c r="K297" s="1" t="str">
        <f t="shared" si="97"/>
        <v>10205</v>
      </c>
      <c r="L297" s="1" t="str">
        <f t="shared" si="98"/>
        <v/>
      </c>
      <c r="M297" s="1" t="str">
        <f t="shared" si="99"/>
        <v/>
      </c>
      <c r="N297" s="1" t="str">
        <f t="shared" si="100"/>
        <v/>
      </c>
      <c r="O297" s="1" t="str">
        <f t="shared" si="101"/>
        <v/>
      </c>
      <c r="P297" s="1" t="str">
        <f t="shared" si="102"/>
        <v/>
      </c>
      <c r="Q297" s="1" t="str">
        <f t="shared" si="103"/>
        <v/>
      </c>
      <c r="R297" s="1" t="str">
        <f t="shared" si="104"/>
        <v/>
      </c>
      <c r="S297" s="1" t="str">
        <f t="shared" si="105"/>
        <v/>
      </c>
      <c r="T297" s="1" t="str">
        <f t="shared" si="106"/>
        <v/>
      </c>
      <c r="U297" s="1" t="str">
        <f t="shared" si="107"/>
        <v/>
      </c>
      <c r="V297" s="1" t="str">
        <f t="shared" si="108"/>
        <v/>
      </c>
      <c r="W297" s="1" t="str">
        <f t="shared" si="109"/>
        <v/>
      </c>
      <c r="X297" s="1" t="str">
        <f t="shared" si="110"/>
        <v/>
      </c>
      <c r="Y297" s="1" t="str">
        <f t="shared" si="111"/>
        <v/>
      </c>
      <c r="Z297" s="1" t="str">
        <f t="shared" si="112"/>
        <v/>
      </c>
      <c r="AA297" s="1" t="str">
        <f t="shared" si="113"/>
        <v/>
      </c>
      <c r="AB297" s="1" t="str">
        <f t="shared" si="114"/>
        <v/>
      </c>
    </row>
    <row r="298" spans="1:28" ht="14.25" hidden="1" customHeight="1" x14ac:dyDescent="0.35">
      <c r="A298" s="4">
        <f>IF(OR($B298="",$C298=""),"",IFERROR(INDEX('5_ACOMPANHAMENTO'!$A$3:$A$4922,MATCH(1,INDEX(('5_ACOMPANHAMENTO'!$AD$3:$AD$4922=TRIM($C298&amp;""))*('5_ACOMPANHAMENTO'!$AC$3:$AC$4922&lt;&gt;"")*((((I298&lt;&gt;"")*ISNUMBER(SEARCH("|"&amp;I298&amp;"|",'5_ACOMPANHAMENTO'!$AC$3:$AC$4922)))+((J298&lt;&gt;"")*ISNUMBER(SEARCH("|"&amp;J298&amp;"|",'5_ACOMPANHAMENTO'!$AC$3:$AC$4922)))+((K298&lt;&gt;"")*ISNUMBER(SEARCH("|"&amp;K298&amp;"|",'5_ACOMPANHAMENTO'!$AC$3:$AC$4922)))+((L298&lt;&gt;"")*ISNUMBER(SEARCH("|"&amp;L298&amp;"|",'5_ACOMPANHAMENTO'!$AC$3:$AC$4922)))+((M298&lt;&gt;"")*ISNUMBER(SEARCH("|"&amp;M298&amp;"|",'5_ACOMPANHAMENTO'!$AC$3:$AC$4922)))+((N298&lt;&gt;"")*ISNUMBER(SEARCH("|"&amp;N298&amp;"|",'5_ACOMPANHAMENTO'!$AC$3:$AC$4922)))+((O298&lt;&gt;"")*ISNUMBER(SEARCH("|"&amp;O298&amp;"|",'5_ACOMPANHAMENTO'!$AC$3:$AC$4922)))+((P298&lt;&gt;"")*ISNUMBER(SEARCH("|"&amp;P298&amp;"|",'5_ACOMPANHAMENTO'!$AC$3:$AC$4922)))+((Q298&lt;&gt;"")*ISNUMBER(SEARCH("|"&amp;Q298&amp;"|",'5_ACOMPANHAMENTO'!$AC$3:$AC$4922)))+((R298&lt;&gt;"")*ISNUMBER(SEARCH("|"&amp;R298&amp;"|",'5_ACOMPANHAMENTO'!$AC$3:$AC$4922)))+((S298&lt;&gt;"")*ISNUMBER(SEARCH("|"&amp;S298&amp;"|",'5_ACOMPANHAMENTO'!$AC$3:$AC$4922)))+((T298&lt;&gt;"")*ISNUMBER(SEARCH("|"&amp;T298&amp;"|",'5_ACOMPANHAMENTO'!$AC$3:$AC$4922)))+((U298&lt;&gt;"")*ISNUMBER(SEARCH("|"&amp;U298&amp;"|",'5_ACOMPANHAMENTO'!$AC$3:$AC$4922)))+((V298&lt;&gt;"")*ISNUMBER(SEARCH("|"&amp;V298&amp;"|",'5_ACOMPANHAMENTO'!$AC$3:$AC$4922)))+((W298&lt;&gt;"")*ISNUMBER(SEARCH("|"&amp;W298&amp;"|",'5_ACOMPANHAMENTO'!$AC$3:$AC$4922)))+((X298&lt;&gt;"")*ISNUMBER(SEARCH("|"&amp;X298&amp;"|",'5_ACOMPANHAMENTO'!$AC$3:$AC$4922)))+((Y298&lt;&gt;"")*ISNUMBER(SEARCH("|"&amp;Y298&amp;"|",'5_ACOMPANHAMENTO'!$AC$3:$AC$4922)))+((Z298&lt;&gt;"")*ISNUMBER(SEARCH("|"&amp;Z298&amp;"|",'5_ACOMPANHAMENTO'!$AC$3:$AC$4922)))+((AA298&lt;&gt;"")*ISNUMBER(SEARCH("|"&amp;AA298&amp;"|",'5_ACOMPANHAMENTO'!$AC$3:$AC$4922)))+((AB298&lt;&gt;"")*ISNUMBER(SEARCH("|"&amp;AB298&amp;"|",'5_ACOMPANHAMENTO'!$AC$3:$AC$4922))))&gt;0),0),0)),""))</f>
        <v>46209</v>
      </c>
      <c r="B298" s="14" t="s">
        <v>3091</v>
      </c>
      <c r="C298" s="14" t="s">
        <v>3056</v>
      </c>
      <c r="D298" s="4">
        <f>IF(OR($B298="",$C298=""),"",IFERROR(SUMPRODUCT(--(('5_ACOMPANHAMENTO'!$AD$3:$AD$4922=TRIM($C298&amp;""))*('5_ACOMPANHAMENTO'!$AC$3:$AC$4922&lt;&gt;"")*((((I298&lt;&gt;"")*ISNUMBER(SEARCH("|"&amp;I298&amp;"|",'5_ACOMPANHAMENTO'!$AC$3:$AC$4922)))+((J298&lt;&gt;"")*ISNUMBER(SEARCH("|"&amp;J298&amp;"|",'5_ACOMPANHAMENTO'!$AC$3:$AC$4922)))+((K298&lt;&gt;"")*ISNUMBER(SEARCH("|"&amp;K298&amp;"|",'5_ACOMPANHAMENTO'!$AC$3:$AC$4922)))+((L298&lt;&gt;"")*ISNUMBER(SEARCH("|"&amp;L298&amp;"|",'5_ACOMPANHAMENTO'!$AC$3:$AC$4922)))+((M298&lt;&gt;"")*ISNUMBER(SEARCH("|"&amp;M298&amp;"|",'5_ACOMPANHAMENTO'!$AC$3:$AC$4922)))+((N298&lt;&gt;"")*ISNUMBER(SEARCH("|"&amp;N298&amp;"|",'5_ACOMPANHAMENTO'!$AC$3:$AC$4922)))+((O298&lt;&gt;"")*ISNUMBER(SEARCH("|"&amp;O298&amp;"|",'5_ACOMPANHAMENTO'!$AC$3:$AC$4922)))+((P298&lt;&gt;"")*ISNUMBER(SEARCH("|"&amp;P298&amp;"|",'5_ACOMPANHAMENTO'!$AC$3:$AC$4922)))+((Q298&lt;&gt;"")*ISNUMBER(SEARCH("|"&amp;Q298&amp;"|",'5_ACOMPANHAMENTO'!$AC$3:$AC$4922)))+((R298&lt;&gt;"")*ISNUMBER(SEARCH("|"&amp;R298&amp;"|",'5_ACOMPANHAMENTO'!$AC$3:$AC$4922)))+((S298&lt;&gt;"")*ISNUMBER(SEARCH("|"&amp;S298&amp;"|",'5_ACOMPANHAMENTO'!$AC$3:$AC$4922)))+((T298&lt;&gt;"")*ISNUMBER(SEARCH("|"&amp;T298&amp;"|",'5_ACOMPANHAMENTO'!$AC$3:$AC$4922)))+((U298&lt;&gt;"")*ISNUMBER(SEARCH("|"&amp;U298&amp;"|",'5_ACOMPANHAMENTO'!$AC$3:$AC$4922)))+((V298&lt;&gt;"")*ISNUMBER(SEARCH("|"&amp;V298&amp;"|",'5_ACOMPANHAMENTO'!$AC$3:$AC$4922)))+((W298&lt;&gt;"")*ISNUMBER(SEARCH("|"&amp;W298&amp;"|",'5_ACOMPANHAMENTO'!$AC$3:$AC$4922)))+((X298&lt;&gt;"")*ISNUMBER(SEARCH("|"&amp;X298&amp;"|",'5_ACOMPANHAMENTO'!$AC$3:$AC$4922)))+((Y298&lt;&gt;"")*ISNUMBER(SEARCH("|"&amp;Y298&amp;"|",'5_ACOMPANHAMENTO'!$AC$3:$AC$4922)))+((Z298&lt;&gt;"")*ISNUMBER(SEARCH("|"&amp;Z298&amp;"|",'5_ACOMPANHAMENTO'!$AC$3:$AC$4922)))+((AA298&lt;&gt;"")*ISNUMBER(SEARCH("|"&amp;AA298&amp;"|",'5_ACOMPANHAMENTO'!$AC$3:$AC$4922)))+((AB298&lt;&gt;"")*ISNUMBER(SEARCH("|"&amp;AB298&amp;"|",'5_ACOMPANHAMENTO'!$AC$3:$AC$4922))))&gt;0)),'5_ACOMPANHAMENTO'!$J$3:$J$4922),0))</f>
        <v>788</v>
      </c>
      <c r="E298" s="4" t="str">
        <f t="shared" ca="1" si="92"/>
        <v>FINALIZADO</v>
      </c>
      <c r="F298" s="7">
        <f>IF(OR($B298="",$C298=""),"",IFERROR(SUMPRODUCT(--(('5_ACOMPANHAMENTO'!$AD$3:$AD$4922=TRIM($C298&amp;""))*('5_ACOMPANHAMENTO'!$AC$3:$AC$4922&lt;&gt;"")*((((I298&lt;&gt;"")*ISNUMBER(SEARCH("|"&amp;I298&amp;"|",'5_ACOMPANHAMENTO'!$AC$3:$AC$4922)))+((J298&lt;&gt;"")*ISNUMBER(SEARCH("|"&amp;J298&amp;"|",'5_ACOMPANHAMENTO'!$AC$3:$AC$4922)))+((K298&lt;&gt;"")*ISNUMBER(SEARCH("|"&amp;K298&amp;"|",'5_ACOMPANHAMENTO'!$AC$3:$AC$4922)))+((L298&lt;&gt;"")*ISNUMBER(SEARCH("|"&amp;L298&amp;"|",'5_ACOMPANHAMENTO'!$AC$3:$AC$4922)))+((M298&lt;&gt;"")*ISNUMBER(SEARCH("|"&amp;M298&amp;"|",'5_ACOMPANHAMENTO'!$AC$3:$AC$4922)))+((N298&lt;&gt;"")*ISNUMBER(SEARCH("|"&amp;N298&amp;"|",'5_ACOMPANHAMENTO'!$AC$3:$AC$4922)))+((O298&lt;&gt;"")*ISNUMBER(SEARCH("|"&amp;O298&amp;"|",'5_ACOMPANHAMENTO'!$AC$3:$AC$4922)))+((P298&lt;&gt;"")*ISNUMBER(SEARCH("|"&amp;P298&amp;"|",'5_ACOMPANHAMENTO'!$AC$3:$AC$4922)))+((Q298&lt;&gt;"")*ISNUMBER(SEARCH("|"&amp;Q298&amp;"|",'5_ACOMPANHAMENTO'!$AC$3:$AC$4922)))+((R298&lt;&gt;"")*ISNUMBER(SEARCH("|"&amp;R298&amp;"|",'5_ACOMPANHAMENTO'!$AC$3:$AC$4922)))+((S298&lt;&gt;"")*ISNUMBER(SEARCH("|"&amp;S298&amp;"|",'5_ACOMPANHAMENTO'!$AC$3:$AC$4922)))+((T298&lt;&gt;"")*ISNUMBER(SEARCH("|"&amp;T298&amp;"|",'5_ACOMPANHAMENTO'!$AC$3:$AC$4922)))+((U298&lt;&gt;"")*ISNUMBER(SEARCH("|"&amp;U298&amp;"|",'5_ACOMPANHAMENTO'!$AC$3:$AC$4922)))+((V298&lt;&gt;"")*ISNUMBER(SEARCH("|"&amp;V298&amp;"|",'5_ACOMPANHAMENTO'!$AC$3:$AC$4922)))+((W298&lt;&gt;"")*ISNUMBER(SEARCH("|"&amp;W298&amp;"|",'5_ACOMPANHAMENTO'!$AC$3:$AC$4922)))+((X298&lt;&gt;"")*ISNUMBER(SEARCH("|"&amp;X298&amp;"|",'5_ACOMPANHAMENTO'!$AC$3:$AC$4922)))+((Y298&lt;&gt;"")*ISNUMBER(SEARCH("|"&amp;Y298&amp;"|",'5_ACOMPANHAMENTO'!$AC$3:$AC$4922)))+((Z298&lt;&gt;"")*ISNUMBER(SEARCH("|"&amp;Z298&amp;"|",'5_ACOMPANHAMENTO'!$AC$3:$AC$4922)))+((AA298&lt;&gt;"")*ISNUMBER(SEARCH("|"&amp;AA298&amp;"|",'5_ACOMPANHAMENTO'!$AC$3:$AC$4922)))+((AB298&lt;&gt;"")*ISNUMBER(SEARCH("|"&amp;AB298&amp;"|",'5_ACOMPANHAMENTO'!$AC$3:$AC$4922))))&gt;0)),'5_ACOMPANHAMENTO'!$O$3:$O$4922),0))</f>
        <v>788</v>
      </c>
      <c r="G298" s="7">
        <f t="shared" si="93"/>
        <v>0</v>
      </c>
      <c r="H298" t="str">
        <f t="shared" si="94"/>
        <v>10200,10202,10205|58 FABRICAÇÃO EMBALAGEM</v>
      </c>
      <c r="I298" s="1" t="str">
        <f t="shared" si="95"/>
        <v>10200</v>
      </c>
      <c r="J298" s="1" t="str">
        <f t="shared" si="96"/>
        <v>10202</v>
      </c>
      <c r="K298" s="1" t="str">
        <f t="shared" si="97"/>
        <v>10205</v>
      </c>
      <c r="L298" s="1" t="str">
        <f t="shared" si="98"/>
        <v/>
      </c>
      <c r="M298" s="1" t="str">
        <f t="shared" si="99"/>
        <v/>
      </c>
      <c r="N298" s="1" t="str">
        <f t="shared" si="100"/>
        <v/>
      </c>
      <c r="O298" s="1" t="str">
        <f t="shared" si="101"/>
        <v/>
      </c>
      <c r="P298" s="1" t="str">
        <f t="shared" si="102"/>
        <v/>
      </c>
      <c r="Q298" s="1" t="str">
        <f t="shared" si="103"/>
        <v/>
      </c>
      <c r="R298" s="1" t="str">
        <f t="shared" si="104"/>
        <v/>
      </c>
      <c r="S298" s="1" t="str">
        <f t="shared" si="105"/>
        <v/>
      </c>
      <c r="T298" s="1" t="str">
        <f t="shared" si="106"/>
        <v/>
      </c>
      <c r="U298" s="1" t="str">
        <f t="shared" si="107"/>
        <v/>
      </c>
      <c r="V298" s="1" t="str">
        <f t="shared" si="108"/>
        <v/>
      </c>
      <c r="W298" s="1" t="str">
        <f t="shared" si="109"/>
        <v/>
      </c>
      <c r="X298" s="1" t="str">
        <f t="shared" si="110"/>
        <v/>
      </c>
      <c r="Y298" s="1" t="str">
        <f t="shared" si="111"/>
        <v/>
      </c>
      <c r="Z298" s="1" t="str">
        <f t="shared" si="112"/>
        <v/>
      </c>
      <c r="AA298" s="1" t="str">
        <f t="shared" si="113"/>
        <v/>
      </c>
      <c r="AB298" s="1" t="str">
        <f t="shared" si="114"/>
        <v/>
      </c>
    </row>
    <row r="299" spans="1:28" ht="14.25" hidden="1" customHeight="1" x14ac:dyDescent="0.35">
      <c r="A299" s="4">
        <f>IF(OR($B299="",$C299=""),"",IFERROR(INDEX('5_ACOMPANHAMENTO'!$A$3:$A$4922,MATCH(1,INDEX(('5_ACOMPANHAMENTO'!$AD$3:$AD$4922=TRIM($C299&amp;""))*('5_ACOMPANHAMENTO'!$AC$3:$AC$4922&lt;&gt;"")*((((I299&lt;&gt;"")*ISNUMBER(SEARCH("|"&amp;I299&amp;"|",'5_ACOMPANHAMENTO'!$AC$3:$AC$4922)))+((J299&lt;&gt;"")*ISNUMBER(SEARCH("|"&amp;J299&amp;"|",'5_ACOMPANHAMENTO'!$AC$3:$AC$4922)))+((K299&lt;&gt;"")*ISNUMBER(SEARCH("|"&amp;K299&amp;"|",'5_ACOMPANHAMENTO'!$AC$3:$AC$4922)))+((L299&lt;&gt;"")*ISNUMBER(SEARCH("|"&amp;L299&amp;"|",'5_ACOMPANHAMENTO'!$AC$3:$AC$4922)))+((M299&lt;&gt;"")*ISNUMBER(SEARCH("|"&amp;M299&amp;"|",'5_ACOMPANHAMENTO'!$AC$3:$AC$4922)))+((N299&lt;&gt;"")*ISNUMBER(SEARCH("|"&amp;N299&amp;"|",'5_ACOMPANHAMENTO'!$AC$3:$AC$4922)))+((O299&lt;&gt;"")*ISNUMBER(SEARCH("|"&amp;O299&amp;"|",'5_ACOMPANHAMENTO'!$AC$3:$AC$4922)))+((P299&lt;&gt;"")*ISNUMBER(SEARCH("|"&amp;P299&amp;"|",'5_ACOMPANHAMENTO'!$AC$3:$AC$4922)))+((Q299&lt;&gt;"")*ISNUMBER(SEARCH("|"&amp;Q299&amp;"|",'5_ACOMPANHAMENTO'!$AC$3:$AC$4922)))+((R299&lt;&gt;"")*ISNUMBER(SEARCH("|"&amp;R299&amp;"|",'5_ACOMPANHAMENTO'!$AC$3:$AC$4922)))+((S299&lt;&gt;"")*ISNUMBER(SEARCH("|"&amp;S299&amp;"|",'5_ACOMPANHAMENTO'!$AC$3:$AC$4922)))+((T299&lt;&gt;"")*ISNUMBER(SEARCH("|"&amp;T299&amp;"|",'5_ACOMPANHAMENTO'!$AC$3:$AC$4922)))+((U299&lt;&gt;"")*ISNUMBER(SEARCH("|"&amp;U299&amp;"|",'5_ACOMPANHAMENTO'!$AC$3:$AC$4922)))+((V299&lt;&gt;"")*ISNUMBER(SEARCH("|"&amp;V299&amp;"|",'5_ACOMPANHAMENTO'!$AC$3:$AC$4922)))+((W299&lt;&gt;"")*ISNUMBER(SEARCH("|"&amp;W299&amp;"|",'5_ACOMPANHAMENTO'!$AC$3:$AC$4922)))+((X299&lt;&gt;"")*ISNUMBER(SEARCH("|"&amp;X299&amp;"|",'5_ACOMPANHAMENTO'!$AC$3:$AC$4922)))+((Y299&lt;&gt;"")*ISNUMBER(SEARCH("|"&amp;Y299&amp;"|",'5_ACOMPANHAMENTO'!$AC$3:$AC$4922)))+((Z299&lt;&gt;"")*ISNUMBER(SEARCH("|"&amp;Z299&amp;"|",'5_ACOMPANHAMENTO'!$AC$3:$AC$4922)))+((AA299&lt;&gt;"")*ISNUMBER(SEARCH("|"&amp;AA299&amp;"|",'5_ACOMPANHAMENTO'!$AC$3:$AC$4922)))+((AB299&lt;&gt;"")*ISNUMBER(SEARCH("|"&amp;AB299&amp;"|",'5_ACOMPANHAMENTO'!$AC$3:$AC$4922))))&gt;0),0),0)),""))</f>
        <v>46209</v>
      </c>
      <c r="B299" s="14" t="s">
        <v>3091</v>
      </c>
      <c r="C299" s="14" t="s">
        <v>3056</v>
      </c>
      <c r="D299" s="4">
        <f>IF(OR($B299="",$C299=""),"",IFERROR(SUMPRODUCT(--(('5_ACOMPANHAMENTO'!$AD$3:$AD$4922=TRIM($C299&amp;""))*('5_ACOMPANHAMENTO'!$AC$3:$AC$4922&lt;&gt;"")*((((I299&lt;&gt;"")*ISNUMBER(SEARCH("|"&amp;I299&amp;"|",'5_ACOMPANHAMENTO'!$AC$3:$AC$4922)))+((J299&lt;&gt;"")*ISNUMBER(SEARCH("|"&amp;J299&amp;"|",'5_ACOMPANHAMENTO'!$AC$3:$AC$4922)))+((K299&lt;&gt;"")*ISNUMBER(SEARCH("|"&amp;K299&amp;"|",'5_ACOMPANHAMENTO'!$AC$3:$AC$4922)))+((L299&lt;&gt;"")*ISNUMBER(SEARCH("|"&amp;L299&amp;"|",'5_ACOMPANHAMENTO'!$AC$3:$AC$4922)))+((M299&lt;&gt;"")*ISNUMBER(SEARCH("|"&amp;M299&amp;"|",'5_ACOMPANHAMENTO'!$AC$3:$AC$4922)))+((N299&lt;&gt;"")*ISNUMBER(SEARCH("|"&amp;N299&amp;"|",'5_ACOMPANHAMENTO'!$AC$3:$AC$4922)))+((O299&lt;&gt;"")*ISNUMBER(SEARCH("|"&amp;O299&amp;"|",'5_ACOMPANHAMENTO'!$AC$3:$AC$4922)))+((P299&lt;&gt;"")*ISNUMBER(SEARCH("|"&amp;P299&amp;"|",'5_ACOMPANHAMENTO'!$AC$3:$AC$4922)))+((Q299&lt;&gt;"")*ISNUMBER(SEARCH("|"&amp;Q299&amp;"|",'5_ACOMPANHAMENTO'!$AC$3:$AC$4922)))+((R299&lt;&gt;"")*ISNUMBER(SEARCH("|"&amp;R299&amp;"|",'5_ACOMPANHAMENTO'!$AC$3:$AC$4922)))+((S299&lt;&gt;"")*ISNUMBER(SEARCH("|"&amp;S299&amp;"|",'5_ACOMPANHAMENTO'!$AC$3:$AC$4922)))+((T299&lt;&gt;"")*ISNUMBER(SEARCH("|"&amp;T299&amp;"|",'5_ACOMPANHAMENTO'!$AC$3:$AC$4922)))+((U299&lt;&gt;"")*ISNUMBER(SEARCH("|"&amp;U299&amp;"|",'5_ACOMPANHAMENTO'!$AC$3:$AC$4922)))+((V299&lt;&gt;"")*ISNUMBER(SEARCH("|"&amp;V299&amp;"|",'5_ACOMPANHAMENTO'!$AC$3:$AC$4922)))+((W299&lt;&gt;"")*ISNUMBER(SEARCH("|"&amp;W299&amp;"|",'5_ACOMPANHAMENTO'!$AC$3:$AC$4922)))+((X299&lt;&gt;"")*ISNUMBER(SEARCH("|"&amp;X299&amp;"|",'5_ACOMPANHAMENTO'!$AC$3:$AC$4922)))+((Y299&lt;&gt;"")*ISNUMBER(SEARCH("|"&amp;Y299&amp;"|",'5_ACOMPANHAMENTO'!$AC$3:$AC$4922)))+((Z299&lt;&gt;"")*ISNUMBER(SEARCH("|"&amp;Z299&amp;"|",'5_ACOMPANHAMENTO'!$AC$3:$AC$4922)))+((AA299&lt;&gt;"")*ISNUMBER(SEARCH("|"&amp;AA299&amp;"|",'5_ACOMPANHAMENTO'!$AC$3:$AC$4922)))+((AB299&lt;&gt;"")*ISNUMBER(SEARCH("|"&amp;AB299&amp;"|",'5_ACOMPANHAMENTO'!$AC$3:$AC$4922))))&gt;0)),'5_ACOMPANHAMENTO'!$J$3:$J$4922),0))</f>
        <v>788</v>
      </c>
      <c r="E299" s="4" t="str">
        <f t="shared" ca="1" si="92"/>
        <v>FINALIZADO</v>
      </c>
      <c r="F299" s="7">
        <f>IF(OR($B299="",$C299=""),"",IFERROR(SUMPRODUCT(--(('5_ACOMPANHAMENTO'!$AD$3:$AD$4922=TRIM($C299&amp;""))*('5_ACOMPANHAMENTO'!$AC$3:$AC$4922&lt;&gt;"")*((((I299&lt;&gt;"")*ISNUMBER(SEARCH("|"&amp;I299&amp;"|",'5_ACOMPANHAMENTO'!$AC$3:$AC$4922)))+((J299&lt;&gt;"")*ISNUMBER(SEARCH("|"&amp;J299&amp;"|",'5_ACOMPANHAMENTO'!$AC$3:$AC$4922)))+((K299&lt;&gt;"")*ISNUMBER(SEARCH("|"&amp;K299&amp;"|",'5_ACOMPANHAMENTO'!$AC$3:$AC$4922)))+((L299&lt;&gt;"")*ISNUMBER(SEARCH("|"&amp;L299&amp;"|",'5_ACOMPANHAMENTO'!$AC$3:$AC$4922)))+((M299&lt;&gt;"")*ISNUMBER(SEARCH("|"&amp;M299&amp;"|",'5_ACOMPANHAMENTO'!$AC$3:$AC$4922)))+((N299&lt;&gt;"")*ISNUMBER(SEARCH("|"&amp;N299&amp;"|",'5_ACOMPANHAMENTO'!$AC$3:$AC$4922)))+((O299&lt;&gt;"")*ISNUMBER(SEARCH("|"&amp;O299&amp;"|",'5_ACOMPANHAMENTO'!$AC$3:$AC$4922)))+((P299&lt;&gt;"")*ISNUMBER(SEARCH("|"&amp;P299&amp;"|",'5_ACOMPANHAMENTO'!$AC$3:$AC$4922)))+((Q299&lt;&gt;"")*ISNUMBER(SEARCH("|"&amp;Q299&amp;"|",'5_ACOMPANHAMENTO'!$AC$3:$AC$4922)))+((R299&lt;&gt;"")*ISNUMBER(SEARCH("|"&amp;R299&amp;"|",'5_ACOMPANHAMENTO'!$AC$3:$AC$4922)))+((S299&lt;&gt;"")*ISNUMBER(SEARCH("|"&amp;S299&amp;"|",'5_ACOMPANHAMENTO'!$AC$3:$AC$4922)))+((T299&lt;&gt;"")*ISNUMBER(SEARCH("|"&amp;T299&amp;"|",'5_ACOMPANHAMENTO'!$AC$3:$AC$4922)))+((U299&lt;&gt;"")*ISNUMBER(SEARCH("|"&amp;U299&amp;"|",'5_ACOMPANHAMENTO'!$AC$3:$AC$4922)))+((V299&lt;&gt;"")*ISNUMBER(SEARCH("|"&amp;V299&amp;"|",'5_ACOMPANHAMENTO'!$AC$3:$AC$4922)))+((W299&lt;&gt;"")*ISNUMBER(SEARCH("|"&amp;W299&amp;"|",'5_ACOMPANHAMENTO'!$AC$3:$AC$4922)))+((X299&lt;&gt;"")*ISNUMBER(SEARCH("|"&amp;X299&amp;"|",'5_ACOMPANHAMENTO'!$AC$3:$AC$4922)))+((Y299&lt;&gt;"")*ISNUMBER(SEARCH("|"&amp;Y299&amp;"|",'5_ACOMPANHAMENTO'!$AC$3:$AC$4922)))+((Z299&lt;&gt;"")*ISNUMBER(SEARCH("|"&amp;Z299&amp;"|",'5_ACOMPANHAMENTO'!$AC$3:$AC$4922)))+((AA299&lt;&gt;"")*ISNUMBER(SEARCH("|"&amp;AA299&amp;"|",'5_ACOMPANHAMENTO'!$AC$3:$AC$4922)))+((AB299&lt;&gt;"")*ISNUMBER(SEARCH("|"&amp;AB299&amp;"|",'5_ACOMPANHAMENTO'!$AC$3:$AC$4922))))&gt;0)),'5_ACOMPANHAMENTO'!$O$3:$O$4922),0))</f>
        <v>788</v>
      </c>
      <c r="G299" s="7">
        <f t="shared" si="93"/>
        <v>0</v>
      </c>
      <c r="H299" t="str">
        <f t="shared" si="94"/>
        <v>10200,10202,10205|58 FABRICAÇÃO EMBALAGEM</v>
      </c>
      <c r="I299" s="1" t="str">
        <f t="shared" si="95"/>
        <v>10200</v>
      </c>
      <c r="J299" s="1" t="str">
        <f t="shared" si="96"/>
        <v>10202</v>
      </c>
      <c r="K299" s="1" t="str">
        <f t="shared" si="97"/>
        <v>10205</v>
      </c>
      <c r="L299" s="1" t="str">
        <f t="shared" si="98"/>
        <v/>
      </c>
      <c r="M299" s="1" t="str">
        <f t="shared" si="99"/>
        <v/>
      </c>
      <c r="N299" s="1" t="str">
        <f t="shared" si="100"/>
        <v/>
      </c>
      <c r="O299" s="1" t="str">
        <f t="shared" si="101"/>
        <v/>
      </c>
      <c r="P299" s="1" t="str">
        <f t="shared" si="102"/>
        <v/>
      </c>
      <c r="Q299" s="1" t="str">
        <f t="shared" si="103"/>
        <v/>
      </c>
      <c r="R299" s="1" t="str">
        <f t="shared" si="104"/>
        <v/>
      </c>
      <c r="S299" s="1" t="str">
        <f t="shared" si="105"/>
        <v/>
      </c>
      <c r="T299" s="1" t="str">
        <f t="shared" si="106"/>
        <v/>
      </c>
      <c r="U299" s="1" t="str">
        <f t="shared" si="107"/>
        <v/>
      </c>
      <c r="V299" s="1" t="str">
        <f t="shared" si="108"/>
        <v/>
      </c>
      <c r="W299" s="1" t="str">
        <f t="shared" si="109"/>
        <v/>
      </c>
      <c r="X299" s="1" t="str">
        <f t="shared" si="110"/>
        <v/>
      </c>
      <c r="Y299" s="1" t="str">
        <f t="shared" si="111"/>
        <v/>
      </c>
      <c r="Z299" s="1" t="str">
        <f t="shared" si="112"/>
        <v/>
      </c>
      <c r="AA299" s="1" t="str">
        <f t="shared" si="113"/>
        <v/>
      </c>
      <c r="AB299" s="1" t="str">
        <f t="shared" si="114"/>
        <v/>
      </c>
    </row>
    <row r="300" spans="1:28" ht="14.25" hidden="1" customHeight="1" x14ac:dyDescent="0.35">
      <c r="A300" s="4">
        <f>IF(OR($B300="",$C300=""),"",IFERROR(INDEX('5_ACOMPANHAMENTO'!$A$3:$A$4922,MATCH(1,INDEX(('5_ACOMPANHAMENTO'!$AD$3:$AD$4922=TRIM($C300&amp;""))*('5_ACOMPANHAMENTO'!$AC$3:$AC$4922&lt;&gt;"")*((((I300&lt;&gt;"")*ISNUMBER(SEARCH("|"&amp;I300&amp;"|",'5_ACOMPANHAMENTO'!$AC$3:$AC$4922)))+((J300&lt;&gt;"")*ISNUMBER(SEARCH("|"&amp;J300&amp;"|",'5_ACOMPANHAMENTO'!$AC$3:$AC$4922)))+((K300&lt;&gt;"")*ISNUMBER(SEARCH("|"&amp;K300&amp;"|",'5_ACOMPANHAMENTO'!$AC$3:$AC$4922)))+((L300&lt;&gt;"")*ISNUMBER(SEARCH("|"&amp;L300&amp;"|",'5_ACOMPANHAMENTO'!$AC$3:$AC$4922)))+((M300&lt;&gt;"")*ISNUMBER(SEARCH("|"&amp;M300&amp;"|",'5_ACOMPANHAMENTO'!$AC$3:$AC$4922)))+((N300&lt;&gt;"")*ISNUMBER(SEARCH("|"&amp;N300&amp;"|",'5_ACOMPANHAMENTO'!$AC$3:$AC$4922)))+((O300&lt;&gt;"")*ISNUMBER(SEARCH("|"&amp;O300&amp;"|",'5_ACOMPANHAMENTO'!$AC$3:$AC$4922)))+((P300&lt;&gt;"")*ISNUMBER(SEARCH("|"&amp;P300&amp;"|",'5_ACOMPANHAMENTO'!$AC$3:$AC$4922)))+((Q300&lt;&gt;"")*ISNUMBER(SEARCH("|"&amp;Q300&amp;"|",'5_ACOMPANHAMENTO'!$AC$3:$AC$4922)))+((R300&lt;&gt;"")*ISNUMBER(SEARCH("|"&amp;R300&amp;"|",'5_ACOMPANHAMENTO'!$AC$3:$AC$4922)))+((S300&lt;&gt;"")*ISNUMBER(SEARCH("|"&amp;S300&amp;"|",'5_ACOMPANHAMENTO'!$AC$3:$AC$4922)))+((T300&lt;&gt;"")*ISNUMBER(SEARCH("|"&amp;T300&amp;"|",'5_ACOMPANHAMENTO'!$AC$3:$AC$4922)))+((U300&lt;&gt;"")*ISNUMBER(SEARCH("|"&amp;U300&amp;"|",'5_ACOMPANHAMENTO'!$AC$3:$AC$4922)))+((V300&lt;&gt;"")*ISNUMBER(SEARCH("|"&amp;V300&amp;"|",'5_ACOMPANHAMENTO'!$AC$3:$AC$4922)))+((W300&lt;&gt;"")*ISNUMBER(SEARCH("|"&amp;W300&amp;"|",'5_ACOMPANHAMENTO'!$AC$3:$AC$4922)))+((X300&lt;&gt;"")*ISNUMBER(SEARCH("|"&amp;X300&amp;"|",'5_ACOMPANHAMENTO'!$AC$3:$AC$4922)))+((Y300&lt;&gt;"")*ISNUMBER(SEARCH("|"&amp;Y300&amp;"|",'5_ACOMPANHAMENTO'!$AC$3:$AC$4922)))+((Z300&lt;&gt;"")*ISNUMBER(SEARCH("|"&amp;Z300&amp;"|",'5_ACOMPANHAMENTO'!$AC$3:$AC$4922)))+((AA300&lt;&gt;"")*ISNUMBER(SEARCH("|"&amp;AA300&amp;"|",'5_ACOMPANHAMENTO'!$AC$3:$AC$4922)))+((AB300&lt;&gt;"")*ISNUMBER(SEARCH("|"&amp;AB300&amp;"|",'5_ACOMPANHAMENTO'!$AC$3:$AC$4922))))&gt;0),0),0)),""))</f>
        <v>46209</v>
      </c>
      <c r="B300" s="14" t="s">
        <v>3091</v>
      </c>
      <c r="C300" s="14" t="s">
        <v>3056</v>
      </c>
      <c r="D300" s="4">
        <f>IF(OR($B300="",$C300=""),"",IFERROR(SUMPRODUCT(--(('5_ACOMPANHAMENTO'!$AD$3:$AD$4922=TRIM($C300&amp;""))*('5_ACOMPANHAMENTO'!$AC$3:$AC$4922&lt;&gt;"")*((((I300&lt;&gt;"")*ISNUMBER(SEARCH("|"&amp;I300&amp;"|",'5_ACOMPANHAMENTO'!$AC$3:$AC$4922)))+((J300&lt;&gt;"")*ISNUMBER(SEARCH("|"&amp;J300&amp;"|",'5_ACOMPANHAMENTO'!$AC$3:$AC$4922)))+((K300&lt;&gt;"")*ISNUMBER(SEARCH("|"&amp;K300&amp;"|",'5_ACOMPANHAMENTO'!$AC$3:$AC$4922)))+((L300&lt;&gt;"")*ISNUMBER(SEARCH("|"&amp;L300&amp;"|",'5_ACOMPANHAMENTO'!$AC$3:$AC$4922)))+((M300&lt;&gt;"")*ISNUMBER(SEARCH("|"&amp;M300&amp;"|",'5_ACOMPANHAMENTO'!$AC$3:$AC$4922)))+((N300&lt;&gt;"")*ISNUMBER(SEARCH("|"&amp;N300&amp;"|",'5_ACOMPANHAMENTO'!$AC$3:$AC$4922)))+((O300&lt;&gt;"")*ISNUMBER(SEARCH("|"&amp;O300&amp;"|",'5_ACOMPANHAMENTO'!$AC$3:$AC$4922)))+((P300&lt;&gt;"")*ISNUMBER(SEARCH("|"&amp;P300&amp;"|",'5_ACOMPANHAMENTO'!$AC$3:$AC$4922)))+((Q300&lt;&gt;"")*ISNUMBER(SEARCH("|"&amp;Q300&amp;"|",'5_ACOMPANHAMENTO'!$AC$3:$AC$4922)))+((R300&lt;&gt;"")*ISNUMBER(SEARCH("|"&amp;R300&amp;"|",'5_ACOMPANHAMENTO'!$AC$3:$AC$4922)))+((S300&lt;&gt;"")*ISNUMBER(SEARCH("|"&amp;S300&amp;"|",'5_ACOMPANHAMENTO'!$AC$3:$AC$4922)))+((T300&lt;&gt;"")*ISNUMBER(SEARCH("|"&amp;T300&amp;"|",'5_ACOMPANHAMENTO'!$AC$3:$AC$4922)))+((U300&lt;&gt;"")*ISNUMBER(SEARCH("|"&amp;U300&amp;"|",'5_ACOMPANHAMENTO'!$AC$3:$AC$4922)))+((V300&lt;&gt;"")*ISNUMBER(SEARCH("|"&amp;V300&amp;"|",'5_ACOMPANHAMENTO'!$AC$3:$AC$4922)))+((W300&lt;&gt;"")*ISNUMBER(SEARCH("|"&amp;W300&amp;"|",'5_ACOMPANHAMENTO'!$AC$3:$AC$4922)))+((X300&lt;&gt;"")*ISNUMBER(SEARCH("|"&amp;X300&amp;"|",'5_ACOMPANHAMENTO'!$AC$3:$AC$4922)))+((Y300&lt;&gt;"")*ISNUMBER(SEARCH("|"&amp;Y300&amp;"|",'5_ACOMPANHAMENTO'!$AC$3:$AC$4922)))+((Z300&lt;&gt;"")*ISNUMBER(SEARCH("|"&amp;Z300&amp;"|",'5_ACOMPANHAMENTO'!$AC$3:$AC$4922)))+((AA300&lt;&gt;"")*ISNUMBER(SEARCH("|"&amp;AA300&amp;"|",'5_ACOMPANHAMENTO'!$AC$3:$AC$4922)))+((AB300&lt;&gt;"")*ISNUMBER(SEARCH("|"&amp;AB300&amp;"|",'5_ACOMPANHAMENTO'!$AC$3:$AC$4922))))&gt;0)),'5_ACOMPANHAMENTO'!$J$3:$J$4922),0))</f>
        <v>788</v>
      </c>
      <c r="E300" s="4" t="str">
        <f t="shared" ca="1" si="92"/>
        <v>FINALIZADO</v>
      </c>
      <c r="F300" s="7">
        <f>IF(OR($B300="",$C300=""),"",IFERROR(SUMPRODUCT(--(('5_ACOMPANHAMENTO'!$AD$3:$AD$4922=TRIM($C300&amp;""))*('5_ACOMPANHAMENTO'!$AC$3:$AC$4922&lt;&gt;"")*((((I300&lt;&gt;"")*ISNUMBER(SEARCH("|"&amp;I300&amp;"|",'5_ACOMPANHAMENTO'!$AC$3:$AC$4922)))+((J300&lt;&gt;"")*ISNUMBER(SEARCH("|"&amp;J300&amp;"|",'5_ACOMPANHAMENTO'!$AC$3:$AC$4922)))+((K300&lt;&gt;"")*ISNUMBER(SEARCH("|"&amp;K300&amp;"|",'5_ACOMPANHAMENTO'!$AC$3:$AC$4922)))+((L300&lt;&gt;"")*ISNUMBER(SEARCH("|"&amp;L300&amp;"|",'5_ACOMPANHAMENTO'!$AC$3:$AC$4922)))+((M300&lt;&gt;"")*ISNUMBER(SEARCH("|"&amp;M300&amp;"|",'5_ACOMPANHAMENTO'!$AC$3:$AC$4922)))+((N300&lt;&gt;"")*ISNUMBER(SEARCH("|"&amp;N300&amp;"|",'5_ACOMPANHAMENTO'!$AC$3:$AC$4922)))+((O300&lt;&gt;"")*ISNUMBER(SEARCH("|"&amp;O300&amp;"|",'5_ACOMPANHAMENTO'!$AC$3:$AC$4922)))+((P300&lt;&gt;"")*ISNUMBER(SEARCH("|"&amp;P300&amp;"|",'5_ACOMPANHAMENTO'!$AC$3:$AC$4922)))+((Q300&lt;&gt;"")*ISNUMBER(SEARCH("|"&amp;Q300&amp;"|",'5_ACOMPANHAMENTO'!$AC$3:$AC$4922)))+((R300&lt;&gt;"")*ISNUMBER(SEARCH("|"&amp;R300&amp;"|",'5_ACOMPANHAMENTO'!$AC$3:$AC$4922)))+((S300&lt;&gt;"")*ISNUMBER(SEARCH("|"&amp;S300&amp;"|",'5_ACOMPANHAMENTO'!$AC$3:$AC$4922)))+((T300&lt;&gt;"")*ISNUMBER(SEARCH("|"&amp;T300&amp;"|",'5_ACOMPANHAMENTO'!$AC$3:$AC$4922)))+((U300&lt;&gt;"")*ISNUMBER(SEARCH("|"&amp;U300&amp;"|",'5_ACOMPANHAMENTO'!$AC$3:$AC$4922)))+((V300&lt;&gt;"")*ISNUMBER(SEARCH("|"&amp;V300&amp;"|",'5_ACOMPANHAMENTO'!$AC$3:$AC$4922)))+((W300&lt;&gt;"")*ISNUMBER(SEARCH("|"&amp;W300&amp;"|",'5_ACOMPANHAMENTO'!$AC$3:$AC$4922)))+((X300&lt;&gt;"")*ISNUMBER(SEARCH("|"&amp;X300&amp;"|",'5_ACOMPANHAMENTO'!$AC$3:$AC$4922)))+((Y300&lt;&gt;"")*ISNUMBER(SEARCH("|"&amp;Y300&amp;"|",'5_ACOMPANHAMENTO'!$AC$3:$AC$4922)))+((Z300&lt;&gt;"")*ISNUMBER(SEARCH("|"&amp;Z300&amp;"|",'5_ACOMPANHAMENTO'!$AC$3:$AC$4922)))+((AA300&lt;&gt;"")*ISNUMBER(SEARCH("|"&amp;AA300&amp;"|",'5_ACOMPANHAMENTO'!$AC$3:$AC$4922)))+((AB300&lt;&gt;"")*ISNUMBER(SEARCH("|"&amp;AB300&amp;"|",'5_ACOMPANHAMENTO'!$AC$3:$AC$4922))))&gt;0)),'5_ACOMPANHAMENTO'!$O$3:$O$4922),0))</f>
        <v>788</v>
      </c>
      <c r="G300" s="7">
        <f t="shared" si="93"/>
        <v>0</v>
      </c>
      <c r="H300" t="str">
        <f t="shared" si="94"/>
        <v>10200,10202,10205|58 FABRICAÇÃO EMBALAGEM</v>
      </c>
      <c r="I300" s="1" t="str">
        <f t="shared" si="95"/>
        <v>10200</v>
      </c>
      <c r="J300" s="1" t="str">
        <f t="shared" si="96"/>
        <v>10202</v>
      </c>
      <c r="K300" s="1" t="str">
        <f t="shared" si="97"/>
        <v>10205</v>
      </c>
      <c r="L300" s="1" t="str">
        <f t="shared" si="98"/>
        <v/>
      </c>
      <c r="M300" s="1" t="str">
        <f t="shared" si="99"/>
        <v/>
      </c>
      <c r="N300" s="1" t="str">
        <f t="shared" si="100"/>
        <v/>
      </c>
      <c r="O300" s="1" t="str">
        <f t="shared" si="101"/>
        <v/>
      </c>
      <c r="P300" s="1" t="str">
        <f t="shared" si="102"/>
        <v/>
      </c>
      <c r="Q300" s="1" t="str">
        <f t="shared" si="103"/>
        <v/>
      </c>
      <c r="R300" s="1" t="str">
        <f t="shared" si="104"/>
        <v/>
      </c>
      <c r="S300" s="1" t="str">
        <f t="shared" si="105"/>
        <v/>
      </c>
      <c r="T300" s="1" t="str">
        <f t="shared" si="106"/>
        <v/>
      </c>
      <c r="U300" s="1" t="str">
        <f t="shared" si="107"/>
        <v/>
      </c>
      <c r="V300" s="1" t="str">
        <f t="shared" si="108"/>
        <v/>
      </c>
      <c r="W300" s="1" t="str">
        <f t="shared" si="109"/>
        <v/>
      </c>
      <c r="X300" s="1" t="str">
        <f t="shared" si="110"/>
        <v/>
      </c>
      <c r="Y300" s="1" t="str">
        <f t="shared" si="111"/>
        <v/>
      </c>
      <c r="Z300" s="1" t="str">
        <f t="shared" si="112"/>
        <v/>
      </c>
      <c r="AA300" s="1" t="str">
        <f t="shared" si="113"/>
        <v/>
      </c>
      <c r="AB300" s="1" t="str">
        <f t="shared" si="114"/>
        <v/>
      </c>
    </row>
    <row r="301" spans="1:28" ht="14.25" hidden="1" customHeight="1" x14ac:dyDescent="0.35">
      <c r="A301" s="4">
        <f>IF(OR($B301="",$C301=""),"",IFERROR(INDEX('5_ACOMPANHAMENTO'!$A$3:$A$4922,MATCH(1,INDEX(('5_ACOMPANHAMENTO'!$AD$3:$AD$4922=TRIM($C301&amp;""))*('5_ACOMPANHAMENTO'!$AC$3:$AC$4922&lt;&gt;"")*((((I301&lt;&gt;"")*ISNUMBER(SEARCH("|"&amp;I301&amp;"|",'5_ACOMPANHAMENTO'!$AC$3:$AC$4922)))+((J301&lt;&gt;"")*ISNUMBER(SEARCH("|"&amp;J301&amp;"|",'5_ACOMPANHAMENTO'!$AC$3:$AC$4922)))+((K301&lt;&gt;"")*ISNUMBER(SEARCH("|"&amp;K301&amp;"|",'5_ACOMPANHAMENTO'!$AC$3:$AC$4922)))+((L301&lt;&gt;"")*ISNUMBER(SEARCH("|"&amp;L301&amp;"|",'5_ACOMPANHAMENTO'!$AC$3:$AC$4922)))+((M301&lt;&gt;"")*ISNUMBER(SEARCH("|"&amp;M301&amp;"|",'5_ACOMPANHAMENTO'!$AC$3:$AC$4922)))+((N301&lt;&gt;"")*ISNUMBER(SEARCH("|"&amp;N301&amp;"|",'5_ACOMPANHAMENTO'!$AC$3:$AC$4922)))+((O301&lt;&gt;"")*ISNUMBER(SEARCH("|"&amp;O301&amp;"|",'5_ACOMPANHAMENTO'!$AC$3:$AC$4922)))+((P301&lt;&gt;"")*ISNUMBER(SEARCH("|"&amp;P301&amp;"|",'5_ACOMPANHAMENTO'!$AC$3:$AC$4922)))+((Q301&lt;&gt;"")*ISNUMBER(SEARCH("|"&amp;Q301&amp;"|",'5_ACOMPANHAMENTO'!$AC$3:$AC$4922)))+((R301&lt;&gt;"")*ISNUMBER(SEARCH("|"&amp;R301&amp;"|",'5_ACOMPANHAMENTO'!$AC$3:$AC$4922)))+((S301&lt;&gt;"")*ISNUMBER(SEARCH("|"&amp;S301&amp;"|",'5_ACOMPANHAMENTO'!$AC$3:$AC$4922)))+((T301&lt;&gt;"")*ISNUMBER(SEARCH("|"&amp;T301&amp;"|",'5_ACOMPANHAMENTO'!$AC$3:$AC$4922)))+((U301&lt;&gt;"")*ISNUMBER(SEARCH("|"&amp;U301&amp;"|",'5_ACOMPANHAMENTO'!$AC$3:$AC$4922)))+((V301&lt;&gt;"")*ISNUMBER(SEARCH("|"&amp;V301&amp;"|",'5_ACOMPANHAMENTO'!$AC$3:$AC$4922)))+((W301&lt;&gt;"")*ISNUMBER(SEARCH("|"&amp;W301&amp;"|",'5_ACOMPANHAMENTO'!$AC$3:$AC$4922)))+((X301&lt;&gt;"")*ISNUMBER(SEARCH("|"&amp;X301&amp;"|",'5_ACOMPANHAMENTO'!$AC$3:$AC$4922)))+((Y301&lt;&gt;"")*ISNUMBER(SEARCH("|"&amp;Y301&amp;"|",'5_ACOMPANHAMENTO'!$AC$3:$AC$4922)))+((Z301&lt;&gt;"")*ISNUMBER(SEARCH("|"&amp;Z301&amp;"|",'5_ACOMPANHAMENTO'!$AC$3:$AC$4922)))+((AA301&lt;&gt;"")*ISNUMBER(SEARCH("|"&amp;AA301&amp;"|",'5_ACOMPANHAMENTO'!$AC$3:$AC$4922)))+((AB301&lt;&gt;"")*ISNUMBER(SEARCH("|"&amp;AB301&amp;"|",'5_ACOMPANHAMENTO'!$AC$3:$AC$4922))))&gt;0),0),0)),""))</f>
        <v>46209</v>
      </c>
      <c r="B301" s="14" t="s">
        <v>3091</v>
      </c>
      <c r="C301" s="14" t="s">
        <v>3056</v>
      </c>
      <c r="D301" s="4">
        <f>IF(OR($B301="",$C301=""),"",IFERROR(SUMPRODUCT(--(('5_ACOMPANHAMENTO'!$AD$3:$AD$4922=TRIM($C301&amp;""))*('5_ACOMPANHAMENTO'!$AC$3:$AC$4922&lt;&gt;"")*((((I301&lt;&gt;"")*ISNUMBER(SEARCH("|"&amp;I301&amp;"|",'5_ACOMPANHAMENTO'!$AC$3:$AC$4922)))+((J301&lt;&gt;"")*ISNUMBER(SEARCH("|"&amp;J301&amp;"|",'5_ACOMPANHAMENTO'!$AC$3:$AC$4922)))+((K301&lt;&gt;"")*ISNUMBER(SEARCH("|"&amp;K301&amp;"|",'5_ACOMPANHAMENTO'!$AC$3:$AC$4922)))+((L301&lt;&gt;"")*ISNUMBER(SEARCH("|"&amp;L301&amp;"|",'5_ACOMPANHAMENTO'!$AC$3:$AC$4922)))+((M301&lt;&gt;"")*ISNUMBER(SEARCH("|"&amp;M301&amp;"|",'5_ACOMPANHAMENTO'!$AC$3:$AC$4922)))+((N301&lt;&gt;"")*ISNUMBER(SEARCH("|"&amp;N301&amp;"|",'5_ACOMPANHAMENTO'!$AC$3:$AC$4922)))+((O301&lt;&gt;"")*ISNUMBER(SEARCH("|"&amp;O301&amp;"|",'5_ACOMPANHAMENTO'!$AC$3:$AC$4922)))+((P301&lt;&gt;"")*ISNUMBER(SEARCH("|"&amp;P301&amp;"|",'5_ACOMPANHAMENTO'!$AC$3:$AC$4922)))+((Q301&lt;&gt;"")*ISNUMBER(SEARCH("|"&amp;Q301&amp;"|",'5_ACOMPANHAMENTO'!$AC$3:$AC$4922)))+((R301&lt;&gt;"")*ISNUMBER(SEARCH("|"&amp;R301&amp;"|",'5_ACOMPANHAMENTO'!$AC$3:$AC$4922)))+((S301&lt;&gt;"")*ISNUMBER(SEARCH("|"&amp;S301&amp;"|",'5_ACOMPANHAMENTO'!$AC$3:$AC$4922)))+((T301&lt;&gt;"")*ISNUMBER(SEARCH("|"&amp;T301&amp;"|",'5_ACOMPANHAMENTO'!$AC$3:$AC$4922)))+((U301&lt;&gt;"")*ISNUMBER(SEARCH("|"&amp;U301&amp;"|",'5_ACOMPANHAMENTO'!$AC$3:$AC$4922)))+((V301&lt;&gt;"")*ISNUMBER(SEARCH("|"&amp;V301&amp;"|",'5_ACOMPANHAMENTO'!$AC$3:$AC$4922)))+((W301&lt;&gt;"")*ISNUMBER(SEARCH("|"&amp;W301&amp;"|",'5_ACOMPANHAMENTO'!$AC$3:$AC$4922)))+((X301&lt;&gt;"")*ISNUMBER(SEARCH("|"&amp;X301&amp;"|",'5_ACOMPANHAMENTO'!$AC$3:$AC$4922)))+((Y301&lt;&gt;"")*ISNUMBER(SEARCH("|"&amp;Y301&amp;"|",'5_ACOMPANHAMENTO'!$AC$3:$AC$4922)))+((Z301&lt;&gt;"")*ISNUMBER(SEARCH("|"&amp;Z301&amp;"|",'5_ACOMPANHAMENTO'!$AC$3:$AC$4922)))+((AA301&lt;&gt;"")*ISNUMBER(SEARCH("|"&amp;AA301&amp;"|",'5_ACOMPANHAMENTO'!$AC$3:$AC$4922)))+((AB301&lt;&gt;"")*ISNUMBER(SEARCH("|"&amp;AB301&amp;"|",'5_ACOMPANHAMENTO'!$AC$3:$AC$4922))))&gt;0)),'5_ACOMPANHAMENTO'!$J$3:$J$4922),0))</f>
        <v>788</v>
      </c>
      <c r="E301" s="4" t="str">
        <f t="shared" ca="1" si="92"/>
        <v>FINALIZADO</v>
      </c>
      <c r="F301" s="7">
        <f>IF(OR($B301="",$C301=""),"",IFERROR(SUMPRODUCT(--(('5_ACOMPANHAMENTO'!$AD$3:$AD$4922=TRIM($C301&amp;""))*('5_ACOMPANHAMENTO'!$AC$3:$AC$4922&lt;&gt;"")*((((I301&lt;&gt;"")*ISNUMBER(SEARCH("|"&amp;I301&amp;"|",'5_ACOMPANHAMENTO'!$AC$3:$AC$4922)))+((J301&lt;&gt;"")*ISNUMBER(SEARCH("|"&amp;J301&amp;"|",'5_ACOMPANHAMENTO'!$AC$3:$AC$4922)))+((K301&lt;&gt;"")*ISNUMBER(SEARCH("|"&amp;K301&amp;"|",'5_ACOMPANHAMENTO'!$AC$3:$AC$4922)))+((L301&lt;&gt;"")*ISNUMBER(SEARCH("|"&amp;L301&amp;"|",'5_ACOMPANHAMENTO'!$AC$3:$AC$4922)))+((M301&lt;&gt;"")*ISNUMBER(SEARCH("|"&amp;M301&amp;"|",'5_ACOMPANHAMENTO'!$AC$3:$AC$4922)))+((N301&lt;&gt;"")*ISNUMBER(SEARCH("|"&amp;N301&amp;"|",'5_ACOMPANHAMENTO'!$AC$3:$AC$4922)))+((O301&lt;&gt;"")*ISNUMBER(SEARCH("|"&amp;O301&amp;"|",'5_ACOMPANHAMENTO'!$AC$3:$AC$4922)))+((P301&lt;&gt;"")*ISNUMBER(SEARCH("|"&amp;P301&amp;"|",'5_ACOMPANHAMENTO'!$AC$3:$AC$4922)))+((Q301&lt;&gt;"")*ISNUMBER(SEARCH("|"&amp;Q301&amp;"|",'5_ACOMPANHAMENTO'!$AC$3:$AC$4922)))+((R301&lt;&gt;"")*ISNUMBER(SEARCH("|"&amp;R301&amp;"|",'5_ACOMPANHAMENTO'!$AC$3:$AC$4922)))+((S301&lt;&gt;"")*ISNUMBER(SEARCH("|"&amp;S301&amp;"|",'5_ACOMPANHAMENTO'!$AC$3:$AC$4922)))+((T301&lt;&gt;"")*ISNUMBER(SEARCH("|"&amp;T301&amp;"|",'5_ACOMPANHAMENTO'!$AC$3:$AC$4922)))+((U301&lt;&gt;"")*ISNUMBER(SEARCH("|"&amp;U301&amp;"|",'5_ACOMPANHAMENTO'!$AC$3:$AC$4922)))+((V301&lt;&gt;"")*ISNUMBER(SEARCH("|"&amp;V301&amp;"|",'5_ACOMPANHAMENTO'!$AC$3:$AC$4922)))+((W301&lt;&gt;"")*ISNUMBER(SEARCH("|"&amp;W301&amp;"|",'5_ACOMPANHAMENTO'!$AC$3:$AC$4922)))+((X301&lt;&gt;"")*ISNUMBER(SEARCH("|"&amp;X301&amp;"|",'5_ACOMPANHAMENTO'!$AC$3:$AC$4922)))+((Y301&lt;&gt;"")*ISNUMBER(SEARCH("|"&amp;Y301&amp;"|",'5_ACOMPANHAMENTO'!$AC$3:$AC$4922)))+((Z301&lt;&gt;"")*ISNUMBER(SEARCH("|"&amp;Z301&amp;"|",'5_ACOMPANHAMENTO'!$AC$3:$AC$4922)))+((AA301&lt;&gt;"")*ISNUMBER(SEARCH("|"&amp;AA301&amp;"|",'5_ACOMPANHAMENTO'!$AC$3:$AC$4922)))+((AB301&lt;&gt;"")*ISNUMBER(SEARCH("|"&amp;AB301&amp;"|",'5_ACOMPANHAMENTO'!$AC$3:$AC$4922))))&gt;0)),'5_ACOMPANHAMENTO'!$O$3:$O$4922),0))</f>
        <v>788</v>
      </c>
      <c r="G301" s="7">
        <f t="shared" si="93"/>
        <v>0</v>
      </c>
      <c r="H301" t="str">
        <f t="shared" si="94"/>
        <v>10200,10202,10205|58 FABRICAÇÃO EMBALAGEM</v>
      </c>
      <c r="I301" s="1" t="str">
        <f t="shared" si="95"/>
        <v>10200</v>
      </c>
      <c r="J301" s="1" t="str">
        <f t="shared" si="96"/>
        <v>10202</v>
      </c>
      <c r="K301" s="1" t="str">
        <f t="shared" si="97"/>
        <v>10205</v>
      </c>
      <c r="L301" s="1" t="str">
        <f t="shared" si="98"/>
        <v/>
      </c>
      <c r="M301" s="1" t="str">
        <f t="shared" si="99"/>
        <v/>
      </c>
      <c r="N301" s="1" t="str">
        <f t="shared" si="100"/>
        <v/>
      </c>
      <c r="O301" s="1" t="str">
        <f t="shared" si="101"/>
        <v/>
      </c>
      <c r="P301" s="1" t="str">
        <f t="shared" si="102"/>
        <v/>
      </c>
      <c r="Q301" s="1" t="str">
        <f t="shared" si="103"/>
        <v/>
      </c>
      <c r="R301" s="1" t="str">
        <f t="shared" si="104"/>
        <v/>
      </c>
      <c r="S301" s="1" t="str">
        <f t="shared" si="105"/>
        <v/>
      </c>
      <c r="T301" s="1" t="str">
        <f t="shared" si="106"/>
        <v/>
      </c>
      <c r="U301" s="1" t="str">
        <f t="shared" si="107"/>
        <v/>
      </c>
      <c r="V301" s="1" t="str">
        <f t="shared" si="108"/>
        <v/>
      </c>
      <c r="W301" s="1" t="str">
        <f t="shared" si="109"/>
        <v/>
      </c>
      <c r="X301" s="1" t="str">
        <f t="shared" si="110"/>
        <v/>
      </c>
      <c r="Y301" s="1" t="str">
        <f t="shared" si="111"/>
        <v/>
      </c>
      <c r="Z301" s="1" t="str">
        <f t="shared" si="112"/>
        <v/>
      </c>
      <c r="AA301" s="1" t="str">
        <f t="shared" si="113"/>
        <v/>
      </c>
      <c r="AB301" s="1" t="str">
        <f t="shared" si="114"/>
        <v/>
      </c>
    </row>
    <row r="302" spans="1:28" ht="14.25" hidden="1" customHeight="1" x14ac:dyDescent="0.35">
      <c r="A302" s="4">
        <f>IF(OR($B302="",$C302=""),"",IFERROR(INDEX('5_ACOMPANHAMENTO'!$A$3:$A$4922,MATCH(1,INDEX(('5_ACOMPANHAMENTO'!$AD$3:$AD$4922=TRIM($C302&amp;""))*('5_ACOMPANHAMENTO'!$AC$3:$AC$4922&lt;&gt;"")*((((I302&lt;&gt;"")*ISNUMBER(SEARCH("|"&amp;I302&amp;"|",'5_ACOMPANHAMENTO'!$AC$3:$AC$4922)))+((J302&lt;&gt;"")*ISNUMBER(SEARCH("|"&amp;J302&amp;"|",'5_ACOMPANHAMENTO'!$AC$3:$AC$4922)))+((K302&lt;&gt;"")*ISNUMBER(SEARCH("|"&amp;K302&amp;"|",'5_ACOMPANHAMENTO'!$AC$3:$AC$4922)))+((L302&lt;&gt;"")*ISNUMBER(SEARCH("|"&amp;L302&amp;"|",'5_ACOMPANHAMENTO'!$AC$3:$AC$4922)))+((M302&lt;&gt;"")*ISNUMBER(SEARCH("|"&amp;M302&amp;"|",'5_ACOMPANHAMENTO'!$AC$3:$AC$4922)))+((N302&lt;&gt;"")*ISNUMBER(SEARCH("|"&amp;N302&amp;"|",'5_ACOMPANHAMENTO'!$AC$3:$AC$4922)))+((O302&lt;&gt;"")*ISNUMBER(SEARCH("|"&amp;O302&amp;"|",'5_ACOMPANHAMENTO'!$AC$3:$AC$4922)))+((P302&lt;&gt;"")*ISNUMBER(SEARCH("|"&amp;P302&amp;"|",'5_ACOMPANHAMENTO'!$AC$3:$AC$4922)))+((Q302&lt;&gt;"")*ISNUMBER(SEARCH("|"&amp;Q302&amp;"|",'5_ACOMPANHAMENTO'!$AC$3:$AC$4922)))+((R302&lt;&gt;"")*ISNUMBER(SEARCH("|"&amp;R302&amp;"|",'5_ACOMPANHAMENTO'!$AC$3:$AC$4922)))+((S302&lt;&gt;"")*ISNUMBER(SEARCH("|"&amp;S302&amp;"|",'5_ACOMPANHAMENTO'!$AC$3:$AC$4922)))+((T302&lt;&gt;"")*ISNUMBER(SEARCH("|"&amp;T302&amp;"|",'5_ACOMPANHAMENTO'!$AC$3:$AC$4922)))+((U302&lt;&gt;"")*ISNUMBER(SEARCH("|"&amp;U302&amp;"|",'5_ACOMPANHAMENTO'!$AC$3:$AC$4922)))+((V302&lt;&gt;"")*ISNUMBER(SEARCH("|"&amp;V302&amp;"|",'5_ACOMPANHAMENTO'!$AC$3:$AC$4922)))+((W302&lt;&gt;"")*ISNUMBER(SEARCH("|"&amp;W302&amp;"|",'5_ACOMPANHAMENTO'!$AC$3:$AC$4922)))+((X302&lt;&gt;"")*ISNUMBER(SEARCH("|"&amp;X302&amp;"|",'5_ACOMPANHAMENTO'!$AC$3:$AC$4922)))+((Y302&lt;&gt;"")*ISNUMBER(SEARCH("|"&amp;Y302&amp;"|",'5_ACOMPANHAMENTO'!$AC$3:$AC$4922)))+((Z302&lt;&gt;"")*ISNUMBER(SEARCH("|"&amp;Z302&amp;"|",'5_ACOMPANHAMENTO'!$AC$3:$AC$4922)))+((AA302&lt;&gt;"")*ISNUMBER(SEARCH("|"&amp;AA302&amp;"|",'5_ACOMPANHAMENTO'!$AC$3:$AC$4922)))+((AB302&lt;&gt;"")*ISNUMBER(SEARCH("|"&amp;AB302&amp;"|",'5_ACOMPANHAMENTO'!$AC$3:$AC$4922))))&gt;0),0),0)),""))</f>
        <v>46209</v>
      </c>
      <c r="B302" s="14" t="s">
        <v>3091</v>
      </c>
      <c r="C302" s="14" t="s">
        <v>3056</v>
      </c>
      <c r="D302" s="4">
        <f>IF(OR($B302="",$C302=""),"",IFERROR(SUMPRODUCT(--(('5_ACOMPANHAMENTO'!$AD$3:$AD$4922=TRIM($C302&amp;""))*('5_ACOMPANHAMENTO'!$AC$3:$AC$4922&lt;&gt;"")*((((I302&lt;&gt;"")*ISNUMBER(SEARCH("|"&amp;I302&amp;"|",'5_ACOMPANHAMENTO'!$AC$3:$AC$4922)))+((J302&lt;&gt;"")*ISNUMBER(SEARCH("|"&amp;J302&amp;"|",'5_ACOMPANHAMENTO'!$AC$3:$AC$4922)))+((K302&lt;&gt;"")*ISNUMBER(SEARCH("|"&amp;K302&amp;"|",'5_ACOMPANHAMENTO'!$AC$3:$AC$4922)))+((L302&lt;&gt;"")*ISNUMBER(SEARCH("|"&amp;L302&amp;"|",'5_ACOMPANHAMENTO'!$AC$3:$AC$4922)))+((M302&lt;&gt;"")*ISNUMBER(SEARCH("|"&amp;M302&amp;"|",'5_ACOMPANHAMENTO'!$AC$3:$AC$4922)))+((N302&lt;&gt;"")*ISNUMBER(SEARCH("|"&amp;N302&amp;"|",'5_ACOMPANHAMENTO'!$AC$3:$AC$4922)))+((O302&lt;&gt;"")*ISNUMBER(SEARCH("|"&amp;O302&amp;"|",'5_ACOMPANHAMENTO'!$AC$3:$AC$4922)))+((P302&lt;&gt;"")*ISNUMBER(SEARCH("|"&amp;P302&amp;"|",'5_ACOMPANHAMENTO'!$AC$3:$AC$4922)))+((Q302&lt;&gt;"")*ISNUMBER(SEARCH("|"&amp;Q302&amp;"|",'5_ACOMPANHAMENTO'!$AC$3:$AC$4922)))+((R302&lt;&gt;"")*ISNUMBER(SEARCH("|"&amp;R302&amp;"|",'5_ACOMPANHAMENTO'!$AC$3:$AC$4922)))+((S302&lt;&gt;"")*ISNUMBER(SEARCH("|"&amp;S302&amp;"|",'5_ACOMPANHAMENTO'!$AC$3:$AC$4922)))+((T302&lt;&gt;"")*ISNUMBER(SEARCH("|"&amp;T302&amp;"|",'5_ACOMPANHAMENTO'!$AC$3:$AC$4922)))+((U302&lt;&gt;"")*ISNUMBER(SEARCH("|"&amp;U302&amp;"|",'5_ACOMPANHAMENTO'!$AC$3:$AC$4922)))+((V302&lt;&gt;"")*ISNUMBER(SEARCH("|"&amp;V302&amp;"|",'5_ACOMPANHAMENTO'!$AC$3:$AC$4922)))+((W302&lt;&gt;"")*ISNUMBER(SEARCH("|"&amp;W302&amp;"|",'5_ACOMPANHAMENTO'!$AC$3:$AC$4922)))+((X302&lt;&gt;"")*ISNUMBER(SEARCH("|"&amp;X302&amp;"|",'5_ACOMPANHAMENTO'!$AC$3:$AC$4922)))+((Y302&lt;&gt;"")*ISNUMBER(SEARCH("|"&amp;Y302&amp;"|",'5_ACOMPANHAMENTO'!$AC$3:$AC$4922)))+((Z302&lt;&gt;"")*ISNUMBER(SEARCH("|"&amp;Z302&amp;"|",'5_ACOMPANHAMENTO'!$AC$3:$AC$4922)))+((AA302&lt;&gt;"")*ISNUMBER(SEARCH("|"&amp;AA302&amp;"|",'5_ACOMPANHAMENTO'!$AC$3:$AC$4922)))+((AB302&lt;&gt;"")*ISNUMBER(SEARCH("|"&amp;AB302&amp;"|",'5_ACOMPANHAMENTO'!$AC$3:$AC$4922))))&gt;0)),'5_ACOMPANHAMENTO'!$J$3:$J$4922),0))</f>
        <v>788</v>
      </c>
      <c r="E302" s="4" t="str">
        <f t="shared" ca="1" si="92"/>
        <v>FINALIZADO</v>
      </c>
      <c r="F302" s="7">
        <f>IF(OR($B302="",$C302=""),"",IFERROR(SUMPRODUCT(--(('5_ACOMPANHAMENTO'!$AD$3:$AD$4922=TRIM($C302&amp;""))*('5_ACOMPANHAMENTO'!$AC$3:$AC$4922&lt;&gt;"")*((((I302&lt;&gt;"")*ISNUMBER(SEARCH("|"&amp;I302&amp;"|",'5_ACOMPANHAMENTO'!$AC$3:$AC$4922)))+((J302&lt;&gt;"")*ISNUMBER(SEARCH("|"&amp;J302&amp;"|",'5_ACOMPANHAMENTO'!$AC$3:$AC$4922)))+((K302&lt;&gt;"")*ISNUMBER(SEARCH("|"&amp;K302&amp;"|",'5_ACOMPANHAMENTO'!$AC$3:$AC$4922)))+((L302&lt;&gt;"")*ISNUMBER(SEARCH("|"&amp;L302&amp;"|",'5_ACOMPANHAMENTO'!$AC$3:$AC$4922)))+((M302&lt;&gt;"")*ISNUMBER(SEARCH("|"&amp;M302&amp;"|",'5_ACOMPANHAMENTO'!$AC$3:$AC$4922)))+((N302&lt;&gt;"")*ISNUMBER(SEARCH("|"&amp;N302&amp;"|",'5_ACOMPANHAMENTO'!$AC$3:$AC$4922)))+((O302&lt;&gt;"")*ISNUMBER(SEARCH("|"&amp;O302&amp;"|",'5_ACOMPANHAMENTO'!$AC$3:$AC$4922)))+((P302&lt;&gt;"")*ISNUMBER(SEARCH("|"&amp;P302&amp;"|",'5_ACOMPANHAMENTO'!$AC$3:$AC$4922)))+((Q302&lt;&gt;"")*ISNUMBER(SEARCH("|"&amp;Q302&amp;"|",'5_ACOMPANHAMENTO'!$AC$3:$AC$4922)))+((R302&lt;&gt;"")*ISNUMBER(SEARCH("|"&amp;R302&amp;"|",'5_ACOMPANHAMENTO'!$AC$3:$AC$4922)))+((S302&lt;&gt;"")*ISNUMBER(SEARCH("|"&amp;S302&amp;"|",'5_ACOMPANHAMENTO'!$AC$3:$AC$4922)))+((T302&lt;&gt;"")*ISNUMBER(SEARCH("|"&amp;T302&amp;"|",'5_ACOMPANHAMENTO'!$AC$3:$AC$4922)))+((U302&lt;&gt;"")*ISNUMBER(SEARCH("|"&amp;U302&amp;"|",'5_ACOMPANHAMENTO'!$AC$3:$AC$4922)))+((V302&lt;&gt;"")*ISNUMBER(SEARCH("|"&amp;V302&amp;"|",'5_ACOMPANHAMENTO'!$AC$3:$AC$4922)))+((W302&lt;&gt;"")*ISNUMBER(SEARCH("|"&amp;W302&amp;"|",'5_ACOMPANHAMENTO'!$AC$3:$AC$4922)))+((X302&lt;&gt;"")*ISNUMBER(SEARCH("|"&amp;X302&amp;"|",'5_ACOMPANHAMENTO'!$AC$3:$AC$4922)))+((Y302&lt;&gt;"")*ISNUMBER(SEARCH("|"&amp;Y302&amp;"|",'5_ACOMPANHAMENTO'!$AC$3:$AC$4922)))+((Z302&lt;&gt;"")*ISNUMBER(SEARCH("|"&amp;Z302&amp;"|",'5_ACOMPANHAMENTO'!$AC$3:$AC$4922)))+((AA302&lt;&gt;"")*ISNUMBER(SEARCH("|"&amp;AA302&amp;"|",'5_ACOMPANHAMENTO'!$AC$3:$AC$4922)))+((AB302&lt;&gt;"")*ISNUMBER(SEARCH("|"&amp;AB302&amp;"|",'5_ACOMPANHAMENTO'!$AC$3:$AC$4922))))&gt;0)),'5_ACOMPANHAMENTO'!$O$3:$O$4922),0))</f>
        <v>788</v>
      </c>
      <c r="G302" s="7">
        <f t="shared" si="93"/>
        <v>0</v>
      </c>
      <c r="H302" t="str">
        <f t="shared" si="94"/>
        <v>10200,10202,10205|58 FABRICAÇÃO EMBALAGEM</v>
      </c>
      <c r="I302" s="1" t="str">
        <f t="shared" si="95"/>
        <v>10200</v>
      </c>
      <c r="J302" s="1" t="str">
        <f t="shared" si="96"/>
        <v>10202</v>
      </c>
      <c r="K302" s="1" t="str">
        <f t="shared" si="97"/>
        <v>10205</v>
      </c>
      <c r="L302" s="1" t="str">
        <f t="shared" si="98"/>
        <v/>
      </c>
      <c r="M302" s="1" t="str">
        <f t="shared" si="99"/>
        <v/>
      </c>
      <c r="N302" s="1" t="str">
        <f t="shared" si="100"/>
        <v/>
      </c>
      <c r="O302" s="1" t="str">
        <f t="shared" si="101"/>
        <v/>
      </c>
      <c r="P302" s="1" t="str">
        <f t="shared" si="102"/>
        <v/>
      </c>
      <c r="Q302" s="1" t="str">
        <f t="shared" si="103"/>
        <v/>
      </c>
      <c r="R302" s="1" t="str">
        <f t="shared" si="104"/>
        <v/>
      </c>
      <c r="S302" s="1" t="str">
        <f t="shared" si="105"/>
        <v/>
      </c>
      <c r="T302" s="1" t="str">
        <f t="shared" si="106"/>
        <v/>
      </c>
      <c r="U302" s="1" t="str">
        <f t="shared" si="107"/>
        <v/>
      </c>
      <c r="V302" s="1" t="str">
        <f t="shared" si="108"/>
        <v/>
      </c>
      <c r="W302" s="1" t="str">
        <f t="shared" si="109"/>
        <v/>
      </c>
      <c r="X302" s="1" t="str">
        <f t="shared" si="110"/>
        <v/>
      </c>
      <c r="Y302" s="1" t="str">
        <f t="shared" si="111"/>
        <v/>
      </c>
      <c r="Z302" s="1" t="str">
        <f t="shared" si="112"/>
        <v/>
      </c>
      <c r="AA302" s="1" t="str">
        <f t="shared" si="113"/>
        <v/>
      </c>
      <c r="AB302" s="1" t="str">
        <f t="shared" si="114"/>
        <v/>
      </c>
    </row>
    <row r="303" spans="1:28" ht="14.25" hidden="1" customHeight="1" x14ac:dyDescent="0.35">
      <c r="A303" s="4">
        <f>IF(OR($B303="",$C303=""),"",IFERROR(INDEX('5_ACOMPANHAMENTO'!$A$3:$A$4922,MATCH(1,INDEX(('5_ACOMPANHAMENTO'!$AD$3:$AD$4922=TRIM($C303&amp;""))*('5_ACOMPANHAMENTO'!$AC$3:$AC$4922&lt;&gt;"")*((((I303&lt;&gt;"")*ISNUMBER(SEARCH("|"&amp;I303&amp;"|",'5_ACOMPANHAMENTO'!$AC$3:$AC$4922)))+((J303&lt;&gt;"")*ISNUMBER(SEARCH("|"&amp;J303&amp;"|",'5_ACOMPANHAMENTO'!$AC$3:$AC$4922)))+((K303&lt;&gt;"")*ISNUMBER(SEARCH("|"&amp;K303&amp;"|",'5_ACOMPANHAMENTO'!$AC$3:$AC$4922)))+((L303&lt;&gt;"")*ISNUMBER(SEARCH("|"&amp;L303&amp;"|",'5_ACOMPANHAMENTO'!$AC$3:$AC$4922)))+((M303&lt;&gt;"")*ISNUMBER(SEARCH("|"&amp;M303&amp;"|",'5_ACOMPANHAMENTO'!$AC$3:$AC$4922)))+((N303&lt;&gt;"")*ISNUMBER(SEARCH("|"&amp;N303&amp;"|",'5_ACOMPANHAMENTO'!$AC$3:$AC$4922)))+((O303&lt;&gt;"")*ISNUMBER(SEARCH("|"&amp;O303&amp;"|",'5_ACOMPANHAMENTO'!$AC$3:$AC$4922)))+((P303&lt;&gt;"")*ISNUMBER(SEARCH("|"&amp;P303&amp;"|",'5_ACOMPANHAMENTO'!$AC$3:$AC$4922)))+((Q303&lt;&gt;"")*ISNUMBER(SEARCH("|"&amp;Q303&amp;"|",'5_ACOMPANHAMENTO'!$AC$3:$AC$4922)))+((R303&lt;&gt;"")*ISNUMBER(SEARCH("|"&amp;R303&amp;"|",'5_ACOMPANHAMENTO'!$AC$3:$AC$4922)))+((S303&lt;&gt;"")*ISNUMBER(SEARCH("|"&amp;S303&amp;"|",'5_ACOMPANHAMENTO'!$AC$3:$AC$4922)))+((T303&lt;&gt;"")*ISNUMBER(SEARCH("|"&amp;T303&amp;"|",'5_ACOMPANHAMENTO'!$AC$3:$AC$4922)))+((U303&lt;&gt;"")*ISNUMBER(SEARCH("|"&amp;U303&amp;"|",'5_ACOMPANHAMENTO'!$AC$3:$AC$4922)))+((V303&lt;&gt;"")*ISNUMBER(SEARCH("|"&amp;V303&amp;"|",'5_ACOMPANHAMENTO'!$AC$3:$AC$4922)))+((W303&lt;&gt;"")*ISNUMBER(SEARCH("|"&amp;W303&amp;"|",'5_ACOMPANHAMENTO'!$AC$3:$AC$4922)))+((X303&lt;&gt;"")*ISNUMBER(SEARCH("|"&amp;X303&amp;"|",'5_ACOMPANHAMENTO'!$AC$3:$AC$4922)))+((Y303&lt;&gt;"")*ISNUMBER(SEARCH("|"&amp;Y303&amp;"|",'5_ACOMPANHAMENTO'!$AC$3:$AC$4922)))+((Z303&lt;&gt;"")*ISNUMBER(SEARCH("|"&amp;Z303&amp;"|",'5_ACOMPANHAMENTO'!$AC$3:$AC$4922)))+((AA303&lt;&gt;"")*ISNUMBER(SEARCH("|"&amp;AA303&amp;"|",'5_ACOMPANHAMENTO'!$AC$3:$AC$4922)))+((AB303&lt;&gt;"")*ISNUMBER(SEARCH("|"&amp;AB303&amp;"|",'5_ACOMPANHAMENTO'!$AC$3:$AC$4922))))&gt;0),0),0)),""))</f>
        <v>46209</v>
      </c>
      <c r="B303" s="14" t="s">
        <v>3091</v>
      </c>
      <c r="C303" s="14" t="s">
        <v>3056</v>
      </c>
      <c r="D303" s="4">
        <f>IF(OR($B303="",$C303=""),"",IFERROR(SUMPRODUCT(--(('5_ACOMPANHAMENTO'!$AD$3:$AD$4922=TRIM($C303&amp;""))*('5_ACOMPANHAMENTO'!$AC$3:$AC$4922&lt;&gt;"")*((((I303&lt;&gt;"")*ISNUMBER(SEARCH("|"&amp;I303&amp;"|",'5_ACOMPANHAMENTO'!$AC$3:$AC$4922)))+((J303&lt;&gt;"")*ISNUMBER(SEARCH("|"&amp;J303&amp;"|",'5_ACOMPANHAMENTO'!$AC$3:$AC$4922)))+((K303&lt;&gt;"")*ISNUMBER(SEARCH("|"&amp;K303&amp;"|",'5_ACOMPANHAMENTO'!$AC$3:$AC$4922)))+((L303&lt;&gt;"")*ISNUMBER(SEARCH("|"&amp;L303&amp;"|",'5_ACOMPANHAMENTO'!$AC$3:$AC$4922)))+((M303&lt;&gt;"")*ISNUMBER(SEARCH("|"&amp;M303&amp;"|",'5_ACOMPANHAMENTO'!$AC$3:$AC$4922)))+((N303&lt;&gt;"")*ISNUMBER(SEARCH("|"&amp;N303&amp;"|",'5_ACOMPANHAMENTO'!$AC$3:$AC$4922)))+((O303&lt;&gt;"")*ISNUMBER(SEARCH("|"&amp;O303&amp;"|",'5_ACOMPANHAMENTO'!$AC$3:$AC$4922)))+((P303&lt;&gt;"")*ISNUMBER(SEARCH("|"&amp;P303&amp;"|",'5_ACOMPANHAMENTO'!$AC$3:$AC$4922)))+((Q303&lt;&gt;"")*ISNUMBER(SEARCH("|"&amp;Q303&amp;"|",'5_ACOMPANHAMENTO'!$AC$3:$AC$4922)))+((R303&lt;&gt;"")*ISNUMBER(SEARCH("|"&amp;R303&amp;"|",'5_ACOMPANHAMENTO'!$AC$3:$AC$4922)))+((S303&lt;&gt;"")*ISNUMBER(SEARCH("|"&amp;S303&amp;"|",'5_ACOMPANHAMENTO'!$AC$3:$AC$4922)))+((T303&lt;&gt;"")*ISNUMBER(SEARCH("|"&amp;T303&amp;"|",'5_ACOMPANHAMENTO'!$AC$3:$AC$4922)))+((U303&lt;&gt;"")*ISNUMBER(SEARCH("|"&amp;U303&amp;"|",'5_ACOMPANHAMENTO'!$AC$3:$AC$4922)))+((V303&lt;&gt;"")*ISNUMBER(SEARCH("|"&amp;V303&amp;"|",'5_ACOMPANHAMENTO'!$AC$3:$AC$4922)))+((W303&lt;&gt;"")*ISNUMBER(SEARCH("|"&amp;W303&amp;"|",'5_ACOMPANHAMENTO'!$AC$3:$AC$4922)))+((X303&lt;&gt;"")*ISNUMBER(SEARCH("|"&amp;X303&amp;"|",'5_ACOMPANHAMENTO'!$AC$3:$AC$4922)))+((Y303&lt;&gt;"")*ISNUMBER(SEARCH("|"&amp;Y303&amp;"|",'5_ACOMPANHAMENTO'!$AC$3:$AC$4922)))+((Z303&lt;&gt;"")*ISNUMBER(SEARCH("|"&amp;Z303&amp;"|",'5_ACOMPANHAMENTO'!$AC$3:$AC$4922)))+((AA303&lt;&gt;"")*ISNUMBER(SEARCH("|"&amp;AA303&amp;"|",'5_ACOMPANHAMENTO'!$AC$3:$AC$4922)))+((AB303&lt;&gt;"")*ISNUMBER(SEARCH("|"&amp;AB303&amp;"|",'5_ACOMPANHAMENTO'!$AC$3:$AC$4922))))&gt;0)),'5_ACOMPANHAMENTO'!$J$3:$J$4922),0))</f>
        <v>788</v>
      </c>
      <c r="E303" s="4" t="str">
        <f t="shared" ca="1" si="92"/>
        <v>FINALIZADO</v>
      </c>
      <c r="F303" s="7">
        <f>IF(OR($B303="",$C303=""),"",IFERROR(SUMPRODUCT(--(('5_ACOMPANHAMENTO'!$AD$3:$AD$4922=TRIM($C303&amp;""))*('5_ACOMPANHAMENTO'!$AC$3:$AC$4922&lt;&gt;"")*((((I303&lt;&gt;"")*ISNUMBER(SEARCH("|"&amp;I303&amp;"|",'5_ACOMPANHAMENTO'!$AC$3:$AC$4922)))+((J303&lt;&gt;"")*ISNUMBER(SEARCH("|"&amp;J303&amp;"|",'5_ACOMPANHAMENTO'!$AC$3:$AC$4922)))+((K303&lt;&gt;"")*ISNUMBER(SEARCH("|"&amp;K303&amp;"|",'5_ACOMPANHAMENTO'!$AC$3:$AC$4922)))+((L303&lt;&gt;"")*ISNUMBER(SEARCH("|"&amp;L303&amp;"|",'5_ACOMPANHAMENTO'!$AC$3:$AC$4922)))+((M303&lt;&gt;"")*ISNUMBER(SEARCH("|"&amp;M303&amp;"|",'5_ACOMPANHAMENTO'!$AC$3:$AC$4922)))+((N303&lt;&gt;"")*ISNUMBER(SEARCH("|"&amp;N303&amp;"|",'5_ACOMPANHAMENTO'!$AC$3:$AC$4922)))+((O303&lt;&gt;"")*ISNUMBER(SEARCH("|"&amp;O303&amp;"|",'5_ACOMPANHAMENTO'!$AC$3:$AC$4922)))+((P303&lt;&gt;"")*ISNUMBER(SEARCH("|"&amp;P303&amp;"|",'5_ACOMPANHAMENTO'!$AC$3:$AC$4922)))+((Q303&lt;&gt;"")*ISNUMBER(SEARCH("|"&amp;Q303&amp;"|",'5_ACOMPANHAMENTO'!$AC$3:$AC$4922)))+((R303&lt;&gt;"")*ISNUMBER(SEARCH("|"&amp;R303&amp;"|",'5_ACOMPANHAMENTO'!$AC$3:$AC$4922)))+((S303&lt;&gt;"")*ISNUMBER(SEARCH("|"&amp;S303&amp;"|",'5_ACOMPANHAMENTO'!$AC$3:$AC$4922)))+((T303&lt;&gt;"")*ISNUMBER(SEARCH("|"&amp;T303&amp;"|",'5_ACOMPANHAMENTO'!$AC$3:$AC$4922)))+((U303&lt;&gt;"")*ISNUMBER(SEARCH("|"&amp;U303&amp;"|",'5_ACOMPANHAMENTO'!$AC$3:$AC$4922)))+((V303&lt;&gt;"")*ISNUMBER(SEARCH("|"&amp;V303&amp;"|",'5_ACOMPANHAMENTO'!$AC$3:$AC$4922)))+((W303&lt;&gt;"")*ISNUMBER(SEARCH("|"&amp;W303&amp;"|",'5_ACOMPANHAMENTO'!$AC$3:$AC$4922)))+((X303&lt;&gt;"")*ISNUMBER(SEARCH("|"&amp;X303&amp;"|",'5_ACOMPANHAMENTO'!$AC$3:$AC$4922)))+((Y303&lt;&gt;"")*ISNUMBER(SEARCH("|"&amp;Y303&amp;"|",'5_ACOMPANHAMENTO'!$AC$3:$AC$4922)))+((Z303&lt;&gt;"")*ISNUMBER(SEARCH("|"&amp;Z303&amp;"|",'5_ACOMPANHAMENTO'!$AC$3:$AC$4922)))+((AA303&lt;&gt;"")*ISNUMBER(SEARCH("|"&amp;AA303&amp;"|",'5_ACOMPANHAMENTO'!$AC$3:$AC$4922)))+((AB303&lt;&gt;"")*ISNUMBER(SEARCH("|"&amp;AB303&amp;"|",'5_ACOMPANHAMENTO'!$AC$3:$AC$4922))))&gt;0)),'5_ACOMPANHAMENTO'!$O$3:$O$4922),0))</f>
        <v>788</v>
      </c>
      <c r="G303" s="7">
        <f t="shared" si="93"/>
        <v>0</v>
      </c>
      <c r="H303" t="str">
        <f t="shared" si="94"/>
        <v>10200,10202,10205|58 FABRICAÇÃO EMBALAGEM</v>
      </c>
      <c r="I303" s="1" t="str">
        <f t="shared" si="95"/>
        <v>10200</v>
      </c>
      <c r="J303" s="1" t="str">
        <f t="shared" si="96"/>
        <v>10202</v>
      </c>
      <c r="K303" s="1" t="str">
        <f t="shared" si="97"/>
        <v>10205</v>
      </c>
      <c r="L303" s="1" t="str">
        <f t="shared" si="98"/>
        <v/>
      </c>
      <c r="M303" s="1" t="str">
        <f t="shared" si="99"/>
        <v/>
      </c>
      <c r="N303" s="1" t="str">
        <f t="shared" si="100"/>
        <v/>
      </c>
      <c r="O303" s="1" t="str">
        <f t="shared" si="101"/>
        <v/>
      </c>
      <c r="P303" s="1" t="str">
        <f t="shared" si="102"/>
        <v/>
      </c>
      <c r="Q303" s="1" t="str">
        <f t="shared" si="103"/>
        <v/>
      </c>
      <c r="R303" s="1" t="str">
        <f t="shared" si="104"/>
        <v/>
      </c>
      <c r="S303" s="1" t="str">
        <f t="shared" si="105"/>
        <v/>
      </c>
      <c r="T303" s="1" t="str">
        <f t="shared" si="106"/>
        <v/>
      </c>
      <c r="U303" s="1" t="str">
        <f t="shared" si="107"/>
        <v/>
      </c>
      <c r="V303" s="1" t="str">
        <f t="shared" si="108"/>
        <v/>
      </c>
      <c r="W303" s="1" t="str">
        <f t="shared" si="109"/>
        <v/>
      </c>
      <c r="X303" s="1" t="str">
        <f t="shared" si="110"/>
        <v/>
      </c>
      <c r="Y303" s="1" t="str">
        <f t="shared" si="111"/>
        <v/>
      </c>
      <c r="Z303" s="1" t="str">
        <f t="shared" si="112"/>
        <v/>
      </c>
      <c r="AA303" s="1" t="str">
        <f t="shared" si="113"/>
        <v/>
      </c>
      <c r="AB303" s="1" t="str">
        <f t="shared" si="114"/>
        <v/>
      </c>
    </row>
    <row r="304" spans="1:28" ht="14.25" hidden="1" customHeight="1" x14ac:dyDescent="0.35">
      <c r="A304" s="4">
        <f>IF(OR($B304="",$C304=""),"",IFERROR(INDEX('5_ACOMPANHAMENTO'!$A$3:$A$4922,MATCH(1,INDEX(('5_ACOMPANHAMENTO'!$AD$3:$AD$4922=TRIM($C304&amp;""))*('5_ACOMPANHAMENTO'!$AC$3:$AC$4922&lt;&gt;"")*((((I304&lt;&gt;"")*ISNUMBER(SEARCH("|"&amp;I304&amp;"|",'5_ACOMPANHAMENTO'!$AC$3:$AC$4922)))+((J304&lt;&gt;"")*ISNUMBER(SEARCH("|"&amp;J304&amp;"|",'5_ACOMPANHAMENTO'!$AC$3:$AC$4922)))+((K304&lt;&gt;"")*ISNUMBER(SEARCH("|"&amp;K304&amp;"|",'5_ACOMPANHAMENTO'!$AC$3:$AC$4922)))+((L304&lt;&gt;"")*ISNUMBER(SEARCH("|"&amp;L304&amp;"|",'5_ACOMPANHAMENTO'!$AC$3:$AC$4922)))+((M304&lt;&gt;"")*ISNUMBER(SEARCH("|"&amp;M304&amp;"|",'5_ACOMPANHAMENTO'!$AC$3:$AC$4922)))+((N304&lt;&gt;"")*ISNUMBER(SEARCH("|"&amp;N304&amp;"|",'5_ACOMPANHAMENTO'!$AC$3:$AC$4922)))+((O304&lt;&gt;"")*ISNUMBER(SEARCH("|"&amp;O304&amp;"|",'5_ACOMPANHAMENTO'!$AC$3:$AC$4922)))+((P304&lt;&gt;"")*ISNUMBER(SEARCH("|"&amp;P304&amp;"|",'5_ACOMPANHAMENTO'!$AC$3:$AC$4922)))+((Q304&lt;&gt;"")*ISNUMBER(SEARCH("|"&amp;Q304&amp;"|",'5_ACOMPANHAMENTO'!$AC$3:$AC$4922)))+((R304&lt;&gt;"")*ISNUMBER(SEARCH("|"&amp;R304&amp;"|",'5_ACOMPANHAMENTO'!$AC$3:$AC$4922)))+((S304&lt;&gt;"")*ISNUMBER(SEARCH("|"&amp;S304&amp;"|",'5_ACOMPANHAMENTO'!$AC$3:$AC$4922)))+((T304&lt;&gt;"")*ISNUMBER(SEARCH("|"&amp;T304&amp;"|",'5_ACOMPANHAMENTO'!$AC$3:$AC$4922)))+((U304&lt;&gt;"")*ISNUMBER(SEARCH("|"&amp;U304&amp;"|",'5_ACOMPANHAMENTO'!$AC$3:$AC$4922)))+((V304&lt;&gt;"")*ISNUMBER(SEARCH("|"&amp;V304&amp;"|",'5_ACOMPANHAMENTO'!$AC$3:$AC$4922)))+((W304&lt;&gt;"")*ISNUMBER(SEARCH("|"&amp;W304&amp;"|",'5_ACOMPANHAMENTO'!$AC$3:$AC$4922)))+((X304&lt;&gt;"")*ISNUMBER(SEARCH("|"&amp;X304&amp;"|",'5_ACOMPANHAMENTO'!$AC$3:$AC$4922)))+((Y304&lt;&gt;"")*ISNUMBER(SEARCH("|"&amp;Y304&amp;"|",'5_ACOMPANHAMENTO'!$AC$3:$AC$4922)))+((Z304&lt;&gt;"")*ISNUMBER(SEARCH("|"&amp;Z304&amp;"|",'5_ACOMPANHAMENTO'!$AC$3:$AC$4922)))+((AA304&lt;&gt;"")*ISNUMBER(SEARCH("|"&amp;AA304&amp;"|",'5_ACOMPANHAMENTO'!$AC$3:$AC$4922)))+((AB304&lt;&gt;"")*ISNUMBER(SEARCH("|"&amp;AB304&amp;"|",'5_ACOMPANHAMENTO'!$AC$3:$AC$4922))))&gt;0),0),0)),""))</f>
        <v>46209</v>
      </c>
      <c r="B304" s="14" t="s">
        <v>3091</v>
      </c>
      <c r="C304" s="14" t="s">
        <v>3056</v>
      </c>
      <c r="D304" s="4">
        <f>IF(OR($B304="",$C304=""),"",IFERROR(SUMPRODUCT(--(('5_ACOMPANHAMENTO'!$AD$3:$AD$4922=TRIM($C304&amp;""))*('5_ACOMPANHAMENTO'!$AC$3:$AC$4922&lt;&gt;"")*((((I304&lt;&gt;"")*ISNUMBER(SEARCH("|"&amp;I304&amp;"|",'5_ACOMPANHAMENTO'!$AC$3:$AC$4922)))+((J304&lt;&gt;"")*ISNUMBER(SEARCH("|"&amp;J304&amp;"|",'5_ACOMPANHAMENTO'!$AC$3:$AC$4922)))+((K304&lt;&gt;"")*ISNUMBER(SEARCH("|"&amp;K304&amp;"|",'5_ACOMPANHAMENTO'!$AC$3:$AC$4922)))+((L304&lt;&gt;"")*ISNUMBER(SEARCH("|"&amp;L304&amp;"|",'5_ACOMPANHAMENTO'!$AC$3:$AC$4922)))+((M304&lt;&gt;"")*ISNUMBER(SEARCH("|"&amp;M304&amp;"|",'5_ACOMPANHAMENTO'!$AC$3:$AC$4922)))+((N304&lt;&gt;"")*ISNUMBER(SEARCH("|"&amp;N304&amp;"|",'5_ACOMPANHAMENTO'!$AC$3:$AC$4922)))+((O304&lt;&gt;"")*ISNUMBER(SEARCH("|"&amp;O304&amp;"|",'5_ACOMPANHAMENTO'!$AC$3:$AC$4922)))+((P304&lt;&gt;"")*ISNUMBER(SEARCH("|"&amp;P304&amp;"|",'5_ACOMPANHAMENTO'!$AC$3:$AC$4922)))+((Q304&lt;&gt;"")*ISNUMBER(SEARCH("|"&amp;Q304&amp;"|",'5_ACOMPANHAMENTO'!$AC$3:$AC$4922)))+((R304&lt;&gt;"")*ISNUMBER(SEARCH("|"&amp;R304&amp;"|",'5_ACOMPANHAMENTO'!$AC$3:$AC$4922)))+((S304&lt;&gt;"")*ISNUMBER(SEARCH("|"&amp;S304&amp;"|",'5_ACOMPANHAMENTO'!$AC$3:$AC$4922)))+((T304&lt;&gt;"")*ISNUMBER(SEARCH("|"&amp;T304&amp;"|",'5_ACOMPANHAMENTO'!$AC$3:$AC$4922)))+((U304&lt;&gt;"")*ISNUMBER(SEARCH("|"&amp;U304&amp;"|",'5_ACOMPANHAMENTO'!$AC$3:$AC$4922)))+((V304&lt;&gt;"")*ISNUMBER(SEARCH("|"&amp;V304&amp;"|",'5_ACOMPANHAMENTO'!$AC$3:$AC$4922)))+((W304&lt;&gt;"")*ISNUMBER(SEARCH("|"&amp;W304&amp;"|",'5_ACOMPANHAMENTO'!$AC$3:$AC$4922)))+((X304&lt;&gt;"")*ISNUMBER(SEARCH("|"&amp;X304&amp;"|",'5_ACOMPANHAMENTO'!$AC$3:$AC$4922)))+((Y304&lt;&gt;"")*ISNUMBER(SEARCH("|"&amp;Y304&amp;"|",'5_ACOMPANHAMENTO'!$AC$3:$AC$4922)))+((Z304&lt;&gt;"")*ISNUMBER(SEARCH("|"&amp;Z304&amp;"|",'5_ACOMPANHAMENTO'!$AC$3:$AC$4922)))+((AA304&lt;&gt;"")*ISNUMBER(SEARCH("|"&amp;AA304&amp;"|",'5_ACOMPANHAMENTO'!$AC$3:$AC$4922)))+((AB304&lt;&gt;"")*ISNUMBER(SEARCH("|"&amp;AB304&amp;"|",'5_ACOMPANHAMENTO'!$AC$3:$AC$4922))))&gt;0)),'5_ACOMPANHAMENTO'!$J$3:$J$4922),0))</f>
        <v>788</v>
      </c>
      <c r="E304" s="4" t="str">
        <f t="shared" ca="1" si="92"/>
        <v>FINALIZADO</v>
      </c>
      <c r="F304" s="7">
        <f>IF(OR($B304="",$C304=""),"",IFERROR(SUMPRODUCT(--(('5_ACOMPANHAMENTO'!$AD$3:$AD$4922=TRIM($C304&amp;""))*('5_ACOMPANHAMENTO'!$AC$3:$AC$4922&lt;&gt;"")*((((I304&lt;&gt;"")*ISNUMBER(SEARCH("|"&amp;I304&amp;"|",'5_ACOMPANHAMENTO'!$AC$3:$AC$4922)))+((J304&lt;&gt;"")*ISNUMBER(SEARCH("|"&amp;J304&amp;"|",'5_ACOMPANHAMENTO'!$AC$3:$AC$4922)))+((K304&lt;&gt;"")*ISNUMBER(SEARCH("|"&amp;K304&amp;"|",'5_ACOMPANHAMENTO'!$AC$3:$AC$4922)))+((L304&lt;&gt;"")*ISNUMBER(SEARCH("|"&amp;L304&amp;"|",'5_ACOMPANHAMENTO'!$AC$3:$AC$4922)))+((M304&lt;&gt;"")*ISNUMBER(SEARCH("|"&amp;M304&amp;"|",'5_ACOMPANHAMENTO'!$AC$3:$AC$4922)))+((N304&lt;&gt;"")*ISNUMBER(SEARCH("|"&amp;N304&amp;"|",'5_ACOMPANHAMENTO'!$AC$3:$AC$4922)))+((O304&lt;&gt;"")*ISNUMBER(SEARCH("|"&amp;O304&amp;"|",'5_ACOMPANHAMENTO'!$AC$3:$AC$4922)))+((P304&lt;&gt;"")*ISNUMBER(SEARCH("|"&amp;P304&amp;"|",'5_ACOMPANHAMENTO'!$AC$3:$AC$4922)))+((Q304&lt;&gt;"")*ISNUMBER(SEARCH("|"&amp;Q304&amp;"|",'5_ACOMPANHAMENTO'!$AC$3:$AC$4922)))+((R304&lt;&gt;"")*ISNUMBER(SEARCH("|"&amp;R304&amp;"|",'5_ACOMPANHAMENTO'!$AC$3:$AC$4922)))+((S304&lt;&gt;"")*ISNUMBER(SEARCH("|"&amp;S304&amp;"|",'5_ACOMPANHAMENTO'!$AC$3:$AC$4922)))+((T304&lt;&gt;"")*ISNUMBER(SEARCH("|"&amp;T304&amp;"|",'5_ACOMPANHAMENTO'!$AC$3:$AC$4922)))+((U304&lt;&gt;"")*ISNUMBER(SEARCH("|"&amp;U304&amp;"|",'5_ACOMPANHAMENTO'!$AC$3:$AC$4922)))+((V304&lt;&gt;"")*ISNUMBER(SEARCH("|"&amp;V304&amp;"|",'5_ACOMPANHAMENTO'!$AC$3:$AC$4922)))+((W304&lt;&gt;"")*ISNUMBER(SEARCH("|"&amp;W304&amp;"|",'5_ACOMPANHAMENTO'!$AC$3:$AC$4922)))+((X304&lt;&gt;"")*ISNUMBER(SEARCH("|"&amp;X304&amp;"|",'5_ACOMPANHAMENTO'!$AC$3:$AC$4922)))+((Y304&lt;&gt;"")*ISNUMBER(SEARCH("|"&amp;Y304&amp;"|",'5_ACOMPANHAMENTO'!$AC$3:$AC$4922)))+((Z304&lt;&gt;"")*ISNUMBER(SEARCH("|"&amp;Z304&amp;"|",'5_ACOMPANHAMENTO'!$AC$3:$AC$4922)))+((AA304&lt;&gt;"")*ISNUMBER(SEARCH("|"&amp;AA304&amp;"|",'5_ACOMPANHAMENTO'!$AC$3:$AC$4922)))+((AB304&lt;&gt;"")*ISNUMBER(SEARCH("|"&amp;AB304&amp;"|",'5_ACOMPANHAMENTO'!$AC$3:$AC$4922))))&gt;0)),'5_ACOMPANHAMENTO'!$O$3:$O$4922),0))</f>
        <v>788</v>
      </c>
      <c r="G304" s="7">
        <f t="shared" si="93"/>
        <v>0</v>
      </c>
      <c r="H304" t="str">
        <f t="shared" si="94"/>
        <v>10200,10202,10205|58 FABRICAÇÃO EMBALAGEM</v>
      </c>
      <c r="I304" s="1" t="str">
        <f t="shared" si="95"/>
        <v>10200</v>
      </c>
      <c r="J304" s="1" t="str">
        <f t="shared" si="96"/>
        <v>10202</v>
      </c>
      <c r="K304" s="1" t="str">
        <f t="shared" si="97"/>
        <v>10205</v>
      </c>
      <c r="L304" s="1" t="str">
        <f t="shared" si="98"/>
        <v/>
      </c>
      <c r="M304" s="1" t="str">
        <f t="shared" si="99"/>
        <v/>
      </c>
      <c r="N304" s="1" t="str">
        <f t="shared" si="100"/>
        <v/>
      </c>
      <c r="O304" s="1" t="str">
        <f t="shared" si="101"/>
        <v/>
      </c>
      <c r="P304" s="1" t="str">
        <f t="shared" si="102"/>
        <v/>
      </c>
      <c r="Q304" s="1" t="str">
        <f t="shared" si="103"/>
        <v/>
      </c>
      <c r="R304" s="1" t="str">
        <f t="shared" si="104"/>
        <v/>
      </c>
      <c r="S304" s="1" t="str">
        <f t="shared" si="105"/>
        <v/>
      </c>
      <c r="T304" s="1" t="str">
        <f t="shared" si="106"/>
        <v/>
      </c>
      <c r="U304" s="1" t="str">
        <f t="shared" si="107"/>
        <v/>
      </c>
      <c r="V304" s="1" t="str">
        <f t="shared" si="108"/>
        <v/>
      </c>
      <c r="W304" s="1" t="str">
        <f t="shared" si="109"/>
        <v/>
      </c>
      <c r="X304" s="1" t="str">
        <f t="shared" si="110"/>
        <v/>
      </c>
      <c r="Y304" s="1" t="str">
        <f t="shared" si="111"/>
        <v/>
      </c>
      <c r="Z304" s="1" t="str">
        <f t="shared" si="112"/>
        <v/>
      </c>
      <c r="AA304" s="1" t="str">
        <f t="shared" si="113"/>
        <v/>
      </c>
      <c r="AB304" s="1" t="str">
        <f t="shared" si="114"/>
        <v/>
      </c>
    </row>
    <row r="305" spans="1:28" ht="14.25" hidden="1" customHeight="1" x14ac:dyDescent="0.35">
      <c r="A305" s="4">
        <f>IF(OR($B305="",$C305=""),"",IFERROR(INDEX('5_ACOMPANHAMENTO'!$A$3:$A$4922,MATCH(1,INDEX(('5_ACOMPANHAMENTO'!$AD$3:$AD$4922=TRIM($C305&amp;""))*('5_ACOMPANHAMENTO'!$AC$3:$AC$4922&lt;&gt;"")*((((I305&lt;&gt;"")*ISNUMBER(SEARCH("|"&amp;I305&amp;"|",'5_ACOMPANHAMENTO'!$AC$3:$AC$4922)))+((J305&lt;&gt;"")*ISNUMBER(SEARCH("|"&amp;J305&amp;"|",'5_ACOMPANHAMENTO'!$AC$3:$AC$4922)))+((K305&lt;&gt;"")*ISNUMBER(SEARCH("|"&amp;K305&amp;"|",'5_ACOMPANHAMENTO'!$AC$3:$AC$4922)))+((L305&lt;&gt;"")*ISNUMBER(SEARCH("|"&amp;L305&amp;"|",'5_ACOMPANHAMENTO'!$AC$3:$AC$4922)))+((M305&lt;&gt;"")*ISNUMBER(SEARCH("|"&amp;M305&amp;"|",'5_ACOMPANHAMENTO'!$AC$3:$AC$4922)))+((N305&lt;&gt;"")*ISNUMBER(SEARCH("|"&amp;N305&amp;"|",'5_ACOMPANHAMENTO'!$AC$3:$AC$4922)))+((O305&lt;&gt;"")*ISNUMBER(SEARCH("|"&amp;O305&amp;"|",'5_ACOMPANHAMENTO'!$AC$3:$AC$4922)))+((P305&lt;&gt;"")*ISNUMBER(SEARCH("|"&amp;P305&amp;"|",'5_ACOMPANHAMENTO'!$AC$3:$AC$4922)))+((Q305&lt;&gt;"")*ISNUMBER(SEARCH("|"&amp;Q305&amp;"|",'5_ACOMPANHAMENTO'!$AC$3:$AC$4922)))+((R305&lt;&gt;"")*ISNUMBER(SEARCH("|"&amp;R305&amp;"|",'5_ACOMPANHAMENTO'!$AC$3:$AC$4922)))+((S305&lt;&gt;"")*ISNUMBER(SEARCH("|"&amp;S305&amp;"|",'5_ACOMPANHAMENTO'!$AC$3:$AC$4922)))+((T305&lt;&gt;"")*ISNUMBER(SEARCH("|"&amp;T305&amp;"|",'5_ACOMPANHAMENTO'!$AC$3:$AC$4922)))+((U305&lt;&gt;"")*ISNUMBER(SEARCH("|"&amp;U305&amp;"|",'5_ACOMPANHAMENTO'!$AC$3:$AC$4922)))+((V305&lt;&gt;"")*ISNUMBER(SEARCH("|"&amp;V305&amp;"|",'5_ACOMPANHAMENTO'!$AC$3:$AC$4922)))+((W305&lt;&gt;"")*ISNUMBER(SEARCH("|"&amp;W305&amp;"|",'5_ACOMPANHAMENTO'!$AC$3:$AC$4922)))+((X305&lt;&gt;"")*ISNUMBER(SEARCH("|"&amp;X305&amp;"|",'5_ACOMPANHAMENTO'!$AC$3:$AC$4922)))+((Y305&lt;&gt;"")*ISNUMBER(SEARCH("|"&amp;Y305&amp;"|",'5_ACOMPANHAMENTO'!$AC$3:$AC$4922)))+((Z305&lt;&gt;"")*ISNUMBER(SEARCH("|"&amp;Z305&amp;"|",'5_ACOMPANHAMENTO'!$AC$3:$AC$4922)))+((AA305&lt;&gt;"")*ISNUMBER(SEARCH("|"&amp;AA305&amp;"|",'5_ACOMPANHAMENTO'!$AC$3:$AC$4922)))+((AB305&lt;&gt;"")*ISNUMBER(SEARCH("|"&amp;AB305&amp;"|",'5_ACOMPANHAMENTO'!$AC$3:$AC$4922))))&gt;0),0),0)),""))</f>
        <v>46209</v>
      </c>
      <c r="B305" s="14" t="s">
        <v>3091</v>
      </c>
      <c r="C305" s="14" t="s">
        <v>3056</v>
      </c>
      <c r="D305" s="4">
        <f>IF(OR($B305="",$C305=""),"",IFERROR(SUMPRODUCT(--(('5_ACOMPANHAMENTO'!$AD$3:$AD$4922=TRIM($C305&amp;""))*('5_ACOMPANHAMENTO'!$AC$3:$AC$4922&lt;&gt;"")*((((I305&lt;&gt;"")*ISNUMBER(SEARCH("|"&amp;I305&amp;"|",'5_ACOMPANHAMENTO'!$AC$3:$AC$4922)))+((J305&lt;&gt;"")*ISNUMBER(SEARCH("|"&amp;J305&amp;"|",'5_ACOMPANHAMENTO'!$AC$3:$AC$4922)))+((K305&lt;&gt;"")*ISNUMBER(SEARCH("|"&amp;K305&amp;"|",'5_ACOMPANHAMENTO'!$AC$3:$AC$4922)))+((L305&lt;&gt;"")*ISNUMBER(SEARCH("|"&amp;L305&amp;"|",'5_ACOMPANHAMENTO'!$AC$3:$AC$4922)))+((M305&lt;&gt;"")*ISNUMBER(SEARCH("|"&amp;M305&amp;"|",'5_ACOMPANHAMENTO'!$AC$3:$AC$4922)))+((N305&lt;&gt;"")*ISNUMBER(SEARCH("|"&amp;N305&amp;"|",'5_ACOMPANHAMENTO'!$AC$3:$AC$4922)))+((O305&lt;&gt;"")*ISNUMBER(SEARCH("|"&amp;O305&amp;"|",'5_ACOMPANHAMENTO'!$AC$3:$AC$4922)))+((P305&lt;&gt;"")*ISNUMBER(SEARCH("|"&amp;P305&amp;"|",'5_ACOMPANHAMENTO'!$AC$3:$AC$4922)))+((Q305&lt;&gt;"")*ISNUMBER(SEARCH("|"&amp;Q305&amp;"|",'5_ACOMPANHAMENTO'!$AC$3:$AC$4922)))+((R305&lt;&gt;"")*ISNUMBER(SEARCH("|"&amp;R305&amp;"|",'5_ACOMPANHAMENTO'!$AC$3:$AC$4922)))+((S305&lt;&gt;"")*ISNUMBER(SEARCH("|"&amp;S305&amp;"|",'5_ACOMPANHAMENTO'!$AC$3:$AC$4922)))+((T305&lt;&gt;"")*ISNUMBER(SEARCH("|"&amp;T305&amp;"|",'5_ACOMPANHAMENTO'!$AC$3:$AC$4922)))+((U305&lt;&gt;"")*ISNUMBER(SEARCH("|"&amp;U305&amp;"|",'5_ACOMPANHAMENTO'!$AC$3:$AC$4922)))+((V305&lt;&gt;"")*ISNUMBER(SEARCH("|"&amp;V305&amp;"|",'5_ACOMPANHAMENTO'!$AC$3:$AC$4922)))+((W305&lt;&gt;"")*ISNUMBER(SEARCH("|"&amp;W305&amp;"|",'5_ACOMPANHAMENTO'!$AC$3:$AC$4922)))+((X305&lt;&gt;"")*ISNUMBER(SEARCH("|"&amp;X305&amp;"|",'5_ACOMPANHAMENTO'!$AC$3:$AC$4922)))+((Y305&lt;&gt;"")*ISNUMBER(SEARCH("|"&amp;Y305&amp;"|",'5_ACOMPANHAMENTO'!$AC$3:$AC$4922)))+((Z305&lt;&gt;"")*ISNUMBER(SEARCH("|"&amp;Z305&amp;"|",'5_ACOMPANHAMENTO'!$AC$3:$AC$4922)))+((AA305&lt;&gt;"")*ISNUMBER(SEARCH("|"&amp;AA305&amp;"|",'5_ACOMPANHAMENTO'!$AC$3:$AC$4922)))+((AB305&lt;&gt;"")*ISNUMBER(SEARCH("|"&amp;AB305&amp;"|",'5_ACOMPANHAMENTO'!$AC$3:$AC$4922))))&gt;0)),'5_ACOMPANHAMENTO'!$J$3:$J$4922),0))</f>
        <v>788</v>
      </c>
      <c r="E305" s="4" t="str">
        <f t="shared" ca="1" si="92"/>
        <v>FINALIZADO</v>
      </c>
      <c r="F305" s="7">
        <f>IF(OR($B305="",$C305=""),"",IFERROR(SUMPRODUCT(--(('5_ACOMPANHAMENTO'!$AD$3:$AD$4922=TRIM($C305&amp;""))*('5_ACOMPANHAMENTO'!$AC$3:$AC$4922&lt;&gt;"")*((((I305&lt;&gt;"")*ISNUMBER(SEARCH("|"&amp;I305&amp;"|",'5_ACOMPANHAMENTO'!$AC$3:$AC$4922)))+((J305&lt;&gt;"")*ISNUMBER(SEARCH("|"&amp;J305&amp;"|",'5_ACOMPANHAMENTO'!$AC$3:$AC$4922)))+((K305&lt;&gt;"")*ISNUMBER(SEARCH("|"&amp;K305&amp;"|",'5_ACOMPANHAMENTO'!$AC$3:$AC$4922)))+((L305&lt;&gt;"")*ISNUMBER(SEARCH("|"&amp;L305&amp;"|",'5_ACOMPANHAMENTO'!$AC$3:$AC$4922)))+((M305&lt;&gt;"")*ISNUMBER(SEARCH("|"&amp;M305&amp;"|",'5_ACOMPANHAMENTO'!$AC$3:$AC$4922)))+((N305&lt;&gt;"")*ISNUMBER(SEARCH("|"&amp;N305&amp;"|",'5_ACOMPANHAMENTO'!$AC$3:$AC$4922)))+((O305&lt;&gt;"")*ISNUMBER(SEARCH("|"&amp;O305&amp;"|",'5_ACOMPANHAMENTO'!$AC$3:$AC$4922)))+((P305&lt;&gt;"")*ISNUMBER(SEARCH("|"&amp;P305&amp;"|",'5_ACOMPANHAMENTO'!$AC$3:$AC$4922)))+((Q305&lt;&gt;"")*ISNUMBER(SEARCH("|"&amp;Q305&amp;"|",'5_ACOMPANHAMENTO'!$AC$3:$AC$4922)))+((R305&lt;&gt;"")*ISNUMBER(SEARCH("|"&amp;R305&amp;"|",'5_ACOMPANHAMENTO'!$AC$3:$AC$4922)))+((S305&lt;&gt;"")*ISNUMBER(SEARCH("|"&amp;S305&amp;"|",'5_ACOMPANHAMENTO'!$AC$3:$AC$4922)))+((T305&lt;&gt;"")*ISNUMBER(SEARCH("|"&amp;T305&amp;"|",'5_ACOMPANHAMENTO'!$AC$3:$AC$4922)))+((U305&lt;&gt;"")*ISNUMBER(SEARCH("|"&amp;U305&amp;"|",'5_ACOMPANHAMENTO'!$AC$3:$AC$4922)))+((V305&lt;&gt;"")*ISNUMBER(SEARCH("|"&amp;V305&amp;"|",'5_ACOMPANHAMENTO'!$AC$3:$AC$4922)))+((W305&lt;&gt;"")*ISNUMBER(SEARCH("|"&amp;W305&amp;"|",'5_ACOMPANHAMENTO'!$AC$3:$AC$4922)))+((X305&lt;&gt;"")*ISNUMBER(SEARCH("|"&amp;X305&amp;"|",'5_ACOMPANHAMENTO'!$AC$3:$AC$4922)))+((Y305&lt;&gt;"")*ISNUMBER(SEARCH("|"&amp;Y305&amp;"|",'5_ACOMPANHAMENTO'!$AC$3:$AC$4922)))+((Z305&lt;&gt;"")*ISNUMBER(SEARCH("|"&amp;Z305&amp;"|",'5_ACOMPANHAMENTO'!$AC$3:$AC$4922)))+((AA305&lt;&gt;"")*ISNUMBER(SEARCH("|"&amp;AA305&amp;"|",'5_ACOMPANHAMENTO'!$AC$3:$AC$4922)))+((AB305&lt;&gt;"")*ISNUMBER(SEARCH("|"&amp;AB305&amp;"|",'5_ACOMPANHAMENTO'!$AC$3:$AC$4922))))&gt;0)),'5_ACOMPANHAMENTO'!$O$3:$O$4922),0))</f>
        <v>788</v>
      </c>
      <c r="G305" s="7">
        <f t="shared" si="93"/>
        <v>0</v>
      </c>
      <c r="H305" t="str">
        <f t="shared" si="94"/>
        <v>10200,10202,10205|58 FABRICAÇÃO EMBALAGEM</v>
      </c>
      <c r="I305" s="1" t="str">
        <f t="shared" si="95"/>
        <v>10200</v>
      </c>
      <c r="J305" s="1" t="str">
        <f t="shared" si="96"/>
        <v>10202</v>
      </c>
      <c r="K305" s="1" t="str">
        <f t="shared" si="97"/>
        <v>10205</v>
      </c>
      <c r="L305" s="1" t="str">
        <f t="shared" si="98"/>
        <v/>
      </c>
      <c r="M305" s="1" t="str">
        <f t="shared" si="99"/>
        <v/>
      </c>
      <c r="N305" s="1" t="str">
        <f t="shared" si="100"/>
        <v/>
      </c>
      <c r="O305" s="1" t="str">
        <f t="shared" si="101"/>
        <v/>
      </c>
      <c r="P305" s="1" t="str">
        <f t="shared" si="102"/>
        <v/>
      </c>
      <c r="Q305" s="1" t="str">
        <f t="shared" si="103"/>
        <v/>
      </c>
      <c r="R305" s="1" t="str">
        <f t="shared" si="104"/>
        <v/>
      </c>
      <c r="S305" s="1" t="str">
        <f t="shared" si="105"/>
        <v/>
      </c>
      <c r="T305" s="1" t="str">
        <f t="shared" si="106"/>
        <v/>
      </c>
      <c r="U305" s="1" t="str">
        <f t="shared" si="107"/>
        <v/>
      </c>
      <c r="V305" s="1" t="str">
        <f t="shared" si="108"/>
        <v/>
      </c>
      <c r="W305" s="1" t="str">
        <f t="shared" si="109"/>
        <v/>
      </c>
      <c r="X305" s="1" t="str">
        <f t="shared" si="110"/>
        <v/>
      </c>
      <c r="Y305" s="1" t="str">
        <f t="shared" si="111"/>
        <v/>
      </c>
      <c r="Z305" s="1" t="str">
        <f t="shared" si="112"/>
        <v/>
      </c>
      <c r="AA305" s="1" t="str">
        <f t="shared" si="113"/>
        <v/>
      </c>
      <c r="AB305" s="1" t="str">
        <f t="shared" si="114"/>
        <v/>
      </c>
    </row>
    <row r="306" spans="1:28" ht="14.25" hidden="1" customHeight="1" x14ac:dyDescent="0.35">
      <c r="A306" s="4">
        <f>IF(OR($B306="",$C306=""),"",IFERROR(INDEX('5_ACOMPANHAMENTO'!$A$3:$A$4922,MATCH(1,INDEX(('5_ACOMPANHAMENTO'!$AD$3:$AD$4922=TRIM($C306&amp;""))*('5_ACOMPANHAMENTO'!$AC$3:$AC$4922&lt;&gt;"")*((((I306&lt;&gt;"")*ISNUMBER(SEARCH("|"&amp;I306&amp;"|",'5_ACOMPANHAMENTO'!$AC$3:$AC$4922)))+((J306&lt;&gt;"")*ISNUMBER(SEARCH("|"&amp;J306&amp;"|",'5_ACOMPANHAMENTO'!$AC$3:$AC$4922)))+((K306&lt;&gt;"")*ISNUMBER(SEARCH("|"&amp;K306&amp;"|",'5_ACOMPANHAMENTO'!$AC$3:$AC$4922)))+((L306&lt;&gt;"")*ISNUMBER(SEARCH("|"&amp;L306&amp;"|",'5_ACOMPANHAMENTO'!$AC$3:$AC$4922)))+((M306&lt;&gt;"")*ISNUMBER(SEARCH("|"&amp;M306&amp;"|",'5_ACOMPANHAMENTO'!$AC$3:$AC$4922)))+((N306&lt;&gt;"")*ISNUMBER(SEARCH("|"&amp;N306&amp;"|",'5_ACOMPANHAMENTO'!$AC$3:$AC$4922)))+((O306&lt;&gt;"")*ISNUMBER(SEARCH("|"&amp;O306&amp;"|",'5_ACOMPANHAMENTO'!$AC$3:$AC$4922)))+((P306&lt;&gt;"")*ISNUMBER(SEARCH("|"&amp;P306&amp;"|",'5_ACOMPANHAMENTO'!$AC$3:$AC$4922)))+((Q306&lt;&gt;"")*ISNUMBER(SEARCH("|"&amp;Q306&amp;"|",'5_ACOMPANHAMENTO'!$AC$3:$AC$4922)))+((R306&lt;&gt;"")*ISNUMBER(SEARCH("|"&amp;R306&amp;"|",'5_ACOMPANHAMENTO'!$AC$3:$AC$4922)))+((S306&lt;&gt;"")*ISNUMBER(SEARCH("|"&amp;S306&amp;"|",'5_ACOMPANHAMENTO'!$AC$3:$AC$4922)))+((T306&lt;&gt;"")*ISNUMBER(SEARCH("|"&amp;T306&amp;"|",'5_ACOMPANHAMENTO'!$AC$3:$AC$4922)))+((U306&lt;&gt;"")*ISNUMBER(SEARCH("|"&amp;U306&amp;"|",'5_ACOMPANHAMENTO'!$AC$3:$AC$4922)))+((V306&lt;&gt;"")*ISNUMBER(SEARCH("|"&amp;V306&amp;"|",'5_ACOMPANHAMENTO'!$AC$3:$AC$4922)))+((W306&lt;&gt;"")*ISNUMBER(SEARCH("|"&amp;W306&amp;"|",'5_ACOMPANHAMENTO'!$AC$3:$AC$4922)))+((X306&lt;&gt;"")*ISNUMBER(SEARCH("|"&amp;X306&amp;"|",'5_ACOMPANHAMENTO'!$AC$3:$AC$4922)))+((Y306&lt;&gt;"")*ISNUMBER(SEARCH("|"&amp;Y306&amp;"|",'5_ACOMPANHAMENTO'!$AC$3:$AC$4922)))+((Z306&lt;&gt;"")*ISNUMBER(SEARCH("|"&amp;Z306&amp;"|",'5_ACOMPANHAMENTO'!$AC$3:$AC$4922)))+((AA306&lt;&gt;"")*ISNUMBER(SEARCH("|"&amp;AA306&amp;"|",'5_ACOMPANHAMENTO'!$AC$3:$AC$4922)))+((AB306&lt;&gt;"")*ISNUMBER(SEARCH("|"&amp;AB306&amp;"|",'5_ACOMPANHAMENTO'!$AC$3:$AC$4922))))&gt;0),0),0)),""))</f>
        <v>46209</v>
      </c>
      <c r="B306" s="14" t="s">
        <v>3091</v>
      </c>
      <c r="C306" s="14" t="s">
        <v>3056</v>
      </c>
      <c r="D306" s="4">
        <f>IF(OR($B306="",$C306=""),"",IFERROR(SUMPRODUCT(--(('5_ACOMPANHAMENTO'!$AD$3:$AD$4922=TRIM($C306&amp;""))*('5_ACOMPANHAMENTO'!$AC$3:$AC$4922&lt;&gt;"")*((((I306&lt;&gt;"")*ISNUMBER(SEARCH("|"&amp;I306&amp;"|",'5_ACOMPANHAMENTO'!$AC$3:$AC$4922)))+((J306&lt;&gt;"")*ISNUMBER(SEARCH("|"&amp;J306&amp;"|",'5_ACOMPANHAMENTO'!$AC$3:$AC$4922)))+((K306&lt;&gt;"")*ISNUMBER(SEARCH("|"&amp;K306&amp;"|",'5_ACOMPANHAMENTO'!$AC$3:$AC$4922)))+((L306&lt;&gt;"")*ISNUMBER(SEARCH("|"&amp;L306&amp;"|",'5_ACOMPANHAMENTO'!$AC$3:$AC$4922)))+((M306&lt;&gt;"")*ISNUMBER(SEARCH("|"&amp;M306&amp;"|",'5_ACOMPANHAMENTO'!$AC$3:$AC$4922)))+((N306&lt;&gt;"")*ISNUMBER(SEARCH("|"&amp;N306&amp;"|",'5_ACOMPANHAMENTO'!$AC$3:$AC$4922)))+((O306&lt;&gt;"")*ISNUMBER(SEARCH("|"&amp;O306&amp;"|",'5_ACOMPANHAMENTO'!$AC$3:$AC$4922)))+((P306&lt;&gt;"")*ISNUMBER(SEARCH("|"&amp;P306&amp;"|",'5_ACOMPANHAMENTO'!$AC$3:$AC$4922)))+((Q306&lt;&gt;"")*ISNUMBER(SEARCH("|"&amp;Q306&amp;"|",'5_ACOMPANHAMENTO'!$AC$3:$AC$4922)))+((R306&lt;&gt;"")*ISNUMBER(SEARCH("|"&amp;R306&amp;"|",'5_ACOMPANHAMENTO'!$AC$3:$AC$4922)))+((S306&lt;&gt;"")*ISNUMBER(SEARCH("|"&amp;S306&amp;"|",'5_ACOMPANHAMENTO'!$AC$3:$AC$4922)))+((T306&lt;&gt;"")*ISNUMBER(SEARCH("|"&amp;T306&amp;"|",'5_ACOMPANHAMENTO'!$AC$3:$AC$4922)))+((U306&lt;&gt;"")*ISNUMBER(SEARCH("|"&amp;U306&amp;"|",'5_ACOMPANHAMENTO'!$AC$3:$AC$4922)))+((V306&lt;&gt;"")*ISNUMBER(SEARCH("|"&amp;V306&amp;"|",'5_ACOMPANHAMENTO'!$AC$3:$AC$4922)))+((W306&lt;&gt;"")*ISNUMBER(SEARCH("|"&amp;W306&amp;"|",'5_ACOMPANHAMENTO'!$AC$3:$AC$4922)))+((X306&lt;&gt;"")*ISNUMBER(SEARCH("|"&amp;X306&amp;"|",'5_ACOMPANHAMENTO'!$AC$3:$AC$4922)))+((Y306&lt;&gt;"")*ISNUMBER(SEARCH("|"&amp;Y306&amp;"|",'5_ACOMPANHAMENTO'!$AC$3:$AC$4922)))+((Z306&lt;&gt;"")*ISNUMBER(SEARCH("|"&amp;Z306&amp;"|",'5_ACOMPANHAMENTO'!$AC$3:$AC$4922)))+((AA306&lt;&gt;"")*ISNUMBER(SEARCH("|"&amp;AA306&amp;"|",'5_ACOMPANHAMENTO'!$AC$3:$AC$4922)))+((AB306&lt;&gt;"")*ISNUMBER(SEARCH("|"&amp;AB306&amp;"|",'5_ACOMPANHAMENTO'!$AC$3:$AC$4922))))&gt;0)),'5_ACOMPANHAMENTO'!$J$3:$J$4922),0))</f>
        <v>788</v>
      </c>
      <c r="E306" s="4" t="str">
        <f t="shared" ca="1" si="92"/>
        <v>FINALIZADO</v>
      </c>
      <c r="F306" s="7">
        <f>IF(OR($B306="",$C306=""),"",IFERROR(SUMPRODUCT(--(('5_ACOMPANHAMENTO'!$AD$3:$AD$4922=TRIM($C306&amp;""))*('5_ACOMPANHAMENTO'!$AC$3:$AC$4922&lt;&gt;"")*((((I306&lt;&gt;"")*ISNUMBER(SEARCH("|"&amp;I306&amp;"|",'5_ACOMPANHAMENTO'!$AC$3:$AC$4922)))+((J306&lt;&gt;"")*ISNUMBER(SEARCH("|"&amp;J306&amp;"|",'5_ACOMPANHAMENTO'!$AC$3:$AC$4922)))+((K306&lt;&gt;"")*ISNUMBER(SEARCH("|"&amp;K306&amp;"|",'5_ACOMPANHAMENTO'!$AC$3:$AC$4922)))+((L306&lt;&gt;"")*ISNUMBER(SEARCH("|"&amp;L306&amp;"|",'5_ACOMPANHAMENTO'!$AC$3:$AC$4922)))+((M306&lt;&gt;"")*ISNUMBER(SEARCH("|"&amp;M306&amp;"|",'5_ACOMPANHAMENTO'!$AC$3:$AC$4922)))+((N306&lt;&gt;"")*ISNUMBER(SEARCH("|"&amp;N306&amp;"|",'5_ACOMPANHAMENTO'!$AC$3:$AC$4922)))+((O306&lt;&gt;"")*ISNUMBER(SEARCH("|"&amp;O306&amp;"|",'5_ACOMPANHAMENTO'!$AC$3:$AC$4922)))+((P306&lt;&gt;"")*ISNUMBER(SEARCH("|"&amp;P306&amp;"|",'5_ACOMPANHAMENTO'!$AC$3:$AC$4922)))+((Q306&lt;&gt;"")*ISNUMBER(SEARCH("|"&amp;Q306&amp;"|",'5_ACOMPANHAMENTO'!$AC$3:$AC$4922)))+((R306&lt;&gt;"")*ISNUMBER(SEARCH("|"&amp;R306&amp;"|",'5_ACOMPANHAMENTO'!$AC$3:$AC$4922)))+((S306&lt;&gt;"")*ISNUMBER(SEARCH("|"&amp;S306&amp;"|",'5_ACOMPANHAMENTO'!$AC$3:$AC$4922)))+((T306&lt;&gt;"")*ISNUMBER(SEARCH("|"&amp;T306&amp;"|",'5_ACOMPANHAMENTO'!$AC$3:$AC$4922)))+((U306&lt;&gt;"")*ISNUMBER(SEARCH("|"&amp;U306&amp;"|",'5_ACOMPANHAMENTO'!$AC$3:$AC$4922)))+((V306&lt;&gt;"")*ISNUMBER(SEARCH("|"&amp;V306&amp;"|",'5_ACOMPANHAMENTO'!$AC$3:$AC$4922)))+((W306&lt;&gt;"")*ISNUMBER(SEARCH("|"&amp;W306&amp;"|",'5_ACOMPANHAMENTO'!$AC$3:$AC$4922)))+((X306&lt;&gt;"")*ISNUMBER(SEARCH("|"&amp;X306&amp;"|",'5_ACOMPANHAMENTO'!$AC$3:$AC$4922)))+((Y306&lt;&gt;"")*ISNUMBER(SEARCH("|"&amp;Y306&amp;"|",'5_ACOMPANHAMENTO'!$AC$3:$AC$4922)))+((Z306&lt;&gt;"")*ISNUMBER(SEARCH("|"&amp;Z306&amp;"|",'5_ACOMPANHAMENTO'!$AC$3:$AC$4922)))+((AA306&lt;&gt;"")*ISNUMBER(SEARCH("|"&amp;AA306&amp;"|",'5_ACOMPANHAMENTO'!$AC$3:$AC$4922)))+((AB306&lt;&gt;"")*ISNUMBER(SEARCH("|"&amp;AB306&amp;"|",'5_ACOMPANHAMENTO'!$AC$3:$AC$4922))))&gt;0)),'5_ACOMPANHAMENTO'!$O$3:$O$4922),0))</f>
        <v>788</v>
      </c>
      <c r="G306" s="7">
        <f t="shared" si="93"/>
        <v>0</v>
      </c>
      <c r="H306" t="str">
        <f t="shared" si="94"/>
        <v>10200,10202,10205|58 FABRICAÇÃO EMBALAGEM</v>
      </c>
      <c r="I306" s="1" t="str">
        <f t="shared" si="95"/>
        <v>10200</v>
      </c>
      <c r="J306" s="1" t="str">
        <f t="shared" si="96"/>
        <v>10202</v>
      </c>
      <c r="K306" s="1" t="str">
        <f t="shared" si="97"/>
        <v>10205</v>
      </c>
      <c r="L306" s="1" t="str">
        <f t="shared" si="98"/>
        <v/>
      </c>
      <c r="M306" s="1" t="str">
        <f t="shared" si="99"/>
        <v/>
      </c>
      <c r="N306" s="1" t="str">
        <f t="shared" si="100"/>
        <v/>
      </c>
      <c r="O306" s="1" t="str">
        <f t="shared" si="101"/>
        <v/>
      </c>
      <c r="P306" s="1" t="str">
        <f t="shared" si="102"/>
        <v/>
      </c>
      <c r="Q306" s="1" t="str">
        <f t="shared" si="103"/>
        <v/>
      </c>
      <c r="R306" s="1" t="str">
        <f t="shared" si="104"/>
        <v/>
      </c>
      <c r="S306" s="1" t="str">
        <f t="shared" si="105"/>
        <v/>
      </c>
      <c r="T306" s="1" t="str">
        <f t="shared" si="106"/>
        <v/>
      </c>
      <c r="U306" s="1" t="str">
        <f t="shared" si="107"/>
        <v/>
      </c>
      <c r="V306" s="1" t="str">
        <f t="shared" si="108"/>
        <v/>
      </c>
      <c r="W306" s="1" t="str">
        <f t="shared" si="109"/>
        <v/>
      </c>
      <c r="X306" s="1" t="str">
        <f t="shared" si="110"/>
        <v/>
      </c>
      <c r="Y306" s="1" t="str">
        <f t="shared" si="111"/>
        <v/>
      </c>
      <c r="Z306" s="1" t="str">
        <f t="shared" si="112"/>
        <v/>
      </c>
      <c r="AA306" s="1" t="str">
        <f t="shared" si="113"/>
        <v/>
      </c>
      <c r="AB306" s="1" t="str">
        <f t="shared" si="114"/>
        <v/>
      </c>
    </row>
    <row r="307" spans="1:28" ht="14.25" hidden="1" customHeight="1" x14ac:dyDescent="0.35">
      <c r="A307" s="4">
        <f>IF(OR($B307="",$C307=""),"",IFERROR(INDEX('5_ACOMPANHAMENTO'!$A$3:$A$4922,MATCH(1,INDEX(('5_ACOMPANHAMENTO'!$AD$3:$AD$4922=TRIM($C307&amp;""))*('5_ACOMPANHAMENTO'!$AC$3:$AC$4922&lt;&gt;"")*((((I307&lt;&gt;"")*ISNUMBER(SEARCH("|"&amp;I307&amp;"|",'5_ACOMPANHAMENTO'!$AC$3:$AC$4922)))+((J307&lt;&gt;"")*ISNUMBER(SEARCH("|"&amp;J307&amp;"|",'5_ACOMPANHAMENTO'!$AC$3:$AC$4922)))+((K307&lt;&gt;"")*ISNUMBER(SEARCH("|"&amp;K307&amp;"|",'5_ACOMPANHAMENTO'!$AC$3:$AC$4922)))+((L307&lt;&gt;"")*ISNUMBER(SEARCH("|"&amp;L307&amp;"|",'5_ACOMPANHAMENTO'!$AC$3:$AC$4922)))+((M307&lt;&gt;"")*ISNUMBER(SEARCH("|"&amp;M307&amp;"|",'5_ACOMPANHAMENTO'!$AC$3:$AC$4922)))+((N307&lt;&gt;"")*ISNUMBER(SEARCH("|"&amp;N307&amp;"|",'5_ACOMPANHAMENTO'!$AC$3:$AC$4922)))+((O307&lt;&gt;"")*ISNUMBER(SEARCH("|"&amp;O307&amp;"|",'5_ACOMPANHAMENTO'!$AC$3:$AC$4922)))+((P307&lt;&gt;"")*ISNUMBER(SEARCH("|"&amp;P307&amp;"|",'5_ACOMPANHAMENTO'!$AC$3:$AC$4922)))+((Q307&lt;&gt;"")*ISNUMBER(SEARCH("|"&amp;Q307&amp;"|",'5_ACOMPANHAMENTO'!$AC$3:$AC$4922)))+((R307&lt;&gt;"")*ISNUMBER(SEARCH("|"&amp;R307&amp;"|",'5_ACOMPANHAMENTO'!$AC$3:$AC$4922)))+((S307&lt;&gt;"")*ISNUMBER(SEARCH("|"&amp;S307&amp;"|",'5_ACOMPANHAMENTO'!$AC$3:$AC$4922)))+((T307&lt;&gt;"")*ISNUMBER(SEARCH("|"&amp;T307&amp;"|",'5_ACOMPANHAMENTO'!$AC$3:$AC$4922)))+((U307&lt;&gt;"")*ISNUMBER(SEARCH("|"&amp;U307&amp;"|",'5_ACOMPANHAMENTO'!$AC$3:$AC$4922)))+((V307&lt;&gt;"")*ISNUMBER(SEARCH("|"&amp;V307&amp;"|",'5_ACOMPANHAMENTO'!$AC$3:$AC$4922)))+((W307&lt;&gt;"")*ISNUMBER(SEARCH("|"&amp;W307&amp;"|",'5_ACOMPANHAMENTO'!$AC$3:$AC$4922)))+((X307&lt;&gt;"")*ISNUMBER(SEARCH("|"&amp;X307&amp;"|",'5_ACOMPANHAMENTO'!$AC$3:$AC$4922)))+((Y307&lt;&gt;"")*ISNUMBER(SEARCH("|"&amp;Y307&amp;"|",'5_ACOMPANHAMENTO'!$AC$3:$AC$4922)))+((Z307&lt;&gt;"")*ISNUMBER(SEARCH("|"&amp;Z307&amp;"|",'5_ACOMPANHAMENTO'!$AC$3:$AC$4922)))+((AA307&lt;&gt;"")*ISNUMBER(SEARCH("|"&amp;AA307&amp;"|",'5_ACOMPANHAMENTO'!$AC$3:$AC$4922)))+((AB307&lt;&gt;"")*ISNUMBER(SEARCH("|"&amp;AB307&amp;"|",'5_ACOMPANHAMENTO'!$AC$3:$AC$4922))))&gt;0),0),0)),""))</f>
        <v>46209</v>
      </c>
      <c r="B307" s="14" t="s">
        <v>3091</v>
      </c>
      <c r="C307" s="14" t="s">
        <v>3056</v>
      </c>
      <c r="D307" s="4">
        <f>IF(OR($B307="",$C307=""),"",IFERROR(SUMPRODUCT(--(('5_ACOMPANHAMENTO'!$AD$3:$AD$4922=TRIM($C307&amp;""))*('5_ACOMPANHAMENTO'!$AC$3:$AC$4922&lt;&gt;"")*((((I307&lt;&gt;"")*ISNUMBER(SEARCH("|"&amp;I307&amp;"|",'5_ACOMPANHAMENTO'!$AC$3:$AC$4922)))+((J307&lt;&gt;"")*ISNUMBER(SEARCH("|"&amp;J307&amp;"|",'5_ACOMPANHAMENTO'!$AC$3:$AC$4922)))+((K307&lt;&gt;"")*ISNUMBER(SEARCH("|"&amp;K307&amp;"|",'5_ACOMPANHAMENTO'!$AC$3:$AC$4922)))+((L307&lt;&gt;"")*ISNUMBER(SEARCH("|"&amp;L307&amp;"|",'5_ACOMPANHAMENTO'!$AC$3:$AC$4922)))+((M307&lt;&gt;"")*ISNUMBER(SEARCH("|"&amp;M307&amp;"|",'5_ACOMPANHAMENTO'!$AC$3:$AC$4922)))+((N307&lt;&gt;"")*ISNUMBER(SEARCH("|"&amp;N307&amp;"|",'5_ACOMPANHAMENTO'!$AC$3:$AC$4922)))+((O307&lt;&gt;"")*ISNUMBER(SEARCH("|"&amp;O307&amp;"|",'5_ACOMPANHAMENTO'!$AC$3:$AC$4922)))+((P307&lt;&gt;"")*ISNUMBER(SEARCH("|"&amp;P307&amp;"|",'5_ACOMPANHAMENTO'!$AC$3:$AC$4922)))+((Q307&lt;&gt;"")*ISNUMBER(SEARCH("|"&amp;Q307&amp;"|",'5_ACOMPANHAMENTO'!$AC$3:$AC$4922)))+((R307&lt;&gt;"")*ISNUMBER(SEARCH("|"&amp;R307&amp;"|",'5_ACOMPANHAMENTO'!$AC$3:$AC$4922)))+((S307&lt;&gt;"")*ISNUMBER(SEARCH("|"&amp;S307&amp;"|",'5_ACOMPANHAMENTO'!$AC$3:$AC$4922)))+((T307&lt;&gt;"")*ISNUMBER(SEARCH("|"&amp;T307&amp;"|",'5_ACOMPANHAMENTO'!$AC$3:$AC$4922)))+((U307&lt;&gt;"")*ISNUMBER(SEARCH("|"&amp;U307&amp;"|",'5_ACOMPANHAMENTO'!$AC$3:$AC$4922)))+((V307&lt;&gt;"")*ISNUMBER(SEARCH("|"&amp;V307&amp;"|",'5_ACOMPANHAMENTO'!$AC$3:$AC$4922)))+((W307&lt;&gt;"")*ISNUMBER(SEARCH("|"&amp;W307&amp;"|",'5_ACOMPANHAMENTO'!$AC$3:$AC$4922)))+((X307&lt;&gt;"")*ISNUMBER(SEARCH("|"&amp;X307&amp;"|",'5_ACOMPANHAMENTO'!$AC$3:$AC$4922)))+((Y307&lt;&gt;"")*ISNUMBER(SEARCH("|"&amp;Y307&amp;"|",'5_ACOMPANHAMENTO'!$AC$3:$AC$4922)))+((Z307&lt;&gt;"")*ISNUMBER(SEARCH("|"&amp;Z307&amp;"|",'5_ACOMPANHAMENTO'!$AC$3:$AC$4922)))+((AA307&lt;&gt;"")*ISNUMBER(SEARCH("|"&amp;AA307&amp;"|",'5_ACOMPANHAMENTO'!$AC$3:$AC$4922)))+((AB307&lt;&gt;"")*ISNUMBER(SEARCH("|"&amp;AB307&amp;"|",'5_ACOMPANHAMENTO'!$AC$3:$AC$4922))))&gt;0)),'5_ACOMPANHAMENTO'!$J$3:$J$4922),0))</f>
        <v>788</v>
      </c>
      <c r="E307" s="4" t="str">
        <f t="shared" ca="1" si="92"/>
        <v>FINALIZADO</v>
      </c>
      <c r="F307" s="7">
        <f>IF(OR($B307="",$C307=""),"",IFERROR(SUMPRODUCT(--(('5_ACOMPANHAMENTO'!$AD$3:$AD$4922=TRIM($C307&amp;""))*('5_ACOMPANHAMENTO'!$AC$3:$AC$4922&lt;&gt;"")*((((I307&lt;&gt;"")*ISNUMBER(SEARCH("|"&amp;I307&amp;"|",'5_ACOMPANHAMENTO'!$AC$3:$AC$4922)))+((J307&lt;&gt;"")*ISNUMBER(SEARCH("|"&amp;J307&amp;"|",'5_ACOMPANHAMENTO'!$AC$3:$AC$4922)))+((K307&lt;&gt;"")*ISNUMBER(SEARCH("|"&amp;K307&amp;"|",'5_ACOMPANHAMENTO'!$AC$3:$AC$4922)))+((L307&lt;&gt;"")*ISNUMBER(SEARCH("|"&amp;L307&amp;"|",'5_ACOMPANHAMENTO'!$AC$3:$AC$4922)))+((M307&lt;&gt;"")*ISNUMBER(SEARCH("|"&amp;M307&amp;"|",'5_ACOMPANHAMENTO'!$AC$3:$AC$4922)))+((N307&lt;&gt;"")*ISNUMBER(SEARCH("|"&amp;N307&amp;"|",'5_ACOMPANHAMENTO'!$AC$3:$AC$4922)))+((O307&lt;&gt;"")*ISNUMBER(SEARCH("|"&amp;O307&amp;"|",'5_ACOMPANHAMENTO'!$AC$3:$AC$4922)))+((P307&lt;&gt;"")*ISNUMBER(SEARCH("|"&amp;P307&amp;"|",'5_ACOMPANHAMENTO'!$AC$3:$AC$4922)))+((Q307&lt;&gt;"")*ISNUMBER(SEARCH("|"&amp;Q307&amp;"|",'5_ACOMPANHAMENTO'!$AC$3:$AC$4922)))+((R307&lt;&gt;"")*ISNUMBER(SEARCH("|"&amp;R307&amp;"|",'5_ACOMPANHAMENTO'!$AC$3:$AC$4922)))+((S307&lt;&gt;"")*ISNUMBER(SEARCH("|"&amp;S307&amp;"|",'5_ACOMPANHAMENTO'!$AC$3:$AC$4922)))+((T307&lt;&gt;"")*ISNUMBER(SEARCH("|"&amp;T307&amp;"|",'5_ACOMPANHAMENTO'!$AC$3:$AC$4922)))+((U307&lt;&gt;"")*ISNUMBER(SEARCH("|"&amp;U307&amp;"|",'5_ACOMPANHAMENTO'!$AC$3:$AC$4922)))+((V307&lt;&gt;"")*ISNUMBER(SEARCH("|"&amp;V307&amp;"|",'5_ACOMPANHAMENTO'!$AC$3:$AC$4922)))+((W307&lt;&gt;"")*ISNUMBER(SEARCH("|"&amp;W307&amp;"|",'5_ACOMPANHAMENTO'!$AC$3:$AC$4922)))+((X307&lt;&gt;"")*ISNUMBER(SEARCH("|"&amp;X307&amp;"|",'5_ACOMPANHAMENTO'!$AC$3:$AC$4922)))+((Y307&lt;&gt;"")*ISNUMBER(SEARCH("|"&amp;Y307&amp;"|",'5_ACOMPANHAMENTO'!$AC$3:$AC$4922)))+((Z307&lt;&gt;"")*ISNUMBER(SEARCH("|"&amp;Z307&amp;"|",'5_ACOMPANHAMENTO'!$AC$3:$AC$4922)))+((AA307&lt;&gt;"")*ISNUMBER(SEARCH("|"&amp;AA307&amp;"|",'5_ACOMPANHAMENTO'!$AC$3:$AC$4922)))+((AB307&lt;&gt;"")*ISNUMBER(SEARCH("|"&amp;AB307&amp;"|",'5_ACOMPANHAMENTO'!$AC$3:$AC$4922))))&gt;0)),'5_ACOMPANHAMENTO'!$O$3:$O$4922),0))</f>
        <v>788</v>
      </c>
      <c r="G307" s="7">
        <f t="shared" si="93"/>
        <v>0</v>
      </c>
      <c r="H307" t="str">
        <f t="shared" si="94"/>
        <v>10200,10202,10205|58 FABRICAÇÃO EMBALAGEM</v>
      </c>
      <c r="I307" s="1" t="str">
        <f t="shared" si="95"/>
        <v>10200</v>
      </c>
      <c r="J307" s="1" t="str">
        <f t="shared" si="96"/>
        <v>10202</v>
      </c>
      <c r="K307" s="1" t="str">
        <f t="shared" si="97"/>
        <v>10205</v>
      </c>
      <c r="L307" s="1" t="str">
        <f t="shared" si="98"/>
        <v/>
      </c>
      <c r="M307" s="1" t="str">
        <f t="shared" si="99"/>
        <v/>
      </c>
      <c r="N307" s="1" t="str">
        <f t="shared" si="100"/>
        <v/>
      </c>
      <c r="O307" s="1" t="str">
        <f t="shared" si="101"/>
        <v/>
      </c>
      <c r="P307" s="1" t="str">
        <f t="shared" si="102"/>
        <v/>
      </c>
      <c r="Q307" s="1" t="str">
        <f t="shared" si="103"/>
        <v/>
      </c>
      <c r="R307" s="1" t="str">
        <f t="shared" si="104"/>
        <v/>
      </c>
      <c r="S307" s="1" t="str">
        <f t="shared" si="105"/>
        <v/>
      </c>
      <c r="T307" s="1" t="str">
        <f t="shared" si="106"/>
        <v/>
      </c>
      <c r="U307" s="1" t="str">
        <f t="shared" si="107"/>
        <v/>
      </c>
      <c r="V307" s="1" t="str">
        <f t="shared" si="108"/>
        <v/>
      </c>
      <c r="W307" s="1" t="str">
        <f t="shared" si="109"/>
        <v/>
      </c>
      <c r="X307" s="1" t="str">
        <f t="shared" si="110"/>
        <v/>
      </c>
      <c r="Y307" s="1" t="str">
        <f t="shared" si="111"/>
        <v/>
      </c>
      <c r="Z307" s="1" t="str">
        <f t="shared" si="112"/>
        <v/>
      </c>
      <c r="AA307" s="1" t="str">
        <f t="shared" si="113"/>
        <v/>
      </c>
      <c r="AB307" s="1" t="str">
        <f t="shared" si="114"/>
        <v/>
      </c>
    </row>
    <row r="308" spans="1:28" ht="14.25" hidden="1" customHeight="1" x14ac:dyDescent="0.35">
      <c r="A308" s="4">
        <f>IF(OR($B308="",$C308=""),"",IFERROR(INDEX('5_ACOMPANHAMENTO'!$A$3:$A$4922,MATCH(1,INDEX(('5_ACOMPANHAMENTO'!$AD$3:$AD$4922=TRIM($C308&amp;""))*('5_ACOMPANHAMENTO'!$AC$3:$AC$4922&lt;&gt;"")*((((I308&lt;&gt;"")*ISNUMBER(SEARCH("|"&amp;I308&amp;"|",'5_ACOMPANHAMENTO'!$AC$3:$AC$4922)))+((J308&lt;&gt;"")*ISNUMBER(SEARCH("|"&amp;J308&amp;"|",'5_ACOMPANHAMENTO'!$AC$3:$AC$4922)))+((K308&lt;&gt;"")*ISNUMBER(SEARCH("|"&amp;K308&amp;"|",'5_ACOMPANHAMENTO'!$AC$3:$AC$4922)))+((L308&lt;&gt;"")*ISNUMBER(SEARCH("|"&amp;L308&amp;"|",'5_ACOMPANHAMENTO'!$AC$3:$AC$4922)))+((M308&lt;&gt;"")*ISNUMBER(SEARCH("|"&amp;M308&amp;"|",'5_ACOMPANHAMENTO'!$AC$3:$AC$4922)))+((N308&lt;&gt;"")*ISNUMBER(SEARCH("|"&amp;N308&amp;"|",'5_ACOMPANHAMENTO'!$AC$3:$AC$4922)))+((O308&lt;&gt;"")*ISNUMBER(SEARCH("|"&amp;O308&amp;"|",'5_ACOMPANHAMENTO'!$AC$3:$AC$4922)))+((P308&lt;&gt;"")*ISNUMBER(SEARCH("|"&amp;P308&amp;"|",'5_ACOMPANHAMENTO'!$AC$3:$AC$4922)))+((Q308&lt;&gt;"")*ISNUMBER(SEARCH("|"&amp;Q308&amp;"|",'5_ACOMPANHAMENTO'!$AC$3:$AC$4922)))+((R308&lt;&gt;"")*ISNUMBER(SEARCH("|"&amp;R308&amp;"|",'5_ACOMPANHAMENTO'!$AC$3:$AC$4922)))+((S308&lt;&gt;"")*ISNUMBER(SEARCH("|"&amp;S308&amp;"|",'5_ACOMPANHAMENTO'!$AC$3:$AC$4922)))+((T308&lt;&gt;"")*ISNUMBER(SEARCH("|"&amp;T308&amp;"|",'5_ACOMPANHAMENTO'!$AC$3:$AC$4922)))+((U308&lt;&gt;"")*ISNUMBER(SEARCH("|"&amp;U308&amp;"|",'5_ACOMPANHAMENTO'!$AC$3:$AC$4922)))+((V308&lt;&gt;"")*ISNUMBER(SEARCH("|"&amp;V308&amp;"|",'5_ACOMPANHAMENTO'!$AC$3:$AC$4922)))+((W308&lt;&gt;"")*ISNUMBER(SEARCH("|"&amp;W308&amp;"|",'5_ACOMPANHAMENTO'!$AC$3:$AC$4922)))+((X308&lt;&gt;"")*ISNUMBER(SEARCH("|"&amp;X308&amp;"|",'5_ACOMPANHAMENTO'!$AC$3:$AC$4922)))+((Y308&lt;&gt;"")*ISNUMBER(SEARCH("|"&amp;Y308&amp;"|",'5_ACOMPANHAMENTO'!$AC$3:$AC$4922)))+((Z308&lt;&gt;"")*ISNUMBER(SEARCH("|"&amp;Z308&amp;"|",'5_ACOMPANHAMENTO'!$AC$3:$AC$4922)))+((AA308&lt;&gt;"")*ISNUMBER(SEARCH("|"&amp;AA308&amp;"|",'5_ACOMPANHAMENTO'!$AC$3:$AC$4922)))+((AB308&lt;&gt;"")*ISNUMBER(SEARCH("|"&amp;AB308&amp;"|",'5_ACOMPANHAMENTO'!$AC$3:$AC$4922))))&gt;0),0),0)),""))</f>
        <v>46209</v>
      </c>
      <c r="B308" s="14" t="s">
        <v>3091</v>
      </c>
      <c r="C308" s="14" t="s">
        <v>3056</v>
      </c>
      <c r="D308" s="4">
        <f>IF(OR($B308="",$C308=""),"",IFERROR(SUMPRODUCT(--(('5_ACOMPANHAMENTO'!$AD$3:$AD$4922=TRIM($C308&amp;""))*('5_ACOMPANHAMENTO'!$AC$3:$AC$4922&lt;&gt;"")*((((I308&lt;&gt;"")*ISNUMBER(SEARCH("|"&amp;I308&amp;"|",'5_ACOMPANHAMENTO'!$AC$3:$AC$4922)))+((J308&lt;&gt;"")*ISNUMBER(SEARCH("|"&amp;J308&amp;"|",'5_ACOMPANHAMENTO'!$AC$3:$AC$4922)))+((K308&lt;&gt;"")*ISNUMBER(SEARCH("|"&amp;K308&amp;"|",'5_ACOMPANHAMENTO'!$AC$3:$AC$4922)))+((L308&lt;&gt;"")*ISNUMBER(SEARCH("|"&amp;L308&amp;"|",'5_ACOMPANHAMENTO'!$AC$3:$AC$4922)))+((M308&lt;&gt;"")*ISNUMBER(SEARCH("|"&amp;M308&amp;"|",'5_ACOMPANHAMENTO'!$AC$3:$AC$4922)))+((N308&lt;&gt;"")*ISNUMBER(SEARCH("|"&amp;N308&amp;"|",'5_ACOMPANHAMENTO'!$AC$3:$AC$4922)))+((O308&lt;&gt;"")*ISNUMBER(SEARCH("|"&amp;O308&amp;"|",'5_ACOMPANHAMENTO'!$AC$3:$AC$4922)))+((P308&lt;&gt;"")*ISNUMBER(SEARCH("|"&amp;P308&amp;"|",'5_ACOMPANHAMENTO'!$AC$3:$AC$4922)))+((Q308&lt;&gt;"")*ISNUMBER(SEARCH("|"&amp;Q308&amp;"|",'5_ACOMPANHAMENTO'!$AC$3:$AC$4922)))+((R308&lt;&gt;"")*ISNUMBER(SEARCH("|"&amp;R308&amp;"|",'5_ACOMPANHAMENTO'!$AC$3:$AC$4922)))+((S308&lt;&gt;"")*ISNUMBER(SEARCH("|"&amp;S308&amp;"|",'5_ACOMPANHAMENTO'!$AC$3:$AC$4922)))+((T308&lt;&gt;"")*ISNUMBER(SEARCH("|"&amp;T308&amp;"|",'5_ACOMPANHAMENTO'!$AC$3:$AC$4922)))+((U308&lt;&gt;"")*ISNUMBER(SEARCH("|"&amp;U308&amp;"|",'5_ACOMPANHAMENTO'!$AC$3:$AC$4922)))+((V308&lt;&gt;"")*ISNUMBER(SEARCH("|"&amp;V308&amp;"|",'5_ACOMPANHAMENTO'!$AC$3:$AC$4922)))+((W308&lt;&gt;"")*ISNUMBER(SEARCH("|"&amp;W308&amp;"|",'5_ACOMPANHAMENTO'!$AC$3:$AC$4922)))+((X308&lt;&gt;"")*ISNUMBER(SEARCH("|"&amp;X308&amp;"|",'5_ACOMPANHAMENTO'!$AC$3:$AC$4922)))+((Y308&lt;&gt;"")*ISNUMBER(SEARCH("|"&amp;Y308&amp;"|",'5_ACOMPANHAMENTO'!$AC$3:$AC$4922)))+((Z308&lt;&gt;"")*ISNUMBER(SEARCH("|"&amp;Z308&amp;"|",'5_ACOMPANHAMENTO'!$AC$3:$AC$4922)))+((AA308&lt;&gt;"")*ISNUMBER(SEARCH("|"&amp;AA308&amp;"|",'5_ACOMPANHAMENTO'!$AC$3:$AC$4922)))+((AB308&lt;&gt;"")*ISNUMBER(SEARCH("|"&amp;AB308&amp;"|",'5_ACOMPANHAMENTO'!$AC$3:$AC$4922))))&gt;0)),'5_ACOMPANHAMENTO'!$J$3:$J$4922),0))</f>
        <v>788</v>
      </c>
      <c r="E308" s="4" t="str">
        <f t="shared" ca="1" si="92"/>
        <v>FINALIZADO</v>
      </c>
      <c r="F308" s="7">
        <f>IF(OR($B308="",$C308=""),"",IFERROR(SUMPRODUCT(--(('5_ACOMPANHAMENTO'!$AD$3:$AD$4922=TRIM($C308&amp;""))*('5_ACOMPANHAMENTO'!$AC$3:$AC$4922&lt;&gt;"")*((((I308&lt;&gt;"")*ISNUMBER(SEARCH("|"&amp;I308&amp;"|",'5_ACOMPANHAMENTO'!$AC$3:$AC$4922)))+((J308&lt;&gt;"")*ISNUMBER(SEARCH("|"&amp;J308&amp;"|",'5_ACOMPANHAMENTO'!$AC$3:$AC$4922)))+((K308&lt;&gt;"")*ISNUMBER(SEARCH("|"&amp;K308&amp;"|",'5_ACOMPANHAMENTO'!$AC$3:$AC$4922)))+((L308&lt;&gt;"")*ISNUMBER(SEARCH("|"&amp;L308&amp;"|",'5_ACOMPANHAMENTO'!$AC$3:$AC$4922)))+((M308&lt;&gt;"")*ISNUMBER(SEARCH("|"&amp;M308&amp;"|",'5_ACOMPANHAMENTO'!$AC$3:$AC$4922)))+((N308&lt;&gt;"")*ISNUMBER(SEARCH("|"&amp;N308&amp;"|",'5_ACOMPANHAMENTO'!$AC$3:$AC$4922)))+((O308&lt;&gt;"")*ISNUMBER(SEARCH("|"&amp;O308&amp;"|",'5_ACOMPANHAMENTO'!$AC$3:$AC$4922)))+((P308&lt;&gt;"")*ISNUMBER(SEARCH("|"&amp;P308&amp;"|",'5_ACOMPANHAMENTO'!$AC$3:$AC$4922)))+((Q308&lt;&gt;"")*ISNUMBER(SEARCH("|"&amp;Q308&amp;"|",'5_ACOMPANHAMENTO'!$AC$3:$AC$4922)))+((R308&lt;&gt;"")*ISNUMBER(SEARCH("|"&amp;R308&amp;"|",'5_ACOMPANHAMENTO'!$AC$3:$AC$4922)))+((S308&lt;&gt;"")*ISNUMBER(SEARCH("|"&amp;S308&amp;"|",'5_ACOMPANHAMENTO'!$AC$3:$AC$4922)))+((T308&lt;&gt;"")*ISNUMBER(SEARCH("|"&amp;T308&amp;"|",'5_ACOMPANHAMENTO'!$AC$3:$AC$4922)))+((U308&lt;&gt;"")*ISNUMBER(SEARCH("|"&amp;U308&amp;"|",'5_ACOMPANHAMENTO'!$AC$3:$AC$4922)))+((V308&lt;&gt;"")*ISNUMBER(SEARCH("|"&amp;V308&amp;"|",'5_ACOMPANHAMENTO'!$AC$3:$AC$4922)))+((W308&lt;&gt;"")*ISNUMBER(SEARCH("|"&amp;W308&amp;"|",'5_ACOMPANHAMENTO'!$AC$3:$AC$4922)))+((X308&lt;&gt;"")*ISNUMBER(SEARCH("|"&amp;X308&amp;"|",'5_ACOMPANHAMENTO'!$AC$3:$AC$4922)))+((Y308&lt;&gt;"")*ISNUMBER(SEARCH("|"&amp;Y308&amp;"|",'5_ACOMPANHAMENTO'!$AC$3:$AC$4922)))+((Z308&lt;&gt;"")*ISNUMBER(SEARCH("|"&amp;Z308&amp;"|",'5_ACOMPANHAMENTO'!$AC$3:$AC$4922)))+((AA308&lt;&gt;"")*ISNUMBER(SEARCH("|"&amp;AA308&amp;"|",'5_ACOMPANHAMENTO'!$AC$3:$AC$4922)))+((AB308&lt;&gt;"")*ISNUMBER(SEARCH("|"&amp;AB308&amp;"|",'5_ACOMPANHAMENTO'!$AC$3:$AC$4922))))&gt;0)),'5_ACOMPANHAMENTO'!$O$3:$O$4922),0))</f>
        <v>788</v>
      </c>
      <c r="G308" s="7">
        <f t="shared" si="93"/>
        <v>0</v>
      </c>
      <c r="H308" t="str">
        <f t="shared" si="94"/>
        <v>10200,10202,10205|58 FABRICAÇÃO EMBALAGEM</v>
      </c>
      <c r="I308" s="1" t="str">
        <f t="shared" si="95"/>
        <v>10200</v>
      </c>
      <c r="J308" s="1" t="str">
        <f t="shared" si="96"/>
        <v>10202</v>
      </c>
      <c r="K308" s="1" t="str">
        <f t="shared" si="97"/>
        <v>10205</v>
      </c>
      <c r="L308" s="1" t="str">
        <f t="shared" si="98"/>
        <v/>
      </c>
      <c r="M308" s="1" t="str">
        <f t="shared" si="99"/>
        <v/>
      </c>
      <c r="N308" s="1" t="str">
        <f t="shared" si="100"/>
        <v/>
      </c>
      <c r="O308" s="1" t="str">
        <f t="shared" si="101"/>
        <v/>
      </c>
      <c r="P308" s="1" t="str">
        <f t="shared" si="102"/>
        <v/>
      </c>
      <c r="Q308" s="1" t="str">
        <f t="shared" si="103"/>
        <v/>
      </c>
      <c r="R308" s="1" t="str">
        <f t="shared" si="104"/>
        <v/>
      </c>
      <c r="S308" s="1" t="str">
        <f t="shared" si="105"/>
        <v/>
      </c>
      <c r="T308" s="1" t="str">
        <f t="shared" si="106"/>
        <v/>
      </c>
      <c r="U308" s="1" t="str">
        <f t="shared" si="107"/>
        <v/>
      </c>
      <c r="V308" s="1" t="str">
        <f t="shared" si="108"/>
        <v/>
      </c>
      <c r="W308" s="1" t="str">
        <f t="shared" si="109"/>
        <v/>
      </c>
      <c r="X308" s="1" t="str">
        <f t="shared" si="110"/>
        <v/>
      </c>
      <c r="Y308" s="1" t="str">
        <f t="shared" si="111"/>
        <v/>
      </c>
      <c r="Z308" s="1" t="str">
        <f t="shared" si="112"/>
        <v/>
      </c>
      <c r="AA308" s="1" t="str">
        <f t="shared" si="113"/>
        <v/>
      </c>
      <c r="AB308" s="1" t="str">
        <f t="shared" si="114"/>
        <v/>
      </c>
    </row>
    <row r="309" spans="1:28" ht="14.25" hidden="1" customHeight="1" x14ac:dyDescent="0.35">
      <c r="A309" s="4">
        <f>IF(OR($B309="",$C309=""),"",IFERROR(INDEX('5_ACOMPANHAMENTO'!$A$3:$A$4922,MATCH(1,INDEX(('5_ACOMPANHAMENTO'!$AD$3:$AD$4922=TRIM($C309&amp;""))*('5_ACOMPANHAMENTO'!$AC$3:$AC$4922&lt;&gt;"")*((((I309&lt;&gt;"")*ISNUMBER(SEARCH("|"&amp;I309&amp;"|",'5_ACOMPANHAMENTO'!$AC$3:$AC$4922)))+((J309&lt;&gt;"")*ISNUMBER(SEARCH("|"&amp;J309&amp;"|",'5_ACOMPANHAMENTO'!$AC$3:$AC$4922)))+((K309&lt;&gt;"")*ISNUMBER(SEARCH("|"&amp;K309&amp;"|",'5_ACOMPANHAMENTO'!$AC$3:$AC$4922)))+((L309&lt;&gt;"")*ISNUMBER(SEARCH("|"&amp;L309&amp;"|",'5_ACOMPANHAMENTO'!$AC$3:$AC$4922)))+((M309&lt;&gt;"")*ISNUMBER(SEARCH("|"&amp;M309&amp;"|",'5_ACOMPANHAMENTO'!$AC$3:$AC$4922)))+((N309&lt;&gt;"")*ISNUMBER(SEARCH("|"&amp;N309&amp;"|",'5_ACOMPANHAMENTO'!$AC$3:$AC$4922)))+((O309&lt;&gt;"")*ISNUMBER(SEARCH("|"&amp;O309&amp;"|",'5_ACOMPANHAMENTO'!$AC$3:$AC$4922)))+((P309&lt;&gt;"")*ISNUMBER(SEARCH("|"&amp;P309&amp;"|",'5_ACOMPANHAMENTO'!$AC$3:$AC$4922)))+((Q309&lt;&gt;"")*ISNUMBER(SEARCH("|"&amp;Q309&amp;"|",'5_ACOMPANHAMENTO'!$AC$3:$AC$4922)))+((R309&lt;&gt;"")*ISNUMBER(SEARCH("|"&amp;R309&amp;"|",'5_ACOMPANHAMENTO'!$AC$3:$AC$4922)))+((S309&lt;&gt;"")*ISNUMBER(SEARCH("|"&amp;S309&amp;"|",'5_ACOMPANHAMENTO'!$AC$3:$AC$4922)))+((T309&lt;&gt;"")*ISNUMBER(SEARCH("|"&amp;T309&amp;"|",'5_ACOMPANHAMENTO'!$AC$3:$AC$4922)))+((U309&lt;&gt;"")*ISNUMBER(SEARCH("|"&amp;U309&amp;"|",'5_ACOMPANHAMENTO'!$AC$3:$AC$4922)))+((V309&lt;&gt;"")*ISNUMBER(SEARCH("|"&amp;V309&amp;"|",'5_ACOMPANHAMENTO'!$AC$3:$AC$4922)))+((W309&lt;&gt;"")*ISNUMBER(SEARCH("|"&amp;W309&amp;"|",'5_ACOMPANHAMENTO'!$AC$3:$AC$4922)))+((X309&lt;&gt;"")*ISNUMBER(SEARCH("|"&amp;X309&amp;"|",'5_ACOMPANHAMENTO'!$AC$3:$AC$4922)))+((Y309&lt;&gt;"")*ISNUMBER(SEARCH("|"&amp;Y309&amp;"|",'5_ACOMPANHAMENTO'!$AC$3:$AC$4922)))+((Z309&lt;&gt;"")*ISNUMBER(SEARCH("|"&amp;Z309&amp;"|",'5_ACOMPANHAMENTO'!$AC$3:$AC$4922)))+((AA309&lt;&gt;"")*ISNUMBER(SEARCH("|"&amp;AA309&amp;"|",'5_ACOMPANHAMENTO'!$AC$3:$AC$4922)))+((AB309&lt;&gt;"")*ISNUMBER(SEARCH("|"&amp;AB309&amp;"|",'5_ACOMPANHAMENTO'!$AC$3:$AC$4922))))&gt;0),0),0)),""))</f>
        <v>46209</v>
      </c>
      <c r="B309" s="14" t="s">
        <v>3091</v>
      </c>
      <c r="C309" s="14" t="s">
        <v>3056</v>
      </c>
      <c r="D309" s="4">
        <f>IF(OR($B309="",$C309=""),"",IFERROR(SUMPRODUCT(--(('5_ACOMPANHAMENTO'!$AD$3:$AD$4922=TRIM($C309&amp;""))*('5_ACOMPANHAMENTO'!$AC$3:$AC$4922&lt;&gt;"")*((((I309&lt;&gt;"")*ISNUMBER(SEARCH("|"&amp;I309&amp;"|",'5_ACOMPANHAMENTO'!$AC$3:$AC$4922)))+((J309&lt;&gt;"")*ISNUMBER(SEARCH("|"&amp;J309&amp;"|",'5_ACOMPANHAMENTO'!$AC$3:$AC$4922)))+((K309&lt;&gt;"")*ISNUMBER(SEARCH("|"&amp;K309&amp;"|",'5_ACOMPANHAMENTO'!$AC$3:$AC$4922)))+((L309&lt;&gt;"")*ISNUMBER(SEARCH("|"&amp;L309&amp;"|",'5_ACOMPANHAMENTO'!$AC$3:$AC$4922)))+((M309&lt;&gt;"")*ISNUMBER(SEARCH("|"&amp;M309&amp;"|",'5_ACOMPANHAMENTO'!$AC$3:$AC$4922)))+((N309&lt;&gt;"")*ISNUMBER(SEARCH("|"&amp;N309&amp;"|",'5_ACOMPANHAMENTO'!$AC$3:$AC$4922)))+((O309&lt;&gt;"")*ISNUMBER(SEARCH("|"&amp;O309&amp;"|",'5_ACOMPANHAMENTO'!$AC$3:$AC$4922)))+((P309&lt;&gt;"")*ISNUMBER(SEARCH("|"&amp;P309&amp;"|",'5_ACOMPANHAMENTO'!$AC$3:$AC$4922)))+((Q309&lt;&gt;"")*ISNUMBER(SEARCH("|"&amp;Q309&amp;"|",'5_ACOMPANHAMENTO'!$AC$3:$AC$4922)))+((R309&lt;&gt;"")*ISNUMBER(SEARCH("|"&amp;R309&amp;"|",'5_ACOMPANHAMENTO'!$AC$3:$AC$4922)))+((S309&lt;&gt;"")*ISNUMBER(SEARCH("|"&amp;S309&amp;"|",'5_ACOMPANHAMENTO'!$AC$3:$AC$4922)))+((T309&lt;&gt;"")*ISNUMBER(SEARCH("|"&amp;T309&amp;"|",'5_ACOMPANHAMENTO'!$AC$3:$AC$4922)))+((U309&lt;&gt;"")*ISNUMBER(SEARCH("|"&amp;U309&amp;"|",'5_ACOMPANHAMENTO'!$AC$3:$AC$4922)))+((V309&lt;&gt;"")*ISNUMBER(SEARCH("|"&amp;V309&amp;"|",'5_ACOMPANHAMENTO'!$AC$3:$AC$4922)))+((W309&lt;&gt;"")*ISNUMBER(SEARCH("|"&amp;W309&amp;"|",'5_ACOMPANHAMENTO'!$AC$3:$AC$4922)))+((X309&lt;&gt;"")*ISNUMBER(SEARCH("|"&amp;X309&amp;"|",'5_ACOMPANHAMENTO'!$AC$3:$AC$4922)))+((Y309&lt;&gt;"")*ISNUMBER(SEARCH("|"&amp;Y309&amp;"|",'5_ACOMPANHAMENTO'!$AC$3:$AC$4922)))+((Z309&lt;&gt;"")*ISNUMBER(SEARCH("|"&amp;Z309&amp;"|",'5_ACOMPANHAMENTO'!$AC$3:$AC$4922)))+((AA309&lt;&gt;"")*ISNUMBER(SEARCH("|"&amp;AA309&amp;"|",'5_ACOMPANHAMENTO'!$AC$3:$AC$4922)))+((AB309&lt;&gt;"")*ISNUMBER(SEARCH("|"&amp;AB309&amp;"|",'5_ACOMPANHAMENTO'!$AC$3:$AC$4922))))&gt;0)),'5_ACOMPANHAMENTO'!$J$3:$J$4922),0))</f>
        <v>788</v>
      </c>
      <c r="E309" s="4" t="str">
        <f t="shared" ca="1" si="92"/>
        <v>FINALIZADO</v>
      </c>
      <c r="F309" s="7">
        <f>IF(OR($B309="",$C309=""),"",IFERROR(SUMPRODUCT(--(('5_ACOMPANHAMENTO'!$AD$3:$AD$4922=TRIM($C309&amp;""))*('5_ACOMPANHAMENTO'!$AC$3:$AC$4922&lt;&gt;"")*((((I309&lt;&gt;"")*ISNUMBER(SEARCH("|"&amp;I309&amp;"|",'5_ACOMPANHAMENTO'!$AC$3:$AC$4922)))+((J309&lt;&gt;"")*ISNUMBER(SEARCH("|"&amp;J309&amp;"|",'5_ACOMPANHAMENTO'!$AC$3:$AC$4922)))+((K309&lt;&gt;"")*ISNUMBER(SEARCH("|"&amp;K309&amp;"|",'5_ACOMPANHAMENTO'!$AC$3:$AC$4922)))+((L309&lt;&gt;"")*ISNUMBER(SEARCH("|"&amp;L309&amp;"|",'5_ACOMPANHAMENTO'!$AC$3:$AC$4922)))+((M309&lt;&gt;"")*ISNUMBER(SEARCH("|"&amp;M309&amp;"|",'5_ACOMPANHAMENTO'!$AC$3:$AC$4922)))+((N309&lt;&gt;"")*ISNUMBER(SEARCH("|"&amp;N309&amp;"|",'5_ACOMPANHAMENTO'!$AC$3:$AC$4922)))+((O309&lt;&gt;"")*ISNUMBER(SEARCH("|"&amp;O309&amp;"|",'5_ACOMPANHAMENTO'!$AC$3:$AC$4922)))+((P309&lt;&gt;"")*ISNUMBER(SEARCH("|"&amp;P309&amp;"|",'5_ACOMPANHAMENTO'!$AC$3:$AC$4922)))+((Q309&lt;&gt;"")*ISNUMBER(SEARCH("|"&amp;Q309&amp;"|",'5_ACOMPANHAMENTO'!$AC$3:$AC$4922)))+((R309&lt;&gt;"")*ISNUMBER(SEARCH("|"&amp;R309&amp;"|",'5_ACOMPANHAMENTO'!$AC$3:$AC$4922)))+((S309&lt;&gt;"")*ISNUMBER(SEARCH("|"&amp;S309&amp;"|",'5_ACOMPANHAMENTO'!$AC$3:$AC$4922)))+((T309&lt;&gt;"")*ISNUMBER(SEARCH("|"&amp;T309&amp;"|",'5_ACOMPANHAMENTO'!$AC$3:$AC$4922)))+((U309&lt;&gt;"")*ISNUMBER(SEARCH("|"&amp;U309&amp;"|",'5_ACOMPANHAMENTO'!$AC$3:$AC$4922)))+((V309&lt;&gt;"")*ISNUMBER(SEARCH("|"&amp;V309&amp;"|",'5_ACOMPANHAMENTO'!$AC$3:$AC$4922)))+((W309&lt;&gt;"")*ISNUMBER(SEARCH("|"&amp;W309&amp;"|",'5_ACOMPANHAMENTO'!$AC$3:$AC$4922)))+((X309&lt;&gt;"")*ISNUMBER(SEARCH("|"&amp;X309&amp;"|",'5_ACOMPANHAMENTO'!$AC$3:$AC$4922)))+((Y309&lt;&gt;"")*ISNUMBER(SEARCH("|"&amp;Y309&amp;"|",'5_ACOMPANHAMENTO'!$AC$3:$AC$4922)))+((Z309&lt;&gt;"")*ISNUMBER(SEARCH("|"&amp;Z309&amp;"|",'5_ACOMPANHAMENTO'!$AC$3:$AC$4922)))+((AA309&lt;&gt;"")*ISNUMBER(SEARCH("|"&amp;AA309&amp;"|",'5_ACOMPANHAMENTO'!$AC$3:$AC$4922)))+((AB309&lt;&gt;"")*ISNUMBER(SEARCH("|"&amp;AB309&amp;"|",'5_ACOMPANHAMENTO'!$AC$3:$AC$4922))))&gt;0)),'5_ACOMPANHAMENTO'!$O$3:$O$4922),0))</f>
        <v>788</v>
      </c>
      <c r="G309" s="7">
        <f t="shared" si="93"/>
        <v>0</v>
      </c>
      <c r="H309" t="str">
        <f t="shared" si="94"/>
        <v>10200,10202,10205|58 FABRICAÇÃO EMBALAGEM</v>
      </c>
      <c r="I309" s="1" t="str">
        <f t="shared" si="95"/>
        <v>10200</v>
      </c>
      <c r="J309" s="1" t="str">
        <f t="shared" si="96"/>
        <v>10202</v>
      </c>
      <c r="K309" s="1" t="str">
        <f t="shared" si="97"/>
        <v>10205</v>
      </c>
      <c r="L309" s="1" t="str">
        <f t="shared" si="98"/>
        <v/>
      </c>
      <c r="M309" s="1" t="str">
        <f t="shared" si="99"/>
        <v/>
      </c>
      <c r="N309" s="1" t="str">
        <f t="shared" si="100"/>
        <v/>
      </c>
      <c r="O309" s="1" t="str">
        <f t="shared" si="101"/>
        <v/>
      </c>
      <c r="P309" s="1" t="str">
        <f t="shared" si="102"/>
        <v/>
      </c>
      <c r="Q309" s="1" t="str">
        <f t="shared" si="103"/>
        <v/>
      </c>
      <c r="R309" s="1" t="str">
        <f t="shared" si="104"/>
        <v/>
      </c>
      <c r="S309" s="1" t="str">
        <f t="shared" si="105"/>
        <v/>
      </c>
      <c r="T309" s="1" t="str">
        <f t="shared" si="106"/>
        <v/>
      </c>
      <c r="U309" s="1" t="str">
        <f t="shared" si="107"/>
        <v/>
      </c>
      <c r="V309" s="1" t="str">
        <f t="shared" si="108"/>
        <v/>
      </c>
      <c r="W309" s="1" t="str">
        <f t="shared" si="109"/>
        <v/>
      </c>
      <c r="X309" s="1" t="str">
        <f t="shared" si="110"/>
        <v/>
      </c>
      <c r="Y309" s="1" t="str">
        <f t="shared" si="111"/>
        <v/>
      </c>
      <c r="Z309" s="1" t="str">
        <f t="shared" si="112"/>
        <v/>
      </c>
      <c r="AA309" s="1" t="str">
        <f t="shared" si="113"/>
        <v/>
      </c>
      <c r="AB309" s="1" t="str">
        <f t="shared" si="114"/>
        <v/>
      </c>
    </row>
    <row r="310" spans="1:28" ht="14.25" hidden="1" customHeight="1" x14ac:dyDescent="0.35">
      <c r="A310" s="4">
        <f>IF(OR($B310="",$C310=""),"",IFERROR(INDEX('5_ACOMPANHAMENTO'!$A$3:$A$4922,MATCH(1,INDEX(('5_ACOMPANHAMENTO'!$AD$3:$AD$4922=TRIM($C310&amp;""))*('5_ACOMPANHAMENTO'!$AC$3:$AC$4922&lt;&gt;"")*((((I310&lt;&gt;"")*ISNUMBER(SEARCH("|"&amp;I310&amp;"|",'5_ACOMPANHAMENTO'!$AC$3:$AC$4922)))+((J310&lt;&gt;"")*ISNUMBER(SEARCH("|"&amp;J310&amp;"|",'5_ACOMPANHAMENTO'!$AC$3:$AC$4922)))+((K310&lt;&gt;"")*ISNUMBER(SEARCH("|"&amp;K310&amp;"|",'5_ACOMPANHAMENTO'!$AC$3:$AC$4922)))+((L310&lt;&gt;"")*ISNUMBER(SEARCH("|"&amp;L310&amp;"|",'5_ACOMPANHAMENTO'!$AC$3:$AC$4922)))+((M310&lt;&gt;"")*ISNUMBER(SEARCH("|"&amp;M310&amp;"|",'5_ACOMPANHAMENTO'!$AC$3:$AC$4922)))+((N310&lt;&gt;"")*ISNUMBER(SEARCH("|"&amp;N310&amp;"|",'5_ACOMPANHAMENTO'!$AC$3:$AC$4922)))+((O310&lt;&gt;"")*ISNUMBER(SEARCH("|"&amp;O310&amp;"|",'5_ACOMPANHAMENTO'!$AC$3:$AC$4922)))+((P310&lt;&gt;"")*ISNUMBER(SEARCH("|"&amp;P310&amp;"|",'5_ACOMPANHAMENTO'!$AC$3:$AC$4922)))+((Q310&lt;&gt;"")*ISNUMBER(SEARCH("|"&amp;Q310&amp;"|",'5_ACOMPANHAMENTO'!$AC$3:$AC$4922)))+((R310&lt;&gt;"")*ISNUMBER(SEARCH("|"&amp;R310&amp;"|",'5_ACOMPANHAMENTO'!$AC$3:$AC$4922)))+((S310&lt;&gt;"")*ISNUMBER(SEARCH("|"&amp;S310&amp;"|",'5_ACOMPANHAMENTO'!$AC$3:$AC$4922)))+((T310&lt;&gt;"")*ISNUMBER(SEARCH("|"&amp;T310&amp;"|",'5_ACOMPANHAMENTO'!$AC$3:$AC$4922)))+((U310&lt;&gt;"")*ISNUMBER(SEARCH("|"&amp;U310&amp;"|",'5_ACOMPANHAMENTO'!$AC$3:$AC$4922)))+((V310&lt;&gt;"")*ISNUMBER(SEARCH("|"&amp;V310&amp;"|",'5_ACOMPANHAMENTO'!$AC$3:$AC$4922)))+((W310&lt;&gt;"")*ISNUMBER(SEARCH("|"&amp;W310&amp;"|",'5_ACOMPANHAMENTO'!$AC$3:$AC$4922)))+((X310&lt;&gt;"")*ISNUMBER(SEARCH("|"&amp;X310&amp;"|",'5_ACOMPANHAMENTO'!$AC$3:$AC$4922)))+((Y310&lt;&gt;"")*ISNUMBER(SEARCH("|"&amp;Y310&amp;"|",'5_ACOMPANHAMENTO'!$AC$3:$AC$4922)))+((Z310&lt;&gt;"")*ISNUMBER(SEARCH("|"&amp;Z310&amp;"|",'5_ACOMPANHAMENTO'!$AC$3:$AC$4922)))+((AA310&lt;&gt;"")*ISNUMBER(SEARCH("|"&amp;AA310&amp;"|",'5_ACOMPANHAMENTO'!$AC$3:$AC$4922)))+((AB310&lt;&gt;"")*ISNUMBER(SEARCH("|"&amp;AB310&amp;"|",'5_ACOMPANHAMENTO'!$AC$3:$AC$4922))))&gt;0),0),0)),""))</f>
        <v>46209</v>
      </c>
      <c r="B310" s="14" t="s">
        <v>3091</v>
      </c>
      <c r="C310" s="14" t="s">
        <v>3056</v>
      </c>
      <c r="D310" s="4">
        <f>IF(OR($B310="",$C310=""),"",IFERROR(SUMPRODUCT(--(('5_ACOMPANHAMENTO'!$AD$3:$AD$4922=TRIM($C310&amp;""))*('5_ACOMPANHAMENTO'!$AC$3:$AC$4922&lt;&gt;"")*((((I310&lt;&gt;"")*ISNUMBER(SEARCH("|"&amp;I310&amp;"|",'5_ACOMPANHAMENTO'!$AC$3:$AC$4922)))+((J310&lt;&gt;"")*ISNUMBER(SEARCH("|"&amp;J310&amp;"|",'5_ACOMPANHAMENTO'!$AC$3:$AC$4922)))+((K310&lt;&gt;"")*ISNUMBER(SEARCH("|"&amp;K310&amp;"|",'5_ACOMPANHAMENTO'!$AC$3:$AC$4922)))+((L310&lt;&gt;"")*ISNUMBER(SEARCH("|"&amp;L310&amp;"|",'5_ACOMPANHAMENTO'!$AC$3:$AC$4922)))+((M310&lt;&gt;"")*ISNUMBER(SEARCH("|"&amp;M310&amp;"|",'5_ACOMPANHAMENTO'!$AC$3:$AC$4922)))+((N310&lt;&gt;"")*ISNUMBER(SEARCH("|"&amp;N310&amp;"|",'5_ACOMPANHAMENTO'!$AC$3:$AC$4922)))+((O310&lt;&gt;"")*ISNUMBER(SEARCH("|"&amp;O310&amp;"|",'5_ACOMPANHAMENTO'!$AC$3:$AC$4922)))+((P310&lt;&gt;"")*ISNUMBER(SEARCH("|"&amp;P310&amp;"|",'5_ACOMPANHAMENTO'!$AC$3:$AC$4922)))+((Q310&lt;&gt;"")*ISNUMBER(SEARCH("|"&amp;Q310&amp;"|",'5_ACOMPANHAMENTO'!$AC$3:$AC$4922)))+((R310&lt;&gt;"")*ISNUMBER(SEARCH("|"&amp;R310&amp;"|",'5_ACOMPANHAMENTO'!$AC$3:$AC$4922)))+((S310&lt;&gt;"")*ISNUMBER(SEARCH("|"&amp;S310&amp;"|",'5_ACOMPANHAMENTO'!$AC$3:$AC$4922)))+((T310&lt;&gt;"")*ISNUMBER(SEARCH("|"&amp;T310&amp;"|",'5_ACOMPANHAMENTO'!$AC$3:$AC$4922)))+((U310&lt;&gt;"")*ISNUMBER(SEARCH("|"&amp;U310&amp;"|",'5_ACOMPANHAMENTO'!$AC$3:$AC$4922)))+((V310&lt;&gt;"")*ISNUMBER(SEARCH("|"&amp;V310&amp;"|",'5_ACOMPANHAMENTO'!$AC$3:$AC$4922)))+((W310&lt;&gt;"")*ISNUMBER(SEARCH("|"&amp;W310&amp;"|",'5_ACOMPANHAMENTO'!$AC$3:$AC$4922)))+((X310&lt;&gt;"")*ISNUMBER(SEARCH("|"&amp;X310&amp;"|",'5_ACOMPANHAMENTO'!$AC$3:$AC$4922)))+((Y310&lt;&gt;"")*ISNUMBER(SEARCH("|"&amp;Y310&amp;"|",'5_ACOMPANHAMENTO'!$AC$3:$AC$4922)))+((Z310&lt;&gt;"")*ISNUMBER(SEARCH("|"&amp;Z310&amp;"|",'5_ACOMPANHAMENTO'!$AC$3:$AC$4922)))+((AA310&lt;&gt;"")*ISNUMBER(SEARCH("|"&amp;AA310&amp;"|",'5_ACOMPANHAMENTO'!$AC$3:$AC$4922)))+((AB310&lt;&gt;"")*ISNUMBER(SEARCH("|"&amp;AB310&amp;"|",'5_ACOMPANHAMENTO'!$AC$3:$AC$4922))))&gt;0)),'5_ACOMPANHAMENTO'!$J$3:$J$4922),0))</f>
        <v>788</v>
      </c>
      <c r="E310" s="4" t="str">
        <f t="shared" ca="1" si="92"/>
        <v>FINALIZADO</v>
      </c>
      <c r="F310" s="7">
        <f>IF(OR($B310="",$C310=""),"",IFERROR(SUMPRODUCT(--(('5_ACOMPANHAMENTO'!$AD$3:$AD$4922=TRIM($C310&amp;""))*('5_ACOMPANHAMENTO'!$AC$3:$AC$4922&lt;&gt;"")*((((I310&lt;&gt;"")*ISNUMBER(SEARCH("|"&amp;I310&amp;"|",'5_ACOMPANHAMENTO'!$AC$3:$AC$4922)))+((J310&lt;&gt;"")*ISNUMBER(SEARCH("|"&amp;J310&amp;"|",'5_ACOMPANHAMENTO'!$AC$3:$AC$4922)))+((K310&lt;&gt;"")*ISNUMBER(SEARCH("|"&amp;K310&amp;"|",'5_ACOMPANHAMENTO'!$AC$3:$AC$4922)))+((L310&lt;&gt;"")*ISNUMBER(SEARCH("|"&amp;L310&amp;"|",'5_ACOMPANHAMENTO'!$AC$3:$AC$4922)))+((M310&lt;&gt;"")*ISNUMBER(SEARCH("|"&amp;M310&amp;"|",'5_ACOMPANHAMENTO'!$AC$3:$AC$4922)))+((N310&lt;&gt;"")*ISNUMBER(SEARCH("|"&amp;N310&amp;"|",'5_ACOMPANHAMENTO'!$AC$3:$AC$4922)))+((O310&lt;&gt;"")*ISNUMBER(SEARCH("|"&amp;O310&amp;"|",'5_ACOMPANHAMENTO'!$AC$3:$AC$4922)))+((P310&lt;&gt;"")*ISNUMBER(SEARCH("|"&amp;P310&amp;"|",'5_ACOMPANHAMENTO'!$AC$3:$AC$4922)))+((Q310&lt;&gt;"")*ISNUMBER(SEARCH("|"&amp;Q310&amp;"|",'5_ACOMPANHAMENTO'!$AC$3:$AC$4922)))+((R310&lt;&gt;"")*ISNUMBER(SEARCH("|"&amp;R310&amp;"|",'5_ACOMPANHAMENTO'!$AC$3:$AC$4922)))+((S310&lt;&gt;"")*ISNUMBER(SEARCH("|"&amp;S310&amp;"|",'5_ACOMPANHAMENTO'!$AC$3:$AC$4922)))+((T310&lt;&gt;"")*ISNUMBER(SEARCH("|"&amp;T310&amp;"|",'5_ACOMPANHAMENTO'!$AC$3:$AC$4922)))+((U310&lt;&gt;"")*ISNUMBER(SEARCH("|"&amp;U310&amp;"|",'5_ACOMPANHAMENTO'!$AC$3:$AC$4922)))+((V310&lt;&gt;"")*ISNUMBER(SEARCH("|"&amp;V310&amp;"|",'5_ACOMPANHAMENTO'!$AC$3:$AC$4922)))+((W310&lt;&gt;"")*ISNUMBER(SEARCH("|"&amp;W310&amp;"|",'5_ACOMPANHAMENTO'!$AC$3:$AC$4922)))+((X310&lt;&gt;"")*ISNUMBER(SEARCH("|"&amp;X310&amp;"|",'5_ACOMPANHAMENTO'!$AC$3:$AC$4922)))+((Y310&lt;&gt;"")*ISNUMBER(SEARCH("|"&amp;Y310&amp;"|",'5_ACOMPANHAMENTO'!$AC$3:$AC$4922)))+((Z310&lt;&gt;"")*ISNUMBER(SEARCH("|"&amp;Z310&amp;"|",'5_ACOMPANHAMENTO'!$AC$3:$AC$4922)))+((AA310&lt;&gt;"")*ISNUMBER(SEARCH("|"&amp;AA310&amp;"|",'5_ACOMPANHAMENTO'!$AC$3:$AC$4922)))+((AB310&lt;&gt;"")*ISNUMBER(SEARCH("|"&amp;AB310&amp;"|",'5_ACOMPANHAMENTO'!$AC$3:$AC$4922))))&gt;0)),'5_ACOMPANHAMENTO'!$O$3:$O$4922),0))</f>
        <v>788</v>
      </c>
      <c r="G310" s="7">
        <f t="shared" si="93"/>
        <v>0</v>
      </c>
      <c r="H310" t="str">
        <f t="shared" si="94"/>
        <v>10200,10202,10205|58 FABRICAÇÃO EMBALAGEM</v>
      </c>
      <c r="I310" s="1" t="str">
        <f t="shared" si="95"/>
        <v>10200</v>
      </c>
      <c r="J310" s="1" t="str">
        <f t="shared" si="96"/>
        <v>10202</v>
      </c>
      <c r="K310" s="1" t="str">
        <f t="shared" si="97"/>
        <v>10205</v>
      </c>
      <c r="L310" s="1" t="str">
        <f t="shared" si="98"/>
        <v/>
      </c>
      <c r="M310" s="1" t="str">
        <f t="shared" si="99"/>
        <v/>
      </c>
      <c r="N310" s="1" t="str">
        <f t="shared" si="100"/>
        <v/>
      </c>
      <c r="O310" s="1" t="str">
        <f t="shared" si="101"/>
        <v/>
      </c>
      <c r="P310" s="1" t="str">
        <f t="shared" si="102"/>
        <v/>
      </c>
      <c r="Q310" s="1" t="str">
        <f t="shared" si="103"/>
        <v/>
      </c>
      <c r="R310" s="1" t="str">
        <f t="shared" si="104"/>
        <v/>
      </c>
      <c r="S310" s="1" t="str">
        <f t="shared" si="105"/>
        <v/>
      </c>
      <c r="T310" s="1" t="str">
        <f t="shared" si="106"/>
        <v/>
      </c>
      <c r="U310" s="1" t="str">
        <f t="shared" si="107"/>
        <v/>
      </c>
      <c r="V310" s="1" t="str">
        <f t="shared" si="108"/>
        <v/>
      </c>
      <c r="W310" s="1" t="str">
        <f t="shared" si="109"/>
        <v/>
      </c>
      <c r="X310" s="1" t="str">
        <f t="shared" si="110"/>
        <v/>
      </c>
      <c r="Y310" s="1" t="str">
        <f t="shared" si="111"/>
        <v/>
      </c>
      <c r="Z310" s="1" t="str">
        <f t="shared" si="112"/>
        <v/>
      </c>
      <c r="AA310" s="1" t="str">
        <f t="shared" si="113"/>
        <v/>
      </c>
      <c r="AB310" s="1" t="str">
        <f t="shared" si="114"/>
        <v/>
      </c>
    </row>
    <row r="311" spans="1:28" ht="14.25" hidden="1" customHeight="1" x14ac:dyDescent="0.35">
      <c r="A311" s="4">
        <f>IF(OR($B311="",$C311=""),"",IFERROR(INDEX('5_ACOMPANHAMENTO'!$A$3:$A$4922,MATCH(1,INDEX(('5_ACOMPANHAMENTO'!$AD$3:$AD$4922=TRIM($C311&amp;""))*('5_ACOMPANHAMENTO'!$AC$3:$AC$4922&lt;&gt;"")*((((I311&lt;&gt;"")*ISNUMBER(SEARCH("|"&amp;I311&amp;"|",'5_ACOMPANHAMENTO'!$AC$3:$AC$4922)))+((J311&lt;&gt;"")*ISNUMBER(SEARCH("|"&amp;J311&amp;"|",'5_ACOMPANHAMENTO'!$AC$3:$AC$4922)))+((K311&lt;&gt;"")*ISNUMBER(SEARCH("|"&amp;K311&amp;"|",'5_ACOMPANHAMENTO'!$AC$3:$AC$4922)))+((L311&lt;&gt;"")*ISNUMBER(SEARCH("|"&amp;L311&amp;"|",'5_ACOMPANHAMENTO'!$AC$3:$AC$4922)))+((M311&lt;&gt;"")*ISNUMBER(SEARCH("|"&amp;M311&amp;"|",'5_ACOMPANHAMENTO'!$AC$3:$AC$4922)))+((N311&lt;&gt;"")*ISNUMBER(SEARCH("|"&amp;N311&amp;"|",'5_ACOMPANHAMENTO'!$AC$3:$AC$4922)))+((O311&lt;&gt;"")*ISNUMBER(SEARCH("|"&amp;O311&amp;"|",'5_ACOMPANHAMENTO'!$AC$3:$AC$4922)))+((P311&lt;&gt;"")*ISNUMBER(SEARCH("|"&amp;P311&amp;"|",'5_ACOMPANHAMENTO'!$AC$3:$AC$4922)))+((Q311&lt;&gt;"")*ISNUMBER(SEARCH("|"&amp;Q311&amp;"|",'5_ACOMPANHAMENTO'!$AC$3:$AC$4922)))+((R311&lt;&gt;"")*ISNUMBER(SEARCH("|"&amp;R311&amp;"|",'5_ACOMPANHAMENTO'!$AC$3:$AC$4922)))+((S311&lt;&gt;"")*ISNUMBER(SEARCH("|"&amp;S311&amp;"|",'5_ACOMPANHAMENTO'!$AC$3:$AC$4922)))+((T311&lt;&gt;"")*ISNUMBER(SEARCH("|"&amp;T311&amp;"|",'5_ACOMPANHAMENTO'!$AC$3:$AC$4922)))+((U311&lt;&gt;"")*ISNUMBER(SEARCH("|"&amp;U311&amp;"|",'5_ACOMPANHAMENTO'!$AC$3:$AC$4922)))+((V311&lt;&gt;"")*ISNUMBER(SEARCH("|"&amp;V311&amp;"|",'5_ACOMPANHAMENTO'!$AC$3:$AC$4922)))+((W311&lt;&gt;"")*ISNUMBER(SEARCH("|"&amp;W311&amp;"|",'5_ACOMPANHAMENTO'!$AC$3:$AC$4922)))+((X311&lt;&gt;"")*ISNUMBER(SEARCH("|"&amp;X311&amp;"|",'5_ACOMPANHAMENTO'!$AC$3:$AC$4922)))+((Y311&lt;&gt;"")*ISNUMBER(SEARCH("|"&amp;Y311&amp;"|",'5_ACOMPANHAMENTO'!$AC$3:$AC$4922)))+((Z311&lt;&gt;"")*ISNUMBER(SEARCH("|"&amp;Z311&amp;"|",'5_ACOMPANHAMENTO'!$AC$3:$AC$4922)))+((AA311&lt;&gt;"")*ISNUMBER(SEARCH("|"&amp;AA311&amp;"|",'5_ACOMPANHAMENTO'!$AC$3:$AC$4922)))+((AB311&lt;&gt;"")*ISNUMBER(SEARCH("|"&amp;AB311&amp;"|",'5_ACOMPANHAMENTO'!$AC$3:$AC$4922))))&gt;0),0),0)),""))</f>
        <v>46209</v>
      </c>
      <c r="B311" s="14" t="s">
        <v>3091</v>
      </c>
      <c r="C311" s="14" t="s">
        <v>3056</v>
      </c>
      <c r="D311" s="4">
        <f>IF(OR($B311="",$C311=""),"",IFERROR(SUMPRODUCT(--(('5_ACOMPANHAMENTO'!$AD$3:$AD$4922=TRIM($C311&amp;""))*('5_ACOMPANHAMENTO'!$AC$3:$AC$4922&lt;&gt;"")*((((I311&lt;&gt;"")*ISNUMBER(SEARCH("|"&amp;I311&amp;"|",'5_ACOMPANHAMENTO'!$AC$3:$AC$4922)))+((J311&lt;&gt;"")*ISNUMBER(SEARCH("|"&amp;J311&amp;"|",'5_ACOMPANHAMENTO'!$AC$3:$AC$4922)))+((K311&lt;&gt;"")*ISNUMBER(SEARCH("|"&amp;K311&amp;"|",'5_ACOMPANHAMENTO'!$AC$3:$AC$4922)))+((L311&lt;&gt;"")*ISNUMBER(SEARCH("|"&amp;L311&amp;"|",'5_ACOMPANHAMENTO'!$AC$3:$AC$4922)))+((M311&lt;&gt;"")*ISNUMBER(SEARCH("|"&amp;M311&amp;"|",'5_ACOMPANHAMENTO'!$AC$3:$AC$4922)))+((N311&lt;&gt;"")*ISNUMBER(SEARCH("|"&amp;N311&amp;"|",'5_ACOMPANHAMENTO'!$AC$3:$AC$4922)))+((O311&lt;&gt;"")*ISNUMBER(SEARCH("|"&amp;O311&amp;"|",'5_ACOMPANHAMENTO'!$AC$3:$AC$4922)))+((P311&lt;&gt;"")*ISNUMBER(SEARCH("|"&amp;P311&amp;"|",'5_ACOMPANHAMENTO'!$AC$3:$AC$4922)))+((Q311&lt;&gt;"")*ISNUMBER(SEARCH("|"&amp;Q311&amp;"|",'5_ACOMPANHAMENTO'!$AC$3:$AC$4922)))+((R311&lt;&gt;"")*ISNUMBER(SEARCH("|"&amp;R311&amp;"|",'5_ACOMPANHAMENTO'!$AC$3:$AC$4922)))+((S311&lt;&gt;"")*ISNUMBER(SEARCH("|"&amp;S311&amp;"|",'5_ACOMPANHAMENTO'!$AC$3:$AC$4922)))+((T311&lt;&gt;"")*ISNUMBER(SEARCH("|"&amp;T311&amp;"|",'5_ACOMPANHAMENTO'!$AC$3:$AC$4922)))+((U311&lt;&gt;"")*ISNUMBER(SEARCH("|"&amp;U311&amp;"|",'5_ACOMPANHAMENTO'!$AC$3:$AC$4922)))+((V311&lt;&gt;"")*ISNUMBER(SEARCH("|"&amp;V311&amp;"|",'5_ACOMPANHAMENTO'!$AC$3:$AC$4922)))+((W311&lt;&gt;"")*ISNUMBER(SEARCH("|"&amp;W311&amp;"|",'5_ACOMPANHAMENTO'!$AC$3:$AC$4922)))+((X311&lt;&gt;"")*ISNUMBER(SEARCH("|"&amp;X311&amp;"|",'5_ACOMPANHAMENTO'!$AC$3:$AC$4922)))+((Y311&lt;&gt;"")*ISNUMBER(SEARCH("|"&amp;Y311&amp;"|",'5_ACOMPANHAMENTO'!$AC$3:$AC$4922)))+((Z311&lt;&gt;"")*ISNUMBER(SEARCH("|"&amp;Z311&amp;"|",'5_ACOMPANHAMENTO'!$AC$3:$AC$4922)))+((AA311&lt;&gt;"")*ISNUMBER(SEARCH("|"&amp;AA311&amp;"|",'5_ACOMPANHAMENTO'!$AC$3:$AC$4922)))+((AB311&lt;&gt;"")*ISNUMBER(SEARCH("|"&amp;AB311&amp;"|",'5_ACOMPANHAMENTO'!$AC$3:$AC$4922))))&gt;0)),'5_ACOMPANHAMENTO'!$J$3:$J$4922),0))</f>
        <v>788</v>
      </c>
      <c r="E311" s="4" t="str">
        <f t="shared" ca="1" si="92"/>
        <v>FINALIZADO</v>
      </c>
      <c r="F311" s="7">
        <f>IF(OR($B311="",$C311=""),"",IFERROR(SUMPRODUCT(--(('5_ACOMPANHAMENTO'!$AD$3:$AD$4922=TRIM($C311&amp;""))*('5_ACOMPANHAMENTO'!$AC$3:$AC$4922&lt;&gt;"")*((((I311&lt;&gt;"")*ISNUMBER(SEARCH("|"&amp;I311&amp;"|",'5_ACOMPANHAMENTO'!$AC$3:$AC$4922)))+((J311&lt;&gt;"")*ISNUMBER(SEARCH("|"&amp;J311&amp;"|",'5_ACOMPANHAMENTO'!$AC$3:$AC$4922)))+((K311&lt;&gt;"")*ISNUMBER(SEARCH("|"&amp;K311&amp;"|",'5_ACOMPANHAMENTO'!$AC$3:$AC$4922)))+((L311&lt;&gt;"")*ISNUMBER(SEARCH("|"&amp;L311&amp;"|",'5_ACOMPANHAMENTO'!$AC$3:$AC$4922)))+((M311&lt;&gt;"")*ISNUMBER(SEARCH("|"&amp;M311&amp;"|",'5_ACOMPANHAMENTO'!$AC$3:$AC$4922)))+((N311&lt;&gt;"")*ISNUMBER(SEARCH("|"&amp;N311&amp;"|",'5_ACOMPANHAMENTO'!$AC$3:$AC$4922)))+((O311&lt;&gt;"")*ISNUMBER(SEARCH("|"&amp;O311&amp;"|",'5_ACOMPANHAMENTO'!$AC$3:$AC$4922)))+((P311&lt;&gt;"")*ISNUMBER(SEARCH("|"&amp;P311&amp;"|",'5_ACOMPANHAMENTO'!$AC$3:$AC$4922)))+((Q311&lt;&gt;"")*ISNUMBER(SEARCH("|"&amp;Q311&amp;"|",'5_ACOMPANHAMENTO'!$AC$3:$AC$4922)))+((R311&lt;&gt;"")*ISNUMBER(SEARCH("|"&amp;R311&amp;"|",'5_ACOMPANHAMENTO'!$AC$3:$AC$4922)))+((S311&lt;&gt;"")*ISNUMBER(SEARCH("|"&amp;S311&amp;"|",'5_ACOMPANHAMENTO'!$AC$3:$AC$4922)))+((T311&lt;&gt;"")*ISNUMBER(SEARCH("|"&amp;T311&amp;"|",'5_ACOMPANHAMENTO'!$AC$3:$AC$4922)))+((U311&lt;&gt;"")*ISNUMBER(SEARCH("|"&amp;U311&amp;"|",'5_ACOMPANHAMENTO'!$AC$3:$AC$4922)))+((V311&lt;&gt;"")*ISNUMBER(SEARCH("|"&amp;V311&amp;"|",'5_ACOMPANHAMENTO'!$AC$3:$AC$4922)))+((W311&lt;&gt;"")*ISNUMBER(SEARCH("|"&amp;W311&amp;"|",'5_ACOMPANHAMENTO'!$AC$3:$AC$4922)))+((X311&lt;&gt;"")*ISNUMBER(SEARCH("|"&amp;X311&amp;"|",'5_ACOMPANHAMENTO'!$AC$3:$AC$4922)))+((Y311&lt;&gt;"")*ISNUMBER(SEARCH("|"&amp;Y311&amp;"|",'5_ACOMPANHAMENTO'!$AC$3:$AC$4922)))+((Z311&lt;&gt;"")*ISNUMBER(SEARCH("|"&amp;Z311&amp;"|",'5_ACOMPANHAMENTO'!$AC$3:$AC$4922)))+((AA311&lt;&gt;"")*ISNUMBER(SEARCH("|"&amp;AA311&amp;"|",'5_ACOMPANHAMENTO'!$AC$3:$AC$4922)))+((AB311&lt;&gt;"")*ISNUMBER(SEARCH("|"&amp;AB311&amp;"|",'5_ACOMPANHAMENTO'!$AC$3:$AC$4922))))&gt;0)),'5_ACOMPANHAMENTO'!$O$3:$O$4922),0))</f>
        <v>788</v>
      </c>
      <c r="G311" s="7">
        <f t="shared" si="93"/>
        <v>0</v>
      </c>
      <c r="H311" t="str">
        <f t="shared" si="94"/>
        <v>10200,10202,10205|58 FABRICAÇÃO EMBALAGEM</v>
      </c>
      <c r="I311" s="1" t="str">
        <f t="shared" si="95"/>
        <v>10200</v>
      </c>
      <c r="J311" s="1" t="str">
        <f t="shared" si="96"/>
        <v>10202</v>
      </c>
      <c r="K311" s="1" t="str">
        <f t="shared" si="97"/>
        <v>10205</v>
      </c>
      <c r="L311" s="1" t="str">
        <f t="shared" si="98"/>
        <v/>
      </c>
      <c r="M311" s="1" t="str">
        <f t="shared" si="99"/>
        <v/>
      </c>
      <c r="N311" s="1" t="str">
        <f t="shared" si="100"/>
        <v/>
      </c>
      <c r="O311" s="1" t="str">
        <f t="shared" si="101"/>
        <v/>
      </c>
      <c r="P311" s="1" t="str">
        <f t="shared" si="102"/>
        <v/>
      </c>
      <c r="Q311" s="1" t="str">
        <f t="shared" si="103"/>
        <v/>
      </c>
      <c r="R311" s="1" t="str">
        <f t="shared" si="104"/>
        <v/>
      </c>
      <c r="S311" s="1" t="str">
        <f t="shared" si="105"/>
        <v/>
      </c>
      <c r="T311" s="1" t="str">
        <f t="shared" si="106"/>
        <v/>
      </c>
      <c r="U311" s="1" t="str">
        <f t="shared" si="107"/>
        <v/>
      </c>
      <c r="V311" s="1" t="str">
        <f t="shared" si="108"/>
        <v/>
      </c>
      <c r="W311" s="1" t="str">
        <f t="shared" si="109"/>
        <v/>
      </c>
      <c r="X311" s="1" t="str">
        <f t="shared" si="110"/>
        <v/>
      </c>
      <c r="Y311" s="1" t="str">
        <f t="shared" si="111"/>
        <v/>
      </c>
      <c r="Z311" s="1" t="str">
        <f t="shared" si="112"/>
        <v/>
      </c>
      <c r="AA311" s="1" t="str">
        <f t="shared" si="113"/>
        <v/>
      </c>
      <c r="AB311" s="1" t="str">
        <f t="shared" si="114"/>
        <v/>
      </c>
    </row>
    <row r="312" spans="1:28" ht="14.25" hidden="1" customHeight="1" x14ac:dyDescent="0.35">
      <c r="A312" s="4">
        <f>IF(OR($B312="",$C312=""),"",IFERROR(INDEX('5_ACOMPANHAMENTO'!$A$3:$A$4922,MATCH(1,INDEX(('5_ACOMPANHAMENTO'!$AD$3:$AD$4922=TRIM($C312&amp;""))*('5_ACOMPANHAMENTO'!$AC$3:$AC$4922&lt;&gt;"")*((((I312&lt;&gt;"")*ISNUMBER(SEARCH("|"&amp;I312&amp;"|",'5_ACOMPANHAMENTO'!$AC$3:$AC$4922)))+((J312&lt;&gt;"")*ISNUMBER(SEARCH("|"&amp;J312&amp;"|",'5_ACOMPANHAMENTO'!$AC$3:$AC$4922)))+((K312&lt;&gt;"")*ISNUMBER(SEARCH("|"&amp;K312&amp;"|",'5_ACOMPANHAMENTO'!$AC$3:$AC$4922)))+((L312&lt;&gt;"")*ISNUMBER(SEARCH("|"&amp;L312&amp;"|",'5_ACOMPANHAMENTO'!$AC$3:$AC$4922)))+((M312&lt;&gt;"")*ISNUMBER(SEARCH("|"&amp;M312&amp;"|",'5_ACOMPANHAMENTO'!$AC$3:$AC$4922)))+((N312&lt;&gt;"")*ISNUMBER(SEARCH("|"&amp;N312&amp;"|",'5_ACOMPANHAMENTO'!$AC$3:$AC$4922)))+((O312&lt;&gt;"")*ISNUMBER(SEARCH("|"&amp;O312&amp;"|",'5_ACOMPANHAMENTO'!$AC$3:$AC$4922)))+((P312&lt;&gt;"")*ISNUMBER(SEARCH("|"&amp;P312&amp;"|",'5_ACOMPANHAMENTO'!$AC$3:$AC$4922)))+((Q312&lt;&gt;"")*ISNUMBER(SEARCH("|"&amp;Q312&amp;"|",'5_ACOMPANHAMENTO'!$AC$3:$AC$4922)))+((R312&lt;&gt;"")*ISNUMBER(SEARCH("|"&amp;R312&amp;"|",'5_ACOMPANHAMENTO'!$AC$3:$AC$4922)))+((S312&lt;&gt;"")*ISNUMBER(SEARCH("|"&amp;S312&amp;"|",'5_ACOMPANHAMENTO'!$AC$3:$AC$4922)))+((T312&lt;&gt;"")*ISNUMBER(SEARCH("|"&amp;T312&amp;"|",'5_ACOMPANHAMENTO'!$AC$3:$AC$4922)))+((U312&lt;&gt;"")*ISNUMBER(SEARCH("|"&amp;U312&amp;"|",'5_ACOMPANHAMENTO'!$AC$3:$AC$4922)))+((V312&lt;&gt;"")*ISNUMBER(SEARCH("|"&amp;V312&amp;"|",'5_ACOMPANHAMENTO'!$AC$3:$AC$4922)))+((W312&lt;&gt;"")*ISNUMBER(SEARCH("|"&amp;W312&amp;"|",'5_ACOMPANHAMENTO'!$AC$3:$AC$4922)))+((X312&lt;&gt;"")*ISNUMBER(SEARCH("|"&amp;X312&amp;"|",'5_ACOMPANHAMENTO'!$AC$3:$AC$4922)))+((Y312&lt;&gt;"")*ISNUMBER(SEARCH("|"&amp;Y312&amp;"|",'5_ACOMPANHAMENTO'!$AC$3:$AC$4922)))+((Z312&lt;&gt;"")*ISNUMBER(SEARCH("|"&amp;Z312&amp;"|",'5_ACOMPANHAMENTO'!$AC$3:$AC$4922)))+((AA312&lt;&gt;"")*ISNUMBER(SEARCH("|"&amp;AA312&amp;"|",'5_ACOMPANHAMENTO'!$AC$3:$AC$4922)))+((AB312&lt;&gt;"")*ISNUMBER(SEARCH("|"&amp;AB312&amp;"|",'5_ACOMPANHAMENTO'!$AC$3:$AC$4922))))&gt;0),0),0)),""))</f>
        <v>46209</v>
      </c>
      <c r="B312" s="14" t="s">
        <v>3091</v>
      </c>
      <c r="C312" s="14" t="s">
        <v>3056</v>
      </c>
      <c r="D312" s="4">
        <f>IF(OR($B312="",$C312=""),"",IFERROR(SUMPRODUCT(--(('5_ACOMPANHAMENTO'!$AD$3:$AD$4922=TRIM($C312&amp;""))*('5_ACOMPANHAMENTO'!$AC$3:$AC$4922&lt;&gt;"")*((((I312&lt;&gt;"")*ISNUMBER(SEARCH("|"&amp;I312&amp;"|",'5_ACOMPANHAMENTO'!$AC$3:$AC$4922)))+((J312&lt;&gt;"")*ISNUMBER(SEARCH("|"&amp;J312&amp;"|",'5_ACOMPANHAMENTO'!$AC$3:$AC$4922)))+((K312&lt;&gt;"")*ISNUMBER(SEARCH("|"&amp;K312&amp;"|",'5_ACOMPANHAMENTO'!$AC$3:$AC$4922)))+((L312&lt;&gt;"")*ISNUMBER(SEARCH("|"&amp;L312&amp;"|",'5_ACOMPANHAMENTO'!$AC$3:$AC$4922)))+((M312&lt;&gt;"")*ISNUMBER(SEARCH("|"&amp;M312&amp;"|",'5_ACOMPANHAMENTO'!$AC$3:$AC$4922)))+((N312&lt;&gt;"")*ISNUMBER(SEARCH("|"&amp;N312&amp;"|",'5_ACOMPANHAMENTO'!$AC$3:$AC$4922)))+((O312&lt;&gt;"")*ISNUMBER(SEARCH("|"&amp;O312&amp;"|",'5_ACOMPANHAMENTO'!$AC$3:$AC$4922)))+((P312&lt;&gt;"")*ISNUMBER(SEARCH("|"&amp;P312&amp;"|",'5_ACOMPANHAMENTO'!$AC$3:$AC$4922)))+((Q312&lt;&gt;"")*ISNUMBER(SEARCH("|"&amp;Q312&amp;"|",'5_ACOMPANHAMENTO'!$AC$3:$AC$4922)))+((R312&lt;&gt;"")*ISNUMBER(SEARCH("|"&amp;R312&amp;"|",'5_ACOMPANHAMENTO'!$AC$3:$AC$4922)))+((S312&lt;&gt;"")*ISNUMBER(SEARCH("|"&amp;S312&amp;"|",'5_ACOMPANHAMENTO'!$AC$3:$AC$4922)))+((T312&lt;&gt;"")*ISNUMBER(SEARCH("|"&amp;T312&amp;"|",'5_ACOMPANHAMENTO'!$AC$3:$AC$4922)))+((U312&lt;&gt;"")*ISNUMBER(SEARCH("|"&amp;U312&amp;"|",'5_ACOMPANHAMENTO'!$AC$3:$AC$4922)))+((V312&lt;&gt;"")*ISNUMBER(SEARCH("|"&amp;V312&amp;"|",'5_ACOMPANHAMENTO'!$AC$3:$AC$4922)))+((W312&lt;&gt;"")*ISNUMBER(SEARCH("|"&amp;W312&amp;"|",'5_ACOMPANHAMENTO'!$AC$3:$AC$4922)))+((X312&lt;&gt;"")*ISNUMBER(SEARCH("|"&amp;X312&amp;"|",'5_ACOMPANHAMENTO'!$AC$3:$AC$4922)))+((Y312&lt;&gt;"")*ISNUMBER(SEARCH("|"&amp;Y312&amp;"|",'5_ACOMPANHAMENTO'!$AC$3:$AC$4922)))+((Z312&lt;&gt;"")*ISNUMBER(SEARCH("|"&amp;Z312&amp;"|",'5_ACOMPANHAMENTO'!$AC$3:$AC$4922)))+((AA312&lt;&gt;"")*ISNUMBER(SEARCH("|"&amp;AA312&amp;"|",'5_ACOMPANHAMENTO'!$AC$3:$AC$4922)))+((AB312&lt;&gt;"")*ISNUMBER(SEARCH("|"&amp;AB312&amp;"|",'5_ACOMPANHAMENTO'!$AC$3:$AC$4922))))&gt;0)),'5_ACOMPANHAMENTO'!$J$3:$J$4922),0))</f>
        <v>788</v>
      </c>
      <c r="E312" s="4" t="str">
        <f t="shared" ca="1" si="92"/>
        <v>FINALIZADO</v>
      </c>
      <c r="F312" s="7">
        <f>IF(OR($B312="",$C312=""),"",IFERROR(SUMPRODUCT(--(('5_ACOMPANHAMENTO'!$AD$3:$AD$4922=TRIM($C312&amp;""))*('5_ACOMPANHAMENTO'!$AC$3:$AC$4922&lt;&gt;"")*((((I312&lt;&gt;"")*ISNUMBER(SEARCH("|"&amp;I312&amp;"|",'5_ACOMPANHAMENTO'!$AC$3:$AC$4922)))+((J312&lt;&gt;"")*ISNUMBER(SEARCH("|"&amp;J312&amp;"|",'5_ACOMPANHAMENTO'!$AC$3:$AC$4922)))+((K312&lt;&gt;"")*ISNUMBER(SEARCH("|"&amp;K312&amp;"|",'5_ACOMPANHAMENTO'!$AC$3:$AC$4922)))+((L312&lt;&gt;"")*ISNUMBER(SEARCH("|"&amp;L312&amp;"|",'5_ACOMPANHAMENTO'!$AC$3:$AC$4922)))+((M312&lt;&gt;"")*ISNUMBER(SEARCH("|"&amp;M312&amp;"|",'5_ACOMPANHAMENTO'!$AC$3:$AC$4922)))+((N312&lt;&gt;"")*ISNUMBER(SEARCH("|"&amp;N312&amp;"|",'5_ACOMPANHAMENTO'!$AC$3:$AC$4922)))+((O312&lt;&gt;"")*ISNUMBER(SEARCH("|"&amp;O312&amp;"|",'5_ACOMPANHAMENTO'!$AC$3:$AC$4922)))+((P312&lt;&gt;"")*ISNUMBER(SEARCH("|"&amp;P312&amp;"|",'5_ACOMPANHAMENTO'!$AC$3:$AC$4922)))+((Q312&lt;&gt;"")*ISNUMBER(SEARCH("|"&amp;Q312&amp;"|",'5_ACOMPANHAMENTO'!$AC$3:$AC$4922)))+((R312&lt;&gt;"")*ISNUMBER(SEARCH("|"&amp;R312&amp;"|",'5_ACOMPANHAMENTO'!$AC$3:$AC$4922)))+((S312&lt;&gt;"")*ISNUMBER(SEARCH("|"&amp;S312&amp;"|",'5_ACOMPANHAMENTO'!$AC$3:$AC$4922)))+((T312&lt;&gt;"")*ISNUMBER(SEARCH("|"&amp;T312&amp;"|",'5_ACOMPANHAMENTO'!$AC$3:$AC$4922)))+((U312&lt;&gt;"")*ISNUMBER(SEARCH("|"&amp;U312&amp;"|",'5_ACOMPANHAMENTO'!$AC$3:$AC$4922)))+((V312&lt;&gt;"")*ISNUMBER(SEARCH("|"&amp;V312&amp;"|",'5_ACOMPANHAMENTO'!$AC$3:$AC$4922)))+((W312&lt;&gt;"")*ISNUMBER(SEARCH("|"&amp;W312&amp;"|",'5_ACOMPANHAMENTO'!$AC$3:$AC$4922)))+((X312&lt;&gt;"")*ISNUMBER(SEARCH("|"&amp;X312&amp;"|",'5_ACOMPANHAMENTO'!$AC$3:$AC$4922)))+((Y312&lt;&gt;"")*ISNUMBER(SEARCH("|"&amp;Y312&amp;"|",'5_ACOMPANHAMENTO'!$AC$3:$AC$4922)))+((Z312&lt;&gt;"")*ISNUMBER(SEARCH("|"&amp;Z312&amp;"|",'5_ACOMPANHAMENTO'!$AC$3:$AC$4922)))+((AA312&lt;&gt;"")*ISNUMBER(SEARCH("|"&amp;AA312&amp;"|",'5_ACOMPANHAMENTO'!$AC$3:$AC$4922)))+((AB312&lt;&gt;"")*ISNUMBER(SEARCH("|"&amp;AB312&amp;"|",'5_ACOMPANHAMENTO'!$AC$3:$AC$4922))))&gt;0)),'5_ACOMPANHAMENTO'!$O$3:$O$4922),0))</f>
        <v>788</v>
      </c>
      <c r="G312" s="7">
        <f t="shared" si="93"/>
        <v>0</v>
      </c>
      <c r="H312" t="str">
        <f t="shared" si="94"/>
        <v>10200,10202,10205|58 FABRICAÇÃO EMBALAGEM</v>
      </c>
      <c r="I312" s="1" t="str">
        <f t="shared" si="95"/>
        <v>10200</v>
      </c>
      <c r="J312" s="1" t="str">
        <f t="shared" si="96"/>
        <v>10202</v>
      </c>
      <c r="K312" s="1" t="str">
        <f t="shared" si="97"/>
        <v>10205</v>
      </c>
      <c r="L312" s="1" t="str">
        <f t="shared" si="98"/>
        <v/>
      </c>
      <c r="M312" s="1" t="str">
        <f t="shared" si="99"/>
        <v/>
      </c>
      <c r="N312" s="1" t="str">
        <f t="shared" si="100"/>
        <v/>
      </c>
      <c r="O312" s="1" t="str">
        <f t="shared" si="101"/>
        <v/>
      </c>
      <c r="P312" s="1" t="str">
        <f t="shared" si="102"/>
        <v/>
      </c>
      <c r="Q312" s="1" t="str">
        <f t="shared" si="103"/>
        <v/>
      </c>
      <c r="R312" s="1" t="str">
        <f t="shared" si="104"/>
        <v/>
      </c>
      <c r="S312" s="1" t="str">
        <f t="shared" si="105"/>
        <v/>
      </c>
      <c r="T312" s="1" t="str">
        <f t="shared" si="106"/>
        <v/>
      </c>
      <c r="U312" s="1" t="str">
        <f t="shared" si="107"/>
        <v/>
      </c>
      <c r="V312" s="1" t="str">
        <f t="shared" si="108"/>
        <v/>
      </c>
      <c r="W312" s="1" t="str">
        <f t="shared" si="109"/>
        <v/>
      </c>
      <c r="X312" s="1" t="str">
        <f t="shared" si="110"/>
        <v/>
      </c>
      <c r="Y312" s="1" t="str">
        <f t="shared" si="111"/>
        <v/>
      </c>
      <c r="Z312" s="1" t="str">
        <f t="shared" si="112"/>
        <v/>
      </c>
      <c r="AA312" s="1" t="str">
        <f t="shared" si="113"/>
        <v/>
      </c>
      <c r="AB312" s="1" t="str">
        <f t="shared" si="114"/>
        <v/>
      </c>
    </row>
    <row r="313" spans="1:28" ht="14.25" hidden="1" customHeight="1" x14ac:dyDescent="0.35">
      <c r="A313" s="4">
        <f>IF(OR($B313="",$C313=""),"",IFERROR(INDEX('5_ACOMPANHAMENTO'!$A$3:$A$4922,MATCH(1,INDEX(('5_ACOMPANHAMENTO'!$AD$3:$AD$4922=TRIM($C313&amp;""))*('5_ACOMPANHAMENTO'!$AC$3:$AC$4922&lt;&gt;"")*((((I313&lt;&gt;"")*ISNUMBER(SEARCH("|"&amp;I313&amp;"|",'5_ACOMPANHAMENTO'!$AC$3:$AC$4922)))+((J313&lt;&gt;"")*ISNUMBER(SEARCH("|"&amp;J313&amp;"|",'5_ACOMPANHAMENTO'!$AC$3:$AC$4922)))+((K313&lt;&gt;"")*ISNUMBER(SEARCH("|"&amp;K313&amp;"|",'5_ACOMPANHAMENTO'!$AC$3:$AC$4922)))+((L313&lt;&gt;"")*ISNUMBER(SEARCH("|"&amp;L313&amp;"|",'5_ACOMPANHAMENTO'!$AC$3:$AC$4922)))+((M313&lt;&gt;"")*ISNUMBER(SEARCH("|"&amp;M313&amp;"|",'5_ACOMPANHAMENTO'!$AC$3:$AC$4922)))+((N313&lt;&gt;"")*ISNUMBER(SEARCH("|"&amp;N313&amp;"|",'5_ACOMPANHAMENTO'!$AC$3:$AC$4922)))+((O313&lt;&gt;"")*ISNUMBER(SEARCH("|"&amp;O313&amp;"|",'5_ACOMPANHAMENTO'!$AC$3:$AC$4922)))+((P313&lt;&gt;"")*ISNUMBER(SEARCH("|"&amp;P313&amp;"|",'5_ACOMPANHAMENTO'!$AC$3:$AC$4922)))+((Q313&lt;&gt;"")*ISNUMBER(SEARCH("|"&amp;Q313&amp;"|",'5_ACOMPANHAMENTO'!$AC$3:$AC$4922)))+((R313&lt;&gt;"")*ISNUMBER(SEARCH("|"&amp;R313&amp;"|",'5_ACOMPANHAMENTO'!$AC$3:$AC$4922)))+((S313&lt;&gt;"")*ISNUMBER(SEARCH("|"&amp;S313&amp;"|",'5_ACOMPANHAMENTO'!$AC$3:$AC$4922)))+((T313&lt;&gt;"")*ISNUMBER(SEARCH("|"&amp;T313&amp;"|",'5_ACOMPANHAMENTO'!$AC$3:$AC$4922)))+((U313&lt;&gt;"")*ISNUMBER(SEARCH("|"&amp;U313&amp;"|",'5_ACOMPANHAMENTO'!$AC$3:$AC$4922)))+((V313&lt;&gt;"")*ISNUMBER(SEARCH("|"&amp;V313&amp;"|",'5_ACOMPANHAMENTO'!$AC$3:$AC$4922)))+((W313&lt;&gt;"")*ISNUMBER(SEARCH("|"&amp;W313&amp;"|",'5_ACOMPANHAMENTO'!$AC$3:$AC$4922)))+((X313&lt;&gt;"")*ISNUMBER(SEARCH("|"&amp;X313&amp;"|",'5_ACOMPANHAMENTO'!$AC$3:$AC$4922)))+((Y313&lt;&gt;"")*ISNUMBER(SEARCH("|"&amp;Y313&amp;"|",'5_ACOMPANHAMENTO'!$AC$3:$AC$4922)))+((Z313&lt;&gt;"")*ISNUMBER(SEARCH("|"&amp;Z313&amp;"|",'5_ACOMPANHAMENTO'!$AC$3:$AC$4922)))+((AA313&lt;&gt;"")*ISNUMBER(SEARCH("|"&amp;AA313&amp;"|",'5_ACOMPANHAMENTO'!$AC$3:$AC$4922)))+((AB313&lt;&gt;"")*ISNUMBER(SEARCH("|"&amp;AB313&amp;"|",'5_ACOMPANHAMENTO'!$AC$3:$AC$4922))))&gt;0),0),0)),""))</f>
        <v>46209</v>
      </c>
      <c r="B313" s="14" t="s">
        <v>3091</v>
      </c>
      <c r="C313" s="14" t="s">
        <v>3056</v>
      </c>
      <c r="D313" s="4">
        <f>IF(OR($B313="",$C313=""),"",IFERROR(SUMPRODUCT(--(('5_ACOMPANHAMENTO'!$AD$3:$AD$4922=TRIM($C313&amp;""))*('5_ACOMPANHAMENTO'!$AC$3:$AC$4922&lt;&gt;"")*((((I313&lt;&gt;"")*ISNUMBER(SEARCH("|"&amp;I313&amp;"|",'5_ACOMPANHAMENTO'!$AC$3:$AC$4922)))+((J313&lt;&gt;"")*ISNUMBER(SEARCH("|"&amp;J313&amp;"|",'5_ACOMPANHAMENTO'!$AC$3:$AC$4922)))+((K313&lt;&gt;"")*ISNUMBER(SEARCH("|"&amp;K313&amp;"|",'5_ACOMPANHAMENTO'!$AC$3:$AC$4922)))+((L313&lt;&gt;"")*ISNUMBER(SEARCH("|"&amp;L313&amp;"|",'5_ACOMPANHAMENTO'!$AC$3:$AC$4922)))+((M313&lt;&gt;"")*ISNUMBER(SEARCH("|"&amp;M313&amp;"|",'5_ACOMPANHAMENTO'!$AC$3:$AC$4922)))+((N313&lt;&gt;"")*ISNUMBER(SEARCH("|"&amp;N313&amp;"|",'5_ACOMPANHAMENTO'!$AC$3:$AC$4922)))+((O313&lt;&gt;"")*ISNUMBER(SEARCH("|"&amp;O313&amp;"|",'5_ACOMPANHAMENTO'!$AC$3:$AC$4922)))+((P313&lt;&gt;"")*ISNUMBER(SEARCH("|"&amp;P313&amp;"|",'5_ACOMPANHAMENTO'!$AC$3:$AC$4922)))+((Q313&lt;&gt;"")*ISNUMBER(SEARCH("|"&amp;Q313&amp;"|",'5_ACOMPANHAMENTO'!$AC$3:$AC$4922)))+((R313&lt;&gt;"")*ISNUMBER(SEARCH("|"&amp;R313&amp;"|",'5_ACOMPANHAMENTO'!$AC$3:$AC$4922)))+((S313&lt;&gt;"")*ISNUMBER(SEARCH("|"&amp;S313&amp;"|",'5_ACOMPANHAMENTO'!$AC$3:$AC$4922)))+((T313&lt;&gt;"")*ISNUMBER(SEARCH("|"&amp;T313&amp;"|",'5_ACOMPANHAMENTO'!$AC$3:$AC$4922)))+((U313&lt;&gt;"")*ISNUMBER(SEARCH("|"&amp;U313&amp;"|",'5_ACOMPANHAMENTO'!$AC$3:$AC$4922)))+((V313&lt;&gt;"")*ISNUMBER(SEARCH("|"&amp;V313&amp;"|",'5_ACOMPANHAMENTO'!$AC$3:$AC$4922)))+((W313&lt;&gt;"")*ISNUMBER(SEARCH("|"&amp;W313&amp;"|",'5_ACOMPANHAMENTO'!$AC$3:$AC$4922)))+((X313&lt;&gt;"")*ISNUMBER(SEARCH("|"&amp;X313&amp;"|",'5_ACOMPANHAMENTO'!$AC$3:$AC$4922)))+((Y313&lt;&gt;"")*ISNUMBER(SEARCH("|"&amp;Y313&amp;"|",'5_ACOMPANHAMENTO'!$AC$3:$AC$4922)))+((Z313&lt;&gt;"")*ISNUMBER(SEARCH("|"&amp;Z313&amp;"|",'5_ACOMPANHAMENTO'!$AC$3:$AC$4922)))+((AA313&lt;&gt;"")*ISNUMBER(SEARCH("|"&amp;AA313&amp;"|",'5_ACOMPANHAMENTO'!$AC$3:$AC$4922)))+((AB313&lt;&gt;"")*ISNUMBER(SEARCH("|"&amp;AB313&amp;"|",'5_ACOMPANHAMENTO'!$AC$3:$AC$4922))))&gt;0)),'5_ACOMPANHAMENTO'!$J$3:$J$4922),0))</f>
        <v>788</v>
      </c>
      <c r="E313" s="4" t="str">
        <f t="shared" ca="1" si="92"/>
        <v>FINALIZADO</v>
      </c>
      <c r="F313" s="7">
        <f>IF(OR($B313="",$C313=""),"",IFERROR(SUMPRODUCT(--(('5_ACOMPANHAMENTO'!$AD$3:$AD$4922=TRIM($C313&amp;""))*('5_ACOMPANHAMENTO'!$AC$3:$AC$4922&lt;&gt;"")*((((I313&lt;&gt;"")*ISNUMBER(SEARCH("|"&amp;I313&amp;"|",'5_ACOMPANHAMENTO'!$AC$3:$AC$4922)))+((J313&lt;&gt;"")*ISNUMBER(SEARCH("|"&amp;J313&amp;"|",'5_ACOMPANHAMENTO'!$AC$3:$AC$4922)))+((K313&lt;&gt;"")*ISNUMBER(SEARCH("|"&amp;K313&amp;"|",'5_ACOMPANHAMENTO'!$AC$3:$AC$4922)))+((L313&lt;&gt;"")*ISNUMBER(SEARCH("|"&amp;L313&amp;"|",'5_ACOMPANHAMENTO'!$AC$3:$AC$4922)))+((M313&lt;&gt;"")*ISNUMBER(SEARCH("|"&amp;M313&amp;"|",'5_ACOMPANHAMENTO'!$AC$3:$AC$4922)))+((N313&lt;&gt;"")*ISNUMBER(SEARCH("|"&amp;N313&amp;"|",'5_ACOMPANHAMENTO'!$AC$3:$AC$4922)))+((O313&lt;&gt;"")*ISNUMBER(SEARCH("|"&amp;O313&amp;"|",'5_ACOMPANHAMENTO'!$AC$3:$AC$4922)))+((P313&lt;&gt;"")*ISNUMBER(SEARCH("|"&amp;P313&amp;"|",'5_ACOMPANHAMENTO'!$AC$3:$AC$4922)))+((Q313&lt;&gt;"")*ISNUMBER(SEARCH("|"&amp;Q313&amp;"|",'5_ACOMPANHAMENTO'!$AC$3:$AC$4922)))+((R313&lt;&gt;"")*ISNUMBER(SEARCH("|"&amp;R313&amp;"|",'5_ACOMPANHAMENTO'!$AC$3:$AC$4922)))+((S313&lt;&gt;"")*ISNUMBER(SEARCH("|"&amp;S313&amp;"|",'5_ACOMPANHAMENTO'!$AC$3:$AC$4922)))+((T313&lt;&gt;"")*ISNUMBER(SEARCH("|"&amp;T313&amp;"|",'5_ACOMPANHAMENTO'!$AC$3:$AC$4922)))+((U313&lt;&gt;"")*ISNUMBER(SEARCH("|"&amp;U313&amp;"|",'5_ACOMPANHAMENTO'!$AC$3:$AC$4922)))+((V313&lt;&gt;"")*ISNUMBER(SEARCH("|"&amp;V313&amp;"|",'5_ACOMPANHAMENTO'!$AC$3:$AC$4922)))+((W313&lt;&gt;"")*ISNUMBER(SEARCH("|"&amp;W313&amp;"|",'5_ACOMPANHAMENTO'!$AC$3:$AC$4922)))+((X313&lt;&gt;"")*ISNUMBER(SEARCH("|"&amp;X313&amp;"|",'5_ACOMPANHAMENTO'!$AC$3:$AC$4922)))+((Y313&lt;&gt;"")*ISNUMBER(SEARCH("|"&amp;Y313&amp;"|",'5_ACOMPANHAMENTO'!$AC$3:$AC$4922)))+((Z313&lt;&gt;"")*ISNUMBER(SEARCH("|"&amp;Z313&amp;"|",'5_ACOMPANHAMENTO'!$AC$3:$AC$4922)))+((AA313&lt;&gt;"")*ISNUMBER(SEARCH("|"&amp;AA313&amp;"|",'5_ACOMPANHAMENTO'!$AC$3:$AC$4922)))+((AB313&lt;&gt;"")*ISNUMBER(SEARCH("|"&amp;AB313&amp;"|",'5_ACOMPANHAMENTO'!$AC$3:$AC$4922))))&gt;0)),'5_ACOMPANHAMENTO'!$O$3:$O$4922),0))</f>
        <v>788</v>
      </c>
      <c r="G313" s="7">
        <f t="shared" si="93"/>
        <v>0</v>
      </c>
      <c r="H313" t="str">
        <f t="shared" si="94"/>
        <v>10200,10202,10205|58 FABRICAÇÃO EMBALAGEM</v>
      </c>
      <c r="I313" s="1" t="str">
        <f t="shared" si="95"/>
        <v>10200</v>
      </c>
      <c r="J313" s="1" t="str">
        <f t="shared" si="96"/>
        <v>10202</v>
      </c>
      <c r="K313" s="1" t="str">
        <f t="shared" si="97"/>
        <v>10205</v>
      </c>
      <c r="L313" s="1" t="str">
        <f t="shared" si="98"/>
        <v/>
      </c>
      <c r="M313" s="1" t="str">
        <f t="shared" si="99"/>
        <v/>
      </c>
      <c r="N313" s="1" t="str">
        <f t="shared" si="100"/>
        <v/>
      </c>
      <c r="O313" s="1" t="str">
        <f t="shared" si="101"/>
        <v/>
      </c>
      <c r="P313" s="1" t="str">
        <f t="shared" si="102"/>
        <v/>
      </c>
      <c r="Q313" s="1" t="str">
        <f t="shared" si="103"/>
        <v/>
      </c>
      <c r="R313" s="1" t="str">
        <f t="shared" si="104"/>
        <v/>
      </c>
      <c r="S313" s="1" t="str">
        <f t="shared" si="105"/>
        <v/>
      </c>
      <c r="T313" s="1" t="str">
        <f t="shared" si="106"/>
        <v/>
      </c>
      <c r="U313" s="1" t="str">
        <f t="shared" si="107"/>
        <v/>
      </c>
      <c r="V313" s="1" t="str">
        <f t="shared" si="108"/>
        <v/>
      </c>
      <c r="W313" s="1" t="str">
        <f t="shared" si="109"/>
        <v/>
      </c>
      <c r="X313" s="1" t="str">
        <f t="shared" si="110"/>
        <v/>
      </c>
      <c r="Y313" s="1" t="str">
        <f t="shared" si="111"/>
        <v/>
      </c>
      <c r="Z313" s="1" t="str">
        <f t="shared" si="112"/>
        <v/>
      </c>
      <c r="AA313" s="1" t="str">
        <f t="shared" si="113"/>
        <v/>
      </c>
      <c r="AB313" s="1" t="str">
        <f t="shared" si="114"/>
        <v/>
      </c>
    </row>
    <row r="314" spans="1:28" ht="14.25" customHeight="1" x14ac:dyDescent="0.35">
      <c r="A314" s="4">
        <f>IF(OR($B314="",$C314=""),"",IFERROR(INDEX('5_ACOMPANHAMENTO'!$A$3:$A$4922,MATCH(1,INDEX(('5_ACOMPANHAMENTO'!$AD$3:$AD$4922=TRIM($C314&amp;""))*('5_ACOMPANHAMENTO'!$AC$3:$AC$4922&lt;&gt;"")*((((I314&lt;&gt;"")*ISNUMBER(SEARCH("|"&amp;I314&amp;"|",'5_ACOMPANHAMENTO'!$AC$3:$AC$4922)))+((J314&lt;&gt;"")*ISNUMBER(SEARCH("|"&amp;J314&amp;"|",'5_ACOMPANHAMENTO'!$AC$3:$AC$4922)))+((K314&lt;&gt;"")*ISNUMBER(SEARCH("|"&amp;K314&amp;"|",'5_ACOMPANHAMENTO'!$AC$3:$AC$4922)))+((L314&lt;&gt;"")*ISNUMBER(SEARCH("|"&amp;L314&amp;"|",'5_ACOMPANHAMENTO'!$AC$3:$AC$4922)))+((M314&lt;&gt;"")*ISNUMBER(SEARCH("|"&amp;M314&amp;"|",'5_ACOMPANHAMENTO'!$AC$3:$AC$4922)))+((N314&lt;&gt;"")*ISNUMBER(SEARCH("|"&amp;N314&amp;"|",'5_ACOMPANHAMENTO'!$AC$3:$AC$4922)))+((O314&lt;&gt;"")*ISNUMBER(SEARCH("|"&amp;O314&amp;"|",'5_ACOMPANHAMENTO'!$AC$3:$AC$4922)))+((P314&lt;&gt;"")*ISNUMBER(SEARCH("|"&amp;P314&amp;"|",'5_ACOMPANHAMENTO'!$AC$3:$AC$4922)))+((Q314&lt;&gt;"")*ISNUMBER(SEARCH("|"&amp;Q314&amp;"|",'5_ACOMPANHAMENTO'!$AC$3:$AC$4922)))+((R314&lt;&gt;"")*ISNUMBER(SEARCH("|"&amp;R314&amp;"|",'5_ACOMPANHAMENTO'!$AC$3:$AC$4922)))+((S314&lt;&gt;"")*ISNUMBER(SEARCH("|"&amp;S314&amp;"|",'5_ACOMPANHAMENTO'!$AC$3:$AC$4922)))+((T314&lt;&gt;"")*ISNUMBER(SEARCH("|"&amp;T314&amp;"|",'5_ACOMPANHAMENTO'!$AC$3:$AC$4922)))+((U314&lt;&gt;"")*ISNUMBER(SEARCH("|"&amp;U314&amp;"|",'5_ACOMPANHAMENTO'!$AC$3:$AC$4922)))+((V314&lt;&gt;"")*ISNUMBER(SEARCH("|"&amp;V314&amp;"|",'5_ACOMPANHAMENTO'!$AC$3:$AC$4922)))+((W314&lt;&gt;"")*ISNUMBER(SEARCH("|"&amp;W314&amp;"|",'5_ACOMPANHAMENTO'!$AC$3:$AC$4922)))+((X314&lt;&gt;"")*ISNUMBER(SEARCH("|"&amp;X314&amp;"|",'5_ACOMPANHAMENTO'!$AC$3:$AC$4922)))+((Y314&lt;&gt;"")*ISNUMBER(SEARCH("|"&amp;Y314&amp;"|",'5_ACOMPANHAMENTO'!$AC$3:$AC$4922)))+((Z314&lt;&gt;"")*ISNUMBER(SEARCH("|"&amp;Z314&amp;"|",'5_ACOMPANHAMENTO'!$AC$3:$AC$4922)))+((AA314&lt;&gt;"")*ISNUMBER(SEARCH("|"&amp;AA314&amp;"|",'5_ACOMPANHAMENTO'!$AC$3:$AC$4922)))+((AB314&lt;&gt;"")*ISNUMBER(SEARCH("|"&amp;AB314&amp;"|",'5_ACOMPANHAMENTO'!$AC$3:$AC$4922))))&gt;0),0),0)),""))</f>
        <v>46205</v>
      </c>
      <c r="B314" s="14" t="s">
        <v>3092</v>
      </c>
      <c r="C314" s="14" t="s">
        <v>3056</v>
      </c>
      <c r="D314" s="4">
        <f>IF(OR($B314="",$C314=""),"",IFERROR(SUMPRODUCT(--(('5_ACOMPANHAMENTO'!$AD$3:$AD$4922=TRIM($C314&amp;""))*('5_ACOMPANHAMENTO'!$AC$3:$AC$4922&lt;&gt;"")*((((I314&lt;&gt;"")*ISNUMBER(SEARCH("|"&amp;I314&amp;"|",'5_ACOMPANHAMENTO'!$AC$3:$AC$4922)))+((J314&lt;&gt;"")*ISNUMBER(SEARCH("|"&amp;J314&amp;"|",'5_ACOMPANHAMENTO'!$AC$3:$AC$4922)))+((K314&lt;&gt;"")*ISNUMBER(SEARCH("|"&amp;K314&amp;"|",'5_ACOMPANHAMENTO'!$AC$3:$AC$4922)))+((L314&lt;&gt;"")*ISNUMBER(SEARCH("|"&amp;L314&amp;"|",'5_ACOMPANHAMENTO'!$AC$3:$AC$4922)))+((M314&lt;&gt;"")*ISNUMBER(SEARCH("|"&amp;M314&amp;"|",'5_ACOMPANHAMENTO'!$AC$3:$AC$4922)))+((N314&lt;&gt;"")*ISNUMBER(SEARCH("|"&amp;N314&amp;"|",'5_ACOMPANHAMENTO'!$AC$3:$AC$4922)))+((O314&lt;&gt;"")*ISNUMBER(SEARCH("|"&amp;O314&amp;"|",'5_ACOMPANHAMENTO'!$AC$3:$AC$4922)))+((P314&lt;&gt;"")*ISNUMBER(SEARCH("|"&amp;P314&amp;"|",'5_ACOMPANHAMENTO'!$AC$3:$AC$4922)))+((Q314&lt;&gt;"")*ISNUMBER(SEARCH("|"&amp;Q314&amp;"|",'5_ACOMPANHAMENTO'!$AC$3:$AC$4922)))+((R314&lt;&gt;"")*ISNUMBER(SEARCH("|"&amp;R314&amp;"|",'5_ACOMPANHAMENTO'!$AC$3:$AC$4922)))+((S314&lt;&gt;"")*ISNUMBER(SEARCH("|"&amp;S314&amp;"|",'5_ACOMPANHAMENTO'!$AC$3:$AC$4922)))+((T314&lt;&gt;"")*ISNUMBER(SEARCH("|"&amp;T314&amp;"|",'5_ACOMPANHAMENTO'!$AC$3:$AC$4922)))+((U314&lt;&gt;"")*ISNUMBER(SEARCH("|"&amp;U314&amp;"|",'5_ACOMPANHAMENTO'!$AC$3:$AC$4922)))+((V314&lt;&gt;"")*ISNUMBER(SEARCH("|"&amp;V314&amp;"|",'5_ACOMPANHAMENTO'!$AC$3:$AC$4922)))+((W314&lt;&gt;"")*ISNUMBER(SEARCH("|"&amp;W314&amp;"|",'5_ACOMPANHAMENTO'!$AC$3:$AC$4922)))+((X314&lt;&gt;"")*ISNUMBER(SEARCH("|"&amp;X314&amp;"|",'5_ACOMPANHAMENTO'!$AC$3:$AC$4922)))+((Y314&lt;&gt;"")*ISNUMBER(SEARCH("|"&amp;Y314&amp;"|",'5_ACOMPANHAMENTO'!$AC$3:$AC$4922)))+((Z314&lt;&gt;"")*ISNUMBER(SEARCH("|"&amp;Z314&amp;"|",'5_ACOMPANHAMENTO'!$AC$3:$AC$4922)))+((AA314&lt;&gt;"")*ISNUMBER(SEARCH("|"&amp;AA314&amp;"|",'5_ACOMPANHAMENTO'!$AC$3:$AC$4922)))+((AB314&lt;&gt;"")*ISNUMBER(SEARCH("|"&amp;AB314&amp;"|",'5_ACOMPANHAMENTO'!$AC$3:$AC$4922))))&gt;0)),'5_ACOMPANHAMENTO'!$J$3:$J$4922),0))</f>
        <v>352</v>
      </c>
      <c r="E314" s="4" t="str">
        <f t="shared" ca="1" si="92"/>
        <v>FINALIZADO</v>
      </c>
      <c r="F314" s="7">
        <f>IF(OR($B314="",$C314=""),"",IFERROR(SUMPRODUCT(--(('5_ACOMPANHAMENTO'!$AD$3:$AD$4922=TRIM($C314&amp;""))*('5_ACOMPANHAMENTO'!$AC$3:$AC$4922&lt;&gt;"")*((((I314&lt;&gt;"")*ISNUMBER(SEARCH("|"&amp;I314&amp;"|",'5_ACOMPANHAMENTO'!$AC$3:$AC$4922)))+((J314&lt;&gt;"")*ISNUMBER(SEARCH("|"&amp;J314&amp;"|",'5_ACOMPANHAMENTO'!$AC$3:$AC$4922)))+((K314&lt;&gt;"")*ISNUMBER(SEARCH("|"&amp;K314&amp;"|",'5_ACOMPANHAMENTO'!$AC$3:$AC$4922)))+((L314&lt;&gt;"")*ISNUMBER(SEARCH("|"&amp;L314&amp;"|",'5_ACOMPANHAMENTO'!$AC$3:$AC$4922)))+((M314&lt;&gt;"")*ISNUMBER(SEARCH("|"&amp;M314&amp;"|",'5_ACOMPANHAMENTO'!$AC$3:$AC$4922)))+((N314&lt;&gt;"")*ISNUMBER(SEARCH("|"&amp;N314&amp;"|",'5_ACOMPANHAMENTO'!$AC$3:$AC$4922)))+((O314&lt;&gt;"")*ISNUMBER(SEARCH("|"&amp;O314&amp;"|",'5_ACOMPANHAMENTO'!$AC$3:$AC$4922)))+((P314&lt;&gt;"")*ISNUMBER(SEARCH("|"&amp;P314&amp;"|",'5_ACOMPANHAMENTO'!$AC$3:$AC$4922)))+((Q314&lt;&gt;"")*ISNUMBER(SEARCH("|"&amp;Q314&amp;"|",'5_ACOMPANHAMENTO'!$AC$3:$AC$4922)))+((R314&lt;&gt;"")*ISNUMBER(SEARCH("|"&amp;R314&amp;"|",'5_ACOMPANHAMENTO'!$AC$3:$AC$4922)))+((S314&lt;&gt;"")*ISNUMBER(SEARCH("|"&amp;S314&amp;"|",'5_ACOMPANHAMENTO'!$AC$3:$AC$4922)))+((T314&lt;&gt;"")*ISNUMBER(SEARCH("|"&amp;T314&amp;"|",'5_ACOMPANHAMENTO'!$AC$3:$AC$4922)))+((U314&lt;&gt;"")*ISNUMBER(SEARCH("|"&amp;U314&amp;"|",'5_ACOMPANHAMENTO'!$AC$3:$AC$4922)))+((V314&lt;&gt;"")*ISNUMBER(SEARCH("|"&amp;V314&amp;"|",'5_ACOMPANHAMENTO'!$AC$3:$AC$4922)))+((W314&lt;&gt;"")*ISNUMBER(SEARCH("|"&amp;W314&amp;"|",'5_ACOMPANHAMENTO'!$AC$3:$AC$4922)))+((X314&lt;&gt;"")*ISNUMBER(SEARCH("|"&amp;X314&amp;"|",'5_ACOMPANHAMENTO'!$AC$3:$AC$4922)))+((Y314&lt;&gt;"")*ISNUMBER(SEARCH("|"&amp;Y314&amp;"|",'5_ACOMPANHAMENTO'!$AC$3:$AC$4922)))+((Z314&lt;&gt;"")*ISNUMBER(SEARCH("|"&amp;Z314&amp;"|",'5_ACOMPANHAMENTO'!$AC$3:$AC$4922)))+((AA314&lt;&gt;"")*ISNUMBER(SEARCH("|"&amp;AA314&amp;"|",'5_ACOMPANHAMENTO'!$AC$3:$AC$4922)))+((AB314&lt;&gt;"")*ISNUMBER(SEARCH("|"&amp;AB314&amp;"|",'5_ACOMPANHAMENTO'!$AC$3:$AC$4922))))&gt;0)),'5_ACOMPANHAMENTO'!$O$3:$O$4922),0))</f>
        <v>352</v>
      </c>
      <c r="G314" s="7">
        <f t="shared" si="93"/>
        <v>0</v>
      </c>
      <c r="H314" t="str">
        <f t="shared" si="94"/>
        <v>10201|58 FABRICAÇÃO EMBALAGEM</v>
      </c>
      <c r="I314" s="1" t="str">
        <f t="shared" si="95"/>
        <v>10201</v>
      </c>
      <c r="J314" s="1" t="str">
        <f t="shared" si="96"/>
        <v/>
      </c>
      <c r="K314" s="1" t="str">
        <f t="shared" si="97"/>
        <v/>
      </c>
      <c r="L314" s="1" t="str">
        <f t="shared" si="98"/>
        <v/>
      </c>
      <c r="M314" s="1" t="str">
        <f t="shared" si="99"/>
        <v/>
      </c>
      <c r="N314" s="1" t="str">
        <f t="shared" si="100"/>
        <v/>
      </c>
      <c r="O314" s="1" t="str">
        <f t="shared" si="101"/>
        <v/>
      </c>
      <c r="P314" s="1" t="str">
        <f t="shared" si="102"/>
        <v/>
      </c>
      <c r="Q314" s="1" t="str">
        <f t="shared" si="103"/>
        <v/>
      </c>
      <c r="R314" s="1" t="str">
        <f t="shared" si="104"/>
        <v/>
      </c>
      <c r="S314" s="1" t="str">
        <f t="shared" si="105"/>
        <v/>
      </c>
      <c r="T314" s="1" t="str">
        <f t="shared" si="106"/>
        <v/>
      </c>
      <c r="U314" s="1" t="str">
        <f t="shared" si="107"/>
        <v/>
      </c>
      <c r="V314" s="1" t="str">
        <f t="shared" si="108"/>
        <v/>
      </c>
      <c r="W314" s="1" t="str">
        <f t="shared" si="109"/>
        <v/>
      </c>
      <c r="X314" s="1" t="str">
        <f t="shared" si="110"/>
        <v/>
      </c>
      <c r="Y314" s="1" t="str">
        <f t="shared" si="111"/>
        <v/>
      </c>
      <c r="Z314" s="1" t="str">
        <f t="shared" si="112"/>
        <v/>
      </c>
      <c r="AA314" s="1" t="str">
        <f t="shared" si="113"/>
        <v/>
      </c>
      <c r="AB314" s="1" t="str">
        <f t="shared" si="114"/>
        <v/>
      </c>
    </row>
    <row r="315" spans="1:28" ht="14.25" customHeight="1" x14ac:dyDescent="0.35">
      <c r="A315" s="4">
        <f>IF(OR($B315="",$C315=""),"",IFERROR(INDEX('5_ACOMPANHAMENTO'!$A$3:$A$4922,MATCH(1,INDEX(('5_ACOMPANHAMENTO'!$AD$3:$AD$4922=TRIM($C315&amp;""))*('5_ACOMPANHAMENTO'!$AC$3:$AC$4922&lt;&gt;"")*((((I315&lt;&gt;"")*ISNUMBER(SEARCH("|"&amp;I315&amp;"|",'5_ACOMPANHAMENTO'!$AC$3:$AC$4922)))+((J315&lt;&gt;"")*ISNUMBER(SEARCH("|"&amp;J315&amp;"|",'5_ACOMPANHAMENTO'!$AC$3:$AC$4922)))+((K315&lt;&gt;"")*ISNUMBER(SEARCH("|"&amp;K315&amp;"|",'5_ACOMPANHAMENTO'!$AC$3:$AC$4922)))+((L315&lt;&gt;"")*ISNUMBER(SEARCH("|"&amp;L315&amp;"|",'5_ACOMPANHAMENTO'!$AC$3:$AC$4922)))+((M315&lt;&gt;"")*ISNUMBER(SEARCH("|"&amp;M315&amp;"|",'5_ACOMPANHAMENTO'!$AC$3:$AC$4922)))+((N315&lt;&gt;"")*ISNUMBER(SEARCH("|"&amp;N315&amp;"|",'5_ACOMPANHAMENTO'!$AC$3:$AC$4922)))+((O315&lt;&gt;"")*ISNUMBER(SEARCH("|"&amp;O315&amp;"|",'5_ACOMPANHAMENTO'!$AC$3:$AC$4922)))+((P315&lt;&gt;"")*ISNUMBER(SEARCH("|"&amp;P315&amp;"|",'5_ACOMPANHAMENTO'!$AC$3:$AC$4922)))+((Q315&lt;&gt;"")*ISNUMBER(SEARCH("|"&amp;Q315&amp;"|",'5_ACOMPANHAMENTO'!$AC$3:$AC$4922)))+((R315&lt;&gt;"")*ISNUMBER(SEARCH("|"&amp;R315&amp;"|",'5_ACOMPANHAMENTO'!$AC$3:$AC$4922)))+((S315&lt;&gt;"")*ISNUMBER(SEARCH("|"&amp;S315&amp;"|",'5_ACOMPANHAMENTO'!$AC$3:$AC$4922)))+((T315&lt;&gt;"")*ISNUMBER(SEARCH("|"&amp;T315&amp;"|",'5_ACOMPANHAMENTO'!$AC$3:$AC$4922)))+((U315&lt;&gt;"")*ISNUMBER(SEARCH("|"&amp;U315&amp;"|",'5_ACOMPANHAMENTO'!$AC$3:$AC$4922)))+((V315&lt;&gt;"")*ISNUMBER(SEARCH("|"&amp;V315&amp;"|",'5_ACOMPANHAMENTO'!$AC$3:$AC$4922)))+((W315&lt;&gt;"")*ISNUMBER(SEARCH("|"&amp;W315&amp;"|",'5_ACOMPANHAMENTO'!$AC$3:$AC$4922)))+((X315&lt;&gt;"")*ISNUMBER(SEARCH("|"&amp;X315&amp;"|",'5_ACOMPANHAMENTO'!$AC$3:$AC$4922)))+((Y315&lt;&gt;"")*ISNUMBER(SEARCH("|"&amp;Y315&amp;"|",'5_ACOMPANHAMENTO'!$AC$3:$AC$4922)))+((Z315&lt;&gt;"")*ISNUMBER(SEARCH("|"&amp;Z315&amp;"|",'5_ACOMPANHAMENTO'!$AC$3:$AC$4922)))+((AA315&lt;&gt;"")*ISNUMBER(SEARCH("|"&amp;AA315&amp;"|",'5_ACOMPANHAMENTO'!$AC$3:$AC$4922)))+((AB315&lt;&gt;"")*ISNUMBER(SEARCH("|"&amp;AB315&amp;"|",'5_ACOMPANHAMENTO'!$AC$3:$AC$4922))))&gt;0),0),0)),""))</f>
        <v>46205</v>
      </c>
      <c r="B315" s="14" t="s">
        <v>3092</v>
      </c>
      <c r="C315" s="14" t="s">
        <v>3056</v>
      </c>
      <c r="D315" s="4">
        <f>IF(OR($B315="",$C315=""),"",IFERROR(SUMPRODUCT(--(('5_ACOMPANHAMENTO'!$AD$3:$AD$4922=TRIM($C315&amp;""))*('5_ACOMPANHAMENTO'!$AC$3:$AC$4922&lt;&gt;"")*((((I315&lt;&gt;"")*ISNUMBER(SEARCH("|"&amp;I315&amp;"|",'5_ACOMPANHAMENTO'!$AC$3:$AC$4922)))+((J315&lt;&gt;"")*ISNUMBER(SEARCH("|"&amp;J315&amp;"|",'5_ACOMPANHAMENTO'!$AC$3:$AC$4922)))+((K315&lt;&gt;"")*ISNUMBER(SEARCH("|"&amp;K315&amp;"|",'5_ACOMPANHAMENTO'!$AC$3:$AC$4922)))+((L315&lt;&gt;"")*ISNUMBER(SEARCH("|"&amp;L315&amp;"|",'5_ACOMPANHAMENTO'!$AC$3:$AC$4922)))+((M315&lt;&gt;"")*ISNUMBER(SEARCH("|"&amp;M315&amp;"|",'5_ACOMPANHAMENTO'!$AC$3:$AC$4922)))+((N315&lt;&gt;"")*ISNUMBER(SEARCH("|"&amp;N315&amp;"|",'5_ACOMPANHAMENTO'!$AC$3:$AC$4922)))+((O315&lt;&gt;"")*ISNUMBER(SEARCH("|"&amp;O315&amp;"|",'5_ACOMPANHAMENTO'!$AC$3:$AC$4922)))+((P315&lt;&gt;"")*ISNUMBER(SEARCH("|"&amp;P315&amp;"|",'5_ACOMPANHAMENTO'!$AC$3:$AC$4922)))+((Q315&lt;&gt;"")*ISNUMBER(SEARCH("|"&amp;Q315&amp;"|",'5_ACOMPANHAMENTO'!$AC$3:$AC$4922)))+((R315&lt;&gt;"")*ISNUMBER(SEARCH("|"&amp;R315&amp;"|",'5_ACOMPANHAMENTO'!$AC$3:$AC$4922)))+((S315&lt;&gt;"")*ISNUMBER(SEARCH("|"&amp;S315&amp;"|",'5_ACOMPANHAMENTO'!$AC$3:$AC$4922)))+((T315&lt;&gt;"")*ISNUMBER(SEARCH("|"&amp;T315&amp;"|",'5_ACOMPANHAMENTO'!$AC$3:$AC$4922)))+((U315&lt;&gt;"")*ISNUMBER(SEARCH("|"&amp;U315&amp;"|",'5_ACOMPANHAMENTO'!$AC$3:$AC$4922)))+((V315&lt;&gt;"")*ISNUMBER(SEARCH("|"&amp;V315&amp;"|",'5_ACOMPANHAMENTO'!$AC$3:$AC$4922)))+((W315&lt;&gt;"")*ISNUMBER(SEARCH("|"&amp;W315&amp;"|",'5_ACOMPANHAMENTO'!$AC$3:$AC$4922)))+((X315&lt;&gt;"")*ISNUMBER(SEARCH("|"&amp;X315&amp;"|",'5_ACOMPANHAMENTO'!$AC$3:$AC$4922)))+((Y315&lt;&gt;"")*ISNUMBER(SEARCH("|"&amp;Y315&amp;"|",'5_ACOMPANHAMENTO'!$AC$3:$AC$4922)))+((Z315&lt;&gt;"")*ISNUMBER(SEARCH("|"&amp;Z315&amp;"|",'5_ACOMPANHAMENTO'!$AC$3:$AC$4922)))+((AA315&lt;&gt;"")*ISNUMBER(SEARCH("|"&amp;AA315&amp;"|",'5_ACOMPANHAMENTO'!$AC$3:$AC$4922)))+((AB315&lt;&gt;"")*ISNUMBER(SEARCH("|"&amp;AB315&amp;"|",'5_ACOMPANHAMENTO'!$AC$3:$AC$4922))))&gt;0)),'5_ACOMPANHAMENTO'!$J$3:$J$4922),0))</f>
        <v>352</v>
      </c>
      <c r="E315" s="4" t="str">
        <f t="shared" ca="1" si="92"/>
        <v>FINALIZADO</v>
      </c>
      <c r="F315" s="7">
        <f>IF(OR($B315="",$C315=""),"",IFERROR(SUMPRODUCT(--(('5_ACOMPANHAMENTO'!$AD$3:$AD$4922=TRIM($C315&amp;""))*('5_ACOMPANHAMENTO'!$AC$3:$AC$4922&lt;&gt;"")*((((I315&lt;&gt;"")*ISNUMBER(SEARCH("|"&amp;I315&amp;"|",'5_ACOMPANHAMENTO'!$AC$3:$AC$4922)))+((J315&lt;&gt;"")*ISNUMBER(SEARCH("|"&amp;J315&amp;"|",'5_ACOMPANHAMENTO'!$AC$3:$AC$4922)))+((K315&lt;&gt;"")*ISNUMBER(SEARCH("|"&amp;K315&amp;"|",'5_ACOMPANHAMENTO'!$AC$3:$AC$4922)))+((L315&lt;&gt;"")*ISNUMBER(SEARCH("|"&amp;L315&amp;"|",'5_ACOMPANHAMENTO'!$AC$3:$AC$4922)))+((M315&lt;&gt;"")*ISNUMBER(SEARCH("|"&amp;M315&amp;"|",'5_ACOMPANHAMENTO'!$AC$3:$AC$4922)))+((N315&lt;&gt;"")*ISNUMBER(SEARCH("|"&amp;N315&amp;"|",'5_ACOMPANHAMENTO'!$AC$3:$AC$4922)))+((O315&lt;&gt;"")*ISNUMBER(SEARCH("|"&amp;O315&amp;"|",'5_ACOMPANHAMENTO'!$AC$3:$AC$4922)))+((P315&lt;&gt;"")*ISNUMBER(SEARCH("|"&amp;P315&amp;"|",'5_ACOMPANHAMENTO'!$AC$3:$AC$4922)))+((Q315&lt;&gt;"")*ISNUMBER(SEARCH("|"&amp;Q315&amp;"|",'5_ACOMPANHAMENTO'!$AC$3:$AC$4922)))+((R315&lt;&gt;"")*ISNUMBER(SEARCH("|"&amp;R315&amp;"|",'5_ACOMPANHAMENTO'!$AC$3:$AC$4922)))+((S315&lt;&gt;"")*ISNUMBER(SEARCH("|"&amp;S315&amp;"|",'5_ACOMPANHAMENTO'!$AC$3:$AC$4922)))+((T315&lt;&gt;"")*ISNUMBER(SEARCH("|"&amp;T315&amp;"|",'5_ACOMPANHAMENTO'!$AC$3:$AC$4922)))+((U315&lt;&gt;"")*ISNUMBER(SEARCH("|"&amp;U315&amp;"|",'5_ACOMPANHAMENTO'!$AC$3:$AC$4922)))+((V315&lt;&gt;"")*ISNUMBER(SEARCH("|"&amp;V315&amp;"|",'5_ACOMPANHAMENTO'!$AC$3:$AC$4922)))+((W315&lt;&gt;"")*ISNUMBER(SEARCH("|"&amp;W315&amp;"|",'5_ACOMPANHAMENTO'!$AC$3:$AC$4922)))+((X315&lt;&gt;"")*ISNUMBER(SEARCH("|"&amp;X315&amp;"|",'5_ACOMPANHAMENTO'!$AC$3:$AC$4922)))+((Y315&lt;&gt;"")*ISNUMBER(SEARCH("|"&amp;Y315&amp;"|",'5_ACOMPANHAMENTO'!$AC$3:$AC$4922)))+((Z315&lt;&gt;"")*ISNUMBER(SEARCH("|"&amp;Z315&amp;"|",'5_ACOMPANHAMENTO'!$AC$3:$AC$4922)))+((AA315&lt;&gt;"")*ISNUMBER(SEARCH("|"&amp;AA315&amp;"|",'5_ACOMPANHAMENTO'!$AC$3:$AC$4922)))+((AB315&lt;&gt;"")*ISNUMBER(SEARCH("|"&amp;AB315&amp;"|",'5_ACOMPANHAMENTO'!$AC$3:$AC$4922))))&gt;0)),'5_ACOMPANHAMENTO'!$O$3:$O$4922),0))</f>
        <v>352</v>
      </c>
      <c r="G315" s="7">
        <f t="shared" si="93"/>
        <v>0</v>
      </c>
      <c r="H315" t="str">
        <f t="shared" si="94"/>
        <v>10201|58 FABRICAÇÃO EMBALAGEM</v>
      </c>
      <c r="I315" s="1" t="str">
        <f t="shared" si="95"/>
        <v>10201</v>
      </c>
      <c r="J315" s="1" t="str">
        <f t="shared" si="96"/>
        <v/>
      </c>
      <c r="K315" s="1" t="str">
        <f t="shared" si="97"/>
        <v/>
      </c>
      <c r="L315" s="1" t="str">
        <f t="shared" si="98"/>
        <v/>
      </c>
      <c r="M315" s="1" t="str">
        <f t="shared" si="99"/>
        <v/>
      </c>
      <c r="N315" s="1" t="str">
        <f t="shared" si="100"/>
        <v/>
      </c>
      <c r="O315" s="1" t="str">
        <f t="shared" si="101"/>
        <v/>
      </c>
      <c r="P315" s="1" t="str">
        <f t="shared" si="102"/>
        <v/>
      </c>
      <c r="Q315" s="1" t="str">
        <f t="shared" si="103"/>
        <v/>
      </c>
      <c r="R315" s="1" t="str">
        <f t="shared" si="104"/>
        <v/>
      </c>
      <c r="S315" s="1" t="str">
        <f t="shared" si="105"/>
        <v/>
      </c>
      <c r="T315" s="1" t="str">
        <f t="shared" si="106"/>
        <v/>
      </c>
      <c r="U315" s="1" t="str">
        <f t="shared" si="107"/>
        <v/>
      </c>
      <c r="V315" s="1" t="str">
        <f t="shared" si="108"/>
        <v/>
      </c>
      <c r="W315" s="1" t="str">
        <f t="shared" si="109"/>
        <v/>
      </c>
      <c r="X315" s="1" t="str">
        <f t="shared" si="110"/>
        <v/>
      </c>
      <c r="Y315" s="1" t="str">
        <f t="shared" si="111"/>
        <v/>
      </c>
      <c r="Z315" s="1" t="str">
        <f t="shared" si="112"/>
        <v/>
      </c>
      <c r="AA315" s="1" t="str">
        <f t="shared" si="113"/>
        <v/>
      </c>
      <c r="AB315" s="1" t="str">
        <f t="shared" si="114"/>
        <v/>
      </c>
    </row>
    <row r="316" spans="1:28" ht="14.25" customHeight="1" x14ac:dyDescent="0.35">
      <c r="A316" s="4">
        <f>IF(OR($B316="",$C316=""),"",IFERROR(INDEX('5_ACOMPANHAMENTO'!$A$3:$A$4922,MATCH(1,INDEX(('5_ACOMPANHAMENTO'!$AD$3:$AD$4922=TRIM($C316&amp;""))*('5_ACOMPANHAMENTO'!$AC$3:$AC$4922&lt;&gt;"")*((((I316&lt;&gt;"")*ISNUMBER(SEARCH("|"&amp;I316&amp;"|",'5_ACOMPANHAMENTO'!$AC$3:$AC$4922)))+((J316&lt;&gt;"")*ISNUMBER(SEARCH("|"&amp;J316&amp;"|",'5_ACOMPANHAMENTO'!$AC$3:$AC$4922)))+((K316&lt;&gt;"")*ISNUMBER(SEARCH("|"&amp;K316&amp;"|",'5_ACOMPANHAMENTO'!$AC$3:$AC$4922)))+((L316&lt;&gt;"")*ISNUMBER(SEARCH("|"&amp;L316&amp;"|",'5_ACOMPANHAMENTO'!$AC$3:$AC$4922)))+((M316&lt;&gt;"")*ISNUMBER(SEARCH("|"&amp;M316&amp;"|",'5_ACOMPANHAMENTO'!$AC$3:$AC$4922)))+((N316&lt;&gt;"")*ISNUMBER(SEARCH("|"&amp;N316&amp;"|",'5_ACOMPANHAMENTO'!$AC$3:$AC$4922)))+((O316&lt;&gt;"")*ISNUMBER(SEARCH("|"&amp;O316&amp;"|",'5_ACOMPANHAMENTO'!$AC$3:$AC$4922)))+((P316&lt;&gt;"")*ISNUMBER(SEARCH("|"&amp;P316&amp;"|",'5_ACOMPANHAMENTO'!$AC$3:$AC$4922)))+((Q316&lt;&gt;"")*ISNUMBER(SEARCH("|"&amp;Q316&amp;"|",'5_ACOMPANHAMENTO'!$AC$3:$AC$4922)))+((R316&lt;&gt;"")*ISNUMBER(SEARCH("|"&amp;R316&amp;"|",'5_ACOMPANHAMENTO'!$AC$3:$AC$4922)))+((S316&lt;&gt;"")*ISNUMBER(SEARCH("|"&amp;S316&amp;"|",'5_ACOMPANHAMENTO'!$AC$3:$AC$4922)))+((T316&lt;&gt;"")*ISNUMBER(SEARCH("|"&amp;T316&amp;"|",'5_ACOMPANHAMENTO'!$AC$3:$AC$4922)))+((U316&lt;&gt;"")*ISNUMBER(SEARCH("|"&amp;U316&amp;"|",'5_ACOMPANHAMENTO'!$AC$3:$AC$4922)))+((V316&lt;&gt;"")*ISNUMBER(SEARCH("|"&amp;V316&amp;"|",'5_ACOMPANHAMENTO'!$AC$3:$AC$4922)))+((W316&lt;&gt;"")*ISNUMBER(SEARCH("|"&amp;W316&amp;"|",'5_ACOMPANHAMENTO'!$AC$3:$AC$4922)))+((X316&lt;&gt;"")*ISNUMBER(SEARCH("|"&amp;X316&amp;"|",'5_ACOMPANHAMENTO'!$AC$3:$AC$4922)))+((Y316&lt;&gt;"")*ISNUMBER(SEARCH("|"&amp;Y316&amp;"|",'5_ACOMPANHAMENTO'!$AC$3:$AC$4922)))+((Z316&lt;&gt;"")*ISNUMBER(SEARCH("|"&amp;Z316&amp;"|",'5_ACOMPANHAMENTO'!$AC$3:$AC$4922)))+((AA316&lt;&gt;"")*ISNUMBER(SEARCH("|"&amp;AA316&amp;"|",'5_ACOMPANHAMENTO'!$AC$3:$AC$4922)))+((AB316&lt;&gt;"")*ISNUMBER(SEARCH("|"&amp;AB316&amp;"|",'5_ACOMPANHAMENTO'!$AC$3:$AC$4922))))&gt;0),0),0)),""))</f>
        <v>46205</v>
      </c>
      <c r="B316" s="14" t="s">
        <v>3092</v>
      </c>
      <c r="C316" s="14" t="s">
        <v>3056</v>
      </c>
      <c r="D316" s="4">
        <f>IF(OR($B316="",$C316=""),"",IFERROR(SUMPRODUCT(--(('5_ACOMPANHAMENTO'!$AD$3:$AD$4922=TRIM($C316&amp;""))*('5_ACOMPANHAMENTO'!$AC$3:$AC$4922&lt;&gt;"")*((((I316&lt;&gt;"")*ISNUMBER(SEARCH("|"&amp;I316&amp;"|",'5_ACOMPANHAMENTO'!$AC$3:$AC$4922)))+((J316&lt;&gt;"")*ISNUMBER(SEARCH("|"&amp;J316&amp;"|",'5_ACOMPANHAMENTO'!$AC$3:$AC$4922)))+((K316&lt;&gt;"")*ISNUMBER(SEARCH("|"&amp;K316&amp;"|",'5_ACOMPANHAMENTO'!$AC$3:$AC$4922)))+((L316&lt;&gt;"")*ISNUMBER(SEARCH("|"&amp;L316&amp;"|",'5_ACOMPANHAMENTO'!$AC$3:$AC$4922)))+((M316&lt;&gt;"")*ISNUMBER(SEARCH("|"&amp;M316&amp;"|",'5_ACOMPANHAMENTO'!$AC$3:$AC$4922)))+((N316&lt;&gt;"")*ISNUMBER(SEARCH("|"&amp;N316&amp;"|",'5_ACOMPANHAMENTO'!$AC$3:$AC$4922)))+((O316&lt;&gt;"")*ISNUMBER(SEARCH("|"&amp;O316&amp;"|",'5_ACOMPANHAMENTO'!$AC$3:$AC$4922)))+((P316&lt;&gt;"")*ISNUMBER(SEARCH("|"&amp;P316&amp;"|",'5_ACOMPANHAMENTO'!$AC$3:$AC$4922)))+((Q316&lt;&gt;"")*ISNUMBER(SEARCH("|"&amp;Q316&amp;"|",'5_ACOMPANHAMENTO'!$AC$3:$AC$4922)))+((R316&lt;&gt;"")*ISNUMBER(SEARCH("|"&amp;R316&amp;"|",'5_ACOMPANHAMENTO'!$AC$3:$AC$4922)))+((S316&lt;&gt;"")*ISNUMBER(SEARCH("|"&amp;S316&amp;"|",'5_ACOMPANHAMENTO'!$AC$3:$AC$4922)))+((T316&lt;&gt;"")*ISNUMBER(SEARCH("|"&amp;T316&amp;"|",'5_ACOMPANHAMENTO'!$AC$3:$AC$4922)))+((U316&lt;&gt;"")*ISNUMBER(SEARCH("|"&amp;U316&amp;"|",'5_ACOMPANHAMENTO'!$AC$3:$AC$4922)))+((V316&lt;&gt;"")*ISNUMBER(SEARCH("|"&amp;V316&amp;"|",'5_ACOMPANHAMENTO'!$AC$3:$AC$4922)))+((W316&lt;&gt;"")*ISNUMBER(SEARCH("|"&amp;W316&amp;"|",'5_ACOMPANHAMENTO'!$AC$3:$AC$4922)))+((X316&lt;&gt;"")*ISNUMBER(SEARCH("|"&amp;X316&amp;"|",'5_ACOMPANHAMENTO'!$AC$3:$AC$4922)))+((Y316&lt;&gt;"")*ISNUMBER(SEARCH("|"&amp;Y316&amp;"|",'5_ACOMPANHAMENTO'!$AC$3:$AC$4922)))+((Z316&lt;&gt;"")*ISNUMBER(SEARCH("|"&amp;Z316&amp;"|",'5_ACOMPANHAMENTO'!$AC$3:$AC$4922)))+((AA316&lt;&gt;"")*ISNUMBER(SEARCH("|"&amp;AA316&amp;"|",'5_ACOMPANHAMENTO'!$AC$3:$AC$4922)))+((AB316&lt;&gt;"")*ISNUMBER(SEARCH("|"&amp;AB316&amp;"|",'5_ACOMPANHAMENTO'!$AC$3:$AC$4922))))&gt;0)),'5_ACOMPANHAMENTO'!$J$3:$J$4922),0))</f>
        <v>352</v>
      </c>
      <c r="E316" s="4" t="str">
        <f t="shared" ca="1" si="92"/>
        <v>FINALIZADO</v>
      </c>
      <c r="F316" s="7">
        <f>IF(OR($B316="",$C316=""),"",IFERROR(SUMPRODUCT(--(('5_ACOMPANHAMENTO'!$AD$3:$AD$4922=TRIM($C316&amp;""))*('5_ACOMPANHAMENTO'!$AC$3:$AC$4922&lt;&gt;"")*((((I316&lt;&gt;"")*ISNUMBER(SEARCH("|"&amp;I316&amp;"|",'5_ACOMPANHAMENTO'!$AC$3:$AC$4922)))+((J316&lt;&gt;"")*ISNUMBER(SEARCH("|"&amp;J316&amp;"|",'5_ACOMPANHAMENTO'!$AC$3:$AC$4922)))+((K316&lt;&gt;"")*ISNUMBER(SEARCH("|"&amp;K316&amp;"|",'5_ACOMPANHAMENTO'!$AC$3:$AC$4922)))+((L316&lt;&gt;"")*ISNUMBER(SEARCH("|"&amp;L316&amp;"|",'5_ACOMPANHAMENTO'!$AC$3:$AC$4922)))+((M316&lt;&gt;"")*ISNUMBER(SEARCH("|"&amp;M316&amp;"|",'5_ACOMPANHAMENTO'!$AC$3:$AC$4922)))+((N316&lt;&gt;"")*ISNUMBER(SEARCH("|"&amp;N316&amp;"|",'5_ACOMPANHAMENTO'!$AC$3:$AC$4922)))+((O316&lt;&gt;"")*ISNUMBER(SEARCH("|"&amp;O316&amp;"|",'5_ACOMPANHAMENTO'!$AC$3:$AC$4922)))+((P316&lt;&gt;"")*ISNUMBER(SEARCH("|"&amp;P316&amp;"|",'5_ACOMPANHAMENTO'!$AC$3:$AC$4922)))+((Q316&lt;&gt;"")*ISNUMBER(SEARCH("|"&amp;Q316&amp;"|",'5_ACOMPANHAMENTO'!$AC$3:$AC$4922)))+((R316&lt;&gt;"")*ISNUMBER(SEARCH("|"&amp;R316&amp;"|",'5_ACOMPANHAMENTO'!$AC$3:$AC$4922)))+((S316&lt;&gt;"")*ISNUMBER(SEARCH("|"&amp;S316&amp;"|",'5_ACOMPANHAMENTO'!$AC$3:$AC$4922)))+((T316&lt;&gt;"")*ISNUMBER(SEARCH("|"&amp;T316&amp;"|",'5_ACOMPANHAMENTO'!$AC$3:$AC$4922)))+((U316&lt;&gt;"")*ISNUMBER(SEARCH("|"&amp;U316&amp;"|",'5_ACOMPANHAMENTO'!$AC$3:$AC$4922)))+((V316&lt;&gt;"")*ISNUMBER(SEARCH("|"&amp;V316&amp;"|",'5_ACOMPANHAMENTO'!$AC$3:$AC$4922)))+((W316&lt;&gt;"")*ISNUMBER(SEARCH("|"&amp;W316&amp;"|",'5_ACOMPANHAMENTO'!$AC$3:$AC$4922)))+((X316&lt;&gt;"")*ISNUMBER(SEARCH("|"&amp;X316&amp;"|",'5_ACOMPANHAMENTO'!$AC$3:$AC$4922)))+((Y316&lt;&gt;"")*ISNUMBER(SEARCH("|"&amp;Y316&amp;"|",'5_ACOMPANHAMENTO'!$AC$3:$AC$4922)))+((Z316&lt;&gt;"")*ISNUMBER(SEARCH("|"&amp;Z316&amp;"|",'5_ACOMPANHAMENTO'!$AC$3:$AC$4922)))+((AA316&lt;&gt;"")*ISNUMBER(SEARCH("|"&amp;AA316&amp;"|",'5_ACOMPANHAMENTO'!$AC$3:$AC$4922)))+((AB316&lt;&gt;"")*ISNUMBER(SEARCH("|"&amp;AB316&amp;"|",'5_ACOMPANHAMENTO'!$AC$3:$AC$4922))))&gt;0)),'5_ACOMPANHAMENTO'!$O$3:$O$4922),0))</f>
        <v>352</v>
      </c>
      <c r="G316" s="7">
        <f t="shared" si="93"/>
        <v>0</v>
      </c>
      <c r="H316" t="str">
        <f t="shared" si="94"/>
        <v>10201|58 FABRICAÇÃO EMBALAGEM</v>
      </c>
      <c r="I316" s="1" t="str">
        <f t="shared" si="95"/>
        <v>10201</v>
      </c>
      <c r="J316" s="1" t="str">
        <f t="shared" si="96"/>
        <v/>
      </c>
      <c r="K316" s="1" t="str">
        <f t="shared" si="97"/>
        <v/>
      </c>
      <c r="L316" s="1" t="str">
        <f t="shared" si="98"/>
        <v/>
      </c>
      <c r="M316" s="1" t="str">
        <f t="shared" si="99"/>
        <v/>
      </c>
      <c r="N316" s="1" t="str">
        <f t="shared" si="100"/>
        <v/>
      </c>
      <c r="O316" s="1" t="str">
        <f t="shared" si="101"/>
        <v/>
      </c>
      <c r="P316" s="1" t="str">
        <f t="shared" si="102"/>
        <v/>
      </c>
      <c r="Q316" s="1" t="str">
        <f t="shared" si="103"/>
        <v/>
      </c>
      <c r="R316" s="1" t="str">
        <f t="shared" si="104"/>
        <v/>
      </c>
      <c r="S316" s="1" t="str">
        <f t="shared" si="105"/>
        <v/>
      </c>
      <c r="T316" s="1" t="str">
        <f t="shared" si="106"/>
        <v/>
      </c>
      <c r="U316" s="1" t="str">
        <f t="shared" si="107"/>
        <v/>
      </c>
      <c r="V316" s="1" t="str">
        <f t="shared" si="108"/>
        <v/>
      </c>
      <c r="W316" s="1" t="str">
        <f t="shared" si="109"/>
        <v/>
      </c>
      <c r="X316" s="1" t="str">
        <f t="shared" si="110"/>
        <v/>
      </c>
      <c r="Y316" s="1" t="str">
        <f t="shared" si="111"/>
        <v/>
      </c>
      <c r="Z316" s="1" t="str">
        <f t="shared" si="112"/>
        <v/>
      </c>
      <c r="AA316" s="1" t="str">
        <f t="shared" si="113"/>
        <v/>
      </c>
      <c r="AB316" s="1" t="str">
        <f t="shared" si="114"/>
        <v/>
      </c>
    </row>
    <row r="317" spans="1:28" ht="14.25" customHeight="1" x14ac:dyDescent="0.35">
      <c r="A317" s="4">
        <f>IF(OR($B317="",$C317=""),"",IFERROR(INDEX('5_ACOMPANHAMENTO'!$A$3:$A$4922,MATCH(1,INDEX(('5_ACOMPANHAMENTO'!$AD$3:$AD$4922=TRIM($C317&amp;""))*('5_ACOMPANHAMENTO'!$AC$3:$AC$4922&lt;&gt;"")*((((I317&lt;&gt;"")*ISNUMBER(SEARCH("|"&amp;I317&amp;"|",'5_ACOMPANHAMENTO'!$AC$3:$AC$4922)))+((J317&lt;&gt;"")*ISNUMBER(SEARCH("|"&amp;J317&amp;"|",'5_ACOMPANHAMENTO'!$AC$3:$AC$4922)))+((K317&lt;&gt;"")*ISNUMBER(SEARCH("|"&amp;K317&amp;"|",'5_ACOMPANHAMENTO'!$AC$3:$AC$4922)))+((L317&lt;&gt;"")*ISNUMBER(SEARCH("|"&amp;L317&amp;"|",'5_ACOMPANHAMENTO'!$AC$3:$AC$4922)))+((M317&lt;&gt;"")*ISNUMBER(SEARCH("|"&amp;M317&amp;"|",'5_ACOMPANHAMENTO'!$AC$3:$AC$4922)))+((N317&lt;&gt;"")*ISNUMBER(SEARCH("|"&amp;N317&amp;"|",'5_ACOMPANHAMENTO'!$AC$3:$AC$4922)))+((O317&lt;&gt;"")*ISNUMBER(SEARCH("|"&amp;O317&amp;"|",'5_ACOMPANHAMENTO'!$AC$3:$AC$4922)))+((P317&lt;&gt;"")*ISNUMBER(SEARCH("|"&amp;P317&amp;"|",'5_ACOMPANHAMENTO'!$AC$3:$AC$4922)))+((Q317&lt;&gt;"")*ISNUMBER(SEARCH("|"&amp;Q317&amp;"|",'5_ACOMPANHAMENTO'!$AC$3:$AC$4922)))+((R317&lt;&gt;"")*ISNUMBER(SEARCH("|"&amp;R317&amp;"|",'5_ACOMPANHAMENTO'!$AC$3:$AC$4922)))+((S317&lt;&gt;"")*ISNUMBER(SEARCH("|"&amp;S317&amp;"|",'5_ACOMPANHAMENTO'!$AC$3:$AC$4922)))+((T317&lt;&gt;"")*ISNUMBER(SEARCH("|"&amp;T317&amp;"|",'5_ACOMPANHAMENTO'!$AC$3:$AC$4922)))+((U317&lt;&gt;"")*ISNUMBER(SEARCH("|"&amp;U317&amp;"|",'5_ACOMPANHAMENTO'!$AC$3:$AC$4922)))+((V317&lt;&gt;"")*ISNUMBER(SEARCH("|"&amp;V317&amp;"|",'5_ACOMPANHAMENTO'!$AC$3:$AC$4922)))+((W317&lt;&gt;"")*ISNUMBER(SEARCH("|"&amp;W317&amp;"|",'5_ACOMPANHAMENTO'!$AC$3:$AC$4922)))+((X317&lt;&gt;"")*ISNUMBER(SEARCH("|"&amp;X317&amp;"|",'5_ACOMPANHAMENTO'!$AC$3:$AC$4922)))+((Y317&lt;&gt;"")*ISNUMBER(SEARCH("|"&amp;Y317&amp;"|",'5_ACOMPANHAMENTO'!$AC$3:$AC$4922)))+((Z317&lt;&gt;"")*ISNUMBER(SEARCH("|"&amp;Z317&amp;"|",'5_ACOMPANHAMENTO'!$AC$3:$AC$4922)))+((AA317&lt;&gt;"")*ISNUMBER(SEARCH("|"&amp;AA317&amp;"|",'5_ACOMPANHAMENTO'!$AC$3:$AC$4922)))+((AB317&lt;&gt;"")*ISNUMBER(SEARCH("|"&amp;AB317&amp;"|",'5_ACOMPANHAMENTO'!$AC$3:$AC$4922))))&gt;0),0),0)),""))</f>
        <v>46205</v>
      </c>
      <c r="B317" s="14" t="s">
        <v>3092</v>
      </c>
      <c r="C317" s="14" t="s">
        <v>3056</v>
      </c>
      <c r="D317" s="4">
        <f>IF(OR($B317="",$C317=""),"",IFERROR(SUMPRODUCT(--(('5_ACOMPANHAMENTO'!$AD$3:$AD$4922=TRIM($C317&amp;""))*('5_ACOMPANHAMENTO'!$AC$3:$AC$4922&lt;&gt;"")*((((I317&lt;&gt;"")*ISNUMBER(SEARCH("|"&amp;I317&amp;"|",'5_ACOMPANHAMENTO'!$AC$3:$AC$4922)))+((J317&lt;&gt;"")*ISNUMBER(SEARCH("|"&amp;J317&amp;"|",'5_ACOMPANHAMENTO'!$AC$3:$AC$4922)))+((K317&lt;&gt;"")*ISNUMBER(SEARCH("|"&amp;K317&amp;"|",'5_ACOMPANHAMENTO'!$AC$3:$AC$4922)))+((L317&lt;&gt;"")*ISNUMBER(SEARCH("|"&amp;L317&amp;"|",'5_ACOMPANHAMENTO'!$AC$3:$AC$4922)))+((M317&lt;&gt;"")*ISNUMBER(SEARCH("|"&amp;M317&amp;"|",'5_ACOMPANHAMENTO'!$AC$3:$AC$4922)))+((N317&lt;&gt;"")*ISNUMBER(SEARCH("|"&amp;N317&amp;"|",'5_ACOMPANHAMENTO'!$AC$3:$AC$4922)))+((O317&lt;&gt;"")*ISNUMBER(SEARCH("|"&amp;O317&amp;"|",'5_ACOMPANHAMENTO'!$AC$3:$AC$4922)))+((P317&lt;&gt;"")*ISNUMBER(SEARCH("|"&amp;P317&amp;"|",'5_ACOMPANHAMENTO'!$AC$3:$AC$4922)))+((Q317&lt;&gt;"")*ISNUMBER(SEARCH("|"&amp;Q317&amp;"|",'5_ACOMPANHAMENTO'!$AC$3:$AC$4922)))+((R317&lt;&gt;"")*ISNUMBER(SEARCH("|"&amp;R317&amp;"|",'5_ACOMPANHAMENTO'!$AC$3:$AC$4922)))+((S317&lt;&gt;"")*ISNUMBER(SEARCH("|"&amp;S317&amp;"|",'5_ACOMPANHAMENTO'!$AC$3:$AC$4922)))+((T317&lt;&gt;"")*ISNUMBER(SEARCH("|"&amp;T317&amp;"|",'5_ACOMPANHAMENTO'!$AC$3:$AC$4922)))+((U317&lt;&gt;"")*ISNUMBER(SEARCH("|"&amp;U317&amp;"|",'5_ACOMPANHAMENTO'!$AC$3:$AC$4922)))+((V317&lt;&gt;"")*ISNUMBER(SEARCH("|"&amp;V317&amp;"|",'5_ACOMPANHAMENTO'!$AC$3:$AC$4922)))+((W317&lt;&gt;"")*ISNUMBER(SEARCH("|"&amp;W317&amp;"|",'5_ACOMPANHAMENTO'!$AC$3:$AC$4922)))+((X317&lt;&gt;"")*ISNUMBER(SEARCH("|"&amp;X317&amp;"|",'5_ACOMPANHAMENTO'!$AC$3:$AC$4922)))+((Y317&lt;&gt;"")*ISNUMBER(SEARCH("|"&amp;Y317&amp;"|",'5_ACOMPANHAMENTO'!$AC$3:$AC$4922)))+((Z317&lt;&gt;"")*ISNUMBER(SEARCH("|"&amp;Z317&amp;"|",'5_ACOMPANHAMENTO'!$AC$3:$AC$4922)))+((AA317&lt;&gt;"")*ISNUMBER(SEARCH("|"&amp;AA317&amp;"|",'5_ACOMPANHAMENTO'!$AC$3:$AC$4922)))+((AB317&lt;&gt;"")*ISNUMBER(SEARCH("|"&amp;AB317&amp;"|",'5_ACOMPANHAMENTO'!$AC$3:$AC$4922))))&gt;0)),'5_ACOMPANHAMENTO'!$J$3:$J$4922),0))</f>
        <v>352</v>
      </c>
      <c r="E317" s="4" t="str">
        <f t="shared" ca="1" si="92"/>
        <v>FINALIZADO</v>
      </c>
      <c r="F317" s="7">
        <f>IF(OR($B317="",$C317=""),"",IFERROR(SUMPRODUCT(--(('5_ACOMPANHAMENTO'!$AD$3:$AD$4922=TRIM($C317&amp;""))*('5_ACOMPANHAMENTO'!$AC$3:$AC$4922&lt;&gt;"")*((((I317&lt;&gt;"")*ISNUMBER(SEARCH("|"&amp;I317&amp;"|",'5_ACOMPANHAMENTO'!$AC$3:$AC$4922)))+((J317&lt;&gt;"")*ISNUMBER(SEARCH("|"&amp;J317&amp;"|",'5_ACOMPANHAMENTO'!$AC$3:$AC$4922)))+((K317&lt;&gt;"")*ISNUMBER(SEARCH("|"&amp;K317&amp;"|",'5_ACOMPANHAMENTO'!$AC$3:$AC$4922)))+((L317&lt;&gt;"")*ISNUMBER(SEARCH("|"&amp;L317&amp;"|",'5_ACOMPANHAMENTO'!$AC$3:$AC$4922)))+((M317&lt;&gt;"")*ISNUMBER(SEARCH("|"&amp;M317&amp;"|",'5_ACOMPANHAMENTO'!$AC$3:$AC$4922)))+((N317&lt;&gt;"")*ISNUMBER(SEARCH("|"&amp;N317&amp;"|",'5_ACOMPANHAMENTO'!$AC$3:$AC$4922)))+((O317&lt;&gt;"")*ISNUMBER(SEARCH("|"&amp;O317&amp;"|",'5_ACOMPANHAMENTO'!$AC$3:$AC$4922)))+((P317&lt;&gt;"")*ISNUMBER(SEARCH("|"&amp;P317&amp;"|",'5_ACOMPANHAMENTO'!$AC$3:$AC$4922)))+((Q317&lt;&gt;"")*ISNUMBER(SEARCH("|"&amp;Q317&amp;"|",'5_ACOMPANHAMENTO'!$AC$3:$AC$4922)))+((R317&lt;&gt;"")*ISNUMBER(SEARCH("|"&amp;R317&amp;"|",'5_ACOMPANHAMENTO'!$AC$3:$AC$4922)))+((S317&lt;&gt;"")*ISNUMBER(SEARCH("|"&amp;S317&amp;"|",'5_ACOMPANHAMENTO'!$AC$3:$AC$4922)))+((T317&lt;&gt;"")*ISNUMBER(SEARCH("|"&amp;T317&amp;"|",'5_ACOMPANHAMENTO'!$AC$3:$AC$4922)))+((U317&lt;&gt;"")*ISNUMBER(SEARCH("|"&amp;U317&amp;"|",'5_ACOMPANHAMENTO'!$AC$3:$AC$4922)))+((V317&lt;&gt;"")*ISNUMBER(SEARCH("|"&amp;V317&amp;"|",'5_ACOMPANHAMENTO'!$AC$3:$AC$4922)))+((W317&lt;&gt;"")*ISNUMBER(SEARCH("|"&amp;W317&amp;"|",'5_ACOMPANHAMENTO'!$AC$3:$AC$4922)))+((X317&lt;&gt;"")*ISNUMBER(SEARCH("|"&amp;X317&amp;"|",'5_ACOMPANHAMENTO'!$AC$3:$AC$4922)))+((Y317&lt;&gt;"")*ISNUMBER(SEARCH("|"&amp;Y317&amp;"|",'5_ACOMPANHAMENTO'!$AC$3:$AC$4922)))+((Z317&lt;&gt;"")*ISNUMBER(SEARCH("|"&amp;Z317&amp;"|",'5_ACOMPANHAMENTO'!$AC$3:$AC$4922)))+((AA317&lt;&gt;"")*ISNUMBER(SEARCH("|"&amp;AA317&amp;"|",'5_ACOMPANHAMENTO'!$AC$3:$AC$4922)))+((AB317&lt;&gt;"")*ISNUMBER(SEARCH("|"&amp;AB317&amp;"|",'5_ACOMPANHAMENTO'!$AC$3:$AC$4922))))&gt;0)),'5_ACOMPANHAMENTO'!$O$3:$O$4922),0))</f>
        <v>352</v>
      </c>
      <c r="G317" s="7">
        <f t="shared" si="93"/>
        <v>0</v>
      </c>
      <c r="H317" t="str">
        <f t="shared" si="94"/>
        <v>10201|58 FABRICAÇÃO EMBALAGEM</v>
      </c>
      <c r="I317" s="1" t="str">
        <f t="shared" si="95"/>
        <v>10201</v>
      </c>
      <c r="J317" s="1" t="str">
        <f t="shared" si="96"/>
        <v/>
      </c>
      <c r="K317" s="1" t="str">
        <f t="shared" si="97"/>
        <v/>
      </c>
      <c r="L317" s="1" t="str">
        <f t="shared" si="98"/>
        <v/>
      </c>
      <c r="M317" s="1" t="str">
        <f t="shared" si="99"/>
        <v/>
      </c>
      <c r="N317" s="1" t="str">
        <f t="shared" si="100"/>
        <v/>
      </c>
      <c r="O317" s="1" t="str">
        <f t="shared" si="101"/>
        <v/>
      </c>
      <c r="P317" s="1" t="str">
        <f t="shared" si="102"/>
        <v/>
      </c>
      <c r="Q317" s="1" t="str">
        <f t="shared" si="103"/>
        <v/>
      </c>
      <c r="R317" s="1" t="str">
        <f t="shared" si="104"/>
        <v/>
      </c>
      <c r="S317" s="1" t="str">
        <f t="shared" si="105"/>
        <v/>
      </c>
      <c r="T317" s="1" t="str">
        <f t="shared" si="106"/>
        <v/>
      </c>
      <c r="U317" s="1" t="str">
        <f t="shared" si="107"/>
        <v/>
      </c>
      <c r="V317" s="1" t="str">
        <f t="shared" si="108"/>
        <v/>
      </c>
      <c r="W317" s="1" t="str">
        <f t="shared" si="109"/>
        <v/>
      </c>
      <c r="X317" s="1" t="str">
        <f t="shared" si="110"/>
        <v/>
      </c>
      <c r="Y317" s="1" t="str">
        <f t="shared" si="111"/>
        <v/>
      </c>
      <c r="Z317" s="1" t="str">
        <f t="shared" si="112"/>
        <v/>
      </c>
      <c r="AA317" s="1" t="str">
        <f t="shared" si="113"/>
        <v/>
      </c>
      <c r="AB317" s="1" t="str">
        <f t="shared" si="114"/>
        <v/>
      </c>
    </row>
    <row r="318" spans="1:28" ht="14.25" hidden="1" customHeight="1" x14ac:dyDescent="0.35">
      <c r="A318" s="4">
        <f>IF(OR($B318="",$C318=""),"",IFERROR(INDEX('5_ACOMPANHAMENTO'!$A$3:$A$4922,MATCH(1,INDEX(('5_ACOMPANHAMENTO'!$AD$3:$AD$4922=TRIM($C318&amp;""))*('5_ACOMPANHAMENTO'!$AC$3:$AC$4922&lt;&gt;"")*((((I318&lt;&gt;"")*ISNUMBER(SEARCH("|"&amp;I318&amp;"|",'5_ACOMPANHAMENTO'!$AC$3:$AC$4922)))+((J318&lt;&gt;"")*ISNUMBER(SEARCH("|"&amp;J318&amp;"|",'5_ACOMPANHAMENTO'!$AC$3:$AC$4922)))+((K318&lt;&gt;"")*ISNUMBER(SEARCH("|"&amp;K318&amp;"|",'5_ACOMPANHAMENTO'!$AC$3:$AC$4922)))+((L318&lt;&gt;"")*ISNUMBER(SEARCH("|"&amp;L318&amp;"|",'5_ACOMPANHAMENTO'!$AC$3:$AC$4922)))+((M318&lt;&gt;"")*ISNUMBER(SEARCH("|"&amp;M318&amp;"|",'5_ACOMPANHAMENTO'!$AC$3:$AC$4922)))+((N318&lt;&gt;"")*ISNUMBER(SEARCH("|"&amp;N318&amp;"|",'5_ACOMPANHAMENTO'!$AC$3:$AC$4922)))+((O318&lt;&gt;"")*ISNUMBER(SEARCH("|"&amp;O318&amp;"|",'5_ACOMPANHAMENTO'!$AC$3:$AC$4922)))+((P318&lt;&gt;"")*ISNUMBER(SEARCH("|"&amp;P318&amp;"|",'5_ACOMPANHAMENTO'!$AC$3:$AC$4922)))+((Q318&lt;&gt;"")*ISNUMBER(SEARCH("|"&amp;Q318&amp;"|",'5_ACOMPANHAMENTO'!$AC$3:$AC$4922)))+((R318&lt;&gt;"")*ISNUMBER(SEARCH("|"&amp;R318&amp;"|",'5_ACOMPANHAMENTO'!$AC$3:$AC$4922)))+((S318&lt;&gt;"")*ISNUMBER(SEARCH("|"&amp;S318&amp;"|",'5_ACOMPANHAMENTO'!$AC$3:$AC$4922)))+((T318&lt;&gt;"")*ISNUMBER(SEARCH("|"&amp;T318&amp;"|",'5_ACOMPANHAMENTO'!$AC$3:$AC$4922)))+((U318&lt;&gt;"")*ISNUMBER(SEARCH("|"&amp;U318&amp;"|",'5_ACOMPANHAMENTO'!$AC$3:$AC$4922)))+((V318&lt;&gt;"")*ISNUMBER(SEARCH("|"&amp;V318&amp;"|",'5_ACOMPANHAMENTO'!$AC$3:$AC$4922)))+((W318&lt;&gt;"")*ISNUMBER(SEARCH("|"&amp;W318&amp;"|",'5_ACOMPANHAMENTO'!$AC$3:$AC$4922)))+((X318&lt;&gt;"")*ISNUMBER(SEARCH("|"&amp;X318&amp;"|",'5_ACOMPANHAMENTO'!$AC$3:$AC$4922)))+((Y318&lt;&gt;"")*ISNUMBER(SEARCH("|"&amp;Y318&amp;"|",'5_ACOMPANHAMENTO'!$AC$3:$AC$4922)))+((Z318&lt;&gt;"")*ISNUMBER(SEARCH("|"&amp;Z318&amp;"|",'5_ACOMPANHAMENTO'!$AC$3:$AC$4922)))+((AA318&lt;&gt;"")*ISNUMBER(SEARCH("|"&amp;AA318&amp;"|",'5_ACOMPANHAMENTO'!$AC$3:$AC$4922)))+((AB318&lt;&gt;"")*ISNUMBER(SEARCH("|"&amp;AB318&amp;"|",'5_ACOMPANHAMENTO'!$AC$3:$AC$4922))))&gt;0),0),0)),""))</f>
        <v>46206</v>
      </c>
      <c r="B318" s="14" t="s">
        <v>3093</v>
      </c>
      <c r="C318" s="14" t="s">
        <v>3056</v>
      </c>
      <c r="D318" s="4">
        <f>IF(OR($B318="",$C318=""),"",IFERROR(SUMPRODUCT(--(('5_ACOMPANHAMENTO'!$AD$3:$AD$4922=TRIM($C318&amp;""))*('5_ACOMPANHAMENTO'!$AC$3:$AC$4922&lt;&gt;"")*((((I318&lt;&gt;"")*ISNUMBER(SEARCH("|"&amp;I318&amp;"|",'5_ACOMPANHAMENTO'!$AC$3:$AC$4922)))+((J318&lt;&gt;"")*ISNUMBER(SEARCH("|"&amp;J318&amp;"|",'5_ACOMPANHAMENTO'!$AC$3:$AC$4922)))+((K318&lt;&gt;"")*ISNUMBER(SEARCH("|"&amp;K318&amp;"|",'5_ACOMPANHAMENTO'!$AC$3:$AC$4922)))+((L318&lt;&gt;"")*ISNUMBER(SEARCH("|"&amp;L318&amp;"|",'5_ACOMPANHAMENTO'!$AC$3:$AC$4922)))+((M318&lt;&gt;"")*ISNUMBER(SEARCH("|"&amp;M318&amp;"|",'5_ACOMPANHAMENTO'!$AC$3:$AC$4922)))+((N318&lt;&gt;"")*ISNUMBER(SEARCH("|"&amp;N318&amp;"|",'5_ACOMPANHAMENTO'!$AC$3:$AC$4922)))+((O318&lt;&gt;"")*ISNUMBER(SEARCH("|"&amp;O318&amp;"|",'5_ACOMPANHAMENTO'!$AC$3:$AC$4922)))+((P318&lt;&gt;"")*ISNUMBER(SEARCH("|"&amp;P318&amp;"|",'5_ACOMPANHAMENTO'!$AC$3:$AC$4922)))+((Q318&lt;&gt;"")*ISNUMBER(SEARCH("|"&amp;Q318&amp;"|",'5_ACOMPANHAMENTO'!$AC$3:$AC$4922)))+((R318&lt;&gt;"")*ISNUMBER(SEARCH("|"&amp;R318&amp;"|",'5_ACOMPANHAMENTO'!$AC$3:$AC$4922)))+((S318&lt;&gt;"")*ISNUMBER(SEARCH("|"&amp;S318&amp;"|",'5_ACOMPANHAMENTO'!$AC$3:$AC$4922)))+((T318&lt;&gt;"")*ISNUMBER(SEARCH("|"&amp;T318&amp;"|",'5_ACOMPANHAMENTO'!$AC$3:$AC$4922)))+((U318&lt;&gt;"")*ISNUMBER(SEARCH("|"&amp;U318&amp;"|",'5_ACOMPANHAMENTO'!$AC$3:$AC$4922)))+((V318&lt;&gt;"")*ISNUMBER(SEARCH("|"&amp;V318&amp;"|",'5_ACOMPANHAMENTO'!$AC$3:$AC$4922)))+((W318&lt;&gt;"")*ISNUMBER(SEARCH("|"&amp;W318&amp;"|",'5_ACOMPANHAMENTO'!$AC$3:$AC$4922)))+((X318&lt;&gt;"")*ISNUMBER(SEARCH("|"&amp;X318&amp;"|",'5_ACOMPANHAMENTO'!$AC$3:$AC$4922)))+((Y318&lt;&gt;"")*ISNUMBER(SEARCH("|"&amp;Y318&amp;"|",'5_ACOMPANHAMENTO'!$AC$3:$AC$4922)))+((Z318&lt;&gt;"")*ISNUMBER(SEARCH("|"&amp;Z318&amp;"|",'5_ACOMPANHAMENTO'!$AC$3:$AC$4922)))+((AA318&lt;&gt;"")*ISNUMBER(SEARCH("|"&amp;AA318&amp;"|",'5_ACOMPANHAMENTO'!$AC$3:$AC$4922)))+((AB318&lt;&gt;"")*ISNUMBER(SEARCH("|"&amp;AB318&amp;"|",'5_ACOMPANHAMENTO'!$AC$3:$AC$4922))))&gt;0)),'5_ACOMPANHAMENTO'!$J$3:$J$4922),0))</f>
        <v>618</v>
      </c>
      <c r="E318" s="4" t="str">
        <f t="shared" ca="1" si="92"/>
        <v>FINALIZADO</v>
      </c>
      <c r="F318" s="7">
        <f>IF(OR($B318="",$C318=""),"",IFERROR(SUMPRODUCT(--(('5_ACOMPANHAMENTO'!$AD$3:$AD$4922=TRIM($C318&amp;""))*('5_ACOMPANHAMENTO'!$AC$3:$AC$4922&lt;&gt;"")*((((I318&lt;&gt;"")*ISNUMBER(SEARCH("|"&amp;I318&amp;"|",'5_ACOMPANHAMENTO'!$AC$3:$AC$4922)))+((J318&lt;&gt;"")*ISNUMBER(SEARCH("|"&amp;J318&amp;"|",'5_ACOMPANHAMENTO'!$AC$3:$AC$4922)))+((K318&lt;&gt;"")*ISNUMBER(SEARCH("|"&amp;K318&amp;"|",'5_ACOMPANHAMENTO'!$AC$3:$AC$4922)))+((L318&lt;&gt;"")*ISNUMBER(SEARCH("|"&amp;L318&amp;"|",'5_ACOMPANHAMENTO'!$AC$3:$AC$4922)))+((M318&lt;&gt;"")*ISNUMBER(SEARCH("|"&amp;M318&amp;"|",'5_ACOMPANHAMENTO'!$AC$3:$AC$4922)))+((N318&lt;&gt;"")*ISNUMBER(SEARCH("|"&amp;N318&amp;"|",'5_ACOMPANHAMENTO'!$AC$3:$AC$4922)))+((O318&lt;&gt;"")*ISNUMBER(SEARCH("|"&amp;O318&amp;"|",'5_ACOMPANHAMENTO'!$AC$3:$AC$4922)))+((P318&lt;&gt;"")*ISNUMBER(SEARCH("|"&amp;P318&amp;"|",'5_ACOMPANHAMENTO'!$AC$3:$AC$4922)))+((Q318&lt;&gt;"")*ISNUMBER(SEARCH("|"&amp;Q318&amp;"|",'5_ACOMPANHAMENTO'!$AC$3:$AC$4922)))+((R318&lt;&gt;"")*ISNUMBER(SEARCH("|"&amp;R318&amp;"|",'5_ACOMPANHAMENTO'!$AC$3:$AC$4922)))+((S318&lt;&gt;"")*ISNUMBER(SEARCH("|"&amp;S318&amp;"|",'5_ACOMPANHAMENTO'!$AC$3:$AC$4922)))+((T318&lt;&gt;"")*ISNUMBER(SEARCH("|"&amp;T318&amp;"|",'5_ACOMPANHAMENTO'!$AC$3:$AC$4922)))+((U318&lt;&gt;"")*ISNUMBER(SEARCH("|"&amp;U318&amp;"|",'5_ACOMPANHAMENTO'!$AC$3:$AC$4922)))+((V318&lt;&gt;"")*ISNUMBER(SEARCH("|"&amp;V318&amp;"|",'5_ACOMPANHAMENTO'!$AC$3:$AC$4922)))+((W318&lt;&gt;"")*ISNUMBER(SEARCH("|"&amp;W318&amp;"|",'5_ACOMPANHAMENTO'!$AC$3:$AC$4922)))+((X318&lt;&gt;"")*ISNUMBER(SEARCH("|"&amp;X318&amp;"|",'5_ACOMPANHAMENTO'!$AC$3:$AC$4922)))+((Y318&lt;&gt;"")*ISNUMBER(SEARCH("|"&amp;Y318&amp;"|",'5_ACOMPANHAMENTO'!$AC$3:$AC$4922)))+((Z318&lt;&gt;"")*ISNUMBER(SEARCH("|"&amp;Z318&amp;"|",'5_ACOMPANHAMENTO'!$AC$3:$AC$4922)))+((AA318&lt;&gt;"")*ISNUMBER(SEARCH("|"&amp;AA318&amp;"|",'5_ACOMPANHAMENTO'!$AC$3:$AC$4922)))+((AB318&lt;&gt;"")*ISNUMBER(SEARCH("|"&amp;AB318&amp;"|",'5_ACOMPANHAMENTO'!$AC$3:$AC$4922))))&gt;0)),'5_ACOMPANHAMENTO'!$O$3:$O$4922),0))</f>
        <v>618</v>
      </c>
      <c r="G318" s="7">
        <f t="shared" si="93"/>
        <v>0</v>
      </c>
      <c r="H318" t="str">
        <f t="shared" si="94"/>
        <v>10204|58 FABRICAÇÃO EMBALAGEM</v>
      </c>
      <c r="I318" s="1" t="str">
        <f t="shared" si="95"/>
        <v>10204</v>
      </c>
      <c r="J318" s="1" t="str">
        <f t="shared" si="96"/>
        <v/>
      </c>
      <c r="K318" s="1" t="str">
        <f t="shared" si="97"/>
        <v/>
      </c>
      <c r="L318" s="1" t="str">
        <f t="shared" si="98"/>
        <v/>
      </c>
      <c r="M318" s="1" t="str">
        <f t="shared" si="99"/>
        <v/>
      </c>
      <c r="N318" s="1" t="str">
        <f t="shared" si="100"/>
        <v/>
      </c>
      <c r="O318" s="1" t="str">
        <f t="shared" si="101"/>
        <v/>
      </c>
      <c r="P318" s="1" t="str">
        <f t="shared" si="102"/>
        <v/>
      </c>
      <c r="Q318" s="1" t="str">
        <f t="shared" si="103"/>
        <v/>
      </c>
      <c r="R318" s="1" t="str">
        <f t="shared" si="104"/>
        <v/>
      </c>
      <c r="S318" s="1" t="str">
        <f t="shared" si="105"/>
        <v/>
      </c>
      <c r="T318" s="1" t="str">
        <f t="shared" si="106"/>
        <v/>
      </c>
      <c r="U318" s="1" t="str">
        <f t="shared" si="107"/>
        <v/>
      </c>
      <c r="V318" s="1" t="str">
        <f t="shared" si="108"/>
        <v/>
      </c>
      <c r="W318" s="1" t="str">
        <f t="shared" si="109"/>
        <v/>
      </c>
      <c r="X318" s="1" t="str">
        <f t="shared" si="110"/>
        <v/>
      </c>
      <c r="Y318" s="1" t="str">
        <f t="shared" si="111"/>
        <v/>
      </c>
      <c r="Z318" s="1" t="str">
        <f t="shared" si="112"/>
        <v/>
      </c>
      <c r="AA318" s="1" t="str">
        <f t="shared" si="113"/>
        <v/>
      </c>
      <c r="AB318" s="1" t="str">
        <f t="shared" si="114"/>
        <v/>
      </c>
    </row>
    <row r="319" spans="1:28" ht="14.25" hidden="1" customHeight="1" x14ac:dyDescent="0.35">
      <c r="A319" s="4">
        <f>IF(OR($B319="",$C319=""),"",IFERROR(INDEX('5_ACOMPANHAMENTO'!$A$3:$A$4922,MATCH(1,INDEX(('5_ACOMPANHAMENTO'!$AD$3:$AD$4922=TRIM($C319&amp;""))*('5_ACOMPANHAMENTO'!$AC$3:$AC$4922&lt;&gt;"")*((((I319&lt;&gt;"")*ISNUMBER(SEARCH("|"&amp;I319&amp;"|",'5_ACOMPANHAMENTO'!$AC$3:$AC$4922)))+((J319&lt;&gt;"")*ISNUMBER(SEARCH("|"&amp;J319&amp;"|",'5_ACOMPANHAMENTO'!$AC$3:$AC$4922)))+((K319&lt;&gt;"")*ISNUMBER(SEARCH("|"&amp;K319&amp;"|",'5_ACOMPANHAMENTO'!$AC$3:$AC$4922)))+((L319&lt;&gt;"")*ISNUMBER(SEARCH("|"&amp;L319&amp;"|",'5_ACOMPANHAMENTO'!$AC$3:$AC$4922)))+((M319&lt;&gt;"")*ISNUMBER(SEARCH("|"&amp;M319&amp;"|",'5_ACOMPANHAMENTO'!$AC$3:$AC$4922)))+((N319&lt;&gt;"")*ISNUMBER(SEARCH("|"&amp;N319&amp;"|",'5_ACOMPANHAMENTO'!$AC$3:$AC$4922)))+((O319&lt;&gt;"")*ISNUMBER(SEARCH("|"&amp;O319&amp;"|",'5_ACOMPANHAMENTO'!$AC$3:$AC$4922)))+((P319&lt;&gt;"")*ISNUMBER(SEARCH("|"&amp;P319&amp;"|",'5_ACOMPANHAMENTO'!$AC$3:$AC$4922)))+((Q319&lt;&gt;"")*ISNUMBER(SEARCH("|"&amp;Q319&amp;"|",'5_ACOMPANHAMENTO'!$AC$3:$AC$4922)))+((R319&lt;&gt;"")*ISNUMBER(SEARCH("|"&amp;R319&amp;"|",'5_ACOMPANHAMENTO'!$AC$3:$AC$4922)))+((S319&lt;&gt;"")*ISNUMBER(SEARCH("|"&amp;S319&amp;"|",'5_ACOMPANHAMENTO'!$AC$3:$AC$4922)))+((T319&lt;&gt;"")*ISNUMBER(SEARCH("|"&amp;T319&amp;"|",'5_ACOMPANHAMENTO'!$AC$3:$AC$4922)))+((U319&lt;&gt;"")*ISNUMBER(SEARCH("|"&amp;U319&amp;"|",'5_ACOMPANHAMENTO'!$AC$3:$AC$4922)))+((V319&lt;&gt;"")*ISNUMBER(SEARCH("|"&amp;V319&amp;"|",'5_ACOMPANHAMENTO'!$AC$3:$AC$4922)))+((W319&lt;&gt;"")*ISNUMBER(SEARCH("|"&amp;W319&amp;"|",'5_ACOMPANHAMENTO'!$AC$3:$AC$4922)))+((X319&lt;&gt;"")*ISNUMBER(SEARCH("|"&amp;X319&amp;"|",'5_ACOMPANHAMENTO'!$AC$3:$AC$4922)))+((Y319&lt;&gt;"")*ISNUMBER(SEARCH("|"&amp;Y319&amp;"|",'5_ACOMPANHAMENTO'!$AC$3:$AC$4922)))+((Z319&lt;&gt;"")*ISNUMBER(SEARCH("|"&amp;Z319&amp;"|",'5_ACOMPANHAMENTO'!$AC$3:$AC$4922)))+((AA319&lt;&gt;"")*ISNUMBER(SEARCH("|"&amp;AA319&amp;"|",'5_ACOMPANHAMENTO'!$AC$3:$AC$4922)))+((AB319&lt;&gt;"")*ISNUMBER(SEARCH("|"&amp;AB319&amp;"|",'5_ACOMPANHAMENTO'!$AC$3:$AC$4922))))&gt;0),0),0)),""))</f>
        <v>46206</v>
      </c>
      <c r="B319" s="14" t="s">
        <v>3093</v>
      </c>
      <c r="C319" s="14" t="s">
        <v>3056</v>
      </c>
      <c r="D319" s="4">
        <f>IF(OR($B319="",$C319=""),"",IFERROR(SUMPRODUCT(--(('5_ACOMPANHAMENTO'!$AD$3:$AD$4922=TRIM($C319&amp;""))*('5_ACOMPANHAMENTO'!$AC$3:$AC$4922&lt;&gt;"")*((((I319&lt;&gt;"")*ISNUMBER(SEARCH("|"&amp;I319&amp;"|",'5_ACOMPANHAMENTO'!$AC$3:$AC$4922)))+((J319&lt;&gt;"")*ISNUMBER(SEARCH("|"&amp;J319&amp;"|",'5_ACOMPANHAMENTO'!$AC$3:$AC$4922)))+((K319&lt;&gt;"")*ISNUMBER(SEARCH("|"&amp;K319&amp;"|",'5_ACOMPANHAMENTO'!$AC$3:$AC$4922)))+((L319&lt;&gt;"")*ISNUMBER(SEARCH("|"&amp;L319&amp;"|",'5_ACOMPANHAMENTO'!$AC$3:$AC$4922)))+((M319&lt;&gt;"")*ISNUMBER(SEARCH("|"&amp;M319&amp;"|",'5_ACOMPANHAMENTO'!$AC$3:$AC$4922)))+((N319&lt;&gt;"")*ISNUMBER(SEARCH("|"&amp;N319&amp;"|",'5_ACOMPANHAMENTO'!$AC$3:$AC$4922)))+((O319&lt;&gt;"")*ISNUMBER(SEARCH("|"&amp;O319&amp;"|",'5_ACOMPANHAMENTO'!$AC$3:$AC$4922)))+((P319&lt;&gt;"")*ISNUMBER(SEARCH("|"&amp;P319&amp;"|",'5_ACOMPANHAMENTO'!$AC$3:$AC$4922)))+((Q319&lt;&gt;"")*ISNUMBER(SEARCH("|"&amp;Q319&amp;"|",'5_ACOMPANHAMENTO'!$AC$3:$AC$4922)))+((R319&lt;&gt;"")*ISNUMBER(SEARCH("|"&amp;R319&amp;"|",'5_ACOMPANHAMENTO'!$AC$3:$AC$4922)))+((S319&lt;&gt;"")*ISNUMBER(SEARCH("|"&amp;S319&amp;"|",'5_ACOMPANHAMENTO'!$AC$3:$AC$4922)))+((T319&lt;&gt;"")*ISNUMBER(SEARCH("|"&amp;T319&amp;"|",'5_ACOMPANHAMENTO'!$AC$3:$AC$4922)))+((U319&lt;&gt;"")*ISNUMBER(SEARCH("|"&amp;U319&amp;"|",'5_ACOMPANHAMENTO'!$AC$3:$AC$4922)))+((V319&lt;&gt;"")*ISNUMBER(SEARCH("|"&amp;V319&amp;"|",'5_ACOMPANHAMENTO'!$AC$3:$AC$4922)))+((W319&lt;&gt;"")*ISNUMBER(SEARCH("|"&amp;W319&amp;"|",'5_ACOMPANHAMENTO'!$AC$3:$AC$4922)))+((X319&lt;&gt;"")*ISNUMBER(SEARCH("|"&amp;X319&amp;"|",'5_ACOMPANHAMENTO'!$AC$3:$AC$4922)))+((Y319&lt;&gt;"")*ISNUMBER(SEARCH("|"&amp;Y319&amp;"|",'5_ACOMPANHAMENTO'!$AC$3:$AC$4922)))+((Z319&lt;&gt;"")*ISNUMBER(SEARCH("|"&amp;Z319&amp;"|",'5_ACOMPANHAMENTO'!$AC$3:$AC$4922)))+((AA319&lt;&gt;"")*ISNUMBER(SEARCH("|"&amp;AA319&amp;"|",'5_ACOMPANHAMENTO'!$AC$3:$AC$4922)))+((AB319&lt;&gt;"")*ISNUMBER(SEARCH("|"&amp;AB319&amp;"|",'5_ACOMPANHAMENTO'!$AC$3:$AC$4922))))&gt;0)),'5_ACOMPANHAMENTO'!$J$3:$J$4922),0))</f>
        <v>618</v>
      </c>
      <c r="E319" s="4" t="str">
        <f t="shared" ca="1" si="92"/>
        <v>FINALIZADO</v>
      </c>
      <c r="F319" s="7">
        <f>IF(OR($B319="",$C319=""),"",IFERROR(SUMPRODUCT(--(('5_ACOMPANHAMENTO'!$AD$3:$AD$4922=TRIM($C319&amp;""))*('5_ACOMPANHAMENTO'!$AC$3:$AC$4922&lt;&gt;"")*((((I319&lt;&gt;"")*ISNUMBER(SEARCH("|"&amp;I319&amp;"|",'5_ACOMPANHAMENTO'!$AC$3:$AC$4922)))+((J319&lt;&gt;"")*ISNUMBER(SEARCH("|"&amp;J319&amp;"|",'5_ACOMPANHAMENTO'!$AC$3:$AC$4922)))+((K319&lt;&gt;"")*ISNUMBER(SEARCH("|"&amp;K319&amp;"|",'5_ACOMPANHAMENTO'!$AC$3:$AC$4922)))+((L319&lt;&gt;"")*ISNUMBER(SEARCH("|"&amp;L319&amp;"|",'5_ACOMPANHAMENTO'!$AC$3:$AC$4922)))+((M319&lt;&gt;"")*ISNUMBER(SEARCH("|"&amp;M319&amp;"|",'5_ACOMPANHAMENTO'!$AC$3:$AC$4922)))+((N319&lt;&gt;"")*ISNUMBER(SEARCH("|"&amp;N319&amp;"|",'5_ACOMPANHAMENTO'!$AC$3:$AC$4922)))+((O319&lt;&gt;"")*ISNUMBER(SEARCH("|"&amp;O319&amp;"|",'5_ACOMPANHAMENTO'!$AC$3:$AC$4922)))+((P319&lt;&gt;"")*ISNUMBER(SEARCH("|"&amp;P319&amp;"|",'5_ACOMPANHAMENTO'!$AC$3:$AC$4922)))+((Q319&lt;&gt;"")*ISNUMBER(SEARCH("|"&amp;Q319&amp;"|",'5_ACOMPANHAMENTO'!$AC$3:$AC$4922)))+((R319&lt;&gt;"")*ISNUMBER(SEARCH("|"&amp;R319&amp;"|",'5_ACOMPANHAMENTO'!$AC$3:$AC$4922)))+((S319&lt;&gt;"")*ISNUMBER(SEARCH("|"&amp;S319&amp;"|",'5_ACOMPANHAMENTO'!$AC$3:$AC$4922)))+((T319&lt;&gt;"")*ISNUMBER(SEARCH("|"&amp;T319&amp;"|",'5_ACOMPANHAMENTO'!$AC$3:$AC$4922)))+((U319&lt;&gt;"")*ISNUMBER(SEARCH("|"&amp;U319&amp;"|",'5_ACOMPANHAMENTO'!$AC$3:$AC$4922)))+((V319&lt;&gt;"")*ISNUMBER(SEARCH("|"&amp;V319&amp;"|",'5_ACOMPANHAMENTO'!$AC$3:$AC$4922)))+((W319&lt;&gt;"")*ISNUMBER(SEARCH("|"&amp;W319&amp;"|",'5_ACOMPANHAMENTO'!$AC$3:$AC$4922)))+((X319&lt;&gt;"")*ISNUMBER(SEARCH("|"&amp;X319&amp;"|",'5_ACOMPANHAMENTO'!$AC$3:$AC$4922)))+((Y319&lt;&gt;"")*ISNUMBER(SEARCH("|"&amp;Y319&amp;"|",'5_ACOMPANHAMENTO'!$AC$3:$AC$4922)))+((Z319&lt;&gt;"")*ISNUMBER(SEARCH("|"&amp;Z319&amp;"|",'5_ACOMPANHAMENTO'!$AC$3:$AC$4922)))+((AA319&lt;&gt;"")*ISNUMBER(SEARCH("|"&amp;AA319&amp;"|",'5_ACOMPANHAMENTO'!$AC$3:$AC$4922)))+((AB319&lt;&gt;"")*ISNUMBER(SEARCH("|"&amp;AB319&amp;"|",'5_ACOMPANHAMENTO'!$AC$3:$AC$4922))))&gt;0)),'5_ACOMPANHAMENTO'!$O$3:$O$4922),0))</f>
        <v>618</v>
      </c>
      <c r="G319" s="7">
        <f t="shared" si="93"/>
        <v>0</v>
      </c>
      <c r="H319" t="str">
        <f t="shared" si="94"/>
        <v>10204|58 FABRICAÇÃO EMBALAGEM</v>
      </c>
      <c r="I319" s="1" t="str">
        <f t="shared" si="95"/>
        <v>10204</v>
      </c>
      <c r="J319" s="1" t="str">
        <f t="shared" si="96"/>
        <v/>
      </c>
      <c r="K319" s="1" t="str">
        <f t="shared" si="97"/>
        <v/>
      </c>
      <c r="L319" s="1" t="str">
        <f t="shared" si="98"/>
        <v/>
      </c>
      <c r="M319" s="1" t="str">
        <f t="shared" si="99"/>
        <v/>
      </c>
      <c r="N319" s="1" t="str">
        <f t="shared" si="100"/>
        <v/>
      </c>
      <c r="O319" s="1" t="str">
        <f t="shared" si="101"/>
        <v/>
      </c>
      <c r="P319" s="1" t="str">
        <f t="shared" si="102"/>
        <v/>
      </c>
      <c r="Q319" s="1" t="str">
        <f t="shared" si="103"/>
        <v/>
      </c>
      <c r="R319" s="1" t="str">
        <f t="shared" si="104"/>
        <v/>
      </c>
      <c r="S319" s="1" t="str">
        <f t="shared" si="105"/>
        <v/>
      </c>
      <c r="T319" s="1" t="str">
        <f t="shared" si="106"/>
        <v/>
      </c>
      <c r="U319" s="1" t="str">
        <f t="shared" si="107"/>
        <v/>
      </c>
      <c r="V319" s="1" t="str">
        <f t="shared" si="108"/>
        <v/>
      </c>
      <c r="W319" s="1" t="str">
        <f t="shared" si="109"/>
        <v/>
      </c>
      <c r="X319" s="1" t="str">
        <f t="shared" si="110"/>
        <v/>
      </c>
      <c r="Y319" s="1" t="str">
        <f t="shared" si="111"/>
        <v/>
      </c>
      <c r="Z319" s="1" t="str">
        <f t="shared" si="112"/>
        <v/>
      </c>
      <c r="AA319" s="1" t="str">
        <f t="shared" si="113"/>
        <v/>
      </c>
      <c r="AB319" s="1" t="str">
        <f t="shared" si="114"/>
        <v/>
      </c>
    </row>
    <row r="320" spans="1:28" ht="14.25" hidden="1" customHeight="1" x14ac:dyDescent="0.35">
      <c r="A320" s="4">
        <f>IF(OR($B320="",$C320=""),"",IFERROR(INDEX('5_ACOMPANHAMENTO'!$A$3:$A$4922,MATCH(1,INDEX(('5_ACOMPANHAMENTO'!$AD$3:$AD$4922=TRIM($C320&amp;""))*('5_ACOMPANHAMENTO'!$AC$3:$AC$4922&lt;&gt;"")*((((I320&lt;&gt;"")*ISNUMBER(SEARCH("|"&amp;I320&amp;"|",'5_ACOMPANHAMENTO'!$AC$3:$AC$4922)))+((J320&lt;&gt;"")*ISNUMBER(SEARCH("|"&amp;J320&amp;"|",'5_ACOMPANHAMENTO'!$AC$3:$AC$4922)))+((K320&lt;&gt;"")*ISNUMBER(SEARCH("|"&amp;K320&amp;"|",'5_ACOMPANHAMENTO'!$AC$3:$AC$4922)))+((L320&lt;&gt;"")*ISNUMBER(SEARCH("|"&amp;L320&amp;"|",'5_ACOMPANHAMENTO'!$AC$3:$AC$4922)))+((M320&lt;&gt;"")*ISNUMBER(SEARCH("|"&amp;M320&amp;"|",'5_ACOMPANHAMENTO'!$AC$3:$AC$4922)))+((N320&lt;&gt;"")*ISNUMBER(SEARCH("|"&amp;N320&amp;"|",'5_ACOMPANHAMENTO'!$AC$3:$AC$4922)))+((O320&lt;&gt;"")*ISNUMBER(SEARCH("|"&amp;O320&amp;"|",'5_ACOMPANHAMENTO'!$AC$3:$AC$4922)))+((P320&lt;&gt;"")*ISNUMBER(SEARCH("|"&amp;P320&amp;"|",'5_ACOMPANHAMENTO'!$AC$3:$AC$4922)))+((Q320&lt;&gt;"")*ISNUMBER(SEARCH("|"&amp;Q320&amp;"|",'5_ACOMPANHAMENTO'!$AC$3:$AC$4922)))+((R320&lt;&gt;"")*ISNUMBER(SEARCH("|"&amp;R320&amp;"|",'5_ACOMPANHAMENTO'!$AC$3:$AC$4922)))+((S320&lt;&gt;"")*ISNUMBER(SEARCH("|"&amp;S320&amp;"|",'5_ACOMPANHAMENTO'!$AC$3:$AC$4922)))+((T320&lt;&gt;"")*ISNUMBER(SEARCH("|"&amp;T320&amp;"|",'5_ACOMPANHAMENTO'!$AC$3:$AC$4922)))+((U320&lt;&gt;"")*ISNUMBER(SEARCH("|"&amp;U320&amp;"|",'5_ACOMPANHAMENTO'!$AC$3:$AC$4922)))+((V320&lt;&gt;"")*ISNUMBER(SEARCH("|"&amp;V320&amp;"|",'5_ACOMPANHAMENTO'!$AC$3:$AC$4922)))+((W320&lt;&gt;"")*ISNUMBER(SEARCH("|"&amp;W320&amp;"|",'5_ACOMPANHAMENTO'!$AC$3:$AC$4922)))+((X320&lt;&gt;"")*ISNUMBER(SEARCH("|"&amp;X320&amp;"|",'5_ACOMPANHAMENTO'!$AC$3:$AC$4922)))+((Y320&lt;&gt;"")*ISNUMBER(SEARCH("|"&amp;Y320&amp;"|",'5_ACOMPANHAMENTO'!$AC$3:$AC$4922)))+((Z320&lt;&gt;"")*ISNUMBER(SEARCH("|"&amp;Z320&amp;"|",'5_ACOMPANHAMENTO'!$AC$3:$AC$4922)))+((AA320&lt;&gt;"")*ISNUMBER(SEARCH("|"&amp;AA320&amp;"|",'5_ACOMPANHAMENTO'!$AC$3:$AC$4922)))+((AB320&lt;&gt;"")*ISNUMBER(SEARCH("|"&amp;AB320&amp;"|",'5_ACOMPANHAMENTO'!$AC$3:$AC$4922))))&gt;0),0),0)),""))</f>
        <v>46206</v>
      </c>
      <c r="B320" s="14" t="s">
        <v>3093</v>
      </c>
      <c r="C320" s="14" t="s">
        <v>3056</v>
      </c>
      <c r="D320" s="4">
        <f>IF(OR($B320="",$C320=""),"",IFERROR(SUMPRODUCT(--(('5_ACOMPANHAMENTO'!$AD$3:$AD$4922=TRIM($C320&amp;""))*('5_ACOMPANHAMENTO'!$AC$3:$AC$4922&lt;&gt;"")*((((I320&lt;&gt;"")*ISNUMBER(SEARCH("|"&amp;I320&amp;"|",'5_ACOMPANHAMENTO'!$AC$3:$AC$4922)))+((J320&lt;&gt;"")*ISNUMBER(SEARCH("|"&amp;J320&amp;"|",'5_ACOMPANHAMENTO'!$AC$3:$AC$4922)))+((K320&lt;&gt;"")*ISNUMBER(SEARCH("|"&amp;K320&amp;"|",'5_ACOMPANHAMENTO'!$AC$3:$AC$4922)))+((L320&lt;&gt;"")*ISNUMBER(SEARCH("|"&amp;L320&amp;"|",'5_ACOMPANHAMENTO'!$AC$3:$AC$4922)))+((M320&lt;&gt;"")*ISNUMBER(SEARCH("|"&amp;M320&amp;"|",'5_ACOMPANHAMENTO'!$AC$3:$AC$4922)))+((N320&lt;&gt;"")*ISNUMBER(SEARCH("|"&amp;N320&amp;"|",'5_ACOMPANHAMENTO'!$AC$3:$AC$4922)))+((O320&lt;&gt;"")*ISNUMBER(SEARCH("|"&amp;O320&amp;"|",'5_ACOMPANHAMENTO'!$AC$3:$AC$4922)))+((P320&lt;&gt;"")*ISNUMBER(SEARCH("|"&amp;P320&amp;"|",'5_ACOMPANHAMENTO'!$AC$3:$AC$4922)))+((Q320&lt;&gt;"")*ISNUMBER(SEARCH("|"&amp;Q320&amp;"|",'5_ACOMPANHAMENTO'!$AC$3:$AC$4922)))+((R320&lt;&gt;"")*ISNUMBER(SEARCH("|"&amp;R320&amp;"|",'5_ACOMPANHAMENTO'!$AC$3:$AC$4922)))+((S320&lt;&gt;"")*ISNUMBER(SEARCH("|"&amp;S320&amp;"|",'5_ACOMPANHAMENTO'!$AC$3:$AC$4922)))+((T320&lt;&gt;"")*ISNUMBER(SEARCH("|"&amp;T320&amp;"|",'5_ACOMPANHAMENTO'!$AC$3:$AC$4922)))+((U320&lt;&gt;"")*ISNUMBER(SEARCH("|"&amp;U320&amp;"|",'5_ACOMPANHAMENTO'!$AC$3:$AC$4922)))+((V320&lt;&gt;"")*ISNUMBER(SEARCH("|"&amp;V320&amp;"|",'5_ACOMPANHAMENTO'!$AC$3:$AC$4922)))+((W320&lt;&gt;"")*ISNUMBER(SEARCH("|"&amp;W320&amp;"|",'5_ACOMPANHAMENTO'!$AC$3:$AC$4922)))+((X320&lt;&gt;"")*ISNUMBER(SEARCH("|"&amp;X320&amp;"|",'5_ACOMPANHAMENTO'!$AC$3:$AC$4922)))+((Y320&lt;&gt;"")*ISNUMBER(SEARCH("|"&amp;Y320&amp;"|",'5_ACOMPANHAMENTO'!$AC$3:$AC$4922)))+((Z320&lt;&gt;"")*ISNUMBER(SEARCH("|"&amp;Z320&amp;"|",'5_ACOMPANHAMENTO'!$AC$3:$AC$4922)))+((AA320&lt;&gt;"")*ISNUMBER(SEARCH("|"&amp;AA320&amp;"|",'5_ACOMPANHAMENTO'!$AC$3:$AC$4922)))+((AB320&lt;&gt;"")*ISNUMBER(SEARCH("|"&amp;AB320&amp;"|",'5_ACOMPANHAMENTO'!$AC$3:$AC$4922))))&gt;0)),'5_ACOMPANHAMENTO'!$J$3:$J$4922),0))</f>
        <v>618</v>
      </c>
      <c r="E320" s="4" t="str">
        <f t="shared" ca="1" si="92"/>
        <v>FINALIZADO</v>
      </c>
      <c r="F320" s="7">
        <f>IF(OR($B320="",$C320=""),"",IFERROR(SUMPRODUCT(--(('5_ACOMPANHAMENTO'!$AD$3:$AD$4922=TRIM($C320&amp;""))*('5_ACOMPANHAMENTO'!$AC$3:$AC$4922&lt;&gt;"")*((((I320&lt;&gt;"")*ISNUMBER(SEARCH("|"&amp;I320&amp;"|",'5_ACOMPANHAMENTO'!$AC$3:$AC$4922)))+((J320&lt;&gt;"")*ISNUMBER(SEARCH("|"&amp;J320&amp;"|",'5_ACOMPANHAMENTO'!$AC$3:$AC$4922)))+((K320&lt;&gt;"")*ISNUMBER(SEARCH("|"&amp;K320&amp;"|",'5_ACOMPANHAMENTO'!$AC$3:$AC$4922)))+((L320&lt;&gt;"")*ISNUMBER(SEARCH("|"&amp;L320&amp;"|",'5_ACOMPANHAMENTO'!$AC$3:$AC$4922)))+((M320&lt;&gt;"")*ISNUMBER(SEARCH("|"&amp;M320&amp;"|",'5_ACOMPANHAMENTO'!$AC$3:$AC$4922)))+((N320&lt;&gt;"")*ISNUMBER(SEARCH("|"&amp;N320&amp;"|",'5_ACOMPANHAMENTO'!$AC$3:$AC$4922)))+((O320&lt;&gt;"")*ISNUMBER(SEARCH("|"&amp;O320&amp;"|",'5_ACOMPANHAMENTO'!$AC$3:$AC$4922)))+((P320&lt;&gt;"")*ISNUMBER(SEARCH("|"&amp;P320&amp;"|",'5_ACOMPANHAMENTO'!$AC$3:$AC$4922)))+((Q320&lt;&gt;"")*ISNUMBER(SEARCH("|"&amp;Q320&amp;"|",'5_ACOMPANHAMENTO'!$AC$3:$AC$4922)))+((R320&lt;&gt;"")*ISNUMBER(SEARCH("|"&amp;R320&amp;"|",'5_ACOMPANHAMENTO'!$AC$3:$AC$4922)))+((S320&lt;&gt;"")*ISNUMBER(SEARCH("|"&amp;S320&amp;"|",'5_ACOMPANHAMENTO'!$AC$3:$AC$4922)))+((T320&lt;&gt;"")*ISNUMBER(SEARCH("|"&amp;T320&amp;"|",'5_ACOMPANHAMENTO'!$AC$3:$AC$4922)))+((U320&lt;&gt;"")*ISNUMBER(SEARCH("|"&amp;U320&amp;"|",'5_ACOMPANHAMENTO'!$AC$3:$AC$4922)))+((V320&lt;&gt;"")*ISNUMBER(SEARCH("|"&amp;V320&amp;"|",'5_ACOMPANHAMENTO'!$AC$3:$AC$4922)))+((W320&lt;&gt;"")*ISNUMBER(SEARCH("|"&amp;W320&amp;"|",'5_ACOMPANHAMENTO'!$AC$3:$AC$4922)))+((X320&lt;&gt;"")*ISNUMBER(SEARCH("|"&amp;X320&amp;"|",'5_ACOMPANHAMENTO'!$AC$3:$AC$4922)))+((Y320&lt;&gt;"")*ISNUMBER(SEARCH("|"&amp;Y320&amp;"|",'5_ACOMPANHAMENTO'!$AC$3:$AC$4922)))+((Z320&lt;&gt;"")*ISNUMBER(SEARCH("|"&amp;Z320&amp;"|",'5_ACOMPANHAMENTO'!$AC$3:$AC$4922)))+((AA320&lt;&gt;"")*ISNUMBER(SEARCH("|"&amp;AA320&amp;"|",'5_ACOMPANHAMENTO'!$AC$3:$AC$4922)))+((AB320&lt;&gt;"")*ISNUMBER(SEARCH("|"&amp;AB320&amp;"|",'5_ACOMPANHAMENTO'!$AC$3:$AC$4922))))&gt;0)),'5_ACOMPANHAMENTO'!$O$3:$O$4922),0))</f>
        <v>618</v>
      </c>
      <c r="G320" s="7">
        <f t="shared" si="93"/>
        <v>0</v>
      </c>
      <c r="H320" t="str">
        <f t="shared" si="94"/>
        <v>10204|58 FABRICAÇÃO EMBALAGEM</v>
      </c>
      <c r="I320" s="1" t="str">
        <f t="shared" si="95"/>
        <v>10204</v>
      </c>
      <c r="J320" s="1" t="str">
        <f t="shared" si="96"/>
        <v/>
      </c>
      <c r="K320" s="1" t="str">
        <f t="shared" si="97"/>
        <v/>
      </c>
      <c r="L320" s="1" t="str">
        <f t="shared" si="98"/>
        <v/>
      </c>
      <c r="M320" s="1" t="str">
        <f t="shared" si="99"/>
        <v/>
      </c>
      <c r="N320" s="1" t="str">
        <f t="shared" si="100"/>
        <v/>
      </c>
      <c r="O320" s="1" t="str">
        <f t="shared" si="101"/>
        <v/>
      </c>
      <c r="P320" s="1" t="str">
        <f t="shared" si="102"/>
        <v/>
      </c>
      <c r="Q320" s="1" t="str">
        <f t="shared" si="103"/>
        <v/>
      </c>
      <c r="R320" s="1" t="str">
        <f t="shared" si="104"/>
        <v/>
      </c>
      <c r="S320" s="1" t="str">
        <f t="shared" si="105"/>
        <v/>
      </c>
      <c r="T320" s="1" t="str">
        <f t="shared" si="106"/>
        <v/>
      </c>
      <c r="U320" s="1" t="str">
        <f t="shared" si="107"/>
        <v/>
      </c>
      <c r="V320" s="1" t="str">
        <f t="shared" si="108"/>
        <v/>
      </c>
      <c r="W320" s="1" t="str">
        <f t="shared" si="109"/>
        <v/>
      </c>
      <c r="X320" s="1" t="str">
        <f t="shared" si="110"/>
        <v/>
      </c>
      <c r="Y320" s="1" t="str">
        <f t="shared" si="111"/>
        <v/>
      </c>
      <c r="Z320" s="1" t="str">
        <f t="shared" si="112"/>
        <v/>
      </c>
      <c r="AA320" s="1" t="str">
        <f t="shared" si="113"/>
        <v/>
      </c>
      <c r="AB320" s="1" t="str">
        <f t="shared" si="114"/>
        <v/>
      </c>
    </row>
    <row r="321" spans="1:28" ht="14.25" hidden="1" customHeight="1" x14ac:dyDescent="0.35">
      <c r="A321" s="4">
        <f>IF(OR($B321="",$C321=""),"",IFERROR(INDEX('5_ACOMPANHAMENTO'!$A$3:$A$4922,MATCH(1,INDEX(('5_ACOMPANHAMENTO'!$AD$3:$AD$4922=TRIM($C321&amp;""))*('5_ACOMPANHAMENTO'!$AC$3:$AC$4922&lt;&gt;"")*((((I321&lt;&gt;"")*ISNUMBER(SEARCH("|"&amp;I321&amp;"|",'5_ACOMPANHAMENTO'!$AC$3:$AC$4922)))+((J321&lt;&gt;"")*ISNUMBER(SEARCH("|"&amp;J321&amp;"|",'5_ACOMPANHAMENTO'!$AC$3:$AC$4922)))+((K321&lt;&gt;"")*ISNUMBER(SEARCH("|"&amp;K321&amp;"|",'5_ACOMPANHAMENTO'!$AC$3:$AC$4922)))+((L321&lt;&gt;"")*ISNUMBER(SEARCH("|"&amp;L321&amp;"|",'5_ACOMPANHAMENTO'!$AC$3:$AC$4922)))+((M321&lt;&gt;"")*ISNUMBER(SEARCH("|"&amp;M321&amp;"|",'5_ACOMPANHAMENTO'!$AC$3:$AC$4922)))+((N321&lt;&gt;"")*ISNUMBER(SEARCH("|"&amp;N321&amp;"|",'5_ACOMPANHAMENTO'!$AC$3:$AC$4922)))+((O321&lt;&gt;"")*ISNUMBER(SEARCH("|"&amp;O321&amp;"|",'5_ACOMPANHAMENTO'!$AC$3:$AC$4922)))+((P321&lt;&gt;"")*ISNUMBER(SEARCH("|"&amp;P321&amp;"|",'5_ACOMPANHAMENTO'!$AC$3:$AC$4922)))+((Q321&lt;&gt;"")*ISNUMBER(SEARCH("|"&amp;Q321&amp;"|",'5_ACOMPANHAMENTO'!$AC$3:$AC$4922)))+((R321&lt;&gt;"")*ISNUMBER(SEARCH("|"&amp;R321&amp;"|",'5_ACOMPANHAMENTO'!$AC$3:$AC$4922)))+((S321&lt;&gt;"")*ISNUMBER(SEARCH("|"&amp;S321&amp;"|",'5_ACOMPANHAMENTO'!$AC$3:$AC$4922)))+((T321&lt;&gt;"")*ISNUMBER(SEARCH("|"&amp;T321&amp;"|",'5_ACOMPANHAMENTO'!$AC$3:$AC$4922)))+((U321&lt;&gt;"")*ISNUMBER(SEARCH("|"&amp;U321&amp;"|",'5_ACOMPANHAMENTO'!$AC$3:$AC$4922)))+((V321&lt;&gt;"")*ISNUMBER(SEARCH("|"&amp;V321&amp;"|",'5_ACOMPANHAMENTO'!$AC$3:$AC$4922)))+((W321&lt;&gt;"")*ISNUMBER(SEARCH("|"&amp;W321&amp;"|",'5_ACOMPANHAMENTO'!$AC$3:$AC$4922)))+((X321&lt;&gt;"")*ISNUMBER(SEARCH("|"&amp;X321&amp;"|",'5_ACOMPANHAMENTO'!$AC$3:$AC$4922)))+((Y321&lt;&gt;"")*ISNUMBER(SEARCH("|"&amp;Y321&amp;"|",'5_ACOMPANHAMENTO'!$AC$3:$AC$4922)))+((Z321&lt;&gt;"")*ISNUMBER(SEARCH("|"&amp;Z321&amp;"|",'5_ACOMPANHAMENTO'!$AC$3:$AC$4922)))+((AA321&lt;&gt;"")*ISNUMBER(SEARCH("|"&amp;AA321&amp;"|",'5_ACOMPANHAMENTO'!$AC$3:$AC$4922)))+((AB321&lt;&gt;"")*ISNUMBER(SEARCH("|"&amp;AB321&amp;"|",'5_ACOMPANHAMENTO'!$AC$3:$AC$4922))))&gt;0),0),0)),""))</f>
        <v>46206</v>
      </c>
      <c r="B321" s="14" t="s">
        <v>3093</v>
      </c>
      <c r="C321" s="14" t="s">
        <v>3056</v>
      </c>
      <c r="D321" s="4">
        <f>IF(OR($B321="",$C321=""),"",IFERROR(SUMPRODUCT(--(('5_ACOMPANHAMENTO'!$AD$3:$AD$4922=TRIM($C321&amp;""))*('5_ACOMPANHAMENTO'!$AC$3:$AC$4922&lt;&gt;"")*((((I321&lt;&gt;"")*ISNUMBER(SEARCH("|"&amp;I321&amp;"|",'5_ACOMPANHAMENTO'!$AC$3:$AC$4922)))+((J321&lt;&gt;"")*ISNUMBER(SEARCH("|"&amp;J321&amp;"|",'5_ACOMPANHAMENTO'!$AC$3:$AC$4922)))+((K321&lt;&gt;"")*ISNUMBER(SEARCH("|"&amp;K321&amp;"|",'5_ACOMPANHAMENTO'!$AC$3:$AC$4922)))+((L321&lt;&gt;"")*ISNUMBER(SEARCH("|"&amp;L321&amp;"|",'5_ACOMPANHAMENTO'!$AC$3:$AC$4922)))+((M321&lt;&gt;"")*ISNUMBER(SEARCH("|"&amp;M321&amp;"|",'5_ACOMPANHAMENTO'!$AC$3:$AC$4922)))+((N321&lt;&gt;"")*ISNUMBER(SEARCH("|"&amp;N321&amp;"|",'5_ACOMPANHAMENTO'!$AC$3:$AC$4922)))+((O321&lt;&gt;"")*ISNUMBER(SEARCH("|"&amp;O321&amp;"|",'5_ACOMPANHAMENTO'!$AC$3:$AC$4922)))+((P321&lt;&gt;"")*ISNUMBER(SEARCH("|"&amp;P321&amp;"|",'5_ACOMPANHAMENTO'!$AC$3:$AC$4922)))+((Q321&lt;&gt;"")*ISNUMBER(SEARCH("|"&amp;Q321&amp;"|",'5_ACOMPANHAMENTO'!$AC$3:$AC$4922)))+((R321&lt;&gt;"")*ISNUMBER(SEARCH("|"&amp;R321&amp;"|",'5_ACOMPANHAMENTO'!$AC$3:$AC$4922)))+((S321&lt;&gt;"")*ISNUMBER(SEARCH("|"&amp;S321&amp;"|",'5_ACOMPANHAMENTO'!$AC$3:$AC$4922)))+((T321&lt;&gt;"")*ISNUMBER(SEARCH("|"&amp;T321&amp;"|",'5_ACOMPANHAMENTO'!$AC$3:$AC$4922)))+((U321&lt;&gt;"")*ISNUMBER(SEARCH("|"&amp;U321&amp;"|",'5_ACOMPANHAMENTO'!$AC$3:$AC$4922)))+((V321&lt;&gt;"")*ISNUMBER(SEARCH("|"&amp;V321&amp;"|",'5_ACOMPANHAMENTO'!$AC$3:$AC$4922)))+((W321&lt;&gt;"")*ISNUMBER(SEARCH("|"&amp;W321&amp;"|",'5_ACOMPANHAMENTO'!$AC$3:$AC$4922)))+((X321&lt;&gt;"")*ISNUMBER(SEARCH("|"&amp;X321&amp;"|",'5_ACOMPANHAMENTO'!$AC$3:$AC$4922)))+((Y321&lt;&gt;"")*ISNUMBER(SEARCH("|"&amp;Y321&amp;"|",'5_ACOMPANHAMENTO'!$AC$3:$AC$4922)))+((Z321&lt;&gt;"")*ISNUMBER(SEARCH("|"&amp;Z321&amp;"|",'5_ACOMPANHAMENTO'!$AC$3:$AC$4922)))+((AA321&lt;&gt;"")*ISNUMBER(SEARCH("|"&amp;AA321&amp;"|",'5_ACOMPANHAMENTO'!$AC$3:$AC$4922)))+((AB321&lt;&gt;"")*ISNUMBER(SEARCH("|"&amp;AB321&amp;"|",'5_ACOMPANHAMENTO'!$AC$3:$AC$4922))))&gt;0)),'5_ACOMPANHAMENTO'!$J$3:$J$4922),0))</f>
        <v>618</v>
      </c>
      <c r="E321" s="4" t="str">
        <f t="shared" ca="1" si="92"/>
        <v>FINALIZADO</v>
      </c>
      <c r="F321" s="7">
        <f>IF(OR($B321="",$C321=""),"",IFERROR(SUMPRODUCT(--(('5_ACOMPANHAMENTO'!$AD$3:$AD$4922=TRIM($C321&amp;""))*('5_ACOMPANHAMENTO'!$AC$3:$AC$4922&lt;&gt;"")*((((I321&lt;&gt;"")*ISNUMBER(SEARCH("|"&amp;I321&amp;"|",'5_ACOMPANHAMENTO'!$AC$3:$AC$4922)))+((J321&lt;&gt;"")*ISNUMBER(SEARCH("|"&amp;J321&amp;"|",'5_ACOMPANHAMENTO'!$AC$3:$AC$4922)))+((K321&lt;&gt;"")*ISNUMBER(SEARCH("|"&amp;K321&amp;"|",'5_ACOMPANHAMENTO'!$AC$3:$AC$4922)))+((L321&lt;&gt;"")*ISNUMBER(SEARCH("|"&amp;L321&amp;"|",'5_ACOMPANHAMENTO'!$AC$3:$AC$4922)))+((M321&lt;&gt;"")*ISNUMBER(SEARCH("|"&amp;M321&amp;"|",'5_ACOMPANHAMENTO'!$AC$3:$AC$4922)))+((N321&lt;&gt;"")*ISNUMBER(SEARCH("|"&amp;N321&amp;"|",'5_ACOMPANHAMENTO'!$AC$3:$AC$4922)))+((O321&lt;&gt;"")*ISNUMBER(SEARCH("|"&amp;O321&amp;"|",'5_ACOMPANHAMENTO'!$AC$3:$AC$4922)))+((P321&lt;&gt;"")*ISNUMBER(SEARCH("|"&amp;P321&amp;"|",'5_ACOMPANHAMENTO'!$AC$3:$AC$4922)))+((Q321&lt;&gt;"")*ISNUMBER(SEARCH("|"&amp;Q321&amp;"|",'5_ACOMPANHAMENTO'!$AC$3:$AC$4922)))+((R321&lt;&gt;"")*ISNUMBER(SEARCH("|"&amp;R321&amp;"|",'5_ACOMPANHAMENTO'!$AC$3:$AC$4922)))+((S321&lt;&gt;"")*ISNUMBER(SEARCH("|"&amp;S321&amp;"|",'5_ACOMPANHAMENTO'!$AC$3:$AC$4922)))+((T321&lt;&gt;"")*ISNUMBER(SEARCH("|"&amp;T321&amp;"|",'5_ACOMPANHAMENTO'!$AC$3:$AC$4922)))+((U321&lt;&gt;"")*ISNUMBER(SEARCH("|"&amp;U321&amp;"|",'5_ACOMPANHAMENTO'!$AC$3:$AC$4922)))+((V321&lt;&gt;"")*ISNUMBER(SEARCH("|"&amp;V321&amp;"|",'5_ACOMPANHAMENTO'!$AC$3:$AC$4922)))+((W321&lt;&gt;"")*ISNUMBER(SEARCH("|"&amp;W321&amp;"|",'5_ACOMPANHAMENTO'!$AC$3:$AC$4922)))+((X321&lt;&gt;"")*ISNUMBER(SEARCH("|"&amp;X321&amp;"|",'5_ACOMPANHAMENTO'!$AC$3:$AC$4922)))+((Y321&lt;&gt;"")*ISNUMBER(SEARCH("|"&amp;Y321&amp;"|",'5_ACOMPANHAMENTO'!$AC$3:$AC$4922)))+((Z321&lt;&gt;"")*ISNUMBER(SEARCH("|"&amp;Z321&amp;"|",'5_ACOMPANHAMENTO'!$AC$3:$AC$4922)))+((AA321&lt;&gt;"")*ISNUMBER(SEARCH("|"&amp;AA321&amp;"|",'5_ACOMPANHAMENTO'!$AC$3:$AC$4922)))+((AB321&lt;&gt;"")*ISNUMBER(SEARCH("|"&amp;AB321&amp;"|",'5_ACOMPANHAMENTO'!$AC$3:$AC$4922))))&gt;0)),'5_ACOMPANHAMENTO'!$O$3:$O$4922),0))</f>
        <v>618</v>
      </c>
      <c r="G321" s="7">
        <f t="shared" si="93"/>
        <v>0</v>
      </c>
      <c r="H321" t="str">
        <f t="shared" si="94"/>
        <v>10204|58 FABRICAÇÃO EMBALAGEM</v>
      </c>
      <c r="I321" s="1" t="str">
        <f t="shared" si="95"/>
        <v>10204</v>
      </c>
      <c r="J321" s="1" t="str">
        <f t="shared" si="96"/>
        <v/>
      </c>
      <c r="K321" s="1" t="str">
        <f t="shared" si="97"/>
        <v/>
      </c>
      <c r="L321" s="1" t="str">
        <f t="shared" si="98"/>
        <v/>
      </c>
      <c r="M321" s="1" t="str">
        <f t="shared" si="99"/>
        <v/>
      </c>
      <c r="N321" s="1" t="str">
        <f t="shared" si="100"/>
        <v/>
      </c>
      <c r="O321" s="1" t="str">
        <f t="shared" si="101"/>
        <v/>
      </c>
      <c r="P321" s="1" t="str">
        <f t="shared" si="102"/>
        <v/>
      </c>
      <c r="Q321" s="1" t="str">
        <f t="shared" si="103"/>
        <v/>
      </c>
      <c r="R321" s="1" t="str">
        <f t="shared" si="104"/>
        <v/>
      </c>
      <c r="S321" s="1" t="str">
        <f t="shared" si="105"/>
        <v/>
      </c>
      <c r="T321" s="1" t="str">
        <f t="shared" si="106"/>
        <v/>
      </c>
      <c r="U321" s="1" t="str">
        <f t="shared" si="107"/>
        <v/>
      </c>
      <c r="V321" s="1" t="str">
        <f t="shared" si="108"/>
        <v/>
      </c>
      <c r="W321" s="1" t="str">
        <f t="shared" si="109"/>
        <v/>
      </c>
      <c r="X321" s="1" t="str">
        <f t="shared" si="110"/>
        <v/>
      </c>
      <c r="Y321" s="1" t="str">
        <f t="shared" si="111"/>
        <v/>
      </c>
      <c r="Z321" s="1" t="str">
        <f t="shared" si="112"/>
        <v/>
      </c>
      <c r="AA321" s="1" t="str">
        <f t="shared" si="113"/>
        <v/>
      </c>
      <c r="AB321" s="1" t="str">
        <f t="shared" si="114"/>
        <v/>
      </c>
    </row>
    <row r="322" spans="1:28" ht="14.25" hidden="1" customHeight="1" x14ac:dyDescent="0.35">
      <c r="A322" s="4">
        <f>IF(OR($B322="",$C322=""),"",IFERROR(INDEX('5_ACOMPANHAMENTO'!$A$3:$A$4922,MATCH(1,INDEX(('5_ACOMPANHAMENTO'!$AD$3:$AD$4922=TRIM($C322&amp;""))*('5_ACOMPANHAMENTO'!$AC$3:$AC$4922&lt;&gt;"")*((((I322&lt;&gt;"")*ISNUMBER(SEARCH("|"&amp;I322&amp;"|",'5_ACOMPANHAMENTO'!$AC$3:$AC$4922)))+((J322&lt;&gt;"")*ISNUMBER(SEARCH("|"&amp;J322&amp;"|",'5_ACOMPANHAMENTO'!$AC$3:$AC$4922)))+((K322&lt;&gt;"")*ISNUMBER(SEARCH("|"&amp;K322&amp;"|",'5_ACOMPANHAMENTO'!$AC$3:$AC$4922)))+((L322&lt;&gt;"")*ISNUMBER(SEARCH("|"&amp;L322&amp;"|",'5_ACOMPANHAMENTO'!$AC$3:$AC$4922)))+((M322&lt;&gt;"")*ISNUMBER(SEARCH("|"&amp;M322&amp;"|",'5_ACOMPANHAMENTO'!$AC$3:$AC$4922)))+((N322&lt;&gt;"")*ISNUMBER(SEARCH("|"&amp;N322&amp;"|",'5_ACOMPANHAMENTO'!$AC$3:$AC$4922)))+((O322&lt;&gt;"")*ISNUMBER(SEARCH("|"&amp;O322&amp;"|",'5_ACOMPANHAMENTO'!$AC$3:$AC$4922)))+((P322&lt;&gt;"")*ISNUMBER(SEARCH("|"&amp;P322&amp;"|",'5_ACOMPANHAMENTO'!$AC$3:$AC$4922)))+((Q322&lt;&gt;"")*ISNUMBER(SEARCH("|"&amp;Q322&amp;"|",'5_ACOMPANHAMENTO'!$AC$3:$AC$4922)))+((R322&lt;&gt;"")*ISNUMBER(SEARCH("|"&amp;R322&amp;"|",'5_ACOMPANHAMENTO'!$AC$3:$AC$4922)))+((S322&lt;&gt;"")*ISNUMBER(SEARCH("|"&amp;S322&amp;"|",'5_ACOMPANHAMENTO'!$AC$3:$AC$4922)))+((T322&lt;&gt;"")*ISNUMBER(SEARCH("|"&amp;T322&amp;"|",'5_ACOMPANHAMENTO'!$AC$3:$AC$4922)))+((U322&lt;&gt;"")*ISNUMBER(SEARCH("|"&amp;U322&amp;"|",'5_ACOMPANHAMENTO'!$AC$3:$AC$4922)))+((V322&lt;&gt;"")*ISNUMBER(SEARCH("|"&amp;V322&amp;"|",'5_ACOMPANHAMENTO'!$AC$3:$AC$4922)))+((W322&lt;&gt;"")*ISNUMBER(SEARCH("|"&amp;W322&amp;"|",'5_ACOMPANHAMENTO'!$AC$3:$AC$4922)))+((X322&lt;&gt;"")*ISNUMBER(SEARCH("|"&amp;X322&amp;"|",'5_ACOMPANHAMENTO'!$AC$3:$AC$4922)))+((Y322&lt;&gt;"")*ISNUMBER(SEARCH("|"&amp;Y322&amp;"|",'5_ACOMPANHAMENTO'!$AC$3:$AC$4922)))+((Z322&lt;&gt;"")*ISNUMBER(SEARCH("|"&amp;Z322&amp;"|",'5_ACOMPANHAMENTO'!$AC$3:$AC$4922)))+((AA322&lt;&gt;"")*ISNUMBER(SEARCH("|"&amp;AA322&amp;"|",'5_ACOMPANHAMENTO'!$AC$3:$AC$4922)))+((AB322&lt;&gt;"")*ISNUMBER(SEARCH("|"&amp;AB322&amp;"|",'5_ACOMPANHAMENTO'!$AC$3:$AC$4922))))&gt;0),0),0)),""))</f>
        <v>46206</v>
      </c>
      <c r="B322" s="14" t="s">
        <v>3093</v>
      </c>
      <c r="C322" s="14" t="s">
        <v>3056</v>
      </c>
      <c r="D322" s="4">
        <f>IF(OR($B322="",$C322=""),"",IFERROR(SUMPRODUCT(--(('5_ACOMPANHAMENTO'!$AD$3:$AD$4922=TRIM($C322&amp;""))*('5_ACOMPANHAMENTO'!$AC$3:$AC$4922&lt;&gt;"")*((((I322&lt;&gt;"")*ISNUMBER(SEARCH("|"&amp;I322&amp;"|",'5_ACOMPANHAMENTO'!$AC$3:$AC$4922)))+((J322&lt;&gt;"")*ISNUMBER(SEARCH("|"&amp;J322&amp;"|",'5_ACOMPANHAMENTO'!$AC$3:$AC$4922)))+((K322&lt;&gt;"")*ISNUMBER(SEARCH("|"&amp;K322&amp;"|",'5_ACOMPANHAMENTO'!$AC$3:$AC$4922)))+((L322&lt;&gt;"")*ISNUMBER(SEARCH("|"&amp;L322&amp;"|",'5_ACOMPANHAMENTO'!$AC$3:$AC$4922)))+((M322&lt;&gt;"")*ISNUMBER(SEARCH("|"&amp;M322&amp;"|",'5_ACOMPANHAMENTO'!$AC$3:$AC$4922)))+((N322&lt;&gt;"")*ISNUMBER(SEARCH("|"&amp;N322&amp;"|",'5_ACOMPANHAMENTO'!$AC$3:$AC$4922)))+((O322&lt;&gt;"")*ISNUMBER(SEARCH("|"&amp;O322&amp;"|",'5_ACOMPANHAMENTO'!$AC$3:$AC$4922)))+((P322&lt;&gt;"")*ISNUMBER(SEARCH("|"&amp;P322&amp;"|",'5_ACOMPANHAMENTO'!$AC$3:$AC$4922)))+((Q322&lt;&gt;"")*ISNUMBER(SEARCH("|"&amp;Q322&amp;"|",'5_ACOMPANHAMENTO'!$AC$3:$AC$4922)))+((R322&lt;&gt;"")*ISNUMBER(SEARCH("|"&amp;R322&amp;"|",'5_ACOMPANHAMENTO'!$AC$3:$AC$4922)))+((S322&lt;&gt;"")*ISNUMBER(SEARCH("|"&amp;S322&amp;"|",'5_ACOMPANHAMENTO'!$AC$3:$AC$4922)))+((T322&lt;&gt;"")*ISNUMBER(SEARCH("|"&amp;T322&amp;"|",'5_ACOMPANHAMENTO'!$AC$3:$AC$4922)))+((U322&lt;&gt;"")*ISNUMBER(SEARCH("|"&amp;U322&amp;"|",'5_ACOMPANHAMENTO'!$AC$3:$AC$4922)))+((V322&lt;&gt;"")*ISNUMBER(SEARCH("|"&amp;V322&amp;"|",'5_ACOMPANHAMENTO'!$AC$3:$AC$4922)))+((W322&lt;&gt;"")*ISNUMBER(SEARCH("|"&amp;W322&amp;"|",'5_ACOMPANHAMENTO'!$AC$3:$AC$4922)))+((X322&lt;&gt;"")*ISNUMBER(SEARCH("|"&amp;X322&amp;"|",'5_ACOMPANHAMENTO'!$AC$3:$AC$4922)))+((Y322&lt;&gt;"")*ISNUMBER(SEARCH("|"&amp;Y322&amp;"|",'5_ACOMPANHAMENTO'!$AC$3:$AC$4922)))+((Z322&lt;&gt;"")*ISNUMBER(SEARCH("|"&amp;Z322&amp;"|",'5_ACOMPANHAMENTO'!$AC$3:$AC$4922)))+((AA322&lt;&gt;"")*ISNUMBER(SEARCH("|"&amp;AA322&amp;"|",'5_ACOMPANHAMENTO'!$AC$3:$AC$4922)))+((AB322&lt;&gt;"")*ISNUMBER(SEARCH("|"&amp;AB322&amp;"|",'5_ACOMPANHAMENTO'!$AC$3:$AC$4922))))&gt;0)),'5_ACOMPANHAMENTO'!$J$3:$J$4922),0))</f>
        <v>618</v>
      </c>
      <c r="E322" s="4" t="str">
        <f t="shared" ref="E322:E385" ca="1" si="115">IF(G322=0,"FINALIZADO",IF(TODAY()&gt;A322,"ATRASADO "&amp;TODAY()-A322&amp;" DIAS","ADIANTADO "&amp;A322-TODAY()&amp;" DIAS"))</f>
        <v>FINALIZADO</v>
      </c>
      <c r="F322" s="7">
        <f>IF(OR($B322="",$C322=""),"",IFERROR(SUMPRODUCT(--(('5_ACOMPANHAMENTO'!$AD$3:$AD$4922=TRIM($C322&amp;""))*('5_ACOMPANHAMENTO'!$AC$3:$AC$4922&lt;&gt;"")*((((I322&lt;&gt;"")*ISNUMBER(SEARCH("|"&amp;I322&amp;"|",'5_ACOMPANHAMENTO'!$AC$3:$AC$4922)))+((J322&lt;&gt;"")*ISNUMBER(SEARCH("|"&amp;J322&amp;"|",'5_ACOMPANHAMENTO'!$AC$3:$AC$4922)))+((K322&lt;&gt;"")*ISNUMBER(SEARCH("|"&amp;K322&amp;"|",'5_ACOMPANHAMENTO'!$AC$3:$AC$4922)))+((L322&lt;&gt;"")*ISNUMBER(SEARCH("|"&amp;L322&amp;"|",'5_ACOMPANHAMENTO'!$AC$3:$AC$4922)))+((M322&lt;&gt;"")*ISNUMBER(SEARCH("|"&amp;M322&amp;"|",'5_ACOMPANHAMENTO'!$AC$3:$AC$4922)))+((N322&lt;&gt;"")*ISNUMBER(SEARCH("|"&amp;N322&amp;"|",'5_ACOMPANHAMENTO'!$AC$3:$AC$4922)))+((O322&lt;&gt;"")*ISNUMBER(SEARCH("|"&amp;O322&amp;"|",'5_ACOMPANHAMENTO'!$AC$3:$AC$4922)))+((P322&lt;&gt;"")*ISNUMBER(SEARCH("|"&amp;P322&amp;"|",'5_ACOMPANHAMENTO'!$AC$3:$AC$4922)))+((Q322&lt;&gt;"")*ISNUMBER(SEARCH("|"&amp;Q322&amp;"|",'5_ACOMPANHAMENTO'!$AC$3:$AC$4922)))+((R322&lt;&gt;"")*ISNUMBER(SEARCH("|"&amp;R322&amp;"|",'5_ACOMPANHAMENTO'!$AC$3:$AC$4922)))+((S322&lt;&gt;"")*ISNUMBER(SEARCH("|"&amp;S322&amp;"|",'5_ACOMPANHAMENTO'!$AC$3:$AC$4922)))+((T322&lt;&gt;"")*ISNUMBER(SEARCH("|"&amp;T322&amp;"|",'5_ACOMPANHAMENTO'!$AC$3:$AC$4922)))+((U322&lt;&gt;"")*ISNUMBER(SEARCH("|"&amp;U322&amp;"|",'5_ACOMPANHAMENTO'!$AC$3:$AC$4922)))+((V322&lt;&gt;"")*ISNUMBER(SEARCH("|"&amp;V322&amp;"|",'5_ACOMPANHAMENTO'!$AC$3:$AC$4922)))+((W322&lt;&gt;"")*ISNUMBER(SEARCH("|"&amp;W322&amp;"|",'5_ACOMPANHAMENTO'!$AC$3:$AC$4922)))+((X322&lt;&gt;"")*ISNUMBER(SEARCH("|"&amp;X322&amp;"|",'5_ACOMPANHAMENTO'!$AC$3:$AC$4922)))+((Y322&lt;&gt;"")*ISNUMBER(SEARCH("|"&amp;Y322&amp;"|",'5_ACOMPANHAMENTO'!$AC$3:$AC$4922)))+((Z322&lt;&gt;"")*ISNUMBER(SEARCH("|"&amp;Z322&amp;"|",'5_ACOMPANHAMENTO'!$AC$3:$AC$4922)))+((AA322&lt;&gt;"")*ISNUMBER(SEARCH("|"&amp;AA322&amp;"|",'5_ACOMPANHAMENTO'!$AC$3:$AC$4922)))+((AB322&lt;&gt;"")*ISNUMBER(SEARCH("|"&amp;AB322&amp;"|",'5_ACOMPANHAMENTO'!$AC$3:$AC$4922))))&gt;0)),'5_ACOMPANHAMENTO'!$O$3:$O$4922),0))</f>
        <v>618</v>
      </c>
      <c r="G322" s="7">
        <f t="shared" ref="G322:G385" si="116">IF(OR($B322="",$C322=""),"",D322-F322)</f>
        <v>0</v>
      </c>
      <c r="H322" t="str">
        <f t="shared" ref="H322:H385" si="117">IF(OR($B322="",$C322=""),"",TRIM($B322&amp;"")&amp;"|"&amp;TRIM($C322&amp;""))</f>
        <v>10204|58 FABRICAÇÃO EMBALAGEM</v>
      </c>
      <c r="I322" s="1" t="str">
        <f t="shared" ref="I322:I385" si="118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",99)),1,99)))</f>
        <v>10204</v>
      </c>
      <c r="J322" s="1" t="str">
        <f t="shared" ref="J322:J385" si="119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",99)),100,99)))</f>
        <v/>
      </c>
      <c r="K322" s="1" t="str">
        <f t="shared" ref="K322:K385" si="120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",99)),199,99)))</f>
        <v/>
      </c>
      <c r="L322" s="1" t="str">
        <f t="shared" ref="L322:L385" si="121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",99)),298,99)))</f>
        <v/>
      </c>
      <c r="M322" s="1" t="str">
        <f t="shared" ref="M322:M385" si="122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",99)),397,99)))</f>
        <v/>
      </c>
      <c r="N322" s="1" t="str">
        <f t="shared" ref="N322:N385" si="123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",99)),496,99)))</f>
        <v/>
      </c>
      <c r="O322" s="1" t="str">
        <f t="shared" ref="O322:O385" si="124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",99)),595,99)))</f>
        <v/>
      </c>
      <c r="P322" s="1" t="str">
        <f t="shared" ref="P322:P385" si="125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",99)),694,99)))</f>
        <v/>
      </c>
      <c r="Q322" s="1" t="str">
        <f t="shared" ref="Q322:Q385" si="126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",99)),793,99)))</f>
        <v/>
      </c>
      <c r="R322" s="1" t="str">
        <f t="shared" ref="R322:R385" si="127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",99)),892,99)))</f>
        <v/>
      </c>
      <c r="S322" s="1" t="str">
        <f t="shared" ref="S322:S385" si="128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",99)),991,99)))</f>
        <v/>
      </c>
      <c r="T322" s="1" t="str">
        <f t="shared" ref="T322:T385" si="129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",99)),1090,99)))</f>
        <v/>
      </c>
      <c r="U322" s="1" t="str">
        <f t="shared" ref="U322:U385" si="130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",99)),1189,99)))</f>
        <v/>
      </c>
      <c r="V322" s="1" t="str">
        <f t="shared" ref="V322:V385" si="131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",99)),1288,99)))</f>
        <v/>
      </c>
      <c r="W322" s="1" t="str">
        <f t="shared" ref="W322:W385" si="132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",99)),1387,99)))</f>
        <v/>
      </c>
      <c r="X322" s="1" t="str">
        <f t="shared" ref="X322:X385" si="133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",99)),1486,99)))</f>
        <v/>
      </c>
      <c r="Y322" s="1" t="str">
        <f t="shared" ref="Y322:Y385" si="134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",99)),1585,99)))</f>
        <v/>
      </c>
      <c r="Z322" s="1" t="str">
        <f t="shared" ref="Z322:Z385" si="135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",99)),1684,99)))</f>
        <v/>
      </c>
      <c r="AA322" s="1" t="str">
        <f t="shared" ref="AA322:AA385" si="136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",99)),1783,99)))</f>
        <v/>
      </c>
      <c r="AB322" s="1" t="str">
        <f t="shared" ref="AB322:AB385" si="137">IF($B322="","",TRIM(MID(SUBSTITUTE(TRIM(SUBSTITUTE(SUBSTITUTE(SUBSTITUTE(SUBSTITUTE(SUBSTITUTE(SUBSTITUTE(SUBSTITUTE(SUBSTITUTE(SUBSTITUTE(SUBSTITUTE(SUBSTITUTE(SUBSTITUTE(SUBSTITUTE(SUBSTITUTE(TRIM($B322&amp;""),CHAR(10)," "),CHAR(13)," "),"."," "),";"," "),","," "),"/"," "),"+"," "),"-"," "),"  "," "),"  "," "),"  "," "),"  "," "),"  "," "),"  "," "))," ",REPT(" ",99)),1882,99)))</f>
        <v/>
      </c>
    </row>
    <row r="323" spans="1:28" ht="14.25" hidden="1" customHeight="1" x14ac:dyDescent="0.35">
      <c r="A323" s="4">
        <f>IF(OR($B323="",$C323=""),"",IFERROR(INDEX('5_ACOMPANHAMENTO'!$A$3:$A$4922,MATCH(1,INDEX(('5_ACOMPANHAMENTO'!$AD$3:$AD$4922=TRIM($C323&amp;""))*('5_ACOMPANHAMENTO'!$AC$3:$AC$4922&lt;&gt;"")*((((I323&lt;&gt;"")*ISNUMBER(SEARCH("|"&amp;I323&amp;"|",'5_ACOMPANHAMENTO'!$AC$3:$AC$4922)))+((J323&lt;&gt;"")*ISNUMBER(SEARCH("|"&amp;J323&amp;"|",'5_ACOMPANHAMENTO'!$AC$3:$AC$4922)))+((K323&lt;&gt;"")*ISNUMBER(SEARCH("|"&amp;K323&amp;"|",'5_ACOMPANHAMENTO'!$AC$3:$AC$4922)))+((L323&lt;&gt;"")*ISNUMBER(SEARCH("|"&amp;L323&amp;"|",'5_ACOMPANHAMENTO'!$AC$3:$AC$4922)))+((M323&lt;&gt;"")*ISNUMBER(SEARCH("|"&amp;M323&amp;"|",'5_ACOMPANHAMENTO'!$AC$3:$AC$4922)))+((N323&lt;&gt;"")*ISNUMBER(SEARCH("|"&amp;N323&amp;"|",'5_ACOMPANHAMENTO'!$AC$3:$AC$4922)))+((O323&lt;&gt;"")*ISNUMBER(SEARCH("|"&amp;O323&amp;"|",'5_ACOMPANHAMENTO'!$AC$3:$AC$4922)))+((P323&lt;&gt;"")*ISNUMBER(SEARCH("|"&amp;P323&amp;"|",'5_ACOMPANHAMENTO'!$AC$3:$AC$4922)))+((Q323&lt;&gt;"")*ISNUMBER(SEARCH("|"&amp;Q323&amp;"|",'5_ACOMPANHAMENTO'!$AC$3:$AC$4922)))+((R323&lt;&gt;"")*ISNUMBER(SEARCH("|"&amp;R323&amp;"|",'5_ACOMPANHAMENTO'!$AC$3:$AC$4922)))+((S323&lt;&gt;"")*ISNUMBER(SEARCH("|"&amp;S323&amp;"|",'5_ACOMPANHAMENTO'!$AC$3:$AC$4922)))+((T323&lt;&gt;"")*ISNUMBER(SEARCH("|"&amp;T323&amp;"|",'5_ACOMPANHAMENTO'!$AC$3:$AC$4922)))+((U323&lt;&gt;"")*ISNUMBER(SEARCH("|"&amp;U323&amp;"|",'5_ACOMPANHAMENTO'!$AC$3:$AC$4922)))+((V323&lt;&gt;"")*ISNUMBER(SEARCH("|"&amp;V323&amp;"|",'5_ACOMPANHAMENTO'!$AC$3:$AC$4922)))+((W323&lt;&gt;"")*ISNUMBER(SEARCH("|"&amp;W323&amp;"|",'5_ACOMPANHAMENTO'!$AC$3:$AC$4922)))+((X323&lt;&gt;"")*ISNUMBER(SEARCH("|"&amp;X323&amp;"|",'5_ACOMPANHAMENTO'!$AC$3:$AC$4922)))+((Y323&lt;&gt;"")*ISNUMBER(SEARCH("|"&amp;Y323&amp;"|",'5_ACOMPANHAMENTO'!$AC$3:$AC$4922)))+((Z323&lt;&gt;"")*ISNUMBER(SEARCH("|"&amp;Z323&amp;"|",'5_ACOMPANHAMENTO'!$AC$3:$AC$4922)))+((AA323&lt;&gt;"")*ISNUMBER(SEARCH("|"&amp;AA323&amp;"|",'5_ACOMPANHAMENTO'!$AC$3:$AC$4922)))+((AB323&lt;&gt;"")*ISNUMBER(SEARCH("|"&amp;AB323&amp;"|",'5_ACOMPANHAMENTO'!$AC$3:$AC$4922))))&gt;0),0),0)),""))</f>
        <v>46210</v>
      </c>
      <c r="B323" s="14" t="s">
        <v>3094</v>
      </c>
      <c r="C323" s="14" t="s">
        <v>3056</v>
      </c>
      <c r="D323" s="4">
        <f>IF(OR($B323="",$C323=""),"",IFERROR(SUMPRODUCT(--(('5_ACOMPANHAMENTO'!$AD$3:$AD$4922=TRIM($C323&amp;""))*('5_ACOMPANHAMENTO'!$AC$3:$AC$4922&lt;&gt;"")*((((I323&lt;&gt;"")*ISNUMBER(SEARCH("|"&amp;I323&amp;"|",'5_ACOMPANHAMENTO'!$AC$3:$AC$4922)))+((J323&lt;&gt;"")*ISNUMBER(SEARCH("|"&amp;J323&amp;"|",'5_ACOMPANHAMENTO'!$AC$3:$AC$4922)))+((K323&lt;&gt;"")*ISNUMBER(SEARCH("|"&amp;K323&amp;"|",'5_ACOMPANHAMENTO'!$AC$3:$AC$4922)))+((L323&lt;&gt;"")*ISNUMBER(SEARCH("|"&amp;L323&amp;"|",'5_ACOMPANHAMENTO'!$AC$3:$AC$4922)))+((M323&lt;&gt;"")*ISNUMBER(SEARCH("|"&amp;M323&amp;"|",'5_ACOMPANHAMENTO'!$AC$3:$AC$4922)))+((N323&lt;&gt;"")*ISNUMBER(SEARCH("|"&amp;N323&amp;"|",'5_ACOMPANHAMENTO'!$AC$3:$AC$4922)))+((O323&lt;&gt;"")*ISNUMBER(SEARCH("|"&amp;O323&amp;"|",'5_ACOMPANHAMENTO'!$AC$3:$AC$4922)))+((P323&lt;&gt;"")*ISNUMBER(SEARCH("|"&amp;P323&amp;"|",'5_ACOMPANHAMENTO'!$AC$3:$AC$4922)))+((Q323&lt;&gt;"")*ISNUMBER(SEARCH("|"&amp;Q323&amp;"|",'5_ACOMPANHAMENTO'!$AC$3:$AC$4922)))+((R323&lt;&gt;"")*ISNUMBER(SEARCH("|"&amp;R323&amp;"|",'5_ACOMPANHAMENTO'!$AC$3:$AC$4922)))+((S323&lt;&gt;"")*ISNUMBER(SEARCH("|"&amp;S323&amp;"|",'5_ACOMPANHAMENTO'!$AC$3:$AC$4922)))+((T323&lt;&gt;"")*ISNUMBER(SEARCH("|"&amp;T323&amp;"|",'5_ACOMPANHAMENTO'!$AC$3:$AC$4922)))+((U323&lt;&gt;"")*ISNUMBER(SEARCH("|"&amp;U323&amp;"|",'5_ACOMPANHAMENTO'!$AC$3:$AC$4922)))+((V323&lt;&gt;"")*ISNUMBER(SEARCH("|"&amp;V323&amp;"|",'5_ACOMPANHAMENTO'!$AC$3:$AC$4922)))+((W323&lt;&gt;"")*ISNUMBER(SEARCH("|"&amp;W323&amp;"|",'5_ACOMPANHAMENTO'!$AC$3:$AC$4922)))+((X323&lt;&gt;"")*ISNUMBER(SEARCH("|"&amp;X323&amp;"|",'5_ACOMPANHAMENTO'!$AC$3:$AC$4922)))+((Y323&lt;&gt;"")*ISNUMBER(SEARCH("|"&amp;Y323&amp;"|",'5_ACOMPANHAMENTO'!$AC$3:$AC$4922)))+((Z323&lt;&gt;"")*ISNUMBER(SEARCH("|"&amp;Z323&amp;"|",'5_ACOMPANHAMENTO'!$AC$3:$AC$4922)))+((AA323&lt;&gt;"")*ISNUMBER(SEARCH("|"&amp;AA323&amp;"|",'5_ACOMPANHAMENTO'!$AC$3:$AC$4922)))+((AB323&lt;&gt;"")*ISNUMBER(SEARCH("|"&amp;AB323&amp;"|",'5_ACOMPANHAMENTO'!$AC$3:$AC$4922))))&gt;0)),'5_ACOMPANHAMENTO'!$J$3:$J$4922),0))</f>
        <v>2559</v>
      </c>
      <c r="E323" s="4" t="str">
        <f t="shared" ca="1" si="115"/>
        <v>FINALIZADO</v>
      </c>
      <c r="F323" s="7">
        <f>IF(OR($B323="",$C323=""),"",IFERROR(SUMPRODUCT(--(('5_ACOMPANHAMENTO'!$AD$3:$AD$4922=TRIM($C323&amp;""))*('5_ACOMPANHAMENTO'!$AC$3:$AC$4922&lt;&gt;"")*((((I323&lt;&gt;"")*ISNUMBER(SEARCH("|"&amp;I323&amp;"|",'5_ACOMPANHAMENTO'!$AC$3:$AC$4922)))+((J323&lt;&gt;"")*ISNUMBER(SEARCH("|"&amp;J323&amp;"|",'5_ACOMPANHAMENTO'!$AC$3:$AC$4922)))+((K323&lt;&gt;"")*ISNUMBER(SEARCH("|"&amp;K323&amp;"|",'5_ACOMPANHAMENTO'!$AC$3:$AC$4922)))+((L323&lt;&gt;"")*ISNUMBER(SEARCH("|"&amp;L323&amp;"|",'5_ACOMPANHAMENTO'!$AC$3:$AC$4922)))+((M323&lt;&gt;"")*ISNUMBER(SEARCH("|"&amp;M323&amp;"|",'5_ACOMPANHAMENTO'!$AC$3:$AC$4922)))+((N323&lt;&gt;"")*ISNUMBER(SEARCH("|"&amp;N323&amp;"|",'5_ACOMPANHAMENTO'!$AC$3:$AC$4922)))+((O323&lt;&gt;"")*ISNUMBER(SEARCH("|"&amp;O323&amp;"|",'5_ACOMPANHAMENTO'!$AC$3:$AC$4922)))+((P323&lt;&gt;"")*ISNUMBER(SEARCH("|"&amp;P323&amp;"|",'5_ACOMPANHAMENTO'!$AC$3:$AC$4922)))+((Q323&lt;&gt;"")*ISNUMBER(SEARCH("|"&amp;Q323&amp;"|",'5_ACOMPANHAMENTO'!$AC$3:$AC$4922)))+((R323&lt;&gt;"")*ISNUMBER(SEARCH("|"&amp;R323&amp;"|",'5_ACOMPANHAMENTO'!$AC$3:$AC$4922)))+((S323&lt;&gt;"")*ISNUMBER(SEARCH("|"&amp;S323&amp;"|",'5_ACOMPANHAMENTO'!$AC$3:$AC$4922)))+((T323&lt;&gt;"")*ISNUMBER(SEARCH("|"&amp;T323&amp;"|",'5_ACOMPANHAMENTO'!$AC$3:$AC$4922)))+((U323&lt;&gt;"")*ISNUMBER(SEARCH("|"&amp;U323&amp;"|",'5_ACOMPANHAMENTO'!$AC$3:$AC$4922)))+((V323&lt;&gt;"")*ISNUMBER(SEARCH("|"&amp;V323&amp;"|",'5_ACOMPANHAMENTO'!$AC$3:$AC$4922)))+((W323&lt;&gt;"")*ISNUMBER(SEARCH("|"&amp;W323&amp;"|",'5_ACOMPANHAMENTO'!$AC$3:$AC$4922)))+((X323&lt;&gt;"")*ISNUMBER(SEARCH("|"&amp;X323&amp;"|",'5_ACOMPANHAMENTO'!$AC$3:$AC$4922)))+((Y323&lt;&gt;"")*ISNUMBER(SEARCH("|"&amp;Y323&amp;"|",'5_ACOMPANHAMENTO'!$AC$3:$AC$4922)))+((Z323&lt;&gt;"")*ISNUMBER(SEARCH("|"&amp;Z323&amp;"|",'5_ACOMPANHAMENTO'!$AC$3:$AC$4922)))+((AA323&lt;&gt;"")*ISNUMBER(SEARCH("|"&amp;AA323&amp;"|",'5_ACOMPANHAMENTO'!$AC$3:$AC$4922)))+((AB323&lt;&gt;"")*ISNUMBER(SEARCH("|"&amp;AB323&amp;"|",'5_ACOMPANHAMENTO'!$AC$3:$AC$4922))))&gt;0)),'5_ACOMPANHAMENTO'!$O$3:$O$4922),0))</f>
        <v>2559</v>
      </c>
      <c r="G323" s="7">
        <f t="shared" si="116"/>
        <v>0</v>
      </c>
      <c r="H323" t="str">
        <f t="shared" si="117"/>
        <v>10210|58 FABRICAÇÃO EMBALAGEM</v>
      </c>
      <c r="I323" s="1" t="str">
        <f t="shared" si="118"/>
        <v>10210</v>
      </c>
      <c r="J323" s="1" t="str">
        <f t="shared" si="119"/>
        <v/>
      </c>
      <c r="K323" s="1" t="str">
        <f t="shared" si="120"/>
        <v/>
      </c>
      <c r="L323" s="1" t="str">
        <f t="shared" si="121"/>
        <v/>
      </c>
      <c r="M323" s="1" t="str">
        <f t="shared" si="122"/>
        <v/>
      </c>
      <c r="N323" s="1" t="str">
        <f t="shared" si="123"/>
        <v/>
      </c>
      <c r="O323" s="1" t="str">
        <f t="shared" si="124"/>
        <v/>
      </c>
      <c r="P323" s="1" t="str">
        <f t="shared" si="125"/>
        <v/>
      </c>
      <c r="Q323" s="1" t="str">
        <f t="shared" si="126"/>
        <v/>
      </c>
      <c r="R323" s="1" t="str">
        <f t="shared" si="127"/>
        <v/>
      </c>
      <c r="S323" s="1" t="str">
        <f t="shared" si="128"/>
        <v/>
      </c>
      <c r="T323" s="1" t="str">
        <f t="shared" si="129"/>
        <v/>
      </c>
      <c r="U323" s="1" t="str">
        <f t="shared" si="130"/>
        <v/>
      </c>
      <c r="V323" s="1" t="str">
        <f t="shared" si="131"/>
        <v/>
      </c>
      <c r="W323" s="1" t="str">
        <f t="shared" si="132"/>
        <v/>
      </c>
      <c r="X323" s="1" t="str">
        <f t="shared" si="133"/>
        <v/>
      </c>
      <c r="Y323" s="1" t="str">
        <f t="shared" si="134"/>
        <v/>
      </c>
      <c r="Z323" s="1" t="str">
        <f t="shared" si="135"/>
        <v/>
      </c>
      <c r="AA323" s="1" t="str">
        <f t="shared" si="136"/>
        <v/>
      </c>
      <c r="AB323" s="1" t="str">
        <f t="shared" si="137"/>
        <v/>
      </c>
    </row>
    <row r="324" spans="1:28" ht="14.25" hidden="1" customHeight="1" x14ac:dyDescent="0.35">
      <c r="A324" s="4">
        <f>IF(OR($B324="",$C324=""),"",IFERROR(INDEX('5_ACOMPANHAMENTO'!$A$3:$A$4922,MATCH(1,INDEX(('5_ACOMPANHAMENTO'!$AD$3:$AD$4922=TRIM($C324&amp;""))*('5_ACOMPANHAMENTO'!$AC$3:$AC$4922&lt;&gt;"")*((((I324&lt;&gt;"")*ISNUMBER(SEARCH("|"&amp;I324&amp;"|",'5_ACOMPANHAMENTO'!$AC$3:$AC$4922)))+((J324&lt;&gt;"")*ISNUMBER(SEARCH("|"&amp;J324&amp;"|",'5_ACOMPANHAMENTO'!$AC$3:$AC$4922)))+((K324&lt;&gt;"")*ISNUMBER(SEARCH("|"&amp;K324&amp;"|",'5_ACOMPANHAMENTO'!$AC$3:$AC$4922)))+((L324&lt;&gt;"")*ISNUMBER(SEARCH("|"&amp;L324&amp;"|",'5_ACOMPANHAMENTO'!$AC$3:$AC$4922)))+((M324&lt;&gt;"")*ISNUMBER(SEARCH("|"&amp;M324&amp;"|",'5_ACOMPANHAMENTO'!$AC$3:$AC$4922)))+((N324&lt;&gt;"")*ISNUMBER(SEARCH("|"&amp;N324&amp;"|",'5_ACOMPANHAMENTO'!$AC$3:$AC$4922)))+((O324&lt;&gt;"")*ISNUMBER(SEARCH("|"&amp;O324&amp;"|",'5_ACOMPANHAMENTO'!$AC$3:$AC$4922)))+((P324&lt;&gt;"")*ISNUMBER(SEARCH("|"&amp;P324&amp;"|",'5_ACOMPANHAMENTO'!$AC$3:$AC$4922)))+((Q324&lt;&gt;"")*ISNUMBER(SEARCH("|"&amp;Q324&amp;"|",'5_ACOMPANHAMENTO'!$AC$3:$AC$4922)))+((R324&lt;&gt;"")*ISNUMBER(SEARCH("|"&amp;R324&amp;"|",'5_ACOMPANHAMENTO'!$AC$3:$AC$4922)))+((S324&lt;&gt;"")*ISNUMBER(SEARCH("|"&amp;S324&amp;"|",'5_ACOMPANHAMENTO'!$AC$3:$AC$4922)))+((T324&lt;&gt;"")*ISNUMBER(SEARCH("|"&amp;T324&amp;"|",'5_ACOMPANHAMENTO'!$AC$3:$AC$4922)))+((U324&lt;&gt;"")*ISNUMBER(SEARCH("|"&amp;U324&amp;"|",'5_ACOMPANHAMENTO'!$AC$3:$AC$4922)))+((V324&lt;&gt;"")*ISNUMBER(SEARCH("|"&amp;V324&amp;"|",'5_ACOMPANHAMENTO'!$AC$3:$AC$4922)))+((W324&lt;&gt;"")*ISNUMBER(SEARCH("|"&amp;W324&amp;"|",'5_ACOMPANHAMENTO'!$AC$3:$AC$4922)))+((X324&lt;&gt;"")*ISNUMBER(SEARCH("|"&amp;X324&amp;"|",'5_ACOMPANHAMENTO'!$AC$3:$AC$4922)))+((Y324&lt;&gt;"")*ISNUMBER(SEARCH("|"&amp;Y324&amp;"|",'5_ACOMPANHAMENTO'!$AC$3:$AC$4922)))+((Z324&lt;&gt;"")*ISNUMBER(SEARCH("|"&amp;Z324&amp;"|",'5_ACOMPANHAMENTO'!$AC$3:$AC$4922)))+((AA324&lt;&gt;"")*ISNUMBER(SEARCH("|"&amp;AA324&amp;"|",'5_ACOMPANHAMENTO'!$AC$3:$AC$4922)))+((AB324&lt;&gt;"")*ISNUMBER(SEARCH("|"&amp;AB324&amp;"|",'5_ACOMPANHAMENTO'!$AC$3:$AC$4922))))&gt;0),0),0)),""))</f>
        <v>46210</v>
      </c>
      <c r="B324" s="14" t="s">
        <v>3094</v>
      </c>
      <c r="C324" s="14" t="s">
        <v>3056</v>
      </c>
      <c r="D324" s="4">
        <f>IF(OR($B324="",$C324=""),"",IFERROR(SUMPRODUCT(--(('5_ACOMPANHAMENTO'!$AD$3:$AD$4922=TRIM($C324&amp;""))*('5_ACOMPANHAMENTO'!$AC$3:$AC$4922&lt;&gt;"")*((((I324&lt;&gt;"")*ISNUMBER(SEARCH("|"&amp;I324&amp;"|",'5_ACOMPANHAMENTO'!$AC$3:$AC$4922)))+((J324&lt;&gt;"")*ISNUMBER(SEARCH("|"&amp;J324&amp;"|",'5_ACOMPANHAMENTO'!$AC$3:$AC$4922)))+((K324&lt;&gt;"")*ISNUMBER(SEARCH("|"&amp;K324&amp;"|",'5_ACOMPANHAMENTO'!$AC$3:$AC$4922)))+((L324&lt;&gt;"")*ISNUMBER(SEARCH("|"&amp;L324&amp;"|",'5_ACOMPANHAMENTO'!$AC$3:$AC$4922)))+((M324&lt;&gt;"")*ISNUMBER(SEARCH("|"&amp;M324&amp;"|",'5_ACOMPANHAMENTO'!$AC$3:$AC$4922)))+((N324&lt;&gt;"")*ISNUMBER(SEARCH("|"&amp;N324&amp;"|",'5_ACOMPANHAMENTO'!$AC$3:$AC$4922)))+((O324&lt;&gt;"")*ISNUMBER(SEARCH("|"&amp;O324&amp;"|",'5_ACOMPANHAMENTO'!$AC$3:$AC$4922)))+((P324&lt;&gt;"")*ISNUMBER(SEARCH("|"&amp;P324&amp;"|",'5_ACOMPANHAMENTO'!$AC$3:$AC$4922)))+((Q324&lt;&gt;"")*ISNUMBER(SEARCH("|"&amp;Q324&amp;"|",'5_ACOMPANHAMENTO'!$AC$3:$AC$4922)))+((R324&lt;&gt;"")*ISNUMBER(SEARCH("|"&amp;R324&amp;"|",'5_ACOMPANHAMENTO'!$AC$3:$AC$4922)))+((S324&lt;&gt;"")*ISNUMBER(SEARCH("|"&amp;S324&amp;"|",'5_ACOMPANHAMENTO'!$AC$3:$AC$4922)))+((T324&lt;&gt;"")*ISNUMBER(SEARCH("|"&amp;T324&amp;"|",'5_ACOMPANHAMENTO'!$AC$3:$AC$4922)))+((U324&lt;&gt;"")*ISNUMBER(SEARCH("|"&amp;U324&amp;"|",'5_ACOMPANHAMENTO'!$AC$3:$AC$4922)))+((V324&lt;&gt;"")*ISNUMBER(SEARCH("|"&amp;V324&amp;"|",'5_ACOMPANHAMENTO'!$AC$3:$AC$4922)))+((W324&lt;&gt;"")*ISNUMBER(SEARCH("|"&amp;W324&amp;"|",'5_ACOMPANHAMENTO'!$AC$3:$AC$4922)))+((X324&lt;&gt;"")*ISNUMBER(SEARCH("|"&amp;X324&amp;"|",'5_ACOMPANHAMENTO'!$AC$3:$AC$4922)))+((Y324&lt;&gt;"")*ISNUMBER(SEARCH("|"&amp;Y324&amp;"|",'5_ACOMPANHAMENTO'!$AC$3:$AC$4922)))+((Z324&lt;&gt;"")*ISNUMBER(SEARCH("|"&amp;Z324&amp;"|",'5_ACOMPANHAMENTO'!$AC$3:$AC$4922)))+((AA324&lt;&gt;"")*ISNUMBER(SEARCH("|"&amp;AA324&amp;"|",'5_ACOMPANHAMENTO'!$AC$3:$AC$4922)))+((AB324&lt;&gt;"")*ISNUMBER(SEARCH("|"&amp;AB324&amp;"|",'5_ACOMPANHAMENTO'!$AC$3:$AC$4922))))&gt;0)),'5_ACOMPANHAMENTO'!$J$3:$J$4922),0))</f>
        <v>2559</v>
      </c>
      <c r="E324" s="4" t="str">
        <f t="shared" ca="1" si="115"/>
        <v>FINALIZADO</v>
      </c>
      <c r="F324" s="7">
        <f>IF(OR($B324="",$C324=""),"",IFERROR(SUMPRODUCT(--(('5_ACOMPANHAMENTO'!$AD$3:$AD$4922=TRIM($C324&amp;""))*('5_ACOMPANHAMENTO'!$AC$3:$AC$4922&lt;&gt;"")*((((I324&lt;&gt;"")*ISNUMBER(SEARCH("|"&amp;I324&amp;"|",'5_ACOMPANHAMENTO'!$AC$3:$AC$4922)))+((J324&lt;&gt;"")*ISNUMBER(SEARCH("|"&amp;J324&amp;"|",'5_ACOMPANHAMENTO'!$AC$3:$AC$4922)))+((K324&lt;&gt;"")*ISNUMBER(SEARCH("|"&amp;K324&amp;"|",'5_ACOMPANHAMENTO'!$AC$3:$AC$4922)))+((L324&lt;&gt;"")*ISNUMBER(SEARCH("|"&amp;L324&amp;"|",'5_ACOMPANHAMENTO'!$AC$3:$AC$4922)))+((M324&lt;&gt;"")*ISNUMBER(SEARCH("|"&amp;M324&amp;"|",'5_ACOMPANHAMENTO'!$AC$3:$AC$4922)))+((N324&lt;&gt;"")*ISNUMBER(SEARCH("|"&amp;N324&amp;"|",'5_ACOMPANHAMENTO'!$AC$3:$AC$4922)))+((O324&lt;&gt;"")*ISNUMBER(SEARCH("|"&amp;O324&amp;"|",'5_ACOMPANHAMENTO'!$AC$3:$AC$4922)))+((P324&lt;&gt;"")*ISNUMBER(SEARCH("|"&amp;P324&amp;"|",'5_ACOMPANHAMENTO'!$AC$3:$AC$4922)))+((Q324&lt;&gt;"")*ISNUMBER(SEARCH("|"&amp;Q324&amp;"|",'5_ACOMPANHAMENTO'!$AC$3:$AC$4922)))+((R324&lt;&gt;"")*ISNUMBER(SEARCH("|"&amp;R324&amp;"|",'5_ACOMPANHAMENTO'!$AC$3:$AC$4922)))+((S324&lt;&gt;"")*ISNUMBER(SEARCH("|"&amp;S324&amp;"|",'5_ACOMPANHAMENTO'!$AC$3:$AC$4922)))+((T324&lt;&gt;"")*ISNUMBER(SEARCH("|"&amp;T324&amp;"|",'5_ACOMPANHAMENTO'!$AC$3:$AC$4922)))+((U324&lt;&gt;"")*ISNUMBER(SEARCH("|"&amp;U324&amp;"|",'5_ACOMPANHAMENTO'!$AC$3:$AC$4922)))+((V324&lt;&gt;"")*ISNUMBER(SEARCH("|"&amp;V324&amp;"|",'5_ACOMPANHAMENTO'!$AC$3:$AC$4922)))+((W324&lt;&gt;"")*ISNUMBER(SEARCH("|"&amp;W324&amp;"|",'5_ACOMPANHAMENTO'!$AC$3:$AC$4922)))+((X324&lt;&gt;"")*ISNUMBER(SEARCH("|"&amp;X324&amp;"|",'5_ACOMPANHAMENTO'!$AC$3:$AC$4922)))+((Y324&lt;&gt;"")*ISNUMBER(SEARCH("|"&amp;Y324&amp;"|",'5_ACOMPANHAMENTO'!$AC$3:$AC$4922)))+((Z324&lt;&gt;"")*ISNUMBER(SEARCH("|"&amp;Z324&amp;"|",'5_ACOMPANHAMENTO'!$AC$3:$AC$4922)))+((AA324&lt;&gt;"")*ISNUMBER(SEARCH("|"&amp;AA324&amp;"|",'5_ACOMPANHAMENTO'!$AC$3:$AC$4922)))+((AB324&lt;&gt;"")*ISNUMBER(SEARCH("|"&amp;AB324&amp;"|",'5_ACOMPANHAMENTO'!$AC$3:$AC$4922))))&gt;0)),'5_ACOMPANHAMENTO'!$O$3:$O$4922),0))</f>
        <v>2559</v>
      </c>
      <c r="G324" s="7">
        <f t="shared" si="116"/>
        <v>0</v>
      </c>
      <c r="H324" t="str">
        <f t="shared" si="117"/>
        <v>10210|58 FABRICAÇÃO EMBALAGEM</v>
      </c>
      <c r="I324" s="1" t="str">
        <f t="shared" si="118"/>
        <v>10210</v>
      </c>
      <c r="J324" s="1" t="str">
        <f t="shared" si="119"/>
        <v/>
      </c>
      <c r="K324" s="1" t="str">
        <f t="shared" si="120"/>
        <v/>
      </c>
      <c r="L324" s="1" t="str">
        <f t="shared" si="121"/>
        <v/>
      </c>
      <c r="M324" s="1" t="str">
        <f t="shared" si="122"/>
        <v/>
      </c>
      <c r="N324" s="1" t="str">
        <f t="shared" si="123"/>
        <v/>
      </c>
      <c r="O324" s="1" t="str">
        <f t="shared" si="124"/>
        <v/>
      </c>
      <c r="P324" s="1" t="str">
        <f t="shared" si="125"/>
        <v/>
      </c>
      <c r="Q324" s="1" t="str">
        <f t="shared" si="126"/>
        <v/>
      </c>
      <c r="R324" s="1" t="str">
        <f t="shared" si="127"/>
        <v/>
      </c>
      <c r="S324" s="1" t="str">
        <f t="shared" si="128"/>
        <v/>
      </c>
      <c r="T324" s="1" t="str">
        <f t="shared" si="129"/>
        <v/>
      </c>
      <c r="U324" s="1" t="str">
        <f t="shared" si="130"/>
        <v/>
      </c>
      <c r="V324" s="1" t="str">
        <f t="shared" si="131"/>
        <v/>
      </c>
      <c r="W324" s="1" t="str">
        <f t="shared" si="132"/>
        <v/>
      </c>
      <c r="X324" s="1" t="str">
        <f t="shared" si="133"/>
        <v/>
      </c>
      <c r="Y324" s="1" t="str">
        <f t="shared" si="134"/>
        <v/>
      </c>
      <c r="Z324" s="1" t="str">
        <f t="shared" si="135"/>
        <v/>
      </c>
      <c r="AA324" s="1" t="str">
        <f t="shared" si="136"/>
        <v/>
      </c>
      <c r="AB324" s="1" t="str">
        <f t="shared" si="137"/>
        <v/>
      </c>
    </row>
    <row r="325" spans="1:28" ht="14.25" hidden="1" customHeight="1" x14ac:dyDescent="0.35">
      <c r="A325" s="4">
        <f>IF(OR($B325="",$C325=""),"",IFERROR(INDEX('5_ACOMPANHAMENTO'!$A$3:$A$4922,MATCH(1,INDEX(('5_ACOMPANHAMENTO'!$AD$3:$AD$4922=TRIM($C325&amp;""))*('5_ACOMPANHAMENTO'!$AC$3:$AC$4922&lt;&gt;"")*((((I325&lt;&gt;"")*ISNUMBER(SEARCH("|"&amp;I325&amp;"|",'5_ACOMPANHAMENTO'!$AC$3:$AC$4922)))+((J325&lt;&gt;"")*ISNUMBER(SEARCH("|"&amp;J325&amp;"|",'5_ACOMPANHAMENTO'!$AC$3:$AC$4922)))+((K325&lt;&gt;"")*ISNUMBER(SEARCH("|"&amp;K325&amp;"|",'5_ACOMPANHAMENTO'!$AC$3:$AC$4922)))+((L325&lt;&gt;"")*ISNUMBER(SEARCH("|"&amp;L325&amp;"|",'5_ACOMPANHAMENTO'!$AC$3:$AC$4922)))+((M325&lt;&gt;"")*ISNUMBER(SEARCH("|"&amp;M325&amp;"|",'5_ACOMPANHAMENTO'!$AC$3:$AC$4922)))+((N325&lt;&gt;"")*ISNUMBER(SEARCH("|"&amp;N325&amp;"|",'5_ACOMPANHAMENTO'!$AC$3:$AC$4922)))+((O325&lt;&gt;"")*ISNUMBER(SEARCH("|"&amp;O325&amp;"|",'5_ACOMPANHAMENTO'!$AC$3:$AC$4922)))+((P325&lt;&gt;"")*ISNUMBER(SEARCH("|"&amp;P325&amp;"|",'5_ACOMPANHAMENTO'!$AC$3:$AC$4922)))+((Q325&lt;&gt;"")*ISNUMBER(SEARCH("|"&amp;Q325&amp;"|",'5_ACOMPANHAMENTO'!$AC$3:$AC$4922)))+((R325&lt;&gt;"")*ISNUMBER(SEARCH("|"&amp;R325&amp;"|",'5_ACOMPANHAMENTO'!$AC$3:$AC$4922)))+((S325&lt;&gt;"")*ISNUMBER(SEARCH("|"&amp;S325&amp;"|",'5_ACOMPANHAMENTO'!$AC$3:$AC$4922)))+((T325&lt;&gt;"")*ISNUMBER(SEARCH("|"&amp;T325&amp;"|",'5_ACOMPANHAMENTO'!$AC$3:$AC$4922)))+((U325&lt;&gt;"")*ISNUMBER(SEARCH("|"&amp;U325&amp;"|",'5_ACOMPANHAMENTO'!$AC$3:$AC$4922)))+((V325&lt;&gt;"")*ISNUMBER(SEARCH("|"&amp;V325&amp;"|",'5_ACOMPANHAMENTO'!$AC$3:$AC$4922)))+((W325&lt;&gt;"")*ISNUMBER(SEARCH("|"&amp;W325&amp;"|",'5_ACOMPANHAMENTO'!$AC$3:$AC$4922)))+((X325&lt;&gt;"")*ISNUMBER(SEARCH("|"&amp;X325&amp;"|",'5_ACOMPANHAMENTO'!$AC$3:$AC$4922)))+((Y325&lt;&gt;"")*ISNUMBER(SEARCH("|"&amp;Y325&amp;"|",'5_ACOMPANHAMENTO'!$AC$3:$AC$4922)))+((Z325&lt;&gt;"")*ISNUMBER(SEARCH("|"&amp;Z325&amp;"|",'5_ACOMPANHAMENTO'!$AC$3:$AC$4922)))+((AA325&lt;&gt;"")*ISNUMBER(SEARCH("|"&amp;AA325&amp;"|",'5_ACOMPANHAMENTO'!$AC$3:$AC$4922)))+((AB325&lt;&gt;"")*ISNUMBER(SEARCH("|"&amp;AB325&amp;"|",'5_ACOMPANHAMENTO'!$AC$3:$AC$4922))))&gt;0),0),0)),""))</f>
        <v>46210</v>
      </c>
      <c r="B325" s="14" t="s">
        <v>3094</v>
      </c>
      <c r="C325" s="14" t="s">
        <v>3056</v>
      </c>
      <c r="D325" s="4">
        <f>IF(OR($B325="",$C325=""),"",IFERROR(SUMPRODUCT(--(('5_ACOMPANHAMENTO'!$AD$3:$AD$4922=TRIM($C325&amp;""))*('5_ACOMPANHAMENTO'!$AC$3:$AC$4922&lt;&gt;"")*((((I325&lt;&gt;"")*ISNUMBER(SEARCH("|"&amp;I325&amp;"|",'5_ACOMPANHAMENTO'!$AC$3:$AC$4922)))+((J325&lt;&gt;"")*ISNUMBER(SEARCH("|"&amp;J325&amp;"|",'5_ACOMPANHAMENTO'!$AC$3:$AC$4922)))+((K325&lt;&gt;"")*ISNUMBER(SEARCH("|"&amp;K325&amp;"|",'5_ACOMPANHAMENTO'!$AC$3:$AC$4922)))+((L325&lt;&gt;"")*ISNUMBER(SEARCH("|"&amp;L325&amp;"|",'5_ACOMPANHAMENTO'!$AC$3:$AC$4922)))+((M325&lt;&gt;"")*ISNUMBER(SEARCH("|"&amp;M325&amp;"|",'5_ACOMPANHAMENTO'!$AC$3:$AC$4922)))+((N325&lt;&gt;"")*ISNUMBER(SEARCH("|"&amp;N325&amp;"|",'5_ACOMPANHAMENTO'!$AC$3:$AC$4922)))+((O325&lt;&gt;"")*ISNUMBER(SEARCH("|"&amp;O325&amp;"|",'5_ACOMPANHAMENTO'!$AC$3:$AC$4922)))+((P325&lt;&gt;"")*ISNUMBER(SEARCH("|"&amp;P325&amp;"|",'5_ACOMPANHAMENTO'!$AC$3:$AC$4922)))+((Q325&lt;&gt;"")*ISNUMBER(SEARCH("|"&amp;Q325&amp;"|",'5_ACOMPANHAMENTO'!$AC$3:$AC$4922)))+((R325&lt;&gt;"")*ISNUMBER(SEARCH("|"&amp;R325&amp;"|",'5_ACOMPANHAMENTO'!$AC$3:$AC$4922)))+((S325&lt;&gt;"")*ISNUMBER(SEARCH("|"&amp;S325&amp;"|",'5_ACOMPANHAMENTO'!$AC$3:$AC$4922)))+((T325&lt;&gt;"")*ISNUMBER(SEARCH("|"&amp;T325&amp;"|",'5_ACOMPANHAMENTO'!$AC$3:$AC$4922)))+((U325&lt;&gt;"")*ISNUMBER(SEARCH("|"&amp;U325&amp;"|",'5_ACOMPANHAMENTO'!$AC$3:$AC$4922)))+((V325&lt;&gt;"")*ISNUMBER(SEARCH("|"&amp;V325&amp;"|",'5_ACOMPANHAMENTO'!$AC$3:$AC$4922)))+((W325&lt;&gt;"")*ISNUMBER(SEARCH("|"&amp;W325&amp;"|",'5_ACOMPANHAMENTO'!$AC$3:$AC$4922)))+((X325&lt;&gt;"")*ISNUMBER(SEARCH("|"&amp;X325&amp;"|",'5_ACOMPANHAMENTO'!$AC$3:$AC$4922)))+((Y325&lt;&gt;"")*ISNUMBER(SEARCH("|"&amp;Y325&amp;"|",'5_ACOMPANHAMENTO'!$AC$3:$AC$4922)))+((Z325&lt;&gt;"")*ISNUMBER(SEARCH("|"&amp;Z325&amp;"|",'5_ACOMPANHAMENTO'!$AC$3:$AC$4922)))+((AA325&lt;&gt;"")*ISNUMBER(SEARCH("|"&amp;AA325&amp;"|",'5_ACOMPANHAMENTO'!$AC$3:$AC$4922)))+((AB325&lt;&gt;"")*ISNUMBER(SEARCH("|"&amp;AB325&amp;"|",'5_ACOMPANHAMENTO'!$AC$3:$AC$4922))))&gt;0)),'5_ACOMPANHAMENTO'!$J$3:$J$4922),0))</f>
        <v>2559</v>
      </c>
      <c r="E325" s="4" t="str">
        <f t="shared" ca="1" si="115"/>
        <v>FINALIZADO</v>
      </c>
      <c r="F325" s="7">
        <f>IF(OR($B325="",$C325=""),"",IFERROR(SUMPRODUCT(--(('5_ACOMPANHAMENTO'!$AD$3:$AD$4922=TRIM($C325&amp;""))*('5_ACOMPANHAMENTO'!$AC$3:$AC$4922&lt;&gt;"")*((((I325&lt;&gt;"")*ISNUMBER(SEARCH("|"&amp;I325&amp;"|",'5_ACOMPANHAMENTO'!$AC$3:$AC$4922)))+((J325&lt;&gt;"")*ISNUMBER(SEARCH("|"&amp;J325&amp;"|",'5_ACOMPANHAMENTO'!$AC$3:$AC$4922)))+((K325&lt;&gt;"")*ISNUMBER(SEARCH("|"&amp;K325&amp;"|",'5_ACOMPANHAMENTO'!$AC$3:$AC$4922)))+((L325&lt;&gt;"")*ISNUMBER(SEARCH("|"&amp;L325&amp;"|",'5_ACOMPANHAMENTO'!$AC$3:$AC$4922)))+((M325&lt;&gt;"")*ISNUMBER(SEARCH("|"&amp;M325&amp;"|",'5_ACOMPANHAMENTO'!$AC$3:$AC$4922)))+((N325&lt;&gt;"")*ISNUMBER(SEARCH("|"&amp;N325&amp;"|",'5_ACOMPANHAMENTO'!$AC$3:$AC$4922)))+((O325&lt;&gt;"")*ISNUMBER(SEARCH("|"&amp;O325&amp;"|",'5_ACOMPANHAMENTO'!$AC$3:$AC$4922)))+((P325&lt;&gt;"")*ISNUMBER(SEARCH("|"&amp;P325&amp;"|",'5_ACOMPANHAMENTO'!$AC$3:$AC$4922)))+((Q325&lt;&gt;"")*ISNUMBER(SEARCH("|"&amp;Q325&amp;"|",'5_ACOMPANHAMENTO'!$AC$3:$AC$4922)))+((R325&lt;&gt;"")*ISNUMBER(SEARCH("|"&amp;R325&amp;"|",'5_ACOMPANHAMENTO'!$AC$3:$AC$4922)))+((S325&lt;&gt;"")*ISNUMBER(SEARCH("|"&amp;S325&amp;"|",'5_ACOMPANHAMENTO'!$AC$3:$AC$4922)))+((T325&lt;&gt;"")*ISNUMBER(SEARCH("|"&amp;T325&amp;"|",'5_ACOMPANHAMENTO'!$AC$3:$AC$4922)))+((U325&lt;&gt;"")*ISNUMBER(SEARCH("|"&amp;U325&amp;"|",'5_ACOMPANHAMENTO'!$AC$3:$AC$4922)))+((V325&lt;&gt;"")*ISNUMBER(SEARCH("|"&amp;V325&amp;"|",'5_ACOMPANHAMENTO'!$AC$3:$AC$4922)))+((W325&lt;&gt;"")*ISNUMBER(SEARCH("|"&amp;W325&amp;"|",'5_ACOMPANHAMENTO'!$AC$3:$AC$4922)))+((X325&lt;&gt;"")*ISNUMBER(SEARCH("|"&amp;X325&amp;"|",'5_ACOMPANHAMENTO'!$AC$3:$AC$4922)))+((Y325&lt;&gt;"")*ISNUMBER(SEARCH("|"&amp;Y325&amp;"|",'5_ACOMPANHAMENTO'!$AC$3:$AC$4922)))+((Z325&lt;&gt;"")*ISNUMBER(SEARCH("|"&amp;Z325&amp;"|",'5_ACOMPANHAMENTO'!$AC$3:$AC$4922)))+((AA325&lt;&gt;"")*ISNUMBER(SEARCH("|"&amp;AA325&amp;"|",'5_ACOMPANHAMENTO'!$AC$3:$AC$4922)))+((AB325&lt;&gt;"")*ISNUMBER(SEARCH("|"&amp;AB325&amp;"|",'5_ACOMPANHAMENTO'!$AC$3:$AC$4922))))&gt;0)),'5_ACOMPANHAMENTO'!$O$3:$O$4922),0))</f>
        <v>2559</v>
      </c>
      <c r="G325" s="7">
        <f t="shared" si="116"/>
        <v>0</v>
      </c>
      <c r="H325" t="str">
        <f t="shared" si="117"/>
        <v>10210|58 FABRICAÇÃO EMBALAGEM</v>
      </c>
      <c r="I325" s="1" t="str">
        <f t="shared" si="118"/>
        <v>10210</v>
      </c>
      <c r="J325" s="1" t="str">
        <f t="shared" si="119"/>
        <v/>
      </c>
      <c r="K325" s="1" t="str">
        <f t="shared" si="120"/>
        <v/>
      </c>
      <c r="L325" s="1" t="str">
        <f t="shared" si="121"/>
        <v/>
      </c>
      <c r="M325" s="1" t="str">
        <f t="shared" si="122"/>
        <v/>
      </c>
      <c r="N325" s="1" t="str">
        <f t="shared" si="123"/>
        <v/>
      </c>
      <c r="O325" s="1" t="str">
        <f t="shared" si="124"/>
        <v/>
      </c>
      <c r="P325" s="1" t="str">
        <f t="shared" si="125"/>
        <v/>
      </c>
      <c r="Q325" s="1" t="str">
        <f t="shared" si="126"/>
        <v/>
      </c>
      <c r="R325" s="1" t="str">
        <f t="shared" si="127"/>
        <v/>
      </c>
      <c r="S325" s="1" t="str">
        <f t="shared" si="128"/>
        <v/>
      </c>
      <c r="T325" s="1" t="str">
        <f t="shared" si="129"/>
        <v/>
      </c>
      <c r="U325" s="1" t="str">
        <f t="shared" si="130"/>
        <v/>
      </c>
      <c r="V325" s="1" t="str">
        <f t="shared" si="131"/>
        <v/>
      </c>
      <c r="W325" s="1" t="str">
        <f t="shared" si="132"/>
        <v/>
      </c>
      <c r="X325" s="1" t="str">
        <f t="shared" si="133"/>
        <v/>
      </c>
      <c r="Y325" s="1" t="str">
        <f t="shared" si="134"/>
        <v/>
      </c>
      <c r="Z325" s="1" t="str">
        <f t="shared" si="135"/>
        <v/>
      </c>
      <c r="AA325" s="1" t="str">
        <f t="shared" si="136"/>
        <v/>
      </c>
      <c r="AB325" s="1" t="str">
        <f t="shared" si="137"/>
        <v/>
      </c>
    </row>
    <row r="326" spans="1:28" ht="14.25" hidden="1" customHeight="1" x14ac:dyDescent="0.35">
      <c r="A326" s="4">
        <f>IF(OR($B326="",$C326=""),"",IFERROR(INDEX('5_ACOMPANHAMENTO'!$A$3:$A$4922,MATCH(1,INDEX(('5_ACOMPANHAMENTO'!$AD$3:$AD$4922=TRIM($C326&amp;""))*('5_ACOMPANHAMENTO'!$AC$3:$AC$4922&lt;&gt;"")*((((I326&lt;&gt;"")*ISNUMBER(SEARCH("|"&amp;I326&amp;"|",'5_ACOMPANHAMENTO'!$AC$3:$AC$4922)))+((J326&lt;&gt;"")*ISNUMBER(SEARCH("|"&amp;J326&amp;"|",'5_ACOMPANHAMENTO'!$AC$3:$AC$4922)))+((K326&lt;&gt;"")*ISNUMBER(SEARCH("|"&amp;K326&amp;"|",'5_ACOMPANHAMENTO'!$AC$3:$AC$4922)))+((L326&lt;&gt;"")*ISNUMBER(SEARCH("|"&amp;L326&amp;"|",'5_ACOMPANHAMENTO'!$AC$3:$AC$4922)))+((M326&lt;&gt;"")*ISNUMBER(SEARCH("|"&amp;M326&amp;"|",'5_ACOMPANHAMENTO'!$AC$3:$AC$4922)))+((N326&lt;&gt;"")*ISNUMBER(SEARCH("|"&amp;N326&amp;"|",'5_ACOMPANHAMENTO'!$AC$3:$AC$4922)))+((O326&lt;&gt;"")*ISNUMBER(SEARCH("|"&amp;O326&amp;"|",'5_ACOMPANHAMENTO'!$AC$3:$AC$4922)))+((P326&lt;&gt;"")*ISNUMBER(SEARCH("|"&amp;P326&amp;"|",'5_ACOMPANHAMENTO'!$AC$3:$AC$4922)))+((Q326&lt;&gt;"")*ISNUMBER(SEARCH("|"&amp;Q326&amp;"|",'5_ACOMPANHAMENTO'!$AC$3:$AC$4922)))+((R326&lt;&gt;"")*ISNUMBER(SEARCH("|"&amp;R326&amp;"|",'5_ACOMPANHAMENTO'!$AC$3:$AC$4922)))+((S326&lt;&gt;"")*ISNUMBER(SEARCH("|"&amp;S326&amp;"|",'5_ACOMPANHAMENTO'!$AC$3:$AC$4922)))+((T326&lt;&gt;"")*ISNUMBER(SEARCH("|"&amp;T326&amp;"|",'5_ACOMPANHAMENTO'!$AC$3:$AC$4922)))+((U326&lt;&gt;"")*ISNUMBER(SEARCH("|"&amp;U326&amp;"|",'5_ACOMPANHAMENTO'!$AC$3:$AC$4922)))+((V326&lt;&gt;"")*ISNUMBER(SEARCH("|"&amp;V326&amp;"|",'5_ACOMPANHAMENTO'!$AC$3:$AC$4922)))+((W326&lt;&gt;"")*ISNUMBER(SEARCH("|"&amp;W326&amp;"|",'5_ACOMPANHAMENTO'!$AC$3:$AC$4922)))+((X326&lt;&gt;"")*ISNUMBER(SEARCH("|"&amp;X326&amp;"|",'5_ACOMPANHAMENTO'!$AC$3:$AC$4922)))+((Y326&lt;&gt;"")*ISNUMBER(SEARCH("|"&amp;Y326&amp;"|",'5_ACOMPANHAMENTO'!$AC$3:$AC$4922)))+((Z326&lt;&gt;"")*ISNUMBER(SEARCH("|"&amp;Z326&amp;"|",'5_ACOMPANHAMENTO'!$AC$3:$AC$4922)))+((AA326&lt;&gt;"")*ISNUMBER(SEARCH("|"&amp;AA326&amp;"|",'5_ACOMPANHAMENTO'!$AC$3:$AC$4922)))+((AB326&lt;&gt;"")*ISNUMBER(SEARCH("|"&amp;AB326&amp;"|",'5_ACOMPANHAMENTO'!$AC$3:$AC$4922))))&gt;0),0),0)),""))</f>
        <v>46210</v>
      </c>
      <c r="B326" s="14" t="s">
        <v>3094</v>
      </c>
      <c r="C326" s="14" t="s">
        <v>3056</v>
      </c>
      <c r="D326" s="4">
        <f>IF(OR($B326="",$C326=""),"",IFERROR(SUMPRODUCT(--(('5_ACOMPANHAMENTO'!$AD$3:$AD$4922=TRIM($C326&amp;""))*('5_ACOMPANHAMENTO'!$AC$3:$AC$4922&lt;&gt;"")*((((I326&lt;&gt;"")*ISNUMBER(SEARCH("|"&amp;I326&amp;"|",'5_ACOMPANHAMENTO'!$AC$3:$AC$4922)))+((J326&lt;&gt;"")*ISNUMBER(SEARCH("|"&amp;J326&amp;"|",'5_ACOMPANHAMENTO'!$AC$3:$AC$4922)))+((K326&lt;&gt;"")*ISNUMBER(SEARCH("|"&amp;K326&amp;"|",'5_ACOMPANHAMENTO'!$AC$3:$AC$4922)))+((L326&lt;&gt;"")*ISNUMBER(SEARCH("|"&amp;L326&amp;"|",'5_ACOMPANHAMENTO'!$AC$3:$AC$4922)))+((M326&lt;&gt;"")*ISNUMBER(SEARCH("|"&amp;M326&amp;"|",'5_ACOMPANHAMENTO'!$AC$3:$AC$4922)))+((N326&lt;&gt;"")*ISNUMBER(SEARCH("|"&amp;N326&amp;"|",'5_ACOMPANHAMENTO'!$AC$3:$AC$4922)))+((O326&lt;&gt;"")*ISNUMBER(SEARCH("|"&amp;O326&amp;"|",'5_ACOMPANHAMENTO'!$AC$3:$AC$4922)))+((P326&lt;&gt;"")*ISNUMBER(SEARCH("|"&amp;P326&amp;"|",'5_ACOMPANHAMENTO'!$AC$3:$AC$4922)))+((Q326&lt;&gt;"")*ISNUMBER(SEARCH("|"&amp;Q326&amp;"|",'5_ACOMPANHAMENTO'!$AC$3:$AC$4922)))+((R326&lt;&gt;"")*ISNUMBER(SEARCH("|"&amp;R326&amp;"|",'5_ACOMPANHAMENTO'!$AC$3:$AC$4922)))+((S326&lt;&gt;"")*ISNUMBER(SEARCH("|"&amp;S326&amp;"|",'5_ACOMPANHAMENTO'!$AC$3:$AC$4922)))+((T326&lt;&gt;"")*ISNUMBER(SEARCH("|"&amp;T326&amp;"|",'5_ACOMPANHAMENTO'!$AC$3:$AC$4922)))+((U326&lt;&gt;"")*ISNUMBER(SEARCH("|"&amp;U326&amp;"|",'5_ACOMPANHAMENTO'!$AC$3:$AC$4922)))+((V326&lt;&gt;"")*ISNUMBER(SEARCH("|"&amp;V326&amp;"|",'5_ACOMPANHAMENTO'!$AC$3:$AC$4922)))+((W326&lt;&gt;"")*ISNUMBER(SEARCH("|"&amp;W326&amp;"|",'5_ACOMPANHAMENTO'!$AC$3:$AC$4922)))+((X326&lt;&gt;"")*ISNUMBER(SEARCH("|"&amp;X326&amp;"|",'5_ACOMPANHAMENTO'!$AC$3:$AC$4922)))+((Y326&lt;&gt;"")*ISNUMBER(SEARCH("|"&amp;Y326&amp;"|",'5_ACOMPANHAMENTO'!$AC$3:$AC$4922)))+((Z326&lt;&gt;"")*ISNUMBER(SEARCH("|"&amp;Z326&amp;"|",'5_ACOMPANHAMENTO'!$AC$3:$AC$4922)))+((AA326&lt;&gt;"")*ISNUMBER(SEARCH("|"&amp;AA326&amp;"|",'5_ACOMPANHAMENTO'!$AC$3:$AC$4922)))+((AB326&lt;&gt;"")*ISNUMBER(SEARCH("|"&amp;AB326&amp;"|",'5_ACOMPANHAMENTO'!$AC$3:$AC$4922))))&gt;0)),'5_ACOMPANHAMENTO'!$J$3:$J$4922),0))</f>
        <v>2559</v>
      </c>
      <c r="E326" s="4" t="str">
        <f t="shared" ca="1" si="115"/>
        <v>FINALIZADO</v>
      </c>
      <c r="F326" s="7">
        <f>IF(OR($B326="",$C326=""),"",IFERROR(SUMPRODUCT(--(('5_ACOMPANHAMENTO'!$AD$3:$AD$4922=TRIM($C326&amp;""))*('5_ACOMPANHAMENTO'!$AC$3:$AC$4922&lt;&gt;"")*((((I326&lt;&gt;"")*ISNUMBER(SEARCH("|"&amp;I326&amp;"|",'5_ACOMPANHAMENTO'!$AC$3:$AC$4922)))+((J326&lt;&gt;"")*ISNUMBER(SEARCH("|"&amp;J326&amp;"|",'5_ACOMPANHAMENTO'!$AC$3:$AC$4922)))+((K326&lt;&gt;"")*ISNUMBER(SEARCH("|"&amp;K326&amp;"|",'5_ACOMPANHAMENTO'!$AC$3:$AC$4922)))+((L326&lt;&gt;"")*ISNUMBER(SEARCH("|"&amp;L326&amp;"|",'5_ACOMPANHAMENTO'!$AC$3:$AC$4922)))+((M326&lt;&gt;"")*ISNUMBER(SEARCH("|"&amp;M326&amp;"|",'5_ACOMPANHAMENTO'!$AC$3:$AC$4922)))+((N326&lt;&gt;"")*ISNUMBER(SEARCH("|"&amp;N326&amp;"|",'5_ACOMPANHAMENTO'!$AC$3:$AC$4922)))+((O326&lt;&gt;"")*ISNUMBER(SEARCH("|"&amp;O326&amp;"|",'5_ACOMPANHAMENTO'!$AC$3:$AC$4922)))+((P326&lt;&gt;"")*ISNUMBER(SEARCH("|"&amp;P326&amp;"|",'5_ACOMPANHAMENTO'!$AC$3:$AC$4922)))+((Q326&lt;&gt;"")*ISNUMBER(SEARCH("|"&amp;Q326&amp;"|",'5_ACOMPANHAMENTO'!$AC$3:$AC$4922)))+((R326&lt;&gt;"")*ISNUMBER(SEARCH("|"&amp;R326&amp;"|",'5_ACOMPANHAMENTO'!$AC$3:$AC$4922)))+((S326&lt;&gt;"")*ISNUMBER(SEARCH("|"&amp;S326&amp;"|",'5_ACOMPANHAMENTO'!$AC$3:$AC$4922)))+((T326&lt;&gt;"")*ISNUMBER(SEARCH("|"&amp;T326&amp;"|",'5_ACOMPANHAMENTO'!$AC$3:$AC$4922)))+((U326&lt;&gt;"")*ISNUMBER(SEARCH("|"&amp;U326&amp;"|",'5_ACOMPANHAMENTO'!$AC$3:$AC$4922)))+((V326&lt;&gt;"")*ISNUMBER(SEARCH("|"&amp;V326&amp;"|",'5_ACOMPANHAMENTO'!$AC$3:$AC$4922)))+((W326&lt;&gt;"")*ISNUMBER(SEARCH("|"&amp;W326&amp;"|",'5_ACOMPANHAMENTO'!$AC$3:$AC$4922)))+((X326&lt;&gt;"")*ISNUMBER(SEARCH("|"&amp;X326&amp;"|",'5_ACOMPANHAMENTO'!$AC$3:$AC$4922)))+((Y326&lt;&gt;"")*ISNUMBER(SEARCH("|"&amp;Y326&amp;"|",'5_ACOMPANHAMENTO'!$AC$3:$AC$4922)))+((Z326&lt;&gt;"")*ISNUMBER(SEARCH("|"&amp;Z326&amp;"|",'5_ACOMPANHAMENTO'!$AC$3:$AC$4922)))+((AA326&lt;&gt;"")*ISNUMBER(SEARCH("|"&amp;AA326&amp;"|",'5_ACOMPANHAMENTO'!$AC$3:$AC$4922)))+((AB326&lt;&gt;"")*ISNUMBER(SEARCH("|"&amp;AB326&amp;"|",'5_ACOMPANHAMENTO'!$AC$3:$AC$4922))))&gt;0)),'5_ACOMPANHAMENTO'!$O$3:$O$4922),0))</f>
        <v>2559</v>
      </c>
      <c r="G326" s="7">
        <f t="shared" si="116"/>
        <v>0</v>
      </c>
      <c r="H326" t="str">
        <f t="shared" si="117"/>
        <v>10210|58 FABRICAÇÃO EMBALAGEM</v>
      </c>
      <c r="I326" s="1" t="str">
        <f t="shared" si="118"/>
        <v>10210</v>
      </c>
      <c r="J326" s="1" t="str">
        <f t="shared" si="119"/>
        <v/>
      </c>
      <c r="K326" s="1" t="str">
        <f t="shared" si="120"/>
        <v/>
      </c>
      <c r="L326" s="1" t="str">
        <f t="shared" si="121"/>
        <v/>
      </c>
      <c r="M326" s="1" t="str">
        <f t="shared" si="122"/>
        <v/>
      </c>
      <c r="N326" s="1" t="str">
        <f t="shared" si="123"/>
        <v/>
      </c>
      <c r="O326" s="1" t="str">
        <f t="shared" si="124"/>
        <v/>
      </c>
      <c r="P326" s="1" t="str">
        <f t="shared" si="125"/>
        <v/>
      </c>
      <c r="Q326" s="1" t="str">
        <f t="shared" si="126"/>
        <v/>
      </c>
      <c r="R326" s="1" t="str">
        <f t="shared" si="127"/>
        <v/>
      </c>
      <c r="S326" s="1" t="str">
        <f t="shared" si="128"/>
        <v/>
      </c>
      <c r="T326" s="1" t="str">
        <f t="shared" si="129"/>
        <v/>
      </c>
      <c r="U326" s="1" t="str">
        <f t="shared" si="130"/>
        <v/>
      </c>
      <c r="V326" s="1" t="str">
        <f t="shared" si="131"/>
        <v/>
      </c>
      <c r="W326" s="1" t="str">
        <f t="shared" si="132"/>
        <v/>
      </c>
      <c r="X326" s="1" t="str">
        <f t="shared" si="133"/>
        <v/>
      </c>
      <c r="Y326" s="1" t="str">
        <f t="shared" si="134"/>
        <v/>
      </c>
      <c r="Z326" s="1" t="str">
        <f t="shared" si="135"/>
        <v/>
      </c>
      <c r="AA326" s="1" t="str">
        <f t="shared" si="136"/>
        <v/>
      </c>
      <c r="AB326" s="1" t="str">
        <f t="shared" si="137"/>
        <v/>
      </c>
    </row>
    <row r="327" spans="1:28" ht="14.25" hidden="1" customHeight="1" x14ac:dyDescent="0.35">
      <c r="A327" s="4">
        <f>IF(OR($B327="",$C327=""),"",IFERROR(INDEX('5_ACOMPANHAMENTO'!$A$3:$A$4922,MATCH(1,INDEX(('5_ACOMPANHAMENTO'!$AD$3:$AD$4922=TRIM($C327&amp;""))*('5_ACOMPANHAMENTO'!$AC$3:$AC$4922&lt;&gt;"")*((((I327&lt;&gt;"")*ISNUMBER(SEARCH("|"&amp;I327&amp;"|",'5_ACOMPANHAMENTO'!$AC$3:$AC$4922)))+((J327&lt;&gt;"")*ISNUMBER(SEARCH("|"&amp;J327&amp;"|",'5_ACOMPANHAMENTO'!$AC$3:$AC$4922)))+((K327&lt;&gt;"")*ISNUMBER(SEARCH("|"&amp;K327&amp;"|",'5_ACOMPANHAMENTO'!$AC$3:$AC$4922)))+((L327&lt;&gt;"")*ISNUMBER(SEARCH("|"&amp;L327&amp;"|",'5_ACOMPANHAMENTO'!$AC$3:$AC$4922)))+((M327&lt;&gt;"")*ISNUMBER(SEARCH("|"&amp;M327&amp;"|",'5_ACOMPANHAMENTO'!$AC$3:$AC$4922)))+((N327&lt;&gt;"")*ISNUMBER(SEARCH("|"&amp;N327&amp;"|",'5_ACOMPANHAMENTO'!$AC$3:$AC$4922)))+((O327&lt;&gt;"")*ISNUMBER(SEARCH("|"&amp;O327&amp;"|",'5_ACOMPANHAMENTO'!$AC$3:$AC$4922)))+((P327&lt;&gt;"")*ISNUMBER(SEARCH("|"&amp;P327&amp;"|",'5_ACOMPANHAMENTO'!$AC$3:$AC$4922)))+((Q327&lt;&gt;"")*ISNUMBER(SEARCH("|"&amp;Q327&amp;"|",'5_ACOMPANHAMENTO'!$AC$3:$AC$4922)))+((R327&lt;&gt;"")*ISNUMBER(SEARCH("|"&amp;R327&amp;"|",'5_ACOMPANHAMENTO'!$AC$3:$AC$4922)))+((S327&lt;&gt;"")*ISNUMBER(SEARCH("|"&amp;S327&amp;"|",'5_ACOMPANHAMENTO'!$AC$3:$AC$4922)))+((T327&lt;&gt;"")*ISNUMBER(SEARCH("|"&amp;T327&amp;"|",'5_ACOMPANHAMENTO'!$AC$3:$AC$4922)))+((U327&lt;&gt;"")*ISNUMBER(SEARCH("|"&amp;U327&amp;"|",'5_ACOMPANHAMENTO'!$AC$3:$AC$4922)))+((V327&lt;&gt;"")*ISNUMBER(SEARCH("|"&amp;V327&amp;"|",'5_ACOMPANHAMENTO'!$AC$3:$AC$4922)))+((W327&lt;&gt;"")*ISNUMBER(SEARCH("|"&amp;W327&amp;"|",'5_ACOMPANHAMENTO'!$AC$3:$AC$4922)))+((X327&lt;&gt;"")*ISNUMBER(SEARCH("|"&amp;X327&amp;"|",'5_ACOMPANHAMENTO'!$AC$3:$AC$4922)))+((Y327&lt;&gt;"")*ISNUMBER(SEARCH("|"&amp;Y327&amp;"|",'5_ACOMPANHAMENTO'!$AC$3:$AC$4922)))+((Z327&lt;&gt;"")*ISNUMBER(SEARCH("|"&amp;Z327&amp;"|",'5_ACOMPANHAMENTO'!$AC$3:$AC$4922)))+((AA327&lt;&gt;"")*ISNUMBER(SEARCH("|"&amp;AA327&amp;"|",'5_ACOMPANHAMENTO'!$AC$3:$AC$4922)))+((AB327&lt;&gt;"")*ISNUMBER(SEARCH("|"&amp;AB327&amp;"|",'5_ACOMPANHAMENTO'!$AC$3:$AC$4922))))&gt;0),0),0)),""))</f>
        <v>46210</v>
      </c>
      <c r="B327" s="14" t="s">
        <v>3094</v>
      </c>
      <c r="C327" s="14" t="s">
        <v>3056</v>
      </c>
      <c r="D327" s="4">
        <f>IF(OR($B327="",$C327=""),"",IFERROR(SUMPRODUCT(--(('5_ACOMPANHAMENTO'!$AD$3:$AD$4922=TRIM($C327&amp;""))*('5_ACOMPANHAMENTO'!$AC$3:$AC$4922&lt;&gt;"")*((((I327&lt;&gt;"")*ISNUMBER(SEARCH("|"&amp;I327&amp;"|",'5_ACOMPANHAMENTO'!$AC$3:$AC$4922)))+((J327&lt;&gt;"")*ISNUMBER(SEARCH("|"&amp;J327&amp;"|",'5_ACOMPANHAMENTO'!$AC$3:$AC$4922)))+((K327&lt;&gt;"")*ISNUMBER(SEARCH("|"&amp;K327&amp;"|",'5_ACOMPANHAMENTO'!$AC$3:$AC$4922)))+((L327&lt;&gt;"")*ISNUMBER(SEARCH("|"&amp;L327&amp;"|",'5_ACOMPANHAMENTO'!$AC$3:$AC$4922)))+((M327&lt;&gt;"")*ISNUMBER(SEARCH("|"&amp;M327&amp;"|",'5_ACOMPANHAMENTO'!$AC$3:$AC$4922)))+((N327&lt;&gt;"")*ISNUMBER(SEARCH("|"&amp;N327&amp;"|",'5_ACOMPANHAMENTO'!$AC$3:$AC$4922)))+((O327&lt;&gt;"")*ISNUMBER(SEARCH("|"&amp;O327&amp;"|",'5_ACOMPANHAMENTO'!$AC$3:$AC$4922)))+((P327&lt;&gt;"")*ISNUMBER(SEARCH("|"&amp;P327&amp;"|",'5_ACOMPANHAMENTO'!$AC$3:$AC$4922)))+((Q327&lt;&gt;"")*ISNUMBER(SEARCH("|"&amp;Q327&amp;"|",'5_ACOMPANHAMENTO'!$AC$3:$AC$4922)))+((R327&lt;&gt;"")*ISNUMBER(SEARCH("|"&amp;R327&amp;"|",'5_ACOMPANHAMENTO'!$AC$3:$AC$4922)))+((S327&lt;&gt;"")*ISNUMBER(SEARCH("|"&amp;S327&amp;"|",'5_ACOMPANHAMENTO'!$AC$3:$AC$4922)))+((T327&lt;&gt;"")*ISNUMBER(SEARCH("|"&amp;T327&amp;"|",'5_ACOMPANHAMENTO'!$AC$3:$AC$4922)))+((U327&lt;&gt;"")*ISNUMBER(SEARCH("|"&amp;U327&amp;"|",'5_ACOMPANHAMENTO'!$AC$3:$AC$4922)))+((V327&lt;&gt;"")*ISNUMBER(SEARCH("|"&amp;V327&amp;"|",'5_ACOMPANHAMENTO'!$AC$3:$AC$4922)))+((W327&lt;&gt;"")*ISNUMBER(SEARCH("|"&amp;W327&amp;"|",'5_ACOMPANHAMENTO'!$AC$3:$AC$4922)))+((X327&lt;&gt;"")*ISNUMBER(SEARCH("|"&amp;X327&amp;"|",'5_ACOMPANHAMENTO'!$AC$3:$AC$4922)))+((Y327&lt;&gt;"")*ISNUMBER(SEARCH("|"&amp;Y327&amp;"|",'5_ACOMPANHAMENTO'!$AC$3:$AC$4922)))+((Z327&lt;&gt;"")*ISNUMBER(SEARCH("|"&amp;Z327&amp;"|",'5_ACOMPANHAMENTO'!$AC$3:$AC$4922)))+((AA327&lt;&gt;"")*ISNUMBER(SEARCH("|"&amp;AA327&amp;"|",'5_ACOMPANHAMENTO'!$AC$3:$AC$4922)))+((AB327&lt;&gt;"")*ISNUMBER(SEARCH("|"&amp;AB327&amp;"|",'5_ACOMPANHAMENTO'!$AC$3:$AC$4922))))&gt;0)),'5_ACOMPANHAMENTO'!$J$3:$J$4922),0))</f>
        <v>2559</v>
      </c>
      <c r="E327" s="4" t="str">
        <f t="shared" ca="1" si="115"/>
        <v>FINALIZADO</v>
      </c>
      <c r="F327" s="7">
        <f>IF(OR($B327="",$C327=""),"",IFERROR(SUMPRODUCT(--(('5_ACOMPANHAMENTO'!$AD$3:$AD$4922=TRIM($C327&amp;""))*('5_ACOMPANHAMENTO'!$AC$3:$AC$4922&lt;&gt;"")*((((I327&lt;&gt;"")*ISNUMBER(SEARCH("|"&amp;I327&amp;"|",'5_ACOMPANHAMENTO'!$AC$3:$AC$4922)))+((J327&lt;&gt;"")*ISNUMBER(SEARCH("|"&amp;J327&amp;"|",'5_ACOMPANHAMENTO'!$AC$3:$AC$4922)))+((K327&lt;&gt;"")*ISNUMBER(SEARCH("|"&amp;K327&amp;"|",'5_ACOMPANHAMENTO'!$AC$3:$AC$4922)))+((L327&lt;&gt;"")*ISNUMBER(SEARCH("|"&amp;L327&amp;"|",'5_ACOMPANHAMENTO'!$AC$3:$AC$4922)))+((M327&lt;&gt;"")*ISNUMBER(SEARCH("|"&amp;M327&amp;"|",'5_ACOMPANHAMENTO'!$AC$3:$AC$4922)))+((N327&lt;&gt;"")*ISNUMBER(SEARCH("|"&amp;N327&amp;"|",'5_ACOMPANHAMENTO'!$AC$3:$AC$4922)))+((O327&lt;&gt;"")*ISNUMBER(SEARCH("|"&amp;O327&amp;"|",'5_ACOMPANHAMENTO'!$AC$3:$AC$4922)))+((P327&lt;&gt;"")*ISNUMBER(SEARCH("|"&amp;P327&amp;"|",'5_ACOMPANHAMENTO'!$AC$3:$AC$4922)))+((Q327&lt;&gt;"")*ISNUMBER(SEARCH("|"&amp;Q327&amp;"|",'5_ACOMPANHAMENTO'!$AC$3:$AC$4922)))+((R327&lt;&gt;"")*ISNUMBER(SEARCH("|"&amp;R327&amp;"|",'5_ACOMPANHAMENTO'!$AC$3:$AC$4922)))+((S327&lt;&gt;"")*ISNUMBER(SEARCH("|"&amp;S327&amp;"|",'5_ACOMPANHAMENTO'!$AC$3:$AC$4922)))+((T327&lt;&gt;"")*ISNUMBER(SEARCH("|"&amp;T327&amp;"|",'5_ACOMPANHAMENTO'!$AC$3:$AC$4922)))+((U327&lt;&gt;"")*ISNUMBER(SEARCH("|"&amp;U327&amp;"|",'5_ACOMPANHAMENTO'!$AC$3:$AC$4922)))+((V327&lt;&gt;"")*ISNUMBER(SEARCH("|"&amp;V327&amp;"|",'5_ACOMPANHAMENTO'!$AC$3:$AC$4922)))+((W327&lt;&gt;"")*ISNUMBER(SEARCH("|"&amp;W327&amp;"|",'5_ACOMPANHAMENTO'!$AC$3:$AC$4922)))+((X327&lt;&gt;"")*ISNUMBER(SEARCH("|"&amp;X327&amp;"|",'5_ACOMPANHAMENTO'!$AC$3:$AC$4922)))+((Y327&lt;&gt;"")*ISNUMBER(SEARCH("|"&amp;Y327&amp;"|",'5_ACOMPANHAMENTO'!$AC$3:$AC$4922)))+((Z327&lt;&gt;"")*ISNUMBER(SEARCH("|"&amp;Z327&amp;"|",'5_ACOMPANHAMENTO'!$AC$3:$AC$4922)))+((AA327&lt;&gt;"")*ISNUMBER(SEARCH("|"&amp;AA327&amp;"|",'5_ACOMPANHAMENTO'!$AC$3:$AC$4922)))+((AB327&lt;&gt;"")*ISNUMBER(SEARCH("|"&amp;AB327&amp;"|",'5_ACOMPANHAMENTO'!$AC$3:$AC$4922))))&gt;0)),'5_ACOMPANHAMENTO'!$O$3:$O$4922),0))</f>
        <v>2559</v>
      </c>
      <c r="G327" s="7">
        <f t="shared" si="116"/>
        <v>0</v>
      </c>
      <c r="H327" t="str">
        <f t="shared" si="117"/>
        <v>10210|58 FABRICAÇÃO EMBALAGEM</v>
      </c>
      <c r="I327" s="1" t="str">
        <f t="shared" si="118"/>
        <v>10210</v>
      </c>
      <c r="J327" s="1" t="str">
        <f t="shared" si="119"/>
        <v/>
      </c>
      <c r="K327" s="1" t="str">
        <f t="shared" si="120"/>
        <v/>
      </c>
      <c r="L327" s="1" t="str">
        <f t="shared" si="121"/>
        <v/>
      </c>
      <c r="M327" s="1" t="str">
        <f t="shared" si="122"/>
        <v/>
      </c>
      <c r="N327" s="1" t="str">
        <f t="shared" si="123"/>
        <v/>
      </c>
      <c r="O327" s="1" t="str">
        <f t="shared" si="124"/>
        <v/>
      </c>
      <c r="P327" s="1" t="str">
        <f t="shared" si="125"/>
        <v/>
      </c>
      <c r="Q327" s="1" t="str">
        <f t="shared" si="126"/>
        <v/>
      </c>
      <c r="R327" s="1" t="str">
        <f t="shared" si="127"/>
        <v/>
      </c>
      <c r="S327" s="1" t="str">
        <f t="shared" si="128"/>
        <v/>
      </c>
      <c r="T327" s="1" t="str">
        <f t="shared" si="129"/>
        <v/>
      </c>
      <c r="U327" s="1" t="str">
        <f t="shared" si="130"/>
        <v/>
      </c>
      <c r="V327" s="1" t="str">
        <f t="shared" si="131"/>
        <v/>
      </c>
      <c r="W327" s="1" t="str">
        <f t="shared" si="132"/>
        <v/>
      </c>
      <c r="X327" s="1" t="str">
        <f t="shared" si="133"/>
        <v/>
      </c>
      <c r="Y327" s="1" t="str">
        <f t="shared" si="134"/>
        <v/>
      </c>
      <c r="Z327" s="1" t="str">
        <f t="shared" si="135"/>
        <v/>
      </c>
      <c r="AA327" s="1" t="str">
        <f t="shared" si="136"/>
        <v/>
      </c>
      <c r="AB327" s="1" t="str">
        <f t="shared" si="137"/>
        <v/>
      </c>
    </row>
    <row r="328" spans="1:28" ht="14.25" hidden="1" customHeight="1" x14ac:dyDescent="0.35">
      <c r="A328" s="4">
        <f>IF(OR($B328="",$C328=""),"",IFERROR(INDEX('5_ACOMPANHAMENTO'!$A$3:$A$4922,MATCH(1,INDEX(('5_ACOMPANHAMENTO'!$AD$3:$AD$4922=TRIM($C328&amp;""))*('5_ACOMPANHAMENTO'!$AC$3:$AC$4922&lt;&gt;"")*((((I328&lt;&gt;"")*ISNUMBER(SEARCH("|"&amp;I328&amp;"|",'5_ACOMPANHAMENTO'!$AC$3:$AC$4922)))+((J328&lt;&gt;"")*ISNUMBER(SEARCH("|"&amp;J328&amp;"|",'5_ACOMPANHAMENTO'!$AC$3:$AC$4922)))+((K328&lt;&gt;"")*ISNUMBER(SEARCH("|"&amp;K328&amp;"|",'5_ACOMPANHAMENTO'!$AC$3:$AC$4922)))+((L328&lt;&gt;"")*ISNUMBER(SEARCH("|"&amp;L328&amp;"|",'5_ACOMPANHAMENTO'!$AC$3:$AC$4922)))+((M328&lt;&gt;"")*ISNUMBER(SEARCH("|"&amp;M328&amp;"|",'5_ACOMPANHAMENTO'!$AC$3:$AC$4922)))+((N328&lt;&gt;"")*ISNUMBER(SEARCH("|"&amp;N328&amp;"|",'5_ACOMPANHAMENTO'!$AC$3:$AC$4922)))+((O328&lt;&gt;"")*ISNUMBER(SEARCH("|"&amp;O328&amp;"|",'5_ACOMPANHAMENTO'!$AC$3:$AC$4922)))+((P328&lt;&gt;"")*ISNUMBER(SEARCH("|"&amp;P328&amp;"|",'5_ACOMPANHAMENTO'!$AC$3:$AC$4922)))+((Q328&lt;&gt;"")*ISNUMBER(SEARCH("|"&amp;Q328&amp;"|",'5_ACOMPANHAMENTO'!$AC$3:$AC$4922)))+((R328&lt;&gt;"")*ISNUMBER(SEARCH("|"&amp;R328&amp;"|",'5_ACOMPANHAMENTO'!$AC$3:$AC$4922)))+((S328&lt;&gt;"")*ISNUMBER(SEARCH("|"&amp;S328&amp;"|",'5_ACOMPANHAMENTO'!$AC$3:$AC$4922)))+((T328&lt;&gt;"")*ISNUMBER(SEARCH("|"&amp;T328&amp;"|",'5_ACOMPANHAMENTO'!$AC$3:$AC$4922)))+((U328&lt;&gt;"")*ISNUMBER(SEARCH("|"&amp;U328&amp;"|",'5_ACOMPANHAMENTO'!$AC$3:$AC$4922)))+((V328&lt;&gt;"")*ISNUMBER(SEARCH("|"&amp;V328&amp;"|",'5_ACOMPANHAMENTO'!$AC$3:$AC$4922)))+((W328&lt;&gt;"")*ISNUMBER(SEARCH("|"&amp;W328&amp;"|",'5_ACOMPANHAMENTO'!$AC$3:$AC$4922)))+((X328&lt;&gt;"")*ISNUMBER(SEARCH("|"&amp;X328&amp;"|",'5_ACOMPANHAMENTO'!$AC$3:$AC$4922)))+((Y328&lt;&gt;"")*ISNUMBER(SEARCH("|"&amp;Y328&amp;"|",'5_ACOMPANHAMENTO'!$AC$3:$AC$4922)))+((Z328&lt;&gt;"")*ISNUMBER(SEARCH("|"&amp;Z328&amp;"|",'5_ACOMPANHAMENTO'!$AC$3:$AC$4922)))+((AA328&lt;&gt;"")*ISNUMBER(SEARCH("|"&amp;AA328&amp;"|",'5_ACOMPANHAMENTO'!$AC$3:$AC$4922)))+((AB328&lt;&gt;"")*ISNUMBER(SEARCH("|"&amp;AB328&amp;"|",'5_ACOMPANHAMENTO'!$AC$3:$AC$4922))))&gt;0),0),0)),""))</f>
        <v>46210</v>
      </c>
      <c r="B328" s="14" t="s">
        <v>3094</v>
      </c>
      <c r="C328" s="14" t="s">
        <v>3056</v>
      </c>
      <c r="D328" s="4">
        <f>IF(OR($B328="",$C328=""),"",IFERROR(SUMPRODUCT(--(('5_ACOMPANHAMENTO'!$AD$3:$AD$4922=TRIM($C328&amp;""))*('5_ACOMPANHAMENTO'!$AC$3:$AC$4922&lt;&gt;"")*((((I328&lt;&gt;"")*ISNUMBER(SEARCH("|"&amp;I328&amp;"|",'5_ACOMPANHAMENTO'!$AC$3:$AC$4922)))+((J328&lt;&gt;"")*ISNUMBER(SEARCH("|"&amp;J328&amp;"|",'5_ACOMPANHAMENTO'!$AC$3:$AC$4922)))+((K328&lt;&gt;"")*ISNUMBER(SEARCH("|"&amp;K328&amp;"|",'5_ACOMPANHAMENTO'!$AC$3:$AC$4922)))+((L328&lt;&gt;"")*ISNUMBER(SEARCH("|"&amp;L328&amp;"|",'5_ACOMPANHAMENTO'!$AC$3:$AC$4922)))+((M328&lt;&gt;"")*ISNUMBER(SEARCH("|"&amp;M328&amp;"|",'5_ACOMPANHAMENTO'!$AC$3:$AC$4922)))+((N328&lt;&gt;"")*ISNUMBER(SEARCH("|"&amp;N328&amp;"|",'5_ACOMPANHAMENTO'!$AC$3:$AC$4922)))+((O328&lt;&gt;"")*ISNUMBER(SEARCH("|"&amp;O328&amp;"|",'5_ACOMPANHAMENTO'!$AC$3:$AC$4922)))+((P328&lt;&gt;"")*ISNUMBER(SEARCH("|"&amp;P328&amp;"|",'5_ACOMPANHAMENTO'!$AC$3:$AC$4922)))+((Q328&lt;&gt;"")*ISNUMBER(SEARCH("|"&amp;Q328&amp;"|",'5_ACOMPANHAMENTO'!$AC$3:$AC$4922)))+((R328&lt;&gt;"")*ISNUMBER(SEARCH("|"&amp;R328&amp;"|",'5_ACOMPANHAMENTO'!$AC$3:$AC$4922)))+((S328&lt;&gt;"")*ISNUMBER(SEARCH("|"&amp;S328&amp;"|",'5_ACOMPANHAMENTO'!$AC$3:$AC$4922)))+((T328&lt;&gt;"")*ISNUMBER(SEARCH("|"&amp;T328&amp;"|",'5_ACOMPANHAMENTO'!$AC$3:$AC$4922)))+((U328&lt;&gt;"")*ISNUMBER(SEARCH("|"&amp;U328&amp;"|",'5_ACOMPANHAMENTO'!$AC$3:$AC$4922)))+((V328&lt;&gt;"")*ISNUMBER(SEARCH("|"&amp;V328&amp;"|",'5_ACOMPANHAMENTO'!$AC$3:$AC$4922)))+((W328&lt;&gt;"")*ISNUMBER(SEARCH("|"&amp;W328&amp;"|",'5_ACOMPANHAMENTO'!$AC$3:$AC$4922)))+((X328&lt;&gt;"")*ISNUMBER(SEARCH("|"&amp;X328&amp;"|",'5_ACOMPANHAMENTO'!$AC$3:$AC$4922)))+((Y328&lt;&gt;"")*ISNUMBER(SEARCH("|"&amp;Y328&amp;"|",'5_ACOMPANHAMENTO'!$AC$3:$AC$4922)))+((Z328&lt;&gt;"")*ISNUMBER(SEARCH("|"&amp;Z328&amp;"|",'5_ACOMPANHAMENTO'!$AC$3:$AC$4922)))+((AA328&lt;&gt;"")*ISNUMBER(SEARCH("|"&amp;AA328&amp;"|",'5_ACOMPANHAMENTO'!$AC$3:$AC$4922)))+((AB328&lt;&gt;"")*ISNUMBER(SEARCH("|"&amp;AB328&amp;"|",'5_ACOMPANHAMENTO'!$AC$3:$AC$4922))))&gt;0)),'5_ACOMPANHAMENTO'!$J$3:$J$4922),0))</f>
        <v>2559</v>
      </c>
      <c r="E328" s="4" t="str">
        <f t="shared" ca="1" si="115"/>
        <v>FINALIZADO</v>
      </c>
      <c r="F328" s="7">
        <f>IF(OR($B328="",$C328=""),"",IFERROR(SUMPRODUCT(--(('5_ACOMPANHAMENTO'!$AD$3:$AD$4922=TRIM($C328&amp;""))*('5_ACOMPANHAMENTO'!$AC$3:$AC$4922&lt;&gt;"")*((((I328&lt;&gt;"")*ISNUMBER(SEARCH("|"&amp;I328&amp;"|",'5_ACOMPANHAMENTO'!$AC$3:$AC$4922)))+((J328&lt;&gt;"")*ISNUMBER(SEARCH("|"&amp;J328&amp;"|",'5_ACOMPANHAMENTO'!$AC$3:$AC$4922)))+((K328&lt;&gt;"")*ISNUMBER(SEARCH("|"&amp;K328&amp;"|",'5_ACOMPANHAMENTO'!$AC$3:$AC$4922)))+((L328&lt;&gt;"")*ISNUMBER(SEARCH("|"&amp;L328&amp;"|",'5_ACOMPANHAMENTO'!$AC$3:$AC$4922)))+((M328&lt;&gt;"")*ISNUMBER(SEARCH("|"&amp;M328&amp;"|",'5_ACOMPANHAMENTO'!$AC$3:$AC$4922)))+((N328&lt;&gt;"")*ISNUMBER(SEARCH("|"&amp;N328&amp;"|",'5_ACOMPANHAMENTO'!$AC$3:$AC$4922)))+((O328&lt;&gt;"")*ISNUMBER(SEARCH("|"&amp;O328&amp;"|",'5_ACOMPANHAMENTO'!$AC$3:$AC$4922)))+((P328&lt;&gt;"")*ISNUMBER(SEARCH("|"&amp;P328&amp;"|",'5_ACOMPANHAMENTO'!$AC$3:$AC$4922)))+((Q328&lt;&gt;"")*ISNUMBER(SEARCH("|"&amp;Q328&amp;"|",'5_ACOMPANHAMENTO'!$AC$3:$AC$4922)))+((R328&lt;&gt;"")*ISNUMBER(SEARCH("|"&amp;R328&amp;"|",'5_ACOMPANHAMENTO'!$AC$3:$AC$4922)))+((S328&lt;&gt;"")*ISNUMBER(SEARCH("|"&amp;S328&amp;"|",'5_ACOMPANHAMENTO'!$AC$3:$AC$4922)))+((T328&lt;&gt;"")*ISNUMBER(SEARCH("|"&amp;T328&amp;"|",'5_ACOMPANHAMENTO'!$AC$3:$AC$4922)))+((U328&lt;&gt;"")*ISNUMBER(SEARCH("|"&amp;U328&amp;"|",'5_ACOMPANHAMENTO'!$AC$3:$AC$4922)))+((V328&lt;&gt;"")*ISNUMBER(SEARCH("|"&amp;V328&amp;"|",'5_ACOMPANHAMENTO'!$AC$3:$AC$4922)))+((W328&lt;&gt;"")*ISNUMBER(SEARCH("|"&amp;W328&amp;"|",'5_ACOMPANHAMENTO'!$AC$3:$AC$4922)))+((X328&lt;&gt;"")*ISNUMBER(SEARCH("|"&amp;X328&amp;"|",'5_ACOMPANHAMENTO'!$AC$3:$AC$4922)))+((Y328&lt;&gt;"")*ISNUMBER(SEARCH("|"&amp;Y328&amp;"|",'5_ACOMPANHAMENTO'!$AC$3:$AC$4922)))+((Z328&lt;&gt;"")*ISNUMBER(SEARCH("|"&amp;Z328&amp;"|",'5_ACOMPANHAMENTO'!$AC$3:$AC$4922)))+((AA328&lt;&gt;"")*ISNUMBER(SEARCH("|"&amp;AA328&amp;"|",'5_ACOMPANHAMENTO'!$AC$3:$AC$4922)))+((AB328&lt;&gt;"")*ISNUMBER(SEARCH("|"&amp;AB328&amp;"|",'5_ACOMPANHAMENTO'!$AC$3:$AC$4922))))&gt;0)),'5_ACOMPANHAMENTO'!$O$3:$O$4922),0))</f>
        <v>2559</v>
      </c>
      <c r="G328" s="7">
        <f t="shared" si="116"/>
        <v>0</v>
      </c>
      <c r="H328" t="str">
        <f t="shared" si="117"/>
        <v>10210|58 FABRICAÇÃO EMBALAGEM</v>
      </c>
      <c r="I328" s="1" t="str">
        <f t="shared" si="118"/>
        <v>10210</v>
      </c>
      <c r="J328" s="1" t="str">
        <f t="shared" si="119"/>
        <v/>
      </c>
      <c r="K328" s="1" t="str">
        <f t="shared" si="120"/>
        <v/>
      </c>
      <c r="L328" s="1" t="str">
        <f t="shared" si="121"/>
        <v/>
      </c>
      <c r="M328" s="1" t="str">
        <f t="shared" si="122"/>
        <v/>
      </c>
      <c r="N328" s="1" t="str">
        <f t="shared" si="123"/>
        <v/>
      </c>
      <c r="O328" s="1" t="str">
        <f t="shared" si="124"/>
        <v/>
      </c>
      <c r="P328" s="1" t="str">
        <f t="shared" si="125"/>
        <v/>
      </c>
      <c r="Q328" s="1" t="str">
        <f t="shared" si="126"/>
        <v/>
      </c>
      <c r="R328" s="1" t="str">
        <f t="shared" si="127"/>
        <v/>
      </c>
      <c r="S328" s="1" t="str">
        <f t="shared" si="128"/>
        <v/>
      </c>
      <c r="T328" s="1" t="str">
        <f t="shared" si="129"/>
        <v/>
      </c>
      <c r="U328" s="1" t="str">
        <f t="shared" si="130"/>
        <v/>
      </c>
      <c r="V328" s="1" t="str">
        <f t="shared" si="131"/>
        <v/>
      </c>
      <c r="W328" s="1" t="str">
        <f t="shared" si="132"/>
        <v/>
      </c>
      <c r="X328" s="1" t="str">
        <f t="shared" si="133"/>
        <v/>
      </c>
      <c r="Y328" s="1" t="str">
        <f t="shared" si="134"/>
        <v/>
      </c>
      <c r="Z328" s="1" t="str">
        <f t="shared" si="135"/>
        <v/>
      </c>
      <c r="AA328" s="1" t="str">
        <f t="shared" si="136"/>
        <v/>
      </c>
      <c r="AB328" s="1" t="str">
        <f t="shared" si="137"/>
        <v/>
      </c>
    </row>
    <row r="329" spans="1:28" ht="14.25" hidden="1" customHeight="1" x14ac:dyDescent="0.35">
      <c r="A329" s="4">
        <f>IF(OR($B329="",$C329=""),"",IFERROR(INDEX('5_ACOMPANHAMENTO'!$A$3:$A$4922,MATCH(1,INDEX(('5_ACOMPANHAMENTO'!$AD$3:$AD$4922=TRIM($C329&amp;""))*('5_ACOMPANHAMENTO'!$AC$3:$AC$4922&lt;&gt;"")*((((I329&lt;&gt;"")*ISNUMBER(SEARCH("|"&amp;I329&amp;"|",'5_ACOMPANHAMENTO'!$AC$3:$AC$4922)))+((J329&lt;&gt;"")*ISNUMBER(SEARCH("|"&amp;J329&amp;"|",'5_ACOMPANHAMENTO'!$AC$3:$AC$4922)))+((K329&lt;&gt;"")*ISNUMBER(SEARCH("|"&amp;K329&amp;"|",'5_ACOMPANHAMENTO'!$AC$3:$AC$4922)))+((L329&lt;&gt;"")*ISNUMBER(SEARCH("|"&amp;L329&amp;"|",'5_ACOMPANHAMENTO'!$AC$3:$AC$4922)))+((M329&lt;&gt;"")*ISNUMBER(SEARCH("|"&amp;M329&amp;"|",'5_ACOMPANHAMENTO'!$AC$3:$AC$4922)))+((N329&lt;&gt;"")*ISNUMBER(SEARCH("|"&amp;N329&amp;"|",'5_ACOMPANHAMENTO'!$AC$3:$AC$4922)))+((O329&lt;&gt;"")*ISNUMBER(SEARCH("|"&amp;O329&amp;"|",'5_ACOMPANHAMENTO'!$AC$3:$AC$4922)))+((P329&lt;&gt;"")*ISNUMBER(SEARCH("|"&amp;P329&amp;"|",'5_ACOMPANHAMENTO'!$AC$3:$AC$4922)))+((Q329&lt;&gt;"")*ISNUMBER(SEARCH("|"&amp;Q329&amp;"|",'5_ACOMPANHAMENTO'!$AC$3:$AC$4922)))+((R329&lt;&gt;"")*ISNUMBER(SEARCH("|"&amp;R329&amp;"|",'5_ACOMPANHAMENTO'!$AC$3:$AC$4922)))+((S329&lt;&gt;"")*ISNUMBER(SEARCH("|"&amp;S329&amp;"|",'5_ACOMPANHAMENTO'!$AC$3:$AC$4922)))+((T329&lt;&gt;"")*ISNUMBER(SEARCH("|"&amp;T329&amp;"|",'5_ACOMPANHAMENTO'!$AC$3:$AC$4922)))+((U329&lt;&gt;"")*ISNUMBER(SEARCH("|"&amp;U329&amp;"|",'5_ACOMPANHAMENTO'!$AC$3:$AC$4922)))+((V329&lt;&gt;"")*ISNUMBER(SEARCH("|"&amp;V329&amp;"|",'5_ACOMPANHAMENTO'!$AC$3:$AC$4922)))+((W329&lt;&gt;"")*ISNUMBER(SEARCH("|"&amp;W329&amp;"|",'5_ACOMPANHAMENTO'!$AC$3:$AC$4922)))+((X329&lt;&gt;"")*ISNUMBER(SEARCH("|"&amp;X329&amp;"|",'5_ACOMPANHAMENTO'!$AC$3:$AC$4922)))+((Y329&lt;&gt;"")*ISNUMBER(SEARCH("|"&amp;Y329&amp;"|",'5_ACOMPANHAMENTO'!$AC$3:$AC$4922)))+((Z329&lt;&gt;"")*ISNUMBER(SEARCH("|"&amp;Z329&amp;"|",'5_ACOMPANHAMENTO'!$AC$3:$AC$4922)))+((AA329&lt;&gt;"")*ISNUMBER(SEARCH("|"&amp;AA329&amp;"|",'5_ACOMPANHAMENTO'!$AC$3:$AC$4922)))+((AB329&lt;&gt;"")*ISNUMBER(SEARCH("|"&amp;AB329&amp;"|",'5_ACOMPANHAMENTO'!$AC$3:$AC$4922))))&gt;0),0),0)),""))</f>
        <v>46210</v>
      </c>
      <c r="B329" s="14" t="s">
        <v>3094</v>
      </c>
      <c r="C329" s="14" t="s">
        <v>3056</v>
      </c>
      <c r="D329" s="4">
        <f>IF(OR($B329="",$C329=""),"",IFERROR(SUMPRODUCT(--(('5_ACOMPANHAMENTO'!$AD$3:$AD$4922=TRIM($C329&amp;""))*('5_ACOMPANHAMENTO'!$AC$3:$AC$4922&lt;&gt;"")*((((I329&lt;&gt;"")*ISNUMBER(SEARCH("|"&amp;I329&amp;"|",'5_ACOMPANHAMENTO'!$AC$3:$AC$4922)))+((J329&lt;&gt;"")*ISNUMBER(SEARCH("|"&amp;J329&amp;"|",'5_ACOMPANHAMENTO'!$AC$3:$AC$4922)))+((K329&lt;&gt;"")*ISNUMBER(SEARCH("|"&amp;K329&amp;"|",'5_ACOMPANHAMENTO'!$AC$3:$AC$4922)))+((L329&lt;&gt;"")*ISNUMBER(SEARCH("|"&amp;L329&amp;"|",'5_ACOMPANHAMENTO'!$AC$3:$AC$4922)))+((M329&lt;&gt;"")*ISNUMBER(SEARCH("|"&amp;M329&amp;"|",'5_ACOMPANHAMENTO'!$AC$3:$AC$4922)))+((N329&lt;&gt;"")*ISNUMBER(SEARCH("|"&amp;N329&amp;"|",'5_ACOMPANHAMENTO'!$AC$3:$AC$4922)))+((O329&lt;&gt;"")*ISNUMBER(SEARCH("|"&amp;O329&amp;"|",'5_ACOMPANHAMENTO'!$AC$3:$AC$4922)))+((P329&lt;&gt;"")*ISNUMBER(SEARCH("|"&amp;P329&amp;"|",'5_ACOMPANHAMENTO'!$AC$3:$AC$4922)))+((Q329&lt;&gt;"")*ISNUMBER(SEARCH("|"&amp;Q329&amp;"|",'5_ACOMPANHAMENTO'!$AC$3:$AC$4922)))+((R329&lt;&gt;"")*ISNUMBER(SEARCH("|"&amp;R329&amp;"|",'5_ACOMPANHAMENTO'!$AC$3:$AC$4922)))+((S329&lt;&gt;"")*ISNUMBER(SEARCH("|"&amp;S329&amp;"|",'5_ACOMPANHAMENTO'!$AC$3:$AC$4922)))+((T329&lt;&gt;"")*ISNUMBER(SEARCH("|"&amp;T329&amp;"|",'5_ACOMPANHAMENTO'!$AC$3:$AC$4922)))+((U329&lt;&gt;"")*ISNUMBER(SEARCH("|"&amp;U329&amp;"|",'5_ACOMPANHAMENTO'!$AC$3:$AC$4922)))+((V329&lt;&gt;"")*ISNUMBER(SEARCH("|"&amp;V329&amp;"|",'5_ACOMPANHAMENTO'!$AC$3:$AC$4922)))+((W329&lt;&gt;"")*ISNUMBER(SEARCH("|"&amp;W329&amp;"|",'5_ACOMPANHAMENTO'!$AC$3:$AC$4922)))+((X329&lt;&gt;"")*ISNUMBER(SEARCH("|"&amp;X329&amp;"|",'5_ACOMPANHAMENTO'!$AC$3:$AC$4922)))+((Y329&lt;&gt;"")*ISNUMBER(SEARCH("|"&amp;Y329&amp;"|",'5_ACOMPANHAMENTO'!$AC$3:$AC$4922)))+((Z329&lt;&gt;"")*ISNUMBER(SEARCH("|"&amp;Z329&amp;"|",'5_ACOMPANHAMENTO'!$AC$3:$AC$4922)))+((AA329&lt;&gt;"")*ISNUMBER(SEARCH("|"&amp;AA329&amp;"|",'5_ACOMPANHAMENTO'!$AC$3:$AC$4922)))+((AB329&lt;&gt;"")*ISNUMBER(SEARCH("|"&amp;AB329&amp;"|",'5_ACOMPANHAMENTO'!$AC$3:$AC$4922))))&gt;0)),'5_ACOMPANHAMENTO'!$J$3:$J$4922),0))</f>
        <v>2559</v>
      </c>
      <c r="E329" s="4" t="str">
        <f t="shared" ca="1" si="115"/>
        <v>FINALIZADO</v>
      </c>
      <c r="F329" s="7">
        <f>IF(OR($B329="",$C329=""),"",IFERROR(SUMPRODUCT(--(('5_ACOMPANHAMENTO'!$AD$3:$AD$4922=TRIM($C329&amp;""))*('5_ACOMPANHAMENTO'!$AC$3:$AC$4922&lt;&gt;"")*((((I329&lt;&gt;"")*ISNUMBER(SEARCH("|"&amp;I329&amp;"|",'5_ACOMPANHAMENTO'!$AC$3:$AC$4922)))+((J329&lt;&gt;"")*ISNUMBER(SEARCH("|"&amp;J329&amp;"|",'5_ACOMPANHAMENTO'!$AC$3:$AC$4922)))+((K329&lt;&gt;"")*ISNUMBER(SEARCH("|"&amp;K329&amp;"|",'5_ACOMPANHAMENTO'!$AC$3:$AC$4922)))+((L329&lt;&gt;"")*ISNUMBER(SEARCH("|"&amp;L329&amp;"|",'5_ACOMPANHAMENTO'!$AC$3:$AC$4922)))+((M329&lt;&gt;"")*ISNUMBER(SEARCH("|"&amp;M329&amp;"|",'5_ACOMPANHAMENTO'!$AC$3:$AC$4922)))+((N329&lt;&gt;"")*ISNUMBER(SEARCH("|"&amp;N329&amp;"|",'5_ACOMPANHAMENTO'!$AC$3:$AC$4922)))+((O329&lt;&gt;"")*ISNUMBER(SEARCH("|"&amp;O329&amp;"|",'5_ACOMPANHAMENTO'!$AC$3:$AC$4922)))+((P329&lt;&gt;"")*ISNUMBER(SEARCH("|"&amp;P329&amp;"|",'5_ACOMPANHAMENTO'!$AC$3:$AC$4922)))+((Q329&lt;&gt;"")*ISNUMBER(SEARCH("|"&amp;Q329&amp;"|",'5_ACOMPANHAMENTO'!$AC$3:$AC$4922)))+((R329&lt;&gt;"")*ISNUMBER(SEARCH("|"&amp;R329&amp;"|",'5_ACOMPANHAMENTO'!$AC$3:$AC$4922)))+((S329&lt;&gt;"")*ISNUMBER(SEARCH("|"&amp;S329&amp;"|",'5_ACOMPANHAMENTO'!$AC$3:$AC$4922)))+((T329&lt;&gt;"")*ISNUMBER(SEARCH("|"&amp;T329&amp;"|",'5_ACOMPANHAMENTO'!$AC$3:$AC$4922)))+((U329&lt;&gt;"")*ISNUMBER(SEARCH("|"&amp;U329&amp;"|",'5_ACOMPANHAMENTO'!$AC$3:$AC$4922)))+((V329&lt;&gt;"")*ISNUMBER(SEARCH("|"&amp;V329&amp;"|",'5_ACOMPANHAMENTO'!$AC$3:$AC$4922)))+((W329&lt;&gt;"")*ISNUMBER(SEARCH("|"&amp;W329&amp;"|",'5_ACOMPANHAMENTO'!$AC$3:$AC$4922)))+((X329&lt;&gt;"")*ISNUMBER(SEARCH("|"&amp;X329&amp;"|",'5_ACOMPANHAMENTO'!$AC$3:$AC$4922)))+((Y329&lt;&gt;"")*ISNUMBER(SEARCH("|"&amp;Y329&amp;"|",'5_ACOMPANHAMENTO'!$AC$3:$AC$4922)))+((Z329&lt;&gt;"")*ISNUMBER(SEARCH("|"&amp;Z329&amp;"|",'5_ACOMPANHAMENTO'!$AC$3:$AC$4922)))+((AA329&lt;&gt;"")*ISNUMBER(SEARCH("|"&amp;AA329&amp;"|",'5_ACOMPANHAMENTO'!$AC$3:$AC$4922)))+((AB329&lt;&gt;"")*ISNUMBER(SEARCH("|"&amp;AB329&amp;"|",'5_ACOMPANHAMENTO'!$AC$3:$AC$4922))))&gt;0)),'5_ACOMPANHAMENTO'!$O$3:$O$4922),0))</f>
        <v>2559</v>
      </c>
      <c r="G329" s="7">
        <f t="shared" si="116"/>
        <v>0</v>
      </c>
      <c r="H329" t="str">
        <f t="shared" si="117"/>
        <v>10210|58 FABRICAÇÃO EMBALAGEM</v>
      </c>
      <c r="I329" s="1" t="str">
        <f t="shared" si="118"/>
        <v>10210</v>
      </c>
      <c r="J329" s="1" t="str">
        <f t="shared" si="119"/>
        <v/>
      </c>
      <c r="K329" s="1" t="str">
        <f t="shared" si="120"/>
        <v/>
      </c>
      <c r="L329" s="1" t="str">
        <f t="shared" si="121"/>
        <v/>
      </c>
      <c r="M329" s="1" t="str">
        <f t="shared" si="122"/>
        <v/>
      </c>
      <c r="N329" s="1" t="str">
        <f t="shared" si="123"/>
        <v/>
      </c>
      <c r="O329" s="1" t="str">
        <f t="shared" si="124"/>
        <v/>
      </c>
      <c r="P329" s="1" t="str">
        <f t="shared" si="125"/>
        <v/>
      </c>
      <c r="Q329" s="1" t="str">
        <f t="shared" si="126"/>
        <v/>
      </c>
      <c r="R329" s="1" t="str">
        <f t="shared" si="127"/>
        <v/>
      </c>
      <c r="S329" s="1" t="str">
        <f t="shared" si="128"/>
        <v/>
      </c>
      <c r="T329" s="1" t="str">
        <f t="shared" si="129"/>
        <v/>
      </c>
      <c r="U329" s="1" t="str">
        <f t="shared" si="130"/>
        <v/>
      </c>
      <c r="V329" s="1" t="str">
        <f t="shared" si="131"/>
        <v/>
      </c>
      <c r="W329" s="1" t="str">
        <f t="shared" si="132"/>
        <v/>
      </c>
      <c r="X329" s="1" t="str">
        <f t="shared" si="133"/>
        <v/>
      </c>
      <c r="Y329" s="1" t="str">
        <f t="shared" si="134"/>
        <v/>
      </c>
      <c r="Z329" s="1" t="str">
        <f t="shared" si="135"/>
        <v/>
      </c>
      <c r="AA329" s="1" t="str">
        <f t="shared" si="136"/>
        <v/>
      </c>
      <c r="AB329" s="1" t="str">
        <f t="shared" si="137"/>
        <v/>
      </c>
    </row>
    <row r="330" spans="1:28" ht="14.25" hidden="1" customHeight="1" x14ac:dyDescent="0.35">
      <c r="A330" s="4">
        <f>IF(OR($B330="",$C330=""),"",IFERROR(INDEX('5_ACOMPANHAMENTO'!$A$3:$A$4922,MATCH(1,INDEX(('5_ACOMPANHAMENTO'!$AD$3:$AD$4922=TRIM($C330&amp;""))*('5_ACOMPANHAMENTO'!$AC$3:$AC$4922&lt;&gt;"")*((((I330&lt;&gt;"")*ISNUMBER(SEARCH("|"&amp;I330&amp;"|",'5_ACOMPANHAMENTO'!$AC$3:$AC$4922)))+((J330&lt;&gt;"")*ISNUMBER(SEARCH("|"&amp;J330&amp;"|",'5_ACOMPANHAMENTO'!$AC$3:$AC$4922)))+((K330&lt;&gt;"")*ISNUMBER(SEARCH("|"&amp;K330&amp;"|",'5_ACOMPANHAMENTO'!$AC$3:$AC$4922)))+((L330&lt;&gt;"")*ISNUMBER(SEARCH("|"&amp;L330&amp;"|",'5_ACOMPANHAMENTO'!$AC$3:$AC$4922)))+((M330&lt;&gt;"")*ISNUMBER(SEARCH("|"&amp;M330&amp;"|",'5_ACOMPANHAMENTO'!$AC$3:$AC$4922)))+((N330&lt;&gt;"")*ISNUMBER(SEARCH("|"&amp;N330&amp;"|",'5_ACOMPANHAMENTO'!$AC$3:$AC$4922)))+((O330&lt;&gt;"")*ISNUMBER(SEARCH("|"&amp;O330&amp;"|",'5_ACOMPANHAMENTO'!$AC$3:$AC$4922)))+((P330&lt;&gt;"")*ISNUMBER(SEARCH("|"&amp;P330&amp;"|",'5_ACOMPANHAMENTO'!$AC$3:$AC$4922)))+((Q330&lt;&gt;"")*ISNUMBER(SEARCH("|"&amp;Q330&amp;"|",'5_ACOMPANHAMENTO'!$AC$3:$AC$4922)))+((R330&lt;&gt;"")*ISNUMBER(SEARCH("|"&amp;R330&amp;"|",'5_ACOMPANHAMENTO'!$AC$3:$AC$4922)))+((S330&lt;&gt;"")*ISNUMBER(SEARCH("|"&amp;S330&amp;"|",'5_ACOMPANHAMENTO'!$AC$3:$AC$4922)))+((T330&lt;&gt;"")*ISNUMBER(SEARCH("|"&amp;T330&amp;"|",'5_ACOMPANHAMENTO'!$AC$3:$AC$4922)))+((U330&lt;&gt;"")*ISNUMBER(SEARCH("|"&amp;U330&amp;"|",'5_ACOMPANHAMENTO'!$AC$3:$AC$4922)))+((V330&lt;&gt;"")*ISNUMBER(SEARCH("|"&amp;V330&amp;"|",'5_ACOMPANHAMENTO'!$AC$3:$AC$4922)))+((W330&lt;&gt;"")*ISNUMBER(SEARCH("|"&amp;W330&amp;"|",'5_ACOMPANHAMENTO'!$AC$3:$AC$4922)))+((X330&lt;&gt;"")*ISNUMBER(SEARCH("|"&amp;X330&amp;"|",'5_ACOMPANHAMENTO'!$AC$3:$AC$4922)))+((Y330&lt;&gt;"")*ISNUMBER(SEARCH("|"&amp;Y330&amp;"|",'5_ACOMPANHAMENTO'!$AC$3:$AC$4922)))+((Z330&lt;&gt;"")*ISNUMBER(SEARCH("|"&amp;Z330&amp;"|",'5_ACOMPANHAMENTO'!$AC$3:$AC$4922)))+((AA330&lt;&gt;"")*ISNUMBER(SEARCH("|"&amp;AA330&amp;"|",'5_ACOMPANHAMENTO'!$AC$3:$AC$4922)))+((AB330&lt;&gt;"")*ISNUMBER(SEARCH("|"&amp;AB330&amp;"|",'5_ACOMPANHAMENTO'!$AC$3:$AC$4922))))&gt;0),0),0)),""))</f>
        <v>46210</v>
      </c>
      <c r="B330" s="14" t="s">
        <v>3094</v>
      </c>
      <c r="C330" s="14" t="s">
        <v>3056</v>
      </c>
      <c r="D330" s="4">
        <f>IF(OR($B330="",$C330=""),"",IFERROR(SUMPRODUCT(--(('5_ACOMPANHAMENTO'!$AD$3:$AD$4922=TRIM($C330&amp;""))*('5_ACOMPANHAMENTO'!$AC$3:$AC$4922&lt;&gt;"")*((((I330&lt;&gt;"")*ISNUMBER(SEARCH("|"&amp;I330&amp;"|",'5_ACOMPANHAMENTO'!$AC$3:$AC$4922)))+((J330&lt;&gt;"")*ISNUMBER(SEARCH("|"&amp;J330&amp;"|",'5_ACOMPANHAMENTO'!$AC$3:$AC$4922)))+((K330&lt;&gt;"")*ISNUMBER(SEARCH("|"&amp;K330&amp;"|",'5_ACOMPANHAMENTO'!$AC$3:$AC$4922)))+((L330&lt;&gt;"")*ISNUMBER(SEARCH("|"&amp;L330&amp;"|",'5_ACOMPANHAMENTO'!$AC$3:$AC$4922)))+((M330&lt;&gt;"")*ISNUMBER(SEARCH("|"&amp;M330&amp;"|",'5_ACOMPANHAMENTO'!$AC$3:$AC$4922)))+((N330&lt;&gt;"")*ISNUMBER(SEARCH("|"&amp;N330&amp;"|",'5_ACOMPANHAMENTO'!$AC$3:$AC$4922)))+((O330&lt;&gt;"")*ISNUMBER(SEARCH("|"&amp;O330&amp;"|",'5_ACOMPANHAMENTO'!$AC$3:$AC$4922)))+((P330&lt;&gt;"")*ISNUMBER(SEARCH("|"&amp;P330&amp;"|",'5_ACOMPANHAMENTO'!$AC$3:$AC$4922)))+((Q330&lt;&gt;"")*ISNUMBER(SEARCH("|"&amp;Q330&amp;"|",'5_ACOMPANHAMENTO'!$AC$3:$AC$4922)))+((R330&lt;&gt;"")*ISNUMBER(SEARCH("|"&amp;R330&amp;"|",'5_ACOMPANHAMENTO'!$AC$3:$AC$4922)))+((S330&lt;&gt;"")*ISNUMBER(SEARCH("|"&amp;S330&amp;"|",'5_ACOMPANHAMENTO'!$AC$3:$AC$4922)))+((T330&lt;&gt;"")*ISNUMBER(SEARCH("|"&amp;T330&amp;"|",'5_ACOMPANHAMENTO'!$AC$3:$AC$4922)))+((U330&lt;&gt;"")*ISNUMBER(SEARCH("|"&amp;U330&amp;"|",'5_ACOMPANHAMENTO'!$AC$3:$AC$4922)))+((V330&lt;&gt;"")*ISNUMBER(SEARCH("|"&amp;V330&amp;"|",'5_ACOMPANHAMENTO'!$AC$3:$AC$4922)))+((W330&lt;&gt;"")*ISNUMBER(SEARCH("|"&amp;W330&amp;"|",'5_ACOMPANHAMENTO'!$AC$3:$AC$4922)))+((X330&lt;&gt;"")*ISNUMBER(SEARCH("|"&amp;X330&amp;"|",'5_ACOMPANHAMENTO'!$AC$3:$AC$4922)))+((Y330&lt;&gt;"")*ISNUMBER(SEARCH("|"&amp;Y330&amp;"|",'5_ACOMPANHAMENTO'!$AC$3:$AC$4922)))+((Z330&lt;&gt;"")*ISNUMBER(SEARCH("|"&amp;Z330&amp;"|",'5_ACOMPANHAMENTO'!$AC$3:$AC$4922)))+((AA330&lt;&gt;"")*ISNUMBER(SEARCH("|"&amp;AA330&amp;"|",'5_ACOMPANHAMENTO'!$AC$3:$AC$4922)))+((AB330&lt;&gt;"")*ISNUMBER(SEARCH("|"&amp;AB330&amp;"|",'5_ACOMPANHAMENTO'!$AC$3:$AC$4922))))&gt;0)),'5_ACOMPANHAMENTO'!$J$3:$J$4922),0))</f>
        <v>2559</v>
      </c>
      <c r="E330" s="4" t="str">
        <f t="shared" ca="1" si="115"/>
        <v>FINALIZADO</v>
      </c>
      <c r="F330" s="7">
        <f>IF(OR($B330="",$C330=""),"",IFERROR(SUMPRODUCT(--(('5_ACOMPANHAMENTO'!$AD$3:$AD$4922=TRIM($C330&amp;""))*('5_ACOMPANHAMENTO'!$AC$3:$AC$4922&lt;&gt;"")*((((I330&lt;&gt;"")*ISNUMBER(SEARCH("|"&amp;I330&amp;"|",'5_ACOMPANHAMENTO'!$AC$3:$AC$4922)))+((J330&lt;&gt;"")*ISNUMBER(SEARCH("|"&amp;J330&amp;"|",'5_ACOMPANHAMENTO'!$AC$3:$AC$4922)))+((K330&lt;&gt;"")*ISNUMBER(SEARCH("|"&amp;K330&amp;"|",'5_ACOMPANHAMENTO'!$AC$3:$AC$4922)))+((L330&lt;&gt;"")*ISNUMBER(SEARCH("|"&amp;L330&amp;"|",'5_ACOMPANHAMENTO'!$AC$3:$AC$4922)))+((M330&lt;&gt;"")*ISNUMBER(SEARCH("|"&amp;M330&amp;"|",'5_ACOMPANHAMENTO'!$AC$3:$AC$4922)))+((N330&lt;&gt;"")*ISNUMBER(SEARCH("|"&amp;N330&amp;"|",'5_ACOMPANHAMENTO'!$AC$3:$AC$4922)))+((O330&lt;&gt;"")*ISNUMBER(SEARCH("|"&amp;O330&amp;"|",'5_ACOMPANHAMENTO'!$AC$3:$AC$4922)))+((P330&lt;&gt;"")*ISNUMBER(SEARCH("|"&amp;P330&amp;"|",'5_ACOMPANHAMENTO'!$AC$3:$AC$4922)))+((Q330&lt;&gt;"")*ISNUMBER(SEARCH("|"&amp;Q330&amp;"|",'5_ACOMPANHAMENTO'!$AC$3:$AC$4922)))+((R330&lt;&gt;"")*ISNUMBER(SEARCH("|"&amp;R330&amp;"|",'5_ACOMPANHAMENTO'!$AC$3:$AC$4922)))+((S330&lt;&gt;"")*ISNUMBER(SEARCH("|"&amp;S330&amp;"|",'5_ACOMPANHAMENTO'!$AC$3:$AC$4922)))+((T330&lt;&gt;"")*ISNUMBER(SEARCH("|"&amp;T330&amp;"|",'5_ACOMPANHAMENTO'!$AC$3:$AC$4922)))+((U330&lt;&gt;"")*ISNUMBER(SEARCH("|"&amp;U330&amp;"|",'5_ACOMPANHAMENTO'!$AC$3:$AC$4922)))+((V330&lt;&gt;"")*ISNUMBER(SEARCH("|"&amp;V330&amp;"|",'5_ACOMPANHAMENTO'!$AC$3:$AC$4922)))+((W330&lt;&gt;"")*ISNUMBER(SEARCH("|"&amp;W330&amp;"|",'5_ACOMPANHAMENTO'!$AC$3:$AC$4922)))+((X330&lt;&gt;"")*ISNUMBER(SEARCH("|"&amp;X330&amp;"|",'5_ACOMPANHAMENTO'!$AC$3:$AC$4922)))+((Y330&lt;&gt;"")*ISNUMBER(SEARCH("|"&amp;Y330&amp;"|",'5_ACOMPANHAMENTO'!$AC$3:$AC$4922)))+((Z330&lt;&gt;"")*ISNUMBER(SEARCH("|"&amp;Z330&amp;"|",'5_ACOMPANHAMENTO'!$AC$3:$AC$4922)))+((AA330&lt;&gt;"")*ISNUMBER(SEARCH("|"&amp;AA330&amp;"|",'5_ACOMPANHAMENTO'!$AC$3:$AC$4922)))+((AB330&lt;&gt;"")*ISNUMBER(SEARCH("|"&amp;AB330&amp;"|",'5_ACOMPANHAMENTO'!$AC$3:$AC$4922))))&gt;0)),'5_ACOMPANHAMENTO'!$O$3:$O$4922),0))</f>
        <v>2559</v>
      </c>
      <c r="G330" s="7">
        <f t="shared" si="116"/>
        <v>0</v>
      </c>
      <c r="H330" t="str">
        <f t="shared" si="117"/>
        <v>10210|58 FABRICAÇÃO EMBALAGEM</v>
      </c>
      <c r="I330" s="1" t="str">
        <f t="shared" si="118"/>
        <v>10210</v>
      </c>
      <c r="J330" s="1" t="str">
        <f t="shared" si="119"/>
        <v/>
      </c>
      <c r="K330" s="1" t="str">
        <f t="shared" si="120"/>
        <v/>
      </c>
      <c r="L330" s="1" t="str">
        <f t="shared" si="121"/>
        <v/>
      </c>
      <c r="M330" s="1" t="str">
        <f t="shared" si="122"/>
        <v/>
      </c>
      <c r="N330" s="1" t="str">
        <f t="shared" si="123"/>
        <v/>
      </c>
      <c r="O330" s="1" t="str">
        <f t="shared" si="124"/>
        <v/>
      </c>
      <c r="P330" s="1" t="str">
        <f t="shared" si="125"/>
        <v/>
      </c>
      <c r="Q330" s="1" t="str">
        <f t="shared" si="126"/>
        <v/>
      </c>
      <c r="R330" s="1" t="str">
        <f t="shared" si="127"/>
        <v/>
      </c>
      <c r="S330" s="1" t="str">
        <f t="shared" si="128"/>
        <v/>
      </c>
      <c r="T330" s="1" t="str">
        <f t="shared" si="129"/>
        <v/>
      </c>
      <c r="U330" s="1" t="str">
        <f t="shared" si="130"/>
        <v/>
      </c>
      <c r="V330" s="1" t="str">
        <f t="shared" si="131"/>
        <v/>
      </c>
      <c r="W330" s="1" t="str">
        <f t="shared" si="132"/>
        <v/>
      </c>
      <c r="X330" s="1" t="str">
        <f t="shared" si="133"/>
        <v/>
      </c>
      <c r="Y330" s="1" t="str">
        <f t="shared" si="134"/>
        <v/>
      </c>
      <c r="Z330" s="1" t="str">
        <f t="shared" si="135"/>
        <v/>
      </c>
      <c r="AA330" s="1" t="str">
        <f t="shared" si="136"/>
        <v/>
      </c>
      <c r="AB330" s="1" t="str">
        <f t="shared" si="137"/>
        <v/>
      </c>
    </row>
    <row r="331" spans="1:28" ht="14.25" hidden="1" customHeight="1" x14ac:dyDescent="0.35">
      <c r="A331" s="4">
        <f>IF(OR($B331="",$C331=""),"",IFERROR(INDEX('5_ACOMPANHAMENTO'!$A$3:$A$4922,MATCH(1,INDEX(('5_ACOMPANHAMENTO'!$AD$3:$AD$4922=TRIM($C331&amp;""))*('5_ACOMPANHAMENTO'!$AC$3:$AC$4922&lt;&gt;"")*((((I331&lt;&gt;"")*ISNUMBER(SEARCH("|"&amp;I331&amp;"|",'5_ACOMPANHAMENTO'!$AC$3:$AC$4922)))+((J331&lt;&gt;"")*ISNUMBER(SEARCH("|"&amp;J331&amp;"|",'5_ACOMPANHAMENTO'!$AC$3:$AC$4922)))+((K331&lt;&gt;"")*ISNUMBER(SEARCH("|"&amp;K331&amp;"|",'5_ACOMPANHAMENTO'!$AC$3:$AC$4922)))+((L331&lt;&gt;"")*ISNUMBER(SEARCH("|"&amp;L331&amp;"|",'5_ACOMPANHAMENTO'!$AC$3:$AC$4922)))+((M331&lt;&gt;"")*ISNUMBER(SEARCH("|"&amp;M331&amp;"|",'5_ACOMPANHAMENTO'!$AC$3:$AC$4922)))+((N331&lt;&gt;"")*ISNUMBER(SEARCH("|"&amp;N331&amp;"|",'5_ACOMPANHAMENTO'!$AC$3:$AC$4922)))+((O331&lt;&gt;"")*ISNUMBER(SEARCH("|"&amp;O331&amp;"|",'5_ACOMPANHAMENTO'!$AC$3:$AC$4922)))+((P331&lt;&gt;"")*ISNUMBER(SEARCH("|"&amp;P331&amp;"|",'5_ACOMPANHAMENTO'!$AC$3:$AC$4922)))+((Q331&lt;&gt;"")*ISNUMBER(SEARCH("|"&amp;Q331&amp;"|",'5_ACOMPANHAMENTO'!$AC$3:$AC$4922)))+((R331&lt;&gt;"")*ISNUMBER(SEARCH("|"&amp;R331&amp;"|",'5_ACOMPANHAMENTO'!$AC$3:$AC$4922)))+((S331&lt;&gt;"")*ISNUMBER(SEARCH("|"&amp;S331&amp;"|",'5_ACOMPANHAMENTO'!$AC$3:$AC$4922)))+((T331&lt;&gt;"")*ISNUMBER(SEARCH("|"&amp;T331&amp;"|",'5_ACOMPANHAMENTO'!$AC$3:$AC$4922)))+((U331&lt;&gt;"")*ISNUMBER(SEARCH("|"&amp;U331&amp;"|",'5_ACOMPANHAMENTO'!$AC$3:$AC$4922)))+((V331&lt;&gt;"")*ISNUMBER(SEARCH("|"&amp;V331&amp;"|",'5_ACOMPANHAMENTO'!$AC$3:$AC$4922)))+((W331&lt;&gt;"")*ISNUMBER(SEARCH("|"&amp;W331&amp;"|",'5_ACOMPANHAMENTO'!$AC$3:$AC$4922)))+((X331&lt;&gt;"")*ISNUMBER(SEARCH("|"&amp;X331&amp;"|",'5_ACOMPANHAMENTO'!$AC$3:$AC$4922)))+((Y331&lt;&gt;"")*ISNUMBER(SEARCH("|"&amp;Y331&amp;"|",'5_ACOMPANHAMENTO'!$AC$3:$AC$4922)))+((Z331&lt;&gt;"")*ISNUMBER(SEARCH("|"&amp;Z331&amp;"|",'5_ACOMPANHAMENTO'!$AC$3:$AC$4922)))+((AA331&lt;&gt;"")*ISNUMBER(SEARCH("|"&amp;AA331&amp;"|",'5_ACOMPANHAMENTO'!$AC$3:$AC$4922)))+((AB331&lt;&gt;"")*ISNUMBER(SEARCH("|"&amp;AB331&amp;"|",'5_ACOMPANHAMENTO'!$AC$3:$AC$4922))))&gt;0),0),0)),""))</f>
        <v>46210</v>
      </c>
      <c r="B331" s="14" t="s">
        <v>3094</v>
      </c>
      <c r="C331" s="14" t="s">
        <v>3056</v>
      </c>
      <c r="D331" s="4">
        <f>IF(OR($B331="",$C331=""),"",IFERROR(SUMPRODUCT(--(('5_ACOMPANHAMENTO'!$AD$3:$AD$4922=TRIM($C331&amp;""))*('5_ACOMPANHAMENTO'!$AC$3:$AC$4922&lt;&gt;"")*((((I331&lt;&gt;"")*ISNUMBER(SEARCH("|"&amp;I331&amp;"|",'5_ACOMPANHAMENTO'!$AC$3:$AC$4922)))+((J331&lt;&gt;"")*ISNUMBER(SEARCH("|"&amp;J331&amp;"|",'5_ACOMPANHAMENTO'!$AC$3:$AC$4922)))+((K331&lt;&gt;"")*ISNUMBER(SEARCH("|"&amp;K331&amp;"|",'5_ACOMPANHAMENTO'!$AC$3:$AC$4922)))+((L331&lt;&gt;"")*ISNUMBER(SEARCH("|"&amp;L331&amp;"|",'5_ACOMPANHAMENTO'!$AC$3:$AC$4922)))+((M331&lt;&gt;"")*ISNUMBER(SEARCH("|"&amp;M331&amp;"|",'5_ACOMPANHAMENTO'!$AC$3:$AC$4922)))+((N331&lt;&gt;"")*ISNUMBER(SEARCH("|"&amp;N331&amp;"|",'5_ACOMPANHAMENTO'!$AC$3:$AC$4922)))+((O331&lt;&gt;"")*ISNUMBER(SEARCH("|"&amp;O331&amp;"|",'5_ACOMPANHAMENTO'!$AC$3:$AC$4922)))+((P331&lt;&gt;"")*ISNUMBER(SEARCH("|"&amp;P331&amp;"|",'5_ACOMPANHAMENTO'!$AC$3:$AC$4922)))+((Q331&lt;&gt;"")*ISNUMBER(SEARCH("|"&amp;Q331&amp;"|",'5_ACOMPANHAMENTO'!$AC$3:$AC$4922)))+((R331&lt;&gt;"")*ISNUMBER(SEARCH("|"&amp;R331&amp;"|",'5_ACOMPANHAMENTO'!$AC$3:$AC$4922)))+((S331&lt;&gt;"")*ISNUMBER(SEARCH("|"&amp;S331&amp;"|",'5_ACOMPANHAMENTO'!$AC$3:$AC$4922)))+((T331&lt;&gt;"")*ISNUMBER(SEARCH("|"&amp;T331&amp;"|",'5_ACOMPANHAMENTO'!$AC$3:$AC$4922)))+((U331&lt;&gt;"")*ISNUMBER(SEARCH("|"&amp;U331&amp;"|",'5_ACOMPANHAMENTO'!$AC$3:$AC$4922)))+((V331&lt;&gt;"")*ISNUMBER(SEARCH("|"&amp;V331&amp;"|",'5_ACOMPANHAMENTO'!$AC$3:$AC$4922)))+((W331&lt;&gt;"")*ISNUMBER(SEARCH("|"&amp;W331&amp;"|",'5_ACOMPANHAMENTO'!$AC$3:$AC$4922)))+((X331&lt;&gt;"")*ISNUMBER(SEARCH("|"&amp;X331&amp;"|",'5_ACOMPANHAMENTO'!$AC$3:$AC$4922)))+((Y331&lt;&gt;"")*ISNUMBER(SEARCH("|"&amp;Y331&amp;"|",'5_ACOMPANHAMENTO'!$AC$3:$AC$4922)))+((Z331&lt;&gt;"")*ISNUMBER(SEARCH("|"&amp;Z331&amp;"|",'5_ACOMPANHAMENTO'!$AC$3:$AC$4922)))+((AA331&lt;&gt;"")*ISNUMBER(SEARCH("|"&amp;AA331&amp;"|",'5_ACOMPANHAMENTO'!$AC$3:$AC$4922)))+((AB331&lt;&gt;"")*ISNUMBER(SEARCH("|"&amp;AB331&amp;"|",'5_ACOMPANHAMENTO'!$AC$3:$AC$4922))))&gt;0)),'5_ACOMPANHAMENTO'!$J$3:$J$4922),0))</f>
        <v>2559</v>
      </c>
      <c r="E331" s="4" t="str">
        <f t="shared" ca="1" si="115"/>
        <v>FINALIZADO</v>
      </c>
      <c r="F331" s="7">
        <f>IF(OR($B331="",$C331=""),"",IFERROR(SUMPRODUCT(--(('5_ACOMPANHAMENTO'!$AD$3:$AD$4922=TRIM($C331&amp;""))*('5_ACOMPANHAMENTO'!$AC$3:$AC$4922&lt;&gt;"")*((((I331&lt;&gt;"")*ISNUMBER(SEARCH("|"&amp;I331&amp;"|",'5_ACOMPANHAMENTO'!$AC$3:$AC$4922)))+((J331&lt;&gt;"")*ISNUMBER(SEARCH("|"&amp;J331&amp;"|",'5_ACOMPANHAMENTO'!$AC$3:$AC$4922)))+((K331&lt;&gt;"")*ISNUMBER(SEARCH("|"&amp;K331&amp;"|",'5_ACOMPANHAMENTO'!$AC$3:$AC$4922)))+((L331&lt;&gt;"")*ISNUMBER(SEARCH("|"&amp;L331&amp;"|",'5_ACOMPANHAMENTO'!$AC$3:$AC$4922)))+((M331&lt;&gt;"")*ISNUMBER(SEARCH("|"&amp;M331&amp;"|",'5_ACOMPANHAMENTO'!$AC$3:$AC$4922)))+((N331&lt;&gt;"")*ISNUMBER(SEARCH("|"&amp;N331&amp;"|",'5_ACOMPANHAMENTO'!$AC$3:$AC$4922)))+((O331&lt;&gt;"")*ISNUMBER(SEARCH("|"&amp;O331&amp;"|",'5_ACOMPANHAMENTO'!$AC$3:$AC$4922)))+((P331&lt;&gt;"")*ISNUMBER(SEARCH("|"&amp;P331&amp;"|",'5_ACOMPANHAMENTO'!$AC$3:$AC$4922)))+((Q331&lt;&gt;"")*ISNUMBER(SEARCH("|"&amp;Q331&amp;"|",'5_ACOMPANHAMENTO'!$AC$3:$AC$4922)))+((R331&lt;&gt;"")*ISNUMBER(SEARCH("|"&amp;R331&amp;"|",'5_ACOMPANHAMENTO'!$AC$3:$AC$4922)))+((S331&lt;&gt;"")*ISNUMBER(SEARCH("|"&amp;S331&amp;"|",'5_ACOMPANHAMENTO'!$AC$3:$AC$4922)))+((T331&lt;&gt;"")*ISNUMBER(SEARCH("|"&amp;T331&amp;"|",'5_ACOMPANHAMENTO'!$AC$3:$AC$4922)))+((U331&lt;&gt;"")*ISNUMBER(SEARCH("|"&amp;U331&amp;"|",'5_ACOMPANHAMENTO'!$AC$3:$AC$4922)))+((V331&lt;&gt;"")*ISNUMBER(SEARCH("|"&amp;V331&amp;"|",'5_ACOMPANHAMENTO'!$AC$3:$AC$4922)))+((W331&lt;&gt;"")*ISNUMBER(SEARCH("|"&amp;W331&amp;"|",'5_ACOMPANHAMENTO'!$AC$3:$AC$4922)))+((X331&lt;&gt;"")*ISNUMBER(SEARCH("|"&amp;X331&amp;"|",'5_ACOMPANHAMENTO'!$AC$3:$AC$4922)))+((Y331&lt;&gt;"")*ISNUMBER(SEARCH("|"&amp;Y331&amp;"|",'5_ACOMPANHAMENTO'!$AC$3:$AC$4922)))+((Z331&lt;&gt;"")*ISNUMBER(SEARCH("|"&amp;Z331&amp;"|",'5_ACOMPANHAMENTO'!$AC$3:$AC$4922)))+((AA331&lt;&gt;"")*ISNUMBER(SEARCH("|"&amp;AA331&amp;"|",'5_ACOMPANHAMENTO'!$AC$3:$AC$4922)))+((AB331&lt;&gt;"")*ISNUMBER(SEARCH("|"&amp;AB331&amp;"|",'5_ACOMPANHAMENTO'!$AC$3:$AC$4922))))&gt;0)),'5_ACOMPANHAMENTO'!$O$3:$O$4922),0))</f>
        <v>2559</v>
      </c>
      <c r="G331" s="7">
        <f t="shared" si="116"/>
        <v>0</v>
      </c>
      <c r="H331" t="str">
        <f t="shared" si="117"/>
        <v>10210|58 FABRICAÇÃO EMBALAGEM</v>
      </c>
      <c r="I331" s="1" t="str">
        <f t="shared" si="118"/>
        <v>10210</v>
      </c>
      <c r="J331" s="1" t="str">
        <f t="shared" si="119"/>
        <v/>
      </c>
      <c r="K331" s="1" t="str">
        <f t="shared" si="120"/>
        <v/>
      </c>
      <c r="L331" s="1" t="str">
        <f t="shared" si="121"/>
        <v/>
      </c>
      <c r="M331" s="1" t="str">
        <f t="shared" si="122"/>
        <v/>
      </c>
      <c r="N331" s="1" t="str">
        <f t="shared" si="123"/>
        <v/>
      </c>
      <c r="O331" s="1" t="str">
        <f t="shared" si="124"/>
        <v/>
      </c>
      <c r="P331" s="1" t="str">
        <f t="shared" si="125"/>
        <v/>
      </c>
      <c r="Q331" s="1" t="str">
        <f t="shared" si="126"/>
        <v/>
      </c>
      <c r="R331" s="1" t="str">
        <f t="shared" si="127"/>
        <v/>
      </c>
      <c r="S331" s="1" t="str">
        <f t="shared" si="128"/>
        <v/>
      </c>
      <c r="T331" s="1" t="str">
        <f t="shared" si="129"/>
        <v/>
      </c>
      <c r="U331" s="1" t="str">
        <f t="shared" si="130"/>
        <v/>
      </c>
      <c r="V331" s="1" t="str">
        <f t="shared" si="131"/>
        <v/>
      </c>
      <c r="W331" s="1" t="str">
        <f t="shared" si="132"/>
        <v/>
      </c>
      <c r="X331" s="1" t="str">
        <f t="shared" si="133"/>
        <v/>
      </c>
      <c r="Y331" s="1" t="str">
        <f t="shared" si="134"/>
        <v/>
      </c>
      <c r="Z331" s="1" t="str">
        <f t="shared" si="135"/>
        <v/>
      </c>
      <c r="AA331" s="1" t="str">
        <f t="shared" si="136"/>
        <v/>
      </c>
      <c r="AB331" s="1" t="str">
        <f t="shared" si="137"/>
        <v/>
      </c>
    </row>
    <row r="332" spans="1:28" ht="14.25" hidden="1" customHeight="1" x14ac:dyDescent="0.35">
      <c r="A332" s="4">
        <f>IF(OR($B332="",$C332=""),"",IFERROR(INDEX('5_ACOMPANHAMENTO'!$A$3:$A$4922,MATCH(1,INDEX(('5_ACOMPANHAMENTO'!$AD$3:$AD$4922=TRIM($C332&amp;""))*('5_ACOMPANHAMENTO'!$AC$3:$AC$4922&lt;&gt;"")*((((I332&lt;&gt;"")*ISNUMBER(SEARCH("|"&amp;I332&amp;"|",'5_ACOMPANHAMENTO'!$AC$3:$AC$4922)))+((J332&lt;&gt;"")*ISNUMBER(SEARCH("|"&amp;J332&amp;"|",'5_ACOMPANHAMENTO'!$AC$3:$AC$4922)))+((K332&lt;&gt;"")*ISNUMBER(SEARCH("|"&amp;K332&amp;"|",'5_ACOMPANHAMENTO'!$AC$3:$AC$4922)))+((L332&lt;&gt;"")*ISNUMBER(SEARCH("|"&amp;L332&amp;"|",'5_ACOMPANHAMENTO'!$AC$3:$AC$4922)))+((M332&lt;&gt;"")*ISNUMBER(SEARCH("|"&amp;M332&amp;"|",'5_ACOMPANHAMENTO'!$AC$3:$AC$4922)))+((N332&lt;&gt;"")*ISNUMBER(SEARCH("|"&amp;N332&amp;"|",'5_ACOMPANHAMENTO'!$AC$3:$AC$4922)))+((O332&lt;&gt;"")*ISNUMBER(SEARCH("|"&amp;O332&amp;"|",'5_ACOMPANHAMENTO'!$AC$3:$AC$4922)))+((P332&lt;&gt;"")*ISNUMBER(SEARCH("|"&amp;P332&amp;"|",'5_ACOMPANHAMENTO'!$AC$3:$AC$4922)))+((Q332&lt;&gt;"")*ISNUMBER(SEARCH("|"&amp;Q332&amp;"|",'5_ACOMPANHAMENTO'!$AC$3:$AC$4922)))+((R332&lt;&gt;"")*ISNUMBER(SEARCH("|"&amp;R332&amp;"|",'5_ACOMPANHAMENTO'!$AC$3:$AC$4922)))+((S332&lt;&gt;"")*ISNUMBER(SEARCH("|"&amp;S332&amp;"|",'5_ACOMPANHAMENTO'!$AC$3:$AC$4922)))+((T332&lt;&gt;"")*ISNUMBER(SEARCH("|"&amp;T332&amp;"|",'5_ACOMPANHAMENTO'!$AC$3:$AC$4922)))+((U332&lt;&gt;"")*ISNUMBER(SEARCH("|"&amp;U332&amp;"|",'5_ACOMPANHAMENTO'!$AC$3:$AC$4922)))+((V332&lt;&gt;"")*ISNUMBER(SEARCH("|"&amp;V332&amp;"|",'5_ACOMPANHAMENTO'!$AC$3:$AC$4922)))+((W332&lt;&gt;"")*ISNUMBER(SEARCH("|"&amp;W332&amp;"|",'5_ACOMPANHAMENTO'!$AC$3:$AC$4922)))+((X332&lt;&gt;"")*ISNUMBER(SEARCH("|"&amp;X332&amp;"|",'5_ACOMPANHAMENTO'!$AC$3:$AC$4922)))+((Y332&lt;&gt;"")*ISNUMBER(SEARCH("|"&amp;Y332&amp;"|",'5_ACOMPANHAMENTO'!$AC$3:$AC$4922)))+((Z332&lt;&gt;"")*ISNUMBER(SEARCH("|"&amp;Z332&amp;"|",'5_ACOMPANHAMENTO'!$AC$3:$AC$4922)))+((AA332&lt;&gt;"")*ISNUMBER(SEARCH("|"&amp;AA332&amp;"|",'5_ACOMPANHAMENTO'!$AC$3:$AC$4922)))+((AB332&lt;&gt;"")*ISNUMBER(SEARCH("|"&amp;AB332&amp;"|",'5_ACOMPANHAMENTO'!$AC$3:$AC$4922))))&gt;0),0),0)),""))</f>
        <v>46210</v>
      </c>
      <c r="B332" s="14" t="s">
        <v>3094</v>
      </c>
      <c r="C332" s="14" t="s">
        <v>3056</v>
      </c>
      <c r="D332" s="4">
        <f>IF(OR($B332="",$C332=""),"",IFERROR(SUMPRODUCT(--(('5_ACOMPANHAMENTO'!$AD$3:$AD$4922=TRIM($C332&amp;""))*('5_ACOMPANHAMENTO'!$AC$3:$AC$4922&lt;&gt;"")*((((I332&lt;&gt;"")*ISNUMBER(SEARCH("|"&amp;I332&amp;"|",'5_ACOMPANHAMENTO'!$AC$3:$AC$4922)))+((J332&lt;&gt;"")*ISNUMBER(SEARCH("|"&amp;J332&amp;"|",'5_ACOMPANHAMENTO'!$AC$3:$AC$4922)))+((K332&lt;&gt;"")*ISNUMBER(SEARCH("|"&amp;K332&amp;"|",'5_ACOMPANHAMENTO'!$AC$3:$AC$4922)))+((L332&lt;&gt;"")*ISNUMBER(SEARCH("|"&amp;L332&amp;"|",'5_ACOMPANHAMENTO'!$AC$3:$AC$4922)))+((M332&lt;&gt;"")*ISNUMBER(SEARCH("|"&amp;M332&amp;"|",'5_ACOMPANHAMENTO'!$AC$3:$AC$4922)))+((N332&lt;&gt;"")*ISNUMBER(SEARCH("|"&amp;N332&amp;"|",'5_ACOMPANHAMENTO'!$AC$3:$AC$4922)))+((O332&lt;&gt;"")*ISNUMBER(SEARCH("|"&amp;O332&amp;"|",'5_ACOMPANHAMENTO'!$AC$3:$AC$4922)))+((P332&lt;&gt;"")*ISNUMBER(SEARCH("|"&amp;P332&amp;"|",'5_ACOMPANHAMENTO'!$AC$3:$AC$4922)))+((Q332&lt;&gt;"")*ISNUMBER(SEARCH("|"&amp;Q332&amp;"|",'5_ACOMPANHAMENTO'!$AC$3:$AC$4922)))+((R332&lt;&gt;"")*ISNUMBER(SEARCH("|"&amp;R332&amp;"|",'5_ACOMPANHAMENTO'!$AC$3:$AC$4922)))+((S332&lt;&gt;"")*ISNUMBER(SEARCH("|"&amp;S332&amp;"|",'5_ACOMPANHAMENTO'!$AC$3:$AC$4922)))+((T332&lt;&gt;"")*ISNUMBER(SEARCH("|"&amp;T332&amp;"|",'5_ACOMPANHAMENTO'!$AC$3:$AC$4922)))+((U332&lt;&gt;"")*ISNUMBER(SEARCH("|"&amp;U332&amp;"|",'5_ACOMPANHAMENTO'!$AC$3:$AC$4922)))+((V332&lt;&gt;"")*ISNUMBER(SEARCH("|"&amp;V332&amp;"|",'5_ACOMPANHAMENTO'!$AC$3:$AC$4922)))+((W332&lt;&gt;"")*ISNUMBER(SEARCH("|"&amp;W332&amp;"|",'5_ACOMPANHAMENTO'!$AC$3:$AC$4922)))+((X332&lt;&gt;"")*ISNUMBER(SEARCH("|"&amp;X332&amp;"|",'5_ACOMPANHAMENTO'!$AC$3:$AC$4922)))+((Y332&lt;&gt;"")*ISNUMBER(SEARCH("|"&amp;Y332&amp;"|",'5_ACOMPANHAMENTO'!$AC$3:$AC$4922)))+((Z332&lt;&gt;"")*ISNUMBER(SEARCH("|"&amp;Z332&amp;"|",'5_ACOMPANHAMENTO'!$AC$3:$AC$4922)))+((AA332&lt;&gt;"")*ISNUMBER(SEARCH("|"&amp;AA332&amp;"|",'5_ACOMPANHAMENTO'!$AC$3:$AC$4922)))+((AB332&lt;&gt;"")*ISNUMBER(SEARCH("|"&amp;AB332&amp;"|",'5_ACOMPANHAMENTO'!$AC$3:$AC$4922))))&gt;0)),'5_ACOMPANHAMENTO'!$J$3:$J$4922),0))</f>
        <v>2559</v>
      </c>
      <c r="E332" s="4" t="str">
        <f t="shared" ca="1" si="115"/>
        <v>FINALIZADO</v>
      </c>
      <c r="F332" s="7">
        <f>IF(OR($B332="",$C332=""),"",IFERROR(SUMPRODUCT(--(('5_ACOMPANHAMENTO'!$AD$3:$AD$4922=TRIM($C332&amp;""))*('5_ACOMPANHAMENTO'!$AC$3:$AC$4922&lt;&gt;"")*((((I332&lt;&gt;"")*ISNUMBER(SEARCH("|"&amp;I332&amp;"|",'5_ACOMPANHAMENTO'!$AC$3:$AC$4922)))+((J332&lt;&gt;"")*ISNUMBER(SEARCH("|"&amp;J332&amp;"|",'5_ACOMPANHAMENTO'!$AC$3:$AC$4922)))+((K332&lt;&gt;"")*ISNUMBER(SEARCH("|"&amp;K332&amp;"|",'5_ACOMPANHAMENTO'!$AC$3:$AC$4922)))+((L332&lt;&gt;"")*ISNUMBER(SEARCH("|"&amp;L332&amp;"|",'5_ACOMPANHAMENTO'!$AC$3:$AC$4922)))+((M332&lt;&gt;"")*ISNUMBER(SEARCH("|"&amp;M332&amp;"|",'5_ACOMPANHAMENTO'!$AC$3:$AC$4922)))+((N332&lt;&gt;"")*ISNUMBER(SEARCH("|"&amp;N332&amp;"|",'5_ACOMPANHAMENTO'!$AC$3:$AC$4922)))+((O332&lt;&gt;"")*ISNUMBER(SEARCH("|"&amp;O332&amp;"|",'5_ACOMPANHAMENTO'!$AC$3:$AC$4922)))+((P332&lt;&gt;"")*ISNUMBER(SEARCH("|"&amp;P332&amp;"|",'5_ACOMPANHAMENTO'!$AC$3:$AC$4922)))+((Q332&lt;&gt;"")*ISNUMBER(SEARCH("|"&amp;Q332&amp;"|",'5_ACOMPANHAMENTO'!$AC$3:$AC$4922)))+((R332&lt;&gt;"")*ISNUMBER(SEARCH("|"&amp;R332&amp;"|",'5_ACOMPANHAMENTO'!$AC$3:$AC$4922)))+((S332&lt;&gt;"")*ISNUMBER(SEARCH("|"&amp;S332&amp;"|",'5_ACOMPANHAMENTO'!$AC$3:$AC$4922)))+((T332&lt;&gt;"")*ISNUMBER(SEARCH("|"&amp;T332&amp;"|",'5_ACOMPANHAMENTO'!$AC$3:$AC$4922)))+((U332&lt;&gt;"")*ISNUMBER(SEARCH("|"&amp;U332&amp;"|",'5_ACOMPANHAMENTO'!$AC$3:$AC$4922)))+((V332&lt;&gt;"")*ISNUMBER(SEARCH("|"&amp;V332&amp;"|",'5_ACOMPANHAMENTO'!$AC$3:$AC$4922)))+((W332&lt;&gt;"")*ISNUMBER(SEARCH("|"&amp;W332&amp;"|",'5_ACOMPANHAMENTO'!$AC$3:$AC$4922)))+((X332&lt;&gt;"")*ISNUMBER(SEARCH("|"&amp;X332&amp;"|",'5_ACOMPANHAMENTO'!$AC$3:$AC$4922)))+((Y332&lt;&gt;"")*ISNUMBER(SEARCH("|"&amp;Y332&amp;"|",'5_ACOMPANHAMENTO'!$AC$3:$AC$4922)))+((Z332&lt;&gt;"")*ISNUMBER(SEARCH("|"&amp;Z332&amp;"|",'5_ACOMPANHAMENTO'!$AC$3:$AC$4922)))+((AA332&lt;&gt;"")*ISNUMBER(SEARCH("|"&amp;AA332&amp;"|",'5_ACOMPANHAMENTO'!$AC$3:$AC$4922)))+((AB332&lt;&gt;"")*ISNUMBER(SEARCH("|"&amp;AB332&amp;"|",'5_ACOMPANHAMENTO'!$AC$3:$AC$4922))))&gt;0)),'5_ACOMPANHAMENTO'!$O$3:$O$4922),0))</f>
        <v>2559</v>
      </c>
      <c r="G332" s="7">
        <f t="shared" si="116"/>
        <v>0</v>
      </c>
      <c r="H332" t="str">
        <f t="shared" si="117"/>
        <v>10210|58 FABRICAÇÃO EMBALAGEM</v>
      </c>
      <c r="I332" s="1" t="str">
        <f t="shared" si="118"/>
        <v>10210</v>
      </c>
      <c r="J332" s="1" t="str">
        <f t="shared" si="119"/>
        <v/>
      </c>
      <c r="K332" s="1" t="str">
        <f t="shared" si="120"/>
        <v/>
      </c>
      <c r="L332" s="1" t="str">
        <f t="shared" si="121"/>
        <v/>
      </c>
      <c r="M332" s="1" t="str">
        <f t="shared" si="122"/>
        <v/>
      </c>
      <c r="N332" s="1" t="str">
        <f t="shared" si="123"/>
        <v/>
      </c>
      <c r="O332" s="1" t="str">
        <f t="shared" si="124"/>
        <v/>
      </c>
      <c r="P332" s="1" t="str">
        <f t="shared" si="125"/>
        <v/>
      </c>
      <c r="Q332" s="1" t="str">
        <f t="shared" si="126"/>
        <v/>
      </c>
      <c r="R332" s="1" t="str">
        <f t="shared" si="127"/>
        <v/>
      </c>
      <c r="S332" s="1" t="str">
        <f t="shared" si="128"/>
        <v/>
      </c>
      <c r="T332" s="1" t="str">
        <f t="shared" si="129"/>
        <v/>
      </c>
      <c r="U332" s="1" t="str">
        <f t="shared" si="130"/>
        <v/>
      </c>
      <c r="V332" s="1" t="str">
        <f t="shared" si="131"/>
        <v/>
      </c>
      <c r="W332" s="1" t="str">
        <f t="shared" si="132"/>
        <v/>
      </c>
      <c r="X332" s="1" t="str">
        <f t="shared" si="133"/>
        <v/>
      </c>
      <c r="Y332" s="1" t="str">
        <f t="shared" si="134"/>
        <v/>
      </c>
      <c r="Z332" s="1" t="str">
        <f t="shared" si="135"/>
        <v/>
      </c>
      <c r="AA332" s="1" t="str">
        <f t="shared" si="136"/>
        <v/>
      </c>
      <c r="AB332" s="1" t="str">
        <f t="shared" si="137"/>
        <v/>
      </c>
    </row>
    <row r="333" spans="1:28" ht="14.25" hidden="1" customHeight="1" x14ac:dyDescent="0.35">
      <c r="A333" s="4">
        <f>IF(OR($B333="",$C333=""),"",IFERROR(INDEX('5_ACOMPANHAMENTO'!$A$3:$A$4922,MATCH(1,INDEX(('5_ACOMPANHAMENTO'!$AD$3:$AD$4922=TRIM($C333&amp;""))*('5_ACOMPANHAMENTO'!$AC$3:$AC$4922&lt;&gt;"")*((((I333&lt;&gt;"")*ISNUMBER(SEARCH("|"&amp;I333&amp;"|",'5_ACOMPANHAMENTO'!$AC$3:$AC$4922)))+((J333&lt;&gt;"")*ISNUMBER(SEARCH("|"&amp;J333&amp;"|",'5_ACOMPANHAMENTO'!$AC$3:$AC$4922)))+((K333&lt;&gt;"")*ISNUMBER(SEARCH("|"&amp;K333&amp;"|",'5_ACOMPANHAMENTO'!$AC$3:$AC$4922)))+((L333&lt;&gt;"")*ISNUMBER(SEARCH("|"&amp;L333&amp;"|",'5_ACOMPANHAMENTO'!$AC$3:$AC$4922)))+((M333&lt;&gt;"")*ISNUMBER(SEARCH("|"&amp;M333&amp;"|",'5_ACOMPANHAMENTO'!$AC$3:$AC$4922)))+((N333&lt;&gt;"")*ISNUMBER(SEARCH("|"&amp;N333&amp;"|",'5_ACOMPANHAMENTO'!$AC$3:$AC$4922)))+((O333&lt;&gt;"")*ISNUMBER(SEARCH("|"&amp;O333&amp;"|",'5_ACOMPANHAMENTO'!$AC$3:$AC$4922)))+((P333&lt;&gt;"")*ISNUMBER(SEARCH("|"&amp;P333&amp;"|",'5_ACOMPANHAMENTO'!$AC$3:$AC$4922)))+((Q333&lt;&gt;"")*ISNUMBER(SEARCH("|"&amp;Q333&amp;"|",'5_ACOMPANHAMENTO'!$AC$3:$AC$4922)))+((R333&lt;&gt;"")*ISNUMBER(SEARCH("|"&amp;R333&amp;"|",'5_ACOMPANHAMENTO'!$AC$3:$AC$4922)))+((S333&lt;&gt;"")*ISNUMBER(SEARCH("|"&amp;S333&amp;"|",'5_ACOMPANHAMENTO'!$AC$3:$AC$4922)))+((T333&lt;&gt;"")*ISNUMBER(SEARCH("|"&amp;T333&amp;"|",'5_ACOMPANHAMENTO'!$AC$3:$AC$4922)))+((U333&lt;&gt;"")*ISNUMBER(SEARCH("|"&amp;U333&amp;"|",'5_ACOMPANHAMENTO'!$AC$3:$AC$4922)))+((V333&lt;&gt;"")*ISNUMBER(SEARCH("|"&amp;V333&amp;"|",'5_ACOMPANHAMENTO'!$AC$3:$AC$4922)))+((W333&lt;&gt;"")*ISNUMBER(SEARCH("|"&amp;W333&amp;"|",'5_ACOMPANHAMENTO'!$AC$3:$AC$4922)))+((X333&lt;&gt;"")*ISNUMBER(SEARCH("|"&amp;X333&amp;"|",'5_ACOMPANHAMENTO'!$AC$3:$AC$4922)))+((Y333&lt;&gt;"")*ISNUMBER(SEARCH("|"&amp;Y333&amp;"|",'5_ACOMPANHAMENTO'!$AC$3:$AC$4922)))+((Z333&lt;&gt;"")*ISNUMBER(SEARCH("|"&amp;Z333&amp;"|",'5_ACOMPANHAMENTO'!$AC$3:$AC$4922)))+((AA333&lt;&gt;"")*ISNUMBER(SEARCH("|"&amp;AA333&amp;"|",'5_ACOMPANHAMENTO'!$AC$3:$AC$4922)))+((AB333&lt;&gt;"")*ISNUMBER(SEARCH("|"&amp;AB333&amp;"|",'5_ACOMPANHAMENTO'!$AC$3:$AC$4922))))&gt;0),0),0)),""))</f>
        <v>46210</v>
      </c>
      <c r="B333" s="14" t="s">
        <v>3094</v>
      </c>
      <c r="C333" s="14" t="s">
        <v>3056</v>
      </c>
      <c r="D333" s="4">
        <f>IF(OR($B333="",$C333=""),"",IFERROR(SUMPRODUCT(--(('5_ACOMPANHAMENTO'!$AD$3:$AD$4922=TRIM($C333&amp;""))*('5_ACOMPANHAMENTO'!$AC$3:$AC$4922&lt;&gt;"")*((((I333&lt;&gt;"")*ISNUMBER(SEARCH("|"&amp;I333&amp;"|",'5_ACOMPANHAMENTO'!$AC$3:$AC$4922)))+((J333&lt;&gt;"")*ISNUMBER(SEARCH("|"&amp;J333&amp;"|",'5_ACOMPANHAMENTO'!$AC$3:$AC$4922)))+((K333&lt;&gt;"")*ISNUMBER(SEARCH("|"&amp;K333&amp;"|",'5_ACOMPANHAMENTO'!$AC$3:$AC$4922)))+((L333&lt;&gt;"")*ISNUMBER(SEARCH("|"&amp;L333&amp;"|",'5_ACOMPANHAMENTO'!$AC$3:$AC$4922)))+((M333&lt;&gt;"")*ISNUMBER(SEARCH("|"&amp;M333&amp;"|",'5_ACOMPANHAMENTO'!$AC$3:$AC$4922)))+((N333&lt;&gt;"")*ISNUMBER(SEARCH("|"&amp;N333&amp;"|",'5_ACOMPANHAMENTO'!$AC$3:$AC$4922)))+((O333&lt;&gt;"")*ISNUMBER(SEARCH("|"&amp;O333&amp;"|",'5_ACOMPANHAMENTO'!$AC$3:$AC$4922)))+((P333&lt;&gt;"")*ISNUMBER(SEARCH("|"&amp;P333&amp;"|",'5_ACOMPANHAMENTO'!$AC$3:$AC$4922)))+((Q333&lt;&gt;"")*ISNUMBER(SEARCH("|"&amp;Q333&amp;"|",'5_ACOMPANHAMENTO'!$AC$3:$AC$4922)))+((R333&lt;&gt;"")*ISNUMBER(SEARCH("|"&amp;R333&amp;"|",'5_ACOMPANHAMENTO'!$AC$3:$AC$4922)))+((S333&lt;&gt;"")*ISNUMBER(SEARCH("|"&amp;S333&amp;"|",'5_ACOMPANHAMENTO'!$AC$3:$AC$4922)))+((T333&lt;&gt;"")*ISNUMBER(SEARCH("|"&amp;T333&amp;"|",'5_ACOMPANHAMENTO'!$AC$3:$AC$4922)))+((U333&lt;&gt;"")*ISNUMBER(SEARCH("|"&amp;U333&amp;"|",'5_ACOMPANHAMENTO'!$AC$3:$AC$4922)))+((V333&lt;&gt;"")*ISNUMBER(SEARCH("|"&amp;V333&amp;"|",'5_ACOMPANHAMENTO'!$AC$3:$AC$4922)))+((W333&lt;&gt;"")*ISNUMBER(SEARCH("|"&amp;W333&amp;"|",'5_ACOMPANHAMENTO'!$AC$3:$AC$4922)))+((X333&lt;&gt;"")*ISNUMBER(SEARCH("|"&amp;X333&amp;"|",'5_ACOMPANHAMENTO'!$AC$3:$AC$4922)))+((Y333&lt;&gt;"")*ISNUMBER(SEARCH("|"&amp;Y333&amp;"|",'5_ACOMPANHAMENTO'!$AC$3:$AC$4922)))+((Z333&lt;&gt;"")*ISNUMBER(SEARCH("|"&amp;Z333&amp;"|",'5_ACOMPANHAMENTO'!$AC$3:$AC$4922)))+((AA333&lt;&gt;"")*ISNUMBER(SEARCH("|"&amp;AA333&amp;"|",'5_ACOMPANHAMENTO'!$AC$3:$AC$4922)))+((AB333&lt;&gt;"")*ISNUMBER(SEARCH("|"&amp;AB333&amp;"|",'5_ACOMPANHAMENTO'!$AC$3:$AC$4922))))&gt;0)),'5_ACOMPANHAMENTO'!$J$3:$J$4922),0))</f>
        <v>2559</v>
      </c>
      <c r="E333" s="4" t="str">
        <f t="shared" ca="1" si="115"/>
        <v>FINALIZADO</v>
      </c>
      <c r="F333" s="7">
        <f>IF(OR($B333="",$C333=""),"",IFERROR(SUMPRODUCT(--(('5_ACOMPANHAMENTO'!$AD$3:$AD$4922=TRIM($C333&amp;""))*('5_ACOMPANHAMENTO'!$AC$3:$AC$4922&lt;&gt;"")*((((I333&lt;&gt;"")*ISNUMBER(SEARCH("|"&amp;I333&amp;"|",'5_ACOMPANHAMENTO'!$AC$3:$AC$4922)))+((J333&lt;&gt;"")*ISNUMBER(SEARCH("|"&amp;J333&amp;"|",'5_ACOMPANHAMENTO'!$AC$3:$AC$4922)))+((K333&lt;&gt;"")*ISNUMBER(SEARCH("|"&amp;K333&amp;"|",'5_ACOMPANHAMENTO'!$AC$3:$AC$4922)))+((L333&lt;&gt;"")*ISNUMBER(SEARCH("|"&amp;L333&amp;"|",'5_ACOMPANHAMENTO'!$AC$3:$AC$4922)))+((M333&lt;&gt;"")*ISNUMBER(SEARCH("|"&amp;M333&amp;"|",'5_ACOMPANHAMENTO'!$AC$3:$AC$4922)))+((N333&lt;&gt;"")*ISNUMBER(SEARCH("|"&amp;N333&amp;"|",'5_ACOMPANHAMENTO'!$AC$3:$AC$4922)))+((O333&lt;&gt;"")*ISNUMBER(SEARCH("|"&amp;O333&amp;"|",'5_ACOMPANHAMENTO'!$AC$3:$AC$4922)))+((P333&lt;&gt;"")*ISNUMBER(SEARCH("|"&amp;P333&amp;"|",'5_ACOMPANHAMENTO'!$AC$3:$AC$4922)))+((Q333&lt;&gt;"")*ISNUMBER(SEARCH("|"&amp;Q333&amp;"|",'5_ACOMPANHAMENTO'!$AC$3:$AC$4922)))+((R333&lt;&gt;"")*ISNUMBER(SEARCH("|"&amp;R333&amp;"|",'5_ACOMPANHAMENTO'!$AC$3:$AC$4922)))+((S333&lt;&gt;"")*ISNUMBER(SEARCH("|"&amp;S333&amp;"|",'5_ACOMPANHAMENTO'!$AC$3:$AC$4922)))+((T333&lt;&gt;"")*ISNUMBER(SEARCH("|"&amp;T333&amp;"|",'5_ACOMPANHAMENTO'!$AC$3:$AC$4922)))+((U333&lt;&gt;"")*ISNUMBER(SEARCH("|"&amp;U333&amp;"|",'5_ACOMPANHAMENTO'!$AC$3:$AC$4922)))+((V333&lt;&gt;"")*ISNUMBER(SEARCH("|"&amp;V333&amp;"|",'5_ACOMPANHAMENTO'!$AC$3:$AC$4922)))+((W333&lt;&gt;"")*ISNUMBER(SEARCH("|"&amp;W333&amp;"|",'5_ACOMPANHAMENTO'!$AC$3:$AC$4922)))+((X333&lt;&gt;"")*ISNUMBER(SEARCH("|"&amp;X333&amp;"|",'5_ACOMPANHAMENTO'!$AC$3:$AC$4922)))+((Y333&lt;&gt;"")*ISNUMBER(SEARCH("|"&amp;Y333&amp;"|",'5_ACOMPANHAMENTO'!$AC$3:$AC$4922)))+((Z333&lt;&gt;"")*ISNUMBER(SEARCH("|"&amp;Z333&amp;"|",'5_ACOMPANHAMENTO'!$AC$3:$AC$4922)))+((AA333&lt;&gt;"")*ISNUMBER(SEARCH("|"&amp;AA333&amp;"|",'5_ACOMPANHAMENTO'!$AC$3:$AC$4922)))+((AB333&lt;&gt;"")*ISNUMBER(SEARCH("|"&amp;AB333&amp;"|",'5_ACOMPANHAMENTO'!$AC$3:$AC$4922))))&gt;0)),'5_ACOMPANHAMENTO'!$O$3:$O$4922),0))</f>
        <v>2559</v>
      </c>
      <c r="G333" s="7">
        <f t="shared" si="116"/>
        <v>0</v>
      </c>
      <c r="H333" t="str">
        <f t="shared" si="117"/>
        <v>10210|58 FABRICAÇÃO EMBALAGEM</v>
      </c>
      <c r="I333" s="1" t="str">
        <f t="shared" si="118"/>
        <v>10210</v>
      </c>
      <c r="J333" s="1" t="str">
        <f t="shared" si="119"/>
        <v/>
      </c>
      <c r="K333" s="1" t="str">
        <f t="shared" si="120"/>
        <v/>
      </c>
      <c r="L333" s="1" t="str">
        <f t="shared" si="121"/>
        <v/>
      </c>
      <c r="M333" s="1" t="str">
        <f t="shared" si="122"/>
        <v/>
      </c>
      <c r="N333" s="1" t="str">
        <f t="shared" si="123"/>
        <v/>
      </c>
      <c r="O333" s="1" t="str">
        <f t="shared" si="124"/>
        <v/>
      </c>
      <c r="P333" s="1" t="str">
        <f t="shared" si="125"/>
        <v/>
      </c>
      <c r="Q333" s="1" t="str">
        <f t="shared" si="126"/>
        <v/>
      </c>
      <c r="R333" s="1" t="str">
        <f t="shared" si="127"/>
        <v/>
      </c>
      <c r="S333" s="1" t="str">
        <f t="shared" si="128"/>
        <v/>
      </c>
      <c r="T333" s="1" t="str">
        <f t="shared" si="129"/>
        <v/>
      </c>
      <c r="U333" s="1" t="str">
        <f t="shared" si="130"/>
        <v/>
      </c>
      <c r="V333" s="1" t="str">
        <f t="shared" si="131"/>
        <v/>
      </c>
      <c r="W333" s="1" t="str">
        <f t="shared" si="132"/>
        <v/>
      </c>
      <c r="X333" s="1" t="str">
        <f t="shared" si="133"/>
        <v/>
      </c>
      <c r="Y333" s="1" t="str">
        <f t="shared" si="134"/>
        <v/>
      </c>
      <c r="Z333" s="1" t="str">
        <f t="shared" si="135"/>
        <v/>
      </c>
      <c r="AA333" s="1" t="str">
        <f t="shared" si="136"/>
        <v/>
      </c>
      <c r="AB333" s="1" t="str">
        <f t="shared" si="137"/>
        <v/>
      </c>
    </row>
    <row r="334" spans="1:28" ht="14.25" hidden="1" customHeight="1" x14ac:dyDescent="0.35">
      <c r="A334" s="4">
        <f>IF(OR($B334="",$C334=""),"",IFERROR(INDEX('5_ACOMPANHAMENTO'!$A$3:$A$4922,MATCH(1,INDEX(('5_ACOMPANHAMENTO'!$AD$3:$AD$4922=TRIM($C334&amp;""))*('5_ACOMPANHAMENTO'!$AC$3:$AC$4922&lt;&gt;"")*((((I334&lt;&gt;"")*ISNUMBER(SEARCH("|"&amp;I334&amp;"|",'5_ACOMPANHAMENTO'!$AC$3:$AC$4922)))+((J334&lt;&gt;"")*ISNUMBER(SEARCH("|"&amp;J334&amp;"|",'5_ACOMPANHAMENTO'!$AC$3:$AC$4922)))+((K334&lt;&gt;"")*ISNUMBER(SEARCH("|"&amp;K334&amp;"|",'5_ACOMPANHAMENTO'!$AC$3:$AC$4922)))+((L334&lt;&gt;"")*ISNUMBER(SEARCH("|"&amp;L334&amp;"|",'5_ACOMPANHAMENTO'!$AC$3:$AC$4922)))+((M334&lt;&gt;"")*ISNUMBER(SEARCH("|"&amp;M334&amp;"|",'5_ACOMPANHAMENTO'!$AC$3:$AC$4922)))+((N334&lt;&gt;"")*ISNUMBER(SEARCH("|"&amp;N334&amp;"|",'5_ACOMPANHAMENTO'!$AC$3:$AC$4922)))+((O334&lt;&gt;"")*ISNUMBER(SEARCH("|"&amp;O334&amp;"|",'5_ACOMPANHAMENTO'!$AC$3:$AC$4922)))+((P334&lt;&gt;"")*ISNUMBER(SEARCH("|"&amp;P334&amp;"|",'5_ACOMPANHAMENTO'!$AC$3:$AC$4922)))+((Q334&lt;&gt;"")*ISNUMBER(SEARCH("|"&amp;Q334&amp;"|",'5_ACOMPANHAMENTO'!$AC$3:$AC$4922)))+((R334&lt;&gt;"")*ISNUMBER(SEARCH("|"&amp;R334&amp;"|",'5_ACOMPANHAMENTO'!$AC$3:$AC$4922)))+((S334&lt;&gt;"")*ISNUMBER(SEARCH("|"&amp;S334&amp;"|",'5_ACOMPANHAMENTO'!$AC$3:$AC$4922)))+((T334&lt;&gt;"")*ISNUMBER(SEARCH("|"&amp;T334&amp;"|",'5_ACOMPANHAMENTO'!$AC$3:$AC$4922)))+((U334&lt;&gt;"")*ISNUMBER(SEARCH("|"&amp;U334&amp;"|",'5_ACOMPANHAMENTO'!$AC$3:$AC$4922)))+((V334&lt;&gt;"")*ISNUMBER(SEARCH("|"&amp;V334&amp;"|",'5_ACOMPANHAMENTO'!$AC$3:$AC$4922)))+((W334&lt;&gt;"")*ISNUMBER(SEARCH("|"&amp;W334&amp;"|",'5_ACOMPANHAMENTO'!$AC$3:$AC$4922)))+((X334&lt;&gt;"")*ISNUMBER(SEARCH("|"&amp;X334&amp;"|",'5_ACOMPANHAMENTO'!$AC$3:$AC$4922)))+((Y334&lt;&gt;"")*ISNUMBER(SEARCH("|"&amp;Y334&amp;"|",'5_ACOMPANHAMENTO'!$AC$3:$AC$4922)))+((Z334&lt;&gt;"")*ISNUMBER(SEARCH("|"&amp;Z334&amp;"|",'5_ACOMPANHAMENTO'!$AC$3:$AC$4922)))+((AA334&lt;&gt;"")*ISNUMBER(SEARCH("|"&amp;AA334&amp;"|",'5_ACOMPANHAMENTO'!$AC$3:$AC$4922)))+((AB334&lt;&gt;"")*ISNUMBER(SEARCH("|"&amp;AB334&amp;"|",'5_ACOMPANHAMENTO'!$AC$3:$AC$4922))))&gt;0),0),0)),""))</f>
        <v>46210</v>
      </c>
      <c r="B334" s="14" t="s">
        <v>3094</v>
      </c>
      <c r="C334" s="14" t="s">
        <v>3056</v>
      </c>
      <c r="D334" s="4">
        <f>IF(OR($B334="",$C334=""),"",IFERROR(SUMPRODUCT(--(('5_ACOMPANHAMENTO'!$AD$3:$AD$4922=TRIM($C334&amp;""))*('5_ACOMPANHAMENTO'!$AC$3:$AC$4922&lt;&gt;"")*((((I334&lt;&gt;"")*ISNUMBER(SEARCH("|"&amp;I334&amp;"|",'5_ACOMPANHAMENTO'!$AC$3:$AC$4922)))+((J334&lt;&gt;"")*ISNUMBER(SEARCH("|"&amp;J334&amp;"|",'5_ACOMPANHAMENTO'!$AC$3:$AC$4922)))+((K334&lt;&gt;"")*ISNUMBER(SEARCH("|"&amp;K334&amp;"|",'5_ACOMPANHAMENTO'!$AC$3:$AC$4922)))+((L334&lt;&gt;"")*ISNUMBER(SEARCH("|"&amp;L334&amp;"|",'5_ACOMPANHAMENTO'!$AC$3:$AC$4922)))+((M334&lt;&gt;"")*ISNUMBER(SEARCH("|"&amp;M334&amp;"|",'5_ACOMPANHAMENTO'!$AC$3:$AC$4922)))+((N334&lt;&gt;"")*ISNUMBER(SEARCH("|"&amp;N334&amp;"|",'5_ACOMPANHAMENTO'!$AC$3:$AC$4922)))+((O334&lt;&gt;"")*ISNUMBER(SEARCH("|"&amp;O334&amp;"|",'5_ACOMPANHAMENTO'!$AC$3:$AC$4922)))+((P334&lt;&gt;"")*ISNUMBER(SEARCH("|"&amp;P334&amp;"|",'5_ACOMPANHAMENTO'!$AC$3:$AC$4922)))+((Q334&lt;&gt;"")*ISNUMBER(SEARCH("|"&amp;Q334&amp;"|",'5_ACOMPANHAMENTO'!$AC$3:$AC$4922)))+((R334&lt;&gt;"")*ISNUMBER(SEARCH("|"&amp;R334&amp;"|",'5_ACOMPANHAMENTO'!$AC$3:$AC$4922)))+((S334&lt;&gt;"")*ISNUMBER(SEARCH("|"&amp;S334&amp;"|",'5_ACOMPANHAMENTO'!$AC$3:$AC$4922)))+((T334&lt;&gt;"")*ISNUMBER(SEARCH("|"&amp;T334&amp;"|",'5_ACOMPANHAMENTO'!$AC$3:$AC$4922)))+((U334&lt;&gt;"")*ISNUMBER(SEARCH("|"&amp;U334&amp;"|",'5_ACOMPANHAMENTO'!$AC$3:$AC$4922)))+((V334&lt;&gt;"")*ISNUMBER(SEARCH("|"&amp;V334&amp;"|",'5_ACOMPANHAMENTO'!$AC$3:$AC$4922)))+((W334&lt;&gt;"")*ISNUMBER(SEARCH("|"&amp;W334&amp;"|",'5_ACOMPANHAMENTO'!$AC$3:$AC$4922)))+((X334&lt;&gt;"")*ISNUMBER(SEARCH("|"&amp;X334&amp;"|",'5_ACOMPANHAMENTO'!$AC$3:$AC$4922)))+((Y334&lt;&gt;"")*ISNUMBER(SEARCH("|"&amp;Y334&amp;"|",'5_ACOMPANHAMENTO'!$AC$3:$AC$4922)))+((Z334&lt;&gt;"")*ISNUMBER(SEARCH("|"&amp;Z334&amp;"|",'5_ACOMPANHAMENTO'!$AC$3:$AC$4922)))+((AA334&lt;&gt;"")*ISNUMBER(SEARCH("|"&amp;AA334&amp;"|",'5_ACOMPANHAMENTO'!$AC$3:$AC$4922)))+((AB334&lt;&gt;"")*ISNUMBER(SEARCH("|"&amp;AB334&amp;"|",'5_ACOMPANHAMENTO'!$AC$3:$AC$4922))))&gt;0)),'5_ACOMPANHAMENTO'!$J$3:$J$4922),0))</f>
        <v>2559</v>
      </c>
      <c r="E334" s="4" t="str">
        <f t="shared" ca="1" si="115"/>
        <v>FINALIZADO</v>
      </c>
      <c r="F334" s="7">
        <f>IF(OR($B334="",$C334=""),"",IFERROR(SUMPRODUCT(--(('5_ACOMPANHAMENTO'!$AD$3:$AD$4922=TRIM($C334&amp;""))*('5_ACOMPANHAMENTO'!$AC$3:$AC$4922&lt;&gt;"")*((((I334&lt;&gt;"")*ISNUMBER(SEARCH("|"&amp;I334&amp;"|",'5_ACOMPANHAMENTO'!$AC$3:$AC$4922)))+((J334&lt;&gt;"")*ISNUMBER(SEARCH("|"&amp;J334&amp;"|",'5_ACOMPANHAMENTO'!$AC$3:$AC$4922)))+((K334&lt;&gt;"")*ISNUMBER(SEARCH("|"&amp;K334&amp;"|",'5_ACOMPANHAMENTO'!$AC$3:$AC$4922)))+((L334&lt;&gt;"")*ISNUMBER(SEARCH("|"&amp;L334&amp;"|",'5_ACOMPANHAMENTO'!$AC$3:$AC$4922)))+((M334&lt;&gt;"")*ISNUMBER(SEARCH("|"&amp;M334&amp;"|",'5_ACOMPANHAMENTO'!$AC$3:$AC$4922)))+((N334&lt;&gt;"")*ISNUMBER(SEARCH("|"&amp;N334&amp;"|",'5_ACOMPANHAMENTO'!$AC$3:$AC$4922)))+((O334&lt;&gt;"")*ISNUMBER(SEARCH("|"&amp;O334&amp;"|",'5_ACOMPANHAMENTO'!$AC$3:$AC$4922)))+((P334&lt;&gt;"")*ISNUMBER(SEARCH("|"&amp;P334&amp;"|",'5_ACOMPANHAMENTO'!$AC$3:$AC$4922)))+((Q334&lt;&gt;"")*ISNUMBER(SEARCH("|"&amp;Q334&amp;"|",'5_ACOMPANHAMENTO'!$AC$3:$AC$4922)))+((R334&lt;&gt;"")*ISNUMBER(SEARCH("|"&amp;R334&amp;"|",'5_ACOMPANHAMENTO'!$AC$3:$AC$4922)))+((S334&lt;&gt;"")*ISNUMBER(SEARCH("|"&amp;S334&amp;"|",'5_ACOMPANHAMENTO'!$AC$3:$AC$4922)))+((T334&lt;&gt;"")*ISNUMBER(SEARCH("|"&amp;T334&amp;"|",'5_ACOMPANHAMENTO'!$AC$3:$AC$4922)))+((U334&lt;&gt;"")*ISNUMBER(SEARCH("|"&amp;U334&amp;"|",'5_ACOMPANHAMENTO'!$AC$3:$AC$4922)))+((V334&lt;&gt;"")*ISNUMBER(SEARCH("|"&amp;V334&amp;"|",'5_ACOMPANHAMENTO'!$AC$3:$AC$4922)))+((W334&lt;&gt;"")*ISNUMBER(SEARCH("|"&amp;W334&amp;"|",'5_ACOMPANHAMENTO'!$AC$3:$AC$4922)))+((X334&lt;&gt;"")*ISNUMBER(SEARCH("|"&amp;X334&amp;"|",'5_ACOMPANHAMENTO'!$AC$3:$AC$4922)))+((Y334&lt;&gt;"")*ISNUMBER(SEARCH("|"&amp;Y334&amp;"|",'5_ACOMPANHAMENTO'!$AC$3:$AC$4922)))+((Z334&lt;&gt;"")*ISNUMBER(SEARCH("|"&amp;Z334&amp;"|",'5_ACOMPANHAMENTO'!$AC$3:$AC$4922)))+((AA334&lt;&gt;"")*ISNUMBER(SEARCH("|"&amp;AA334&amp;"|",'5_ACOMPANHAMENTO'!$AC$3:$AC$4922)))+((AB334&lt;&gt;"")*ISNUMBER(SEARCH("|"&amp;AB334&amp;"|",'5_ACOMPANHAMENTO'!$AC$3:$AC$4922))))&gt;0)),'5_ACOMPANHAMENTO'!$O$3:$O$4922),0))</f>
        <v>2559</v>
      </c>
      <c r="G334" s="7">
        <f t="shared" si="116"/>
        <v>0</v>
      </c>
      <c r="H334" t="str">
        <f t="shared" si="117"/>
        <v>10210|58 FABRICAÇÃO EMBALAGEM</v>
      </c>
      <c r="I334" s="1" t="str">
        <f t="shared" si="118"/>
        <v>10210</v>
      </c>
      <c r="J334" s="1" t="str">
        <f t="shared" si="119"/>
        <v/>
      </c>
      <c r="K334" s="1" t="str">
        <f t="shared" si="120"/>
        <v/>
      </c>
      <c r="L334" s="1" t="str">
        <f t="shared" si="121"/>
        <v/>
      </c>
      <c r="M334" s="1" t="str">
        <f t="shared" si="122"/>
        <v/>
      </c>
      <c r="N334" s="1" t="str">
        <f t="shared" si="123"/>
        <v/>
      </c>
      <c r="O334" s="1" t="str">
        <f t="shared" si="124"/>
        <v/>
      </c>
      <c r="P334" s="1" t="str">
        <f t="shared" si="125"/>
        <v/>
      </c>
      <c r="Q334" s="1" t="str">
        <f t="shared" si="126"/>
        <v/>
      </c>
      <c r="R334" s="1" t="str">
        <f t="shared" si="127"/>
        <v/>
      </c>
      <c r="S334" s="1" t="str">
        <f t="shared" si="128"/>
        <v/>
      </c>
      <c r="T334" s="1" t="str">
        <f t="shared" si="129"/>
        <v/>
      </c>
      <c r="U334" s="1" t="str">
        <f t="shared" si="130"/>
        <v/>
      </c>
      <c r="V334" s="1" t="str">
        <f t="shared" si="131"/>
        <v/>
      </c>
      <c r="W334" s="1" t="str">
        <f t="shared" si="132"/>
        <v/>
      </c>
      <c r="X334" s="1" t="str">
        <f t="shared" si="133"/>
        <v/>
      </c>
      <c r="Y334" s="1" t="str">
        <f t="shared" si="134"/>
        <v/>
      </c>
      <c r="Z334" s="1" t="str">
        <f t="shared" si="135"/>
        <v/>
      </c>
      <c r="AA334" s="1" t="str">
        <f t="shared" si="136"/>
        <v/>
      </c>
      <c r="AB334" s="1" t="str">
        <f t="shared" si="137"/>
        <v/>
      </c>
    </row>
    <row r="335" spans="1:28" ht="14.25" hidden="1" customHeight="1" x14ac:dyDescent="0.35">
      <c r="A335" s="4">
        <f>IF(OR($B335="",$C335=""),"",IFERROR(INDEX('5_ACOMPANHAMENTO'!$A$3:$A$4922,MATCH(1,INDEX(('5_ACOMPANHAMENTO'!$AD$3:$AD$4922=TRIM($C335&amp;""))*('5_ACOMPANHAMENTO'!$AC$3:$AC$4922&lt;&gt;"")*((((I335&lt;&gt;"")*ISNUMBER(SEARCH("|"&amp;I335&amp;"|",'5_ACOMPANHAMENTO'!$AC$3:$AC$4922)))+((J335&lt;&gt;"")*ISNUMBER(SEARCH("|"&amp;J335&amp;"|",'5_ACOMPANHAMENTO'!$AC$3:$AC$4922)))+((K335&lt;&gt;"")*ISNUMBER(SEARCH("|"&amp;K335&amp;"|",'5_ACOMPANHAMENTO'!$AC$3:$AC$4922)))+((L335&lt;&gt;"")*ISNUMBER(SEARCH("|"&amp;L335&amp;"|",'5_ACOMPANHAMENTO'!$AC$3:$AC$4922)))+((M335&lt;&gt;"")*ISNUMBER(SEARCH("|"&amp;M335&amp;"|",'5_ACOMPANHAMENTO'!$AC$3:$AC$4922)))+((N335&lt;&gt;"")*ISNUMBER(SEARCH("|"&amp;N335&amp;"|",'5_ACOMPANHAMENTO'!$AC$3:$AC$4922)))+((O335&lt;&gt;"")*ISNUMBER(SEARCH("|"&amp;O335&amp;"|",'5_ACOMPANHAMENTO'!$AC$3:$AC$4922)))+((P335&lt;&gt;"")*ISNUMBER(SEARCH("|"&amp;P335&amp;"|",'5_ACOMPANHAMENTO'!$AC$3:$AC$4922)))+((Q335&lt;&gt;"")*ISNUMBER(SEARCH("|"&amp;Q335&amp;"|",'5_ACOMPANHAMENTO'!$AC$3:$AC$4922)))+((R335&lt;&gt;"")*ISNUMBER(SEARCH("|"&amp;R335&amp;"|",'5_ACOMPANHAMENTO'!$AC$3:$AC$4922)))+((S335&lt;&gt;"")*ISNUMBER(SEARCH("|"&amp;S335&amp;"|",'5_ACOMPANHAMENTO'!$AC$3:$AC$4922)))+((T335&lt;&gt;"")*ISNUMBER(SEARCH("|"&amp;T335&amp;"|",'5_ACOMPANHAMENTO'!$AC$3:$AC$4922)))+((U335&lt;&gt;"")*ISNUMBER(SEARCH("|"&amp;U335&amp;"|",'5_ACOMPANHAMENTO'!$AC$3:$AC$4922)))+((V335&lt;&gt;"")*ISNUMBER(SEARCH("|"&amp;V335&amp;"|",'5_ACOMPANHAMENTO'!$AC$3:$AC$4922)))+((W335&lt;&gt;"")*ISNUMBER(SEARCH("|"&amp;W335&amp;"|",'5_ACOMPANHAMENTO'!$AC$3:$AC$4922)))+((X335&lt;&gt;"")*ISNUMBER(SEARCH("|"&amp;X335&amp;"|",'5_ACOMPANHAMENTO'!$AC$3:$AC$4922)))+((Y335&lt;&gt;"")*ISNUMBER(SEARCH("|"&amp;Y335&amp;"|",'5_ACOMPANHAMENTO'!$AC$3:$AC$4922)))+((Z335&lt;&gt;"")*ISNUMBER(SEARCH("|"&amp;Z335&amp;"|",'5_ACOMPANHAMENTO'!$AC$3:$AC$4922)))+((AA335&lt;&gt;"")*ISNUMBER(SEARCH("|"&amp;AA335&amp;"|",'5_ACOMPANHAMENTO'!$AC$3:$AC$4922)))+((AB335&lt;&gt;"")*ISNUMBER(SEARCH("|"&amp;AB335&amp;"|",'5_ACOMPANHAMENTO'!$AC$3:$AC$4922))))&gt;0),0),0)),""))</f>
        <v>46210</v>
      </c>
      <c r="B335" s="14" t="s">
        <v>3094</v>
      </c>
      <c r="C335" s="14" t="s">
        <v>3056</v>
      </c>
      <c r="D335" s="4">
        <f>IF(OR($B335="",$C335=""),"",IFERROR(SUMPRODUCT(--(('5_ACOMPANHAMENTO'!$AD$3:$AD$4922=TRIM($C335&amp;""))*('5_ACOMPANHAMENTO'!$AC$3:$AC$4922&lt;&gt;"")*((((I335&lt;&gt;"")*ISNUMBER(SEARCH("|"&amp;I335&amp;"|",'5_ACOMPANHAMENTO'!$AC$3:$AC$4922)))+((J335&lt;&gt;"")*ISNUMBER(SEARCH("|"&amp;J335&amp;"|",'5_ACOMPANHAMENTO'!$AC$3:$AC$4922)))+((K335&lt;&gt;"")*ISNUMBER(SEARCH("|"&amp;K335&amp;"|",'5_ACOMPANHAMENTO'!$AC$3:$AC$4922)))+((L335&lt;&gt;"")*ISNUMBER(SEARCH("|"&amp;L335&amp;"|",'5_ACOMPANHAMENTO'!$AC$3:$AC$4922)))+((M335&lt;&gt;"")*ISNUMBER(SEARCH("|"&amp;M335&amp;"|",'5_ACOMPANHAMENTO'!$AC$3:$AC$4922)))+((N335&lt;&gt;"")*ISNUMBER(SEARCH("|"&amp;N335&amp;"|",'5_ACOMPANHAMENTO'!$AC$3:$AC$4922)))+((O335&lt;&gt;"")*ISNUMBER(SEARCH("|"&amp;O335&amp;"|",'5_ACOMPANHAMENTO'!$AC$3:$AC$4922)))+((P335&lt;&gt;"")*ISNUMBER(SEARCH("|"&amp;P335&amp;"|",'5_ACOMPANHAMENTO'!$AC$3:$AC$4922)))+((Q335&lt;&gt;"")*ISNUMBER(SEARCH("|"&amp;Q335&amp;"|",'5_ACOMPANHAMENTO'!$AC$3:$AC$4922)))+((R335&lt;&gt;"")*ISNUMBER(SEARCH("|"&amp;R335&amp;"|",'5_ACOMPANHAMENTO'!$AC$3:$AC$4922)))+((S335&lt;&gt;"")*ISNUMBER(SEARCH("|"&amp;S335&amp;"|",'5_ACOMPANHAMENTO'!$AC$3:$AC$4922)))+((T335&lt;&gt;"")*ISNUMBER(SEARCH("|"&amp;T335&amp;"|",'5_ACOMPANHAMENTO'!$AC$3:$AC$4922)))+((U335&lt;&gt;"")*ISNUMBER(SEARCH("|"&amp;U335&amp;"|",'5_ACOMPANHAMENTO'!$AC$3:$AC$4922)))+((V335&lt;&gt;"")*ISNUMBER(SEARCH("|"&amp;V335&amp;"|",'5_ACOMPANHAMENTO'!$AC$3:$AC$4922)))+((W335&lt;&gt;"")*ISNUMBER(SEARCH("|"&amp;W335&amp;"|",'5_ACOMPANHAMENTO'!$AC$3:$AC$4922)))+((X335&lt;&gt;"")*ISNUMBER(SEARCH("|"&amp;X335&amp;"|",'5_ACOMPANHAMENTO'!$AC$3:$AC$4922)))+((Y335&lt;&gt;"")*ISNUMBER(SEARCH("|"&amp;Y335&amp;"|",'5_ACOMPANHAMENTO'!$AC$3:$AC$4922)))+((Z335&lt;&gt;"")*ISNUMBER(SEARCH("|"&amp;Z335&amp;"|",'5_ACOMPANHAMENTO'!$AC$3:$AC$4922)))+((AA335&lt;&gt;"")*ISNUMBER(SEARCH("|"&amp;AA335&amp;"|",'5_ACOMPANHAMENTO'!$AC$3:$AC$4922)))+((AB335&lt;&gt;"")*ISNUMBER(SEARCH("|"&amp;AB335&amp;"|",'5_ACOMPANHAMENTO'!$AC$3:$AC$4922))))&gt;0)),'5_ACOMPANHAMENTO'!$J$3:$J$4922),0))</f>
        <v>2559</v>
      </c>
      <c r="E335" s="4" t="str">
        <f t="shared" ca="1" si="115"/>
        <v>FINALIZADO</v>
      </c>
      <c r="F335" s="7">
        <f>IF(OR($B335="",$C335=""),"",IFERROR(SUMPRODUCT(--(('5_ACOMPANHAMENTO'!$AD$3:$AD$4922=TRIM($C335&amp;""))*('5_ACOMPANHAMENTO'!$AC$3:$AC$4922&lt;&gt;"")*((((I335&lt;&gt;"")*ISNUMBER(SEARCH("|"&amp;I335&amp;"|",'5_ACOMPANHAMENTO'!$AC$3:$AC$4922)))+((J335&lt;&gt;"")*ISNUMBER(SEARCH("|"&amp;J335&amp;"|",'5_ACOMPANHAMENTO'!$AC$3:$AC$4922)))+((K335&lt;&gt;"")*ISNUMBER(SEARCH("|"&amp;K335&amp;"|",'5_ACOMPANHAMENTO'!$AC$3:$AC$4922)))+((L335&lt;&gt;"")*ISNUMBER(SEARCH("|"&amp;L335&amp;"|",'5_ACOMPANHAMENTO'!$AC$3:$AC$4922)))+((M335&lt;&gt;"")*ISNUMBER(SEARCH("|"&amp;M335&amp;"|",'5_ACOMPANHAMENTO'!$AC$3:$AC$4922)))+((N335&lt;&gt;"")*ISNUMBER(SEARCH("|"&amp;N335&amp;"|",'5_ACOMPANHAMENTO'!$AC$3:$AC$4922)))+((O335&lt;&gt;"")*ISNUMBER(SEARCH("|"&amp;O335&amp;"|",'5_ACOMPANHAMENTO'!$AC$3:$AC$4922)))+((P335&lt;&gt;"")*ISNUMBER(SEARCH("|"&amp;P335&amp;"|",'5_ACOMPANHAMENTO'!$AC$3:$AC$4922)))+((Q335&lt;&gt;"")*ISNUMBER(SEARCH("|"&amp;Q335&amp;"|",'5_ACOMPANHAMENTO'!$AC$3:$AC$4922)))+((R335&lt;&gt;"")*ISNUMBER(SEARCH("|"&amp;R335&amp;"|",'5_ACOMPANHAMENTO'!$AC$3:$AC$4922)))+((S335&lt;&gt;"")*ISNUMBER(SEARCH("|"&amp;S335&amp;"|",'5_ACOMPANHAMENTO'!$AC$3:$AC$4922)))+((T335&lt;&gt;"")*ISNUMBER(SEARCH("|"&amp;T335&amp;"|",'5_ACOMPANHAMENTO'!$AC$3:$AC$4922)))+((U335&lt;&gt;"")*ISNUMBER(SEARCH("|"&amp;U335&amp;"|",'5_ACOMPANHAMENTO'!$AC$3:$AC$4922)))+((V335&lt;&gt;"")*ISNUMBER(SEARCH("|"&amp;V335&amp;"|",'5_ACOMPANHAMENTO'!$AC$3:$AC$4922)))+((W335&lt;&gt;"")*ISNUMBER(SEARCH("|"&amp;W335&amp;"|",'5_ACOMPANHAMENTO'!$AC$3:$AC$4922)))+((X335&lt;&gt;"")*ISNUMBER(SEARCH("|"&amp;X335&amp;"|",'5_ACOMPANHAMENTO'!$AC$3:$AC$4922)))+((Y335&lt;&gt;"")*ISNUMBER(SEARCH("|"&amp;Y335&amp;"|",'5_ACOMPANHAMENTO'!$AC$3:$AC$4922)))+((Z335&lt;&gt;"")*ISNUMBER(SEARCH("|"&amp;Z335&amp;"|",'5_ACOMPANHAMENTO'!$AC$3:$AC$4922)))+((AA335&lt;&gt;"")*ISNUMBER(SEARCH("|"&amp;AA335&amp;"|",'5_ACOMPANHAMENTO'!$AC$3:$AC$4922)))+((AB335&lt;&gt;"")*ISNUMBER(SEARCH("|"&amp;AB335&amp;"|",'5_ACOMPANHAMENTO'!$AC$3:$AC$4922))))&gt;0)),'5_ACOMPANHAMENTO'!$O$3:$O$4922),0))</f>
        <v>2559</v>
      </c>
      <c r="G335" s="7">
        <f t="shared" si="116"/>
        <v>0</v>
      </c>
      <c r="H335" t="str">
        <f t="shared" si="117"/>
        <v>10210|58 FABRICAÇÃO EMBALAGEM</v>
      </c>
      <c r="I335" s="1" t="str">
        <f t="shared" si="118"/>
        <v>10210</v>
      </c>
      <c r="J335" s="1" t="str">
        <f t="shared" si="119"/>
        <v/>
      </c>
      <c r="K335" s="1" t="str">
        <f t="shared" si="120"/>
        <v/>
      </c>
      <c r="L335" s="1" t="str">
        <f t="shared" si="121"/>
        <v/>
      </c>
      <c r="M335" s="1" t="str">
        <f t="shared" si="122"/>
        <v/>
      </c>
      <c r="N335" s="1" t="str">
        <f t="shared" si="123"/>
        <v/>
      </c>
      <c r="O335" s="1" t="str">
        <f t="shared" si="124"/>
        <v/>
      </c>
      <c r="P335" s="1" t="str">
        <f t="shared" si="125"/>
        <v/>
      </c>
      <c r="Q335" s="1" t="str">
        <f t="shared" si="126"/>
        <v/>
      </c>
      <c r="R335" s="1" t="str">
        <f t="shared" si="127"/>
        <v/>
      </c>
      <c r="S335" s="1" t="str">
        <f t="shared" si="128"/>
        <v/>
      </c>
      <c r="T335" s="1" t="str">
        <f t="shared" si="129"/>
        <v/>
      </c>
      <c r="U335" s="1" t="str">
        <f t="shared" si="130"/>
        <v/>
      </c>
      <c r="V335" s="1" t="str">
        <f t="shared" si="131"/>
        <v/>
      </c>
      <c r="W335" s="1" t="str">
        <f t="shared" si="132"/>
        <v/>
      </c>
      <c r="X335" s="1" t="str">
        <f t="shared" si="133"/>
        <v/>
      </c>
      <c r="Y335" s="1" t="str">
        <f t="shared" si="134"/>
        <v/>
      </c>
      <c r="Z335" s="1" t="str">
        <f t="shared" si="135"/>
        <v/>
      </c>
      <c r="AA335" s="1" t="str">
        <f t="shared" si="136"/>
        <v/>
      </c>
      <c r="AB335" s="1" t="str">
        <f t="shared" si="137"/>
        <v/>
      </c>
    </row>
    <row r="336" spans="1:28" ht="14.25" hidden="1" customHeight="1" x14ac:dyDescent="0.35">
      <c r="A336" s="4">
        <f>IF(OR($B336="",$C336=""),"",IFERROR(INDEX('5_ACOMPANHAMENTO'!$A$3:$A$4922,MATCH(1,INDEX(('5_ACOMPANHAMENTO'!$AD$3:$AD$4922=TRIM($C336&amp;""))*('5_ACOMPANHAMENTO'!$AC$3:$AC$4922&lt;&gt;"")*((((I336&lt;&gt;"")*ISNUMBER(SEARCH("|"&amp;I336&amp;"|",'5_ACOMPANHAMENTO'!$AC$3:$AC$4922)))+((J336&lt;&gt;"")*ISNUMBER(SEARCH("|"&amp;J336&amp;"|",'5_ACOMPANHAMENTO'!$AC$3:$AC$4922)))+((K336&lt;&gt;"")*ISNUMBER(SEARCH("|"&amp;K336&amp;"|",'5_ACOMPANHAMENTO'!$AC$3:$AC$4922)))+((L336&lt;&gt;"")*ISNUMBER(SEARCH("|"&amp;L336&amp;"|",'5_ACOMPANHAMENTO'!$AC$3:$AC$4922)))+((M336&lt;&gt;"")*ISNUMBER(SEARCH("|"&amp;M336&amp;"|",'5_ACOMPANHAMENTO'!$AC$3:$AC$4922)))+((N336&lt;&gt;"")*ISNUMBER(SEARCH("|"&amp;N336&amp;"|",'5_ACOMPANHAMENTO'!$AC$3:$AC$4922)))+((O336&lt;&gt;"")*ISNUMBER(SEARCH("|"&amp;O336&amp;"|",'5_ACOMPANHAMENTO'!$AC$3:$AC$4922)))+((P336&lt;&gt;"")*ISNUMBER(SEARCH("|"&amp;P336&amp;"|",'5_ACOMPANHAMENTO'!$AC$3:$AC$4922)))+((Q336&lt;&gt;"")*ISNUMBER(SEARCH("|"&amp;Q336&amp;"|",'5_ACOMPANHAMENTO'!$AC$3:$AC$4922)))+((R336&lt;&gt;"")*ISNUMBER(SEARCH("|"&amp;R336&amp;"|",'5_ACOMPANHAMENTO'!$AC$3:$AC$4922)))+((S336&lt;&gt;"")*ISNUMBER(SEARCH("|"&amp;S336&amp;"|",'5_ACOMPANHAMENTO'!$AC$3:$AC$4922)))+((T336&lt;&gt;"")*ISNUMBER(SEARCH("|"&amp;T336&amp;"|",'5_ACOMPANHAMENTO'!$AC$3:$AC$4922)))+((U336&lt;&gt;"")*ISNUMBER(SEARCH("|"&amp;U336&amp;"|",'5_ACOMPANHAMENTO'!$AC$3:$AC$4922)))+((V336&lt;&gt;"")*ISNUMBER(SEARCH("|"&amp;V336&amp;"|",'5_ACOMPANHAMENTO'!$AC$3:$AC$4922)))+((W336&lt;&gt;"")*ISNUMBER(SEARCH("|"&amp;W336&amp;"|",'5_ACOMPANHAMENTO'!$AC$3:$AC$4922)))+((X336&lt;&gt;"")*ISNUMBER(SEARCH("|"&amp;X336&amp;"|",'5_ACOMPANHAMENTO'!$AC$3:$AC$4922)))+((Y336&lt;&gt;"")*ISNUMBER(SEARCH("|"&amp;Y336&amp;"|",'5_ACOMPANHAMENTO'!$AC$3:$AC$4922)))+((Z336&lt;&gt;"")*ISNUMBER(SEARCH("|"&amp;Z336&amp;"|",'5_ACOMPANHAMENTO'!$AC$3:$AC$4922)))+((AA336&lt;&gt;"")*ISNUMBER(SEARCH("|"&amp;AA336&amp;"|",'5_ACOMPANHAMENTO'!$AC$3:$AC$4922)))+((AB336&lt;&gt;"")*ISNUMBER(SEARCH("|"&amp;AB336&amp;"|",'5_ACOMPANHAMENTO'!$AC$3:$AC$4922))))&gt;0),0),0)),""))</f>
        <v>46210</v>
      </c>
      <c r="B336" s="14" t="s">
        <v>3094</v>
      </c>
      <c r="C336" s="14" t="s">
        <v>3056</v>
      </c>
      <c r="D336" s="4">
        <f>IF(OR($B336="",$C336=""),"",IFERROR(SUMPRODUCT(--(('5_ACOMPANHAMENTO'!$AD$3:$AD$4922=TRIM($C336&amp;""))*('5_ACOMPANHAMENTO'!$AC$3:$AC$4922&lt;&gt;"")*((((I336&lt;&gt;"")*ISNUMBER(SEARCH("|"&amp;I336&amp;"|",'5_ACOMPANHAMENTO'!$AC$3:$AC$4922)))+((J336&lt;&gt;"")*ISNUMBER(SEARCH("|"&amp;J336&amp;"|",'5_ACOMPANHAMENTO'!$AC$3:$AC$4922)))+((K336&lt;&gt;"")*ISNUMBER(SEARCH("|"&amp;K336&amp;"|",'5_ACOMPANHAMENTO'!$AC$3:$AC$4922)))+((L336&lt;&gt;"")*ISNUMBER(SEARCH("|"&amp;L336&amp;"|",'5_ACOMPANHAMENTO'!$AC$3:$AC$4922)))+((M336&lt;&gt;"")*ISNUMBER(SEARCH("|"&amp;M336&amp;"|",'5_ACOMPANHAMENTO'!$AC$3:$AC$4922)))+((N336&lt;&gt;"")*ISNUMBER(SEARCH("|"&amp;N336&amp;"|",'5_ACOMPANHAMENTO'!$AC$3:$AC$4922)))+((O336&lt;&gt;"")*ISNUMBER(SEARCH("|"&amp;O336&amp;"|",'5_ACOMPANHAMENTO'!$AC$3:$AC$4922)))+((P336&lt;&gt;"")*ISNUMBER(SEARCH("|"&amp;P336&amp;"|",'5_ACOMPANHAMENTO'!$AC$3:$AC$4922)))+((Q336&lt;&gt;"")*ISNUMBER(SEARCH("|"&amp;Q336&amp;"|",'5_ACOMPANHAMENTO'!$AC$3:$AC$4922)))+((R336&lt;&gt;"")*ISNUMBER(SEARCH("|"&amp;R336&amp;"|",'5_ACOMPANHAMENTO'!$AC$3:$AC$4922)))+((S336&lt;&gt;"")*ISNUMBER(SEARCH("|"&amp;S336&amp;"|",'5_ACOMPANHAMENTO'!$AC$3:$AC$4922)))+((T336&lt;&gt;"")*ISNUMBER(SEARCH("|"&amp;T336&amp;"|",'5_ACOMPANHAMENTO'!$AC$3:$AC$4922)))+((U336&lt;&gt;"")*ISNUMBER(SEARCH("|"&amp;U336&amp;"|",'5_ACOMPANHAMENTO'!$AC$3:$AC$4922)))+((V336&lt;&gt;"")*ISNUMBER(SEARCH("|"&amp;V336&amp;"|",'5_ACOMPANHAMENTO'!$AC$3:$AC$4922)))+((W336&lt;&gt;"")*ISNUMBER(SEARCH("|"&amp;W336&amp;"|",'5_ACOMPANHAMENTO'!$AC$3:$AC$4922)))+((X336&lt;&gt;"")*ISNUMBER(SEARCH("|"&amp;X336&amp;"|",'5_ACOMPANHAMENTO'!$AC$3:$AC$4922)))+((Y336&lt;&gt;"")*ISNUMBER(SEARCH("|"&amp;Y336&amp;"|",'5_ACOMPANHAMENTO'!$AC$3:$AC$4922)))+((Z336&lt;&gt;"")*ISNUMBER(SEARCH("|"&amp;Z336&amp;"|",'5_ACOMPANHAMENTO'!$AC$3:$AC$4922)))+((AA336&lt;&gt;"")*ISNUMBER(SEARCH("|"&amp;AA336&amp;"|",'5_ACOMPANHAMENTO'!$AC$3:$AC$4922)))+((AB336&lt;&gt;"")*ISNUMBER(SEARCH("|"&amp;AB336&amp;"|",'5_ACOMPANHAMENTO'!$AC$3:$AC$4922))))&gt;0)),'5_ACOMPANHAMENTO'!$J$3:$J$4922),0))</f>
        <v>2559</v>
      </c>
      <c r="E336" s="4" t="str">
        <f t="shared" ca="1" si="115"/>
        <v>FINALIZADO</v>
      </c>
      <c r="F336" s="7">
        <f>IF(OR($B336="",$C336=""),"",IFERROR(SUMPRODUCT(--(('5_ACOMPANHAMENTO'!$AD$3:$AD$4922=TRIM($C336&amp;""))*('5_ACOMPANHAMENTO'!$AC$3:$AC$4922&lt;&gt;"")*((((I336&lt;&gt;"")*ISNUMBER(SEARCH("|"&amp;I336&amp;"|",'5_ACOMPANHAMENTO'!$AC$3:$AC$4922)))+((J336&lt;&gt;"")*ISNUMBER(SEARCH("|"&amp;J336&amp;"|",'5_ACOMPANHAMENTO'!$AC$3:$AC$4922)))+((K336&lt;&gt;"")*ISNUMBER(SEARCH("|"&amp;K336&amp;"|",'5_ACOMPANHAMENTO'!$AC$3:$AC$4922)))+((L336&lt;&gt;"")*ISNUMBER(SEARCH("|"&amp;L336&amp;"|",'5_ACOMPANHAMENTO'!$AC$3:$AC$4922)))+((M336&lt;&gt;"")*ISNUMBER(SEARCH("|"&amp;M336&amp;"|",'5_ACOMPANHAMENTO'!$AC$3:$AC$4922)))+((N336&lt;&gt;"")*ISNUMBER(SEARCH("|"&amp;N336&amp;"|",'5_ACOMPANHAMENTO'!$AC$3:$AC$4922)))+((O336&lt;&gt;"")*ISNUMBER(SEARCH("|"&amp;O336&amp;"|",'5_ACOMPANHAMENTO'!$AC$3:$AC$4922)))+((P336&lt;&gt;"")*ISNUMBER(SEARCH("|"&amp;P336&amp;"|",'5_ACOMPANHAMENTO'!$AC$3:$AC$4922)))+((Q336&lt;&gt;"")*ISNUMBER(SEARCH("|"&amp;Q336&amp;"|",'5_ACOMPANHAMENTO'!$AC$3:$AC$4922)))+((R336&lt;&gt;"")*ISNUMBER(SEARCH("|"&amp;R336&amp;"|",'5_ACOMPANHAMENTO'!$AC$3:$AC$4922)))+((S336&lt;&gt;"")*ISNUMBER(SEARCH("|"&amp;S336&amp;"|",'5_ACOMPANHAMENTO'!$AC$3:$AC$4922)))+((T336&lt;&gt;"")*ISNUMBER(SEARCH("|"&amp;T336&amp;"|",'5_ACOMPANHAMENTO'!$AC$3:$AC$4922)))+((U336&lt;&gt;"")*ISNUMBER(SEARCH("|"&amp;U336&amp;"|",'5_ACOMPANHAMENTO'!$AC$3:$AC$4922)))+((V336&lt;&gt;"")*ISNUMBER(SEARCH("|"&amp;V336&amp;"|",'5_ACOMPANHAMENTO'!$AC$3:$AC$4922)))+((W336&lt;&gt;"")*ISNUMBER(SEARCH("|"&amp;W336&amp;"|",'5_ACOMPANHAMENTO'!$AC$3:$AC$4922)))+((X336&lt;&gt;"")*ISNUMBER(SEARCH("|"&amp;X336&amp;"|",'5_ACOMPANHAMENTO'!$AC$3:$AC$4922)))+((Y336&lt;&gt;"")*ISNUMBER(SEARCH("|"&amp;Y336&amp;"|",'5_ACOMPANHAMENTO'!$AC$3:$AC$4922)))+((Z336&lt;&gt;"")*ISNUMBER(SEARCH("|"&amp;Z336&amp;"|",'5_ACOMPANHAMENTO'!$AC$3:$AC$4922)))+((AA336&lt;&gt;"")*ISNUMBER(SEARCH("|"&amp;AA336&amp;"|",'5_ACOMPANHAMENTO'!$AC$3:$AC$4922)))+((AB336&lt;&gt;"")*ISNUMBER(SEARCH("|"&amp;AB336&amp;"|",'5_ACOMPANHAMENTO'!$AC$3:$AC$4922))))&gt;0)),'5_ACOMPANHAMENTO'!$O$3:$O$4922),0))</f>
        <v>2559</v>
      </c>
      <c r="G336" s="7">
        <f t="shared" si="116"/>
        <v>0</v>
      </c>
      <c r="H336" t="str">
        <f t="shared" si="117"/>
        <v>10210|58 FABRICAÇÃO EMBALAGEM</v>
      </c>
      <c r="I336" s="1" t="str">
        <f t="shared" si="118"/>
        <v>10210</v>
      </c>
      <c r="J336" s="1" t="str">
        <f t="shared" si="119"/>
        <v/>
      </c>
      <c r="K336" s="1" t="str">
        <f t="shared" si="120"/>
        <v/>
      </c>
      <c r="L336" s="1" t="str">
        <f t="shared" si="121"/>
        <v/>
      </c>
      <c r="M336" s="1" t="str">
        <f t="shared" si="122"/>
        <v/>
      </c>
      <c r="N336" s="1" t="str">
        <f t="shared" si="123"/>
        <v/>
      </c>
      <c r="O336" s="1" t="str">
        <f t="shared" si="124"/>
        <v/>
      </c>
      <c r="P336" s="1" t="str">
        <f t="shared" si="125"/>
        <v/>
      </c>
      <c r="Q336" s="1" t="str">
        <f t="shared" si="126"/>
        <v/>
      </c>
      <c r="R336" s="1" t="str">
        <f t="shared" si="127"/>
        <v/>
      </c>
      <c r="S336" s="1" t="str">
        <f t="shared" si="128"/>
        <v/>
      </c>
      <c r="T336" s="1" t="str">
        <f t="shared" si="129"/>
        <v/>
      </c>
      <c r="U336" s="1" t="str">
        <f t="shared" si="130"/>
        <v/>
      </c>
      <c r="V336" s="1" t="str">
        <f t="shared" si="131"/>
        <v/>
      </c>
      <c r="W336" s="1" t="str">
        <f t="shared" si="132"/>
        <v/>
      </c>
      <c r="X336" s="1" t="str">
        <f t="shared" si="133"/>
        <v/>
      </c>
      <c r="Y336" s="1" t="str">
        <f t="shared" si="134"/>
        <v/>
      </c>
      <c r="Z336" s="1" t="str">
        <f t="shared" si="135"/>
        <v/>
      </c>
      <c r="AA336" s="1" t="str">
        <f t="shared" si="136"/>
        <v/>
      </c>
      <c r="AB336" s="1" t="str">
        <f t="shared" si="137"/>
        <v/>
      </c>
    </row>
    <row r="337" spans="1:28" ht="14.25" hidden="1" customHeight="1" x14ac:dyDescent="0.35">
      <c r="A337" s="4">
        <f>IF(OR($B337="",$C337=""),"",IFERROR(INDEX('5_ACOMPANHAMENTO'!$A$3:$A$4922,MATCH(1,INDEX(('5_ACOMPANHAMENTO'!$AD$3:$AD$4922=TRIM($C337&amp;""))*('5_ACOMPANHAMENTO'!$AC$3:$AC$4922&lt;&gt;"")*((((I337&lt;&gt;"")*ISNUMBER(SEARCH("|"&amp;I337&amp;"|",'5_ACOMPANHAMENTO'!$AC$3:$AC$4922)))+((J337&lt;&gt;"")*ISNUMBER(SEARCH("|"&amp;J337&amp;"|",'5_ACOMPANHAMENTO'!$AC$3:$AC$4922)))+((K337&lt;&gt;"")*ISNUMBER(SEARCH("|"&amp;K337&amp;"|",'5_ACOMPANHAMENTO'!$AC$3:$AC$4922)))+((L337&lt;&gt;"")*ISNUMBER(SEARCH("|"&amp;L337&amp;"|",'5_ACOMPANHAMENTO'!$AC$3:$AC$4922)))+((M337&lt;&gt;"")*ISNUMBER(SEARCH("|"&amp;M337&amp;"|",'5_ACOMPANHAMENTO'!$AC$3:$AC$4922)))+((N337&lt;&gt;"")*ISNUMBER(SEARCH("|"&amp;N337&amp;"|",'5_ACOMPANHAMENTO'!$AC$3:$AC$4922)))+((O337&lt;&gt;"")*ISNUMBER(SEARCH("|"&amp;O337&amp;"|",'5_ACOMPANHAMENTO'!$AC$3:$AC$4922)))+((P337&lt;&gt;"")*ISNUMBER(SEARCH("|"&amp;P337&amp;"|",'5_ACOMPANHAMENTO'!$AC$3:$AC$4922)))+((Q337&lt;&gt;"")*ISNUMBER(SEARCH("|"&amp;Q337&amp;"|",'5_ACOMPANHAMENTO'!$AC$3:$AC$4922)))+((R337&lt;&gt;"")*ISNUMBER(SEARCH("|"&amp;R337&amp;"|",'5_ACOMPANHAMENTO'!$AC$3:$AC$4922)))+((S337&lt;&gt;"")*ISNUMBER(SEARCH("|"&amp;S337&amp;"|",'5_ACOMPANHAMENTO'!$AC$3:$AC$4922)))+((T337&lt;&gt;"")*ISNUMBER(SEARCH("|"&amp;T337&amp;"|",'5_ACOMPANHAMENTO'!$AC$3:$AC$4922)))+((U337&lt;&gt;"")*ISNUMBER(SEARCH("|"&amp;U337&amp;"|",'5_ACOMPANHAMENTO'!$AC$3:$AC$4922)))+((V337&lt;&gt;"")*ISNUMBER(SEARCH("|"&amp;V337&amp;"|",'5_ACOMPANHAMENTO'!$AC$3:$AC$4922)))+((W337&lt;&gt;"")*ISNUMBER(SEARCH("|"&amp;W337&amp;"|",'5_ACOMPANHAMENTO'!$AC$3:$AC$4922)))+((X337&lt;&gt;"")*ISNUMBER(SEARCH("|"&amp;X337&amp;"|",'5_ACOMPANHAMENTO'!$AC$3:$AC$4922)))+((Y337&lt;&gt;"")*ISNUMBER(SEARCH("|"&amp;Y337&amp;"|",'5_ACOMPANHAMENTO'!$AC$3:$AC$4922)))+((Z337&lt;&gt;"")*ISNUMBER(SEARCH("|"&amp;Z337&amp;"|",'5_ACOMPANHAMENTO'!$AC$3:$AC$4922)))+((AA337&lt;&gt;"")*ISNUMBER(SEARCH("|"&amp;AA337&amp;"|",'5_ACOMPANHAMENTO'!$AC$3:$AC$4922)))+((AB337&lt;&gt;"")*ISNUMBER(SEARCH("|"&amp;AB337&amp;"|",'5_ACOMPANHAMENTO'!$AC$3:$AC$4922))))&gt;0),0),0)),""))</f>
        <v>46210</v>
      </c>
      <c r="B337" s="14" t="s">
        <v>3094</v>
      </c>
      <c r="C337" s="14" t="s">
        <v>3056</v>
      </c>
      <c r="D337" s="4">
        <f>IF(OR($B337="",$C337=""),"",IFERROR(SUMPRODUCT(--(('5_ACOMPANHAMENTO'!$AD$3:$AD$4922=TRIM($C337&amp;""))*('5_ACOMPANHAMENTO'!$AC$3:$AC$4922&lt;&gt;"")*((((I337&lt;&gt;"")*ISNUMBER(SEARCH("|"&amp;I337&amp;"|",'5_ACOMPANHAMENTO'!$AC$3:$AC$4922)))+((J337&lt;&gt;"")*ISNUMBER(SEARCH("|"&amp;J337&amp;"|",'5_ACOMPANHAMENTO'!$AC$3:$AC$4922)))+((K337&lt;&gt;"")*ISNUMBER(SEARCH("|"&amp;K337&amp;"|",'5_ACOMPANHAMENTO'!$AC$3:$AC$4922)))+((L337&lt;&gt;"")*ISNUMBER(SEARCH("|"&amp;L337&amp;"|",'5_ACOMPANHAMENTO'!$AC$3:$AC$4922)))+((M337&lt;&gt;"")*ISNUMBER(SEARCH("|"&amp;M337&amp;"|",'5_ACOMPANHAMENTO'!$AC$3:$AC$4922)))+((N337&lt;&gt;"")*ISNUMBER(SEARCH("|"&amp;N337&amp;"|",'5_ACOMPANHAMENTO'!$AC$3:$AC$4922)))+((O337&lt;&gt;"")*ISNUMBER(SEARCH("|"&amp;O337&amp;"|",'5_ACOMPANHAMENTO'!$AC$3:$AC$4922)))+((P337&lt;&gt;"")*ISNUMBER(SEARCH("|"&amp;P337&amp;"|",'5_ACOMPANHAMENTO'!$AC$3:$AC$4922)))+((Q337&lt;&gt;"")*ISNUMBER(SEARCH("|"&amp;Q337&amp;"|",'5_ACOMPANHAMENTO'!$AC$3:$AC$4922)))+((R337&lt;&gt;"")*ISNUMBER(SEARCH("|"&amp;R337&amp;"|",'5_ACOMPANHAMENTO'!$AC$3:$AC$4922)))+((S337&lt;&gt;"")*ISNUMBER(SEARCH("|"&amp;S337&amp;"|",'5_ACOMPANHAMENTO'!$AC$3:$AC$4922)))+((T337&lt;&gt;"")*ISNUMBER(SEARCH("|"&amp;T337&amp;"|",'5_ACOMPANHAMENTO'!$AC$3:$AC$4922)))+((U337&lt;&gt;"")*ISNUMBER(SEARCH("|"&amp;U337&amp;"|",'5_ACOMPANHAMENTO'!$AC$3:$AC$4922)))+((V337&lt;&gt;"")*ISNUMBER(SEARCH("|"&amp;V337&amp;"|",'5_ACOMPANHAMENTO'!$AC$3:$AC$4922)))+((W337&lt;&gt;"")*ISNUMBER(SEARCH("|"&amp;W337&amp;"|",'5_ACOMPANHAMENTO'!$AC$3:$AC$4922)))+((X337&lt;&gt;"")*ISNUMBER(SEARCH("|"&amp;X337&amp;"|",'5_ACOMPANHAMENTO'!$AC$3:$AC$4922)))+((Y337&lt;&gt;"")*ISNUMBER(SEARCH("|"&amp;Y337&amp;"|",'5_ACOMPANHAMENTO'!$AC$3:$AC$4922)))+((Z337&lt;&gt;"")*ISNUMBER(SEARCH("|"&amp;Z337&amp;"|",'5_ACOMPANHAMENTO'!$AC$3:$AC$4922)))+((AA337&lt;&gt;"")*ISNUMBER(SEARCH("|"&amp;AA337&amp;"|",'5_ACOMPANHAMENTO'!$AC$3:$AC$4922)))+((AB337&lt;&gt;"")*ISNUMBER(SEARCH("|"&amp;AB337&amp;"|",'5_ACOMPANHAMENTO'!$AC$3:$AC$4922))))&gt;0)),'5_ACOMPANHAMENTO'!$J$3:$J$4922),0))</f>
        <v>2559</v>
      </c>
      <c r="E337" s="4" t="str">
        <f t="shared" ca="1" si="115"/>
        <v>FINALIZADO</v>
      </c>
      <c r="F337" s="7">
        <f>IF(OR($B337="",$C337=""),"",IFERROR(SUMPRODUCT(--(('5_ACOMPANHAMENTO'!$AD$3:$AD$4922=TRIM($C337&amp;""))*('5_ACOMPANHAMENTO'!$AC$3:$AC$4922&lt;&gt;"")*((((I337&lt;&gt;"")*ISNUMBER(SEARCH("|"&amp;I337&amp;"|",'5_ACOMPANHAMENTO'!$AC$3:$AC$4922)))+((J337&lt;&gt;"")*ISNUMBER(SEARCH("|"&amp;J337&amp;"|",'5_ACOMPANHAMENTO'!$AC$3:$AC$4922)))+((K337&lt;&gt;"")*ISNUMBER(SEARCH("|"&amp;K337&amp;"|",'5_ACOMPANHAMENTO'!$AC$3:$AC$4922)))+((L337&lt;&gt;"")*ISNUMBER(SEARCH("|"&amp;L337&amp;"|",'5_ACOMPANHAMENTO'!$AC$3:$AC$4922)))+((M337&lt;&gt;"")*ISNUMBER(SEARCH("|"&amp;M337&amp;"|",'5_ACOMPANHAMENTO'!$AC$3:$AC$4922)))+((N337&lt;&gt;"")*ISNUMBER(SEARCH("|"&amp;N337&amp;"|",'5_ACOMPANHAMENTO'!$AC$3:$AC$4922)))+((O337&lt;&gt;"")*ISNUMBER(SEARCH("|"&amp;O337&amp;"|",'5_ACOMPANHAMENTO'!$AC$3:$AC$4922)))+((P337&lt;&gt;"")*ISNUMBER(SEARCH("|"&amp;P337&amp;"|",'5_ACOMPANHAMENTO'!$AC$3:$AC$4922)))+((Q337&lt;&gt;"")*ISNUMBER(SEARCH("|"&amp;Q337&amp;"|",'5_ACOMPANHAMENTO'!$AC$3:$AC$4922)))+((R337&lt;&gt;"")*ISNUMBER(SEARCH("|"&amp;R337&amp;"|",'5_ACOMPANHAMENTO'!$AC$3:$AC$4922)))+((S337&lt;&gt;"")*ISNUMBER(SEARCH("|"&amp;S337&amp;"|",'5_ACOMPANHAMENTO'!$AC$3:$AC$4922)))+((T337&lt;&gt;"")*ISNUMBER(SEARCH("|"&amp;T337&amp;"|",'5_ACOMPANHAMENTO'!$AC$3:$AC$4922)))+((U337&lt;&gt;"")*ISNUMBER(SEARCH("|"&amp;U337&amp;"|",'5_ACOMPANHAMENTO'!$AC$3:$AC$4922)))+((V337&lt;&gt;"")*ISNUMBER(SEARCH("|"&amp;V337&amp;"|",'5_ACOMPANHAMENTO'!$AC$3:$AC$4922)))+((W337&lt;&gt;"")*ISNUMBER(SEARCH("|"&amp;W337&amp;"|",'5_ACOMPANHAMENTO'!$AC$3:$AC$4922)))+((X337&lt;&gt;"")*ISNUMBER(SEARCH("|"&amp;X337&amp;"|",'5_ACOMPANHAMENTO'!$AC$3:$AC$4922)))+((Y337&lt;&gt;"")*ISNUMBER(SEARCH("|"&amp;Y337&amp;"|",'5_ACOMPANHAMENTO'!$AC$3:$AC$4922)))+((Z337&lt;&gt;"")*ISNUMBER(SEARCH("|"&amp;Z337&amp;"|",'5_ACOMPANHAMENTO'!$AC$3:$AC$4922)))+((AA337&lt;&gt;"")*ISNUMBER(SEARCH("|"&amp;AA337&amp;"|",'5_ACOMPANHAMENTO'!$AC$3:$AC$4922)))+((AB337&lt;&gt;"")*ISNUMBER(SEARCH("|"&amp;AB337&amp;"|",'5_ACOMPANHAMENTO'!$AC$3:$AC$4922))))&gt;0)),'5_ACOMPANHAMENTO'!$O$3:$O$4922),0))</f>
        <v>2559</v>
      </c>
      <c r="G337" s="7">
        <f t="shared" si="116"/>
        <v>0</v>
      </c>
      <c r="H337" t="str">
        <f t="shared" si="117"/>
        <v>10210|58 FABRICAÇÃO EMBALAGEM</v>
      </c>
      <c r="I337" s="1" t="str">
        <f t="shared" si="118"/>
        <v>10210</v>
      </c>
      <c r="J337" s="1" t="str">
        <f t="shared" si="119"/>
        <v/>
      </c>
      <c r="K337" s="1" t="str">
        <f t="shared" si="120"/>
        <v/>
      </c>
      <c r="L337" s="1" t="str">
        <f t="shared" si="121"/>
        <v/>
      </c>
      <c r="M337" s="1" t="str">
        <f t="shared" si="122"/>
        <v/>
      </c>
      <c r="N337" s="1" t="str">
        <f t="shared" si="123"/>
        <v/>
      </c>
      <c r="O337" s="1" t="str">
        <f t="shared" si="124"/>
        <v/>
      </c>
      <c r="P337" s="1" t="str">
        <f t="shared" si="125"/>
        <v/>
      </c>
      <c r="Q337" s="1" t="str">
        <f t="shared" si="126"/>
        <v/>
      </c>
      <c r="R337" s="1" t="str">
        <f t="shared" si="127"/>
        <v/>
      </c>
      <c r="S337" s="1" t="str">
        <f t="shared" si="128"/>
        <v/>
      </c>
      <c r="T337" s="1" t="str">
        <f t="shared" si="129"/>
        <v/>
      </c>
      <c r="U337" s="1" t="str">
        <f t="shared" si="130"/>
        <v/>
      </c>
      <c r="V337" s="1" t="str">
        <f t="shared" si="131"/>
        <v/>
      </c>
      <c r="W337" s="1" t="str">
        <f t="shared" si="132"/>
        <v/>
      </c>
      <c r="X337" s="1" t="str">
        <f t="shared" si="133"/>
        <v/>
      </c>
      <c r="Y337" s="1" t="str">
        <f t="shared" si="134"/>
        <v/>
      </c>
      <c r="Z337" s="1" t="str">
        <f t="shared" si="135"/>
        <v/>
      </c>
      <c r="AA337" s="1" t="str">
        <f t="shared" si="136"/>
        <v/>
      </c>
      <c r="AB337" s="1" t="str">
        <f t="shared" si="137"/>
        <v/>
      </c>
    </row>
    <row r="338" spans="1:28" ht="14.25" hidden="1" customHeight="1" x14ac:dyDescent="0.35">
      <c r="A338" s="4">
        <f>IF(OR($B338="",$C338=""),"",IFERROR(INDEX('5_ACOMPANHAMENTO'!$A$3:$A$4922,MATCH(1,INDEX(('5_ACOMPANHAMENTO'!$AD$3:$AD$4922=TRIM($C338&amp;""))*('5_ACOMPANHAMENTO'!$AC$3:$AC$4922&lt;&gt;"")*((((I338&lt;&gt;"")*ISNUMBER(SEARCH("|"&amp;I338&amp;"|",'5_ACOMPANHAMENTO'!$AC$3:$AC$4922)))+((J338&lt;&gt;"")*ISNUMBER(SEARCH("|"&amp;J338&amp;"|",'5_ACOMPANHAMENTO'!$AC$3:$AC$4922)))+((K338&lt;&gt;"")*ISNUMBER(SEARCH("|"&amp;K338&amp;"|",'5_ACOMPANHAMENTO'!$AC$3:$AC$4922)))+((L338&lt;&gt;"")*ISNUMBER(SEARCH("|"&amp;L338&amp;"|",'5_ACOMPANHAMENTO'!$AC$3:$AC$4922)))+((M338&lt;&gt;"")*ISNUMBER(SEARCH("|"&amp;M338&amp;"|",'5_ACOMPANHAMENTO'!$AC$3:$AC$4922)))+((N338&lt;&gt;"")*ISNUMBER(SEARCH("|"&amp;N338&amp;"|",'5_ACOMPANHAMENTO'!$AC$3:$AC$4922)))+((O338&lt;&gt;"")*ISNUMBER(SEARCH("|"&amp;O338&amp;"|",'5_ACOMPANHAMENTO'!$AC$3:$AC$4922)))+((P338&lt;&gt;"")*ISNUMBER(SEARCH("|"&amp;P338&amp;"|",'5_ACOMPANHAMENTO'!$AC$3:$AC$4922)))+((Q338&lt;&gt;"")*ISNUMBER(SEARCH("|"&amp;Q338&amp;"|",'5_ACOMPANHAMENTO'!$AC$3:$AC$4922)))+((R338&lt;&gt;"")*ISNUMBER(SEARCH("|"&amp;R338&amp;"|",'5_ACOMPANHAMENTO'!$AC$3:$AC$4922)))+((S338&lt;&gt;"")*ISNUMBER(SEARCH("|"&amp;S338&amp;"|",'5_ACOMPANHAMENTO'!$AC$3:$AC$4922)))+((T338&lt;&gt;"")*ISNUMBER(SEARCH("|"&amp;T338&amp;"|",'5_ACOMPANHAMENTO'!$AC$3:$AC$4922)))+((U338&lt;&gt;"")*ISNUMBER(SEARCH("|"&amp;U338&amp;"|",'5_ACOMPANHAMENTO'!$AC$3:$AC$4922)))+((V338&lt;&gt;"")*ISNUMBER(SEARCH("|"&amp;V338&amp;"|",'5_ACOMPANHAMENTO'!$AC$3:$AC$4922)))+((W338&lt;&gt;"")*ISNUMBER(SEARCH("|"&amp;W338&amp;"|",'5_ACOMPANHAMENTO'!$AC$3:$AC$4922)))+((X338&lt;&gt;"")*ISNUMBER(SEARCH("|"&amp;X338&amp;"|",'5_ACOMPANHAMENTO'!$AC$3:$AC$4922)))+((Y338&lt;&gt;"")*ISNUMBER(SEARCH("|"&amp;Y338&amp;"|",'5_ACOMPANHAMENTO'!$AC$3:$AC$4922)))+((Z338&lt;&gt;"")*ISNUMBER(SEARCH("|"&amp;Z338&amp;"|",'5_ACOMPANHAMENTO'!$AC$3:$AC$4922)))+((AA338&lt;&gt;"")*ISNUMBER(SEARCH("|"&amp;AA338&amp;"|",'5_ACOMPANHAMENTO'!$AC$3:$AC$4922)))+((AB338&lt;&gt;"")*ISNUMBER(SEARCH("|"&amp;AB338&amp;"|",'5_ACOMPANHAMENTO'!$AC$3:$AC$4922))))&gt;0),0),0)),""))</f>
        <v>46210</v>
      </c>
      <c r="B338" s="14" t="s">
        <v>3094</v>
      </c>
      <c r="C338" s="14" t="s">
        <v>3056</v>
      </c>
      <c r="D338" s="4">
        <f>IF(OR($B338="",$C338=""),"",IFERROR(SUMPRODUCT(--(('5_ACOMPANHAMENTO'!$AD$3:$AD$4922=TRIM($C338&amp;""))*('5_ACOMPANHAMENTO'!$AC$3:$AC$4922&lt;&gt;"")*((((I338&lt;&gt;"")*ISNUMBER(SEARCH("|"&amp;I338&amp;"|",'5_ACOMPANHAMENTO'!$AC$3:$AC$4922)))+((J338&lt;&gt;"")*ISNUMBER(SEARCH("|"&amp;J338&amp;"|",'5_ACOMPANHAMENTO'!$AC$3:$AC$4922)))+((K338&lt;&gt;"")*ISNUMBER(SEARCH("|"&amp;K338&amp;"|",'5_ACOMPANHAMENTO'!$AC$3:$AC$4922)))+((L338&lt;&gt;"")*ISNUMBER(SEARCH("|"&amp;L338&amp;"|",'5_ACOMPANHAMENTO'!$AC$3:$AC$4922)))+((M338&lt;&gt;"")*ISNUMBER(SEARCH("|"&amp;M338&amp;"|",'5_ACOMPANHAMENTO'!$AC$3:$AC$4922)))+((N338&lt;&gt;"")*ISNUMBER(SEARCH("|"&amp;N338&amp;"|",'5_ACOMPANHAMENTO'!$AC$3:$AC$4922)))+((O338&lt;&gt;"")*ISNUMBER(SEARCH("|"&amp;O338&amp;"|",'5_ACOMPANHAMENTO'!$AC$3:$AC$4922)))+((P338&lt;&gt;"")*ISNUMBER(SEARCH("|"&amp;P338&amp;"|",'5_ACOMPANHAMENTO'!$AC$3:$AC$4922)))+((Q338&lt;&gt;"")*ISNUMBER(SEARCH("|"&amp;Q338&amp;"|",'5_ACOMPANHAMENTO'!$AC$3:$AC$4922)))+((R338&lt;&gt;"")*ISNUMBER(SEARCH("|"&amp;R338&amp;"|",'5_ACOMPANHAMENTO'!$AC$3:$AC$4922)))+((S338&lt;&gt;"")*ISNUMBER(SEARCH("|"&amp;S338&amp;"|",'5_ACOMPANHAMENTO'!$AC$3:$AC$4922)))+((T338&lt;&gt;"")*ISNUMBER(SEARCH("|"&amp;T338&amp;"|",'5_ACOMPANHAMENTO'!$AC$3:$AC$4922)))+((U338&lt;&gt;"")*ISNUMBER(SEARCH("|"&amp;U338&amp;"|",'5_ACOMPANHAMENTO'!$AC$3:$AC$4922)))+((V338&lt;&gt;"")*ISNUMBER(SEARCH("|"&amp;V338&amp;"|",'5_ACOMPANHAMENTO'!$AC$3:$AC$4922)))+((W338&lt;&gt;"")*ISNUMBER(SEARCH("|"&amp;W338&amp;"|",'5_ACOMPANHAMENTO'!$AC$3:$AC$4922)))+((X338&lt;&gt;"")*ISNUMBER(SEARCH("|"&amp;X338&amp;"|",'5_ACOMPANHAMENTO'!$AC$3:$AC$4922)))+((Y338&lt;&gt;"")*ISNUMBER(SEARCH("|"&amp;Y338&amp;"|",'5_ACOMPANHAMENTO'!$AC$3:$AC$4922)))+((Z338&lt;&gt;"")*ISNUMBER(SEARCH("|"&amp;Z338&amp;"|",'5_ACOMPANHAMENTO'!$AC$3:$AC$4922)))+((AA338&lt;&gt;"")*ISNUMBER(SEARCH("|"&amp;AA338&amp;"|",'5_ACOMPANHAMENTO'!$AC$3:$AC$4922)))+((AB338&lt;&gt;"")*ISNUMBER(SEARCH("|"&amp;AB338&amp;"|",'5_ACOMPANHAMENTO'!$AC$3:$AC$4922))))&gt;0)),'5_ACOMPANHAMENTO'!$J$3:$J$4922),0))</f>
        <v>2559</v>
      </c>
      <c r="E338" s="4" t="str">
        <f t="shared" ca="1" si="115"/>
        <v>FINALIZADO</v>
      </c>
      <c r="F338" s="7">
        <f>IF(OR($B338="",$C338=""),"",IFERROR(SUMPRODUCT(--(('5_ACOMPANHAMENTO'!$AD$3:$AD$4922=TRIM($C338&amp;""))*('5_ACOMPANHAMENTO'!$AC$3:$AC$4922&lt;&gt;"")*((((I338&lt;&gt;"")*ISNUMBER(SEARCH("|"&amp;I338&amp;"|",'5_ACOMPANHAMENTO'!$AC$3:$AC$4922)))+((J338&lt;&gt;"")*ISNUMBER(SEARCH("|"&amp;J338&amp;"|",'5_ACOMPANHAMENTO'!$AC$3:$AC$4922)))+((K338&lt;&gt;"")*ISNUMBER(SEARCH("|"&amp;K338&amp;"|",'5_ACOMPANHAMENTO'!$AC$3:$AC$4922)))+((L338&lt;&gt;"")*ISNUMBER(SEARCH("|"&amp;L338&amp;"|",'5_ACOMPANHAMENTO'!$AC$3:$AC$4922)))+((M338&lt;&gt;"")*ISNUMBER(SEARCH("|"&amp;M338&amp;"|",'5_ACOMPANHAMENTO'!$AC$3:$AC$4922)))+((N338&lt;&gt;"")*ISNUMBER(SEARCH("|"&amp;N338&amp;"|",'5_ACOMPANHAMENTO'!$AC$3:$AC$4922)))+((O338&lt;&gt;"")*ISNUMBER(SEARCH("|"&amp;O338&amp;"|",'5_ACOMPANHAMENTO'!$AC$3:$AC$4922)))+((P338&lt;&gt;"")*ISNUMBER(SEARCH("|"&amp;P338&amp;"|",'5_ACOMPANHAMENTO'!$AC$3:$AC$4922)))+((Q338&lt;&gt;"")*ISNUMBER(SEARCH("|"&amp;Q338&amp;"|",'5_ACOMPANHAMENTO'!$AC$3:$AC$4922)))+((R338&lt;&gt;"")*ISNUMBER(SEARCH("|"&amp;R338&amp;"|",'5_ACOMPANHAMENTO'!$AC$3:$AC$4922)))+((S338&lt;&gt;"")*ISNUMBER(SEARCH("|"&amp;S338&amp;"|",'5_ACOMPANHAMENTO'!$AC$3:$AC$4922)))+((T338&lt;&gt;"")*ISNUMBER(SEARCH("|"&amp;T338&amp;"|",'5_ACOMPANHAMENTO'!$AC$3:$AC$4922)))+((U338&lt;&gt;"")*ISNUMBER(SEARCH("|"&amp;U338&amp;"|",'5_ACOMPANHAMENTO'!$AC$3:$AC$4922)))+((V338&lt;&gt;"")*ISNUMBER(SEARCH("|"&amp;V338&amp;"|",'5_ACOMPANHAMENTO'!$AC$3:$AC$4922)))+((W338&lt;&gt;"")*ISNUMBER(SEARCH("|"&amp;W338&amp;"|",'5_ACOMPANHAMENTO'!$AC$3:$AC$4922)))+((X338&lt;&gt;"")*ISNUMBER(SEARCH("|"&amp;X338&amp;"|",'5_ACOMPANHAMENTO'!$AC$3:$AC$4922)))+((Y338&lt;&gt;"")*ISNUMBER(SEARCH("|"&amp;Y338&amp;"|",'5_ACOMPANHAMENTO'!$AC$3:$AC$4922)))+((Z338&lt;&gt;"")*ISNUMBER(SEARCH("|"&amp;Z338&amp;"|",'5_ACOMPANHAMENTO'!$AC$3:$AC$4922)))+((AA338&lt;&gt;"")*ISNUMBER(SEARCH("|"&amp;AA338&amp;"|",'5_ACOMPANHAMENTO'!$AC$3:$AC$4922)))+((AB338&lt;&gt;"")*ISNUMBER(SEARCH("|"&amp;AB338&amp;"|",'5_ACOMPANHAMENTO'!$AC$3:$AC$4922))))&gt;0)),'5_ACOMPANHAMENTO'!$O$3:$O$4922),0))</f>
        <v>2559</v>
      </c>
      <c r="G338" s="7">
        <f t="shared" si="116"/>
        <v>0</v>
      </c>
      <c r="H338" t="str">
        <f t="shared" si="117"/>
        <v>10210|58 FABRICAÇÃO EMBALAGEM</v>
      </c>
      <c r="I338" s="1" t="str">
        <f t="shared" si="118"/>
        <v>10210</v>
      </c>
      <c r="J338" s="1" t="str">
        <f t="shared" si="119"/>
        <v/>
      </c>
      <c r="K338" s="1" t="str">
        <f t="shared" si="120"/>
        <v/>
      </c>
      <c r="L338" s="1" t="str">
        <f t="shared" si="121"/>
        <v/>
      </c>
      <c r="M338" s="1" t="str">
        <f t="shared" si="122"/>
        <v/>
      </c>
      <c r="N338" s="1" t="str">
        <f t="shared" si="123"/>
        <v/>
      </c>
      <c r="O338" s="1" t="str">
        <f t="shared" si="124"/>
        <v/>
      </c>
      <c r="P338" s="1" t="str">
        <f t="shared" si="125"/>
        <v/>
      </c>
      <c r="Q338" s="1" t="str">
        <f t="shared" si="126"/>
        <v/>
      </c>
      <c r="R338" s="1" t="str">
        <f t="shared" si="127"/>
        <v/>
      </c>
      <c r="S338" s="1" t="str">
        <f t="shared" si="128"/>
        <v/>
      </c>
      <c r="T338" s="1" t="str">
        <f t="shared" si="129"/>
        <v/>
      </c>
      <c r="U338" s="1" t="str">
        <f t="shared" si="130"/>
        <v/>
      </c>
      <c r="V338" s="1" t="str">
        <f t="shared" si="131"/>
        <v/>
      </c>
      <c r="W338" s="1" t="str">
        <f t="shared" si="132"/>
        <v/>
      </c>
      <c r="X338" s="1" t="str">
        <f t="shared" si="133"/>
        <v/>
      </c>
      <c r="Y338" s="1" t="str">
        <f t="shared" si="134"/>
        <v/>
      </c>
      <c r="Z338" s="1" t="str">
        <f t="shared" si="135"/>
        <v/>
      </c>
      <c r="AA338" s="1" t="str">
        <f t="shared" si="136"/>
        <v/>
      </c>
      <c r="AB338" s="1" t="str">
        <f t="shared" si="137"/>
        <v/>
      </c>
    </row>
    <row r="339" spans="1:28" ht="14.25" hidden="1" customHeight="1" x14ac:dyDescent="0.35">
      <c r="A339" s="4">
        <f>IF(OR($B339="",$C339=""),"",IFERROR(INDEX('5_ACOMPANHAMENTO'!$A$3:$A$4922,MATCH(1,INDEX(('5_ACOMPANHAMENTO'!$AD$3:$AD$4922=TRIM($C339&amp;""))*('5_ACOMPANHAMENTO'!$AC$3:$AC$4922&lt;&gt;"")*((((I339&lt;&gt;"")*ISNUMBER(SEARCH("|"&amp;I339&amp;"|",'5_ACOMPANHAMENTO'!$AC$3:$AC$4922)))+((J339&lt;&gt;"")*ISNUMBER(SEARCH("|"&amp;J339&amp;"|",'5_ACOMPANHAMENTO'!$AC$3:$AC$4922)))+((K339&lt;&gt;"")*ISNUMBER(SEARCH("|"&amp;K339&amp;"|",'5_ACOMPANHAMENTO'!$AC$3:$AC$4922)))+((L339&lt;&gt;"")*ISNUMBER(SEARCH("|"&amp;L339&amp;"|",'5_ACOMPANHAMENTO'!$AC$3:$AC$4922)))+((M339&lt;&gt;"")*ISNUMBER(SEARCH("|"&amp;M339&amp;"|",'5_ACOMPANHAMENTO'!$AC$3:$AC$4922)))+((N339&lt;&gt;"")*ISNUMBER(SEARCH("|"&amp;N339&amp;"|",'5_ACOMPANHAMENTO'!$AC$3:$AC$4922)))+((O339&lt;&gt;"")*ISNUMBER(SEARCH("|"&amp;O339&amp;"|",'5_ACOMPANHAMENTO'!$AC$3:$AC$4922)))+((P339&lt;&gt;"")*ISNUMBER(SEARCH("|"&amp;P339&amp;"|",'5_ACOMPANHAMENTO'!$AC$3:$AC$4922)))+((Q339&lt;&gt;"")*ISNUMBER(SEARCH("|"&amp;Q339&amp;"|",'5_ACOMPANHAMENTO'!$AC$3:$AC$4922)))+((R339&lt;&gt;"")*ISNUMBER(SEARCH("|"&amp;R339&amp;"|",'5_ACOMPANHAMENTO'!$AC$3:$AC$4922)))+((S339&lt;&gt;"")*ISNUMBER(SEARCH("|"&amp;S339&amp;"|",'5_ACOMPANHAMENTO'!$AC$3:$AC$4922)))+((T339&lt;&gt;"")*ISNUMBER(SEARCH("|"&amp;T339&amp;"|",'5_ACOMPANHAMENTO'!$AC$3:$AC$4922)))+((U339&lt;&gt;"")*ISNUMBER(SEARCH("|"&amp;U339&amp;"|",'5_ACOMPANHAMENTO'!$AC$3:$AC$4922)))+((V339&lt;&gt;"")*ISNUMBER(SEARCH("|"&amp;V339&amp;"|",'5_ACOMPANHAMENTO'!$AC$3:$AC$4922)))+((W339&lt;&gt;"")*ISNUMBER(SEARCH("|"&amp;W339&amp;"|",'5_ACOMPANHAMENTO'!$AC$3:$AC$4922)))+((X339&lt;&gt;"")*ISNUMBER(SEARCH("|"&amp;X339&amp;"|",'5_ACOMPANHAMENTO'!$AC$3:$AC$4922)))+((Y339&lt;&gt;"")*ISNUMBER(SEARCH("|"&amp;Y339&amp;"|",'5_ACOMPANHAMENTO'!$AC$3:$AC$4922)))+((Z339&lt;&gt;"")*ISNUMBER(SEARCH("|"&amp;Z339&amp;"|",'5_ACOMPANHAMENTO'!$AC$3:$AC$4922)))+((AA339&lt;&gt;"")*ISNUMBER(SEARCH("|"&amp;AA339&amp;"|",'5_ACOMPANHAMENTO'!$AC$3:$AC$4922)))+((AB339&lt;&gt;"")*ISNUMBER(SEARCH("|"&amp;AB339&amp;"|",'5_ACOMPANHAMENTO'!$AC$3:$AC$4922))))&gt;0),0),0)),""))</f>
        <v>46210</v>
      </c>
      <c r="B339" s="14" t="s">
        <v>3094</v>
      </c>
      <c r="C339" s="14" t="s">
        <v>3056</v>
      </c>
      <c r="D339" s="4">
        <f>IF(OR($B339="",$C339=""),"",IFERROR(SUMPRODUCT(--(('5_ACOMPANHAMENTO'!$AD$3:$AD$4922=TRIM($C339&amp;""))*('5_ACOMPANHAMENTO'!$AC$3:$AC$4922&lt;&gt;"")*((((I339&lt;&gt;"")*ISNUMBER(SEARCH("|"&amp;I339&amp;"|",'5_ACOMPANHAMENTO'!$AC$3:$AC$4922)))+((J339&lt;&gt;"")*ISNUMBER(SEARCH("|"&amp;J339&amp;"|",'5_ACOMPANHAMENTO'!$AC$3:$AC$4922)))+((K339&lt;&gt;"")*ISNUMBER(SEARCH("|"&amp;K339&amp;"|",'5_ACOMPANHAMENTO'!$AC$3:$AC$4922)))+((L339&lt;&gt;"")*ISNUMBER(SEARCH("|"&amp;L339&amp;"|",'5_ACOMPANHAMENTO'!$AC$3:$AC$4922)))+((M339&lt;&gt;"")*ISNUMBER(SEARCH("|"&amp;M339&amp;"|",'5_ACOMPANHAMENTO'!$AC$3:$AC$4922)))+((N339&lt;&gt;"")*ISNUMBER(SEARCH("|"&amp;N339&amp;"|",'5_ACOMPANHAMENTO'!$AC$3:$AC$4922)))+((O339&lt;&gt;"")*ISNUMBER(SEARCH("|"&amp;O339&amp;"|",'5_ACOMPANHAMENTO'!$AC$3:$AC$4922)))+((P339&lt;&gt;"")*ISNUMBER(SEARCH("|"&amp;P339&amp;"|",'5_ACOMPANHAMENTO'!$AC$3:$AC$4922)))+((Q339&lt;&gt;"")*ISNUMBER(SEARCH("|"&amp;Q339&amp;"|",'5_ACOMPANHAMENTO'!$AC$3:$AC$4922)))+((R339&lt;&gt;"")*ISNUMBER(SEARCH("|"&amp;R339&amp;"|",'5_ACOMPANHAMENTO'!$AC$3:$AC$4922)))+((S339&lt;&gt;"")*ISNUMBER(SEARCH("|"&amp;S339&amp;"|",'5_ACOMPANHAMENTO'!$AC$3:$AC$4922)))+((T339&lt;&gt;"")*ISNUMBER(SEARCH("|"&amp;T339&amp;"|",'5_ACOMPANHAMENTO'!$AC$3:$AC$4922)))+((U339&lt;&gt;"")*ISNUMBER(SEARCH("|"&amp;U339&amp;"|",'5_ACOMPANHAMENTO'!$AC$3:$AC$4922)))+((V339&lt;&gt;"")*ISNUMBER(SEARCH("|"&amp;V339&amp;"|",'5_ACOMPANHAMENTO'!$AC$3:$AC$4922)))+((W339&lt;&gt;"")*ISNUMBER(SEARCH("|"&amp;W339&amp;"|",'5_ACOMPANHAMENTO'!$AC$3:$AC$4922)))+((X339&lt;&gt;"")*ISNUMBER(SEARCH("|"&amp;X339&amp;"|",'5_ACOMPANHAMENTO'!$AC$3:$AC$4922)))+((Y339&lt;&gt;"")*ISNUMBER(SEARCH("|"&amp;Y339&amp;"|",'5_ACOMPANHAMENTO'!$AC$3:$AC$4922)))+((Z339&lt;&gt;"")*ISNUMBER(SEARCH("|"&amp;Z339&amp;"|",'5_ACOMPANHAMENTO'!$AC$3:$AC$4922)))+((AA339&lt;&gt;"")*ISNUMBER(SEARCH("|"&amp;AA339&amp;"|",'5_ACOMPANHAMENTO'!$AC$3:$AC$4922)))+((AB339&lt;&gt;"")*ISNUMBER(SEARCH("|"&amp;AB339&amp;"|",'5_ACOMPANHAMENTO'!$AC$3:$AC$4922))))&gt;0)),'5_ACOMPANHAMENTO'!$J$3:$J$4922),0))</f>
        <v>2559</v>
      </c>
      <c r="E339" s="4" t="str">
        <f t="shared" ca="1" si="115"/>
        <v>FINALIZADO</v>
      </c>
      <c r="F339" s="7">
        <f>IF(OR($B339="",$C339=""),"",IFERROR(SUMPRODUCT(--(('5_ACOMPANHAMENTO'!$AD$3:$AD$4922=TRIM($C339&amp;""))*('5_ACOMPANHAMENTO'!$AC$3:$AC$4922&lt;&gt;"")*((((I339&lt;&gt;"")*ISNUMBER(SEARCH("|"&amp;I339&amp;"|",'5_ACOMPANHAMENTO'!$AC$3:$AC$4922)))+((J339&lt;&gt;"")*ISNUMBER(SEARCH("|"&amp;J339&amp;"|",'5_ACOMPANHAMENTO'!$AC$3:$AC$4922)))+((K339&lt;&gt;"")*ISNUMBER(SEARCH("|"&amp;K339&amp;"|",'5_ACOMPANHAMENTO'!$AC$3:$AC$4922)))+((L339&lt;&gt;"")*ISNUMBER(SEARCH("|"&amp;L339&amp;"|",'5_ACOMPANHAMENTO'!$AC$3:$AC$4922)))+((M339&lt;&gt;"")*ISNUMBER(SEARCH("|"&amp;M339&amp;"|",'5_ACOMPANHAMENTO'!$AC$3:$AC$4922)))+((N339&lt;&gt;"")*ISNUMBER(SEARCH("|"&amp;N339&amp;"|",'5_ACOMPANHAMENTO'!$AC$3:$AC$4922)))+((O339&lt;&gt;"")*ISNUMBER(SEARCH("|"&amp;O339&amp;"|",'5_ACOMPANHAMENTO'!$AC$3:$AC$4922)))+((P339&lt;&gt;"")*ISNUMBER(SEARCH("|"&amp;P339&amp;"|",'5_ACOMPANHAMENTO'!$AC$3:$AC$4922)))+((Q339&lt;&gt;"")*ISNUMBER(SEARCH("|"&amp;Q339&amp;"|",'5_ACOMPANHAMENTO'!$AC$3:$AC$4922)))+((R339&lt;&gt;"")*ISNUMBER(SEARCH("|"&amp;R339&amp;"|",'5_ACOMPANHAMENTO'!$AC$3:$AC$4922)))+((S339&lt;&gt;"")*ISNUMBER(SEARCH("|"&amp;S339&amp;"|",'5_ACOMPANHAMENTO'!$AC$3:$AC$4922)))+((T339&lt;&gt;"")*ISNUMBER(SEARCH("|"&amp;T339&amp;"|",'5_ACOMPANHAMENTO'!$AC$3:$AC$4922)))+((U339&lt;&gt;"")*ISNUMBER(SEARCH("|"&amp;U339&amp;"|",'5_ACOMPANHAMENTO'!$AC$3:$AC$4922)))+((V339&lt;&gt;"")*ISNUMBER(SEARCH("|"&amp;V339&amp;"|",'5_ACOMPANHAMENTO'!$AC$3:$AC$4922)))+((W339&lt;&gt;"")*ISNUMBER(SEARCH("|"&amp;W339&amp;"|",'5_ACOMPANHAMENTO'!$AC$3:$AC$4922)))+((X339&lt;&gt;"")*ISNUMBER(SEARCH("|"&amp;X339&amp;"|",'5_ACOMPANHAMENTO'!$AC$3:$AC$4922)))+((Y339&lt;&gt;"")*ISNUMBER(SEARCH("|"&amp;Y339&amp;"|",'5_ACOMPANHAMENTO'!$AC$3:$AC$4922)))+((Z339&lt;&gt;"")*ISNUMBER(SEARCH("|"&amp;Z339&amp;"|",'5_ACOMPANHAMENTO'!$AC$3:$AC$4922)))+((AA339&lt;&gt;"")*ISNUMBER(SEARCH("|"&amp;AA339&amp;"|",'5_ACOMPANHAMENTO'!$AC$3:$AC$4922)))+((AB339&lt;&gt;"")*ISNUMBER(SEARCH("|"&amp;AB339&amp;"|",'5_ACOMPANHAMENTO'!$AC$3:$AC$4922))))&gt;0)),'5_ACOMPANHAMENTO'!$O$3:$O$4922),0))</f>
        <v>2559</v>
      </c>
      <c r="G339" s="7">
        <f t="shared" si="116"/>
        <v>0</v>
      </c>
      <c r="H339" t="str">
        <f t="shared" si="117"/>
        <v>10210|58 FABRICAÇÃO EMBALAGEM</v>
      </c>
      <c r="I339" s="1" t="str">
        <f t="shared" si="118"/>
        <v>10210</v>
      </c>
      <c r="J339" s="1" t="str">
        <f t="shared" si="119"/>
        <v/>
      </c>
      <c r="K339" s="1" t="str">
        <f t="shared" si="120"/>
        <v/>
      </c>
      <c r="L339" s="1" t="str">
        <f t="shared" si="121"/>
        <v/>
      </c>
      <c r="M339" s="1" t="str">
        <f t="shared" si="122"/>
        <v/>
      </c>
      <c r="N339" s="1" t="str">
        <f t="shared" si="123"/>
        <v/>
      </c>
      <c r="O339" s="1" t="str">
        <f t="shared" si="124"/>
        <v/>
      </c>
      <c r="P339" s="1" t="str">
        <f t="shared" si="125"/>
        <v/>
      </c>
      <c r="Q339" s="1" t="str">
        <f t="shared" si="126"/>
        <v/>
      </c>
      <c r="R339" s="1" t="str">
        <f t="shared" si="127"/>
        <v/>
      </c>
      <c r="S339" s="1" t="str">
        <f t="shared" si="128"/>
        <v/>
      </c>
      <c r="T339" s="1" t="str">
        <f t="shared" si="129"/>
        <v/>
      </c>
      <c r="U339" s="1" t="str">
        <f t="shared" si="130"/>
        <v/>
      </c>
      <c r="V339" s="1" t="str">
        <f t="shared" si="131"/>
        <v/>
      </c>
      <c r="W339" s="1" t="str">
        <f t="shared" si="132"/>
        <v/>
      </c>
      <c r="X339" s="1" t="str">
        <f t="shared" si="133"/>
        <v/>
      </c>
      <c r="Y339" s="1" t="str">
        <f t="shared" si="134"/>
        <v/>
      </c>
      <c r="Z339" s="1" t="str">
        <f t="shared" si="135"/>
        <v/>
      </c>
      <c r="AA339" s="1" t="str">
        <f t="shared" si="136"/>
        <v/>
      </c>
      <c r="AB339" s="1" t="str">
        <f t="shared" si="137"/>
        <v/>
      </c>
    </row>
    <row r="340" spans="1:28" ht="14.25" hidden="1" customHeight="1" x14ac:dyDescent="0.35">
      <c r="A340" s="4">
        <f>IF(OR($B340="",$C340=""),"",IFERROR(INDEX('5_ACOMPANHAMENTO'!$A$3:$A$4922,MATCH(1,INDEX(('5_ACOMPANHAMENTO'!$AD$3:$AD$4922=TRIM($C340&amp;""))*('5_ACOMPANHAMENTO'!$AC$3:$AC$4922&lt;&gt;"")*((((I340&lt;&gt;"")*ISNUMBER(SEARCH("|"&amp;I340&amp;"|",'5_ACOMPANHAMENTO'!$AC$3:$AC$4922)))+((J340&lt;&gt;"")*ISNUMBER(SEARCH("|"&amp;J340&amp;"|",'5_ACOMPANHAMENTO'!$AC$3:$AC$4922)))+((K340&lt;&gt;"")*ISNUMBER(SEARCH("|"&amp;K340&amp;"|",'5_ACOMPANHAMENTO'!$AC$3:$AC$4922)))+((L340&lt;&gt;"")*ISNUMBER(SEARCH("|"&amp;L340&amp;"|",'5_ACOMPANHAMENTO'!$AC$3:$AC$4922)))+((M340&lt;&gt;"")*ISNUMBER(SEARCH("|"&amp;M340&amp;"|",'5_ACOMPANHAMENTO'!$AC$3:$AC$4922)))+((N340&lt;&gt;"")*ISNUMBER(SEARCH("|"&amp;N340&amp;"|",'5_ACOMPANHAMENTO'!$AC$3:$AC$4922)))+((O340&lt;&gt;"")*ISNUMBER(SEARCH("|"&amp;O340&amp;"|",'5_ACOMPANHAMENTO'!$AC$3:$AC$4922)))+((P340&lt;&gt;"")*ISNUMBER(SEARCH("|"&amp;P340&amp;"|",'5_ACOMPANHAMENTO'!$AC$3:$AC$4922)))+((Q340&lt;&gt;"")*ISNUMBER(SEARCH("|"&amp;Q340&amp;"|",'5_ACOMPANHAMENTO'!$AC$3:$AC$4922)))+((R340&lt;&gt;"")*ISNUMBER(SEARCH("|"&amp;R340&amp;"|",'5_ACOMPANHAMENTO'!$AC$3:$AC$4922)))+((S340&lt;&gt;"")*ISNUMBER(SEARCH("|"&amp;S340&amp;"|",'5_ACOMPANHAMENTO'!$AC$3:$AC$4922)))+((T340&lt;&gt;"")*ISNUMBER(SEARCH("|"&amp;T340&amp;"|",'5_ACOMPANHAMENTO'!$AC$3:$AC$4922)))+((U340&lt;&gt;"")*ISNUMBER(SEARCH("|"&amp;U340&amp;"|",'5_ACOMPANHAMENTO'!$AC$3:$AC$4922)))+((V340&lt;&gt;"")*ISNUMBER(SEARCH("|"&amp;V340&amp;"|",'5_ACOMPANHAMENTO'!$AC$3:$AC$4922)))+((W340&lt;&gt;"")*ISNUMBER(SEARCH("|"&amp;W340&amp;"|",'5_ACOMPANHAMENTO'!$AC$3:$AC$4922)))+((X340&lt;&gt;"")*ISNUMBER(SEARCH("|"&amp;X340&amp;"|",'5_ACOMPANHAMENTO'!$AC$3:$AC$4922)))+((Y340&lt;&gt;"")*ISNUMBER(SEARCH("|"&amp;Y340&amp;"|",'5_ACOMPANHAMENTO'!$AC$3:$AC$4922)))+((Z340&lt;&gt;"")*ISNUMBER(SEARCH("|"&amp;Z340&amp;"|",'5_ACOMPANHAMENTO'!$AC$3:$AC$4922)))+((AA340&lt;&gt;"")*ISNUMBER(SEARCH("|"&amp;AA340&amp;"|",'5_ACOMPANHAMENTO'!$AC$3:$AC$4922)))+((AB340&lt;&gt;"")*ISNUMBER(SEARCH("|"&amp;AB340&amp;"|",'5_ACOMPANHAMENTO'!$AC$3:$AC$4922))))&gt;0),0),0)),""))</f>
        <v>46210</v>
      </c>
      <c r="B340" s="14" t="s">
        <v>3094</v>
      </c>
      <c r="C340" s="14" t="s">
        <v>3056</v>
      </c>
      <c r="D340" s="4">
        <f>IF(OR($B340="",$C340=""),"",IFERROR(SUMPRODUCT(--(('5_ACOMPANHAMENTO'!$AD$3:$AD$4922=TRIM($C340&amp;""))*('5_ACOMPANHAMENTO'!$AC$3:$AC$4922&lt;&gt;"")*((((I340&lt;&gt;"")*ISNUMBER(SEARCH("|"&amp;I340&amp;"|",'5_ACOMPANHAMENTO'!$AC$3:$AC$4922)))+((J340&lt;&gt;"")*ISNUMBER(SEARCH("|"&amp;J340&amp;"|",'5_ACOMPANHAMENTO'!$AC$3:$AC$4922)))+((K340&lt;&gt;"")*ISNUMBER(SEARCH("|"&amp;K340&amp;"|",'5_ACOMPANHAMENTO'!$AC$3:$AC$4922)))+((L340&lt;&gt;"")*ISNUMBER(SEARCH("|"&amp;L340&amp;"|",'5_ACOMPANHAMENTO'!$AC$3:$AC$4922)))+((M340&lt;&gt;"")*ISNUMBER(SEARCH("|"&amp;M340&amp;"|",'5_ACOMPANHAMENTO'!$AC$3:$AC$4922)))+((N340&lt;&gt;"")*ISNUMBER(SEARCH("|"&amp;N340&amp;"|",'5_ACOMPANHAMENTO'!$AC$3:$AC$4922)))+((O340&lt;&gt;"")*ISNUMBER(SEARCH("|"&amp;O340&amp;"|",'5_ACOMPANHAMENTO'!$AC$3:$AC$4922)))+((P340&lt;&gt;"")*ISNUMBER(SEARCH("|"&amp;P340&amp;"|",'5_ACOMPANHAMENTO'!$AC$3:$AC$4922)))+((Q340&lt;&gt;"")*ISNUMBER(SEARCH("|"&amp;Q340&amp;"|",'5_ACOMPANHAMENTO'!$AC$3:$AC$4922)))+((R340&lt;&gt;"")*ISNUMBER(SEARCH("|"&amp;R340&amp;"|",'5_ACOMPANHAMENTO'!$AC$3:$AC$4922)))+((S340&lt;&gt;"")*ISNUMBER(SEARCH("|"&amp;S340&amp;"|",'5_ACOMPANHAMENTO'!$AC$3:$AC$4922)))+((T340&lt;&gt;"")*ISNUMBER(SEARCH("|"&amp;T340&amp;"|",'5_ACOMPANHAMENTO'!$AC$3:$AC$4922)))+((U340&lt;&gt;"")*ISNUMBER(SEARCH("|"&amp;U340&amp;"|",'5_ACOMPANHAMENTO'!$AC$3:$AC$4922)))+((V340&lt;&gt;"")*ISNUMBER(SEARCH("|"&amp;V340&amp;"|",'5_ACOMPANHAMENTO'!$AC$3:$AC$4922)))+((W340&lt;&gt;"")*ISNUMBER(SEARCH("|"&amp;W340&amp;"|",'5_ACOMPANHAMENTO'!$AC$3:$AC$4922)))+((X340&lt;&gt;"")*ISNUMBER(SEARCH("|"&amp;X340&amp;"|",'5_ACOMPANHAMENTO'!$AC$3:$AC$4922)))+((Y340&lt;&gt;"")*ISNUMBER(SEARCH("|"&amp;Y340&amp;"|",'5_ACOMPANHAMENTO'!$AC$3:$AC$4922)))+((Z340&lt;&gt;"")*ISNUMBER(SEARCH("|"&amp;Z340&amp;"|",'5_ACOMPANHAMENTO'!$AC$3:$AC$4922)))+((AA340&lt;&gt;"")*ISNUMBER(SEARCH("|"&amp;AA340&amp;"|",'5_ACOMPANHAMENTO'!$AC$3:$AC$4922)))+((AB340&lt;&gt;"")*ISNUMBER(SEARCH("|"&amp;AB340&amp;"|",'5_ACOMPANHAMENTO'!$AC$3:$AC$4922))))&gt;0)),'5_ACOMPANHAMENTO'!$J$3:$J$4922),0))</f>
        <v>2559</v>
      </c>
      <c r="E340" s="4" t="str">
        <f t="shared" ca="1" si="115"/>
        <v>FINALIZADO</v>
      </c>
      <c r="F340" s="7">
        <f>IF(OR($B340="",$C340=""),"",IFERROR(SUMPRODUCT(--(('5_ACOMPANHAMENTO'!$AD$3:$AD$4922=TRIM($C340&amp;""))*('5_ACOMPANHAMENTO'!$AC$3:$AC$4922&lt;&gt;"")*((((I340&lt;&gt;"")*ISNUMBER(SEARCH("|"&amp;I340&amp;"|",'5_ACOMPANHAMENTO'!$AC$3:$AC$4922)))+((J340&lt;&gt;"")*ISNUMBER(SEARCH("|"&amp;J340&amp;"|",'5_ACOMPANHAMENTO'!$AC$3:$AC$4922)))+((K340&lt;&gt;"")*ISNUMBER(SEARCH("|"&amp;K340&amp;"|",'5_ACOMPANHAMENTO'!$AC$3:$AC$4922)))+((L340&lt;&gt;"")*ISNUMBER(SEARCH("|"&amp;L340&amp;"|",'5_ACOMPANHAMENTO'!$AC$3:$AC$4922)))+((M340&lt;&gt;"")*ISNUMBER(SEARCH("|"&amp;M340&amp;"|",'5_ACOMPANHAMENTO'!$AC$3:$AC$4922)))+((N340&lt;&gt;"")*ISNUMBER(SEARCH("|"&amp;N340&amp;"|",'5_ACOMPANHAMENTO'!$AC$3:$AC$4922)))+((O340&lt;&gt;"")*ISNUMBER(SEARCH("|"&amp;O340&amp;"|",'5_ACOMPANHAMENTO'!$AC$3:$AC$4922)))+((P340&lt;&gt;"")*ISNUMBER(SEARCH("|"&amp;P340&amp;"|",'5_ACOMPANHAMENTO'!$AC$3:$AC$4922)))+((Q340&lt;&gt;"")*ISNUMBER(SEARCH("|"&amp;Q340&amp;"|",'5_ACOMPANHAMENTO'!$AC$3:$AC$4922)))+((R340&lt;&gt;"")*ISNUMBER(SEARCH("|"&amp;R340&amp;"|",'5_ACOMPANHAMENTO'!$AC$3:$AC$4922)))+((S340&lt;&gt;"")*ISNUMBER(SEARCH("|"&amp;S340&amp;"|",'5_ACOMPANHAMENTO'!$AC$3:$AC$4922)))+((T340&lt;&gt;"")*ISNUMBER(SEARCH("|"&amp;T340&amp;"|",'5_ACOMPANHAMENTO'!$AC$3:$AC$4922)))+((U340&lt;&gt;"")*ISNUMBER(SEARCH("|"&amp;U340&amp;"|",'5_ACOMPANHAMENTO'!$AC$3:$AC$4922)))+((V340&lt;&gt;"")*ISNUMBER(SEARCH("|"&amp;V340&amp;"|",'5_ACOMPANHAMENTO'!$AC$3:$AC$4922)))+((W340&lt;&gt;"")*ISNUMBER(SEARCH("|"&amp;W340&amp;"|",'5_ACOMPANHAMENTO'!$AC$3:$AC$4922)))+((X340&lt;&gt;"")*ISNUMBER(SEARCH("|"&amp;X340&amp;"|",'5_ACOMPANHAMENTO'!$AC$3:$AC$4922)))+((Y340&lt;&gt;"")*ISNUMBER(SEARCH("|"&amp;Y340&amp;"|",'5_ACOMPANHAMENTO'!$AC$3:$AC$4922)))+((Z340&lt;&gt;"")*ISNUMBER(SEARCH("|"&amp;Z340&amp;"|",'5_ACOMPANHAMENTO'!$AC$3:$AC$4922)))+((AA340&lt;&gt;"")*ISNUMBER(SEARCH("|"&amp;AA340&amp;"|",'5_ACOMPANHAMENTO'!$AC$3:$AC$4922)))+((AB340&lt;&gt;"")*ISNUMBER(SEARCH("|"&amp;AB340&amp;"|",'5_ACOMPANHAMENTO'!$AC$3:$AC$4922))))&gt;0)),'5_ACOMPANHAMENTO'!$O$3:$O$4922),0))</f>
        <v>2559</v>
      </c>
      <c r="G340" s="7">
        <f t="shared" si="116"/>
        <v>0</v>
      </c>
      <c r="H340" t="str">
        <f t="shared" si="117"/>
        <v>10210|58 FABRICAÇÃO EMBALAGEM</v>
      </c>
      <c r="I340" s="1" t="str">
        <f t="shared" si="118"/>
        <v>10210</v>
      </c>
      <c r="J340" s="1" t="str">
        <f t="shared" si="119"/>
        <v/>
      </c>
      <c r="K340" s="1" t="str">
        <f t="shared" si="120"/>
        <v/>
      </c>
      <c r="L340" s="1" t="str">
        <f t="shared" si="121"/>
        <v/>
      </c>
      <c r="M340" s="1" t="str">
        <f t="shared" si="122"/>
        <v/>
      </c>
      <c r="N340" s="1" t="str">
        <f t="shared" si="123"/>
        <v/>
      </c>
      <c r="O340" s="1" t="str">
        <f t="shared" si="124"/>
        <v/>
      </c>
      <c r="P340" s="1" t="str">
        <f t="shared" si="125"/>
        <v/>
      </c>
      <c r="Q340" s="1" t="str">
        <f t="shared" si="126"/>
        <v/>
      </c>
      <c r="R340" s="1" t="str">
        <f t="shared" si="127"/>
        <v/>
      </c>
      <c r="S340" s="1" t="str">
        <f t="shared" si="128"/>
        <v/>
      </c>
      <c r="T340" s="1" t="str">
        <f t="shared" si="129"/>
        <v/>
      </c>
      <c r="U340" s="1" t="str">
        <f t="shared" si="130"/>
        <v/>
      </c>
      <c r="V340" s="1" t="str">
        <f t="shared" si="131"/>
        <v/>
      </c>
      <c r="W340" s="1" t="str">
        <f t="shared" si="132"/>
        <v/>
      </c>
      <c r="X340" s="1" t="str">
        <f t="shared" si="133"/>
        <v/>
      </c>
      <c r="Y340" s="1" t="str">
        <f t="shared" si="134"/>
        <v/>
      </c>
      <c r="Z340" s="1" t="str">
        <f t="shared" si="135"/>
        <v/>
      </c>
      <c r="AA340" s="1" t="str">
        <f t="shared" si="136"/>
        <v/>
      </c>
      <c r="AB340" s="1" t="str">
        <f t="shared" si="137"/>
        <v/>
      </c>
    </row>
    <row r="341" spans="1:28" ht="14.25" hidden="1" customHeight="1" x14ac:dyDescent="0.35">
      <c r="A341" s="4">
        <f>IF(OR($B341="",$C341=""),"",IFERROR(INDEX('5_ACOMPANHAMENTO'!$A$3:$A$4922,MATCH(1,INDEX(('5_ACOMPANHAMENTO'!$AD$3:$AD$4922=TRIM($C341&amp;""))*('5_ACOMPANHAMENTO'!$AC$3:$AC$4922&lt;&gt;"")*((((I341&lt;&gt;"")*ISNUMBER(SEARCH("|"&amp;I341&amp;"|",'5_ACOMPANHAMENTO'!$AC$3:$AC$4922)))+((J341&lt;&gt;"")*ISNUMBER(SEARCH("|"&amp;J341&amp;"|",'5_ACOMPANHAMENTO'!$AC$3:$AC$4922)))+((K341&lt;&gt;"")*ISNUMBER(SEARCH("|"&amp;K341&amp;"|",'5_ACOMPANHAMENTO'!$AC$3:$AC$4922)))+((L341&lt;&gt;"")*ISNUMBER(SEARCH("|"&amp;L341&amp;"|",'5_ACOMPANHAMENTO'!$AC$3:$AC$4922)))+((M341&lt;&gt;"")*ISNUMBER(SEARCH("|"&amp;M341&amp;"|",'5_ACOMPANHAMENTO'!$AC$3:$AC$4922)))+((N341&lt;&gt;"")*ISNUMBER(SEARCH("|"&amp;N341&amp;"|",'5_ACOMPANHAMENTO'!$AC$3:$AC$4922)))+((O341&lt;&gt;"")*ISNUMBER(SEARCH("|"&amp;O341&amp;"|",'5_ACOMPANHAMENTO'!$AC$3:$AC$4922)))+((P341&lt;&gt;"")*ISNUMBER(SEARCH("|"&amp;P341&amp;"|",'5_ACOMPANHAMENTO'!$AC$3:$AC$4922)))+((Q341&lt;&gt;"")*ISNUMBER(SEARCH("|"&amp;Q341&amp;"|",'5_ACOMPANHAMENTO'!$AC$3:$AC$4922)))+((R341&lt;&gt;"")*ISNUMBER(SEARCH("|"&amp;R341&amp;"|",'5_ACOMPANHAMENTO'!$AC$3:$AC$4922)))+((S341&lt;&gt;"")*ISNUMBER(SEARCH("|"&amp;S341&amp;"|",'5_ACOMPANHAMENTO'!$AC$3:$AC$4922)))+((T341&lt;&gt;"")*ISNUMBER(SEARCH("|"&amp;T341&amp;"|",'5_ACOMPANHAMENTO'!$AC$3:$AC$4922)))+((U341&lt;&gt;"")*ISNUMBER(SEARCH("|"&amp;U341&amp;"|",'5_ACOMPANHAMENTO'!$AC$3:$AC$4922)))+((V341&lt;&gt;"")*ISNUMBER(SEARCH("|"&amp;V341&amp;"|",'5_ACOMPANHAMENTO'!$AC$3:$AC$4922)))+((W341&lt;&gt;"")*ISNUMBER(SEARCH("|"&amp;W341&amp;"|",'5_ACOMPANHAMENTO'!$AC$3:$AC$4922)))+((X341&lt;&gt;"")*ISNUMBER(SEARCH("|"&amp;X341&amp;"|",'5_ACOMPANHAMENTO'!$AC$3:$AC$4922)))+((Y341&lt;&gt;"")*ISNUMBER(SEARCH("|"&amp;Y341&amp;"|",'5_ACOMPANHAMENTO'!$AC$3:$AC$4922)))+((Z341&lt;&gt;"")*ISNUMBER(SEARCH("|"&amp;Z341&amp;"|",'5_ACOMPANHAMENTO'!$AC$3:$AC$4922)))+((AA341&lt;&gt;"")*ISNUMBER(SEARCH("|"&amp;AA341&amp;"|",'5_ACOMPANHAMENTO'!$AC$3:$AC$4922)))+((AB341&lt;&gt;"")*ISNUMBER(SEARCH("|"&amp;AB341&amp;"|",'5_ACOMPANHAMENTO'!$AC$3:$AC$4922))))&gt;0),0),0)),""))</f>
        <v>46210</v>
      </c>
      <c r="B341" s="14" t="s">
        <v>3094</v>
      </c>
      <c r="C341" s="14" t="s">
        <v>3056</v>
      </c>
      <c r="D341" s="4">
        <f>IF(OR($B341="",$C341=""),"",IFERROR(SUMPRODUCT(--(('5_ACOMPANHAMENTO'!$AD$3:$AD$4922=TRIM($C341&amp;""))*('5_ACOMPANHAMENTO'!$AC$3:$AC$4922&lt;&gt;"")*((((I341&lt;&gt;"")*ISNUMBER(SEARCH("|"&amp;I341&amp;"|",'5_ACOMPANHAMENTO'!$AC$3:$AC$4922)))+((J341&lt;&gt;"")*ISNUMBER(SEARCH("|"&amp;J341&amp;"|",'5_ACOMPANHAMENTO'!$AC$3:$AC$4922)))+((K341&lt;&gt;"")*ISNUMBER(SEARCH("|"&amp;K341&amp;"|",'5_ACOMPANHAMENTO'!$AC$3:$AC$4922)))+((L341&lt;&gt;"")*ISNUMBER(SEARCH("|"&amp;L341&amp;"|",'5_ACOMPANHAMENTO'!$AC$3:$AC$4922)))+((M341&lt;&gt;"")*ISNUMBER(SEARCH("|"&amp;M341&amp;"|",'5_ACOMPANHAMENTO'!$AC$3:$AC$4922)))+((N341&lt;&gt;"")*ISNUMBER(SEARCH("|"&amp;N341&amp;"|",'5_ACOMPANHAMENTO'!$AC$3:$AC$4922)))+((O341&lt;&gt;"")*ISNUMBER(SEARCH("|"&amp;O341&amp;"|",'5_ACOMPANHAMENTO'!$AC$3:$AC$4922)))+((P341&lt;&gt;"")*ISNUMBER(SEARCH("|"&amp;P341&amp;"|",'5_ACOMPANHAMENTO'!$AC$3:$AC$4922)))+((Q341&lt;&gt;"")*ISNUMBER(SEARCH("|"&amp;Q341&amp;"|",'5_ACOMPANHAMENTO'!$AC$3:$AC$4922)))+((R341&lt;&gt;"")*ISNUMBER(SEARCH("|"&amp;R341&amp;"|",'5_ACOMPANHAMENTO'!$AC$3:$AC$4922)))+((S341&lt;&gt;"")*ISNUMBER(SEARCH("|"&amp;S341&amp;"|",'5_ACOMPANHAMENTO'!$AC$3:$AC$4922)))+((T341&lt;&gt;"")*ISNUMBER(SEARCH("|"&amp;T341&amp;"|",'5_ACOMPANHAMENTO'!$AC$3:$AC$4922)))+((U341&lt;&gt;"")*ISNUMBER(SEARCH("|"&amp;U341&amp;"|",'5_ACOMPANHAMENTO'!$AC$3:$AC$4922)))+((V341&lt;&gt;"")*ISNUMBER(SEARCH("|"&amp;V341&amp;"|",'5_ACOMPANHAMENTO'!$AC$3:$AC$4922)))+((W341&lt;&gt;"")*ISNUMBER(SEARCH("|"&amp;W341&amp;"|",'5_ACOMPANHAMENTO'!$AC$3:$AC$4922)))+((X341&lt;&gt;"")*ISNUMBER(SEARCH("|"&amp;X341&amp;"|",'5_ACOMPANHAMENTO'!$AC$3:$AC$4922)))+((Y341&lt;&gt;"")*ISNUMBER(SEARCH("|"&amp;Y341&amp;"|",'5_ACOMPANHAMENTO'!$AC$3:$AC$4922)))+((Z341&lt;&gt;"")*ISNUMBER(SEARCH("|"&amp;Z341&amp;"|",'5_ACOMPANHAMENTO'!$AC$3:$AC$4922)))+((AA341&lt;&gt;"")*ISNUMBER(SEARCH("|"&amp;AA341&amp;"|",'5_ACOMPANHAMENTO'!$AC$3:$AC$4922)))+((AB341&lt;&gt;"")*ISNUMBER(SEARCH("|"&amp;AB341&amp;"|",'5_ACOMPANHAMENTO'!$AC$3:$AC$4922))))&gt;0)),'5_ACOMPANHAMENTO'!$J$3:$J$4922),0))</f>
        <v>2559</v>
      </c>
      <c r="E341" s="4" t="str">
        <f t="shared" ca="1" si="115"/>
        <v>FINALIZADO</v>
      </c>
      <c r="F341" s="7">
        <f>IF(OR($B341="",$C341=""),"",IFERROR(SUMPRODUCT(--(('5_ACOMPANHAMENTO'!$AD$3:$AD$4922=TRIM($C341&amp;""))*('5_ACOMPANHAMENTO'!$AC$3:$AC$4922&lt;&gt;"")*((((I341&lt;&gt;"")*ISNUMBER(SEARCH("|"&amp;I341&amp;"|",'5_ACOMPANHAMENTO'!$AC$3:$AC$4922)))+((J341&lt;&gt;"")*ISNUMBER(SEARCH("|"&amp;J341&amp;"|",'5_ACOMPANHAMENTO'!$AC$3:$AC$4922)))+((K341&lt;&gt;"")*ISNUMBER(SEARCH("|"&amp;K341&amp;"|",'5_ACOMPANHAMENTO'!$AC$3:$AC$4922)))+((L341&lt;&gt;"")*ISNUMBER(SEARCH("|"&amp;L341&amp;"|",'5_ACOMPANHAMENTO'!$AC$3:$AC$4922)))+((M341&lt;&gt;"")*ISNUMBER(SEARCH("|"&amp;M341&amp;"|",'5_ACOMPANHAMENTO'!$AC$3:$AC$4922)))+((N341&lt;&gt;"")*ISNUMBER(SEARCH("|"&amp;N341&amp;"|",'5_ACOMPANHAMENTO'!$AC$3:$AC$4922)))+((O341&lt;&gt;"")*ISNUMBER(SEARCH("|"&amp;O341&amp;"|",'5_ACOMPANHAMENTO'!$AC$3:$AC$4922)))+((P341&lt;&gt;"")*ISNUMBER(SEARCH("|"&amp;P341&amp;"|",'5_ACOMPANHAMENTO'!$AC$3:$AC$4922)))+((Q341&lt;&gt;"")*ISNUMBER(SEARCH("|"&amp;Q341&amp;"|",'5_ACOMPANHAMENTO'!$AC$3:$AC$4922)))+((R341&lt;&gt;"")*ISNUMBER(SEARCH("|"&amp;R341&amp;"|",'5_ACOMPANHAMENTO'!$AC$3:$AC$4922)))+((S341&lt;&gt;"")*ISNUMBER(SEARCH("|"&amp;S341&amp;"|",'5_ACOMPANHAMENTO'!$AC$3:$AC$4922)))+((T341&lt;&gt;"")*ISNUMBER(SEARCH("|"&amp;T341&amp;"|",'5_ACOMPANHAMENTO'!$AC$3:$AC$4922)))+((U341&lt;&gt;"")*ISNUMBER(SEARCH("|"&amp;U341&amp;"|",'5_ACOMPANHAMENTO'!$AC$3:$AC$4922)))+((V341&lt;&gt;"")*ISNUMBER(SEARCH("|"&amp;V341&amp;"|",'5_ACOMPANHAMENTO'!$AC$3:$AC$4922)))+((W341&lt;&gt;"")*ISNUMBER(SEARCH("|"&amp;W341&amp;"|",'5_ACOMPANHAMENTO'!$AC$3:$AC$4922)))+((X341&lt;&gt;"")*ISNUMBER(SEARCH("|"&amp;X341&amp;"|",'5_ACOMPANHAMENTO'!$AC$3:$AC$4922)))+((Y341&lt;&gt;"")*ISNUMBER(SEARCH("|"&amp;Y341&amp;"|",'5_ACOMPANHAMENTO'!$AC$3:$AC$4922)))+((Z341&lt;&gt;"")*ISNUMBER(SEARCH("|"&amp;Z341&amp;"|",'5_ACOMPANHAMENTO'!$AC$3:$AC$4922)))+((AA341&lt;&gt;"")*ISNUMBER(SEARCH("|"&amp;AA341&amp;"|",'5_ACOMPANHAMENTO'!$AC$3:$AC$4922)))+((AB341&lt;&gt;"")*ISNUMBER(SEARCH("|"&amp;AB341&amp;"|",'5_ACOMPANHAMENTO'!$AC$3:$AC$4922))))&gt;0)),'5_ACOMPANHAMENTO'!$O$3:$O$4922),0))</f>
        <v>2559</v>
      </c>
      <c r="G341" s="7">
        <f t="shared" si="116"/>
        <v>0</v>
      </c>
      <c r="H341" t="str">
        <f t="shared" si="117"/>
        <v>10210|58 FABRICAÇÃO EMBALAGEM</v>
      </c>
      <c r="I341" s="1" t="str">
        <f t="shared" si="118"/>
        <v>10210</v>
      </c>
      <c r="J341" s="1" t="str">
        <f t="shared" si="119"/>
        <v/>
      </c>
      <c r="K341" s="1" t="str">
        <f t="shared" si="120"/>
        <v/>
      </c>
      <c r="L341" s="1" t="str">
        <f t="shared" si="121"/>
        <v/>
      </c>
      <c r="M341" s="1" t="str">
        <f t="shared" si="122"/>
        <v/>
      </c>
      <c r="N341" s="1" t="str">
        <f t="shared" si="123"/>
        <v/>
      </c>
      <c r="O341" s="1" t="str">
        <f t="shared" si="124"/>
        <v/>
      </c>
      <c r="P341" s="1" t="str">
        <f t="shared" si="125"/>
        <v/>
      </c>
      <c r="Q341" s="1" t="str">
        <f t="shared" si="126"/>
        <v/>
      </c>
      <c r="R341" s="1" t="str">
        <f t="shared" si="127"/>
        <v/>
      </c>
      <c r="S341" s="1" t="str">
        <f t="shared" si="128"/>
        <v/>
      </c>
      <c r="T341" s="1" t="str">
        <f t="shared" si="129"/>
        <v/>
      </c>
      <c r="U341" s="1" t="str">
        <f t="shared" si="130"/>
        <v/>
      </c>
      <c r="V341" s="1" t="str">
        <f t="shared" si="131"/>
        <v/>
      </c>
      <c r="W341" s="1" t="str">
        <f t="shared" si="132"/>
        <v/>
      </c>
      <c r="X341" s="1" t="str">
        <f t="shared" si="133"/>
        <v/>
      </c>
      <c r="Y341" s="1" t="str">
        <f t="shared" si="134"/>
        <v/>
      </c>
      <c r="Z341" s="1" t="str">
        <f t="shared" si="135"/>
        <v/>
      </c>
      <c r="AA341" s="1" t="str">
        <f t="shared" si="136"/>
        <v/>
      </c>
      <c r="AB341" s="1" t="str">
        <f t="shared" si="137"/>
        <v/>
      </c>
    </row>
    <row r="342" spans="1:28" ht="14.25" hidden="1" customHeight="1" x14ac:dyDescent="0.35">
      <c r="A342" s="4">
        <f>IF(OR($B342="",$C342=""),"",IFERROR(INDEX('5_ACOMPANHAMENTO'!$A$3:$A$4922,MATCH(1,INDEX(('5_ACOMPANHAMENTO'!$AD$3:$AD$4922=TRIM($C342&amp;""))*('5_ACOMPANHAMENTO'!$AC$3:$AC$4922&lt;&gt;"")*((((I342&lt;&gt;"")*ISNUMBER(SEARCH("|"&amp;I342&amp;"|",'5_ACOMPANHAMENTO'!$AC$3:$AC$4922)))+((J342&lt;&gt;"")*ISNUMBER(SEARCH("|"&amp;J342&amp;"|",'5_ACOMPANHAMENTO'!$AC$3:$AC$4922)))+((K342&lt;&gt;"")*ISNUMBER(SEARCH("|"&amp;K342&amp;"|",'5_ACOMPANHAMENTO'!$AC$3:$AC$4922)))+((L342&lt;&gt;"")*ISNUMBER(SEARCH("|"&amp;L342&amp;"|",'5_ACOMPANHAMENTO'!$AC$3:$AC$4922)))+((M342&lt;&gt;"")*ISNUMBER(SEARCH("|"&amp;M342&amp;"|",'5_ACOMPANHAMENTO'!$AC$3:$AC$4922)))+((N342&lt;&gt;"")*ISNUMBER(SEARCH("|"&amp;N342&amp;"|",'5_ACOMPANHAMENTO'!$AC$3:$AC$4922)))+((O342&lt;&gt;"")*ISNUMBER(SEARCH("|"&amp;O342&amp;"|",'5_ACOMPANHAMENTO'!$AC$3:$AC$4922)))+((P342&lt;&gt;"")*ISNUMBER(SEARCH("|"&amp;P342&amp;"|",'5_ACOMPANHAMENTO'!$AC$3:$AC$4922)))+((Q342&lt;&gt;"")*ISNUMBER(SEARCH("|"&amp;Q342&amp;"|",'5_ACOMPANHAMENTO'!$AC$3:$AC$4922)))+((R342&lt;&gt;"")*ISNUMBER(SEARCH("|"&amp;R342&amp;"|",'5_ACOMPANHAMENTO'!$AC$3:$AC$4922)))+((S342&lt;&gt;"")*ISNUMBER(SEARCH("|"&amp;S342&amp;"|",'5_ACOMPANHAMENTO'!$AC$3:$AC$4922)))+((T342&lt;&gt;"")*ISNUMBER(SEARCH("|"&amp;T342&amp;"|",'5_ACOMPANHAMENTO'!$AC$3:$AC$4922)))+((U342&lt;&gt;"")*ISNUMBER(SEARCH("|"&amp;U342&amp;"|",'5_ACOMPANHAMENTO'!$AC$3:$AC$4922)))+((V342&lt;&gt;"")*ISNUMBER(SEARCH("|"&amp;V342&amp;"|",'5_ACOMPANHAMENTO'!$AC$3:$AC$4922)))+((W342&lt;&gt;"")*ISNUMBER(SEARCH("|"&amp;W342&amp;"|",'5_ACOMPANHAMENTO'!$AC$3:$AC$4922)))+((X342&lt;&gt;"")*ISNUMBER(SEARCH("|"&amp;X342&amp;"|",'5_ACOMPANHAMENTO'!$AC$3:$AC$4922)))+((Y342&lt;&gt;"")*ISNUMBER(SEARCH("|"&amp;Y342&amp;"|",'5_ACOMPANHAMENTO'!$AC$3:$AC$4922)))+((Z342&lt;&gt;"")*ISNUMBER(SEARCH("|"&amp;Z342&amp;"|",'5_ACOMPANHAMENTO'!$AC$3:$AC$4922)))+((AA342&lt;&gt;"")*ISNUMBER(SEARCH("|"&amp;AA342&amp;"|",'5_ACOMPANHAMENTO'!$AC$3:$AC$4922)))+((AB342&lt;&gt;"")*ISNUMBER(SEARCH("|"&amp;AB342&amp;"|",'5_ACOMPANHAMENTO'!$AC$3:$AC$4922))))&gt;0),0),0)),""))</f>
        <v>46210</v>
      </c>
      <c r="B342" s="14" t="s">
        <v>3094</v>
      </c>
      <c r="C342" s="14" t="s">
        <v>3056</v>
      </c>
      <c r="D342" s="4">
        <f>IF(OR($B342="",$C342=""),"",IFERROR(SUMPRODUCT(--(('5_ACOMPANHAMENTO'!$AD$3:$AD$4922=TRIM($C342&amp;""))*('5_ACOMPANHAMENTO'!$AC$3:$AC$4922&lt;&gt;"")*((((I342&lt;&gt;"")*ISNUMBER(SEARCH("|"&amp;I342&amp;"|",'5_ACOMPANHAMENTO'!$AC$3:$AC$4922)))+((J342&lt;&gt;"")*ISNUMBER(SEARCH("|"&amp;J342&amp;"|",'5_ACOMPANHAMENTO'!$AC$3:$AC$4922)))+((K342&lt;&gt;"")*ISNUMBER(SEARCH("|"&amp;K342&amp;"|",'5_ACOMPANHAMENTO'!$AC$3:$AC$4922)))+((L342&lt;&gt;"")*ISNUMBER(SEARCH("|"&amp;L342&amp;"|",'5_ACOMPANHAMENTO'!$AC$3:$AC$4922)))+((M342&lt;&gt;"")*ISNUMBER(SEARCH("|"&amp;M342&amp;"|",'5_ACOMPANHAMENTO'!$AC$3:$AC$4922)))+((N342&lt;&gt;"")*ISNUMBER(SEARCH("|"&amp;N342&amp;"|",'5_ACOMPANHAMENTO'!$AC$3:$AC$4922)))+((O342&lt;&gt;"")*ISNUMBER(SEARCH("|"&amp;O342&amp;"|",'5_ACOMPANHAMENTO'!$AC$3:$AC$4922)))+((P342&lt;&gt;"")*ISNUMBER(SEARCH("|"&amp;P342&amp;"|",'5_ACOMPANHAMENTO'!$AC$3:$AC$4922)))+((Q342&lt;&gt;"")*ISNUMBER(SEARCH("|"&amp;Q342&amp;"|",'5_ACOMPANHAMENTO'!$AC$3:$AC$4922)))+((R342&lt;&gt;"")*ISNUMBER(SEARCH("|"&amp;R342&amp;"|",'5_ACOMPANHAMENTO'!$AC$3:$AC$4922)))+((S342&lt;&gt;"")*ISNUMBER(SEARCH("|"&amp;S342&amp;"|",'5_ACOMPANHAMENTO'!$AC$3:$AC$4922)))+((T342&lt;&gt;"")*ISNUMBER(SEARCH("|"&amp;T342&amp;"|",'5_ACOMPANHAMENTO'!$AC$3:$AC$4922)))+((U342&lt;&gt;"")*ISNUMBER(SEARCH("|"&amp;U342&amp;"|",'5_ACOMPANHAMENTO'!$AC$3:$AC$4922)))+((V342&lt;&gt;"")*ISNUMBER(SEARCH("|"&amp;V342&amp;"|",'5_ACOMPANHAMENTO'!$AC$3:$AC$4922)))+((W342&lt;&gt;"")*ISNUMBER(SEARCH("|"&amp;W342&amp;"|",'5_ACOMPANHAMENTO'!$AC$3:$AC$4922)))+((X342&lt;&gt;"")*ISNUMBER(SEARCH("|"&amp;X342&amp;"|",'5_ACOMPANHAMENTO'!$AC$3:$AC$4922)))+((Y342&lt;&gt;"")*ISNUMBER(SEARCH("|"&amp;Y342&amp;"|",'5_ACOMPANHAMENTO'!$AC$3:$AC$4922)))+((Z342&lt;&gt;"")*ISNUMBER(SEARCH("|"&amp;Z342&amp;"|",'5_ACOMPANHAMENTO'!$AC$3:$AC$4922)))+((AA342&lt;&gt;"")*ISNUMBER(SEARCH("|"&amp;AA342&amp;"|",'5_ACOMPANHAMENTO'!$AC$3:$AC$4922)))+((AB342&lt;&gt;"")*ISNUMBER(SEARCH("|"&amp;AB342&amp;"|",'5_ACOMPANHAMENTO'!$AC$3:$AC$4922))))&gt;0)),'5_ACOMPANHAMENTO'!$J$3:$J$4922),0))</f>
        <v>2559</v>
      </c>
      <c r="E342" s="4" t="str">
        <f t="shared" ca="1" si="115"/>
        <v>FINALIZADO</v>
      </c>
      <c r="F342" s="7">
        <f>IF(OR($B342="",$C342=""),"",IFERROR(SUMPRODUCT(--(('5_ACOMPANHAMENTO'!$AD$3:$AD$4922=TRIM($C342&amp;""))*('5_ACOMPANHAMENTO'!$AC$3:$AC$4922&lt;&gt;"")*((((I342&lt;&gt;"")*ISNUMBER(SEARCH("|"&amp;I342&amp;"|",'5_ACOMPANHAMENTO'!$AC$3:$AC$4922)))+((J342&lt;&gt;"")*ISNUMBER(SEARCH("|"&amp;J342&amp;"|",'5_ACOMPANHAMENTO'!$AC$3:$AC$4922)))+((K342&lt;&gt;"")*ISNUMBER(SEARCH("|"&amp;K342&amp;"|",'5_ACOMPANHAMENTO'!$AC$3:$AC$4922)))+((L342&lt;&gt;"")*ISNUMBER(SEARCH("|"&amp;L342&amp;"|",'5_ACOMPANHAMENTO'!$AC$3:$AC$4922)))+((M342&lt;&gt;"")*ISNUMBER(SEARCH("|"&amp;M342&amp;"|",'5_ACOMPANHAMENTO'!$AC$3:$AC$4922)))+((N342&lt;&gt;"")*ISNUMBER(SEARCH("|"&amp;N342&amp;"|",'5_ACOMPANHAMENTO'!$AC$3:$AC$4922)))+((O342&lt;&gt;"")*ISNUMBER(SEARCH("|"&amp;O342&amp;"|",'5_ACOMPANHAMENTO'!$AC$3:$AC$4922)))+((P342&lt;&gt;"")*ISNUMBER(SEARCH("|"&amp;P342&amp;"|",'5_ACOMPANHAMENTO'!$AC$3:$AC$4922)))+((Q342&lt;&gt;"")*ISNUMBER(SEARCH("|"&amp;Q342&amp;"|",'5_ACOMPANHAMENTO'!$AC$3:$AC$4922)))+((R342&lt;&gt;"")*ISNUMBER(SEARCH("|"&amp;R342&amp;"|",'5_ACOMPANHAMENTO'!$AC$3:$AC$4922)))+((S342&lt;&gt;"")*ISNUMBER(SEARCH("|"&amp;S342&amp;"|",'5_ACOMPANHAMENTO'!$AC$3:$AC$4922)))+((T342&lt;&gt;"")*ISNUMBER(SEARCH("|"&amp;T342&amp;"|",'5_ACOMPANHAMENTO'!$AC$3:$AC$4922)))+((U342&lt;&gt;"")*ISNUMBER(SEARCH("|"&amp;U342&amp;"|",'5_ACOMPANHAMENTO'!$AC$3:$AC$4922)))+((V342&lt;&gt;"")*ISNUMBER(SEARCH("|"&amp;V342&amp;"|",'5_ACOMPANHAMENTO'!$AC$3:$AC$4922)))+((W342&lt;&gt;"")*ISNUMBER(SEARCH("|"&amp;W342&amp;"|",'5_ACOMPANHAMENTO'!$AC$3:$AC$4922)))+((X342&lt;&gt;"")*ISNUMBER(SEARCH("|"&amp;X342&amp;"|",'5_ACOMPANHAMENTO'!$AC$3:$AC$4922)))+((Y342&lt;&gt;"")*ISNUMBER(SEARCH("|"&amp;Y342&amp;"|",'5_ACOMPANHAMENTO'!$AC$3:$AC$4922)))+((Z342&lt;&gt;"")*ISNUMBER(SEARCH("|"&amp;Z342&amp;"|",'5_ACOMPANHAMENTO'!$AC$3:$AC$4922)))+((AA342&lt;&gt;"")*ISNUMBER(SEARCH("|"&amp;AA342&amp;"|",'5_ACOMPANHAMENTO'!$AC$3:$AC$4922)))+((AB342&lt;&gt;"")*ISNUMBER(SEARCH("|"&amp;AB342&amp;"|",'5_ACOMPANHAMENTO'!$AC$3:$AC$4922))))&gt;0)),'5_ACOMPANHAMENTO'!$O$3:$O$4922),0))</f>
        <v>2559</v>
      </c>
      <c r="G342" s="7">
        <f t="shared" si="116"/>
        <v>0</v>
      </c>
      <c r="H342" t="str">
        <f t="shared" si="117"/>
        <v>10210|58 FABRICAÇÃO EMBALAGEM</v>
      </c>
      <c r="I342" s="1" t="str">
        <f t="shared" si="118"/>
        <v>10210</v>
      </c>
      <c r="J342" s="1" t="str">
        <f t="shared" si="119"/>
        <v/>
      </c>
      <c r="K342" s="1" t="str">
        <f t="shared" si="120"/>
        <v/>
      </c>
      <c r="L342" s="1" t="str">
        <f t="shared" si="121"/>
        <v/>
      </c>
      <c r="M342" s="1" t="str">
        <f t="shared" si="122"/>
        <v/>
      </c>
      <c r="N342" s="1" t="str">
        <f t="shared" si="123"/>
        <v/>
      </c>
      <c r="O342" s="1" t="str">
        <f t="shared" si="124"/>
        <v/>
      </c>
      <c r="P342" s="1" t="str">
        <f t="shared" si="125"/>
        <v/>
      </c>
      <c r="Q342" s="1" t="str">
        <f t="shared" si="126"/>
        <v/>
      </c>
      <c r="R342" s="1" t="str">
        <f t="shared" si="127"/>
        <v/>
      </c>
      <c r="S342" s="1" t="str">
        <f t="shared" si="128"/>
        <v/>
      </c>
      <c r="T342" s="1" t="str">
        <f t="shared" si="129"/>
        <v/>
      </c>
      <c r="U342" s="1" t="str">
        <f t="shared" si="130"/>
        <v/>
      </c>
      <c r="V342" s="1" t="str">
        <f t="shared" si="131"/>
        <v/>
      </c>
      <c r="W342" s="1" t="str">
        <f t="shared" si="132"/>
        <v/>
      </c>
      <c r="X342" s="1" t="str">
        <f t="shared" si="133"/>
        <v/>
      </c>
      <c r="Y342" s="1" t="str">
        <f t="shared" si="134"/>
        <v/>
      </c>
      <c r="Z342" s="1" t="str">
        <f t="shared" si="135"/>
        <v/>
      </c>
      <c r="AA342" s="1" t="str">
        <f t="shared" si="136"/>
        <v/>
      </c>
      <c r="AB342" s="1" t="str">
        <f t="shared" si="137"/>
        <v/>
      </c>
    </row>
    <row r="343" spans="1:28" ht="14.25" hidden="1" customHeight="1" x14ac:dyDescent="0.35">
      <c r="A343" s="4">
        <f>IF(OR($B343="",$C343=""),"",IFERROR(INDEX('5_ACOMPANHAMENTO'!$A$3:$A$4922,MATCH(1,INDEX(('5_ACOMPANHAMENTO'!$AD$3:$AD$4922=TRIM($C343&amp;""))*('5_ACOMPANHAMENTO'!$AC$3:$AC$4922&lt;&gt;"")*((((I343&lt;&gt;"")*ISNUMBER(SEARCH("|"&amp;I343&amp;"|",'5_ACOMPANHAMENTO'!$AC$3:$AC$4922)))+((J343&lt;&gt;"")*ISNUMBER(SEARCH("|"&amp;J343&amp;"|",'5_ACOMPANHAMENTO'!$AC$3:$AC$4922)))+((K343&lt;&gt;"")*ISNUMBER(SEARCH("|"&amp;K343&amp;"|",'5_ACOMPANHAMENTO'!$AC$3:$AC$4922)))+((L343&lt;&gt;"")*ISNUMBER(SEARCH("|"&amp;L343&amp;"|",'5_ACOMPANHAMENTO'!$AC$3:$AC$4922)))+((M343&lt;&gt;"")*ISNUMBER(SEARCH("|"&amp;M343&amp;"|",'5_ACOMPANHAMENTO'!$AC$3:$AC$4922)))+((N343&lt;&gt;"")*ISNUMBER(SEARCH("|"&amp;N343&amp;"|",'5_ACOMPANHAMENTO'!$AC$3:$AC$4922)))+((O343&lt;&gt;"")*ISNUMBER(SEARCH("|"&amp;O343&amp;"|",'5_ACOMPANHAMENTO'!$AC$3:$AC$4922)))+((P343&lt;&gt;"")*ISNUMBER(SEARCH("|"&amp;P343&amp;"|",'5_ACOMPANHAMENTO'!$AC$3:$AC$4922)))+((Q343&lt;&gt;"")*ISNUMBER(SEARCH("|"&amp;Q343&amp;"|",'5_ACOMPANHAMENTO'!$AC$3:$AC$4922)))+((R343&lt;&gt;"")*ISNUMBER(SEARCH("|"&amp;R343&amp;"|",'5_ACOMPANHAMENTO'!$AC$3:$AC$4922)))+((S343&lt;&gt;"")*ISNUMBER(SEARCH("|"&amp;S343&amp;"|",'5_ACOMPANHAMENTO'!$AC$3:$AC$4922)))+((T343&lt;&gt;"")*ISNUMBER(SEARCH("|"&amp;T343&amp;"|",'5_ACOMPANHAMENTO'!$AC$3:$AC$4922)))+((U343&lt;&gt;"")*ISNUMBER(SEARCH("|"&amp;U343&amp;"|",'5_ACOMPANHAMENTO'!$AC$3:$AC$4922)))+((V343&lt;&gt;"")*ISNUMBER(SEARCH("|"&amp;V343&amp;"|",'5_ACOMPANHAMENTO'!$AC$3:$AC$4922)))+((W343&lt;&gt;"")*ISNUMBER(SEARCH("|"&amp;W343&amp;"|",'5_ACOMPANHAMENTO'!$AC$3:$AC$4922)))+((X343&lt;&gt;"")*ISNUMBER(SEARCH("|"&amp;X343&amp;"|",'5_ACOMPANHAMENTO'!$AC$3:$AC$4922)))+((Y343&lt;&gt;"")*ISNUMBER(SEARCH("|"&amp;Y343&amp;"|",'5_ACOMPANHAMENTO'!$AC$3:$AC$4922)))+((Z343&lt;&gt;"")*ISNUMBER(SEARCH("|"&amp;Z343&amp;"|",'5_ACOMPANHAMENTO'!$AC$3:$AC$4922)))+((AA343&lt;&gt;"")*ISNUMBER(SEARCH("|"&amp;AA343&amp;"|",'5_ACOMPANHAMENTO'!$AC$3:$AC$4922)))+((AB343&lt;&gt;"")*ISNUMBER(SEARCH("|"&amp;AB343&amp;"|",'5_ACOMPANHAMENTO'!$AC$3:$AC$4922))))&gt;0),0),0)),""))</f>
        <v>46210</v>
      </c>
      <c r="B343" s="14" t="s">
        <v>3094</v>
      </c>
      <c r="C343" s="14" t="s">
        <v>3056</v>
      </c>
      <c r="D343" s="4">
        <f>IF(OR($B343="",$C343=""),"",IFERROR(SUMPRODUCT(--(('5_ACOMPANHAMENTO'!$AD$3:$AD$4922=TRIM($C343&amp;""))*('5_ACOMPANHAMENTO'!$AC$3:$AC$4922&lt;&gt;"")*((((I343&lt;&gt;"")*ISNUMBER(SEARCH("|"&amp;I343&amp;"|",'5_ACOMPANHAMENTO'!$AC$3:$AC$4922)))+((J343&lt;&gt;"")*ISNUMBER(SEARCH("|"&amp;J343&amp;"|",'5_ACOMPANHAMENTO'!$AC$3:$AC$4922)))+((K343&lt;&gt;"")*ISNUMBER(SEARCH("|"&amp;K343&amp;"|",'5_ACOMPANHAMENTO'!$AC$3:$AC$4922)))+((L343&lt;&gt;"")*ISNUMBER(SEARCH("|"&amp;L343&amp;"|",'5_ACOMPANHAMENTO'!$AC$3:$AC$4922)))+((M343&lt;&gt;"")*ISNUMBER(SEARCH("|"&amp;M343&amp;"|",'5_ACOMPANHAMENTO'!$AC$3:$AC$4922)))+((N343&lt;&gt;"")*ISNUMBER(SEARCH("|"&amp;N343&amp;"|",'5_ACOMPANHAMENTO'!$AC$3:$AC$4922)))+((O343&lt;&gt;"")*ISNUMBER(SEARCH("|"&amp;O343&amp;"|",'5_ACOMPANHAMENTO'!$AC$3:$AC$4922)))+((P343&lt;&gt;"")*ISNUMBER(SEARCH("|"&amp;P343&amp;"|",'5_ACOMPANHAMENTO'!$AC$3:$AC$4922)))+((Q343&lt;&gt;"")*ISNUMBER(SEARCH("|"&amp;Q343&amp;"|",'5_ACOMPANHAMENTO'!$AC$3:$AC$4922)))+((R343&lt;&gt;"")*ISNUMBER(SEARCH("|"&amp;R343&amp;"|",'5_ACOMPANHAMENTO'!$AC$3:$AC$4922)))+((S343&lt;&gt;"")*ISNUMBER(SEARCH("|"&amp;S343&amp;"|",'5_ACOMPANHAMENTO'!$AC$3:$AC$4922)))+((T343&lt;&gt;"")*ISNUMBER(SEARCH("|"&amp;T343&amp;"|",'5_ACOMPANHAMENTO'!$AC$3:$AC$4922)))+((U343&lt;&gt;"")*ISNUMBER(SEARCH("|"&amp;U343&amp;"|",'5_ACOMPANHAMENTO'!$AC$3:$AC$4922)))+((V343&lt;&gt;"")*ISNUMBER(SEARCH("|"&amp;V343&amp;"|",'5_ACOMPANHAMENTO'!$AC$3:$AC$4922)))+((W343&lt;&gt;"")*ISNUMBER(SEARCH("|"&amp;W343&amp;"|",'5_ACOMPANHAMENTO'!$AC$3:$AC$4922)))+((X343&lt;&gt;"")*ISNUMBER(SEARCH("|"&amp;X343&amp;"|",'5_ACOMPANHAMENTO'!$AC$3:$AC$4922)))+((Y343&lt;&gt;"")*ISNUMBER(SEARCH("|"&amp;Y343&amp;"|",'5_ACOMPANHAMENTO'!$AC$3:$AC$4922)))+((Z343&lt;&gt;"")*ISNUMBER(SEARCH("|"&amp;Z343&amp;"|",'5_ACOMPANHAMENTO'!$AC$3:$AC$4922)))+((AA343&lt;&gt;"")*ISNUMBER(SEARCH("|"&amp;AA343&amp;"|",'5_ACOMPANHAMENTO'!$AC$3:$AC$4922)))+((AB343&lt;&gt;"")*ISNUMBER(SEARCH("|"&amp;AB343&amp;"|",'5_ACOMPANHAMENTO'!$AC$3:$AC$4922))))&gt;0)),'5_ACOMPANHAMENTO'!$J$3:$J$4922),0))</f>
        <v>2559</v>
      </c>
      <c r="E343" s="4" t="str">
        <f t="shared" ca="1" si="115"/>
        <v>FINALIZADO</v>
      </c>
      <c r="F343" s="7">
        <f>IF(OR($B343="",$C343=""),"",IFERROR(SUMPRODUCT(--(('5_ACOMPANHAMENTO'!$AD$3:$AD$4922=TRIM($C343&amp;""))*('5_ACOMPANHAMENTO'!$AC$3:$AC$4922&lt;&gt;"")*((((I343&lt;&gt;"")*ISNUMBER(SEARCH("|"&amp;I343&amp;"|",'5_ACOMPANHAMENTO'!$AC$3:$AC$4922)))+((J343&lt;&gt;"")*ISNUMBER(SEARCH("|"&amp;J343&amp;"|",'5_ACOMPANHAMENTO'!$AC$3:$AC$4922)))+((K343&lt;&gt;"")*ISNUMBER(SEARCH("|"&amp;K343&amp;"|",'5_ACOMPANHAMENTO'!$AC$3:$AC$4922)))+((L343&lt;&gt;"")*ISNUMBER(SEARCH("|"&amp;L343&amp;"|",'5_ACOMPANHAMENTO'!$AC$3:$AC$4922)))+((M343&lt;&gt;"")*ISNUMBER(SEARCH("|"&amp;M343&amp;"|",'5_ACOMPANHAMENTO'!$AC$3:$AC$4922)))+((N343&lt;&gt;"")*ISNUMBER(SEARCH("|"&amp;N343&amp;"|",'5_ACOMPANHAMENTO'!$AC$3:$AC$4922)))+((O343&lt;&gt;"")*ISNUMBER(SEARCH("|"&amp;O343&amp;"|",'5_ACOMPANHAMENTO'!$AC$3:$AC$4922)))+((P343&lt;&gt;"")*ISNUMBER(SEARCH("|"&amp;P343&amp;"|",'5_ACOMPANHAMENTO'!$AC$3:$AC$4922)))+((Q343&lt;&gt;"")*ISNUMBER(SEARCH("|"&amp;Q343&amp;"|",'5_ACOMPANHAMENTO'!$AC$3:$AC$4922)))+((R343&lt;&gt;"")*ISNUMBER(SEARCH("|"&amp;R343&amp;"|",'5_ACOMPANHAMENTO'!$AC$3:$AC$4922)))+((S343&lt;&gt;"")*ISNUMBER(SEARCH("|"&amp;S343&amp;"|",'5_ACOMPANHAMENTO'!$AC$3:$AC$4922)))+((T343&lt;&gt;"")*ISNUMBER(SEARCH("|"&amp;T343&amp;"|",'5_ACOMPANHAMENTO'!$AC$3:$AC$4922)))+((U343&lt;&gt;"")*ISNUMBER(SEARCH("|"&amp;U343&amp;"|",'5_ACOMPANHAMENTO'!$AC$3:$AC$4922)))+((V343&lt;&gt;"")*ISNUMBER(SEARCH("|"&amp;V343&amp;"|",'5_ACOMPANHAMENTO'!$AC$3:$AC$4922)))+((W343&lt;&gt;"")*ISNUMBER(SEARCH("|"&amp;W343&amp;"|",'5_ACOMPANHAMENTO'!$AC$3:$AC$4922)))+((X343&lt;&gt;"")*ISNUMBER(SEARCH("|"&amp;X343&amp;"|",'5_ACOMPANHAMENTO'!$AC$3:$AC$4922)))+((Y343&lt;&gt;"")*ISNUMBER(SEARCH("|"&amp;Y343&amp;"|",'5_ACOMPANHAMENTO'!$AC$3:$AC$4922)))+((Z343&lt;&gt;"")*ISNUMBER(SEARCH("|"&amp;Z343&amp;"|",'5_ACOMPANHAMENTO'!$AC$3:$AC$4922)))+((AA343&lt;&gt;"")*ISNUMBER(SEARCH("|"&amp;AA343&amp;"|",'5_ACOMPANHAMENTO'!$AC$3:$AC$4922)))+((AB343&lt;&gt;"")*ISNUMBER(SEARCH("|"&amp;AB343&amp;"|",'5_ACOMPANHAMENTO'!$AC$3:$AC$4922))))&gt;0)),'5_ACOMPANHAMENTO'!$O$3:$O$4922),0))</f>
        <v>2559</v>
      </c>
      <c r="G343" s="7">
        <f t="shared" si="116"/>
        <v>0</v>
      </c>
      <c r="H343" t="str">
        <f t="shared" si="117"/>
        <v>10210|58 FABRICAÇÃO EMBALAGEM</v>
      </c>
      <c r="I343" s="1" t="str">
        <f t="shared" si="118"/>
        <v>10210</v>
      </c>
      <c r="J343" s="1" t="str">
        <f t="shared" si="119"/>
        <v/>
      </c>
      <c r="K343" s="1" t="str">
        <f t="shared" si="120"/>
        <v/>
      </c>
      <c r="L343" s="1" t="str">
        <f t="shared" si="121"/>
        <v/>
      </c>
      <c r="M343" s="1" t="str">
        <f t="shared" si="122"/>
        <v/>
      </c>
      <c r="N343" s="1" t="str">
        <f t="shared" si="123"/>
        <v/>
      </c>
      <c r="O343" s="1" t="str">
        <f t="shared" si="124"/>
        <v/>
      </c>
      <c r="P343" s="1" t="str">
        <f t="shared" si="125"/>
        <v/>
      </c>
      <c r="Q343" s="1" t="str">
        <f t="shared" si="126"/>
        <v/>
      </c>
      <c r="R343" s="1" t="str">
        <f t="shared" si="127"/>
        <v/>
      </c>
      <c r="S343" s="1" t="str">
        <f t="shared" si="128"/>
        <v/>
      </c>
      <c r="T343" s="1" t="str">
        <f t="shared" si="129"/>
        <v/>
      </c>
      <c r="U343" s="1" t="str">
        <f t="shared" si="130"/>
        <v/>
      </c>
      <c r="V343" s="1" t="str">
        <f t="shared" si="131"/>
        <v/>
      </c>
      <c r="W343" s="1" t="str">
        <f t="shared" si="132"/>
        <v/>
      </c>
      <c r="X343" s="1" t="str">
        <f t="shared" si="133"/>
        <v/>
      </c>
      <c r="Y343" s="1" t="str">
        <f t="shared" si="134"/>
        <v/>
      </c>
      <c r="Z343" s="1" t="str">
        <f t="shared" si="135"/>
        <v/>
      </c>
      <c r="AA343" s="1" t="str">
        <f t="shared" si="136"/>
        <v/>
      </c>
      <c r="AB343" s="1" t="str">
        <f t="shared" si="137"/>
        <v/>
      </c>
    </row>
    <row r="344" spans="1:28" ht="14.25" customHeight="1" x14ac:dyDescent="0.35">
      <c r="A344" s="4">
        <f>IF(OR($B344="",$C344=""),"",IFERROR(INDEX('5_ACOMPANHAMENTO'!$A$3:$A$4922,MATCH(1,INDEX(('5_ACOMPANHAMENTO'!$AD$3:$AD$4922=TRIM($C344&amp;""))*('5_ACOMPANHAMENTO'!$AC$3:$AC$4922&lt;&gt;"")*((((I344&lt;&gt;"")*ISNUMBER(SEARCH("|"&amp;I344&amp;"|",'5_ACOMPANHAMENTO'!$AC$3:$AC$4922)))+((J344&lt;&gt;"")*ISNUMBER(SEARCH("|"&amp;J344&amp;"|",'5_ACOMPANHAMENTO'!$AC$3:$AC$4922)))+((K344&lt;&gt;"")*ISNUMBER(SEARCH("|"&amp;K344&amp;"|",'5_ACOMPANHAMENTO'!$AC$3:$AC$4922)))+((L344&lt;&gt;"")*ISNUMBER(SEARCH("|"&amp;L344&amp;"|",'5_ACOMPANHAMENTO'!$AC$3:$AC$4922)))+((M344&lt;&gt;"")*ISNUMBER(SEARCH("|"&amp;M344&amp;"|",'5_ACOMPANHAMENTO'!$AC$3:$AC$4922)))+((N344&lt;&gt;"")*ISNUMBER(SEARCH("|"&amp;N344&amp;"|",'5_ACOMPANHAMENTO'!$AC$3:$AC$4922)))+((O344&lt;&gt;"")*ISNUMBER(SEARCH("|"&amp;O344&amp;"|",'5_ACOMPANHAMENTO'!$AC$3:$AC$4922)))+((P344&lt;&gt;"")*ISNUMBER(SEARCH("|"&amp;P344&amp;"|",'5_ACOMPANHAMENTO'!$AC$3:$AC$4922)))+((Q344&lt;&gt;"")*ISNUMBER(SEARCH("|"&amp;Q344&amp;"|",'5_ACOMPANHAMENTO'!$AC$3:$AC$4922)))+((R344&lt;&gt;"")*ISNUMBER(SEARCH("|"&amp;R344&amp;"|",'5_ACOMPANHAMENTO'!$AC$3:$AC$4922)))+((S344&lt;&gt;"")*ISNUMBER(SEARCH("|"&amp;S344&amp;"|",'5_ACOMPANHAMENTO'!$AC$3:$AC$4922)))+((T344&lt;&gt;"")*ISNUMBER(SEARCH("|"&amp;T344&amp;"|",'5_ACOMPANHAMENTO'!$AC$3:$AC$4922)))+((U344&lt;&gt;"")*ISNUMBER(SEARCH("|"&amp;U344&amp;"|",'5_ACOMPANHAMENTO'!$AC$3:$AC$4922)))+((V344&lt;&gt;"")*ISNUMBER(SEARCH("|"&amp;V344&amp;"|",'5_ACOMPANHAMENTO'!$AC$3:$AC$4922)))+((W344&lt;&gt;"")*ISNUMBER(SEARCH("|"&amp;W344&amp;"|",'5_ACOMPANHAMENTO'!$AC$3:$AC$4922)))+((X344&lt;&gt;"")*ISNUMBER(SEARCH("|"&amp;X344&amp;"|",'5_ACOMPANHAMENTO'!$AC$3:$AC$4922)))+((Y344&lt;&gt;"")*ISNUMBER(SEARCH("|"&amp;Y344&amp;"|",'5_ACOMPANHAMENTO'!$AC$3:$AC$4922)))+((Z344&lt;&gt;"")*ISNUMBER(SEARCH("|"&amp;Z344&amp;"|",'5_ACOMPANHAMENTO'!$AC$3:$AC$4922)))+((AA344&lt;&gt;"")*ISNUMBER(SEARCH("|"&amp;AA344&amp;"|",'5_ACOMPANHAMENTO'!$AC$3:$AC$4922)))+((AB344&lt;&gt;"")*ISNUMBER(SEARCH("|"&amp;AB344&amp;"|",'5_ACOMPANHAMENTO'!$AC$3:$AC$4922))))&gt;0),0),0)),""))</f>
        <v>46205</v>
      </c>
      <c r="B344" s="14" t="s">
        <v>3095</v>
      </c>
      <c r="C344" s="14" t="s">
        <v>3053</v>
      </c>
      <c r="D344" s="4">
        <f>IF(OR($B344="",$C344=""),"",IFERROR(SUMPRODUCT(--(('5_ACOMPANHAMENTO'!$AD$3:$AD$4922=TRIM($C344&amp;""))*('5_ACOMPANHAMENTO'!$AC$3:$AC$4922&lt;&gt;"")*((((I344&lt;&gt;"")*ISNUMBER(SEARCH("|"&amp;I344&amp;"|",'5_ACOMPANHAMENTO'!$AC$3:$AC$4922)))+((J344&lt;&gt;"")*ISNUMBER(SEARCH("|"&amp;J344&amp;"|",'5_ACOMPANHAMENTO'!$AC$3:$AC$4922)))+((K344&lt;&gt;"")*ISNUMBER(SEARCH("|"&amp;K344&amp;"|",'5_ACOMPANHAMENTO'!$AC$3:$AC$4922)))+((L344&lt;&gt;"")*ISNUMBER(SEARCH("|"&amp;L344&amp;"|",'5_ACOMPANHAMENTO'!$AC$3:$AC$4922)))+((M344&lt;&gt;"")*ISNUMBER(SEARCH("|"&amp;M344&amp;"|",'5_ACOMPANHAMENTO'!$AC$3:$AC$4922)))+((N344&lt;&gt;"")*ISNUMBER(SEARCH("|"&amp;N344&amp;"|",'5_ACOMPANHAMENTO'!$AC$3:$AC$4922)))+((O344&lt;&gt;"")*ISNUMBER(SEARCH("|"&amp;O344&amp;"|",'5_ACOMPANHAMENTO'!$AC$3:$AC$4922)))+((P344&lt;&gt;"")*ISNUMBER(SEARCH("|"&amp;P344&amp;"|",'5_ACOMPANHAMENTO'!$AC$3:$AC$4922)))+((Q344&lt;&gt;"")*ISNUMBER(SEARCH("|"&amp;Q344&amp;"|",'5_ACOMPANHAMENTO'!$AC$3:$AC$4922)))+((R344&lt;&gt;"")*ISNUMBER(SEARCH("|"&amp;R344&amp;"|",'5_ACOMPANHAMENTO'!$AC$3:$AC$4922)))+((S344&lt;&gt;"")*ISNUMBER(SEARCH("|"&amp;S344&amp;"|",'5_ACOMPANHAMENTO'!$AC$3:$AC$4922)))+((T344&lt;&gt;"")*ISNUMBER(SEARCH("|"&amp;T344&amp;"|",'5_ACOMPANHAMENTO'!$AC$3:$AC$4922)))+((U344&lt;&gt;"")*ISNUMBER(SEARCH("|"&amp;U344&amp;"|",'5_ACOMPANHAMENTO'!$AC$3:$AC$4922)))+((V344&lt;&gt;"")*ISNUMBER(SEARCH("|"&amp;V344&amp;"|",'5_ACOMPANHAMENTO'!$AC$3:$AC$4922)))+((W344&lt;&gt;"")*ISNUMBER(SEARCH("|"&amp;W344&amp;"|",'5_ACOMPANHAMENTO'!$AC$3:$AC$4922)))+((X344&lt;&gt;"")*ISNUMBER(SEARCH("|"&amp;X344&amp;"|",'5_ACOMPANHAMENTO'!$AC$3:$AC$4922)))+((Y344&lt;&gt;"")*ISNUMBER(SEARCH("|"&amp;Y344&amp;"|",'5_ACOMPANHAMENTO'!$AC$3:$AC$4922)))+((Z344&lt;&gt;"")*ISNUMBER(SEARCH("|"&amp;Z344&amp;"|",'5_ACOMPANHAMENTO'!$AC$3:$AC$4922)))+((AA344&lt;&gt;"")*ISNUMBER(SEARCH("|"&amp;AA344&amp;"|",'5_ACOMPANHAMENTO'!$AC$3:$AC$4922)))+((AB344&lt;&gt;"")*ISNUMBER(SEARCH("|"&amp;AB344&amp;"|",'5_ACOMPANHAMENTO'!$AC$3:$AC$4922))))&gt;0)),'5_ACOMPANHAMENTO'!$J$3:$J$4922),0))</f>
        <v>2000</v>
      </c>
      <c r="E344" s="4" t="str">
        <f t="shared" ca="1" si="115"/>
        <v>FINALIZADO</v>
      </c>
      <c r="F344" s="7">
        <f>IF(OR($B344="",$C344=""),"",IFERROR(SUMPRODUCT(--(('5_ACOMPANHAMENTO'!$AD$3:$AD$4922=TRIM($C344&amp;""))*('5_ACOMPANHAMENTO'!$AC$3:$AC$4922&lt;&gt;"")*((((I344&lt;&gt;"")*ISNUMBER(SEARCH("|"&amp;I344&amp;"|",'5_ACOMPANHAMENTO'!$AC$3:$AC$4922)))+((J344&lt;&gt;"")*ISNUMBER(SEARCH("|"&amp;J344&amp;"|",'5_ACOMPANHAMENTO'!$AC$3:$AC$4922)))+((K344&lt;&gt;"")*ISNUMBER(SEARCH("|"&amp;K344&amp;"|",'5_ACOMPANHAMENTO'!$AC$3:$AC$4922)))+((L344&lt;&gt;"")*ISNUMBER(SEARCH("|"&amp;L344&amp;"|",'5_ACOMPANHAMENTO'!$AC$3:$AC$4922)))+((M344&lt;&gt;"")*ISNUMBER(SEARCH("|"&amp;M344&amp;"|",'5_ACOMPANHAMENTO'!$AC$3:$AC$4922)))+((N344&lt;&gt;"")*ISNUMBER(SEARCH("|"&amp;N344&amp;"|",'5_ACOMPANHAMENTO'!$AC$3:$AC$4922)))+((O344&lt;&gt;"")*ISNUMBER(SEARCH("|"&amp;O344&amp;"|",'5_ACOMPANHAMENTO'!$AC$3:$AC$4922)))+((P344&lt;&gt;"")*ISNUMBER(SEARCH("|"&amp;P344&amp;"|",'5_ACOMPANHAMENTO'!$AC$3:$AC$4922)))+((Q344&lt;&gt;"")*ISNUMBER(SEARCH("|"&amp;Q344&amp;"|",'5_ACOMPANHAMENTO'!$AC$3:$AC$4922)))+((R344&lt;&gt;"")*ISNUMBER(SEARCH("|"&amp;R344&amp;"|",'5_ACOMPANHAMENTO'!$AC$3:$AC$4922)))+((S344&lt;&gt;"")*ISNUMBER(SEARCH("|"&amp;S344&amp;"|",'5_ACOMPANHAMENTO'!$AC$3:$AC$4922)))+((T344&lt;&gt;"")*ISNUMBER(SEARCH("|"&amp;T344&amp;"|",'5_ACOMPANHAMENTO'!$AC$3:$AC$4922)))+((U344&lt;&gt;"")*ISNUMBER(SEARCH("|"&amp;U344&amp;"|",'5_ACOMPANHAMENTO'!$AC$3:$AC$4922)))+((V344&lt;&gt;"")*ISNUMBER(SEARCH("|"&amp;V344&amp;"|",'5_ACOMPANHAMENTO'!$AC$3:$AC$4922)))+((W344&lt;&gt;"")*ISNUMBER(SEARCH("|"&amp;W344&amp;"|",'5_ACOMPANHAMENTO'!$AC$3:$AC$4922)))+((X344&lt;&gt;"")*ISNUMBER(SEARCH("|"&amp;X344&amp;"|",'5_ACOMPANHAMENTO'!$AC$3:$AC$4922)))+((Y344&lt;&gt;"")*ISNUMBER(SEARCH("|"&amp;Y344&amp;"|",'5_ACOMPANHAMENTO'!$AC$3:$AC$4922)))+((Z344&lt;&gt;"")*ISNUMBER(SEARCH("|"&amp;Z344&amp;"|",'5_ACOMPANHAMENTO'!$AC$3:$AC$4922)))+((AA344&lt;&gt;"")*ISNUMBER(SEARCH("|"&amp;AA344&amp;"|",'5_ACOMPANHAMENTO'!$AC$3:$AC$4922)))+((AB344&lt;&gt;"")*ISNUMBER(SEARCH("|"&amp;AB344&amp;"|",'5_ACOMPANHAMENTO'!$AC$3:$AC$4922))))&gt;0)),'5_ACOMPANHAMENTO'!$O$3:$O$4922),0))</f>
        <v>2000</v>
      </c>
      <c r="G344" s="7">
        <f t="shared" si="116"/>
        <v>0</v>
      </c>
      <c r="H344" t="str">
        <f t="shared" si="117"/>
        <v>10199,10201|49 COLA DE ESPUMA</v>
      </c>
      <c r="I344" s="1" t="str">
        <f t="shared" si="118"/>
        <v>10199</v>
      </c>
      <c r="J344" s="1" t="str">
        <f t="shared" si="119"/>
        <v>10201</v>
      </c>
      <c r="K344" s="1" t="str">
        <f t="shared" si="120"/>
        <v/>
      </c>
      <c r="L344" s="1" t="str">
        <f t="shared" si="121"/>
        <v/>
      </c>
      <c r="M344" s="1" t="str">
        <f t="shared" si="122"/>
        <v/>
      </c>
      <c r="N344" s="1" t="str">
        <f t="shared" si="123"/>
        <v/>
      </c>
      <c r="O344" s="1" t="str">
        <f t="shared" si="124"/>
        <v/>
      </c>
      <c r="P344" s="1" t="str">
        <f t="shared" si="125"/>
        <v/>
      </c>
      <c r="Q344" s="1" t="str">
        <f t="shared" si="126"/>
        <v/>
      </c>
      <c r="R344" s="1" t="str">
        <f t="shared" si="127"/>
        <v/>
      </c>
      <c r="S344" s="1" t="str">
        <f t="shared" si="128"/>
        <v/>
      </c>
      <c r="T344" s="1" t="str">
        <f t="shared" si="129"/>
        <v/>
      </c>
      <c r="U344" s="1" t="str">
        <f t="shared" si="130"/>
        <v/>
      </c>
      <c r="V344" s="1" t="str">
        <f t="shared" si="131"/>
        <v/>
      </c>
      <c r="W344" s="1" t="str">
        <f t="shared" si="132"/>
        <v/>
      </c>
      <c r="X344" s="1" t="str">
        <f t="shared" si="133"/>
        <v/>
      </c>
      <c r="Y344" s="1" t="str">
        <f t="shared" si="134"/>
        <v/>
      </c>
      <c r="Z344" s="1" t="str">
        <f t="shared" si="135"/>
        <v/>
      </c>
      <c r="AA344" s="1" t="str">
        <f t="shared" si="136"/>
        <v/>
      </c>
      <c r="AB344" s="1" t="str">
        <f t="shared" si="137"/>
        <v/>
      </c>
    </row>
    <row r="345" spans="1:28" ht="14.25" customHeight="1" x14ac:dyDescent="0.35">
      <c r="A345" s="4">
        <f>IF(OR($B345="",$C345=""),"",IFERROR(INDEX('5_ACOMPANHAMENTO'!$A$3:$A$4922,MATCH(1,INDEX(('5_ACOMPANHAMENTO'!$AD$3:$AD$4922=TRIM($C345&amp;""))*('5_ACOMPANHAMENTO'!$AC$3:$AC$4922&lt;&gt;"")*((((I345&lt;&gt;"")*ISNUMBER(SEARCH("|"&amp;I345&amp;"|",'5_ACOMPANHAMENTO'!$AC$3:$AC$4922)))+((J345&lt;&gt;"")*ISNUMBER(SEARCH("|"&amp;J345&amp;"|",'5_ACOMPANHAMENTO'!$AC$3:$AC$4922)))+((K345&lt;&gt;"")*ISNUMBER(SEARCH("|"&amp;K345&amp;"|",'5_ACOMPANHAMENTO'!$AC$3:$AC$4922)))+((L345&lt;&gt;"")*ISNUMBER(SEARCH("|"&amp;L345&amp;"|",'5_ACOMPANHAMENTO'!$AC$3:$AC$4922)))+((M345&lt;&gt;"")*ISNUMBER(SEARCH("|"&amp;M345&amp;"|",'5_ACOMPANHAMENTO'!$AC$3:$AC$4922)))+((N345&lt;&gt;"")*ISNUMBER(SEARCH("|"&amp;N345&amp;"|",'5_ACOMPANHAMENTO'!$AC$3:$AC$4922)))+((O345&lt;&gt;"")*ISNUMBER(SEARCH("|"&amp;O345&amp;"|",'5_ACOMPANHAMENTO'!$AC$3:$AC$4922)))+((P345&lt;&gt;"")*ISNUMBER(SEARCH("|"&amp;P345&amp;"|",'5_ACOMPANHAMENTO'!$AC$3:$AC$4922)))+((Q345&lt;&gt;"")*ISNUMBER(SEARCH("|"&amp;Q345&amp;"|",'5_ACOMPANHAMENTO'!$AC$3:$AC$4922)))+((R345&lt;&gt;"")*ISNUMBER(SEARCH("|"&amp;R345&amp;"|",'5_ACOMPANHAMENTO'!$AC$3:$AC$4922)))+((S345&lt;&gt;"")*ISNUMBER(SEARCH("|"&amp;S345&amp;"|",'5_ACOMPANHAMENTO'!$AC$3:$AC$4922)))+((T345&lt;&gt;"")*ISNUMBER(SEARCH("|"&amp;T345&amp;"|",'5_ACOMPANHAMENTO'!$AC$3:$AC$4922)))+((U345&lt;&gt;"")*ISNUMBER(SEARCH("|"&amp;U345&amp;"|",'5_ACOMPANHAMENTO'!$AC$3:$AC$4922)))+((V345&lt;&gt;"")*ISNUMBER(SEARCH("|"&amp;V345&amp;"|",'5_ACOMPANHAMENTO'!$AC$3:$AC$4922)))+((W345&lt;&gt;"")*ISNUMBER(SEARCH("|"&amp;W345&amp;"|",'5_ACOMPANHAMENTO'!$AC$3:$AC$4922)))+((X345&lt;&gt;"")*ISNUMBER(SEARCH("|"&amp;X345&amp;"|",'5_ACOMPANHAMENTO'!$AC$3:$AC$4922)))+((Y345&lt;&gt;"")*ISNUMBER(SEARCH("|"&amp;Y345&amp;"|",'5_ACOMPANHAMENTO'!$AC$3:$AC$4922)))+((Z345&lt;&gt;"")*ISNUMBER(SEARCH("|"&amp;Z345&amp;"|",'5_ACOMPANHAMENTO'!$AC$3:$AC$4922)))+((AA345&lt;&gt;"")*ISNUMBER(SEARCH("|"&amp;AA345&amp;"|",'5_ACOMPANHAMENTO'!$AC$3:$AC$4922)))+((AB345&lt;&gt;"")*ISNUMBER(SEARCH("|"&amp;AB345&amp;"|",'5_ACOMPANHAMENTO'!$AC$3:$AC$4922))))&gt;0),0),0)),""))</f>
        <v>46205</v>
      </c>
      <c r="B345" s="14" t="s">
        <v>3095</v>
      </c>
      <c r="C345" s="14" t="s">
        <v>3053</v>
      </c>
      <c r="D345" s="4">
        <f>IF(OR($B345="",$C345=""),"",IFERROR(SUMPRODUCT(--(('5_ACOMPANHAMENTO'!$AD$3:$AD$4922=TRIM($C345&amp;""))*('5_ACOMPANHAMENTO'!$AC$3:$AC$4922&lt;&gt;"")*((((I345&lt;&gt;"")*ISNUMBER(SEARCH("|"&amp;I345&amp;"|",'5_ACOMPANHAMENTO'!$AC$3:$AC$4922)))+((J345&lt;&gt;"")*ISNUMBER(SEARCH("|"&amp;J345&amp;"|",'5_ACOMPANHAMENTO'!$AC$3:$AC$4922)))+((K345&lt;&gt;"")*ISNUMBER(SEARCH("|"&amp;K345&amp;"|",'5_ACOMPANHAMENTO'!$AC$3:$AC$4922)))+((L345&lt;&gt;"")*ISNUMBER(SEARCH("|"&amp;L345&amp;"|",'5_ACOMPANHAMENTO'!$AC$3:$AC$4922)))+((M345&lt;&gt;"")*ISNUMBER(SEARCH("|"&amp;M345&amp;"|",'5_ACOMPANHAMENTO'!$AC$3:$AC$4922)))+((N345&lt;&gt;"")*ISNUMBER(SEARCH("|"&amp;N345&amp;"|",'5_ACOMPANHAMENTO'!$AC$3:$AC$4922)))+((O345&lt;&gt;"")*ISNUMBER(SEARCH("|"&amp;O345&amp;"|",'5_ACOMPANHAMENTO'!$AC$3:$AC$4922)))+((P345&lt;&gt;"")*ISNUMBER(SEARCH("|"&amp;P345&amp;"|",'5_ACOMPANHAMENTO'!$AC$3:$AC$4922)))+((Q345&lt;&gt;"")*ISNUMBER(SEARCH("|"&amp;Q345&amp;"|",'5_ACOMPANHAMENTO'!$AC$3:$AC$4922)))+((R345&lt;&gt;"")*ISNUMBER(SEARCH("|"&amp;R345&amp;"|",'5_ACOMPANHAMENTO'!$AC$3:$AC$4922)))+((S345&lt;&gt;"")*ISNUMBER(SEARCH("|"&amp;S345&amp;"|",'5_ACOMPANHAMENTO'!$AC$3:$AC$4922)))+((T345&lt;&gt;"")*ISNUMBER(SEARCH("|"&amp;T345&amp;"|",'5_ACOMPANHAMENTO'!$AC$3:$AC$4922)))+((U345&lt;&gt;"")*ISNUMBER(SEARCH("|"&amp;U345&amp;"|",'5_ACOMPANHAMENTO'!$AC$3:$AC$4922)))+((V345&lt;&gt;"")*ISNUMBER(SEARCH("|"&amp;V345&amp;"|",'5_ACOMPANHAMENTO'!$AC$3:$AC$4922)))+((W345&lt;&gt;"")*ISNUMBER(SEARCH("|"&amp;W345&amp;"|",'5_ACOMPANHAMENTO'!$AC$3:$AC$4922)))+((X345&lt;&gt;"")*ISNUMBER(SEARCH("|"&amp;X345&amp;"|",'5_ACOMPANHAMENTO'!$AC$3:$AC$4922)))+((Y345&lt;&gt;"")*ISNUMBER(SEARCH("|"&amp;Y345&amp;"|",'5_ACOMPANHAMENTO'!$AC$3:$AC$4922)))+((Z345&lt;&gt;"")*ISNUMBER(SEARCH("|"&amp;Z345&amp;"|",'5_ACOMPANHAMENTO'!$AC$3:$AC$4922)))+((AA345&lt;&gt;"")*ISNUMBER(SEARCH("|"&amp;AA345&amp;"|",'5_ACOMPANHAMENTO'!$AC$3:$AC$4922)))+((AB345&lt;&gt;"")*ISNUMBER(SEARCH("|"&amp;AB345&amp;"|",'5_ACOMPANHAMENTO'!$AC$3:$AC$4922))))&gt;0)),'5_ACOMPANHAMENTO'!$J$3:$J$4922),0))</f>
        <v>2000</v>
      </c>
      <c r="E345" s="4" t="str">
        <f t="shared" ca="1" si="115"/>
        <v>FINALIZADO</v>
      </c>
      <c r="F345" s="7">
        <f>IF(OR($B345="",$C345=""),"",IFERROR(SUMPRODUCT(--(('5_ACOMPANHAMENTO'!$AD$3:$AD$4922=TRIM($C345&amp;""))*('5_ACOMPANHAMENTO'!$AC$3:$AC$4922&lt;&gt;"")*((((I345&lt;&gt;"")*ISNUMBER(SEARCH("|"&amp;I345&amp;"|",'5_ACOMPANHAMENTO'!$AC$3:$AC$4922)))+((J345&lt;&gt;"")*ISNUMBER(SEARCH("|"&amp;J345&amp;"|",'5_ACOMPANHAMENTO'!$AC$3:$AC$4922)))+((K345&lt;&gt;"")*ISNUMBER(SEARCH("|"&amp;K345&amp;"|",'5_ACOMPANHAMENTO'!$AC$3:$AC$4922)))+((L345&lt;&gt;"")*ISNUMBER(SEARCH("|"&amp;L345&amp;"|",'5_ACOMPANHAMENTO'!$AC$3:$AC$4922)))+((M345&lt;&gt;"")*ISNUMBER(SEARCH("|"&amp;M345&amp;"|",'5_ACOMPANHAMENTO'!$AC$3:$AC$4922)))+((N345&lt;&gt;"")*ISNUMBER(SEARCH("|"&amp;N345&amp;"|",'5_ACOMPANHAMENTO'!$AC$3:$AC$4922)))+((O345&lt;&gt;"")*ISNUMBER(SEARCH("|"&amp;O345&amp;"|",'5_ACOMPANHAMENTO'!$AC$3:$AC$4922)))+((P345&lt;&gt;"")*ISNUMBER(SEARCH("|"&amp;P345&amp;"|",'5_ACOMPANHAMENTO'!$AC$3:$AC$4922)))+((Q345&lt;&gt;"")*ISNUMBER(SEARCH("|"&amp;Q345&amp;"|",'5_ACOMPANHAMENTO'!$AC$3:$AC$4922)))+((R345&lt;&gt;"")*ISNUMBER(SEARCH("|"&amp;R345&amp;"|",'5_ACOMPANHAMENTO'!$AC$3:$AC$4922)))+((S345&lt;&gt;"")*ISNUMBER(SEARCH("|"&amp;S345&amp;"|",'5_ACOMPANHAMENTO'!$AC$3:$AC$4922)))+((T345&lt;&gt;"")*ISNUMBER(SEARCH("|"&amp;T345&amp;"|",'5_ACOMPANHAMENTO'!$AC$3:$AC$4922)))+((U345&lt;&gt;"")*ISNUMBER(SEARCH("|"&amp;U345&amp;"|",'5_ACOMPANHAMENTO'!$AC$3:$AC$4922)))+((V345&lt;&gt;"")*ISNUMBER(SEARCH("|"&amp;V345&amp;"|",'5_ACOMPANHAMENTO'!$AC$3:$AC$4922)))+((W345&lt;&gt;"")*ISNUMBER(SEARCH("|"&amp;W345&amp;"|",'5_ACOMPANHAMENTO'!$AC$3:$AC$4922)))+((X345&lt;&gt;"")*ISNUMBER(SEARCH("|"&amp;X345&amp;"|",'5_ACOMPANHAMENTO'!$AC$3:$AC$4922)))+((Y345&lt;&gt;"")*ISNUMBER(SEARCH("|"&amp;Y345&amp;"|",'5_ACOMPANHAMENTO'!$AC$3:$AC$4922)))+((Z345&lt;&gt;"")*ISNUMBER(SEARCH("|"&amp;Z345&amp;"|",'5_ACOMPANHAMENTO'!$AC$3:$AC$4922)))+((AA345&lt;&gt;"")*ISNUMBER(SEARCH("|"&amp;AA345&amp;"|",'5_ACOMPANHAMENTO'!$AC$3:$AC$4922)))+((AB345&lt;&gt;"")*ISNUMBER(SEARCH("|"&amp;AB345&amp;"|",'5_ACOMPANHAMENTO'!$AC$3:$AC$4922))))&gt;0)),'5_ACOMPANHAMENTO'!$O$3:$O$4922),0))</f>
        <v>2000</v>
      </c>
      <c r="G345" s="7">
        <f t="shared" si="116"/>
        <v>0</v>
      </c>
      <c r="H345" t="str">
        <f t="shared" si="117"/>
        <v>10199,10201|49 COLA DE ESPUMA</v>
      </c>
      <c r="I345" s="1" t="str">
        <f t="shared" si="118"/>
        <v>10199</v>
      </c>
      <c r="J345" s="1" t="str">
        <f t="shared" si="119"/>
        <v>10201</v>
      </c>
      <c r="K345" s="1" t="str">
        <f t="shared" si="120"/>
        <v/>
      </c>
      <c r="L345" s="1" t="str">
        <f t="shared" si="121"/>
        <v/>
      </c>
      <c r="M345" s="1" t="str">
        <f t="shared" si="122"/>
        <v/>
      </c>
      <c r="N345" s="1" t="str">
        <f t="shared" si="123"/>
        <v/>
      </c>
      <c r="O345" s="1" t="str">
        <f t="shared" si="124"/>
        <v/>
      </c>
      <c r="P345" s="1" t="str">
        <f t="shared" si="125"/>
        <v/>
      </c>
      <c r="Q345" s="1" t="str">
        <f t="shared" si="126"/>
        <v/>
      </c>
      <c r="R345" s="1" t="str">
        <f t="shared" si="127"/>
        <v/>
      </c>
      <c r="S345" s="1" t="str">
        <f t="shared" si="128"/>
        <v/>
      </c>
      <c r="T345" s="1" t="str">
        <f t="shared" si="129"/>
        <v/>
      </c>
      <c r="U345" s="1" t="str">
        <f t="shared" si="130"/>
        <v/>
      </c>
      <c r="V345" s="1" t="str">
        <f t="shared" si="131"/>
        <v/>
      </c>
      <c r="W345" s="1" t="str">
        <f t="shared" si="132"/>
        <v/>
      </c>
      <c r="X345" s="1" t="str">
        <f t="shared" si="133"/>
        <v/>
      </c>
      <c r="Y345" s="1" t="str">
        <f t="shared" si="134"/>
        <v/>
      </c>
      <c r="Z345" s="1" t="str">
        <f t="shared" si="135"/>
        <v/>
      </c>
      <c r="AA345" s="1" t="str">
        <f t="shared" si="136"/>
        <v/>
      </c>
      <c r="AB345" s="1" t="str">
        <f t="shared" si="137"/>
        <v/>
      </c>
    </row>
    <row r="346" spans="1:28" ht="14.25" customHeight="1" x14ac:dyDescent="0.35">
      <c r="A346" s="4">
        <f>IF(OR($B346="",$C346=""),"",IFERROR(INDEX('5_ACOMPANHAMENTO'!$A$3:$A$4922,MATCH(1,INDEX(('5_ACOMPANHAMENTO'!$AD$3:$AD$4922=TRIM($C346&amp;""))*('5_ACOMPANHAMENTO'!$AC$3:$AC$4922&lt;&gt;"")*((((I346&lt;&gt;"")*ISNUMBER(SEARCH("|"&amp;I346&amp;"|",'5_ACOMPANHAMENTO'!$AC$3:$AC$4922)))+((J346&lt;&gt;"")*ISNUMBER(SEARCH("|"&amp;J346&amp;"|",'5_ACOMPANHAMENTO'!$AC$3:$AC$4922)))+((K346&lt;&gt;"")*ISNUMBER(SEARCH("|"&amp;K346&amp;"|",'5_ACOMPANHAMENTO'!$AC$3:$AC$4922)))+((L346&lt;&gt;"")*ISNUMBER(SEARCH("|"&amp;L346&amp;"|",'5_ACOMPANHAMENTO'!$AC$3:$AC$4922)))+((M346&lt;&gt;"")*ISNUMBER(SEARCH("|"&amp;M346&amp;"|",'5_ACOMPANHAMENTO'!$AC$3:$AC$4922)))+((N346&lt;&gt;"")*ISNUMBER(SEARCH("|"&amp;N346&amp;"|",'5_ACOMPANHAMENTO'!$AC$3:$AC$4922)))+((O346&lt;&gt;"")*ISNUMBER(SEARCH("|"&amp;O346&amp;"|",'5_ACOMPANHAMENTO'!$AC$3:$AC$4922)))+((P346&lt;&gt;"")*ISNUMBER(SEARCH("|"&amp;P346&amp;"|",'5_ACOMPANHAMENTO'!$AC$3:$AC$4922)))+((Q346&lt;&gt;"")*ISNUMBER(SEARCH("|"&amp;Q346&amp;"|",'5_ACOMPANHAMENTO'!$AC$3:$AC$4922)))+((R346&lt;&gt;"")*ISNUMBER(SEARCH("|"&amp;R346&amp;"|",'5_ACOMPANHAMENTO'!$AC$3:$AC$4922)))+((S346&lt;&gt;"")*ISNUMBER(SEARCH("|"&amp;S346&amp;"|",'5_ACOMPANHAMENTO'!$AC$3:$AC$4922)))+((T346&lt;&gt;"")*ISNUMBER(SEARCH("|"&amp;T346&amp;"|",'5_ACOMPANHAMENTO'!$AC$3:$AC$4922)))+((U346&lt;&gt;"")*ISNUMBER(SEARCH("|"&amp;U346&amp;"|",'5_ACOMPANHAMENTO'!$AC$3:$AC$4922)))+((V346&lt;&gt;"")*ISNUMBER(SEARCH("|"&amp;V346&amp;"|",'5_ACOMPANHAMENTO'!$AC$3:$AC$4922)))+((W346&lt;&gt;"")*ISNUMBER(SEARCH("|"&amp;W346&amp;"|",'5_ACOMPANHAMENTO'!$AC$3:$AC$4922)))+((X346&lt;&gt;"")*ISNUMBER(SEARCH("|"&amp;X346&amp;"|",'5_ACOMPANHAMENTO'!$AC$3:$AC$4922)))+((Y346&lt;&gt;"")*ISNUMBER(SEARCH("|"&amp;Y346&amp;"|",'5_ACOMPANHAMENTO'!$AC$3:$AC$4922)))+((Z346&lt;&gt;"")*ISNUMBER(SEARCH("|"&amp;Z346&amp;"|",'5_ACOMPANHAMENTO'!$AC$3:$AC$4922)))+((AA346&lt;&gt;"")*ISNUMBER(SEARCH("|"&amp;AA346&amp;"|",'5_ACOMPANHAMENTO'!$AC$3:$AC$4922)))+((AB346&lt;&gt;"")*ISNUMBER(SEARCH("|"&amp;AB346&amp;"|",'5_ACOMPANHAMENTO'!$AC$3:$AC$4922))))&gt;0),0),0)),""))</f>
        <v>46205</v>
      </c>
      <c r="B346" s="14" t="s">
        <v>3095</v>
      </c>
      <c r="C346" s="14" t="s">
        <v>3053</v>
      </c>
      <c r="D346" s="4">
        <f>IF(OR($B346="",$C346=""),"",IFERROR(SUMPRODUCT(--(('5_ACOMPANHAMENTO'!$AD$3:$AD$4922=TRIM($C346&amp;""))*('5_ACOMPANHAMENTO'!$AC$3:$AC$4922&lt;&gt;"")*((((I346&lt;&gt;"")*ISNUMBER(SEARCH("|"&amp;I346&amp;"|",'5_ACOMPANHAMENTO'!$AC$3:$AC$4922)))+((J346&lt;&gt;"")*ISNUMBER(SEARCH("|"&amp;J346&amp;"|",'5_ACOMPANHAMENTO'!$AC$3:$AC$4922)))+((K346&lt;&gt;"")*ISNUMBER(SEARCH("|"&amp;K346&amp;"|",'5_ACOMPANHAMENTO'!$AC$3:$AC$4922)))+((L346&lt;&gt;"")*ISNUMBER(SEARCH("|"&amp;L346&amp;"|",'5_ACOMPANHAMENTO'!$AC$3:$AC$4922)))+((M346&lt;&gt;"")*ISNUMBER(SEARCH("|"&amp;M346&amp;"|",'5_ACOMPANHAMENTO'!$AC$3:$AC$4922)))+((N346&lt;&gt;"")*ISNUMBER(SEARCH("|"&amp;N346&amp;"|",'5_ACOMPANHAMENTO'!$AC$3:$AC$4922)))+((O346&lt;&gt;"")*ISNUMBER(SEARCH("|"&amp;O346&amp;"|",'5_ACOMPANHAMENTO'!$AC$3:$AC$4922)))+((P346&lt;&gt;"")*ISNUMBER(SEARCH("|"&amp;P346&amp;"|",'5_ACOMPANHAMENTO'!$AC$3:$AC$4922)))+((Q346&lt;&gt;"")*ISNUMBER(SEARCH("|"&amp;Q346&amp;"|",'5_ACOMPANHAMENTO'!$AC$3:$AC$4922)))+((R346&lt;&gt;"")*ISNUMBER(SEARCH("|"&amp;R346&amp;"|",'5_ACOMPANHAMENTO'!$AC$3:$AC$4922)))+((S346&lt;&gt;"")*ISNUMBER(SEARCH("|"&amp;S346&amp;"|",'5_ACOMPANHAMENTO'!$AC$3:$AC$4922)))+((T346&lt;&gt;"")*ISNUMBER(SEARCH("|"&amp;T346&amp;"|",'5_ACOMPANHAMENTO'!$AC$3:$AC$4922)))+((U346&lt;&gt;"")*ISNUMBER(SEARCH("|"&amp;U346&amp;"|",'5_ACOMPANHAMENTO'!$AC$3:$AC$4922)))+((V346&lt;&gt;"")*ISNUMBER(SEARCH("|"&amp;V346&amp;"|",'5_ACOMPANHAMENTO'!$AC$3:$AC$4922)))+((W346&lt;&gt;"")*ISNUMBER(SEARCH("|"&amp;W346&amp;"|",'5_ACOMPANHAMENTO'!$AC$3:$AC$4922)))+((X346&lt;&gt;"")*ISNUMBER(SEARCH("|"&amp;X346&amp;"|",'5_ACOMPANHAMENTO'!$AC$3:$AC$4922)))+((Y346&lt;&gt;"")*ISNUMBER(SEARCH("|"&amp;Y346&amp;"|",'5_ACOMPANHAMENTO'!$AC$3:$AC$4922)))+((Z346&lt;&gt;"")*ISNUMBER(SEARCH("|"&amp;Z346&amp;"|",'5_ACOMPANHAMENTO'!$AC$3:$AC$4922)))+((AA346&lt;&gt;"")*ISNUMBER(SEARCH("|"&amp;AA346&amp;"|",'5_ACOMPANHAMENTO'!$AC$3:$AC$4922)))+((AB346&lt;&gt;"")*ISNUMBER(SEARCH("|"&amp;AB346&amp;"|",'5_ACOMPANHAMENTO'!$AC$3:$AC$4922))))&gt;0)),'5_ACOMPANHAMENTO'!$J$3:$J$4922),0))</f>
        <v>2000</v>
      </c>
      <c r="E346" s="4" t="str">
        <f t="shared" ca="1" si="115"/>
        <v>FINALIZADO</v>
      </c>
      <c r="F346" s="7">
        <f>IF(OR($B346="",$C346=""),"",IFERROR(SUMPRODUCT(--(('5_ACOMPANHAMENTO'!$AD$3:$AD$4922=TRIM($C346&amp;""))*('5_ACOMPANHAMENTO'!$AC$3:$AC$4922&lt;&gt;"")*((((I346&lt;&gt;"")*ISNUMBER(SEARCH("|"&amp;I346&amp;"|",'5_ACOMPANHAMENTO'!$AC$3:$AC$4922)))+((J346&lt;&gt;"")*ISNUMBER(SEARCH("|"&amp;J346&amp;"|",'5_ACOMPANHAMENTO'!$AC$3:$AC$4922)))+((K346&lt;&gt;"")*ISNUMBER(SEARCH("|"&amp;K346&amp;"|",'5_ACOMPANHAMENTO'!$AC$3:$AC$4922)))+((L346&lt;&gt;"")*ISNUMBER(SEARCH("|"&amp;L346&amp;"|",'5_ACOMPANHAMENTO'!$AC$3:$AC$4922)))+((M346&lt;&gt;"")*ISNUMBER(SEARCH("|"&amp;M346&amp;"|",'5_ACOMPANHAMENTO'!$AC$3:$AC$4922)))+((N346&lt;&gt;"")*ISNUMBER(SEARCH("|"&amp;N346&amp;"|",'5_ACOMPANHAMENTO'!$AC$3:$AC$4922)))+((O346&lt;&gt;"")*ISNUMBER(SEARCH("|"&amp;O346&amp;"|",'5_ACOMPANHAMENTO'!$AC$3:$AC$4922)))+((P346&lt;&gt;"")*ISNUMBER(SEARCH("|"&amp;P346&amp;"|",'5_ACOMPANHAMENTO'!$AC$3:$AC$4922)))+((Q346&lt;&gt;"")*ISNUMBER(SEARCH("|"&amp;Q346&amp;"|",'5_ACOMPANHAMENTO'!$AC$3:$AC$4922)))+((R346&lt;&gt;"")*ISNUMBER(SEARCH("|"&amp;R346&amp;"|",'5_ACOMPANHAMENTO'!$AC$3:$AC$4922)))+((S346&lt;&gt;"")*ISNUMBER(SEARCH("|"&amp;S346&amp;"|",'5_ACOMPANHAMENTO'!$AC$3:$AC$4922)))+((T346&lt;&gt;"")*ISNUMBER(SEARCH("|"&amp;T346&amp;"|",'5_ACOMPANHAMENTO'!$AC$3:$AC$4922)))+((U346&lt;&gt;"")*ISNUMBER(SEARCH("|"&amp;U346&amp;"|",'5_ACOMPANHAMENTO'!$AC$3:$AC$4922)))+((V346&lt;&gt;"")*ISNUMBER(SEARCH("|"&amp;V346&amp;"|",'5_ACOMPANHAMENTO'!$AC$3:$AC$4922)))+((W346&lt;&gt;"")*ISNUMBER(SEARCH("|"&amp;W346&amp;"|",'5_ACOMPANHAMENTO'!$AC$3:$AC$4922)))+((X346&lt;&gt;"")*ISNUMBER(SEARCH("|"&amp;X346&amp;"|",'5_ACOMPANHAMENTO'!$AC$3:$AC$4922)))+((Y346&lt;&gt;"")*ISNUMBER(SEARCH("|"&amp;Y346&amp;"|",'5_ACOMPANHAMENTO'!$AC$3:$AC$4922)))+((Z346&lt;&gt;"")*ISNUMBER(SEARCH("|"&amp;Z346&amp;"|",'5_ACOMPANHAMENTO'!$AC$3:$AC$4922)))+((AA346&lt;&gt;"")*ISNUMBER(SEARCH("|"&amp;AA346&amp;"|",'5_ACOMPANHAMENTO'!$AC$3:$AC$4922)))+((AB346&lt;&gt;"")*ISNUMBER(SEARCH("|"&amp;AB346&amp;"|",'5_ACOMPANHAMENTO'!$AC$3:$AC$4922))))&gt;0)),'5_ACOMPANHAMENTO'!$O$3:$O$4922),0))</f>
        <v>2000</v>
      </c>
      <c r="G346" s="7">
        <f t="shared" si="116"/>
        <v>0</v>
      </c>
      <c r="H346" t="str">
        <f t="shared" si="117"/>
        <v>10199,10201|49 COLA DE ESPUMA</v>
      </c>
      <c r="I346" s="1" t="str">
        <f t="shared" si="118"/>
        <v>10199</v>
      </c>
      <c r="J346" s="1" t="str">
        <f t="shared" si="119"/>
        <v>10201</v>
      </c>
      <c r="K346" s="1" t="str">
        <f t="shared" si="120"/>
        <v/>
      </c>
      <c r="L346" s="1" t="str">
        <f t="shared" si="121"/>
        <v/>
      </c>
      <c r="M346" s="1" t="str">
        <f t="shared" si="122"/>
        <v/>
      </c>
      <c r="N346" s="1" t="str">
        <f t="shared" si="123"/>
        <v/>
      </c>
      <c r="O346" s="1" t="str">
        <f t="shared" si="124"/>
        <v/>
      </c>
      <c r="P346" s="1" t="str">
        <f t="shared" si="125"/>
        <v/>
      </c>
      <c r="Q346" s="1" t="str">
        <f t="shared" si="126"/>
        <v/>
      </c>
      <c r="R346" s="1" t="str">
        <f t="shared" si="127"/>
        <v/>
      </c>
      <c r="S346" s="1" t="str">
        <f t="shared" si="128"/>
        <v/>
      </c>
      <c r="T346" s="1" t="str">
        <f t="shared" si="129"/>
        <v/>
      </c>
      <c r="U346" s="1" t="str">
        <f t="shared" si="130"/>
        <v/>
      </c>
      <c r="V346" s="1" t="str">
        <f t="shared" si="131"/>
        <v/>
      </c>
      <c r="W346" s="1" t="str">
        <f t="shared" si="132"/>
        <v/>
      </c>
      <c r="X346" s="1" t="str">
        <f t="shared" si="133"/>
        <v/>
      </c>
      <c r="Y346" s="1" t="str">
        <f t="shared" si="134"/>
        <v/>
      </c>
      <c r="Z346" s="1" t="str">
        <f t="shared" si="135"/>
        <v/>
      </c>
      <c r="AA346" s="1" t="str">
        <f t="shared" si="136"/>
        <v/>
      </c>
      <c r="AB346" s="1" t="str">
        <f t="shared" si="137"/>
        <v/>
      </c>
    </row>
    <row r="347" spans="1:28" ht="14.25" customHeight="1" x14ac:dyDescent="0.35">
      <c r="A347" s="4">
        <f>IF(OR($B347="",$C347=""),"",IFERROR(INDEX('5_ACOMPANHAMENTO'!$A$3:$A$4922,MATCH(1,INDEX(('5_ACOMPANHAMENTO'!$AD$3:$AD$4922=TRIM($C347&amp;""))*('5_ACOMPANHAMENTO'!$AC$3:$AC$4922&lt;&gt;"")*((((I347&lt;&gt;"")*ISNUMBER(SEARCH("|"&amp;I347&amp;"|",'5_ACOMPANHAMENTO'!$AC$3:$AC$4922)))+((J347&lt;&gt;"")*ISNUMBER(SEARCH("|"&amp;J347&amp;"|",'5_ACOMPANHAMENTO'!$AC$3:$AC$4922)))+((K347&lt;&gt;"")*ISNUMBER(SEARCH("|"&amp;K347&amp;"|",'5_ACOMPANHAMENTO'!$AC$3:$AC$4922)))+((L347&lt;&gt;"")*ISNUMBER(SEARCH("|"&amp;L347&amp;"|",'5_ACOMPANHAMENTO'!$AC$3:$AC$4922)))+((M347&lt;&gt;"")*ISNUMBER(SEARCH("|"&amp;M347&amp;"|",'5_ACOMPANHAMENTO'!$AC$3:$AC$4922)))+((N347&lt;&gt;"")*ISNUMBER(SEARCH("|"&amp;N347&amp;"|",'5_ACOMPANHAMENTO'!$AC$3:$AC$4922)))+((O347&lt;&gt;"")*ISNUMBER(SEARCH("|"&amp;O347&amp;"|",'5_ACOMPANHAMENTO'!$AC$3:$AC$4922)))+((P347&lt;&gt;"")*ISNUMBER(SEARCH("|"&amp;P347&amp;"|",'5_ACOMPANHAMENTO'!$AC$3:$AC$4922)))+((Q347&lt;&gt;"")*ISNUMBER(SEARCH("|"&amp;Q347&amp;"|",'5_ACOMPANHAMENTO'!$AC$3:$AC$4922)))+((R347&lt;&gt;"")*ISNUMBER(SEARCH("|"&amp;R347&amp;"|",'5_ACOMPANHAMENTO'!$AC$3:$AC$4922)))+((S347&lt;&gt;"")*ISNUMBER(SEARCH("|"&amp;S347&amp;"|",'5_ACOMPANHAMENTO'!$AC$3:$AC$4922)))+((T347&lt;&gt;"")*ISNUMBER(SEARCH("|"&amp;T347&amp;"|",'5_ACOMPANHAMENTO'!$AC$3:$AC$4922)))+((U347&lt;&gt;"")*ISNUMBER(SEARCH("|"&amp;U347&amp;"|",'5_ACOMPANHAMENTO'!$AC$3:$AC$4922)))+((V347&lt;&gt;"")*ISNUMBER(SEARCH("|"&amp;V347&amp;"|",'5_ACOMPANHAMENTO'!$AC$3:$AC$4922)))+((W347&lt;&gt;"")*ISNUMBER(SEARCH("|"&amp;W347&amp;"|",'5_ACOMPANHAMENTO'!$AC$3:$AC$4922)))+((X347&lt;&gt;"")*ISNUMBER(SEARCH("|"&amp;X347&amp;"|",'5_ACOMPANHAMENTO'!$AC$3:$AC$4922)))+((Y347&lt;&gt;"")*ISNUMBER(SEARCH("|"&amp;Y347&amp;"|",'5_ACOMPANHAMENTO'!$AC$3:$AC$4922)))+((Z347&lt;&gt;"")*ISNUMBER(SEARCH("|"&amp;Z347&amp;"|",'5_ACOMPANHAMENTO'!$AC$3:$AC$4922)))+((AA347&lt;&gt;"")*ISNUMBER(SEARCH("|"&amp;AA347&amp;"|",'5_ACOMPANHAMENTO'!$AC$3:$AC$4922)))+((AB347&lt;&gt;"")*ISNUMBER(SEARCH("|"&amp;AB347&amp;"|",'5_ACOMPANHAMENTO'!$AC$3:$AC$4922))))&gt;0),0),0)),""))</f>
        <v>46205</v>
      </c>
      <c r="B347" s="14" t="s">
        <v>3095</v>
      </c>
      <c r="C347" s="14" t="s">
        <v>3053</v>
      </c>
      <c r="D347" s="4">
        <f>IF(OR($B347="",$C347=""),"",IFERROR(SUMPRODUCT(--(('5_ACOMPANHAMENTO'!$AD$3:$AD$4922=TRIM($C347&amp;""))*('5_ACOMPANHAMENTO'!$AC$3:$AC$4922&lt;&gt;"")*((((I347&lt;&gt;"")*ISNUMBER(SEARCH("|"&amp;I347&amp;"|",'5_ACOMPANHAMENTO'!$AC$3:$AC$4922)))+((J347&lt;&gt;"")*ISNUMBER(SEARCH("|"&amp;J347&amp;"|",'5_ACOMPANHAMENTO'!$AC$3:$AC$4922)))+((K347&lt;&gt;"")*ISNUMBER(SEARCH("|"&amp;K347&amp;"|",'5_ACOMPANHAMENTO'!$AC$3:$AC$4922)))+((L347&lt;&gt;"")*ISNUMBER(SEARCH("|"&amp;L347&amp;"|",'5_ACOMPANHAMENTO'!$AC$3:$AC$4922)))+((M347&lt;&gt;"")*ISNUMBER(SEARCH("|"&amp;M347&amp;"|",'5_ACOMPANHAMENTO'!$AC$3:$AC$4922)))+((N347&lt;&gt;"")*ISNUMBER(SEARCH("|"&amp;N347&amp;"|",'5_ACOMPANHAMENTO'!$AC$3:$AC$4922)))+((O347&lt;&gt;"")*ISNUMBER(SEARCH("|"&amp;O347&amp;"|",'5_ACOMPANHAMENTO'!$AC$3:$AC$4922)))+((P347&lt;&gt;"")*ISNUMBER(SEARCH("|"&amp;P347&amp;"|",'5_ACOMPANHAMENTO'!$AC$3:$AC$4922)))+((Q347&lt;&gt;"")*ISNUMBER(SEARCH("|"&amp;Q347&amp;"|",'5_ACOMPANHAMENTO'!$AC$3:$AC$4922)))+((R347&lt;&gt;"")*ISNUMBER(SEARCH("|"&amp;R347&amp;"|",'5_ACOMPANHAMENTO'!$AC$3:$AC$4922)))+((S347&lt;&gt;"")*ISNUMBER(SEARCH("|"&amp;S347&amp;"|",'5_ACOMPANHAMENTO'!$AC$3:$AC$4922)))+((T347&lt;&gt;"")*ISNUMBER(SEARCH("|"&amp;T347&amp;"|",'5_ACOMPANHAMENTO'!$AC$3:$AC$4922)))+((U347&lt;&gt;"")*ISNUMBER(SEARCH("|"&amp;U347&amp;"|",'5_ACOMPANHAMENTO'!$AC$3:$AC$4922)))+((V347&lt;&gt;"")*ISNUMBER(SEARCH("|"&amp;V347&amp;"|",'5_ACOMPANHAMENTO'!$AC$3:$AC$4922)))+((W347&lt;&gt;"")*ISNUMBER(SEARCH("|"&amp;W347&amp;"|",'5_ACOMPANHAMENTO'!$AC$3:$AC$4922)))+((X347&lt;&gt;"")*ISNUMBER(SEARCH("|"&amp;X347&amp;"|",'5_ACOMPANHAMENTO'!$AC$3:$AC$4922)))+((Y347&lt;&gt;"")*ISNUMBER(SEARCH("|"&amp;Y347&amp;"|",'5_ACOMPANHAMENTO'!$AC$3:$AC$4922)))+((Z347&lt;&gt;"")*ISNUMBER(SEARCH("|"&amp;Z347&amp;"|",'5_ACOMPANHAMENTO'!$AC$3:$AC$4922)))+((AA347&lt;&gt;"")*ISNUMBER(SEARCH("|"&amp;AA347&amp;"|",'5_ACOMPANHAMENTO'!$AC$3:$AC$4922)))+((AB347&lt;&gt;"")*ISNUMBER(SEARCH("|"&amp;AB347&amp;"|",'5_ACOMPANHAMENTO'!$AC$3:$AC$4922))))&gt;0)),'5_ACOMPANHAMENTO'!$J$3:$J$4922),0))</f>
        <v>2000</v>
      </c>
      <c r="E347" s="4" t="str">
        <f t="shared" ca="1" si="115"/>
        <v>FINALIZADO</v>
      </c>
      <c r="F347" s="7">
        <f>IF(OR($B347="",$C347=""),"",IFERROR(SUMPRODUCT(--(('5_ACOMPANHAMENTO'!$AD$3:$AD$4922=TRIM($C347&amp;""))*('5_ACOMPANHAMENTO'!$AC$3:$AC$4922&lt;&gt;"")*((((I347&lt;&gt;"")*ISNUMBER(SEARCH("|"&amp;I347&amp;"|",'5_ACOMPANHAMENTO'!$AC$3:$AC$4922)))+((J347&lt;&gt;"")*ISNUMBER(SEARCH("|"&amp;J347&amp;"|",'5_ACOMPANHAMENTO'!$AC$3:$AC$4922)))+((K347&lt;&gt;"")*ISNUMBER(SEARCH("|"&amp;K347&amp;"|",'5_ACOMPANHAMENTO'!$AC$3:$AC$4922)))+((L347&lt;&gt;"")*ISNUMBER(SEARCH("|"&amp;L347&amp;"|",'5_ACOMPANHAMENTO'!$AC$3:$AC$4922)))+((M347&lt;&gt;"")*ISNUMBER(SEARCH("|"&amp;M347&amp;"|",'5_ACOMPANHAMENTO'!$AC$3:$AC$4922)))+((N347&lt;&gt;"")*ISNUMBER(SEARCH("|"&amp;N347&amp;"|",'5_ACOMPANHAMENTO'!$AC$3:$AC$4922)))+((O347&lt;&gt;"")*ISNUMBER(SEARCH("|"&amp;O347&amp;"|",'5_ACOMPANHAMENTO'!$AC$3:$AC$4922)))+((P347&lt;&gt;"")*ISNUMBER(SEARCH("|"&amp;P347&amp;"|",'5_ACOMPANHAMENTO'!$AC$3:$AC$4922)))+((Q347&lt;&gt;"")*ISNUMBER(SEARCH("|"&amp;Q347&amp;"|",'5_ACOMPANHAMENTO'!$AC$3:$AC$4922)))+((R347&lt;&gt;"")*ISNUMBER(SEARCH("|"&amp;R347&amp;"|",'5_ACOMPANHAMENTO'!$AC$3:$AC$4922)))+((S347&lt;&gt;"")*ISNUMBER(SEARCH("|"&amp;S347&amp;"|",'5_ACOMPANHAMENTO'!$AC$3:$AC$4922)))+((T347&lt;&gt;"")*ISNUMBER(SEARCH("|"&amp;T347&amp;"|",'5_ACOMPANHAMENTO'!$AC$3:$AC$4922)))+((U347&lt;&gt;"")*ISNUMBER(SEARCH("|"&amp;U347&amp;"|",'5_ACOMPANHAMENTO'!$AC$3:$AC$4922)))+((V347&lt;&gt;"")*ISNUMBER(SEARCH("|"&amp;V347&amp;"|",'5_ACOMPANHAMENTO'!$AC$3:$AC$4922)))+((W347&lt;&gt;"")*ISNUMBER(SEARCH("|"&amp;W347&amp;"|",'5_ACOMPANHAMENTO'!$AC$3:$AC$4922)))+((X347&lt;&gt;"")*ISNUMBER(SEARCH("|"&amp;X347&amp;"|",'5_ACOMPANHAMENTO'!$AC$3:$AC$4922)))+((Y347&lt;&gt;"")*ISNUMBER(SEARCH("|"&amp;Y347&amp;"|",'5_ACOMPANHAMENTO'!$AC$3:$AC$4922)))+((Z347&lt;&gt;"")*ISNUMBER(SEARCH("|"&amp;Z347&amp;"|",'5_ACOMPANHAMENTO'!$AC$3:$AC$4922)))+((AA347&lt;&gt;"")*ISNUMBER(SEARCH("|"&amp;AA347&amp;"|",'5_ACOMPANHAMENTO'!$AC$3:$AC$4922)))+((AB347&lt;&gt;"")*ISNUMBER(SEARCH("|"&amp;AB347&amp;"|",'5_ACOMPANHAMENTO'!$AC$3:$AC$4922))))&gt;0)),'5_ACOMPANHAMENTO'!$O$3:$O$4922),0))</f>
        <v>2000</v>
      </c>
      <c r="G347" s="7">
        <f t="shared" si="116"/>
        <v>0</v>
      </c>
      <c r="H347" t="str">
        <f t="shared" si="117"/>
        <v>10199,10201|49 COLA DE ESPUMA</v>
      </c>
      <c r="I347" s="1" t="str">
        <f t="shared" si="118"/>
        <v>10199</v>
      </c>
      <c r="J347" s="1" t="str">
        <f t="shared" si="119"/>
        <v>10201</v>
      </c>
      <c r="K347" s="1" t="str">
        <f t="shared" si="120"/>
        <v/>
      </c>
      <c r="L347" s="1" t="str">
        <f t="shared" si="121"/>
        <v/>
      </c>
      <c r="M347" s="1" t="str">
        <f t="shared" si="122"/>
        <v/>
      </c>
      <c r="N347" s="1" t="str">
        <f t="shared" si="123"/>
        <v/>
      </c>
      <c r="O347" s="1" t="str">
        <f t="shared" si="124"/>
        <v/>
      </c>
      <c r="P347" s="1" t="str">
        <f t="shared" si="125"/>
        <v/>
      </c>
      <c r="Q347" s="1" t="str">
        <f t="shared" si="126"/>
        <v/>
      </c>
      <c r="R347" s="1" t="str">
        <f t="shared" si="127"/>
        <v/>
      </c>
      <c r="S347" s="1" t="str">
        <f t="shared" si="128"/>
        <v/>
      </c>
      <c r="T347" s="1" t="str">
        <f t="shared" si="129"/>
        <v/>
      </c>
      <c r="U347" s="1" t="str">
        <f t="shared" si="130"/>
        <v/>
      </c>
      <c r="V347" s="1" t="str">
        <f t="shared" si="131"/>
        <v/>
      </c>
      <c r="W347" s="1" t="str">
        <f t="shared" si="132"/>
        <v/>
      </c>
      <c r="X347" s="1" t="str">
        <f t="shared" si="133"/>
        <v/>
      </c>
      <c r="Y347" s="1" t="str">
        <f t="shared" si="134"/>
        <v/>
      </c>
      <c r="Z347" s="1" t="str">
        <f t="shared" si="135"/>
        <v/>
      </c>
      <c r="AA347" s="1" t="str">
        <f t="shared" si="136"/>
        <v/>
      </c>
      <c r="AB347" s="1" t="str">
        <f t="shared" si="137"/>
        <v/>
      </c>
    </row>
    <row r="348" spans="1:28" ht="14.25" customHeight="1" x14ac:dyDescent="0.35">
      <c r="A348" s="4">
        <f>IF(OR($B348="",$C348=""),"",IFERROR(INDEX('5_ACOMPANHAMENTO'!$A$3:$A$4922,MATCH(1,INDEX(('5_ACOMPANHAMENTO'!$AD$3:$AD$4922=TRIM($C348&amp;""))*('5_ACOMPANHAMENTO'!$AC$3:$AC$4922&lt;&gt;"")*((((I348&lt;&gt;"")*ISNUMBER(SEARCH("|"&amp;I348&amp;"|",'5_ACOMPANHAMENTO'!$AC$3:$AC$4922)))+((J348&lt;&gt;"")*ISNUMBER(SEARCH("|"&amp;J348&amp;"|",'5_ACOMPANHAMENTO'!$AC$3:$AC$4922)))+((K348&lt;&gt;"")*ISNUMBER(SEARCH("|"&amp;K348&amp;"|",'5_ACOMPANHAMENTO'!$AC$3:$AC$4922)))+((L348&lt;&gt;"")*ISNUMBER(SEARCH("|"&amp;L348&amp;"|",'5_ACOMPANHAMENTO'!$AC$3:$AC$4922)))+((M348&lt;&gt;"")*ISNUMBER(SEARCH("|"&amp;M348&amp;"|",'5_ACOMPANHAMENTO'!$AC$3:$AC$4922)))+((N348&lt;&gt;"")*ISNUMBER(SEARCH("|"&amp;N348&amp;"|",'5_ACOMPANHAMENTO'!$AC$3:$AC$4922)))+((O348&lt;&gt;"")*ISNUMBER(SEARCH("|"&amp;O348&amp;"|",'5_ACOMPANHAMENTO'!$AC$3:$AC$4922)))+((P348&lt;&gt;"")*ISNUMBER(SEARCH("|"&amp;P348&amp;"|",'5_ACOMPANHAMENTO'!$AC$3:$AC$4922)))+((Q348&lt;&gt;"")*ISNUMBER(SEARCH("|"&amp;Q348&amp;"|",'5_ACOMPANHAMENTO'!$AC$3:$AC$4922)))+((R348&lt;&gt;"")*ISNUMBER(SEARCH("|"&amp;R348&amp;"|",'5_ACOMPANHAMENTO'!$AC$3:$AC$4922)))+((S348&lt;&gt;"")*ISNUMBER(SEARCH("|"&amp;S348&amp;"|",'5_ACOMPANHAMENTO'!$AC$3:$AC$4922)))+((T348&lt;&gt;"")*ISNUMBER(SEARCH("|"&amp;T348&amp;"|",'5_ACOMPANHAMENTO'!$AC$3:$AC$4922)))+((U348&lt;&gt;"")*ISNUMBER(SEARCH("|"&amp;U348&amp;"|",'5_ACOMPANHAMENTO'!$AC$3:$AC$4922)))+((V348&lt;&gt;"")*ISNUMBER(SEARCH("|"&amp;V348&amp;"|",'5_ACOMPANHAMENTO'!$AC$3:$AC$4922)))+((W348&lt;&gt;"")*ISNUMBER(SEARCH("|"&amp;W348&amp;"|",'5_ACOMPANHAMENTO'!$AC$3:$AC$4922)))+((X348&lt;&gt;"")*ISNUMBER(SEARCH("|"&amp;X348&amp;"|",'5_ACOMPANHAMENTO'!$AC$3:$AC$4922)))+((Y348&lt;&gt;"")*ISNUMBER(SEARCH("|"&amp;Y348&amp;"|",'5_ACOMPANHAMENTO'!$AC$3:$AC$4922)))+((Z348&lt;&gt;"")*ISNUMBER(SEARCH("|"&amp;Z348&amp;"|",'5_ACOMPANHAMENTO'!$AC$3:$AC$4922)))+((AA348&lt;&gt;"")*ISNUMBER(SEARCH("|"&amp;AA348&amp;"|",'5_ACOMPANHAMENTO'!$AC$3:$AC$4922)))+((AB348&lt;&gt;"")*ISNUMBER(SEARCH("|"&amp;AB348&amp;"|",'5_ACOMPANHAMENTO'!$AC$3:$AC$4922))))&gt;0),0),0)),""))</f>
        <v>46205</v>
      </c>
      <c r="B348" s="14" t="s">
        <v>3095</v>
      </c>
      <c r="C348" s="14" t="s">
        <v>3053</v>
      </c>
      <c r="D348" s="4">
        <f>IF(OR($B348="",$C348=""),"",IFERROR(SUMPRODUCT(--(('5_ACOMPANHAMENTO'!$AD$3:$AD$4922=TRIM($C348&amp;""))*('5_ACOMPANHAMENTO'!$AC$3:$AC$4922&lt;&gt;"")*((((I348&lt;&gt;"")*ISNUMBER(SEARCH("|"&amp;I348&amp;"|",'5_ACOMPANHAMENTO'!$AC$3:$AC$4922)))+((J348&lt;&gt;"")*ISNUMBER(SEARCH("|"&amp;J348&amp;"|",'5_ACOMPANHAMENTO'!$AC$3:$AC$4922)))+((K348&lt;&gt;"")*ISNUMBER(SEARCH("|"&amp;K348&amp;"|",'5_ACOMPANHAMENTO'!$AC$3:$AC$4922)))+((L348&lt;&gt;"")*ISNUMBER(SEARCH("|"&amp;L348&amp;"|",'5_ACOMPANHAMENTO'!$AC$3:$AC$4922)))+((M348&lt;&gt;"")*ISNUMBER(SEARCH("|"&amp;M348&amp;"|",'5_ACOMPANHAMENTO'!$AC$3:$AC$4922)))+((N348&lt;&gt;"")*ISNUMBER(SEARCH("|"&amp;N348&amp;"|",'5_ACOMPANHAMENTO'!$AC$3:$AC$4922)))+((O348&lt;&gt;"")*ISNUMBER(SEARCH("|"&amp;O348&amp;"|",'5_ACOMPANHAMENTO'!$AC$3:$AC$4922)))+((P348&lt;&gt;"")*ISNUMBER(SEARCH("|"&amp;P348&amp;"|",'5_ACOMPANHAMENTO'!$AC$3:$AC$4922)))+((Q348&lt;&gt;"")*ISNUMBER(SEARCH("|"&amp;Q348&amp;"|",'5_ACOMPANHAMENTO'!$AC$3:$AC$4922)))+((R348&lt;&gt;"")*ISNUMBER(SEARCH("|"&amp;R348&amp;"|",'5_ACOMPANHAMENTO'!$AC$3:$AC$4922)))+((S348&lt;&gt;"")*ISNUMBER(SEARCH("|"&amp;S348&amp;"|",'5_ACOMPANHAMENTO'!$AC$3:$AC$4922)))+((T348&lt;&gt;"")*ISNUMBER(SEARCH("|"&amp;T348&amp;"|",'5_ACOMPANHAMENTO'!$AC$3:$AC$4922)))+((U348&lt;&gt;"")*ISNUMBER(SEARCH("|"&amp;U348&amp;"|",'5_ACOMPANHAMENTO'!$AC$3:$AC$4922)))+((V348&lt;&gt;"")*ISNUMBER(SEARCH("|"&amp;V348&amp;"|",'5_ACOMPANHAMENTO'!$AC$3:$AC$4922)))+((W348&lt;&gt;"")*ISNUMBER(SEARCH("|"&amp;W348&amp;"|",'5_ACOMPANHAMENTO'!$AC$3:$AC$4922)))+((X348&lt;&gt;"")*ISNUMBER(SEARCH("|"&amp;X348&amp;"|",'5_ACOMPANHAMENTO'!$AC$3:$AC$4922)))+((Y348&lt;&gt;"")*ISNUMBER(SEARCH("|"&amp;Y348&amp;"|",'5_ACOMPANHAMENTO'!$AC$3:$AC$4922)))+((Z348&lt;&gt;"")*ISNUMBER(SEARCH("|"&amp;Z348&amp;"|",'5_ACOMPANHAMENTO'!$AC$3:$AC$4922)))+((AA348&lt;&gt;"")*ISNUMBER(SEARCH("|"&amp;AA348&amp;"|",'5_ACOMPANHAMENTO'!$AC$3:$AC$4922)))+((AB348&lt;&gt;"")*ISNUMBER(SEARCH("|"&amp;AB348&amp;"|",'5_ACOMPANHAMENTO'!$AC$3:$AC$4922))))&gt;0)),'5_ACOMPANHAMENTO'!$J$3:$J$4922),0))</f>
        <v>2000</v>
      </c>
      <c r="E348" s="4" t="str">
        <f t="shared" ca="1" si="115"/>
        <v>FINALIZADO</v>
      </c>
      <c r="F348" s="7">
        <f>IF(OR($B348="",$C348=""),"",IFERROR(SUMPRODUCT(--(('5_ACOMPANHAMENTO'!$AD$3:$AD$4922=TRIM($C348&amp;""))*('5_ACOMPANHAMENTO'!$AC$3:$AC$4922&lt;&gt;"")*((((I348&lt;&gt;"")*ISNUMBER(SEARCH("|"&amp;I348&amp;"|",'5_ACOMPANHAMENTO'!$AC$3:$AC$4922)))+((J348&lt;&gt;"")*ISNUMBER(SEARCH("|"&amp;J348&amp;"|",'5_ACOMPANHAMENTO'!$AC$3:$AC$4922)))+((K348&lt;&gt;"")*ISNUMBER(SEARCH("|"&amp;K348&amp;"|",'5_ACOMPANHAMENTO'!$AC$3:$AC$4922)))+((L348&lt;&gt;"")*ISNUMBER(SEARCH("|"&amp;L348&amp;"|",'5_ACOMPANHAMENTO'!$AC$3:$AC$4922)))+((M348&lt;&gt;"")*ISNUMBER(SEARCH("|"&amp;M348&amp;"|",'5_ACOMPANHAMENTO'!$AC$3:$AC$4922)))+((N348&lt;&gt;"")*ISNUMBER(SEARCH("|"&amp;N348&amp;"|",'5_ACOMPANHAMENTO'!$AC$3:$AC$4922)))+((O348&lt;&gt;"")*ISNUMBER(SEARCH("|"&amp;O348&amp;"|",'5_ACOMPANHAMENTO'!$AC$3:$AC$4922)))+((P348&lt;&gt;"")*ISNUMBER(SEARCH("|"&amp;P348&amp;"|",'5_ACOMPANHAMENTO'!$AC$3:$AC$4922)))+((Q348&lt;&gt;"")*ISNUMBER(SEARCH("|"&amp;Q348&amp;"|",'5_ACOMPANHAMENTO'!$AC$3:$AC$4922)))+((R348&lt;&gt;"")*ISNUMBER(SEARCH("|"&amp;R348&amp;"|",'5_ACOMPANHAMENTO'!$AC$3:$AC$4922)))+((S348&lt;&gt;"")*ISNUMBER(SEARCH("|"&amp;S348&amp;"|",'5_ACOMPANHAMENTO'!$AC$3:$AC$4922)))+((T348&lt;&gt;"")*ISNUMBER(SEARCH("|"&amp;T348&amp;"|",'5_ACOMPANHAMENTO'!$AC$3:$AC$4922)))+((U348&lt;&gt;"")*ISNUMBER(SEARCH("|"&amp;U348&amp;"|",'5_ACOMPANHAMENTO'!$AC$3:$AC$4922)))+((V348&lt;&gt;"")*ISNUMBER(SEARCH("|"&amp;V348&amp;"|",'5_ACOMPANHAMENTO'!$AC$3:$AC$4922)))+((W348&lt;&gt;"")*ISNUMBER(SEARCH("|"&amp;W348&amp;"|",'5_ACOMPANHAMENTO'!$AC$3:$AC$4922)))+((X348&lt;&gt;"")*ISNUMBER(SEARCH("|"&amp;X348&amp;"|",'5_ACOMPANHAMENTO'!$AC$3:$AC$4922)))+((Y348&lt;&gt;"")*ISNUMBER(SEARCH("|"&amp;Y348&amp;"|",'5_ACOMPANHAMENTO'!$AC$3:$AC$4922)))+((Z348&lt;&gt;"")*ISNUMBER(SEARCH("|"&amp;Z348&amp;"|",'5_ACOMPANHAMENTO'!$AC$3:$AC$4922)))+((AA348&lt;&gt;"")*ISNUMBER(SEARCH("|"&amp;AA348&amp;"|",'5_ACOMPANHAMENTO'!$AC$3:$AC$4922)))+((AB348&lt;&gt;"")*ISNUMBER(SEARCH("|"&amp;AB348&amp;"|",'5_ACOMPANHAMENTO'!$AC$3:$AC$4922))))&gt;0)),'5_ACOMPANHAMENTO'!$O$3:$O$4922),0))</f>
        <v>2000</v>
      </c>
      <c r="G348" s="7">
        <f t="shared" si="116"/>
        <v>0</v>
      </c>
      <c r="H348" t="str">
        <f t="shared" si="117"/>
        <v>10199,10201|49 COLA DE ESPUMA</v>
      </c>
      <c r="I348" s="1" t="str">
        <f t="shared" si="118"/>
        <v>10199</v>
      </c>
      <c r="J348" s="1" t="str">
        <f t="shared" si="119"/>
        <v>10201</v>
      </c>
      <c r="K348" s="1" t="str">
        <f t="shared" si="120"/>
        <v/>
      </c>
      <c r="L348" s="1" t="str">
        <f t="shared" si="121"/>
        <v/>
      </c>
      <c r="M348" s="1" t="str">
        <f t="shared" si="122"/>
        <v/>
      </c>
      <c r="N348" s="1" t="str">
        <f t="shared" si="123"/>
        <v/>
      </c>
      <c r="O348" s="1" t="str">
        <f t="shared" si="124"/>
        <v/>
      </c>
      <c r="P348" s="1" t="str">
        <f t="shared" si="125"/>
        <v/>
      </c>
      <c r="Q348" s="1" t="str">
        <f t="shared" si="126"/>
        <v/>
      </c>
      <c r="R348" s="1" t="str">
        <f t="shared" si="127"/>
        <v/>
      </c>
      <c r="S348" s="1" t="str">
        <f t="shared" si="128"/>
        <v/>
      </c>
      <c r="T348" s="1" t="str">
        <f t="shared" si="129"/>
        <v/>
      </c>
      <c r="U348" s="1" t="str">
        <f t="shared" si="130"/>
        <v/>
      </c>
      <c r="V348" s="1" t="str">
        <f t="shared" si="131"/>
        <v/>
      </c>
      <c r="W348" s="1" t="str">
        <f t="shared" si="132"/>
        <v/>
      </c>
      <c r="X348" s="1" t="str">
        <f t="shared" si="133"/>
        <v/>
      </c>
      <c r="Y348" s="1" t="str">
        <f t="shared" si="134"/>
        <v/>
      </c>
      <c r="Z348" s="1" t="str">
        <f t="shared" si="135"/>
        <v/>
      </c>
      <c r="AA348" s="1" t="str">
        <f t="shared" si="136"/>
        <v/>
      </c>
      <c r="AB348" s="1" t="str">
        <f t="shared" si="137"/>
        <v/>
      </c>
    </row>
    <row r="349" spans="1:28" ht="14.25" customHeight="1" x14ac:dyDescent="0.35">
      <c r="A349" s="4">
        <f>IF(OR($B349="",$C349=""),"",IFERROR(INDEX('5_ACOMPANHAMENTO'!$A$3:$A$4922,MATCH(1,INDEX(('5_ACOMPANHAMENTO'!$AD$3:$AD$4922=TRIM($C349&amp;""))*('5_ACOMPANHAMENTO'!$AC$3:$AC$4922&lt;&gt;"")*((((I349&lt;&gt;"")*ISNUMBER(SEARCH("|"&amp;I349&amp;"|",'5_ACOMPANHAMENTO'!$AC$3:$AC$4922)))+((J349&lt;&gt;"")*ISNUMBER(SEARCH("|"&amp;J349&amp;"|",'5_ACOMPANHAMENTO'!$AC$3:$AC$4922)))+((K349&lt;&gt;"")*ISNUMBER(SEARCH("|"&amp;K349&amp;"|",'5_ACOMPANHAMENTO'!$AC$3:$AC$4922)))+((L349&lt;&gt;"")*ISNUMBER(SEARCH("|"&amp;L349&amp;"|",'5_ACOMPANHAMENTO'!$AC$3:$AC$4922)))+((M349&lt;&gt;"")*ISNUMBER(SEARCH("|"&amp;M349&amp;"|",'5_ACOMPANHAMENTO'!$AC$3:$AC$4922)))+((N349&lt;&gt;"")*ISNUMBER(SEARCH("|"&amp;N349&amp;"|",'5_ACOMPANHAMENTO'!$AC$3:$AC$4922)))+((O349&lt;&gt;"")*ISNUMBER(SEARCH("|"&amp;O349&amp;"|",'5_ACOMPANHAMENTO'!$AC$3:$AC$4922)))+((P349&lt;&gt;"")*ISNUMBER(SEARCH("|"&amp;P349&amp;"|",'5_ACOMPANHAMENTO'!$AC$3:$AC$4922)))+((Q349&lt;&gt;"")*ISNUMBER(SEARCH("|"&amp;Q349&amp;"|",'5_ACOMPANHAMENTO'!$AC$3:$AC$4922)))+((R349&lt;&gt;"")*ISNUMBER(SEARCH("|"&amp;R349&amp;"|",'5_ACOMPANHAMENTO'!$AC$3:$AC$4922)))+((S349&lt;&gt;"")*ISNUMBER(SEARCH("|"&amp;S349&amp;"|",'5_ACOMPANHAMENTO'!$AC$3:$AC$4922)))+((T349&lt;&gt;"")*ISNUMBER(SEARCH("|"&amp;T349&amp;"|",'5_ACOMPANHAMENTO'!$AC$3:$AC$4922)))+((U349&lt;&gt;"")*ISNUMBER(SEARCH("|"&amp;U349&amp;"|",'5_ACOMPANHAMENTO'!$AC$3:$AC$4922)))+((V349&lt;&gt;"")*ISNUMBER(SEARCH("|"&amp;V349&amp;"|",'5_ACOMPANHAMENTO'!$AC$3:$AC$4922)))+((W349&lt;&gt;"")*ISNUMBER(SEARCH("|"&amp;W349&amp;"|",'5_ACOMPANHAMENTO'!$AC$3:$AC$4922)))+((X349&lt;&gt;"")*ISNUMBER(SEARCH("|"&amp;X349&amp;"|",'5_ACOMPANHAMENTO'!$AC$3:$AC$4922)))+((Y349&lt;&gt;"")*ISNUMBER(SEARCH("|"&amp;Y349&amp;"|",'5_ACOMPANHAMENTO'!$AC$3:$AC$4922)))+((Z349&lt;&gt;"")*ISNUMBER(SEARCH("|"&amp;Z349&amp;"|",'5_ACOMPANHAMENTO'!$AC$3:$AC$4922)))+((AA349&lt;&gt;"")*ISNUMBER(SEARCH("|"&amp;AA349&amp;"|",'5_ACOMPANHAMENTO'!$AC$3:$AC$4922)))+((AB349&lt;&gt;"")*ISNUMBER(SEARCH("|"&amp;AB349&amp;"|",'5_ACOMPANHAMENTO'!$AC$3:$AC$4922))))&gt;0),0),0)),""))</f>
        <v>46205</v>
      </c>
      <c r="B349" s="14" t="s">
        <v>3095</v>
      </c>
      <c r="C349" s="14" t="s">
        <v>3053</v>
      </c>
      <c r="D349" s="4">
        <f>IF(OR($B349="",$C349=""),"",IFERROR(SUMPRODUCT(--(('5_ACOMPANHAMENTO'!$AD$3:$AD$4922=TRIM($C349&amp;""))*('5_ACOMPANHAMENTO'!$AC$3:$AC$4922&lt;&gt;"")*((((I349&lt;&gt;"")*ISNUMBER(SEARCH("|"&amp;I349&amp;"|",'5_ACOMPANHAMENTO'!$AC$3:$AC$4922)))+((J349&lt;&gt;"")*ISNUMBER(SEARCH("|"&amp;J349&amp;"|",'5_ACOMPANHAMENTO'!$AC$3:$AC$4922)))+((K349&lt;&gt;"")*ISNUMBER(SEARCH("|"&amp;K349&amp;"|",'5_ACOMPANHAMENTO'!$AC$3:$AC$4922)))+((L349&lt;&gt;"")*ISNUMBER(SEARCH("|"&amp;L349&amp;"|",'5_ACOMPANHAMENTO'!$AC$3:$AC$4922)))+((M349&lt;&gt;"")*ISNUMBER(SEARCH("|"&amp;M349&amp;"|",'5_ACOMPANHAMENTO'!$AC$3:$AC$4922)))+((N349&lt;&gt;"")*ISNUMBER(SEARCH("|"&amp;N349&amp;"|",'5_ACOMPANHAMENTO'!$AC$3:$AC$4922)))+((O349&lt;&gt;"")*ISNUMBER(SEARCH("|"&amp;O349&amp;"|",'5_ACOMPANHAMENTO'!$AC$3:$AC$4922)))+((P349&lt;&gt;"")*ISNUMBER(SEARCH("|"&amp;P349&amp;"|",'5_ACOMPANHAMENTO'!$AC$3:$AC$4922)))+((Q349&lt;&gt;"")*ISNUMBER(SEARCH("|"&amp;Q349&amp;"|",'5_ACOMPANHAMENTO'!$AC$3:$AC$4922)))+((R349&lt;&gt;"")*ISNUMBER(SEARCH("|"&amp;R349&amp;"|",'5_ACOMPANHAMENTO'!$AC$3:$AC$4922)))+((S349&lt;&gt;"")*ISNUMBER(SEARCH("|"&amp;S349&amp;"|",'5_ACOMPANHAMENTO'!$AC$3:$AC$4922)))+((T349&lt;&gt;"")*ISNUMBER(SEARCH("|"&amp;T349&amp;"|",'5_ACOMPANHAMENTO'!$AC$3:$AC$4922)))+((U349&lt;&gt;"")*ISNUMBER(SEARCH("|"&amp;U349&amp;"|",'5_ACOMPANHAMENTO'!$AC$3:$AC$4922)))+((V349&lt;&gt;"")*ISNUMBER(SEARCH("|"&amp;V349&amp;"|",'5_ACOMPANHAMENTO'!$AC$3:$AC$4922)))+((W349&lt;&gt;"")*ISNUMBER(SEARCH("|"&amp;W349&amp;"|",'5_ACOMPANHAMENTO'!$AC$3:$AC$4922)))+((X349&lt;&gt;"")*ISNUMBER(SEARCH("|"&amp;X349&amp;"|",'5_ACOMPANHAMENTO'!$AC$3:$AC$4922)))+((Y349&lt;&gt;"")*ISNUMBER(SEARCH("|"&amp;Y349&amp;"|",'5_ACOMPANHAMENTO'!$AC$3:$AC$4922)))+((Z349&lt;&gt;"")*ISNUMBER(SEARCH("|"&amp;Z349&amp;"|",'5_ACOMPANHAMENTO'!$AC$3:$AC$4922)))+((AA349&lt;&gt;"")*ISNUMBER(SEARCH("|"&amp;AA349&amp;"|",'5_ACOMPANHAMENTO'!$AC$3:$AC$4922)))+((AB349&lt;&gt;"")*ISNUMBER(SEARCH("|"&amp;AB349&amp;"|",'5_ACOMPANHAMENTO'!$AC$3:$AC$4922))))&gt;0)),'5_ACOMPANHAMENTO'!$J$3:$J$4922),0))</f>
        <v>2000</v>
      </c>
      <c r="E349" s="4" t="str">
        <f t="shared" ca="1" si="115"/>
        <v>FINALIZADO</v>
      </c>
      <c r="F349" s="7">
        <f>IF(OR($B349="",$C349=""),"",IFERROR(SUMPRODUCT(--(('5_ACOMPANHAMENTO'!$AD$3:$AD$4922=TRIM($C349&amp;""))*('5_ACOMPANHAMENTO'!$AC$3:$AC$4922&lt;&gt;"")*((((I349&lt;&gt;"")*ISNUMBER(SEARCH("|"&amp;I349&amp;"|",'5_ACOMPANHAMENTO'!$AC$3:$AC$4922)))+((J349&lt;&gt;"")*ISNUMBER(SEARCH("|"&amp;J349&amp;"|",'5_ACOMPANHAMENTO'!$AC$3:$AC$4922)))+((K349&lt;&gt;"")*ISNUMBER(SEARCH("|"&amp;K349&amp;"|",'5_ACOMPANHAMENTO'!$AC$3:$AC$4922)))+((L349&lt;&gt;"")*ISNUMBER(SEARCH("|"&amp;L349&amp;"|",'5_ACOMPANHAMENTO'!$AC$3:$AC$4922)))+((M349&lt;&gt;"")*ISNUMBER(SEARCH("|"&amp;M349&amp;"|",'5_ACOMPANHAMENTO'!$AC$3:$AC$4922)))+((N349&lt;&gt;"")*ISNUMBER(SEARCH("|"&amp;N349&amp;"|",'5_ACOMPANHAMENTO'!$AC$3:$AC$4922)))+((O349&lt;&gt;"")*ISNUMBER(SEARCH("|"&amp;O349&amp;"|",'5_ACOMPANHAMENTO'!$AC$3:$AC$4922)))+((P349&lt;&gt;"")*ISNUMBER(SEARCH("|"&amp;P349&amp;"|",'5_ACOMPANHAMENTO'!$AC$3:$AC$4922)))+((Q349&lt;&gt;"")*ISNUMBER(SEARCH("|"&amp;Q349&amp;"|",'5_ACOMPANHAMENTO'!$AC$3:$AC$4922)))+((R349&lt;&gt;"")*ISNUMBER(SEARCH("|"&amp;R349&amp;"|",'5_ACOMPANHAMENTO'!$AC$3:$AC$4922)))+((S349&lt;&gt;"")*ISNUMBER(SEARCH("|"&amp;S349&amp;"|",'5_ACOMPANHAMENTO'!$AC$3:$AC$4922)))+((T349&lt;&gt;"")*ISNUMBER(SEARCH("|"&amp;T349&amp;"|",'5_ACOMPANHAMENTO'!$AC$3:$AC$4922)))+((U349&lt;&gt;"")*ISNUMBER(SEARCH("|"&amp;U349&amp;"|",'5_ACOMPANHAMENTO'!$AC$3:$AC$4922)))+((V349&lt;&gt;"")*ISNUMBER(SEARCH("|"&amp;V349&amp;"|",'5_ACOMPANHAMENTO'!$AC$3:$AC$4922)))+((W349&lt;&gt;"")*ISNUMBER(SEARCH("|"&amp;W349&amp;"|",'5_ACOMPANHAMENTO'!$AC$3:$AC$4922)))+((X349&lt;&gt;"")*ISNUMBER(SEARCH("|"&amp;X349&amp;"|",'5_ACOMPANHAMENTO'!$AC$3:$AC$4922)))+((Y349&lt;&gt;"")*ISNUMBER(SEARCH("|"&amp;Y349&amp;"|",'5_ACOMPANHAMENTO'!$AC$3:$AC$4922)))+((Z349&lt;&gt;"")*ISNUMBER(SEARCH("|"&amp;Z349&amp;"|",'5_ACOMPANHAMENTO'!$AC$3:$AC$4922)))+((AA349&lt;&gt;"")*ISNUMBER(SEARCH("|"&amp;AA349&amp;"|",'5_ACOMPANHAMENTO'!$AC$3:$AC$4922)))+((AB349&lt;&gt;"")*ISNUMBER(SEARCH("|"&amp;AB349&amp;"|",'5_ACOMPANHAMENTO'!$AC$3:$AC$4922))))&gt;0)),'5_ACOMPANHAMENTO'!$O$3:$O$4922),0))</f>
        <v>2000</v>
      </c>
      <c r="G349" s="7">
        <f t="shared" si="116"/>
        <v>0</v>
      </c>
      <c r="H349" t="str">
        <f t="shared" si="117"/>
        <v>10199,10201|49 COLA DE ESPUMA</v>
      </c>
      <c r="I349" s="1" t="str">
        <f t="shared" si="118"/>
        <v>10199</v>
      </c>
      <c r="J349" s="1" t="str">
        <f t="shared" si="119"/>
        <v>10201</v>
      </c>
      <c r="K349" s="1" t="str">
        <f t="shared" si="120"/>
        <v/>
      </c>
      <c r="L349" s="1" t="str">
        <f t="shared" si="121"/>
        <v/>
      </c>
      <c r="M349" s="1" t="str">
        <f t="shared" si="122"/>
        <v/>
      </c>
      <c r="N349" s="1" t="str">
        <f t="shared" si="123"/>
        <v/>
      </c>
      <c r="O349" s="1" t="str">
        <f t="shared" si="124"/>
        <v/>
      </c>
      <c r="P349" s="1" t="str">
        <f t="shared" si="125"/>
        <v/>
      </c>
      <c r="Q349" s="1" t="str">
        <f t="shared" si="126"/>
        <v/>
      </c>
      <c r="R349" s="1" t="str">
        <f t="shared" si="127"/>
        <v/>
      </c>
      <c r="S349" s="1" t="str">
        <f t="shared" si="128"/>
        <v/>
      </c>
      <c r="T349" s="1" t="str">
        <f t="shared" si="129"/>
        <v/>
      </c>
      <c r="U349" s="1" t="str">
        <f t="shared" si="130"/>
        <v/>
      </c>
      <c r="V349" s="1" t="str">
        <f t="shared" si="131"/>
        <v/>
      </c>
      <c r="W349" s="1" t="str">
        <f t="shared" si="132"/>
        <v/>
      </c>
      <c r="X349" s="1" t="str">
        <f t="shared" si="133"/>
        <v/>
      </c>
      <c r="Y349" s="1" t="str">
        <f t="shared" si="134"/>
        <v/>
      </c>
      <c r="Z349" s="1" t="str">
        <f t="shared" si="135"/>
        <v/>
      </c>
      <c r="AA349" s="1" t="str">
        <f t="shared" si="136"/>
        <v/>
      </c>
      <c r="AB349" s="1" t="str">
        <f t="shared" si="137"/>
        <v/>
      </c>
    </row>
    <row r="350" spans="1:28" ht="14.25" customHeight="1" x14ac:dyDescent="0.35">
      <c r="A350" s="4">
        <f>IF(OR($B350="",$C350=""),"",IFERROR(INDEX('5_ACOMPANHAMENTO'!$A$3:$A$4922,MATCH(1,INDEX(('5_ACOMPANHAMENTO'!$AD$3:$AD$4922=TRIM($C350&amp;""))*('5_ACOMPANHAMENTO'!$AC$3:$AC$4922&lt;&gt;"")*((((I350&lt;&gt;"")*ISNUMBER(SEARCH("|"&amp;I350&amp;"|",'5_ACOMPANHAMENTO'!$AC$3:$AC$4922)))+((J350&lt;&gt;"")*ISNUMBER(SEARCH("|"&amp;J350&amp;"|",'5_ACOMPANHAMENTO'!$AC$3:$AC$4922)))+((K350&lt;&gt;"")*ISNUMBER(SEARCH("|"&amp;K350&amp;"|",'5_ACOMPANHAMENTO'!$AC$3:$AC$4922)))+((L350&lt;&gt;"")*ISNUMBER(SEARCH("|"&amp;L350&amp;"|",'5_ACOMPANHAMENTO'!$AC$3:$AC$4922)))+((M350&lt;&gt;"")*ISNUMBER(SEARCH("|"&amp;M350&amp;"|",'5_ACOMPANHAMENTO'!$AC$3:$AC$4922)))+((N350&lt;&gt;"")*ISNUMBER(SEARCH("|"&amp;N350&amp;"|",'5_ACOMPANHAMENTO'!$AC$3:$AC$4922)))+((O350&lt;&gt;"")*ISNUMBER(SEARCH("|"&amp;O350&amp;"|",'5_ACOMPANHAMENTO'!$AC$3:$AC$4922)))+((P350&lt;&gt;"")*ISNUMBER(SEARCH("|"&amp;P350&amp;"|",'5_ACOMPANHAMENTO'!$AC$3:$AC$4922)))+((Q350&lt;&gt;"")*ISNUMBER(SEARCH("|"&amp;Q350&amp;"|",'5_ACOMPANHAMENTO'!$AC$3:$AC$4922)))+((R350&lt;&gt;"")*ISNUMBER(SEARCH("|"&amp;R350&amp;"|",'5_ACOMPANHAMENTO'!$AC$3:$AC$4922)))+((S350&lt;&gt;"")*ISNUMBER(SEARCH("|"&amp;S350&amp;"|",'5_ACOMPANHAMENTO'!$AC$3:$AC$4922)))+((T350&lt;&gt;"")*ISNUMBER(SEARCH("|"&amp;T350&amp;"|",'5_ACOMPANHAMENTO'!$AC$3:$AC$4922)))+((U350&lt;&gt;"")*ISNUMBER(SEARCH("|"&amp;U350&amp;"|",'5_ACOMPANHAMENTO'!$AC$3:$AC$4922)))+((V350&lt;&gt;"")*ISNUMBER(SEARCH("|"&amp;V350&amp;"|",'5_ACOMPANHAMENTO'!$AC$3:$AC$4922)))+((W350&lt;&gt;"")*ISNUMBER(SEARCH("|"&amp;W350&amp;"|",'5_ACOMPANHAMENTO'!$AC$3:$AC$4922)))+((X350&lt;&gt;"")*ISNUMBER(SEARCH("|"&amp;X350&amp;"|",'5_ACOMPANHAMENTO'!$AC$3:$AC$4922)))+((Y350&lt;&gt;"")*ISNUMBER(SEARCH("|"&amp;Y350&amp;"|",'5_ACOMPANHAMENTO'!$AC$3:$AC$4922)))+((Z350&lt;&gt;"")*ISNUMBER(SEARCH("|"&amp;Z350&amp;"|",'5_ACOMPANHAMENTO'!$AC$3:$AC$4922)))+((AA350&lt;&gt;"")*ISNUMBER(SEARCH("|"&amp;AA350&amp;"|",'5_ACOMPANHAMENTO'!$AC$3:$AC$4922)))+((AB350&lt;&gt;"")*ISNUMBER(SEARCH("|"&amp;AB350&amp;"|",'5_ACOMPANHAMENTO'!$AC$3:$AC$4922))))&gt;0),0),0)),""))</f>
        <v>46205</v>
      </c>
      <c r="B350" s="14" t="s">
        <v>3095</v>
      </c>
      <c r="C350" s="14" t="s">
        <v>3053</v>
      </c>
      <c r="D350" s="4">
        <f>IF(OR($B350="",$C350=""),"",IFERROR(SUMPRODUCT(--(('5_ACOMPANHAMENTO'!$AD$3:$AD$4922=TRIM($C350&amp;""))*('5_ACOMPANHAMENTO'!$AC$3:$AC$4922&lt;&gt;"")*((((I350&lt;&gt;"")*ISNUMBER(SEARCH("|"&amp;I350&amp;"|",'5_ACOMPANHAMENTO'!$AC$3:$AC$4922)))+((J350&lt;&gt;"")*ISNUMBER(SEARCH("|"&amp;J350&amp;"|",'5_ACOMPANHAMENTO'!$AC$3:$AC$4922)))+((K350&lt;&gt;"")*ISNUMBER(SEARCH("|"&amp;K350&amp;"|",'5_ACOMPANHAMENTO'!$AC$3:$AC$4922)))+((L350&lt;&gt;"")*ISNUMBER(SEARCH("|"&amp;L350&amp;"|",'5_ACOMPANHAMENTO'!$AC$3:$AC$4922)))+((M350&lt;&gt;"")*ISNUMBER(SEARCH("|"&amp;M350&amp;"|",'5_ACOMPANHAMENTO'!$AC$3:$AC$4922)))+((N350&lt;&gt;"")*ISNUMBER(SEARCH("|"&amp;N350&amp;"|",'5_ACOMPANHAMENTO'!$AC$3:$AC$4922)))+((O350&lt;&gt;"")*ISNUMBER(SEARCH("|"&amp;O350&amp;"|",'5_ACOMPANHAMENTO'!$AC$3:$AC$4922)))+((P350&lt;&gt;"")*ISNUMBER(SEARCH("|"&amp;P350&amp;"|",'5_ACOMPANHAMENTO'!$AC$3:$AC$4922)))+((Q350&lt;&gt;"")*ISNUMBER(SEARCH("|"&amp;Q350&amp;"|",'5_ACOMPANHAMENTO'!$AC$3:$AC$4922)))+((R350&lt;&gt;"")*ISNUMBER(SEARCH("|"&amp;R350&amp;"|",'5_ACOMPANHAMENTO'!$AC$3:$AC$4922)))+((S350&lt;&gt;"")*ISNUMBER(SEARCH("|"&amp;S350&amp;"|",'5_ACOMPANHAMENTO'!$AC$3:$AC$4922)))+((T350&lt;&gt;"")*ISNUMBER(SEARCH("|"&amp;T350&amp;"|",'5_ACOMPANHAMENTO'!$AC$3:$AC$4922)))+((U350&lt;&gt;"")*ISNUMBER(SEARCH("|"&amp;U350&amp;"|",'5_ACOMPANHAMENTO'!$AC$3:$AC$4922)))+((V350&lt;&gt;"")*ISNUMBER(SEARCH("|"&amp;V350&amp;"|",'5_ACOMPANHAMENTO'!$AC$3:$AC$4922)))+((W350&lt;&gt;"")*ISNUMBER(SEARCH("|"&amp;W350&amp;"|",'5_ACOMPANHAMENTO'!$AC$3:$AC$4922)))+((X350&lt;&gt;"")*ISNUMBER(SEARCH("|"&amp;X350&amp;"|",'5_ACOMPANHAMENTO'!$AC$3:$AC$4922)))+((Y350&lt;&gt;"")*ISNUMBER(SEARCH("|"&amp;Y350&amp;"|",'5_ACOMPANHAMENTO'!$AC$3:$AC$4922)))+((Z350&lt;&gt;"")*ISNUMBER(SEARCH("|"&amp;Z350&amp;"|",'5_ACOMPANHAMENTO'!$AC$3:$AC$4922)))+((AA350&lt;&gt;"")*ISNUMBER(SEARCH("|"&amp;AA350&amp;"|",'5_ACOMPANHAMENTO'!$AC$3:$AC$4922)))+((AB350&lt;&gt;"")*ISNUMBER(SEARCH("|"&amp;AB350&amp;"|",'5_ACOMPANHAMENTO'!$AC$3:$AC$4922))))&gt;0)),'5_ACOMPANHAMENTO'!$J$3:$J$4922),0))</f>
        <v>2000</v>
      </c>
      <c r="E350" s="4" t="str">
        <f t="shared" ca="1" si="115"/>
        <v>FINALIZADO</v>
      </c>
      <c r="F350" s="7">
        <f>IF(OR($B350="",$C350=""),"",IFERROR(SUMPRODUCT(--(('5_ACOMPANHAMENTO'!$AD$3:$AD$4922=TRIM($C350&amp;""))*('5_ACOMPANHAMENTO'!$AC$3:$AC$4922&lt;&gt;"")*((((I350&lt;&gt;"")*ISNUMBER(SEARCH("|"&amp;I350&amp;"|",'5_ACOMPANHAMENTO'!$AC$3:$AC$4922)))+((J350&lt;&gt;"")*ISNUMBER(SEARCH("|"&amp;J350&amp;"|",'5_ACOMPANHAMENTO'!$AC$3:$AC$4922)))+((K350&lt;&gt;"")*ISNUMBER(SEARCH("|"&amp;K350&amp;"|",'5_ACOMPANHAMENTO'!$AC$3:$AC$4922)))+((L350&lt;&gt;"")*ISNUMBER(SEARCH("|"&amp;L350&amp;"|",'5_ACOMPANHAMENTO'!$AC$3:$AC$4922)))+((M350&lt;&gt;"")*ISNUMBER(SEARCH("|"&amp;M350&amp;"|",'5_ACOMPANHAMENTO'!$AC$3:$AC$4922)))+((N350&lt;&gt;"")*ISNUMBER(SEARCH("|"&amp;N350&amp;"|",'5_ACOMPANHAMENTO'!$AC$3:$AC$4922)))+((O350&lt;&gt;"")*ISNUMBER(SEARCH("|"&amp;O350&amp;"|",'5_ACOMPANHAMENTO'!$AC$3:$AC$4922)))+((P350&lt;&gt;"")*ISNUMBER(SEARCH("|"&amp;P350&amp;"|",'5_ACOMPANHAMENTO'!$AC$3:$AC$4922)))+((Q350&lt;&gt;"")*ISNUMBER(SEARCH("|"&amp;Q350&amp;"|",'5_ACOMPANHAMENTO'!$AC$3:$AC$4922)))+((R350&lt;&gt;"")*ISNUMBER(SEARCH("|"&amp;R350&amp;"|",'5_ACOMPANHAMENTO'!$AC$3:$AC$4922)))+((S350&lt;&gt;"")*ISNUMBER(SEARCH("|"&amp;S350&amp;"|",'5_ACOMPANHAMENTO'!$AC$3:$AC$4922)))+((T350&lt;&gt;"")*ISNUMBER(SEARCH("|"&amp;T350&amp;"|",'5_ACOMPANHAMENTO'!$AC$3:$AC$4922)))+((U350&lt;&gt;"")*ISNUMBER(SEARCH("|"&amp;U350&amp;"|",'5_ACOMPANHAMENTO'!$AC$3:$AC$4922)))+((V350&lt;&gt;"")*ISNUMBER(SEARCH("|"&amp;V350&amp;"|",'5_ACOMPANHAMENTO'!$AC$3:$AC$4922)))+((W350&lt;&gt;"")*ISNUMBER(SEARCH("|"&amp;W350&amp;"|",'5_ACOMPANHAMENTO'!$AC$3:$AC$4922)))+((X350&lt;&gt;"")*ISNUMBER(SEARCH("|"&amp;X350&amp;"|",'5_ACOMPANHAMENTO'!$AC$3:$AC$4922)))+((Y350&lt;&gt;"")*ISNUMBER(SEARCH("|"&amp;Y350&amp;"|",'5_ACOMPANHAMENTO'!$AC$3:$AC$4922)))+((Z350&lt;&gt;"")*ISNUMBER(SEARCH("|"&amp;Z350&amp;"|",'5_ACOMPANHAMENTO'!$AC$3:$AC$4922)))+((AA350&lt;&gt;"")*ISNUMBER(SEARCH("|"&amp;AA350&amp;"|",'5_ACOMPANHAMENTO'!$AC$3:$AC$4922)))+((AB350&lt;&gt;"")*ISNUMBER(SEARCH("|"&amp;AB350&amp;"|",'5_ACOMPANHAMENTO'!$AC$3:$AC$4922))))&gt;0)),'5_ACOMPANHAMENTO'!$O$3:$O$4922),0))</f>
        <v>2000</v>
      </c>
      <c r="G350" s="7">
        <f t="shared" si="116"/>
        <v>0</v>
      </c>
      <c r="H350" t="str">
        <f t="shared" si="117"/>
        <v>10199,10201|49 COLA DE ESPUMA</v>
      </c>
      <c r="I350" s="1" t="str">
        <f t="shared" si="118"/>
        <v>10199</v>
      </c>
      <c r="J350" s="1" t="str">
        <f t="shared" si="119"/>
        <v>10201</v>
      </c>
      <c r="K350" s="1" t="str">
        <f t="shared" si="120"/>
        <v/>
      </c>
      <c r="L350" s="1" t="str">
        <f t="shared" si="121"/>
        <v/>
      </c>
      <c r="M350" s="1" t="str">
        <f t="shared" si="122"/>
        <v/>
      </c>
      <c r="N350" s="1" t="str">
        <f t="shared" si="123"/>
        <v/>
      </c>
      <c r="O350" s="1" t="str">
        <f t="shared" si="124"/>
        <v/>
      </c>
      <c r="P350" s="1" t="str">
        <f t="shared" si="125"/>
        <v/>
      </c>
      <c r="Q350" s="1" t="str">
        <f t="shared" si="126"/>
        <v/>
      </c>
      <c r="R350" s="1" t="str">
        <f t="shared" si="127"/>
        <v/>
      </c>
      <c r="S350" s="1" t="str">
        <f t="shared" si="128"/>
        <v/>
      </c>
      <c r="T350" s="1" t="str">
        <f t="shared" si="129"/>
        <v/>
      </c>
      <c r="U350" s="1" t="str">
        <f t="shared" si="130"/>
        <v/>
      </c>
      <c r="V350" s="1" t="str">
        <f t="shared" si="131"/>
        <v/>
      </c>
      <c r="W350" s="1" t="str">
        <f t="shared" si="132"/>
        <v/>
      </c>
      <c r="X350" s="1" t="str">
        <f t="shared" si="133"/>
        <v/>
      </c>
      <c r="Y350" s="1" t="str">
        <f t="shared" si="134"/>
        <v/>
      </c>
      <c r="Z350" s="1" t="str">
        <f t="shared" si="135"/>
        <v/>
      </c>
      <c r="AA350" s="1" t="str">
        <f t="shared" si="136"/>
        <v/>
      </c>
      <c r="AB350" s="1" t="str">
        <f t="shared" si="137"/>
        <v/>
      </c>
    </row>
    <row r="351" spans="1:28" ht="14.25" customHeight="1" x14ac:dyDescent="0.35">
      <c r="A351" s="4">
        <f>IF(OR($B351="",$C351=""),"",IFERROR(INDEX('5_ACOMPANHAMENTO'!$A$3:$A$4922,MATCH(1,INDEX(('5_ACOMPANHAMENTO'!$AD$3:$AD$4922=TRIM($C351&amp;""))*('5_ACOMPANHAMENTO'!$AC$3:$AC$4922&lt;&gt;"")*((((I351&lt;&gt;"")*ISNUMBER(SEARCH("|"&amp;I351&amp;"|",'5_ACOMPANHAMENTO'!$AC$3:$AC$4922)))+((J351&lt;&gt;"")*ISNUMBER(SEARCH("|"&amp;J351&amp;"|",'5_ACOMPANHAMENTO'!$AC$3:$AC$4922)))+((K351&lt;&gt;"")*ISNUMBER(SEARCH("|"&amp;K351&amp;"|",'5_ACOMPANHAMENTO'!$AC$3:$AC$4922)))+((L351&lt;&gt;"")*ISNUMBER(SEARCH("|"&amp;L351&amp;"|",'5_ACOMPANHAMENTO'!$AC$3:$AC$4922)))+((M351&lt;&gt;"")*ISNUMBER(SEARCH("|"&amp;M351&amp;"|",'5_ACOMPANHAMENTO'!$AC$3:$AC$4922)))+((N351&lt;&gt;"")*ISNUMBER(SEARCH("|"&amp;N351&amp;"|",'5_ACOMPANHAMENTO'!$AC$3:$AC$4922)))+((O351&lt;&gt;"")*ISNUMBER(SEARCH("|"&amp;O351&amp;"|",'5_ACOMPANHAMENTO'!$AC$3:$AC$4922)))+((P351&lt;&gt;"")*ISNUMBER(SEARCH("|"&amp;P351&amp;"|",'5_ACOMPANHAMENTO'!$AC$3:$AC$4922)))+((Q351&lt;&gt;"")*ISNUMBER(SEARCH("|"&amp;Q351&amp;"|",'5_ACOMPANHAMENTO'!$AC$3:$AC$4922)))+((R351&lt;&gt;"")*ISNUMBER(SEARCH("|"&amp;R351&amp;"|",'5_ACOMPANHAMENTO'!$AC$3:$AC$4922)))+((S351&lt;&gt;"")*ISNUMBER(SEARCH("|"&amp;S351&amp;"|",'5_ACOMPANHAMENTO'!$AC$3:$AC$4922)))+((T351&lt;&gt;"")*ISNUMBER(SEARCH("|"&amp;T351&amp;"|",'5_ACOMPANHAMENTO'!$AC$3:$AC$4922)))+((U351&lt;&gt;"")*ISNUMBER(SEARCH("|"&amp;U351&amp;"|",'5_ACOMPANHAMENTO'!$AC$3:$AC$4922)))+((V351&lt;&gt;"")*ISNUMBER(SEARCH("|"&amp;V351&amp;"|",'5_ACOMPANHAMENTO'!$AC$3:$AC$4922)))+((W351&lt;&gt;"")*ISNUMBER(SEARCH("|"&amp;W351&amp;"|",'5_ACOMPANHAMENTO'!$AC$3:$AC$4922)))+((X351&lt;&gt;"")*ISNUMBER(SEARCH("|"&amp;X351&amp;"|",'5_ACOMPANHAMENTO'!$AC$3:$AC$4922)))+((Y351&lt;&gt;"")*ISNUMBER(SEARCH("|"&amp;Y351&amp;"|",'5_ACOMPANHAMENTO'!$AC$3:$AC$4922)))+((Z351&lt;&gt;"")*ISNUMBER(SEARCH("|"&amp;Z351&amp;"|",'5_ACOMPANHAMENTO'!$AC$3:$AC$4922)))+((AA351&lt;&gt;"")*ISNUMBER(SEARCH("|"&amp;AA351&amp;"|",'5_ACOMPANHAMENTO'!$AC$3:$AC$4922)))+((AB351&lt;&gt;"")*ISNUMBER(SEARCH("|"&amp;AB351&amp;"|",'5_ACOMPANHAMENTO'!$AC$3:$AC$4922))))&gt;0),0),0)),""))</f>
        <v>46205</v>
      </c>
      <c r="B351" s="14" t="s">
        <v>3095</v>
      </c>
      <c r="C351" s="14" t="s">
        <v>3053</v>
      </c>
      <c r="D351" s="4">
        <f>IF(OR($B351="",$C351=""),"",IFERROR(SUMPRODUCT(--(('5_ACOMPANHAMENTO'!$AD$3:$AD$4922=TRIM($C351&amp;""))*('5_ACOMPANHAMENTO'!$AC$3:$AC$4922&lt;&gt;"")*((((I351&lt;&gt;"")*ISNUMBER(SEARCH("|"&amp;I351&amp;"|",'5_ACOMPANHAMENTO'!$AC$3:$AC$4922)))+((J351&lt;&gt;"")*ISNUMBER(SEARCH("|"&amp;J351&amp;"|",'5_ACOMPANHAMENTO'!$AC$3:$AC$4922)))+((K351&lt;&gt;"")*ISNUMBER(SEARCH("|"&amp;K351&amp;"|",'5_ACOMPANHAMENTO'!$AC$3:$AC$4922)))+((L351&lt;&gt;"")*ISNUMBER(SEARCH("|"&amp;L351&amp;"|",'5_ACOMPANHAMENTO'!$AC$3:$AC$4922)))+((M351&lt;&gt;"")*ISNUMBER(SEARCH("|"&amp;M351&amp;"|",'5_ACOMPANHAMENTO'!$AC$3:$AC$4922)))+((N351&lt;&gt;"")*ISNUMBER(SEARCH("|"&amp;N351&amp;"|",'5_ACOMPANHAMENTO'!$AC$3:$AC$4922)))+((O351&lt;&gt;"")*ISNUMBER(SEARCH("|"&amp;O351&amp;"|",'5_ACOMPANHAMENTO'!$AC$3:$AC$4922)))+((P351&lt;&gt;"")*ISNUMBER(SEARCH("|"&amp;P351&amp;"|",'5_ACOMPANHAMENTO'!$AC$3:$AC$4922)))+((Q351&lt;&gt;"")*ISNUMBER(SEARCH("|"&amp;Q351&amp;"|",'5_ACOMPANHAMENTO'!$AC$3:$AC$4922)))+((R351&lt;&gt;"")*ISNUMBER(SEARCH("|"&amp;R351&amp;"|",'5_ACOMPANHAMENTO'!$AC$3:$AC$4922)))+((S351&lt;&gt;"")*ISNUMBER(SEARCH("|"&amp;S351&amp;"|",'5_ACOMPANHAMENTO'!$AC$3:$AC$4922)))+((T351&lt;&gt;"")*ISNUMBER(SEARCH("|"&amp;T351&amp;"|",'5_ACOMPANHAMENTO'!$AC$3:$AC$4922)))+((U351&lt;&gt;"")*ISNUMBER(SEARCH("|"&amp;U351&amp;"|",'5_ACOMPANHAMENTO'!$AC$3:$AC$4922)))+((V351&lt;&gt;"")*ISNUMBER(SEARCH("|"&amp;V351&amp;"|",'5_ACOMPANHAMENTO'!$AC$3:$AC$4922)))+((W351&lt;&gt;"")*ISNUMBER(SEARCH("|"&amp;W351&amp;"|",'5_ACOMPANHAMENTO'!$AC$3:$AC$4922)))+((X351&lt;&gt;"")*ISNUMBER(SEARCH("|"&amp;X351&amp;"|",'5_ACOMPANHAMENTO'!$AC$3:$AC$4922)))+((Y351&lt;&gt;"")*ISNUMBER(SEARCH("|"&amp;Y351&amp;"|",'5_ACOMPANHAMENTO'!$AC$3:$AC$4922)))+((Z351&lt;&gt;"")*ISNUMBER(SEARCH("|"&amp;Z351&amp;"|",'5_ACOMPANHAMENTO'!$AC$3:$AC$4922)))+((AA351&lt;&gt;"")*ISNUMBER(SEARCH("|"&amp;AA351&amp;"|",'5_ACOMPANHAMENTO'!$AC$3:$AC$4922)))+((AB351&lt;&gt;"")*ISNUMBER(SEARCH("|"&amp;AB351&amp;"|",'5_ACOMPANHAMENTO'!$AC$3:$AC$4922))))&gt;0)),'5_ACOMPANHAMENTO'!$J$3:$J$4922),0))</f>
        <v>2000</v>
      </c>
      <c r="E351" s="4" t="str">
        <f t="shared" ca="1" si="115"/>
        <v>FINALIZADO</v>
      </c>
      <c r="F351" s="7">
        <f>IF(OR($B351="",$C351=""),"",IFERROR(SUMPRODUCT(--(('5_ACOMPANHAMENTO'!$AD$3:$AD$4922=TRIM($C351&amp;""))*('5_ACOMPANHAMENTO'!$AC$3:$AC$4922&lt;&gt;"")*((((I351&lt;&gt;"")*ISNUMBER(SEARCH("|"&amp;I351&amp;"|",'5_ACOMPANHAMENTO'!$AC$3:$AC$4922)))+((J351&lt;&gt;"")*ISNUMBER(SEARCH("|"&amp;J351&amp;"|",'5_ACOMPANHAMENTO'!$AC$3:$AC$4922)))+((K351&lt;&gt;"")*ISNUMBER(SEARCH("|"&amp;K351&amp;"|",'5_ACOMPANHAMENTO'!$AC$3:$AC$4922)))+((L351&lt;&gt;"")*ISNUMBER(SEARCH("|"&amp;L351&amp;"|",'5_ACOMPANHAMENTO'!$AC$3:$AC$4922)))+((M351&lt;&gt;"")*ISNUMBER(SEARCH("|"&amp;M351&amp;"|",'5_ACOMPANHAMENTO'!$AC$3:$AC$4922)))+((N351&lt;&gt;"")*ISNUMBER(SEARCH("|"&amp;N351&amp;"|",'5_ACOMPANHAMENTO'!$AC$3:$AC$4922)))+((O351&lt;&gt;"")*ISNUMBER(SEARCH("|"&amp;O351&amp;"|",'5_ACOMPANHAMENTO'!$AC$3:$AC$4922)))+((P351&lt;&gt;"")*ISNUMBER(SEARCH("|"&amp;P351&amp;"|",'5_ACOMPANHAMENTO'!$AC$3:$AC$4922)))+((Q351&lt;&gt;"")*ISNUMBER(SEARCH("|"&amp;Q351&amp;"|",'5_ACOMPANHAMENTO'!$AC$3:$AC$4922)))+((R351&lt;&gt;"")*ISNUMBER(SEARCH("|"&amp;R351&amp;"|",'5_ACOMPANHAMENTO'!$AC$3:$AC$4922)))+((S351&lt;&gt;"")*ISNUMBER(SEARCH("|"&amp;S351&amp;"|",'5_ACOMPANHAMENTO'!$AC$3:$AC$4922)))+((T351&lt;&gt;"")*ISNUMBER(SEARCH("|"&amp;T351&amp;"|",'5_ACOMPANHAMENTO'!$AC$3:$AC$4922)))+((U351&lt;&gt;"")*ISNUMBER(SEARCH("|"&amp;U351&amp;"|",'5_ACOMPANHAMENTO'!$AC$3:$AC$4922)))+((V351&lt;&gt;"")*ISNUMBER(SEARCH("|"&amp;V351&amp;"|",'5_ACOMPANHAMENTO'!$AC$3:$AC$4922)))+((W351&lt;&gt;"")*ISNUMBER(SEARCH("|"&amp;W351&amp;"|",'5_ACOMPANHAMENTO'!$AC$3:$AC$4922)))+((X351&lt;&gt;"")*ISNUMBER(SEARCH("|"&amp;X351&amp;"|",'5_ACOMPANHAMENTO'!$AC$3:$AC$4922)))+((Y351&lt;&gt;"")*ISNUMBER(SEARCH("|"&amp;Y351&amp;"|",'5_ACOMPANHAMENTO'!$AC$3:$AC$4922)))+((Z351&lt;&gt;"")*ISNUMBER(SEARCH("|"&amp;Z351&amp;"|",'5_ACOMPANHAMENTO'!$AC$3:$AC$4922)))+((AA351&lt;&gt;"")*ISNUMBER(SEARCH("|"&amp;AA351&amp;"|",'5_ACOMPANHAMENTO'!$AC$3:$AC$4922)))+((AB351&lt;&gt;"")*ISNUMBER(SEARCH("|"&amp;AB351&amp;"|",'5_ACOMPANHAMENTO'!$AC$3:$AC$4922))))&gt;0)),'5_ACOMPANHAMENTO'!$O$3:$O$4922),0))</f>
        <v>2000</v>
      </c>
      <c r="G351" s="7">
        <f t="shared" si="116"/>
        <v>0</v>
      </c>
      <c r="H351" t="str">
        <f t="shared" si="117"/>
        <v>10199,10201|49 COLA DE ESPUMA</v>
      </c>
      <c r="I351" s="1" t="str">
        <f t="shared" si="118"/>
        <v>10199</v>
      </c>
      <c r="J351" s="1" t="str">
        <f t="shared" si="119"/>
        <v>10201</v>
      </c>
      <c r="K351" s="1" t="str">
        <f t="shared" si="120"/>
        <v/>
      </c>
      <c r="L351" s="1" t="str">
        <f t="shared" si="121"/>
        <v/>
      </c>
      <c r="M351" s="1" t="str">
        <f t="shared" si="122"/>
        <v/>
      </c>
      <c r="N351" s="1" t="str">
        <f t="shared" si="123"/>
        <v/>
      </c>
      <c r="O351" s="1" t="str">
        <f t="shared" si="124"/>
        <v/>
      </c>
      <c r="P351" s="1" t="str">
        <f t="shared" si="125"/>
        <v/>
      </c>
      <c r="Q351" s="1" t="str">
        <f t="shared" si="126"/>
        <v/>
      </c>
      <c r="R351" s="1" t="str">
        <f t="shared" si="127"/>
        <v/>
      </c>
      <c r="S351" s="1" t="str">
        <f t="shared" si="128"/>
        <v/>
      </c>
      <c r="T351" s="1" t="str">
        <f t="shared" si="129"/>
        <v/>
      </c>
      <c r="U351" s="1" t="str">
        <f t="shared" si="130"/>
        <v/>
      </c>
      <c r="V351" s="1" t="str">
        <f t="shared" si="131"/>
        <v/>
      </c>
      <c r="W351" s="1" t="str">
        <f t="shared" si="132"/>
        <v/>
      </c>
      <c r="X351" s="1" t="str">
        <f t="shared" si="133"/>
        <v/>
      </c>
      <c r="Y351" s="1" t="str">
        <f t="shared" si="134"/>
        <v/>
      </c>
      <c r="Z351" s="1" t="str">
        <f t="shared" si="135"/>
        <v/>
      </c>
      <c r="AA351" s="1" t="str">
        <f t="shared" si="136"/>
        <v/>
      </c>
      <c r="AB351" s="1" t="str">
        <f t="shared" si="137"/>
        <v/>
      </c>
    </row>
    <row r="352" spans="1:28" ht="14.25" customHeight="1" x14ac:dyDescent="0.35">
      <c r="A352" s="4">
        <f>IF(OR($B352="",$C352=""),"",IFERROR(INDEX('5_ACOMPANHAMENTO'!$A$3:$A$4922,MATCH(1,INDEX(('5_ACOMPANHAMENTO'!$AD$3:$AD$4922=TRIM($C352&amp;""))*('5_ACOMPANHAMENTO'!$AC$3:$AC$4922&lt;&gt;"")*((((I352&lt;&gt;"")*ISNUMBER(SEARCH("|"&amp;I352&amp;"|",'5_ACOMPANHAMENTO'!$AC$3:$AC$4922)))+((J352&lt;&gt;"")*ISNUMBER(SEARCH("|"&amp;J352&amp;"|",'5_ACOMPANHAMENTO'!$AC$3:$AC$4922)))+((K352&lt;&gt;"")*ISNUMBER(SEARCH("|"&amp;K352&amp;"|",'5_ACOMPANHAMENTO'!$AC$3:$AC$4922)))+((L352&lt;&gt;"")*ISNUMBER(SEARCH("|"&amp;L352&amp;"|",'5_ACOMPANHAMENTO'!$AC$3:$AC$4922)))+((M352&lt;&gt;"")*ISNUMBER(SEARCH("|"&amp;M352&amp;"|",'5_ACOMPANHAMENTO'!$AC$3:$AC$4922)))+((N352&lt;&gt;"")*ISNUMBER(SEARCH("|"&amp;N352&amp;"|",'5_ACOMPANHAMENTO'!$AC$3:$AC$4922)))+((O352&lt;&gt;"")*ISNUMBER(SEARCH("|"&amp;O352&amp;"|",'5_ACOMPANHAMENTO'!$AC$3:$AC$4922)))+((P352&lt;&gt;"")*ISNUMBER(SEARCH("|"&amp;P352&amp;"|",'5_ACOMPANHAMENTO'!$AC$3:$AC$4922)))+((Q352&lt;&gt;"")*ISNUMBER(SEARCH("|"&amp;Q352&amp;"|",'5_ACOMPANHAMENTO'!$AC$3:$AC$4922)))+((R352&lt;&gt;"")*ISNUMBER(SEARCH("|"&amp;R352&amp;"|",'5_ACOMPANHAMENTO'!$AC$3:$AC$4922)))+((S352&lt;&gt;"")*ISNUMBER(SEARCH("|"&amp;S352&amp;"|",'5_ACOMPANHAMENTO'!$AC$3:$AC$4922)))+((T352&lt;&gt;"")*ISNUMBER(SEARCH("|"&amp;T352&amp;"|",'5_ACOMPANHAMENTO'!$AC$3:$AC$4922)))+((U352&lt;&gt;"")*ISNUMBER(SEARCH("|"&amp;U352&amp;"|",'5_ACOMPANHAMENTO'!$AC$3:$AC$4922)))+((V352&lt;&gt;"")*ISNUMBER(SEARCH("|"&amp;V352&amp;"|",'5_ACOMPANHAMENTO'!$AC$3:$AC$4922)))+((W352&lt;&gt;"")*ISNUMBER(SEARCH("|"&amp;W352&amp;"|",'5_ACOMPANHAMENTO'!$AC$3:$AC$4922)))+((X352&lt;&gt;"")*ISNUMBER(SEARCH("|"&amp;X352&amp;"|",'5_ACOMPANHAMENTO'!$AC$3:$AC$4922)))+((Y352&lt;&gt;"")*ISNUMBER(SEARCH("|"&amp;Y352&amp;"|",'5_ACOMPANHAMENTO'!$AC$3:$AC$4922)))+((Z352&lt;&gt;"")*ISNUMBER(SEARCH("|"&amp;Z352&amp;"|",'5_ACOMPANHAMENTO'!$AC$3:$AC$4922)))+((AA352&lt;&gt;"")*ISNUMBER(SEARCH("|"&amp;AA352&amp;"|",'5_ACOMPANHAMENTO'!$AC$3:$AC$4922)))+((AB352&lt;&gt;"")*ISNUMBER(SEARCH("|"&amp;AB352&amp;"|",'5_ACOMPANHAMENTO'!$AC$3:$AC$4922))))&gt;0),0),0)),""))</f>
        <v>46205</v>
      </c>
      <c r="B352" s="14" t="s">
        <v>3095</v>
      </c>
      <c r="C352" s="14" t="s">
        <v>3053</v>
      </c>
      <c r="D352" s="4">
        <f>IF(OR($B352="",$C352=""),"",IFERROR(SUMPRODUCT(--(('5_ACOMPANHAMENTO'!$AD$3:$AD$4922=TRIM($C352&amp;""))*('5_ACOMPANHAMENTO'!$AC$3:$AC$4922&lt;&gt;"")*((((I352&lt;&gt;"")*ISNUMBER(SEARCH("|"&amp;I352&amp;"|",'5_ACOMPANHAMENTO'!$AC$3:$AC$4922)))+((J352&lt;&gt;"")*ISNUMBER(SEARCH("|"&amp;J352&amp;"|",'5_ACOMPANHAMENTO'!$AC$3:$AC$4922)))+((K352&lt;&gt;"")*ISNUMBER(SEARCH("|"&amp;K352&amp;"|",'5_ACOMPANHAMENTO'!$AC$3:$AC$4922)))+((L352&lt;&gt;"")*ISNUMBER(SEARCH("|"&amp;L352&amp;"|",'5_ACOMPANHAMENTO'!$AC$3:$AC$4922)))+((M352&lt;&gt;"")*ISNUMBER(SEARCH("|"&amp;M352&amp;"|",'5_ACOMPANHAMENTO'!$AC$3:$AC$4922)))+((N352&lt;&gt;"")*ISNUMBER(SEARCH("|"&amp;N352&amp;"|",'5_ACOMPANHAMENTO'!$AC$3:$AC$4922)))+((O352&lt;&gt;"")*ISNUMBER(SEARCH("|"&amp;O352&amp;"|",'5_ACOMPANHAMENTO'!$AC$3:$AC$4922)))+((P352&lt;&gt;"")*ISNUMBER(SEARCH("|"&amp;P352&amp;"|",'5_ACOMPANHAMENTO'!$AC$3:$AC$4922)))+((Q352&lt;&gt;"")*ISNUMBER(SEARCH("|"&amp;Q352&amp;"|",'5_ACOMPANHAMENTO'!$AC$3:$AC$4922)))+((R352&lt;&gt;"")*ISNUMBER(SEARCH("|"&amp;R352&amp;"|",'5_ACOMPANHAMENTO'!$AC$3:$AC$4922)))+((S352&lt;&gt;"")*ISNUMBER(SEARCH("|"&amp;S352&amp;"|",'5_ACOMPANHAMENTO'!$AC$3:$AC$4922)))+((T352&lt;&gt;"")*ISNUMBER(SEARCH("|"&amp;T352&amp;"|",'5_ACOMPANHAMENTO'!$AC$3:$AC$4922)))+((U352&lt;&gt;"")*ISNUMBER(SEARCH("|"&amp;U352&amp;"|",'5_ACOMPANHAMENTO'!$AC$3:$AC$4922)))+((V352&lt;&gt;"")*ISNUMBER(SEARCH("|"&amp;V352&amp;"|",'5_ACOMPANHAMENTO'!$AC$3:$AC$4922)))+((W352&lt;&gt;"")*ISNUMBER(SEARCH("|"&amp;W352&amp;"|",'5_ACOMPANHAMENTO'!$AC$3:$AC$4922)))+((X352&lt;&gt;"")*ISNUMBER(SEARCH("|"&amp;X352&amp;"|",'5_ACOMPANHAMENTO'!$AC$3:$AC$4922)))+((Y352&lt;&gt;"")*ISNUMBER(SEARCH("|"&amp;Y352&amp;"|",'5_ACOMPANHAMENTO'!$AC$3:$AC$4922)))+((Z352&lt;&gt;"")*ISNUMBER(SEARCH("|"&amp;Z352&amp;"|",'5_ACOMPANHAMENTO'!$AC$3:$AC$4922)))+((AA352&lt;&gt;"")*ISNUMBER(SEARCH("|"&amp;AA352&amp;"|",'5_ACOMPANHAMENTO'!$AC$3:$AC$4922)))+((AB352&lt;&gt;"")*ISNUMBER(SEARCH("|"&amp;AB352&amp;"|",'5_ACOMPANHAMENTO'!$AC$3:$AC$4922))))&gt;0)),'5_ACOMPANHAMENTO'!$J$3:$J$4922),0))</f>
        <v>2000</v>
      </c>
      <c r="E352" s="4" t="str">
        <f t="shared" ca="1" si="115"/>
        <v>FINALIZADO</v>
      </c>
      <c r="F352" s="7">
        <f>IF(OR($B352="",$C352=""),"",IFERROR(SUMPRODUCT(--(('5_ACOMPANHAMENTO'!$AD$3:$AD$4922=TRIM($C352&amp;""))*('5_ACOMPANHAMENTO'!$AC$3:$AC$4922&lt;&gt;"")*((((I352&lt;&gt;"")*ISNUMBER(SEARCH("|"&amp;I352&amp;"|",'5_ACOMPANHAMENTO'!$AC$3:$AC$4922)))+((J352&lt;&gt;"")*ISNUMBER(SEARCH("|"&amp;J352&amp;"|",'5_ACOMPANHAMENTO'!$AC$3:$AC$4922)))+((K352&lt;&gt;"")*ISNUMBER(SEARCH("|"&amp;K352&amp;"|",'5_ACOMPANHAMENTO'!$AC$3:$AC$4922)))+((L352&lt;&gt;"")*ISNUMBER(SEARCH("|"&amp;L352&amp;"|",'5_ACOMPANHAMENTO'!$AC$3:$AC$4922)))+((M352&lt;&gt;"")*ISNUMBER(SEARCH("|"&amp;M352&amp;"|",'5_ACOMPANHAMENTO'!$AC$3:$AC$4922)))+((N352&lt;&gt;"")*ISNUMBER(SEARCH("|"&amp;N352&amp;"|",'5_ACOMPANHAMENTO'!$AC$3:$AC$4922)))+((O352&lt;&gt;"")*ISNUMBER(SEARCH("|"&amp;O352&amp;"|",'5_ACOMPANHAMENTO'!$AC$3:$AC$4922)))+((P352&lt;&gt;"")*ISNUMBER(SEARCH("|"&amp;P352&amp;"|",'5_ACOMPANHAMENTO'!$AC$3:$AC$4922)))+((Q352&lt;&gt;"")*ISNUMBER(SEARCH("|"&amp;Q352&amp;"|",'5_ACOMPANHAMENTO'!$AC$3:$AC$4922)))+((R352&lt;&gt;"")*ISNUMBER(SEARCH("|"&amp;R352&amp;"|",'5_ACOMPANHAMENTO'!$AC$3:$AC$4922)))+((S352&lt;&gt;"")*ISNUMBER(SEARCH("|"&amp;S352&amp;"|",'5_ACOMPANHAMENTO'!$AC$3:$AC$4922)))+((T352&lt;&gt;"")*ISNUMBER(SEARCH("|"&amp;T352&amp;"|",'5_ACOMPANHAMENTO'!$AC$3:$AC$4922)))+((U352&lt;&gt;"")*ISNUMBER(SEARCH("|"&amp;U352&amp;"|",'5_ACOMPANHAMENTO'!$AC$3:$AC$4922)))+((V352&lt;&gt;"")*ISNUMBER(SEARCH("|"&amp;V352&amp;"|",'5_ACOMPANHAMENTO'!$AC$3:$AC$4922)))+((W352&lt;&gt;"")*ISNUMBER(SEARCH("|"&amp;W352&amp;"|",'5_ACOMPANHAMENTO'!$AC$3:$AC$4922)))+((X352&lt;&gt;"")*ISNUMBER(SEARCH("|"&amp;X352&amp;"|",'5_ACOMPANHAMENTO'!$AC$3:$AC$4922)))+((Y352&lt;&gt;"")*ISNUMBER(SEARCH("|"&amp;Y352&amp;"|",'5_ACOMPANHAMENTO'!$AC$3:$AC$4922)))+((Z352&lt;&gt;"")*ISNUMBER(SEARCH("|"&amp;Z352&amp;"|",'5_ACOMPANHAMENTO'!$AC$3:$AC$4922)))+((AA352&lt;&gt;"")*ISNUMBER(SEARCH("|"&amp;AA352&amp;"|",'5_ACOMPANHAMENTO'!$AC$3:$AC$4922)))+((AB352&lt;&gt;"")*ISNUMBER(SEARCH("|"&amp;AB352&amp;"|",'5_ACOMPANHAMENTO'!$AC$3:$AC$4922))))&gt;0)),'5_ACOMPANHAMENTO'!$O$3:$O$4922),0))</f>
        <v>2000</v>
      </c>
      <c r="G352" s="7">
        <f t="shared" si="116"/>
        <v>0</v>
      </c>
      <c r="H352" t="str">
        <f t="shared" si="117"/>
        <v>10199,10201|49 COLA DE ESPUMA</v>
      </c>
      <c r="I352" s="1" t="str">
        <f t="shared" si="118"/>
        <v>10199</v>
      </c>
      <c r="J352" s="1" t="str">
        <f t="shared" si="119"/>
        <v>10201</v>
      </c>
      <c r="K352" s="1" t="str">
        <f t="shared" si="120"/>
        <v/>
      </c>
      <c r="L352" s="1" t="str">
        <f t="shared" si="121"/>
        <v/>
      </c>
      <c r="M352" s="1" t="str">
        <f t="shared" si="122"/>
        <v/>
      </c>
      <c r="N352" s="1" t="str">
        <f t="shared" si="123"/>
        <v/>
      </c>
      <c r="O352" s="1" t="str">
        <f t="shared" si="124"/>
        <v/>
      </c>
      <c r="P352" s="1" t="str">
        <f t="shared" si="125"/>
        <v/>
      </c>
      <c r="Q352" s="1" t="str">
        <f t="shared" si="126"/>
        <v/>
      </c>
      <c r="R352" s="1" t="str">
        <f t="shared" si="127"/>
        <v/>
      </c>
      <c r="S352" s="1" t="str">
        <f t="shared" si="128"/>
        <v/>
      </c>
      <c r="T352" s="1" t="str">
        <f t="shared" si="129"/>
        <v/>
      </c>
      <c r="U352" s="1" t="str">
        <f t="shared" si="130"/>
        <v/>
      </c>
      <c r="V352" s="1" t="str">
        <f t="shared" si="131"/>
        <v/>
      </c>
      <c r="W352" s="1" t="str">
        <f t="shared" si="132"/>
        <v/>
      </c>
      <c r="X352" s="1" t="str">
        <f t="shared" si="133"/>
        <v/>
      </c>
      <c r="Y352" s="1" t="str">
        <f t="shared" si="134"/>
        <v/>
      </c>
      <c r="Z352" s="1" t="str">
        <f t="shared" si="135"/>
        <v/>
      </c>
      <c r="AA352" s="1" t="str">
        <f t="shared" si="136"/>
        <v/>
      </c>
      <c r="AB352" s="1" t="str">
        <f t="shared" si="137"/>
        <v/>
      </c>
    </row>
    <row r="353" spans="1:28" ht="14.25" customHeight="1" x14ac:dyDescent="0.35">
      <c r="A353" s="4">
        <f>IF(OR($B353="",$C353=""),"",IFERROR(INDEX('5_ACOMPANHAMENTO'!$A$3:$A$4922,MATCH(1,INDEX(('5_ACOMPANHAMENTO'!$AD$3:$AD$4922=TRIM($C353&amp;""))*('5_ACOMPANHAMENTO'!$AC$3:$AC$4922&lt;&gt;"")*((((I353&lt;&gt;"")*ISNUMBER(SEARCH("|"&amp;I353&amp;"|",'5_ACOMPANHAMENTO'!$AC$3:$AC$4922)))+((J353&lt;&gt;"")*ISNUMBER(SEARCH("|"&amp;J353&amp;"|",'5_ACOMPANHAMENTO'!$AC$3:$AC$4922)))+((K353&lt;&gt;"")*ISNUMBER(SEARCH("|"&amp;K353&amp;"|",'5_ACOMPANHAMENTO'!$AC$3:$AC$4922)))+((L353&lt;&gt;"")*ISNUMBER(SEARCH("|"&amp;L353&amp;"|",'5_ACOMPANHAMENTO'!$AC$3:$AC$4922)))+((M353&lt;&gt;"")*ISNUMBER(SEARCH("|"&amp;M353&amp;"|",'5_ACOMPANHAMENTO'!$AC$3:$AC$4922)))+((N353&lt;&gt;"")*ISNUMBER(SEARCH("|"&amp;N353&amp;"|",'5_ACOMPANHAMENTO'!$AC$3:$AC$4922)))+((O353&lt;&gt;"")*ISNUMBER(SEARCH("|"&amp;O353&amp;"|",'5_ACOMPANHAMENTO'!$AC$3:$AC$4922)))+((P353&lt;&gt;"")*ISNUMBER(SEARCH("|"&amp;P353&amp;"|",'5_ACOMPANHAMENTO'!$AC$3:$AC$4922)))+((Q353&lt;&gt;"")*ISNUMBER(SEARCH("|"&amp;Q353&amp;"|",'5_ACOMPANHAMENTO'!$AC$3:$AC$4922)))+((R353&lt;&gt;"")*ISNUMBER(SEARCH("|"&amp;R353&amp;"|",'5_ACOMPANHAMENTO'!$AC$3:$AC$4922)))+((S353&lt;&gt;"")*ISNUMBER(SEARCH("|"&amp;S353&amp;"|",'5_ACOMPANHAMENTO'!$AC$3:$AC$4922)))+((T353&lt;&gt;"")*ISNUMBER(SEARCH("|"&amp;T353&amp;"|",'5_ACOMPANHAMENTO'!$AC$3:$AC$4922)))+((U353&lt;&gt;"")*ISNUMBER(SEARCH("|"&amp;U353&amp;"|",'5_ACOMPANHAMENTO'!$AC$3:$AC$4922)))+((V353&lt;&gt;"")*ISNUMBER(SEARCH("|"&amp;V353&amp;"|",'5_ACOMPANHAMENTO'!$AC$3:$AC$4922)))+((W353&lt;&gt;"")*ISNUMBER(SEARCH("|"&amp;W353&amp;"|",'5_ACOMPANHAMENTO'!$AC$3:$AC$4922)))+((X353&lt;&gt;"")*ISNUMBER(SEARCH("|"&amp;X353&amp;"|",'5_ACOMPANHAMENTO'!$AC$3:$AC$4922)))+((Y353&lt;&gt;"")*ISNUMBER(SEARCH("|"&amp;Y353&amp;"|",'5_ACOMPANHAMENTO'!$AC$3:$AC$4922)))+((Z353&lt;&gt;"")*ISNUMBER(SEARCH("|"&amp;Z353&amp;"|",'5_ACOMPANHAMENTO'!$AC$3:$AC$4922)))+((AA353&lt;&gt;"")*ISNUMBER(SEARCH("|"&amp;AA353&amp;"|",'5_ACOMPANHAMENTO'!$AC$3:$AC$4922)))+((AB353&lt;&gt;"")*ISNUMBER(SEARCH("|"&amp;AB353&amp;"|",'5_ACOMPANHAMENTO'!$AC$3:$AC$4922))))&gt;0),0),0)),""))</f>
        <v>46205</v>
      </c>
      <c r="B353" s="14" t="s">
        <v>3095</v>
      </c>
      <c r="C353" s="14" t="s">
        <v>3053</v>
      </c>
      <c r="D353" s="4">
        <f>IF(OR($B353="",$C353=""),"",IFERROR(SUMPRODUCT(--(('5_ACOMPANHAMENTO'!$AD$3:$AD$4922=TRIM($C353&amp;""))*('5_ACOMPANHAMENTO'!$AC$3:$AC$4922&lt;&gt;"")*((((I353&lt;&gt;"")*ISNUMBER(SEARCH("|"&amp;I353&amp;"|",'5_ACOMPANHAMENTO'!$AC$3:$AC$4922)))+((J353&lt;&gt;"")*ISNUMBER(SEARCH("|"&amp;J353&amp;"|",'5_ACOMPANHAMENTO'!$AC$3:$AC$4922)))+((K353&lt;&gt;"")*ISNUMBER(SEARCH("|"&amp;K353&amp;"|",'5_ACOMPANHAMENTO'!$AC$3:$AC$4922)))+((L353&lt;&gt;"")*ISNUMBER(SEARCH("|"&amp;L353&amp;"|",'5_ACOMPANHAMENTO'!$AC$3:$AC$4922)))+((M353&lt;&gt;"")*ISNUMBER(SEARCH("|"&amp;M353&amp;"|",'5_ACOMPANHAMENTO'!$AC$3:$AC$4922)))+((N353&lt;&gt;"")*ISNUMBER(SEARCH("|"&amp;N353&amp;"|",'5_ACOMPANHAMENTO'!$AC$3:$AC$4922)))+((O353&lt;&gt;"")*ISNUMBER(SEARCH("|"&amp;O353&amp;"|",'5_ACOMPANHAMENTO'!$AC$3:$AC$4922)))+((P353&lt;&gt;"")*ISNUMBER(SEARCH("|"&amp;P353&amp;"|",'5_ACOMPANHAMENTO'!$AC$3:$AC$4922)))+((Q353&lt;&gt;"")*ISNUMBER(SEARCH("|"&amp;Q353&amp;"|",'5_ACOMPANHAMENTO'!$AC$3:$AC$4922)))+((R353&lt;&gt;"")*ISNUMBER(SEARCH("|"&amp;R353&amp;"|",'5_ACOMPANHAMENTO'!$AC$3:$AC$4922)))+((S353&lt;&gt;"")*ISNUMBER(SEARCH("|"&amp;S353&amp;"|",'5_ACOMPANHAMENTO'!$AC$3:$AC$4922)))+((T353&lt;&gt;"")*ISNUMBER(SEARCH("|"&amp;T353&amp;"|",'5_ACOMPANHAMENTO'!$AC$3:$AC$4922)))+((U353&lt;&gt;"")*ISNUMBER(SEARCH("|"&amp;U353&amp;"|",'5_ACOMPANHAMENTO'!$AC$3:$AC$4922)))+((V353&lt;&gt;"")*ISNUMBER(SEARCH("|"&amp;V353&amp;"|",'5_ACOMPANHAMENTO'!$AC$3:$AC$4922)))+((W353&lt;&gt;"")*ISNUMBER(SEARCH("|"&amp;W353&amp;"|",'5_ACOMPANHAMENTO'!$AC$3:$AC$4922)))+((X353&lt;&gt;"")*ISNUMBER(SEARCH("|"&amp;X353&amp;"|",'5_ACOMPANHAMENTO'!$AC$3:$AC$4922)))+((Y353&lt;&gt;"")*ISNUMBER(SEARCH("|"&amp;Y353&amp;"|",'5_ACOMPANHAMENTO'!$AC$3:$AC$4922)))+((Z353&lt;&gt;"")*ISNUMBER(SEARCH("|"&amp;Z353&amp;"|",'5_ACOMPANHAMENTO'!$AC$3:$AC$4922)))+((AA353&lt;&gt;"")*ISNUMBER(SEARCH("|"&amp;AA353&amp;"|",'5_ACOMPANHAMENTO'!$AC$3:$AC$4922)))+((AB353&lt;&gt;"")*ISNUMBER(SEARCH("|"&amp;AB353&amp;"|",'5_ACOMPANHAMENTO'!$AC$3:$AC$4922))))&gt;0)),'5_ACOMPANHAMENTO'!$J$3:$J$4922),0))</f>
        <v>2000</v>
      </c>
      <c r="E353" s="4" t="str">
        <f t="shared" ca="1" si="115"/>
        <v>FINALIZADO</v>
      </c>
      <c r="F353" s="7">
        <f>IF(OR($B353="",$C353=""),"",IFERROR(SUMPRODUCT(--(('5_ACOMPANHAMENTO'!$AD$3:$AD$4922=TRIM($C353&amp;""))*('5_ACOMPANHAMENTO'!$AC$3:$AC$4922&lt;&gt;"")*((((I353&lt;&gt;"")*ISNUMBER(SEARCH("|"&amp;I353&amp;"|",'5_ACOMPANHAMENTO'!$AC$3:$AC$4922)))+((J353&lt;&gt;"")*ISNUMBER(SEARCH("|"&amp;J353&amp;"|",'5_ACOMPANHAMENTO'!$AC$3:$AC$4922)))+((K353&lt;&gt;"")*ISNUMBER(SEARCH("|"&amp;K353&amp;"|",'5_ACOMPANHAMENTO'!$AC$3:$AC$4922)))+((L353&lt;&gt;"")*ISNUMBER(SEARCH("|"&amp;L353&amp;"|",'5_ACOMPANHAMENTO'!$AC$3:$AC$4922)))+((M353&lt;&gt;"")*ISNUMBER(SEARCH("|"&amp;M353&amp;"|",'5_ACOMPANHAMENTO'!$AC$3:$AC$4922)))+((N353&lt;&gt;"")*ISNUMBER(SEARCH("|"&amp;N353&amp;"|",'5_ACOMPANHAMENTO'!$AC$3:$AC$4922)))+((O353&lt;&gt;"")*ISNUMBER(SEARCH("|"&amp;O353&amp;"|",'5_ACOMPANHAMENTO'!$AC$3:$AC$4922)))+((P353&lt;&gt;"")*ISNUMBER(SEARCH("|"&amp;P353&amp;"|",'5_ACOMPANHAMENTO'!$AC$3:$AC$4922)))+((Q353&lt;&gt;"")*ISNUMBER(SEARCH("|"&amp;Q353&amp;"|",'5_ACOMPANHAMENTO'!$AC$3:$AC$4922)))+((R353&lt;&gt;"")*ISNUMBER(SEARCH("|"&amp;R353&amp;"|",'5_ACOMPANHAMENTO'!$AC$3:$AC$4922)))+((S353&lt;&gt;"")*ISNUMBER(SEARCH("|"&amp;S353&amp;"|",'5_ACOMPANHAMENTO'!$AC$3:$AC$4922)))+((T353&lt;&gt;"")*ISNUMBER(SEARCH("|"&amp;T353&amp;"|",'5_ACOMPANHAMENTO'!$AC$3:$AC$4922)))+((U353&lt;&gt;"")*ISNUMBER(SEARCH("|"&amp;U353&amp;"|",'5_ACOMPANHAMENTO'!$AC$3:$AC$4922)))+((V353&lt;&gt;"")*ISNUMBER(SEARCH("|"&amp;V353&amp;"|",'5_ACOMPANHAMENTO'!$AC$3:$AC$4922)))+((W353&lt;&gt;"")*ISNUMBER(SEARCH("|"&amp;W353&amp;"|",'5_ACOMPANHAMENTO'!$AC$3:$AC$4922)))+((X353&lt;&gt;"")*ISNUMBER(SEARCH("|"&amp;X353&amp;"|",'5_ACOMPANHAMENTO'!$AC$3:$AC$4922)))+((Y353&lt;&gt;"")*ISNUMBER(SEARCH("|"&amp;Y353&amp;"|",'5_ACOMPANHAMENTO'!$AC$3:$AC$4922)))+((Z353&lt;&gt;"")*ISNUMBER(SEARCH("|"&amp;Z353&amp;"|",'5_ACOMPANHAMENTO'!$AC$3:$AC$4922)))+((AA353&lt;&gt;"")*ISNUMBER(SEARCH("|"&amp;AA353&amp;"|",'5_ACOMPANHAMENTO'!$AC$3:$AC$4922)))+((AB353&lt;&gt;"")*ISNUMBER(SEARCH("|"&amp;AB353&amp;"|",'5_ACOMPANHAMENTO'!$AC$3:$AC$4922))))&gt;0)),'5_ACOMPANHAMENTO'!$O$3:$O$4922),0))</f>
        <v>2000</v>
      </c>
      <c r="G353" s="7">
        <f t="shared" si="116"/>
        <v>0</v>
      </c>
      <c r="H353" t="str">
        <f t="shared" si="117"/>
        <v>10199,10201|49 COLA DE ESPUMA</v>
      </c>
      <c r="I353" s="1" t="str">
        <f t="shared" si="118"/>
        <v>10199</v>
      </c>
      <c r="J353" s="1" t="str">
        <f t="shared" si="119"/>
        <v>10201</v>
      </c>
      <c r="K353" s="1" t="str">
        <f t="shared" si="120"/>
        <v/>
      </c>
      <c r="L353" s="1" t="str">
        <f t="shared" si="121"/>
        <v/>
      </c>
      <c r="M353" s="1" t="str">
        <f t="shared" si="122"/>
        <v/>
      </c>
      <c r="N353" s="1" t="str">
        <f t="shared" si="123"/>
        <v/>
      </c>
      <c r="O353" s="1" t="str">
        <f t="shared" si="124"/>
        <v/>
      </c>
      <c r="P353" s="1" t="str">
        <f t="shared" si="125"/>
        <v/>
      </c>
      <c r="Q353" s="1" t="str">
        <f t="shared" si="126"/>
        <v/>
      </c>
      <c r="R353" s="1" t="str">
        <f t="shared" si="127"/>
        <v/>
      </c>
      <c r="S353" s="1" t="str">
        <f t="shared" si="128"/>
        <v/>
      </c>
      <c r="T353" s="1" t="str">
        <f t="shared" si="129"/>
        <v/>
      </c>
      <c r="U353" s="1" t="str">
        <f t="shared" si="130"/>
        <v/>
      </c>
      <c r="V353" s="1" t="str">
        <f t="shared" si="131"/>
        <v/>
      </c>
      <c r="W353" s="1" t="str">
        <f t="shared" si="132"/>
        <v/>
      </c>
      <c r="X353" s="1" t="str">
        <f t="shared" si="133"/>
        <v/>
      </c>
      <c r="Y353" s="1" t="str">
        <f t="shared" si="134"/>
        <v/>
      </c>
      <c r="Z353" s="1" t="str">
        <f t="shared" si="135"/>
        <v/>
      </c>
      <c r="AA353" s="1" t="str">
        <f t="shared" si="136"/>
        <v/>
      </c>
      <c r="AB353" s="1" t="str">
        <f t="shared" si="137"/>
        <v/>
      </c>
    </row>
    <row r="354" spans="1:28" ht="14.25" hidden="1" customHeight="1" x14ac:dyDescent="0.35">
      <c r="A354" s="4">
        <f>IF(OR($B354="",$C354=""),"",IFERROR(INDEX('5_ACOMPANHAMENTO'!$A$3:$A$4922,MATCH(1,INDEX(('5_ACOMPANHAMENTO'!$AD$3:$AD$4922=TRIM($C354&amp;""))*('5_ACOMPANHAMENTO'!$AC$3:$AC$4922&lt;&gt;"")*((((I354&lt;&gt;"")*ISNUMBER(SEARCH("|"&amp;I354&amp;"|",'5_ACOMPANHAMENTO'!$AC$3:$AC$4922)))+((J354&lt;&gt;"")*ISNUMBER(SEARCH("|"&amp;J354&amp;"|",'5_ACOMPANHAMENTO'!$AC$3:$AC$4922)))+((K354&lt;&gt;"")*ISNUMBER(SEARCH("|"&amp;K354&amp;"|",'5_ACOMPANHAMENTO'!$AC$3:$AC$4922)))+((L354&lt;&gt;"")*ISNUMBER(SEARCH("|"&amp;L354&amp;"|",'5_ACOMPANHAMENTO'!$AC$3:$AC$4922)))+((M354&lt;&gt;"")*ISNUMBER(SEARCH("|"&amp;M354&amp;"|",'5_ACOMPANHAMENTO'!$AC$3:$AC$4922)))+((N354&lt;&gt;"")*ISNUMBER(SEARCH("|"&amp;N354&amp;"|",'5_ACOMPANHAMENTO'!$AC$3:$AC$4922)))+((O354&lt;&gt;"")*ISNUMBER(SEARCH("|"&amp;O354&amp;"|",'5_ACOMPANHAMENTO'!$AC$3:$AC$4922)))+((P354&lt;&gt;"")*ISNUMBER(SEARCH("|"&amp;P354&amp;"|",'5_ACOMPANHAMENTO'!$AC$3:$AC$4922)))+((Q354&lt;&gt;"")*ISNUMBER(SEARCH("|"&amp;Q354&amp;"|",'5_ACOMPANHAMENTO'!$AC$3:$AC$4922)))+((R354&lt;&gt;"")*ISNUMBER(SEARCH("|"&amp;R354&amp;"|",'5_ACOMPANHAMENTO'!$AC$3:$AC$4922)))+((S354&lt;&gt;"")*ISNUMBER(SEARCH("|"&amp;S354&amp;"|",'5_ACOMPANHAMENTO'!$AC$3:$AC$4922)))+((T354&lt;&gt;"")*ISNUMBER(SEARCH("|"&amp;T354&amp;"|",'5_ACOMPANHAMENTO'!$AC$3:$AC$4922)))+((U354&lt;&gt;"")*ISNUMBER(SEARCH("|"&amp;U354&amp;"|",'5_ACOMPANHAMENTO'!$AC$3:$AC$4922)))+((V354&lt;&gt;"")*ISNUMBER(SEARCH("|"&amp;V354&amp;"|",'5_ACOMPANHAMENTO'!$AC$3:$AC$4922)))+((W354&lt;&gt;"")*ISNUMBER(SEARCH("|"&amp;W354&amp;"|",'5_ACOMPANHAMENTO'!$AC$3:$AC$4922)))+((X354&lt;&gt;"")*ISNUMBER(SEARCH("|"&amp;X354&amp;"|",'5_ACOMPANHAMENTO'!$AC$3:$AC$4922)))+((Y354&lt;&gt;"")*ISNUMBER(SEARCH("|"&amp;Y354&amp;"|",'5_ACOMPANHAMENTO'!$AC$3:$AC$4922)))+((Z354&lt;&gt;"")*ISNUMBER(SEARCH("|"&amp;Z354&amp;"|",'5_ACOMPANHAMENTO'!$AC$3:$AC$4922)))+((AA354&lt;&gt;"")*ISNUMBER(SEARCH("|"&amp;AA354&amp;"|",'5_ACOMPANHAMENTO'!$AC$3:$AC$4922)))+((AB354&lt;&gt;"")*ISNUMBER(SEARCH("|"&amp;AB354&amp;"|",'5_ACOMPANHAMENTO'!$AC$3:$AC$4922))))&gt;0),0),0)),""))</f>
        <v>46209</v>
      </c>
      <c r="B354" s="14" t="s">
        <v>3091</v>
      </c>
      <c r="C354" s="14" t="s">
        <v>3053</v>
      </c>
      <c r="D354" s="4">
        <f>IF(OR($B354="",$C354=""),"",IFERROR(SUMPRODUCT(--(('5_ACOMPANHAMENTO'!$AD$3:$AD$4922=TRIM($C354&amp;""))*('5_ACOMPANHAMENTO'!$AC$3:$AC$4922&lt;&gt;"")*((((I354&lt;&gt;"")*ISNUMBER(SEARCH("|"&amp;I354&amp;"|",'5_ACOMPANHAMENTO'!$AC$3:$AC$4922)))+((J354&lt;&gt;"")*ISNUMBER(SEARCH("|"&amp;J354&amp;"|",'5_ACOMPANHAMENTO'!$AC$3:$AC$4922)))+((K354&lt;&gt;"")*ISNUMBER(SEARCH("|"&amp;K354&amp;"|",'5_ACOMPANHAMENTO'!$AC$3:$AC$4922)))+((L354&lt;&gt;"")*ISNUMBER(SEARCH("|"&amp;L354&amp;"|",'5_ACOMPANHAMENTO'!$AC$3:$AC$4922)))+((M354&lt;&gt;"")*ISNUMBER(SEARCH("|"&amp;M354&amp;"|",'5_ACOMPANHAMENTO'!$AC$3:$AC$4922)))+((N354&lt;&gt;"")*ISNUMBER(SEARCH("|"&amp;N354&amp;"|",'5_ACOMPANHAMENTO'!$AC$3:$AC$4922)))+((O354&lt;&gt;"")*ISNUMBER(SEARCH("|"&amp;O354&amp;"|",'5_ACOMPANHAMENTO'!$AC$3:$AC$4922)))+((P354&lt;&gt;"")*ISNUMBER(SEARCH("|"&amp;P354&amp;"|",'5_ACOMPANHAMENTO'!$AC$3:$AC$4922)))+((Q354&lt;&gt;"")*ISNUMBER(SEARCH("|"&amp;Q354&amp;"|",'5_ACOMPANHAMENTO'!$AC$3:$AC$4922)))+((R354&lt;&gt;"")*ISNUMBER(SEARCH("|"&amp;R354&amp;"|",'5_ACOMPANHAMENTO'!$AC$3:$AC$4922)))+((S354&lt;&gt;"")*ISNUMBER(SEARCH("|"&amp;S354&amp;"|",'5_ACOMPANHAMENTO'!$AC$3:$AC$4922)))+((T354&lt;&gt;"")*ISNUMBER(SEARCH("|"&amp;T354&amp;"|",'5_ACOMPANHAMENTO'!$AC$3:$AC$4922)))+((U354&lt;&gt;"")*ISNUMBER(SEARCH("|"&amp;U354&amp;"|",'5_ACOMPANHAMENTO'!$AC$3:$AC$4922)))+((V354&lt;&gt;"")*ISNUMBER(SEARCH("|"&amp;V354&amp;"|",'5_ACOMPANHAMENTO'!$AC$3:$AC$4922)))+((W354&lt;&gt;"")*ISNUMBER(SEARCH("|"&amp;W354&amp;"|",'5_ACOMPANHAMENTO'!$AC$3:$AC$4922)))+((X354&lt;&gt;"")*ISNUMBER(SEARCH("|"&amp;X354&amp;"|",'5_ACOMPANHAMENTO'!$AC$3:$AC$4922)))+((Y354&lt;&gt;"")*ISNUMBER(SEARCH("|"&amp;Y354&amp;"|",'5_ACOMPANHAMENTO'!$AC$3:$AC$4922)))+((Z354&lt;&gt;"")*ISNUMBER(SEARCH("|"&amp;Z354&amp;"|",'5_ACOMPANHAMENTO'!$AC$3:$AC$4922)))+((AA354&lt;&gt;"")*ISNUMBER(SEARCH("|"&amp;AA354&amp;"|",'5_ACOMPANHAMENTO'!$AC$3:$AC$4922)))+((AB354&lt;&gt;"")*ISNUMBER(SEARCH("|"&amp;AB354&amp;"|",'5_ACOMPANHAMENTO'!$AC$3:$AC$4922))))&gt;0)),'5_ACOMPANHAMENTO'!$J$3:$J$4922),0))</f>
        <v>760</v>
      </c>
      <c r="E354" s="4" t="str">
        <f t="shared" ca="1" si="115"/>
        <v>FINALIZADO</v>
      </c>
      <c r="F354" s="7">
        <f>IF(OR($B354="",$C354=""),"",IFERROR(SUMPRODUCT(--(('5_ACOMPANHAMENTO'!$AD$3:$AD$4922=TRIM($C354&amp;""))*('5_ACOMPANHAMENTO'!$AC$3:$AC$4922&lt;&gt;"")*((((I354&lt;&gt;"")*ISNUMBER(SEARCH("|"&amp;I354&amp;"|",'5_ACOMPANHAMENTO'!$AC$3:$AC$4922)))+((J354&lt;&gt;"")*ISNUMBER(SEARCH("|"&amp;J354&amp;"|",'5_ACOMPANHAMENTO'!$AC$3:$AC$4922)))+((K354&lt;&gt;"")*ISNUMBER(SEARCH("|"&amp;K354&amp;"|",'5_ACOMPANHAMENTO'!$AC$3:$AC$4922)))+((L354&lt;&gt;"")*ISNUMBER(SEARCH("|"&amp;L354&amp;"|",'5_ACOMPANHAMENTO'!$AC$3:$AC$4922)))+((M354&lt;&gt;"")*ISNUMBER(SEARCH("|"&amp;M354&amp;"|",'5_ACOMPANHAMENTO'!$AC$3:$AC$4922)))+((N354&lt;&gt;"")*ISNUMBER(SEARCH("|"&amp;N354&amp;"|",'5_ACOMPANHAMENTO'!$AC$3:$AC$4922)))+((O354&lt;&gt;"")*ISNUMBER(SEARCH("|"&amp;O354&amp;"|",'5_ACOMPANHAMENTO'!$AC$3:$AC$4922)))+((P354&lt;&gt;"")*ISNUMBER(SEARCH("|"&amp;P354&amp;"|",'5_ACOMPANHAMENTO'!$AC$3:$AC$4922)))+((Q354&lt;&gt;"")*ISNUMBER(SEARCH("|"&amp;Q354&amp;"|",'5_ACOMPANHAMENTO'!$AC$3:$AC$4922)))+((R354&lt;&gt;"")*ISNUMBER(SEARCH("|"&amp;R354&amp;"|",'5_ACOMPANHAMENTO'!$AC$3:$AC$4922)))+((S354&lt;&gt;"")*ISNUMBER(SEARCH("|"&amp;S354&amp;"|",'5_ACOMPANHAMENTO'!$AC$3:$AC$4922)))+((T354&lt;&gt;"")*ISNUMBER(SEARCH("|"&amp;T354&amp;"|",'5_ACOMPANHAMENTO'!$AC$3:$AC$4922)))+((U354&lt;&gt;"")*ISNUMBER(SEARCH("|"&amp;U354&amp;"|",'5_ACOMPANHAMENTO'!$AC$3:$AC$4922)))+((V354&lt;&gt;"")*ISNUMBER(SEARCH("|"&amp;V354&amp;"|",'5_ACOMPANHAMENTO'!$AC$3:$AC$4922)))+((W354&lt;&gt;"")*ISNUMBER(SEARCH("|"&amp;W354&amp;"|",'5_ACOMPANHAMENTO'!$AC$3:$AC$4922)))+((X354&lt;&gt;"")*ISNUMBER(SEARCH("|"&amp;X354&amp;"|",'5_ACOMPANHAMENTO'!$AC$3:$AC$4922)))+((Y354&lt;&gt;"")*ISNUMBER(SEARCH("|"&amp;Y354&amp;"|",'5_ACOMPANHAMENTO'!$AC$3:$AC$4922)))+((Z354&lt;&gt;"")*ISNUMBER(SEARCH("|"&amp;Z354&amp;"|",'5_ACOMPANHAMENTO'!$AC$3:$AC$4922)))+((AA354&lt;&gt;"")*ISNUMBER(SEARCH("|"&amp;AA354&amp;"|",'5_ACOMPANHAMENTO'!$AC$3:$AC$4922)))+((AB354&lt;&gt;"")*ISNUMBER(SEARCH("|"&amp;AB354&amp;"|",'5_ACOMPANHAMENTO'!$AC$3:$AC$4922))))&gt;0)),'5_ACOMPANHAMENTO'!$O$3:$O$4922),0))</f>
        <v>760</v>
      </c>
      <c r="G354" s="7">
        <f t="shared" si="116"/>
        <v>0</v>
      </c>
      <c r="H354" t="str">
        <f t="shared" si="117"/>
        <v>10200,10202,10205|49 COLA DE ESPUMA</v>
      </c>
      <c r="I354" s="1" t="str">
        <f t="shared" si="118"/>
        <v>10200</v>
      </c>
      <c r="J354" s="1" t="str">
        <f t="shared" si="119"/>
        <v>10202</v>
      </c>
      <c r="K354" s="1" t="str">
        <f t="shared" si="120"/>
        <v>10205</v>
      </c>
      <c r="L354" s="1" t="str">
        <f t="shared" si="121"/>
        <v/>
      </c>
      <c r="M354" s="1" t="str">
        <f t="shared" si="122"/>
        <v/>
      </c>
      <c r="N354" s="1" t="str">
        <f t="shared" si="123"/>
        <v/>
      </c>
      <c r="O354" s="1" t="str">
        <f t="shared" si="124"/>
        <v/>
      </c>
      <c r="P354" s="1" t="str">
        <f t="shared" si="125"/>
        <v/>
      </c>
      <c r="Q354" s="1" t="str">
        <f t="shared" si="126"/>
        <v/>
      </c>
      <c r="R354" s="1" t="str">
        <f t="shared" si="127"/>
        <v/>
      </c>
      <c r="S354" s="1" t="str">
        <f t="shared" si="128"/>
        <v/>
      </c>
      <c r="T354" s="1" t="str">
        <f t="shared" si="129"/>
        <v/>
      </c>
      <c r="U354" s="1" t="str">
        <f t="shared" si="130"/>
        <v/>
      </c>
      <c r="V354" s="1" t="str">
        <f t="shared" si="131"/>
        <v/>
      </c>
      <c r="W354" s="1" t="str">
        <f t="shared" si="132"/>
        <v/>
      </c>
      <c r="X354" s="1" t="str">
        <f t="shared" si="133"/>
        <v/>
      </c>
      <c r="Y354" s="1" t="str">
        <f t="shared" si="134"/>
        <v/>
      </c>
      <c r="Z354" s="1" t="str">
        <f t="shared" si="135"/>
        <v/>
      </c>
      <c r="AA354" s="1" t="str">
        <f t="shared" si="136"/>
        <v/>
      </c>
      <c r="AB354" s="1" t="str">
        <f t="shared" si="137"/>
        <v/>
      </c>
    </row>
    <row r="355" spans="1:28" ht="14.25" hidden="1" customHeight="1" x14ac:dyDescent="0.35">
      <c r="A355" s="4">
        <f>IF(OR($B355="",$C355=""),"",IFERROR(INDEX('5_ACOMPANHAMENTO'!$A$3:$A$4922,MATCH(1,INDEX(('5_ACOMPANHAMENTO'!$AD$3:$AD$4922=TRIM($C355&amp;""))*('5_ACOMPANHAMENTO'!$AC$3:$AC$4922&lt;&gt;"")*((((I355&lt;&gt;"")*ISNUMBER(SEARCH("|"&amp;I355&amp;"|",'5_ACOMPANHAMENTO'!$AC$3:$AC$4922)))+((J355&lt;&gt;"")*ISNUMBER(SEARCH("|"&amp;J355&amp;"|",'5_ACOMPANHAMENTO'!$AC$3:$AC$4922)))+((K355&lt;&gt;"")*ISNUMBER(SEARCH("|"&amp;K355&amp;"|",'5_ACOMPANHAMENTO'!$AC$3:$AC$4922)))+((L355&lt;&gt;"")*ISNUMBER(SEARCH("|"&amp;L355&amp;"|",'5_ACOMPANHAMENTO'!$AC$3:$AC$4922)))+((M355&lt;&gt;"")*ISNUMBER(SEARCH("|"&amp;M355&amp;"|",'5_ACOMPANHAMENTO'!$AC$3:$AC$4922)))+((N355&lt;&gt;"")*ISNUMBER(SEARCH("|"&amp;N355&amp;"|",'5_ACOMPANHAMENTO'!$AC$3:$AC$4922)))+((O355&lt;&gt;"")*ISNUMBER(SEARCH("|"&amp;O355&amp;"|",'5_ACOMPANHAMENTO'!$AC$3:$AC$4922)))+((P355&lt;&gt;"")*ISNUMBER(SEARCH("|"&amp;P355&amp;"|",'5_ACOMPANHAMENTO'!$AC$3:$AC$4922)))+((Q355&lt;&gt;"")*ISNUMBER(SEARCH("|"&amp;Q355&amp;"|",'5_ACOMPANHAMENTO'!$AC$3:$AC$4922)))+((R355&lt;&gt;"")*ISNUMBER(SEARCH("|"&amp;R355&amp;"|",'5_ACOMPANHAMENTO'!$AC$3:$AC$4922)))+((S355&lt;&gt;"")*ISNUMBER(SEARCH("|"&amp;S355&amp;"|",'5_ACOMPANHAMENTO'!$AC$3:$AC$4922)))+((T355&lt;&gt;"")*ISNUMBER(SEARCH("|"&amp;T355&amp;"|",'5_ACOMPANHAMENTO'!$AC$3:$AC$4922)))+((U355&lt;&gt;"")*ISNUMBER(SEARCH("|"&amp;U355&amp;"|",'5_ACOMPANHAMENTO'!$AC$3:$AC$4922)))+((V355&lt;&gt;"")*ISNUMBER(SEARCH("|"&amp;V355&amp;"|",'5_ACOMPANHAMENTO'!$AC$3:$AC$4922)))+((W355&lt;&gt;"")*ISNUMBER(SEARCH("|"&amp;W355&amp;"|",'5_ACOMPANHAMENTO'!$AC$3:$AC$4922)))+((X355&lt;&gt;"")*ISNUMBER(SEARCH("|"&amp;X355&amp;"|",'5_ACOMPANHAMENTO'!$AC$3:$AC$4922)))+((Y355&lt;&gt;"")*ISNUMBER(SEARCH("|"&amp;Y355&amp;"|",'5_ACOMPANHAMENTO'!$AC$3:$AC$4922)))+((Z355&lt;&gt;"")*ISNUMBER(SEARCH("|"&amp;Z355&amp;"|",'5_ACOMPANHAMENTO'!$AC$3:$AC$4922)))+((AA355&lt;&gt;"")*ISNUMBER(SEARCH("|"&amp;AA355&amp;"|",'5_ACOMPANHAMENTO'!$AC$3:$AC$4922)))+((AB355&lt;&gt;"")*ISNUMBER(SEARCH("|"&amp;AB355&amp;"|",'5_ACOMPANHAMENTO'!$AC$3:$AC$4922))))&gt;0),0),0)),""))</f>
        <v>46209</v>
      </c>
      <c r="B355" s="14" t="s">
        <v>3091</v>
      </c>
      <c r="C355" s="14" t="s">
        <v>3053</v>
      </c>
      <c r="D355" s="4">
        <f>IF(OR($B355="",$C355=""),"",IFERROR(SUMPRODUCT(--(('5_ACOMPANHAMENTO'!$AD$3:$AD$4922=TRIM($C355&amp;""))*('5_ACOMPANHAMENTO'!$AC$3:$AC$4922&lt;&gt;"")*((((I355&lt;&gt;"")*ISNUMBER(SEARCH("|"&amp;I355&amp;"|",'5_ACOMPANHAMENTO'!$AC$3:$AC$4922)))+((J355&lt;&gt;"")*ISNUMBER(SEARCH("|"&amp;J355&amp;"|",'5_ACOMPANHAMENTO'!$AC$3:$AC$4922)))+((K355&lt;&gt;"")*ISNUMBER(SEARCH("|"&amp;K355&amp;"|",'5_ACOMPANHAMENTO'!$AC$3:$AC$4922)))+((L355&lt;&gt;"")*ISNUMBER(SEARCH("|"&amp;L355&amp;"|",'5_ACOMPANHAMENTO'!$AC$3:$AC$4922)))+((M355&lt;&gt;"")*ISNUMBER(SEARCH("|"&amp;M355&amp;"|",'5_ACOMPANHAMENTO'!$AC$3:$AC$4922)))+((N355&lt;&gt;"")*ISNUMBER(SEARCH("|"&amp;N355&amp;"|",'5_ACOMPANHAMENTO'!$AC$3:$AC$4922)))+((O355&lt;&gt;"")*ISNUMBER(SEARCH("|"&amp;O355&amp;"|",'5_ACOMPANHAMENTO'!$AC$3:$AC$4922)))+((P355&lt;&gt;"")*ISNUMBER(SEARCH("|"&amp;P355&amp;"|",'5_ACOMPANHAMENTO'!$AC$3:$AC$4922)))+((Q355&lt;&gt;"")*ISNUMBER(SEARCH("|"&amp;Q355&amp;"|",'5_ACOMPANHAMENTO'!$AC$3:$AC$4922)))+((R355&lt;&gt;"")*ISNUMBER(SEARCH("|"&amp;R355&amp;"|",'5_ACOMPANHAMENTO'!$AC$3:$AC$4922)))+((S355&lt;&gt;"")*ISNUMBER(SEARCH("|"&amp;S355&amp;"|",'5_ACOMPANHAMENTO'!$AC$3:$AC$4922)))+((T355&lt;&gt;"")*ISNUMBER(SEARCH("|"&amp;T355&amp;"|",'5_ACOMPANHAMENTO'!$AC$3:$AC$4922)))+((U355&lt;&gt;"")*ISNUMBER(SEARCH("|"&amp;U355&amp;"|",'5_ACOMPANHAMENTO'!$AC$3:$AC$4922)))+((V355&lt;&gt;"")*ISNUMBER(SEARCH("|"&amp;V355&amp;"|",'5_ACOMPANHAMENTO'!$AC$3:$AC$4922)))+((W355&lt;&gt;"")*ISNUMBER(SEARCH("|"&amp;W355&amp;"|",'5_ACOMPANHAMENTO'!$AC$3:$AC$4922)))+((X355&lt;&gt;"")*ISNUMBER(SEARCH("|"&amp;X355&amp;"|",'5_ACOMPANHAMENTO'!$AC$3:$AC$4922)))+((Y355&lt;&gt;"")*ISNUMBER(SEARCH("|"&amp;Y355&amp;"|",'5_ACOMPANHAMENTO'!$AC$3:$AC$4922)))+((Z355&lt;&gt;"")*ISNUMBER(SEARCH("|"&amp;Z355&amp;"|",'5_ACOMPANHAMENTO'!$AC$3:$AC$4922)))+((AA355&lt;&gt;"")*ISNUMBER(SEARCH("|"&amp;AA355&amp;"|",'5_ACOMPANHAMENTO'!$AC$3:$AC$4922)))+((AB355&lt;&gt;"")*ISNUMBER(SEARCH("|"&amp;AB355&amp;"|",'5_ACOMPANHAMENTO'!$AC$3:$AC$4922))))&gt;0)),'5_ACOMPANHAMENTO'!$J$3:$J$4922),0))</f>
        <v>760</v>
      </c>
      <c r="E355" s="4" t="str">
        <f t="shared" ca="1" si="115"/>
        <v>FINALIZADO</v>
      </c>
      <c r="F355" s="7">
        <f>IF(OR($B355="",$C355=""),"",IFERROR(SUMPRODUCT(--(('5_ACOMPANHAMENTO'!$AD$3:$AD$4922=TRIM($C355&amp;""))*('5_ACOMPANHAMENTO'!$AC$3:$AC$4922&lt;&gt;"")*((((I355&lt;&gt;"")*ISNUMBER(SEARCH("|"&amp;I355&amp;"|",'5_ACOMPANHAMENTO'!$AC$3:$AC$4922)))+((J355&lt;&gt;"")*ISNUMBER(SEARCH("|"&amp;J355&amp;"|",'5_ACOMPANHAMENTO'!$AC$3:$AC$4922)))+((K355&lt;&gt;"")*ISNUMBER(SEARCH("|"&amp;K355&amp;"|",'5_ACOMPANHAMENTO'!$AC$3:$AC$4922)))+((L355&lt;&gt;"")*ISNUMBER(SEARCH("|"&amp;L355&amp;"|",'5_ACOMPANHAMENTO'!$AC$3:$AC$4922)))+((M355&lt;&gt;"")*ISNUMBER(SEARCH("|"&amp;M355&amp;"|",'5_ACOMPANHAMENTO'!$AC$3:$AC$4922)))+((N355&lt;&gt;"")*ISNUMBER(SEARCH("|"&amp;N355&amp;"|",'5_ACOMPANHAMENTO'!$AC$3:$AC$4922)))+((O355&lt;&gt;"")*ISNUMBER(SEARCH("|"&amp;O355&amp;"|",'5_ACOMPANHAMENTO'!$AC$3:$AC$4922)))+((P355&lt;&gt;"")*ISNUMBER(SEARCH("|"&amp;P355&amp;"|",'5_ACOMPANHAMENTO'!$AC$3:$AC$4922)))+((Q355&lt;&gt;"")*ISNUMBER(SEARCH("|"&amp;Q355&amp;"|",'5_ACOMPANHAMENTO'!$AC$3:$AC$4922)))+((R355&lt;&gt;"")*ISNUMBER(SEARCH("|"&amp;R355&amp;"|",'5_ACOMPANHAMENTO'!$AC$3:$AC$4922)))+((S355&lt;&gt;"")*ISNUMBER(SEARCH("|"&amp;S355&amp;"|",'5_ACOMPANHAMENTO'!$AC$3:$AC$4922)))+((T355&lt;&gt;"")*ISNUMBER(SEARCH("|"&amp;T355&amp;"|",'5_ACOMPANHAMENTO'!$AC$3:$AC$4922)))+((U355&lt;&gt;"")*ISNUMBER(SEARCH("|"&amp;U355&amp;"|",'5_ACOMPANHAMENTO'!$AC$3:$AC$4922)))+((V355&lt;&gt;"")*ISNUMBER(SEARCH("|"&amp;V355&amp;"|",'5_ACOMPANHAMENTO'!$AC$3:$AC$4922)))+((W355&lt;&gt;"")*ISNUMBER(SEARCH("|"&amp;W355&amp;"|",'5_ACOMPANHAMENTO'!$AC$3:$AC$4922)))+((X355&lt;&gt;"")*ISNUMBER(SEARCH("|"&amp;X355&amp;"|",'5_ACOMPANHAMENTO'!$AC$3:$AC$4922)))+((Y355&lt;&gt;"")*ISNUMBER(SEARCH("|"&amp;Y355&amp;"|",'5_ACOMPANHAMENTO'!$AC$3:$AC$4922)))+((Z355&lt;&gt;"")*ISNUMBER(SEARCH("|"&amp;Z355&amp;"|",'5_ACOMPANHAMENTO'!$AC$3:$AC$4922)))+((AA355&lt;&gt;"")*ISNUMBER(SEARCH("|"&amp;AA355&amp;"|",'5_ACOMPANHAMENTO'!$AC$3:$AC$4922)))+((AB355&lt;&gt;"")*ISNUMBER(SEARCH("|"&amp;AB355&amp;"|",'5_ACOMPANHAMENTO'!$AC$3:$AC$4922))))&gt;0)),'5_ACOMPANHAMENTO'!$O$3:$O$4922),0))</f>
        <v>760</v>
      </c>
      <c r="G355" s="7">
        <f t="shared" si="116"/>
        <v>0</v>
      </c>
      <c r="H355" t="str">
        <f t="shared" si="117"/>
        <v>10200,10202,10205|49 COLA DE ESPUMA</v>
      </c>
      <c r="I355" s="1" t="str">
        <f t="shared" si="118"/>
        <v>10200</v>
      </c>
      <c r="J355" s="1" t="str">
        <f t="shared" si="119"/>
        <v>10202</v>
      </c>
      <c r="K355" s="1" t="str">
        <f t="shared" si="120"/>
        <v>10205</v>
      </c>
      <c r="L355" s="1" t="str">
        <f t="shared" si="121"/>
        <v/>
      </c>
      <c r="M355" s="1" t="str">
        <f t="shared" si="122"/>
        <v/>
      </c>
      <c r="N355" s="1" t="str">
        <f t="shared" si="123"/>
        <v/>
      </c>
      <c r="O355" s="1" t="str">
        <f t="shared" si="124"/>
        <v/>
      </c>
      <c r="P355" s="1" t="str">
        <f t="shared" si="125"/>
        <v/>
      </c>
      <c r="Q355" s="1" t="str">
        <f t="shared" si="126"/>
        <v/>
      </c>
      <c r="R355" s="1" t="str">
        <f t="shared" si="127"/>
        <v/>
      </c>
      <c r="S355" s="1" t="str">
        <f t="shared" si="128"/>
        <v/>
      </c>
      <c r="T355" s="1" t="str">
        <f t="shared" si="129"/>
        <v/>
      </c>
      <c r="U355" s="1" t="str">
        <f t="shared" si="130"/>
        <v/>
      </c>
      <c r="V355" s="1" t="str">
        <f t="shared" si="131"/>
        <v/>
      </c>
      <c r="W355" s="1" t="str">
        <f t="shared" si="132"/>
        <v/>
      </c>
      <c r="X355" s="1" t="str">
        <f t="shared" si="133"/>
        <v/>
      </c>
      <c r="Y355" s="1" t="str">
        <f t="shared" si="134"/>
        <v/>
      </c>
      <c r="Z355" s="1" t="str">
        <f t="shared" si="135"/>
        <v/>
      </c>
      <c r="AA355" s="1" t="str">
        <f t="shared" si="136"/>
        <v/>
      </c>
      <c r="AB355" s="1" t="str">
        <f t="shared" si="137"/>
        <v/>
      </c>
    </row>
    <row r="356" spans="1:28" ht="14.25" hidden="1" customHeight="1" x14ac:dyDescent="0.35">
      <c r="A356" s="4">
        <f>IF(OR($B356="",$C356=""),"",IFERROR(INDEX('5_ACOMPANHAMENTO'!$A$3:$A$4922,MATCH(1,INDEX(('5_ACOMPANHAMENTO'!$AD$3:$AD$4922=TRIM($C356&amp;""))*('5_ACOMPANHAMENTO'!$AC$3:$AC$4922&lt;&gt;"")*((((I356&lt;&gt;"")*ISNUMBER(SEARCH("|"&amp;I356&amp;"|",'5_ACOMPANHAMENTO'!$AC$3:$AC$4922)))+((J356&lt;&gt;"")*ISNUMBER(SEARCH("|"&amp;J356&amp;"|",'5_ACOMPANHAMENTO'!$AC$3:$AC$4922)))+((K356&lt;&gt;"")*ISNUMBER(SEARCH("|"&amp;K356&amp;"|",'5_ACOMPANHAMENTO'!$AC$3:$AC$4922)))+((L356&lt;&gt;"")*ISNUMBER(SEARCH("|"&amp;L356&amp;"|",'5_ACOMPANHAMENTO'!$AC$3:$AC$4922)))+((M356&lt;&gt;"")*ISNUMBER(SEARCH("|"&amp;M356&amp;"|",'5_ACOMPANHAMENTO'!$AC$3:$AC$4922)))+((N356&lt;&gt;"")*ISNUMBER(SEARCH("|"&amp;N356&amp;"|",'5_ACOMPANHAMENTO'!$AC$3:$AC$4922)))+((O356&lt;&gt;"")*ISNUMBER(SEARCH("|"&amp;O356&amp;"|",'5_ACOMPANHAMENTO'!$AC$3:$AC$4922)))+((P356&lt;&gt;"")*ISNUMBER(SEARCH("|"&amp;P356&amp;"|",'5_ACOMPANHAMENTO'!$AC$3:$AC$4922)))+((Q356&lt;&gt;"")*ISNUMBER(SEARCH("|"&amp;Q356&amp;"|",'5_ACOMPANHAMENTO'!$AC$3:$AC$4922)))+((R356&lt;&gt;"")*ISNUMBER(SEARCH("|"&amp;R356&amp;"|",'5_ACOMPANHAMENTO'!$AC$3:$AC$4922)))+((S356&lt;&gt;"")*ISNUMBER(SEARCH("|"&amp;S356&amp;"|",'5_ACOMPANHAMENTO'!$AC$3:$AC$4922)))+((T356&lt;&gt;"")*ISNUMBER(SEARCH("|"&amp;T356&amp;"|",'5_ACOMPANHAMENTO'!$AC$3:$AC$4922)))+((U356&lt;&gt;"")*ISNUMBER(SEARCH("|"&amp;U356&amp;"|",'5_ACOMPANHAMENTO'!$AC$3:$AC$4922)))+((V356&lt;&gt;"")*ISNUMBER(SEARCH("|"&amp;V356&amp;"|",'5_ACOMPANHAMENTO'!$AC$3:$AC$4922)))+((W356&lt;&gt;"")*ISNUMBER(SEARCH("|"&amp;W356&amp;"|",'5_ACOMPANHAMENTO'!$AC$3:$AC$4922)))+((X356&lt;&gt;"")*ISNUMBER(SEARCH("|"&amp;X356&amp;"|",'5_ACOMPANHAMENTO'!$AC$3:$AC$4922)))+((Y356&lt;&gt;"")*ISNUMBER(SEARCH("|"&amp;Y356&amp;"|",'5_ACOMPANHAMENTO'!$AC$3:$AC$4922)))+((Z356&lt;&gt;"")*ISNUMBER(SEARCH("|"&amp;Z356&amp;"|",'5_ACOMPANHAMENTO'!$AC$3:$AC$4922)))+((AA356&lt;&gt;"")*ISNUMBER(SEARCH("|"&amp;AA356&amp;"|",'5_ACOMPANHAMENTO'!$AC$3:$AC$4922)))+((AB356&lt;&gt;"")*ISNUMBER(SEARCH("|"&amp;AB356&amp;"|",'5_ACOMPANHAMENTO'!$AC$3:$AC$4922))))&gt;0),0),0)),""))</f>
        <v>46209</v>
      </c>
      <c r="B356" s="14" t="s">
        <v>3091</v>
      </c>
      <c r="C356" s="14" t="s">
        <v>3053</v>
      </c>
      <c r="D356" s="4">
        <f>IF(OR($B356="",$C356=""),"",IFERROR(SUMPRODUCT(--(('5_ACOMPANHAMENTO'!$AD$3:$AD$4922=TRIM($C356&amp;""))*('5_ACOMPANHAMENTO'!$AC$3:$AC$4922&lt;&gt;"")*((((I356&lt;&gt;"")*ISNUMBER(SEARCH("|"&amp;I356&amp;"|",'5_ACOMPANHAMENTO'!$AC$3:$AC$4922)))+((J356&lt;&gt;"")*ISNUMBER(SEARCH("|"&amp;J356&amp;"|",'5_ACOMPANHAMENTO'!$AC$3:$AC$4922)))+((K356&lt;&gt;"")*ISNUMBER(SEARCH("|"&amp;K356&amp;"|",'5_ACOMPANHAMENTO'!$AC$3:$AC$4922)))+((L356&lt;&gt;"")*ISNUMBER(SEARCH("|"&amp;L356&amp;"|",'5_ACOMPANHAMENTO'!$AC$3:$AC$4922)))+((M356&lt;&gt;"")*ISNUMBER(SEARCH("|"&amp;M356&amp;"|",'5_ACOMPANHAMENTO'!$AC$3:$AC$4922)))+((N356&lt;&gt;"")*ISNUMBER(SEARCH("|"&amp;N356&amp;"|",'5_ACOMPANHAMENTO'!$AC$3:$AC$4922)))+((O356&lt;&gt;"")*ISNUMBER(SEARCH("|"&amp;O356&amp;"|",'5_ACOMPANHAMENTO'!$AC$3:$AC$4922)))+((P356&lt;&gt;"")*ISNUMBER(SEARCH("|"&amp;P356&amp;"|",'5_ACOMPANHAMENTO'!$AC$3:$AC$4922)))+((Q356&lt;&gt;"")*ISNUMBER(SEARCH("|"&amp;Q356&amp;"|",'5_ACOMPANHAMENTO'!$AC$3:$AC$4922)))+((R356&lt;&gt;"")*ISNUMBER(SEARCH("|"&amp;R356&amp;"|",'5_ACOMPANHAMENTO'!$AC$3:$AC$4922)))+((S356&lt;&gt;"")*ISNUMBER(SEARCH("|"&amp;S356&amp;"|",'5_ACOMPANHAMENTO'!$AC$3:$AC$4922)))+((T356&lt;&gt;"")*ISNUMBER(SEARCH("|"&amp;T356&amp;"|",'5_ACOMPANHAMENTO'!$AC$3:$AC$4922)))+((U356&lt;&gt;"")*ISNUMBER(SEARCH("|"&amp;U356&amp;"|",'5_ACOMPANHAMENTO'!$AC$3:$AC$4922)))+((V356&lt;&gt;"")*ISNUMBER(SEARCH("|"&amp;V356&amp;"|",'5_ACOMPANHAMENTO'!$AC$3:$AC$4922)))+((W356&lt;&gt;"")*ISNUMBER(SEARCH("|"&amp;W356&amp;"|",'5_ACOMPANHAMENTO'!$AC$3:$AC$4922)))+((X356&lt;&gt;"")*ISNUMBER(SEARCH("|"&amp;X356&amp;"|",'5_ACOMPANHAMENTO'!$AC$3:$AC$4922)))+((Y356&lt;&gt;"")*ISNUMBER(SEARCH("|"&amp;Y356&amp;"|",'5_ACOMPANHAMENTO'!$AC$3:$AC$4922)))+((Z356&lt;&gt;"")*ISNUMBER(SEARCH("|"&amp;Z356&amp;"|",'5_ACOMPANHAMENTO'!$AC$3:$AC$4922)))+((AA356&lt;&gt;"")*ISNUMBER(SEARCH("|"&amp;AA356&amp;"|",'5_ACOMPANHAMENTO'!$AC$3:$AC$4922)))+((AB356&lt;&gt;"")*ISNUMBER(SEARCH("|"&amp;AB356&amp;"|",'5_ACOMPANHAMENTO'!$AC$3:$AC$4922))))&gt;0)),'5_ACOMPANHAMENTO'!$J$3:$J$4922),0))</f>
        <v>760</v>
      </c>
      <c r="E356" s="4" t="str">
        <f t="shared" ca="1" si="115"/>
        <v>FINALIZADO</v>
      </c>
      <c r="F356" s="7">
        <f>IF(OR($B356="",$C356=""),"",IFERROR(SUMPRODUCT(--(('5_ACOMPANHAMENTO'!$AD$3:$AD$4922=TRIM($C356&amp;""))*('5_ACOMPANHAMENTO'!$AC$3:$AC$4922&lt;&gt;"")*((((I356&lt;&gt;"")*ISNUMBER(SEARCH("|"&amp;I356&amp;"|",'5_ACOMPANHAMENTO'!$AC$3:$AC$4922)))+((J356&lt;&gt;"")*ISNUMBER(SEARCH("|"&amp;J356&amp;"|",'5_ACOMPANHAMENTO'!$AC$3:$AC$4922)))+((K356&lt;&gt;"")*ISNUMBER(SEARCH("|"&amp;K356&amp;"|",'5_ACOMPANHAMENTO'!$AC$3:$AC$4922)))+((L356&lt;&gt;"")*ISNUMBER(SEARCH("|"&amp;L356&amp;"|",'5_ACOMPANHAMENTO'!$AC$3:$AC$4922)))+((M356&lt;&gt;"")*ISNUMBER(SEARCH("|"&amp;M356&amp;"|",'5_ACOMPANHAMENTO'!$AC$3:$AC$4922)))+((N356&lt;&gt;"")*ISNUMBER(SEARCH("|"&amp;N356&amp;"|",'5_ACOMPANHAMENTO'!$AC$3:$AC$4922)))+((O356&lt;&gt;"")*ISNUMBER(SEARCH("|"&amp;O356&amp;"|",'5_ACOMPANHAMENTO'!$AC$3:$AC$4922)))+((P356&lt;&gt;"")*ISNUMBER(SEARCH("|"&amp;P356&amp;"|",'5_ACOMPANHAMENTO'!$AC$3:$AC$4922)))+((Q356&lt;&gt;"")*ISNUMBER(SEARCH("|"&amp;Q356&amp;"|",'5_ACOMPANHAMENTO'!$AC$3:$AC$4922)))+((R356&lt;&gt;"")*ISNUMBER(SEARCH("|"&amp;R356&amp;"|",'5_ACOMPANHAMENTO'!$AC$3:$AC$4922)))+((S356&lt;&gt;"")*ISNUMBER(SEARCH("|"&amp;S356&amp;"|",'5_ACOMPANHAMENTO'!$AC$3:$AC$4922)))+((T356&lt;&gt;"")*ISNUMBER(SEARCH("|"&amp;T356&amp;"|",'5_ACOMPANHAMENTO'!$AC$3:$AC$4922)))+((U356&lt;&gt;"")*ISNUMBER(SEARCH("|"&amp;U356&amp;"|",'5_ACOMPANHAMENTO'!$AC$3:$AC$4922)))+((V356&lt;&gt;"")*ISNUMBER(SEARCH("|"&amp;V356&amp;"|",'5_ACOMPANHAMENTO'!$AC$3:$AC$4922)))+((W356&lt;&gt;"")*ISNUMBER(SEARCH("|"&amp;W356&amp;"|",'5_ACOMPANHAMENTO'!$AC$3:$AC$4922)))+((X356&lt;&gt;"")*ISNUMBER(SEARCH("|"&amp;X356&amp;"|",'5_ACOMPANHAMENTO'!$AC$3:$AC$4922)))+((Y356&lt;&gt;"")*ISNUMBER(SEARCH("|"&amp;Y356&amp;"|",'5_ACOMPANHAMENTO'!$AC$3:$AC$4922)))+((Z356&lt;&gt;"")*ISNUMBER(SEARCH("|"&amp;Z356&amp;"|",'5_ACOMPANHAMENTO'!$AC$3:$AC$4922)))+((AA356&lt;&gt;"")*ISNUMBER(SEARCH("|"&amp;AA356&amp;"|",'5_ACOMPANHAMENTO'!$AC$3:$AC$4922)))+((AB356&lt;&gt;"")*ISNUMBER(SEARCH("|"&amp;AB356&amp;"|",'5_ACOMPANHAMENTO'!$AC$3:$AC$4922))))&gt;0)),'5_ACOMPANHAMENTO'!$O$3:$O$4922),0))</f>
        <v>760</v>
      </c>
      <c r="G356" s="7">
        <f t="shared" si="116"/>
        <v>0</v>
      </c>
      <c r="H356" t="str">
        <f t="shared" si="117"/>
        <v>10200,10202,10205|49 COLA DE ESPUMA</v>
      </c>
      <c r="I356" s="1" t="str">
        <f t="shared" si="118"/>
        <v>10200</v>
      </c>
      <c r="J356" s="1" t="str">
        <f t="shared" si="119"/>
        <v>10202</v>
      </c>
      <c r="K356" s="1" t="str">
        <f t="shared" si="120"/>
        <v>10205</v>
      </c>
      <c r="L356" s="1" t="str">
        <f t="shared" si="121"/>
        <v/>
      </c>
      <c r="M356" s="1" t="str">
        <f t="shared" si="122"/>
        <v/>
      </c>
      <c r="N356" s="1" t="str">
        <f t="shared" si="123"/>
        <v/>
      </c>
      <c r="O356" s="1" t="str">
        <f t="shared" si="124"/>
        <v/>
      </c>
      <c r="P356" s="1" t="str">
        <f t="shared" si="125"/>
        <v/>
      </c>
      <c r="Q356" s="1" t="str">
        <f t="shared" si="126"/>
        <v/>
      </c>
      <c r="R356" s="1" t="str">
        <f t="shared" si="127"/>
        <v/>
      </c>
      <c r="S356" s="1" t="str">
        <f t="shared" si="128"/>
        <v/>
      </c>
      <c r="T356" s="1" t="str">
        <f t="shared" si="129"/>
        <v/>
      </c>
      <c r="U356" s="1" t="str">
        <f t="shared" si="130"/>
        <v/>
      </c>
      <c r="V356" s="1" t="str">
        <f t="shared" si="131"/>
        <v/>
      </c>
      <c r="W356" s="1" t="str">
        <f t="shared" si="132"/>
        <v/>
      </c>
      <c r="X356" s="1" t="str">
        <f t="shared" si="133"/>
        <v/>
      </c>
      <c r="Y356" s="1" t="str">
        <f t="shared" si="134"/>
        <v/>
      </c>
      <c r="Z356" s="1" t="str">
        <f t="shared" si="135"/>
        <v/>
      </c>
      <c r="AA356" s="1" t="str">
        <f t="shared" si="136"/>
        <v/>
      </c>
      <c r="AB356" s="1" t="str">
        <f t="shared" si="137"/>
        <v/>
      </c>
    </row>
    <row r="357" spans="1:28" ht="14.25" hidden="1" customHeight="1" x14ac:dyDescent="0.35">
      <c r="A357" s="4">
        <f>IF(OR($B357="",$C357=""),"",IFERROR(INDEX('5_ACOMPANHAMENTO'!$A$3:$A$4922,MATCH(1,INDEX(('5_ACOMPANHAMENTO'!$AD$3:$AD$4922=TRIM($C357&amp;""))*('5_ACOMPANHAMENTO'!$AC$3:$AC$4922&lt;&gt;"")*((((I357&lt;&gt;"")*ISNUMBER(SEARCH("|"&amp;I357&amp;"|",'5_ACOMPANHAMENTO'!$AC$3:$AC$4922)))+((J357&lt;&gt;"")*ISNUMBER(SEARCH("|"&amp;J357&amp;"|",'5_ACOMPANHAMENTO'!$AC$3:$AC$4922)))+((K357&lt;&gt;"")*ISNUMBER(SEARCH("|"&amp;K357&amp;"|",'5_ACOMPANHAMENTO'!$AC$3:$AC$4922)))+((L357&lt;&gt;"")*ISNUMBER(SEARCH("|"&amp;L357&amp;"|",'5_ACOMPANHAMENTO'!$AC$3:$AC$4922)))+((M357&lt;&gt;"")*ISNUMBER(SEARCH("|"&amp;M357&amp;"|",'5_ACOMPANHAMENTO'!$AC$3:$AC$4922)))+((N357&lt;&gt;"")*ISNUMBER(SEARCH("|"&amp;N357&amp;"|",'5_ACOMPANHAMENTO'!$AC$3:$AC$4922)))+((O357&lt;&gt;"")*ISNUMBER(SEARCH("|"&amp;O357&amp;"|",'5_ACOMPANHAMENTO'!$AC$3:$AC$4922)))+((P357&lt;&gt;"")*ISNUMBER(SEARCH("|"&amp;P357&amp;"|",'5_ACOMPANHAMENTO'!$AC$3:$AC$4922)))+((Q357&lt;&gt;"")*ISNUMBER(SEARCH("|"&amp;Q357&amp;"|",'5_ACOMPANHAMENTO'!$AC$3:$AC$4922)))+((R357&lt;&gt;"")*ISNUMBER(SEARCH("|"&amp;R357&amp;"|",'5_ACOMPANHAMENTO'!$AC$3:$AC$4922)))+((S357&lt;&gt;"")*ISNUMBER(SEARCH("|"&amp;S357&amp;"|",'5_ACOMPANHAMENTO'!$AC$3:$AC$4922)))+((T357&lt;&gt;"")*ISNUMBER(SEARCH("|"&amp;T357&amp;"|",'5_ACOMPANHAMENTO'!$AC$3:$AC$4922)))+((U357&lt;&gt;"")*ISNUMBER(SEARCH("|"&amp;U357&amp;"|",'5_ACOMPANHAMENTO'!$AC$3:$AC$4922)))+((V357&lt;&gt;"")*ISNUMBER(SEARCH("|"&amp;V357&amp;"|",'5_ACOMPANHAMENTO'!$AC$3:$AC$4922)))+((W357&lt;&gt;"")*ISNUMBER(SEARCH("|"&amp;W357&amp;"|",'5_ACOMPANHAMENTO'!$AC$3:$AC$4922)))+((X357&lt;&gt;"")*ISNUMBER(SEARCH("|"&amp;X357&amp;"|",'5_ACOMPANHAMENTO'!$AC$3:$AC$4922)))+((Y357&lt;&gt;"")*ISNUMBER(SEARCH("|"&amp;Y357&amp;"|",'5_ACOMPANHAMENTO'!$AC$3:$AC$4922)))+((Z357&lt;&gt;"")*ISNUMBER(SEARCH("|"&amp;Z357&amp;"|",'5_ACOMPANHAMENTO'!$AC$3:$AC$4922)))+((AA357&lt;&gt;"")*ISNUMBER(SEARCH("|"&amp;AA357&amp;"|",'5_ACOMPANHAMENTO'!$AC$3:$AC$4922)))+((AB357&lt;&gt;"")*ISNUMBER(SEARCH("|"&amp;AB357&amp;"|",'5_ACOMPANHAMENTO'!$AC$3:$AC$4922))))&gt;0),0),0)),""))</f>
        <v>46209</v>
      </c>
      <c r="B357" s="14" t="s">
        <v>3091</v>
      </c>
      <c r="C357" s="14" t="s">
        <v>3053</v>
      </c>
      <c r="D357" s="4">
        <f>IF(OR($B357="",$C357=""),"",IFERROR(SUMPRODUCT(--(('5_ACOMPANHAMENTO'!$AD$3:$AD$4922=TRIM($C357&amp;""))*('5_ACOMPANHAMENTO'!$AC$3:$AC$4922&lt;&gt;"")*((((I357&lt;&gt;"")*ISNUMBER(SEARCH("|"&amp;I357&amp;"|",'5_ACOMPANHAMENTO'!$AC$3:$AC$4922)))+((J357&lt;&gt;"")*ISNUMBER(SEARCH("|"&amp;J357&amp;"|",'5_ACOMPANHAMENTO'!$AC$3:$AC$4922)))+((K357&lt;&gt;"")*ISNUMBER(SEARCH("|"&amp;K357&amp;"|",'5_ACOMPANHAMENTO'!$AC$3:$AC$4922)))+((L357&lt;&gt;"")*ISNUMBER(SEARCH("|"&amp;L357&amp;"|",'5_ACOMPANHAMENTO'!$AC$3:$AC$4922)))+((M357&lt;&gt;"")*ISNUMBER(SEARCH("|"&amp;M357&amp;"|",'5_ACOMPANHAMENTO'!$AC$3:$AC$4922)))+((N357&lt;&gt;"")*ISNUMBER(SEARCH("|"&amp;N357&amp;"|",'5_ACOMPANHAMENTO'!$AC$3:$AC$4922)))+((O357&lt;&gt;"")*ISNUMBER(SEARCH("|"&amp;O357&amp;"|",'5_ACOMPANHAMENTO'!$AC$3:$AC$4922)))+((P357&lt;&gt;"")*ISNUMBER(SEARCH("|"&amp;P357&amp;"|",'5_ACOMPANHAMENTO'!$AC$3:$AC$4922)))+((Q357&lt;&gt;"")*ISNUMBER(SEARCH("|"&amp;Q357&amp;"|",'5_ACOMPANHAMENTO'!$AC$3:$AC$4922)))+((R357&lt;&gt;"")*ISNUMBER(SEARCH("|"&amp;R357&amp;"|",'5_ACOMPANHAMENTO'!$AC$3:$AC$4922)))+((S357&lt;&gt;"")*ISNUMBER(SEARCH("|"&amp;S357&amp;"|",'5_ACOMPANHAMENTO'!$AC$3:$AC$4922)))+((T357&lt;&gt;"")*ISNUMBER(SEARCH("|"&amp;T357&amp;"|",'5_ACOMPANHAMENTO'!$AC$3:$AC$4922)))+((U357&lt;&gt;"")*ISNUMBER(SEARCH("|"&amp;U357&amp;"|",'5_ACOMPANHAMENTO'!$AC$3:$AC$4922)))+((V357&lt;&gt;"")*ISNUMBER(SEARCH("|"&amp;V357&amp;"|",'5_ACOMPANHAMENTO'!$AC$3:$AC$4922)))+((W357&lt;&gt;"")*ISNUMBER(SEARCH("|"&amp;W357&amp;"|",'5_ACOMPANHAMENTO'!$AC$3:$AC$4922)))+((X357&lt;&gt;"")*ISNUMBER(SEARCH("|"&amp;X357&amp;"|",'5_ACOMPANHAMENTO'!$AC$3:$AC$4922)))+((Y357&lt;&gt;"")*ISNUMBER(SEARCH("|"&amp;Y357&amp;"|",'5_ACOMPANHAMENTO'!$AC$3:$AC$4922)))+((Z357&lt;&gt;"")*ISNUMBER(SEARCH("|"&amp;Z357&amp;"|",'5_ACOMPANHAMENTO'!$AC$3:$AC$4922)))+((AA357&lt;&gt;"")*ISNUMBER(SEARCH("|"&amp;AA357&amp;"|",'5_ACOMPANHAMENTO'!$AC$3:$AC$4922)))+((AB357&lt;&gt;"")*ISNUMBER(SEARCH("|"&amp;AB357&amp;"|",'5_ACOMPANHAMENTO'!$AC$3:$AC$4922))))&gt;0)),'5_ACOMPANHAMENTO'!$J$3:$J$4922),0))</f>
        <v>760</v>
      </c>
      <c r="E357" s="4" t="str">
        <f t="shared" ca="1" si="115"/>
        <v>FINALIZADO</v>
      </c>
      <c r="F357" s="7">
        <f>IF(OR($B357="",$C357=""),"",IFERROR(SUMPRODUCT(--(('5_ACOMPANHAMENTO'!$AD$3:$AD$4922=TRIM($C357&amp;""))*('5_ACOMPANHAMENTO'!$AC$3:$AC$4922&lt;&gt;"")*((((I357&lt;&gt;"")*ISNUMBER(SEARCH("|"&amp;I357&amp;"|",'5_ACOMPANHAMENTO'!$AC$3:$AC$4922)))+((J357&lt;&gt;"")*ISNUMBER(SEARCH("|"&amp;J357&amp;"|",'5_ACOMPANHAMENTO'!$AC$3:$AC$4922)))+((K357&lt;&gt;"")*ISNUMBER(SEARCH("|"&amp;K357&amp;"|",'5_ACOMPANHAMENTO'!$AC$3:$AC$4922)))+((L357&lt;&gt;"")*ISNUMBER(SEARCH("|"&amp;L357&amp;"|",'5_ACOMPANHAMENTO'!$AC$3:$AC$4922)))+((M357&lt;&gt;"")*ISNUMBER(SEARCH("|"&amp;M357&amp;"|",'5_ACOMPANHAMENTO'!$AC$3:$AC$4922)))+((N357&lt;&gt;"")*ISNUMBER(SEARCH("|"&amp;N357&amp;"|",'5_ACOMPANHAMENTO'!$AC$3:$AC$4922)))+((O357&lt;&gt;"")*ISNUMBER(SEARCH("|"&amp;O357&amp;"|",'5_ACOMPANHAMENTO'!$AC$3:$AC$4922)))+((P357&lt;&gt;"")*ISNUMBER(SEARCH("|"&amp;P357&amp;"|",'5_ACOMPANHAMENTO'!$AC$3:$AC$4922)))+((Q357&lt;&gt;"")*ISNUMBER(SEARCH("|"&amp;Q357&amp;"|",'5_ACOMPANHAMENTO'!$AC$3:$AC$4922)))+((R357&lt;&gt;"")*ISNUMBER(SEARCH("|"&amp;R357&amp;"|",'5_ACOMPANHAMENTO'!$AC$3:$AC$4922)))+((S357&lt;&gt;"")*ISNUMBER(SEARCH("|"&amp;S357&amp;"|",'5_ACOMPANHAMENTO'!$AC$3:$AC$4922)))+((T357&lt;&gt;"")*ISNUMBER(SEARCH("|"&amp;T357&amp;"|",'5_ACOMPANHAMENTO'!$AC$3:$AC$4922)))+((U357&lt;&gt;"")*ISNUMBER(SEARCH("|"&amp;U357&amp;"|",'5_ACOMPANHAMENTO'!$AC$3:$AC$4922)))+((V357&lt;&gt;"")*ISNUMBER(SEARCH("|"&amp;V357&amp;"|",'5_ACOMPANHAMENTO'!$AC$3:$AC$4922)))+((W357&lt;&gt;"")*ISNUMBER(SEARCH("|"&amp;W357&amp;"|",'5_ACOMPANHAMENTO'!$AC$3:$AC$4922)))+((X357&lt;&gt;"")*ISNUMBER(SEARCH("|"&amp;X357&amp;"|",'5_ACOMPANHAMENTO'!$AC$3:$AC$4922)))+((Y357&lt;&gt;"")*ISNUMBER(SEARCH("|"&amp;Y357&amp;"|",'5_ACOMPANHAMENTO'!$AC$3:$AC$4922)))+((Z357&lt;&gt;"")*ISNUMBER(SEARCH("|"&amp;Z357&amp;"|",'5_ACOMPANHAMENTO'!$AC$3:$AC$4922)))+((AA357&lt;&gt;"")*ISNUMBER(SEARCH("|"&amp;AA357&amp;"|",'5_ACOMPANHAMENTO'!$AC$3:$AC$4922)))+((AB357&lt;&gt;"")*ISNUMBER(SEARCH("|"&amp;AB357&amp;"|",'5_ACOMPANHAMENTO'!$AC$3:$AC$4922))))&gt;0)),'5_ACOMPANHAMENTO'!$O$3:$O$4922),0))</f>
        <v>760</v>
      </c>
      <c r="G357" s="7">
        <f t="shared" si="116"/>
        <v>0</v>
      </c>
      <c r="H357" t="str">
        <f t="shared" si="117"/>
        <v>10200,10202,10205|49 COLA DE ESPUMA</v>
      </c>
      <c r="I357" s="1" t="str">
        <f t="shared" si="118"/>
        <v>10200</v>
      </c>
      <c r="J357" s="1" t="str">
        <f t="shared" si="119"/>
        <v>10202</v>
      </c>
      <c r="K357" s="1" t="str">
        <f t="shared" si="120"/>
        <v>10205</v>
      </c>
      <c r="L357" s="1" t="str">
        <f t="shared" si="121"/>
        <v/>
      </c>
      <c r="M357" s="1" t="str">
        <f t="shared" si="122"/>
        <v/>
      </c>
      <c r="N357" s="1" t="str">
        <f t="shared" si="123"/>
        <v/>
      </c>
      <c r="O357" s="1" t="str">
        <f t="shared" si="124"/>
        <v/>
      </c>
      <c r="P357" s="1" t="str">
        <f t="shared" si="125"/>
        <v/>
      </c>
      <c r="Q357" s="1" t="str">
        <f t="shared" si="126"/>
        <v/>
      </c>
      <c r="R357" s="1" t="str">
        <f t="shared" si="127"/>
        <v/>
      </c>
      <c r="S357" s="1" t="str">
        <f t="shared" si="128"/>
        <v/>
      </c>
      <c r="T357" s="1" t="str">
        <f t="shared" si="129"/>
        <v/>
      </c>
      <c r="U357" s="1" t="str">
        <f t="shared" si="130"/>
        <v/>
      </c>
      <c r="V357" s="1" t="str">
        <f t="shared" si="131"/>
        <v/>
      </c>
      <c r="W357" s="1" t="str">
        <f t="shared" si="132"/>
        <v/>
      </c>
      <c r="X357" s="1" t="str">
        <f t="shared" si="133"/>
        <v/>
      </c>
      <c r="Y357" s="1" t="str">
        <f t="shared" si="134"/>
        <v/>
      </c>
      <c r="Z357" s="1" t="str">
        <f t="shared" si="135"/>
        <v/>
      </c>
      <c r="AA357" s="1" t="str">
        <f t="shared" si="136"/>
        <v/>
      </c>
      <c r="AB357" s="1" t="str">
        <f t="shared" si="137"/>
        <v/>
      </c>
    </row>
    <row r="358" spans="1:28" ht="14.25" hidden="1" customHeight="1" x14ac:dyDescent="0.35">
      <c r="A358" s="4">
        <f>IF(OR($B358="",$C358=""),"",IFERROR(INDEX('5_ACOMPANHAMENTO'!$A$3:$A$4922,MATCH(1,INDEX(('5_ACOMPANHAMENTO'!$AD$3:$AD$4922=TRIM($C358&amp;""))*('5_ACOMPANHAMENTO'!$AC$3:$AC$4922&lt;&gt;"")*((((I358&lt;&gt;"")*ISNUMBER(SEARCH("|"&amp;I358&amp;"|",'5_ACOMPANHAMENTO'!$AC$3:$AC$4922)))+((J358&lt;&gt;"")*ISNUMBER(SEARCH("|"&amp;J358&amp;"|",'5_ACOMPANHAMENTO'!$AC$3:$AC$4922)))+((K358&lt;&gt;"")*ISNUMBER(SEARCH("|"&amp;K358&amp;"|",'5_ACOMPANHAMENTO'!$AC$3:$AC$4922)))+((L358&lt;&gt;"")*ISNUMBER(SEARCH("|"&amp;L358&amp;"|",'5_ACOMPANHAMENTO'!$AC$3:$AC$4922)))+((M358&lt;&gt;"")*ISNUMBER(SEARCH("|"&amp;M358&amp;"|",'5_ACOMPANHAMENTO'!$AC$3:$AC$4922)))+((N358&lt;&gt;"")*ISNUMBER(SEARCH("|"&amp;N358&amp;"|",'5_ACOMPANHAMENTO'!$AC$3:$AC$4922)))+((O358&lt;&gt;"")*ISNUMBER(SEARCH("|"&amp;O358&amp;"|",'5_ACOMPANHAMENTO'!$AC$3:$AC$4922)))+((P358&lt;&gt;"")*ISNUMBER(SEARCH("|"&amp;P358&amp;"|",'5_ACOMPANHAMENTO'!$AC$3:$AC$4922)))+((Q358&lt;&gt;"")*ISNUMBER(SEARCH("|"&amp;Q358&amp;"|",'5_ACOMPANHAMENTO'!$AC$3:$AC$4922)))+((R358&lt;&gt;"")*ISNUMBER(SEARCH("|"&amp;R358&amp;"|",'5_ACOMPANHAMENTO'!$AC$3:$AC$4922)))+((S358&lt;&gt;"")*ISNUMBER(SEARCH("|"&amp;S358&amp;"|",'5_ACOMPANHAMENTO'!$AC$3:$AC$4922)))+((T358&lt;&gt;"")*ISNUMBER(SEARCH("|"&amp;T358&amp;"|",'5_ACOMPANHAMENTO'!$AC$3:$AC$4922)))+((U358&lt;&gt;"")*ISNUMBER(SEARCH("|"&amp;U358&amp;"|",'5_ACOMPANHAMENTO'!$AC$3:$AC$4922)))+((V358&lt;&gt;"")*ISNUMBER(SEARCH("|"&amp;V358&amp;"|",'5_ACOMPANHAMENTO'!$AC$3:$AC$4922)))+((W358&lt;&gt;"")*ISNUMBER(SEARCH("|"&amp;W358&amp;"|",'5_ACOMPANHAMENTO'!$AC$3:$AC$4922)))+((X358&lt;&gt;"")*ISNUMBER(SEARCH("|"&amp;X358&amp;"|",'5_ACOMPANHAMENTO'!$AC$3:$AC$4922)))+((Y358&lt;&gt;"")*ISNUMBER(SEARCH("|"&amp;Y358&amp;"|",'5_ACOMPANHAMENTO'!$AC$3:$AC$4922)))+((Z358&lt;&gt;"")*ISNUMBER(SEARCH("|"&amp;Z358&amp;"|",'5_ACOMPANHAMENTO'!$AC$3:$AC$4922)))+((AA358&lt;&gt;"")*ISNUMBER(SEARCH("|"&amp;AA358&amp;"|",'5_ACOMPANHAMENTO'!$AC$3:$AC$4922)))+((AB358&lt;&gt;"")*ISNUMBER(SEARCH("|"&amp;AB358&amp;"|",'5_ACOMPANHAMENTO'!$AC$3:$AC$4922))))&gt;0),0),0)),""))</f>
        <v>46209</v>
      </c>
      <c r="B358" s="14" t="s">
        <v>3091</v>
      </c>
      <c r="C358" s="14" t="s">
        <v>3053</v>
      </c>
      <c r="D358" s="4">
        <f>IF(OR($B358="",$C358=""),"",IFERROR(SUMPRODUCT(--(('5_ACOMPANHAMENTO'!$AD$3:$AD$4922=TRIM($C358&amp;""))*('5_ACOMPANHAMENTO'!$AC$3:$AC$4922&lt;&gt;"")*((((I358&lt;&gt;"")*ISNUMBER(SEARCH("|"&amp;I358&amp;"|",'5_ACOMPANHAMENTO'!$AC$3:$AC$4922)))+((J358&lt;&gt;"")*ISNUMBER(SEARCH("|"&amp;J358&amp;"|",'5_ACOMPANHAMENTO'!$AC$3:$AC$4922)))+((K358&lt;&gt;"")*ISNUMBER(SEARCH("|"&amp;K358&amp;"|",'5_ACOMPANHAMENTO'!$AC$3:$AC$4922)))+((L358&lt;&gt;"")*ISNUMBER(SEARCH("|"&amp;L358&amp;"|",'5_ACOMPANHAMENTO'!$AC$3:$AC$4922)))+((M358&lt;&gt;"")*ISNUMBER(SEARCH("|"&amp;M358&amp;"|",'5_ACOMPANHAMENTO'!$AC$3:$AC$4922)))+((N358&lt;&gt;"")*ISNUMBER(SEARCH("|"&amp;N358&amp;"|",'5_ACOMPANHAMENTO'!$AC$3:$AC$4922)))+((O358&lt;&gt;"")*ISNUMBER(SEARCH("|"&amp;O358&amp;"|",'5_ACOMPANHAMENTO'!$AC$3:$AC$4922)))+((P358&lt;&gt;"")*ISNUMBER(SEARCH("|"&amp;P358&amp;"|",'5_ACOMPANHAMENTO'!$AC$3:$AC$4922)))+((Q358&lt;&gt;"")*ISNUMBER(SEARCH("|"&amp;Q358&amp;"|",'5_ACOMPANHAMENTO'!$AC$3:$AC$4922)))+((R358&lt;&gt;"")*ISNUMBER(SEARCH("|"&amp;R358&amp;"|",'5_ACOMPANHAMENTO'!$AC$3:$AC$4922)))+((S358&lt;&gt;"")*ISNUMBER(SEARCH("|"&amp;S358&amp;"|",'5_ACOMPANHAMENTO'!$AC$3:$AC$4922)))+((T358&lt;&gt;"")*ISNUMBER(SEARCH("|"&amp;T358&amp;"|",'5_ACOMPANHAMENTO'!$AC$3:$AC$4922)))+((U358&lt;&gt;"")*ISNUMBER(SEARCH("|"&amp;U358&amp;"|",'5_ACOMPANHAMENTO'!$AC$3:$AC$4922)))+((V358&lt;&gt;"")*ISNUMBER(SEARCH("|"&amp;V358&amp;"|",'5_ACOMPANHAMENTO'!$AC$3:$AC$4922)))+((W358&lt;&gt;"")*ISNUMBER(SEARCH("|"&amp;W358&amp;"|",'5_ACOMPANHAMENTO'!$AC$3:$AC$4922)))+((X358&lt;&gt;"")*ISNUMBER(SEARCH("|"&amp;X358&amp;"|",'5_ACOMPANHAMENTO'!$AC$3:$AC$4922)))+((Y358&lt;&gt;"")*ISNUMBER(SEARCH("|"&amp;Y358&amp;"|",'5_ACOMPANHAMENTO'!$AC$3:$AC$4922)))+((Z358&lt;&gt;"")*ISNUMBER(SEARCH("|"&amp;Z358&amp;"|",'5_ACOMPANHAMENTO'!$AC$3:$AC$4922)))+((AA358&lt;&gt;"")*ISNUMBER(SEARCH("|"&amp;AA358&amp;"|",'5_ACOMPANHAMENTO'!$AC$3:$AC$4922)))+((AB358&lt;&gt;"")*ISNUMBER(SEARCH("|"&amp;AB358&amp;"|",'5_ACOMPANHAMENTO'!$AC$3:$AC$4922))))&gt;0)),'5_ACOMPANHAMENTO'!$J$3:$J$4922),0))</f>
        <v>760</v>
      </c>
      <c r="E358" s="4" t="str">
        <f t="shared" ca="1" si="115"/>
        <v>FINALIZADO</v>
      </c>
      <c r="F358" s="7">
        <f>IF(OR($B358="",$C358=""),"",IFERROR(SUMPRODUCT(--(('5_ACOMPANHAMENTO'!$AD$3:$AD$4922=TRIM($C358&amp;""))*('5_ACOMPANHAMENTO'!$AC$3:$AC$4922&lt;&gt;"")*((((I358&lt;&gt;"")*ISNUMBER(SEARCH("|"&amp;I358&amp;"|",'5_ACOMPANHAMENTO'!$AC$3:$AC$4922)))+((J358&lt;&gt;"")*ISNUMBER(SEARCH("|"&amp;J358&amp;"|",'5_ACOMPANHAMENTO'!$AC$3:$AC$4922)))+((K358&lt;&gt;"")*ISNUMBER(SEARCH("|"&amp;K358&amp;"|",'5_ACOMPANHAMENTO'!$AC$3:$AC$4922)))+((L358&lt;&gt;"")*ISNUMBER(SEARCH("|"&amp;L358&amp;"|",'5_ACOMPANHAMENTO'!$AC$3:$AC$4922)))+((M358&lt;&gt;"")*ISNUMBER(SEARCH("|"&amp;M358&amp;"|",'5_ACOMPANHAMENTO'!$AC$3:$AC$4922)))+((N358&lt;&gt;"")*ISNUMBER(SEARCH("|"&amp;N358&amp;"|",'5_ACOMPANHAMENTO'!$AC$3:$AC$4922)))+((O358&lt;&gt;"")*ISNUMBER(SEARCH("|"&amp;O358&amp;"|",'5_ACOMPANHAMENTO'!$AC$3:$AC$4922)))+((P358&lt;&gt;"")*ISNUMBER(SEARCH("|"&amp;P358&amp;"|",'5_ACOMPANHAMENTO'!$AC$3:$AC$4922)))+((Q358&lt;&gt;"")*ISNUMBER(SEARCH("|"&amp;Q358&amp;"|",'5_ACOMPANHAMENTO'!$AC$3:$AC$4922)))+((R358&lt;&gt;"")*ISNUMBER(SEARCH("|"&amp;R358&amp;"|",'5_ACOMPANHAMENTO'!$AC$3:$AC$4922)))+((S358&lt;&gt;"")*ISNUMBER(SEARCH("|"&amp;S358&amp;"|",'5_ACOMPANHAMENTO'!$AC$3:$AC$4922)))+((T358&lt;&gt;"")*ISNUMBER(SEARCH("|"&amp;T358&amp;"|",'5_ACOMPANHAMENTO'!$AC$3:$AC$4922)))+((U358&lt;&gt;"")*ISNUMBER(SEARCH("|"&amp;U358&amp;"|",'5_ACOMPANHAMENTO'!$AC$3:$AC$4922)))+((V358&lt;&gt;"")*ISNUMBER(SEARCH("|"&amp;V358&amp;"|",'5_ACOMPANHAMENTO'!$AC$3:$AC$4922)))+((W358&lt;&gt;"")*ISNUMBER(SEARCH("|"&amp;W358&amp;"|",'5_ACOMPANHAMENTO'!$AC$3:$AC$4922)))+((X358&lt;&gt;"")*ISNUMBER(SEARCH("|"&amp;X358&amp;"|",'5_ACOMPANHAMENTO'!$AC$3:$AC$4922)))+((Y358&lt;&gt;"")*ISNUMBER(SEARCH("|"&amp;Y358&amp;"|",'5_ACOMPANHAMENTO'!$AC$3:$AC$4922)))+((Z358&lt;&gt;"")*ISNUMBER(SEARCH("|"&amp;Z358&amp;"|",'5_ACOMPANHAMENTO'!$AC$3:$AC$4922)))+((AA358&lt;&gt;"")*ISNUMBER(SEARCH("|"&amp;AA358&amp;"|",'5_ACOMPANHAMENTO'!$AC$3:$AC$4922)))+((AB358&lt;&gt;"")*ISNUMBER(SEARCH("|"&amp;AB358&amp;"|",'5_ACOMPANHAMENTO'!$AC$3:$AC$4922))))&gt;0)),'5_ACOMPANHAMENTO'!$O$3:$O$4922),0))</f>
        <v>760</v>
      </c>
      <c r="G358" s="7">
        <f t="shared" si="116"/>
        <v>0</v>
      </c>
      <c r="H358" t="str">
        <f t="shared" si="117"/>
        <v>10200,10202,10205|49 COLA DE ESPUMA</v>
      </c>
      <c r="I358" s="1" t="str">
        <f t="shared" si="118"/>
        <v>10200</v>
      </c>
      <c r="J358" s="1" t="str">
        <f t="shared" si="119"/>
        <v>10202</v>
      </c>
      <c r="K358" s="1" t="str">
        <f t="shared" si="120"/>
        <v>10205</v>
      </c>
      <c r="L358" s="1" t="str">
        <f t="shared" si="121"/>
        <v/>
      </c>
      <c r="M358" s="1" t="str">
        <f t="shared" si="122"/>
        <v/>
      </c>
      <c r="N358" s="1" t="str">
        <f t="shared" si="123"/>
        <v/>
      </c>
      <c r="O358" s="1" t="str">
        <f t="shared" si="124"/>
        <v/>
      </c>
      <c r="P358" s="1" t="str">
        <f t="shared" si="125"/>
        <v/>
      </c>
      <c r="Q358" s="1" t="str">
        <f t="shared" si="126"/>
        <v/>
      </c>
      <c r="R358" s="1" t="str">
        <f t="shared" si="127"/>
        <v/>
      </c>
      <c r="S358" s="1" t="str">
        <f t="shared" si="128"/>
        <v/>
      </c>
      <c r="T358" s="1" t="str">
        <f t="shared" si="129"/>
        <v/>
      </c>
      <c r="U358" s="1" t="str">
        <f t="shared" si="130"/>
        <v/>
      </c>
      <c r="V358" s="1" t="str">
        <f t="shared" si="131"/>
        <v/>
      </c>
      <c r="W358" s="1" t="str">
        <f t="shared" si="132"/>
        <v/>
      </c>
      <c r="X358" s="1" t="str">
        <f t="shared" si="133"/>
        <v/>
      </c>
      <c r="Y358" s="1" t="str">
        <f t="shared" si="134"/>
        <v/>
      </c>
      <c r="Z358" s="1" t="str">
        <f t="shared" si="135"/>
        <v/>
      </c>
      <c r="AA358" s="1" t="str">
        <f t="shared" si="136"/>
        <v/>
      </c>
      <c r="AB358" s="1" t="str">
        <f t="shared" si="137"/>
        <v/>
      </c>
    </row>
    <row r="359" spans="1:28" ht="14.25" hidden="1" customHeight="1" x14ac:dyDescent="0.35">
      <c r="A359" s="4">
        <f>IF(OR($B359="",$C359=""),"",IFERROR(INDEX('5_ACOMPANHAMENTO'!$A$3:$A$4922,MATCH(1,INDEX(('5_ACOMPANHAMENTO'!$AD$3:$AD$4922=TRIM($C359&amp;""))*('5_ACOMPANHAMENTO'!$AC$3:$AC$4922&lt;&gt;"")*((((I359&lt;&gt;"")*ISNUMBER(SEARCH("|"&amp;I359&amp;"|",'5_ACOMPANHAMENTO'!$AC$3:$AC$4922)))+((J359&lt;&gt;"")*ISNUMBER(SEARCH("|"&amp;J359&amp;"|",'5_ACOMPANHAMENTO'!$AC$3:$AC$4922)))+((K359&lt;&gt;"")*ISNUMBER(SEARCH("|"&amp;K359&amp;"|",'5_ACOMPANHAMENTO'!$AC$3:$AC$4922)))+((L359&lt;&gt;"")*ISNUMBER(SEARCH("|"&amp;L359&amp;"|",'5_ACOMPANHAMENTO'!$AC$3:$AC$4922)))+((M359&lt;&gt;"")*ISNUMBER(SEARCH("|"&amp;M359&amp;"|",'5_ACOMPANHAMENTO'!$AC$3:$AC$4922)))+((N359&lt;&gt;"")*ISNUMBER(SEARCH("|"&amp;N359&amp;"|",'5_ACOMPANHAMENTO'!$AC$3:$AC$4922)))+((O359&lt;&gt;"")*ISNUMBER(SEARCH("|"&amp;O359&amp;"|",'5_ACOMPANHAMENTO'!$AC$3:$AC$4922)))+((P359&lt;&gt;"")*ISNUMBER(SEARCH("|"&amp;P359&amp;"|",'5_ACOMPANHAMENTO'!$AC$3:$AC$4922)))+((Q359&lt;&gt;"")*ISNUMBER(SEARCH("|"&amp;Q359&amp;"|",'5_ACOMPANHAMENTO'!$AC$3:$AC$4922)))+((R359&lt;&gt;"")*ISNUMBER(SEARCH("|"&amp;R359&amp;"|",'5_ACOMPANHAMENTO'!$AC$3:$AC$4922)))+((S359&lt;&gt;"")*ISNUMBER(SEARCH("|"&amp;S359&amp;"|",'5_ACOMPANHAMENTO'!$AC$3:$AC$4922)))+((T359&lt;&gt;"")*ISNUMBER(SEARCH("|"&amp;T359&amp;"|",'5_ACOMPANHAMENTO'!$AC$3:$AC$4922)))+((U359&lt;&gt;"")*ISNUMBER(SEARCH("|"&amp;U359&amp;"|",'5_ACOMPANHAMENTO'!$AC$3:$AC$4922)))+((V359&lt;&gt;"")*ISNUMBER(SEARCH("|"&amp;V359&amp;"|",'5_ACOMPANHAMENTO'!$AC$3:$AC$4922)))+((W359&lt;&gt;"")*ISNUMBER(SEARCH("|"&amp;W359&amp;"|",'5_ACOMPANHAMENTO'!$AC$3:$AC$4922)))+((X359&lt;&gt;"")*ISNUMBER(SEARCH("|"&amp;X359&amp;"|",'5_ACOMPANHAMENTO'!$AC$3:$AC$4922)))+((Y359&lt;&gt;"")*ISNUMBER(SEARCH("|"&amp;Y359&amp;"|",'5_ACOMPANHAMENTO'!$AC$3:$AC$4922)))+((Z359&lt;&gt;"")*ISNUMBER(SEARCH("|"&amp;Z359&amp;"|",'5_ACOMPANHAMENTO'!$AC$3:$AC$4922)))+((AA359&lt;&gt;"")*ISNUMBER(SEARCH("|"&amp;AA359&amp;"|",'5_ACOMPANHAMENTO'!$AC$3:$AC$4922)))+((AB359&lt;&gt;"")*ISNUMBER(SEARCH("|"&amp;AB359&amp;"|",'5_ACOMPANHAMENTO'!$AC$3:$AC$4922))))&gt;0),0),0)),""))</f>
        <v>46209</v>
      </c>
      <c r="B359" s="14" t="s">
        <v>3091</v>
      </c>
      <c r="C359" s="14" t="s">
        <v>3053</v>
      </c>
      <c r="D359" s="4">
        <f>IF(OR($B359="",$C359=""),"",IFERROR(SUMPRODUCT(--(('5_ACOMPANHAMENTO'!$AD$3:$AD$4922=TRIM($C359&amp;""))*('5_ACOMPANHAMENTO'!$AC$3:$AC$4922&lt;&gt;"")*((((I359&lt;&gt;"")*ISNUMBER(SEARCH("|"&amp;I359&amp;"|",'5_ACOMPANHAMENTO'!$AC$3:$AC$4922)))+((J359&lt;&gt;"")*ISNUMBER(SEARCH("|"&amp;J359&amp;"|",'5_ACOMPANHAMENTO'!$AC$3:$AC$4922)))+((K359&lt;&gt;"")*ISNUMBER(SEARCH("|"&amp;K359&amp;"|",'5_ACOMPANHAMENTO'!$AC$3:$AC$4922)))+((L359&lt;&gt;"")*ISNUMBER(SEARCH("|"&amp;L359&amp;"|",'5_ACOMPANHAMENTO'!$AC$3:$AC$4922)))+((M359&lt;&gt;"")*ISNUMBER(SEARCH("|"&amp;M359&amp;"|",'5_ACOMPANHAMENTO'!$AC$3:$AC$4922)))+((N359&lt;&gt;"")*ISNUMBER(SEARCH("|"&amp;N359&amp;"|",'5_ACOMPANHAMENTO'!$AC$3:$AC$4922)))+((O359&lt;&gt;"")*ISNUMBER(SEARCH("|"&amp;O359&amp;"|",'5_ACOMPANHAMENTO'!$AC$3:$AC$4922)))+((P359&lt;&gt;"")*ISNUMBER(SEARCH("|"&amp;P359&amp;"|",'5_ACOMPANHAMENTO'!$AC$3:$AC$4922)))+((Q359&lt;&gt;"")*ISNUMBER(SEARCH("|"&amp;Q359&amp;"|",'5_ACOMPANHAMENTO'!$AC$3:$AC$4922)))+((R359&lt;&gt;"")*ISNUMBER(SEARCH("|"&amp;R359&amp;"|",'5_ACOMPANHAMENTO'!$AC$3:$AC$4922)))+((S359&lt;&gt;"")*ISNUMBER(SEARCH("|"&amp;S359&amp;"|",'5_ACOMPANHAMENTO'!$AC$3:$AC$4922)))+((T359&lt;&gt;"")*ISNUMBER(SEARCH("|"&amp;T359&amp;"|",'5_ACOMPANHAMENTO'!$AC$3:$AC$4922)))+((U359&lt;&gt;"")*ISNUMBER(SEARCH("|"&amp;U359&amp;"|",'5_ACOMPANHAMENTO'!$AC$3:$AC$4922)))+((V359&lt;&gt;"")*ISNUMBER(SEARCH("|"&amp;V359&amp;"|",'5_ACOMPANHAMENTO'!$AC$3:$AC$4922)))+((W359&lt;&gt;"")*ISNUMBER(SEARCH("|"&amp;W359&amp;"|",'5_ACOMPANHAMENTO'!$AC$3:$AC$4922)))+((X359&lt;&gt;"")*ISNUMBER(SEARCH("|"&amp;X359&amp;"|",'5_ACOMPANHAMENTO'!$AC$3:$AC$4922)))+((Y359&lt;&gt;"")*ISNUMBER(SEARCH("|"&amp;Y359&amp;"|",'5_ACOMPANHAMENTO'!$AC$3:$AC$4922)))+((Z359&lt;&gt;"")*ISNUMBER(SEARCH("|"&amp;Z359&amp;"|",'5_ACOMPANHAMENTO'!$AC$3:$AC$4922)))+((AA359&lt;&gt;"")*ISNUMBER(SEARCH("|"&amp;AA359&amp;"|",'5_ACOMPANHAMENTO'!$AC$3:$AC$4922)))+((AB359&lt;&gt;"")*ISNUMBER(SEARCH("|"&amp;AB359&amp;"|",'5_ACOMPANHAMENTO'!$AC$3:$AC$4922))))&gt;0)),'5_ACOMPANHAMENTO'!$J$3:$J$4922),0))</f>
        <v>760</v>
      </c>
      <c r="E359" s="4" t="str">
        <f t="shared" ca="1" si="115"/>
        <v>FINALIZADO</v>
      </c>
      <c r="F359" s="7">
        <f>IF(OR($B359="",$C359=""),"",IFERROR(SUMPRODUCT(--(('5_ACOMPANHAMENTO'!$AD$3:$AD$4922=TRIM($C359&amp;""))*('5_ACOMPANHAMENTO'!$AC$3:$AC$4922&lt;&gt;"")*((((I359&lt;&gt;"")*ISNUMBER(SEARCH("|"&amp;I359&amp;"|",'5_ACOMPANHAMENTO'!$AC$3:$AC$4922)))+((J359&lt;&gt;"")*ISNUMBER(SEARCH("|"&amp;J359&amp;"|",'5_ACOMPANHAMENTO'!$AC$3:$AC$4922)))+((K359&lt;&gt;"")*ISNUMBER(SEARCH("|"&amp;K359&amp;"|",'5_ACOMPANHAMENTO'!$AC$3:$AC$4922)))+((L359&lt;&gt;"")*ISNUMBER(SEARCH("|"&amp;L359&amp;"|",'5_ACOMPANHAMENTO'!$AC$3:$AC$4922)))+((M359&lt;&gt;"")*ISNUMBER(SEARCH("|"&amp;M359&amp;"|",'5_ACOMPANHAMENTO'!$AC$3:$AC$4922)))+((N359&lt;&gt;"")*ISNUMBER(SEARCH("|"&amp;N359&amp;"|",'5_ACOMPANHAMENTO'!$AC$3:$AC$4922)))+((O359&lt;&gt;"")*ISNUMBER(SEARCH("|"&amp;O359&amp;"|",'5_ACOMPANHAMENTO'!$AC$3:$AC$4922)))+((P359&lt;&gt;"")*ISNUMBER(SEARCH("|"&amp;P359&amp;"|",'5_ACOMPANHAMENTO'!$AC$3:$AC$4922)))+((Q359&lt;&gt;"")*ISNUMBER(SEARCH("|"&amp;Q359&amp;"|",'5_ACOMPANHAMENTO'!$AC$3:$AC$4922)))+((R359&lt;&gt;"")*ISNUMBER(SEARCH("|"&amp;R359&amp;"|",'5_ACOMPANHAMENTO'!$AC$3:$AC$4922)))+((S359&lt;&gt;"")*ISNUMBER(SEARCH("|"&amp;S359&amp;"|",'5_ACOMPANHAMENTO'!$AC$3:$AC$4922)))+((T359&lt;&gt;"")*ISNUMBER(SEARCH("|"&amp;T359&amp;"|",'5_ACOMPANHAMENTO'!$AC$3:$AC$4922)))+((U359&lt;&gt;"")*ISNUMBER(SEARCH("|"&amp;U359&amp;"|",'5_ACOMPANHAMENTO'!$AC$3:$AC$4922)))+((V359&lt;&gt;"")*ISNUMBER(SEARCH("|"&amp;V359&amp;"|",'5_ACOMPANHAMENTO'!$AC$3:$AC$4922)))+((W359&lt;&gt;"")*ISNUMBER(SEARCH("|"&amp;W359&amp;"|",'5_ACOMPANHAMENTO'!$AC$3:$AC$4922)))+((X359&lt;&gt;"")*ISNUMBER(SEARCH("|"&amp;X359&amp;"|",'5_ACOMPANHAMENTO'!$AC$3:$AC$4922)))+((Y359&lt;&gt;"")*ISNUMBER(SEARCH("|"&amp;Y359&amp;"|",'5_ACOMPANHAMENTO'!$AC$3:$AC$4922)))+((Z359&lt;&gt;"")*ISNUMBER(SEARCH("|"&amp;Z359&amp;"|",'5_ACOMPANHAMENTO'!$AC$3:$AC$4922)))+((AA359&lt;&gt;"")*ISNUMBER(SEARCH("|"&amp;AA359&amp;"|",'5_ACOMPANHAMENTO'!$AC$3:$AC$4922)))+((AB359&lt;&gt;"")*ISNUMBER(SEARCH("|"&amp;AB359&amp;"|",'5_ACOMPANHAMENTO'!$AC$3:$AC$4922))))&gt;0)),'5_ACOMPANHAMENTO'!$O$3:$O$4922),0))</f>
        <v>760</v>
      </c>
      <c r="G359" s="7">
        <f t="shared" si="116"/>
        <v>0</v>
      </c>
      <c r="H359" t="str">
        <f t="shared" si="117"/>
        <v>10200,10202,10205|49 COLA DE ESPUMA</v>
      </c>
      <c r="I359" s="1" t="str">
        <f t="shared" si="118"/>
        <v>10200</v>
      </c>
      <c r="J359" s="1" t="str">
        <f t="shared" si="119"/>
        <v>10202</v>
      </c>
      <c r="K359" s="1" t="str">
        <f t="shared" si="120"/>
        <v>10205</v>
      </c>
      <c r="L359" s="1" t="str">
        <f t="shared" si="121"/>
        <v/>
      </c>
      <c r="M359" s="1" t="str">
        <f t="shared" si="122"/>
        <v/>
      </c>
      <c r="N359" s="1" t="str">
        <f t="shared" si="123"/>
        <v/>
      </c>
      <c r="O359" s="1" t="str">
        <f t="shared" si="124"/>
        <v/>
      </c>
      <c r="P359" s="1" t="str">
        <f t="shared" si="125"/>
        <v/>
      </c>
      <c r="Q359" s="1" t="str">
        <f t="shared" si="126"/>
        <v/>
      </c>
      <c r="R359" s="1" t="str">
        <f t="shared" si="127"/>
        <v/>
      </c>
      <c r="S359" s="1" t="str">
        <f t="shared" si="128"/>
        <v/>
      </c>
      <c r="T359" s="1" t="str">
        <f t="shared" si="129"/>
        <v/>
      </c>
      <c r="U359" s="1" t="str">
        <f t="shared" si="130"/>
        <v/>
      </c>
      <c r="V359" s="1" t="str">
        <f t="shared" si="131"/>
        <v/>
      </c>
      <c r="W359" s="1" t="str">
        <f t="shared" si="132"/>
        <v/>
      </c>
      <c r="X359" s="1" t="str">
        <f t="shared" si="133"/>
        <v/>
      </c>
      <c r="Y359" s="1" t="str">
        <f t="shared" si="134"/>
        <v/>
      </c>
      <c r="Z359" s="1" t="str">
        <f t="shared" si="135"/>
        <v/>
      </c>
      <c r="AA359" s="1" t="str">
        <f t="shared" si="136"/>
        <v/>
      </c>
      <c r="AB359" s="1" t="str">
        <f t="shared" si="137"/>
        <v/>
      </c>
    </row>
    <row r="360" spans="1:28" ht="14.25" hidden="1" customHeight="1" x14ac:dyDescent="0.35">
      <c r="A360" s="4">
        <f>IF(OR($B360="",$C360=""),"",IFERROR(INDEX('5_ACOMPANHAMENTO'!$A$3:$A$4922,MATCH(1,INDEX(('5_ACOMPANHAMENTO'!$AD$3:$AD$4922=TRIM($C360&amp;""))*('5_ACOMPANHAMENTO'!$AC$3:$AC$4922&lt;&gt;"")*((((I360&lt;&gt;"")*ISNUMBER(SEARCH("|"&amp;I360&amp;"|",'5_ACOMPANHAMENTO'!$AC$3:$AC$4922)))+((J360&lt;&gt;"")*ISNUMBER(SEARCH("|"&amp;J360&amp;"|",'5_ACOMPANHAMENTO'!$AC$3:$AC$4922)))+((K360&lt;&gt;"")*ISNUMBER(SEARCH("|"&amp;K360&amp;"|",'5_ACOMPANHAMENTO'!$AC$3:$AC$4922)))+((L360&lt;&gt;"")*ISNUMBER(SEARCH("|"&amp;L360&amp;"|",'5_ACOMPANHAMENTO'!$AC$3:$AC$4922)))+((M360&lt;&gt;"")*ISNUMBER(SEARCH("|"&amp;M360&amp;"|",'5_ACOMPANHAMENTO'!$AC$3:$AC$4922)))+((N360&lt;&gt;"")*ISNUMBER(SEARCH("|"&amp;N360&amp;"|",'5_ACOMPANHAMENTO'!$AC$3:$AC$4922)))+((O360&lt;&gt;"")*ISNUMBER(SEARCH("|"&amp;O360&amp;"|",'5_ACOMPANHAMENTO'!$AC$3:$AC$4922)))+((P360&lt;&gt;"")*ISNUMBER(SEARCH("|"&amp;P360&amp;"|",'5_ACOMPANHAMENTO'!$AC$3:$AC$4922)))+((Q360&lt;&gt;"")*ISNUMBER(SEARCH("|"&amp;Q360&amp;"|",'5_ACOMPANHAMENTO'!$AC$3:$AC$4922)))+((R360&lt;&gt;"")*ISNUMBER(SEARCH("|"&amp;R360&amp;"|",'5_ACOMPANHAMENTO'!$AC$3:$AC$4922)))+((S360&lt;&gt;"")*ISNUMBER(SEARCH("|"&amp;S360&amp;"|",'5_ACOMPANHAMENTO'!$AC$3:$AC$4922)))+((T360&lt;&gt;"")*ISNUMBER(SEARCH("|"&amp;T360&amp;"|",'5_ACOMPANHAMENTO'!$AC$3:$AC$4922)))+((U360&lt;&gt;"")*ISNUMBER(SEARCH("|"&amp;U360&amp;"|",'5_ACOMPANHAMENTO'!$AC$3:$AC$4922)))+((V360&lt;&gt;"")*ISNUMBER(SEARCH("|"&amp;V360&amp;"|",'5_ACOMPANHAMENTO'!$AC$3:$AC$4922)))+((W360&lt;&gt;"")*ISNUMBER(SEARCH("|"&amp;W360&amp;"|",'5_ACOMPANHAMENTO'!$AC$3:$AC$4922)))+((X360&lt;&gt;"")*ISNUMBER(SEARCH("|"&amp;X360&amp;"|",'5_ACOMPANHAMENTO'!$AC$3:$AC$4922)))+((Y360&lt;&gt;"")*ISNUMBER(SEARCH("|"&amp;Y360&amp;"|",'5_ACOMPANHAMENTO'!$AC$3:$AC$4922)))+((Z360&lt;&gt;"")*ISNUMBER(SEARCH("|"&amp;Z360&amp;"|",'5_ACOMPANHAMENTO'!$AC$3:$AC$4922)))+((AA360&lt;&gt;"")*ISNUMBER(SEARCH("|"&amp;AA360&amp;"|",'5_ACOMPANHAMENTO'!$AC$3:$AC$4922)))+((AB360&lt;&gt;"")*ISNUMBER(SEARCH("|"&amp;AB360&amp;"|",'5_ACOMPANHAMENTO'!$AC$3:$AC$4922))))&gt;0),0),0)),""))</f>
        <v>46209</v>
      </c>
      <c r="B360" s="14" t="s">
        <v>3091</v>
      </c>
      <c r="C360" s="14" t="s">
        <v>3053</v>
      </c>
      <c r="D360" s="4">
        <f>IF(OR($B360="",$C360=""),"",IFERROR(SUMPRODUCT(--(('5_ACOMPANHAMENTO'!$AD$3:$AD$4922=TRIM($C360&amp;""))*('5_ACOMPANHAMENTO'!$AC$3:$AC$4922&lt;&gt;"")*((((I360&lt;&gt;"")*ISNUMBER(SEARCH("|"&amp;I360&amp;"|",'5_ACOMPANHAMENTO'!$AC$3:$AC$4922)))+((J360&lt;&gt;"")*ISNUMBER(SEARCH("|"&amp;J360&amp;"|",'5_ACOMPANHAMENTO'!$AC$3:$AC$4922)))+((K360&lt;&gt;"")*ISNUMBER(SEARCH("|"&amp;K360&amp;"|",'5_ACOMPANHAMENTO'!$AC$3:$AC$4922)))+((L360&lt;&gt;"")*ISNUMBER(SEARCH("|"&amp;L360&amp;"|",'5_ACOMPANHAMENTO'!$AC$3:$AC$4922)))+((M360&lt;&gt;"")*ISNUMBER(SEARCH("|"&amp;M360&amp;"|",'5_ACOMPANHAMENTO'!$AC$3:$AC$4922)))+((N360&lt;&gt;"")*ISNUMBER(SEARCH("|"&amp;N360&amp;"|",'5_ACOMPANHAMENTO'!$AC$3:$AC$4922)))+((O360&lt;&gt;"")*ISNUMBER(SEARCH("|"&amp;O360&amp;"|",'5_ACOMPANHAMENTO'!$AC$3:$AC$4922)))+((P360&lt;&gt;"")*ISNUMBER(SEARCH("|"&amp;P360&amp;"|",'5_ACOMPANHAMENTO'!$AC$3:$AC$4922)))+((Q360&lt;&gt;"")*ISNUMBER(SEARCH("|"&amp;Q360&amp;"|",'5_ACOMPANHAMENTO'!$AC$3:$AC$4922)))+((R360&lt;&gt;"")*ISNUMBER(SEARCH("|"&amp;R360&amp;"|",'5_ACOMPANHAMENTO'!$AC$3:$AC$4922)))+((S360&lt;&gt;"")*ISNUMBER(SEARCH("|"&amp;S360&amp;"|",'5_ACOMPANHAMENTO'!$AC$3:$AC$4922)))+((T360&lt;&gt;"")*ISNUMBER(SEARCH("|"&amp;T360&amp;"|",'5_ACOMPANHAMENTO'!$AC$3:$AC$4922)))+((U360&lt;&gt;"")*ISNUMBER(SEARCH("|"&amp;U360&amp;"|",'5_ACOMPANHAMENTO'!$AC$3:$AC$4922)))+((V360&lt;&gt;"")*ISNUMBER(SEARCH("|"&amp;V360&amp;"|",'5_ACOMPANHAMENTO'!$AC$3:$AC$4922)))+((W360&lt;&gt;"")*ISNUMBER(SEARCH("|"&amp;W360&amp;"|",'5_ACOMPANHAMENTO'!$AC$3:$AC$4922)))+((X360&lt;&gt;"")*ISNUMBER(SEARCH("|"&amp;X360&amp;"|",'5_ACOMPANHAMENTO'!$AC$3:$AC$4922)))+((Y360&lt;&gt;"")*ISNUMBER(SEARCH("|"&amp;Y360&amp;"|",'5_ACOMPANHAMENTO'!$AC$3:$AC$4922)))+((Z360&lt;&gt;"")*ISNUMBER(SEARCH("|"&amp;Z360&amp;"|",'5_ACOMPANHAMENTO'!$AC$3:$AC$4922)))+((AA360&lt;&gt;"")*ISNUMBER(SEARCH("|"&amp;AA360&amp;"|",'5_ACOMPANHAMENTO'!$AC$3:$AC$4922)))+((AB360&lt;&gt;"")*ISNUMBER(SEARCH("|"&amp;AB360&amp;"|",'5_ACOMPANHAMENTO'!$AC$3:$AC$4922))))&gt;0)),'5_ACOMPANHAMENTO'!$J$3:$J$4922),0))</f>
        <v>760</v>
      </c>
      <c r="E360" s="4" t="str">
        <f t="shared" ca="1" si="115"/>
        <v>FINALIZADO</v>
      </c>
      <c r="F360" s="7">
        <f>IF(OR($B360="",$C360=""),"",IFERROR(SUMPRODUCT(--(('5_ACOMPANHAMENTO'!$AD$3:$AD$4922=TRIM($C360&amp;""))*('5_ACOMPANHAMENTO'!$AC$3:$AC$4922&lt;&gt;"")*((((I360&lt;&gt;"")*ISNUMBER(SEARCH("|"&amp;I360&amp;"|",'5_ACOMPANHAMENTO'!$AC$3:$AC$4922)))+((J360&lt;&gt;"")*ISNUMBER(SEARCH("|"&amp;J360&amp;"|",'5_ACOMPANHAMENTO'!$AC$3:$AC$4922)))+((K360&lt;&gt;"")*ISNUMBER(SEARCH("|"&amp;K360&amp;"|",'5_ACOMPANHAMENTO'!$AC$3:$AC$4922)))+((L360&lt;&gt;"")*ISNUMBER(SEARCH("|"&amp;L360&amp;"|",'5_ACOMPANHAMENTO'!$AC$3:$AC$4922)))+((M360&lt;&gt;"")*ISNUMBER(SEARCH("|"&amp;M360&amp;"|",'5_ACOMPANHAMENTO'!$AC$3:$AC$4922)))+((N360&lt;&gt;"")*ISNUMBER(SEARCH("|"&amp;N360&amp;"|",'5_ACOMPANHAMENTO'!$AC$3:$AC$4922)))+((O360&lt;&gt;"")*ISNUMBER(SEARCH("|"&amp;O360&amp;"|",'5_ACOMPANHAMENTO'!$AC$3:$AC$4922)))+((P360&lt;&gt;"")*ISNUMBER(SEARCH("|"&amp;P360&amp;"|",'5_ACOMPANHAMENTO'!$AC$3:$AC$4922)))+((Q360&lt;&gt;"")*ISNUMBER(SEARCH("|"&amp;Q360&amp;"|",'5_ACOMPANHAMENTO'!$AC$3:$AC$4922)))+((R360&lt;&gt;"")*ISNUMBER(SEARCH("|"&amp;R360&amp;"|",'5_ACOMPANHAMENTO'!$AC$3:$AC$4922)))+((S360&lt;&gt;"")*ISNUMBER(SEARCH("|"&amp;S360&amp;"|",'5_ACOMPANHAMENTO'!$AC$3:$AC$4922)))+((T360&lt;&gt;"")*ISNUMBER(SEARCH("|"&amp;T360&amp;"|",'5_ACOMPANHAMENTO'!$AC$3:$AC$4922)))+((U360&lt;&gt;"")*ISNUMBER(SEARCH("|"&amp;U360&amp;"|",'5_ACOMPANHAMENTO'!$AC$3:$AC$4922)))+((V360&lt;&gt;"")*ISNUMBER(SEARCH("|"&amp;V360&amp;"|",'5_ACOMPANHAMENTO'!$AC$3:$AC$4922)))+((W360&lt;&gt;"")*ISNUMBER(SEARCH("|"&amp;W360&amp;"|",'5_ACOMPANHAMENTO'!$AC$3:$AC$4922)))+((X360&lt;&gt;"")*ISNUMBER(SEARCH("|"&amp;X360&amp;"|",'5_ACOMPANHAMENTO'!$AC$3:$AC$4922)))+((Y360&lt;&gt;"")*ISNUMBER(SEARCH("|"&amp;Y360&amp;"|",'5_ACOMPANHAMENTO'!$AC$3:$AC$4922)))+((Z360&lt;&gt;"")*ISNUMBER(SEARCH("|"&amp;Z360&amp;"|",'5_ACOMPANHAMENTO'!$AC$3:$AC$4922)))+((AA360&lt;&gt;"")*ISNUMBER(SEARCH("|"&amp;AA360&amp;"|",'5_ACOMPANHAMENTO'!$AC$3:$AC$4922)))+((AB360&lt;&gt;"")*ISNUMBER(SEARCH("|"&amp;AB360&amp;"|",'5_ACOMPANHAMENTO'!$AC$3:$AC$4922))))&gt;0)),'5_ACOMPANHAMENTO'!$O$3:$O$4922),0))</f>
        <v>760</v>
      </c>
      <c r="G360" s="7">
        <f t="shared" si="116"/>
        <v>0</v>
      </c>
      <c r="H360" t="str">
        <f t="shared" si="117"/>
        <v>10200,10202,10205|49 COLA DE ESPUMA</v>
      </c>
      <c r="I360" s="1" t="str">
        <f t="shared" si="118"/>
        <v>10200</v>
      </c>
      <c r="J360" s="1" t="str">
        <f t="shared" si="119"/>
        <v>10202</v>
      </c>
      <c r="K360" s="1" t="str">
        <f t="shared" si="120"/>
        <v>10205</v>
      </c>
      <c r="L360" s="1" t="str">
        <f t="shared" si="121"/>
        <v/>
      </c>
      <c r="M360" s="1" t="str">
        <f t="shared" si="122"/>
        <v/>
      </c>
      <c r="N360" s="1" t="str">
        <f t="shared" si="123"/>
        <v/>
      </c>
      <c r="O360" s="1" t="str">
        <f t="shared" si="124"/>
        <v/>
      </c>
      <c r="P360" s="1" t="str">
        <f t="shared" si="125"/>
        <v/>
      </c>
      <c r="Q360" s="1" t="str">
        <f t="shared" si="126"/>
        <v/>
      </c>
      <c r="R360" s="1" t="str">
        <f t="shared" si="127"/>
        <v/>
      </c>
      <c r="S360" s="1" t="str">
        <f t="shared" si="128"/>
        <v/>
      </c>
      <c r="T360" s="1" t="str">
        <f t="shared" si="129"/>
        <v/>
      </c>
      <c r="U360" s="1" t="str">
        <f t="shared" si="130"/>
        <v/>
      </c>
      <c r="V360" s="1" t="str">
        <f t="shared" si="131"/>
        <v/>
      </c>
      <c r="W360" s="1" t="str">
        <f t="shared" si="132"/>
        <v/>
      </c>
      <c r="X360" s="1" t="str">
        <f t="shared" si="133"/>
        <v/>
      </c>
      <c r="Y360" s="1" t="str">
        <f t="shared" si="134"/>
        <v/>
      </c>
      <c r="Z360" s="1" t="str">
        <f t="shared" si="135"/>
        <v/>
      </c>
      <c r="AA360" s="1" t="str">
        <f t="shared" si="136"/>
        <v/>
      </c>
      <c r="AB360" s="1" t="str">
        <f t="shared" si="137"/>
        <v/>
      </c>
    </row>
    <row r="361" spans="1:28" ht="14.25" hidden="1" customHeight="1" x14ac:dyDescent="0.35">
      <c r="A361" s="4">
        <f>IF(OR($B361="",$C361=""),"",IFERROR(INDEX('5_ACOMPANHAMENTO'!$A$3:$A$4922,MATCH(1,INDEX(('5_ACOMPANHAMENTO'!$AD$3:$AD$4922=TRIM($C361&amp;""))*('5_ACOMPANHAMENTO'!$AC$3:$AC$4922&lt;&gt;"")*((((I361&lt;&gt;"")*ISNUMBER(SEARCH("|"&amp;I361&amp;"|",'5_ACOMPANHAMENTO'!$AC$3:$AC$4922)))+((J361&lt;&gt;"")*ISNUMBER(SEARCH("|"&amp;J361&amp;"|",'5_ACOMPANHAMENTO'!$AC$3:$AC$4922)))+((K361&lt;&gt;"")*ISNUMBER(SEARCH("|"&amp;K361&amp;"|",'5_ACOMPANHAMENTO'!$AC$3:$AC$4922)))+((L361&lt;&gt;"")*ISNUMBER(SEARCH("|"&amp;L361&amp;"|",'5_ACOMPANHAMENTO'!$AC$3:$AC$4922)))+((M361&lt;&gt;"")*ISNUMBER(SEARCH("|"&amp;M361&amp;"|",'5_ACOMPANHAMENTO'!$AC$3:$AC$4922)))+((N361&lt;&gt;"")*ISNUMBER(SEARCH("|"&amp;N361&amp;"|",'5_ACOMPANHAMENTO'!$AC$3:$AC$4922)))+((O361&lt;&gt;"")*ISNUMBER(SEARCH("|"&amp;O361&amp;"|",'5_ACOMPANHAMENTO'!$AC$3:$AC$4922)))+((P361&lt;&gt;"")*ISNUMBER(SEARCH("|"&amp;P361&amp;"|",'5_ACOMPANHAMENTO'!$AC$3:$AC$4922)))+((Q361&lt;&gt;"")*ISNUMBER(SEARCH("|"&amp;Q361&amp;"|",'5_ACOMPANHAMENTO'!$AC$3:$AC$4922)))+((R361&lt;&gt;"")*ISNUMBER(SEARCH("|"&amp;R361&amp;"|",'5_ACOMPANHAMENTO'!$AC$3:$AC$4922)))+((S361&lt;&gt;"")*ISNUMBER(SEARCH("|"&amp;S361&amp;"|",'5_ACOMPANHAMENTO'!$AC$3:$AC$4922)))+((T361&lt;&gt;"")*ISNUMBER(SEARCH("|"&amp;T361&amp;"|",'5_ACOMPANHAMENTO'!$AC$3:$AC$4922)))+((U361&lt;&gt;"")*ISNUMBER(SEARCH("|"&amp;U361&amp;"|",'5_ACOMPANHAMENTO'!$AC$3:$AC$4922)))+((V361&lt;&gt;"")*ISNUMBER(SEARCH("|"&amp;V361&amp;"|",'5_ACOMPANHAMENTO'!$AC$3:$AC$4922)))+((W361&lt;&gt;"")*ISNUMBER(SEARCH("|"&amp;W361&amp;"|",'5_ACOMPANHAMENTO'!$AC$3:$AC$4922)))+((X361&lt;&gt;"")*ISNUMBER(SEARCH("|"&amp;X361&amp;"|",'5_ACOMPANHAMENTO'!$AC$3:$AC$4922)))+((Y361&lt;&gt;"")*ISNUMBER(SEARCH("|"&amp;Y361&amp;"|",'5_ACOMPANHAMENTO'!$AC$3:$AC$4922)))+((Z361&lt;&gt;"")*ISNUMBER(SEARCH("|"&amp;Z361&amp;"|",'5_ACOMPANHAMENTO'!$AC$3:$AC$4922)))+((AA361&lt;&gt;"")*ISNUMBER(SEARCH("|"&amp;AA361&amp;"|",'5_ACOMPANHAMENTO'!$AC$3:$AC$4922)))+((AB361&lt;&gt;"")*ISNUMBER(SEARCH("|"&amp;AB361&amp;"|",'5_ACOMPANHAMENTO'!$AC$3:$AC$4922))))&gt;0),0),0)),""))</f>
        <v>46209</v>
      </c>
      <c r="B361" s="14" t="s">
        <v>3091</v>
      </c>
      <c r="C361" s="14" t="s">
        <v>3053</v>
      </c>
      <c r="D361" s="4">
        <f>IF(OR($B361="",$C361=""),"",IFERROR(SUMPRODUCT(--(('5_ACOMPANHAMENTO'!$AD$3:$AD$4922=TRIM($C361&amp;""))*('5_ACOMPANHAMENTO'!$AC$3:$AC$4922&lt;&gt;"")*((((I361&lt;&gt;"")*ISNUMBER(SEARCH("|"&amp;I361&amp;"|",'5_ACOMPANHAMENTO'!$AC$3:$AC$4922)))+((J361&lt;&gt;"")*ISNUMBER(SEARCH("|"&amp;J361&amp;"|",'5_ACOMPANHAMENTO'!$AC$3:$AC$4922)))+((K361&lt;&gt;"")*ISNUMBER(SEARCH("|"&amp;K361&amp;"|",'5_ACOMPANHAMENTO'!$AC$3:$AC$4922)))+((L361&lt;&gt;"")*ISNUMBER(SEARCH("|"&amp;L361&amp;"|",'5_ACOMPANHAMENTO'!$AC$3:$AC$4922)))+((M361&lt;&gt;"")*ISNUMBER(SEARCH("|"&amp;M361&amp;"|",'5_ACOMPANHAMENTO'!$AC$3:$AC$4922)))+((N361&lt;&gt;"")*ISNUMBER(SEARCH("|"&amp;N361&amp;"|",'5_ACOMPANHAMENTO'!$AC$3:$AC$4922)))+((O361&lt;&gt;"")*ISNUMBER(SEARCH("|"&amp;O361&amp;"|",'5_ACOMPANHAMENTO'!$AC$3:$AC$4922)))+((P361&lt;&gt;"")*ISNUMBER(SEARCH("|"&amp;P361&amp;"|",'5_ACOMPANHAMENTO'!$AC$3:$AC$4922)))+((Q361&lt;&gt;"")*ISNUMBER(SEARCH("|"&amp;Q361&amp;"|",'5_ACOMPANHAMENTO'!$AC$3:$AC$4922)))+((R361&lt;&gt;"")*ISNUMBER(SEARCH("|"&amp;R361&amp;"|",'5_ACOMPANHAMENTO'!$AC$3:$AC$4922)))+((S361&lt;&gt;"")*ISNUMBER(SEARCH("|"&amp;S361&amp;"|",'5_ACOMPANHAMENTO'!$AC$3:$AC$4922)))+((T361&lt;&gt;"")*ISNUMBER(SEARCH("|"&amp;T361&amp;"|",'5_ACOMPANHAMENTO'!$AC$3:$AC$4922)))+((U361&lt;&gt;"")*ISNUMBER(SEARCH("|"&amp;U361&amp;"|",'5_ACOMPANHAMENTO'!$AC$3:$AC$4922)))+((V361&lt;&gt;"")*ISNUMBER(SEARCH("|"&amp;V361&amp;"|",'5_ACOMPANHAMENTO'!$AC$3:$AC$4922)))+((W361&lt;&gt;"")*ISNUMBER(SEARCH("|"&amp;W361&amp;"|",'5_ACOMPANHAMENTO'!$AC$3:$AC$4922)))+((X361&lt;&gt;"")*ISNUMBER(SEARCH("|"&amp;X361&amp;"|",'5_ACOMPANHAMENTO'!$AC$3:$AC$4922)))+((Y361&lt;&gt;"")*ISNUMBER(SEARCH("|"&amp;Y361&amp;"|",'5_ACOMPANHAMENTO'!$AC$3:$AC$4922)))+((Z361&lt;&gt;"")*ISNUMBER(SEARCH("|"&amp;Z361&amp;"|",'5_ACOMPANHAMENTO'!$AC$3:$AC$4922)))+((AA361&lt;&gt;"")*ISNUMBER(SEARCH("|"&amp;AA361&amp;"|",'5_ACOMPANHAMENTO'!$AC$3:$AC$4922)))+((AB361&lt;&gt;"")*ISNUMBER(SEARCH("|"&amp;AB361&amp;"|",'5_ACOMPANHAMENTO'!$AC$3:$AC$4922))))&gt;0)),'5_ACOMPANHAMENTO'!$J$3:$J$4922),0))</f>
        <v>760</v>
      </c>
      <c r="E361" s="4" t="str">
        <f t="shared" ca="1" si="115"/>
        <v>FINALIZADO</v>
      </c>
      <c r="F361" s="7">
        <f>IF(OR($B361="",$C361=""),"",IFERROR(SUMPRODUCT(--(('5_ACOMPANHAMENTO'!$AD$3:$AD$4922=TRIM($C361&amp;""))*('5_ACOMPANHAMENTO'!$AC$3:$AC$4922&lt;&gt;"")*((((I361&lt;&gt;"")*ISNUMBER(SEARCH("|"&amp;I361&amp;"|",'5_ACOMPANHAMENTO'!$AC$3:$AC$4922)))+((J361&lt;&gt;"")*ISNUMBER(SEARCH("|"&amp;J361&amp;"|",'5_ACOMPANHAMENTO'!$AC$3:$AC$4922)))+((K361&lt;&gt;"")*ISNUMBER(SEARCH("|"&amp;K361&amp;"|",'5_ACOMPANHAMENTO'!$AC$3:$AC$4922)))+((L361&lt;&gt;"")*ISNUMBER(SEARCH("|"&amp;L361&amp;"|",'5_ACOMPANHAMENTO'!$AC$3:$AC$4922)))+((M361&lt;&gt;"")*ISNUMBER(SEARCH("|"&amp;M361&amp;"|",'5_ACOMPANHAMENTO'!$AC$3:$AC$4922)))+((N361&lt;&gt;"")*ISNUMBER(SEARCH("|"&amp;N361&amp;"|",'5_ACOMPANHAMENTO'!$AC$3:$AC$4922)))+((O361&lt;&gt;"")*ISNUMBER(SEARCH("|"&amp;O361&amp;"|",'5_ACOMPANHAMENTO'!$AC$3:$AC$4922)))+((P361&lt;&gt;"")*ISNUMBER(SEARCH("|"&amp;P361&amp;"|",'5_ACOMPANHAMENTO'!$AC$3:$AC$4922)))+((Q361&lt;&gt;"")*ISNUMBER(SEARCH("|"&amp;Q361&amp;"|",'5_ACOMPANHAMENTO'!$AC$3:$AC$4922)))+((R361&lt;&gt;"")*ISNUMBER(SEARCH("|"&amp;R361&amp;"|",'5_ACOMPANHAMENTO'!$AC$3:$AC$4922)))+((S361&lt;&gt;"")*ISNUMBER(SEARCH("|"&amp;S361&amp;"|",'5_ACOMPANHAMENTO'!$AC$3:$AC$4922)))+((T361&lt;&gt;"")*ISNUMBER(SEARCH("|"&amp;T361&amp;"|",'5_ACOMPANHAMENTO'!$AC$3:$AC$4922)))+((U361&lt;&gt;"")*ISNUMBER(SEARCH("|"&amp;U361&amp;"|",'5_ACOMPANHAMENTO'!$AC$3:$AC$4922)))+((V361&lt;&gt;"")*ISNUMBER(SEARCH("|"&amp;V361&amp;"|",'5_ACOMPANHAMENTO'!$AC$3:$AC$4922)))+((W361&lt;&gt;"")*ISNUMBER(SEARCH("|"&amp;W361&amp;"|",'5_ACOMPANHAMENTO'!$AC$3:$AC$4922)))+((X361&lt;&gt;"")*ISNUMBER(SEARCH("|"&amp;X361&amp;"|",'5_ACOMPANHAMENTO'!$AC$3:$AC$4922)))+((Y361&lt;&gt;"")*ISNUMBER(SEARCH("|"&amp;Y361&amp;"|",'5_ACOMPANHAMENTO'!$AC$3:$AC$4922)))+((Z361&lt;&gt;"")*ISNUMBER(SEARCH("|"&amp;Z361&amp;"|",'5_ACOMPANHAMENTO'!$AC$3:$AC$4922)))+((AA361&lt;&gt;"")*ISNUMBER(SEARCH("|"&amp;AA361&amp;"|",'5_ACOMPANHAMENTO'!$AC$3:$AC$4922)))+((AB361&lt;&gt;"")*ISNUMBER(SEARCH("|"&amp;AB361&amp;"|",'5_ACOMPANHAMENTO'!$AC$3:$AC$4922))))&gt;0)),'5_ACOMPANHAMENTO'!$O$3:$O$4922),0))</f>
        <v>760</v>
      </c>
      <c r="G361" s="7">
        <f t="shared" si="116"/>
        <v>0</v>
      </c>
      <c r="H361" t="str">
        <f t="shared" si="117"/>
        <v>10200,10202,10205|49 COLA DE ESPUMA</v>
      </c>
      <c r="I361" s="1" t="str">
        <f t="shared" si="118"/>
        <v>10200</v>
      </c>
      <c r="J361" s="1" t="str">
        <f t="shared" si="119"/>
        <v>10202</v>
      </c>
      <c r="K361" s="1" t="str">
        <f t="shared" si="120"/>
        <v>10205</v>
      </c>
      <c r="L361" s="1" t="str">
        <f t="shared" si="121"/>
        <v/>
      </c>
      <c r="M361" s="1" t="str">
        <f t="shared" si="122"/>
        <v/>
      </c>
      <c r="N361" s="1" t="str">
        <f t="shared" si="123"/>
        <v/>
      </c>
      <c r="O361" s="1" t="str">
        <f t="shared" si="124"/>
        <v/>
      </c>
      <c r="P361" s="1" t="str">
        <f t="shared" si="125"/>
        <v/>
      </c>
      <c r="Q361" s="1" t="str">
        <f t="shared" si="126"/>
        <v/>
      </c>
      <c r="R361" s="1" t="str">
        <f t="shared" si="127"/>
        <v/>
      </c>
      <c r="S361" s="1" t="str">
        <f t="shared" si="128"/>
        <v/>
      </c>
      <c r="T361" s="1" t="str">
        <f t="shared" si="129"/>
        <v/>
      </c>
      <c r="U361" s="1" t="str">
        <f t="shared" si="130"/>
        <v/>
      </c>
      <c r="V361" s="1" t="str">
        <f t="shared" si="131"/>
        <v/>
      </c>
      <c r="W361" s="1" t="str">
        <f t="shared" si="132"/>
        <v/>
      </c>
      <c r="X361" s="1" t="str">
        <f t="shared" si="133"/>
        <v/>
      </c>
      <c r="Y361" s="1" t="str">
        <f t="shared" si="134"/>
        <v/>
      </c>
      <c r="Z361" s="1" t="str">
        <f t="shared" si="135"/>
        <v/>
      </c>
      <c r="AA361" s="1" t="str">
        <f t="shared" si="136"/>
        <v/>
      </c>
      <c r="AB361" s="1" t="str">
        <f t="shared" si="137"/>
        <v/>
      </c>
    </row>
    <row r="362" spans="1:28" ht="14.25" hidden="1" customHeight="1" x14ac:dyDescent="0.35">
      <c r="A362" s="4">
        <f>IF(OR($B362="",$C362=""),"",IFERROR(INDEX('5_ACOMPANHAMENTO'!$A$3:$A$4922,MATCH(1,INDEX(('5_ACOMPANHAMENTO'!$AD$3:$AD$4922=TRIM($C362&amp;""))*('5_ACOMPANHAMENTO'!$AC$3:$AC$4922&lt;&gt;"")*((((I362&lt;&gt;"")*ISNUMBER(SEARCH("|"&amp;I362&amp;"|",'5_ACOMPANHAMENTO'!$AC$3:$AC$4922)))+((J362&lt;&gt;"")*ISNUMBER(SEARCH("|"&amp;J362&amp;"|",'5_ACOMPANHAMENTO'!$AC$3:$AC$4922)))+((K362&lt;&gt;"")*ISNUMBER(SEARCH("|"&amp;K362&amp;"|",'5_ACOMPANHAMENTO'!$AC$3:$AC$4922)))+((L362&lt;&gt;"")*ISNUMBER(SEARCH("|"&amp;L362&amp;"|",'5_ACOMPANHAMENTO'!$AC$3:$AC$4922)))+((M362&lt;&gt;"")*ISNUMBER(SEARCH("|"&amp;M362&amp;"|",'5_ACOMPANHAMENTO'!$AC$3:$AC$4922)))+((N362&lt;&gt;"")*ISNUMBER(SEARCH("|"&amp;N362&amp;"|",'5_ACOMPANHAMENTO'!$AC$3:$AC$4922)))+((O362&lt;&gt;"")*ISNUMBER(SEARCH("|"&amp;O362&amp;"|",'5_ACOMPANHAMENTO'!$AC$3:$AC$4922)))+((P362&lt;&gt;"")*ISNUMBER(SEARCH("|"&amp;P362&amp;"|",'5_ACOMPANHAMENTO'!$AC$3:$AC$4922)))+((Q362&lt;&gt;"")*ISNUMBER(SEARCH("|"&amp;Q362&amp;"|",'5_ACOMPANHAMENTO'!$AC$3:$AC$4922)))+((R362&lt;&gt;"")*ISNUMBER(SEARCH("|"&amp;R362&amp;"|",'5_ACOMPANHAMENTO'!$AC$3:$AC$4922)))+((S362&lt;&gt;"")*ISNUMBER(SEARCH("|"&amp;S362&amp;"|",'5_ACOMPANHAMENTO'!$AC$3:$AC$4922)))+((T362&lt;&gt;"")*ISNUMBER(SEARCH("|"&amp;T362&amp;"|",'5_ACOMPANHAMENTO'!$AC$3:$AC$4922)))+((U362&lt;&gt;"")*ISNUMBER(SEARCH("|"&amp;U362&amp;"|",'5_ACOMPANHAMENTO'!$AC$3:$AC$4922)))+((V362&lt;&gt;"")*ISNUMBER(SEARCH("|"&amp;V362&amp;"|",'5_ACOMPANHAMENTO'!$AC$3:$AC$4922)))+((W362&lt;&gt;"")*ISNUMBER(SEARCH("|"&amp;W362&amp;"|",'5_ACOMPANHAMENTO'!$AC$3:$AC$4922)))+((X362&lt;&gt;"")*ISNUMBER(SEARCH("|"&amp;X362&amp;"|",'5_ACOMPANHAMENTO'!$AC$3:$AC$4922)))+((Y362&lt;&gt;"")*ISNUMBER(SEARCH("|"&amp;Y362&amp;"|",'5_ACOMPANHAMENTO'!$AC$3:$AC$4922)))+((Z362&lt;&gt;"")*ISNUMBER(SEARCH("|"&amp;Z362&amp;"|",'5_ACOMPANHAMENTO'!$AC$3:$AC$4922)))+((AA362&lt;&gt;"")*ISNUMBER(SEARCH("|"&amp;AA362&amp;"|",'5_ACOMPANHAMENTO'!$AC$3:$AC$4922)))+((AB362&lt;&gt;"")*ISNUMBER(SEARCH("|"&amp;AB362&amp;"|",'5_ACOMPANHAMENTO'!$AC$3:$AC$4922))))&gt;0),0),0)),""))</f>
        <v>46206</v>
      </c>
      <c r="B362" s="14" t="s">
        <v>3093</v>
      </c>
      <c r="C362" s="14" t="s">
        <v>3053</v>
      </c>
      <c r="D362" s="4">
        <f>IF(OR($B362="",$C362=""),"",IFERROR(SUMPRODUCT(--(('5_ACOMPANHAMENTO'!$AD$3:$AD$4922=TRIM($C362&amp;""))*('5_ACOMPANHAMENTO'!$AC$3:$AC$4922&lt;&gt;"")*((((I362&lt;&gt;"")*ISNUMBER(SEARCH("|"&amp;I362&amp;"|",'5_ACOMPANHAMENTO'!$AC$3:$AC$4922)))+((J362&lt;&gt;"")*ISNUMBER(SEARCH("|"&amp;J362&amp;"|",'5_ACOMPANHAMENTO'!$AC$3:$AC$4922)))+((K362&lt;&gt;"")*ISNUMBER(SEARCH("|"&amp;K362&amp;"|",'5_ACOMPANHAMENTO'!$AC$3:$AC$4922)))+((L362&lt;&gt;"")*ISNUMBER(SEARCH("|"&amp;L362&amp;"|",'5_ACOMPANHAMENTO'!$AC$3:$AC$4922)))+((M362&lt;&gt;"")*ISNUMBER(SEARCH("|"&amp;M362&amp;"|",'5_ACOMPANHAMENTO'!$AC$3:$AC$4922)))+((N362&lt;&gt;"")*ISNUMBER(SEARCH("|"&amp;N362&amp;"|",'5_ACOMPANHAMENTO'!$AC$3:$AC$4922)))+((O362&lt;&gt;"")*ISNUMBER(SEARCH("|"&amp;O362&amp;"|",'5_ACOMPANHAMENTO'!$AC$3:$AC$4922)))+((P362&lt;&gt;"")*ISNUMBER(SEARCH("|"&amp;P362&amp;"|",'5_ACOMPANHAMENTO'!$AC$3:$AC$4922)))+((Q362&lt;&gt;"")*ISNUMBER(SEARCH("|"&amp;Q362&amp;"|",'5_ACOMPANHAMENTO'!$AC$3:$AC$4922)))+((R362&lt;&gt;"")*ISNUMBER(SEARCH("|"&amp;R362&amp;"|",'5_ACOMPANHAMENTO'!$AC$3:$AC$4922)))+((S362&lt;&gt;"")*ISNUMBER(SEARCH("|"&amp;S362&amp;"|",'5_ACOMPANHAMENTO'!$AC$3:$AC$4922)))+((T362&lt;&gt;"")*ISNUMBER(SEARCH("|"&amp;T362&amp;"|",'5_ACOMPANHAMENTO'!$AC$3:$AC$4922)))+((U362&lt;&gt;"")*ISNUMBER(SEARCH("|"&amp;U362&amp;"|",'5_ACOMPANHAMENTO'!$AC$3:$AC$4922)))+((V362&lt;&gt;"")*ISNUMBER(SEARCH("|"&amp;V362&amp;"|",'5_ACOMPANHAMENTO'!$AC$3:$AC$4922)))+((W362&lt;&gt;"")*ISNUMBER(SEARCH("|"&amp;W362&amp;"|",'5_ACOMPANHAMENTO'!$AC$3:$AC$4922)))+((X362&lt;&gt;"")*ISNUMBER(SEARCH("|"&amp;X362&amp;"|",'5_ACOMPANHAMENTO'!$AC$3:$AC$4922)))+((Y362&lt;&gt;"")*ISNUMBER(SEARCH("|"&amp;Y362&amp;"|",'5_ACOMPANHAMENTO'!$AC$3:$AC$4922)))+((Z362&lt;&gt;"")*ISNUMBER(SEARCH("|"&amp;Z362&amp;"|",'5_ACOMPANHAMENTO'!$AC$3:$AC$4922)))+((AA362&lt;&gt;"")*ISNUMBER(SEARCH("|"&amp;AA362&amp;"|",'5_ACOMPANHAMENTO'!$AC$3:$AC$4922)))+((AB362&lt;&gt;"")*ISNUMBER(SEARCH("|"&amp;AB362&amp;"|",'5_ACOMPANHAMENTO'!$AC$3:$AC$4922))))&gt;0)),'5_ACOMPANHAMENTO'!$J$3:$J$4922),0))</f>
        <v>600</v>
      </c>
      <c r="E362" s="4" t="str">
        <f t="shared" ca="1" si="115"/>
        <v>FINALIZADO</v>
      </c>
      <c r="F362" s="7">
        <f>IF(OR($B362="",$C362=""),"",IFERROR(SUMPRODUCT(--(('5_ACOMPANHAMENTO'!$AD$3:$AD$4922=TRIM($C362&amp;""))*('5_ACOMPANHAMENTO'!$AC$3:$AC$4922&lt;&gt;"")*((((I362&lt;&gt;"")*ISNUMBER(SEARCH("|"&amp;I362&amp;"|",'5_ACOMPANHAMENTO'!$AC$3:$AC$4922)))+((J362&lt;&gt;"")*ISNUMBER(SEARCH("|"&amp;J362&amp;"|",'5_ACOMPANHAMENTO'!$AC$3:$AC$4922)))+((K362&lt;&gt;"")*ISNUMBER(SEARCH("|"&amp;K362&amp;"|",'5_ACOMPANHAMENTO'!$AC$3:$AC$4922)))+((L362&lt;&gt;"")*ISNUMBER(SEARCH("|"&amp;L362&amp;"|",'5_ACOMPANHAMENTO'!$AC$3:$AC$4922)))+((M362&lt;&gt;"")*ISNUMBER(SEARCH("|"&amp;M362&amp;"|",'5_ACOMPANHAMENTO'!$AC$3:$AC$4922)))+((N362&lt;&gt;"")*ISNUMBER(SEARCH("|"&amp;N362&amp;"|",'5_ACOMPANHAMENTO'!$AC$3:$AC$4922)))+((O362&lt;&gt;"")*ISNUMBER(SEARCH("|"&amp;O362&amp;"|",'5_ACOMPANHAMENTO'!$AC$3:$AC$4922)))+((P362&lt;&gt;"")*ISNUMBER(SEARCH("|"&amp;P362&amp;"|",'5_ACOMPANHAMENTO'!$AC$3:$AC$4922)))+((Q362&lt;&gt;"")*ISNUMBER(SEARCH("|"&amp;Q362&amp;"|",'5_ACOMPANHAMENTO'!$AC$3:$AC$4922)))+((R362&lt;&gt;"")*ISNUMBER(SEARCH("|"&amp;R362&amp;"|",'5_ACOMPANHAMENTO'!$AC$3:$AC$4922)))+((S362&lt;&gt;"")*ISNUMBER(SEARCH("|"&amp;S362&amp;"|",'5_ACOMPANHAMENTO'!$AC$3:$AC$4922)))+((T362&lt;&gt;"")*ISNUMBER(SEARCH("|"&amp;T362&amp;"|",'5_ACOMPANHAMENTO'!$AC$3:$AC$4922)))+((U362&lt;&gt;"")*ISNUMBER(SEARCH("|"&amp;U362&amp;"|",'5_ACOMPANHAMENTO'!$AC$3:$AC$4922)))+((V362&lt;&gt;"")*ISNUMBER(SEARCH("|"&amp;V362&amp;"|",'5_ACOMPANHAMENTO'!$AC$3:$AC$4922)))+((W362&lt;&gt;"")*ISNUMBER(SEARCH("|"&amp;W362&amp;"|",'5_ACOMPANHAMENTO'!$AC$3:$AC$4922)))+((X362&lt;&gt;"")*ISNUMBER(SEARCH("|"&amp;X362&amp;"|",'5_ACOMPANHAMENTO'!$AC$3:$AC$4922)))+((Y362&lt;&gt;"")*ISNUMBER(SEARCH("|"&amp;Y362&amp;"|",'5_ACOMPANHAMENTO'!$AC$3:$AC$4922)))+((Z362&lt;&gt;"")*ISNUMBER(SEARCH("|"&amp;Z362&amp;"|",'5_ACOMPANHAMENTO'!$AC$3:$AC$4922)))+((AA362&lt;&gt;"")*ISNUMBER(SEARCH("|"&amp;AA362&amp;"|",'5_ACOMPANHAMENTO'!$AC$3:$AC$4922)))+((AB362&lt;&gt;"")*ISNUMBER(SEARCH("|"&amp;AB362&amp;"|",'5_ACOMPANHAMENTO'!$AC$3:$AC$4922))))&gt;0)),'5_ACOMPANHAMENTO'!$O$3:$O$4922),0))</f>
        <v>600</v>
      </c>
      <c r="G362" s="7">
        <f t="shared" si="116"/>
        <v>0</v>
      </c>
      <c r="H362" t="str">
        <f t="shared" si="117"/>
        <v>10204|49 COLA DE ESPUMA</v>
      </c>
      <c r="I362" s="1" t="str">
        <f t="shared" si="118"/>
        <v>10204</v>
      </c>
      <c r="J362" s="1" t="str">
        <f t="shared" si="119"/>
        <v/>
      </c>
      <c r="K362" s="1" t="str">
        <f t="shared" si="120"/>
        <v/>
      </c>
      <c r="L362" s="1" t="str">
        <f t="shared" si="121"/>
        <v/>
      </c>
      <c r="M362" s="1" t="str">
        <f t="shared" si="122"/>
        <v/>
      </c>
      <c r="N362" s="1" t="str">
        <f t="shared" si="123"/>
        <v/>
      </c>
      <c r="O362" s="1" t="str">
        <f t="shared" si="124"/>
        <v/>
      </c>
      <c r="P362" s="1" t="str">
        <f t="shared" si="125"/>
        <v/>
      </c>
      <c r="Q362" s="1" t="str">
        <f t="shared" si="126"/>
        <v/>
      </c>
      <c r="R362" s="1" t="str">
        <f t="shared" si="127"/>
        <v/>
      </c>
      <c r="S362" s="1" t="str">
        <f t="shared" si="128"/>
        <v/>
      </c>
      <c r="T362" s="1" t="str">
        <f t="shared" si="129"/>
        <v/>
      </c>
      <c r="U362" s="1" t="str">
        <f t="shared" si="130"/>
        <v/>
      </c>
      <c r="V362" s="1" t="str">
        <f t="shared" si="131"/>
        <v/>
      </c>
      <c r="W362" s="1" t="str">
        <f t="shared" si="132"/>
        <v/>
      </c>
      <c r="X362" s="1" t="str">
        <f t="shared" si="133"/>
        <v/>
      </c>
      <c r="Y362" s="1" t="str">
        <f t="shared" si="134"/>
        <v/>
      </c>
      <c r="Z362" s="1" t="str">
        <f t="shared" si="135"/>
        <v/>
      </c>
      <c r="AA362" s="1" t="str">
        <f t="shared" si="136"/>
        <v/>
      </c>
      <c r="AB362" s="1" t="str">
        <f t="shared" si="137"/>
        <v/>
      </c>
    </row>
    <row r="363" spans="1:28" ht="14.25" hidden="1" customHeight="1" x14ac:dyDescent="0.35">
      <c r="A363" s="4">
        <f>IF(OR($B363="",$C363=""),"",IFERROR(INDEX('5_ACOMPANHAMENTO'!$A$3:$A$4922,MATCH(1,INDEX(('5_ACOMPANHAMENTO'!$AD$3:$AD$4922=TRIM($C363&amp;""))*('5_ACOMPANHAMENTO'!$AC$3:$AC$4922&lt;&gt;"")*((((I363&lt;&gt;"")*ISNUMBER(SEARCH("|"&amp;I363&amp;"|",'5_ACOMPANHAMENTO'!$AC$3:$AC$4922)))+((J363&lt;&gt;"")*ISNUMBER(SEARCH("|"&amp;J363&amp;"|",'5_ACOMPANHAMENTO'!$AC$3:$AC$4922)))+((K363&lt;&gt;"")*ISNUMBER(SEARCH("|"&amp;K363&amp;"|",'5_ACOMPANHAMENTO'!$AC$3:$AC$4922)))+((L363&lt;&gt;"")*ISNUMBER(SEARCH("|"&amp;L363&amp;"|",'5_ACOMPANHAMENTO'!$AC$3:$AC$4922)))+((M363&lt;&gt;"")*ISNUMBER(SEARCH("|"&amp;M363&amp;"|",'5_ACOMPANHAMENTO'!$AC$3:$AC$4922)))+((N363&lt;&gt;"")*ISNUMBER(SEARCH("|"&amp;N363&amp;"|",'5_ACOMPANHAMENTO'!$AC$3:$AC$4922)))+((O363&lt;&gt;"")*ISNUMBER(SEARCH("|"&amp;O363&amp;"|",'5_ACOMPANHAMENTO'!$AC$3:$AC$4922)))+((P363&lt;&gt;"")*ISNUMBER(SEARCH("|"&amp;P363&amp;"|",'5_ACOMPANHAMENTO'!$AC$3:$AC$4922)))+((Q363&lt;&gt;"")*ISNUMBER(SEARCH("|"&amp;Q363&amp;"|",'5_ACOMPANHAMENTO'!$AC$3:$AC$4922)))+((R363&lt;&gt;"")*ISNUMBER(SEARCH("|"&amp;R363&amp;"|",'5_ACOMPANHAMENTO'!$AC$3:$AC$4922)))+((S363&lt;&gt;"")*ISNUMBER(SEARCH("|"&amp;S363&amp;"|",'5_ACOMPANHAMENTO'!$AC$3:$AC$4922)))+((T363&lt;&gt;"")*ISNUMBER(SEARCH("|"&amp;T363&amp;"|",'5_ACOMPANHAMENTO'!$AC$3:$AC$4922)))+((U363&lt;&gt;"")*ISNUMBER(SEARCH("|"&amp;U363&amp;"|",'5_ACOMPANHAMENTO'!$AC$3:$AC$4922)))+((V363&lt;&gt;"")*ISNUMBER(SEARCH("|"&amp;V363&amp;"|",'5_ACOMPANHAMENTO'!$AC$3:$AC$4922)))+((W363&lt;&gt;"")*ISNUMBER(SEARCH("|"&amp;W363&amp;"|",'5_ACOMPANHAMENTO'!$AC$3:$AC$4922)))+((X363&lt;&gt;"")*ISNUMBER(SEARCH("|"&amp;X363&amp;"|",'5_ACOMPANHAMENTO'!$AC$3:$AC$4922)))+((Y363&lt;&gt;"")*ISNUMBER(SEARCH("|"&amp;Y363&amp;"|",'5_ACOMPANHAMENTO'!$AC$3:$AC$4922)))+((Z363&lt;&gt;"")*ISNUMBER(SEARCH("|"&amp;Z363&amp;"|",'5_ACOMPANHAMENTO'!$AC$3:$AC$4922)))+((AA363&lt;&gt;"")*ISNUMBER(SEARCH("|"&amp;AA363&amp;"|",'5_ACOMPANHAMENTO'!$AC$3:$AC$4922)))+((AB363&lt;&gt;"")*ISNUMBER(SEARCH("|"&amp;AB363&amp;"|",'5_ACOMPANHAMENTO'!$AC$3:$AC$4922))))&gt;0),0),0)),""))</f>
        <v>46210</v>
      </c>
      <c r="B363" s="14" t="s">
        <v>3094</v>
      </c>
      <c r="C363" s="14" t="s">
        <v>3053</v>
      </c>
      <c r="D363" s="4">
        <f>IF(OR($B363="",$C363=""),"",IFERROR(SUMPRODUCT(--(('5_ACOMPANHAMENTO'!$AD$3:$AD$4922=TRIM($C363&amp;""))*('5_ACOMPANHAMENTO'!$AC$3:$AC$4922&lt;&gt;"")*((((I363&lt;&gt;"")*ISNUMBER(SEARCH("|"&amp;I363&amp;"|",'5_ACOMPANHAMENTO'!$AC$3:$AC$4922)))+((J363&lt;&gt;"")*ISNUMBER(SEARCH("|"&amp;J363&amp;"|",'5_ACOMPANHAMENTO'!$AC$3:$AC$4922)))+((K363&lt;&gt;"")*ISNUMBER(SEARCH("|"&amp;K363&amp;"|",'5_ACOMPANHAMENTO'!$AC$3:$AC$4922)))+((L363&lt;&gt;"")*ISNUMBER(SEARCH("|"&amp;L363&amp;"|",'5_ACOMPANHAMENTO'!$AC$3:$AC$4922)))+((M363&lt;&gt;"")*ISNUMBER(SEARCH("|"&amp;M363&amp;"|",'5_ACOMPANHAMENTO'!$AC$3:$AC$4922)))+((N363&lt;&gt;"")*ISNUMBER(SEARCH("|"&amp;N363&amp;"|",'5_ACOMPANHAMENTO'!$AC$3:$AC$4922)))+((O363&lt;&gt;"")*ISNUMBER(SEARCH("|"&amp;O363&amp;"|",'5_ACOMPANHAMENTO'!$AC$3:$AC$4922)))+((P363&lt;&gt;"")*ISNUMBER(SEARCH("|"&amp;P363&amp;"|",'5_ACOMPANHAMENTO'!$AC$3:$AC$4922)))+((Q363&lt;&gt;"")*ISNUMBER(SEARCH("|"&amp;Q363&amp;"|",'5_ACOMPANHAMENTO'!$AC$3:$AC$4922)))+((R363&lt;&gt;"")*ISNUMBER(SEARCH("|"&amp;R363&amp;"|",'5_ACOMPANHAMENTO'!$AC$3:$AC$4922)))+((S363&lt;&gt;"")*ISNUMBER(SEARCH("|"&amp;S363&amp;"|",'5_ACOMPANHAMENTO'!$AC$3:$AC$4922)))+((T363&lt;&gt;"")*ISNUMBER(SEARCH("|"&amp;T363&amp;"|",'5_ACOMPANHAMENTO'!$AC$3:$AC$4922)))+((U363&lt;&gt;"")*ISNUMBER(SEARCH("|"&amp;U363&amp;"|",'5_ACOMPANHAMENTO'!$AC$3:$AC$4922)))+((V363&lt;&gt;"")*ISNUMBER(SEARCH("|"&amp;V363&amp;"|",'5_ACOMPANHAMENTO'!$AC$3:$AC$4922)))+((W363&lt;&gt;"")*ISNUMBER(SEARCH("|"&amp;W363&amp;"|",'5_ACOMPANHAMENTO'!$AC$3:$AC$4922)))+((X363&lt;&gt;"")*ISNUMBER(SEARCH("|"&amp;X363&amp;"|",'5_ACOMPANHAMENTO'!$AC$3:$AC$4922)))+((Y363&lt;&gt;"")*ISNUMBER(SEARCH("|"&amp;Y363&amp;"|",'5_ACOMPANHAMENTO'!$AC$3:$AC$4922)))+((Z363&lt;&gt;"")*ISNUMBER(SEARCH("|"&amp;Z363&amp;"|",'5_ACOMPANHAMENTO'!$AC$3:$AC$4922)))+((AA363&lt;&gt;"")*ISNUMBER(SEARCH("|"&amp;AA363&amp;"|",'5_ACOMPANHAMENTO'!$AC$3:$AC$4922)))+((AB363&lt;&gt;"")*ISNUMBER(SEARCH("|"&amp;AB363&amp;"|",'5_ACOMPANHAMENTO'!$AC$3:$AC$4922))))&gt;0)),'5_ACOMPANHAMENTO'!$J$3:$J$4922),0))</f>
        <v>2194</v>
      </c>
      <c r="E363" s="4" t="str">
        <f t="shared" ca="1" si="115"/>
        <v>FINALIZADO</v>
      </c>
      <c r="F363" s="7">
        <f>IF(OR($B363="",$C363=""),"",IFERROR(SUMPRODUCT(--(('5_ACOMPANHAMENTO'!$AD$3:$AD$4922=TRIM($C363&amp;""))*('5_ACOMPANHAMENTO'!$AC$3:$AC$4922&lt;&gt;"")*((((I363&lt;&gt;"")*ISNUMBER(SEARCH("|"&amp;I363&amp;"|",'5_ACOMPANHAMENTO'!$AC$3:$AC$4922)))+((J363&lt;&gt;"")*ISNUMBER(SEARCH("|"&amp;J363&amp;"|",'5_ACOMPANHAMENTO'!$AC$3:$AC$4922)))+((K363&lt;&gt;"")*ISNUMBER(SEARCH("|"&amp;K363&amp;"|",'5_ACOMPANHAMENTO'!$AC$3:$AC$4922)))+((L363&lt;&gt;"")*ISNUMBER(SEARCH("|"&amp;L363&amp;"|",'5_ACOMPANHAMENTO'!$AC$3:$AC$4922)))+((M363&lt;&gt;"")*ISNUMBER(SEARCH("|"&amp;M363&amp;"|",'5_ACOMPANHAMENTO'!$AC$3:$AC$4922)))+((N363&lt;&gt;"")*ISNUMBER(SEARCH("|"&amp;N363&amp;"|",'5_ACOMPANHAMENTO'!$AC$3:$AC$4922)))+((O363&lt;&gt;"")*ISNUMBER(SEARCH("|"&amp;O363&amp;"|",'5_ACOMPANHAMENTO'!$AC$3:$AC$4922)))+((P363&lt;&gt;"")*ISNUMBER(SEARCH("|"&amp;P363&amp;"|",'5_ACOMPANHAMENTO'!$AC$3:$AC$4922)))+((Q363&lt;&gt;"")*ISNUMBER(SEARCH("|"&amp;Q363&amp;"|",'5_ACOMPANHAMENTO'!$AC$3:$AC$4922)))+((R363&lt;&gt;"")*ISNUMBER(SEARCH("|"&amp;R363&amp;"|",'5_ACOMPANHAMENTO'!$AC$3:$AC$4922)))+((S363&lt;&gt;"")*ISNUMBER(SEARCH("|"&amp;S363&amp;"|",'5_ACOMPANHAMENTO'!$AC$3:$AC$4922)))+((T363&lt;&gt;"")*ISNUMBER(SEARCH("|"&amp;T363&amp;"|",'5_ACOMPANHAMENTO'!$AC$3:$AC$4922)))+((U363&lt;&gt;"")*ISNUMBER(SEARCH("|"&amp;U363&amp;"|",'5_ACOMPANHAMENTO'!$AC$3:$AC$4922)))+((V363&lt;&gt;"")*ISNUMBER(SEARCH("|"&amp;V363&amp;"|",'5_ACOMPANHAMENTO'!$AC$3:$AC$4922)))+((W363&lt;&gt;"")*ISNUMBER(SEARCH("|"&amp;W363&amp;"|",'5_ACOMPANHAMENTO'!$AC$3:$AC$4922)))+((X363&lt;&gt;"")*ISNUMBER(SEARCH("|"&amp;X363&amp;"|",'5_ACOMPANHAMENTO'!$AC$3:$AC$4922)))+((Y363&lt;&gt;"")*ISNUMBER(SEARCH("|"&amp;Y363&amp;"|",'5_ACOMPANHAMENTO'!$AC$3:$AC$4922)))+((Z363&lt;&gt;"")*ISNUMBER(SEARCH("|"&amp;Z363&amp;"|",'5_ACOMPANHAMENTO'!$AC$3:$AC$4922)))+((AA363&lt;&gt;"")*ISNUMBER(SEARCH("|"&amp;AA363&amp;"|",'5_ACOMPANHAMENTO'!$AC$3:$AC$4922)))+((AB363&lt;&gt;"")*ISNUMBER(SEARCH("|"&amp;AB363&amp;"|",'5_ACOMPANHAMENTO'!$AC$3:$AC$4922))))&gt;0)),'5_ACOMPANHAMENTO'!$O$3:$O$4922),0))</f>
        <v>2194</v>
      </c>
      <c r="G363" s="7">
        <f t="shared" si="116"/>
        <v>0</v>
      </c>
      <c r="H363" t="str">
        <f t="shared" si="117"/>
        <v>10210|49 COLA DE ESPUMA</v>
      </c>
      <c r="I363" s="1" t="str">
        <f t="shared" si="118"/>
        <v>10210</v>
      </c>
      <c r="J363" s="1" t="str">
        <f t="shared" si="119"/>
        <v/>
      </c>
      <c r="K363" s="1" t="str">
        <f t="shared" si="120"/>
        <v/>
      </c>
      <c r="L363" s="1" t="str">
        <f t="shared" si="121"/>
        <v/>
      </c>
      <c r="M363" s="1" t="str">
        <f t="shared" si="122"/>
        <v/>
      </c>
      <c r="N363" s="1" t="str">
        <f t="shared" si="123"/>
        <v/>
      </c>
      <c r="O363" s="1" t="str">
        <f t="shared" si="124"/>
        <v/>
      </c>
      <c r="P363" s="1" t="str">
        <f t="shared" si="125"/>
        <v/>
      </c>
      <c r="Q363" s="1" t="str">
        <f t="shared" si="126"/>
        <v/>
      </c>
      <c r="R363" s="1" t="str">
        <f t="shared" si="127"/>
        <v/>
      </c>
      <c r="S363" s="1" t="str">
        <f t="shared" si="128"/>
        <v/>
      </c>
      <c r="T363" s="1" t="str">
        <f t="shared" si="129"/>
        <v/>
      </c>
      <c r="U363" s="1" t="str">
        <f t="shared" si="130"/>
        <v/>
      </c>
      <c r="V363" s="1" t="str">
        <f t="shared" si="131"/>
        <v/>
      </c>
      <c r="W363" s="1" t="str">
        <f t="shared" si="132"/>
        <v/>
      </c>
      <c r="X363" s="1" t="str">
        <f t="shared" si="133"/>
        <v/>
      </c>
      <c r="Y363" s="1" t="str">
        <f t="shared" si="134"/>
        <v/>
      </c>
      <c r="Z363" s="1" t="str">
        <f t="shared" si="135"/>
        <v/>
      </c>
      <c r="AA363" s="1" t="str">
        <f t="shared" si="136"/>
        <v/>
      </c>
      <c r="AB363" s="1" t="str">
        <f t="shared" si="137"/>
        <v/>
      </c>
    </row>
    <row r="364" spans="1:28" ht="14.25" hidden="1" customHeight="1" x14ac:dyDescent="0.35">
      <c r="A364" s="4">
        <f>IF(OR($B364="",$C364=""),"",IFERROR(INDEX('5_ACOMPANHAMENTO'!$A$3:$A$4922,MATCH(1,INDEX(('5_ACOMPANHAMENTO'!$AD$3:$AD$4922=TRIM($C364&amp;""))*('5_ACOMPANHAMENTO'!$AC$3:$AC$4922&lt;&gt;"")*((((I364&lt;&gt;"")*ISNUMBER(SEARCH("|"&amp;I364&amp;"|",'5_ACOMPANHAMENTO'!$AC$3:$AC$4922)))+((J364&lt;&gt;"")*ISNUMBER(SEARCH("|"&amp;J364&amp;"|",'5_ACOMPANHAMENTO'!$AC$3:$AC$4922)))+((K364&lt;&gt;"")*ISNUMBER(SEARCH("|"&amp;K364&amp;"|",'5_ACOMPANHAMENTO'!$AC$3:$AC$4922)))+((L364&lt;&gt;"")*ISNUMBER(SEARCH("|"&amp;L364&amp;"|",'5_ACOMPANHAMENTO'!$AC$3:$AC$4922)))+((M364&lt;&gt;"")*ISNUMBER(SEARCH("|"&amp;M364&amp;"|",'5_ACOMPANHAMENTO'!$AC$3:$AC$4922)))+((N364&lt;&gt;"")*ISNUMBER(SEARCH("|"&amp;N364&amp;"|",'5_ACOMPANHAMENTO'!$AC$3:$AC$4922)))+((O364&lt;&gt;"")*ISNUMBER(SEARCH("|"&amp;O364&amp;"|",'5_ACOMPANHAMENTO'!$AC$3:$AC$4922)))+((P364&lt;&gt;"")*ISNUMBER(SEARCH("|"&amp;P364&amp;"|",'5_ACOMPANHAMENTO'!$AC$3:$AC$4922)))+((Q364&lt;&gt;"")*ISNUMBER(SEARCH("|"&amp;Q364&amp;"|",'5_ACOMPANHAMENTO'!$AC$3:$AC$4922)))+((R364&lt;&gt;"")*ISNUMBER(SEARCH("|"&amp;R364&amp;"|",'5_ACOMPANHAMENTO'!$AC$3:$AC$4922)))+((S364&lt;&gt;"")*ISNUMBER(SEARCH("|"&amp;S364&amp;"|",'5_ACOMPANHAMENTO'!$AC$3:$AC$4922)))+((T364&lt;&gt;"")*ISNUMBER(SEARCH("|"&amp;T364&amp;"|",'5_ACOMPANHAMENTO'!$AC$3:$AC$4922)))+((U364&lt;&gt;"")*ISNUMBER(SEARCH("|"&amp;U364&amp;"|",'5_ACOMPANHAMENTO'!$AC$3:$AC$4922)))+((V364&lt;&gt;"")*ISNUMBER(SEARCH("|"&amp;V364&amp;"|",'5_ACOMPANHAMENTO'!$AC$3:$AC$4922)))+((W364&lt;&gt;"")*ISNUMBER(SEARCH("|"&amp;W364&amp;"|",'5_ACOMPANHAMENTO'!$AC$3:$AC$4922)))+((X364&lt;&gt;"")*ISNUMBER(SEARCH("|"&amp;X364&amp;"|",'5_ACOMPANHAMENTO'!$AC$3:$AC$4922)))+((Y364&lt;&gt;"")*ISNUMBER(SEARCH("|"&amp;Y364&amp;"|",'5_ACOMPANHAMENTO'!$AC$3:$AC$4922)))+((Z364&lt;&gt;"")*ISNUMBER(SEARCH("|"&amp;Z364&amp;"|",'5_ACOMPANHAMENTO'!$AC$3:$AC$4922)))+((AA364&lt;&gt;"")*ISNUMBER(SEARCH("|"&amp;AA364&amp;"|",'5_ACOMPANHAMENTO'!$AC$3:$AC$4922)))+((AB364&lt;&gt;"")*ISNUMBER(SEARCH("|"&amp;AB364&amp;"|",'5_ACOMPANHAMENTO'!$AC$3:$AC$4922))))&gt;0),0),0)),""))</f>
        <v>46210</v>
      </c>
      <c r="B364" s="14" t="s">
        <v>3094</v>
      </c>
      <c r="C364" s="14" t="s">
        <v>3053</v>
      </c>
      <c r="D364" s="4">
        <f>IF(OR($B364="",$C364=""),"",IFERROR(SUMPRODUCT(--(('5_ACOMPANHAMENTO'!$AD$3:$AD$4922=TRIM($C364&amp;""))*('5_ACOMPANHAMENTO'!$AC$3:$AC$4922&lt;&gt;"")*((((I364&lt;&gt;"")*ISNUMBER(SEARCH("|"&amp;I364&amp;"|",'5_ACOMPANHAMENTO'!$AC$3:$AC$4922)))+((J364&lt;&gt;"")*ISNUMBER(SEARCH("|"&amp;J364&amp;"|",'5_ACOMPANHAMENTO'!$AC$3:$AC$4922)))+((K364&lt;&gt;"")*ISNUMBER(SEARCH("|"&amp;K364&amp;"|",'5_ACOMPANHAMENTO'!$AC$3:$AC$4922)))+((L364&lt;&gt;"")*ISNUMBER(SEARCH("|"&amp;L364&amp;"|",'5_ACOMPANHAMENTO'!$AC$3:$AC$4922)))+((M364&lt;&gt;"")*ISNUMBER(SEARCH("|"&amp;M364&amp;"|",'5_ACOMPANHAMENTO'!$AC$3:$AC$4922)))+((N364&lt;&gt;"")*ISNUMBER(SEARCH("|"&amp;N364&amp;"|",'5_ACOMPANHAMENTO'!$AC$3:$AC$4922)))+((O364&lt;&gt;"")*ISNUMBER(SEARCH("|"&amp;O364&amp;"|",'5_ACOMPANHAMENTO'!$AC$3:$AC$4922)))+((P364&lt;&gt;"")*ISNUMBER(SEARCH("|"&amp;P364&amp;"|",'5_ACOMPANHAMENTO'!$AC$3:$AC$4922)))+((Q364&lt;&gt;"")*ISNUMBER(SEARCH("|"&amp;Q364&amp;"|",'5_ACOMPANHAMENTO'!$AC$3:$AC$4922)))+((R364&lt;&gt;"")*ISNUMBER(SEARCH("|"&amp;R364&amp;"|",'5_ACOMPANHAMENTO'!$AC$3:$AC$4922)))+((S364&lt;&gt;"")*ISNUMBER(SEARCH("|"&amp;S364&amp;"|",'5_ACOMPANHAMENTO'!$AC$3:$AC$4922)))+((T364&lt;&gt;"")*ISNUMBER(SEARCH("|"&amp;T364&amp;"|",'5_ACOMPANHAMENTO'!$AC$3:$AC$4922)))+((U364&lt;&gt;"")*ISNUMBER(SEARCH("|"&amp;U364&amp;"|",'5_ACOMPANHAMENTO'!$AC$3:$AC$4922)))+((V364&lt;&gt;"")*ISNUMBER(SEARCH("|"&amp;V364&amp;"|",'5_ACOMPANHAMENTO'!$AC$3:$AC$4922)))+((W364&lt;&gt;"")*ISNUMBER(SEARCH("|"&amp;W364&amp;"|",'5_ACOMPANHAMENTO'!$AC$3:$AC$4922)))+((X364&lt;&gt;"")*ISNUMBER(SEARCH("|"&amp;X364&amp;"|",'5_ACOMPANHAMENTO'!$AC$3:$AC$4922)))+((Y364&lt;&gt;"")*ISNUMBER(SEARCH("|"&amp;Y364&amp;"|",'5_ACOMPANHAMENTO'!$AC$3:$AC$4922)))+((Z364&lt;&gt;"")*ISNUMBER(SEARCH("|"&amp;Z364&amp;"|",'5_ACOMPANHAMENTO'!$AC$3:$AC$4922)))+((AA364&lt;&gt;"")*ISNUMBER(SEARCH("|"&amp;AA364&amp;"|",'5_ACOMPANHAMENTO'!$AC$3:$AC$4922)))+((AB364&lt;&gt;"")*ISNUMBER(SEARCH("|"&amp;AB364&amp;"|",'5_ACOMPANHAMENTO'!$AC$3:$AC$4922))))&gt;0)),'5_ACOMPANHAMENTO'!$J$3:$J$4922),0))</f>
        <v>2194</v>
      </c>
      <c r="E364" s="4" t="str">
        <f t="shared" ca="1" si="115"/>
        <v>FINALIZADO</v>
      </c>
      <c r="F364" s="7">
        <f>IF(OR($B364="",$C364=""),"",IFERROR(SUMPRODUCT(--(('5_ACOMPANHAMENTO'!$AD$3:$AD$4922=TRIM($C364&amp;""))*('5_ACOMPANHAMENTO'!$AC$3:$AC$4922&lt;&gt;"")*((((I364&lt;&gt;"")*ISNUMBER(SEARCH("|"&amp;I364&amp;"|",'5_ACOMPANHAMENTO'!$AC$3:$AC$4922)))+((J364&lt;&gt;"")*ISNUMBER(SEARCH("|"&amp;J364&amp;"|",'5_ACOMPANHAMENTO'!$AC$3:$AC$4922)))+((K364&lt;&gt;"")*ISNUMBER(SEARCH("|"&amp;K364&amp;"|",'5_ACOMPANHAMENTO'!$AC$3:$AC$4922)))+((L364&lt;&gt;"")*ISNUMBER(SEARCH("|"&amp;L364&amp;"|",'5_ACOMPANHAMENTO'!$AC$3:$AC$4922)))+((M364&lt;&gt;"")*ISNUMBER(SEARCH("|"&amp;M364&amp;"|",'5_ACOMPANHAMENTO'!$AC$3:$AC$4922)))+((N364&lt;&gt;"")*ISNUMBER(SEARCH("|"&amp;N364&amp;"|",'5_ACOMPANHAMENTO'!$AC$3:$AC$4922)))+((O364&lt;&gt;"")*ISNUMBER(SEARCH("|"&amp;O364&amp;"|",'5_ACOMPANHAMENTO'!$AC$3:$AC$4922)))+((P364&lt;&gt;"")*ISNUMBER(SEARCH("|"&amp;P364&amp;"|",'5_ACOMPANHAMENTO'!$AC$3:$AC$4922)))+((Q364&lt;&gt;"")*ISNUMBER(SEARCH("|"&amp;Q364&amp;"|",'5_ACOMPANHAMENTO'!$AC$3:$AC$4922)))+((R364&lt;&gt;"")*ISNUMBER(SEARCH("|"&amp;R364&amp;"|",'5_ACOMPANHAMENTO'!$AC$3:$AC$4922)))+((S364&lt;&gt;"")*ISNUMBER(SEARCH("|"&amp;S364&amp;"|",'5_ACOMPANHAMENTO'!$AC$3:$AC$4922)))+((T364&lt;&gt;"")*ISNUMBER(SEARCH("|"&amp;T364&amp;"|",'5_ACOMPANHAMENTO'!$AC$3:$AC$4922)))+((U364&lt;&gt;"")*ISNUMBER(SEARCH("|"&amp;U364&amp;"|",'5_ACOMPANHAMENTO'!$AC$3:$AC$4922)))+((V364&lt;&gt;"")*ISNUMBER(SEARCH("|"&amp;V364&amp;"|",'5_ACOMPANHAMENTO'!$AC$3:$AC$4922)))+((W364&lt;&gt;"")*ISNUMBER(SEARCH("|"&amp;W364&amp;"|",'5_ACOMPANHAMENTO'!$AC$3:$AC$4922)))+((X364&lt;&gt;"")*ISNUMBER(SEARCH("|"&amp;X364&amp;"|",'5_ACOMPANHAMENTO'!$AC$3:$AC$4922)))+((Y364&lt;&gt;"")*ISNUMBER(SEARCH("|"&amp;Y364&amp;"|",'5_ACOMPANHAMENTO'!$AC$3:$AC$4922)))+((Z364&lt;&gt;"")*ISNUMBER(SEARCH("|"&amp;Z364&amp;"|",'5_ACOMPANHAMENTO'!$AC$3:$AC$4922)))+((AA364&lt;&gt;"")*ISNUMBER(SEARCH("|"&amp;AA364&amp;"|",'5_ACOMPANHAMENTO'!$AC$3:$AC$4922)))+((AB364&lt;&gt;"")*ISNUMBER(SEARCH("|"&amp;AB364&amp;"|",'5_ACOMPANHAMENTO'!$AC$3:$AC$4922))))&gt;0)),'5_ACOMPANHAMENTO'!$O$3:$O$4922),0))</f>
        <v>2194</v>
      </c>
      <c r="G364" s="7">
        <f t="shared" si="116"/>
        <v>0</v>
      </c>
      <c r="H364" t="str">
        <f t="shared" si="117"/>
        <v>10210|49 COLA DE ESPUMA</v>
      </c>
      <c r="I364" s="1" t="str">
        <f t="shared" si="118"/>
        <v>10210</v>
      </c>
      <c r="J364" s="1" t="str">
        <f t="shared" si="119"/>
        <v/>
      </c>
      <c r="K364" s="1" t="str">
        <f t="shared" si="120"/>
        <v/>
      </c>
      <c r="L364" s="1" t="str">
        <f t="shared" si="121"/>
        <v/>
      </c>
      <c r="M364" s="1" t="str">
        <f t="shared" si="122"/>
        <v/>
      </c>
      <c r="N364" s="1" t="str">
        <f t="shared" si="123"/>
        <v/>
      </c>
      <c r="O364" s="1" t="str">
        <f t="shared" si="124"/>
        <v/>
      </c>
      <c r="P364" s="1" t="str">
        <f t="shared" si="125"/>
        <v/>
      </c>
      <c r="Q364" s="1" t="str">
        <f t="shared" si="126"/>
        <v/>
      </c>
      <c r="R364" s="1" t="str">
        <f t="shared" si="127"/>
        <v/>
      </c>
      <c r="S364" s="1" t="str">
        <f t="shared" si="128"/>
        <v/>
      </c>
      <c r="T364" s="1" t="str">
        <f t="shared" si="129"/>
        <v/>
      </c>
      <c r="U364" s="1" t="str">
        <f t="shared" si="130"/>
        <v/>
      </c>
      <c r="V364" s="1" t="str">
        <f t="shared" si="131"/>
        <v/>
      </c>
      <c r="W364" s="1" t="str">
        <f t="shared" si="132"/>
        <v/>
      </c>
      <c r="X364" s="1" t="str">
        <f t="shared" si="133"/>
        <v/>
      </c>
      <c r="Y364" s="1" t="str">
        <f t="shared" si="134"/>
        <v/>
      </c>
      <c r="Z364" s="1" t="str">
        <f t="shared" si="135"/>
        <v/>
      </c>
      <c r="AA364" s="1" t="str">
        <f t="shared" si="136"/>
        <v/>
      </c>
      <c r="AB364" s="1" t="str">
        <f t="shared" si="137"/>
        <v/>
      </c>
    </row>
    <row r="365" spans="1:28" ht="14.25" hidden="1" customHeight="1" x14ac:dyDescent="0.35">
      <c r="A365" s="4">
        <f>IF(OR($B365="",$C365=""),"",IFERROR(INDEX('5_ACOMPANHAMENTO'!$A$3:$A$4922,MATCH(1,INDEX(('5_ACOMPANHAMENTO'!$AD$3:$AD$4922=TRIM($C365&amp;""))*('5_ACOMPANHAMENTO'!$AC$3:$AC$4922&lt;&gt;"")*((((I365&lt;&gt;"")*ISNUMBER(SEARCH("|"&amp;I365&amp;"|",'5_ACOMPANHAMENTO'!$AC$3:$AC$4922)))+((J365&lt;&gt;"")*ISNUMBER(SEARCH("|"&amp;J365&amp;"|",'5_ACOMPANHAMENTO'!$AC$3:$AC$4922)))+((K365&lt;&gt;"")*ISNUMBER(SEARCH("|"&amp;K365&amp;"|",'5_ACOMPANHAMENTO'!$AC$3:$AC$4922)))+((L365&lt;&gt;"")*ISNUMBER(SEARCH("|"&amp;L365&amp;"|",'5_ACOMPANHAMENTO'!$AC$3:$AC$4922)))+((M365&lt;&gt;"")*ISNUMBER(SEARCH("|"&amp;M365&amp;"|",'5_ACOMPANHAMENTO'!$AC$3:$AC$4922)))+((N365&lt;&gt;"")*ISNUMBER(SEARCH("|"&amp;N365&amp;"|",'5_ACOMPANHAMENTO'!$AC$3:$AC$4922)))+((O365&lt;&gt;"")*ISNUMBER(SEARCH("|"&amp;O365&amp;"|",'5_ACOMPANHAMENTO'!$AC$3:$AC$4922)))+((P365&lt;&gt;"")*ISNUMBER(SEARCH("|"&amp;P365&amp;"|",'5_ACOMPANHAMENTO'!$AC$3:$AC$4922)))+((Q365&lt;&gt;"")*ISNUMBER(SEARCH("|"&amp;Q365&amp;"|",'5_ACOMPANHAMENTO'!$AC$3:$AC$4922)))+((R365&lt;&gt;"")*ISNUMBER(SEARCH("|"&amp;R365&amp;"|",'5_ACOMPANHAMENTO'!$AC$3:$AC$4922)))+((S365&lt;&gt;"")*ISNUMBER(SEARCH("|"&amp;S365&amp;"|",'5_ACOMPANHAMENTO'!$AC$3:$AC$4922)))+((T365&lt;&gt;"")*ISNUMBER(SEARCH("|"&amp;T365&amp;"|",'5_ACOMPANHAMENTO'!$AC$3:$AC$4922)))+((U365&lt;&gt;"")*ISNUMBER(SEARCH("|"&amp;U365&amp;"|",'5_ACOMPANHAMENTO'!$AC$3:$AC$4922)))+((V365&lt;&gt;"")*ISNUMBER(SEARCH("|"&amp;V365&amp;"|",'5_ACOMPANHAMENTO'!$AC$3:$AC$4922)))+((W365&lt;&gt;"")*ISNUMBER(SEARCH("|"&amp;W365&amp;"|",'5_ACOMPANHAMENTO'!$AC$3:$AC$4922)))+((X365&lt;&gt;"")*ISNUMBER(SEARCH("|"&amp;X365&amp;"|",'5_ACOMPANHAMENTO'!$AC$3:$AC$4922)))+((Y365&lt;&gt;"")*ISNUMBER(SEARCH("|"&amp;Y365&amp;"|",'5_ACOMPANHAMENTO'!$AC$3:$AC$4922)))+((Z365&lt;&gt;"")*ISNUMBER(SEARCH("|"&amp;Z365&amp;"|",'5_ACOMPANHAMENTO'!$AC$3:$AC$4922)))+((AA365&lt;&gt;"")*ISNUMBER(SEARCH("|"&amp;AA365&amp;"|",'5_ACOMPANHAMENTO'!$AC$3:$AC$4922)))+((AB365&lt;&gt;"")*ISNUMBER(SEARCH("|"&amp;AB365&amp;"|",'5_ACOMPANHAMENTO'!$AC$3:$AC$4922))))&gt;0),0),0)),""))</f>
        <v>46210</v>
      </c>
      <c r="B365" s="14" t="s">
        <v>3094</v>
      </c>
      <c r="C365" s="14" t="s">
        <v>3053</v>
      </c>
      <c r="D365" s="4">
        <f>IF(OR($B365="",$C365=""),"",IFERROR(SUMPRODUCT(--(('5_ACOMPANHAMENTO'!$AD$3:$AD$4922=TRIM($C365&amp;""))*('5_ACOMPANHAMENTO'!$AC$3:$AC$4922&lt;&gt;"")*((((I365&lt;&gt;"")*ISNUMBER(SEARCH("|"&amp;I365&amp;"|",'5_ACOMPANHAMENTO'!$AC$3:$AC$4922)))+((J365&lt;&gt;"")*ISNUMBER(SEARCH("|"&amp;J365&amp;"|",'5_ACOMPANHAMENTO'!$AC$3:$AC$4922)))+((K365&lt;&gt;"")*ISNUMBER(SEARCH("|"&amp;K365&amp;"|",'5_ACOMPANHAMENTO'!$AC$3:$AC$4922)))+((L365&lt;&gt;"")*ISNUMBER(SEARCH("|"&amp;L365&amp;"|",'5_ACOMPANHAMENTO'!$AC$3:$AC$4922)))+((M365&lt;&gt;"")*ISNUMBER(SEARCH("|"&amp;M365&amp;"|",'5_ACOMPANHAMENTO'!$AC$3:$AC$4922)))+((N365&lt;&gt;"")*ISNUMBER(SEARCH("|"&amp;N365&amp;"|",'5_ACOMPANHAMENTO'!$AC$3:$AC$4922)))+((O365&lt;&gt;"")*ISNUMBER(SEARCH("|"&amp;O365&amp;"|",'5_ACOMPANHAMENTO'!$AC$3:$AC$4922)))+((P365&lt;&gt;"")*ISNUMBER(SEARCH("|"&amp;P365&amp;"|",'5_ACOMPANHAMENTO'!$AC$3:$AC$4922)))+((Q365&lt;&gt;"")*ISNUMBER(SEARCH("|"&amp;Q365&amp;"|",'5_ACOMPANHAMENTO'!$AC$3:$AC$4922)))+((R365&lt;&gt;"")*ISNUMBER(SEARCH("|"&amp;R365&amp;"|",'5_ACOMPANHAMENTO'!$AC$3:$AC$4922)))+((S365&lt;&gt;"")*ISNUMBER(SEARCH("|"&amp;S365&amp;"|",'5_ACOMPANHAMENTO'!$AC$3:$AC$4922)))+((T365&lt;&gt;"")*ISNUMBER(SEARCH("|"&amp;T365&amp;"|",'5_ACOMPANHAMENTO'!$AC$3:$AC$4922)))+((U365&lt;&gt;"")*ISNUMBER(SEARCH("|"&amp;U365&amp;"|",'5_ACOMPANHAMENTO'!$AC$3:$AC$4922)))+((V365&lt;&gt;"")*ISNUMBER(SEARCH("|"&amp;V365&amp;"|",'5_ACOMPANHAMENTO'!$AC$3:$AC$4922)))+((W365&lt;&gt;"")*ISNUMBER(SEARCH("|"&amp;W365&amp;"|",'5_ACOMPANHAMENTO'!$AC$3:$AC$4922)))+((X365&lt;&gt;"")*ISNUMBER(SEARCH("|"&amp;X365&amp;"|",'5_ACOMPANHAMENTO'!$AC$3:$AC$4922)))+((Y365&lt;&gt;"")*ISNUMBER(SEARCH("|"&amp;Y365&amp;"|",'5_ACOMPANHAMENTO'!$AC$3:$AC$4922)))+((Z365&lt;&gt;"")*ISNUMBER(SEARCH("|"&amp;Z365&amp;"|",'5_ACOMPANHAMENTO'!$AC$3:$AC$4922)))+((AA365&lt;&gt;"")*ISNUMBER(SEARCH("|"&amp;AA365&amp;"|",'5_ACOMPANHAMENTO'!$AC$3:$AC$4922)))+((AB365&lt;&gt;"")*ISNUMBER(SEARCH("|"&amp;AB365&amp;"|",'5_ACOMPANHAMENTO'!$AC$3:$AC$4922))))&gt;0)),'5_ACOMPANHAMENTO'!$J$3:$J$4922),0))</f>
        <v>2194</v>
      </c>
      <c r="E365" s="4" t="str">
        <f t="shared" ca="1" si="115"/>
        <v>FINALIZADO</v>
      </c>
      <c r="F365" s="7">
        <f>IF(OR($B365="",$C365=""),"",IFERROR(SUMPRODUCT(--(('5_ACOMPANHAMENTO'!$AD$3:$AD$4922=TRIM($C365&amp;""))*('5_ACOMPANHAMENTO'!$AC$3:$AC$4922&lt;&gt;"")*((((I365&lt;&gt;"")*ISNUMBER(SEARCH("|"&amp;I365&amp;"|",'5_ACOMPANHAMENTO'!$AC$3:$AC$4922)))+((J365&lt;&gt;"")*ISNUMBER(SEARCH("|"&amp;J365&amp;"|",'5_ACOMPANHAMENTO'!$AC$3:$AC$4922)))+((K365&lt;&gt;"")*ISNUMBER(SEARCH("|"&amp;K365&amp;"|",'5_ACOMPANHAMENTO'!$AC$3:$AC$4922)))+((L365&lt;&gt;"")*ISNUMBER(SEARCH("|"&amp;L365&amp;"|",'5_ACOMPANHAMENTO'!$AC$3:$AC$4922)))+((M365&lt;&gt;"")*ISNUMBER(SEARCH("|"&amp;M365&amp;"|",'5_ACOMPANHAMENTO'!$AC$3:$AC$4922)))+((N365&lt;&gt;"")*ISNUMBER(SEARCH("|"&amp;N365&amp;"|",'5_ACOMPANHAMENTO'!$AC$3:$AC$4922)))+((O365&lt;&gt;"")*ISNUMBER(SEARCH("|"&amp;O365&amp;"|",'5_ACOMPANHAMENTO'!$AC$3:$AC$4922)))+((P365&lt;&gt;"")*ISNUMBER(SEARCH("|"&amp;P365&amp;"|",'5_ACOMPANHAMENTO'!$AC$3:$AC$4922)))+((Q365&lt;&gt;"")*ISNUMBER(SEARCH("|"&amp;Q365&amp;"|",'5_ACOMPANHAMENTO'!$AC$3:$AC$4922)))+((R365&lt;&gt;"")*ISNUMBER(SEARCH("|"&amp;R365&amp;"|",'5_ACOMPANHAMENTO'!$AC$3:$AC$4922)))+((S365&lt;&gt;"")*ISNUMBER(SEARCH("|"&amp;S365&amp;"|",'5_ACOMPANHAMENTO'!$AC$3:$AC$4922)))+((T365&lt;&gt;"")*ISNUMBER(SEARCH("|"&amp;T365&amp;"|",'5_ACOMPANHAMENTO'!$AC$3:$AC$4922)))+((U365&lt;&gt;"")*ISNUMBER(SEARCH("|"&amp;U365&amp;"|",'5_ACOMPANHAMENTO'!$AC$3:$AC$4922)))+((V365&lt;&gt;"")*ISNUMBER(SEARCH("|"&amp;V365&amp;"|",'5_ACOMPANHAMENTO'!$AC$3:$AC$4922)))+((W365&lt;&gt;"")*ISNUMBER(SEARCH("|"&amp;W365&amp;"|",'5_ACOMPANHAMENTO'!$AC$3:$AC$4922)))+((X365&lt;&gt;"")*ISNUMBER(SEARCH("|"&amp;X365&amp;"|",'5_ACOMPANHAMENTO'!$AC$3:$AC$4922)))+((Y365&lt;&gt;"")*ISNUMBER(SEARCH("|"&amp;Y365&amp;"|",'5_ACOMPANHAMENTO'!$AC$3:$AC$4922)))+((Z365&lt;&gt;"")*ISNUMBER(SEARCH("|"&amp;Z365&amp;"|",'5_ACOMPANHAMENTO'!$AC$3:$AC$4922)))+((AA365&lt;&gt;"")*ISNUMBER(SEARCH("|"&amp;AA365&amp;"|",'5_ACOMPANHAMENTO'!$AC$3:$AC$4922)))+((AB365&lt;&gt;"")*ISNUMBER(SEARCH("|"&amp;AB365&amp;"|",'5_ACOMPANHAMENTO'!$AC$3:$AC$4922))))&gt;0)),'5_ACOMPANHAMENTO'!$O$3:$O$4922),0))</f>
        <v>2194</v>
      </c>
      <c r="G365" s="7">
        <f t="shared" si="116"/>
        <v>0</v>
      </c>
      <c r="H365" t="str">
        <f t="shared" si="117"/>
        <v>10210|49 COLA DE ESPUMA</v>
      </c>
      <c r="I365" s="1" t="str">
        <f t="shared" si="118"/>
        <v>10210</v>
      </c>
      <c r="J365" s="1" t="str">
        <f t="shared" si="119"/>
        <v/>
      </c>
      <c r="K365" s="1" t="str">
        <f t="shared" si="120"/>
        <v/>
      </c>
      <c r="L365" s="1" t="str">
        <f t="shared" si="121"/>
        <v/>
      </c>
      <c r="M365" s="1" t="str">
        <f t="shared" si="122"/>
        <v/>
      </c>
      <c r="N365" s="1" t="str">
        <f t="shared" si="123"/>
        <v/>
      </c>
      <c r="O365" s="1" t="str">
        <f t="shared" si="124"/>
        <v/>
      </c>
      <c r="P365" s="1" t="str">
        <f t="shared" si="125"/>
        <v/>
      </c>
      <c r="Q365" s="1" t="str">
        <f t="shared" si="126"/>
        <v/>
      </c>
      <c r="R365" s="1" t="str">
        <f t="shared" si="127"/>
        <v/>
      </c>
      <c r="S365" s="1" t="str">
        <f t="shared" si="128"/>
        <v/>
      </c>
      <c r="T365" s="1" t="str">
        <f t="shared" si="129"/>
        <v/>
      </c>
      <c r="U365" s="1" t="str">
        <f t="shared" si="130"/>
        <v/>
      </c>
      <c r="V365" s="1" t="str">
        <f t="shared" si="131"/>
        <v/>
      </c>
      <c r="W365" s="1" t="str">
        <f t="shared" si="132"/>
        <v/>
      </c>
      <c r="X365" s="1" t="str">
        <f t="shared" si="133"/>
        <v/>
      </c>
      <c r="Y365" s="1" t="str">
        <f t="shared" si="134"/>
        <v/>
      </c>
      <c r="Z365" s="1" t="str">
        <f t="shared" si="135"/>
        <v/>
      </c>
      <c r="AA365" s="1" t="str">
        <f t="shared" si="136"/>
        <v/>
      </c>
      <c r="AB365" s="1" t="str">
        <f t="shared" si="137"/>
        <v/>
      </c>
    </row>
    <row r="366" spans="1:28" ht="14.25" hidden="1" customHeight="1" x14ac:dyDescent="0.35">
      <c r="A366" s="4">
        <f>IF(OR($B366="",$C366=""),"",IFERROR(INDEX('5_ACOMPANHAMENTO'!$A$3:$A$4922,MATCH(1,INDEX(('5_ACOMPANHAMENTO'!$AD$3:$AD$4922=TRIM($C366&amp;""))*('5_ACOMPANHAMENTO'!$AC$3:$AC$4922&lt;&gt;"")*((((I366&lt;&gt;"")*ISNUMBER(SEARCH("|"&amp;I366&amp;"|",'5_ACOMPANHAMENTO'!$AC$3:$AC$4922)))+((J366&lt;&gt;"")*ISNUMBER(SEARCH("|"&amp;J366&amp;"|",'5_ACOMPANHAMENTO'!$AC$3:$AC$4922)))+((K366&lt;&gt;"")*ISNUMBER(SEARCH("|"&amp;K366&amp;"|",'5_ACOMPANHAMENTO'!$AC$3:$AC$4922)))+((L366&lt;&gt;"")*ISNUMBER(SEARCH("|"&amp;L366&amp;"|",'5_ACOMPANHAMENTO'!$AC$3:$AC$4922)))+((M366&lt;&gt;"")*ISNUMBER(SEARCH("|"&amp;M366&amp;"|",'5_ACOMPANHAMENTO'!$AC$3:$AC$4922)))+((N366&lt;&gt;"")*ISNUMBER(SEARCH("|"&amp;N366&amp;"|",'5_ACOMPANHAMENTO'!$AC$3:$AC$4922)))+((O366&lt;&gt;"")*ISNUMBER(SEARCH("|"&amp;O366&amp;"|",'5_ACOMPANHAMENTO'!$AC$3:$AC$4922)))+((P366&lt;&gt;"")*ISNUMBER(SEARCH("|"&amp;P366&amp;"|",'5_ACOMPANHAMENTO'!$AC$3:$AC$4922)))+((Q366&lt;&gt;"")*ISNUMBER(SEARCH("|"&amp;Q366&amp;"|",'5_ACOMPANHAMENTO'!$AC$3:$AC$4922)))+((R366&lt;&gt;"")*ISNUMBER(SEARCH("|"&amp;R366&amp;"|",'5_ACOMPANHAMENTO'!$AC$3:$AC$4922)))+((S366&lt;&gt;"")*ISNUMBER(SEARCH("|"&amp;S366&amp;"|",'5_ACOMPANHAMENTO'!$AC$3:$AC$4922)))+((T366&lt;&gt;"")*ISNUMBER(SEARCH("|"&amp;T366&amp;"|",'5_ACOMPANHAMENTO'!$AC$3:$AC$4922)))+((U366&lt;&gt;"")*ISNUMBER(SEARCH("|"&amp;U366&amp;"|",'5_ACOMPANHAMENTO'!$AC$3:$AC$4922)))+((V366&lt;&gt;"")*ISNUMBER(SEARCH("|"&amp;V366&amp;"|",'5_ACOMPANHAMENTO'!$AC$3:$AC$4922)))+((W366&lt;&gt;"")*ISNUMBER(SEARCH("|"&amp;W366&amp;"|",'5_ACOMPANHAMENTO'!$AC$3:$AC$4922)))+((X366&lt;&gt;"")*ISNUMBER(SEARCH("|"&amp;X366&amp;"|",'5_ACOMPANHAMENTO'!$AC$3:$AC$4922)))+((Y366&lt;&gt;"")*ISNUMBER(SEARCH("|"&amp;Y366&amp;"|",'5_ACOMPANHAMENTO'!$AC$3:$AC$4922)))+((Z366&lt;&gt;"")*ISNUMBER(SEARCH("|"&amp;Z366&amp;"|",'5_ACOMPANHAMENTO'!$AC$3:$AC$4922)))+((AA366&lt;&gt;"")*ISNUMBER(SEARCH("|"&amp;AA366&amp;"|",'5_ACOMPANHAMENTO'!$AC$3:$AC$4922)))+((AB366&lt;&gt;"")*ISNUMBER(SEARCH("|"&amp;AB366&amp;"|",'5_ACOMPANHAMENTO'!$AC$3:$AC$4922))))&gt;0),0),0)),""))</f>
        <v>46210</v>
      </c>
      <c r="B366" s="14" t="s">
        <v>3094</v>
      </c>
      <c r="C366" s="14" t="s">
        <v>3053</v>
      </c>
      <c r="D366" s="4">
        <f>IF(OR($B366="",$C366=""),"",IFERROR(SUMPRODUCT(--(('5_ACOMPANHAMENTO'!$AD$3:$AD$4922=TRIM($C366&amp;""))*('5_ACOMPANHAMENTO'!$AC$3:$AC$4922&lt;&gt;"")*((((I366&lt;&gt;"")*ISNUMBER(SEARCH("|"&amp;I366&amp;"|",'5_ACOMPANHAMENTO'!$AC$3:$AC$4922)))+((J366&lt;&gt;"")*ISNUMBER(SEARCH("|"&amp;J366&amp;"|",'5_ACOMPANHAMENTO'!$AC$3:$AC$4922)))+((K366&lt;&gt;"")*ISNUMBER(SEARCH("|"&amp;K366&amp;"|",'5_ACOMPANHAMENTO'!$AC$3:$AC$4922)))+((L366&lt;&gt;"")*ISNUMBER(SEARCH("|"&amp;L366&amp;"|",'5_ACOMPANHAMENTO'!$AC$3:$AC$4922)))+((M366&lt;&gt;"")*ISNUMBER(SEARCH("|"&amp;M366&amp;"|",'5_ACOMPANHAMENTO'!$AC$3:$AC$4922)))+((N366&lt;&gt;"")*ISNUMBER(SEARCH("|"&amp;N366&amp;"|",'5_ACOMPANHAMENTO'!$AC$3:$AC$4922)))+((O366&lt;&gt;"")*ISNUMBER(SEARCH("|"&amp;O366&amp;"|",'5_ACOMPANHAMENTO'!$AC$3:$AC$4922)))+((P366&lt;&gt;"")*ISNUMBER(SEARCH("|"&amp;P366&amp;"|",'5_ACOMPANHAMENTO'!$AC$3:$AC$4922)))+((Q366&lt;&gt;"")*ISNUMBER(SEARCH("|"&amp;Q366&amp;"|",'5_ACOMPANHAMENTO'!$AC$3:$AC$4922)))+((R366&lt;&gt;"")*ISNUMBER(SEARCH("|"&amp;R366&amp;"|",'5_ACOMPANHAMENTO'!$AC$3:$AC$4922)))+((S366&lt;&gt;"")*ISNUMBER(SEARCH("|"&amp;S366&amp;"|",'5_ACOMPANHAMENTO'!$AC$3:$AC$4922)))+((T366&lt;&gt;"")*ISNUMBER(SEARCH("|"&amp;T366&amp;"|",'5_ACOMPANHAMENTO'!$AC$3:$AC$4922)))+((U366&lt;&gt;"")*ISNUMBER(SEARCH("|"&amp;U366&amp;"|",'5_ACOMPANHAMENTO'!$AC$3:$AC$4922)))+((V366&lt;&gt;"")*ISNUMBER(SEARCH("|"&amp;V366&amp;"|",'5_ACOMPANHAMENTO'!$AC$3:$AC$4922)))+((W366&lt;&gt;"")*ISNUMBER(SEARCH("|"&amp;W366&amp;"|",'5_ACOMPANHAMENTO'!$AC$3:$AC$4922)))+((X366&lt;&gt;"")*ISNUMBER(SEARCH("|"&amp;X366&amp;"|",'5_ACOMPANHAMENTO'!$AC$3:$AC$4922)))+((Y366&lt;&gt;"")*ISNUMBER(SEARCH("|"&amp;Y366&amp;"|",'5_ACOMPANHAMENTO'!$AC$3:$AC$4922)))+((Z366&lt;&gt;"")*ISNUMBER(SEARCH("|"&amp;Z366&amp;"|",'5_ACOMPANHAMENTO'!$AC$3:$AC$4922)))+((AA366&lt;&gt;"")*ISNUMBER(SEARCH("|"&amp;AA366&amp;"|",'5_ACOMPANHAMENTO'!$AC$3:$AC$4922)))+((AB366&lt;&gt;"")*ISNUMBER(SEARCH("|"&amp;AB366&amp;"|",'5_ACOMPANHAMENTO'!$AC$3:$AC$4922))))&gt;0)),'5_ACOMPANHAMENTO'!$J$3:$J$4922),0))</f>
        <v>2194</v>
      </c>
      <c r="E366" s="4" t="str">
        <f t="shared" ca="1" si="115"/>
        <v>FINALIZADO</v>
      </c>
      <c r="F366" s="7">
        <f>IF(OR($B366="",$C366=""),"",IFERROR(SUMPRODUCT(--(('5_ACOMPANHAMENTO'!$AD$3:$AD$4922=TRIM($C366&amp;""))*('5_ACOMPANHAMENTO'!$AC$3:$AC$4922&lt;&gt;"")*((((I366&lt;&gt;"")*ISNUMBER(SEARCH("|"&amp;I366&amp;"|",'5_ACOMPANHAMENTO'!$AC$3:$AC$4922)))+((J366&lt;&gt;"")*ISNUMBER(SEARCH("|"&amp;J366&amp;"|",'5_ACOMPANHAMENTO'!$AC$3:$AC$4922)))+((K366&lt;&gt;"")*ISNUMBER(SEARCH("|"&amp;K366&amp;"|",'5_ACOMPANHAMENTO'!$AC$3:$AC$4922)))+((L366&lt;&gt;"")*ISNUMBER(SEARCH("|"&amp;L366&amp;"|",'5_ACOMPANHAMENTO'!$AC$3:$AC$4922)))+((M366&lt;&gt;"")*ISNUMBER(SEARCH("|"&amp;M366&amp;"|",'5_ACOMPANHAMENTO'!$AC$3:$AC$4922)))+((N366&lt;&gt;"")*ISNUMBER(SEARCH("|"&amp;N366&amp;"|",'5_ACOMPANHAMENTO'!$AC$3:$AC$4922)))+((O366&lt;&gt;"")*ISNUMBER(SEARCH("|"&amp;O366&amp;"|",'5_ACOMPANHAMENTO'!$AC$3:$AC$4922)))+((P366&lt;&gt;"")*ISNUMBER(SEARCH("|"&amp;P366&amp;"|",'5_ACOMPANHAMENTO'!$AC$3:$AC$4922)))+((Q366&lt;&gt;"")*ISNUMBER(SEARCH("|"&amp;Q366&amp;"|",'5_ACOMPANHAMENTO'!$AC$3:$AC$4922)))+((R366&lt;&gt;"")*ISNUMBER(SEARCH("|"&amp;R366&amp;"|",'5_ACOMPANHAMENTO'!$AC$3:$AC$4922)))+((S366&lt;&gt;"")*ISNUMBER(SEARCH("|"&amp;S366&amp;"|",'5_ACOMPANHAMENTO'!$AC$3:$AC$4922)))+((T366&lt;&gt;"")*ISNUMBER(SEARCH("|"&amp;T366&amp;"|",'5_ACOMPANHAMENTO'!$AC$3:$AC$4922)))+((U366&lt;&gt;"")*ISNUMBER(SEARCH("|"&amp;U366&amp;"|",'5_ACOMPANHAMENTO'!$AC$3:$AC$4922)))+((V366&lt;&gt;"")*ISNUMBER(SEARCH("|"&amp;V366&amp;"|",'5_ACOMPANHAMENTO'!$AC$3:$AC$4922)))+((W366&lt;&gt;"")*ISNUMBER(SEARCH("|"&amp;W366&amp;"|",'5_ACOMPANHAMENTO'!$AC$3:$AC$4922)))+((X366&lt;&gt;"")*ISNUMBER(SEARCH("|"&amp;X366&amp;"|",'5_ACOMPANHAMENTO'!$AC$3:$AC$4922)))+((Y366&lt;&gt;"")*ISNUMBER(SEARCH("|"&amp;Y366&amp;"|",'5_ACOMPANHAMENTO'!$AC$3:$AC$4922)))+((Z366&lt;&gt;"")*ISNUMBER(SEARCH("|"&amp;Z366&amp;"|",'5_ACOMPANHAMENTO'!$AC$3:$AC$4922)))+((AA366&lt;&gt;"")*ISNUMBER(SEARCH("|"&amp;AA366&amp;"|",'5_ACOMPANHAMENTO'!$AC$3:$AC$4922)))+((AB366&lt;&gt;"")*ISNUMBER(SEARCH("|"&amp;AB366&amp;"|",'5_ACOMPANHAMENTO'!$AC$3:$AC$4922))))&gt;0)),'5_ACOMPANHAMENTO'!$O$3:$O$4922),0))</f>
        <v>2194</v>
      </c>
      <c r="G366" s="7">
        <f t="shared" si="116"/>
        <v>0</v>
      </c>
      <c r="H366" t="str">
        <f t="shared" si="117"/>
        <v>10210|49 COLA DE ESPUMA</v>
      </c>
      <c r="I366" s="1" t="str">
        <f t="shared" si="118"/>
        <v>10210</v>
      </c>
      <c r="J366" s="1" t="str">
        <f t="shared" si="119"/>
        <v/>
      </c>
      <c r="K366" s="1" t="str">
        <f t="shared" si="120"/>
        <v/>
      </c>
      <c r="L366" s="1" t="str">
        <f t="shared" si="121"/>
        <v/>
      </c>
      <c r="M366" s="1" t="str">
        <f t="shared" si="122"/>
        <v/>
      </c>
      <c r="N366" s="1" t="str">
        <f t="shared" si="123"/>
        <v/>
      </c>
      <c r="O366" s="1" t="str">
        <f t="shared" si="124"/>
        <v/>
      </c>
      <c r="P366" s="1" t="str">
        <f t="shared" si="125"/>
        <v/>
      </c>
      <c r="Q366" s="1" t="str">
        <f t="shared" si="126"/>
        <v/>
      </c>
      <c r="R366" s="1" t="str">
        <f t="shared" si="127"/>
        <v/>
      </c>
      <c r="S366" s="1" t="str">
        <f t="shared" si="128"/>
        <v/>
      </c>
      <c r="T366" s="1" t="str">
        <f t="shared" si="129"/>
        <v/>
      </c>
      <c r="U366" s="1" t="str">
        <f t="shared" si="130"/>
        <v/>
      </c>
      <c r="V366" s="1" t="str">
        <f t="shared" si="131"/>
        <v/>
      </c>
      <c r="W366" s="1" t="str">
        <f t="shared" si="132"/>
        <v/>
      </c>
      <c r="X366" s="1" t="str">
        <f t="shared" si="133"/>
        <v/>
      </c>
      <c r="Y366" s="1" t="str">
        <f t="shared" si="134"/>
        <v/>
      </c>
      <c r="Z366" s="1" t="str">
        <f t="shared" si="135"/>
        <v/>
      </c>
      <c r="AA366" s="1" t="str">
        <f t="shared" si="136"/>
        <v/>
      </c>
      <c r="AB366" s="1" t="str">
        <f t="shared" si="137"/>
        <v/>
      </c>
    </row>
    <row r="367" spans="1:28" ht="14.25" hidden="1" customHeight="1" x14ac:dyDescent="0.35">
      <c r="A367" s="4">
        <f>IF(OR($B367="",$C367=""),"",IFERROR(INDEX('5_ACOMPANHAMENTO'!$A$3:$A$4922,MATCH(1,INDEX(('5_ACOMPANHAMENTO'!$AD$3:$AD$4922=TRIM($C367&amp;""))*('5_ACOMPANHAMENTO'!$AC$3:$AC$4922&lt;&gt;"")*((((I367&lt;&gt;"")*ISNUMBER(SEARCH("|"&amp;I367&amp;"|",'5_ACOMPANHAMENTO'!$AC$3:$AC$4922)))+((J367&lt;&gt;"")*ISNUMBER(SEARCH("|"&amp;J367&amp;"|",'5_ACOMPANHAMENTO'!$AC$3:$AC$4922)))+((K367&lt;&gt;"")*ISNUMBER(SEARCH("|"&amp;K367&amp;"|",'5_ACOMPANHAMENTO'!$AC$3:$AC$4922)))+((L367&lt;&gt;"")*ISNUMBER(SEARCH("|"&amp;L367&amp;"|",'5_ACOMPANHAMENTO'!$AC$3:$AC$4922)))+((M367&lt;&gt;"")*ISNUMBER(SEARCH("|"&amp;M367&amp;"|",'5_ACOMPANHAMENTO'!$AC$3:$AC$4922)))+((N367&lt;&gt;"")*ISNUMBER(SEARCH("|"&amp;N367&amp;"|",'5_ACOMPANHAMENTO'!$AC$3:$AC$4922)))+((O367&lt;&gt;"")*ISNUMBER(SEARCH("|"&amp;O367&amp;"|",'5_ACOMPANHAMENTO'!$AC$3:$AC$4922)))+((P367&lt;&gt;"")*ISNUMBER(SEARCH("|"&amp;P367&amp;"|",'5_ACOMPANHAMENTO'!$AC$3:$AC$4922)))+((Q367&lt;&gt;"")*ISNUMBER(SEARCH("|"&amp;Q367&amp;"|",'5_ACOMPANHAMENTO'!$AC$3:$AC$4922)))+((R367&lt;&gt;"")*ISNUMBER(SEARCH("|"&amp;R367&amp;"|",'5_ACOMPANHAMENTO'!$AC$3:$AC$4922)))+((S367&lt;&gt;"")*ISNUMBER(SEARCH("|"&amp;S367&amp;"|",'5_ACOMPANHAMENTO'!$AC$3:$AC$4922)))+((T367&lt;&gt;"")*ISNUMBER(SEARCH("|"&amp;T367&amp;"|",'5_ACOMPANHAMENTO'!$AC$3:$AC$4922)))+((U367&lt;&gt;"")*ISNUMBER(SEARCH("|"&amp;U367&amp;"|",'5_ACOMPANHAMENTO'!$AC$3:$AC$4922)))+((V367&lt;&gt;"")*ISNUMBER(SEARCH("|"&amp;V367&amp;"|",'5_ACOMPANHAMENTO'!$AC$3:$AC$4922)))+((W367&lt;&gt;"")*ISNUMBER(SEARCH("|"&amp;W367&amp;"|",'5_ACOMPANHAMENTO'!$AC$3:$AC$4922)))+((X367&lt;&gt;"")*ISNUMBER(SEARCH("|"&amp;X367&amp;"|",'5_ACOMPANHAMENTO'!$AC$3:$AC$4922)))+((Y367&lt;&gt;"")*ISNUMBER(SEARCH("|"&amp;Y367&amp;"|",'5_ACOMPANHAMENTO'!$AC$3:$AC$4922)))+((Z367&lt;&gt;"")*ISNUMBER(SEARCH("|"&amp;Z367&amp;"|",'5_ACOMPANHAMENTO'!$AC$3:$AC$4922)))+((AA367&lt;&gt;"")*ISNUMBER(SEARCH("|"&amp;AA367&amp;"|",'5_ACOMPANHAMENTO'!$AC$3:$AC$4922)))+((AB367&lt;&gt;"")*ISNUMBER(SEARCH("|"&amp;AB367&amp;"|",'5_ACOMPANHAMENTO'!$AC$3:$AC$4922))))&gt;0),0),0)),""))</f>
        <v>46210</v>
      </c>
      <c r="B367" s="14" t="s">
        <v>3094</v>
      </c>
      <c r="C367" s="14" t="s">
        <v>3053</v>
      </c>
      <c r="D367" s="4">
        <f>IF(OR($B367="",$C367=""),"",IFERROR(SUMPRODUCT(--(('5_ACOMPANHAMENTO'!$AD$3:$AD$4922=TRIM($C367&amp;""))*('5_ACOMPANHAMENTO'!$AC$3:$AC$4922&lt;&gt;"")*((((I367&lt;&gt;"")*ISNUMBER(SEARCH("|"&amp;I367&amp;"|",'5_ACOMPANHAMENTO'!$AC$3:$AC$4922)))+((J367&lt;&gt;"")*ISNUMBER(SEARCH("|"&amp;J367&amp;"|",'5_ACOMPANHAMENTO'!$AC$3:$AC$4922)))+((K367&lt;&gt;"")*ISNUMBER(SEARCH("|"&amp;K367&amp;"|",'5_ACOMPANHAMENTO'!$AC$3:$AC$4922)))+((L367&lt;&gt;"")*ISNUMBER(SEARCH("|"&amp;L367&amp;"|",'5_ACOMPANHAMENTO'!$AC$3:$AC$4922)))+((M367&lt;&gt;"")*ISNUMBER(SEARCH("|"&amp;M367&amp;"|",'5_ACOMPANHAMENTO'!$AC$3:$AC$4922)))+((N367&lt;&gt;"")*ISNUMBER(SEARCH("|"&amp;N367&amp;"|",'5_ACOMPANHAMENTO'!$AC$3:$AC$4922)))+((O367&lt;&gt;"")*ISNUMBER(SEARCH("|"&amp;O367&amp;"|",'5_ACOMPANHAMENTO'!$AC$3:$AC$4922)))+((P367&lt;&gt;"")*ISNUMBER(SEARCH("|"&amp;P367&amp;"|",'5_ACOMPANHAMENTO'!$AC$3:$AC$4922)))+((Q367&lt;&gt;"")*ISNUMBER(SEARCH("|"&amp;Q367&amp;"|",'5_ACOMPANHAMENTO'!$AC$3:$AC$4922)))+((R367&lt;&gt;"")*ISNUMBER(SEARCH("|"&amp;R367&amp;"|",'5_ACOMPANHAMENTO'!$AC$3:$AC$4922)))+((S367&lt;&gt;"")*ISNUMBER(SEARCH("|"&amp;S367&amp;"|",'5_ACOMPANHAMENTO'!$AC$3:$AC$4922)))+((T367&lt;&gt;"")*ISNUMBER(SEARCH("|"&amp;T367&amp;"|",'5_ACOMPANHAMENTO'!$AC$3:$AC$4922)))+((U367&lt;&gt;"")*ISNUMBER(SEARCH("|"&amp;U367&amp;"|",'5_ACOMPANHAMENTO'!$AC$3:$AC$4922)))+((V367&lt;&gt;"")*ISNUMBER(SEARCH("|"&amp;V367&amp;"|",'5_ACOMPANHAMENTO'!$AC$3:$AC$4922)))+((W367&lt;&gt;"")*ISNUMBER(SEARCH("|"&amp;W367&amp;"|",'5_ACOMPANHAMENTO'!$AC$3:$AC$4922)))+((X367&lt;&gt;"")*ISNUMBER(SEARCH("|"&amp;X367&amp;"|",'5_ACOMPANHAMENTO'!$AC$3:$AC$4922)))+((Y367&lt;&gt;"")*ISNUMBER(SEARCH("|"&amp;Y367&amp;"|",'5_ACOMPANHAMENTO'!$AC$3:$AC$4922)))+((Z367&lt;&gt;"")*ISNUMBER(SEARCH("|"&amp;Z367&amp;"|",'5_ACOMPANHAMENTO'!$AC$3:$AC$4922)))+((AA367&lt;&gt;"")*ISNUMBER(SEARCH("|"&amp;AA367&amp;"|",'5_ACOMPANHAMENTO'!$AC$3:$AC$4922)))+((AB367&lt;&gt;"")*ISNUMBER(SEARCH("|"&amp;AB367&amp;"|",'5_ACOMPANHAMENTO'!$AC$3:$AC$4922))))&gt;0)),'5_ACOMPANHAMENTO'!$J$3:$J$4922),0))</f>
        <v>2194</v>
      </c>
      <c r="E367" s="4" t="str">
        <f t="shared" ca="1" si="115"/>
        <v>FINALIZADO</v>
      </c>
      <c r="F367" s="7">
        <f>IF(OR($B367="",$C367=""),"",IFERROR(SUMPRODUCT(--(('5_ACOMPANHAMENTO'!$AD$3:$AD$4922=TRIM($C367&amp;""))*('5_ACOMPANHAMENTO'!$AC$3:$AC$4922&lt;&gt;"")*((((I367&lt;&gt;"")*ISNUMBER(SEARCH("|"&amp;I367&amp;"|",'5_ACOMPANHAMENTO'!$AC$3:$AC$4922)))+((J367&lt;&gt;"")*ISNUMBER(SEARCH("|"&amp;J367&amp;"|",'5_ACOMPANHAMENTO'!$AC$3:$AC$4922)))+((K367&lt;&gt;"")*ISNUMBER(SEARCH("|"&amp;K367&amp;"|",'5_ACOMPANHAMENTO'!$AC$3:$AC$4922)))+((L367&lt;&gt;"")*ISNUMBER(SEARCH("|"&amp;L367&amp;"|",'5_ACOMPANHAMENTO'!$AC$3:$AC$4922)))+((M367&lt;&gt;"")*ISNUMBER(SEARCH("|"&amp;M367&amp;"|",'5_ACOMPANHAMENTO'!$AC$3:$AC$4922)))+((N367&lt;&gt;"")*ISNUMBER(SEARCH("|"&amp;N367&amp;"|",'5_ACOMPANHAMENTO'!$AC$3:$AC$4922)))+((O367&lt;&gt;"")*ISNUMBER(SEARCH("|"&amp;O367&amp;"|",'5_ACOMPANHAMENTO'!$AC$3:$AC$4922)))+((P367&lt;&gt;"")*ISNUMBER(SEARCH("|"&amp;P367&amp;"|",'5_ACOMPANHAMENTO'!$AC$3:$AC$4922)))+((Q367&lt;&gt;"")*ISNUMBER(SEARCH("|"&amp;Q367&amp;"|",'5_ACOMPANHAMENTO'!$AC$3:$AC$4922)))+((R367&lt;&gt;"")*ISNUMBER(SEARCH("|"&amp;R367&amp;"|",'5_ACOMPANHAMENTO'!$AC$3:$AC$4922)))+((S367&lt;&gt;"")*ISNUMBER(SEARCH("|"&amp;S367&amp;"|",'5_ACOMPANHAMENTO'!$AC$3:$AC$4922)))+((T367&lt;&gt;"")*ISNUMBER(SEARCH("|"&amp;T367&amp;"|",'5_ACOMPANHAMENTO'!$AC$3:$AC$4922)))+((U367&lt;&gt;"")*ISNUMBER(SEARCH("|"&amp;U367&amp;"|",'5_ACOMPANHAMENTO'!$AC$3:$AC$4922)))+((V367&lt;&gt;"")*ISNUMBER(SEARCH("|"&amp;V367&amp;"|",'5_ACOMPANHAMENTO'!$AC$3:$AC$4922)))+((W367&lt;&gt;"")*ISNUMBER(SEARCH("|"&amp;W367&amp;"|",'5_ACOMPANHAMENTO'!$AC$3:$AC$4922)))+((X367&lt;&gt;"")*ISNUMBER(SEARCH("|"&amp;X367&amp;"|",'5_ACOMPANHAMENTO'!$AC$3:$AC$4922)))+((Y367&lt;&gt;"")*ISNUMBER(SEARCH("|"&amp;Y367&amp;"|",'5_ACOMPANHAMENTO'!$AC$3:$AC$4922)))+((Z367&lt;&gt;"")*ISNUMBER(SEARCH("|"&amp;Z367&amp;"|",'5_ACOMPANHAMENTO'!$AC$3:$AC$4922)))+((AA367&lt;&gt;"")*ISNUMBER(SEARCH("|"&amp;AA367&amp;"|",'5_ACOMPANHAMENTO'!$AC$3:$AC$4922)))+((AB367&lt;&gt;"")*ISNUMBER(SEARCH("|"&amp;AB367&amp;"|",'5_ACOMPANHAMENTO'!$AC$3:$AC$4922))))&gt;0)),'5_ACOMPANHAMENTO'!$O$3:$O$4922),0))</f>
        <v>2194</v>
      </c>
      <c r="G367" s="7">
        <f t="shared" si="116"/>
        <v>0</v>
      </c>
      <c r="H367" t="str">
        <f t="shared" si="117"/>
        <v>10210|49 COLA DE ESPUMA</v>
      </c>
      <c r="I367" s="1" t="str">
        <f t="shared" si="118"/>
        <v>10210</v>
      </c>
      <c r="J367" s="1" t="str">
        <f t="shared" si="119"/>
        <v/>
      </c>
      <c r="K367" s="1" t="str">
        <f t="shared" si="120"/>
        <v/>
      </c>
      <c r="L367" s="1" t="str">
        <f t="shared" si="121"/>
        <v/>
      </c>
      <c r="M367" s="1" t="str">
        <f t="shared" si="122"/>
        <v/>
      </c>
      <c r="N367" s="1" t="str">
        <f t="shared" si="123"/>
        <v/>
      </c>
      <c r="O367" s="1" t="str">
        <f t="shared" si="124"/>
        <v/>
      </c>
      <c r="P367" s="1" t="str">
        <f t="shared" si="125"/>
        <v/>
      </c>
      <c r="Q367" s="1" t="str">
        <f t="shared" si="126"/>
        <v/>
      </c>
      <c r="R367" s="1" t="str">
        <f t="shared" si="127"/>
        <v/>
      </c>
      <c r="S367" s="1" t="str">
        <f t="shared" si="128"/>
        <v/>
      </c>
      <c r="T367" s="1" t="str">
        <f t="shared" si="129"/>
        <v/>
      </c>
      <c r="U367" s="1" t="str">
        <f t="shared" si="130"/>
        <v/>
      </c>
      <c r="V367" s="1" t="str">
        <f t="shared" si="131"/>
        <v/>
      </c>
      <c r="W367" s="1" t="str">
        <f t="shared" si="132"/>
        <v/>
      </c>
      <c r="X367" s="1" t="str">
        <f t="shared" si="133"/>
        <v/>
      </c>
      <c r="Y367" s="1" t="str">
        <f t="shared" si="134"/>
        <v/>
      </c>
      <c r="Z367" s="1" t="str">
        <f t="shared" si="135"/>
        <v/>
      </c>
      <c r="AA367" s="1" t="str">
        <f t="shared" si="136"/>
        <v/>
      </c>
      <c r="AB367" s="1" t="str">
        <f t="shared" si="137"/>
        <v/>
      </c>
    </row>
    <row r="368" spans="1:28" ht="14.25" hidden="1" customHeight="1" x14ac:dyDescent="0.35">
      <c r="A368" s="4">
        <f>IF(OR($B368="",$C368=""),"",IFERROR(INDEX('5_ACOMPANHAMENTO'!$A$3:$A$4922,MATCH(1,INDEX(('5_ACOMPANHAMENTO'!$AD$3:$AD$4922=TRIM($C368&amp;""))*('5_ACOMPANHAMENTO'!$AC$3:$AC$4922&lt;&gt;"")*((((I368&lt;&gt;"")*ISNUMBER(SEARCH("|"&amp;I368&amp;"|",'5_ACOMPANHAMENTO'!$AC$3:$AC$4922)))+((J368&lt;&gt;"")*ISNUMBER(SEARCH("|"&amp;J368&amp;"|",'5_ACOMPANHAMENTO'!$AC$3:$AC$4922)))+((K368&lt;&gt;"")*ISNUMBER(SEARCH("|"&amp;K368&amp;"|",'5_ACOMPANHAMENTO'!$AC$3:$AC$4922)))+((L368&lt;&gt;"")*ISNUMBER(SEARCH("|"&amp;L368&amp;"|",'5_ACOMPANHAMENTO'!$AC$3:$AC$4922)))+((M368&lt;&gt;"")*ISNUMBER(SEARCH("|"&amp;M368&amp;"|",'5_ACOMPANHAMENTO'!$AC$3:$AC$4922)))+((N368&lt;&gt;"")*ISNUMBER(SEARCH("|"&amp;N368&amp;"|",'5_ACOMPANHAMENTO'!$AC$3:$AC$4922)))+((O368&lt;&gt;"")*ISNUMBER(SEARCH("|"&amp;O368&amp;"|",'5_ACOMPANHAMENTO'!$AC$3:$AC$4922)))+((P368&lt;&gt;"")*ISNUMBER(SEARCH("|"&amp;P368&amp;"|",'5_ACOMPANHAMENTO'!$AC$3:$AC$4922)))+((Q368&lt;&gt;"")*ISNUMBER(SEARCH("|"&amp;Q368&amp;"|",'5_ACOMPANHAMENTO'!$AC$3:$AC$4922)))+((R368&lt;&gt;"")*ISNUMBER(SEARCH("|"&amp;R368&amp;"|",'5_ACOMPANHAMENTO'!$AC$3:$AC$4922)))+((S368&lt;&gt;"")*ISNUMBER(SEARCH("|"&amp;S368&amp;"|",'5_ACOMPANHAMENTO'!$AC$3:$AC$4922)))+((T368&lt;&gt;"")*ISNUMBER(SEARCH("|"&amp;T368&amp;"|",'5_ACOMPANHAMENTO'!$AC$3:$AC$4922)))+((U368&lt;&gt;"")*ISNUMBER(SEARCH("|"&amp;U368&amp;"|",'5_ACOMPANHAMENTO'!$AC$3:$AC$4922)))+((V368&lt;&gt;"")*ISNUMBER(SEARCH("|"&amp;V368&amp;"|",'5_ACOMPANHAMENTO'!$AC$3:$AC$4922)))+((W368&lt;&gt;"")*ISNUMBER(SEARCH("|"&amp;W368&amp;"|",'5_ACOMPANHAMENTO'!$AC$3:$AC$4922)))+((X368&lt;&gt;"")*ISNUMBER(SEARCH("|"&amp;X368&amp;"|",'5_ACOMPANHAMENTO'!$AC$3:$AC$4922)))+((Y368&lt;&gt;"")*ISNUMBER(SEARCH("|"&amp;Y368&amp;"|",'5_ACOMPANHAMENTO'!$AC$3:$AC$4922)))+((Z368&lt;&gt;"")*ISNUMBER(SEARCH("|"&amp;Z368&amp;"|",'5_ACOMPANHAMENTO'!$AC$3:$AC$4922)))+((AA368&lt;&gt;"")*ISNUMBER(SEARCH("|"&amp;AA368&amp;"|",'5_ACOMPANHAMENTO'!$AC$3:$AC$4922)))+((AB368&lt;&gt;"")*ISNUMBER(SEARCH("|"&amp;AB368&amp;"|",'5_ACOMPANHAMENTO'!$AC$3:$AC$4922))))&gt;0),0),0)),""))</f>
        <v>46210</v>
      </c>
      <c r="B368" s="14" t="s">
        <v>3094</v>
      </c>
      <c r="C368" s="14" t="s">
        <v>3053</v>
      </c>
      <c r="D368" s="4">
        <f>IF(OR($B368="",$C368=""),"",IFERROR(SUMPRODUCT(--(('5_ACOMPANHAMENTO'!$AD$3:$AD$4922=TRIM($C368&amp;""))*('5_ACOMPANHAMENTO'!$AC$3:$AC$4922&lt;&gt;"")*((((I368&lt;&gt;"")*ISNUMBER(SEARCH("|"&amp;I368&amp;"|",'5_ACOMPANHAMENTO'!$AC$3:$AC$4922)))+((J368&lt;&gt;"")*ISNUMBER(SEARCH("|"&amp;J368&amp;"|",'5_ACOMPANHAMENTO'!$AC$3:$AC$4922)))+((K368&lt;&gt;"")*ISNUMBER(SEARCH("|"&amp;K368&amp;"|",'5_ACOMPANHAMENTO'!$AC$3:$AC$4922)))+((L368&lt;&gt;"")*ISNUMBER(SEARCH("|"&amp;L368&amp;"|",'5_ACOMPANHAMENTO'!$AC$3:$AC$4922)))+((M368&lt;&gt;"")*ISNUMBER(SEARCH("|"&amp;M368&amp;"|",'5_ACOMPANHAMENTO'!$AC$3:$AC$4922)))+((N368&lt;&gt;"")*ISNUMBER(SEARCH("|"&amp;N368&amp;"|",'5_ACOMPANHAMENTO'!$AC$3:$AC$4922)))+((O368&lt;&gt;"")*ISNUMBER(SEARCH("|"&amp;O368&amp;"|",'5_ACOMPANHAMENTO'!$AC$3:$AC$4922)))+((P368&lt;&gt;"")*ISNUMBER(SEARCH("|"&amp;P368&amp;"|",'5_ACOMPANHAMENTO'!$AC$3:$AC$4922)))+((Q368&lt;&gt;"")*ISNUMBER(SEARCH("|"&amp;Q368&amp;"|",'5_ACOMPANHAMENTO'!$AC$3:$AC$4922)))+((R368&lt;&gt;"")*ISNUMBER(SEARCH("|"&amp;R368&amp;"|",'5_ACOMPANHAMENTO'!$AC$3:$AC$4922)))+((S368&lt;&gt;"")*ISNUMBER(SEARCH("|"&amp;S368&amp;"|",'5_ACOMPANHAMENTO'!$AC$3:$AC$4922)))+((T368&lt;&gt;"")*ISNUMBER(SEARCH("|"&amp;T368&amp;"|",'5_ACOMPANHAMENTO'!$AC$3:$AC$4922)))+((U368&lt;&gt;"")*ISNUMBER(SEARCH("|"&amp;U368&amp;"|",'5_ACOMPANHAMENTO'!$AC$3:$AC$4922)))+((V368&lt;&gt;"")*ISNUMBER(SEARCH("|"&amp;V368&amp;"|",'5_ACOMPANHAMENTO'!$AC$3:$AC$4922)))+((W368&lt;&gt;"")*ISNUMBER(SEARCH("|"&amp;W368&amp;"|",'5_ACOMPANHAMENTO'!$AC$3:$AC$4922)))+((X368&lt;&gt;"")*ISNUMBER(SEARCH("|"&amp;X368&amp;"|",'5_ACOMPANHAMENTO'!$AC$3:$AC$4922)))+((Y368&lt;&gt;"")*ISNUMBER(SEARCH("|"&amp;Y368&amp;"|",'5_ACOMPANHAMENTO'!$AC$3:$AC$4922)))+((Z368&lt;&gt;"")*ISNUMBER(SEARCH("|"&amp;Z368&amp;"|",'5_ACOMPANHAMENTO'!$AC$3:$AC$4922)))+((AA368&lt;&gt;"")*ISNUMBER(SEARCH("|"&amp;AA368&amp;"|",'5_ACOMPANHAMENTO'!$AC$3:$AC$4922)))+((AB368&lt;&gt;"")*ISNUMBER(SEARCH("|"&amp;AB368&amp;"|",'5_ACOMPANHAMENTO'!$AC$3:$AC$4922))))&gt;0)),'5_ACOMPANHAMENTO'!$J$3:$J$4922),0))</f>
        <v>2194</v>
      </c>
      <c r="E368" s="4" t="str">
        <f t="shared" ca="1" si="115"/>
        <v>FINALIZADO</v>
      </c>
      <c r="F368" s="7">
        <f>IF(OR($B368="",$C368=""),"",IFERROR(SUMPRODUCT(--(('5_ACOMPANHAMENTO'!$AD$3:$AD$4922=TRIM($C368&amp;""))*('5_ACOMPANHAMENTO'!$AC$3:$AC$4922&lt;&gt;"")*((((I368&lt;&gt;"")*ISNUMBER(SEARCH("|"&amp;I368&amp;"|",'5_ACOMPANHAMENTO'!$AC$3:$AC$4922)))+((J368&lt;&gt;"")*ISNUMBER(SEARCH("|"&amp;J368&amp;"|",'5_ACOMPANHAMENTO'!$AC$3:$AC$4922)))+((K368&lt;&gt;"")*ISNUMBER(SEARCH("|"&amp;K368&amp;"|",'5_ACOMPANHAMENTO'!$AC$3:$AC$4922)))+((L368&lt;&gt;"")*ISNUMBER(SEARCH("|"&amp;L368&amp;"|",'5_ACOMPANHAMENTO'!$AC$3:$AC$4922)))+((M368&lt;&gt;"")*ISNUMBER(SEARCH("|"&amp;M368&amp;"|",'5_ACOMPANHAMENTO'!$AC$3:$AC$4922)))+((N368&lt;&gt;"")*ISNUMBER(SEARCH("|"&amp;N368&amp;"|",'5_ACOMPANHAMENTO'!$AC$3:$AC$4922)))+((O368&lt;&gt;"")*ISNUMBER(SEARCH("|"&amp;O368&amp;"|",'5_ACOMPANHAMENTO'!$AC$3:$AC$4922)))+((P368&lt;&gt;"")*ISNUMBER(SEARCH("|"&amp;P368&amp;"|",'5_ACOMPANHAMENTO'!$AC$3:$AC$4922)))+((Q368&lt;&gt;"")*ISNUMBER(SEARCH("|"&amp;Q368&amp;"|",'5_ACOMPANHAMENTO'!$AC$3:$AC$4922)))+((R368&lt;&gt;"")*ISNUMBER(SEARCH("|"&amp;R368&amp;"|",'5_ACOMPANHAMENTO'!$AC$3:$AC$4922)))+((S368&lt;&gt;"")*ISNUMBER(SEARCH("|"&amp;S368&amp;"|",'5_ACOMPANHAMENTO'!$AC$3:$AC$4922)))+((T368&lt;&gt;"")*ISNUMBER(SEARCH("|"&amp;T368&amp;"|",'5_ACOMPANHAMENTO'!$AC$3:$AC$4922)))+((U368&lt;&gt;"")*ISNUMBER(SEARCH("|"&amp;U368&amp;"|",'5_ACOMPANHAMENTO'!$AC$3:$AC$4922)))+((V368&lt;&gt;"")*ISNUMBER(SEARCH("|"&amp;V368&amp;"|",'5_ACOMPANHAMENTO'!$AC$3:$AC$4922)))+((W368&lt;&gt;"")*ISNUMBER(SEARCH("|"&amp;W368&amp;"|",'5_ACOMPANHAMENTO'!$AC$3:$AC$4922)))+((X368&lt;&gt;"")*ISNUMBER(SEARCH("|"&amp;X368&amp;"|",'5_ACOMPANHAMENTO'!$AC$3:$AC$4922)))+((Y368&lt;&gt;"")*ISNUMBER(SEARCH("|"&amp;Y368&amp;"|",'5_ACOMPANHAMENTO'!$AC$3:$AC$4922)))+((Z368&lt;&gt;"")*ISNUMBER(SEARCH("|"&amp;Z368&amp;"|",'5_ACOMPANHAMENTO'!$AC$3:$AC$4922)))+((AA368&lt;&gt;"")*ISNUMBER(SEARCH("|"&amp;AA368&amp;"|",'5_ACOMPANHAMENTO'!$AC$3:$AC$4922)))+((AB368&lt;&gt;"")*ISNUMBER(SEARCH("|"&amp;AB368&amp;"|",'5_ACOMPANHAMENTO'!$AC$3:$AC$4922))))&gt;0)),'5_ACOMPANHAMENTO'!$O$3:$O$4922),0))</f>
        <v>2194</v>
      </c>
      <c r="G368" s="7">
        <f t="shared" si="116"/>
        <v>0</v>
      </c>
      <c r="H368" t="str">
        <f t="shared" si="117"/>
        <v>10210|49 COLA DE ESPUMA</v>
      </c>
      <c r="I368" s="1" t="str">
        <f t="shared" si="118"/>
        <v>10210</v>
      </c>
      <c r="J368" s="1" t="str">
        <f t="shared" si="119"/>
        <v/>
      </c>
      <c r="K368" s="1" t="str">
        <f t="shared" si="120"/>
        <v/>
      </c>
      <c r="L368" s="1" t="str">
        <f t="shared" si="121"/>
        <v/>
      </c>
      <c r="M368" s="1" t="str">
        <f t="shared" si="122"/>
        <v/>
      </c>
      <c r="N368" s="1" t="str">
        <f t="shared" si="123"/>
        <v/>
      </c>
      <c r="O368" s="1" t="str">
        <f t="shared" si="124"/>
        <v/>
      </c>
      <c r="P368" s="1" t="str">
        <f t="shared" si="125"/>
        <v/>
      </c>
      <c r="Q368" s="1" t="str">
        <f t="shared" si="126"/>
        <v/>
      </c>
      <c r="R368" s="1" t="str">
        <f t="shared" si="127"/>
        <v/>
      </c>
      <c r="S368" s="1" t="str">
        <f t="shared" si="128"/>
        <v/>
      </c>
      <c r="T368" s="1" t="str">
        <f t="shared" si="129"/>
        <v/>
      </c>
      <c r="U368" s="1" t="str">
        <f t="shared" si="130"/>
        <v/>
      </c>
      <c r="V368" s="1" t="str">
        <f t="shared" si="131"/>
        <v/>
      </c>
      <c r="W368" s="1" t="str">
        <f t="shared" si="132"/>
        <v/>
      </c>
      <c r="X368" s="1" t="str">
        <f t="shared" si="133"/>
        <v/>
      </c>
      <c r="Y368" s="1" t="str">
        <f t="shared" si="134"/>
        <v/>
      </c>
      <c r="Z368" s="1" t="str">
        <f t="shared" si="135"/>
        <v/>
      </c>
      <c r="AA368" s="1" t="str">
        <f t="shared" si="136"/>
        <v/>
      </c>
      <c r="AB368" s="1" t="str">
        <f t="shared" si="137"/>
        <v/>
      </c>
    </row>
    <row r="369" spans="1:28" ht="14.25" hidden="1" customHeight="1" x14ac:dyDescent="0.35">
      <c r="A369" s="4">
        <f>IF(OR($B369="",$C369=""),"",IFERROR(INDEX('5_ACOMPANHAMENTO'!$A$3:$A$4922,MATCH(1,INDEX(('5_ACOMPANHAMENTO'!$AD$3:$AD$4922=TRIM($C369&amp;""))*('5_ACOMPANHAMENTO'!$AC$3:$AC$4922&lt;&gt;"")*((((I369&lt;&gt;"")*ISNUMBER(SEARCH("|"&amp;I369&amp;"|",'5_ACOMPANHAMENTO'!$AC$3:$AC$4922)))+((J369&lt;&gt;"")*ISNUMBER(SEARCH("|"&amp;J369&amp;"|",'5_ACOMPANHAMENTO'!$AC$3:$AC$4922)))+((K369&lt;&gt;"")*ISNUMBER(SEARCH("|"&amp;K369&amp;"|",'5_ACOMPANHAMENTO'!$AC$3:$AC$4922)))+((L369&lt;&gt;"")*ISNUMBER(SEARCH("|"&amp;L369&amp;"|",'5_ACOMPANHAMENTO'!$AC$3:$AC$4922)))+((M369&lt;&gt;"")*ISNUMBER(SEARCH("|"&amp;M369&amp;"|",'5_ACOMPANHAMENTO'!$AC$3:$AC$4922)))+((N369&lt;&gt;"")*ISNUMBER(SEARCH("|"&amp;N369&amp;"|",'5_ACOMPANHAMENTO'!$AC$3:$AC$4922)))+((O369&lt;&gt;"")*ISNUMBER(SEARCH("|"&amp;O369&amp;"|",'5_ACOMPANHAMENTO'!$AC$3:$AC$4922)))+((P369&lt;&gt;"")*ISNUMBER(SEARCH("|"&amp;P369&amp;"|",'5_ACOMPANHAMENTO'!$AC$3:$AC$4922)))+((Q369&lt;&gt;"")*ISNUMBER(SEARCH("|"&amp;Q369&amp;"|",'5_ACOMPANHAMENTO'!$AC$3:$AC$4922)))+((R369&lt;&gt;"")*ISNUMBER(SEARCH("|"&amp;R369&amp;"|",'5_ACOMPANHAMENTO'!$AC$3:$AC$4922)))+((S369&lt;&gt;"")*ISNUMBER(SEARCH("|"&amp;S369&amp;"|",'5_ACOMPANHAMENTO'!$AC$3:$AC$4922)))+((T369&lt;&gt;"")*ISNUMBER(SEARCH("|"&amp;T369&amp;"|",'5_ACOMPANHAMENTO'!$AC$3:$AC$4922)))+((U369&lt;&gt;"")*ISNUMBER(SEARCH("|"&amp;U369&amp;"|",'5_ACOMPANHAMENTO'!$AC$3:$AC$4922)))+((V369&lt;&gt;"")*ISNUMBER(SEARCH("|"&amp;V369&amp;"|",'5_ACOMPANHAMENTO'!$AC$3:$AC$4922)))+((W369&lt;&gt;"")*ISNUMBER(SEARCH("|"&amp;W369&amp;"|",'5_ACOMPANHAMENTO'!$AC$3:$AC$4922)))+((X369&lt;&gt;"")*ISNUMBER(SEARCH("|"&amp;X369&amp;"|",'5_ACOMPANHAMENTO'!$AC$3:$AC$4922)))+((Y369&lt;&gt;"")*ISNUMBER(SEARCH("|"&amp;Y369&amp;"|",'5_ACOMPANHAMENTO'!$AC$3:$AC$4922)))+((Z369&lt;&gt;"")*ISNUMBER(SEARCH("|"&amp;Z369&amp;"|",'5_ACOMPANHAMENTO'!$AC$3:$AC$4922)))+((AA369&lt;&gt;"")*ISNUMBER(SEARCH("|"&amp;AA369&amp;"|",'5_ACOMPANHAMENTO'!$AC$3:$AC$4922)))+((AB369&lt;&gt;"")*ISNUMBER(SEARCH("|"&amp;AB369&amp;"|",'5_ACOMPANHAMENTO'!$AC$3:$AC$4922))))&gt;0),0),0)),""))</f>
        <v>46210</v>
      </c>
      <c r="B369" s="14" t="s">
        <v>3094</v>
      </c>
      <c r="C369" s="14" t="s">
        <v>3053</v>
      </c>
      <c r="D369" s="4">
        <f>IF(OR($B369="",$C369=""),"",IFERROR(SUMPRODUCT(--(('5_ACOMPANHAMENTO'!$AD$3:$AD$4922=TRIM($C369&amp;""))*('5_ACOMPANHAMENTO'!$AC$3:$AC$4922&lt;&gt;"")*((((I369&lt;&gt;"")*ISNUMBER(SEARCH("|"&amp;I369&amp;"|",'5_ACOMPANHAMENTO'!$AC$3:$AC$4922)))+((J369&lt;&gt;"")*ISNUMBER(SEARCH("|"&amp;J369&amp;"|",'5_ACOMPANHAMENTO'!$AC$3:$AC$4922)))+((K369&lt;&gt;"")*ISNUMBER(SEARCH("|"&amp;K369&amp;"|",'5_ACOMPANHAMENTO'!$AC$3:$AC$4922)))+((L369&lt;&gt;"")*ISNUMBER(SEARCH("|"&amp;L369&amp;"|",'5_ACOMPANHAMENTO'!$AC$3:$AC$4922)))+((M369&lt;&gt;"")*ISNUMBER(SEARCH("|"&amp;M369&amp;"|",'5_ACOMPANHAMENTO'!$AC$3:$AC$4922)))+((N369&lt;&gt;"")*ISNUMBER(SEARCH("|"&amp;N369&amp;"|",'5_ACOMPANHAMENTO'!$AC$3:$AC$4922)))+((O369&lt;&gt;"")*ISNUMBER(SEARCH("|"&amp;O369&amp;"|",'5_ACOMPANHAMENTO'!$AC$3:$AC$4922)))+((P369&lt;&gt;"")*ISNUMBER(SEARCH("|"&amp;P369&amp;"|",'5_ACOMPANHAMENTO'!$AC$3:$AC$4922)))+((Q369&lt;&gt;"")*ISNUMBER(SEARCH("|"&amp;Q369&amp;"|",'5_ACOMPANHAMENTO'!$AC$3:$AC$4922)))+((R369&lt;&gt;"")*ISNUMBER(SEARCH("|"&amp;R369&amp;"|",'5_ACOMPANHAMENTO'!$AC$3:$AC$4922)))+((S369&lt;&gt;"")*ISNUMBER(SEARCH("|"&amp;S369&amp;"|",'5_ACOMPANHAMENTO'!$AC$3:$AC$4922)))+((T369&lt;&gt;"")*ISNUMBER(SEARCH("|"&amp;T369&amp;"|",'5_ACOMPANHAMENTO'!$AC$3:$AC$4922)))+((U369&lt;&gt;"")*ISNUMBER(SEARCH("|"&amp;U369&amp;"|",'5_ACOMPANHAMENTO'!$AC$3:$AC$4922)))+((V369&lt;&gt;"")*ISNUMBER(SEARCH("|"&amp;V369&amp;"|",'5_ACOMPANHAMENTO'!$AC$3:$AC$4922)))+((W369&lt;&gt;"")*ISNUMBER(SEARCH("|"&amp;W369&amp;"|",'5_ACOMPANHAMENTO'!$AC$3:$AC$4922)))+((X369&lt;&gt;"")*ISNUMBER(SEARCH("|"&amp;X369&amp;"|",'5_ACOMPANHAMENTO'!$AC$3:$AC$4922)))+((Y369&lt;&gt;"")*ISNUMBER(SEARCH("|"&amp;Y369&amp;"|",'5_ACOMPANHAMENTO'!$AC$3:$AC$4922)))+((Z369&lt;&gt;"")*ISNUMBER(SEARCH("|"&amp;Z369&amp;"|",'5_ACOMPANHAMENTO'!$AC$3:$AC$4922)))+((AA369&lt;&gt;"")*ISNUMBER(SEARCH("|"&amp;AA369&amp;"|",'5_ACOMPANHAMENTO'!$AC$3:$AC$4922)))+((AB369&lt;&gt;"")*ISNUMBER(SEARCH("|"&amp;AB369&amp;"|",'5_ACOMPANHAMENTO'!$AC$3:$AC$4922))))&gt;0)),'5_ACOMPANHAMENTO'!$J$3:$J$4922),0))</f>
        <v>2194</v>
      </c>
      <c r="E369" s="4" t="str">
        <f t="shared" ca="1" si="115"/>
        <v>FINALIZADO</v>
      </c>
      <c r="F369" s="7">
        <f>IF(OR($B369="",$C369=""),"",IFERROR(SUMPRODUCT(--(('5_ACOMPANHAMENTO'!$AD$3:$AD$4922=TRIM($C369&amp;""))*('5_ACOMPANHAMENTO'!$AC$3:$AC$4922&lt;&gt;"")*((((I369&lt;&gt;"")*ISNUMBER(SEARCH("|"&amp;I369&amp;"|",'5_ACOMPANHAMENTO'!$AC$3:$AC$4922)))+((J369&lt;&gt;"")*ISNUMBER(SEARCH("|"&amp;J369&amp;"|",'5_ACOMPANHAMENTO'!$AC$3:$AC$4922)))+((K369&lt;&gt;"")*ISNUMBER(SEARCH("|"&amp;K369&amp;"|",'5_ACOMPANHAMENTO'!$AC$3:$AC$4922)))+((L369&lt;&gt;"")*ISNUMBER(SEARCH("|"&amp;L369&amp;"|",'5_ACOMPANHAMENTO'!$AC$3:$AC$4922)))+((M369&lt;&gt;"")*ISNUMBER(SEARCH("|"&amp;M369&amp;"|",'5_ACOMPANHAMENTO'!$AC$3:$AC$4922)))+((N369&lt;&gt;"")*ISNUMBER(SEARCH("|"&amp;N369&amp;"|",'5_ACOMPANHAMENTO'!$AC$3:$AC$4922)))+((O369&lt;&gt;"")*ISNUMBER(SEARCH("|"&amp;O369&amp;"|",'5_ACOMPANHAMENTO'!$AC$3:$AC$4922)))+((P369&lt;&gt;"")*ISNUMBER(SEARCH("|"&amp;P369&amp;"|",'5_ACOMPANHAMENTO'!$AC$3:$AC$4922)))+((Q369&lt;&gt;"")*ISNUMBER(SEARCH("|"&amp;Q369&amp;"|",'5_ACOMPANHAMENTO'!$AC$3:$AC$4922)))+((R369&lt;&gt;"")*ISNUMBER(SEARCH("|"&amp;R369&amp;"|",'5_ACOMPANHAMENTO'!$AC$3:$AC$4922)))+((S369&lt;&gt;"")*ISNUMBER(SEARCH("|"&amp;S369&amp;"|",'5_ACOMPANHAMENTO'!$AC$3:$AC$4922)))+((T369&lt;&gt;"")*ISNUMBER(SEARCH("|"&amp;T369&amp;"|",'5_ACOMPANHAMENTO'!$AC$3:$AC$4922)))+((U369&lt;&gt;"")*ISNUMBER(SEARCH("|"&amp;U369&amp;"|",'5_ACOMPANHAMENTO'!$AC$3:$AC$4922)))+((V369&lt;&gt;"")*ISNUMBER(SEARCH("|"&amp;V369&amp;"|",'5_ACOMPANHAMENTO'!$AC$3:$AC$4922)))+((W369&lt;&gt;"")*ISNUMBER(SEARCH("|"&amp;W369&amp;"|",'5_ACOMPANHAMENTO'!$AC$3:$AC$4922)))+((X369&lt;&gt;"")*ISNUMBER(SEARCH("|"&amp;X369&amp;"|",'5_ACOMPANHAMENTO'!$AC$3:$AC$4922)))+((Y369&lt;&gt;"")*ISNUMBER(SEARCH("|"&amp;Y369&amp;"|",'5_ACOMPANHAMENTO'!$AC$3:$AC$4922)))+((Z369&lt;&gt;"")*ISNUMBER(SEARCH("|"&amp;Z369&amp;"|",'5_ACOMPANHAMENTO'!$AC$3:$AC$4922)))+((AA369&lt;&gt;"")*ISNUMBER(SEARCH("|"&amp;AA369&amp;"|",'5_ACOMPANHAMENTO'!$AC$3:$AC$4922)))+((AB369&lt;&gt;"")*ISNUMBER(SEARCH("|"&amp;AB369&amp;"|",'5_ACOMPANHAMENTO'!$AC$3:$AC$4922))))&gt;0)),'5_ACOMPANHAMENTO'!$O$3:$O$4922),0))</f>
        <v>2194</v>
      </c>
      <c r="G369" s="7">
        <f t="shared" si="116"/>
        <v>0</v>
      </c>
      <c r="H369" t="str">
        <f t="shared" si="117"/>
        <v>10210|49 COLA DE ESPUMA</v>
      </c>
      <c r="I369" s="1" t="str">
        <f t="shared" si="118"/>
        <v>10210</v>
      </c>
      <c r="J369" s="1" t="str">
        <f t="shared" si="119"/>
        <v/>
      </c>
      <c r="K369" s="1" t="str">
        <f t="shared" si="120"/>
        <v/>
      </c>
      <c r="L369" s="1" t="str">
        <f t="shared" si="121"/>
        <v/>
      </c>
      <c r="M369" s="1" t="str">
        <f t="shared" si="122"/>
        <v/>
      </c>
      <c r="N369" s="1" t="str">
        <f t="shared" si="123"/>
        <v/>
      </c>
      <c r="O369" s="1" t="str">
        <f t="shared" si="124"/>
        <v/>
      </c>
      <c r="P369" s="1" t="str">
        <f t="shared" si="125"/>
        <v/>
      </c>
      <c r="Q369" s="1" t="str">
        <f t="shared" si="126"/>
        <v/>
      </c>
      <c r="R369" s="1" t="str">
        <f t="shared" si="127"/>
        <v/>
      </c>
      <c r="S369" s="1" t="str">
        <f t="shared" si="128"/>
        <v/>
      </c>
      <c r="T369" s="1" t="str">
        <f t="shared" si="129"/>
        <v/>
      </c>
      <c r="U369" s="1" t="str">
        <f t="shared" si="130"/>
        <v/>
      </c>
      <c r="V369" s="1" t="str">
        <f t="shared" si="131"/>
        <v/>
      </c>
      <c r="W369" s="1" t="str">
        <f t="shared" si="132"/>
        <v/>
      </c>
      <c r="X369" s="1" t="str">
        <f t="shared" si="133"/>
        <v/>
      </c>
      <c r="Y369" s="1" t="str">
        <f t="shared" si="134"/>
        <v/>
      </c>
      <c r="Z369" s="1" t="str">
        <f t="shared" si="135"/>
        <v/>
      </c>
      <c r="AA369" s="1" t="str">
        <f t="shared" si="136"/>
        <v/>
      </c>
      <c r="AB369" s="1" t="str">
        <f t="shared" si="137"/>
        <v/>
      </c>
    </row>
    <row r="370" spans="1:28" ht="14.25" hidden="1" customHeight="1" x14ac:dyDescent="0.35">
      <c r="A370" s="4">
        <f>IF(OR($B370="",$C370=""),"",IFERROR(INDEX('5_ACOMPANHAMENTO'!$A$3:$A$4922,MATCH(1,INDEX(('5_ACOMPANHAMENTO'!$AD$3:$AD$4922=TRIM($C370&amp;""))*('5_ACOMPANHAMENTO'!$AC$3:$AC$4922&lt;&gt;"")*((((I370&lt;&gt;"")*ISNUMBER(SEARCH("|"&amp;I370&amp;"|",'5_ACOMPANHAMENTO'!$AC$3:$AC$4922)))+((J370&lt;&gt;"")*ISNUMBER(SEARCH("|"&amp;J370&amp;"|",'5_ACOMPANHAMENTO'!$AC$3:$AC$4922)))+((K370&lt;&gt;"")*ISNUMBER(SEARCH("|"&amp;K370&amp;"|",'5_ACOMPANHAMENTO'!$AC$3:$AC$4922)))+((L370&lt;&gt;"")*ISNUMBER(SEARCH("|"&amp;L370&amp;"|",'5_ACOMPANHAMENTO'!$AC$3:$AC$4922)))+((M370&lt;&gt;"")*ISNUMBER(SEARCH("|"&amp;M370&amp;"|",'5_ACOMPANHAMENTO'!$AC$3:$AC$4922)))+((N370&lt;&gt;"")*ISNUMBER(SEARCH("|"&amp;N370&amp;"|",'5_ACOMPANHAMENTO'!$AC$3:$AC$4922)))+((O370&lt;&gt;"")*ISNUMBER(SEARCH("|"&amp;O370&amp;"|",'5_ACOMPANHAMENTO'!$AC$3:$AC$4922)))+((P370&lt;&gt;"")*ISNUMBER(SEARCH("|"&amp;P370&amp;"|",'5_ACOMPANHAMENTO'!$AC$3:$AC$4922)))+((Q370&lt;&gt;"")*ISNUMBER(SEARCH("|"&amp;Q370&amp;"|",'5_ACOMPANHAMENTO'!$AC$3:$AC$4922)))+((R370&lt;&gt;"")*ISNUMBER(SEARCH("|"&amp;R370&amp;"|",'5_ACOMPANHAMENTO'!$AC$3:$AC$4922)))+((S370&lt;&gt;"")*ISNUMBER(SEARCH("|"&amp;S370&amp;"|",'5_ACOMPANHAMENTO'!$AC$3:$AC$4922)))+((T370&lt;&gt;"")*ISNUMBER(SEARCH("|"&amp;T370&amp;"|",'5_ACOMPANHAMENTO'!$AC$3:$AC$4922)))+((U370&lt;&gt;"")*ISNUMBER(SEARCH("|"&amp;U370&amp;"|",'5_ACOMPANHAMENTO'!$AC$3:$AC$4922)))+((V370&lt;&gt;"")*ISNUMBER(SEARCH("|"&amp;V370&amp;"|",'5_ACOMPANHAMENTO'!$AC$3:$AC$4922)))+((W370&lt;&gt;"")*ISNUMBER(SEARCH("|"&amp;W370&amp;"|",'5_ACOMPANHAMENTO'!$AC$3:$AC$4922)))+((X370&lt;&gt;"")*ISNUMBER(SEARCH("|"&amp;X370&amp;"|",'5_ACOMPANHAMENTO'!$AC$3:$AC$4922)))+((Y370&lt;&gt;"")*ISNUMBER(SEARCH("|"&amp;Y370&amp;"|",'5_ACOMPANHAMENTO'!$AC$3:$AC$4922)))+((Z370&lt;&gt;"")*ISNUMBER(SEARCH("|"&amp;Z370&amp;"|",'5_ACOMPANHAMENTO'!$AC$3:$AC$4922)))+((AA370&lt;&gt;"")*ISNUMBER(SEARCH("|"&amp;AA370&amp;"|",'5_ACOMPANHAMENTO'!$AC$3:$AC$4922)))+((AB370&lt;&gt;"")*ISNUMBER(SEARCH("|"&amp;AB370&amp;"|",'5_ACOMPANHAMENTO'!$AC$3:$AC$4922))))&gt;0),0),0)),""))</f>
        <v>46210</v>
      </c>
      <c r="B370" s="14" t="s">
        <v>3094</v>
      </c>
      <c r="C370" s="14" t="s">
        <v>3053</v>
      </c>
      <c r="D370" s="4">
        <f>IF(OR($B370="",$C370=""),"",IFERROR(SUMPRODUCT(--(('5_ACOMPANHAMENTO'!$AD$3:$AD$4922=TRIM($C370&amp;""))*('5_ACOMPANHAMENTO'!$AC$3:$AC$4922&lt;&gt;"")*((((I370&lt;&gt;"")*ISNUMBER(SEARCH("|"&amp;I370&amp;"|",'5_ACOMPANHAMENTO'!$AC$3:$AC$4922)))+((J370&lt;&gt;"")*ISNUMBER(SEARCH("|"&amp;J370&amp;"|",'5_ACOMPANHAMENTO'!$AC$3:$AC$4922)))+((K370&lt;&gt;"")*ISNUMBER(SEARCH("|"&amp;K370&amp;"|",'5_ACOMPANHAMENTO'!$AC$3:$AC$4922)))+((L370&lt;&gt;"")*ISNUMBER(SEARCH("|"&amp;L370&amp;"|",'5_ACOMPANHAMENTO'!$AC$3:$AC$4922)))+((M370&lt;&gt;"")*ISNUMBER(SEARCH("|"&amp;M370&amp;"|",'5_ACOMPANHAMENTO'!$AC$3:$AC$4922)))+((N370&lt;&gt;"")*ISNUMBER(SEARCH("|"&amp;N370&amp;"|",'5_ACOMPANHAMENTO'!$AC$3:$AC$4922)))+((O370&lt;&gt;"")*ISNUMBER(SEARCH("|"&amp;O370&amp;"|",'5_ACOMPANHAMENTO'!$AC$3:$AC$4922)))+((P370&lt;&gt;"")*ISNUMBER(SEARCH("|"&amp;P370&amp;"|",'5_ACOMPANHAMENTO'!$AC$3:$AC$4922)))+((Q370&lt;&gt;"")*ISNUMBER(SEARCH("|"&amp;Q370&amp;"|",'5_ACOMPANHAMENTO'!$AC$3:$AC$4922)))+((R370&lt;&gt;"")*ISNUMBER(SEARCH("|"&amp;R370&amp;"|",'5_ACOMPANHAMENTO'!$AC$3:$AC$4922)))+((S370&lt;&gt;"")*ISNUMBER(SEARCH("|"&amp;S370&amp;"|",'5_ACOMPANHAMENTO'!$AC$3:$AC$4922)))+((T370&lt;&gt;"")*ISNUMBER(SEARCH("|"&amp;T370&amp;"|",'5_ACOMPANHAMENTO'!$AC$3:$AC$4922)))+((U370&lt;&gt;"")*ISNUMBER(SEARCH("|"&amp;U370&amp;"|",'5_ACOMPANHAMENTO'!$AC$3:$AC$4922)))+((V370&lt;&gt;"")*ISNUMBER(SEARCH("|"&amp;V370&amp;"|",'5_ACOMPANHAMENTO'!$AC$3:$AC$4922)))+((W370&lt;&gt;"")*ISNUMBER(SEARCH("|"&amp;W370&amp;"|",'5_ACOMPANHAMENTO'!$AC$3:$AC$4922)))+((X370&lt;&gt;"")*ISNUMBER(SEARCH("|"&amp;X370&amp;"|",'5_ACOMPANHAMENTO'!$AC$3:$AC$4922)))+((Y370&lt;&gt;"")*ISNUMBER(SEARCH("|"&amp;Y370&amp;"|",'5_ACOMPANHAMENTO'!$AC$3:$AC$4922)))+((Z370&lt;&gt;"")*ISNUMBER(SEARCH("|"&amp;Z370&amp;"|",'5_ACOMPANHAMENTO'!$AC$3:$AC$4922)))+((AA370&lt;&gt;"")*ISNUMBER(SEARCH("|"&amp;AA370&amp;"|",'5_ACOMPANHAMENTO'!$AC$3:$AC$4922)))+((AB370&lt;&gt;"")*ISNUMBER(SEARCH("|"&amp;AB370&amp;"|",'5_ACOMPANHAMENTO'!$AC$3:$AC$4922))))&gt;0)),'5_ACOMPANHAMENTO'!$J$3:$J$4922),0))</f>
        <v>2194</v>
      </c>
      <c r="E370" s="4" t="str">
        <f t="shared" ca="1" si="115"/>
        <v>FINALIZADO</v>
      </c>
      <c r="F370" s="7">
        <f>IF(OR($B370="",$C370=""),"",IFERROR(SUMPRODUCT(--(('5_ACOMPANHAMENTO'!$AD$3:$AD$4922=TRIM($C370&amp;""))*('5_ACOMPANHAMENTO'!$AC$3:$AC$4922&lt;&gt;"")*((((I370&lt;&gt;"")*ISNUMBER(SEARCH("|"&amp;I370&amp;"|",'5_ACOMPANHAMENTO'!$AC$3:$AC$4922)))+((J370&lt;&gt;"")*ISNUMBER(SEARCH("|"&amp;J370&amp;"|",'5_ACOMPANHAMENTO'!$AC$3:$AC$4922)))+((K370&lt;&gt;"")*ISNUMBER(SEARCH("|"&amp;K370&amp;"|",'5_ACOMPANHAMENTO'!$AC$3:$AC$4922)))+((L370&lt;&gt;"")*ISNUMBER(SEARCH("|"&amp;L370&amp;"|",'5_ACOMPANHAMENTO'!$AC$3:$AC$4922)))+((M370&lt;&gt;"")*ISNUMBER(SEARCH("|"&amp;M370&amp;"|",'5_ACOMPANHAMENTO'!$AC$3:$AC$4922)))+((N370&lt;&gt;"")*ISNUMBER(SEARCH("|"&amp;N370&amp;"|",'5_ACOMPANHAMENTO'!$AC$3:$AC$4922)))+((O370&lt;&gt;"")*ISNUMBER(SEARCH("|"&amp;O370&amp;"|",'5_ACOMPANHAMENTO'!$AC$3:$AC$4922)))+((P370&lt;&gt;"")*ISNUMBER(SEARCH("|"&amp;P370&amp;"|",'5_ACOMPANHAMENTO'!$AC$3:$AC$4922)))+((Q370&lt;&gt;"")*ISNUMBER(SEARCH("|"&amp;Q370&amp;"|",'5_ACOMPANHAMENTO'!$AC$3:$AC$4922)))+((R370&lt;&gt;"")*ISNUMBER(SEARCH("|"&amp;R370&amp;"|",'5_ACOMPANHAMENTO'!$AC$3:$AC$4922)))+((S370&lt;&gt;"")*ISNUMBER(SEARCH("|"&amp;S370&amp;"|",'5_ACOMPANHAMENTO'!$AC$3:$AC$4922)))+((T370&lt;&gt;"")*ISNUMBER(SEARCH("|"&amp;T370&amp;"|",'5_ACOMPANHAMENTO'!$AC$3:$AC$4922)))+((U370&lt;&gt;"")*ISNUMBER(SEARCH("|"&amp;U370&amp;"|",'5_ACOMPANHAMENTO'!$AC$3:$AC$4922)))+((V370&lt;&gt;"")*ISNUMBER(SEARCH("|"&amp;V370&amp;"|",'5_ACOMPANHAMENTO'!$AC$3:$AC$4922)))+((W370&lt;&gt;"")*ISNUMBER(SEARCH("|"&amp;W370&amp;"|",'5_ACOMPANHAMENTO'!$AC$3:$AC$4922)))+((X370&lt;&gt;"")*ISNUMBER(SEARCH("|"&amp;X370&amp;"|",'5_ACOMPANHAMENTO'!$AC$3:$AC$4922)))+((Y370&lt;&gt;"")*ISNUMBER(SEARCH("|"&amp;Y370&amp;"|",'5_ACOMPANHAMENTO'!$AC$3:$AC$4922)))+((Z370&lt;&gt;"")*ISNUMBER(SEARCH("|"&amp;Z370&amp;"|",'5_ACOMPANHAMENTO'!$AC$3:$AC$4922)))+((AA370&lt;&gt;"")*ISNUMBER(SEARCH("|"&amp;AA370&amp;"|",'5_ACOMPANHAMENTO'!$AC$3:$AC$4922)))+((AB370&lt;&gt;"")*ISNUMBER(SEARCH("|"&amp;AB370&amp;"|",'5_ACOMPANHAMENTO'!$AC$3:$AC$4922))))&gt;0)),'5_ACOMPANHAMENTO'!$O$3:$O$4922),0))</f>
        <v>2194</v>
      </c>
      <c r="G370" s="7">
        <f t="shared" si="116"/>
        <v>0</v>
      </c>
      <c r="H370" t="str">
        <f t="shared" si="117"/>
        <v>10210|49 COLA DE ESPUMA</v>
      </c>
      <c r="I370" s="1" t="str">
        <f t="shared" si="118"/>
        <v>10210</v>
      </c>
      <c r="J370" s="1" t="str">
        <f t="shared" si="119"/>
        <v/>
      </c>
      <c r="K370" s="1" t="str">
        <f t="shared" si="120"/>
        <v/>
      </c>
      <c r="L370" s="1" t="str">
        <f t="shared" si="121"/>
        <v/>
      </c>
      <c r="M370" s="1" t="str">
        <f t="shared" si="122"/>
        <v/>
      </c>
      <c r="N370" s="1" t="str">
        <f t="shared" si="123"/>
        <v/>
      </c>
      <c r="O370" s="1" t="str">
        <f t="shared" si="124"/>
        <v/>
      </c>
      <c r="P370" s="1" t="str">
        <f t="shared" si="125"/>
        <v/>
      </c>
      <c r="Q370" s="1" t="str">
        <f t="shared" si="126"/>
        <v/>
      </c>
      <c r="R370" s="1" t="str">
        <f t="shared" si="127"/>
        <v/>
      </c>
      <c r="S370" s="1" t="str">
        <f t="shared" si="128"/>
        <v/>
      </c>
      <c r="T370" s="1" t="str">
        <f t="shared" si="129"/>
        <v/>
      </c>
      <c r="U370" s="1" t="str">
        <f t="shared" si="130"/>
        <v/>
      </c>
      <c r="V370" s="1" t="str">
        <f t="shared" si="131"/>
        <v/>
      </c>
      <c r="W370" s="1" t="str">
        <f t="shared" si="132"/>
        <v/>
      </c>
      <c r="X370" s="1" t="str">
        <f t="shared" si="133"/>
        <v/>
      </c>
      <c r="Y370" s="1" t="str">
        <f t="shared" si="134"/>
        <v/>
      </c>
      <c r="Z370" s="1" t="str">
        <f t="shared" si="135"/>
        <v/>
      </c>
      <c r="AA370" s="1" t="str">
        <f t="shared" si="136"/>
        <v/>
      </c>
      <c r="AB370" s="1" t="str">
        <f t="shared" si="137"/>
        <v/>
      </c>
    </row>
    <row r="371" spans="1:28" ht="14.25" hidden="1" customHeight="1" x14ac:dyDescent="0.35">
      <c r="A371" s="4">
        <f>IF(OR($B371="",$C371=""),"",IFERROR(INDEX('5_ACOMPANHAMENTO'!$A$3:$A$4922,MATCH(1,INDEX(('5_ACOMPANHAMENTO'!$AD$3:$AD$4922=TRIM($C371&amp;""))*('5_ACOMPANHAMENTO'!$AC$3:$AC$4922&lt;&gt;"")*((((I371&lt;&gt;"")*ISNUMBER(SEARCH("|"&amp;I371&amp;"|",'5_ACOMPANHAMENTO'!$AC$3:$AC$4922)))+((J371&lt;&gt;"")*ISNUMBER(SEARCH("|"&amp;J371&amp;"|",'5_ACOMPANHAMENTO'!$AC$3:$AC$4922)))+((K371&lt;&gt;"")*ISNUMBER(SEARCH("|"&amp;K371&amp;"|",'5_ACOMPANHAMENTO'!$AC$3:$AC$4922)))+((L371&lt;&gt;"")*ISNUMBER(SEARCH("|"&amp;L371&amp;"|",'5_ACOMPANHAMENTO'!$AC$3:$AC$4922)))+((M371&lt;&gt;"")*ISNUMBER(SEARCH("|"&amp;M371&amp;"|",'5_ACOMPANHAMENTO'!$AC$3:$AC$4922)))+((N371&lt;&gt;"")*ISNUMBER(SEARCH("|"&amp;N371&amp;"|",'5_ACOMPANHAMENTO'!$AC$3:$AC$4922)))+((O371&lt;&gt;"")*ISNUMBER(SEARCH("|"&amp;O371&amp;"|",'5_ACOMPANHAMENTO'!$AC$3:$AC$4922)))+((P371&lt;&gt;"")*ISNUMBER(SEARCH("|"&amp;P371&amp;"|",'5_ACOMPANHAMENTO'!$AC$3:$AC$4922)))+((Q371&lt;&gt;"")*ISNUMBER(SEARCH("|"&amp;Q371&amp;"|",'5_ACOMPANHAMENTO'!$AC$3:$AC$4922)))+((R371&lt;&gt;"")*ISNUMBER(SEARCH("|"&amp;R371&amp;"|",'5_ACOMPANHAMENTO'!$AC$3:$AC$4922)))+((S371&lt;&gt;"")*ISNUMBER(SEARCH("|"&amp;S371&amp;"|",'5_ACOMPANHAMENTO'!$AC$3:$AC$4922)))+((T371&lt;&gt;"")*ISNUMBER(SEARCH("|"&amp;T371&amp;"|",'5_ACOMPANHAMENTO'!$AC$3:$AC$4922)))+((U371&lt;&gt;"")*ISNUMBER(SEARCH("|"&amp;U371&amp;"|",'5_ACOMPANHAMENTO'!$AC$3:$AC$4922)))+((V371&lt;&gt;"")*ISNUMBER(SEARCH("|"&amp;V371&amp;"|",'5_ACOMPANHAMENTO'!$AC$3:$AC$4922)))+((W371&lt;&gt;"")*ISNUMBER(SEARCH("|"&amp;W371&amp;"|",'5_ACOMPANHAMENTO'!$AC$3:$AC$4922)))+((X371&lt;&gt;"")*ISNUMBER(SEARCH("|"&amp;X371&amp;"|",'5_ACOMPANHAMENTO'!$AC$3:$AC$4922)))+((Y371&lt;&gt;"")*ISNUMBER(SEARCH("|"&amp;Y371&amp;"|",'5_ACOMPANHAMENTO'!$AC$3:$AC$4922)))+((Z371&lt;&gt;"")*ISNUMBER(SEARCH("|"&amp;Z371&amp;"|",'5_ACOMPANHAMENTO'!$AC$3:$AC$4922)))+((AA371&lt;&gt;"")*ISNUMBER(SEARCH("|"&amp;AA371&amp;"|",'5_ACOMPANHAMENTO'!$AC$3:$AC$4922)))+((AB371&lt;&gt;"")*ISNUMBER(SEARCH("|"&amp;AB371&amp;"|",'5_ACOMPANHAMENTO'!$AC$3:$AC$4922))))&gt;0),0),0)),""))</f>
        <v>46210</v>
      </c>
      <c r="B371" s="14" t="s">
        <v>3094</v>
      </c>
      <c r="C371" s="14" t="s">
        <v>3053</v>
      </c>
      <c r="D371" s="4">
        <f>IF(OR($B371="",$C371=""),"",IFERROR(SUMPRODUCT(--(('5_ACOMPANHAMENTO'!$AD$3:$AD$4922=TRIM($C371&amp;""))*('5_ACOMPANHAMENTO'!$AC$3:$AC$4922&lt;&gt;"")*((((I371&lt;&gt;"")*ISNUMBER(SEARCH("|"&amp;I371&amp;"|",'5_ACOMPANHAMENTO'!$AC$3:$AC$4922)))+((J371&lt;&gt;"")*ISNUMBER(SEARCH("|"&amp;J371&amp;"|",'5_ACOMPANHAMENTO'!$AC$3:$AC$4922)))+((K371&lt;&gt;"")*ISNUMBER(SEARCH("|"&amp;K371&amp;"|",'5_ACOMPANHAMENTO'!$AC$3:$AC$4922)))+((L371&lt;&gt;"")*ISNUMBER(SEARCH("|"&amp;L371&amp;"|",'5_ACOMPANHAMENTO'!$AC$3:$AC$4922)))+((M371&lt;&gt;"")*ISNUMBER(SEARCH("|"&amp;M371&amp;"|",'5_ACOMPANHAMENTO'!$AC$3:$AC$4922)))+((N371&lt;&gt;"")*ISNUMBER(SEARCH("|"&amp;N371&amp;"|",'5_ACOMPANHAMENTO'!$AC$3:$AC$4922)))+((O371&lt;&gt;"")*ISNUMBER(SEARCH("|"&amp;O371&amp;"|",'5_ACOMPANHAMENTO'!$AC$3:$AC$4922)))+((P371&lt;&gt;"")*ISNUMBER(SEARCH("|"&amp;P371&amp;"|",'5_ACOMPANHAMENTO'!$AC$3:$AC$4922)))+((Q371&lt;&gt;"")*ISNUMBER(SEARCH("|"&amp;Q371&amp;"|",'5_ACOMPANHAMENTO'!$AC$3:$AC$4922)))+((R371&lt;&gt;"")*ISNUMBER(SEARCH("|"&amp;R371&amp;"|",'5_ACOMPANHAMENTO'!$AC$3:$AC$4922)))+((S371&lt;&gt;"")*ISNUMBER(SEARCH("|"&amp;S371&amp;"|",'5_ACOMPANHAMENTO'!$AC$3:$AC$4922)))+((T371&lt;&gt;"")*ISNUMBER(SEARCH("|"&amp;T371&amp;"|",'5_ACOMPANHAMENTO'!$AC$3:$AC$4922)))+((U371&lt;&gt;"")*ISNUMBER(SEARCH("|"&amp;U371&amp;"|",'5_ACOMPANHAMENTO'!$AC$3:$AC$4922)))+((V371&lt;&gt;"")*ISNUMBER(SEARCH("|"&amp;V371&amp;"|",'5_ACOMPANHAMENTO'!$AC$3:$AC$4922)))+((W371&lt;&gt;"")*ISNUMBER(SEARCH("|"&amp;W371&amp;"|",'5_ACOMPANHAMENTO'!$AC$3:$AC$4922)))+((X371&lt;&gt;"")*ISNUMBER(SEARCH("|"&amp;X371&amp;"|",'5_ACOMPANHAMENTO'!$AC$3:$AC$4922)))+((Y371&lt;&gt;"")*ISNUMBER(SEARCH("|"&amp;Y371&amp;"|",'5_ACOMPANHAMENTO'!$AC$3:$AC$4922)))+((Z371&lt;&gt;"")*ISNUMBER(SEARCH("|"&amp;Z371&amp;"|",'5_ACOMPANHAMENTO'!$AC$3:$AC$4922)))+((AA371&lt;&gt;"")*ISNUMBER(SEARCH("|"&amp;AA371&amp;"|",'5_ACOMPANHAMENTO'!$AC$3:$AC$4922)))+((AB371&lt;&gt;"")*ISNUMBER(SEARCH("|"&amp;AB371&amp;"|",'5_ACOMPANHAMENTO'!$AC$3:$AC$4922))))&gt;0)),'5_ACOMPANHAMENTO'!$J$3:$J$4922),0))</f>
        <v>2194</v>
      </c>
      <c r="E371" s="4" t="str">
        <f t="shared" ca="1" si="115"/>
        <v>FINALIZADO</v>
      </c>
      <c r="F371" s="7">
        <f>IF(OR($B371="",$C371=""),"",IFERROR(SUMPRODUCT(--(('5_ACOMPANHAMENTO'!$AD$3:$AD$4922=TRIM($C371&amp;""))*('5_ACOMPANHAMENTO'!$AC$3:$AC$4922&lt;&gt;"")*((((I371&lt;&gt;"")*ISNUMBER(SEARCH("|"&amp;I371&amp;"|",'5_ACOMPANHAMENTO'!$AC$3:$AC$4922)))+((J371&lt;&gt;"")*ISNUMBER(SEARCH("|"&amp;J371&amp;"|",'5_ACOMPANHAMENTO'!$AC$3:$AC$4922)))+((K371&lt;&gt;"")*ISNUMBER(SEARCH("|"&amp;K371&amp;"|",'5_ACOMPANHAMENTO'!$AC$3:$AC$4922)))+((L371&lt;&gt;"")*ISNUMBER(SEARCH("|"&amp;L371&amp;"|",'5_ACOMPANHAMENTO'!$AC$3:$AC$4922)))+((M371&lt;&gt;"")*ISNUMBER(SEARCH("|"&amp;M371&amp;"|",'5_ACOMPANHAMENTO'!$AC$3:$AC$4922)))+((N371&lt;&gt;"")*ISNUMBER(SEARCH("|"&amp;N371&amp;"|",'5_ACOMPANHAMENTO'!$AC$3:$AC$4922)))+((O371&lt;&gt;"")*ISNUMBER(SEARCH("|"&amp;O371&amp;"|",'5_ACOMPANHAMENTO'!$AC$3:$AC$4922)))+((P371&lt;&gt;"")*ISNUMBER(SEARCH("|"&amp;P371&amp;"|",'5_ACOMPANHAMENTO'!$AC$3:$AC$4922)))+((Q371&lt;&gt;"")*ISNUMBER(SEARCH("|"&amp;Q371&amp;"|",'5_ACOMPANHAMENTO'!$AC$3:$AC$4922)))+((R371&lt;&gt;"")*ISNUMBER(SEARCH("|"&amp;R371&amp;"|",'5_ACOMPANHAMENTO'!$AC$3:$AC$4922)))+((S371&lt;&gt;"")*ISNUMBER(SEARCH("|"&amp;S371&amp;"|",'5_ACOMPANHAMENTO'!$AC$3:$AC$4922)))+((T371&lt;&gt;"")*ISNUMBER(SEARCH("|"&amp;T371&amp;"|",'5_ACOMPANHAMENTO'!$AC$3:$AC$4922)))+((U371&lt;&gt;"")*ISNUMBER(SEARCH("|"&amp;U371&amp;"|",'5_ACOMPANHAMENTO'!$AC$3:$AC$4922)))+((V371&lt;&gt;"")*ISNUMBER(SEARCH("|"&amp;V371&amp;"|",'5_ACOMPANHAMENTO'!$AC$3:$AC$4922)))+((W371&lt;&gt;"")*ISNUMBER(SEARCH("|"&amp;W371&amp;"|",'5_ACOMPANHAMENTO'!$AC$3:$AC$4922)))+((X371&lt;&gt;"")*ISNUMBER(SEARCH("|"&amp;X371&amp;"|",'5_ACOMPANHAMENTO'!$AC$3:$AC$4922)))+((Y371&lt;&gt;"")*ISNUMBER(SEARCH("|"&amp;Y371&amp;"|",'5_ACOMPANHAMENTO'!$AC$3:$AC$4922)))+((Z371&lt;&gt;"")*ISNUMBER(SEARCH("|"&amp;Z371&amp;"|",'5_ACOMPANHAMENTO'!$AC$3:$AC$4922)))+((AA371&lt;&gt;"")*ISNUMBER(SEARCH("|"&amp;AA371&amp;"|",'5_ACOMPANHAMENTO'!$AC$3:$AC$4922)))+((AB371&lt;&gt;"")*ISNUMBER(SEARCH("|"&amp;AB371&amp;"|",'5_ACOMPANHAMENTO'!$AC$3:$AC$4922))))&gt;0)),'5_ACOMPANHAMENTO'!$O$3:$O$4922),0))</f>
        <v>2194</v>
      </c>
      <c r="G371" s="7">
        <f t="shared" si="116"/>
        <v>0</v>
      </c>
      <c r="H371" t="str">
        <f t="shared" si="117"/>
        <v>10210|49 COLA DE ESPUMA</v>
      </c>
      <c r="I371" s="1" t="str">
        <f t="shared" si="118"/>
        <v>10210</v>
      </c>
      <c r="J371" s="1" t="str">
        <f t="shared" si="119"/>
        <v/>
      </c>
      <c r="K371" s="1" t="str">
        <f t="shared" si="120"/>
        <v/>
      </c>
      <c r="L371" s="1" t="str">
        <f t="shared" si="121"/>
        <v/>
      </c>
      <c r="M371" s="1" t="str">
        <f t="shared" si="122"/>
        <v/>
      </c>
      <c r="N371" s="1" t="str">
        <f t="shared" si="123"/>
        <v/>
      </c>
      <c r="O371" s="1" t="str">
        <f t="shared" si="124"/>
        <v/>
      </c>
      <c r="P371" s="1" t="str">
        <f t="shared" si="125"/>
        <v/>
      </c>
      <c r="Q371" s="1" t="str">
        <f t="shared" si="126"/>
        <v/>
      </c>
      <c r="R371" s="1" t="str">
        <f t="shared" si="127"/>
        <v/>
      </c>
      <c r="S371" s="1" t="str">
        <f t="shared" si="128"/>
        <v/>
      </c>
      <c r="T371" s="1" t="str">
        <f t="shared" si="129"/>
        <v/>
      </c>
      <c r="U371" s="1" t="str">
        <f t="shared" si="130"/>
        <v/>
      </c>
      <c r="V371" s="1" t="str">
        <f t="shared" si="131"/>
        <v/>
      </c>
      <c r="W371" s="1" t="str">
        <f t="shared" si="132"/>
        <v/>
      </c>
      <c r="X371" s="1" t="str">
        <f t="shared" si="133"/>
        <v/>
      </c>
      <c r="Y371" s="1" t="str">
        <f t="shared" si="134"/>
        <v/>
      </c>
      <c r="Z371" s="1" t="str">
        <f t="shared" si="135"/>
        <v/>
      </c>
      <c r="AA371" s="1" t="str">
        <f t="shared" si="136"/>
        <v/>
      </c>
      <c r="AB371" s="1" t="str">
        <f t="shared" si="137"/>
        <v/>
      </c>
    </row>
    <row r="372" spans="1:28" ht="14.25" hidden="1" customHeight="1" x14ac:dyDescent="0.35">
      <c r="A372" s="4">
        <f>IF(OR($B372="",$C372=""),"",IFERROR(INDEX('5_ACOMPANHAMENTO'!$A$3:$A$4922,MATCH(1,INDEX(('5_ACOMPANHAMENTO'!$AD$3:$AD$4922=TRIM($C372&amp;""))*('5_ACOMPANHAMENTO'!$AC$3:$AC$4922&lt;&gt;"")*((((I372&lt;&gt;"")*ISNUMBER(SEARCH("|"&amp;I372&amp;"|",'5_ACOMPANHAMENTO'!$AC$3:$AC$4922)))+((J372&lt;&gt;"")*ISNUMBER(SEARCH("|"&amp;J372&amp;"|",'5_ACOMPANHAMENTO'!$AC$3:$AC$4922)))+((K372&lt;&gt;"")*ISNUMBER(SEARCH("|"&amp;K372&amp;"|",'5_ACOMPANHAMENTO'!$AC$3:$AC$4922)))+((L372&lt;&gt;"")*ISNUMBER(SEARCH("|"&amp;L372&amp;"|",'5_ACOMPANHAMENTO'!$AC$3:$AC$4922)))+((M372&lt;&gt;"")*ISNUMBER(SEARCH("|"&amp;M372&amp;"|",'5_ACOMPANHAMENTO'!$AC$3:$AC$4922)))+((N372&lt;&gt;"")*ISNUMBER(SEARCH("|"&amp;N372&amp;"|",'5_ACOMPANHAMENTO'!$AC$3:$AC$4922)))+((O372&lt;&gt;"")*ISNUMBER(SEARCH("|"&amp;O372&amp;"|",'5_ACOMPANHAMENTO'!$AC$3:$AC$4922)))+((P372&lt;&gt;"")*ISNUMBER(SEARCH("|"&amp;P372&amp;"|",'5_ACOMPANHAMENTO'!$AC$3:$AC$4922)))+((Q372&lt;&gt;"")*ISNUMBER(SEARCH("|"&amp;Q372&amp;"|",'5_ACOMPANHAMENTO'!$AC$3:$AC$4922)))+((R372&lt;&gt;"")*ISNUMBER(SEARCH("|"&amp;R372&amp;"|",'5_ACOMPANHAMENTO'!$AC$3:$AC$4922)))+((S372&lt;&gt;"")*ISNUMBER(SEARCH("|"&amp;S372&amp;"|",'5_ACOMPANHAMENTO'!$AC$3:$AC$4922)))+((T372&lt;&gt;"")*ISNUMBER(SEARCH("|"&amp;T372&amp;"|",'5_ACOMPANHAMENTO'!$AC$3:$AC$4922)))+((U372&lt;&gt;"")*ISNUMBER(SEARCH("|"&amp;U372&amp;"|",'5_ACOMPANHAMENTO'!$AC$3:$AC$4922)))+((V372&lt;&gt;"")*ISNUMBER(SEARCH("|"&amp;V372&amp;"|",'5_ACOMPANHAMENTO'!$AC$3:$AC$4922)))+((W372&lt;&gt;"")*ISNUMBER(SEARCH("|"&amp;W372&amp;"|",'5_ACOMPANHAMENTO'!$AC$3:$AC$4922)))+((X372&lt;&gt;"")*ISNUMBER(SEARCH("|"&amp;X372&amp;"|",'5_ACOMPANHAMENTO'!$AC$3:$AC$4922)))+((Y372&lt;&gt;"")*ISNUMBER(SEARCH("|"&amp;Y372&amp;"|",'5_ACOMPANHAMENTO'!$AC$3:$AC$4922)))+((Z372&lt;&gt;"")*ISNUMBER(SEARCH("|"&amp;Z372&amp;"|",'5_ACOMPANHAMENTO'!$AC$3:$AC$4922)))+((AA372&lt;&gt;"")*ISNUMBER(SEARCH("|"&amp;AA372&amp;"|",'5_ACOMPANHAMENTO'!$AC$3:$AC$4922)))+((AB372&lt;&gt;"")*ISNUMBER(SEARCH("|"&amp;AB372&amp;"|",'5_ACOMPANHAMENTO'!$AC$3:$AC$4922))))&gt;0),0),0)),""))</f>
        <v>46204</v>
      </c>
      <c r="B372" s="14" t="s">
        <v>3095</v>
      </c>
      <c r="C372" s="14" t="s">
        <v>3060</v>
      </c>
      <c r="D372" s="4">
        <f>IF(OR($B372="",$C372=""),"",IFERROR(SUMPRODUCT(--(('5_ACOMPANHAMENTO'!$AD$3:$AD$4922=TRIM($C372&amp;""))*('5_ACOMPANHAMENTO'!$AC$3:$AC$4922&lt;&gt;"")*((((I372&lt;&gt;"")*ISNUMBER(SEARCH("|"&amp;I372&amp;"|",'5_ACOMPANHAMENTO'!$AC$3:$AC$4922)))+((J372&lt;&gt;"")*ISNUMBER(SEARCH("|"&amp;J372&amp;"|",'5_ACOMPANHAMENTO'!$AC$3:$AC$4922)))+((K372&lt;&gt;"")*ISNUMBER(SEARCH("|"&amp;K372&amp;"|",'5_ACOMPANHAMENTO'!$AC$3:$AC$4922)))+((L372&lt;&gt;"")*ISNUMBER(SEARCH("|"&amp;L372&amp;"|",'5_ACOMPANHAMENTO'!$AC$3:$AC$4922)))+((M372&lt;&gt;"")*ISNUMBER(SEARCH("|"&amp;M372&amp;"|",'5_ACOMPANHAMENTO'!$AC$3:$AC$4922)))+((N372&lt;&gt;"")*ISNUMBER(SEARCH("|"&amp;N372&amp;"|",'5_ACOMPANHAMENTO'!$AC$3:$AC$4922)))+((O372&lt;&gt;"")*ISNUMBER(SEARCH("|"&amp;O372&amp;"|",'5_ACOMPANHAMENTO'!$AC$3:$AC$4922)))+((P372&lt;&gt;"")*ISNUMBER(SEARCH("|"&amp;P372&amp;"|",'5_ACOMPANHAMENTO'!$AC$3:$AC$4922)))+((Q372&lt;&gt;"")*ISNUMBER(SEARCH("|"&amp;Q372&amp;"|",'5_ACOMPANHAMENTO'!$AC$3:$AC$4922)))+((R372&lt;&gt;"")*ISNUMBER(SEARCH("|"&amp;R372&amp;"|",'5_ACOMPANHAMENTO'!$AC$3:$AC$4922)))+((S372&lt;&gt;"")*ISNUMBER(SEARCH("|"&amp;S372&amp;"|",'5_ACOMPANHAMENTO'!$AC$3:$AC$4922)))+((T372&lt;&gt;"")*ISNUMBER(SEARCH("|"&amp;T372&amp;"|",'5_ACOMPANHAMENTO'!$AC$3:$AC$4922)))+((U372&lt;&gt;"")*ISNUMBER(SEARCH("|"&amp;U372&amp;"|",'5_ACOMPANHAMENTO'!$AC$3:$AC$4922)))+((V372&lt;&gt;"")*ISNUMBER(SEARCH("|"&amp;V372&amp;"|",'5_ACOMPANHAMENTO'!$AC$3:$AC$4922)))+((W372&lt;&gt;"")*ISNUMBER(SEARCH("|"&amp;W372&amp;"|",'5_ACOMPANHAMENTO'!$AC$3:$AC$4922)))+((X372&lt;&gt;"")*ISNUMBER(SEARCH("|"&amp;X372&amp;"|",'5_ACOMPANHAMENTO'!$AC$3:$AC$4922)))+((Y372&lt;&gt;"")*ISNUMBER(SEARCH("|"&amp;Y372&amp;"|",'5_ACOMPANHAMENTO'!$AC$3:$AC$4922)))+((Z372&lt;&gt;"")*ISNUMBER(SEARCH("|"&amp;Z372&amp;"|",'5_ACOMPANHAMENTO'!$AC$3:$AC$4922)))+((AA372&lt;&gt;"")*ISNUMBER(SEARCH("|"&amp;AA372&amp;"|",'5_ACOMPANHAMENTO'!$AC$3:$AC$4922)))+((AB372&lt;&gt;"")*ISNUMBER(SEARCH("|"&amp;AB372&amp;"|",'5_ACOMPANHAMENTO'!$AC$3:$AC$4922))))&gt;0)),'5_ACOMPANHAMENTO'!$J$3:$J$4922),0))</f>
        <v>2364</v>
      </c>
      <c r="E372" s="4" t="str">
        <f t="shared" ca="1" si="115"/>
        <v>FINALIZADO</v>
      </c>
      <c r="F372" s="7">
        <f>IF(OR($B372="",$C372=""),"",IFERROR(SUMPRODUCT(--(('5_ACOMPANHAMENTO'!$AD$3:$AD$4922=TRIM($C372&amp;""))*('5_ACOMPANHAMENTO'!$AC$3:$AC$4922&lt;&gt;"")*((((I372&lt;&gt;"")*ISNUMBER(SEARCH("|"&amp;I372&amp;"|",'5_ACOMPANHAMENTO'!$AC$3:$AC$4922)))+((J372&lt;&gt;"")*ISNUMBER(SEARCH("|"&amp;J372&amp;"|",'5_ACOMPANHAMENTO'!$AC$3:$AC$4922)))+((K372&lt;&gt;"")*ISNUMBER(SEARCH("|"&amp;K372&amp;"|",'5_ACOMPANHAMENTO'!$AC$3:$AC$4922)))+((L372&lt;&gt;"")*ISNUMBER(SEARCH("|"&amp;L372&amp;"|",'5_ACOMPANHAMENTO'!$AC$3:$AC$4922)))+((M372&lt;&gt;"")*ISNUMBER(SEARCH("|"&amp;M372&amp;"|",'5_ACOMPANHAMENTO'!$AC$3:$AC$4922)))+((N372&lt;&gt;"")*ISNUMBER(SEARCH("|"&amp;N372&amp;"|",'5_ACOMPANHAMENTO'!$AC$3:$AC$4922)))+((O372&lt;&gt;"")*ISNUMBER(SEARCH("|"&amp;O372&amp;"|",'5_ACOMPANHAMENTO'!$AC$3:$AC$4922)))+((P372&lt;&gt;"")*ISNUMBER(SEARCH("|"&amp;P372&amp;"|",'5_ACOMPANHAMENTO'!$AC$3:$AC$4922)))+((Q372&lt;&gt;"")*ISNUMBER(SEARCH("|"&amp;Q372&amp;"|",'5_ACOMPANHAMENTO'!$AC$3:$AC$4922)))+((R372&lt;&gt;"")*ISNUMBER(SEARCH("|"&amp;R372&amp;"|",'5_ACOMPANHAMENTO'!$AC$3:$AC$4922)))+((S372&lt;&gt;"")*ISNUMBER(SEARCH("|"&amp;S372&amp;"|",'5_ACOMPANHAMENTO'!$AC$3:$AC$4922)))+((T372&lt;&gt;"")*ISNUMBER(SEARCH("|"&amp;T372&amp;"|",'5_ACOMPANHAMENTO'!$AC$3:$AC$4922)))+((U372&lt;&gt;"")*ISNUMBER(SEARCH("|"&amp;U372&amp;"|",'5_ACOMPANHAMENTO'!$AC$3:$AC$4922)))+((V372&lt;&gt;"")*ISNUMBER(SEARCH("|"&amp;V372&amp;"|",'5_ACOMPANHAMENTO'!$AC$3:$AC$4922)))+((W372&lt;&gt;"")*ISNUMBER(SEARCH("|"&amp;W372&amp;"|",'5_ACOMPANHAMENTO'!$AC$3:$AC$4922)))+((X372&lt;&gt;"")*ISNUMBER(SEARCH("|"&amp;X372&amp;"|",'5_ACOMPANHAMENTO'!$AC$3:$AC$4922)))+((Y372&lt;&gt;"")*ISNUMBER(SEARCH("|"&amp;Y372&amp;"|",'5_ACOMPANHAMENTO'!$AC$3:$AC$4922)))+((Z372&lt;&gt;"")*ISNUMBER(SEARCH("|"&amp;Z372&amp;"|",'5_ACOMPANHAMENTO'!$AC$3:$AC$4922)))+((AA372&lt;&gt;"")*ISNUMBER(SEARCH("|"&amp;AA372&amp;"|",'5_ACOMPANHAMENTO'!$AC$3:$AC$4922)))+((AB372&lt;&gt;"")*ISNUMBER(SEARCH("|"&amp;AB372&amp;"|",'5_ACOMPANHAMENTO'!$AC$3:$AC$4922))))&gt;0)),'5_ACOMPANHAMENTO'!$O$3:$O$4922),0))</f>
        <v>2364</v>
      </c>
      <c r="G372" s="7">
        <f t="shared" si="116"/>
        <v>0</v>
      </c>
      <c r="H372" t="str">
        <f t="shared" si="117"/>
        <v>10199,10201|9 COLADEIRAS</v>
      </c>
      <c r="I372" s="1" t="str">
        <f t="shared" si="118"/>
        <v>10199</v>
      </c>
      <c r="J372" s="1" t="str">
        <f t="shared" si="119"/>
        <v>10201</v>
      </c>
      <c r="K372" s="1" t="str">
        <f t="shared" si="120"/>
        <v/>
      </c>
      <c r="L372" s="1" t="str">
        <f t="shared" si="121"/>
        <v/>
      </c>
      <c r="M372" s="1" t="str">
        <f t="shared" si="122"/>
        <v/>
      </c>
      <c r="N372" s="1" t="str">
        <f t="shared" si="123"/>
        <v/>
      </c>
      <c r="O372" s="1" t="str">
        <f t="shared" si="124"/>
        <v/>
      </c>
      <c r="P372" s="1" t="str">
        <f t="shared" si="125"/>
        <v/>
      </c>
      <c r="Q372" s="1" t="str">
        <f t="shared" si="126"/>
        <v/>
      </c>
      <c r="R372" s="1" t="str">
        <f t="shared" si="127"/>
        <v/>
      </c>
      <c r="S372" s="1" t="str">
        <f t="shared" si="128"/>
        <v/>
      </c>
      <c r="T372" s="1" t="str">
        <f t="shared" si="129"/>
        <v/>
      </c>
      <c r="U372" s="1" t="str">
        <f t="shared" si="130"/>
        <v/>
      </c>
      <c r="V372" s="1" t="str">
        <f t="shared" si="131"/>
        <v/>
      </c>
      <c r="W372" s="1" t="str">
        <f t="shared" si="132"/>
        <v/>
      </c>
      <c r="X372" s="1" t="str">
        <f t="shared" si="133"/>
        <v/>
      </c>
      <c r="Y372" s="1" t="str">
        <f t="shared" si="134"/>
        <v/>
      </c>
      <c r="Z372" s="1" t="str">
        <f t="shared" si="135"/>
        <v/>
      </c>
      <c r="AA372" s="1" t="str">
        <f t="shared" si="136"/>
        <v/>
      </c>
      <c r="AB372" s="1" t="str">
        <f t="shared" si="137"/>
        <v/>
      </c>
    </row>
    <row r="373" spans="1:28" ht="14.25" hidden="1" customHeight="1" x14ac:dyDescent="0.35">
      <c r="A373" s="4">
        <f>IF(OR($B373="",$C373=""),"",IFERROR(INDEX('5_ACOMPANHAMENTO'!$A$3:$A$4922,MATCH(1,INDEX(('5_ACOMPANHAMENTO'!$AD$3:$AD$4922=TRIM($C373&amp;""))*('5_ACOMPANHAMENTO'!$AC$3:$AC$4922&lt;&gt;"")*((((I373&lt;&gt;"")*ISNUMBER(SEARCH("|"&amp;I373&amp;"|",'5_ACOMPANHAMENTO'!$AC$3:$AC$4922)))+((J373&lt;&gt;"")*ISNUMBER(SEARCH("|"&amp;J373&amp;"|",'5_ACOMPANHAMENTO'!$AC$3:$AC$4922)))+((K373&lt;&gt;"")*ISNUMBER(SEARCH("|"&amp;K373&amp;"|",'5_ACOMPANHAMENTO'!$AC$3:$AC$4922)))+((L373&lt;&gt;"")*ISNUMBER(SEARCH("|"&amp;L373&amp;"|",'5_ACOMPANHAMENTO'!$AC$3:$AC$4922)))+((M373&lt;&gt;"")*ISNUMBER(SEARCH("|"&amp;M373&amp;"|",'5_ACOMPANHAMENTO'!$AC$3:$AC$4922)))+((N373&lt;&gt;"")*ISNUMBER(SEARCH("|"&amp;N373&amp;"|",'5_ACOMPANHAMENTO'!$AC$3:$AC$4922)))+((O373&lt;&gt;"")*ISNUMBER(SEARCH("|"&amp;O373&amp;"|",'5_ACOMPANHAMENTO'!$AC$3:$AC$4922)))+((P373&lt;&gt;"")*ISNUMBER(SEARCH("|"&amp;P373&amp;"|",'5_ACOMPANHAMENTO'!$AC$3:$AC$4922)))+((Q373&lt;&gt;"")*ISNUMBER(SEARCH("|"&amp;Q373&amp;"|",'5_ACOMPANHAMENTO'!$AC$3:$AC$4922)))+((R373&lt;&gt;"")*ISNUMBER(SEARCH("|"&amp;R373&amp;"|",'5_ACOMPANHAMENTO'!$AC$3:$AC$4922)))+((S373&lt;&gt;"")*ISNUMBER(SEARCH("|"&amp;S373&amp;"|",'5_ACOMPANHAMENTO'!$AC$3:$AC$4922)))+((T373&lt;&gt;"")*ISNUMBER(SEARCH("|"&amp;T373&amp;"|",'5_ACOMPANHAMENTO'!$AC$3:$AC$4922)))+((U373&lt;&gt;"")*ISNUMBER(SEARCH("|"&amp;U373&amp;"|",'5_ACOMPANHAMENTO'!$AC$3:$AC$4922)))+((V373&lt;&gt;"")*ISNUMBER(SEARCH("|"&amp;V373&amp;"|",'5_ACOMPANHAMENTO'!$AC$3:$AC$4922)))+((W373&lt;&gt;"")*ISNUMBER(SEARCH("|"&amp;W373&amp;"|",'5_ACOMPANHAMENTO'!$AC$3:$AC$4922)))+((X373&lt;&gt;"")*ISNUMBER(SEARCH("|"&amp;X373&amp;"|",'5_ACOMPANHAMENTO'!$AC$3:$AC$4922)))+((Y373&lt;&gt;"")*ISNUMBER(SEARCH("|"&amp;Y373&amp;"|",'5_ACOMPANHAMENTO'!$AC$3:$AC$4922)))+((Z373&lt;&gt;"")*ISNUMBER(SEARCH("|"&amp;Z373&amp;"|",'5_ACOMPANHAMENTO'!$AC$3:$AC$4922)))+((AA373&lt;&gt;"")*ISNUMBER(SEARCH("|"&amp;AA373&amp;"|",'5_ACOMPANHAMENTO'!$AC$3:$AC$4922)))+((AB373&lt;&gt;"")*ISNUMBER(SEARCH("|"&amp;AB373&amp;"|",'5_ACOMPANHAMENTO'!$AC$3:$AC$4922))))&gt;0),0),0)),""))</f>
        <v>46204</v>
      </c>
      <c r="B373" s="14" t="s">
        <v>3095</v>
      </c>
      <c r="C373" s="14" t="s">
        <v>3060</v>
      </c>
      <c r="D373" s="4">
        <f>IF(OR($B373="",$C373=""),"",IFERROR(SUMPRODUCT(--(('5_ACOMPANHAMENTO'!$AD$3:$AD$4922=TRIM($C373&amp;""))*('5_ACOMPANHAMENTO'!$AC$3:$AC$4922&lt;&gt;"")*((((I373&lt;&gt;"")*ISNUMBER(SEARCH("|"&amp;I373&amp;"|",'5_ACOMPANHAMENTO'!$AC$3:$AC$4922)))+((J373&lt;&gt;"")*ISNUMBER(SEARCH("|"&amp;J373&amp;"|",'5_ACOMPANHAMENTO'!$AC$3:$AC$4922)))+((K373&lt;&gt;"")*ISNUMBER(SEARCH("|"&amp;K373&amp;"|",'5_ACOMPANHAMENTO'!$AC$3:$AC$4922)))+((L373&lt;&gt;"")*ISNUMBER(SEARCH("|"&amp;L373&amp;"|",'5_ACOMPANHAMENTO'!$AC$3:$AC$4922)))+((M373&lt;&gt;"")*ISNUMBER(SEARCH("|"&amp;M373&amp;"|",'5_ACOMPANHAMENTO'!$AC$3:$AC$4922)))+((N373&lt;&gt;"")*ISNUMBER(SEARCH("|"&amp;N373&amp;"|",'5_ACOMPANHAMENTO'!$AC$3:$AC$4922)))+((O373&lt;&gt;"")*ISNUMBER(SEARCH("|"&amp;O373&amp;"|",'5_ACOMPANHAMENTO'!$AC$3:$AC$4922)))+((P373&lt;&gt;"")*ISNUMBER(SEARCH("|"&amp;P373&amp;"|",'5_ACOMPANHAMENTO'!$AC$3:$AC$4922)))+((Q373&lt;&gt;"")*ISNUMBER(SEARCH("|"&amp;Q373&amp;"|",'5_ACOMPANHAMENTO'!$AC$3:$AC$4922)))+((R373&lt;&gt;"")*ISNUMBER(SEARCH("|"&amp;R373&amp;"|",'5_ACOMPANHAMENTO'!$AC$3:$AC$4922)))+((S373&lt;&gt;"")*ISNUMBER(SEARCH("|"&amp;S373&amp;"|",'5_ACOMPANHAMENTO'!$AC$3:$AC$4922)))+((T373&lt;&gt;"")*ISNUMBER(SEARCH("|"&amp;T373&amp;"|",'5_ACOMPANHAMENTO'!$AC$3:$AC$4922)))+((U373&lt;&gt;"")*ISNUMBER(SEARCH("|"&amp;U373&amp;"|",'5_ACOMPANHAMENTO'!$AC$3:$AC$4922)))+((V373&lt;&gt;"")*ISNUMBER(SEARCH("|"&amp;V373&amp;"|",'5_ACOMPANHAMENTO'!$AC$3:$AC$4922)))+((W373&lt;&gt;"")*ISNUMBER(SEARCH("|"&amp;W373&amp;"|",'5_ACOMPANHAMENTO'!$AC$3:$AC$4922)))+((X373&lt;&gt;"")*ISNUMBER(SEARCH("|"&amp;X373&amp;"|",'5_ACOMPANHAMENTO'!$AC$3:$AC$4922)))+((Y373&lt;&gt;"")*ISNUMBER(SEARCH("|"&amp;Y373&amp;"|",'5_ACOMPANHAMENTO'!$AC$3:$AC$4922)))+((Z373&lt;&gt;"")*ISNUMBER(SEARCH("|"&amp;Z373&amp;"|",'5_ACOMPANHAMENTO'!$AC$3:$AC$4922)))+((AA373&lt;&gt;"")*ISNUMBER(SEARCH("|"&amp;AA373&amp;"|",'5_ACOMPANHAMENTO'!$AC$3:$AC$4922)))+((AB373&lt;&gt;"")*ISNUMBER(SEARCH("|"&amp;AB373&amp;"|",'5_ACOMPANHAMENTO'!$AC$3:$AC$4922))))&gt;0)),'5_ACOMPANHAMENTO'!$J$3:$J$4922),0))</f>
        <v>2364</v>
      </c>
      <c r="E373" s="4" t="str">
        <f t="shared" ca="1" si="115"/>
        <v>FINALIZADO</v>
      </c>
      <c r="F373" s="7">
        <f>IF(OR($B373="",$C373=""),"",IFERROR(SUMPRODUCT(--(('5_ACOMPANHAMENTO'!$AD$3:$AD$4922=TRIM($C373&amp;""))*('5_ACOMPANHAMENTO'!$AC$3:$AC$4922&lt;&gt;"")*((((I373&lt;&gt;"")*ISNUMBER(SEARCH("|"&amp;I373&amp;"|",'5_ACOMPANHAMENTO'!$AC$3:$AC$4922)))+((J373&lt;&gt;"")*ISNUMBER(SEARCH("|"&amp;J373&amp;"|",'5_ACOMPANHAMENTO'!$AC$3:$AC$4922)))+((K373&lt;&gt;"")*ISNUMBER(SEARCH("|"&amp;K373&amp;"|",'5_ACOMPANHAMENTO'!$AC$3:$AC$4922)))+((L373&lt;&gt;"")*ISNUMBER(SEARCH("|"&amp;L373&amp;"|",'5_ACOMPANHAMENTO'!$AC$3:$AC$4922)))+((M373&lt;&gt;"")*ISNUMBER(SEARCH("|"&amp;M373&amp;"|",'5_ACOMPANHAMENTO'!$AC$3:$AC$4922)))+((N373&lt;&gt;"")*ISNUMBER(SEARCH("|"&amp;N373&amp;"|",'5_ACOMPANHAMENTO'!$AC$3:$AC$4922)))+((O373&lt;&gt;"")*ISNUMBER(SEARCH("|"&amp;O373&amp;"|",'5_ACOMPANHAMENTO'!$AC$3:$AC$4922)))+((P373&lt;&gt;"")*ISNUMBER(SEARCH("|"&amp;P373&amp;"|",'5_ACOMPANHAMENTO'!$AC$3:$AC$4922)))+((Q373&lt;&gt;"")*ISNUMBER(SEARCH("|"&amp;Q373&amp;"|",'5_ACOMPANHAMENTO'!$AC$3:$AC$4922)))+((R373&lt;&gt;"")*ISNUMBER(SEARCH("|"&amp;R373&amp;"|",'5_ACOMPANHAMENTO'!$AC$3:$AC$4922)))+((S373&lt;&gt;"")*ISNUMBER(SEARCH("|"&amp;S373&amp;"|",'5_ACOMPANHAMENTO'!$AC$3:$AC$4922)))+((T373&lt;&gt;"")*ISNUMBER(SEARCH("|"&amp;T373&amp;"|",'5_ACOMPANHAMENTO'!$AC$3:$AC$4922)))+((U373&lt;&gt;"")*ISNUMBER(SEARCH("|"&amp;U373&amp;"|",'5_ACOMPANHAMENTO'!$AC$3:$AC$4922)))+((V373&lt;&gt;"")*ISNUMBER(SEARCH("|"&amp;V373&amp;"|",'5_ACOMPANHAMENTO'!$AC$3:$AC$4922)))+((W373&lt;&gt;"")*ISNUMBER(SEARCH("|"&amp;W373&amp;"|",'5_ACOMPANHAMENTO'!$AC$3:$AC$4922)))+((X373&lt;&gt;"")*ISNUMBER(SEARCH("|"&amp;X373&amp;"|",'5_ACOMPANHAMENTO'!$AC$3:$AC$4922)))+((Y373&lt;&gt;"")*ISNUMBER(SEARCH("|"&amp;Y373&amp;"|",'5_ACOMPANHAMENTO'!$AC$3:$AC$4922)))+((Z373&lt;&gt;"")*ISNUMBER(SEARCH("|"&amp;Z373&amp;"|",'5_ACOMPANHAMENTO'!$AC$3:$AC$4922)))+((AA373&lt;&gt;"")*ISNUMBER(SEARCH("|"&amp;AA373&amp;"|",'5_ACOMPANHAMENTO'!$AC$3:$AC$4922)))+((AB373&lt;&gt;"")*ISNUMBER(SEARCH("|"&amp;AB373&amp;"|",'5_ACOMPANHAMENTO'!$AC$3:$AC$4922))))&gt;0)),'5_ACOMPANHAMENTO'!$O$3:$O$4922),0))</f>
        <v>2364</v>
      </c>
      <c r="G373" s="7">
        <f t="shared" si="116"/>
        <v>0</v>
      </c>
      <c r="H373" t="str">
        <f t="shared" si="117"/>
        <v>10199,10201|9 COLADEIRAS</v>
      </c>
      <c r="I373" s="1" t="str">
        <f t="shared" si="118"/>
        <v>10199</v>
      </c>
      <c r="J373" s="1" t="str">
        <f t="shared" si="119"/>
        <v>10201</v>
      </c>
      <c r="K373" s="1" t="str">
        <f t="shared" si="120"/>
        <v/>
      </c>
      <c r="L373" s="1" t="str">
        <f t="shared" si="121"/>
        <v/>
      </c>
      <c r="M373" s="1" t="str">
        <f t="shared" si="122"/>
        <v/>
      </c>
      <c r="N373" s="1" t="str">
        <f t="shared" si="123"/>
        <v/>
      </c>
      <c r="O373" s="1" t="str">
        <f t="shared" si="124"/>
        <v/>
      </c>
      <c r="P373" s="1" t="str">
        <f t="shared" si="125"/>
        <v/>
      </c>
      <c r="Q373" s="1" t="str">
        <f t="shared" si="126"/>
        <v/>
      </c>
      <c r="R373" s="1" t="str">
        <f t="shared" si="127"/>
        <v/>
      </c>
      <c r="S373" s="1" t="str">
        <f t="shared" si="128"/>
        <v/>
      </c>
      <c r="T373" s="1" t="str">
        <f t="shared" si="129"/>
        <v/>
      </c>
      <c r="U373" s="1" t="str">
        <f t="shared" si="130"/>
        <v/>
      </c>
      <c r="V373" s="1" t="str">
        <f t="shared" si="131"/>
        <v/>
      </c>
      <c r="W373" s="1" t="str">
        <f t="shared" si="132"/>
        <v/>
      </c>
      <c r="X373" s="1" t="str">
        <f t="shared" si="133"/>
        <v/>
      </c>
      <c r="Y373" s="1" t="str">
        <f t="shared" si="134"/>
        <v/>
      </c>
      <c r="Z373" s="1" t="str">
        <f t="shared" si="135"/>
        <v/>
      </c>
      <c r="AA373" s="1" t="str">
        <f t="shared" si="136"/>
        <v/>
      </c>
      <c r="AB373" s="1" t="str">
        <f t="shared" si="137"/>
        <v/>
      </c>
    </row>
    <row r="374" spans="1:28" ht="14.25" hidden="1" customHeight="1" x14ac:dyDescent="0.35">
      <c r="A374" s="4">
        <f>IF(OR($B374="",$C374=""),"",IFERROR(INDEX('5_ACOMPANHAMENTO'!$A$3:$A$4922,MATCH(1,INDEX(('5_ACOMPANHAMENTO'!$AD$3:$AD$4922=TRIM($C374&amp;""))*('5_ACOMPANHAMENTO'!$AC$3:$AC$4922&lt;&gt;"")*((((I374&lt;&gt;"")*ISNUMBER(SEARCH("|"&amp;I374&amp;"|",'5_ACOMPANHAMENTO'!$AC$3:$AC$4922)))+((J374&lt;&gt;"")*ISNUMBER(SEARCH("|"&amp;J374&amp;"|",'5_ACOMPANHAMENTO'!$AC$3:$AC$4922)))+((K374&lt;&gt;"")*ISNUMBER(SEARCH("|"&amp;K374&amp;"|",'5_ACOMPANHAMENTO'!$AC$3:$AC$4922)))+((L374&lt;&gt;"")*ISNUMBER(SEARCH("|"&amp;L374&amp;"|",'5_ACOMPANHAMENTO'!$AC$3:$AC$4922)))+((M374&lt;&gt;"")*ISNUMBER(SEARCH("|"&amp;M374&amp;"|",'5_ACOMPANHAMENTO'!$AC$3:$AC$4922)))+((N374&lt;&gt;"")*ISNUMBER(SEARCH("|"&amp;N374&amp;"|",'5_ACOMPANHAMENTO'!$AC$3:$AC$4922)))+((O374&lt;&gt;"")*ISNUMBER(SEARCH("|"&amp;O374&amp;"|",'5_ACOMPANHAMENTO'!$AC$3:$AC$4922)))+((P374&lt;&gt;"")*ISNUMBER(SEARCH("|"&amp;P374&amp;"|",'5_ACOMPANHAMENTO'!$AC$3:$AC$4922)))+((Q374&lt;&gt;"")*ISNUMBER(SEARCH("|"&amp;Q374&amp;"|",'5_ACOMPANHAMENTO'!$AC$3:$AC$4922)))+((R374&lt;&gt;"")*ISNUMBER(SEARCH("|"&amp;R374&amp;"|",'5_ACOMPANHAMENTO'!$AC$3:$AC$4922)))+((S374&lt;&gt;"")*ISNUMBER(SEARCH("|"&amp;S374&amp;"|",'5_ACOMPANHAMENTO'!$AC$3:$AC$4922)))+((T374&lt;&gt;"")*ISNUMBER(SEARCH("|"&amp;T374&amp;"|",'5_ACOMPANHAMENTO'!$AC$3:$AC$4922)))+((U374&lt;&gt;"")*ISNUMBER(SEARCH("|"&amp;U374&amp;"|",'5_ACOMPANHAMENTO'!$AC$3:$AC$4922)))+((V374&lt;&gt;"")*ISNUMBER(SEARCH("|"&amp;V374&amp;"|",'5_ACOMPANHAMENTO'!$AC$3:$AC$4922)))+((W374&lt;&gt;"")*ISNUMBER(SEARCH("|"&amp;W374&amp;"|",'5_ACOMPANHAMENTO'!$AC$3:$AC$4922)))+((X374&lt;&gt;"")*ISNUMBER(SEARCH("|"&amp;X374&amp;"|",'5_ACOMPANHAMENTO'!$AC$3:$AC$4922)))+((Y374&lt;&gt;"")*ISNUMBER(SEARCH("|"&amp;Y374&amp;"|",'5_ACOMPANHAMENTO'!$AC$3:$AC$4922)))+((Z374&lt;&gt;"")*ISNUMBER(SEARCH("|"&amp;Z374&amp;"|",'5_ACOMPANHAMENTO'!$AC$3:$AC$4922)))+((AA374&lt;&gt;"")*ISNUMBER(SEARCH("|"&amp;AA374&amp;"|",'5_ACOMPANHAMENTO'!$AC$3:$AC$4922)))+((AB374&lt;&gt;"")*ISNUMBER(SEARCH("|"&amp;AB374&amp;"|",'5_ACOMPANHAMENTO'!$AC$3:$AC$4922))))&gt;0),0),0)),""))</f>
        <v>46204</v>
      </c>
      <c r="B374" s="14" t="s">
        <v>3095</v>
      </c>
      <c r="C374" s="14" t="s">
        <v>3060</v>
      </c>
      <c r="D374" s="4">
        <f>IF(OR($B374="",$C374=""),"",IFERROR(SUMPRODUCT(--(('5_ACOMPANHAMENTO'!$AD$3:$AD$4922=TRIM($C374&amp;""))*('5_ACOMPANHAMENTO'!$AC$3:$AC$4922&lt;&gt;"")*((((I374&lt;&gt;"")*ISNUMBER(SEARCH("|"&amp;I374&amp;"|",'5_ACOMPANHAMENTO'!$AC$3:$AC$4922)))+((J374&lt;&gt;"")*ISNUMBER(SEARCH("|"&amp;J374&amp;"|",'5_ACOMPANHAMENTO'!$AC$3:$AC$4922)))+((K374&lt;&gt;"")*ISNUMBER(SEARCH("|"&amp;K374&amp;"|",'5_ACOMPANHAMENTO'!$AC$3:$AC$4922)))+((L374&lt;&gt;"")*ISNUMBER(SEARCH("|"&amp;L374&amp;"|",'5_ACOMPANHAMENTO'!$AC$3:$AC$4922)))+((M374&lt;&gt;"")*ISNUMBER(SEARCH("|"&amp;M374&amp;"|",'5_ACOMPANHAMENTO'!$AC$3:$AC$4922)))+((N374&lt;&gt;"")*ISNUMBER(SEARCH("|"&amp;N374&amp;"|",'5_ACOMPANHAMENTO'!$AC$3:$AC$4922)))+((O374&lt;&gt;"")*ISNUMBER(SEARCH("|"&amp;O374&amp;"|",'5_ACOMPANHAMENTO'!$AC$3:$AC$4922)))+((P374&lt;&gt;"")*ISNUMBER(SEARCH("|"&amp;P374&amp;"|",'5_ACOMPANHAMENTO'!$AC$3:$AC$4922)))+((Q374&lt;&gt;"")*ISNUMBER(SEARCH("|"&amp;Q374&amp;"|",'5_ACOMPANHAMENTO'!$AC$3:$AC$4922)))+((R374&lt;&gt;"")*ISNUMBER(SEARCH("|"&amp;R374&amp;"|",'5_ACOMPANHAMENTO'!$AC$3:$AC$4922)))+((S374&lt;&gt;"")*ISNUMBER(SEARCH("|"&amp;S374&amp;"|",'5_ACOMPANHAMENTO'!$AC$3:$AC$4922)))+((T374&lt;&gt;"")*ISNUMBER(SEARCH("|"&amp;T374&amp;"|",'5_ACOMPANHAMENTO'!$AC$3:$AC$4922)))+((U374&lt;&gt;"")*ISNUMBER(SEARCH("|"&amp;U374&amp;"|",'5_ACOMPANHAMENTO'!$AC$3:$AC$4922)))+((V374&lt;&gt;"")*ISNUMBER(SEARCH("|"&amp;V374&amp;"|",'5_ACOMPANHAMENTO'!$AC$3:$AC$4922)))+((W374&lt;&gt;"")*ISNUMBER(SEARCH("|"&amp;W374&amp;"|",'5_ACOMPANHAMENTO'!$AC$3:$AC$4922)))+((X374&lt;&gt;"")*ISNUMBER(SEARCH("|"&amp;X374&amp;"|",'5_ACOMPANHAMENTO'!$AC$3:$AC$4922)))+((Y374&lt;&gt;"")*ISNUMBER(SEARCH("|"&amp;Y374&amp;"|",'5_ACOMPANHAMENTO'!$AC$3:$AC$4922)))+((Z374&lt;&gt;"")*ISNUMBER(SEARCH("|"&amp;Z374&amp;"|",'5_ACOMPANHAMENTO'!$AC$3:$AC$4922)))+((AA374&lt;&gt;"")*ISNUMBER(SEARCH("|"&amp;AA374&amp;"|",'5_ACOMPANHAMENTO'!$AC$3:$AC$4922)))+((AB374&lt;&gt;"")*ISNUMBER(SEARCH("|"&amp;AB374&amp;"|",'5_ACOMPANHAMENTO'!$AC$3:$AC$4922))))&gt;0)),'5_ACOMPANHAMENTO'!$J$3:$J$4922),0))</f>
        <v>2364</v>
      </c>
      <c r="E374" s="4" t="str">
        <f t="shared" ca="1" si="115"/>
        <v>FINALIZADO</v>
      </c>
      <c r="F374" s="7">
        <f>IF(OR($B374="",$C374=""),"",IFERROR(SUMPRODUCT(--(('5_ACOMPANHAMENTO'!$AD$3:$AD$4922=TRIM($C374&amp;""))*('5_ACOMPANHAMENTO'!$AC$3:$AC$4922&lt;&gt;"")*((((I374&lt;&gt;"")*ISNUMBER(SEARCH("|"&amp;I374&amp;"|",'5_ACOMPANHAMENTO'!$AC$3:$AC$4922)))+((J374&lt;&gt;"")*ISNUMBER(SEARCH("|"&amp;J374&amp;"|",'5_ACOMPANHAMENTO'!$AC$3:$AC$4922)))+((K374&lt;&gt;"")*ISNUMBER(SEARCH("|"&amp;K374&amp;"|",'5_ACOMPANHAMENTO'!$AC$3:$AC$4922)))+((L374&lt;&gt;"")*ISNUMBER(SEARCH("|"&amp;L374&amp;"|",'5_ACOMPANHAMENTO'!$AC$3:$AC$4922)))+((M374&lt;&gt;"")*ISNUMBER(SEARCH("|"&amp;M374&amp;"|",'5_ACOMPANHAMENTO'!$AC$3:$AC$4922)))+((N374&lt;&gt;"")*ISNUMBER(SEARCH("|"&amp;N374&amp;"|",'5_ACOMPANHAMENTO'!$AC$3:$AC$4922)))+((O374&lt;&gt;"")*ISNUMBER(SEARCH("|"&amp;O374&amp;"|",'5_ACOMPANHAMENTO'!$AC$3:$AC$4922)))+((P374&lt;&gt;"")*ISNUMBER(SEARCH("|"&amp;P374&amp;"|",'5_ACOMPANHAMENTO'!$AC$3:$AC$4922)))+((Q374&lt;&gt;"")*ISNUMBER(SEARCH("|"&amp;Q374&amp;"|",'5_ACOMPANHAMENTO'!$AC$3:$AC$4922)))+((R374&lt;&gt;"")*ISNUMBER(SEARCH("|"&amp;R374&amp;"|",'5_ACOMPANHAMENTO'!$AC$3:$AC$4922)))+((S374&lt;&gt;"")*ISNUMBER(SEARCH("|"&amp;S374&amp;"|",'5_ACOMPANHAMENTO'!$AC$3:$AC$4922)))+((T374&lt;&gt;"")*ISNUMBER(SEARCH("|"&amp;T374&amp;"|",'5_ACOMPANHAMENTO'!$AC$3:$AC$4922)))+((U374&lt;&gt;"")*ISNUMBER(SEARCH("|"&amp;U374&amp;"|",'5_ACOMPANHAMENTO'!$AC$3:$AC$4922)))+((V374&lt;&gt;"")*ISNUMBER(SEARCH("|"&amp;V374&amp;"|",'5_ACOMPANHAMENTO'!$AC$3:$AC$4922)))+((W374&lt;&gt;"")*ISNUMBER(SEARCH("|"&amp;W374&amp;"|",'5_ACOMPANHAMENTO'!$AC$3:$AC$4922)))+((X374&lt;&gt;"")*ISNUMBER(SEARCH("|"&amp;X374&amp;"|",'5_ACOMPANHAMENTO'!$AC$3:$AC$4922)))+((Y374&lt;&gt;"")*ISNUMBER(SEARCH("|"&amp;Y374&amp;"|",'5_ACOMPANHAMENTO'!$AC$3:$AC$4922)))+((Z374&lt;&gt;"")*ISNUMBER(SEARCH("|"&amp;Z374&amp;"|",'5_ACOMPANHAMENTO'!$AC$3:$AC$4922)))+((AA374&lt;&gt;"")*ISNUMBER(SEARCH("|"&amp;AA374&amp;"|",'5_ACOMPANHAMENTO'!$AC$3:$AC$4922)))+((AB374&lt;&gt;"")*ISNUMBER(SEARCH("|"&amp;AB374&amp;"|",'5_ACOMPANHAMENTO'!$AC$3:$AC$4922))))&gt;0)),'5_ACOMPANHAMENTO'!$O$3:$O$4922),0))</f>
        <v>2364</v>
      </c>
      <c r="G374" s="7">
        <f t="shared" si="116"/>
        <v>0</v>
      </c>
      <c r="H374" t="str">
        <f t="shared" si="117"/>
        <v>10199,10201|9 COLADEIRAS</v>
      </c>
      <c r="I374" s="1" t="str">
        <f t="shared" si="118"/>
        <v>10199</v>
      </c>
      <c r="J374" s="1" t="str">
        <f t="shared" si="119"/>
        <v>10201</v>
      </c>
      <c r="K374" s="1" t="str">
        <f t="shared" si="120"/>
        <v/>
      </c>
      <c r="L374" s="1" t="str">
        <f t="shared" si="121"/>
        <v/>
      </c>
      <c r="M374" s="1" t="str">
        <f t="shared" si="122"/>
        <v/>
      </c>
      <c r="N374" s="1" t="str">
        <f t="shared" si="123"/>
        <v/>
      </c>
      <c r="O374" s="1" t="str">
        <f t="shared" si="124"/>
        <v/>
      </c>
      <c r="P374" s="1" t="str">
        <f t="shared" si="125"/>
        <v/>
      </c>
      <c r="Q374" s="1" t="str">
        <f t="shared" si="126"/>
        <v/>
      </c>
      <c r="R374" s="1" t="str">
        <f t="shared" si="127"/>
        <v/>
      </c>
      <c r="S374" s="1" t="str">
        <f t="shared" si="128"/>
        <v/>
      </c>
      <c r="T374" s="1" t="str">
        <f t="shared" si="129"/>
        <v/>
      </c>
      <c r="U374" s="1" t="str">
        <f t="shared" si="130"/>
        <v/>
      </c>
      <c r="V374" s="1" t="str">
        <f t="shared" si="131"/>
        <v/>
      </c>
      <c r="W374" s="1" t="str">
        <f t="shared" si="132"/>
        <v/>
      </c>
      <c r="X374" s="1" t="str">
        <f t="shared" si="133"/>
        <v/>
      </c>
      <c r="Y374" s="1" t="str">
        <f t="shared" si="134"/>
        <v/>
      </c>
      <c r="Z374" s="1" t="str">
        <f t="shared" si="135"/>
        <v/>
      </c>
      <c r="AA374" s="1" t="str">
        <f t="shared" si="136"/>
        <v/>
      </c>
      <c r="AB374" s="1" t="str">
        <f t="shared" si="137"/>
        <v/>
      </c>
    </row>
    <row r="375" spans="1:28" ht="14.25" hidden="1" customHeight="1" x14ac:dyDescent="0.35">
      <c r="A375" s="4">
        <f>IF(OR($B375="",$C375=""),"",IFERROR(INDEX('5_ACOMPANHAMENTO'!$A$3:$A$4922,MATCH(1,INDEX(('5_ACOMPANHAMENTO'!$AD$3:$AD$4922=TRIM($C375&amp;""))*('5_ACOMPANHAMENTO'!$AC$3:$AC$4922&lt;&gt;"")*((((I375&lt;&gt;"")*ISNUMBER(SEARCH("|"&amp;I375&amp;"|",'5_ACOMPANHAMENTO'!$AC$3:$AC$4922)))+((J375&lt;&gt;"")*ISNUMBER(SEARCH("|"&amp;J375&amp;"|",'5_ACOMPANHAMENTO'!$AC$3:$AC$4922)))+((K375&lt;&gt;"")*ISNUMBER(SEARCH("|"&amp;K375&amp;"|",'5_ACOMPANHAMENTO'!$AC$3:$AC$4922)))+((L375&lt;&gt;"")*ISNUMBER(SEARCH("|"&amp;L375&amp;"|",'5_ACOMPANHAMENTO'!$AC$3:$AC$4922)))+((M375&lt;&gt;"")*ISNUMBER(SEARCH("|"&amp;M375&amp;"|",'5_ACOMPANHAMENTO'!$AC$3:$AC$4922)))+((N375&lt;&gt;"")*ISNUMBER(SEARCH("|"&amp;N375&amp;"|",'5_ACOMPANHAMENTO'!$AC$3:$AC$4922)))+((O375&lt;&gt;"")*ISNUMBER(SEARCH("|"&amp;O375&amp;"|",'5_ACOMPANHAMENTO'!$AC$3:$AC$4922)))+((P375&lt;&gt;"")*ISNUMBER(SEARCH("|"&amp;P375&amp;"|",'5_ACOMPANHAMENTO'!$AC$3:$AC$4922)))+((Q375&lt;&gt;"")*ISNUMBER(SEARCH("|"&amp;Q375&amp;"|",'5_ACOMPANHAMENTO'!$AC$3:$AC$4922)))+((R375&lt;&gt;"")*ISNUMBER(SEARCH("|"&amp;R375&amp;"|",'5_ACOMPANHAMENTO'!$AC$3:$AC$4922)))+((S375&lt;&gt;"")*ISNUMBER(SEARCH("|"&amp;S375&amp;"|",'5_ACOMPANHAMENTO'!$AC$3:$AC$4922)))+((T375&lt;&gt;"")*ISNUMBER(SEARCH("|"&amp;T375&amp;"|",'5_ACOMPANHAMENTO'!$AC$3:$AC$4922)))+((U375&lt;&gt;"")*ISNUMBER(SEARCH("|"&amp;U375&amp;"|",'5_ACOMPANHAMENTO'!$AC$3:$AC$4922)))+((V375&lt;&gt;"")*ISNUMBER(SEARCH("|"&amp;V375&amp;"|",'5_ACOMPANHAMENTO'!$AC$3:$AC$4922)))+((W375&lt;&gt;"")*ISNUMBER(SEARCH("|"&amp;W375&amp;"|",'5_ACOMPANHAMENTO'!$AC$3:$AC$4922)))+((X375&lt;&gt;"")*ISNUMBER(SEARCH("|"&amp;X375&amp;"|",'5_ACOMPANHAMENTO'!$AC$3:$AC$4922)))+((Y375&lt;&gt;"")*ISNUMBER(SEARCH("|"&amp;Y375&amp;"|",'5_ACOMPANHAMENTO'!$AC$3:$AC$4922)))+((Z375&lt;&gt;"")*ISNUMBER(SEARCH("|"&amp;Z375&amp;"|",'5_ACOMPANHAMENTO'!$AC$3:$AC$4922)))+((AA375&lt;&gt;"")*ISNUMBER(SEARCH("|"&amp;AA375&amp;"|",'5_ACOMPANHAMENTO'!$AC$3:$AC$4922)))+((AB375&lt;&gt;"")*ISNUMBER(SEARCH("|"&amp;AB375&amp;"|",'5_ACOMPANHAMENTO'!$AC$3:$AC$4922))))&gt;0),0),0)),""))</f>
        <v>46204</v>
      </c>
      <c r="B375" s="14" t="s">
        <v>3095</v>
      </c>
      <c r="C375" s="14" t="s">
        <v>3060</v>
      </c>
      <c r="D375" s="4">
        <f>IF(OR($B375="",$C375=""),"",IFERROR(SUMPRODUCT(--(('5_ACOMPANHAMENTO'!$AD$3:$AD$4922=TRIM($C375&amp;""))*('5_ACOMPANHAMENTO'!$AC$3:$AC$4922&lt;&gt;"")*((((I375&lt;&gt;"")*ISNUMBER(SEARCH("|"&amp;I375&amp;"|",'5_ACOMPANHAMENTO'!$AC$3:$AC$4922)))+((J375&lt;&gt;"")*ISNUMBER(SEARCH("|"&amp;J375&amp;"|",'5_ACOMPANHAMENTO'!$AC$3:$AC$4922)))+((K375&lt;&gt;"")*ISNUMBER(SEARCH("|"&amp;K375&amp;"|",'5_ACOMPANHAMENTO'!$AC$3:$AC$4922)))+((L375&lt;&gt;"")*ISNUMBER(SEARCH("|"&amp;L375&amp;"|",'5_ACOMPANHAMENTO'!$AC$3:$AC$4922)))+((M375&lt;&gt;"")*ISNUMBER(SEARCH("|"&amp;M375&amp;"|",'5_ACOMPANHAMENTO'!$AC$3:$AC$4922)))+((N375&lt;&gt;"")*ISNUMBER(SEARCH("|"&amp;N375&amp;"|",'5_ACOMPANHAMENTO'!$AC$3:$AC$4922)))+((O375&lt;&gt;"")*ISNUMBER(SEARCH("|"&amp;O375&amp;"|",'5_ACOMPANHAMENTO'!$AC$3:$AC$4922)))+((P375&lt;&gt;"")*ISNUMBER(SEARCH("|"&amp;P375&amp;"|",'5_ACOMPANHAMENTO'!$AC$3:$AC$4922)))+((Q375&lt;&gt;"")*ISNUMBER(SEARCH("|"&amp;Q375&amp;"|",'5_ACOMPANHAMENTO'!$AC$3:$AC$4922)))+((R375&lt;&gt;"")*ISNUMBER(SEARCH("|"&amp;R375&amp;"|",'5_ACOMPANHAMENTO'!$AC$3:$AC$4922)))+((S375&lt;&gt;"")*ISNUMBER(SEARCH("|"&amp;S375&amp;"|",'5_ACOMPANHAMENTO'!$AC$3:$AC$4922)))+((T375&lt;&gt;"")*ISNUMBER(SEARCH("|"&amp;T375&amp;"|",'5_ACOMPANHAMENTO'!$AC$3:$AC$4922)))+((U375&lt;&gt;"")*ISNUMBER(SEARCH("|"&amp;U375&amp;"|",'5_ACOMPANHAMENTO'!$AC$3:$AC$4922)))+((V375&lt;&gt;"")*ISNUMBER(SEARCH("|"&amp;V375&amp;"|",'5_ACOMPANHAMENTO'!$AC$3:$AC$4922)))+((W375&lt;&gt;"")*ISNUMBER(SEARCH("|"&amp;W375&amp;"|",'5_ACOMPANHAMENTO'!$AC$3:$AC$4922)))+((X375&lt;&gt;"")*ISNUMBER(SEARCH("|"&amp;X375&amp;"|",'5_ACOMPANHAMENTO'!$AC$3:$AC$4922)))+((Y375&lt;&gt;"")*ISNUMBER(SEARCH("|"&amp;Y375&amp;"|",'5_ACOMPANHAMENTO'!$AC$3:$AC$4922)))+((Z375&lt;&gt;"")*ISNUMBER(SEARCH("|"&amp;Z375&amp;"|",'5_ACOMPANHAMENTO'!$AC$3:$AC$4922)))+((AA375&lt;&gt;"")*ISNUMBER(SEARCH("|"&amp;AA375&amp;"|",'5_ACOMPANHAMENTO'!$AC$3:$AC$4922)))+((AB375&lt;&gt;"")*ISNUMBER(SEARCH("|"&amp;AB375&amp;"|",'5_ACOMPANHAMENTO'!$AC$3:$AC$4922))))&gt;0)),'5_ACOMPANHAMENTO'!$J$3:$J$4922),0))</f>
        <v>2364</v>
      </c>
      <c r="E375" s="4" t="str">
        <f t="shared" ca="1" si="115"/>
        <v>FINALIZADO</v>
      </c>
      <c r="F375" s="7">
        <f>IF(OR($B375="",$C375=""),"",IFERROR(SUMPRODUCT(--(('5_ACOMPANHAMENTO'!$AD$3:$AD$4922=TRIM($C375&amp;""))*('5_ACOMPANHAMENTO'!$AC$3:$AC$4922&lt;&gt;"")*((((I375&lt;&gt;"")*ISNUMBER(SEARCH("|"&amp;I375&amp;"|",'5_ACOMPANHAMENTO'!$AC$3:$AC$4922)))+((J375&lt;&gt;"")*ISNUMBER(SEARCH("|"&amp;J375&amp;"|",'5_ACOMPANHAMENTO'!$AC$3:$AC$4922)))+((K375&lt;&gt;"")*ISNUMBER(SEARCH("|"&amp;K375&amp;"|",'5_ACOMPANHAMENTO'!$AC$3:$AC$4922)))+((L375&lt;&gt;"")*ISNUMBER(SEARCH("|"&amp;L375&amp;"|",'5_ACOMPANHAMENTO'!$AC$3:$AC$4922)))+((M375&lt;&gt;"")*ISNUMBER(SEARCH("|"&amp;M375&amp;"|",'5_ACOMPANHAMENTO'!$AC$3:$AC$4922)))+((N375&lt;&gt;"")*ISNUMBER(SEARCH("|"&amp;N375&amp;"|",'5_ACOMPANHAMENTO'!$AC$3:$AC$4922)))+((O375&lt;&gt;"")*ISNUMBER(SEARCH("|"&amp;O375&amp;"|",'5_ACOMPANHAMENTO'!$AC$3:$AC$4922)))+((P375&lt;&gt;"")*ISNUMBER(SEARCH("|"&amp;P375&amp;"|",'5_ACOMPANHAMENTO'!$AC$3:$AC$4922)))+((Q375&lt;&gt;"")*ISNUMBER(SEARCH("|"&amp;Q375&amp;"|",'5_ACOMPANHAMENTO'!$AC$3:$AC$4922)))+((R375&lt;&gt;"")*ISNUMBER(SEARCH("|"&amp;R375&amp;"|",'5_ACOMPANHAMENTO'!$AC$3:$AC$4922)))+((S375&lt;&gt;"")*ISNUMBER(SEARCH("|"&amp;S375&amp;"|",'5_ACOMPANHAMENTO'!$AC$3:$AC$4922)))+((T375&lt;&gt;"")*ISNUMBER(SEARCH("|"&amp;T375&amp;"|",'5_ACOMPANHAMENTO'!$AC$3:$AC$4922)))+((U375&lt;&gt;"")*ISNUMBER(SEARCH("|"&amp;U375&amp;"|",'5_ACOMPANHAMENTO'!$AC$3:$AC$4922)))+((V375&lt;&gt;"")*ISNUMBER(SEARCH("|"&amp;V375&amp;"|",'5_ACOMPANHAMENTO'!$AC$3:$AC$4922)))+((W375&lt;&gt;"")*ISNUMBER(SEARCH("|"&amp;W375&amp;"|",'5_ACOMPANHAMENTO'!$AC$3:$AC$4922)))+((X375&lt;&gt;"")*ISNUMBER(SEARCH("|"&amp;X375&amp;"|",'5_ACOMPANHAMENTO'!$AC$3:$AC$4922)))+((Y375&lt;&gt;"")*ISNUMBER(SEARCH("|"&amp;Y375&amp;"|",'5_ACOMPANHAMENTO'!$AC$3:$AC$4922)))+((Z375&lt;&gt;"")*ISNUMBER(SEARCH("|"&amp;Z375&amp;"|",'5_ACOMPANHAMENTO'!$AC$3:$AC$4922)))+((AA375&lt;&gt;"")*ISNUMBER(SEARCH("|"&amp;AA375&amp;"|",'5_ACOMPANHAMENTO'!$AC$3:$AC$4922)))+((AB375&lt;&gt;"")*ISNUMBER(SEARCH("|"&amp;AB375&amp;"|",'5_ACOMPANHAMENTO'!$AC$3:$AC$4922))))&gt;0)),'5_ACOMPANHAMENTO'!$O$3:$O$4922),0))</f>
        <v>2364</v>
      </c>
      <c r="G375" s="7">
        <f t="shared" si="116"/>
        <v>0</v>
      </c>
      <c r="H375" t="str">
        <f t="shared" si="117"/>
        <v>10199,10201|9 COLADEIRAS</v>
      </c>
      <c r="I375" s="1" t="str">
        <f t="shared" si="118"/>
        <v>10199</v>
      </c>
      <c r="J375" s="1" t="str">
        <f t="shared" si="119"/>
        <v>10201</v>
      </c>
      <c r="K375" s="1" t="str">
        <f t="shared" si="120"/>
        <v/>
      </c>
      <c r="L375" s="1" t="str">
        <f t="shared" si="121"/>
        <v/>
      </c>
      <c r="M375" s="1" t="str">
        <f t="shared" si="122"/>
        <v/>
      </c>
      <c r="N375" s="1" t="str">
        <f t="shared" si="123"/>
        <v/>
      </c>
      <c r="O375" s="1" t="str">
        <f t="shared" si="124"/>
        <v/>
      </c>
      <c r="P375" s="1" t="str">
        <f t="shared" si="125"/>
        <v/>
      </c>
      <c r="Q375" s="1" t="str">
        <f t="shared" si="126"/>
        <v/>
      </c>
      <c r="R375" s="1" t="str">
        <f t="shared" si="127"/>
        <v/>
      </c>
      <c r="S375" s="1" t="str">
        <f t="shared" si="128"/>
        <v/>
      </c>
      <c r="T375" s="1" t="str">
        <f t="shared" si="129"/>
        <v/>
      </c>
      <c r="U375" s="1" t="str">
        <f t="shared" si="130"/>
        <v/>
      </c>
      <c r="V375" s="1" t="str">
        <f t="shared" si="131"/>
        <v/>
      </c>
      <c r="W375" s="1" t="str">
        <f t="shared" si="132"/>
        <v/>
      </c>
      <c r="X375" s="1" t="str">
        <f t="shared" si="133"/>
        <v/>
      </c>
      <c r="Y375" s="1" t="str">
        <f t="shared" si="134"/>
        <v/>
      </c>
      <c r="Z375" s="1" t="str">
        <f t="shared" si="135"/>
        <v/>
      </c>
      <c r="AA375" s="1" t="str">
        <f t="shared" si="136"/>
        <v/>
      </c>
      <c r="AB375" s="1" t="str">
        <f t="shared" si="137"/>
        <v/>
      </c>
    </row>
    <row r="376" spans="1:28" ht="14.25" hidden="1" customHeight="1" x14ac:dyDescent="0.35">
      <c r="A376" s="4">
        <f>IF(OR($B376="",$C376=""),"",IFERROR(INDEX('5_ACOMPANHAMENTO'!$A$3:$A$4922,MATCH(1,INDEX(('5_ACOMPANHAMENTO'!$AD$3:$AD$4922=TRIM($C376&amp;""))*('5_ACOMPANHAMENTO'!$AC$3:$AC$4922&lt;&gt;"")*((((I376&lt;&gt;"")*ISNUMBER(SEARCH("|"&amp;I376&amp;"|",'5_ACOMPANHAMENTO'!$AC$3:$AC$4922)))+((J376&lt;&gt;"")*ISNUMBER(SEARCH("|"&amp;J376&amp;"|",'5_ACOMPANHAMENTO'!$AC$3:$AC$4922)))+((K376&lt;&gt;"")*ISNUMBER(SEARCH("|"&amp;K376&amp;"|",'5_ACOMPANHAMENTO'!$AC$3:$AC$4922)))+((L376&lt;&gt;"")*ISNUMBER(SEARCH("|"&amp;L376&amp;"|",'5_ACOMPANHAMENTO'!$AC$3:$AC$4922)))+((M376&lt;&gt;"")*ISNUMBER(SEARCH("|"&amp;M376&amp;"|",'5_ACOMPANHAMENTO'!$AC$3:$AC$4922)))+((N376&lt;&gt;"")*ISNUMBER(SEARCH("|"&amp;N376&amp;"|",'5_ACOMPANHAMENTO'!$AC$3:$AC$4922)))+((O376&lt;&gt;"")*ISNUMBER(SEARCH("|"&amp;O376&amp;"|",'5_ACOMPANHAMENTO'!$AC$3:$AC$4922)))+((P376&lt;&gt;"")*ISNUMBER(SEARCH("|"&amp;P376&amp;"|",'5_ACOMPANHAMENTO'!$AC$3:$AC$4922)))+((Q376&lt;&gt;"")*ISNUMBER(SEARCH("|"&amp;Q376&amp;"|",'5_ACOMPANHAMENTO'!$AC$3:$AC$4922)))+((R376&lt;&gt;"")*ISNUMBER(SEARCH("|"&amp;R376&amp;"|",'5_ACOMPANHAMENTO'!$AC$3:$AC$4922)))+((S376&lt;&gt;"")*ISNUMBER(SEARCH("|"&amp;S376&amp;"|",'5_ACOMPANHAMENTO'!$AC$3:$AC$4922)))+((T376&lt;&gt;"")*ISNUMBER(SEARCH("|"&amp;T376&amp;"|",'5_ACOMPANHAMENTO'!$AC$3:$AC$4922)))+((U376&lt;&gt;"")*ISNUMBER(SEARCH("|"&amp;U376&amp;"|",'5_ACOMPANHAMENTO'!$AC$3:$AC$4922)))+((V376&lt;&gt;"")*ISNUMBER(SEARCH("|"&amp;V376&amp;"|",'5_ACOMPANHAMENTO'!$AC$3:$AC$4922)))+((W376&lt;&gt;"")*ISNUMBER(SEARCH("|"&amp;W376&amp;"|",'5_ACOMPANHAMENTO'!$AC$3:$AC$4922)))+((X376&lt;&gt;"")*ISNUMBER(SEARCH("|"&amp;X376&amp;"|",'5_ACOMPANHAMENTO'!$AC$3:$AC$4922)))+((Y376&lt;&gt;"")*ISNUMBER(SEARCH("|"&amp;Y376&amp;"|",'5_ACOMPANHAMENTO'!$AC$3:$AC$4922)))+((Z376&lt;&gt;"")*ISNUMBER(SEARCH("|"&amp;Z376&amp;"|",'5_ACOMPANHAMENTO'!$AC$3:$AC$4922)))+((AA376&lt;&gt;"")*ISNUMBER(SEARCH("|"&amp;AA376&amp;"|",'5_ACOMPANHAMENTO'!$AC$3:$AC$4922)))+((AB376&lt;&gt;"")*ISNUMBER(SEARCH("|"&amp;AB376&amp;"|",'5_ACOMPANHAMENTO'!$AC$3:$AC$4922))))&gt;0),0),0)),""))</f>
        <v>46204</v>
      </c>
      <c r="B376" s="14" t="s">
        <v>3095</v>
      </c>
      <c r="C376" s="14" t="s">
        <v>3060</v>
      </c>
      <c r="D376" s="4">
        <f>IF(OR($B376="",$C376=""),"",IFERROR(SUMPRODUCT(--(('5_ACOMPANHAMENTO'!$AD$3:$AD$4922=TRIM($C376&amp;""))*('5_ACOMPANHAMENTO'!$AC$3:$AC$4922&lt;&gt;"")*((((I376&lt;&gt;"")*ISNUMBER(SEARCH("|"&amp;I376&amp;"|",'5_ACOMPANHAMENTO'!$AC$3:$AC$4922)))+((J376&lt;&gt;"")*ISNUMBER(SEARCH("|"&amp;J376&amp;"|",'5_ACOMPANHAMENTO'!$AC$3:$AC$4922)))+((K376&lt;&gt;"")*ISNUMBER(SEARCH("|"&amp;K376&amp;"|",'5_ACOMPANHAMENTO'!$AC$3:$AC$4922)))+((L376&lt;&gt;"")*ISNUMBER(SEARCH("|"&amp;L376&amp;"|",'5_ACOMPANHAMENTO'!$AC$3:$AC$4922)))+((M376&lt;&gt;"")*ISNUMBER(SEARCH("|"&amp;M376&amp;"|",'5_ACOMPANHAMENTO'!$AC$3:$AC$4922)))+((N376&lt;&gt;"")*ISNUMBER(SEARCH("|"&amp;N376&amp;"|",'5_ACOMPANHAMENTO'!$AC$3:$AC$4922)))+((O376&lt;&gt;"")*ISNUMBER(SEARCH("|"&amp;O376&amp;"|",'5_ACOMPANHAMENTO'!$AC$3:$AC$4922)))+((P376&lt;&gt;"")*ISNUMBER(SEARCH("|"&amp;P376&amp;"|",'5_ACOMPANHAMENTO'!$AC$3:$AC$4922)))+((Q376&lt;&gt;"")*ISNUMBER(SEARCH("|"&amp;Q376&amp;"|",'5_ACOMPANHAMENTO'!$AC$3:$AC$4922)))+((R376&lt;&gt;"")*ISNUMBER(SEARCH("|"&amp;R376&amp;"|",'5_ACOMPANHAMENTO'!$AC$3:$AC$4922)))+((S376&lt;&gt;"")*ISNUMBER(SEARCH("|"&amp;S376&amp;"|",'5_ACOMPANHAMENTO'!$AC$3:$AC$4922)))+((T376&lt;&gt;"")*ISNUMBER(SEARCH("|"&amp;T376&amp;"|",'5_ACOMPANHAMENTO'!$AC$3:$AC$4922)))+((U376&lt;&gt;"")*ISNUMBER(SEARCH("|"&amp;U376&amp;"|",'5_ACOMPANHAMENTO'!$AC$3:$AC$4922)))+((V376&lt;&gt;"")*ISNUMBER(SEARCH("|"&amp;V376&amp;"|",'5_ACOMPANHAMENTO'!$AC$3:$AC$4922)))+((W376&lt;&gt;"")*ISNUMBER(SEARCH("|"&amp;W376&amp;"|",'5_ACOMPANHAMENTO'!$AC$3:$AC$4922)))+((X376&lt;&gt;"")*ISNUMBER(SEARCH("|"&amp;X376&amp;"|",'5_ACOMPANHAMENTO'!$AC$3:$AC$4922)))+((Y376&lt;&gt;"")*ISNUMBER(SEARCH("|"&amp;Y376&amp;"|",'5_ACOMPANHAMENTO'!$AC$3:$AC$4922)))+((Z376&lt;&gt;"")*ISNUMBER(SEARCH("|"&amp;Z376&amp;"|",'5_ACOMPANHAMENTO'!$AC$3:$AC$4922)))+((AA376&lt;&gt;"")*ISNUMBER(SEARCH("|"&amp;AA376&amp;"|",'5_ACOMPANHAMENTO'!$AC$3:$AC$4922)))+((AB376&lt;&gt;"")*ISNUMBER(SEARCH("|"&amp;AB376&amp;"|",'5_ACOMPANHAMENTO'!$AC$3:$AC$4922))))&gt;0)),'5_ACOMPANHAMENTO'!$J$3:$J$4922),0))</f>
        <v>2364</v>
      </c>
      <c r="E376" s="4" t="str">
        <f t="shared" ca="1" si="115"/>
        <v>FINALIZADO</v>
      </c>
      <c r="F376" s="7">
        <f>IF(OR($B376="",$C376=""),"",IFERROR(SUMPRODUCT(--(('5_ACOMPANHAMENTO'!$AD$3:$AD$4922=TRIM($C376&amp;""))*('5_ACOMPANHAMENTO'!$AC$3:$AC$4922&lt;&gt;"")*((((I376&lt;&gt;"")*ISNUMBER(SEARCH("|"&amp;I376&amp;"|",'5_ACOMPANHAMENTO'!$AC$3:$AC$4922)))+((J376&lt;&gt;"")*ISNUMBER(SEARCH("|"&amp;J376&amp;"|",'5_ACOMPANHAMENTO'!$AC$3:$AC$4922)))+((K376&lt;&gt;"")*ISNUMBER(SEARCH("|"&amp;K376&amp;"|",'5_ACOMPANHAMENTO'!$AC$3:$AC$4922)))+((L376&lt;&gt;"")*ISNUMBER(SEARCH("|"&amp;L376&amp;"|",'5_ACOMPANHAMENTO'!$AC$3:$AC$4922)))+((M376&lt;&gt;"")*ISNUMBER(SEARCH("|"&amp;M376&amp;"|",'5_ACOMPANHAMENTO'!$AC$3:$AC$4922)))+((N376&lt;&gt;"")*ISNUMBER(SEARCH("|"&amp;N376&amp;"|",'5_ACOMPANHAMENTO'!$AC$3:$AC$4922)))+((O376&lt;&gt;"")*ISNUMBER(SEARCH("|"&amp;O376&amp;"|",'5_ACOMPANHAMENTO'!$AC$3:$AC$4922)))+((P376&lt;&gt;"")*ISNUMBER(SEARCH("|"&amp;P376&amp;"|",'5_ACOMPANHAMENTO'!$AC$3:$AC$4922)))+((Q376&lt;&gt;"")*ISNUMBER(SEARCH("|"&amp;Q376&amp;"|",'5_ACOMPANHAMENTO'!$AC$3:$AC$4922)))+((R376&lt;&gt;"")*ISNUMBER(SEARCH("|"&amp;R376&amp;"|",'5_ACOMPANHAMENTO'!$AC$3:$AC$4922)))+((S376&lt;&gt;"")*ISNUMBER(SEARCH("|"&amp;S376&amp;"|",'5_ACOMPANHAMENTO'!$AC$3:$AC$4922)))+((T376&lt;&gt;"")*ISNUMBER(SEARCH("|"&amp;T376&amp;"|",'5_ACOMPANHAMENTO'!$AC$3:$AC$4922)))+((U376&lt;&gt;"")*ISNUMBER(SEARCH("|"&amp;U376&amp;"|",'5_ACOMPANHAMENTO'!$AC$3:$AC$4922)))+((V376&lt;&gt;"")*ISNUMBER(SEARCH("|"&amp;V376&amp;"|",'5_ACOMPANHAMENTO'!$AC$3:$AC$4922)))+((W376&lt;&gt;"")*ISNUMBER(SEARCH("|"&amp;W376&amp;"|",'5_ACOMPANHAMENTO'!$AC$3:$AC$4922)))+((X376&lt;&gt;"")*ISNUMBER(SEARCH("|"&amp;X376&amp;"|",'5_ACOMPANHAMENTO'!$AC$3:$AC$4922)))+((Y376&lt;&gt;"")*ISNUMBER(SEARCH("|"&amp;Y376&amp;"|",'5_ACOMPANHAMENTO'!$AC$3:$AC$4922)))+((Z376&lt;&gt;"")*ISNUMBER(SEARCH("|"&amp;Z376&amp;"|",'5_ACOMPANHAMENTO'!$AC$3:$AC$4922)))+((AA376&lt;&gt;"")*ISNUMBER(SEARCH("|"&amp;AA376&amp;"|",'5_ACOMPANHAMENTO'!$AC$3:$AC$4922)))+((AB376&lt;&gt;"")*ISNUMBER(SEARCH("|"&amp;AB376&amp;"|",'5_ACOMPANHAMENTO'!$AC$3:$AC$4922))))&gt;0)),'5_ACOMPANHAMENTO'!$O$3:$O$4922),0))</f>
        <v>2364</v>
      </c>
      <c r="G376" s="7">
        <f t="shared" si="116"/>
        <v>0</v>
      </c>
      <c r="H376" t="str">
        <f t="shared" si="117"/>
        <v>10199,10201|9 COLADEIRAS</v>
      </c>
      <c r="I376" s="1" t="str">
        <f t="shared" si="118"/>
        <v>10199</v>
      </c>
      <c r="J376" s="1" t="str">
        <f t="shared" si="119"/>
        <v>10201</v>
      </c>
      <c r="K376" s="1" t="str">
        <f t="shared" si="120"/>
        <v/>
      </c>
      <c r="L376" s="1" t="str">
        <f t="shared" si="121"/>
        <v/>
      </c>
      <c r="M376" s="1" t="str">
        <f t="shared" si="122"/>
        <v/>
      </c>
      <c r="N376" s="1" t="str">
        <f t="shared" si="123"/>
        <v/>
      </c>
      <c r="O376" s="1" t="str">
        <f t="shared" si="124"/>
        <v/>
      </c>
      <c r="P376" s="1" t="str">
        <f t="shared" si="125"/>
        <v/>
      </c>
      <c r="Q376" s="1" t="str">
        <f t="shared" si="126"/>
        <v/>
      </c>
      <c r="R376" s="1" t="str">
        <f t="shared" si="127"/>
        <v/>
      </c>
      <c r="S376" s="1" t="str">
        <f t="shared" si="128"/>
        <v/>
      </c>
      <c r="T376" s="1" t="str">
        <f t="shared" si="129"/>
        <v/>
      </c>
      <c r="U376" s="1" t="str">
        <f t="shared" si="130"/>
        <v/>
      </c>
      <c r="V376" s="1" t="str">
        <f t="shared" si="131"/>
        <v/>
      </c>
      <c r="W376" s="1" t="str">
        <f t="shared" si="132"/>
        <v/>
      </c>
      <c r="X376" s="1" t="str">
        <f t="shared" si="133"/>
        <v/>
      </c>
      <c r="Y376" s="1" t="str">
        <f t="shared" si="134"/>
        <v/>
      </c>
      <c r="Z376" s="1" t="str">
        <f t="shared" si="135"/>
        <v/>
      </c>
      <c r="AA376" s="1" t="str">
        <f t="shared" si="136"/>
        <v/>
      </c>
      <c r="AB376" s="1" t="str">
        <f t="shared" si="137"/>
        <v/>
      </c>
    </row>
    <row r="377" spans="1:28" ht="14.25" hidden="1" customHeight="1" x14ac:dyDescent="0.35">
      <c r="A377" s="4">
        <f>IF(OR($B377="",$C377=""),"",IFERROR(INDEX('5_ACOMPANHAMENTO'!$A$3:$A$4922,MATCH(1,INDEX(('5_ACOMPANHAMENTO'!$AD$3:$AD$4922=TRIM($C377&amp;""))*('5_ACOMPANHAMENTO'!$AC$3:$AC$4922&lt;&gt;"")*((((I377&lt;&gt;"")*ISNUMBER(SEARCH("|"&amp;I377&amp;"|",'5_ACOMPANHAMENTO'!$AC$3:$AC$4922)))+((J377&lt;&gt;"")*ISNUMBER(SEARCH("|"&amp;J377&amp;"|",'5_ACOMPANHAMENTO'!$AC$3:$AC$4922)))+((K377&lt;&gt;"")*ISNUMBER(SEARCH("|"&amp;K377&amp;"|",'5_ACOMPANHAMENTO'!$AC$3:$AC$4922)))+((L377&lt;&gt;"")*ISNUMBER(SEARCH("|"&amp;L377&amp;"|",'5_ACOMPANHAMENTO'!$AC$3:$AC$4922)))+((M377&lt;&gt;"")*ISNUMBER(SEARCH("|"&amp;M377&amp;"|",'5_ACOMPANHAMENTO'!$AC$3:$AC$4922)))+((N377&lt;&gt;"")*ISNUMBER(SEARCH("|"&amp;N377&amp;"|",'5_ACOMPANHAMENTO'!$AC$3:$AC$4922)))+((O377&lt;&gt;"")*ISNUMBER(SEARCH("|"&amp;O377&amp;"|",'5_ACOMPANHAMENTO'!$AC$3:$AC$4922)))+((P377&lt;&gt;"")*ISNUMBER(SEARCH("|"&amp;P377&amp;"|",'5_ACOMPANHAMENTO'!$AC$3:$AC$4922)))+((Q377&lt;&gt;"")*ISNUMBER(SEARCH("|"&amp;Q377&amp;"|",'5_ACOMPANHAMENTO'!$AC$3:$AC$4922)))+((R377&lt;&gt;"")*ISNUMBER(SEARCH("|"&amp;R377&amp;"|",'5_ACOMPANHAMENTO'!$AC$3:$AC$4922)))+((S377&lt;&gt;"")*ISNUMBER(SEARCH("|"&amp;S377&amp;"|",'5_ACOMPANHAMENTO'!$AC$3:$AC$4922)))+((T377&lt;&gt;"")*ISNUMBER(SEARCH("|"&amp;T377&amp;"|",'5_ACOMPANHAMENTO'!$AC$3:$AC$4922)))+((U377&lt;&gt;"")*ISNUMBER(SEARCH("|"&amp;U377&amp;"|",'5_ACOMPANHAMENTO'!$AC$3:$AC$4922)))+((V377&lt;&gt;"")*ISNUMBER(SEARCH("|"&amp;V377&amp;"|",'5_ACOMPANHAMENTO'!$AC$3:$AC$4922)))+((W377&lt;&gt;"")*ISNUMBER(SEARCH("|"&amp;W377&amp;"|",'5_ACOMPANHAMENTO'!$AC$3:$AC$4922)))+((X377&lt;&gt;"")*ISNUMBER(SEARCH("|"&amp;X377&amp;"|",'5_ACOMPANHAMENTO'!$AC$3:$AC$4922)))+((Y377&lt;&gt;"")*ISNUMBER(SEARCH("|"&amp;Y377&amp;"|",'5_ACOMPANHAMENTO'!$AC$3:$AC$4922)))+((Z377&lt;&gt;"")*ISNUMBER(SEARCH("|"&amp;Z377&amp;"|",'5_ACOMPANHAMENTO'!$AC$3:$AC$4922)))+((AA377&lt;&gt;"")*ISNUMBER(SEARCH("|"&amp;AA377&amp;"|",'5_ACOMPANHAMENTO'!$AC$3:$AC$4922)))+((AB377&lt;&gt;"")*ISNUMBER(SEARCH("|"&amp;AB377&amp;"|",'5_ACOMPANHAMENTO'!$AC$3:$AC$4922))))&gt;0),0),0)),""))</f>
        <v>46204</v>
      </c>
      <c r="B377" s="14" t="s">
        <v>3095</v>
      </c>
      <c r="C377" s="14" t="s">
        <v>3060</v>
      </c>
      <c r="D377" s="4">
        <f>IF(OR($B377="",$C377=""),"",IFERROR(SUMPRODUCT(--(('5_ACOMPANHAMENTO'!$AD$3:$AD$4922=TRIM($C377&amp;""))*('5_ACOMPANHAMENTO'!$AC$3:$AC$4922&lt;&gt;"")*((((I377&lt;&gt;"")*ISNUMBER(SEARCH("|"&amp;I377&amp;"|",'5_ACOMPANHAMENTO'!$AC$3:$AC$4922)))+((J377&lt;&gt;"")*ISNUMBER(SEARCH("|"&amp;J377&amp;"|",'5_ACOMPANHAMENTO'!$AC$3:$AC$4922)))+((K377&lt;&gt;"")*ISNUMBER(SEARCH("|"&amp;K377&amp;"|",'5_ACOMPANHAMENTO'!$AC$3:$AC$4922)))+((L377&lt;&gt;"")*ISNUMBER(SEARCH("|"&amp;L377&amp;"|",'5_ACOMPANHAMENTO'!$AC$3:$AC$4922)))+((M377&lt;&gt;"")*ISNUMBER(SEARCH("|"&amp;M377&amp;"|",'5_ACOMPANHAMENTO'!$AC$3:$AC$4922)))+((N377&lt;&gt;"")*ISNUMBER(SEARCH("|"&amp;N377&amp;"|",'5_ACOMPANHAMENTO'!$AC$3:$AC$4922)))+((O377&lt;&gt;"")*ISNUMBER(SEARCH("|"&amp;O377&amp;"|",'5_ACOMPANHAMENTO'!$AC$3:$AC$4922)))+((P377&lt;&gt;"")*ISNUMBER(SEARCH("|"&amp;P377&amp;"|",'5_ACOMPANHAMENTO'!$AC$3:$AC$4922)))+((Q377&lt;&gt;"")*ISNUMBER(SEARCH("|"&amp;Q377&amp;"|",'5_ACOMPANHAMENTO'!$AC$3:$AC$4922)))+((R377&lt;&gt;"")*ISNUMBER(SEARCH("|"&amp;R377&amp;"|",'5_ACOMPANHAMENTO'!$AC$3:$AC$4922)))+((S377&lt;&gt;"")*ISNUMBER(SEARCH("|"&amp;S377&amp;"|",'5_ACOMPANHAMENTO'!$AC$3:$AC$4922)))+((T377&lt;&gt;"")*ISNUMBER(SEARCH("|"&amp;T377&amp;"|",'5_ACOMPANHAMENTO'!$AC$3:$AC$4922)))+((U377&lt;&gt;"")*ISNUMBER(SEARCH("|"&amp;U377&amp;"|",'5_ACOMPANHAMENTO'!$AC$3:$AC$4922)))+((V377&lt;&gt;"")*ISNUMBER(SEARCH("|"&amp;V377&amp;"|",'5_ACOMPANHAMENTO'!$AC$3:$AC$4922)))+((W377&lt;&gt;"")*ISNUMBER(SEARCH("|"&amp;W377&amp;"|",'5_ACOMPANHAMENTO'!$AC$3:$AC$4922)))+((X377&lt;&gt;"")*ISNUMBER(SEARCH("|"&amp;X377&amp;"|",'5_ACOMPANHAMENTO'!$AC$3:$AC$4922)))+((Y377&lt;&gt;"")*ISNUMBER(SEARCH("|"&amp;Y377&amp;"|",'5_ACOMPANHAMENTO'!$AC$3:$AC$4922)))+((Z377&lt;&gt;"")*ISNUMBER(SEARCH("|"&amp;Z377&amp;"|",'5_ACOMPANHAMENTO'!$AC$3:$AC$4922)))+((AA377&lt;&gt;"")*ISNUMBER(SEARCH("|"&amp;AA377&amp;"|",'5_ACOMPANHAMENTO'!$AC$3:$AC$4922)))+((AB377&lt;&gt;"")*ISNUMBER(SEARCH("|"&amp;AB377&amp;"|",'5_ACOMPANHAMENTO'!$AC$3:$AC$4922))))&gt;0)),'5_ACOMPANHAMENTO'!$J$3:$J$4922),0))</f>
        <v>2364</v>
      </c>
      <c r="E377" s="4" t="str">
        <f t="shared" ca="1" si="115"/>
        <v>FINALIZADO</v>
      </c>
      <c r="F377" s="7">
        <f>IF(OR($B377="",$C377=""),"",IFERROR(SUMPRODUCT(--(('5_ACOMPANHAMENTO'!$AD$3:$AD$4922=TRIM($C377&amp;""))*('5_ACOMPANHAMENTO'!$AC$3:$AC$4922&lt;&gt;"")*((((I377&lt;&gt;"")*ISNUMBER(SEARCH("|"&amp;I377&amp;"|",'5_ACOMPANHAMENTO'!$AC$3:$AC$4922)))+((J377&lt;&gt;"")*ISNUMBER(SEARCH("|"&amp;J377&amp;"|",'5_ACOMPANHAMENTO'!$AC$3:$AC$4922)))+((K377&lt;&gt;"")*ISNUMBER(SEARCH("|"&amp;K377&amp;"|",'5_ACOMPANHAMENTO'!$AC$3:$AC$4922)))+((L377&lt;&gt;"")*ISNUMBER(SEARCH("|"&amp;L377&amp;"|",'5_ACOMPANHAMENTO'!$AC$3:$AC$4922)))+((M377&lt;&gt;"")*ISNUMBER(SEARCH("|"&amp;M377&amp;"|",'5_ACOMPANHAMENTO'!$AC$3:$AC$4922)))+((N377&lt;&gt;"")*ISNUMBER(SEARCH("|"&amp;N377&amp;"|",'5_ACOMPANHAMENTO'!$AC$3:$AC$4922)))+((O377&lt;&gt;"")*ISNUMBER(SEARCH("|"&amp;O377&amp;"|",'5_ACOMPANHAMENTO'!$AC$3:$AC$4922)))+((P377&lt;&gt;"")*ISNUMBER(SEARCH("|"&amp;P377&amp;"|",'5_ACOMPANHAMENTO'!$AC$3:$AC$4922)))+((Q377&lt;&gt;"")*ISNUMBER(SEARCH("|"&amp;Q377&amp;"|",'5_ACOMPANHAMENTO'!$AC$3:$AC$4922)))+((R377&lt;&gt;"")*ISNUMBER(SEARCH("|"&amp;R377&amp;"|",'5_ACOMPANHAMENTO'!$AC$3:$AC$4922)))+((S377&lt;&gt;"")*ISNUMBER(SEARCH("|"&amp;S377&amp;"|",'5_ACOMPANHAMENTO'!$AC$3:$AC$4922)))+((T377&lt;&gt;"")*ISNUMBER(SEARCH("|"&amp;T377&amp;"|",'5_ACOMPANHAMENTO'!$AC$3:$AC$4922)))+((U377&lt;&gt;"")*ISNUMBER(SEARCH("|"&amp;U377&amp;"|",'5_ACOMPANHAMENTO'!$AC$3:$AC$4922)))+((V377&lt;&gt;"")*ISNUMBER(SEARCH("|"&amp;V377&amp;"|",'5_ACOMPANHAMENTO'!$AC$3:$AC$4922)))+((W377&lt;&gt;"")*ISNUMBER(SEARCH("|"&amp;W377&amp;"|",'5_ACOMPANHAMENTO'!$AC$3:$AC$4922)))+((X377&lt;&gt;"")*ISNUMBER(SEARCH("|"&amp;X377&amp;"|",'5_ACOMPANHAMENTO'!$AC$3:$AC$4922)))+((Y377&lt;&gt;"")*ISNUMBER(SEARCH("|"&amp;Y377&amp;"|",'5_ACOMPANHAMENTO'!$AC$3:$AC$4922)))+((Z377&lt;&gt;"")*ISNUMBER(SEARCH("|"&amp;Z377&amp;"|",'5_ACOMPANHAMENTO'!$AC$3:$AC$4922)))+((AA377&lt;&gt;"")*ISNUMBER(SEARCH("|"&amp;AA377&amp;"|",'5_ACOMPANHAMENTO'!$AC$3:$AC$4922)))+((AB377&lt;&gt;"")*ISNUMBER(SEARCH("|"&amp;AB377&amp;"|",'5_ACOMPANHAMENTO'!$AC$3:$AC$4922))))&gt;0)),'5_ACOMPANHAMENTO'!$O$3:$O$4922),0))</f>
        <v>2364</v>
      </c>
      <c r="G377" s="7">
        <f t="shared" si="116"/>
        <v>0</v>
      </c>
      <c r="H377" t="str">
        <f t="shared" si="117"/>
        <v>10199,10201|9 COLADEIRAS</v>
      </c>
      <c r="I377" s="1" t="str">
        <f t="shared" si="118"/>
        <v>10199</v>
      </c>
      <c r="J377" s="1" t="str">
        <f t="shared" si="119"/>
        <v>10201</v>
      </c>
      <c r="K377" s="1" t="str">
        <f t="shared" si="120"/>
        <v/>
      </c>
      <c r="L377" s="1" t="str">
        <f t="shared" si="121"/>
        <v/>
      </c>
      <c r="M377" s="1" t="str">
        <f t="shared" si="122"/>
        <v/>
      </c>
      <c r="N377" s="1" t="str">
        <f t="shared" si="123"/>
        <v/>
      </c>
      <c r="O377" s="1" t="str">
        <f t="shared" si="124"/>
        <v/>
      </c>
      <c r="P377" s="1" t="str">
        <f t="shared" si="125"/>
        <v/>
      </c>
      <c r="Q377" s="1" t="str">
        <f t="shared" si="126"/>
        <v/>
      </c>
      <c r="R377" s="1" t="str">
        <f t="shared" si="127"/>
        <v/>
      </c>
      <c r="S377" s="1" t="str">
        <f t="shared" si="128"/>
        <v/>
      </c>
      <c r="T377" s="1" t="str">
        <f t="shared" si="129"/>
        <v/>
      </c>
      <c r="U377" s="1" t="str">
        <f t="shared" si="130"/>
        <v/>
      </c>
      <c r="V377" s="1" t="str">
        <f t="shared" si="131"/>
        <v/>
      </c>
      <c r="W377" s="1" t="str">
        <f t="shared" si="132"/>
        <v/>
      </c>
      <c r="X377" s="1" t="str">
        <f t="shared" si="133"/>
        <v/>
      </c>
      <c r="Y377" s="1" t="str">
        <f t="shared" si="134"/>
        <v/>
      </c>
      <c r="Z377" s="1" t="str">
        <f t="shared" si="135"/>
        <v/>
      </c>
      <c r="AA377" s="1" t="str">
        <f t="shared" si="136"/>
        <v/>
      </c>
      <c r="AB377" s="1" t="str">
        <f t="shared" si="137"/>
        <v/>
      </c>
    </row>
    <row r="378" spans="1:28" ht="14.25" hidden="1" customHeight="1" x14ac:dyDescent="0.35">
      <c r="A378" s="4">
        <f>IF(OR($B378="",$C378=""),"",IFERROR(INDEX('5_ACOMPANHAMENTO'!$A$3:$A$4922,MATCH(1,INDEX(('5_ACOMPANHAMENTO'!$AD$3:$AD$4922=TRIM($C378&amp;""))*('5_ACOMPANHAMENTO'!$AC$3:$AC$4922&lt;&gt;"")*((((I378&lt;&gt;"")*ISNUMBER(SEARCH("|"&amp;I378&amp;"|",'5_ACOMPANHAMENTO'!$AC$3:$AC$4922)))+((J378&lt;&gt;"")*ISNUMBER(SEARCH("|"&amp;J378&amp;"|",'5_ACOMPANHAMENTO'!$AC$3:$AC$4922)))+((K378&lt;&gt;"")*ISNUMBER(SEARCH("|"&amp;K378&amp;"|",'5_ACOMPANHAMENTO'!$AC$3:$AC$4922)))+((L378&lt;&gt;"")*ISNUMBER(SEARCH("|"&amp;L378&amp;"|",'5_ACOMPANHAMENTO'!$AC$3:$AC$4922)))+((M378&lt;&gt;"")*ISNUMBER(SEARCH("|"&amp;M378&amp;"|",'5_ACOMPANHAMENTO'!$AC$3:$AC$4922)))+((N378&lt;&gt;"")*ISNUMBER(SEARCH("|"&amp;N378&amp;"|",'5_ACOMPANHAMENTO'!$AC$3:$AC$4922)))+((O378&lt;&gt;"")*ISNUMBER(SEARCH("|"&amp;O378&amp;"|",'5_ACOMPANHAMENTO'!$AC$3:$AC$4922)))+((P378&lt;&gt;"")*ISNUMBER(SEARCH("|"&amp;P378&amp;"|",'5_ACOMPANHAMENTO'!$AC$3:$AC$4922)))+((Q378&lt;&gt;"")*ISNUMBER(SEARCH("|"&amp;Q378&amp;"|",'5_ACOMPANHAMENTO'!$AC$3:$AC$4922)))+((R378&lt;&gt;"")*ISNUMBER(SEARCH("|"&amp;R378&amp;"|",'5_ACOMPANHAMENTO'!$AC$3:$AC$4922)))+((S378&lt;&gt;"")*ISNUMBER(SEARCH("|"&amp;S378&amp;"|",'5_ACOMPANHAMENTO'!$AC$3:$AC$4922)))+((T378&lt;&gt;"")*ISNUMBER(SEARCH("|"&amp;T378&amp;"|",'5_ACOMPANHAMENTO'!$AC$3:$AC$4922)))+((U378&lt;&gt;"")*ISNUMBER(SEARCH("|"&amp;U378&amp;"|",'5_ACOMPANHAMENTO'!$AC$3:$AC$4922)))+((V378&lt;&gt;"")*ISNUMBER(SEARCH("|"&amp;V378&amp;"|",'5_ACOMPANHAMENTO'!$AC$3:$AC$4922)))+((W378&lt;&gt;"")*ISNUMBER(SEARCH("|"&amp;W378&amp;"|",'5_ACOMPANHAMENTO'!$AC$3:$AC$4922)))+((X378&lt;&gt;"")*ISNUMBER(SEARCH("|"&amp;X378&amp;"|",'5_ACOMPANHAMENTO'!$AC$3:$AC$4922)))+((Y378&lt;&gt;"")*ISNUMBER(SEARCH("|"&amp;Y378&amp;"|",'5_ACOMPANHAMENTO'!$AC$3:$AC$4922)))+((Z378&lt;&gt;"")*ISNUMBER(SEARCH("|"&amp;Z378&amp;"|",'5_ACOMPANHAMENTO'!$AC$3:$AC$4922)))+((AA378&lt;&gt;"")*ISNUMBER(SEARCH("|"&amp;AA378&amp;"|",'5_ACOMPANHAMENTO'!$AC$3:$AC$4922)))+((AB378&lt;&gt;"")*ISNUMBER(SEARCH("|"&amp;AB378&amp;"|",'5_ACOMPANHAMENTO'!$AC$3:$AC$4922))))&gt;0),0),0)),""))</f>
        <v>46204</v>
      </c>
      <c r="B378" s="14" t="s">
        <v>3095</v>
      </c>
      <c r="C378" s="14" t="s">
        <v>3060</v>
      </c>
      <c r="D378" s="4">
        <f>IF(OR($B378="",$C378=""),"",IFERROR(SUMPRODUCT(--(('5_ACOMPANHAMENTO'!$AD$3:$AD$4922=TRIM($C378&amp;""))*('5_ACOMPANHAMENTO'!$AC$3:$AC$4922&lt;&gt;"")*((((I378&lt;&gt;"")*ISNUMBER(SEARCH("|"&amp;I378&amp;"|",'5_ACOMPANHAMENTO'!$AC$3:$AC$4922)))+((J378&lt;&gt;"")*ISNUMBER(SEARCH("|"&amp;J378&amp;"|",'5_ACOMPANHAMENTO'!$AC$3:$AC$4922)))+((K378&lt;&gt;"")*ISNUMBER(SEARCH("|"&amp;K378&amp;"|",'5_ACOMPANHAMENTO'!$AC$3:$AC$4922)))+((L378&lt;&gt;"")*ISNUMBER(SEARCH("|"&amp;L378&amp;"|",'5_ACOMPANHAMENTO'!$AC$3:$AC$4922)))+((M378&lt;&gt;"")*ISNUMBER(SEARCH("|"&amp;M378&amp;"|",'5_ACOMPANHAMENTO'!$AC$3:$AC$4922)))+((N378&lt;&gt;"")*ISNUMBER(SEARCH("|"&amp;N378&amp;"|",'5_ACOMPANHAMENTO'!$AC$3:$AC$4922)))+((O378&lt;&gt;"")*ISNUMBER(SEARCH("|"&amp;O378&amp;"|",'5_ACOMPANHAMENTO'!$AC$3:$AC$4922)))+((P378&lt;&gt;"")*ISNUMBER(SEARCH("|"&amp;P378&amp;"|",'5_ACOMPANHAMENTO'!$AC$3:$AC$4922)))+((Q378&lt;&gt;"")*ISNUMBER(SEARCH("|"&amp;Q378&amp;"|",'5_ACOMPANHAMENTO'!$AC$3:$AC$4922)))+((R378&lt;&gt;"")*ISNUMBER(SEARCH("|"&amp;R378&amp;"|",'5_ACOMPANHAMENTO'!$AC$3:$AC$4922)))+((S378&lt;&gt;"")*ISNUMBER(SEARCH("|"&amp;S378&amp;"|",'5_ACOMPANHAMENTO'!$AC$3:$AC$4922)))+((T378&lt;&gt;"")*ISNUMBER(SEARCH("|"&amp;T378&amp;"|",'5_ACOMPANHAMENTO'!$AC$3:$AC$4922)))+((U378&lt;&gt;"")*ISNUMBER(SEARCH("|"&amp;U378&amp;"|",'5_ACOMPANHAMENTO'!$AC$3:$AC$4922)))+((V378&lt;&gt;"")*ISNUMBER(SEARCH("|"&amp;V378&amp;"|",'5_ACOMPANHAMENTO'!$AC$3:$AC$4922)))+((W378&lt;&gt;"")*ISNUMBER(SEARCH("|"&amp;W378&amp;"|",'5_ACOMPANHAMENTO'!$AC$3:$AC$4922)))+((X378&lt;&gt;"")*ISNUMBER(SEARCH("|"&amp;X378&amp;"|",'5_ACOMPANHAMENTO'!$AC$3:$AC$4922)))+((Y378&lt;&gt;"")*ISNUMBER(SEARCH("|"&amp;Y378&amp;"|",'5_ACOMPANHAMENTO'!$AC$3:$AC$4922)))+((Z378&lt;&gt;"")*ISNUMBER(SEARCH("|"&amp;Z378&amp;"|",'5_ACOMPANHAMENTO'!$AC$3:$AC$4922)))+((AA378&lt;&gt;"")*ISNUMBER(SEARCH("|"&amp;AA378&amp;"|",'5_ACOMPANHAMENTO'!$AC$3:$AC$4922)))+((AB378&lt;&gt;"")*ISNUMBER(SEARCH("|"&amp;AB378&amp;"|",'5_ACOMPANHAMENTO'!$AC$3:$AC$4922))))&gt;0)),'5_ACOMPANHAMENTO'!$J$3:$J$4922),0))</f>
        <v>2364</v>
      </c>
      <c r="E378" s="4" t="str">
        <f t="shared" ca="1" si="115"/>
        <v>FINALIZADO</v>
      </c>
      <c r="F378" s="7">
        <f>IF(OR($B378="",$C378=""),"",IFERROR(SUMPRODUCT(--(('5_ACOMPANHAMENTO'!$AD$3:$AD$4922=TRIM($C378&amp;""))*('5_ACOMPANHAMENTO'!$AC$3:$AC$4922&lt;&gt;"")*((((I378&lt;&gt;"")*ISNUMBER(SEARCH("|"&amp;I378&amp;"|",'5_ACOMPANHAMENTO'!$AC$3:$AC$4922)))+((J378&lt;&gt;"")*ISNUMBER(SEARCH("|"&amp;J378&amp;"|",'5_ACOMPANHAMENTO'!$AC$3:$AC$4922)))+((K378&lt;&gt;"")*ISNUMBER(SEARCH("|"&amp;K378&amp;"|",'5_ACOMPANHAMENTO'!$AC$3:$AC$4922)))+((L378&lt;&gt;"")*ISNUMBER(SEARCH("|"&amp;L378&amp;"|",'5_ACOMPANHAMENTO'!$AC$3:$AC$4922)))+((M378&lt;&gt;"")*ISNUMBER(SEARCH("|"&amp;M378&amp;"|",'5_ACOMPANHAMENTO'!$AC$3:$AC$4922)))+((N378&lt;&gt;"")*ISNUMBER(SEARCH("|"&amp;N378&amp;"|",'5_ACOMPANHAMENTO'!$AC$3:$AC$4922)))+((O378&lt;&gt;"")*ISNUMBER(SEARCH("|"&amp;O378&amp;"|",'5_ACOMPANHAMENTO'!$AC$3:$AC$4922)))+((P378&lt;&gt;"")*ISNUMBER(SEARCH("|"&amp;P378&amp;"|",'5_ACOMPANHAMENTO'!$AC$3:$AC$4922)))+((Q378&lt;&gt;"")*ISNUMBER(SEARCH("|"&amp;Q378&amp;"|",'5_ACOMPANHAMENTO'!$AC$3:$AC$4922)))+((R378&lt;&gt;"")*ISNUMBER(SEARCH("|"&amp;R378&amp;"|",'5_ACOMPANHAMENTO'!$AC$3:$AC$4922)))+((S378&lt;&gt;"")*ISNUMBER(SEARCH("|"&amp;S378&amp;"|",'5_ACOMPANHAMENTO'!$AC$3:$AC$4922)))+((T378&lt;&gt;"")*ISNUMBER(SEARCH("|"&amp;T378&amp;"|",'5_ACOMPANHAMENTO'!$AC$3:$AC$4922)))+((U378&lt;&gt;"")*ISNUMBER(SEARCH("|"&amp;U378&amp;"|",'5_ACOMPANHAMENTO'!$AC$3:$AC$4922)))+((V378&lt;&gt;"")*ISNUMBER(SEARCH("|"&amp;V378&amp;"|",'5_ACOMPANHAMENTO'!$AC$3:$AC$4922)))+((W378&lt;&gt;"")*ISNUMBER(SEARCH("|"&amp;W378&amp;"|",'5_ACOMPANHAMENTO'!$AC$3:$AC$4922)))+((X378&lt;&gt;"")*ISNUMBER(SEARCH("|"&amp;X378&amp;"|",'5_ACOMPANHAMENTO'!$AC$3:$AC$4922)))+((Y378&lt;&gt;"")*ISNUMBER(SEARCH("|"&amp;Y378&amp;"|",'5_ACOMPANHAMENTO'!$AC$3:$AC$4922)))+((Z378&lt;&gt;"")*ISNUMBER(SEARCH("|"&amp;Z378&amp;"|",'5_ACOMPANHAMENTO'!$AC$3:$AC$4922)))+((AA378&lt;&gt;"")*ISNUMBER(SEARCH("|"&amp;AA378&amp;"|",'5_ACOMPANHAMENTO'!$AC$3:$AC$4922)))+((AB378&lt;&gt;"")*ISNUMBER(SEARCH("|"&amp;AB378&amp;"|",'5_ACOMPANHAMENTO'!$AC$3:$AC$4922))))&gt;0)),'5_ACOMPANHAMENTO'!$O$3:$O$4922),0))</f>
        <v>2364</v>
      </c>
      <c r="G378" s="7">
        <f t="shared" si="116"/>
        <v>0</v>
      </c>
      <c r="H378" t="str">
        <f t="shared" si="117"/>
        <v>10199,10201|9 COLADEIRAS</v>
      </c>
      <c r="I378" s="1" t="str">
        <f t="shared" si="118"/>
        <v>10199</v>
      </c>
      <c r="J378" s="1" t="str">
        <f t="shared" si="119"/>
        <v>10201</v>
      </c>
      <c r="K378" s="1" t="str">
        <f t="shared" si="120"/>
        <v/>
      </c>
      <c r="L378" s="1" t="str">
        <f t="shared" si="121"/>
        <v/>
      </c>
      <c r="M378" s="1" t="str">
        <f t="shared" si="122"/>
        <v/>
      </c>
      <c r="N378" s="1" t="str">
        <f t="shared" si="123"/>
        <v/>
      </c>
      <c r="O378" s="1" t="str">
        <f t="shared" si="124"/>
        <v/>
      </c>
      <c r="P378" s="1" t="str">
        <f t="shared" si="125"/>
        <v/>
      </c>
      <c r="Q378" s="1" t="str">
        <f t="shared" si="126"/>
        <v/>
      </c>
      <c r="R378" s="1" t="str">
        <f t="shared" si="127"/>
        <v/>
      </c>
      <c r="S378" s="1" t="str">
        <f t="shared" si="128"/>
        <v/>
      </c>
      <c r="T378" s="1" t="str">
        <f t="shared" si="129"/>
        <v/>
      </c>
      <c r="U378" s="1" t="str">
        <f t="shared" si="130"/>
        <v/>
      </c>
      <c r="V378" s="1" t="str">
        <f t="shared" si="131"/>
        <v/>
      </c>
      <c r="W378" s="1" t="str">
        <f t="shared" si="132"/>
        <v/>
      </c>
      <c r="X378" s="1" t="str">
        <f t="shared" si="133"/>
        <v/>
      </c>
      <c r="Y378" s="1" t="str">
        <f t="shared" si="134"/>
        <v/>
      </c>
      <c r="Z378" s="1" t="str">
        <f t="shared" si="135"/>
        <v/>
      </c>
      <c r="AA378" s="1" t="str">
        <f t="shared" si="136"/>
        <v/>
      </c>
      <c r="AB378" s="1" t="str">
        <f t="shared" si="137"/>
        <v/>
      </c>
    </row>
    <row r="379" spans="1:28" ht="14.25" hidden="1" customHeight="1" x14ac:dyDescent="0.35">
      <c r="A379" s="4">
        <f>IF(OR($B379="",$C379=""),"",IFERROR(INDEX('5_ACOMPANHAMENTO'!$A$3:$A$4922,MATCH(1,INDEX(('5_ACOMPANHAMENTO'!$AD$3:$AD$4922=TRIM($C379&amp;""))*('5_ACOMPANHAMENTO'!$AC$3:$AC$4922&lt;&gt;"")*((((I379&lt;&gt;"")*ISNUMBER(SEARCH("|"&amp;I379&amp;"|",'5_ACOMPANHAMENTO'!$AC$3:$AC$4922)))+((J379&lt;&gt;"")*ISNUMBER(SEARCH("|"&amp;J379&amp;"|",'5_ACOMPANHAMENTO'!$AC$3:$AC$4922)))+((K379&lt;&gt;"")*ISNUMBER(SEARCH("|"&amp;K379&amp;"|",'5_ACOMPANHAMENTO'!$AC$3:$AC$4922)))+((L379&lt;&gt;"")*ISNUMBER(SEARCH("|"&amp;L379&amp;"|",'5_ACOMPANHAMENTO'!$AC$3:$AC$4922)))+((M379&lt;&gt;"")*ISNUMBER(SEARCH("|"&amp;M379&amp;"|",'5_ACOMPANHAMENTO'!$AC$3:$AC$4922)))+((N379&lt;&gt;"")*ISNUMBER(SEARCH("|"&amp;N379&amp;"|",'5_ACOMPANHAMENTO'!$AC$3:$AC$4922)))+((O379&lt;&gt;"")*ISNUMBER(SEARCH("|"&amp;O379&amp;"|",'5_ACOMPANHAMENTO'!$AC$3:$AC$4922)))+((P379&lt;&gt;"")*ISNUMBER(SEARCH("|"&amp;P379&amp;"|",'5_ACOMPANHAMENTO'!$AC$3:$AC$4922)))+((Q379&lt;&gt;"")*ISNUMBER(SEARCH("|"&amp;Q379&amp;"|",'5_ACOMPANHAMENTO'!$AC$3:$AC$4922)))+((R379&lt;&gt;"")*ISNUMBER(SEARCH("|"&amp;R379&amp;"|",'5_ACOMPANHAMENTO'!$AC$3:$AC$4922)))+((S379&lt;&gt;"")*ISNUMBER(SEARCH("|"&amp;S379&amp;"|",'5_ACOMPANHAMENTO'!$AC$3:$AC$4922)))+((T379&lt;&gt;"")*ISNUMBER(SEARCH("|"&amp;T379&amp;"|",'5_ACOMPANHAMENTO'!$AC$3:$AC$4922)))+((U379&lt;&gt;"")*ISNUMBER(SEARCH("|"&amp;U379&amp;"|",'5_ACOMPANHAMENTO'!$AC$3:$AC$4922)))+((V379&lt;&gt;"")*ISNUMBER(SEARCH("|"&amp;V379&amp;"|",'5_ACOMPANHAMENTO'!$AC$3:$AC$4922)))+((W379&lt;&gt;"")*ISNUMBER(SEARCH("|"&amp;W379&amp;"|",'5_ACOMPANHAMENTO'!$AC$3:$AC$4922)))+((X379&lt;&gt;"")*ISNUMBER(SEARCH("|"&amp;X379&amp;"|",'5_ACOMPANHAMENTO'!$AC$3:$AC$4922)))+((Y379&lt;&gt;"")*ISNUMBER(SEARCH("|"&amp;Y379&amp;"|",'5_ACOMPANHAMENTO'!$AC$3:$AC$4922)))+((Z379&lt;&gt;"")*ISNUMBER(SEARCH("|"&amp;Z379&amp;"|",'5_ACOMPANHAMENTO'!$AC$3:$AC$4922)))+((AA379&lt;&gt;"")*ISNUMBER(SEARCH("|"&amp;AA379&amp;"|",'5_ACOMPANHAMENTO'!$AC$3:$AC$4922)))+((AB379&lt;&gt;"")*ISNUMBER(SEARCH("|"&amp;AB379&amp;"|",'5_ACOMPANHAMENTO'!$AC$3:$AC$4922))))&gt;0),0),0)),""))</f>
        <v>46204</v>
      </c>
      <c r="B379" s="14" t="s">
        <v>3095</v>
      </c>
      <c r="C379" s="14" t="s">
        <v>3060</v>
      </c>
      <c r="D379" s="4">
        <f>IF(OR($B379="",$C379=""),"",IFERROR(SUMPRODUCT(--(('5_ACOMPANHAMENTO'!$AD$3:$AD$4922=TRIM($C379&amp;""))*('5_ACOMPANHAMENTO'!$AC$3:$AC$4922&lt;&gt;"")*((((I379&lt;&gt;"")*ISNUMBER(SEARCH("|"&amp;I379&amp;"|",'5_ACOMPANHAMENTO'!$AC$3:$AC$4922)))+((J379&lt;&gt;"")*ISNUMBER(SEARCH("|"&amp;J379&amp;"|",'5_ACOMPANHAMENTO'!$AC$3:$AC$4922)))+((K379&lt;&gt;"")*ISNUMBER(SEARCH("|"&amp;K379&amp;"|",'5_ACOMPANHAMENTO'!$AC$3:$AC$4922)))+((L379&lt;&gt;"")*ISNUMBER(SEARCH("|"&amp;L379&amp;"|",'5_ACOMPANHAMENTO'!$AC$3:$AC$4922)))+((M379&lt;&gt;"")*ISNUMBER(SEARCH("|"&amp;M379&amp;"|",'5_ACOMPANHAMENTO'!$AC$3:$AC$4922)))+((N379&lt;&gt;"")*ISNUMBER(SEARCH("|"&amp;N379&amp;"|",'5_ACOMPANHAMENTO'!$AC$3:$AC$4922)))+((O379&lt;&gt;"")*ISNUMBER(SEARCH("|"&amp;O379&amp;"|",'5_ACOMPANHAMENTO'!$AC$3:$AC$4922)))+((P379&lt;&gt;"")*ISNUMBER(SEARCH("|"&amp;P379&amp;"|",'5_ACOMPANHAMENTO'!$AC$3:$AC$4922)))+((Q379&lt;&gt;"")*ISNUMBER(SEARCH("|"&amp;Q379&amp;"|",'5_ACOMPANHAMENTO'!$AC$3:$AC$4922)))+((R379&lt;&gt;"")*ISNUMBER(SEARCH("|"&amp;R379&amp;"|",'5_ACOMPANHAMENTO'!$AC$3:$AC$4922)))+((S379&lt;&gt;"")*ISNUMBER(SEARCH("|"&amp;S379&amp;"|",'5_ACOMPANHAMENTO'!$AC$3:$AC$4922)))+((T379&lt;&gt;"")*ISNUMBER(SEARCH("|"&amp;T379&amp;"|",'5_ACOMPANHAMENTO'!$AC$3:$AC$4922)))+((U379&lt;&gt;"")*ISNUMBER(SEARCH("|"&amp;U379&amp;"|",'5_ACOMPANHAMENTO'!$AC$3:$AC$4922)))+((V379&lt;&gt;"")*ISNUMBER(SEARCH("|"&amp;V379&amp;"|",'5_ACOMPANHAMENTO'!$AC$3:$AC$4922)))+((W379&lt;&gt;"")*ISNUMBER(SEARCH("|"&amp;W379&amp;"|",'5_ACOMPANHAMENTO'!$AC$3:$AC$4922)))+((X379&lt;&gt;"")*ISNUMBER(SEARCH("|"&amp;X379&amp;"|",'5_ACOMPANHAMENTO'!$AC$3:$AC$4922)))+((Y379&lt;&gt;"")*ISNUMBER(SEARCH("|"&amp;Y379&amp;"|",'5_ACOMPANHAMENTO'!$AC$3:$AC$4922)))+((Z379&lt;&gt;"")*ISNUMBER(SEARCH("|"&amp;Z379&amp;"|",'5_ACOMPANHAMENTO'!$AC$3:$AC$4922)))+((AA379&lt;&gt;"")*ISNUMBER(SEARCH("|"&amp;AA379&amp;"|",'5_ACOMPANHAMENTO'!$AC$3:$AC$4922)))+((AB379&lt;&gt;"")*ISNUMBER(SEARCH("|"&amp;AB379&amp;"|",'5_ACOMPANHAMENTO'!$AC$3:$AC$4922))))&gt;0)),'5_ACOMPANHAMENTO'!$J$3:$J$4922),0))</f>
        <v>2364</v>
      </c>
      <c r="E379" s="4" t="str">
        <f t="shared" ca="1" si="115"/>
        <v>FINALIZADO</v>
      </c>
      <c r="F379" s="7">
        <f>IF(OR($B379="",$C379=""),"",IFERROR(SUMPRODUCT(--(('5_ACOMPANHAMENTO'!$AD$3:$AD$4922=TRIM($C379&amp;""))*('5_ACOMPANHAMENTO'!$AC$3:$AC$4922&lt;&gt;"")*((((I379&lt;&gt;"")*ISNUMBER(SEARCH("|"&amp;I379&amp;"|",'5_ACOMPANHAMENTO'!$AC$3:$AC$4922)))+((J379&lt;&gt;"")*ISNUMBER(SEARCH("|"&amp;J379&amp;"|",'5_ACOMPANHAMENTO'!$AC$3:$AC$4922)))+((K379&lt;&gt;"")*ISNUMBER(SEARCH("|"&amp;K379&amp;"|",'5_ACOMPANHAMENTO'!$AC$3:$AC$4922)))+((L379&lt;&gt;"")*ISNUMBER(SEARCH("|"&amp;L379&amp;"|",'5_ACOMPANHAMENTO'!$AC$3:$AC$4922)))+((M379&lt;&gt;"")*ISNUMBER(SEARCH("|"&amp;M379&amp;"|",'5_ACOMPANHAMENTO'!$AC$3:$AC$4922)))+((N379&lt;&gt;"")*ISNUMBER(SEARCH("|"&amp;N379&amp;"|",'5_ACOMPANHAMENTO'!$AC$3:$AC$4922)))+((O379&lt;&gt;"")*ISNUMBER(SEARCH("|"&amp;O379&amp;"|",'5_ACOMPANHAMENTO'!$AC$3:$AC$4922)))+((P379&lt;&gt;"")*ISNUMBER(SEARCH("|"&amp;P379&amp;"|",'5_ACOMPANHAMENTO'!$AC$3:$AC$4922)))+((Q379&lt;&gt;"")*ISNUMBER(SEARCH("|"&amp;Q379&amp;"|",'5_ACOMPANHAMENTO'!$AC$3:$AC$4922)))+((R379&lt;&gt;"")*ISNUMBER(SEARCH("|"&amp;R379&amp;"|",'5_ACOMPANHAMENTO'!$AC$3:$AC$4922)))+((S379&lt;&gt;"")*ISNUMBER(SEARCH("|"&amp;S379&amp;"|",'5_ACOMPANHAMENTO'!$AC$3:$AC$4922)))+((T379&lt;&gt;"")*ISNUMBER(SEARCH("|"&amp;T379&amp;"|",'5_ACOMPANHAMENTO'!$AC$3:$AC$4922)))+((U379&lt;&gt;"")*ISNUMBER(SEARCH("|"&amp;U379&amp;"|",'5_ACOMPANHAMENTO'!$AC$3:$AC$4922)))+((V379&lt;&gt;"")*ISNUMBER(SEARCH("|"&amp;V379&amp;"|",'5_ACOMPANHAMENTO'!$AC$3:$AC$4922)))+((W379&lt;&gt;"")*ISNUMBER(SEARCH("|"&amp;W379&amp;"|",'5_ACOMPANHAMENTO'!$AC$3:$AC$4922)))+((X379&lt;&gt;"")*ISNUMBER(SEARCH("|"&amp;X379&amp;"|",'5_ACOMPANHAMENTO'!$AC$3:$AC$4922)))+((Y379&lt;&gt;"")*ISNUMBER(SEARCH("|"&amp;Y379&amp;"|",'5_ACOMPANHAMENTO'!$AC$3:$AC$4922)))+((Z379&lt;&gt;"")*ISNUMBER(SEARCH("|"&amp;Z379&amp;"|",'5_ACOMPANHAMENTO'!$AC$3:$AC$4922)))+((AA379&lt;&gt;"")*ISNUMBER(SEARCH("|"&amp;AA379&amp;"|",'5_ACOMPANHAMENTO'!$AC$3:$AC$4922)))+((AB379&lt;&gt;"")*ISNUMBER(SEARCH("|"&amp;AB379&amp;"|",'5_ACOMPANHAMENTO'!$AC$3:$AC$4922))))&gt;0)),'5_ACOMPANHAMENTO'!$O$3:$O$4922),0))</f>
        <v>2364</v>
      </c>
      <c r="G379" s="7">
        <f t="shared" si="116"/>
        <v>0</v>
      </c>
      <c r="H379" t="str">
        <f t="shared" si="117"/>
        <v>10199,10201|9 COLADEIRAS</v>
      </c>
      <c r="I379" s="1" t="str">
        <f t="shared" si="118"/>
        <v>10199</v>
      </c>
      <c r="J379" s="1" t="str">
        <f t="shared" si="119"/>
        <v>10201</v>
      </c>
      <c r="K379" s="1" t="str">
        <f t="shared" si="120"/>
        <v/>
      </c>
      <c r="L379" s="1" t="str">
        <f t="shared" si="121"/>
        <v/>
      </c>
      <c r="M379" s="1" t="str">
        <f t="shared" si="122"/>
        <v/>
      </c>
      <c r="N379" s="1" t="str">
        <f t="shared" si="123"/>
        <v/>
      </c>
      <c r="O379" s="1" t="str">
        <f t="shared" si="124"/>
        <v/>
      </c>
      <c r="P379" s="1" t="str">
        <f t="shared" si="125"/>
        <v/>
      </c>
      <c r="Q379" s="1" t="str">
        <f t="shared" si="126"/>
        <v/>
      </c>
      <c r="R379" s="1" t="str">
        <f t="shared" si="127"/>
        <v/>
      </c>
      <c r="S379" s="1" t="str">
        <f t="shared" si="128"/>
        <v/>
      </c>
      <c r="T379" s="1" t="str">
        <f t="shared" si="129"/>
        <v/>
      </c>
      <c r="U379" s="1" t="str">
        <f t="shared" si="130"/>
        <v/>
      </c>
      <c r="V379" s="1" t="str">
        <f t="shared" si="131"/>
        <v/>
      </c>
      <c r="W379" s="1" t="str">
        <f t="shared" si="132"/>
        <v/>
      </c>
      <c r="X379" s="1" t="str">
        <f t="shared" si="133"/>
        <v/>
      </c>
      <c r="Y379" s="1" t="str">
        <f t="shared" si="134"/>
        <v/>
      </c>
      <c r="Z379" s="1" t="str">
        <f t="shared" si="135"/>
        <v/>
      </c>
      <c r="AA379" s="1" t="str">
        <f t="shared" si="136"/>
        <v/>
      </c>
      <c r="AB379" s="1" t="str">
        <f t="shared" si="137"/>
        <v/>
      </c>
    </row>
    <row r="380" spans="1:28" ht="14.25" hidden="1" customHeight="1" x14ac:dyDescent="0.35">
      <c r="A380" s="4">
        <f>IF(OR($B380="",$C380=""),"",IFERROR(INDEX('5_ACOMPANHAMENTO'!$A$3:$A$4922,MATCH(1,INDEX(('5_ACOMPANHAMENTO'!$AD$3:$AD$4922=TRIM($C380&amp;""))*('5_ACOMPANHAMENTO'!$AC$3:$AC$4922&lt;&gt;"")*((((I380&lt;&gt;"")*ISNUMBER(SEARCH("|"&amp;I380&amp;"|",'5_ACOMPANHAMENTO'!$AC$3:$AC$4922)))+((J380&lt;&gt;"")*ISNUMBER(SEARCH("|"&amp;J380&amp;"|",'5_ACOMPANHAMENTO'!$AC$3:$AC$4922)))+((K380&lt;&gt;"")*ISNUMBER(SEARCH("|"&amp;K380&amp;"|",'5_ACOMPANHAMENTO'!$AC$3:$AC$4922)))+((L380&lt;&gt;"")*ISNUMBER(SEARCH("|"&amp;L380&amp;"|",'5_ACOMPANHAMENTO'!$AC$3:$AC$4922)))+((M380&lt;&gt;"")*ISNUMBER(SEARCH("|"&amp;M380&amp;"|",'5_ACOMPANHAMENTO'!$AC$3:$AC$4922)))+((N380&lt;&gt;"")*ISNUMBER(SEARCH("|"&amp;N380&amp;"|",'5_ACOMPANHAMENTO'!$AC$3:$AC$4922)))+((O380&lt;&gt;"")*ISNUMBER(SEARCH("|"&amp;O380&amp;"|",'5_ACOMPANHAMENTO'!$AC$3:$AC$4922)))+((P380&lt;&gt;"")*ISNUMBER(SEARCH("|"&amp;P380&amp;"|",'5_ACOMPANHAMENTO'!$AC$3:$AC$4922)))+((Q380&lt;&gt;"")*ISNUMBER(SEARCH("|"&amp;Q380&amp;"|",'5_ACOMPANHAMENTO'!$AC$3:$AC$4922)))+((R380&lt;&gt;"")*ISNUMBER(SEARCH("|"&amp;R380&amp;"|",'5_ACOMPANHAMENTO'!$AC$3:$AC$4922)))+((S380&lt;&gt;"")*ISNUMBER(SEARCH("|"&amp;S380&amp;"|",'5_ACOMPANHAMENTO'!$AC$3:$AC$4922)))+((T380&lt;&gt;"")*ISNUMBER(SEARCH("|"&amp;T380&amp;"|",'5_ACOMPANHAMENTO'!$AC$3:$AC$4922)))+((U380&lt;&gt;"")*ISNUMBER(SEARCH("|"&amp;U380&amp;"|",'5_ACOMPANHAMENTO'!$AC$3:$AC$4922)))+((V380&lt;&gt;"")*ISNUMBER(SEARCH("|"&amp;V380&amp;"|",'5_ACOMPANHAMENTO'!$AC$3:$AC$4922)))+((W380&lt;&gt;"")*ISNUMBER(SEARCH("|"&amp;W380&amp;"|",'5_ACOMPANHAMENTO'!$AC$3:$AC$4922)))+((X380&lt;&gt;"")*ISNUMBER(SEARCH("|"&amp;X380&amp;"|",'5_ACOMPANHAMENTO'!$AC$3:$AC$4922)))+((Y380&lt;&gt;"")*ISNUMBER(SEARCH("|"&amp;Y380&amp;"|",'5_ACOMPANHAMENTO'!$AC$3:$AC$4922)))+((Z380&lt;&gt;"")*ISNUMBER(SEARCH("|"&amp;Z380&amp;"|",'5_ACOMPANHAMENTO'!$AC$3:$AC$4922)))+((AA380&lt;&gt;"")*ISNUMBER(SEARCH("|"&amp;AA380&amp;"|",'5_ACOMPANHAMENTO'!$AC$3:$AC$4922)))+((AB380&lt;&gt;"")*ISNUMBER(SEARCH("|"&amp;AB380&amp;"|",'5_ACOMPANHAMENTO'!$AC$3:$AC$4922))))&gt;0),0),0)),""))</f>
        <v>46204</v>
      </c>
      <c r="B380" s="14" t="s">
        <v>3095</v>
      </c>
      <c r="C380" s="14" t="s">
        <v>3060</v>
      </c>
      <c r="D380" s="4">
        <f>IF(OR($B380="",$C380=""),"",IFERROR(SUMPRODUCT(--(('5_ACOMPANHAMENTO'!$AD$3:$AD$4922=TRIM($C380&amp;""))*('5_ACOMPANHAMENTO'!$AC$3:$AC$4922&lt;&gt;"")*((((I380&lt;&gt;"")*ISNUMBER(SEARCH("|"&amp;I380&amp;"|",'5_ACOMPANHAMENTO'!$AC$3:$AC$4922)))+((J380&lt;&gt;"")*ISNUMBER(SEARCH("|"&amp;J380&amp;"|",'5_ACOMPANHAMENTO'!$AC$3:$AC$4922)))+((K380&lt;&gt;"")*ISNUMBER(SEARCH("|"&amp;K380&amp;"|",'5_ACOMPANHAMENTO'!$AC$3:$AC$4922)))+((L380&lt;&gt;"")*ISNUMBER(SEARCH("|"&amp;L380&amp;"|",'5_ACOMPANHAMENTO'!$AC$3:$AC$4922)))+((M380&lt;&gt;"")*ISNUMBER(SEARCH("|"&amp;M380&amp;"|",'5_ACOMPANHAMENTO'!$AC$3:$AC$4922)))+((N380&lt;&gt;"")*ISNUMBER(SEARCH("|"&amp;N380&amp;"|",'5_ACOMPANHAMENTO'!$AC$3:$AC$4922)))+((O380&lt;&gt;"")*ISNUMBER(SEARCH("|"&amp;O380&amp;"|",'5_ACOMPANHAMENTO'!$AC$3:$AC$4922)))+((P380&lt;&gt;"")*ISNUMBER(SEARCH("|"&amp;P380&amp;"|",'5_ACOMPANHAMENTO'!$AC$3:$AC$4922)))+((Q380&lt;&gt;"")*ISNUMBER(SEARCH("|"&amp;Q380&amp;"|",'5_ACOMPANHAMENTO'!$AC$3:$AC$4922)))+((R380&lt;&gt;"")*ISNUMBER(SEARCH("|"&amp;R380&amp;"|",'5_ACOMPANHAMENTO'!$AC$3:$AC$4922)))+((S380&lt;&gt;"")*ISNUMBER(SEARCH("|"&amp;S380&amp;"|",'5_ACOMPANHAMENTO'!$AC$3:$AC$4922)))+((T380&lt;&gt;"")*ISNUMBER(SEARCH("|"&amp;T380&amp;"|",'5_ACOMPANHAMENTO'!$AC$3:$AC$4922)))+((U380&lt;&gt;"")*ISNUMBER(SEARCH("|"&amp;U380&amp;"|",'5_ACOMPANHAMENTO'!$AC$3:$AC$4922)))+((V380&lt;&gt;"")*ISNUMBER(SEARCH("|"&amp;V380&amp;"|",'5_ACOMPANHAMENTO'!$AC$3:$AC$4922)))+((W380&lt;&gt;"")*ISNUMBER(SEARCH("|"&amp;W380&amp;"|",'5_ACOMPANHAMENTO'!$AC$3:$AC$4922)))+((X380&lt;&gt;"")*ISNUMBER(SEARCH("|"&amp;X380&amp;"|",'5_ACOMPANHAMENTO'!$AC$3:$AC$4922)))+((Y380&lt;&gt;"")*ISNUMBER(SEARCH("|"&amp;Y380&amp;"|",'5_ACOMPANHAMENTO'!$AC$3:$AC$4922)))+((Z380&lt;&gt;"")*ISNUMBER(SEARCH("|"&amp;Z380&amp;"|",'5_ACOMPANHAMENTO'!$AC$3:$AC$4922)))+((AA380&lt;&gt;"")*ISNUMBER(SEARCH("|"&amp;AA380&amp;"|",'5_ACOMPANHAMENTO'!$AC$3:$AC$4922)))+((AB380&lt;&gt;"")*ISNUMBER(SEARCH("|"&amp;AB380&amp;"|",'5_ACOMPANHAMENTO'!$AC$3:$AC$4922))))&gt;0)),'5_ACOMPANHAMENTO'!$J$3:$J$4922),0))</f>
        <v>2364</v>
      </c>
      <c r="E380" s="4" t="str">
        <f t="shared" ca="1" si="115"/>
        <v>FINALIZADO</v>
      </c>
      <c r="F380" s="7">
        <f>IF(OR($B380="",$C380=""),"",IFERROR(SUMPRODUCT(--(('5_ACOMPANHAMENTO'!$AD$3:$AD$4922=TRIM($C380&amp;""))*('5_ACOMPANHAMENTO'!$AC$3:$AC$4922&lt;&gt;"")*((((I380&lt;&gt;"")*ISNUMBER(SEARCH("|"&amp;I380&amp;"|",'5_ACOMPANHAMENTO'!$AC$3:$AC$4922)))+((J380&lt;&gt;"")*ISNUMBER(SEARCH("|"&amp;J380&amp;"|",'5_ACOMPANHAMENTO'!$AC$3:$AC$4922)))+((K380&lt;&gt;"")*ISNUMBER(SEARCH("|"&amp;K380&amp;"|",'5_ACOMPANHAMENTO'!$AC$3:$AC$4922)))+((L380&lt;&gt;"")*ISNUMBER(SEARCH("|"&amp;L380&amp;"|",'5_ACOMPANHAMENTO'!$AC$3:$AC$4922)))+((M380&lt;&gt;"")*ISNUMBER(SEARCH("|"&amp;M380&amp;"|",'5_ACOMPANHAMENTO'!$AC$3:$AC$4922)))+((N380&lt;&gt;"")*ISNUMBER(SEARCH("|"&amp;N380&amp;"|",'5_ACOMPANHAMENTO'!$AC$3:$AC$4922)))+((O380&lt;&gt;"")*ISNUMBER(SEARCH("|"&amp;O380&amp;"|",'5_ACOMPANHAMENTO'!$AC$3:$AC$4922)))+((P380&lt;&gt;"")*ISNUMBER(SEARCH("|"&amp;P380&amp;"|",'5_ACOMPANHAMENTO'!$AC$3:$AC$4922)))+((Q380&lt;&gt;"")*ISNUMBER(SEARCH("|"&amp;Q380&amp;"|",'5_ACOMPANHAMENTO'!$AC$3:$AC$4922)))+((R380&lt;&gt;"")*ISNUMBER(SEARCH("|"&amp;R380&amp;"|",'5_ACOMPANHAMENTO'!$AC$3:$AC$4922)))+((S380&lt;&gt;"")*ISNUMBER(SEARCH("|"&amp;S380&amp;"|",'5_ACOMPANHAMENTO'!$AC$3:$AC$4922)))+((T380&lt;&gt;"")*ISNUMBER(SEARCH("|"&amp;T380&amp;"|",'5_ACOMPANHAMENTO'!$AC$3:$AC$4922)))+((U380&lt;&gt;"")*ISNUMBER(SEARCH("|"&amp;U380&amp;"|",'5_ACOMPANHAMENTO'!$AC$3:$AC$4922)))+((V380&lt;&gt;"")*ISNUMBER(SEARCH("|"&amp;V380&amp;"|",'5_ACOMPANHAMENTO'!$AC$3:$AC$4922)))+((W380&lt;&gt;"")*ISNUMBER(SEARCH("|"&amp;W380&amp;"|",'5_ACOMPANHAMENTO'!$AC$3:$AC$4922)))+((X380&lt;&gt;"")*ISNUMBER(SEARCH("|"&amp;X380&amp;"|",'5_ACOMPANHAMENTO'!$AC$3:$AC$4922)))+((Y380&lt;&gt;"")*ISNUMBER(SEARCH("|"&amp;Y380&amp;"|",'5_ACOMPANHAMENTO'!$AC$3:$AC$4922)))+((Z380&lt;&gt;"")*ISNUMBER(SEARCH("|"&amp;Z380&amp;"|",'5_ACOMPANHAMENTO'!$AC$3:$AC$4922)))+((AA380&lt;&gt;"")*ISNUMBER(SEARCH("|"&amp;AA380&amp;"|",'5_ACOMPANHAMENTO'!$AC$3:$AC$4922)))+((AB380&lt;&gt;"")*ISNUMBER(SEARCH("|"&amp;AB380&amp;"|",'5_ACOMPANHAMENTO'!$AC$3:$AC$4922))))&gt;0)),'5_ACOMPANHAMENTO'!$O$3:$O$4922),0))</f>
        <v>2364</v>
      </c>
      <c r="G380" s="7">
        <f t="shared" si="116"/>
        <v>0</v>
      </c>
      <c r="H380" t="str">
        <f t="shared" si="117"/>
        <v>10199,10201|9 COLADEIRAS</v>
      </c>
      <c r="I380" s="1" t="str">
        <f t="shared" si="118"/>
        <v>10199</v>
      </c>
      <c r="J380" s="1" t="str">
        <f t="shared" si="119"/>
        <v>10201</v>
      </c>
      <c r="K380" s="1" t="str">
        <f t="shared" si="120"/>
        <v/>
      </c>
      <c r="L380" s="1" t="str">
        <f t="shared" si="121"/>
        <v/>
      </c>
      <c r="M380" s="1" t="str">
        <f t="shared" si="122"/>
        <v/>
      </c>
      <c r="N380" s="1" t="str">
        <f t="shared" si="123"/>
        <v/>
      </c>
      <c r="O380" s="1" t="str">
        <f t="shared" si="124"/>
        <v/>
      </c>
      <c r="P380" s="1" t="str">
        <f t="shared" si="125"/>
        <v/>
      </c>
      <c r="Q380" s="1" t="str">
        <f t="shared" si="126"/>
        <v/>
      </c>
      <c r="R380" s="1" t="str">
        <f t="shared" si="127"/>
        <v/>
      </c>
      <c r="S380" s="1" t="str">
        <f t="shared" si="128"/>
        <v/>
      </c>
      <c r="T380" s="1" t="str">
        <f t="shared" si="129"/>
        <v/>
      </c>
      <c r="U380" s="1" t="str">
        <f t="shared" si="130"/>
        <v/>
      </c>
      <c r="V380" s="1" t="str">
        <f t="shared" si="131"/>
        <v/>
      </c>
      <c r="W380" s="1" t="str">
        <f t="shared" si="132"/>
        <v/>
      </c>
      <c r="X380" s="1" t="str">
        <f t="shared" si="133"/>
        <v/>
      </c>
      <c r="Y380" s="1" t="str">
        <f t="shared" si="134"/>
        <v/>
      </c>
      <c r="Z380" s="1" t="str">
        <f t="shared" si="135"/>
        <v/>
      </c>
      <c r="AA380" s="1" t="str">
        <f t="shared" si="136"/>
        <v/>
      </c>
      <c r="AB380" s="1" t="str">
        <f t="shared" si="137"/>
        <v/>
      </c>
    </row>
    <row r="381" spans="1:28" ht="14.25" hidden="1" customHeight="1" x14ac:dyDescent="0.35">
      <c r="A381" s="4">
        <f>IF(OR($B381="",$C381=""),"",IFERROR(INDEX('5_ACOMPANHAMENTO'!$A$3:$A$4922,MATCH(1,INDEX(('5_ACOMPANHAMENTO'!$AD$3:$AD$4922=TRIM($C381&amp;""))*('5_ACOMPANHAMENTO'!$AC$3:$AC$4922&lt;&gt;"")*((((I381&lt;&gt;"")*ISNUMBER(SEARCH("|"&amp;I381&amp;"|",'5_ACOMPANHAMENTO'!$AC$3:$AC$4922)))+((J381&lt;&gt;"")*ISNUMBER(SEARCH("|"&amp;J381&amp;"|",'5_ACOMPANHAMENTO'!$AC$3:$AC$4922)))+((K381&lt;&gt;"")*ISNUMBER(SEARCH("|"&amp;K381&amp;"|",'5_ACOMPANHAMENTO'!$AC$3:$AC$4922)))+((L381&lt;&gt;"")*ISNUMBER(SEARCH("|"&amp;L381&amp;"|",'5_ACOMPANHAMENTO'!$AC$3:$AC$4922)))+((M381&lt;&gt;"")*ISNUMBER(SEARCH("|"&amp;M381&amp;"|",'5_ACOMPANHAMENTO'!$AC$3:$AC$4922)))+((N381&lt;&gt;"")*ISNUMBER(SEARCH("|"&amp;N381&amp;"|",'5_ACOMPANHAMENTO'!$AC$3:$AC$4922)))+((O381&lt;&gt;"")*ISNUMBER(SEARCH("|"&amp;O381&amp;"|",'5_ACOMPANHAMENTO'!$AC$3:$AC$4922)))+((P381&lt;&gt;"")*ISNUMBER(SEARCH("|"&amp;P381&amp;"|",'5_ACOMPANHAMENTO'!$AC$3:$AC$4922)))+((Q381&lt;&gt;"")*ISNUMBER(SEARCH("|"&amp;Q381&amp;"|",'5_ACOMPANHAMENTO'!$AC$3:$AC$4922)))+((R381&lt;&gt;"")*ISNUMBER(SEARCH("|"&amp;R381&amp;"|",'5_ACOMPANHAMENTO'!$AC$3:$AC$4922)))+((S381&lt;&gt;"")*ISNUMBER(SEARCH("|"&amp;S381&amp;"|",'5_ACOMPANHAMENTO'!$AC$3:$AC$4922)))+((T381&lt;&gt;"")*ISNUMBER(SEARCH("|"&amp;T381&amp;"|",'5_ACOMPANHAMENTO'!$AC$3:$AC$4922)))+((U381&lt;&gt;"")*ISNUMBER(SEARCH("|"&amp;U381&amp;"|",'5_ACOMPANHAMENTO'!$AC$3:$AC$4922)))+((V381&lt;&gt;"")*ISNUMBER(SEARCH("|"&amp;V381&amp;"|",'5_ACOMPANHAMENTO'!$AC$3:$AC$4922)))+((W381&lt;&gt;"")*ISNUMBER(SEARCH("|"&amp;W381&amp;"|",'5_ACOMPANHAMENTO'!$AC$3:$AC$4922)))+((X381&lt;&gt;"")*ISNUMBER(SEARCH("|"&amp;X381&amp;"|",'5_ACOMPANHAMENTO'!$AC$3:$AC$4922)))+((Y381&lt;&gt;"")*ISNUMBER(SEARCH("|"&amp;Y381&amp;"|",'5_ACOMPANHAMENTO'!$AC$3:$AC$4922)))+((Z381&lt;&gt;"")*ISNUMBER(SEARCH("|"&amp;Z381&amp;"|",'5_ACOMPANHAMENTO'!$AC$3:$AC$4922)))+((AA381&lt;&gt;"")*ISNUMBER(SEARCH("|"&amp;AA381&amp;"|",'5_ACOMPANHAMENTO'!$AC$3:$AC$4922)))+((AB381&lt;&gt;"")*ISNUMBER(SEARCH("|"&amp;AB381&amp;"|",'5_ACOMPANHAMENTO'!$AC$3:$AC$4922))))&gt;0),0),0)),""))</f>
        <v>46204</v>
      </c>
      <c r="B381" s="14" t="s">
        <v>3095</v>
      </c>
      <c r="C381" s="14" t="s">
        <v>3060</v>
      </c>
      <c r="D381" s="4">
        <f>IF(OR($B381="",$C381=""),"",IFERROR(SUMPRODUCT(--(('5_ACOMPANHAMENTO'!$AD$3:$AD$4922=TRIM($C381&amp;""))*('5_ACOMPANHAMENTO'!$AC$3:$AC$4922&lt;&gt;"")*((((I381&lt;&gt;"")*ISNUMBER(SEARCH("|"&amp;I381&amp;"|",'5_ACOMPANHAMENTO'!$AC$3:$AC$4922)))+((J381&lt;&gt;"")*ISNUMBER(SEARCH("|"&amp;J381&amp;"|",'5_ACOMPANHAMENTO'!$AC$3:$AC$4922)))+((K381&lt;&gt;"")*ISNUMBER(SEARCH("|"&amp;K381&amp;"|",'5_ACOMPANHAMENTO'!$AC$3:$AC$4922)))+((L381&lt;&gt;"")*ISNUMBER(SEARCH("|"&amp;L381&amp;"|",'5_ACOMPANHAMENTO'!$AC$3:$AC$4922)))+((M381&lt;&gt;"")*ISNUMBER(SEARCH("|"&amp;M381&amp;"|",'5_ACOMPANHAMENTO'!$AC$3:$AC$4922)))+((N381&lt;&gt;"")*ISNUMBER(SEARCH("|"&amp;N381&amp;"|",'5_ACOMPANHAMENTO'!$AC$3:$AC$4922)))+((O381&lt;&gt;"")*ISNUMBER(SEARCH("|"&amp;O381&amp;"|",'5_ACOMPANHAMENTO'!$AC$3:$AC$4922)))+((P381&lt;&gt;"")*ISNUMBER(SEARCH("|"&amp;P381&amp;"|",'5_ACOMPANHAMENTO'!$AC$3:$AC$4922)))+((Q381&lt;&gt;"")*ISNUMBER(SEARCH("|"&amp;Q381&amp;"|",'5_ACOMPANHAMENTO'!$AC$3:$AC$4922)))+((R381&lt;&gt;"")*ISNUMBER(SEARCH("|"&amp;R381&amp;"|",'5_ACOMPANHAMENTO'!$AC$3:$AC$4922)))+((S381&lt;&gt;"")*ISNUMBER(SEARCH("|"&amp;S381&amp;"|",'5_ACOMPANHAMENTO'!$AC$3:$AC$4922)))+((T381&lt;&gt;"")*ISNUMBER(SEARCH("|"&amp;T381&amp;"|",'5_ACOMPANHAMENTO'!$AC$3:$AC$4922)))+((U381&lt;&gt;"")*ISNUMBER(SEARCH("|"&amp;U381&amp;"|",'5_ACOMPANHAMENTO'!$AC$3:$AC$4922)))+((V381&lt;&gt;"")*ISNUMBER(SEARCH("|"&amp;V381&amp;"|",'5_ACOMPANHAMENTO'!$AC$3:$AC$4922)))+((W381&lt;&gt;"")*ISNUMBER(SEARCH("|"&amp;W381&amp;"|",'5_ACOMPANHAMENTO'!$AC$3:$AC$4922)))+((X381&lt;&gt;"")*ISNUMBER(SEARCH("|"&amp;X381&amp;"|",'5_ACOMPANHAMENTO'!$AC$3:$AC$4922)))+((Y381&lt;&gt;"")*ISNUMBER(SEARCH("|"&amp;Y381&amp;"|",'5_ACOMPANHAMENTO'!$AC$3:$AC$4922)))+((Z381&lt;&gt;"")*ISNUMBER(SEARCH("|"&amp;Z381&amp;"|",'5_ACOMPANHAMENTO'!$AC$3:$AC$4922)))+((AA381&lt;&gt;"")*ISNUMBER(SEARCH("|"&amp;AA381&amp;"|",'5_ACOMPANHAMENTO'!$AC$3:$AC$4922)))+((AB381&lt;&gt;"")*ISNUMBER(SEARCH("|"&amp;AB381&amp;"|",'5_ACOMPANHAMENTO'!$AC$3:$AC$4922))))&gt;0)),'5_ACOMPANHAMENTO'!$J$3:$J$4922),0))</f>
        <v>2364</v>
      </c>
      <c r="E381" s="4" t="str">
        <f t="shared" ca="1" si="115"/>
        <v>FINALIZADO</v>
      </c>
      <c r="F381" s="7">
        <f>IF(OR($B381="",$C381=""),"",IFERROR(SUMPRODUCT(--(('5_ACOMPANHAMENTO'!$AD$3:$AD$4922=TRIM($C381&amp;""))*('5_ACOMPANHAMENTO'!$AC$3:$AC$4922&lt;&gt;"")*((((I381&lt;&gt;"")*ISNUMBER(SEARCH("|"&amp;I381&amp;"|",'5_ACOMPANHAMENTO'!$AC$3:$AC$4922)))+((J381&lt;&gt;"")*ISNUMBER(SEARCH("|"&amp;J381&amp;"|",'5_ACOMPANHAMENTO'!$AC$3:$AC$4922)))+((K381&lt;&gt;"")*ISNUMBER(SEARCH("|"&amp;K381&amp;"|",'5_ACOMPANHAMENTO'!$AC$3:$AC$4922)))+((L381&lt;&gt;"")*ISNUMBER(SEARCH("|"&amp;L381&amp;"|",'5_ACOMPANHAMENTO'!$AC$3:$AC$4922)))+((M381&lt;&gt;"")*ISNUMBER(SEARCH("|"&amp;M381&amp;"|",'5_ACOMPANHAMENTO'!$AC$3:$AC$4922)))+((N381&lt;&gt;"")*ISNUMBER(SEARCH("|"&amp;N381&amp;"|",'5_ACOMPANHAMENTO'!$AC$3:$AC$4922)))+((O381&lt;&gt;"")*ISNUMBER(SEARCH("|"&amp;O381&amp;"|",'5_ACOMPANHAMENTO'!$AC$3:$AC$4922)))+((P381&lt;&gt;"")*ISNUMBER(SEARCH("|"&amp;P381&amp;"|",'5_ACOMPANHAMENTO'!$AC$3:$AC$4922)))+((Q381&lt;&gt;"")*ISNUMBER(SEARCH("|"&amp;Q381&amp;"|",'5_ACOMPANHAMENTO'!$AC$3:$AC$4922)))+((R381&lt;&gt;"")*ISNUMBER(SEARCH("|"&amp;R381&amp;"|",'5_ACOMPANHAMENTO'!$AC$3:$AC$4922)))+((S381&lt;&gt;"")*ISNUMBER(SEARCH("|"&amp;S381&amp;"|",'5_ACOMPANHAMENTO'!$AC$3:$AC$4922)))+((T381&lt;&gt;"")*ISNUMBER(SEARCH("|"&amp;T381&amp;"|",'5_ACOMPANHAMENTO'!$AC$3:$AC$4922)))+((U381&lt;&gt;"")*ISNUMBER(SEARCH("|"&amp;U381&amp;"|",'5_ACOMPANHAMENTO'!$AC$3:$AC$4922)))+((V381&lt;&gt;"")*ISNUMBER(SEARCH("|"&amp;V381&amp;"|",'5_ACOMPANHAMENTO'!$AC$3:$AC$4922)))+((W381&lt;&gt;"")*ISNUMBER(SEARCH("|"&amp;W381&amp;"|",'5_ACOMPANHAMENTO'!$AC$3:$AC$4922)))+((X381&lt;&gt;"")*ISNUMBER(SEARCH("|"&amp;X381&amp;"|",'5_ACOMPANHAMENTO'!$AC$3:$AC$4922)))+((Y381&lt;&gt;"")*ISNUMBER(SEARCH("|"&amp;Y381&amp;"|",'5_ACOMPANHAMENTO'!$AC$3:$AC$4922)))+((Z381&lt;&gt;"")*ISNUMBER(SEARCH("|"&amp;Z381&amp;"|",'5_ACOMPANHAMENTO'!$AC$3:$AC$4922)))+((AA381&lt;&gt;"")*ISNUMBER(SEARCH("|"&amp;AA381&amp;"|",'5_ACOMPANHAMENTO'!$AC$3:$AC$4922)))+((AB381&lt;&gt;"")*ISNUMBER(SEARCH("|"&amp;AB381&amp;"|",'5_ACOMPANHAMENTO'!$AC$3:$AC$4922))))&gt;0)),'5_ACOMPANHAMENTO'!$O$3:$O$4922),0))</f>
        <v>2364</v>
      </c>
      <c r="G381" s="7">
        <f t="shared" si="116"/>
        <v>0</v>
      </c>
      <c r="H381" t="str">
        <f t="shared" si="117"/>
        <v>10199,10201|9 COLADEIRAS</v>
      </c>
      <c r="I381" s="1" t="str">
        <f t="shared" si="118"/>
        <v>10199</v>
      </c>
      <c r="J381" s="1" t="str">
        <f t="shared" si="119"/>
        <v>10201</v>
      </c>
      <c r="K381" s="1" t="str">
        <f t="shared" si="120"/>
        <v/>
      </c>
      <c r="L381" s="1" t="str">
        <f t="shared" si="121"/>
        <v/>
      </c>
      <c r="M381" s="1" t="str">
        <f t="shared" si="122"/>
        <v/>
      </c>
      <c r="N381" s="1" t="str">
        <f t="shared" si="123"/>
        <v/>
      </c>
      <c r="O381" s="1" t="str">
        <f t="shared" si="124"/>
        <v/>
      </c>
      <c r="P381" s="1" t="str">
        <f t="shared" si="125"/>
        <v/>
      </c>
      <c r="Q381" s="1" t="str">
        <f t="shared" si="126"/>
        <v/>
      </c>
      <c r="R381" s="1" t="str">
        <f t="shared" si="127"/>
        <v/>
      </c>
      <c r="S381" s="1" t="str">
        <f t="shared" si="128"/>
        <v/>
      </c>
      <c r="T381" s="1" t="str">
        <f t="shared" si="129"/>
        <v/>
      </c>
      <c r="U381" s="1" t="str">
        <f t="shared" si="130"/>
        <v/>
      </c>
      <c r="V381" s="1" t="str">
        <f t="shared" si="131"/>
        <v/>
      </c>
      <c r="W381" s="1" t="str">
        <f t="shared" si="132"/>
        <v/>
      </c>
      <c r="X381" s="1" t="str">
        <f t="shared" si="133"/>
        <v/>
      </c>
      <c r="Y381" s="1" t="str">
        <f t="shared" si="134"/>
        <v/>
      </c>
      <c r="Z381" s="1" t="str">
        <f t="shared" si="135"/>
        <v/>
      </c>
      <c r="AA381" s="1" t="str">
        <f t="shared" si="136"/>
        <v/>
      </c>
      <c r="AB381" s="1" t="str">
        <f t="shared" si="137"/>
        <v/>
      </c>
    </row>
    <row r="382" spans="1:28" ht="14.25" hidden="1" customHeight="1" x14ac:dyDescent="0.35">
      <c r="A382" s="4">
        <f>IF(OR($B382="",$C382=""),"",IFERROR(INDEX('5_ACOMPANHAMENTO'!$A$3:$A$4922,MATCH(1,INDEX(('5_ACOMPANHAMENTO'!$AD$3:$AD$4922=TRIM($C382&amp;""))*('5_ACOMPANHAMENTO'!$AC$3:$AC$4922&lt;&gt;"")*((((I382&lt;&gt;"")*ISNUMBER(SEARCH("|"&amp;I382&amp;"|",'5_ACOMPANHAMENTO'!$AC$3:$AC$4922)))+((J382&lt;&gt;"")*ISNUMBER(SEARCH("|"&amp;J382&amp;"|",'5_ACOMPANHAMENTO'!$AC$3:$AC$4922)))+((K382&lt;&gt;"")*ISNUMBER(SEARCH("|"&amp;K382&amp;"|",'5_ACOMPANHAMENTO'!$AC$3:$AC$4922)))+((L382&lt;&gt;"")*ISNUMBER(SEARCH("|"&amp;L382&amp;"|",'5_ACOMPANHAMENTO'!$AC$3:$AC$4922)))+((M382&lt;&gt;"")*ISNUMBER(SEARCH("|"&amp;M382&amp;"|",'5_ACOMPANHAMENTO'!$AC$3:$AC$4922)))+((N382&lt;&gt;"")*ISNUMBER(SEARCH("|"&amp;N382&amp;"|",'5_ACOMPANHAMENTO'!$AC$3:$AC$4922)))+((O382&lt;&gt;"")*ISNUMBER(SEARCH("|"&amp;O382&amp;"|",'5_ACOMPANHAMENTO'!$AC$3:$AC$4922)))+((P382&lt;&gt;"")*ISNUMBER(SEARCH("|"&amp;P382&amp;"|",'5_ACOMPANHAMENTO'!$AC$3:$AC$4922)))+((Q382&lt;&gt;"")*ISNUMBER(SEARCH("|"&amp;Q382&amp;"|",'5_ACOMPANHAMENTO'!$AC$3:$AC$4922)))+((R382&lt;&gt;"")*ISNUMBER(SEARCH("|"&amp;R382&amp;"|",'5_ACOMPANHAMENTO'!$AC$3:$AC$4922)))+((S382&lt;&gt;"")*ISNUMBER(SEARCH("|"&amp;S382&amp;"|",'5_ACOMPANHAMENTO'!$AC$3:$AC$4922)))+((T382&lt;&gt;"")*ISNUMBER(SEARCH("|"&amp;T382&amp;"|",'5_ACOMPANHAMENTO'!$AC$3:$AC$4922)))+((U382&lt;&gt;"")*ISNUMBER(SEARCH("|"&amp;U382&amp;"|",'5_ACOMPANHAMENTO'!$AC$3:$AC$4922)))+((V382&lt;&gt;"")*ISNUMBER(SEARCH("|"&amp;V382&amp;"|",'5_ACOMPANHAMENTO'!$AC$3:$AC$4922)))+((W382&lt;&gt;"")*ISNUMBER(SEARCH("|"&amp;W382&amp;"|",'5_ACOMPANHAMENTO'!$AC$3:$AC$4922)))+((X382&lt;&gt;"")*ISNUMBER(SEARCH("|"&amp;X382&amp;"|",'5_ACOMPANHAMENTO'!$AC$3:$AC$4922)))+((Y382&lt;&gt;"")*ISNUMBER(SEARCH("|"&amp;Y382&amp;"|",'5_ACOMPANHAMENTO'!$AC$3:$AC$4922)))+((Z382&lt;&gt;"")*ISNUMBER(SEARCH("|"&amp;Z382&amp;"|",'5_ACOMPANHAMENTO'!$AC$3:$AC$4922)))+((AA382&lt;&gt;"")*ISNUMBER(SEARCH("|"&amp;AA382&amp;"|",'5_ACOMPANHAMENTO'!$AC$3:$AC$4922)))+((AB382&lt;&gt;"")*ISNUMBER(SEARCH("|"&amp;AB382&amp;"|",'5_ACOMPANHAMENTO'!$AC$3:$AC$4922))))&gt;0),0),0)),""))</f>
        <v>46204</v>
      </c>
      <c r="B382" s="14" t="s">
        <v>3095</v>
      </c>
      <c r="C382" s="14" t="s">
        <v>3060</v>
      </c>
      <c r="D382" s="4">
        <f>IF(OR($B382="",$C382=""),"",IFERROR(SUMPRODUCT(--(('5_ACOMPANHAMENTO'!$AD$3:$AD$4922=TRIM($C382&amp;""))*('5_ACOMPANHAMENTO'!$AC$3:$AC$4922&lt;&gt;"")*((((I382&lt;&gt;"")*ISNUMBER(SEARCH("|"&amp;I382&amp;"|",'5_ACOMPANHAMENTO'!$AC$3:$AC$4922)))+((J382&lt;&gt;"")*ISNUMBER(SEARCH("|"&amp;J382&amp;"|",'5_ACOMPANHAMENTO'!$AC$3:$AC$4922)))+((K382&lt;&gt;"")*ISNUMBER(SEARCH("|"&amp;K382&amp;"|",'5_ACOMPANHAMENTO'!$AC$3:$AC$4922)))+((L382&lt;&gt;"")*ISNUMBER(SEARCH("|"&amp;L382&amp;"|",'5_ACOMPANHAMENTO'!$AC$3:$AC$4922)))+((M382&lt;&gt;"")*ISNUMBER(SEARCH("|"&amp;M382&amp;"|",'5_ACOMPANHAMENTO'!$AC$3:$AC$4922)))+((N382&lt;&gt;"")*ISNUMBER(SEARCH("|"&amp;N382&amp;"|",'5_ACOMPANHAMENTO'!$AC$3:$AC$4922)))+((O382&lt;&gt;"")*ISNUMBER(SEARCH("|"&amp;O382&amp;"|",'5_ACOMPANHAMENTO'!$AC$3:$AC$4922)))+((P382&lt;&gt;"")*ISNUMBER(SEARCH("|"&amp;P382&amp;"|",'5_ACOMPANHAMENTO'!$AC$3:$AC$4922)))+((Q382&lt;&gt;"")*ISNUMBER(SEARCH("|"&amp;Q382&amp;"|",'5_ACOMPANHAMENTO'!$AC$3:$AC$4922)))+((R382&lt;&gt;"")*ISNUMBER(SEARCH("|"&amp;R382&amp;"|",'5_ACOMPANHAMENTO'!$AC$3:$AC$4922)))+((S382&lt;&gt;"")*ISNUMBER(SEARCH("|"&amp;S382&amp;"|",'5_ACOMPANHAMENTO'!$AC$3:$AC$4922)))+((T382&lt;&gt;"")*ISNUMBER(SEARCH("|"&amp;T382&amp;"|",'5_ACOMPANHAMENTO'!$AC$3:$AC$4922)))+((U382&lt;&gt;"")*ISNUMBER(SEARCH("|"&amp;U382&amp;"|",'5_ACOMPANHAMENTO'!$AC$3:$AC$4922)))+((V382&lt;&gt;"")*ISNUMBER(SEARCH("|"&amp;V382&amp;"|",'5_ACOMPANHAMENTO'!$AC$3:$AC$4922)))+((W382&lt;&gt;"")*ISNUMBER(SEARCH("|"&amp;W382&amp;"|",'5_ACOMPANHAMENTO'!$AC$3:$AC$4922)))+((X382&lt;&gt;"")*ISNUMBER(SEARCH("|"&amp;X382&amp;"|",'5_ACOMPANHAMENTO'!$AC$3:$AC$4922)))+((Y382&lt;&gt;"")*ISNUMBER(SEARCH("|"&amp;Y382&amp;"|",'5_ACOMPANHAMENTO'!$AC$3:$AC$4922)))+((Z382&lt;&gt;"")*ISNUMBER(SEARCH("|"&amp;Z382&amp;"|",'5_ACOMPANHAMENTO'!$AC$3:$AC$4922)))+((AA382&lt;&gt;"")*ISNUMBER(SEARCH("|"&amp;AA382&amp;"|",'5_ACOMPANHAMENTO'!$AC$3:$AC$4922)))+((AB382&lt;&gt;"")*ISNUMBER(SEARCH("|"&amp;AB382&amp;"|",'5_ACOMPANHAMENTO'!$AC$3:$AC$4922))))&gt;0)),'5_ACOMPANHAMENTO'!$J$3:$J$4922),0))</f>
        <v>2364</v>
      </c>
      <c r="E382" s="4" t="str">
        <f t="shared" ca="1" si="115"/>
        <v>FINALIZADO</v>
      </c>
      <c r="F382" s="7">
        <f>IF(OR($B382="",$C382=""),"",IFERROR(SUMPRODUCT(--(('5_ACOMPANHAMENTO'!$AD$3:$AD$4922=TRIM($C382&amp;""))*('5_ACOMPANHAMENTO'!$AC$3:$AC$4922&lt;&gt;"")*((((I382&lt;&gt;"")*ISNUMBER(SEARCH("|"&amp;I382&amp;"|",'5_ACOMPANHAMENTO'!$AC$3:$AC$4922)))+((J382&lt;&gt;"")*ISNUMBER(SEARCH("|"&amp;J382&amp;"|",'5_ACOMPANHAMENTO'!$AC$3:$AC$4922)))+((K382&lt;&gt;"")*ISNUMBER(SEARCH("|"&amp;K382&amp;"|",'5_ACOMPANHAMENTO'!$AC$3:$AC$4922)))+((L382&lt;&gt;"")*ISNUMBER(SEARCH("|"&amp;L382&amp;"|",'5_ACOMPANHAMENTO'!$AC$3:$AC$4922)))+((M382&lt;&gt;"")*ISNUMBER(SEARCH("|"&amp;M382&amp;"|",'5_ACOMPANHAMENTO'!$AC$3:$AC$4922)))+((N382&lt;&gt;"")*ISNUMBER(SEARCH("|"&amp;N382&amp;"|",'5_ACOMPANHAMENTO'!$AC$3:$AC$4922)))+((O382&lt;&gt;"")*ISNUMBER(SEARCH("|"&amp;O382&amp;"|",'5_ACOMPANHAMENTO'!$AC$3:$AC$4922)))+((P382&lt;&gt;"")*ISNUMBER(SEARCH("|"&amp;P382&amp;"|",'5_ACOMPANHAMENTO'!$AC$3:$AC$4922)))+((Q382&lt;&gt;"")*ISNUMBER(SEARCH("|"&amp;Q382&amp;"|",'5_ACOMPANHAMENTO'!$AC$3:$AC$4922)))+((R382&lt;&gt;"")*ISNUMBER(SEARCH("|"&amp;R382&amp;"|",'5_ACOMPANHAMENTO'!$AC$3:$AC$4922)))+((S382&lt;&gt;"")*ISNUMBER(SEARCH("|"&amp;S382&amp;"|",'5_ACOMPANHAMENTO'!$AC$3:$AC$4922)))+((T382&lt;&gt;"")*ISNUMBER(SEARCH("|"&amp;T382&amp;"|",'5_ACOMPANHAMENTO'!$AC$3:$AC$4922)))+((U382&lt;&gt;"")*ISNUMBER(SEARCH("|"&amp;U382&amp;"|",'5_ACOMPANHAMENTO'!$AC$3:$AC$4922)))+((V382&lt;&gt;"")*ISNUMBER(SEARCH("|"&amp;V382&amp;"|",'5_ACOMPANHAMENTO'!$AC$3:$AC$4922)))+((W382&lt;&gt;"")*ISNUMBER(SEARCH("|"&amp;W382&amp;"|",'5_ACOMPANHAMENTO'!$AC$3:$AC$4922)))+((X382&lt;&gt;"")*ISNUMBER(SEARCH("|"&amp;X382&amp;"|",'5_ACOMPANHAMENTO'!$AC$3:$AC$4922)))+((Y382&lt;&gt;"")*ISNUMBER(SEARCH("|"&amp;Y382&amp;"|",'5_ACOMPANHAMENTO'!$AC$3:$AC$4922)))+((Z382&lt;&gt;"")*ISNUMBER(SEARCH("|"&amp;Z382&amp;"|",'5_ACOMPANHAMENTO'!$AC$3:$AC$4922)))+((AA382&lt;&gt;"")*ISNUMBER(SEARCH("|"&amp;AA382&amp;"|",'5_ACOMPANHAMENTO'!$AC$3:$AC$4922)))+((AB382&lt;&gt;"")*ISNUMBER(SEARCH("|"&amp;AB382&amp;"|",'5_ACOMPANHAMENTO'!$AC$3:$AC$4922))))&gt;0)),'5_ACOMPANHAMENTO'!$O$3:$O$4922),0))</f>
        <v>2364</v>
      </c>
      <c r="G382" s="7">
        <f t="shared" si="116"/>
        <v>0</v>
      </c>
      <c r="H382" t="str">
        <f t="shared" si="117"/>
        <v>10199,10201|9 COLADEIRAS</v>
      </c>
      <c r="I382" s="1" t="str">
        <f t="shared" si="118"/>
        <v>10199</v>
      </c>
      <c r="J382" s="1" t="str">
        <f t="shared" si="119"/>
        <v>10201</v>
      </c>
      <c r="K382" s="1" t="str">
        <f t="shared" si="120"/>
        <v/>
      </c>
      <c r="L382" s="1" t="str">
        <f t="shared" si="121"/>
        <v/>
      </c>
      <c r="M382" s="1" t="str">
        <f t="shared" si="122"/>
        <v/>
      </c>
      <c r="N382" s="1" t="str">
        <f t="shared" si="123"/>
        <v/>
      </c>
      <c r="O382" s="1" t="str">
        <f t="shared" si="124"/>
        <v/>
      </c>
      <c r="P382" s="1" t="str">
        <f t="shared" si="125"/>
        <v/>
      </c>
      <c r="Q382" s="1" t="str">
        <f t="shared" si="126"/>
        <v/>
      </c>
      <c r="R382" s="1" t="str">
        <f t="shared" si="127"/>
        <v/>
      </c>
      <c r="S382" s="1" t="str">
        <f t="shared" si="128"/>
        <v/>
      </c>
      <c r="T382" s="1" t="str">
        <f t="shared" si="129"/>
        <v/>
      </c>
      <c r="U382" s="1" t="str">
        <f t="shared" si="130"/>
        <v/>
      </c>
      <c r="V382" s="1" t="str">
        <f t="shared" si="131"/>
        <v/>
      </c>
      <c r="W382" s="1" t="str">
        <f t="shared" si="132"/>
        <v/>
      </c>
      <c r="X382" s="1" t="str">
        <f t="shared" si="133"/>
        <v/>
      </c>
      <c r="Y382" s="1" t="str">
        <f t="shared" si="134"/>
        <v/>
      </c>
      <c r="Z382" s="1" t="str">
        <f t="shared" si="135"/>
        <v/>
      </c>
      <c r="AA382" s="1" t="str">
        <f t="shared" si="136"/>
        <v/>
      </c>
      <c r="AB382" s="1" t="str">
        <f t="shared" si="137"/>
        <v/>
      </c>
    </row>
    <row r="383" spans="1:28" ht="14.25" hidden="1" customHeight="1" x14ac:dyDescent="0.35">
      <c r="A383" s="4">
        <f>IF(OR($B383="",$C383=""),"",IFERROR(INDEX('5_ACOMPANHAMENTO'!$A$3:$A$4922,MATCH(1,INDEX(('5_ACOMPANHAMENTO'!$AD$3:$AD$4922=TRIM($C383&amp;""))*('5_ACOMPANHAMENTO'!$AC$3:$AC$4922&lt;&gt;"")*((((I383&lt;&gt;"")*ISNUMBER(SEARCH("|"&amp;I383&amp;"|",'5_ACOMPANHAMENTO'!$AC$3:$AC$4922)))+((J383&lt;&gt;"")*ISNUMBER(SEARCH("|"&amp;J383&amp;"|",'5_ACOMPANHAMENTO'!$AC$3:$AC$4922)))+((K383&lt;&gt;"")*ISNUMBER(SEARCH("|"&amp;K383&amp;"|",'5_ACOMPANHAMENTO'!$AC$3:$AC$4922)))+((L383&lt;&gt;"")*ISNUMBER(SEARCH("|"&amp;L383&amp;"|",'5_ACOMPANHAMENTO'!$AC$3:$AC$4922)))+((M383&lt;&gt;"")*ISNUMBER(SEARCH("|"&amp;M383&amp;"|",'5_ACOMPANHAMENTO'!$AC$3:$AC$4922)))+((N383&lt;&gt;"")*ISNUMBER(SEARCH("|"&amp;N383&amp;"|",'5_ACOMPANHAMENTO'!$AC$3:$AC$4922)))+((O383&lt;&gt;"")*ISNUMBER(SEARCH("|"&amp;O383&amp;"|",'5_ACOMPANHAMENTO'!$AC$3:$AC$4922)))+((P383&lt;&gt;"")*ISNUMBER(SEARCH("|"&amp;P383&amp;"|",'5_ACOMPANHAMENTO'!$AC$3:$AC$4922)))+((Q383&lt;&gt;"")*ISNUMBER(SEARCH("|"&amp;Q383&amp;"|",'5_ACOMPANHAMENTO'!$AC$3:$AC$4922)))+((R383&lt;&gt;"")*ISNUMBER(SEARCH("|"&amp;R383&amp;"|",'5_ACOMPANHAMENTO'!$AC$3:$AC$4922)))+((S383&lt;&gt;"")*ISNUMBER(SEARCH("|"&amp;S383&amp;"|",'5_ACOMPANHAMENTO'!$AC$3:$AC$4922)))+((T383&lt;&gt;"")*ISNUMBER(SEARCH("|"&amp;T383&amp;"|",'5_ACOMPANHAMENTO'!$AC$3:$AC$4922)))+((U383&lt;&gt;"")*ISNUMBER(SEARCH("|"&amp;U383&amp;"|",'5_ACOMPANHAMENTO'!$AC$3:$AC$4922)))+((V383&lt;&gt;"")*ISNUMBER(SEARCH("|"&amp;V383&amp;"|",'5_ACOMPANHAMENTO'!$AC$3:$AC$4922)))+((W383&lt;&gt;"")*ISNUMBER(SEARCH("|"&amp;W383&amp;"|",'5_ACOMPANHAMENTO'!$AC$3:$AC$4922)))+((X383&lt;&gt;"")*ISNUMBER(SEARCH("|"&amp;X383&amp;"|",'5_ACOMPANHAMENTO'!$AC$3:$AC$4922)))+((Y383&lt;&gt;"")*ISNUMBER(SEARCH("|"&amp;Y383&amp;"|",'5_ACOMPANHAMENTO'!$AC$3:$AC$4922)))+((Z383&lt;&gt;"")*ISNUMBER(SEARCH("|"&amp;Z383&amp;"|",'5_ACOMPANHAMENTO'!$AC$3:$AC$4922)))+((AA383&lt;&gt;"")*ISNUMBER(SEARCH("|"&amp;AA383&amp;"|",'5_ACOMPANHAMENTO'!$AC$3:$AC$4922)))+((AB383&lt;&gt;"")*ISNUMBER(SEARCH("|"&amp;AB383&amp;"|",'5_ACOMPANHAMENTO'!$AC$3:$AC$4922))))&gt;0),0),0)),""))</f>
        <v>46204</v>
      </c>
      <c r="B383" s="14" t="s">
        <v>3095</v>
      </c>
      <c r="C383" s="14" t="s">
        <v>3060</v>
      </c>
      <c r="D383" s="4">
        <f>IF(OR($B383="",$C383=""),"",IFERROR(SUMPRODUCT(--(('5_ACOMPANHAMENTO'!$AD$3:$AD$4922=TRIM($C383&amp;""))*('5_ACOMPANHAMENTO'!$AC$3:$AC$4922&lt;&gt;"")*((((I383&lt;&gt;"")*ISNUMBER(SEARCH("|"&amp;I383&amp;"|",'5_ACOMPANHAMENTO'!$AC$3:$AC$4922)))+((J383&lt;&gt;"")*ISNUMBER(SEARCH("|"&amp;J383&amp;"|",'5_ACOMPANHAMENTO'!$AC$3:$AC$4922)))+((K383&lt;&gt;"")*ISNUMBER(SEARCH("|"&amp;K383&amp;"|",'5_ACOMPANHAMENTO'!$AC$3:$AC$4922)))+((L383&lt;&gt;"")*ISNUMBER(SEARCH("|"&amp;L383&amp;"|",'5_ACOMPANHAMENTO'!$AC$3:$AC$4922)))+((M383&lt;&gt;"")*ISNUMBER(SEARCH("|"&amp;M383&amp;"|",'5_ACOMPANHAMENTO'!$AC$3:$AC$4922)))+((N383&lt;&gt;"")*ISNUMBER(SEARCH("|"&amp;N383&amp;"|",'5_ACOMPANHAMENTO'!$AC$3:$AC$4922)))+((O383&lt;&gt;"")*ISNUMBER(SEARCH("|"&amp;O383&amp;"|",'5_ACOMPANHAMENTO'!$AC$3:$AC$4922)))+((P383&lt;&gt;"")*ISNUMBER(SEARCH("|"&amp;P383&amp;"|",'5_ACOMPANHAMENTO'!$AC$3:$AC$4922)))+((Q383&lt;&gt;"")*ISNUMBER(SEARCH("|"&amp;Q383&amp;"|",'5_ACOMPANHAMENTO'!$AC$3:$AC$4922)))+((R383&lt;&gt;"")*ISNUMBER(SEARCH("|"&amp;R383&amp;"|",'5_ACOMPANHAMENTO'!$AC$3:$AC$4922)))+((S383&lt;&gt;"")*ISNUMBER(SEARCH("|"&amp;S383&amp;"|",'5_ACOMPANHAMENTO'!$AC$3:$AC$4922)))+((T383&lt;&gt;"")*ISNUMBER(SEARCH("|"&amp;T383&amp;"|",'5_ACOMPANHAMENTO'!$AC$3:$AC$4922)))+((U383&lt;&gt;"")*ISNUMBER(SEARCH("|"&amp;U383&amp;"|",'5_ACOMPANHAMENTO'!$AC$3:$AC$4922)))+((V383&lt;&gt;"")*ISNUMBER(SEARCH("|"&amp;V383&amp;"|",'5_ACOMPANHAMENTO'!$AC$3:$AC$4922)))+((W383&lt;&gt;"")*ISNUMBER(SEARCH("|"&amp;W383&amp;"|",'5_ACOMPANHAMENTO'!$AC$3:$AC$4922)))+((X383&lt;&gt;"")*ISNUMBER(SEARCH("|"&amp;X383&amp;"|",'5_ACOMPANHAMENTO'!$AC$3:$AC$4922)))+((Y383&lt;&gt;"")*ISNUMBER(SEARCH("|"&amp;Y383&amp;"|",'5_ACOMPANHAMENTO'!$AC$3:$AC$4922)))+((Z383&lt;&gt;"")*ISNUMBER(SEARCH("|"&amp;Z383&amp;"|",'5_ACOMPANHAMENTO'!$AC$3:$AC$4922)))+((AA383&lt;&gt;"")*ISNUMBER(SEARCH("|"&amp;AA383&amp;"|",'5_ACOMPANHAMENTO'!$AC$3:$AC$4922)))+((AB383&lt;&gt;"")*ISNUMBER(SEARCH("|"&amp;AB383&amp;"|",'5_ACOMPANHAMENTO'!$AC$3:$AC$4922))))&gt;0)),'5_ACOMPANHAMENTO'!$J$3:$J$4922),0))</f>
        <v>2364</v>
      </c>
      <c r="E383" s="4" t="str">
        <f t="shared" ca="1" si="115"/>
        <v>FINALIZADO</v>
      </c>
      <c r="F383" s="7">
        <f>IF(OR($B383="",$C383=""),"",IFERROR(SUMPRODUCT(--(('5_ACOMPANHAMENTO'!$AD$3:$AD$4922=TRIM($C383&amp;""))*('5_ACOMPANHAMENTO'!$AC$3:$AC$4922&lt;&gt;"")*((((I383&lt;&gt;"")*ISNUMBER(SEARCH("|"&amp;I383&amp;"|",'5_ACOMPANHAMENTO'!$AC$3:$AC$4922)))+((J383&lt;&gt;"")*ISNUMBER(SEARCH("|"&amp;J383&amp;"|",'5_ACOMPANHAMENTO'!$AC$3:$AC$4922)))+((K383&lt;&gt;"")*ISNUMBER(SEARCH("|"&amp;K383&amp;"|",'5_ACOMPANHAMENTO'!$AC$3:$AC$4922)))+((L383&lt;&gt;"")*ISNUMBER(SEARCH("|"&amp;L383&amp;"|",'5_ACOMPANHAMENTO'!$AC$3:$AC$4922)))+((M383&lt;&gt;"")*ISNUMBER(SEARCH("|"&amp;M383&amp;"|",'5_ACOMPANHAMENTO'!$AC$3:$AC$4922)))+((N383&lt;&gt;"")*ISNUMBER(SEARCH("|"&amp;N383&amp;"|",'5_ACOMPANHAMENTO'!$AC$3:$AC$4922)))+((O383&lt;&gt;"")*ISNUMBER(SEARCH("|"&amp;O383&amp;"|",'5_ACOMPANHAMENTO'!$AC$3:$AC$4922)))+((P383&lt;&gt;"")*ISNUMBER(SEARCH("|"&amp;P383&amp;"|",'5_ACOMPANHAMENTO'!$AC$3:$AC$4922)))+((Q383&lt;&gt;"")*ISNUMBER(SEARCH("|"&amp;Q383&amp;"|",'5_ACOMPANHAMENTO'!$AC$3:$AC$4922)))+((R383&lt;&gt;"")*ISNUMBER(SEARCH("|"&amp;R383&amp;"|",'5_ACOMPANHAMENTO'!$AC$3:$AC$4922)))+((S383&lt;&gt;"")*ISNUMBER(SEARCH("|"&amp;S383&amp;"|",'5_ACOMPANHAMENTO'!$AC$3:$AC$4922)))+((T383&lt;&gt;"")*ISNUMBER(SEARCH("|"&amp;T383&amp;"|",'5_ACOMPANHAMENTO'!$AC$3:$AC$4922)))+((U383&lt;&gt;"")*ISNUMBER(SEARCH("|"&amp;U383&amp;"|",'5_ACOMPANHAMENTO'!$AC$3:$AC$4922)))+((V383&lt;&gt;"")*ISNUMBER(SEARCH("|"&amp;V383&amp;"|",'5_ACOMPANHAMENTO'!$AC$3:$AC$4922)))+((W383&lt;&gt;"")*ISNUMBER(SEARCH("|"&amp;W383&amp;"|",'5_ACOMPANHAMENTO'!$AC$3:$AC$4922)))+((X383&lt;&gt;"")*ISNUMBER(SEARCH("|"&amp;X383&amp;"|",'5_ACOMPANHAMENTO'!$AC$3:$AC$4922)))+((Y383&lt;&gt;"")*ISNUMBER(SEARCH("|"&amp;Y383&amp;"|",'5_ACOMPANHAMENTO'!$AC$3:$AC$4922)))+((Z383&lt;&gt;"")*ISNUMBER(SEARCH("|"&amp;Z383&amp;"|",'5_ACOMPANHAMENTO'!$AC$3:$AC$4922)))+((AA383&lt;&gt;"")*ISNUMBER(SEARCH("|"&amp;AA383&amp;"|",'5_ACOMPANHAMENTO'!$AC$3:$AC$4922)))+((AB383&lt;&gt;"")*ISNUMBER(SEARCH("|"&amp;AB383&amp;"|",'5_ACOMPANHAMENTO'!$AC$3:$AC$4922))))&gt;0)),'5_ACOMPANHAMENTO'!$O$3:$O$4922),0))</f>
        <v>2364</v>
      </c>
      <c r="G383" s="7">
        <f t="shared" si="116"/>
        <v>0</v>
      </c>
      <c r="H383" t="str">
        <f t="shared" si="117"/>
        <v>10199,10201|9 COLADEIRAS</v>
      </c>
      <c r="I383" s="1" t="str">
        <f t="shared" si="118"/>
        <v>10199</v>
      </c>
      <c r="J383" s="1" t="str">
        <f t="shared" si="119"/>
        <v>10201</v>
      </c>
      <c r="K383" s="1" t="str">
        <f t="shared" si="120"/>
        <v/>
      </c>
      <c r="L383" s="1" t="str">
        <f t="shared" si="121"/>
        <v/>
      </c>
      <c r="M383" s="1" t="str">
        <f t="shared" si="122"/>
        <v/>
      </c>
      <c r="N383" s="1" t="str">
        <f t="shared" si="123"/>
        <v/>
      </c>
      <c r="O383" s="1" t="str">
        <f t="shared" si="124"/>
        <v/>
      </c>
      <c r="P383" s="1" t="str">
        <f t="shared" si="125"/>
        <v/>
      </c>
      <c r="Q383" s="1" t="str">
        <f t="shared" si="126"/>
        <v/>
      </c>
      <c r="R383" s="1" t="str">
        <f t="shared" si="127"/>
        <v/>
      </c>
      <c r="S383" s="1" t="str">
        <f t="shared" si="128"/>
        <v/>
      </c>
      <c r="T383" s="1" t="str">
        <f t="shared" si="129"/>
        <v/>
      </c>
      <c r="U383" s="1" t="str">
        <f t="shared" si="130"/>
        <v/>
      </c>
      <c r="V383" s="1" t="str">
        <f t="shared" si="131"/>
        <v/>
      </c>
      <c r="W383" s="1" t="str">
        <f t="shared" si="132"/>
        <v/>
      </c>
      <c r="X383" s="1" t="str">
        <f t="shared" si="133"/>
        <v/>
      </c>
      <c r="Y383" s="1" t="str">
        <f t="shared" si="134"/>
        <v/>
      </c>
      <c r="Z383" s="1" t="str">
        <f t="shared" si="135"/>
        <v/>
      </c>
      <c r="AA383" s="1" t="str">
        <f t="shared" si="136"/>
        <v/>
      </c>
      <c r="AB383" s="1" t="str">
        <f t="shared" si="137"/>
        <v/>
      </c>
    </row>
    <row r="384" spans="1:28" ht="14.25" hidden="1" customHeight="1" x14ac:dyDescent="0.35">
      <c r="A384" s="4">
        <f>IF(OR($B384="",$C384=""),"",IFERROR(INDEX('5_ACOMPANHAMENTO'!$A$3:$A$4922,MATCH(1,INDEX(('5_ACOMPANHAMENTO'!$AD$3:$AD$4922=TRIM($C384&amp;""))*('5_ACOMPANHAMENTO'!$AC$3:$AC$4922&lt;&gt;"")*((((I384&lt;&gt;"")*ISNUMBER(SEARCH("|"&amp;I384&amp;"|",'5_ACOMPANHAMENTO'!$AC$3:$AC$4922)))+((J384&lt;&gt;"")*ISNUMBER(SEARCH("|"&amp;J384&amp;"|",'5_ACOMPANHAMENTO'!$AC$3:$AC$4922)))+((K384&lt;&gt;"")*ISNUMBER(SEARCH("|"&amp;K384&amp;"|",'5_ACOMPANHAMENTO'!$AC$3:$AC$4922)))+((L384&lt;&gt;"")*ISNUMBER(SEARCH("|"&amp;L384&amp;"|",'5_ACOMPANHAMENTO'!$AC$3:$AC$4922)))+((M384&lt;&gt;"")*ISNUMBER(SEARCH("|"&amp;M384&amp;"|",'5_ACOMPANHAMENTO'!$AC$3:$AC$4922)))+((N384&lt;&gt;"")*ISNUMBER(SEARCH("|"&amp;N384&amp;"|",'5_ACOMPANHAMENTO'!$AC$3:$AC$4922)))+((O384&lt;&gt;"")*ISNUMBER(SEARCH("|"&amp;O384&amp;"|",'5_ACOMPANHAMENTO'!$AC$3:$AC$4922)))+((P384&lt;&gt;"")*ISNUMBER(SEARCH("|"&amp;P384&amp;"|",'5_ACOMPANHAMENTO'!$AC$3:$AC$4922)))+((Q384&lt;&gt;"")*ISNUMBER(SEARCH("|"&amp;Q384&amp;"|",'5_ACOMPANHAMENTO'!$AC$3:$AC$4922)))+((R384&lt;&gt;"")*ISNUMBER(SEARCH("|"&amp;R384&amp;"|",'5_ACOMPANHAMENTO'!$AC$3:$AC$4922)))+((S384&lt;&gt;"")*ISNUMBER(SEARCH("|"&amp;S384&amp;"|",'5_ACOMPANHAMENTO'!$AC$3:$AC$4922)))+((T384&lt;&gt;"")*ISNUMBER(SEARCH("|"&amp;T384&amp;"|",'5_ACOMPANHAMENTO'!$AC$3:$AC$4922)))+((U384&lt;&gt;"")*ISNUMBER(SEARCH("|"&amp;U384&amp;"|",'5_ACOMPANHAMENTO'!$AC$3:$AC$4922)))+((V384&lt;&gt;"")*ISNUMBER(SEARCH("|"&amp;V384&amp;"|",'5_ACOMPANHAMENTO'!$AC$3:$AC$4922)))+((W384&lt;&gt;"")*ISNUMBER(SEARCH("|"&amp;W384&amp;"|",'5_ACOMPANHAMENTO'!$AC$3:$AC$4922)))+((X384&lt;&gt;"")*ISNUMBER(SEARCH("|"&amp;X384&amp;"|",'5_ACOMPANHAMENTO'!$AC$3:$AC$4922)))+((Y384&lt;&gt;"")*ISNUMBER(SEARCH("|"&amp;Y384&amp;"|",'5_ACOMPANHAMENTO'!$AC$3:$AC$4922)))+((Z384&lt;&gt;"")*ISNUMBER(SEARCH("|"&amp;Z384&amp;"|",'5_ACOMPANHAMENTO'!$AC$3:$AC$4922)))+((AA384&lt;&gt;"")*ISNUMBER(SEARCH("|"&amp;AA384&amp;"|",'5_ACOMPANHAMENTO'!$AC$3:$AC$4922)))+((AB384&lt;&gt;"")*ISNUMBER(SEARCH("|"&amp;AB384&amp;"|",'5_ACOMPANHAMENTO'!$AC$3:$AC$4922))))&gt;0),0),0)),""))</f>
        <v>46204</v>
      </c>
      <c r="B384" s="14" t="s">
        <v>3095</v>
      </c>
      <c r="C384" s="14" t="s">
        <v>3060</v>
      </c>
      <c r="D384" s="4">
        <f>IF(OR($B384="",$C384=""),"",IFERROR(SUMPRODUCT(--(('5_ACOMPANHAMENTO'!$AD$3:$AD$4922=TRIM($C384&amp;""))*('5_ACOMPANHAMENTO'!$AC$3:$AC$4922&lt;&gt;"")*((((I384&lt;&gt;"")*ISNUMBER(SEARCH("|"&amp;I384&amp;"|",'5_ACOMPANHAMENTO'!$AC$3:$AC$4922)))+((J384&lt;&gt;"")*ISNUMBER(SEARCH("|"&amp;J384&amp;"|",'5_ACOMPANHAMENTO'!$AC$3:$AC$4922)))+((K384&lt;&gt;"")*ISNUMBER(SEARCH("|"&amp;K384&amp;"|",'5_ACOMPANHAMENTO'!$AC$3:$AC$4922)))+((L384&lt;&gt;"")*ISNUMBER(SEARCH("|"&amp;L384&amp;"|",'5_ACOMPANHAMENTO'!$AC$3:$AC$4922)))+((M384&lt;&gt;"")*ISNUMBER(SEARCH("|"&amp;M384&amp;"|",'5_ACOMPANHAMENTO'!$AC$3:$AC$4922)))+((N384&lt;&gt;"")*ISNUMBER(SEARCH("|"&amp;N384&amp;"|",'5_ACOMPANHAMENTO'!$AC$3:$AC$4922)))+((O384&lt;&gt;"")*ISNUMBER(SEARCH("|"&amp;O384&amp;"|",'5_ACOMPANHAMENTO'!$AC$3:$AC$4922)))+((P384&lt;&gt;"")*ISNUMBER(SEARCH("|"&amp;P384&amp;"|",'5_ACOMPANHAMENTO'!$AC$3:$AC$4922)))+((Q384&lt;&gt;"")*ISNUMBER(SEARCH("|"&amp;Q384&amp;"|",'5_ACOMPANHAMENTO'!$AC$3:$AC$4922)))+((R384&lt;&gt;"")*ISNUMBER(SEARCH("|"&amp;R384&amp;"|",'5_ACOMPANHAMENTO'!$AC$3:$AC$4922)))+((S384&lt;&gt;"")*ISNUMBER(SEARCH("|"&amp;S384&amp;"|",'5_ACOMPANHAMENTO'!$AC$3:$AC$4922)))+((T384&lt;&gt;"")*ISNUMBER(SEARCH("|"&amp;T384&amp;"|",'5_ACOMPANHAMENTO'!$AC$3:$AC$4922)))+((U384&lt;&gt;"")*ISNUMBER(SEARCH("|"&amp;U384&amp;"|",'5_ACOMPANHAMENTO'!$AC$3:$AC$4922)))+((V384&lt;&gt;"")*ISNUMBER(SEARCH("|"&amp;V384&amp;"|",'5_ACOMPANHAMENTO'!$AC$3:$AC$4922)))+((W384&lt;&gt;"")*ISNUMBER(SEARCH("|"&amp;W384&amp;"|",'5_ACOMPANHAMENTO'!$AC$3:$AC$4922)))+((X384&lt;&gt;"")*ISNUMBER(SEARCH("|"&amp;X384&amp;"|",'5_ACOMPANHAMENTO'!$AC$3:$AC$4922)))+((Y384&lt;&gt;"")*ISNUMBER(SEARCH("|"&amp;Y384&amp;"|",'5_ACOMPANHAMENTO'!$AC$3:$AC$4922)))+((Z384&lt;&gt;"")*ISNUMBER(SEARCH("|"&amp;Z384&amp;"|",'5_ACOMPANHAMENTO'!$AC$3:$AC$4922)))+((AA384&lt;&gt;"")*ISNUMBER(SEARCH("|"&amp;AA384&amp;"|",'5_ACOMPANHAMENTO'!$AC$3:$AC$4922)))+((AB384&lt;&gt;"")*ISNUMBER(SEARCH("|"&amp;AB384&amp;"|",'5_ACOMPANHAMENTO'!$AC$3:$AC$4922))))&gt;0)),'5_ACOMPANHAMENTO'!$J$3:$J$4922),0))</f>
        <v>2364</v>
      </c>
      <c r="E384" s="4" t="str">
        <f t="shared" ca="1" si="115"/>
        <v>FINALIZADO</v>
      </c>
      <c r="F384" s="7">
        <f>IF(OR($B384="",$C384=""),"",IFERROR(SUMPRODUCT(--(('5_ACOMPANHAMENTO'!$AD$3:$AD$4922=TRIM($C384&amp;""))*('5_ACOMPANHAMENTO'!$AC$3:$AC$4922&lt;&gt;"")*((((I384&lt;&gt;"")*ISNUMBER(SEARCH("|"&amp;I384&amp;"|",'5_ACOMPANHAMENTO'!$AC$3:$AC$4922)))+((J384&lt;&gt;"")*ISNUMBER(SEARCH("|"&amp;J384&amp;"|",'5_ACOMPANHAMENTO'!$AC$3:$AC$4922)))+((K384&lt;&gt;"")*ISNUMBER(SEARCH("|"&amp;K384&amp;"|",'5_ACOMPANHAMENTO'!$AC$3:$AC$4922)))+((L384&lt;&gt;"")*ISNUMBER(SEARCH("|"&amp;L384&amp;"|",'5_ACOMPANHAMENTO'!$AC$3:$AC$4922)))+((M384&lt;&gt;"")*ISNUMBER(SEARCH("|"&amp;M384&amp;"|",'5_ACOMPANHAMENTO'!$AC$3:$AC$4922)))+((N384&lt;&gt;"")*ISNUMBER(SEARCH("|"&amp;N384&amp;"|",'5_ACOMPANHAMENTO'!$AC$3:$AC$4922)))+((O384&lt;&gt;"")*ISNUMBER(SEARCH("|"&amp;O384&amp;"|",'5_ACOMPANHAMENTO'!$AC$3:$AC$4922)))+((P384&lt;&gt;"")*ISNUMBER(SEARCH("|"&amp;P384&amp;"|",'5_ACOMPANHAMENTO'!$AC$3:$AC$4922)))+((Q384&lt;&gt;"")*ISNUMBER(SEARCH("|"&amp;Q384&amp;"|",'5_ACOMPANHAMENTO'!$AC$3:$AC$4922)))+((R384&lt;&gt;"")*ISNUMBER(SEARCH("|"&amp;R384&amp;"|",'5_ACOMPANHAMENTO'!$AC$3:$AC$4922)))+((S384&lt;&gt;"")*ISNUMBER(SEARCH("|"&amp;S384&amp;"|",'5_ACOMPANHAMENTO'!$AC$3:$AC$4922)))+((T384&lt;&gt;"")*ISNUMBER(SEARCH("|"&amp;T384&amp;"|",'5_ACOMPANHAMENTO'!$AC$3:$AC$4922)))+((U384&lt;&gt;"")*ISNUMBER(SEARCH("|"&amp;U384&amp;"|",'5_ACOMPANHAMENTO'!$AC$3:$AC$4922)))+((V384&lt;&gt;"")*ISNUMBER(SEARCH("|"&amp;V384&amp;"|",'5_ACOMPANHAMENTO'!$AC$3:$AC$4922)))+((W384&lt;&gt;"")*ISNUMBER(SEARCH("|"&amp;W384&amp;"|",'5_ACOMPANHAMENTO'!$AC$3:$AC$4922)))+((X384&lt;&gt;"")*ISNUMBER(SEARCH("|"&amp;X384&amp;"|",'5_ACOMPANHAMENTO'!$AC$3:$AC$4922)))+((Y384&lt;&gt;"")*ISNUMBER(SEARCH("|"&amp;Y384&amp;"|",'5_ACOMPANHAMENTO'!$AC$3:$AC$4922)))+((Z384&lt;&gt;"")*ISNUMBER(SEARCH("|"&amp;Z384&amp;"|",'5_ACOMPANHAMENTO'!$AC$3:$AC$4922)))+((AA384&lt;&gt;"")*ISNUMBER(SEARCH("|"&amp;AA384&amp;"|",'5_ACOMPANHAMENTO'!$AC$3:$AC$4922)))+((AB384&lt;&gt;"")*ISNUMBER(SEARCH("|"&amp;AB384&amp;"|",'5_ACOMPANHAMENTO'!$AC$3:$AC$4922))))&gt;0)),'5_ACOMPANHAMENTO'!$O$3:$O$4922),0))</f>
        <v>2364</v>
      </c>
      <c r="G384" s="7">
        <f t="shared" si="116"/>
        <v>0</v>
      </c>
      <c r="H384" t="str">
        <f t="shared" si="117"/>
        <v>10199,10201|9 COLADEIRAS</v>
      </c>
      <c r="I384" s="1" t="str">
        <f t="shared" si="118"/>
        <v>10199</v>
      </c>
      <c r="J384" s="1" t="str">
        <f t="shared" si="119"/>
        <v>10201</v>
      </c>
      <c r="K384" s="1" t="str">
        <f t="shared" si="120"/>
        <v/>
      </c>
      <c r="L384" s="1" t="str">
        <f t="shared" si="121"/>
        <v/>
      </c>
      <c r="M384" s="1" t="str">
        <f t="shared" si="122"/>
        <v/>
      </c>
      <c r="N384" s="1" t="str">
        <f t="shared" si="123"/>
        <v/>
      </c>
      <c r="O384" s="1" t="str">
        <f t="shared" si="124"/>
        <v/>
      </c>
      <c r="P384" s="1" t="str">
        <f t="shared" si="125"/>
        <v/>
      </c>
      <c r="Q384" s="1" t="str">
        <f t="shared" si="126"/>
        <v/>
      </c>
      <c r="R384" s="1" t="str">
        <f t="shared" si="127"/>
        <v/>
      </c>
      <c r="S384" s="1" t="str">
        <f t="shared" si="128"/>
        <v/>
      </c>
      <c r="T384" s="1" t="str">
        <f t="shared" si="129"/>
        <v/>
      </c>
      <c r="U384" s="1" t="str">
        <f t="shared" si="130"/>
        <v/>
      </c>
      <c r="V384" s="1" t="str">
        <f t="shared" si="131"/>
        <v/>
      </c>
      <c r="W384" s="1" t="str">
        <f t="shared" si="132"/>
        <v/>
      </c>
      <c r="X384" s="1" t="str">
        <f t="shared" si="133"/>
        <v/>
      </c>
      <c r="Y384" s="1" t="str">
        <f t="shared" si="134"/>
        <v/>
      </c>
      <c r="Z384" s="1" t="str">
        <f t="shared" si="135"/>
        <v/>
      </c>
      <c r="AA384" s="1" t="str">
        <f t="shared" si="136"/>
        <v/>
      </c>
      <c r="AB384" s="1" t="str">
        <f t="shared" si="137"/>
        <v/>
      </c>
    </row>
    <row r="385" spans="1:28" ht="14.25" hidden="1" customHeight="1" x14ac:dyDescent="0.35">
      <c r="A385" s="4">
        <f>IF(OR($B385="",$C385=""),"",IFERROR(INDEX('5_ACOMPANHAMENTO'!$A$3:$A$4922,MATCH(1,INDEX(('5_ACOMPANHAMENTO'!$AD$3:$AD$4922=TRIM($C385&amp;""))*('5_ACOMPANHAMENTO'!$AC$3:$AC$4922&lt;&gt;"")*((((I385&lt;&gt;"")*ISNUMBER(SEARCH("|"&amp;I385&amp;"|",'5_ACOMPANHAMENTO'!$AC$3:$AC$4922)))+((J385&lt;&gt;"")*ISNUMBER(SEARCH("|"&amp;J385&amp;"|",'5_ACOMPANHAMENTO'!$AC$3:$AC$4922)))+((K385&lt;&gt;"")*ISNUMBER(SEARCH("|"&amp;K385&amp;"|",'5_ACOMPANHAMENTO'!$AC$3:$AC$4922)))+((L385&lt;&gt;"")*ISNUMBER(SEARCH("|"&amp;L385&amp;"|",'5_ACOMPANHAMENTO'!$AC$3:$AC$4922)))+((M385&lt;&gt;"")*ISNUMBER(SEARCH("|"&amp;M385&amp;"|",'5_ACOMPANHAMENTO'!$AC$3:$AC$4922)))+((N385&lt;&gt;"")*ISNUMBER(SEARCH("|"&amp;N385&amp;"|",'5_ACOMPANHAMENTO'!$AC$3:$AC$4922)))+((O385&lt;&gt;"")*ISNUMBER(SEARCH("|"&amp;O385&amp;"|",'5_ACOMPANHAMENTO'!$AC$3:$AC$4922)))+((P385&lt;&gt;"")*ISNUMBER(SEARCH("|"&amp;P385&amp;"|",'5_ACOMPANHAMENTO'!$AC$3:$AC$4922)))+((Q385&lt;&gt;"")*ISNUMBER(SEARCH("|"&amp;Q385&amp;"|",'5_ACOMPANHAMENTO'!$AC$3:$AC$4922)))+((R385&lt;&gt;"")*ISNUMBER(SEARCH("|"&amp;R385&amp;"|",'5_ACOMPANHAMENTO'!$AC$3:$AC$4922)))+((S385&lt;&gt;"")*ISNUMBER(SEARCH("|"&amp;S385&amp;"|",'5_ACOMPANHAMENTO'!$AC$3:$AC$4922)))+((T385&lt;&gt;"")*ISNUMBER(SEARCH("|"&amp;T385&amp;"|",'5_ACOMPANHAMENTO'!$AC$3:$AC$4922)))+((U385&lt;&gt;"")*ISNUMBER(SEARCH("|"&amp;U385&amp;"|",'5_ACOMPANHAMENTO'!$AC$3:$AC$4922)))+((V385&lt;&gt;"")*ISNUMBER(SEARCH("|"&amp;V385&amp;"|",'5_ACOMPANHAMENTO'!$AC$3:$AC$4922)))+((W385&lt;&gt;"")*ISNUMBER(SEARCH("|"&amp;W385&amp;"|",'5_ACOMPANHAMENTO'!$AC$3:$AC$4922)))+((X385&lt;&gt;"")*ISNUMBER(SEARCH("|"&amp;X385&amp;"|",'5_ACOMPANHAMENTO'!$AC$3:$AC$4922)))+((Y385&lt;&gt;"")*ISNUMBER(SEARCH("|"&amp;Y385&amp;"|",'5_ACOMPANHAMENTO'!$AC$3:$AC$4922)))+((Z385&lt;&gt;"")*ISNUMBER(SEARCH("|"&amp;Z385&amp;"|",'5_ACOMPANHAMENTO'!$AC$3:$AC$4922)))+((AA385&lt;&gt;"")*ISNUMBER(SEARCH("|"&amp;AA385&amp;"|",'5_ACOMPANHAMENTO'!$AC$3:$AC$4922)))+((AB385&lt;&gt;"")*ISNUMBER(SEARCH("|"&amp;AB385&amp;"|",'5_ACOMPANHAMENTO'!$AC$3:$AC$4922))))&gt;0),0),0)),""))</f>
        <v>46204</v>
      </c>
      <c r="B385" s="14" t="s">
        <v>3095</v>
      </c>
      <c r="C385" s="14" t="s">
        <v>3060</v>
      </c>
      <c r="D385" s="4">
        <f>IF(OR($B385="",$C385=""),"",IFERROR(SUMPRODUCT(--(('5_ACOMPANHAMENTO'!$AD$3:$AD$4922=TRIM($C385&amp;""))*('5_ACOMPANHAMENTO'!$AC$3:$AC$4922&lt;&gt;"")*((((I385&lt;&gt;"")*ISNUMBER(SEARCH("|"&amp;I385&amp;"|",'5_ACOMPANHAMENTO'!$AC$3:$AC$4922)))+((J385&lt;&gt;"")*ISNUMBER(SEARCH("|"&amp;J385&amp;"|",'5_ACOMPANHAMENTO'!$AC$3:$AC$4922)))+((K385&lt;&gt;"")*ISNUMBER(SEARCH("|"&amp;K385&amp;"|",'5_ACOMPANHAMENTO'!$AC$3:$AC$4922)))+((L385&lt;&gt;"")*ISNUMBER(SEARCH("|"&amp;L385&amp;"|",'5_ACOMPANHAMENTO'!$AC$3:$AC$4922)))+((M385&lt;&gt;"")*ISNUMBER(SEARCH("|"&amp;M385&amp;"|",'5_ACOMPANHAMENTO'!$AC$3:$AC$4922)))+((N385&lt;&gt;"")*ISNUMBER(SEARCH("|"&amp;N385&amp;"|",'5_ACOMPANHAMENTO'!$AC$3:$AC$4922)))+((O385&lt;&gt;"")*ISNUMBER(SEARCH("|"&amp;O385&amp;"|",'5_ACOMPANHAMENTO'!$AC$3:$AC$4922)))+((P385&lt;&gt;"")*ISNUMBER(SEARCH("|"&amp;P385&amp;"|",'5_ACOMPANHAMENTO'!$AC$3:$AC$4922)))+((Q385&lt;&gt;"")*ISNUMBER(SEARCH("|"&amp;Q385&amp;"|",'5_ACOMPANHAMENTO'!$AC$3:$AC$4922)))+((R385&lt;&gt;"")*ISNUMBER(SEARCH("|"&amp;R385&amp;"|",'5_ACOMPANHAMENTO'!$AC$3:$AC$4922)))+((S385&lt;&gt;"")*ISNUMBER(SEARCH("|"&amp;S385&amp;"|",'5_ACOMPANHAMENTO'!$AC$3:$AC$4922)))+((T385&lt;&gt;"")*ISNUMBER(SEARCH("|"&amp;T385&amp;"|",'5_ACOMPANHAMENTO'!$AC$3:$AC$4922)))+((U385&lt;&gt;"")*ISNUMBER(SEARCH("|"&amp;U385&amp;"|",'5_ACOMPANHAMENTO'!$AC$3:$AC$4922)))+((V385&lt;&gt;"")*ISNUMBER(SEARCH("|"&amp;V385&amp;"|",'5_ACOMPANHAMENTO'!$AC$3:$AC$4922)))+((W385&lt;&gt;"")*ISNUMBER(SEARCH("|"&amp;W385&amp;"|",'5_ACOMPANHAMENTO'!$AC$3:$AC$4922)))+((X385&lt;&gt;"")*ISNUMBER(SEARCH("|"&amp;X385&amp;"|",'5_ACOMPANHAMENTO'!$AC$3:$AC$4922)))+((Y385&lt;&gt;"")*ISNUMBER(SEARCH("|"&amp;Y385&amp;"|",'5_ACOMPANHAMENTO'!$AC$3:$AC$4922)))+((Z385&lt;&gt;"")*ISNUMBER(SEARCH("|"&amp;Z385&amp;"|",'5_ACOMPANHAMENTO'!$AC$3:$AC$4922)))+((AA385&lt;&gt;"")*ISNUMBER(SEARCH("|"&amp;AA385&amp;"|",'5_ACOMPANHAMENTO'!$AC$3:$AC$4922)))+((AB385&lt;&gt;"")*ISNUMBER(SEARCH("|"&amp;AB385&amp;"|",'5_ACOMPANHAMENTO'!$AC$3:$AC$4922))))&gt;0)),'5_ACOMPANHAMENTO'!$J$3:$J$4922),0))</f>
        <v>2364</v>
      </c>
      <c r="E385" s="4" t="str">
        <f t="shared" ca="1" si="115"/>
        <v>FINALIZADO</v>
      </c>
      <c r="F385" s="7">
        <f>IF(OR($B385="",$C385=""),"",IFERROR(SUMPRODUCT(--(('5_ACOMPANHAMENTO'!$AD$3:$AD$4922=TRIM($C385&amp;""))*('5_ACOMPANHAMENTO'!$AC$3:$AC$4922&lt;&gt;"")*((((I385&lt;&gt;"")*ISNUMBER(SEARCH("|"&amp;I385&amp;"|",'5_ACOMPANHAMENTO'!$AC$3:$AC$4922)))+((J385&lt;&gt;"")*ISNUMBER(SEARCH("|"&amp;J385&amp;"|",'5_ACOMPANHAMENTO'!$AC$3:$AC$4922)))+((K385&lt;&gt;"")*ISNUMBER(SEARCH("|"&amp;K385&amp;"|",'5_ACOMPANHAMENTO'!$AC$3:$AC$4922)))+((L385&lt;&gt;"")*ISNUMBER(SEARCH("|"&amp;L385&amp;"|",'5_ACOMPANHAMENTO'!$AC$3:$AC$4922)))+((M385&lt;&gt;"")*ISNUMBER(SEARCH("|"&amp;M385&amp;"|",'5_ACOMPANHAMENTO'!$AC$3:$AC$4922)))+((N385&lt;&gt;"")*ISNUMBER(SEARCH("|"&amp;N385&amp;"|",'5_ACOMPANHAMENTO'!$AC$3:$AC$4922)))+((O385&lt;&gt;"")*ISNUMBER(SEARCH("|"&amp;O385&amp;"|",'5_ACOMPANHAMENTO'!$AC$3:$AC$4922)))+((P385&lt;&gt;"")*ISNUMBER(SEARCH("|"&amp;P385&amp;"|",'5_ACOMPANHAMENTO'!$AC$3:$AC$4922)))+((Q385&lt;&gt;"")*ISNUMBER(SEARCH("|"&amp;Q385&amp;"|",'5_ACOMPANHAMENTO'!$AC$3:$AC$4922)))+((R385&lt;&gt;"")*ISNUMBER(SEARCH("|"&amp;R385&amp;"|",'5_ACOMPANHAMENTO'!$AC$3:$AC$4922)))+((S385&lt;&gt;"")*ISNUMBER(SEARCH("|"&amp;S385&amp;"|",'5_ACOMPANHAMENTO'!$AC$3:$AC$4922)))+((T385&lt;&gt;"")*ISNUMBER(SEARCH("|"&amp;T385&amp;"|",'5_ACOMPANHAMENTO'!$AC$3:$AC$4922)))+((U385&lt;&gt;"")*ISNUMBER(SEARCH("|"&amp;U385&amp;"|",'5_ACOMPANHAMENTO'!$AC$3:$AC$4922)))+((V385&lt;&gt;"")*ISNUMBER(SEARCH("|"&amp;V385&amp;"|",'5_ACOMPANHAMENTO'!$AC$3:$AC$4922)))+((W385&lt;&gt;"")*ISNUMBER(SEARCH("|"&amp;W385&amp;"|",'5_ACOMPANHAMENTO'!$AC$3:$AC$4922)))+((X385&lt;&gt;"")*ISNUMBER(SEARCH("|"&amp;X385&amp;"|",'5_ACOMPANHAMENTO'!$AC$3:$AC$4922)))+((Y385&lt;&gt;"")*ISNUMBER(SEARCH("|"&amp;Y385&amp;"|",'5_ACOMPANHAMENTO'!$AC$3:$AC$4922)))+((Z385&lt;&gt;"")*ISNUMBER(SEARCH("|"&amp;Z385&amp;"|",'5_ACOMPANHAMENTO'!$AC$3:$AC$4922)))+((AA385&lt;&gt;"")*ISNUMBER(SEARCH("|"&amp;AA385&amp;"|",'5_ACOMPANHAMENTO'!$AC$3:$AC$4922)))+((AB385&lt;&gt;"")*ISNUMBER(SEARCH("|"&amp;AB385&amp;"|",'5_ACOMPANHAMENTO'!$AC$3:$AC$4922))))&gt;0)),'5_ACOMPANHAMENTO'!$O$3:$O$4922),0))</f>
        <v>2364</v>
      </c>
      <c r="G385" s="7">
        <f t="shared" si="116"/>
        <v>0</v>
      </c>
      <c r="H385" t="str">
        <f t="shared" si="117"/>
        <v>10199,10201|9 COLADEIRAS</v>
      </c>
      <c r="I385" s="1" t="str">
        <f t="shared" si="118"/>
        <v>10199</v>
      </c>
      <c r="J385" s="1" t="str">
        <f t="shared" si="119"/>
        <v>10201</v>
      </c>
      <c r="K385" s="1" t="str">
        <f t="shared" si="120"/>
        <v/>
      </c>
      <c r="L385" s="1" t="str">
        <f t="shared" si="121"/>
        <v/>
      </c>
      <c r="M385" s="1" t="str">
        <f t="shared" si="122"/>
        <v/>
      </c>
      <c r="N385" s="1" t="str">
        <f t="shared" si="123"/>
        <v/>
      </c>
      <c r="O385" s="1" t="str">
        <f t="shared" si="124"/>
        <v/>
      </c>
      <c r="P385" s="1" t="str">
        <f t="shared" si="125"/>
        <v/>
      </c>
      <c r="Q385" s="1" t="str">
        <f t="shared" si="126"/>
        <v/>
      </c>
      <c r="R385" s="1" t="str">
        <f t="shared" si="127"/>
        <v/>
      </c>
      <c r="S385" s="1" t="str">
        <f t="shared" si="128"/>
        <v/>
      </c>
      <c r="T385" s="1" t="str">
        <f t="shared" si="129"/>
        <v/>
      </c>
      <c r="U385" s="1" t="str">
        <f t="shared" si="130"/>
        <v/>
      </c>
      <c r="V385" s="1" t="str">
        <f t="shared" si="131"/>
        <v/>
      </c>
      <c r="W385" s="1" t="str">
        <f t="shared" si="132"/>
        <v/>
      </c>
      <c r="X385" s="1" t="str">
        <f t="shared" si="133"/>
        <v/>
      </c>
      <c r="Y385" s="1" t="str">
        <f t="shared" si="134"/>
        <v/>
      </c>
      <c r="Z385" s="1" t="str">
        <f t="shared" si="135"/>
        <v/>
      </c>
      <c r="AA385" s="1" t="str">
        <f t="shared" si="136"/>
        <v/>
      </c>
      <c r="AB385" s="1" t="str">
        <f t="shared" si="137"/>
        <v/>
      </c>
    </row>
    <row r="386" spans="1:28" ht="14.25" hidden="1" customHeight="1" x14ac:dyDescent="0.35">
      <c r="A386" s="4">
        <f>IF(OR($B386="",$C386=""),"",IFERROR(INDEX('5_ACOMPANHAMENTO'!$A$3:$A$4922,MATCH(1,INDEX(('5_ACOMPANHAMENTO'!$AD$3:$AD$4922=TRIM($C386&amp;""))*('5_ACOMPANHAMENTO'!$AC$3:$AC$4922&lt;&gt;"")*((((I386&lt;&gt;"")*ISNUMBER(SEARCH("|"&amp;I386&amp;"|",'5_ACOMPANHAMENTO'!$AC$3:$AC$4922)))+((J386&lt;&gt;"")*ISNUMBER(SEARCH("|"&amp;J386&amp;"|",'5_ACOMPANHAMENTO'!$AC$3:$AC$4922)))+((K386&lt;&gt;"")*ISNUMBER(SEARCH("|"&amp;K386&amp;"|",'5_ACOMPANHAMENTO'!$AC$3:$AC$4922)))+((L386&lt;&gt;"")*ISNUMBER(SEARCH("|"&amp;L386&amp;"|",'5_ACOMPANHAMENTO'!$AC$3:$AC$4922)))+((M386&lt;&gt;"")*ISNUMBER(SEARCH("|"&amp;M386&amp;"|",'5_ACOMPANHAMENTO'!$AC$3:$AC$4922)))+((N386&lt;&gt;"")*ISNUMBER(SEARCH("|"&amp;N386&amp;"|",'5_ACOMPANHAMENTO'!$AC$3:$AC$4922)))+((O386&lt;&gt;"")*ISNUMBER(SEARCH("|"&amp;O386&amp;"|",'5_ACOMPANHAMENTO'!$AC$3:$AC$4922)))+((P386&lt;&gt;"")*ISNUMBER(SEARCH("|"&amp;P386&amp;"|",'5_ACOMPANHAMENTO'!$AC$3:$AC$4922)))+((Q386&lt;&gt;"")*ISNUMBER(SEARCH("|"&amp;Q386&amp;"|",'5_ACOMPANHAMENTO'!$AC$3:$AC$4922)))+((R386&lt;&gt;"")*ISNUMBER(SEARCH("|"&amp;R386&amp;"|",'5_ACOMPANHAMENTO'!$AC$3:$AC$4922)))+((S386&lt;&gt;"")*ISNUMBER(SEARCH("|"&amp;S386&amp;"|",'5_ACOMPANHAMENTO'!$AC$3:$AC$4922)))+((T386&lt;&gt;"")*ISNUMBER(SEARCH("|"&amp;T386&amp;"|",'5_ACOMPANHAMENTO'!$AC$3:$AC$4922)))+((U386&lt;&gt;"")*ISNUMBER(SEARCH("|"&amp;U386&amp;"|",'5_ACOMPANHAMENTO'!$AC$3:$AC$4922)))+((V386&lt;&gt;"")*ISNUMBER(SEARCH("|"&amp;V386&amp;"|",'5_ACOMPANHAMENTO'!$AC$3:$AC$4922)))+((W386&lt;&gt;"")*ISNUMBER(SEARCH("|"&amp;W386&amp;"|",'5_ACOMPANHAMENTO'!$AC$3:$AC$4922)))+((X386&lt;&gt;"")*ISNUMBER(SEARCH("|"&amp;X386&amp;"|",'5_ACOMPANHAMENTO'!$AC$3:$AC$4922)))+((Y386&lt;&gt;"")*ISNUMBER(SEARCH("|"&amp;Y386&amp;"|",'5_ACOMPANHAMENTO'!$AC$3:$AC$4922)))+((Z386&lt;&gt;"")*ISNUMBER(SEARCH("|"&amp;Z386&amp;"|",'5_ACOMPANHAMENTO'!$AC$3:$AC$4922)))+((AA386&lt;&gt;"")*ISNUMBER(SEARCH("|"&amp;AA386&amp;"|",'5_ACOMPANHAMENTO'!$AC$3:$AC$4922)))+((AB386&lt;&gt;"")*ISNUMBER(SEARCH("|"&amp;AB386&amp;"|",'5_ACOMPANHAMENTO'!$AC$3:$AC$4922))))&gt;0),0),0)),""))</f>
        <v>46204</v>
      </c>
      <c r="B386" s="14" t="s">
        <v>3095</v>
      </c>
      <c r="C386" s="14" t="s">
        <v>3060</v>
      </c>
      <c r="D386" s="4">
        <f>IF(OR($B386="",$C386=""),"",IFERROR(SUMPRODUCT(--(('5_ACOMPANHAMENTO'!$AD$3:$AD$4922=TRIM($C386&amp;""))*('5_ACOMPANHAMENTO'!$AC$3:$AC$4922&lt;&gt;"")*((((I386&lt;&gt;"")*ISNUMBER(SEARCH("|"&amp;I386&amp;"|",'5_ACOMPANHAMENTO'!$AC$3:$AC$4922)))+((J386&lt;&gt;"")*ISNUMBER(SEARCH("|"&amp;J386&amp;"|",'5_ACOMPANHAMENTO'!$AC$3:$AC$4922)))+((K386&lt;&gt;"")*ISNUMBER(SEARCH("|"&amp;K386&amp;"|",'5_ACOMPANHAMENTO'!$AC$3:$AC$4922)))+((L386&lt;&gt;"")*ISNUMBER(SEARCH("|"&amp;L386&amp;"|",'5_ACOMPANHAMENTO'!$AC$3:$AC$4922)))+((M386&lt;&gt;"")*ISNUMBER(SEARCH("|"&amp;M386&amp;"|",'5_ACOMPANHAMENTO'!$AC$3:$AC$4922)))+((N386&lt;&gt;"")*ISNUMBER(SEARCH("|"&amp;N386&amp;"|",'5_ACOMPANHAMENTO'!$AC$3:$AC$4922)))+((O386&lt;&gt;"")*ISNUMBER(SEARCH("|"&amp;O386&amp;"|",'5_ACOMPANHAMENTO'!$AC$3:$AC$4922)))+((P386&lt;&gt;"")*ISNUMBER(SEARCH("|"&amp;P386&amp;"|",'5_ACOMPANHAMENTO'!$AC$3:$AC$4922)))+((Q386&lt;&gt;"")*ISNUMBER(SEARCH("|"&amp;Q386&amp;"|",'5_ACOMPANHAMENTO'!$AC$3:$AC$4922)))+((R386&lt;&gt;"")*ISNUMBER(SEARCH("|"&amp;R386&amp;"|",'5_ACOMPANHAMENTO'!$AC$3:$AC$4922)))+((S386&lt;&gt;"")*ISNUMBER(SEARCH("|"&amp;S386&amp;"|",'5_ACOMPANHAMENTO'!$AC$3:$AC$4922)))+((T386&lt;&gt;"")*ISNUMBER(SEARCH("|"&amp;T386&amp;"|",'5_ACOMPANHAMENTO'!$AC$3:$AC$4922)))+((U386&lt;&gt;"")*ISNUMBER(SEARCH("|"&amp;U386&amp;"|",'5_ACOMPANHAMENTO'!$AC$3:$AC$4922)))+((V386&lt;&gt;"")*ISNUMBER(SEARCH("|"&amp;V386&amp;"|",'5_ACOMPANHAMENTO'!$AC$3:$AC$4922)))+((W386&lt;&gt;"")*ISNUMBER(SEARCH("|"&amp;W386&amp;"|",'5_ACOMPANHAMENTO'!$AC$3:$AC$4922)))+((X386&lt;&gt;"")*ISNUMBER(SEARCH("|"&amp;X386&amp;"|",'5_ACOMPANHAMENTO'!$AC$3:$AC$4922)))+((Y386&lt;&gt;"")*ISNUMBER(SEARCH("|"&amp;Y386&amp;"|",'5_ACOMPANHAMENTO'!$AC$3:$AC$4922)))+((Z386&lt;&gt;"")*ISNUMBER(SEARCH("|"&amp;Z386&amp;"|",'5_ACOMPANHAMENTO'!$AC$3:$AC$4922)))+((AA386&lt;&gt;"")*ISNUMBER(SEARCH("|"&amp;AA386&amp;"|",'5_ACOMPANHAMENTO'!$AC$3:$AC$4922)))+((AB386&lt;&gt;"")*ISNUMBER(SEARCH("|"&amp;AB386&amp;"|",'5_ACOMPANHAMENTO'!$AC$3:$AC$4922))))&gt;0)),'5_ACOMPANHAMENTO'!$J$3:$J$4922),0))</f>
        <v>2364</v>
      </c>
      <c r="E386" s="4" t="str">
        <f t="shared" ref="E386:E449" ca="1" si="138">IF(G386=0,"FINALIZADO",IF(TODAY()&gt;A386,"ATRASADO "&amp;TODAY()-A386&amp;" DIAS","ADIANTADO "&amp;A386-TODAY()&amp;" DIAS"))</f>
        <v>FINALIZADO</v>
      </c>
      <c r="F386" s="7">
        <f>IF(OR($B386="",$C386=""),"",IFERROR(SUMPRODUCT(--(('5_ACOMPANHAMENTO'!$AD$3:$AD$4922=TRIM($C386&amp;""))*('5_ACOMPANHAMENTO'!$AC$3:$AC$4922&lt;&gt;"")*((((I386&lt;&gt;"")*ISNUMBER(SEARCH("|"&amp;I386&amp;"|",'5_ACOMPANHAMENTO'!$AC$3:$AC$4922)))+((J386&lt;&gt;"")*ISNUMBER(SEARCH("|"&amp;J386&amp;"|",'5_ACOMPANHAMENTO'!$AC$3:$AC$4922)))+((K386&lt;&gt;"")*ISNUMBER(SEARCH("|"&amp;K386&amp;"|",'5_ACOMPANHAMENTO'!$AC$3:$AC$4922)))+((L386&lt;&gt;"")*ISNUMBER(SEARCH("|"&amp;L386&amp;"|",'5_ACOMPANHAMENTO'!$AC$3:$AC$4922)))+((M386&lt;&gt;"")*ISNUMBER(SEARCH("|"&amp;M386&amp;"|",'5_ACOMPANHAMENTO'!$AC$3:$AC$4922)))+((N386&lt;&gt;"")*ISNUMBER(SEARCH("|"&amp;N386&amp;"|",'5_ACOMPANHAMENTO'!$AC$3:$AC$4922)))+((O386&lt;&gt;"")*ISNUMBER(SEARCH("|"&amp;O386&amp;"|",'5_ACOMPANHAMENTO'!$AC$3:$AC$4922)))+((P386&lt;&gt;"")*ISNUMBER(SEARCH("|"&amp;P386&amp;"|",'5_ACOMPANHAMENTO'!$AC$3:$AC$4922)))+((Q386&lt;&gt;"")*ISNUMBER(SEARCH("|"&amp;Q386&amp;"|",'5_ACOMPANHAMENTO'!$AC$3:$AC$4922)))+((R386&lt;&gt;"")*ISNUMBER(SEARCH("|"&amp;R386&amp;"|",'5_ACOMPANHAMENTO'!$AC$3:$AC$4922)))+((S386&lt;&gt;"")*ISNUMBER(SEARCH("|"&amp;S386&amp;"|",'5_ACOMPANHAMENTO'!$AC$3:$AC$4922)))+((T386&lt;&gt;"")*ISNUMBER(SEARCH("|"&amp;T386&amp;"|",'5_ACOMPANHAMENTO'!$AC$3:$AC$4922)))+((U386&lt;&gt;"")*ISNUMBER(SEARCH("|"&amp;U386&amp;"|",'5_ACOMPANHAMENTO'!$AC$3:$AC$4922)))+((V386&lt;&gt;"")*ISNUMBER(SEARCH("|"&amp;V386&amp;"|",'5_ACOMPANHAMENTO'!$AC$3:$AC$4922)))+((W386&lt;&gt;"")*ISNUMBER(SEARCH("|"&amp;W386&amp;"|",'5_ACOMPANHAMENTO'!$AC$3:$AC$4922)))+((X386&lt;&gt;"")*ISNUMBER(SEARCH("|"&amp;X386&amp;"|",'5_ACOMPANHAMENTO'!$AC$3:$AC$4922)))+((Y386&lt;&gt;"")*ISNUMBER(SEARCH("|"&amp;Y386&amp;"|",'5_ACOMPANHAMENTO'!$AC$3:$AC$4922)))+((Z386&lt;&gt;"")*ISNUMBER(SEARCH("|"&amp;Z386&amp;"|",'5_ACOMPANHAMENTO'!$AC$3:$AC$4922)))+((AA386&lt;&gt;"")*ISNUMBER(SEARCH("|"&amp;AA386&amp;"|",'5_ACOMPANHAMENTO'!$AC$3:$AC$4922)))+((AB386&lt;&gt;"")*ISNUMBER(SEARCH("|"&amp;AB386&amp;"|",'5_ACOMPANHAMENTO'!$AC$3:$AC$4922))))&gt;0)),'5_ACOMPANHAMENTO'!$O$3:$O$4922),0))</f>
        <v>2364</v>
      </c>
      <c r="G386" s="7">
        <f t="shared" ref="G386:G449" si="139">IF(OR($B386="",$C386=""),"",D386-F386)</f>
        <v>0</v>
      </c>
      <c r="H386" t="str">
        <f t="shared" ref="H386:H449" si="140">IF(OR($B386="",$C386=""),"",TRIM($B386&amp;"")&amp;"|"&amp;TRIM($C386&amp;""))</f>
        <v>10199,10201|9 COLADEIRAS</v>
      </c>
      <c r="I386" s="1" t="str">
        <f t="shared" ref="I386:I449" si="141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",99)),1,99)))</f>
        <v>10199</v>
      </c>
      <c r="J386" s="1" t="str">
        <f t="shared" ref="J386:J449" si="142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",99)),100,99)))</f>
        <v>10201</v>
      </c>
      <c r="K386" s="1" t="str">
        <f t="shared" ref="K386:K449" si="143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",99)),199,99)))</f>
        <v/>
      </c>
      <c r="L386" s="1" t="str">
        <f t="shared" ref="L386:L449" si="144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",99)),298,99)))</f>
        <v/>
      </c>
      <c r="M386" s="1" t="str">
        <f t="shared" ref="M386:M449" si="145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",99)),397,99)))</f>
        <v/>
      </c>
      <c r="N386" s="1" t="str">
        <f t="shared" ref="N386:N449" si="146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",99)),496,99)))</f>
        <v/>
      </c>
      <c r="O386" s="1" t="str">
        <f t="shared" ref="O386:O449" si="147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",99)),595,99)))</f>
        <v/>
      </c>
      <c r="P386" s="1" t="str">
        <f t="shared" ref="P386:P449" si="148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",99)),694,99)))</f>
        <v/>
      </c>
      <c r="Q386" s="1" t="str">
        <f t="shared" ref="Q386:Q449" si="149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",99)),793,99)))</f>
        <v/>
      </c>
      <c r="R386" s="1" t="str">
        <f t="shared" ref="R386:R449" si="150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",99)),892,99)))</f>
        <v/>
      </c>
      <c r="S386" s="1" t="str">
        <f t="shared" ref="S386:S449" si="151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",99)),991,99)))</f>
        <v/>
      </c>
      <c r="T386" s="1" t="str">
        <f t="shared" ref="T386:T449" si="152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",99)),1090,99)))</f>
        <v/>
      </c>
      <c r="U386" s="1" t="str">
        <f t="shared" ref="U386:U449" si="153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",99)),1189,99)))</f>
        <v/>
      </c>
      <c r="V386" s="1" t="str">
        <f t="shared" ref="V386:V449" si="154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",99)),1288,99)))</f>
        <v/>
      </c>
      <c r="W386" s="1" t="str">
        <f t="shared" ref="W386:W449" si="155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",99)),1387,99)))</f>
        <v/>
      </c>
      <c r="X386" s="1" t="str">
        <f t="shared" ref="X386:X449" si="156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",99)),1486,99)))</f>
        <v/>
      </c>
      <c r="Y386" s="1" t="str">
        <f t="shared" ref="Y386:Y449" si="157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",99)),1585,99)))</f>
        <v/>
      </c>
      <c r="Z386" s="1" t="str">
        <f t="shared" ref="Z386:Z449" si="158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",99)),1684,99)))</f>
        <v/>
      </c>
      <c r="AA386" s="1" t="str">
        <f t="shared" ref="AA386:AA449" si="159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",99)),1783,99)))</f>
        <v/>
      </c>
      <c r="AB386" s="1" t="str">
        <f t="shared" ref="AB386:AB449" si="160">IF($B386="","",TRIM(MID(SUBSTITUTE(TRIM(SUBSTITUTE(SUBSTITUTE(SUBSTITUTE(SUBSTITUTE(SUBSTITUTE(SUBSTITUTE(SUBSTITUTE(SUBSTITUTE(SUBSTITUTE(SUBSTITUTE(SUBSTITUTE(SUBSTITUTE(SUBSTITUTE(SUBSTITUTE(TRIM($B386&amp;""),CHAR(10)," "),CHAR(13)," "),"."," "),";"," "),","," "),"/"," "),"+"," "),"-"," "),"  "," "),"  "," "),"  "," "),"  "," "),"  "," "),"  "," "))," ",REPT(" ",99)),1882,99)))</f>
        <v/>
      </c>
    </row>
    <row r="387" spans="1:28" ht="14.25" hidden="1" customHeight="1" x14ac:dyDescent="0.35">
      <c r="A387" s="4">
        <f>IF(OR($B387="",$C387=""),"",IFERROR(INDEX('5_ACOMPANHAMENTO'!$A$3:$A$4922,MATCH(1,INDEX(('5_ACOMPANHAMENTO'!$AD$3:$AD$4922=TRIM($C387&amp;""))*('5_ACOMPANHAMENTO'!$AC$3:$AC$4922&lt;&gt;"")*((((I387&lt;&gt;"")*ISNUMBER(SEARCH("|"&amp;I387&amp;"|",'5_ACOMPANHAMENTO'!$AC$3:$AC$4922)))+((J387&lt;&gt;"")*ISNUMBER(SEARCH("|"&amp;J387&amp;"|",'5_ACOMPANHAMENTO'!$AC$3:$AC$4922)))+((K387&lt;&gt;"")*ISNUMBER(SEARCH("|"&amp;K387&amp;"|",'5_ACOMPANHAMENTO'!$AC$3:$AC$4922)))+((L387&lt;&gt;"")*ISNUMBER(SEARCH("|"&amp;L387&amp;"|",'5_ACOMPANHAMENTO'!$AC$3:$AC$4922)))+((M387&lt;&gt;"")*ISNUMBER(SEARCH("|"&amp;M387&amp;"|",'5_ACOMPANHAMENTO'!$AC$3:$AC$4922)))+((N387&lt;&gt;"")*ISNUMBER(SEARCH("|"&amp;N387&amp;"|",'5_ACOMPANHAMENTO'!$AC$3:$AC$4922)))+((O387&lt;&gt;"")*ISNUMBER(SEARCH("|"&amp;O387&amp;"|",'5_ACOMPANHAMENTO'!$AC$3:$AC$4922)))+((P387&lt;&gt;"")*ISNUMBER(SEARCH("|"&amp;P387&amp;"|",'5_ACOMPANHAMENTO'!$AC$3:$AC$4922)))+((Q387&lt;&gt;"")*ISNUMBER(SEARCH("|"&amp;Q387&amp;"|",'5_ACOMPANHAMENTO'!$AC$3:$AC$4922)))+((R387&lt;&gt;"")*ISNUMBER(SEARCH("|"&amp;R387&amp;"|",'5_ACOMPANHAMENTO'!$AC$3:$AC$4922)))+((S387&lt;&gt;"")*ISNUMBER(SEARCH("|"&amp;S387&amp;"|",'5_ACOMPANHAMENTO'!$AC$3:$AC$4922)))+((T387&lt;&gt;"")*ISNUMBER(SEARCH("|"&amp;T387&amp;"|",'5_ACOMPANHAMENTO'!$AC$3:$AC$4922)))+((U387&lt;&gt;"")*ISNUMBER(SEARCH("|"&amp;U387&amp;"|",'5_ACOMPANHAMENTO'!$AC$3:$AC$4922)))+((V387&lt;&gt;"")*ISNUMBER(SEARCH("|"&amp;V387&amp;"|",'5_ACOMPANHAMENTO'!$AC$3:$AC$4922)))+((W387&lt;&gt;"")*ISNUMBER(SEARCH("|"&amp;W387&amp;"|",'5_ACOMPANHAMENTO'!$AC$3:$AC$4922)))+((X387&lt;&gt;"")*ISNUMBER(SEARCH("|"&amp;X387&amp;"|",'5_ACOMPANHAMENTO'!$AC$3:$AC$4922)))+((Y387&lt;&gt;"")*ISNUMBER(SEARCH("|"&amp;Y387&amp;"|",'5_ACOMPANHAMENTO'!$AC$3:$AC$4922)))+((Z387&lt;&gt;"")*ISNUMBER(SEARCH("|"&amp;Z387&amp;"|",'5_ACOMPANHAMENTO'!$AC$3:$AC$4922)))+((AA387&lt;&gt;"")*ISNUMBER(SEARCH("|"&amp;AA387&amp;"|",'5_ACOMPANHAMENTO'!$AC$3:$AC$4922)))+((AB387&lt;&gt;"")*ISNUMBER(SEARCH("|"&amp;AB387&amp;"|",'5_ACOMPANHAMENTO'!$AC$3:$AC$4922))))&gt;0),0),0)),""))</f>
        <v>46204</v>
      </c>
      <c r="B387" s="14" t="s">
        <v>3095</v>
      </c>
      <c r="C387" s="14" t="s">
        <v>3060</v>
      </c>
      <c r="D387" s="4">
        <f>IF(OR($B387="",$C387=""),"",IFERROR(SUMPRODUCT(--(('5_ACOMPANHAMENTO'!$AD$3:$AD$4922=TRIM($C387&amp;""))*('5_ACOMPANHAMENTO'!$AC$3:$AC$4922&lt;&gt;"")*((((I387&lt;&gt;"")*ISNUMBER(SEARCH("|"&amp;I387&amp;"|",'5_ACOMPANHAMENTO'!$AC$3:$AC$4922)))+((J387&lt;&gt;"")*ISNUMBER(SEARCH("|"&amp;J387&amp;"|",'5_ACOMPANHAMENTO'!$AC$3:$AC$4922)))+((K387&lt;&gt;"")*ISNUMBER(SEARCH("|"&amp;K387&amp;"|",'5_ACOMPANHAMENTO'!$AC$3:$AC$4922)))+((L387&lt;&gt;"")*ISNUMBER(SEARCH("|"&amp;L387&amp;"|",'5_ACOMPANHAMENTO'!$AC$3:$AC$4922)))+((M387&lt;&gt;"")*ISNUMBER(SEARCH("|"&amp;M387&amp;"|",'5_ACOMPANHAMENTO'!$AC$3:$AC$4922)))+((N387&lt;&gt;"")*ISNUMBER(SEARCH("|"&amp;N387&amp;"|",'5_ACOMPANHAMENTO'!$AC$3:$AC$4922)))+((O387&lt;&gt;"")*ISNUMBER(SEARCH("|"&amp;O387&amp;"|",'5_ACOMPANHAMENTO'!$AC$3:$AC$4922)))+((P387&lt;&gt;"")*ISNUMBER(SEARCH("|"&amp;P387&amp;"|",'5_ACOMPANHAMENTO'!$AC$3:$AC$4922)))+((Q387&lt;&gt;"")*ISNUMBER(SEARCH("|"&amp;Q387&amp;"|",'5_ACOMPANHAMENTO'!$AC$3:$AC$4922)))+((R387&lt;&gt;"")*ISNUMBER(SEARCH("|"&amp;R387&amp;"|",'5_ACOMPANHAMENTO'!$AC$3:$AC$4922)))+((S387&lt;&gt;"")*ISNUMBER(SEARCH("|"&amp;S387&amp;"|",'5_ACOMPANHAMENTO'!$AC$3:$AC$4922)))+((T387&lt;&gt;"")*ISNUMBER(SEARCH("|"&amp;T387&amp;"|",'5_ACOMPANHAMENTO'!$AC$3:$AC$4922)))+((U387&lt;&gt;"")*ISNUMBER(SEARCH("|"&amp;U387&amp;"|",'5_ACOMPANHAMENTO'!$AC$3:$AC$4922)))+((V387&lt;&gt;"")*ISNUMBER(SEARCH("|"&amp;V387&amp;"|",'5_ACOMPANHAMENTO'!$AC$3:$AC$4922)))+((W387&lt;&gt;"")*ISNUMBER(SEARCH("|"&amp;W387&amp;"|",'5_ACOMPANHAMENTO'!$AC$3:$AC$4922)))+((X387&lt;&gt;"")*ISNUMBER(SEARCH("|"&amp;X387&amp;"|",'5_ACOMPANHAMENTO'!$AC$3:$AC$4922)))+((Y387&lt;&gt;"")*ISNUMBER(SEARCH("|"&amp;Y387&amp;"|",'5_ACOMPANHAMENTO'!$AC$3:$AC$4922)))+((Z387&lt;&gt;"")*ISNUMBER(SEARCH("|"&amp;Z387&amp;"|",'5_ACOMPANHAMENTO'!$AC$3:$AC$4922)))+((AA387&lt;&gt;"")*ISNUMBER(SEARCH("|"&amp;AA387&amp;"|",'5_ACOMPANHAMENTO'!$AC$3:$AC$4922)))+((AB387&lt;&gt;"")*ISNUMBER(SEARCH("|"&amp;AB387&amp;"|",'5_ACOMPANHAMENTO'!$AC$3:$AC$4922))))&gt;0)),'5_ACOMPANHAMENTO'!$J$3:$J$4922),0))</f>
        <v>2364</v>
      </c>
      <c r="E387" s="4" t="str">
        <f t="shared" ca="1" si="138"/>
        <v>FINALIZADO</v>
      </c>
      <c r="F387" s="7">
        <f>IF(OR($B387="",$C387=""),"",IFERROR(SUMPRODUCT(--(('5_ACOMPANHAMENTO'!$AD$3:$AD$4922=TRIM($C387&amp;""))*('5_ACOMPANHAMENTO'!$AC$3:$AC$4922&lt;&gt;"")*((((I387&lt;&gt;"")*ISNUMBER(SEARCH("|"&amp;I387&amp;"|",'5_ACOMPANHAMENTO'!$AC$3:$AC$4922)))+((J387&lt;&gt;"")*ISNUMBER(SEARCH("|"&amp;J387&amp;"|",'5_ACOMPANHAMENTO'!$AC$3:$AC$4922)))+((K387&lt;&gt;"")*ISNUMBER(SEARCH("|"&amp;K387&amp;"|",'5_ACOMPANHAMENTO'!$AC$3:$AC$4922)))+((L387&lt;&gt;"")*ISNUMBER(SEARCH("|"&amp;L387&amp;"|",'5_ACOMPANHAMENTO'!$AC$3:$AC$4922)))+((M387&lt;&gt;"")*ISNUMBER(SEARCH("|"&amp;M387&amp;"|",'5_ACOMPANHAMENTO'!$AC$3:$AC$4922)))+((N387&lt;&gt;"")*ISNUMBER(SEARCH("|"&amp;N387&amp;"|",'5_ACOMPANHAMENTO'!$AC$3:$AC$4922)))+((O387&lt;&gt;"")*ISNUMBER(SEARCH("|"&amp;O387&amp;"|",'5_ACOMPANHAMENTO'!$AC$3:$AC$4922)))+((P387&lt;&gt;"")*ISNUMBER(SEARCH("|"&amp;P387&amp;"|",'5_ACOMPANHAMENTO'!$AC$3:$AC$4922)))+((Q387&lt;&gt;"")*ISNUMBER(SEARCH("|"&amp;Q387&amp;"|",'5_ACOMPANHAMENTO'!$AC$3:$AC$4922)))+((R387&lt;&gt;"")*ISNUMBER(SEARCH("|"&amp;R387&amp;"|",'5_ACOMPANHAMENTO'!$AC$3:$AC$4922)))+((S387&lt;&gt;"")*ISNUMBER(SEARCH("|"&amp;S387&amp;"|",'5_ACOMPANHAMENTO'!$AC$3:$AC$4922)))+((T387&lt;&gt;"")*ISNUMBER(SEARCH("|"&amp;T387&amp;"|",'5_ACOMPANHAMENTO'!$AC$3:$AC$4922)))+((U387&lt;&gt;"")*ISNUMBER(SEARCH("|"&amp;U387&amp;"|",'5_ACOMPANHAMENTO'!$AC$3:$AC$4922)))+((V387&lt;&gt;"")*ISNUMBER(SEARCH("|"&amp;V387&amp;"|",'5_ACOMPANHAMENTO'!$AC$3:$AC$4922)))+((W387&lt;&gt;"")*ISNUMBER(SEARCH("|"&amp;W387&amp;"|",'5_ACOMPANHAMENTO'!$AC$3:$AC$4922)))+((X387&lt;&gt;"")*ISNUMBER(SEARCH("|"&amp;X387&amp;"|",'5_ACOMPANHAMENTO'!$AC$3:$AC$4922)))+((Y387&lt;&gt;"")*ISNUMBER(SEARCH("|"&amp;Y387&amp;"|",'5_ACOMPANHAMENTO'!$AC$3:$AC$4922)))+((Z387&lt;&gt;"")*ISNUMBER(SEARCH("|"&amp;Z387&amp;"|",'5_ACOMPANHAMENTO'!$AC$3:$AC$4922)))+((AA387&lt;&gt;"")*ISNUMBER(SEARCH("|"&amp;AA387&amp;"|",'5_ACOMPANHAMENTO'!$AC$3:$AC$4922)))+((AB387&lt;&gt;"")*ISNUMBER(SEARCH("|"&amp;AB387&amp;"|",'5_ACOMPANHAMENTO'!$AC$3:$AC$4922))))&gt;0)),'5_ACOMPANHAMENTO'!$O$3:$O$4922),0))</f>
        <v>2364</v>
      </c>
      <c r="G387" s="7">
        <f t="shared" si="139"/>
        <v>0</v>
      </c>
      <c r="H387" t="str">
        <f t="shared" si="140"/>
        <v>10199,10201|9 COLADEIRAS</v>
      </c>
      <c r="I387" s="1" t="str">
        <f t="shared" si="141"/>
        <v>10199</v>
      </c>
      <c r="J387" s="1" t="str">
        <f t="shared" si="142"/>
        <v>10201</v>
      </c>
      <c r="K387" s="1" t="str">
        <f t="shared" si="143"/>
        <v/>
      </c>
      <c r="L387" s="1" t="str">
        <f t="shared" si="144"/>
        <v/>
      </c>
      <c r="M387" s="1" t="str">
        <f t="shared" si="145"/>
        <v/>
      </c>
      <c r="N387" s="1" t="str">
        <f t="shared" si="146"/>
        <v/>
      </c>
      <c r="O387" s="1" t="str">
        <f t="shared" si="147"/>
        <v/>
      </c>
      <c r="P387" s="1" t="str">
        <f t="shared" si="148"/>
        <v/>
      </c>
      <c r="Q387" s="1" t="str">
        <f t="shared" si="149"/>
        <v/>
      </c>
      <c r="R387" s="1" t="str">
        <f t="shared" si="150"/>
        <v/>
      </c>
      <c r="S387" s="1" t="str">
        <f t="shared" si="151"/>
        <v/>
      </c>
      <c r="T387" s="1" t="str">
        <f t="shared" si="152"/>
        <v/>
      </c>
      <c r="U387" s="1" t="str">
        <f t="shared" si="153"/>
        <v/>
      </c>
      <c r="V387" s="1" t="str">
        <f t="shared" si="154"/>
        <v/>
      </c>
      <c r="W387" s="1" t="str">
        <f t="shared" si="155"/>
        <v/>
      </c>
      <c r="X387" s="1" t="str">
        <f t="shared" si="156"/>
        <v/>
      </c>
      <c r="Y387" s="1" t="str">
        <f t="shared" si="157"/>
        <v/>
      </c>
      <c r="Z387" s="1" t="str">
        <f t="shared" si="158"/>
        <v/>
      </c>
      <c r="AA387" s="1" t="str">
        <f t="shared" si="159"/>
        <v/>
      </c>
      <c r="AB387" s="1" t="str">
        <f t="shared" si="160"/>
        <v/>
      </c>
    </row>
    <row r="388" spans="1:28" ht="14.25" hidden="1" customHeight="1" x14ac:dyDescent="0.35">
      <c r="A388" s="4">
        <f>IF(OR($B388="",$C388=""),"",IFERROR(INDEX('5_ACOMPANHAMENTO'!$A$3:$A$4922,MATCH(1,INDEX(('5_ACOMPANHAMENTO'!$AD$3:$AD$4922=TRIM($C388&amp;""))*('5_ACOMPANHAMENTO'!$AC$3:$AC$4922&lt;&gt;"")*((((I388&lt;&gt;"")*ISNUMBER(SEARCH("|"&amp;I388&amp;"|",'5_ACOMPANHAMENTO'!$AC$3:$AC$4922)))+((J388&lt;&gt;"")*ISNUMBER(SEARCH("|"&amp;J388&amp;"|",'5_ACOMPANHAMENTO'!$AC$3:$AC$4922)))+((K388&lt;&gt;"")*ISNUMBER(SEARCH("|"&amp;K388&amp;"|",'5_ACOMPANHAMENTO'!$AC$3:$AC$4922)))+((L388&lt;&gt;"")*ISNUMBER(SEARCH("|"&amp;L388&amp;"|",'5_ACOMPANHAMENTO'!$AC$3:$AC$4922)))+((M388&lt;&gt;"")*ISNUMBER(SEARCH("|"&amp;M388&amp;"|",'5_ACOMPANHAMENTO'!$AC$3:$AC$4922)))+((N388&lt;&gt;"")*ISNUMBER(SEARCH("|"&amp;N388&amp;"|",'5_ACOMPANHAMENTO'!$AC$3:$AC$4922)))+((O388&lt;&gt;"")*ISNUMBER(SEARCH("|"&amp;O388&amp;"|",'5_ACOMPANHAMENTO'!$AC$3:$AC$4922)))+((P388&lt;&gt;"")*ISNUMBER(SEARCH("|"&amp;P388&amp;"|",'5_ACOMPANHAMENTO'!$AC$3:$AC$4922)))+((Q388&lt;&gt;"")*ISNUMBER(SEARCH("|"&amp;Q388&amp;"|",'5_ACOMPANHAMENTO'!$AC$3:$AC$4922)))+((R388&lt;&gt;"")*ISNUMBER(SEARCH("|"&amp;R388&amp;"|",'5_ACOMPANHAMENTO'!$AC$3:$AC$4922)))+((S388&lt;&gt;"")*ISNUMBER(SEARCH("|"&amp;S388&amp;"|",'5_ACOMPANHAMENTO'!$AC$3:$AC$4922)))+((T388&lt;&gt;"")*ISNUMBER(SEARCH("|"&amp;T388&amp;"|",'5_ACOMPANHAMENTO'!$AC$3:$AC$4922)))+((U388&lt;&gt;"")*ISNUMBER(SEARCH("|"&amp;U388&amp;"|",'5_ACOMPANHAMENTO'!$AC$3:$AC$4922)))+((V388&lt;&gt;"")*ISNUMBER(SEARCH("|"&amp;V388&amp;"|",'5_ACOMPANHAMENTO'!$AC$3:$AC$4922)))+((W388&lt;&gt;"")*ISNUMBER(SEARCH("|"&amp;W388&amp;"|",'5_ACOMPANHAMENTO'!$AC$3:$AC$4922)))+((X388&lt;&gt;"")*ISNUMBER(SEARCH("|"&amp;X388&amp;"|",'5_ACOMPANHAMENTO'!$AC$3:$AC$4922)))+((Y388&lt;&gt;"")*ISNUMBER(SEARCH("|"&amp;Y388&amp;"|",'5_ACOMPANHAMENTO'!$AC$3:$AC$4922)))+((Z388&lt;&gt;"")*ISNUMBER(SEARCH("|"&amp;Z388&amp;"|",'5_ACOMPANHAMENTO'!$AC$3:$AC$4922)))+((AA388&lt;&gt;"")*ISNUMBER(SEARCH("|"&amp;AA388&amp;"|",'5_ACOMPANHAMENTO'!$AC$3:$AC$4922)))+((AB388&lt;&gt;"")*ISNUMBER(SEARCH("|"&amp;AB388&amp;"|",'5_ACOMPANHAMENTO'!$AC$3:$AC$4922))))&gt;0),0),0)),""))</f>
        <v>46204</v>
      </c>
      <c r="B388" s="14" t="s">
        <v>3095</v>
      </c>
      <c r="C388" s="14" t="s">
        <v>3060</v>
      </c>
      <c r="D388" s="4">
        <f>IF(OR($B388="",$C388=""),"",IFERROR(SUMPRODUCT(--(('5_ACOMPANHAMENTO'!$AD$3:$AD$4922=TRIM($C388&amp;""))*('5_ACOMPANHAMENTO'!$AC$3:$AC$4922&lt;&gt;"")*((((I388&lt;&gt;"")*ISNUMBER(SEARCH("|"&amp;I388&amp;"|",'5_ACOMPANHAMENTO'!$AC$3:$AC$4922)))+((J388&lt;&gt;"")*ISNUMBER(SEARCH("|"&amp;J388&amp;"|",'5_ACOMPANHAMENTO'!$AC$3:$AC$4922)))+((K388&lt;&gt;"")*ISNUMBER(SEARCH("|"&amp;K388&amp;"|",'5_ACOMPANHAMENTO'!$AC$3:$AC$4922)))+((L388&lt;&gt;"")*ISNUMBER(SEARCH("|"&amp;L388&amp;"|",'5_ACOMPANHAMENTO'!$AC$3:$AC$4922)))+((M388&lt;&gt;"")*ISNUMBER(SEARCH("|"&amp;M388&amp;"|",'5_ACOMPANHAMENTO'!$AC$3:$AC$4922)))+((N388&lt;&gt;"")*ISNUMBER(SEARCH("|"&amp;N388&amp;"|",'5_ACOMPANHAMENTO'!$AC$3:$AC$4922)))+((O388&lt;&gt;"")*ISNUMBER(SEARCH("|"&amp;O388&amp;"|",'5_ACOMPANHAMENTO'!$AC$3:$AC$4922)))+((P388&lt;&gt;"")*ISNUMBER(SEARCH("|"&amp;P388&amp;"|",'5_ACOMPANHAMENTO'!$AC$3:$AC$4922)))+((Q388&lt;&gt;"")*ISNUMBER(SEARCH("|"&amp;Q388&amp;"|",'5_ACOMPANHAMENTO'!$AC$3:$AC$4922)))+((R388&lt;&gt;"")*ISNUMBER(SEARCH("|"&amp;R388&amp;"|",'5_ACOMPANHAMENTO'!$AC$3:$AC$4922)))+((S388&lt;&gt;"")*ISNUMBER(SEARCH("|"&amp;S388&amp;"|",'5_ACOMPANHAMENTO'!$AC$3:$AC$4922)))+((T388&lt;&gt;"")*ISNUMBER(SEARCH("|"&amp;T388&amp;"|",'5_ACOMPANHAMENTO'!$AC$3:$AC$4922)))+((U388&lt;&gt;"")*ISNUMBER(SEARCH("|"&amp;U388&amp;"|",'5_ACOMPANHAMENTO'!$AC$3:$AC$4922)))+((V388&lt;&gt;"")*ISNUMBER(SEARCH("|"&amp;V388&amp;"|",'5_ACOMPANHAMENTO'!$AC$3:$AC$4922)))+((W388&lt;&gt;"")*ISNUMBER(SEARCH("|"&amp;W388&amp;"|",'5_ACOMPANHAMENTO'!$AC$3:$AC$4922)))+((X388&lt;&gt;"")*ISNUMBER(SEARCH("|"&amp;X388&amp;"|",'5_ACOMPANHAMENTO'!$AC$3:$AC$4922)))+((Y388&lt;&gt;"")*ISNUMBER(SEARCH("|"&amp;Y388&amp;"|",'5_ACOMPANHAMENTO'!$AC$3:$AC$4922)))+((Z388&lt;&gt;"")*ISNUMBER(SEARCH("|"&amp;Z388&amp;"|",'5_ACOMPANHAMENTO'!$AC$3:$AC$4922)))+((AA388&lt;&gt;"")*ISNUMBER(SEARCH("|"&amp;AA388&amp;"|",'5_ACOMPANHAMENTO'!$AC$3:$AC$4922)))+((AB388&lt;&gt;"")*ISNUMBER(SEARCH("|"&amp;AB388&amp;"|",'5_ACOMPANHAMENTO'!$AC$3:$AC$4922))))&gt;0)),'5_ACOMPANHAMENTO'!$J$3:$J$4922),0))</f>
        <v>2364</v>
      </c>
      <c r="E388" s="4" t="str">
        <f t="shared" ca="1" si="138"/>
        <v>FINALIZADO</v>
      </c>
      <c r="F388" s="7">
        <f>IF(OR($B388="",$C388=""),"",IFERROR(SUMPRODUCT(--(('5_ACOMPANHAMENTO'!$AD$3:$AD$4922=TRIM($C388&amp;""))*('5_ACOMPANHAMENTO'!$AC$3:$AC$4922&lt;&gt;"")*((((I388&lt;&gt;"")*ISNUMBER(SEARCH("|"&amp;I388&amp;"|",'5_ACOMPANHAMENTO'!$AC$3:$AC$4922)))+((J388&lt;&gt;"")*ISNUMBER(SEARCH("|"&amp;J388&amp;"|",'5_ACOMPANHAMENTO'!$AC$3:$AC$4922)))+((K388&lt;&gt;"")*ISNUMBER(SEARCH("|"&amp;K388&amp;"|",'5_ACOMPANHAMENTO'!$AC$3:$AC$4922)))+((L388&lt;&gt;"")*ISNUMBER(SEARCH("|"&amp;L388&amp;"|",'5_ACOMPANHAMENTO'!$AC$3:$AC$4922)))+((M388&lt;&gt;"")*ISNUMBER(SEARCH("|"&amp;M388&amp;"|",'5_ACOMPANHAMENTO'!$AC$3:$AC$4922)))+((N388&lt;&gt;"")*ISNUMBER(SEARCH("|"&amp;N388&amp;"|",'5_ACOMPANHAMENTO'!$AC$3:$AC$4922)))+((O388&lt;&gt;"")*ISNUMBER(SEARCH("|"&amp;O388&amp;"|",'5_ACOMPANHAMENTO'!$AC$3:$AC$4922)))+((P388&lt;&gt;"")*ISNUMBER(SEARCH("|"&amp;P388&amp;"|",'5_ACOMPANHAMENTO'!$AC$3:$AC$4922)))+((Q388&lt;&gt;"")*ISNUMBER(SEARCH("|"&amp;Q388&amp;"|",'5_ACOMPANHAMENTO'!$AC$3:$AC$4922)))+((R388&lt;&gt;"")*ISNUMBER(SEARCH("|"&amp;R388&amp;"|",'5_ACOMPANHAMENTO'!$AC$3:$AC$4922)))+((S388&lt;&gt;"")*ISNUMBER(SEARCH("|"&amp;S388&amp;"|",'5_ACOMPANHAMENTO'!$AC$3:$AC$4922)))+((T388&lt;&gt;"")*ISNUMBER(SEARCH("|"&amp;T388&amp;"|",'5_ACOMPANHAMENTO'!$AC$3:$AC$4922)))+((U388&lt;&gt;"")*ISNUMBER(SEARCH("|"&amp;U388&amp;"|",'5_ACOMPANHAMENTO'!$AC$3:$AC$4922)))+((V388&lt;&gt;"")*ISNUMBER(SEARCH("|"&amp;V388&amp;"|",'5_ACOMPANHAMENTO'!$AC$3:$AC$4922)))+((W388&lt;&gt;"")*ISNUMBER(SEARCH("|"&amp;W388&amp;"|",'5_ACOMPANHAMENTO'!$AC$3:$AC$4922)))+((X388&lt;&gt;"")*ISNUMBER(SEARCH("|"&amp;X388&amp;"|",'5_ACOMPANHAMENTO'!$AC$3:$AC$4922)))+((Y388&lt;&gt;"")*ISNUMBER(SEARCH("|"&amp;Y388&amp;"|",'5_ACOMPANHAMENTO'!$AC$3:$AC$4922)))+((Z388&lt;&gt;"")*ISNUMBER(SEARCH("|"&amp;Z388&amp;"|",'5_ACOMPANHAMENTO'!$AC$3:$AC$4922)))+((AA388&lt;&gt;"")*ISNUMBER(SEARCH("|"&amp;AA388&amp;"|",'5_ACOMPANHAMENTO'!$AC$3:$AC$4922)))+((AB388&lt;&gt;"")*ISNUMBER(SEARCH("|"&amp;AB388&amp;"|",'5_ACOMPANHAMENTO'!$AC$3:$AC$4922))))&gt;0)),'5_ACOMPANHAMENTO'!$O$3:$O$4922),0))</f>
        <v>2364</v>
      </c>
      <c r="G388" s="7">
        <f t="shared" si="139"/>
        <v>0</v>
      </c>
      <c r="H388" t="str">
        <f t="shared" si="140"/>
        <v>10199,10201|9 COLADEIRAS</v>
      </c>
      <c r="I388" s="1" t="str">
        <f t="shared" si="141"/>
        <v>10199</v>
      </c>
      <c r="J388" s="1" t="str">
        <f t="shared" si="142"/>
        <v>10201</v>
      </c>
      <c r="K388" s="1" t="str">
        <f t="shared" si="143"/>
        <v/>
      </c>
      <c r="L388" s="1" t="str">
        <f t="shared" si="144"/>
        <v/>
      </c>
      <c r="M388" s="1" t="str">
        <f t="shared" si="145"/>
        <v/>
      </c>
      <c r="N388" s="1" t="str">
        <f t="shared" si="146"/>
        <v/>
      </c>
      <c r="O388" s="1" t="str">
        <f t="shared" si="147"/>
        <v/>
      </c>
      <c r="P388" s="1" t="str">
        <f t="shared" si="148"/>
        <v/>
      </c>
      <c r="Q388" s="1" t="str">
        <f t="shared" si="149"/>
        <v/>
      </c>
      <c r="R388" s="1" t="str">
        <f t="shared" si="150"/>
        <v/>
      </c>
      <c r="S388" s="1" t="str">
        <f t="shared" si="151"/>
        <v/>
      </c>
      <c r="T388" s="1" t="str">
        <f t="shared" si="152"/>
        <v/>
      </c>
      <c r="U388" s="1" t="str">
        <f t="shared" si="153"/>
        <v/>
      </c>
      <c r="V388" s="1" t="str">
        <f t="shared" si="154"/>
        <v/>
      </c>
      <c r="W388" s="1" t="str">
        <f t="shared" si="155"/>
        <v/>
      </c>
      <c r="X388" s="1" t="str">
        <f t="shared" si="156"/>
        <v/>
      </c>
      <c r="Y388" s="1" t="str">
        <f t="shared" si="157"/>
        <v/>
      </c>
      <c r="Z388" s="1" t="str">
        <f t="shared" si="158"/>
        <v/>
      </c>
      <c r="AA388" s="1" t="str">
        <f t="shared" si="159"/>
        <v/>
      </c>
      <c r="AB388" s="1" t="str">
        <f t="shared" si="160"/>
        <v/>
      </c>
    </row>
    <row r="389" spans="1:28" ht="14.25" hidden="1" customHeight="1" x14ac:dyDescent="0.35">
      <c r="A389" s="4">
        <f>IF(OR($B389="",$C389=""),"",IFERROR(INDEX('5_ACOMPANHAMENTO'!$A$3:$A$4922,MATCH(1,INDEX(('5_ACOMPANHAMENTO'!$AD$3:$AD$4922=TRIM($C389&amp;""))*('5_ACOMPANHAMENTO'!$AC$3:$AC$4922&lt;&gt;"")*((((I389&lt;&gt;"")*ISNUMBER(SEARCH("|"&amp;I389&amp;"|",'5_ACOMPANHAMENTO'!$AC$3:$AC$4922)))+((J389&lt;&gt;"")*ISNUMBER(SEARCH("|"&amp;J389&amp;"|",'5_ACOMPANHAMENTO'!$AC$3:$AC$4922)))+((K389&lt;&gt;"")*ISNUMBER(SEARCH("|"&amp;K389&amp;"|",'5_ACOMPANHAMENTO'!$AC$3:$AC$4922)))+((L389&lt;&gt;"")*ISNUMBER(SEARCH("|"&amp;L389&amp;"|",'5_ACOMPANHAMENTO'!$AC$3:$AC$4922)))+((M389&lt;&gt;"")*ISNUMBER(SEARCH("|"&amp;M389&amp;"|",'5_ACOMPANHAMENTO'!$AC$3:$AC$4922)))+((N389&lt;&gt;"")*ISNUMBER(SEARCH("|"&amp;N389&amp;"|",'5_ACOMPANHAMENTO'!$AC$3:$AC$4922)))+((O389&lt;&gt;"")*ISNUMBER(SEARCH("|"&amp;O389&amp;"|",'5_ACOMPANHAMENTO'!$AC$3:$AC$4922)))+((P389&lt;&gt;"")*ISNUMBER(SEARCH("|"&amp;P389&amp;"|",'5_ACOMPANHAMENTO'!$AC$3:$AC$4922)))+((Q389&lt;&gt;"")*ISNUMBER(SEARCH("|"&amp;Q389&amp;"|",'5_ACOMPANHAMENTO'!$AC$3:$AC$4922)))+((R389&lt;&gt;"")*ISNUMBER(SEARCH("|"&amp;R389&amp;"|",'5_ACOMPANHAMENTO'!$AC$3:$AC$4922)))+((S389&lt;&gt;"")*ISNUMBER(SEARCH("|"&amp;S389&amp;"|",'5_ACOMPANHAMENTO'!$AC$3:$AC$4922)))+((T389&lt;&gt;"")*ISNUMBER(SEARCH("|"&amp;T389&amp;"|",'5_ACOMPANHAMENTO'!$AC$3:$AC$4922)))+((U389&lt;&gt;"")*ISNUMBER(SEARCH("|"&amp;U389&amp;"|",'5_ACOMPANHAMENTO'!$AC$3:$AC$4922)))+((V389&lt;&gt;"")*ISNUMBER(SEARCH("|"&amp;V389&amp;"|",'5_ACOMPANHAMENTO'!$AC$3:$AC$4922)))+((W389&lt;&gt;"")*ISNUMBER(SEARCH("|"&amp;W389&amp;"|",'5_ACOMPANHAMENTO'!$AC$3:$AC$4922)))+((X389&lt;&gt;"")*ISNUMBER(SEARCH("|"&amp;X389&amp;"|",'5_ACOMPANHAMENTO'!$AC$3:$AC$4922)))+((Y389&lt;&gt;"")*ISNUMBER(SEARCH("|"&amp;Y389&amp;"|",'5_ACOMPANHAMENTO'!$AC$3:$AC$4922)))+((Z389&lt;&gt;"")*ISNUMBER(SEARCH("|"&amp;Z389&amp;"|",'5_ACOMPANHAMENTO'!$AC$3:$AC$4922)))+((AA389&lt;&gt;"")*ISNUMBER(SEARCH("|"&amp;AA389&amp;"|",'5_ACOMPANHAMENTO'!$AC$3:$AC$4922)))+((AB389&lt;&gt;"")*ISNUMBER(SEARCH("|"&amp;AB389&amp;"|",'5_ACOMPANHAMENTO'!$AC$3:$AC$4922))))&gt;0),0),0)),""))</f>
        <v>46204</v>
      </c>
      <c r="B389" s="14" t="s">
        <v>3095</v>
      </c>
      <c r="C389" s="14" t="s">
        <v>3060</v>
      </c>
      <c r="D389" s="4">
        <f>IF(OR($B389="",$C389=""),"",IFERROR(SUMPRODUCT(--(('5_ACOMPANHAMENTO'!$AD$3:$AD$4922=TRIM($C389&amp;""))*('5_ACOMPANHAMENTO'!$AC$3:$AC$4922&lt;&gt;"")*((((I389&lt;&gt;"")*ISNUMBER(SEARCH("|"&amp;I389&amp;"|",'5_ACOMPANHAMENTO'!$AC$3:$AC$4922)))+((J389&lt;&gt;"")*ISNUMBER(SEARCH("|"&amp;J389&amp;"|",'5_ACOMPANHAMENTO'!$AC$3:$AC$4922)))+((K389&lt;&gt;"")*ISNUMBER(SEARCH("|"&amp;K389&amp;"|",'5_ACOMPANHAMENTO'!$AC$3:$AC$4922)))+((L389&lt;&gt;"")*ISNUMBER(SEARCH("|"&amp;L389&amp;"|",'5_ACOMPANHAMENTO'!$AC$3:$AC$4922)))+((M389&lt;&gt;"")*ISNUMBER(SEARCH("|"&amp;M389&amp;"|",'5_ACOMPANHAMENTO'!$AC$3:$AC$4922)))+((N389&lt;&gt;"")*ISNUMBER(SEARCH("|"&amp;N389&amp;"|",'5_ACOMPANHAMENTO'!$AC$3:$AC$4922)))+((O389&lt;&gt;"")*ISNUMBER(SEARCH("|"&amp;O389&amp;"|",'5_ACOMPANHAMENTO'!$AC$3:$AC$4922)))+((P389&lt;&gt;"")*ISNUMBER(SEARCH("|"&amp;P389&amp;"|",'5_ACOMPANHAMENTO'!$AC$3:$AC$4922)))+((Q389&lt;&gt;"")*ISNUMBER(SEARCH("|"&amp;Q389&amp;"|",'5_ACOMPANHAMENTO'!$AC$3:$AC$4922)))+((R389&lt;&gt;"")*ISNUMBER(SEARCH("|"&amp;R389&amp;"|",'5_ACOMPANHAMENTO'!$AC$3:$AC$4922)))+((S389&lt;&gt;"")*ISNUMBER(SEARCH("|"&amp;S389&amp;"|",'5_ACOMPANHAMENTO'!$AC$3:$AC$4922)))+((T389&lt;&gt;"")*ISNUMBER(SEARCH("|"&amp;T389&amp;"|",'5_ACOMPANHAMENTO'!$AC$3:$AC$4922)))+((U389&lt;&gt;"")*ISNUMBER(SEARCH("|"&amp;U389&amp;"|",'5_ACOMPANHAMENTO'!$AC$3:$AC$4922)))+((V389&lt;&gt;"")*ISNUMBER(SEARCH("|"&amp;V389&amp;"|",'5_ACOMPANHAMENTO'!$AC$3:$AC$4922)))+((W389&lt;&gt;"")*ISNUMBER(SEARCH("|"&amp;W389&amp;"|",'5_ACOMPANHAMENTO'!$AC$3:$AC$4922)))+((X389&lt;&gt;"")*ISNUMBER(SEARCH("|"&amp;X389&amp;"|",'5_ACOMPANHAMENTO'!$AC$3:$AC$4922)))+((Y389&lt;&gt;"")*ISNUMBER(SEARCH("|"&amp;Y389&amp;"|",'5_ACOMPANHAMENTO'!$AC$3:$AC$4922)))+((Z389&lt;&gt;"")*ISNUMBER(SEARCH("|"&amp;Z389&amp;"|",'5_ACOMPANHAMENTO'!$AC$3:$AC$4922)))+((AA389&lt;&gt;"")*ISNUMBER(SEARCH("|"&amp;AA389&amp;"|",'5_ACOMPANHAMENTO'!$AC$3:$AC$4922)))+((AB389&lt;&gt;"")*ISNUMBER(SEARCH("|"&amp;AB389&amp;"|",'5_ACOMPANHAMENTO'!$AC$3:$AC$4922))))&gt;0)),'5_ACOMPANHAMENTO'!$J$3:$J$4922),0))</f>
        <v>2364</v>
      </c>
      <c r="E389" s="4" t="str">
        <f t="shared" ca="1" si="138"/>
        <v>FINALIZADO</v>
      </c>
      <c r="F389" s="7">
        <f>IF(OR($B389="",$C389=""),"",IFERROR(SUMPRODUCT(--(('5_ACOMPANHAMENTO'!$AD$3:$AD$4922=TRIM($C389&amp;""))*('5_ACOMPANHAMENTO'!$AC$3:$AC$4922&lt;&gt;"")*((((I389&lt;&gt;"")*ISNUMBER(SEARCH("|"&amp;I389&amp;"|",'5_ACOMPANHAMENTO'!$AC$3:$AC$4922)))+((J389&lt;&gt;"")*ISNUMBER(SEARCH("|"&amp;J389&amp;"|",'5_ACOMPANHAMENTO'!$AC$3:$AC$4922)))+((K389&lt;&gt;"")*ISNUMBER(SEARCH("|"&amp;K389&amp;"|",'5_ACOMPANHAMENTO'!$AC$3:$AC$4922)))+((L389&lt;&gt;"")*ISNUMBER(SEARCH("|"&amp;L389&amp;"|",'5_ACOMPANHAMENTO'!$AC$3:$AC$4922)))+((M389&lt;&gt;"")*ISNUMBER(SEARCH("|"&amp;M389&amp;"|",'5_ACOMPANHAMENTO'!$AC$3:$AC$4922)))+((N389&lt;&gt;"")*ISNUMBER(SEARCH("|"&amp;N389&amp;"|",'5_ACOMPANHAMENTO'!$AC$3:$AC$4922)))+((O389&lt;&gt;"")*ISNUMBER(SEARCH("|"&amp;O389&amp;"|",'5_ACOMPANHAMENTO'!$AC$3:$AC$4922)))+((P389&lt;&gt;"")*ISNUMBER(SEARCH("|"&amp;P389&amp;"|",'5_ACOMPANHAMENTO'!$AC$3:$AC$4922)))+((Q389&lt;&gt;"")*ISNUMBER(SEARCH("|"&amp;Q389&amp;"|",'5_ACOMPANHAMENTO'!$AC$3:$AC$4922)))+((R389&lt;&gt;"")*ISNUMBER(SEARCH("|"&amp;R389&amp;"|",'5_ACOMPANHAMENTO'!$AC$3:$AC$4922)))+((S389&lt;&gt;"")*ISNUMBER(SEARCH("|"&amp;S389&amp;"|",'5_ACOMPANHAMENTO'!$AC$3:$AC$4922)))+((T389&lt;&gt;"")*ISNUMBER(SEARCH("|"&amp;T389&amp;"|",'5_ACOMPANHAMENTO'!$AC$3:$AC$4922)))+((U389&lt;&gt;"")*ISNUMBER(SEARCH("|"&amp;U389&amp;"|",'5_ACOMPANHAMENTO'!$AC$3:$AC$4922)))+((V389&lt;&gt;"")*ISNUMBER(SEARCH("|"&amp;V389&amp;"|",'5_ACOMPANHAMENTO'!$AC$3:$AC$4922)))+((W389&lt;&gt;"")*ISNUMBER(SEARCH("|"&amp;W389&amp;"|",'5_ACOMPANHAMENTO'!$AC$3:$AC$4922)))+((X389&lt;&gt;"")*ISNUMBER(SEARCH("|"&amp;X389&amp;"|",'5_ACOMPANHAMENTO'!$AC$3:$AC$4922)))+((Y389&lt;&gt;"")*ISNUMBER(SEARCH("|"&amp;Y389&amp;"|",'5_ACOMPANHAMENTO'!$AC$3:$AC$4922)))+((Z389&lt;&gt;"")*ISNUMBER(SEARCH("|"&amp;Z389&amp;"|",'5_ACOMPANHAMENTO'!$AC$3:$AC$4922)))+((AA389&lt;&gt;"")*ISNUMBER(SEARCH("|"&amp;AA389&amp;"|",'5_ACOMPANHAMENTO'!$AC$3:$AC$4922)))+((AB389&lt;&gt;"")*ISNUMBER(SEARCH("|"&amp;AB389&amp;"|",'5_ACOMPANHAMENTO'!$AC$3:$AC$4922))))&gt;0)),'5_ACOMPANHAMENTO'!$O$3:$O$4922),0))</f>
        <v>2364</v>
      </c>
      <c r="G389" s="7">
        <f t="shared" si="139"/>
        <v>0</v>
      </c>
      <c r="H389" t="str">
        <f t="shared" si="140"/>
        <v>10199,10201|9 COLADEIRAS</v>
      </c>
      <c r="I389" s="1" t="str">
        <f t="shared" si="141"/>
        <v>10199</v>
      </c>
      <c r="J389" s="1" t="str">
        <f t="shared" si="142"/>
        <v>10201</v>
      </c>
      <c r="K389" s="1" t="str">
        <f t="shared" si="143"/>
        <v/>
      </c>
      <c r="L389" s="1" t="str">
        <f t="shared" si="144"/>
        <v/>
      </c>
      <c r="M389" s="1" t="str">
        <f t="shared" si="145"/>
        <v/>
      </c>
      <c r="N389" s="1" t="str">
        <f t="shared" si="146"/>
        <v/>
      </c>
      <c r="O389" s="1" t="str">
        <f t="shared" si="147"/>
        <v/>
      </c>
      <c r="P389" s="1" t="str">
        <f t="shared" si="148"/>
        <v/>
      </c>
      <c r="Q389" s="1" t="str">
        <f t="shared" si="149"/>
        <v/>
      </c>
      <c r="R389" s="1" t="str">
        <f t="shared" si="150"/>
        <v/>
      </c>
      <c r="S389" s="1" t="str">
        <f t="shared" si="151"/>
        <v/>
      </c>
      <c r="T389" s="1" t="str">
        <f t="shared" si="152"/>
        <v/>
      </c>
      <c r="U389" s="1" t="str">
        <f t="shared" si="153"/>
        <v/>
      </c>
      <c r="V389" s="1" t="str">
        <f t="shared" si="154"/>
        <v/>
      </c>
      <c r="W389" s="1" t="str">
        <f t="shared" si="155"/>
        <v/>
      </c>
      <c r="X389" s="1" t="str">
        <f t="shared" si="156"/>
        <v/>
      </c>
      <c r="Y389" s="1" t="str">
        <f t="shared" si="157"/>
        <v/>
      </c>
      <c r="Z389" s="1" t="str">
        <f t="shared" si="158"/>
        <v/>
      </c>
      <c r="AA389" s="1" t="str">
        <f t="shared" si="159"/>
        <v/>
      </c>
      <c r="AB389" s="1" t="str">
        <f t="shared" si="160"/>
        <v/>
      </c>
    </row>
    <row r="390" spans="1:28" ht="14.25" hidden="1" customHeight="1" x14ac:dyDescent="0.35">
      <c r="A390" s="4">
        <f>IF(OR($B390="",$C390=""),"",IFERROR(INDEX('5_ACOMPANHAMENTO'!$A$3:$A$4922,MATCH(1,INDEX(('5_ACOMPANHAMENTO'!$AD$3:$AD$4922=TRIM($C390&amp;""))*('5_ACOMPANHAMENTO'!$AC$3:$AC$4922&lt;&gt;"")*((((I390&lt;&gt;"")*ISNUMBER(SEARCH("|"&amp;I390&amp;"|",'5_ACOMPANHAMENTO'!$AC$3:$AC$4922)))+((J390&lt;&gt;"")*ISNUMBER(SEARCH("|"&amp;J390&amp;"|",'5_ACOMPANHAMENTO'!$AC$3:$AC$4922)))+((K390&lt;&gt;"")*ISNUMBER(SEARCH("|"&amp;K390&amp;"|",'5_ACOMPANHAMENTO'!$AC$3:$AC$4922)))+((L390&lt;&gt;"")*ISNUMBER(SEARCH("|"&amp;L390&amp;"|",'5_ACOMPANHAMENTO'!$AC$3:$AC$4922)))+((M390&lt;&gt;"")*ISNUMBER(SEARCH("|"&amp;M390&amp;"|",'5_ACOMPANHAMENTO'!$AC$3:$AC$4922)))+((N390&lt;&gt;"")*ISNUMBER(SEARCH("|"&amp;N390&amp;"|",'5_ACOMPANHAMENTO'!$AC$3:$AC$4922)))+((O390&lt;&gt;"")*ISNUMBER(SEARCH("|"&amp;O390&amp;"|",'5_ACOMPANHAMENTO'!$AC$3:$AC$4922)))+((P390&lt;&gt;"")*ISNUMBER(SEARCH("|"&amp;P390&amp;"|",'5_ACOMPANHAMENTO'!$AC$3:$AC$4922)))+((Q390&lt;&gt;"")*ISNUMBER(SEARCH("|"&amp;Q390&amp;"|",'5_ACOMPANHAMENTO'!$AC$3:$AC$4922)))+((R390&lt;&gt;"")*ISNUMBER(SEARCH("|"&amp;R390&amp;"|",'5_ACOMPANHAMENTO'!$AC$3:$AC$4922)))+((S390&lt;&gt;"")*ISNUMBER(SEARCH("|"&amp;S390&amp;"|",'5_ACOMPANHAMENTO'!$AC$3:$AC$4922)))+((T390&lt;&gt;"")*ISNUMBER(SEARCH("|"&amp;T390&amp;"|",'5_ACOMPANHAMENTO'!$AC$3:$AC$4922)))+((U390&lt;&gt;"")*ISNUMBER(SEARCH("|"&amp;U390&amp;"|",'5_ACOMPANHAMENTO'!$AC$3:$AC$4922)))+((V390&lt;&gt;"")*ISNUMBER(SEARCH("|"&amp;V390&amp;"|",'5_ACOMPANHAMENTO'!$AC$3:$AC$4922)))+((W390&lt;&gt;"")*ISNUMBER(SEARCH("|"&amp;W390&amp;"|",'5_ACOMPANHAMENTO'!$AC$3:$AC$4922)))+((X390&lt;&gt;"")*ISNUMBER(SEARCH("|"&amp;X390&amp;"|",'5_ACOMPANHAMENTO'!$AC$3:$AC$4922)))+((Y390&lt;&gt;"")*ISNUMBER(SEARCH("|"&amp;Y390&amp;"|",'5_ACOMPANHAMENTO'!$AC$3:$AC$4922)))+((Z390&lt;&gt;"")*ISNUMBER(SEARCH("|"&amp;Z390&amp;"|",'5_ACOMPANHAMENTO'!$AC$3:$AC$4922)))+((AA390&lt;&gt;"")*ISNUMBER(SEARCH("|"&amp;AA390&amp;"|",'5_ACOMPANHAMENTO'!$AC$3:$AC$4922)))+((AB390&lt;&gt;"")*ISNUMBER(SEARCH("|"&amp;AB390&amp;"|",'5_ACOMPANHAMENTO'!$AC$3:$AC$4922))))&gt;0),0),0)),""))</f>
        <v>46204</v>
      </c>
      <c r="B390" s="14" t="s">
        <v>3095</v>
      </c>
      <c r="C390" s="14" t="s">
        <v>3060</v>
      </c>
      <c r="D390" s="4">
        <f>IF(OR($B390="",$C390=""),"",IFERROR(SUMPRODUCT(--(('5_ACOMPANHAMENTO'!$AD$3:$AD$4922=TRIM($C390&amp;""))*('5_ACOMPANHAMENTO'!$AC$3:$AC$4922&lt;&gt;"")*((((I390&lt;&gt;"")*ISNUMBER(SEARCH("|"&amp;I390&amp;"|",'5_ACOMPANHAMENTO'!$AC$3:$AC$4922)))+((J390&lt;&gt;"")*ISNUMBER(SEARCH("|"&amp;J390&amp;"|",'5_ACOMPANHAMENTO'!$AC$3:$AC$4922)))+((K390&lt;&gt;"")*ISNUMBER(SEARCH("|"&amp;K390&amp;"|",'5_ACOMPANHAMENTO'!$AC$3:$AC$4922)))+((L390&lt;&gt;"")*ISNUMBER(SEARCH("|"&amp;L390&amp;"|",'5_ACOMPANHAMENTO'!$AC$3:$AC$4922)))+((M390&lt;&gt;"")*ISNUMBER(SEARCH("|"&amp;M390&amp;"|",'5_ACOMPANHAMENTO'!$AC$3:$AC$4922)))+((N390&lt;&gt;"")*ISNUMBER(SEARCH("|"&amp;N390&amp;"|",'5_ACOMPANHAMENTO'!$AC$3:$AC$4922)))+((O390&lt;&gt;"")*ISNUMBER(SEARCH("|"&amp;O390&amp;"|",'5_ACOMPANHAMENTO'!$AC$3:$AC$4922)))+((P390&lt;&gt;"")*ISNUMBER(SEARCH("|"&amp;P390&amp;"|",'5_ACOMPANHAMENTO'!$AC$3:$AC$4922)))+((Q390&lt;&gt;"")*ISNUMBER(SEARCH("|"&amp;Q390&amp;"|",'5_ACOMPANHAMENTO'!$AC$3:$AC$4922)))+((R390&lt;&gt;"")*ISNUMBER(SEARCH("|"&amp;R390&amp;"|",'5_ACOMPANHAMENTO'!$AC$3:$AC$4922)))+((S390&lt;&gt;"")*ISNUMBER(SEARCH("|"&amp;S390&amp;"|",'5_ACOMPANHAMENTO'!$AC$3:$AC$4922)))+((T390&lt;&gt;"")*ISNUMBER(SEARCH("|"&amp;T390&amp;"|",'5_ACOMPANHAMENTO'!$AC$3:$AC$4922)))+((U390&lt;&gt;"")*ISNUMBER(SEARCH("|"&amp;U390&amp;"|",'5_ACOMPANHAMENTO'!$AC$3:$AC$4922)))+((V390&lt;&gt;"")*ISNUMBER(SEARCH("|"&amp;V390&amp;"|",'5_ACOMPANHAMENTO'!$AC$3:$AC$4922)))+((W390&lt;&gt;"")*ISNUMBER(SEARCH("|"&amp;W390&amp;"|",'5_ACOMPANHAMENTO'!$AC$3:$AC$4922)))+((X390&lt;&gt;"")*ISNUMBER(SEARCH("|"&amp;X390&amp;"|",'5_ACOMPANHAMENTO'!$AC$3:$AC$4922)))+((Y390&lt;&gt;"")*ISNUMBER(SEARCH("|"&amp;Y390&amp;"|",'5_ACOMPANHAMENTO'!$AC$3:$AC$4922)))+((Z390&lt;&gt;"")*ISNUMBER(SEARCH("|"&amp;Z390&amp;"|",'5_ACOMPANHAMENTO'!$AC$3:$AC$4922)))+((AA390&lt;&gt;"")*ISNUMBER(SEARCH("|"&amp;AA390&amp;"|",'5_ACOMPANHAMENTO'!$AC$3:$AC$4922)))+((AB390&lt;&gt;"")*ISNUMBER(SEARCH("|"&amp;AB390&amp;"|",'5_ACOMPANHAMENTO'!$AC$3:$AC$4922))))&gt;0)),'5_ACOMPANHAMENTO'!$J$3:$J$4922),0))</f>
        <v>2364</v>
      </c>
      <c r="E390" s="4" t="str">
        <f t="shared" ca="1" si="138"/>
        <v>FINALIZADO</v>
      </c>
      <c r="F390" s="7">
        <f>IF(OR($B390="",$C390=""),"",IFERROR(SUMPRODUCT(--(('5_ACOMPANHAMENTO'!$AD$3:$AD$4922=TRIM($C390&amp;""))*('5_ACOMPANHAMENTO'!$AC$3:$AC$4922&lt;&gt;"")*((((I390&lt;&gt;"")*ISNUMBER(SEARCH("|"&amp;I390&amp;"|",'5_ACOMPANHAMENTO'!$AC$3:$AC$4922)))+((J390&lt;&gt;"")*ISNUMBER(SEARCH("|"&amp;J390&amp;"|",'5_ACOMPANHAMENTO'!$AC$3:$AC$4922)))+((K390&lt;&gt;"")*ISNUMBER(SEARCH("|"&amp;K390&amp;"|",'5_ACOMPANHAMENTO'!$AC$3:$AC$4922)))+((L390&lt;&gt;"")*ISNUMBER(SEARCH("|"&amp;L390&amp;"|",'5_ACOMPANHAMENTO'!$AC$3:$AC$4922)))+((M390&lt;&gt;"")*ISNUMBER(SEARCH("|"&amp;M390&amp;"|",'5_ACOMPANHAMENTO'!$AC$3:$AC$4922)))+((N390&lt;&gt;"")*ISNUMBER(SEARCH("|"&amp;N390&amp;"|",'5_ACOMPANHAMENTO'!$AC$3:$AC$4922)))+((O390&lt;&gt;"")*ISNUMBER(SEARCH("|"&amp;O390&amp;"|",'5_ACOMPANHAMENTO'!$AC$3:$AC$4922)))+((P390&lt;&gt;"")*ISNUMBER(SEARCH("|"&amp;P390&amp;"|",'5_ACOMPANHAMENTO'!$AC$3:$AC$4922)))+((Q390&lt;&gt;"")*ISNUMBER(SEARCH("|"&amp;Q390&amp;"|",'5_ACOMPANHAMENTO'!$AC$3:$AC$4922)))+((R390&lt;&gt;"")*ISNUMBER(SEARCH("|"&amp;R390&amp;"|",'5_ACOMPANHAMENTO'!$AC$3:$AC$4922)))+((S390&lt;&gt;"")*ISNUMBER(SEARCH("|"&amp;S390&amp;"|",'5_ACOMPANHAMENTO'!$AC$3:$AC$4922)))+((T390&lt;&gt;"")*ISNUMBER(SEARCH("|"&amp;T390&amp;"|",'5_ACOMPANHAMENTO'!$AC$3:$AC$4922)))+((U390&lt;&gt;"")*ISNUMBER(SEARCH("|"&amp;U390&amp;"|",'5_ACOMPANHAMENTO'!$AC$3:$AC$4922)))+((V390&lt;&gt;"")*ISNUMBER(SEARCH("|"&amp;V390&amp;"|",'5_ACOMPANHAMENTO'!$AC$3:$AC$4922)))+((W390&lt;&gt;"")*ISNUMBER(SEARCH("|"&amp;W390&amp;"|",'5_ACOMPANHAMENTO'!$AC$3:$AC$4922)))+((X390&lt;&gt;"")*ISNUMBER(SEARCH("|"&amp;X390&amp;"|",'5_ACOMPANHAMENTO'!$AC$3:$AC$4922)))+((Y390&lt;&gt;"")*ISNUMBER(SEARCH("|"&amp;Y390&amp;"|",'5_ACOMPANHAMENTO'!$AC$3:$AC$4922)))+((Z390&lt;&gt;"")*ISNUMBER(SEARCH("|"&amp;Z390&amp;"|",'5_ACOMPANHAMENTO'!$AC$3:$AC$4922)))+((AA390&lt;&gt;"")*ISNUMBER(SEARCH("|"&amp;AA390&amp;"|",'5_ACOMPANHAMENTO'!$AC$3:$AC$4922)))+((AB390&lt;&gt;"")*ISNUMBER(SEARCH("|"&amp;AB390&amp;"|",'5_ACOMPANHAMENTO'!$AC$3:$AC$4922))))&gt;0)),'5_ACOMPANHAMENTO'!$O$3:$O$4922),0))</f>
        <v>2364</v>
      </c>
      <c r="G390" s="7">
        <f t="shared" si="139"/>
        <v>0</v>
      </c>
      <c r="H390" t="str">
        <f t="shared" si="140"/>
        <v>10199,10201|9 COLADEIRAS</v>
      </c>
      <c r="I390" s="1" t="str">
        <f t="shared" si="141"/>
        <v>10199</v>
      </c>
      <c r="J390" s="1" t="str">
        <f t="shared" si="142"/>
        <v>10201</v>
      </c>
      <c r="K390" s="1" t="str">
        <f t="shared" si="143"/>
        <v/>
      </c>
      <c r="L390" s="1" t="str">
        <f t="shared" si="144"/>
        <v/>
      </c>
      <c r="M390" s="1" t="str">
        <f t="shared" si="145"/>
        <v/>
      </c>
      <c r="N390" s="1" t="str">
        <f t="shared" si="146"/>
        <v/>
      </c>
      <c r="O390" s="1" t="str">
        <f t="shared" si="147"/>
        <v/>
      </c>
      <c r="P390" s="1" t="str">
        <f t="shared" si="148"/>
        <v/>
      </c>
      <c r="Q390" s="1" t="str">
        <f t="shared" si="149"/>
        <v/>
      </c>
      <c r="R390" s="1" t="str">
        <f t="shared" si="150"/>
        <v/>
      </c>
      <c r="S390" s="1" t="str">
        <f t="shared" si="151"/>
        <v/>
      </c>
      <c r="T390" s="1" t="str">
        <f t="shared" si="152"/>
        <v/>
      </c>
      <c r="U390" s="1" t="str">
        <f t="shared" si="153"/>
        <v/>
      </c>
      <c r="V390" s="1" t="str">
        <f t="shared" si="154"/>
        <v/>
      </c>
      <c r="W390" s="1" t="str">
        <f t="shared" si="155"/>
        <v/>
      </c>
      <c r="X390" s="1" t="str">
        <f t="shared" si="156"/>
        <v/>
      </c>
      <c r="Y390" s="1" t="str">
        <f t="shared" si="157"/>
        <v/>
      </c>
      <c r="Z390" s="1" t="str">
        <f t="shared" si="158"/>
        <v/>
      </c>
      <c r="AA390" s="1" t="str">
        <f t="shared" si="159"/>
        <v/>
      </c>
      <c r="AB390" s="1" t="str">
        <f t="shared" si="160"/>
        <v/>
      </c>
    </row>
    <row r="391" spans="1:28" ht="14.25" hidden="1" customHeight="1" x14ac:dyDescent="0.35">
      <c r="A391" s="4">
        <f>IF(OR($B391="",$C391=""),"",IFERROR(INDEX('5_ACOMPANHAMENTO'!$A$3:$A$4922,MATCH(1,INDEX(('5_ACOMPANHAMENTO'!$AD$3:$AD$4922=TRIM($C391&amp;""))*('5_ACOMPANHAMENTO'!$AC$3:$AC$4922&lt;&gt;"")*((((I391&lt;&gt;"")*ISNUMBER(SEARCH("|"&amp;I391&amp;"|",'5_ACOMPANHAMENTO'!$AC$3:$AC$4922)))+((J391&lt;&gt;"")*ISNUMBER(SEARCH("|"&amp;J391&amp;"|",'5_ACOMPANHAMENTO'!$AC$3:$AC$4922)))+((K391&lt;&gt;"")*ISNUMBER(SEARCH("|"&amp;K391&amp;"|",'5_ACOMPANHAMENTO'!$AC$3:$AC$4922)))+((L391&lt;&gt;"")*ISNUMBER(SEARCH("|"&amp;L391&amp;"|",'5_ACOMPANHAMENTO'!$AC$3:$AC$4922)))+((M391&lt;&gt;"")*ISNUMBER(SEARCH("|"&amp;M391&amp;"|",'5_ACOMPANHAMENTO'!$AC$3:$AC$4922)))+((N391&lt;&gt;"")*ISNUMBER(SEARCH("|"&amp;N391&amp;"|",'5_ACOMPANHAMENTO'!$AC$3:$AC$4922)))+((O391&lt;&gt;"")*ISNUMBER(SEARCH("|"&amp;O391&amp;"|",'5_ACOMPANHAMENTO'!$AC$3:$AC$4922)))+((P391&lt;&gt;"")*ISNUMBER(SEARCH("|"&amp;P391&amp;"|",'5_ACOMPANHAMENTO'!$AC$3:$AC$4922)))+((Q391&lt;&gt;"")*ISNUMBER(SEARCH("|"&amp;Q391&amp;"|",'5_ACOMPANHAMENTO'!$AC$3:$AC$4922)))+((R391&lt;&gt;"")*ISNUMBER(SEARCH("|"&amp;R391&amp;"|",'5_ACOMPANHAMENTO'!$AC$3:$AC$4922)))+((S391&lt;&gt;"")*ISNUMBER(SEARCH("|"&amp;S391&amp;"|",'5_ACOMPANHAMENTO'!$AC$3:$AC$4922)))+((T391&lt;&gt;"")*ISNUMBER(SEARCH("|"&amp;T391&amp;"|",'5_ACOMPANHAMENTO'!$AC$3:$AC$4922)))+((U391&lt;&gt;"")*ISNUMBER(SEARCH("|"&amp;U391&amp;"|",'5_ACOMPANHAMENTO'!$AC$3:$AC$4922)))+((V391&lt;&gt;"")*ISNUMBER(SEARCH("|"&amp;V391&amp;"|",'5_ACOMPANHAMENTO'!$AC$3:$AC$4922)))+((W391&lt;&gt;"")*ISNUMBER(SEARCH("|"&amp;W391&amp;"|",'5_ACOMPANHAMENTO'!$AC$3:$AC$4922)))+((X391&lt;&gt;"")*ISNUMBER(SEARCH("|"&amp;X391&amp;"|",'5_ACOMPANHAMENTO'!$AC$3:$AC$4922)))+((Y391&lt;&gt;"")*ISNUMBER(SEARCH("|"&amp;Y391&amp;"|",'5_ACOMPANHAMENTO'!$AC$3:$AC$4922)))+((Z391&lt;&gt;"")*ISNUMBER(SEARCH("|"&amp;Z391&amp;"|",'5_ACOMPANHAMENTO'!$AC$3:$AC$4922)))+((AA391&lt;&gt;"")*ISNUMBER(SEARCH("|"&amp;AA391&amp;"|",'5_ACOMPANHAMENTO'!$AC$3:$AC$4922)))+((AB391&lt;&gt;"")*ISNUMBER(SEARCH("|"&amp;AB391&amp;"|",'5_ACOMPANHAMENTO'!$AC$3:$AC$4922))))&gt;0),0),0)),""))</f>
        <v>46204</v>
      </c>
      <c r="B391" s="14" t="s">
        <v>3095</v>
      </c>
      <c r="C391" s="14" t="s">
        <v>3060</v>
      </c>
      <c r="D391" s="4">
        <f>IF(OR($B391="",$C391=""),"",IFERROR(SUMPRODUCT(--(('5_ACOMPANHAMENTO'!$AD$3:$AD$4922=TRIM($C391&amp;""))*('5_ACOMPANHAMENTO'!$AC$3:$AC$4922&lt;&gt;"")*((((I391&lt;&gt;"")*ISNUMBER(SEARCH("|"&amp;I391&amp;"|",'5_ACOMPANHAMENTO'!$AC$3:$AC$4922)))+((J391&lt;&gt;"")*ISNUMBER(SEARCH("|"&amp;J391&amp;"|",'5_ACOMPANHAMENTO'!$AC$3:$AC$4922)))+((K391&lt;&gt;"")*ISNUMBER(SEARCH("|"&amp;K391&amp;"|",'5_ACOMPANHAMENTO'!$AC$3:$AC$4922)))+((L391&lt;&gt;"")*ISNUMBER(SEARCH("|"&amp;L391&amp;"|",'5_ACOMPANHAMENTO'!$AC$3:$AC$4922)))+((M391&lt;&gt;"")*ISNUMBER(SEARCH("|"&amp;M391&amp;"|",'5_ACOMPANHAMENTO'!$AC$3:$AC$4922)))+((N391&lt;&gt;"")*ISNUMBER(SEARCH("|"&amp;N391&amp;"|",'5_ACOMPANHAMENTO'!$AC$3:$AC$4922)))+((O391&lt;&gt;"")*ISNUMBER(SEARCH("|"&amp;O391&amp;"|",'5_ACOMPANHAMENTO'!$AC$3:$AC$4922)))+((P391&lt;&gt;"")*ISNUMBER(SEARCH("|"&amp;P391&amp;"|",'5_ACOMPANHAMENTO'!$AC$3:$AC$4922)))+((Q391&lt;&gt;"")*ISNUMBER(SEARCH("|"&amp;Q391&amp;"|",'5_ACOMPANHAMENTO'!$AC$3:$AC$4922)))+((R391&lt;&gt;"")*ISNUMBER(SEARCH("|"&amp;R391&amp;"|",'5_ACOMPANHAMENTO'!$AC$3:$AC$4922)))+((S391&lt;&gt;"")*ISNUMBER(SEARCH("|"&amp;S391&amp;"|",'5_ACOMPANHAMENTO'!$AC$3:$AC$4922)))+((T391&lt;&gt;"")*ISNUMBER(SEARCH("|"&amp;T391&amp;"|",'5_ACOMPANHAMENTO'!$AC$3:$AC$4922)))+((U391&lt;&gt;"")*ISNUMBER(SEARCH("|"&amp;U391&amp;"|",'5_ACOMPANHAMENTO'!$AC$3:$AC$4922)))+((V391&lt;&gt;"")*ISNUMBER(SEARCH("|"&amp;V391&amp;"|",'5_ACOMPANHAMENTO'!$AC$3:$AC$4922)))+((W391&lt;&gt;"")*ISNUMBER(SEARCH("|"&amp;W391&amp;"|",'5_ACOMPANHAMENTO'!$AC$3:$AC$4922)))+((X391&lt;&gt;"")*ISNUMBER(SEARCH("|"&amp;X391&amp;"|",'5_ACOMPANHAMENTO'!$AC$3:$AC$4922)))+((Y391&lt;&gt;"")*ISNUMBER(SEARCH("|"&amp;Y391&amp;"|",'5_ACOMPANHAMENTO'!$AC$3:$AC$4922)))+((Z391&lt;&gt;"")*ISNUMBER(SEARCH("|"&amp;Z391&amp;"|",'5_ACOMPANHAMENTO'!$AC$3:$AC$4922)))+((AA391&lt;&gt;"")*ISNUMBER(SEARCH("|"&amp;AA391&amp;"|",'5_ACOMPANHAMENTO'!$AC$3:$AC$4922)))+((AB391&lt;&gt;"")*ISNUMBER(SEARCH("|"&amp;AB391&amp;"|",'5_ACOMPANHAMENTO'!$AC$3:$AC$4922))))&gt;0)),'5_ACOMPANHAMENTO'!$J$3:$J$4922),0))</f>
        <v>2364</v>
      </c>
      <c r="E391" s="4" t="str">
        <f t="shared" ca="1" si="138"/>
        <v>FINALIZADO</v>
      </c>
      <c r="F391" s="7">
        <f>IF(OR($B391="",$C391=""),"",IFERROR(SUMPRODUCT(--(('5_ACOMPANHAMENTO'!$AD$3:$AD$4922=TRIM($C391&amp;""))*('5_ACOMPANHAMENTO'!$AC$3:$AC$4922&lt;&gt;"")*((((I391&lt;&gt;"")*ISNUMBER(SEARCH("|"&amp;I391&amp;"|",'5_ACOMPANHAMENTO'!$AC$3:$AC$4922)))+((J391&lt;&gt;"")*ISNUMBER(SEARCH("|"&amp;J391&amp;"|",'5_ACOMPANHAMENTO'!$AC$3:$AC$4922)))+((K391&lt;&gt;"")*ISNUMBER(SEARCH("|"&amp;K391&amp;"|",'5_ACOMPANHAMENTO'!$AC$3:$AC$4922)))+((L391&lt;&gt;"")*ISNUMBER(SEARCH("|"&amp;L391&amp;"|",'5_ACOMPANHAMENTO'!$AC$3:$AC$4922)))+((M391&lt;&gt;"")*ISNUMBER(SEARCH("|"&amp;M391&amp;"|",'5_ACOMPANHAMENTO'!$AC$3:$AC$4922)))+((N391&lt;&gt;"")*ISNUMBER(SEARCH("|"&amp;N391&amp;"|",'5_ACOMPANHAMENTO'!$AC$3:$AC$4922)))+((O391&lt;&gt;"")*ISNUMBER(SEARCH("|"&amp;O391&amp;"|",'5_ACOMPANHAMENTO'!$AC$3:$AC$4922)))+((P391&lt;&gt;"")*ISNUMBER(SEARCH("|"&amp;P391&amp;"|",'5_ACOMPANHAMENTO'!$AC$3:$AC$4922)))+((Q391&lt;&gt;"")*ISNUMBER(SEARCH("|"&amp;Q391&amp;"|",'5_ACOMPANHAMENTO'!$AC$3:$AC$4922)))+((R391&lt;&gt;"")*ISNUMBER(SEARCH("|"&amp;R391&amp;"|",'5_ACOMPANHAMENTO'!$AC$3:$AC$4922)))+((S391&lt;&gt;"")*ISNUMBER(SEARCH("|"&amp;S391&amp;"|",'5_ACOMPANHAMENTO'!$AC$3:$AC$4922)))+((T391&lt;&gt;"")*ISNUMBER(SEARCH("|"&amp;T391&amp;"|",'5_ACOMPANHAMENTO'!$AC$3:$AC$4922)))+((U391&lt;&gt;"")*ISNUMBER(SEARCH("|"&amp;U391&amp;"|",'5_ACOMPANHAMENTO'!$AC$3:$AC$4922)))+((V391&lt;&gt;"")*ISNUMBER(SEARCH("|"&amp;V391&amp;"|",'5_ACOMPANHAMENTO'!$AC$3:$AC$4922)))+((W391&lt;&gt;"")*ISNUMBER(SEARCH("|"&amp;W391&amp;"|",'5_ACOMPANHAMENTO'!$AC$3:$AC$4922)))+((X391&lt;&gt;"")*ISNUMBER(SEARCH("|"&amp;X391&amp;"|",'5_ACOMPANHAMENTO'!$AC$3:$AC$4922)))+((Y391&lt;&gt;"")*ISNUMBER(SEARCH("|"&amp;Y391&amp;"|",'5_ACOMPANHAMENTO'!$AC$3:$AC$4922)))+((Z391&lt;&gt;"")*ISNUMBER(SEARCH("|"&amp;Z391&amp;"|",'5_ACOMPANHAMENTO'!$AC$3:$AC$4922)))+((AA391&lt;&gt;"")*ISNUMBER(SEARCH("|"&amp;AA391&amp;"|",'5_ACOMPANHAMENTO'!$AC$3:$AC$4922)))+((AB391&lt;&gt;"")*ISNUMBER(SEARCH("|"&amp;AB391&amp;"|",'5_ACOMPANHAMENTO'!$AC$3:$AC$4922))))&gt;0)),'5_ACOMPANHAMENTO'!$O$3:$O$4922),0))</f>
        <v>2364</v>
      </c>
      <c r="G391" s="7">
        <f t="shared" si="139"/>
        <v>0</v>
      </c>
      <c r="H391" t="str">
        <f t="shared" si="140"/>
        <v>10199,10201|9 COLADEIRAS</v>
      </c>
      <c r="I391" s="1" t="str">
        <f t="shared" si="141"/>
        <v>10199</v>
      </c>
      <c r="J391" s="1" t="str">
        <f t="shared" si="142"/>
        <v>10201</v>
      </c>
      <c r="K391" s="1" t="str">
        <f t="shared" si="143"/>
        <v/>
      </c>
      <c r="L391" s="1" t="str">
        <f t="shared" si="144"/>
        <v/>
      </c>
      <c r="M391" s="1" t="str">
        <f t="shared" si="145"/>
        <v/>
      </c>
      <c r="N391" s="1" t="str">
        <f t="shared" si="146"/>
        <v/>
      </c>
      <c r="O391" s="1" t="str">
        <f t="shared" si="147"/>
        <v/>
      </c>
      <c r="P391" s="1" t="str">
        <f t="shared" si="148"/>
        <v/>
      </c>
      <c r="Q391" s="1" t="str">
        <f t="shared" si="149"/>
        <v/>
      </c>
      <c r="R391" s="1" t="str">
        <f t="shared" si="150"/>
        <v/>
      </c>
      <c r="S391" s="1" t="str">
        <f t="shared" si="151"/>
        <v/>
      </c>
      <c r="T391" s="1" t="str">
        <f t="shared" si="152"/>
        <v/>
      </c>
      <c r="U391" s="1" t="str">
        <f t="shared" si="153"/>
        <v/>
      </c>
      <c r="V391" s="1" t="str">
        <f t="shared" si="154"/>
        <v/>
      </c>
      <c r="W391" s="1" t="str">
        <f t="shared" si="155"/>
        <v/>
      </c>
      <c r="X391" s="1" t="str">
        <f t="shared" si="156"/>
        <v/>
      </c>
      <c r="Y391" s="1" t="str">
        <f t="shared" si="157"/>
        <v/>
      </c>
      <c r="Z391" s="1" t="str">
        <f t="shared" si="158"/>
        <v/>
      </c>
      <c r="AA391" s="1" t="str">
        <f t="shared" si="159"/>
        <v/>
      </c>
      <c r="AB391" s="1" t="str">
        <f t="shared" si="160"/>
        <v/>
      </c>
    </row>
    <row r="392" spans="1:28" ht="14.25" hidden="1" customHeight="1" x14ac:dyDescent="0.35">
      <c r="A392" s="4">
        <f>IF(OR($B392="",$C392=""),"",IFERROR(INDEX('5_ACOMPANHAMENTO'!$A$3:$A$4922,MATCH(1,INDEX(('5_ACOMPANHAMENTO'!$AD$3:$AD$4922=TRIM($C392&amp;""))*('5_ACOMPANHAMENTO'!$AC$3:$AC$4922&lt;&gt;"")*((((I392&lt;&gt;"")*ISNUMBER(SEARCH("|"&amp;I392&amp;"|",'5_ACOMPANHAMENTO'!$AC$3:$AC$4922)))+((J392&lt;&gt;"")*ISNUMBER(SEARCH("|"&amp;J392&amp;"|",'5_ACOMPANHAMENTO'!$AC$3:$AC$4922)))+((K392&lt;&gt;"")*ISNUMBER(SEARCH("|"&amp;K392&amp;"|",'5_ACOMPANHAMENTO'!$AC$3:$AC$4922)))+((L392&lt;&gt;"")*ISNUMBER(SEARCH("|"&amp;L392&amp;"|",'5_ACOMPANHAMENTO'!$AC$3:$AC$4922)))+((M392&lt;&gt;"")*ISNUMBER(SEARCH("|"&amp;M392&amp;"|",'5_ACOMPANHAMENTO'!$AC$3:$AC$4922)))+((N392&lt;&gt;"")*ISNUMBER(SEARCH("|"&amp;N392&amp;"|",'5_ACOMPANHAMENTO'!$AC$3:$AC$4922)))+((O392&lt;&gt;"")*ISNUMBER(SEARCH("|"&amp;O392&amp;"|",'5_ACOMPANHAMENTO'!$AC$3:$AC$4922)))+((P392&lt;&gt;"")*ISNUMBER(SEARCH("|"&amp;P392&amp;"|",'5_ACOMPANHAMENTO'!$AC$3:$AC$4922)))+((Q392&lt;&gt;"")*ISNUMBER(SEARCH("|"&amp;Q392&amp;"|",'5_ACOMPANHAMENTO'!$AC$3:$AC$4922)))+((R392&lt;&gt;"")*ISNUMBER(SEARCH("|"&amp;R392&amp;"|",'5_ACOMPANHAMENTO'!$AC$3:$AC$4922)))+((S392&lt;&gt;"")*ISNUMBER(SEARCH("|"&amp;S392&amp;"|",'5_ACOMPANHAMENTO'!$AC$3:$AC$4922)))+((T392&lt;&gt;"")*ISNUMBER(SEARCH("|"&amp;T392&amp;"|",'5_ACOMPANHAMENTO'!$AC$3:$AC$4922)))+((U392&lt;&gt;"")*ISNUMBER(SEARCH("|"&amp;U392&amp;"|",'5_ACOMPANHAMENTO'!$AC$3:$AC$4922)))+((V392&lt;&gt;"")*ISNUMBER(SEARCH("|"&amp;V392&amp;"|",'5_ACOMPANHAMENTO'!$AC$3:$AC$4922)))+((W392&lt;&gt;"")*ISNUMBER(SEARCH("|"&amp;W392&amp;"|",'5_ACOMPANHAMENTO'!$AC$3:$AC$4922)))+((X392&lt;&gt;"")*ISNUMBER(SEARCH("|"&amp;X392&amp;"|",'5_ACOMPANHAMENTO'!$AC$3:$AC$4922)))+((Y392&lt;&gt;"")*ISNUMBER(SEARCH("|"&amp;Y392&amp;"|",'5_ACOMPANHAMENTO'!$AC$3:$AC$4922)))+((Z392&lt;&gt;"")*ISNUMBER(SEARCH("|"&amp;Z392&amp;"|",'5_ACOMPANHAMENTO'!$AC$3:$AC$4922)))+((AA392&lt;&gt;"")*ISNUMBER(SEARCH("|"&amp;AA392&amp;"|",'5_ACOMPANHAMENTO'!$AC$3:$AC$4922)))+((AB392&lt;&gt;"")*ISNUMBER(SEARCH("|"&amp;AB392&amp;"|",'5_ACOMPANHAMENTO'!$AC$3:$AC$4922))))&gt;0),0),0)),""))</f>
        <v>46204</v>
      </c>
      <c r="B392" s="14" t="s">
        <v>3095</v>
      </c>
      <c r="C392" s="14" t="s">
        <v>3060</v>
      </c>
      <c r="D392" s="4">
        <f>IF(OR($B392="",$C392=""),"",IFERROR(SUMPRODUCT(--(('5_ACOMPANHAMENTO'!$AD$3:$AD$4922=TRIM($C392&amp;""))*('5_ACOMPANHAMENTO'!$AC$3:$AC$4922&lt;&gt;"")*((((I392&lt;&gt;"")*ISNUMBER(SEARCH("|"&amp;I392&amp;"|",'5_ACOMPANHAMENTO'!$AC$3:$AC$4922)))+((J392&lt;&gt;"")*ISNUMBER(SEARCH("|"&amp;J392&amp;"|",'5_ACOMPANHAMENTO'!$AC$3:$AC$4922)))+((K392&lt;&gt;"")*ISNUMBER(SEARCH("|"&amp;K392&amp;"|",'5_ACOMPANHAMENTO'!$AC$3:$AC$4922)))+((L392&lt;&gt;"")*ISNUMBER(SEARCH("|"&amp;L392&amp;"|",'5_ACOMPANHAMENTO'!$AC$3:$AC$4922)))+((M392&lt;&gt;"")*ISNUMBER(SEARCH("|"&amp;M392&amp;"|",'5_ACOMPANHAMENTO'!$AC$3:$AC$4922)))+((N392&lt;&gt;"")*ISNUMBER(SEARCH("|"&amp;N392&amp;"|",'5_ACOMPANHAMENTO'!$AC$3:$AC$4922)))+((O392&lt;&gt;"")*ISNUMBER(SEARCH("|"&amp;O392&amp;"|",'5_ACOMPANHAMENTO'!$AC$3:$AC$4922)))+((P392&lt;&gt;"")*ISNUMBER(SEARCH("|"&amp;P392&amp;"|",'5_ACOMPANHAMENTO'!$AC$3:$AC$4922)))+((Q392&lt;&gt;"")*ISNUMBER(SEARCH("|"&amp;Q392&amp;"|",'5_ACOMPANHAMENTO'!$AC$3:$AC$4922)))+((R392&lt;&gt;"")*ISNUMBER(SEARCH("|"&amp;R392&amp;"|",'5_ACOMPANHAMENTO'!$AC$3:$AC$4922)))+((S392&lt;&gt;"")*ISNUMBER(SEARCH("|"&amp;S392&amp;"|",'5_ACOMPANHAMENTO'!$AC$3:$AC$4922)))+((T392&lt;&gt;"")*ISNUMBER(SEARCH("|"&amp;T392&amp;"|",'5_ACOMPANHAMENTO'!$AC$3:$AC$4922)))+((U392&lt;&gt;"")*ISNUMBER(SEARCH("|"&amp;U392&amp;"|",'5_ACOMPANHAMENTO'!$AC$3:$AC$4922)))+((V392&lt;&gt;"")*ISNUMBER(SEARCH("|"&amp;V392&amp;"|",'5_ACOMPANHAMENTO'!$AC$3:$AC$4922)))+((W392&lt;&gt;"")*ISNUMBER(SEARCH("|"&amp;W392&amp;"|",'5_ACOMPANHAMENTO'!$AC$3:$AC$4922)))+((X392&lt;&gt;"")*ISNUMBER(SEARCH("|"&amp;X392&amp;"|",'5_ACOMPANHAMENTO'!$AC$3:$AC$4922)))+((Y392&lt;&gt;"")*ISNUMBER(SEARCH("|"&amp;Y392&amp;"|",'5_ACOMPANHAMENTO'!$AC$3:$AC$4922)))+((Z392&lt;&gt;"")*ISNUMBER(SEARCH("|"&amp;Z392&amp;"|",'5_ACOMPANHAMENTO'!$AC$3:$AC$4922)))+((AA392&lt;&gt;"")*ISNUMBER(SEARCH("|"&amp;AA392&amp;"|",'5_ACOMPANHAMENTO'!$AC$3:$AC$4922)))+((AB392&lt;&gt;"")*ISNUMBER(SEARCH("|"&amp;AB392&amp;"|",'5_ACOMPANHAMENTO'!$AC$3:$AC$4922))))&gt;0)),'5_ACOMPANHAMENTO'!$J$3:$J$4922),0))</f>
        <v>2364</v>
      </c>
      <c r="E392" s="4" t="str">
        <f t="shared" ca="1" si="138"/>
        <v>FINALIZADO</v>
      </c>
      <c r="F392" s="7">
        <f>IF(OR($B392="",$C392=""),"",IFERROR(SUMPRODUCT(--(('5_ACOMPANHAMENTO'!$AD$3:$AD$4922=TRIM($C392&amp;""))*('5_ACOMPANHAMENTO'!$AC$3:$AC$4922&lt;&gt;"")*((((I392&lt;&gt;"")*ISNUMBER(SEARCH("|"&amp;I392&amp;"|",'5_ACOMPANHAMENTO'!$AC$3:$AC$4922)))+((J392&lt;&gt;"")*ISNUMBER(SEARCH("|"&amp;J392&amp;"|",'5_ACOMPANHAMENTO'!$AC$3:$AC$4922)))+((K392&lt;&gt;"")*ISNUMBER(SEARCH("|"&amp;K392&amp;"|",'5_ACOMPANHAMENTO'!$AC$3:$AC$4922)))+((L392&lt;&gt;"")*ISNUMBER(SEARCH("|"&amp;L392&amp;"|",'5_ACOMPANHAMENTO'!$AC$3:$AC$4922)))+((M392&lt;&gt;"")*ISNUMBER(SEARCH("|"&amp;M392&amp;"|",'5_ACOMPANHAMENTO'!$AC$3:$AC$4922)))+((N392&lt;&gt;"")*ISNUMBER(SEARCH("|"&amp;N392&amp;"|",'5_ACOMPANHAMENTO'!$AC$3:$AC$4922)))+((O392&lt;&gt;"")*ISNUMBER(SEARCH("|"&amp;O392&amp;"|",'5_ACOMPANHAMENTO'!$AC$3:$AC$4922)))+((P392&lt;&gt;"")*ISNUMBER(SEARCH("|"&amp;P392&amp;"|",'5_ACOMPANHAMENTO'!$AC$3:$AC$4922)))+((Q392&lt;&gt;"")*ISNUMBER(SEARCH("|"&amp;Q392&amp;"|",'5_ACOMPANHAMENTO'!$AC$3:$AC$4922)))+((R392&lt;&gt;"")*ISNUMBER(SEARCH("|"&amp;R392&amp;"|",'5_ACOMPANHAMENTO'!$AC$3:$AC$4922)))+((S392&lt;&gt;"")*ISNUMBER(SEARCH("|"&amp;S392&amp;"|",'5_ACOMPANHAMENTO'!$AC$3:$AC$4922)))+((T392&lt;&gt;"")*ISNUMBER(SEARCH("|"&amp;T392&amp;"|",'5_ACOMPANHAMENTO'!$AC$3:$AC$4922)))+((U392&lt;&gt;"")*ISNUMBER(SEARCH("|"&amp;U392&amp;"|",'5_ACOMPANHAMENTO'!$AC$3:$AC$4922)))+((V392&lt;&gt;"")*ISNUMBER(SEARCH("|"&amp;V392&amp;"|",'5_ACOMPANHAMENTO'!$AC$3:$AC$4922)))+((W392&lt;&gt;"")*ISNUMBER(SEARCH("|"&amp;W392&amp;"|",'5_ACOMPANHAMENTO'!$AC$3:$AC$4922)))+((X392&lt;&gt;"")*ISNUMBER(SEARCH("|"&amp;X392&amp;"|",'5_ACOMPANHAMENTO'!$AC$3:$AC$4922)))+((Y392&lt;&gt;"")*ISNUMBER(SEARCH("|"&amp;Y392&amp;"|",'5_ACOMPANHAMENTO'!$AC$3:$AC$4922)))+((Z392&lt;&gt;"")*ISNUMBER(SEARCH("|"&amp;Z392&amp;"|",'5_ACOMPANHAMENTO'!$AC$3:$AC$4922)))+((AA392&lt;&gt;"")*ISNUMBER(SEARCH("|"&amp;AA392&amp;"|",'5_ACOMPANHAMENTO'!$AC$3:$AC$4922)))+((AB392&lt;&gt;"")*ISNUMBER(SEARCH("|"&amp;AB392&amp;"|",'5_ACOMPANHAMENTO'!$AC$3:$AC$4922))))&gt;0)),'5_ACOMPANHAMENTO'!$O$3:$O$4922),0))</f>
        <v>2364</v>
      </c>
      <c r="G392" s="7">
        <f t="shared" si="139"/>
        <v>0</v>
      </c>
      <c r="H392" t="str">
        <f t="shared" si="140"/>
        <v>10199,10201|9 COLADEIRAS</v>
      </c>
      <c r="I392" s="1" t="str">
        <f t="shared" si="141"/>
        <v>10199</v>
      </c>
      <c r="J392" s="1" t="str">
        <f t="shared" si="142"/>
        <v>10201</v>
      </c>
      <c r="K392" s="1" t="str">
        <f t="shared" si="143"/>
        <v/>
      </c>
      <c r="L392" s="1" t="str">
        <f t="shared" si="144"/>
        <v/>
      </c>
      <c r="M392" s="1" t="str">
        <f t="shared" si="145"/>
        <v/>
      </c>
      <c r="N392" s="1" t="str">
        <f t="shared" si="146"/>
        <v/>
      </c>
      <c r="O392" s="1" t="str">
        <f t="shared" si="147"/>
        <v/>
      </c>
      <c r="P392" s="1" t="str">
        <f t="shared" si="148"/>
        <v/>
      </c>
      <c r="Q392" s="1" t="str">
        <f t="shared" si="149"/>
        <v/>
      </c>
      <c r="R392" s="1" t="str">
        <f t="shared" si="150"/>
        <v/>
      </c>
      <c r="S392" s="1" t="str">
        <f t="shared" si="151"/>
        <v/>
      </c>
      <c r="T392" s="1" t="str">
        <f t="shared" si="152"/>
        <v/>
      </c>
      <c r="U392" s="1" t="str">
        <f t="shared" si="153"/>
        <v/>
      </c>
      <c r="V392" s="1" t="str">
        <f t="shared" si="154"/>
        <v/>
      </c>
      <c r="W392" s="1" t="str">
        <f t="shared" si="155"/>
        <v/>
      </c>
      <c r="X392" s="1" t="str">
        <f t="shared" si="156"/>
        <v/>
      </c>
      <c r="Y392" s="1" t="str">
        <f t="shared" si="157"/>
        <v/>
      </c>
      <c r="Z392" s="1" t="str">
        <f t="shared" si="158"/>
        <v/>
      </c>
      <c r="AA392" s="1" t="str">
        <f t="shared" si="159"/>
        <v/>
      </c>
      <c r="AB392" s="1" t="str">
        <f t="shared" si="160"/>
        <v/>
      </c>
    </row>
    <row r="393" spans="1:28" ht="14.25" hidden="1" customHeight="1" x14ac:dyDescent="0.35">
      <c r="A393" s="4">
        <f>IF(OR($B393="",$C393=""),"",IFERROR(INDEX('5_ACOMPANHAMENTO'!$A$3:$A$4922,MATCH(1,INDEX(('5_ACOMPANHAMENTO'!$AD$3:$AD$4922=TRIM($C393&amp;""))*('5_ACOMPANHAMENTO'!$AC$3:$AC$4922&lt;&gt;"")*((((I393&lt;&gt;"")*ISNUMBER(SEARCH("|"&amp;I393&amp;"|",'5_ACOMPANHAMENTO'!$AC$3:$AC$4922)))+((J393&lt;&gt;"")*ISNUMBER(SEARCH("|"&amp;J393&amp;"|",'5_ACOMPANHAMENTO'!$AC$3:$AC$4922)))+((K393&lt;&gt;"")*ISNUMBER(SEARCH("|"&amp;K393&amp;"|",'5_ACOMPANHAMENTO'!$AC$3:$AC$4922)))+((L393&lt;&gt;"")*ISNUMBER(SEARCH("|"&amp;L393&amp;"|",'5_ACOMPANHAMENTO'!$AC$3:$AC$4922)))+((M393&lt;&gt;"")*ISNUMBER(SEARCH("|"&amp;M393&amp;"|",'5_ACOMPANHAMENTO'!$AC$3:$AC$4922)))+((N393&lt;&gt;"")*ISNUMBER(SEARCH("|"&amp;N393&amp;"|",'5_ACOMPANHAMENTO'!$AC$3:$AC$4922)))+((O393&lt;&gt;"")*ISNUMBER(SEARCH("|"&amp;O393&amp;"|",'5_ACOMPANHAMENTO'!$AC$3:$AC$4922)))+((P393&lt;&gt;"")*ISNUMBER(SEARCH("|"&amp;P393&amp;"|",'5_ACOMPANHAMENTO'!$AC$3:$AC$4922)))+((Q393&lt;&gt;"")*ISNUMBER(SEARCH("|"&amp;Q393&amp;"|",'5_ACOMPANHAMENTO'!$AC$3:$AC$4922)))+((R393&lt;&gt;"")*ISNUMBER(SEARCH("|"&amp;R393&amp;"|",'5_ACOMPANHAMENTO'!$AC$3:$AC$4922)))+((S393&lt;&gt;"")*ISNUMBER(SEARCH("|"&amp;S393&amp;"|",'5_ACOMPANHAMENTO'!$AC$3:$AC$4922)))+((T393&lt;&gt;"")*ISNUMBER(SEARCH("|"&amp;T393&amp;"|",'5_ACOMPANHAMENTO'!$AC$3:$AC$4922)))+((U393&lt;&gt;"")*ISNUMBER(SEARCH("|"&amp;U393&amp;"|",'5_ACOMPANHAMENTO'!$AC$3:$AC$4922)))+((V393&lt;&gt;"")*ISNUMBER(SEARCH("|"&amp;V393&amp;"|",'5_ACOMPANHAMENTO'!$AC$3:$AC$4922)))+((W393&lt;&gt;"")*ISNUMBER(SEARCH("|"&amp;W393&amp;"|",'5_ACOMPANHAMENTO'!$AC$3:$AC$4922)))+((X393&lt;&gt;"")*ISNUMBER(SEARCH("|"&amp;X393&amp;"|",'5_ACOMPANHAMENTO'!$AC$3:$AC$4922)))+((Y393&lt;&gt;"")*ISNUMBER(SEARCH("|"&amp;Y393&amp;"|",'5_ACOMPANHAMENTO'!$AC$3:$AC$4922)))+((Z393&lt;&gt;"")*ISNUMBER(SEARCH("|"&amp;Z393&amp;"|",'5_ACOMPANHAMENTO'!$AC$3:$AC$4922)))+((AA393&lt;&gt;"")*ISNUMBER(SEARCH("|"&amp;AA393&amp;"|",'5_ACOMPANHAMENTO'!$AC$3:$AC$4922)))+((AB393&lt;&gt;"")*ISNUMBER(SEARCH("|"&amp;AB393&amp;"|",'5_ACOMPANHAMENTO'!$AC$3:$AC$4922))))&gt;0),0),0)),""))</f>
        <v>46205</v>
      </c>
      <c r="B393" s="14" t="s">
        <v>3093</v>
      </c>
      <c r="C393" s="14" t="s">
        <v>3060</v>
      </c>
      <c r="D393" s="4">
        <f>IF(OR($B393="",$C393=""),"",IFERROR(SUMPRODUCT(--(('5_ACOMPANHAMENTO'!$AD$3:$AD$4922=TRIM($C393&amp;""))*('5_ACOMPANHAMENTO'!$AC$3:$AC$4922&lt;&gt;"")*((((I393&lt;&gt;"")*ISNUMBER(SEARCH("|"&amp;I393&amp;"|",'5_ACOMPANHAMENTO'!$AC$3:$AC$4922)))+((J393&lt;&gt;"")*ISNUMBER(SEARCH("|"&amp;J393&amp;"|",'5_ACOMPANHAMENTO'!$AC$3:$AC$4922)))+((K393&lt;&gt;"")*ISNUMBER(SEARCH("|"&amp;K393&amp;"|",'5_ACOMPANHAMENTO'!$AC$3:$AC$4922)))+((L393&lt;&gt;"")*ISNUMBER(SEARCH("|"&amp;L393&amp;"|",'5_ACOMPANHAMENTO'!$AC$3:$AC$4922)))+((M393&lt;&gt;"")*ISNUMBER(SEARCH("|"&amp;M393&amp;"|",'5_ACOMPANHAMENTO'!$AC$3:$AC$4922)))+((N393&lt;&gt;"")*ISNUMBER(SEARCH("|"&amp;N393&amp;"|",'5_ACOMPANHAMENTO'!$AC$3:$AC$4922)))+((O393&lt;&gt;"")*ISNUMBER(SEARCH("|"&amp;O393&amp;"|",'5_ACOMPANHAMENTO'!$AC$3:$AC$4922)))+((P393&lt;&gt;"")*ISNUMBER(SEARCH("|"&amp;P393&amp;"|",'5_ACOMPANHAMENTO'!$AC$3:$AC$4922)))+((Q393&lt;&gt;"")*ISNUMBER(SEARCH("|"&amp;Q393&amp;"|",'5_ACOMPANHAMENTO'!$AC$3:$AC$4922)))+((R393&lt;&gt;"")*ISNUMBER(SEARCH("|"&amp;R393&amp;"|",'5_ACOMPANHAMENTO'!$AC$3:$AC$4922)))+((S393&lt;&gt;"")*ISNUMBER(SEARCH("|"&amp;S393&amp;"|",'5_ACOMPANHAMENTO'!$AC$3:$AC$4922)))+((T393&lt;&gt;"")*ISNUMBER(SEARCH("|"&amp;T393&amp;"|",'5_ACOMPANHAMENTO'!$AC$3:$AC$4922)))+((U393&lt;&gt;"")*ISNUMBER(SEARCH("|"&amp;U393&amp;"|",'5_ACOMPANHAMENTO'!$AC$3:$AC$4922)))+((V393&lt;&gt;"")*ISNUMBER(SEARCH("|"&amp;V393&amp;"|",'5_ACOMPANHAMENTO'!$AC$3:$AC$4922)))+((W393&lt;&gt;"")*ISNUMBER(SEARCH("|"&amp;W393&amp;"|",'5_ACOMPANHAMENTO'!$AC$3:$AC$4922)))+((X393&lt;&gt;"")*ISNUMBER(SEARCH("|"&amp;X393&amp;"|",'5_ACOMPANHAMENTO'!$AC$3:$AC$4922)))+((Y393&lt;&gt;"")*ISNUMBER(SEARCH("|"&amp;Y393&amp;"|",'5_ACOMPANHAMENTO'!$AC$3:$AC$4922)))+((Z393&lt;&gt;"")*ISNUMBER(SEARCH("|"&amp;Z393&amp;"|",'5_ACOMPANHAMENTO'!$AC$3:$AC$4922)))+((AA393&lt;&gt;"")*ISNUMBER(SEARCH("|"&amp;AA393&amp;"|",'5_ACOMPANHAMENTO'!$AC$3:$AC$4922)))+((AB393&lt;&gt;"")*ISNUMBER(SEARCH("|"&amp;AB393&amp;"|",'5_ACOMPANHAMENTO'!$AC$3:$AC$4922))))&gt;0)),'5_ACOMPANHAMENTO'!$J$3:$J$4922),0))</f>
        <v>1341</v>
      </c>
      <c r="E393" s="4" t="str">
        <f t="shared" ca="1" si="138"/>
        <v>FINALIZADO</v>
      </c>
      <c r="F393" s="7">
        <f>IF(OR($B393="",$C393=""),"",IFERROR(SUMPRODUCT(--(('5_ACOMPANHAMENTO'!$AD$3:$AD$4922=TRIM($C393&amp;""))*('5_ACOMPANHAMENTO'!$AC$3:$AC$4922&lt;&gt;"")*((((I393&lt;&gt;"")*ISNUMBER(SEARCH("|"&amp;I393&amp;"|",'5_ACOMPANHAMENTO'!$AC$3:$AC$4922)))+((J393&lt;&gt;"")*ISNUMBER(SEARCH("|"&amp;J393&amp;"|",'5_ACOMPANHAMENTO'!$AC$3:$AC$4922)))+((K393&lt;&gt;"")*ISNUMBER(SEARCH("|"&amp;K393&amp;"|",'5_ACOMPANHAMENTO'!$AC$3:$AC$4922)))+((L393&lt;&gt;"")*ISNUMBER(SEARCH("|"&amp;L393&amp;"|",'5_ACOMPANHAMENTO'!$AC$3:$AC$4922)))+((M393&lt;&gt;"")*ISNUMBER(SEARCH("|"&amp;M393&amp;"|",'5_ACOMPANHAMENTO'!$AC$3:$AC$4922)))+((N393&lt;&gt;"")*ISNUMBER(SEARCH("|"&amp;N393&amp;"|",'5_ACOMPANHAMENTO'!$AC$3:$AC$4922)))+((O393&lt;&gt;"")*ISNUMBER(SEARCH("|"&amp;O393&amp;"|",'5_ACOMPANHAMENTO'!$AC$3:$AC$4922)))+((P393&lt;&gt;"")*ISNUMBER(SEARCH("|"&amp;P393&amp;"|",'5_ACOMPANHAMENTO'!$AC$3:$AC$4922)))+((Q393&lt;&gt;"")*ISNUMBER(SEARCH("|"&amp;Q393&amp;"|",'5_ACOMPANHAMENTO'!$AC$3:$AC$4922)))+((R393&lt;&gt;"")*ISNUMBER(SEARCH("|"&amp;R393&amp;"|",'5_ACOMPANHAMENTO'!$AC$3:$AC$4922)))+((S393&lt;&gt;"")*ISNUMBER(SEARCH("|"&amp;S393&amp;"|",'5_ACOMPANHAMENTO'!$AC$3:$AC$4922)))+((T393&lt;&gt;"")*ISNUMBER(SEARCH("|"&amp;T393&amp;"|",'5_ACOMPANHAMENTO'!$AC$3:$AC$4922)))+((U393&lt;&gt;"")*ISNUMBER(SEARCH("|"&amp;U393&amp;"|",'5_ACOMPANHAMENTO'!$AC$3:$AC$4922)))+((V393&lt;&gt;"")*ISNUMBER(SEARCH("|"&amp;V393&amp;"|",'5_ACOMPANHAMENTO'!$AC$3:$AC$4922)))+((W393&lt;&gt;"")*ISNUMBER(SEARCH("|"&amp;W393&amp;"|",'5_ACOMPANHAMENTO'!$AC$3:$AC$4922)))+((X393&lt;&gt;"")*ISNUMBER(SEARCH("|"&amp;X393&amp;"|",'5_ACOMPANHAMENTO'!$AC$3:$AC$4922)))+((Y393&lt;&gt;"")*ISNUMBER(SEARCH("|"&amp;Y393&amp;"|",'5_ACOMPANHAMENTO'!$AC$3:$AC$4922)))+((Z393&lt;&gt;"")*ISNUMBER(SEARCH("|"&amp;Z393&amp;"|",'5_ACOMPANHAMENTO'!$AC$3:$AC$4922)))+((AA393&lt;&gt;"")*ISNUMBER(SEARCH("|"&amp;AA393&amp;"|",'5_ACOMPANHAMENTO'!$AC$3:$AC$4922)))+((AB393&lt;&gt;"")*ISNUMBER(SEARCH("|"&amp;AB393&amp;"|",'5_ACOMPANHAMENTO'!$AC$3:$AC$4922))))&gt;0)),'5_ACOMPANHAMENTO'!$O$3:$O$4922),0))</f>
        <v>1341</v>
      </c>
      <c r="G393" s="7">
        <f t="shared" si="139"/>
        <v>0</v>
      </c>
      <c r="H393" t="str">
        <f t="shared" si="140"/>
        <v>10204|9 COLADEIRAS</v>
      </c>
      <c r="I393" s="1" t="str">
        <f t="shared" si="141"/>
        <v>10204</v>
      </c>
      <c r="J393" s="1" t="str">
        <f t="shared" si="142"/>
        <v/>
      </c>
      <c r="K393" s="1" t="str">
        <f t="shared" si="143"/>
        <v/>
      </c>
      <c r="L393" s="1" t="str">
        <f t="shared" si="144"/>
        <v/>
      </c>
      <c r="M393" s="1" t="str">
        <f t="shared" si="145"/>
        <v/>
      </c>
      <c r="N393" s="1" t="str">
        <f t="shared" si="146"/>
        <v/>
      </c>
      <c r="O393" s="1" t="str">
        <f t="shared" si="147"/>
        <v/>
      </c>
      <c r="P393" s="1" t="str">
        <f t="shared" si="148"/>
        <v/>
      </c>
      <c r="Q393" s="1" t="str">
        <f t="shared" si="149"/>
        <v/>
      </c>
      <c r="R393" s="1" t="str">
        <f t="shared" si="150"/>
        <v/>
      </c>
      <c r="S393" s="1" t="str">
        <f t="shared" si="151"/>
        <v/>
      </c>
      <c r="T393" s="1" t="str">
        <f t="shared" si="152"/>
        <v/>
      </c>
      <c r="U393" s="1" t="str">
        <f t="shared" si="153"/>
        <v/>
      </c>
      <c r="V393" s="1" t="str">
        <f t="shared" si="154"/>
        <v/>
      </c>
      <c r="W393" s="1" t="str">
        <f t="shared" si="155"/>
        <v/>
      </c>
      <c r="X393" s="1" t="str">
        <f t="shared" si="156"/>
        <v/>
      </c>
      <c r="Y393" s="1" t="str">
        <f t="shared" si="157"/>
        <v/>
      </c>
      <c r="Z393" s="1" t="str">
        <f t="shared" si="158"/>
        <v/>
      </c>
      <c r="AA393" s="1" t="str">
        <f t="shared" si="159"/>
        <v/>
      </c>
      <c r="AB393" s="1" t="str">
        <f t="shared" si="160"/>
        <v/>
      </c>
    </row>
    <row r="394" spans="1:28" ht="14.25" hidden="1" customHeight="1" x14ac:dyDescent="0.35">
      <c r="A394" s="4">
        <f>IF(OR($B394="",$C394=""),"",IFERROR(INDEX('5_ACOMPANHAMENTO'!$A$3:$A$4922,MATCH(1,INDEX(('5_ACOMPANHAMENTO'!$AD$3:$AD$4922=TRIM($C394&amp;""))*('5_ACOMPANHAMENTO'!$AC$3:$AC$4922&lt;&gt;"")*((((I394&lt;&gt;"")*ISNUMBER(SEARCH("|"&amp;I394&amp;"|",'5_ACOMPANHAMENTO'!$AC$3:$AC$4922)))+((J394&lt;&gt;"")*ISNUMBER(SEARCH("|"&amp;J394&amp;"|",'5_ACOMPANHAMENTO'!$AC$3:$AC$4922)))+((K394&lt;&gt;"")*ISNUMBER(SEARCH("|"&amp;K394&amp;"|",'5_ACOMPANHAMENTO'!$AC$3:$AC$4922)))+((L394&lt;&gt;"")*ISNUMBER(SEARCH("|"&amp;L394&amp;"|",'5_ACOMPANHAMENTO'!$AC$3:$AC$4922)))+((M394&lt;&gt;"")*ISNUMBER(SEARCH("|"&amp;M394&amp;"|",'5_ACOMPANHAMENTO'!$AC$3:$AC$4922)))+((N394&lt;&gt;"")*ISNUMBER(SEARCH("|"&amp;N394&amp;"|",'5_ACOMPANHAMENTO'!$AC$3:$AC$4922)))+((O394&lt;&gt;"")*ISNUMBER(SEARCH("|"&amp;O394&amp;"|",'5_ACOMPANHAMENTO'!$AC$3:$AC$4922)))+((P394&lt;&gt;"")*ISNUMBER(SEARCH("|"&amp;P394&amp;"|",'5_ACOMPANHAMENTO'!$AC$3:$AC$4922)))+((Q394&lt;&gt;"")*ISNUMBER(SEARCH("|"&amp;Q394&amp;"|",'5_ACOMPANHAMENTO'!$AC$3:$AC$4922)))+((R394&lt;&gt;"")*ISNUMBER(SEARCH("|"&amp;R394&amp;"|",'5_ACOMPANHAMENTO'!$AC$3:$AC$4922)))+((S394&lt;&gt;"")*ISNUMBER(SEARCH("|"&amp;S394&amp;"|",'5_ACOMPANHAMENTO'!$AC$3:$AC$4922)))+((T394&lt;&gt;"")*ISNUMBER(SEARCH("|"&amp;T394&amp;"|",'5_ACOMPANHAMENTO'!$AC$3:$AC$4922)))+((U394&lt;&gt;"")*ISNUMBER(SEARCH("|"&amp;U394&amp;"|",'5_ACOMPANHAMENTO'!$AC$3:$AC$4922)))+((V394&lt;&gt;"")*ISNUMBER(SEARCH("|"&amp;V394&amp;"|",'5_ACOMPANHAMENTO'!$AC$3:$AC$4922)))+((W394&lt;&gt;"")*ISNUMBER(SEARCH("|"&amp;W394&amp;"|",'5_ACOMPANHAMENTO'!$AC$3:$AC$4922)))+((X394&lt;&gt;"")*ISNUMBER(SEARCH("|"&amp;X394&amp;"|",'5_ACOMPANHAMENTO'!$AC$3:$AC$4922)))+((Y394&lt;&gt;"")*ISNUMBER(SEARCH("|"&amp;Y394&amp;"|",'5_ACOMPANHAMENTO'!$AC$3:$AC$4922)))+((Z394&lt;&gt;"")*ISNUMBER(SEARCH("|"&amp;Z394&amp;"|",'5_ACOMPANHAMENTO'!$AC$3:$AC$4922)))+((AA394&lt;&gt;"")*ISNUMBER(SEARCH("|"&amp;AA394&amp;"|",'5_ACOMPANHAMENTO'!$AC$3:$AC$4922)))+((AB394&lt;&gt;"")*ISNUMBER(SEARCH("|"&amp;AB394&amp;"|",'5_ACOMPANHAMENTO'!$AC$3:$AC$4922))))&gt;0),0),0)),""))</f>
        <v>46205</v>
      </c>
      <c r="B394" s="14" t="s">
        <v>3093</v>
      </c>
      <c r="C394" s="14" t="s">
        <v>3060</v>
      </c>
      <c r="D394" s="4">
        <f>IF(OR($B394="",$C394=""),"",IFERROR(SUMPRODUCT(--(('5_ACOMPANHAMENTO'!$AD$3:$AD$4922=TRIM($C394&amp;""))*('5_ACOMPANHAMENTO'!$AC$3:$AC$4922&lt;&gt;"")*((((I394&lt;&gt;"")*ISNUMBER(SEARCH("|"&amp;I394&amp;"|",'5_ACOMPANHAMENTO'!$AC$3:$AC$4922)))+((J394&lt;&gt;"")*ISNUMBER(SEARCH("|"&amp;J394&amp;"|",'5_ACOMPANHAMENTO'!$AC$3:$AC$4922)))+((K394&lt;&gt;"")*ISNUMBER(SEARCH("|"&amp;K394&amp;"|",'5_ACOMPANHAMENTO'!$AC$3:$AC$4922)))+((L394&lt;&gt;"")*ISNUMBER(SEARCH("|"&amp;L394&amp;"|",'5_ACOMPANHAMENTO'!$AC$3:$AC$4922)))+((M394&lt;&gt;"")*ISNUMBER(SEARCH("|"&amp;M394&amp;"|",'5_ACOMPANHAMENTO'!$AC$3:$AC$4922)))+((N394&lt;&gt;"")*ISNUMBER(SEARCH("|"&amp;N394&amp;"|",'5_ACOMPANHAMENTO'!$AC$3:$AC$4922)))+((O394&lt;&gt;"")*ISNUMBER(SEARCH("|"&amp;O394&amp;"|",'5_ACOMPANHAMENTO'!$AC$3:$AC$4922)))+((P394&lt;&gt;"")*ISNUMBER(SEARCH("|"&amp;P394&amp;"|",'5_ACOMPANHAMENTO'!$AC$3:$AC$4922)))+((Q394&lt;&gt;"")*ISNUMBER(SEARCH("|"&amp;Q394&amp;"|",'5_ACOMPANHAMENTO'!$AC$3:$AC$4922)))+((R394&lt;&gt;"")*ISNUMBER(SEARCH("|"&amp;R394&amp;"|",'5_ACOMPANHAMENTO'!$AC$3:$AC$4922)))+((S394&lt;&gt;"")*ISNUMBER(SEARCH("|"&amp;S394&amp;"|",'5_ACOMPANHAMENTO'!$AC$3:$AC$4922)))+((T394&lt;&gt;"")*ISNUMBER(SEARCH("|"&amp;T394&amp;"|",'5_ACOMPANHAMENTO'!$AC$3:$AC$4922)))+((U394&lt;&gt;"")*ISNUMBER(SEARCH("|"&amp;U394&amp;"|",'5_ACOMPANHAMENTO'!$AC$3:$AC$4922)))+((V394&lt;&gt;"")*ISNUMBER(SEARCH("|"&amp;V394&amp;"|",'5_ACOMPANHAMENTO'!$AC$3:$AC$4922)))+((W394&lt;&gt;"")*ISNUMBER(SEARCH("|"&amp;W394&amp;"|",'5_ACOMPANHAMENTO'!$AC$3:$AC$4922)))+((X394&lt;&gt;"")*ISNUMBER(SEARCH("|"&amp;X394&amp;"|",'5_ACOMPANHAMENTO'!$AC$3:$AC$4922)))+((Y394&lt;&gt;"")*ISNUMBER(SEARCH("|"&amp;Y394&amp;"|",'5_ACOMPANHAMENTO'!$AC$3:$AC$4922)))+((Z394&lt;&gt;"")*ISNUMBER(SEARCH("|"&amp;Z394&amp;"|",'5_ACOMPANHAMENTO'!$AC$3:$AC$4922)))+((AA394&lt;&gt;"")*ISNUMBER(SEARCH("|"&amp;AA394&amp;"|",'5_ACOMPANHAMENTO'!$AC$3:$AC$4922)))+((AB394&lt;&gt;"")*ISNUMBER(SEARCH("|"&amp;AB394&amp;"|",'5_ACOMPANHAMENTO'!$AC$3:$AC$4922))))&gt;0)),'5_ACOMPANHAMENTO'!$J$3:$J$4922),0))</f>
        <v>1341</v>
      </c>
      <c r="E394" s="4" t="str">
        <f t="shared" ca="1" si="138"/>
        <v>FINALIZADO</v>
      </c>
      <c r="F394" s="7">
        <f>IF(OR($B394="",$C394=""),"",IFERROR(SUMPRODUCT(--(('5_ACOMPANHAMENTO'!$AD$3:$AD$4922=TRIM($C394&amp;""))*('5_ACOMPANHAMENTO'!$AC$3:$AC$4922&lt;&gt;"")*((((I394&lt;&gt;"")*ISNUMBER(SEARCH("|"&amp;I394&amp;"|",'5_ACOMPANHAMENTO'!$AC$3:$AC$4922)))+((J394&lt;&gt;"")*ISNUMBER(SEARCH("|"&amp;J394&amp;"|",'5_ACOMPANHAMENTO'!$AC$3:$AC$4922)))+((K394&lt;&gt;"")*ISNUMBER(SEARCH("|"&amp;K394&amp;"|",'5_ACOMPANHAMENTO'!$AC$3:$AC$4922)))+((L394&lt;&gt;"")*ISNUMBER(SEARCH("|"&amp;L394&amp;"|",'5_ACOMPANHAMENTO'!$AC$3:$AC$4922)))+((M394&lt;&gt;"")*ISNUMBER(SEARCH("|"&amp;M394&amp;"|",'5_ACOMPANHAMENTO'!$AC$3:$AC$4922)))+((N394&lt;&gt;"")*ISNUMBER(SEARCH("|"&amp;N394&amp;"|",'5_ACOMPANHAMENTO'!$AC$3:$AC$4922)))+((O394&lt;&gt;"")*ISNUMBER(SEARCH("|"&amp;O394&amp;"|",'5_ACOMPANHAMENTO'!$AC$3:$AC$4922)))+((P394&lt;&gt;"")*ISNUMBER(SEARCH("|"&amp;P394&amp;"|",'5_ACOMPANHAMENTO'!$AC$3:$AC$4922)))+((Q394&lt;&gt;"")*ISNUMBER(SEARCH("|"&amp;Q394&amp;"|",'5_ACOMPANHAMENTO'!$AC$3:$AC$4922)))+((R394&lt;&gt;"")*ISNUMBER(SEARCH("|"&amp;R394&amp;"|",'5_ACOMPANHAMENTO'!$AC$3:$AC$4922)))+((S394&lt;&gt;"")*ISNUMBER(SEARCH("|"&amp;S394&amp;"|",'5_ACOMPANHAMENTO'!$AC$3:$AC$4922)))+((T394&lt;&gt;"")*ISNUMBER(SEARCH("|"&amp;T394&amp;"|",'5_ACOMPANHAMENTO'!$AC$3:$AC$4922)))+((U394&lt;&gt;"")*ISNUMBER(SEARCH("|"&amp;U394&amp;"|",'5_ACOMPANHAMENTO'!$AC$3:$AC$4922)))+((V394&lt;&gt;"")*ISNUMBER(SEARCH("|"&amp;V394&amp;"|",'5_ACOMPANHAMENTO'!$AC$3:$AC$4922)))+((W394&lt;&gt;"")*ISNUMBER(SEARCH("|"&amp;W394&amp;"|",'5_ACOMPANHAMENTO'!$AC$3:$AC$4922)))+((X394&lt;&gt;"")*ISNUMBER(SEARCH("|"&amp;X394&amp;"|",'5_ACOMPANHAMENTO'!$AC$3:$AC$4922)))+((Y394&lt;&gt;"")*ISNUMBER(SEARCH("|"&amp;Y394&amp;"|",'5_ACOMPANHAMENTO'!$AC$3:$AC$4922)))+((Z394&lt;&gt;"")*ISNUMBER(SEARCH("|"&amp;Z394&amp;"|",'5_ACOMPANHAMENTO'!$AC$3:$AC$4922)))+((AA394&lt;&gt;"")*ISNUMBER(SEARCH("|"&amp;AA394&amp;"|",'5_ACOMPANHAMENTO'!$AC$3:$AC$4922)))+((AB394&lt;&gt;"")*ISNUMBER(SEARCH("|"&amp;AB394&amp;"|",'5_ACOMPANHAMENTO'!$AC$3:$AC$4922))))&gt;0)),'5_ACOMPANHAMENTO'!$O$3:$O$4922),0))</f>
        <v>1341</v>
      </c>
      <c r="G394" s="7">
        <f t="shared" si="139"/>
        <v>0</v>
      </c>
      <c r="H394" t="str">
        <f t="shared" si="140"/>
        <v>10204|9 COLADEIRAS</v>
      </c>
      <c r="I394" s="1" t="str">
        <f t="shared" si="141"/>
        <v>10204</v>
      </c>
      <c r="J394" s="1" t="str">
        <f t="shared" si="142"/>
        <v/>
      </c>
      <c r="K394" s="1" t="str">
        <f t="shared" si="143"/>
        <v/>
      </c>
      <c r="L394" s="1" t="str">
        <f t="shared" si="144"/>
        <v/>
      </c>
      <c r="M394" s="1" t="str">
        <f t="shared" si="145"/>
        <v/>
      </c>
      <c r="N394" s="1" t="str">
        <f t="shared" si="146"/>
        <v/>
      </c>
      <c r="O394" s="1" t="str">
        <f t="shared" si="147"/>
        <v/>
      </c>
      <c r="P394" s="1" t="str">
        <f t="shared" si="148"/>
        <v/>
      </c>
      <c r="Q394" s="1" t="str">
        <f t="shared" si="149"/>
        <v/>
      </c>
      <c r="R394" s="1" t="str">
        <f t="shared" si="150"/>
        <v/>
      </c>
      <c r="S394" s="1" t="str">
        <f t="shared" si="151"/>
        <v/>
      </c>
      <c r="T394" s="1" t="str">
        <f t="shared" si="152"/>
        <v/>
      </c>
      <c r="U394" s="1" t="str">
        <f t="shared" si="153"/>
        <v/>
      </c>
      <c r="V394" s="1" t="str">
        <f t="shared" si="154"/>
        <v/>
      </c>
      <c r="W394" s="1" t="str">
        <f t="shared" si="155"/>
        <v/>
      </c>
      <c r="X394" s="1" t="str">
        <f t="shared" si="156"/>
        <v/>
      </c>
      <c r="Y394" s="1" t="str">
        <f t="shared" si="157"/>
        <v/>
      </c>
      <c r="Z394" s="1" t="str">
        <f t="shared" si="158"/>
        <v/>
      </c>
      <c r="AA394" s="1" t="str">
        <f t="shared" si="159"/>
        <v/>
      </c>
      <c r="AB394" s="1" t="str">
        <f t="shared" si="160"/>
        <v/>
      </c>
    </row>
    <row r="395" spans="1:28" ht="14.25" hidden="1" customHeight="1" x14ac:dyDescent="0.35">
      <c r="A395" s="4">
        <f>IF(OR($B395="",$C395=""),"",IFERROR(INDEX('5_ACOMPANHAMENTO'!$A$3:$A$4922,MATCH(1,INDEX(('5_ACOMPANHAMENTO'!$AD$3:$AD$4922=TRIM($C395&amp;""))*('5_ACOMPANHAMENTO'!$AC$3:$AC$4922&lt;&gt;"")*((((I395&lt;&gt;"")*ISNUMBER(SEARCH("|"&amp;I395&amp;"|",'5_ACOMPANHAMENTO'!$AC$3:$AC$4922)))+((J395&lt;&gt;"")*ISNUMBER(SEARCH("|"&amp;J395&amp;"|",'5_ACOMPANHAMENTO'!$AC$3:$AC$4922)))+((K395&lt;&gt;"")*ISNUMBER(SEARCH("|"&amp;K395&amp;"|",'5_ACOMPANHAMENTO'!$AC$3:$AC$4922)))+((L395&lt;&gt;"")*ISNUMBER(SEARCH("|"&amp;L395&amp;"|",'5_ACOMPANHAMENTO'!$AC$3:$AC$4922)))+((M395&lt;&gt;"")*ISNUMBER(SEARCH("|"&amp;M395&amp;"|",'5_ACOMPANHAMENTO'!$AC$3:$AC$4922)))+((N395&lt;&gt;"")*ISNUMBER(SEARCH("|"&amp;N395&amp;"|",'5_ACOMPANHAMENTO'!$AC$3:$AC$4922)))+((O395&lt;&gt;"")*ISNUMBER(SEARCH("|"&amp;O395&amp;"|",'5_ACOMPANHAMENTO'!$AC$3:$AC$4922)))+((P395&lt;&gt;"")*ISNUMBER(SEARCH("|"&amp;P395&amp;"|",'5_ACOMPANHAMENTO'!$AC$3:$AC$4922)))+((Q395&lt;&gt;"")*ISNUMBER(SEARCH("|"&amp;Q395&amp;"|",'5_ACOMPANHAMENTO'!$AC$3:$AC$4922)))+((R395&lt;&gt;"")*ISNUMBER(SEARCH("|"&amp;R395&amp;"|",'5_ACOMPANHAMENTO'!$AC$3:$AC$4922)))+((S395&lt;&gt;"")*ISNUMBER(SEARCH("|"&amp;S395&amp;"|",'5_ACOMPANHAMENTO'!$AC$3:$AC$4922)))+((T395&lt;&gt;"")*ISNUMBER(SEARCH("|"&amp;T395&amp;"|",'5_ACOMPANHAMENTO'!$AC$3:$AC$4922)))+((U395&lt;&gt;"")*ISNUMBER(SEARCH("|"&amp;U395&amp;"|",'5_ACOMPANHAMENTO'!$AC$3:$AC$4922)))+((V395&lt;&gt;"")*ISNUMBER(SEARCH("|"&amp;V395&amp;"|",'5_ACOMPANHAMENTO'!$AC$3:$AC$4922)))+((W395&lt;&gt;"")*ISNUMBER(SEARCH("|"&amp;W395&amp;"|",'5_ACOMPANHAMENTO'!$AC$3:$AC$4922)))+((X395&lt;&gt;"")*ISNUMBER(SEARCH("|"&amp;X395&amp;"|",'5_ACOMPANHAMENTO'!$AC$3:$AC$4922)))+((Y395&lt;&gt;"")*ISNUMBER(SEARCH("|"&amp;Y395&amp;"|",'5_ACOMPANHAMENTO'!$AC$3:$AC$4922)))+((Z395&lt;&gt;"")*ISNUMBER(SEARCH("|"&amp;Z395&amp;"|",'5_ACOMPANHAMENTO'!$AC$3:$AC$4922)))+((AA395&lt;&gt;"")*ISNUMBER(SEARCH("|"&amp;AA395&amp;"|",'5_ACOMPANHAMENTO'!$AC$3:$AC$4922)))+((AB395&lt;&gt;"")*ISNUMBER(SEARCH("|"&amp;AB395&amp;"|",'5_ACOMPANHAMENTO'!$AC$3:$AC$4922))))&gt;0),0),0)),""))</f>
        <v>46205</v>
      </c>
      <c r="B395" s="14" t="s">
        <v>3093</v>
      </c>
      <c r="C395" s="14" t="s">
        <v>3060</v>
      </c>
      <c r="D395" s="4">
        <f>IF(OR($B395="",$C395=""),"",IFERROR(SUMPRODUCT(--(('5_ACOMPANHAMENTO'!$AD$3:$AD$4922=TRIM($C395&amp;""))*('5_ACOMPANHAMENTO'!$AC$3:$AC$4922&lt;&gt;"")*((((I395&lt;&gt;"")*ISNUMBER(SEARCH("|"&amp;I395&amp;"|",'5_ACOMPANHAMENTO'!$AC$3:$AC$4922)))+((J395&lt;&gt;"")*ISNUMBER(SEARCH("|"&amp;J395&amp;"|",'5_ACOMPANHAMENTO'!$AC$3:$AC$4922)))+((K395&lt;&gt;"")*ISNUMBER(SEARCH("|"&amp;K395&amp;"|",'5_ACOMPANHAMENTO'!$AC$3:$AC$4922)))+((L395&lt;&gt;"")*ISNUMBER(SEARCH("|"&amp;L395&amp;"|",'5_ACOMPANHAMENTO'!$AC$3:$AC$4922)))+((M395&lt;&gt;"")*ISNUMBER(SEARCH("|"&amp;M395&amp;"|",'5_ACOMPANHAMENTO'!$AC$3:$AC$4922)))+((N395&lt;&gt;"")*ISNUMBER(SEARCH("|"&amp;N395&amp;"|",'5_ACOMPANHAMENTO'!$AC$3:$AC$4922)))+((O395&lt;&gt;"")*ISNUMBER(SEARCH("|"&amp;O395&amp;"|",'5_ACOMPANHAMENTO'!$AC$3:$AC$4922)))+((P395&lt;&gt;"")*ISNUMBER(SEARCH("|"&amp;P395&amp;"|",'5_ACOMPANHAMENTO'!$AC$3:$AC$4922)))+((Q395&lt;&gt;"")*ISNUMBER(SEARCH("|"&amp;Q395&amp;"|",'5_ACOMPANHAMENTO'!$AC$3:$AC$4922)))+((R395&lt;&gt;"")*ISNUMBER(SEARCH("|"&amp;R395&amp;"|",'5_ACOMPANHAMENTO'!$AC$3:$AC$4922)))+((S395&lt;&gt;"")*ISNUMBER(SEARCH("|"&amp;S395&amp;"|",'5_ACOMPANHAMENTO'!$AC$3:$AC$4922)))+((T395&lt;&gt;"")*ISNUMBER(SEARCH("|"&amp;T395&amp;"|",'5_ACOMPANHAMENTO'!$AC$3:$AC$4922)))+((U395&lt;&gt;"")*ISNUMBER(SEARCH("|"&amp;U395&amp;"|",'5_ACOMPANHAMENTO'!$AC$3:$AC$4922)))+((V395&lt;&gt;"")*ISNUMBER(SEARCH("|"&amp;V395&amp;"|",'5_ACOMPANHAMENTO'!$AC$3:$AC$4922)))+((W395&lt;&gt;"")*ISNUMBER(SEARCH("|"&amp;W395&amp;"|",'5_ACOMPANHAMENTO'!$AC$3:$AC$4922)))+((X395&lt;&gt;"")*ISNUMBER(SEARCH("|"&amp;X395&amp;"|",'5_ACOMPANHAMENTO'!$AC$3:$AC$4922)))+((Y395&lt;&gt;"")*ISNUMBER(SEARCH("|"&amp;Y395&amp;"|",'5_ACOMPANHAMENTO'!$AC$3:$AC$4922)))+((Z395&lt;&gt;"")*ISNUMBER(SEARCH("|"&amp;Z395&amp;"|",'5_ACOMPANHAMENTO'!$AC$3:$AC$4922)))+((AA395&lt;&gt;"")*ISNUMBER(SEARCH("|"&amp;AA395&amp;"|",'5_ACOMPANHAMENTO'!$AC$3:$AC$4922)))+((AB395&lt;&gt;"")*ISNUMBER(SEARCH("|"&amp;AB395&amp;"|",'5_ACOMPANHAMENTO'!$AC$3:$AC$4922))))&gt;0)),'5_ACOMPANHAMENTO'!$J$3:$J$4922),0))</f>
        <v>1341</v>
      </c>
      <c r="E395" s="4" t="str">
        <f t="shared" ca="1" si="138"/>
        <v>FINALIZADO</v>
      </c>
      <c r="F395" s="7">
        <f>IF(OR($B395="",$C395=""),"",IFERROR(SUMPRODUCT(--(('5_ACOMPANHAMENTO'!$AD$3:$AD$4922=TRIM($C395&amp;""))*('5_ACOMPANHAMENTO'!$AC$3:$AC$4922&lt;&gt;"")*((((I395&lt;&gt;"")*ISNUMBER(SEARCH("|"&amp;I395&amp;"|",'5_ACOMPANHAMENTO'!$AC$3:$AC$4922)))+((J395&lt;&gt;"")*ISNUMBER(SEARCH("|"&amp;J395&amp;"|",'5_ACOMPANHAMENTO'!$AC$3:$AC$4922)))+((K395&lt;&gt;"")*ISNUMBER(SEARCH("|"&amp;K395&amp;"|",'5_ACOMPANHAMENTO'!$AC$3:$AC$4922)))+((L395&lt;&gt;"")*ISNUMBER(SEARCH("|"&amp;L395&amp;"|",'5_ACOMPANHAMENTO'!$AC$3:$AC$4922)))+((M395&lt;&gt;"")*ISNUMBER(SEARCH("|"&amp;M395&amp;"|",'5_ACOMPANHAMENTO'!$AC$3:$AC$4922)))+((N395&lt;&gt;"")*ISNUMBER(SEARCH("|"&amp;N395&amp;"|",'5_ACOMPANHAMENTO'!$AC$3:$AC$4922)))+((O395&lt;&gt;"")*ISNUMBER(SEARCH("|"&amp;O395&amp;"|",'5_ACOMPANHAMENTO'!$AC$3:$AC$4922)))+((P395&lt;&gt;"")*ISNUMBER(SEARCH("|"&amp;P395&amp;"|",'5_ACOMPANHAMENTO'!$AC$3:$AC$4922)))+((Q395&lt;&gt;"")*ISNUMBER(SEARCH("|"&amp;Q395&amp;"|",'5_ACOMPANHAMENTO'!$AC$3:$AC$4922)))+((R395&lt;&gt;"")*ISNUMBER(SEARCH("|"&amp;R395&amp;"|",'5_ACOMPANHAMENTO'!$AC$3:$AC$4922)))+((S395&lt;&gt;"")*ISNUMBER(SEARCH("|"&amp;S395&amp;"|",'5_ACOMPANHAMENTO'!$AC$3:$AC$4922)))+((T395&lt;&gt;"")*ISNUMBER(SEARCH("|"&amp;T395&amp;"|",'5_ACOMPANHAMENTO'!$AC$3:$AC$4922)))+((U395&lt;&gt;"")*ISNUMBER(SEARCH("|"&amp;U395&amp;"|",'5_ACOMPANHAMENTO'!$AC$3:$AC$4922)))+((V395&lt;&gt;"")*ISNUMBER(SEARCH("|"&amp;V395&amp;"|",'5_ACOMPANHAMENTO'!$AC$3:$AC$4922)))+((W395&lt;&gt;"")*ISNUMBER(SEARCH("|"&amp;W395&amp;"|",'5_ACOMPANHAMENTO'!$AC$3:$AC$4922)))+((X395&lt;&gt;"")*ISNUMBER(SEARCH("|"&amp;X395&amp;"|",'5_ACOMPANHAMENTO'!$AC$3:$AC$4922)))+((Y395&lt;&gt;"")*ISNUMBER(SEARCH("|"&amp;Y395&amp;"|",'5_ACOMPANHAMENTO'!$AC$3:$AC$4922)))+((Z395&lt;&gt;"")*ISNUMBER(SEARCH("|"&amp;Z395&amp;"|",'5_ACOMPANHAMENTO'!$AC$3:$AC$4922)))+((AA395&lt;&gt;"")*ISNUMBER(SEARCH("|"&amp;AA395&amp;"|",'5_ACOMPANHAMENTO'!$AC$3:$AC$4922)))+((AB395&lt;&gt;"")*ISNUMBER(SEARCH("|"&amp;AB395&amp;"|",'5_ACOMPANHAMENTO'!$AC$3:$AC$4922))))&gt;0)),'5_ACOMPANHAMENTO'!$O$3:$O$4922),0))</f>
        <v>1341</v>
      </c>
      <c r="G395" s="7">
        <f t="shared" si="139"/>
        <v>0</v>
      </c>
      <c r="H395" t="str">
        <f t="shared" si="140"/>
        <v>10204|9 COLADEIRAS</v>
      </c>
      <c r="I395" s="1" t="str">
        <f t="shared" si="141"/>
        <v>10204</v>
      </c>
      <c r="J395" s="1" t="str">
        <f t="shared" si="142"/>
        <v/>
      </c>
      <c r="K395" s="1" t="str">
        <f t="shared" si="143"/>
        <v/>
      </c>
      <c r="L395" s="1" t="str">
        <f t="shared" si="144"/>
        <v/>
      </c>
      <c r="M395" s="1" t="str">
        <f t="shared" si="145"/>
        <v/>
      </c>
      <c r="N395" s="1" t="str">
        <f t="shared" si="146"/>
        <v/>
      </c>
      <c r="O395" s="1" t="str">
        <f t="shared" si="147"/>
        <v/>
      </c>
      <c r="P395" s="1" t="str">
        <f t="shared" si="148"/>
        <v/>
      </c>
      <c r="Q395" s="1" t="str">
        <f t="shared" si="149"/>
        <v/>
      </c>
      <c r="R395" s="1" t="str">
        <f t="shared" si="150"/>
        <v/>
      </c>
      <c r="S395" s="1" t="str">
        <f t="shared" si="151"/>
        <v/>
      </c>
      <c r="T395" s="1" t="str">
        <f t="shared" si="152"/>
        <v/>
      </c>
      <c r="U395" s="1" t="str">
        <f t="shared" si="153"/>
        <v/>
      </c>
      <c r="V395" s="1" t="str">
        <f t="shared" si="154"/>
        <v/>
      </c>
      <c r="W395" s="1" t="str">
        <f t="shared" si="155"/>
        <v/>
      </c>
      <c r="X395" s="1" t="str">
        <f t="shared" si="156"/>
        <v/>
      </c>
      <c r="Y395" s="1" t="str">
        <f t="shared" si="157"/>
        <v/>
      </c>
      <c r="Z395" s="1" t="str">
        <f t="shared" si="158"/>
        <v/>
      </c>
      <c r="AA395" s="1" t="str">
        <f t="shared" si="159"/>
        <v/>
      </c>
      <c r="AB395" s="1" t="str">
        <f t="shared" si="160"/>
        <v/>
      </c>
    </row>
    <row r="396" spans="1:28" ht="14.25" hidden="1" customHeight="1" x14ac:dyDescent="0.35">
      <c r="A396" s="4">
        <f>IF(OR($B396="",$C396=""),"",IFERROR(INDEX('5_ACOMPANHAMENTO'!$A$3:$A$4922,MATCH(1,INDEX(('5_ACOMPANHAMENTO'!$AD$3:$AD$4922=TRIM($C396&amp;""))*('5_ACOMPANHAMENTO'!$AC$3:$AC$4922&lt;&gt;"")*((((I396&lt;&gt;"")*ISNUMBER(SEARCH("|"&amp;I396&amp;"|",'5_ACOMPANHAMENTO'!$AC$3:$AC$4922)))+((J396&lt;&gt;"")*ISNUMBER(SEARCH("|"&amp;J396&amp;"|",'5_ACOMPANHAMENTO'!$AC$3:$AC$4922)))+((K396&lt;&gt;"")*ISNUMBER(SEARCH("|"&amp;K396&amp;"|",'5_ACOMPANHAMENTO'!$AC$3:$AC$4922)))+((L396&lt;&gt;"")*ISNUMBER(SEARCH("|"&amp;L396&amp;"|",'5_ACOMPANHAMENTO'!$AC$3:$AC$4922)))+((M396&lt;&gt;"")*ISNUMBER(SEARCH("|"&amp;M396&amp;"|",'5_ACOMPANHAMENTO'!$AC$3:$AC$4922)))+((N396&lt;&gt;"")*ISNUMBER(SEARCH("|"&amp;N396&amp;"|",'5_ACOMPANHAMENTO'!$AC$3:$AC$4922)))+((O396&lt;&gt;"")*ISNUMBER(SEARCH("|"&amp;O396&amp;"|",'5_ACOMPANHAMENTO'!$AC$3:$AC$4922)))+((P396&lt;&gt;"")*ISNUMBER(SEARCH("|"&amp;P396&amp;"|",'5_ACOMPANHAMENTO'!$AC$3:$AC$4922)))+((Q396&lt;&gt;"")*ISNUMBER(SEARCH("|"&amp;Q396&amp;"|",'5_ACOMPANHAMENTO'!$AC$3:$AC$4922)))+((R396&lt;&gt;"")*ISNUMBER(SEARCH("|"&amp;R396&amp;"|",'5_ACOMPANHAMENTO'!$AC$3:$AC$4922)))+((S396&lt;&gt;"")*ISNUMBER(SEARCH("|"&amp;S396&amp;"|",'5_ACOMPANHAMENTO'!$AC$3:$AC$4922)))+((T396&lt;&gt;"")*ISNUMBER(SEARCH("|"&amp;T396&amp;"|",'5_ACOMPANHAMENTO'!$AC$3:$AC$4922)))+((U396&lt;&gt;"")*ISNUMBER(SEARCH("|"&amp;U396&amp;"|",'5_ACOMPANHAMENTO'!$AC$3:$AC$4922)))+((V396&lt;&gt;"")*ISNUMBER(SEARCH("|"&amp;V396&amp;"|",'5_ACOMPANHAMENTO'!$AC$3:$AC$4922)))+((W396&lt;&gt;"")*ISNUMBER(SEARCH("|"&amp;W396&amp;"|",'5_ACOMPANHAMENTO'!$AC$3:$AC$4922)))+((X396&lt;&gt;"")*ISNUMBER(SEARCH("|"&amp;X396&amp;"|",'5_ACOMPANHAMENTO'!$AC$3:$AC$4922)))+((Y396&lt;&gt;"")*ISNUMBER(SEARCH("|"&amp;Y396&amp;"|",'5_ACOMPANHAMENTO'!$AC$3:$AC$4922)))+((Z396&lt;&gt;"")*ISNUMBER(SEARCH("|"&amp;Z396&amp;"|",'5_ACOMPANHAMENTO'!$AC$3:$AC$4922)))+((AA396&lt;&gt;"")*ISNUMBER(SEARCH("|"&amp;AA396&amp;"|",'5_ACOMPANHAMENTO'!$AC$3:$AC$4922)))+((AB396&lt;&gt;"")*ISNUMBER(SEARCH("|"&amp;AB396&amp;"|",'5_ACOMPANHAMENTO'!$AC$3:$AC$4922))))&gt;0),0),0)),""))</f>
        <v>46205</v>
      </c>
      <c r="B396" s="14" t="s">
        <v>3093</v>
      </c>
      <c r="C396" s="14" t="s">
        <v>3060</v>
      </c>
      <c r="D396" s="4">
        <f>IF(OR($B396="",$C396=""),"",IFERROR(SUMPRODUCT(--(('5_ACOMPANHAMENTO'!$AD$3:$AD$4922=TRIM($C396&amp;""))*('5_ACOMPANHAMENTO'!$AC$3:$AC$4922&lt;&gt;"")*((((I396&lt;&gt;"")*ISNUMBER(SEARCH("|"&amp;I396&amp;"|",'5_ACOMPANHAMENTO'!$AC$3:$AC$4922)))+((J396&lt;&gt;"")*ISNUMBER(SEARCH("|"&amp;J396&amp;"|",'5_ACOMPANHAMENTO'!$AC$3:$AC$4922)))+((K396&lt;&gt;"")*ISNUMBER(SEARCH("|"&amp;K396&amp;"|",'5_ACOMPANHAMENTO'!$AC$3:$AC$4922)))+((L396&lt;&gt;"")*ISNUMBER(SEARCH("|"&amp;L396&amp;"|",'5_ACOMPANHAMENTO'!$AC$3:$AC$4922)))+((M396&lt;&gt;"")*ISNUMBER(SEARCH("|"&amp;M396&amp;"|",'5_ACOMPANHAMENTO'!$AC$3:$AC$4922)))+((N396&lt;&gt;"")*ISNUMBER(SEARCH("|"&amp;N396&amp;"|",'5_ACOMPANHAMENTO'!$AC$3:$AC$4922)))+((O396&lt;&gt;"")*ISNUMBER(SEARCH("|"&amp;O396&amp;"|",'5_ACOMPANHAMENTO'!$AC$3:$AC$4922)))+((P396&lt;&gt;"")*ISNUMBER(SEARCH("|"&amp;P396&amp;"|",'5_ACOMPANHAMENTO'!$AC$3:$AC$4922)))+((Q396&lt;&gt;"")*ISNUMBER(SEARCH("|"&amp;Q396&amp;"|",'5_ACOMPANHAMENTO'!$AC$3:$AC$4922)))+((R396&lt;&gt;"")*ISNUMBER(SEARCH("|"&amp;R396&amp;"|",'5_ACOMPANHAMENTO'!$AC$3:$AC$4922)))+((S396&lt;&gt;"")*ISNUMBER(SEARCH("|"&amp;S396&amp;"|",'5_ACOMPANHAMENTO'!$AC$3:$AC$4922)))+((T396&lt;&gt;"")*ISNUMBER(SEARCH("|"&amp;T396&amp;"|",'5_ACOMPANHAMENTO'!$AC$3:$AC$4922)))+((U396&lt;&gt;"")*ISNUMBER(SEARCH("|"&amp;U396&amp;"|",'5_ACOMPANHAMENTO'!$AC$3:$AC$4922)))+((V396&lt;&gt;"")*ISNUMBER(SEARCH("|"&amp;V396&amp;"|",'5_ACOMPANHAMENTO'!$AC$3:$AC$4922)))+((W396&lt;&gt;"")*ISNUMBER(SEARCH("|"&amp;W396&amp;"|",'5_ACOMPANHAMENTO'!$AC$3:$AC$4922)))+((X396&lt;&gt;"")*ISNUMBER(SEARCH("|"&amp;X396&amp;"|",'5_ACOMPANHAMENTO'!$AC$3:$AC$4922)))+((Y396&lt;&gt;"")*ISNUMBER(SEARCH("|"&amp;Y396&amp;"|",'5_ACOMPANHAMENTO'!$AC$3:$AC$4922)))+((Z396&lt;&gt;"")*ISNUMBER(SEARCH("|"&amp;Z396&amp;"|",'5_ACOMPANHAMENTO'!$AC$3:$AC$4922)))+((AA396&lt;&gt;"")*ISNUMBER(SEARCH("|"&amp;AA396&amp;"|",'5_ACOMPANHAMENTO'!$AC$3:$AC$4922)))+((AB396&lt;&gt;"")*ISNUMBER(SEARCH("|"&amp;AB396&amp;"|",'5_ACOMPANHAMENTO'!$AC$3:$AC$4922))))&gt;0)),'5_ACOMPANHAMENTO'!$J$3:$J$4922),0))</f>
        <v>1341</v>
      </c>
      <c r="E396" s="4" t="str">
        <f t="shared" ca="1" si="138"/>
        <v>FINALIZADO</v>
      </c>
      <c r="F396" s="7">
        <f>IF(OR($B396="",$C396=""),"",IFERROR(SUMPRODUCT(--(('5_ACOMPANHAMENTO'!$AD$3:$AD$4922=TRIM($C396&amp;""))*('5_ACOMPANHAMENTO'!$AC$3:$AC$4922&lt;&gt;"")*((((I396&lt;&gt;"")*ISNUMBER(SEARCH("|"&amp;I396&amp;"|",'5_ACOMPANHAMENTO'!$AC$3:$AC$4922)))+((J396&lt;&gt;"")*ISNUMBER(SEARCH("|"&amp;J396&amp;"|",'5_ACOMPANHAMENTO'!$AC$3:$AC$4922)))+((K396&lt;&gt;"")*ISNUMBER(SEARCH("|"&amp;K396&amp;"|",'5_ACOMPANHAMENTO'!$AC$3:$AC$4922)))+((L396&lt;&gt;"")*ISNUMBER(SEARCH("|"&amp;L396&amp;"|",'5_ACOMPANHAMENTO'!$AC$3:$AC$4922)))+((M396&lt;&gt;"")*ISNUMBER(SEARCH("|"&amp;M396&amp;"|",'5_ACOMPANHAMENTO'!$AC$3:$AC$4922)))+((N396&lt;&gt;"")*ISNUMBER(SEARCH("|"&amp;N396&amp;"|",'5_ACOMPANHAMENTO'!$AC$3:$AC$4922)))+((O396&lt;&gt;"")*ISNUMBER(SEARCH("|"&amp;O396&amp;"|",'5_ACOMPANHAMENTO'!$AC$3:$AC$4922)))+((P396&lt;&gt;"")*ISNUMBER(SEARCH("|"&amp;P396&amp;"|",'5_ACOMPANHAMENTO'!$AC$3:$AC$4922)))+((Q396&lt;&gt;"")*ISNUMBER(SEARCH("|"&amp;Q396&amp;"|",'5_ACOMPANHAMENTO'!$AC$3:$AC$4922)))+((R396&lt;&gt;"")*ISNUMBER(SEARCH("|"&amp;R396&amp;"|",'5_ACOMPANHAMENTO'!$AC$3:$AC$4922)))+((S396&lt;&gt;"")*ISNUMBER(SEARCH("|"&amp;S396&amp;"|",'5_ACOMPANHAMENTO'!$AC$3:$AC$4922)))+((T396&lt;&gt;"")*ISNUMBER(SEARCH("|"&amp;T396&amp;"|",'5_ACOMPANHAMENTO'!$AC$3:$AC$4922)))+((U396&lt;&gt;"")*ISNUMBER(SEARCH("|"&amp;U396&amp;"|",'5_ACOMPANHAMENTO'!$AC$3:$AC$4922)))+((V396&lt;&gt;"")*ISNUMBER(SEARCH("|"&amp;V396&amp;"|",'5_ACOMPANHAMENTO'!$AC$3:$AC$4922)))+((W396&lt;&gt;"")*ISNUMBER(SEARCH("|"&amp;W396&amp;"|",'5_ACOMPANHAMENTO'!$AC$3:$AC$4922)))+((X396&lt;&gt;"")*ISNUMBER(SEARCH("|"&amp;X396&amp;"|",'5_ACOMPANHAMENTO'!$AC$3:$AC$4922)))+((Y396&lt;&gt;"")*ISNUMBER(SEARCH("|"&amp;Y396&amp;"|",'5_ACOMPANHAMENTO'!$AC$3:$AC$4922)))+((Z396&lt;&gt;"")*ISNUMBER(SEARCH("|"&amp;Z396&amp;"|",'5_ACOMPANHAMENTO'!$AC$3:$AC$4922)))+((AA396&lt;&gt;"")*ISNUMBER(SEARCH("|"&amp;AA396&amp;"|",'5_ACOMPANHAMENTO'!$AC$3:$AC$4922)))+((AB396&lt;&gt;"")*ISNUMBER(SEARCH("|"&amp;AB396&amp;"|",'5_ACOMPANHAMENTO'!$AC$3:$AC$4922))))&gt;0)),'5_ACOMPANHAMENTO'!$O$3:$O$4922),0))</f>
        <v>1341</v>
      </c>
      <c r="G396" s="7">
        <f t="shared" si="139"/>
        <v>0</v>
      </c>
      <c r="H396" t="str">
        <f t="shared" si="140"/>
        <v>10204|9 COLADEIRAS</v>
      </c>
      <c r="I396" s="1" t="str">
        <f t="shared" si="141"/>
        <v>10204</v>
      </c>
      <c r="J396" s="1" t="str">
        <f t="shared" si="142"/>
        <v/>
      </c>
      <c r="K396" s="1" t="str">
        <f t="shared" si="143"/>
        <v/>
      </c>
      <c r="L396" s="1" t="str">
        <f t="shared" si="144"/>
        <v/>
      </c>
      <c r="M396" s="1" t="str">
        <f t="shared" si="145"/>
        <v/>
      </c>
      <c r="N396" s="1" t="str">
        <f t="shared" si="146"/>
        <v/>
      </c>
      <c r="O396" s="1" t="str">
        <f t="shared" si="147"/>
        <v/>
      </c>
      <c r="P396" s="1" t="str">
        <f t="shared" si="148"/>
        <v/>
      </c>
      <c r="Q396" s="1" t="str">
        <f t="shared" si="149"/>
        <v/>
      </c>
      <c r="R396" s="1" t="str">
        <f t="shared" si="150"/>
        <v/>
      </c>
      <c r="S396" s="1" t="str">
        <f t="shared" si="151"/>
        <v/>
      </c>
      <c r="T396" s="1" t="str">
        <f t="shared" si="152"/>
        <v/>
      </c>
      <c r="U396" s="1" t="str">
        <f t="shared" si="153"/>
        <v/>
      </c>
      <c r="V396" s="1" t="str">
        <f t="shared" si="154"/>
        <v/>
      </c>
      <c r="W396" s="1" t="str">
        <f t="shared" si="155"/>
        <v/>
      </c>
      <c r="X396" s="1" t="str">
        <f t="shared" si="156"/>
        <v/>
      </c>
      <c r="Y396" s="1" t="str">
        <f t="shared" si="157"/>
        <v/>
      </c>
      <c r="Z396" s="1" t="str">
        <f t="shared" si="158"/>
        <v/>
      </c>
      <c r="AA396" s="1" t="str">
        <f t="shared" si="159"/>
        <v/>
      </c>
      <c r="AB396" s="1" t="str">
        <f t="shared" si="160"/>
        <v/>
      </c>
    </row>
    <row r="397" spans="1:28" ht="14.25" hidden="1" customHeight="1" x14ac:dyDescent="0.35">
      <c r="A397" s="4">
        <f>IF(OR($B397="",$C397=""),"",IFERROR(INDEX('5_ACOMPANHAMENTO'!$A$3:$A$4922,MATCH(1,INDEX(('5_ACOMPANHAMENTO'!$AD$3:$AD$4922=TRIM($C397&amp;""))*('5_ACOMPANHAMENTO'!$AC$3:$AC$4922&lt;&gt;"")*((((I397&lt;&gt;"")*ISNUMBER(SEARCH("|"&amp;I397&amp;"|",'5_ACOMPANHAMENTO'!$AC$3:$AC$4922)))+((J397&lt;&gt;"")*ISNUMBER(SEARCH("|"&amp;J397&amp;"|",'5_ACOMPANHAMENTO'!$AC$3:$AC$4922)))+((K397&lt;&gt;"")*ISNUMBER(SEARCH("|"&amp;K397&amp;"|",'5_ACOMPANHAMENTO'!$AC$3:$AC$4922)))+((L397&lt;&gt;"")*ISNUMBER(SEARCH("|"&amp;L397&amp;"|",'5_ACOMPANHAMENTO'!$AC$3:$AC$4922)))+((M397&lt;&gt;"")*ISNUMBER(SEARCH("|"&amp;M397&amp;"|",'5_ACOMPANHAMENTO'!$AC$3:$AC$4922)))+((N397&lt;&gt;"")*ISNUMBER(SEARCH("|"&amp;N397&amp;"|",'5_ACOMPANHAMENTO'!$AC$3:$AC$4922)))+((O397&lt;&gt;"")*ISNUMBER(SEARCH("|"&amp;O397&amp;"|",'5_ACOMPANHAMENTO'!$AC$3:$AC$4922)))+((P397&lt;&gt;"")*ISNUMBER(SEARCH("|"&amp;P397&amp;"|",'5_ACOMPANHAMENTO'!$AC$3:$AC$4922)))+((Q397&lt;&gt;"")*ISNUMBER(SEARCH("|"&amp;Q397&amp;"|",'5_ACOMPANHAMENTO'!$AC$3:$AC$4922)))+((R397&lt;&gt;"")*ISNUMBER(SEARCH("|"&amp;R397&amp;"|",'5_ACOMPANHAMENTO'!$AC$3:$AC$4922)))+((S397&lt;&gt;"")*ISNUMBER(SEARCH("|"&amp;S397&amp;"|",'5_ACOMPANHAMENTO'!$AC$3:$AC$4922)))+((T397&lt;&gt;"")*ISNUMBER(SEARCH("|"&amp;T397&amp;"|",'5_ACOMPANHAMENTO'!$AC$3:$AC$4922)))+((U397&lt;&gt;"")*ISNUMBER(SEARCH("|"&amp;U397&amp;"|",'5_ACOMPANHAMENTO'!$AC$3:$AC$4922)))+((V397&lt;&gt;"")*ISNUMBER(SEARCH("|"&amp;V397&amp;"|",'5_ACOMPANHAMENTO'!$AC$3:$AC$4922)))+((W397&lt;&gt;"")*ISNUMBER(SEARCH("|"&amp;W397&amp;"|",'5_ACOMPANHAMENTO'!$AC$3:$AC$4922)))+((X397&lt;&gt;"")*ISNUMBER(SEARCH("|"&amp;X397&amp;"|",'5_ACOMPANHAMENTO'!$AC$3:$AC$4922)))+((Y397&lt;&gt;"")*ISNUMBER(SEARCH("|"&amp;Y397&amp;"|",'5_ACOMPANHAMENTO'!$AC$3:$AC$4922)))+((Z397&lt;&gt;"")*ISNUMBER(SEARCH("|"&amp;Z397&amp;"|",'5_ACOMPANHAMENTO'!$AC$3:$AC$4922)))+((AA397&lt;&gt;"")*ISNUMBER(SEARCH("|"&amp;AA397&amp;"|",'5_ACOMPANHAMENTO'!$AC$3:$AC$4922)))+((AB397&lt;&gt;"")*ISNUMBER(SEARCH("|"&amp;AB397&amp;"|",'5_ACOMPANHAMENTO'!$AC$3:$AC$4922))))&gt;0),0),0)),""))</f>
        <v>46205</v>
      </c>
      <c r="B397" s="14" t="s">
        <v>3093</v>
      </c>
      <c r="C397" s="14" t="s">
        <v>3060</v>
      </c>
      <c r="D397" s="4">
        <f>IF(OR($B397="",$C397=""),"",IFERROR(SUMPRODUCT(--(('5_ACOMPANHAMENTO'!$AD$3:$AD$4922=TRIM($C397&amp;""))*('5_ACOMPANHAMENTO'!$AC$3:$AC$4922&lt;&gt;"")*((((I397&lt;&gt;"")*ISNUMBER(SEARCH("|"&amp;I397&amp;"|",'5_ACOMPANHAMENTO'!$AC$3:$AC$4922)))+((J397&lt;&gt;"")*ISNUMBER(SEARCH("|"&amp;J397&amp;"|",'5_ACOMPANHAMENTO'!$AC$3:$AC$4922)))+((K397&lt;&gt;"")*ISNUMBER(SEARCH("|"&amp;K397&amp;"|",'5_ACOMPANHAMENTO'!$AC$3:$AC$4922)))+((L397&lt;&gt;"")*ISNUMBER(SEARCH("|"&amp;L397&amp;"|",'5_ACOMPANHAMENTO'!$AC$3:$AC$4922)))+((M397&lt;&gt;"")*ISNUMBER(SEARCH("|"&amp;M397&amp;"|",'5_ACOMPANHAMENTO'!$AC$3:$AC$4922)))+((N397&lt;&gt;"")*ISNUMBER(SEARCH("|"&amp;N397&amp;"|",'5_ACOMPANHAMENTO'!$AC$3:$AC$4922)))+((O397&lt;&gt;"")*ISNUMBER(SEARCH("|"&amp;O397&amp;"|",'5_ACOMPANHAMENTO'!$AC$3:$AC$4922)))+((P397&lt;&gt;"")*ISNUMBER(SEARCH("|"&amp;P397&amp;"|",'5_ACOMPANHAMENTO'!$AC$3:$AC$4922)))+((Q397&lt;&gt;"")*ISNUMBER(SEARCH("|"&amp;Q397&amp;"|",'5_ACOMPANHAMENTO'!$AC$3:$AC$4922)))+((R397&lt;&gt;"")*ISNUMBER(SEARCH("|"&amp;R397&amp;"|",'5_ACOMPANHAMENTO'!$AC$3:$AC$4922)))+((S397&lt;&gt;"")*ISNUMBER(SEARCH("|"&amp;S397&amp;"|",'5_ACOMPANHAMENTO'!$AC$3:$AC$4922)))+((T397&lt;&gt;"")*ISNUMBER(SEARCH("|"&amp;T397&amp;"|",'5_ACOMPANHAMENTO'!$AC$3:$AC$4922)))+((U397&lt;&gt;"")*ISNUMBER(SEARCH("|"&amp;U397&amp;"|",'5_ACOMPANHAMENTO'!$AC$3:$AC$4922)))+((V397&lt;&gt;"")*ISNUMBER(SEARCH("|"&amp;V397&amp;"|",'5_ACOMPANHAMENTO'!$AC$3:$AC$4922)))+((W397&lt;&gt;"")*ISNUMBER(SEARCH("|"&amp;W397&amp;"|",'5_ACOMPANHAMENTO'!$AC$3:$AC$4922)))+((X397&lt;&gt;"")*ISNUMBER(SEARCH("|"&amp;X397&amp;"|",'5_ACOMPANHAMENTO'!$AC$3:$AC$4922)))+((Y397&lt;&gt;"")*ISNUMBER(SEARCH("|"&amp;Y397&amp;"|",'5_ACOMPANHAMENTO'!$AC$3:$AC$4922)))+((Z397&lt;&gt;"")*ISNUMBER(SEARCH("|"&amp;Z397&amp;"|",'5_ACOMPANHAMENTO'!$AC$3:$AC$4922)))+((AA397&lt;&gt;"")*ISNUMBER(SEARCH("|"&amp;AA397&amp;"|",'5_ACOMPANHAMENTO'!$AC$3:$AC$4922)))+((AB397&lt;&gt;"")*ISNUMBER(SEARCH("|"&amp;AB397&amp;"|",'5_ACOMPANHAMENTO'!$AC$3:$AC$4922))))&gt;0)),'5_ACOMPANHAMENTO'!$J$3:$J$4922),0))</f>
        <v>1341</v>
      </c>
      <c r="E397" s="4" t="str">
        <f t="shared" ca="1" si="138"/>
        <v>FINALIZADO</v>
      </c>
      <c r="F397" s="7">
        <f>IF(OR($B397="",$C397=""),"",IFERROR(SUMPRODUCT(--(('5_ACOMPANHAMENTO'!$AD$3:$AD$4922=TRIM($C397&amp;""))*('5_ACOMPANHAMENTO'!$AC$3:$AC$4922&lt;&gt;"")*((((I397&lt;&gt;"")*ISNUMBER(SEARCH("|"&amp;I397&amp;"|",'5_ACOMPANHAMENTO'!$AC$3:$AC$4922)))+((J397&lt;&gt;"")*ISNUMBER(SEARCH("|"&amp;J397&amp;"|",'5_ACOMPANHAMENTO'!$AC$3:$AC$4922)))+((K397&lt;&gt;"")*ISNUMBER(SEARCH("|"&amp;K397&amp;"|",'5_ACOMPANHAMENTO'!$AC$3:$AC$4922)))+((L397&lt;&gt;"")*ISNUMBER(SEARCH("|"&amp;L397&amp;"|",'5_ACOMPANHAMENTO'!$AC$3:$AC$4922)))+((M397&lt;&gt;"")*ISNUMBER(SEARCH("|"&amp;M397&amp;"|",'5_ACOMPANHAMENTO'!$AC$3:$AC$4922)))+((N397&lt;&gt;"")*ISNUMBER(SEARCH("|"&amp;N397&amp;"|",'5_ACOMPANHAMENTO'!$AC$3:$AC$4922)))+((O397&lt;&gt;"")*ISNUMBER(SEARCH("|"&amp;O397&amp;"|",'5_ACOMPANHAMENTO'!$AC$3:$AC$4922)))+((P397&lt;&gt;"")*ISNUMBER(SEARCH("|"&amp;P397&amp;"|",'5_ACOMPANHAMENTO'!$AC$3:$AC$4922)))+((Q397&lt;&gt;"")*ISNUMBER(SEARCH("|"&amp;Q397&amp;"|",'5_ACOMPANHAMENTO'!$AC$3:$AC$4922)))+((R397&lt;&gt;"")*ISNUMBER(SEARCH("|"&amp;R397&amp;"|",'5_ACOMPANHAMENTO'!$AC$3:$AC$4922)))+((S397&lt;&gt;"")*ISNUMBER(SEARCH("|"&amp;S397&amp;"|",'5_ACOMPANHAMENTO'!$AC$3:$AC$4922)))+((T397&lt;&gt;"")*ISNUMBER(SEARCH("|"&amp;T397&amp;"|",'5_ACOMPANHAMENTO'!$AC$3:$AC$4922)))+((U397&lt;&gt;"")*ISNUMBER(SEARCH("|"&amp;U397&amp;"|",'5_ACOMPANHAMENTO'!$AC$3:$AC$4922)))+((V397&lt;&gt;"")*ISNUMBER(SEARCH("|"&amp;V397&amp;"|",'5_ACOMPANHAMENTO'!$AC$3:$AC$4922)))+((W397&lt;&gt;"")*ISNUMBER(SEARCH("|"&amp;W397&amp;"|",'5_ACOMPANHAMENTO'!$AC$3:$AC$4922)))+((X397&lt;&gt;"")*ISNUMBER(SEARCH("|"&amp;X397&amp;"|",'5_ACOMPANHAMENTO'!$AC$3:$AC$4922)))+((Y397&lt;&gt;"")*ISNUMBER(SEARCH("|"&amp;Y397&amp;"|",'5_ACOMPANHAMENTO'!$AC$3:$AC$4922)))+((Z397&lt;&gt;"")*ISNUMBER(SEARCH("|"&amp;Z397&amp;"|",'5_ACOMPANHAMENTO'!$AC$3:$AC$4922)))+((AA397&lt;&gt;"")*ISNUMBER(SEARCH("|"&amp;AA397&amp;"|",'5_ACOMPANHAMENTO'!$AC$3:$AC$4922)))+((AB397&lt;&gt;"")*ISNUMBER(SEARCH("|"&amp;AB397&amp;"|",'5_ACOMPANHAMENTO'!$AC$3:$AC$4922))))&gt;0)),'5_ACOMPANHAMENTO'!$O$3:$O$4922),0))</f>
        <v>1341</v>
      </c>
      <c r="G397" s="7">
        <f t="shared" si="139"/>
        <v>0</v>
      </c>
      <c r="H397" t="str">
        <f t="shared" si="140"/>
        <v>10204|9 COLADEIRAS</v>
      </c>
      <c r="I397" s="1" t="str">
        <f t="shared" si="141"/>
        <v>10204</v>
      </c>
      <c r="J397" s="1" t="str">
        <f t="shared" si="142"/>
        <v/>
      </c>
      <c r="K397" s="1" t="str">
        <f t="shared" si="143"/>
        <v/>
      </c>
      <c r="L397" s="1" t="str">
        <f t="shared" si="144"/>
        <v/>
      </c>
      <c r="M397" s="1" t="str">
        <f t="shared" si="145"/>
        <v/>
      </c>
      <c r="N397" s="1" t="str">
        <f t="shared" si="146"/>
        <v/>
      </c>
      <c r="O397" s="1" t="str">
        <f t="shared" si="147"/>
        <v/>
      </c>
      <c r="P397" s="1" t="str">
        <f t="shared" si="148"/>
        <v/>
      </c>
      <c r="Q397" s="1" t="str">
        <f t="shared" si="149"/>
        <v/>
      </c>
      <c r="R397" s="1" t="str">
        <f t="shared" si="150"/>
        <v/>
      </c>
      <c r="S397" s="1" t="str">
        <f t="shared" si="151"/>
        <v/>
      </c>
      <c r="T397" s="1" t="str">
        <f t="shared" si="152"/>
        <v/>
      </c>
      <c r="U397" s="1" t="str">
        <f t="shared" si="153"/>
        <v/>
      </c>
      <c r="V397" s="1" t="str">
        <f t="shared" si="154"/>
        <v/>
      </c>
      <c r="W397" s="1" t="str">
        <f t="shared" si="155"/>
        <v/>
      </c>
      <c r="X397" s="1" t="str">
        <f t="shared" si="156"/>
        <v/>
      </c>
      <c r="Y397" s="1" t="str">
        <f t="shared" si="157"/>
        <v/>
      </c>
      <c r="Z397" s="1" t="str">
        <f t="shared" si="158"/>
        <v/>
      </c>
      <c r="AA397" s="1" t="str">
        <f t="shared" si="159"/>
        <v/>
      </c>
      <c r="AB397" s="1" t="str">
        <f t="shared" si="160"/>
        <v/>
      </c>
    </row>
    <row r="398" spans="1:28" ht="14.25" hidden="1" customHeight="1" x14ac:dyDescent="0.35">
      <c r="A398" s="4">
        <f>IF(OR($B398="",$C398=""),"",IFERROR(INDEX('5_ACOMPANHAMENTO'!$A$3:$A$4922,MATCH(1,INDEX(('5_ACOMPANHAMENTO'!$AD$3:$AD$4922=TRIM($C398&amp;""))*('5_ACOMPANHAMENTO'!$AC$3:$AC$4922&lt;&gt;"")*((((I398&lt;&gt;"")*ISNUMBER(SEARCH("|"&amp;I398&amp;"|",'5_ACOMPANHAMENTO'!$AC$3:$AC$4922)))+((J398&lt;&gt;"")*ISNUMBER(SEARCH("|"&amp;J398&amp;"|",'5_ACOMPANHAMENTO'!$AC$3:$AC$4922)))+((K398&lt;&gt;"")*ISNUMBER(SEARCH("|"&amp;K398&amp;"|",'5_ACOMPANHAMENTO'!$AC$3:$AC$4922)))+((L398&lt;&gt;"")*ISNUMBER(SEARCH("|"&amp;L398&amp;"|",'5_ACOMPANHAMENTO'!$AC$3:$AC$4922)))+((M398&lt;&gt;"")*ISNUMBER(SEARCH("|"&amp;M398&amp;"|",'5_ACOMPANHAMENTO'!$AC$3:$AC$4922)))+((N398&lt;&gt;"")*ISNUMBER(SEARCH("|"&amp;N398&amp;"|",'5_ACOMPANHAMENTO'!$AC$3:$AC$4922)))+((O398&lt;&gt;"")*ISNUMBER(SEARCH("|"&amp;O398&amp;"|",'5_ACOMPANHAMENTO'!$AC$3:$AC$4922)))+((P398&lt;&gt;"")*ISNUMBER(SEARCH("|"&amp;P398&amp;"|",'5_ACOMPANHAMENTO'!$AC$3:$AC$4922)))+((Q398&lt;&gt;"")*ISNUMBER(SEARCH("|"&amp;Q398&amp;"|",'5_ACOMPANHAMENTO'!$AC$3:$AC$4922)))+((R398&lt;&gt;"")*ISNUMBER(SEARCH("|"&amp;R398&amp;"|",'5_ACOMPANHAMENTO'!$AC$3:$AC$4922)))+((S398&lt;&gt;"")*ISNUMBER(SEARCH("|"&amp;S398&amp;"|",'5_ACOMPANHAMENTO'!$AC$3:$AC$4922)))+((T398&lt;&gt;"")*ISNUMBER(SEARCH("|"&amp;T398&amp;"|",'5_ACOMPANHAMENTO'!$AC$3:$AC$4922)))+((U398&lt;&gt;"")*ISNUMBER(SEARCH("|"&amp;U398&amp;"|",'5_ACOMPANHAMENTO'!$AC$3:$AC$4922)))+((V398&lt;&gt;"")*ISNUMBER(SEARCH("|"&amp;V398&amp;"|",'5_ACOMPANHAMENTO'!$AC$3:$AC$4922)))+((W398&lt;&gt;"")*ISNUMBER(SEARCH("|"&amp;W398&amp;"|",'5_ACOMPANHAMENTO'!$AC$3:$AC$4922)))+((X398&lt;&gt;"")*ISNUMBER(SEARCH("|"&amp;X398&amp;"|",'5_ACOMPANHAMENTO'!$AC$3:$AC$4922)))+((Y398&lt;&gt;"")*ISNUMBER(SEARCH("|"&amp;Y398&amp;"|",'5_ACOMPANHAMENTO'!$AC$3:$AC$4922)))+((Z398&lt;&gt;"")*ISNUMBER(SEARCH("|"&amp;Z398&amp;"|",'5_ACOMPANHAMENTO'!$AC$3:$AC$4922)))+((AA398&lt;&gt;"")*ISNUMBER(SEARCH("|"&amp;AA398&amp;"|",'5_ACOMPANHAMENTO'!$AC$3:$AC$4922)))+((AB398&lt;&gt;"")*ISNUMBER(SEARCH("|"&amp;AB398&amp;"|",'5_ACOMPANHAMENTO'!$AC$3:$AC$4922))))&gt;0),0),0)),""))</f>
        <v>46205</v>
      </c>
      <c r="B398" s="14" t="s">
        <v>3093</v>
      </c>
      <c r="C398" s="14" t="s">
        <v>3060</v>
      </c>
      <c r="D398" s="4">
        <f>IF(OR($B398="",$C398=""),"",IFERROR(SUMPRODUCT(--(('5_ACOMPANHAMENTO'!$AD$3:$AD$4922=TRIM($C398&amp;""))*('5_ACOMPANHAMENTO'!$AC$3:$AC$4922&lt;&gt;"")*((((I398&lt;&gt;"")*ISNUMBER(SEARCH("|"&amp;I398&amp;"|",'5_ACOMPANHAMENTO'!$AC$3:$AC$4922)))+((J398&lt;&gt;"")*ISNUMBER(SEARCH("|"&amp;J398&amp;"|",'5_ACOMPANHAMENTO'!$AC$3:$AC$4922)))+((K398&lt;&gt;"")*ISNUMBER(SEARCH("|"&amp;K398&amp;"|",'5_ACOMPANHAMENTO'!$AC$3:$AC$4922)))+((L398&lt;&gt;"")*ISNUMBER(SEARCH("|"&amp;L398&amp;"|",'5_ACOMPANHAMENTO'!$AC$3:$AC$4922)))+((M398&lt;&gt;"")*ISNUMBER(SEARCH("|"&amp;M398&amp;"|",'5_ACOMPANHAMENTO'!$AC$3:$AC$4922)))+((N398&lt;&gt;"")*ISNUMBER(SEARCH("|"&amp;N398&amp;"|",'5_ACOMPANHAMENTO'!$AC$3:$AC$4922)))+((O398&lt;&gt;"")*ISNUMBER(SEARCH("|"&amp;O398&amp;"|",'5_ACOMPANHAMENTO'!$AC$3:$AC$4922)))+((P398&lt;&gt;"")*ISNUMBER(SEARCH("|"&amp;P398&amp;"|",'5_ACOMPANHAMENTO'!$AC$3:$AC$4922)))+((Q398&lt;&gt;"")*ISNUMBER(SEARCH("|"&amp;Q398&amp;"|",'5_ACOMPANHAMENTO'!$AC$3:$AC$4922)))+((R398&lt;&gt;"")*ISNUMBER(SEARCH("|"&amp;R398&amp;"|",'5_ACOMPANHAMENTO'!$AC$3:$AC$4922)))+((S398&lt;&gt;"")*ISNUMBER(SEARCH("|"&amp;S398&amp;"|",'5_ACOMPANHAMENTO'!$AC$3:$AC$4922)))+((T398&lt;&gt;"")*ISNUMBER(SEARCH("|"&amp;T398&amp;"|",'5_ACOMPANHAMENTO'!$AC$3:$AC$4922)))+((U398&lt;&gt;"")*ISNUMBER(SEARCH("|"&amp;U398&amp;"|",'5_ACOMPANHAMENTO'!$AC$3:$AC$4922)))+((V398&lt;&gt;"")*ISNUMBER(SEARCH("|"&amp;V398&amp;"|",'5_ACOMPANHAMENTO'!$AC$3:$AC$4922)))+((W398&lt;&gt;"")*ISNUMBER(SEARCH("|"&amp;W398&amp;"|",'5_ACOMPANHAMENTO'!$AC$3:$AC$4922)))+((X398&lt;&gt;"")*ISNUMBER(SEARCH("|"&amp;X398&amp;"|",'5_ACOMPANHAMENTO'!$AC$3:$AC$4922)))+((Y398&lt;&gt;"")*ISNUMBER(SEARCH("|"&amp;Y398&amp;"|",'5_ACOMPANHAMENTO'!$AC$3:$AC$4922)))+((Z398&lt;&gt;"")*ISNUMBER(SEARCH("|"&amp;Z398&amp;"|",'5_ACOMPANHAMENTO'!$AC$3:$AC$4922)))+((AA398&lt;&gt;"")*ISNUMBER(SEARCH("|"&amp;AA398&amp;"|",'5_ACOMPANHAMENTO'!$AC$3:$AC$4922)))+((AB398&lt;&gt;"")*ISNUMBER(SEARCH("|"&amp;AB398&amp;"|",'5_ACOMPANHAMENTO'!$AC$3:$AC$4922))))&gt;0)),'5_ACOMPANHAMENTO'!$J$3:$J$4922),0))</f>
        <v>1341</v>
      </c>
      <c r="E398" s="4" t="str">
        <f t="shared" ca="1" si="138"/>
        <v>FINALIZADO</v>
      </c>
      <c r="F398" s="7">
        <f>IF(OR($B398="",$C398=""),"",IFERROR(SUMPRODUCT(--(('5_ACOMPANHAMENTO'!$AD$3:$AD$4922=TRIM($C398&amp;""))*('5_ACOMPANHAMENTO'!$AC$3:$AC$4922&lt;&gt;"")*((((I398&lt;&gt;"")*ISNUMBER(SEARCH("|"&amp;I398&amp;"|",'5_ACOMPANHAMENTO'!$AC$3:$AC$4922)))+((J398&lt;&gt;"")*ISNUMBER(SEARCH("|"&amp;J398&amp;"|",'5_ACOMPANHAMENTO'!$AC$3:$AC$4922)))+((K398&lt;&gt;"")*ISNUMBER(SEARCH("|"&amp;K398&amp;"|",'5_ACOMPANHAMENTO'!$AC$3:$AC$4922)))+((L398&lt;&gt;"")*ISNUMBER(SEARCH("|"&amp;L398&amp;"|",'5_ACOMPANHAMENTO'!$AC$3:$AC$4922)))+((M398&lt;&gt;"")*ISNUMBER(SEARCH("|"&amp;M398&amp;"|",'5_ACOMPANHAMENTO'!$AC$3:$AC$4922)))+((N398&lt;&gt;"")*ISNUMBER(SEARCH("|"&amp;N398&amp;"|",'5_ACOMPANHAMENTO'!$AC$3:$AC$4922)))+((O398&lt;&gt;"")*ISNUMBER(SEARCH("|"&amp;O398&amp;"|",'5_ACOMPANHAMENTO'!$AC$3:$AC$4922)))+((P398&lt;&gt;"")*ISNUMBER(SEARCH("|"&amp;P398&amp;"|",'5_ACOMPANHAMENTO'!$AC$3:$AC$4922)))+((Q398&lt;&gt;"")*ISNUMBER(SEARCH("|"&amp;Q398&amp;"|",'5_ACOMPANHAMENTO'!$AC$3:$AC$4922)))+((R398&lt;&gt;"")*ISNUMBER(SEARCH("|"&amp;R398&amp;"|",'5_ACOMPANHAMENTO'!$AC$3:$AC$4922)))+((S398&lt;&gt;"")*ISNUMBER(SEARCH("|"&amp;S398&amp;"|",'5_ACOMPANHAMENTO'!$AC$3:$AC$4922)))+((T398&lt;&gt;"")*ISNUMBER(SEARCH("|"&amp;T398&amp;"|",'5_ACOMPANHAMENTO'!$AC$3:$AC$4922)))+((U398&lt;&gt;"")*ISNUMBER(SEARCH("|"&amp;U398&amp;"|",'5_ACOMPANHAMENTO'!$AC$3:$AC$4922)))+((V398&lt;&gt;"")*ISNUMBER(SEARCH("|"&amp;V398&amp;"|",'5_ACOMPANHAMENTO'!$AC$3:$AC$4922)))+((W398&lt;&gt;"")*ISNUMBER(SEARCH("|"&amp;W398&amp;"|",'5_ACOMPANHAMENTO'!$AC$3:$AC$4922)))+((X398&lt;&gt;"")*ISNUMBER(SEARCH("|"&amp;X398&amp;"|",'5_ACOMPANHAMENTO'!$AC$3:$AC$4922)))+((Y398&lt;&gt;"")*ISNUMBER(SEARCH("|"&amp;Y398&amp;"|",'5_ACOMPANHAMENTO'!$AC$3:$AC$4922)))+((Z398&lt;&gt;"")*ISNUMBER(SEARCH("|"&amp;Z398&amp;"|",'5_ACOMPANHAMENTO'!$AC$3:$AC$4922)))+((AA398&lt;&gt;"")*ISNUMBER(SEARCH("|"&amp;AA398&amp;"|",'5_ACOMPANHAMENTO'!$AC$3:$AC$4922)))+((AB398&lt;&gt;"")*ISNUMBER(SEARCH("|"&amp;AB398&amp;"|",'5_ACOMPANHAMENTO'!$AC$3:$AC$4922))))&gt;0)),'5_ACOMPANHAMENTO'!$O$3:$O$4922),0))</f>
        <v>1341</v>
      </c>
      <c r="G398" s="7">
        <f t="shared" si="139"/>
        <v>0</v>
      </c>
      <c r="H398" t="str">
        <f t="shared" si="140"/>
        <v>10204|9 COLADEIRAS</v>
      </c>
      <c r="I398" s="1" t="str">
        <f t="shared" si="141"/>
        <v>10204</v>
      </c>
      <c r="J398" s="1" t="str">
        <f t="shared" si="142"/>
        <v/>
      </c>
      <c r="K398" s="1" t="str">
        <f t="shared" si="143"/>
        <v/>
      </c>
      <c r="L398" s="1" t="str">
        <f t="shared" si="144"/>
        <v/>
      </c>
      <c r="M398" s="1" t="str">
        <f t="shared" si="145"/>
        <v/>
      </c>
      <c r="N398" s="1" t="str">
        <f t="shared" si="146"/>
        <v/>
      </c>
      <c r="O398" s="1" t="str">
        <f t="shared" si="147"/>
        <v/>
      </c>
      <c r="P398" s="1" t="str">
        <f t="shared" si="148"/>
        <v/>
      </c>
      <c r="Q398" s="1" t="str">
        <f t="shared" si="149"/>
        <v/>
      </c>
      <c r="R398" s="1" t="str">
        <f t="shared" si="150"/>
        <v/>
      </c>
      <c r="S398" s="1" t="str">
        <f t="shared" si="151"/>
        <v/>
      </c>
      <c r="T398" s="1" t="str">
        <f t="shared" si="152"/>
        <v/>
      </c>
      <c r="U398" s="1" t="str">
        <f t="shared" si="153"/>
        <v/>
      </c>
      <c r="V398" s="1" t="str">
        <f t="shared" si="154"/>
        <v/>
      </c>
      <c r="W398" s="1" t="str">
        <f t="shared" si="155"/>
        <v/>
      </c>
      <c r="X398" s="1" t="str">
        <f t="shared" si="156"/>
        <v/>
      </c>
      <c r="Y398" s="1" t="str">
        <f t="shared" si="157"/>
        <v/>
      </c>
      <c r="Z398" s="1" t="str">
        <f t="shared" si="158"/>
        <v/>
      </c>
      <c r="AA398" s="1" t="str">
        <f t="shared" si="159"/>
        <v/>
      </c>
      <c r="AB398" s="1" t="str">
        <f t="shared" si="160"/>
        <v/>
      </c>
    </row>
    <row r="399" spans="1:28" ht="14.25" hidden="1" customHeight="1" x14ac:dyDescent="0.35">
      <c r="A399" s="4">
        <f>IF(OR($B399="",$C399=""),"",IFERROR(INDEX('5_ACOMPANHAMENTO'!$A$3:$A$4922,MATCH(1,INDEX(('5_ACOMPANHAMENTO'!$AD$3:$AD$4922=TRIM($C399&amp;""))*('5_ACOMPANHAMENTO'!$AC$3:$AC$4922&lt;&gt;"")*((((I399&lt;&gt;"")*ISNUMBER(SEARCH("|"&amp;I399&amp;"|",'5_ACOMPANHAMENTO'!$AC$3:$AC$4922)))+((J399&lt;&gt;"")*ISNUMBER(SEARCH("|"&amp;J399&amp;"|",'5_ACOMPANHAMENTO'!$AC$3:$AC$4922)))+((K399&lt;&gt;"")*ISNUMBER(SEARCH("|"&amp;K399&amp;"|",'5_ACOMPANHAMENTO'!$AC$3:$AC$4922)))+((L399&lt;&gt;"")*ISNUMBER(SEARCH("|"&amp;L399&amp;"|",'5_ACOMPANHAMENTO'!$AC$3:$AC$4922)))+((M399&lt;&gt;"")*ISNUMBER(SEARCH("|"&amp;M399&amp;"|",'5_ACOMPANHAMENTO'!$AC$3:$AC$4922)))+((N399&lt;&gt;"")*ISNUMBER(SEARCH("|"&amp;N399&amp;"|",'5_ACOMPANHAMENTO'!$AC$3:$AC$4922)))+((O399&lt;&gt;"")*ISNUMBER(SEARCH("|"&amp;O399&amp;"|",'5_ACOMPANHAMENTO'!$AC$3:$AC$4922)))+((P399&lt;&gt;"")*ISNUMBER(SEARCH("|"&amp;P399&amp;"|",'5_ACOMPANHAMENTO'!$AC$3:$AC$4922)))+((Q399&lt;&gt;"")*ISNUMBER(SEARCH("|"&amp;Q399&amp;"|",'5_ACOMPANHAMENTO'!$AC$3:$AC$4922)))+((R399&lt;&gt;"")*ISNUMBER(SEARCH("|"&amp;R399&amp;"|",'5_ACOMPANHAMENTO'!$AC$3:$AC$4922)))+((S399&lt;&gt;"")*ISNUMBER(SEARCH("|"&amp;S399&amp;"|",'5_ACOMPANHAMENTO'!$AC$3:$AC$4922)))+((T399&lt;&gt;"")*ISNUMBER(SEARCH("|"&amp;T399&amp;"|",'5_ACOMPANHAMENTO'!$AC$3:$AC$4922)))+((U399&lt;&gt;"")*ISNUMBER(SEARCH("|"&amp;U399&amp;"|",'5_ACOMPANHAMENTO'!$AC$3:$AC$4922)))+((V399&lt;&gt;"")*ISNUMBER(SEARCH("|"&amp;V399&amp;"|",'5_ACOMPANHAMENTO'!$AC$3:$AC$4922)))+((W399&lt;&gt;"")*ISNUMBER(SEARCH("|"&amp;W399&amp;"|",'5_ACOMPANHAMENTO'!$AC$3:$AC$4922)))+((X399&lt;&gt;"")*ISNUMBER(SEARCH("|"&amp;X399&amp;"|",'5_ACOMPANHAMENTO'!$AC$3:$AC$4922)))+((Y399&lt;&gt;"")*ISNUMBER(SEARCH("|"&amp;Y399&amp;"|",'5_ACOMPANHAMENTO'!$AC$3:$AC$4922)))+((Z399&lt;&gt;"")*ISNUMBER(SEARCH("|"&amp;Z399&amp;"|",'5_ACOMPANHAMENTO'!$AC$3:$AC$4922)))+((AA399&lt;&gt;"")*ISNUMBER(SEARCH("|"&amp;AA399&amp;"|",'5_ACOMPANHAMENTO'!$AC$3:$AC$4922)))+((AB399&lt;&gt;"")*ISNUMBER(SEARCH("|"&amp;AB399&amp;"|",'5_ACOMPANHAMENTO'!$AC$3:$AC$4922))))&gt;0),0),0)),""))</f>
        <v>46205</v>
      </c>
      <c r="B399" s="14" t="s">
        <v>3093</v>
      </c>
      <c r="C399" s="14" t="s">
        <v>3060</v>
      </c>
      <c r="D399" s="4">
        <f>IF(OR($B399="",$C399=""),"",IFERROR(SUMPRODUCT(--(('5_ACOMPANHAMENTO'!$AD$3:$AD$4922=TRIM($C399&amp;""))*('5_ACOMPANHAMENTO'!$AC$3:$AC$4922&lt;&gt;"")*((((I399&lt;&gt;"")*ISNUMBER(SEARCH("|"&amp;I399&amp;"|",'5_ACOMPANHAMENTO'!$AC$3:$AC$4922)))+((J399&lt;&gt;"")*ISNUMBER(SEARCH("|"&amp;J399&amp;"|",'5_ACOMPANHAMENTO'!$AC$3:$AC$4922)))+((K399&lt;&gt;"")*ISNUMBER(SEARCH("|"&amp;K399&amp;"|",'5_ACOMPANHAMENTO'!$AC$3:$AC$4922)))+((L399&lt;&gt;"")*ISNUMBER(SEARCH("|"&amp;L399&amp;"|",'5_ACOMPANHAMENTO'!$AC$3:$AC$4922)))+((M399&lt;&gt;"")*ISNUMBER(SEARCH("|"&amp;M399&amp;"|",'5_ACOMPANHAMENTO'!$AC$3:$AC$4922)))+((N399&lt;&gt;"")*ISNUMBER(SEARCH("|"&amp;N399&amp;"|",'5_ACOMPANHAMENTO'!$AC$3:$AC$4922)))+((O399&lt;&gt;"")*ISNUMBER(SEARCH("|"&amp;O399&amp;"|",'5_ACOMPANHAMENTO'!$AC$3:$AC$4922)))+((P399&lt;&gt;"")*ISNUMBER(SEARCH("|"&amp;P399&amp;"|",'5_ACOMPANHAMENTO'!$AC$3:$AC$4922)))+((Q399&lt;&gt;"")*ISNUMBER(SEARCH("|"&amp;Q399&amp;"|",'5_ACOMPANHAMENTO'!$AC$3:$AC$4922)))+((R399&lt;&gt;"")*ISNUMBER(SEARCH("|"&amp;R399&amp;"|",'5_ACOMPANHAMENTO'!$AC$3:$AC$4922)))+((S399&lt;&gt;"")*ISNUMBER(SEARCH("|"&amp;S399&amp;"|",'5_ACOMPANHAMENTO'!$AC$3:$AC$4922)))+((T399&lt;&gt;"")*ISNUMBER(SEARCH("|"&amp;T399&amp;"|",'5_ACOMPANHAMENTO'!$AC$3:$AC$4922)))+((U399&lt;&gt;"")*ISNUMBER(SEARCH("|"&amp;U399&amp;"|",'5_ACOMPANHAMENTO'!$AC$3:$AC$4922)))+((V399&lt;&gt;"")*ISNUMBER(SEARCH("|"&amp;V399&amp;"|",'5_ACOMPANHAMENTO'!$AC$3:$AC$4922)))+((W399&lt;&gt;"")*ISNUMBER(SEARCH("|"&amp;W399&amp;"|",'5_ACOMPANHAMENTO'!$AC$3:$AC$4922)))+((X399&lt;&gt;"")*ISNUMBER(SEARCH("|"&amp;X399&amp;"|",'5_ACOMPANHAMENTO'!$AC$3:$AC$4922)))+((Y399&lt;&gt;"")*ISNUMBER(SEARCH("|"&amp;Y399&amp;"|",'5_ACOMPANHAMENTO'!$AC$3:$AC$4922)))+((Z399&lt;&gt;"")*ISNUMBER(SEARCH("|"&amp;Z399&amp;"|",'5_ACOMPANHAMENTO'!$AC$3:$AC$4922)))+((AA399&lt;&gt;"")*ISNUMBER(SEARCH("|"&amp;AA399&amp;"|",'5_ACOMPANHAMENTO'!$AC$3:$AC$4922)))+((AB399&lt;&gt;"")*ISNUMBER(SEARCH("|"&amp;AB399&amp;"|",'5_ACOMPANHAMENTO'!$AC$3:$AC$4922))))&gt;0)),'5_ACOMPANHAMENTO'!$J$3:$J$4922),0))</f>
        <v>1341</v>
      </c>
      <c r="E399" s="4" t="str">
        <f t="shared" ca="1" si="138"/>
        <v>FINALIZADO</v>
      </c>
      <c r="F399" s="7">
        <f>IF(OR($B399="",$C399=""),"",IFERROR(SUMPRODUCT(--(('5_ACOMPANHAMENTO'!$AD$3:$AD$4922=TRIM($C399&amp;""))*('5_ACOMPANHAMENTO'!$AC$3:$AC$4922&lt;&gt;"")*((((I399&lt;&gt;"")*ISNUMBER(SEARCH("|"&amp;I399&amp;"|",'5_ACOMPANHAMENTO'!$AC$3:$AC$4922)))+((J399&lt;&gt;"")*ISNUMBER(SEARCH("|"&amp;J399&amp;"|",'5_ACOMPANHAMENTO'!$AC$3:$AC$4922)))+((K399&lt;&gt;"")*ISNUMBER(SEARCH("|"&amp;K399&amp;"|",'5_ACOMPANHAMENTO'!$AC$3:$AC$4922)))+((L399&lt;&gt;"")*ISNUMBER(SEARCH("|"&amp;L399&amp;"|",'5_ACOMPANHAMENTO'!$AC$3:$AC$4922)))+((M399&lt;&gt;"")*ISNUMBER(SEARCH("|"&amp;M399&amp;"|",'5_ACOMPANHAMENTO'!$AC$3:$AC$4922)))+((N399&lt;&gt;"")*ISNUMBER(SEARCH("|"&amp;N399&amp;"|",'5_ACOMPANHAMENTO'!$AC$3:$AC$4922)))+((O399&lt;&gt;"")*ISNUMBER(SEARCH("|"&amp;O399&amp;"|",'5_ACOMPANHAMENTO'!$AC$3:$AC$4922)))+((P399&lt;&gt;"")*ISNUMBER(SEARCH("|"&amp;P399&amp;"|",'5_ACOMPANHAMENTO'!$AC$3:$AC$4922)))+((Q399&lt;&gt;"")*ISNUMBER(SEARCH("|"&amp;Q399&amp;"|",'5_ACOMPANHAMENTO'!$AC$3:$AC$4922)))+((R399&lt;&gt;"")*ISNUMBER(SEARCH("|"&amp;R399&amp;"|",'5_ACOMPANHAMENTO'!$AC$3:$AC$4922)))+((S399&lt;&gt;"")*ISNUMBER(SEARCH("|"&amp;S399&amp;"|",'5_ACOMPANHAMENTO'!$AC$3:$AC$4922)))+((T399&lt;&gt;"")*ISNUMBER(SEARCH("|"&amp;T399&amp;"|",'5_ACOMPANHAMENTO'!$AC$3:$AC$4922)))+((U399&lt;&gt;"")*ISNUMBER(SEARCH("|"&amp;U399&amp;"|",'5_ACOMPANHAMENTO'!$AC$3:$AC$4922)))+((V399&lt;&gt;"")*ISNUMBER(SEARCH("|"&amp;V399&amp;"|",'5_ACOMPANHAMENTO'!$AC$3:$AC$4922)))+((W399&lt;&gt;"")*ISNUMBER(SEARCH("|"&amp;W399&amp;"|",'5_ACOMPANHAMENTO'!$AC$3:$AC$4922)))+((X399&lt;&gt;"")*ISNUMBER(SEARCH("|"&amp;X399&amp;"|",'5_ACOMPANHAMENTO'!$AC$3:$AC$4922)))+((Y399&lt;&gt;"")*ISNUMBER(SEARCH("|"&amp;Y399&amp;"|",'5_ACOMPANHAMENTO'!$AC$3:$AC$4922)))+((Z399&lt;&gt;"")*ISNUMBER(SEARCH("|"&amp;Z399&amp;"|",'5_ACOMPANHAMENTO'!$AC$3:$AC$4922)))+((AA399&lt;&gt;"")*ISNUMBER(SEARCH("|"&amp;AA399&amp;"|",'5_ACOMPANHAMENTO'!$AC$3:$AC$4922)))+((AB399&lt;&gt;"")*ISNUMBER(SEARCH("|"&amp;AB399&amp;"|",'5_ACOMPANHAMENTO'!$AC$3:$AC$4922))))&gt;0)),'5_ACOMPANHAMENTO'!$O$3:$O$4922),0))</f>
        <v>1341</v>
      </c>
      <c r="G399" s="7">
        <f t="shared" si="139"/>
        <v>0</v>
      </c>
      <c r="H399" t="str">
        <f t="shared" si="140"/>
        <v>10204|9 COLADEIRAS</v>
      </c>
      <c r="I399" s="1" t="str">
        <f t="shared" si="141"/>
        <v>10204</v>
      </c>
      <c r="J399" s="1" t="str">
        <f t="shared" si="142"/>
        <v/>
      </c>
      <c r="K399" s="1" t="str">
        <f t="shared" si="143"/>
        <v/>
      </c>
      <c r="L399" s="1" t="str">
        <f t="shared" si="144"/>
        <v/>
      </c>
      <c r="M399" s="1" t="str">
        <f t="shared" si="145"/>
        <v/>
      </c>
      <c r="N399" s="1" t="str">
        <f t="shared" si="146"/>
        <v/>
      </c>
      <c r="O399" s="1" t="str">
        <f t="shared" si="147"/>
        <v/>
      </c>
      <c r="P399" s="1" t="str">
        <f t="shared" si="148"/>
        <v/>
      </c>
      <c r="Q399" s="1" t="str">
        <f t="shared" si="149"/>
        <v/>
      </c>
      <c r="R399" s="1" t="str">
        <f t="shared" si="150"/>
        <v/>
      </c>
      <c r="S399" s="1" t="str">
        <f t="shared" si="151"/>
        <v/>
      </c>
      <c r="T399" s="1" t="str">
        <f t="shared" si="152"/>
        <v/>
      </c>
      <c r="U399" s="1" t="str">
        <f t="shared" si="153"/>
        <v/>
      </c>
      <c r="V399" s="1" t="str">
        <f t="shared" si="154"/>
        <v/>
      </c>
      <c r="W399" s="1" t="str">
        <f t="shared" si="155"/>
        <v/>
      </c>
      <c r="X399" s="1" t="str">
        <f t="shared" si="156"/>
        <v/>
      </c>
      <c r="Y399" s="1" t="str">
        <f t="shared" si="157"/>
        <v/>
      </c>
      <c r="Z399" s="1" t="str">
        <f t="shared" si="158"/>
        <v/>
      </c>
      <c r="AA399" s="1" t="str">
        <f t="shared" si="159"/>
        <v/>
      </c>
      <c r="AB399" s="1" t="str">
        <f t="shared" si="160"/>
        <v/>
      </c>
    </row>
    <row r="400" spans="1:28" ht="14.25" hidden="1" customHeight="1" x14ac:dyDescent="0.35">
      <c r="A400" s="4">
        <f>IF(OR($B400="",$C400=""),"",IFERROR(INDEX('5_ACOMPANHAMENTO'!$A$3:$A$4922,MATCH(1,INDEX(('5_ACOMPANHAMENTO'!$AD$3:$AD$4922=TRIM($C400&amp;""))*('5_ACOMPANHAMENTO'!$AC$3:$AC$4922&lt;&gt;"")*((((I400&lt;&gt;"")*ISNUMBER(SEARCH("|"&amp;I400&amp;"|",'5_ACOMPANHAMENTO'!$AC$3:$AC$4922)))+((J400&lt;&gt;"")*ISNUMBER(SEARCH("|"&amp;J400&amp;"|",'5_ACOMPANHAMENTO'!$AC$3:$AC$4922)))+((K400&lt;&gt;"")*ISNUMBER(SEARCH("|"&amp;K400&amp;"|",'5_ACOMPANHAMENTO'!$AC$3:$AC$4922)))+((L400&lt;&gt;"")*ISNUMBER(SEARCH("|"&amp;L400&amp;"|",'5_ACOMPANHAMENTO'!$AC$3:$AC$4922)))+((M400&lt;&gt;"")*ISNUMBER(SEARCH("|"&amp;M400&amp;"|",'5_ACOMPANHAMENTO'!$AC$3:$AC$4922)))+((N400&lt;&gt;"")*ISNUMBER(SEARCH("|"&amp;N400&amp;"|",'5_ACOMPANHAMENTO'!$AC$3:$AC$4922)))+((O400&lt;&gt;"")*ISNUMBER(SEARCH("|"&amp;O400&amp;"|",'5_ACOMPANHAMENTO'!$AC$3:$AC$4922)))+((P400&lt;&gt;"")*ISNUMBER(SEARCH("|"&amp;P400&amp;"|",'5_ACOMPANHAMENTO'!$AC$3:$AC$4922)))+((Q400&lt;&gt;"")*ISNUMBER(SEARCH("|"&amp;Q400&amp;"|",'5_ACOMPANHAMENTO'!$AC$3:$AC$4922)))+((R400&lt;&gt;"")*ISNUMBER(SEARCH("|"&amp;R400&amp;"|",'5_ACOMPANHAMENTO'!$AC$3:$AC$4922)))+((S400&lt;&gt;"")*ISNUMBER(SEARCH("|"&amp;S400&amp;"|",'5_ACOMPANHAMENTO'!$AC$3:$AC$4922)))+((T400&lt;&gt;"")*ISNUMBER(SEARCH("|"&amp;T400&amp;"|",'5_ACOMPANHAMENTO'!$AC$3:$AC$4922)))+((U400&lt;&gt;"")*ISNUMBER(SEARCH("|"&amp;U400&amp;"|",'5_ACOMPANHAMENTO'!$AC$3:$AC$4922)))+((V400&lt;&gt;"")*ISNUMBER(SEARCH("|"&amp;V400&amp;"|",'5_ACOMPANHAMENTO'!$AC$3:$AC$4922)))+((W400&lt;&gt;"")*ISNUMBER(SEARCH("|"&amp;W400&amp;"|",'5_ACOMPANHAMENTO'!$AC$3:$AC$4922)))+((X400&lt;&gt;"")*ISNUMBER(SEARCH("|"&amp;X400&amp;"|",'5_ACOMPANHAMENTO'!$AC$3:$AC$4922)))+((Y400&lt;&gt;"")*ISNUMBER(SEARCH("|"&amp;Y400&amp;"|",'5_ACOMPANHAMENTO'!$AC$3:$AC$4922)))+((Z400&lt;&gt;"")*ISNUMBER(SEARCH("|"&amp;Z400&amp;"|",'5_ACOMPANHAMENTO'!$AC$3:$AC$4922)))+((AA400&lt;&gt;"")*ISNUMBER(SEARCH("|"&amp;AA400&amp;"|",'5_ACOMPANHAMENTO'!$AC$3:$AC$4922)))+((AB400&lt;&gt;"")*ISNUMBER(SEARCH("|"&amp;AB400&amp;"|",'5_ACOMPANHAMENTO'!$AC$3:$AC$4922))))&gt;0),0),0)),""))</f>
        <v>46205</v>
      </c>
      <c r="B400" s="14" t="s">
        <v>3093</v>
      </c>
      <c r="C400" s="14" t="s">
        <v>3060</v>
      </c>
      <c r="D400" s="4">
        <f>IF(OR($B400="",$C400=""),"",IFERROR(SUMPRODUCT(--(('5_ACOMPANHAMENTO'!$AD$3:$AD$4922=TRIM($C400&amp;""))*('5_ACOMPANHAMENTO'!$AC$3:$AC$4922&lt;&gt;"")*((((I400&lt;&gt;"")*ISNUMBER(SEARCH("|"&amp;I400&amp;"|",'5_ACOMPANHAMENTO'!$AC$3:$AC$4922)))+((J400&lt;&gt;"")*ISNUMBER(SEARCH("|"&amp;J400&amp;"|",'5_ACOMPANHAMENTO'!$AC$3:$AC$4922)))+((K400&lt;&gt;"")*ISNUMBER(SEARCH("|"&amp;K400&amp;"|",'5_ACOMPANHAMENTO'!$AC$3:$AC$4922)))+((L400&lt;&gt;"")*ISNUMBER(SEARCH("|"&amp;L400&amp;"|",'5_ACOMPANHAMENTO'!$AC$3:$AC$4922)))+((M400&lt;&gt;"")*ISNUMBER(SEARCH("|"&amp;M400&amp;"|",'5_ACOMPANHAMENTO'!$AC$3:$AC$4922)))+((N400&lt;&gt;"")*ISNUMBER(SEARCH("|"&amp;N400&amp;"|",'5_ACOMPANHAMENTO'!$AC$3:$AC$4922)))+((O400&lt;&gt;"")*ISNUMBER(SEARCH("|"&amp;O400&amp;"|",'5_ACOMPANHAMENTO'!$AC$3:$AC$4922)))+((P400&lt;&gt;"")*ISNUMBER(SEARCH("|"&amp;P400&amp;"|",'5_ACOMPANHAMENTO'!$AC$3:$AC$4922)))+((Q400&lt;&gt;"")*ISNUMBER(SEARCH("|"&amp;Q400&amp;"|",'5_ACOMPANHAMENTO'!$AC$3:$AC$4922)))+((R400&lt;&gt;"")*ISNUMBER(SEARCH("|"&amp;R400&amp;"|",'5_ACOMPANHAMENTO'!$AC$3:$AC$4922)))+((S400&lt;&gt;"")*ISNUMBER(SEARCH("|"&amp;S400&amp;"|",'5_ACOMPANHAMENTO'!$AC$3:$AC$4922)))+((T400&lt;&gt;"")*ISNUMBER(SEARCH("|"&amp;T400&amp;"|",'5_ACOMPANHAMENTO'!$AC$3:$AC$4922)))+((U400&lt;&gt;"")*ISNUMBER(SEARCH("|"&amp;U400&amp;"|",'5_ACOMPANHAMENTO'!$AC$3:$AC$4922)))+((V400&lt;&gt;"")*ISNUMBER(SEARCH("|"&amp;V400&amp;"|",'5_ACOMPANHAMENTO'!$AC$3:$AC$4922)))+((W400&lt;&gt;"")*ISNUMBER(SEARCH("|"&amp;W400&amp;"|",'5_ACOMPANHAMENTO'!$AC$3:$AC$4922)))+((X400&lt;&gt;"")*ISNUMBER(SEARCH("|"&amp;X400&amp;"|",'5_ACOMPANHAMENTO'!$AC$3:$AC$4922)))+((Y400&lt;&gt;"")*ISNUMBER(SEARCH("|"&amp;Y400&amp;"|",'5_ACOMPANHAMENTO'!$AC$3:$AC$4922)))+((Z400&lt;&gt;"")*ISNUMBER(SEARCH("|"&amp;Z400&amp;"|",'5_ACOMPANHAMENTO'!$AC$3:$AC$4922)))+((AA400&lt;&gt;"")*ISNUMBER(SEARCH("|"&amp;AA400&amp;"|",'5_ACOMPANHAMENTO'!$AC$3:$AC$4922)))+((AB400&lt;&gt;"")*ISNUMBER(SEARCH("|"&amp;AB400&amp;"|",'5_ACOMPANHAMENTO'!$AC$3:$AC$4922))))&gt;0)),'5_ACOMPANHAMENTO'!$J$3:$J$4922),0))</f>
        <v>1341</v>
      </c>
      <c r="E400" s="4" t="str">
        <f t="shared" ca="1" si="138"/>
        <v>FINALIZADO</v>
      </c>
      <c r="F400" s="7">
        <f>IF(OR($B400="",$C400=""),"",IFERROR(SUMPRODUCT(--(('5_ACOMPANHAMENTO'!$AD$3:$AD$4922=TRIM($C400&amp;""))*('5_ACOMPANHAMENTO'!$AC$3:$AC$4922&lt;&gt;"")*((((I400&lt;&gt;"")*ISNUMBER(SEARCH("|"&amp;I400&amp;"|",'5_ACOMPANHAMENTO'!$AC$3:$AC$4922)))+((J400&lt;&gt;"")*ISNUMBER(SEARCH("|"&amp;J400&amp;"|",'5_ACOMPANHAMENTO'!$AC$3:$AC$4922)))+((K400&lt;&gt;"")*ISNUMBER(SEARCH("|"&amp;K400&amp;"|",'5_ACOMPANHAMENTO'!$AC$3:$AC$4922)))+((L400&lt;&gt;"")*ISNUMBER(SEARCH("|"&amp;L400&amp;"|",'5_ACOMPANHAMENTO'!$AC$3:$AC$4922)))+((M400&lt;&gt;"")*ISNUMBER(SEARCH("|"&amp;M400&amp;"|",'5_ACOMPANHAMENTO'!$AC$3:$AC$4922)))+((N400&lt;&gt;"")*ISNUMBER(SEARCH("|"&amp;N400&amp;"|",'5_ACOMPANHAMENTO'!$AC$3:$AC$4922)))+((O400&lt;&gt;"")*ISNUMBER(SEARCH("|"&amp;O400&amp;"|",'5_ACOMPANHAMENTO'!$AC$3:$AC$4922)))+((P400&lt;&gt;"")*ISNUMBER(SEARCH("|"&amp;P400&amp;"|",'5_ACOMPANHAMENTO'!$AC$3:$AC$4922)))+((Q400&lt;&gt;"")*ISNUMBER(SEARCH("|"&amp;Q400&amp;"|",'5_ACOMPANHAMENTO'!$AC$3:$AC$4922)))+((R400&lt;&gt;"")*ISNUMBER(SEARCH("|"&amp;R400&amp;"|",'5_ACOMPANHAMENTO'!$AC$3:$AC$4922)))+((S400&lt;&gt;"")*ISNUMBER(SEARCH("|"&amp;S400&amp;"|",'5_ACOMPANHAMENTO'!$AC$3:$AC$4922)))+((T400&lt;&gt;"")*ISNUMBER(SEARCH("|"&amp;T400&amp;"|",'5_ACOMPANHAMENTO'!$AC$3:$AC$4922)))+((U400&lt;&gt;"")*ISNUMBER(SEARCH("|"&amp;U400&amp;"|",'5_ACOMPANHAMENTO'!$AC$3:$AC$4922)))+((V400&lt;&gt;"")*ISNUMBER(SEARCH("|"&amp;V400&amp;"|",'5_ACOMPANHAMENTO'!$AC$3:$AC$4922)))+((W400&lt;&gt;"")*ISNUMBER(SEARCH("|"&amp;W400&amp;"|",'5_ACOMPANHAMENTO'!$AC$3:$AC$4922)))+((X400&lt;&gt;"")*ISNUMBER(SEARCH("|"&amp;X400&amp;"|",'5_ACOMPANHAMENTO'!$AC$3:$AC$4922)))+((Y400&lt;&gt;"")*ISNUMBER(SEARCH("|"&amp;Y400&amp;"|",'5_ACOMPANHAMENTO'!$AC$3:$AC$4922)))+((Z400&lt;&gt;"")*ISNUMBER(SEARCH("|"&amp;Z400&amp;"|",'5_ACOMPANHAMENTO'!$AC$3:$AC$4922)))+((AA400&lt;&gt;"")*ISNUMBER(SEARCH("|"&amp;AA400&amp;"|",'5_ACOMPANHAMENTO'!$AC$3:$AC$4922)))+((AB400&lt;&gt;"")*ISNUMBER(SEARCH("|"&amp;AB400&amp;"|",'5_ACOMPANHAMENTO'!$AC$3:$AC$4922))))&gt;0)),'5_ACOMPANHAMENTO'!$O$3:$O$4922),0))</f>
        <v>1341</v>
      </c>
      <c r="G400" s="7">
        <f t="shared" si="139"/>
        <v>0</v>
      </c>
      <c r="H400" t="str">
        <f t="shared" si="140"/>
        <v>10204|9 COLADEIRAS</v>
      </c>
      <c r="I400" s="1" t="str">
        <f t="shared" si="141"/>
        <v>10204</v>
      </c>
      <c r="J400" s="1" t="str">
        <f t="shared" si="142"/>
        <v/>
      </c>
      <c r="K400" s="1" t="str">
        <f t="shared" si="143"/>
        <v/>
      </c>
      <c r="L400" s="1" t="str">
        <f t="shared" si="144"/>
        <v/>
      </c>
      <c r="M400" s="1" t="str">
        <f t="shared" si="145"/>
        <v/>
      </c>
      <c r="N400" s="1" t="str">
        <f t="shared" si="146"/>
        <v/>
      </c>
      <c r="O400" s="1" t="str">
        <f t="shared" si="147"/>
        <v/>
      </c>
      <c r="P400" s="1" t="str">
        <f t="shared" si="148"/>
        <v/>
      </c>
      <c r="Q400" s="1" t="str">
        <f t="shared" si="149"/>
        <v/>
      </c>
      <c r="R400" s="1" t="str">
        <f t="shared" si="150"/>
        <v/>
      </c>
      <c r="S400" s="1" t="str">
        <f t="shared" si="151"/>
        <v/>
      </c>
      <c r="T400" s="1" t="str">
        <f t="shared" si="152"/>
        <v/>
      </c>
      <c r="U400" s="1" t="str">
        <f t="shared" si="153"/>
        <v/>
      </c>
      <c r="V400" s="1" t="str">
        <f t="shared" si="154"/>
        <v/>
      </c>
      <c r="W400" s="1" t="str">
        <f t="shared" si="155"/>
        <v/>
      </c>
      <c r="X400" s="1" t="str">
        <f t="shared" si="156"/>
        <v/>
      </c>
      <c r="Y400" s="1" t="str">
        <f t="shared" si="157"/>
        <v/>
      </c>
      <c r="Z400" s="1" t="str">
        <f t="shared" si="158"/>
        <v/>
      </c>
      <c r="AA400" s="1" t="str">
        <f t="shared" si="159"/>
        <v/>
      </c>
      <c r="AB400" s="1" t="str">
        <f t="shared" si="160"/>
        <v/>
      </c>
    </row>
    <row r="401" spans="1:28" ht="14.25" hidden="1" customHeight="1" x14ac:dyDescent="0.35">
      <c r="A401" s="4">
        <f>IF(OR($B401="",$C401=""),"",IFERROR(INDEX('5_ACOMPANHAMENTO'!$A$3:$A$4922,MATCH(1,INDEX(('5_ACOMPANHAMENTO'!$AD$3:$AD$4922=TRIM($C401&amp;""))*('5_ACOMPANHAMENTO'!$AC$3:$AC$4922&lt;&gt;"")*((((I401&lt;&gt;"")*ISNUMBER(SEARCH("|"&amp;I401&amp;"|",'5_ACOMPANHAMENTO'!$AC$3:$AC$4922)))+((J401&lt;&gt;"")*ISNUMBER(SEARCH("|"&amp;J401&amp;"|",'5_ACOMPANHAMENTO'!$AC$3:$AC$4922)))+((K401&lt;&gt;"")*ISNUMBER(SEARCH("|"&amp;K401&amp;"|",'5_ACOMPANHAMENTO'!$AC$3:$AC$4922)))+((L401&lt;&gt;"")*ISNUMBER(SEARCH("|"&amp;L401&amp;"|",'5_ACOMPANHAMENTO'!$AC$3:$AC$4922)))+((M401&lt;&gt;"")*ISNUMBER(SEARCH("|"&amp;M401&amp;"|",'5_ACOMPANHAMENTO'!$AC$3:$AC$4922)))+((N401&lt;&gt;"")*ISNUMBER(SEARCH("|"&amp;N401&amp;"|",'5_ACOMPANHAMENTO'!$AC$3:$AC$4922)))+((O401&lt;&gt;"")*ISNUMBER(SEARCH("|"&amp;O401&amp;"|",'5_ACOMPANHAMENTO'!$AC$3:$AC$4922)))+((P401&lt;&gt;"")*ISNUMBER(SEARCH("|"&amp;P401&amp;"|",'5_ACOMPANHAMENTO'!$AC$3:$AC$4922)))+((Q401&lt;&gt;"")*ISNUMBER(SEARCH("|"&amp;Q401&amp;"|",'5_ACOMPANHAMENTO'!$AC$3:$AC$4922)))+((R401&lt;&gt;"")*ISNUMBER(SEARCH("|"&amp;R401&amp;"|",'5_ACOMPANHAMENTO'!$AC$3:$AC$4922)))+((S401&lt;&gt;"")*ISNUMBER(SEARCH("|"&amp;S401&amp;"|",'5_ACOMPANHAMENTO'!$AC$3:$AC$4922)))+((T401&lt;&gt;"")*ISNUMBER(SEARCH("|"&amp;T401&amp;"|",'5_ACOMPANHAMENTO'!$AC$3:$AC$4922)))+((U401&lt;&gt;"")*ISNUMBER(SEARCH("|"&amp;U401&amp;"|",'5_ACOMPANHAMENTO'!$AC$3:$AC$4922)))+((V401&lt;&gt;"")*ISNUMBER(SEARCH("|"&amp;V401&amp;"|",'5_ACOMPANHAMENTO'!$AC$3:$AC$4922)))+((W401&lt;&gt;"")*ISNUMBER(SEARCH("|"&amp;W401&amp;"|",'5_ACOMPANHAMENTO'!$AC$3:$AC$4922)))+((X401&lt;&gt;"")*ISNUMBER(SEARCH("|"&amp;X401&amp;"|",'5_ACOMPANHAMENTO'!$AC$3:$AC$4922)))+((Y401&lt;&gt;"")*ISNUMBER(SEARCH("|"&amp;Y401&amp;"|",'5_ACOMPANHAMENTO'!$AC$3:$AC$4922)))+((Z401&lt;&gt;"")*ISNUMBER(SEARCH("|"&amp;Z401&amp;"|",'5_ACOMPANHAMENTO'!$AC$3:$AC$4922)))+((AA401&lt;&gt;"")*ISNUMBER(SEARCH("|"&amp;AA401&amp;"|",'5_ACOMPANHAMENTO'!$AC$3:$AC$4922)))+((AB401&lt;&gt;"")*ISNUMBER(SEARCH("|"&amp;AB401&amp;"|",'5_ACOMPANHAMENTO'!$AC$3:$AC$4922))))&gt;0),0),0)),""))</f>
        <v>46205</v>
      </c>
      <c r="B401" s="14" t="s">
        <v>3093</v>
      </c>
      <c r="C401" s="14" t="s">
        <v>3060</v>
      </c>
      <c r="D401" s="4">
        <f>IF(OR($B401="",$C401=""),"",IFERROR(SUMPRODUCT(--(('5_ACOMPANHAMENTO'!$AD$3:$AD$4922=TRIM($C401&amp;""))*('5_ACOMPANHAMENTO'!$AC$3:$AC$4922&lt;&gt;"")*((((I401&lt;&gt;"")*ISNUMBER(SEARCH("|"&amp;I401&amp;"|",'5_ACOMPANHAMENTO'!$AC$3:$AC$4922)))+((J401&lt;&gt;"")*ISNUMBER(SEARCH("|"&amp;J401&amp;"|",'5_ACOMPANHAMENTO'!$AC$3:$AC$4922)))+((K401&lt;&gt;"")*ISNUMBER(SEARCH("|"&amp;K401&amp;"|",'5_ACOMPANHAMENTO'!$AC$3:$AC$4922)))+((L401&lt;&gt;"")*ISNUMBER(SEARCH("|"&amp;L401&amp;"|",'5_ACOMPANHAMENTO'!$AC$3:$AC$4922)))+((M401&lt;&gt;"")*ISNUMBER(SEARCH("|"&amp;M401&amp;"|",'5_ACOMPANHAMENTO'!$AC$3:$AC$4922)))+((N401&lt;&gt;"")*ISNUMBER(SEARCH("|"&amp;N401&amp;"|",'5_ACOMPANHAMENTO'!$AC$3:$AC$4922)))+((O401&lt;&gt;"")*ISNUMBER(SEARCH("|"&amp;O401&amp;"|",'5_ACOMPANHAMENTO'!$AC$3:$AC$4922)))+((P401&lt;&gt;"")*ISNUMBER(SEARCH("|"&amp;P401&amp;"|",'5_ACOMPANHAMENTO'!$AC$3:$AC$4922)))+((Q401&lt;&gt;"")*ISNUMBER(SEARCH("|"&amp;Q401&amp;"|",'5_ACOMPANHAMENTO'!$AC$3:$AC$4922)))+((R401&lt;&gt;"")*ISNUMBER(SEARCH("|"&amp;R401&amp;"|",'5_ACOMPANHAMENTO'!$AC$3:$AC$4922)))+((S401&lt;&gt;"")*ISNUMBER(SEARCH("|"&amp;S401&amp;"|",'5_ACOMPANHAMENTO'!$AC$3:$AC$4922)))+((T401&lt;&gt;"")*ISNUMBER(SEARCH("|"&amp;T401&amp;"|",'5_ACOMPANHAMENTO'!$AC$3:$AC$4922)))+((U401&lt;&gt;"")*ISNUMBER(SEARCH("|"&amp;U401&amp;"|",'5_ACOMPANHAMENTO'!$AC$3:$AC$4922)))+((V401&lt;&gt;"")*ISNUMBER(SEARCH("|"&amp;V401&amp;"|",'5_ACOMPANHAMENTO'!$AC$3:$AC$4922)))+((W401&lt;&gt;"")*ISNUMBER(SEARCH("|"&amp;W401&amp;"|",'5_ACOMPANHAMENTO'!$AC$3:$AC$4922)))+((X401&lt;&gt;"")*ISNUMBER(SEARCH("|"&amp;X401&amp;"|",'5_ACOMPANHAMENTO'!$AC$3:$AC$4922)))+((Y401&lt;&gt;"")*ISNUMBER(SEARCH("|"&amp;Y401&amp;"|",'5_ACOMPANHAMENTO'!$AC$3:$AC$4922)))+((Z401&lt;&gt;"")*ISNUMBER(SEARCH("|"&amp;Z401&amp;"|",'5_ACOMPANHAMENTO'!$AC$3:$AC$4922)))+((AA401&lt;&gt;"")*ISNUMBER(SEARCH("|"&amp;AA401&amp;"|",'5_ACOMPANHAMENTO'!$AC$3:$AC$4922)))+((AB401&lt;&gt;"")*ISNUMBER(SEARCH("|"&amp;AB401&amp;"|",'5_ACOMPANHAMENTO'!$AC$3:$AC$4922))))&gt;0)),'5_ACOMPANHAMENTO'!$J$3:$J$4922),0))</f>
        <v>1341</v>
      </c>
      <c r="E401" s="4" t="str">
        <f t="shared" ca="1" si="138"/>
        <v>FINALIZADO</v>
      </c>
      <c r="F401" s="7">
        <f>IF(OR($B401="",$C401=""),"",IFERROR(SUMPRODUCT(--(('5_ACOMPANHAMENTO'!$AD$3:$AD$4922=TRIM($C401&amp;""))*('5_ACOMPANHAMENTO'!$AC$3:$AC$4922&lt;&gt;"")*((((I401&lt;&gt;"")*ISNUMBER(SEARCH("|"&amp;I401&amp;"|",'5_ACOMPANHAMENTO'!$AC$3:$AC$4922)))+((J401&lt;&gt;"")*ISNUMBER(SEARCH("|"&amp;J401&amp;"|",'5_ACOMPANHAMENTO'!$AC$3:$AC$4922)))+((K401&lt;&gt;"")*ISNUMBER(SEARCH("|"&amp;K401&amp;"|",'5_ACOMPANHAMENTO'!$AC$3:$AC$4922)))+((L401&lt;&gt;"")*ISNUMBER(SEARCH("|"&amp;L401&amp;"|",'5_ACOMPANHAMENTO'!$AC$3:$AC$4922)))+((M401&lt;&gt;"")*ISNUMBER(SEARCH("|"&amp;M401&amp;"|",'5_ACOMPANHAMENTO'!$AC$3:$AC$4922)))+((N401&lt;&gt;"")*ISNUMBER(SEARCH("|"&amp;N401&amp;"|",'5_ACOMPANHAMENTO'!$AC$3:$AC$4922)))+((O401&lt;&gt;"")*ISNUMBER(SEARCH("|"&amp;O401&amp;"|",'5_ACOMPANHAMENTO'!$AC$3:$AC$4922)))+((P401&lt;&gt;"")*ISNUMBER(SEARCH("|"&amp;P401&amp;"|",'5_ACOMPANHAMENTO'!$AC$3:$AC$4922)))+((Q401&lt;&gt;"")*ISNUMBER(SEARCH("|"&amp;Q401&amp;"|",'5_ACOMPANHAMENTO'!$AC$3:$AC$4922)))+((R401&lt;&gt;"")*ISNUMBER(SEARCH("|"&amp;R401&amp;"|",'5_ACOMPANHAMENTO'!$AC$3:$AC$4922)))+((S401&lt;&gt;"")*ISNUMBER(SEARCH("|"&amp;S401&amp;"|",'5_ACOMPANHAMENTO'!$AC$3:$AC$4922)))+((T401&lt;&gt;"")*ISNUMBER(SEARCH("|"&amp;T401&amp;"|",'5_ACOMPANHAMENTO'!$AC$3:$AC$4922)))+((U401&lt;&gt;"")*ISNUMBER(SEARCH("|"&amp;U401&amp;"|",'5_ACOMPANHAMENTO'!$AC$3:$AC$4922)))+((V401&lt;&gt;"")*ISNUMBER(SEARCH("|"&amp;V401&amp;"|",'5_ACOMPANHAMENTO'!$AC$3:$AC$4922)))+((W401&lt;&gt;"")*ISNUMBER(SEARCH("|"&amp;W401&amp;"|",'5_ACOMPANHAMENTO'!$AC$3:$AC$4922)))+((X401&lt;&gt;"")*ISNUMBER(SEARCH("|"&amp;X401&amp;"|",'5_ACOMPANHAMENTO'!$AC$3:$AC$4922)))+((Y401&lt;&gt;"")*ISNUMBER(SEARCH("|"&amp;Y401&amp;"|",'5_ACOMPANHAMENTO'!$AC$3:$AC$4922)))+((Z401&lt;&gt;"")*ISNUMBER(SEARCH("|"&amp;Z401&amp;"|",'5_ACOMPANHAMENTO'!$AC$3:$AC$4922)))+((AA401&lt;&gt;"")*ISNUMBER(SEARCH("|"&amp;AA401&amp;"|",'5_ACOMPANHAMENTO'!$AC$3:$AC$4922)))+((AB401&lt;&gt;"")*ISNUMBER(SEARCH("|"&amp;AB401&amp;"|",'5_ACOMPANHAMENTO'!$AC$3:$AC$4922))))&gt;0)),'5_ACOMPANHAMENTO'!$O$3:$O$4922),0))</f>
        <v>1341</v>
      </c>
      <c r="G401" s="7">
        <f t="shared" si="139"/>
        <v>0</v>
      </c>
      <c r="H401" t="str">
        <f t="shared" si="140"/>
        <v>10204|9 COLADEIRAS</v>
      </c>
      <c r="I401" s="1" t="str">
        <f t="shared" si="141"/>
        <v>10204</v>
      </c>
      <c r="J401" s="1" t="str">
        <f t="shared" si="142"/>
        <v/>
      </c>
      <c r="K401" s="1" t="str">
        <f t="shared" si="143"/>
        <v/>
      </c>
      <c r="L401" s="1" t="str">
        <f t="shared" si="144"/>
        <v/>
      </c>
      <c r="M401" s="1" t="str">
        <f t="shared" si="145"/>
        <v/>
      </c>
      <c r="N401" s="1" t="str">
        <f t="shared" si="146"/>
        <v/>
      </c>
      <c r="O401" s="1" t="str">
        <f t="shared" si="147"/>
        <v/>
      </c>
      <c r="P401" s="1" t="str">
        <f t="shared" si="148"/>
        <v/>
      </c>
      <c r="Q401" s="1" t="str">
        <f t="shared" si="149"/>
        <v/>
      </c>
      <c r="R401" s="1" t="str">
        <f t="shared" si="150"/>
        <v/>
      </c>
      <c r="S401" s="1" t="str">
        <f t="shared" si="151"/>
        <v/>
      </c>
      <c r="T401" s="1" t="str">
        <f t="shared" si="152"/>
        <v/>
      </c>
      <c r="U401" s="1" t="str">
        <f t="shared" si="153"/>
        <v/>
      </c>
      <c r="V401" s="1" t="str">
        <f t="shared" si="154"/>
        <v/>
      </c>
      <c r="W401" s="1" t="str">
        <f t="shared" si="155"/>
        <v/>
      </c>
      <c r="X401" s="1" t="str">
        <f t="shared" si="156"/>
        <v/>
      </c>
      <c r="Y401" s="1" t="str">
        <f t="shared" si="157"/>
        <v/>
      </c>
      <c r="Z401" s="1" t="str">
        <f t="shared" si="158"/>
        <v/>
      </c>
      <c r="AA401" s="1" t="str">
        <f t="shared" si="159"/>
        <v/>
      </c>
      <c r="AB401" s="1" t="str">
        <f t="shared" si="160"/>
        <v/>
      </c>
    </row>
    <row r="402" spans="1:28" ht="14.25" hidden="1" customHeight="1" x14ac:dyDescent="0.35">
      <c r="A402" s="4">
        <f>IF(OR($B402="",$C402=""),"",IFERROR(INDEX('5_ACOMPANHAMENTO'!$A$3:$A$4922,MATCH(1,INDEX(('5_ACOMPANHAMENTO'!$AD$3:$AD$4922=TRIM($C402&amp;""))*('5_ACOMPANHAMENTO'!$AC$3:$AC$4922&lt;&gt;"")*((((I402&lt;&gt;"")*ISNUMBER(SEARCH("|"&amp;I402&amp;"|",'5_ACOMPANHAMENTO'!$AC$3:$AC$4922)))+((J402&lt;&gt;"")*ISNUMBER(SEARCH("|"&amp;J402&amp;"|",'5_ACOMPANHAMENTO'!$AC$3:$AC$4922)))+((K402&lt;&gt;"")*ISNUMBER(SEARCH("|"&amp;K402&amp;"|",'5_ACOMPANHAMENTO'!$AC$3:$AC$4922)))+((L402&lt;&gt;"")*ISNUMBER(SEARCH("|"&amp;L402&amp;"|",'5_ACOMPANHAMENTO'!$AC$3:$AC$4922)))+((M402&lt;&gt;"")*ISNUMBER(SEARCH("|"&amp;M402&amp;"|",'5_ACOMPANHAMENTO'!$AC$3:$AC$4922)))+((N402&lt;&gt;"")*ISNUMBER(SEARCH("|"&amp;N402&amp;"|",'5_ACOMPANHAMENTO'!$AC$3:$AC$4922)))+((O402&lt;&gt;"")*ISNUMBER(SEARCH("|"&amp;O402&amp;"|",'5_ACOMPANHAMENTO'!$AC$3:$AC$4922)))+((P402&lt;&gt;"")*ISNUMBER(SEARCH("|"&amp;P402&amp;"|",'5_ACOMPANHAMENTO'!$AC$3:$AC$4922)))+((Q402&lt;&gt;"")*ISNUMBER(SEARCH("|"&amp;Q402&amp;"|",'5_ACOMPANHAMENTO'!$AC$3:$AC$4922)))+((R402&lt;&gt;"")*ISNUMBER(SEARCH("|"&amp;R402&amp;"|",'5_ACOMPANHAMENTO'!$AC$3:$AC$4922)))+((S402&lt;&gt;"")*ISNUMBER(SEARCH("|"&amp;S402&amp;"|",'5_ACOMPANHAMENTO'!$AC$3:$AC$4922)))+((T402&lt;&gt;"")*ISNUMBER(SEARCH("|"&amp;T402&amp;"|",'5_ACOMPANHAMENTO'!$AC$3:$AC$4922)))+((U402&lt;&gt;"")*ISNUMBER(SEARCH("|"&amp;U402&amp;"|",'5_ACOMPANHAMENTO'!$AC$3:$AC$4922)))+((V402&lt;&gt;"")*ISNUMBER(SEARCH("|"&amp;V402&amp;"|",'5_ACOMPANHAMENTO'!$AC$3:$AC$4922)))+((W402&lt;&gt;"")*ISNUMBER(SEARCH("|"&amp;W402&amp;"|",'5_ACOMPANHAMENTO'!$AC$3:$AC$4922)))+((X402&lt;&gt;"")*ISNUMBER(SEARCH("|"&amp;X402&amp;"|",'5_ACOMPANHAMENTO'!$AC$3:$AC$4922)))+((Y402&lt;&gt;"")*ISNUMBER(SEARCH("|"&amp;Y402&amp;"|",'5_ACOMPANHAMENTO'!$AC$3:$AC$4922)))+((Z402&lt;&gt;"")*ISNUMBER(SEARCH("|"&amp;Z402&amp;"|",'5_ACOMPANHAMENTO'!$AC$3:$AC$4922)))+((AA402&lt;&gt;"")*ISNUMBER(SEARCH("|"&amp;AA402&amp;"|",'5_ACOMPANHAMENTO'!$AC$3:$AC$4922)))+((AB402&lt;&gt;"")*ISNUMBER(SEARCH("|"&amp;AB402&amp;"|",'5_ACOMPANHAMENTO'!$AC$3:$AC$4922))))&gt;0),0),0)),""))</f>
        <v>46205</v>
      </c>
      <c r="B402" s="14" t="s">
        <v>3093</v>
      </c>
      <c r="C402" s="14" t="s">
        <v>3060</v>
      </c>
      <c r="D402" s="4">
        <f>IF(OR($B402="",$C402=""),"",IFERROR(SUMPRODUCT(--(('5_ACOMPANHAMENTO'!$AD$3:$AD$4922=TRIM($C402&amp;""))*('5_ACOMPANHAMENTO'!$AC$3:$AC$4922&lt;&gt;"")*((((I402&lt;&gt;"")*ISNUMBER(SEARCH("|"&amp;I402&amp;"|",'5_ACOMPANHAMENTO'!$AC$3:$AC$4922)))+((J402&lt;&gt;"")*ISNUMBER(SEARCH("|"&amp;J402&amp;"|",'5_ACOMPANHAMENTO'!$AC$3:$AC$4922)))+((K402&lt;&gt;"")*ISNUMBER(SEARCH("|"&amp;K402&amp;"|",'5_ACOMPANHAMENTO'!$AC$3:$AC$4922)))+((L402&lt;&gt;"")*ISNUMBER(SEARCH("|"&amp;L402&amp;"|",'5_ACOMPANHAMENTO'!$AC$3:$AC$4922)))+((M402&lt;&gt;"")*ISNUMBER(SEARCH("|"&amp;M402&amp;"|",'5_ACOMPANHAMENTO'!$AC$3:$AC$4922)))+((N402&lt;&gt;"")*ISNUMBER(SEARCH("|"&amp;N402&amp;"|",'5_ACOMPANHAMENTO'!$AC$3:$AC$4922)))+((O402&lt;&gt;"")*ISNUMBER(SEARCH("|"&amp;O402&amp;"|",'5_ACOMPANHAMENTO'!$AC$3:$AC$4922)))+((P402&lt;&gt;"")*ISNUMBER(SEARCH("|"&amp;P402&amp;"|",'5_ACOMPANHAMENTO'!$AC$3:$AC$4922)))+((Q402&lt;&gt;"")*ISNUMBER(SEARCH("|"&amp;Q402&amp;"|",'5_ACOMPANHAMENTO'!$AC$3:$AC$4922)))+((R402&lt;&gt;"")*ISNUMBER(SEARCH("|"&amp;R402&amp;"|",'5_ACOMPANHAMENTO'!$AC$3:$AC$4922)))+((S402&lt;&gt;"")*ISNUMBER(SEARCH("|"&amp;S402&amp;"|",'5_ACOMPANHAMENTO'!$AC$3:$AC$4922)))+((T402&lt;&gt;"")*ISNUMBER(SEARCH("|"&amp;T402&amp;"|",'5_ACOMPANHAMENTO'!$AC$3:$AC$4922)))+((U402&lt;&gt;"")*ISNUMBER(SEARCH("|"&amp;U402&amp;"|",'5_ACOMPANHAMENTO'!$AC$3:$AC$4922)))+((V402&lt;&gt;"")*ISNUMBER(SEARCH("|"&amp;V402&amp;"|",'5_ACOMPANHAMENTO'!$AC$3:$AC$4922)))+((W402&lt;&gt;"")*ISNUMBER(SEARCH("|"&amp;W402&amp;"|",'5_ACOMPANHAMENTO'!$AC$3:$AC$4922)))+((X402&lt;&gt;"")*ISNUMBER(SEARCH("|"&amp;X402&amp;"|",'5_ACOMPANHAMENTO'!$AC$3:$AC$4922)))+((Y402&lt;&gt;"")*ISNUMBER(SEARCH("|"&amp;Y402&amp;"|",'5_ACOMPANHAMENTO'!$AC$3:$AC$4922)))+((Z402&lt;&gt;"")*ISNUMBER(SEARCH("|"&amp;Z402&amp;"|",'5_ACOMPANHAMENTO'!$AC$3:$AC$4922)))+((AA402&lt;&gt;"")*ISNUMBER(SEARCH("|"&amp;AA402&amp;"|",'5_ACOMPANHAMENTO'!$AC$3:$AC$4922)))+((AB402&lt;&gt;"")*ISNUMBER(SEARCH("|"&amp;AB402&amp;"|",'5_ACOMPANHAMENTO'!$AC$3:$AC$4922))))&gt;0)),'5_ACOMPANHAMENTO'!$J$3:$J$4922),0))</f>
        <v>1341</v>
      </c>
      <c r="E402" s="4" t="str">
        <f t="shared" ca="1" si="138"/>
        <v>FINALIZADO</v>
      </c>
      <c r="F402" s="7">
        <f>IF(OR($B402="",$C402=""),"",IFERROR(SUMPRODUCT(--(('5_ACOMPANHAMENTO'!$AD$3:$AD$4922=TRIM($C402&amp;""))*('5_ACOMPANHAMENTO'!$AC$3:$AC$4922&lt;&gt;"")*((((I402&lt;&gt;"")*ISNUMBER(SEARCH("|"&amp;I402&amp;"|",'5_ACOMPANHAMENTO'!$AC$3:$AC$4922)))+((J402&lt;&gt;"")*ISNUMBER(SEARCH("|"&amp;J402&amp;"|",'5_ACOMPANHAMENTO'!$AC$3:$AC$4922)))+((K402&lt;&gt;"")*ISNUMBER(SEARCH("|"&amp;K402&amp;"|",'5_ACOMPANHAMENTO'!$AC$3:$AC$4922)))+((L402&lt;&gt;"")*ISNUMBER(SEARCH("|"&amp;L402&amp;"|",'5_ACOMPANHAMENTO'!$AC$3:$AC$4922)))+((M402&lt;&gt;"")*ISNUMBER(SEARCH("|"&amp;M402&amp;"|",'5_ACOMPANHAMENTO'!$AC$3:$AC$4922)))+((N402&lt;&gt;"")*ISNUMBER(SEARCH("|"&amp;N402&amp;"|",'5_ACOMPANHAMENTO'!$AC$3:$AC$4922)))+((O402&lt;&gt;"")*ISNUMBER(SEARCH("|"&amp;O402&amp;"|",'5_ACOMPANHAMENTO'!$AC$3:$AC$4922)))+((P402&lt;&gt;"")*ISNUMBER(SEARCH("|"&amp;P402&amp;"|",'5_ACOMPANHAMENTO'!$AC$3:$AC$4922)))+((Q402&lt;&gt;"")*ISNUMBER(SEARCH("|"&amp;Q402&amp;"|",'5_ACOMPANHAMENTO'!$AC$3:$AC$4922)))+((R402&lt;&gt;"")*ISNUMBER(SEARCH("|"&amp;R402&amp;"|",'5_ACOMPANHAMENTO'!$AC$3:$AC$4922)))+((S402&lt;&gt;"")*ISNUMBER(SEARCH("|"&amp;S402&amp;"|",'5_ACOMPANHAMENTO'!$AC$3:$AC$4922)))+((T402&lt;&gt;"")*ISNUMBER(SEARCH("|"&amp;T402&amp;"|",'5_ACOMPANHAMENTO'!$AC$3:$AC$4922)))+((U402&lt;&gt;"")*ISNUMBER(SEARCH("|"&amp;U402&amp;"|",'5_ACOMPANHAMENTO'!$AC$3:$AC$4922)))+((V402&lt;&gt;"")*ISNUMBER(SEARCH("|"&amp;V402&amp;"|",'5_ACOMPANHAMENTO'!$AC$3:$AC$4922)))+((W402&lt;&gt;"")*ISNUMBER(SEARCH("|"&amp;W402&amp;"|",'5_ACOMPANHAMENTO'!$AC$3:$AC$4922)))+((X402&lt;&gt;"")*ISNUMBER(SEARCH("|"&amp;X402&amp;"|",'5_ACOMPANHAMENTO'!$AC$3:$AC$4922)))+((Y402&lt;&gt;"")*ISNUMBER(SEARCH("|"&amp;Y402&amp;"|",'5_ACOMPANHAMENTO'!$AC$3:$AC$4922)))+((Z402&lt;&gt;"")*ISNUMBER(SEARCH("|"&amp;Z402&amp;"|",'5_ACOMPANHAMENTO'!$AC$3:$AC$4922)))+((AA402&lt;&gt;"")*ISNUMBER(SEARCH("|"&amp;AA402&amp;"|",'5_ACOMPANHAMENTO'!$AC$3:$AC$4922)))+((AB402&lt;&gt;"")*ISNUMBER(SEARCH("|"&amp;AB402&amp;"|",'5_ACOMPANHAMENTO'!$AC$3:$AC$4922))))&gt;0)),'5_ACOMPANHAMENTO'!$O$3:$O$4922),0))</f>
        <v>1341</v>
      </c>
      <c r="G402" s="7">
        <f t="shared" si="139"/>
        <v>0</v>
      </c>
      <c r="H402" t="str">
        <f t="shared" si="140"/>
        <v>10204|9 COLADEIRAS</v>
      </c>
      <c r="I402" s="1" t="str">
        <f t="shared" si="141"/>
        <v>10204</v>
      </c>
      <c r="J402" s="1" t="str">
        <f t="shared" si="142"/>
        <v/>
      </c>
      <c r="K402" s="1" t="str">
        <f t="shared" si="143"/>
        <v/>
      </c>
      <c r="L402" s="1" t="str">
        <f t="shared" si="144"/>
        <v/>
      </c>
      <c r="M402" s="1" t="str">
        <f t="shared" si="145"/>
        <v/>
      </c>
      <c r="N402" s="1" t="str">
        <f t="shared" si="146"/>
        <v/>
      </c>
      <c r="O402" s="1" t="str">
        <f t="shared" si="147"/>
        <v/>
      </c>
      <c r="P402" s="1" t="str">
        <f t="shared" si="148"/>
        <v/>
      </c>
      <c r="Q402" s="1" t="str">
        <f t="shared" si="149"/>
        <v/>
      </c>
      <c r="R402" s="1" t="str">
        <f t="shared" si="150"/>
        <v/>
      </c>
      <c r="S402" s="1" t="str">
        <f t="shared" si="151"/>
        <v/>
      </c>
      <c r="T402" s="1" t="str">
        <f t="shared" si="152"/>
        <v/>
      </c>
      <c r="U402" s="1" t="str">
        <f t="shared" si="153"/>
        <v/>
      </c>
      <c r="V402" s="1" t="str">
        <f t="shared" si="154"/>
        <v/>
      </c>
      <c r="W402" s="1" t="str">
        <f t="shared" si="155"/>
        <v/>
      </c>
      <c r="X402" s="1" t="str">
        <f t="shared" si="156"/>
        <v/>
      </c>
      <c r="Y402" s="1" t="str">
        <f t="shared" si="157"/>
        <v/>
      </c>
      <c r="Z402" s="1" t="str">
        <f t="shared" si="158"/>
        <v/>
      </c>
      <c r="AA402" s="1" t="str">
        <f t="shared" si="159"/>
        <v/>
      </c>
      <c r="AB402" s="1" t="str">
        <f t="shared" si="160"/>
        <v/>
      </c>
    </row>
    <row r="403" spans="1:28" ht="14.25" hidden="1" customHeight="1" x14ac:dyDescent="0.35">
      <c r="A403" s="4">
        <f>IF(OR($B403="",$C403=""),"",IFERROR(INDEX('5_ACOMPANHAMENTO'!$A$3:$A$4922,MATCH(1,INDEX(('5_ACOMPANHAMENTO'!$AD$3:$AD$4922=TRIM($C403&amp;""))*('5_ACOMPANHAMENTO'!$AC$3:$AC$4922&lt;&gt;"")*((((I403&lt;&gt;"")*ISNUMBER(SEARCH("|"&amp;I403&amp;"|",'5_ACOMPANHAMENTO'!$AC$3:$AC$4922)))+((J403&lt;&gt;"")*ISNUMBER(SEARCH("|"&amp;J403&amp;"|",'5_ACOMPANHAMENTO'!$AC$3:$AC$4922)))+((K403&lt;&gt;"")*ISNUMBER(SEARCH("|"&amp;K403&amp;"|",'5_ACOMPANHAMENTO'!$AC$3:$AC$4922)))+((L403&lt;&gt;"")*ISNUMBER(SEARCH("|"&amp;L403&amp;"|",'5_ACOMPANHAMENTO'!$AC$3:$AC$4922)))+((M403&lt;&gt;"")*ISNUMBER(SEARCH("|"&amp;M403&amp;"|",'5_ACOMPANHAMENTO'!$AC$3:$AC$4922)))+((N403&lt;&gt;"")*ISNUMBER(SEARCH("|"&amp;N403&amp;"|",'5_ACOMPANHAMENTO'!$AC$3:$AC$4922)))+((O403&lt;&gt;"")*ISNUMBER(SEARCH("|"&amp;O403&amp;"|",'5_ACOMPANHAMENTO'!$AC$3:$AC$4922)))+((P403&lt;&gt;"")*ISNUMBER(SEARCH("|"&amp;P403&amp;"|",'5_ACOMPANHAMENTO'!$AC$3:$AC$4922)))+((Q403&lt;&gt;"")*ISNUMBER(SEARCH("|"&amp;Q403&amp;"|",'5_ACOMPANHAMENTO'!$AC$3:$AC$4922)))+((R403&lt;&gt;"")*ISNUMBER(SEARCH("|"&amp;R403&amp;"|",'5_ACOMPANHAMENTO'!$AC$3:$AC$4922)))+((S403&lt;&gt;"")*ISNUMBER(SEARCH("|"&amp;S403&amp;"|",'5_ACOMPANHAMENTO'!$AC$3:$AC$4922)))+((T403&lt;&gt;"")*ISNUMBER(SEARCH("|"&amp;T403&amp;"|",'5_ACOMPANHAMENTO'!$AC$3:$AC$4922)))+((U403&lt;&gt;"")*ISNUMBER(SEARCH("|"&amp;U403&amp;"|",'5_ACOMPANHAMENTO'!$AC$3:$AC$4922)))+((V403&lt;&gt;"")*ISNUMBER(SEARCH("|"&amp;V403&amp;"|",'5_ACOMPANHAMENTO'!$AC$3:$AC$4922)))+((W403&lt;&gt;"")*ISNUMBER(SEARCH("|"&amp;W403&amp;"|",'5_ACOMPANHAMENTO'!$AC$3:$AC$4922)))+((X403&lt;&gt;"")*ISNUMBER(SEARCH("|"&amp;X403&amp;"|",'5_ACOMPANHAMENTO'!$AC$3:$AC$4922)))+((Y403&lt;&gt;"")*ISNUMBER(SEARCH("|"&amp;Y403&amp;"|",'5_ACOMPANHAMENTO'!$AC$3:$AC$4922)))+((Z403&lt;&gt;"")*ISNUMBER(SEARCH("|"&amp;Z403&amp;"|",'5_ACOMPANHAMENTO'!$AC$3:$AC$4922)))+((AA403&lt;&gt;"")*ISNUMBER(SEARCH("|"&amp;AA403&amp;"|",'5_ACOMPANHAMENTO'!$AC$3:$AC$4922)))+((AB403&lt;&gt;"")*ISNUMBER(SEARCH("|"&amp;AB403&amp;"|",'5_ACOMPANHAMENTO'!$AC$3:$AC$4922))))&gt;0),0),0)),""))</f>
        <v>46209</v>
      </c>
      <c r="B403" s="14" t="s">
        <v>3094</v>
      </c>
      <c r="C403" s="14" t="s">
        <v>3060</v>
      </c>
      <c r="D403" s="4">
        <f>IF(OR($B403="",$C403=""),"",IFERROR(SUMPRODUCT(--(('5_ACOMPANHAMENTO'!$AD$3:$AD$4922=TRIM($C403&amp;""))*('5_ACOMPANHAMENTO'!$AC$3:$AC$4922&lt;&gt;"")*((((I403&lt;&gt;"")*ISNUMBER(SEARCH("|"&amp;I403&amp;"|",'5_ACOMPANHAMENTO'!$AC$3:$AC$4922)))+((J403&lt;&gt;"")*ISNUMBER(SEARCH("|"&amp;J403&amp;"|",'5_ACOMPANHAMENTO'!$AC$3:$AC$4922)))+((K403&lt;&gt;"")*ISNUMBER(SEARCH("|"&amp;K403&amp;"|",'5_ACOMPANHAMENTO'!$AC$3:$AC$4922)))+((L403&lt;&gt;"")*ISNUMBER(SEARCH("|"&amp;L403&amp;"|",'5_ACOMPANHAMENTO'!$AC$3:$AC$4922)))+((M403&lt;&gt;"")*ISNUMBER(SEARCH("|"&amp;M403&amp;"|",'5_ACOMPANHAMENTO'!$AC$3:$AC$4922)))+((N403&lt;&gt;"")*ISNUMBER(SEARCH("|"&amp;N403&amp;"|",'5_ACOMPANHAMENTO'!$AC$3:$AC$4922)))+((O403&lt;&gt;"")*ISNUMBER(SEARCH("|"&amp;O403&amp;"|",'5_ACOMPANHAMENTO'!$AC$3:$AC$4922)))+((P403&lt;&gt;"")*ISNUMBER(SEARCH("|"&amp;P403&amp;"|",'5_ACOMPANHAMENTO'!$AC$3:$AC$4922)))+((Q403&lt;&gt;"")*ISNUMBER(SEARCH("|"&amp;Q403&amp;"|",'5_ACOMPANHAMENTO'!$AC$3:$AC$4922)))+((R403&lt;&gt;"")*ISNUMBER(SEARCH("|"&amp;R403&amp;"|",'5_ACOMPANHAMENTO'!$AC$3:$AC$4922)))+((S403&lt;&gt;"")*ISNUMBER(SEARCH("|"&amp;S403&amp;"|",'5_ACOMPANHAMENTO'!$AC$3:$AC$4922)))+((T403&lt;&gt;"")*ISNUMBER(SEARCH("|"&amp;T403&amp;"|",'5_ACOMPANHAMENTO'!$AC$3:$AC$4922)))+((U403&lt;&gt;"")*ISNUMBER(SEARCH("|"&amp;U403&amp;"|",'5_ACOMPANHAMENTO'!$AC$3:$AC$4922)))+((V403&lt;&gt;"")*ISNUMBER(SEARCH("|"&amp;V403&amp;"|",'5_ACOMPANHAMENTO'!$AC$3:$AC$4922)))+((W403&lt;&gt;"")*ISNUMBER(SEARCH("|"&amp;W403&amp;"|",'5_ACOMPANHAMENTO'!$AC$3:$AC$4922)))+((X403&lt;&gt;"")*ISNUMBER(SEARCH("|"&amp;X403&amp;"|",'5_ACOMPANHAMENTO'!$AC$3:$AC$4922)))+((Y403&lt;&gt;"")*ISNUMBER(SEARCH("|"&amp;Y403&amp;"|",'5_ACOMPANHAMENTO'!$AC$3:$AC$4922)))+((Z403&lt;&gt;"")*ISNUMBER(SEARCH("|"&amp;Z403&amp;"|",'5_ACOMPANHAMENTO'!$AC$3:$AC$4922)))+((AA403&lt;&gt;"")*ISNUMBER(SEARCH("|"&amp;AA403&amp;"|",'5_ACOMPANHAMENTO'!$AC$3:$AC$4922)))+((AB403&lt;&gt;"")*ISNUMBER(SEARCH("|"&amp;AB403&amp;"|",'5_ACOMPANHAMENTO'!$AC$3:$AC$4922))))&gt;0)),'5_ACOMPANHAMENTO'!$J$3:$J$4922),0))</f>
        <v>3710</v>
      </c>
      <c r="E403" s="4" t="str">
        <f t="shared" ca="1" si="138"/>
        <v>FINALIZADO</v>
      </c>
      <c r="F403" s="7">
        <f>IF(OR($B403="",$C403=""),"",IFERROR(SUMPRODUCT(--(('5_ACOMPANHAMENTO'!$AD$3:$AD$4922=TRIM($C403&amp;""))*('5_ACOMPANHAMENTO'!$AC$3:$AC$4922&lt;&gt;"")*((((I403&lt;&gt;"")*ISNUMBER(SEARCH("|"&amp;I403&amp;"|",'5_ACOMPANHAMENTO'!$AC$3:$AC$4922)))+((J403&lt;&gt;"")*ISNUMBER(SEARCH("|"&amp;J403&amp;"|",'5_ACOMPANHAMENTO'!$AC$3:$AC$4922)))+((K403&lt;&gt;"")*ISNUMBER(SEARCH("|"&amp;K403&amp;"|",'5_ACOMPANHAMENTO'!$AC$3:$AC$4922)))+((L403&lt;&gt;"")*ISNUMBER(SEARCH("|"&amp;L403&amp;"|",'5_ACOMPANHAMENTO'!$AC$3:$AC$4922)))+((M403&lt;&gt;"")*ISNUMBER(SEARCH("|"&amp;M403&amp;"|",'5_ACOMPANHAMENTO'!$AC$3:$AC$4922)))+((N403&lt;&gt;"")*ISNUMBER(SEARCH("|"&amp;N403&amp;"|",'5_ACOMPANHAMENTO'!$AC$3:$AC$4922)))+((O403&lt;&gt;"")*ISNUMBER(SEARCH("|"&amp;O403&amp;"|",'5_ACOMPANHAMENTO'!$AC$3:$AC$4922)))+((P403&lt;&gt;"")*ISNUMBER(SEARCH("|"&amp;P403&amp;"|",'5_ACOMPANHAMENTO'!$AC$3:$AC$4922)))+((Q403&lt;&gt;"")*ISNUMBER(SEARCH("|"&amp;Q403&amp;"|",'5_ACOMPANHAMENTO'!$AC$3:$AC$4922)))+((R403&lt;&gt;"")*ISNUMBER(SEARCH("|"&amp;R403&amp;"|",'5_ACOMPANHAMENTO'!$AC$3:$AC$4922)))+((S403&lt;&gt;"")*ISNUMBER(SEARCH("|"&amp;S403&amp;"|",'5_ACOMPANHAMENTO'!$AC$3:$AC$4922)))+((T403&lt;&gt;"")*ISNUMBER(SEARCH("|"&amp;T403&amp;"|",'5_ACOMPANHAMENTO'!$AC$3:$AC$4922)))+((U403&lt;&gt;"")*ISNUMBER(SEARCH("|"&amp;U403&amp;"|",'5_ACOMPANHAMENTO'!$AC$3:$AC$4922)))+((V403&lt;&gt;"")*ISNUMBER(SEARCH("|"&amp;V403&amp;"|",'5_ACOMPANHAMENTO'!$AC$3:$AC$4922)))+((W403&lt;&gt;"")*ISNUMBER(SEARCH("|"&amp;W403&amp;"|",'5_ACOMPANHAMENTO'!$AC$3:$AC$4922)))+((X403&lt;&gt;"")*ISNUMBER(SEARCH("|"&amp;X403&amp;"|",'5_ACOMPANHAMENTO'!$AC$3:$AC$4922)))+((Y403&lt;&gt;"")*ISNUMBER(SEARCH("|"&amp;Y403&amp;"|",'5_ACOMPANHAMENTO'!$AC$3:$AC$4922)))+((Z403&lt;&gt;"")*ISNUMBER(SEARCH("|"&amp;Z403&amp;"|",'5_ACOMPANHAMENTO'!$AC$3:$AC$4922)))+((AA403&lt;&gt;"")*ISNUMBER(SEARCH("|"&amp;AA403&amp;"|",'5_ACOMPANHAMENTO'!$AC$3:$AC$4922)))+((AB403&lt;&gt;"")*ISNUMBER(SEARCH("|"&amp;AB403&amp;"|",'5_ACOMPANHAMENTO'!$AC$3:$AC$4922))))&gt;0)),'5_ACOMPANHAMENTO'!$O$3:$O$4922),0))</f>
        <v>3710</v>
      </c>
      <c r="G403" s="7">
        <f t="shared" si="139"/>
        <v>0</v>
      </c>
      <c r="H403" t="str">
        <f t="shared" si="140"/>
        <v>10210|9 COLADEIRAS</v>
      </c>
      <c r="I403" s="1" t="str">
        <f t="shared" si="141"/>
        <v>10210</v>
      </c>
      <c r="J403" s="1" t="str">
        <f t="shared" si="142"/>
        <v/>
      </c>
      <c r="K403" s="1" t="str">
        <f t="shared" si="143"/>
        <v/>
      </c>
      <c r="L403" s="1" t="str">
        <f t="shared" si="144"/>
        <v/>
      </c>
      <c r="M403" s="1" t="str">
        <f t="shared" si="145"/>
        <v/>
      </c>
      <c r="N403" s="1" t="str">
        <f t="shared" si="146"/>
        <v/>
      </c>
      <c r="O403" s="1" t="str">
        <f t="shared" si="147"/>
        <v/>
      </c>
      <c r="P403" s="1" t="str">
        <f t="shared" si="148"/>
        <v/>
      </c>
      <c r="Q403" s="1" t="str">
        <f t="shared" si="149"/>
        <v/>
      </c>
      <c r="R403" s="1" t="str">
        <f t="shared" si="150"/>
        <v/>
      </c>
      <c r="S403" s="1" t="str">
        <f t="shared" si="151"/>
        <v/>
      </c>
      <c r="T403" s="1" t="str">
        <f t="shared" si="152"/>
        <v/>
      </c>
      <c r="U403" s="1" t="str">
        <f t="shared" si="153"/>
        <v/>
      </c>
      <c r="V403" s="1" t="str">
        <f t="shared" si="154"/>
        <v/>
      </c>
      <c r="W403" s="1" t="str">
        <f t="shared" si="155"/>
        <v/>
      </c>
      <c r="X403" s="1" t="str">
        <f t="shared" si="156"/>
        <v/>
      </c>
      <c r="Y403" s="1" t="str">
        <f t="shared" si="157"/>
        <v/>
      </c>
      <c r="Z403" s="1" t="str">
        <f t="shared" si="158"/>
        <v/>
      </c>
      <c r="AA403" s="1" t="str">
        <f t="shared" si="159"/>
        <v/>
      </c>
      <c r="AB403" s="1" t="str">
        <f t="shared" si="160"/>
        <v/>
      </c>
    </row>
    <row r="404" spans="1:28" ht="14.25" hidden="1" customHeight="1" x14ac:dyDescent="0.35">
      <c r="A404" s="4">
        <f>IF(OR($B404="",$C404=""),"",IFERROR(INDEX('5_ACOMPANHAMENTO'!$A$3:$A$4922,MATCH(1,INDEX(('5_ACOMPANHAMENTO'!$AD$3:$AD$4922=TRIM($C404&amp;""))*('5_ACOMPANHAMENTO'!$AC$3:$AC$4922&lt;&gt;"")*((((I404&lt;&gt;"")*ISNUMBER(SEARCH("|"&amp;I404&amp;"|",'5_ACOMPANHAMENTO'!$AC$3:$AC$4922)))+((J404&lt;&gt;"")*ISNUMBER(SEARCH("|"&amp;J404&amp;"|",'5_ACOMPANHAMENTO'!$AC$3:$AC$4922)))+((K404&lt;&gt;"")*ISNUMBER(SEARCH("|"&amp;K404&amp;"|",'5_ACOMPANHAMENTO'!$AC$3:$AC$4922)))+((L404&lt;&gt;"")*ISNUMBER(SEARCH("|"&amp;L404&amp;"|",'5_ACOMPANHAMENTO'!$AC$3:$AC$4922)))+((M404&lt;&gt;"")*ISNUMBER(SEARCH("|"&amp;M404&amp;"|",'5_ACOMPANHAMENTO'!$AC$3:$AC$4922)))+((N404&lt;&gt;"")*ISNUMBER(SEARCH("|"&amp;N404&amp;"|",'5_ACOMPANHAMENTO'!$AC$3:$AC$4922)))+((O404&lt;&gt;"")*ISNUMBER(SEARCH("|"&amp;O404&amp;"|",'5_ACOMPANHAMENTO'!$AC$3:$AC$4922)))+((P404&lt;&gt;"")*ISNUMBER(SEARCH("|"&amp;P404&amp;"|",'5_ACOMPANHAMENTO'!$AC$3:$AC$4922)))+((Q404&lt;&gt;"")*ISNUMBER(SEARCH("|"&amp;Q404&amp;"|",'5_ACOMPANHAMENTO'!$AC$3:$AC$4922)))+((R404&lt;&gt;"")*ISNUMBER(SEARCH("|"&amp;R404&amp;"|",'5_ACOMPANHAMENTO'!$AC$3:$AC$4922)))+((S404&lt;&gt;"")*ISNUMBER(SEARCH("|"&amp;S404&amp;"|",'5_ACOMPANHAMENTO'!$AC$3:$AC$4922)))+((T404&lt;&gt;"")*ISNUMBER(SEARCH("|"&amp;T404&amp;"|",'5_ACOMPANHAMENTO'!$AC$3:$AC$4922)))+((U404&lt;&gt;"")*ISNUMBER(SEARCH("|"&amp;U404&amp;"|",'5_ACOMPANHAMENTO'!$AC$3:$AC$4922)))+((V404&lt;&gt;"")*ISNUMBER(SEARCH("|"&amp;V404&amp;"|",'5_ACOMPANHAMENTO'!$AC$3:$AC$4922)))+((W404&lt;&gt;"")*ISNUMBER(SEARCH("|"&amp;W404&amp;"|",'5_ACOMPANHAMENTO'!$AC$3:$AC$4922)))+((X404&lt;&gt;"")*ISNUMBER(SEARCH("|"&amp;X404&amp;"|",'5_ACOMPANHAMENTO'!$AC$3:$AC$4922)))+((Y404&lt;&gt;"")*ISNUMBER(SEARCH("|"&amp;Y404&amp;"|",'5_ACOMPANHAMENTO'!$AC$3:$AC$4922)))+((Z404&lt;&gt;"")*ISNUMBER(SEARCH("|"&amp;Z404&amp;"|",'5_ACOMPANHAMENTO'!$AC$3:$AC$4922)))+((AA404&lt;&gt;"")*ISNUMBER(SEARCH("|"&amp;AA404&amp;"|",'5_ACOMPANHAMENTO'!$AC$3:$AC$4922)))+((AB404&lt;&gt;"")*ISNUMBER(SEARCH("|"&amp;AB404&amp;"|",'5_ACOMPANHAMENTO'!$AC$3:$AC$4922))))&gt;0),0),0)),""))</f>
        <v>46209</v>
      </c>
      <c r="B404" s="14" t="s">
        <v>3094</v>
      </c>
      <c r="C404" s="14" t="s">
        <v>3060</v>
      </c>
      <c r="D404" s="4">
        <f>IF(OR($B404="",$C404=""),"",IFERROR(SUMPRODUCT(--(('5_ACOMPANHAMENTO'!$AD$3:$AD$4922=TRIM($C404&amp;""))*('5_ACOMPANHAMENTO'!$AC$3:$AC$4922&lt;&gt;"")*((((I404&lt;&gt;"")*ISNUMBER(SEARCH("|"&amp;I404&amp;"|",'5_ACOMPANHAMENTO'!$AC$3:$AC$4922)))+((J404&lt;&gt;"")*ISNUMBER(SEARCH("|"&amp;J404&amp;"|",'5_ACOMPANHAMENTO'!$AC$3:$AC$4922)))+((K404&lt;&gt;"")*ISNUMBER(SEARCH("|"&amp;K404&amp;"|",'5_ACOMPANHAMENTO'!$AC$3:$AC$4922)))+((L404&lt;&gt;"")*ISNUMBER(SEARCH("|"&amp;L404&amp;"|",'5_ACOMPANHAMENTO'!$AC$3:$AC$4922)))+((M404&lt;&gt;"")*ISNUMBER(SEARCH("|"&amp;M404&amp;"|",'5_ACOMPANHAMENTO'!$AC$3:$AC$4922)))+((N404&lt;&gt;"")*ISNUMBER(SEARCH("|"&amp;N404&amp;"|",'5_ACOMPANHAMENTO'!$AC$3:$AC$4922)))+((O404&lt;&gt;"")*ISNUMBER(SEARCH("|"&amp;O404&amp;"|",'5_ACOMPANHAMENTO'!$AC$3:$AC$4922)))+((P404&lt;&gt;"")*ISNUMBER(SEARCH("|"&amp;P404&amp;"|",'5_ACOMPANHAMENTO'!$AC$3:$AC$4922)))+((Q404&lt;&gt;"")*ISNUMBER(SEARCH("|"&amp;Q404&amp;"|",'5_ACOMPANHAMENTO'!$AC$3:$AC$4922)))+((R404&lt;&gt;"")*ISNUMBER(SEARCH("|"&amp;R404&amp;"|",'5_ACOMPANHAMENTO'!$AC$3:$AC$4922)))+((S404&lt;&gt;"")*ISNUMBER(SEARCH("|"&amp;S404&amp;"|",'5_ACOMPANHAMENTO'!$AC$3:$AC$4922)))+((T404&lt;&gt;"")*ISNUMBER(SEARCH("|"&amp;T404&amp;"|",'5_ACOMPANHAMENTO'!$AC$3:$AC$4922)))+((U404&lt;&gt;"")*ISNUMBER(SEARCH("|"&amp;U404&amp;"|",'5_ACOMPANHAMENTO'!$AC$3:$AC$4922)))+((V404&lt;&gt;"")*ISNUMBER(SEARCH("|"&amp;V404&amp;"|",'5_ACOMPANHAMENTO'!$AC$3:$AC$4922)))+((W404&lt;&gt;"")*ISNUMBER(SEARCH("|"&amp;W404&amp;"|",'5_ACOMPANHAMENTO'!$AC$3:$AC$4922)))+((X404&lt;&gt;"")*ISNUMBER(SEARCH("|"&amp;X404&amp;"|",'5_ACOMPANHAMENTO'!$AC$3:$AC$4922)))+((Y404&lt;&gt;"")*ISNUMBER(SEARCH("|"&amp;Y404&amp;"|",'5_ACOMPANHAMENTO'!$AC$3:$AC$4922)))+((Z404&lt;&gt;"")*ISNUMBER(SEARCH("|"&amp;Z404&amp;"|",'5_ACOMPANHAMENTO'!$AC$3:$AC$4922)))+((AA404&lt;&gt;"")*ISNUMBER(SEARCH("|"&amp;AA404&amp;"|",'5_ACOMPANHAMENTO'!$AC$3:$AC$4922)))+((AB404&lt;&gt;"")*ISNUMBER(SEARCH("|"&amp;AB404&amp;"|",'5_ACOMPANHAMENTO'!$AC$3:$AC$4922))))&gt;0)),'5_ACOMPANHAMENTO'!$J$3:$J$4922),0))</f>
        <v>3710</v>
      </c>
      <c r="E404" s="4" t="str">
        <f t="shared" ca="1" si="138"/>
        <v>FINALIZADO</v>
      </c>
      <c r="F404" s="7">
        <f>IF(OR($B404="",$C404=""),"",IFERROR(SUMPRODUCT(--(('5_ACOMPANHAMENTO'!$AD$3:$AD$4922=TRIM($C404&amp;""))*('5_ACOMPANHAMENTO'!$AC$3:$AC$4922&lt;&gt;"")*((((I404&lt;&gt;"")*ISNUMBER(SEARCH("|"&amp;I404&amp;"|",'5_ACOMPANHAMENTO'!$AC$3:$AC$4922)))+((J404&lt;&gt;"")*ISNUMBER(SEARCH("|"&amp;J404&amp;"|",'5_ACOMPANHAMENTO'!$AC$3:$AC$4922)))+((K404&lt;&gt;"")*ISNUMBER(SEARCH("|"&amp;K404&amp;"|",'5_ACOMPANHAMENTO'!$AC$3:$AC$4922)))+((L404&lt;&gt;"")*ISNUMBER(SEARCH("|"&amp;L404&amp;"|",'5_ACOMPANHAMENTO'!$AC$3:$AC$4922)))+((M404&lt;&gt;"")*ISNUMBER(SEARCH("|"&amp;M404&amp;"|",'5_ACOMPANHAMENTO'!$AC$3:$AC$4922)))+((N404&lt;&gt;"")*ISNUMBER(SEARCH("|"&amp;N404&amp;"|",'5_ACOMPANHAMENTO'!$AC$3:$AC$4922)))+((O404&lt;&gt;"")*ISNUMBER(SEARCH("|"&amp;O404&amp;"|",'5_ACOMPANHAMENTO'!$AC$3:$AC$4922)))+((P404&lt;&gt;"")*ISNUMBER(SEARCH("|"&amp;P404&amp;"|",'5_ACOMPANHAMENTO'!$AC$3:$AC$4922)))+((Q404&lt;&gt;"")*ISNUMBER(SEARCH("|"&amp;Q404&amp;"|",'5_ACOMPANHAMENTO'!$AC$3:$AC$4922)))+((R404&lt;&gt;"")*ISNUMBER(SEARCH("|"&amp;R404&amp;"|",'5_ACOMPANHAMENTO'!$AC$3:$AC$4922)))+((S404&lt;&gt;"")*ISNUMBER(SEARCH("|"&amp;S404&amp;"|",'5_ACOMPANHAMENTO'!$AC$3:$AC$4922)))+((T404&lt;&gt;"")*ISNUMBER(SEARCH("|"&amp;T404&amp;"|",'5_ACOMPANHAMENTO'!$AC$3:$AC$4922)))+((U404&lt;&gt;"")*ISNUMBER(SEARCH("|"&amp;U404&amp;"|",'5_ACOMPANHAMENTO'!$AC$3:$AC$4922)))+((V404&lt;&gt;"")*ISNUMBER(SEARCH("|"&amp;V404&amp;"|",'5_ACOMPANHAMENTO'!$AC$3:$AC$4922)))+((W404&lt;&gt;"")*ISNUMBER(SEARCH("|"&amp;W404&amp;"|",'5_ACOMPANHAMENTO'!$AC$3:$AC$4922)))+((X404&lt;&gt;"")*ISNUMBER(SEARCH("|"&amp;X404&amp;"|",'5_ACOMPANHAMENTO'!$AC$3:$AC$4922)))+((Y404&lt;&gt;"")*ISNUMBER(SEARCH("|"&amp;Y404&amp;"|",'5_ACOMPANHAMENTO'!$AC$3:$AC$4922)))+((Z404&lt;&gt;"")*ISNUMBER(SEARCH("|"&amp;Z404&amp;"|",'5_ACOMPANHAMENTO'!$AC$3:$AC$4922)))+((AA404&lt;&gt;"")*ISNUMBER(SEARCH("|"&amp;AA404&amp;"|",'5_ACOMPANHAMENTO'!$AC$3:$AC$4922)))+((AB404&lt;&gt;"")*ISNUMBER(SEARCH("|"&amp;AB404&amp;"|",'5_ACOMPANHAMENTO'!$AC$3:$AC$4922))))&gt;0)),'5_ACOMPANHAMENTO'!$O$3:$O$4922),0))</f>
        <v>3710</v>
      </c>
      <c r="G404" s="7">
        <f t="shared" si="139"/>
        <v>0</v>
      </c>
      <c r="H404" t="str">
        <f t="shared" si="140"/>
        <v>10210|9 COLADEIRAS</v>
      </c>
      <c r="I404" s="1" t="str">
        <f t="shared" si="141"/>
        <v>10210</v>
      </c>
      <c r="J404" s="1" t="str">
        <f t="shared" si="142"/>
        <v/>
      </c>
      <c r="K404" s="1" t="str">
        <f t="shared" si="143"/>
        <v/>
      </c>
      <c r="L404" s="1" t="str">
        <f t="shared" si="144"/>
        <v/>
      </c>
      <c r="M404" s="1" t="str">
        <f t="shared" si="145"/>
        <v/>
      </c>
      <c r="N404" s="1" t="str">
        <f t="shared" si="146"/>
        <v/>
      </c>
      <c r="O404" s="1" t="str">
        <f t="shared" si="147"/>
        <v/>
      </c>
      <c r="P404" s="1" t="str">
        <f t="shared" si="148"/>
        <v/>
      </c>
      <c r="Q404" s="1" t="str">
        <f t="shared" si="149"/>
        <v/>
      </c>
      <c r="R404" s="1" t="str">
        <f t="shared" si="150"/>
        <v/>
      </c>
      <c r="S404" s="1" t="str">
        <f t="shared" si="151"/>
        <v/>
      </c>
      <c r="T404" s="1" t="str">
        <f t="shared" si="152"/>
        <v/>
      </c>
      <c r="U404" s="1" t="str">
        <f t="shared" si="153"/>
        <v/>
      </c>
      <c r="V404" s="1" t="str">
        <f t="shared" si="154"/>
        <v/>
      </c>
      <c r="W404" s="1" t="str">
        <f t="shared" si="155"/>
        <v/>
      </c>
      <c r="X404" s="1" t="str">
        <f t="shared" si="156"/>
        <v/>
      </c>
      <c r="Y404" s="1" t="str">
        <f t="shared" si="157"/>
        <v/>
      </c>
      <c r="Z404" s="1" t="str">
        <f t="shared" si="158"/>
        <v/>
      </c>
      <c r="AA404" s="1" t="str">
        <f t="shared" si="159"/>
        <v/>
      </c>
      <c r="AB404" s="1" t="str">
        <f t="shared" si="160"/>
        <v/>
      </c>
    </row>
    <row r="405" spans="1:28" ht="14.25" hidden="1" customHeight="1" x14ac:dyDescent="0.35">
      <c r="A405" s="4">
        <f>IF(OR($B405="",$C405=""),"",IFERROR(INDEX('5_ACOMPANHAMENTO'!$A$3:$A$4922,MATCH(1,INDEX(('5_ACOMPANHAMENTO'!$AD$3:$AD$4922=TRIM($C405&amp;""))*('5_ACOMPANHAMENTO'!$AC$3:$AC$4922&lt;&gt;"")*((((I405&lt;&gt;"")*ISNUMBER(SEARCH("|"&amp;I405&amp;"|",'5_ACOMPANHAMENTO'!$AC$3:$AC$4922)))+((J405&lt;&gt;"")*ISNUMBER(SEARCH("|"&amp;J405&amp;"|",'5_ACOMPANHAMENTO'!$AC$3:$AC$4922)))+((K405&lt;&gt;"")*ISNUMBER(SEARCH("|"&amp;K405&amp;"|",'5_ACOMPANHAMENTO'!$AC$3:$AC$4922)))+((L405&lt;&gt;"")*ISNUMBER(SEARCH("|"&amp;L405&amp;"|",'5_ACOMPANHAMENTO'!$AC$3:$AC$4922)))+((M405&lt;&gt;"")*ISNUMBER(SEARCH("|"&amp;M405&amp;"|",'5_ACOMPANHAMENTO'!$AC$3:$AC$4922)))+((N405&lt;&gt;"")*ISNUMBER(SEARCH("|"&amp;N405&amp;"|",'5_ACOMPANHAMENTO'!$AC$3:$AC$4922)))+((O405&lt;&gt;"")*ISNUMBER(SEARCH("|"&amp;O405&amp;"|",'5_ACOMPANHAMENTO'!$AC$3:$AC$4922)))+((P405&lt;&gt;"")*ISNUMBER(SEARCH("|"&amp;P405&amp;"|",'5_ACOMPANHAMENTO'!$AC$3:$AC$4922)))+((Q405&lt;&gt;"")*ISNUMBER(SEARCH("|"&amp;Q405&amp;"|",'5_ACOMPANHAMENTO'!$AC$3:$AC$4922)))+((R405&lt;&gt;"")*ISNUMBER(SEARCH("|"&amp;R405&amp;"|",'5_ACOMPANHAMENTO'!$AC$3:$AC$4922)))+((S405&lt;&gt;"")*ISNUMBER(SEARCH("|"&amp;S405&amp;"|",'5_ACOMPANHAMENTO'!$AC$3:$AC$4922)))+((T405&lt;&gt;"")*ISNUMBER(SEARCH("|"&amp;T405&amp;"|",'5_ACOMPANHAMENTO'!$AC$3:$AC$4922)))+((U405&lt;&gt;"")*ISNUMBER(SEARCH("|"&amp;U405&amp;"|",'5_ACOMPANHAMENTO'!$AC$3:$AC$4922)))+((V405&lt;&gt;"")*ISNUMBER(SEARCH("|"&amp;V405&amp;"|",'5_ACOMPANHAMENTO'!$AC$3:$AC$4922)))+((W405&lt;&gt;"")*ISNUMBER(SEARCH("|"&amp;W405&amp;"|",'5_ACOMPANHAMENTO'!$AC$3:$AC$4922)))+((X405&lt;&gt;"")*ISNUMBER(SEARCH("|"&amp;X405&amp;"|",'5_ACOMPANHAMENTO'!$AC$3:$AC$4922)))+((Y405&lt;&gt;"")*ISNUMBER(SEARCH("|"&amp;Y405&amp;"|",'5_ACOMPANHAMENTO'!$AC$3:$AC$4922)))+((Z405&lt;&gt;"")*ISNUMBER(SEARCH("|"&amp;Z405&amp;"|",'5_ACOMPANHAMENTO'!$AC$3:$AC$4922)))+((AA405&lt;&gt;"")*ISNUMBER(SEARCH("|"&amp;AA405&amp;"|",'5_ACOMPANHAMENTO'!$AC$3:$AC$4922)))+((AB405&lt;&gt;"")*ISNUMBER(SEARCH("|"&amp;AB405&amp;"|",'5_ACOMPANHAMENTO'!$AC$3:$AC$4922))))&gt;0),0),0)),""))</f>
        <v>46209</v>
      </c>
      <c r="B405" s="14" t="s">
        <v>3094</v>
      </c>
      <c r="C405" s="14" t="s">
        <v>3060</v>
      </c>
      <c r="D405" s="4">
        <f>IF(OR($B405="",$C405=""),"",IFERROR(SUMPRODUCT(--(('5_ACOMPANHAMENTO'!$AD$3:$AD$4922=TRIM($C405&amp;""))*('5_ACOMPANHAMENTO'!$AC$3:$AC$4922&lt;&gt;"")*((((I405&lt;&gt;"")*ISNUMBER(SEARCH("|"&amp;I405&amp;"|",'5_ACOMPANHAMENTO'!$AC$3:$AC$4922)))+((J405&lt;&gt;"")*ISNUMBER(SEARCH("|"&amp;J405&amp;"|",'5_ACOMPANHAMENTO'!$AC$3:$AC$4922)))+((K405&lt;&gt;"")*ISNUMBER(SEARCH("|"&amp;K405&amp;"|",'5_ACOMPANHAMENTO'!$AC$3:$AC$4922)))+((L405&lt;&gt;"")*ISNUMBER(SEARCH("|"&amp;L405&amp;"|",'5_ACOMPANHAMENTO'!$AC$3:$AC$4922)))+((M405&lt;&gt;"")*ISNUMBER(SEARCH("|"&amp;M405&amp;"|",'5_ACOMPANHAMENTO'!$AC$3:$AC$4922)))+((N405&lt;&gt;"")*ISNUMBER(SEARCH("|"&amp;N405&amp;"|",'5_ACOMPANHAMENTO'!$AC$3:$AC$4922)))+((O405&lt;&gt;"")*ISNUMBER(SEARCH("|"&amp;O405&amp;"|",'5_ACOMPANHAMENTO'!$AC$3:$AC$4922)))+((P405&lt;&gt;"")*ISNUMBER(SEARCH("|"&amp;P405&amp;"|",'5_ACOMPANHAMENTO'!$AC$3:$AC$4922)))+((Q405&lt;&gt;"")*ISNUMBER(SEARCH("|"&amp;Q405&amp;"|",'5_ACOMPANHAMENTO'!$AC$3:$AC$4922)))+((R405&lt;&gt;"")*ISNUMBER(SEARCH("|"&amp;R405&amp;"|",'5_ACOMPANHAMENTO'!$AC$3:$AC$4922)))+((S405&lt;&gt;"")*ISNUMBER(SEARCH("|"&amp;S405&amp;"|",'5_ACOMPANHAMENTO'!$AC$3:$AC$4922)))+((T405&lt;&gt;"")*ISNUMBER(SEARCH("|"&amp;T405&amp;"|",'5_ACOMPANHAMENTO'!$AC$3:$AC$4922)))+((U405&lt;&gt;"")*ISNUMBER(SEARCH("|"&amp;U405&amp;"|",'5_ACOMPANHAMENTO'!$AC$3:$AC$4922)))+((V405&lt;&gt;"")*ISNUMBER(SEARCH("|"&amp;V405&amp;"|",'5_ACOMPANHAMENTO'!$AC$3:$AC$4922)))+((W405&lt;&gt;"")*ISNUMBER(SEARCH("|"&amp;W405&amp;"|",'5_ACOMPANHAMENTO'!$AC$3:$AC$4922)))+((X405&lt;&gt;"")*ISNUMBER(SEARCH("|"&amp;X405&amp;"|",'5_ACOMPANHAMENTO'!$AC$3:$AC$4922)))+((Y405&lt;&gt;"")*ISNUMBER(SEARCH("|"&amp;Y405&amp;"|",'5_ACOMPANHAMENTO'!$AC$3:$AC$4922)))+((Z405&lt;&gt;"")*ISNUMBER(SEARCH("|"&amp;Z405&amp;"|",'5_ACOMPANHAMENTO'!$AC$3:$AC$4922)))+((AA405&lt;&gt;"")*ISNUMBER(SEARCH("|"&amp;AA405&amp;"|",'5_ACOMPANHAMENTO'!$AC$3:$AC$4922)))+((AB405&lt;&gt;"")*ISNUMBER(SEARCH("|"&amp;AB405&amp;"|",'5_ACOMPANHAMENTO'!$AC$3:$AC$4922))))&gt;0)),'5_ACOMPANHAMENTO'!$J$3:$J$4922),0))</f>
        <v>3710</v>
      </c>
      <c r="E405" s="4" t="str">
        <f t="shared" ca="1" si="138"/>
        <v>FINALIZADO</v>
      </c>
      <c r="F405" s="7">
        <f>IF(OR($B405="",$C405=""),"",IFERROR(SUMPRODUCT(--(('5_ACOMPANHAMENTO'!$AD$3:$AD$4922=TRIM($C405&amp;""))*('5_ACOMPANHAMENTO'!$AC$3:$AC$4922&lt;&gt;"")*((((I405&lt;&gt;"")*ISNUMBER(SEARCH("|"&amp;I405&amp;"|",'5_ACOMPANHAMENTO'!$AC$3:$AC$4922)))+((J405&lt;&gt;"")*ISNUMBER(SEARCH("|"&amp;J405&amp;"|",'5_ACOMPANHAMENTO'!$AC$3:$AC$4922)))+((K405&lt;&gt;"")*ISNUMBER(SEARCH("|"&amp;K405&amp;"|",'5_ACOMPANHAMENTO'!$AC$3:$AC$4922)))+((L405&lt;&gt;"")*ISNUMBER(SEARCH("|"&amp;L405&amp;"|",'5_ACOMPANHAMENTO'!$AC$3:$AC$4922)))+((M405&lt;&gt;"")*ISNUMBER(SEARCH("|"&amp;M405&amp;"|",'5_ACOMPANHAMENTO'!$AC$3:$AC$4922)))+((N405&lt;&gt;"")*ISNUMBER(SEARCH("|"&amp;N405&amp;"|",'5_ACOMPANHAMENTO'!$AC$3:$AC$4922)))+((O405&lt;&gt;"")*ISNUMBER(SEARCH("|"&amp;O405&amp;"|",'5_ACOMPANHAMENTO'!$AC$3:$AC$4922)))+((P405&lt;&gt;"")*ISNUMBER(SEARCH("|"&amp;P405&amp;"|",'5_ACOMPANHAMENTO'!$AC$3:$AC$4922)))+((Q405&lt;&gt;"")*ISNUMBER(SEARCH("|"&amp;Q405&amp;"|",'5_ACOMPANHAMENTO'!$AC$3:$AC$4922)))+((R405&lt;&gt;"")*ISNUMBER(SEARCH("|"&amp;R405&amp;"|",'5_ACOMPANHAMENTO'!$AC$3:$AC$4922)))+((S405&lt;&gt;"")*ISNUMBER(SEARCH("|"&amp;S405&amp;"|",'5_ACOMPANHAMENTO'!$AC$3:$AC$4922)))+((T405&lt;&gt;"")*ISNUMBER(SEARCH("|"&amp;T405&amp;"|",'5_ACOMPANHAMENTO'!$AC$3:$AC$4922)))+((U405&lt;&gt;"")*ISNUMBER(SEARCH("|"&amp;U405&amp;"|",'5_ACOMPANHAMENTO'!$AC$3:$AC$4922)))+((V405&lt;&gt;"")*ISNUMBER(SEARCH("|"&amp;V405&amp;"|",'5_ACOMPANHAMENTO'!$AC$3:$AC$4922)))+((W405&lt;&gt;"")*ISNUMBER(SEARCH("|"&amp;W405&amp;"|",'5_ACOMPANHAMENTO'!$AC$3:$AC$4922)))+((X405&lt;&gt;"")*ISNUMBER(SEARCH("|"&amp;X405&amp;"|",'5_ACOMPANHAMENTO'!$AC$3:$AC$4922)))+((Y405&lt;&gt;"")*ISNUMBER(SEARCH("|"&amp;Y405&amp;"|",'5_ACOMPANHAMENTO'!$AC$3:$AC$4922)))+((Z405&lt;&gt;"")*ISNUMBER(SEARCH("|"&amp;Z405&amp;"|",'5_ACOMPANHAMENTO'!$AC$3:$AC$4922)))+((AA405&lt;&gt;"")*ISNUMBER(SEARCH("|"&amp;AA405&amp;"|",'5_ACOMPANHAMENTO'!$AC$3:$AC$4922)))+((AB405&lt;&gt;"")*ISNUMBER(SEARCH("|"&amp;AB405&amp;"|",'5_ACOMPANHAMENTO'!$AC$3:$AC$4922))))&gt;0)),'5_ACOMPANHAMENTO'!$O$3:$O$4922),0))</f>
        <v>3710</v>
      </c>
      <c r="G405" s="7">
        <f t="shared" si="139"/>
        <v>0</v>
      </c>
      <c r="H405" t="str">
        <f t="shared" si="140"/>
        <v>10210|9 COLADEIRAS</v>
      </c>
      <c r="I405" s="1" t="str">
        <f t="shared" si="141"/>
        <v>10210</v>
      </c>
      <c r="J405" s="1" t="str">
        <f t="shared" si="142"/>
        <v/>
      </c>
      <c r="K405" s="1" t="str">
        <f t="shared" si="143"/>
        <v/>
      </c>
      <c r="L405" s="1" t="str">
        <f t="shared" si="144"/>
        <v/>
      </c>
      <c r="M405" s="1" t="str">
        <f t="shared" si="145"/>
        <v/>
      </c>
      <c r="N405" s="1" t="str">
        <f t="shared" si="146"/>
        <v/>
      </c>
      <c r="O405" s="1" t="str">
        <f t="shared" si="147"/>
        <v/>
      </c>
      <c r="P405" s="1" t="str">
        <f t="shared" si="148"/>
        <v/>
      </c>
      <c r="Q405" s="1" t="str">
        <f t="shared" si="149"/>
        <v/>
      </c>
      <c r="R405" s="1" t="str">
        <f t="shared" si="150"/>
        <v/>
      </c>
      <c r="S405" s="1" t="str">
        <f t="shared" si="151"/>
        <v/>
      </c>
      <c r="T405" s="1" t="str">
        <f t="shared" si="152"/>
        <v/>
      </c>
      <c r="U405" s="1" t="str">
        <f t="shared" si="153"/>
        <v/>
      </c>
      <c r="V405" s="1" t="str">
        <f t="shared" si="154"/>
        <v/>
      </c>
      <c r="W405" s="1" t="str">
        <f t="shared" si="155"/>
        <v/>
      </c>
      <c r="X405" s="1" t="str">
        <f t="shared" si="156"/>
        <v/>
      </c>
      <c r="Y405" s="1" t="str">
        <f t="shared" si="157"/>
        <v/>
      </c>
      <c r="Z405" s="1" t="str">
        <f t="shared" si="158"/>
        <v/>
      </c>
      <c r="AA405" s="1" t="str">
        <f t="shared" si="159"/>
        <v/>
      </c>
      <c r="AB405" s="1" t="str">
        <f t="shared" si="160"/>
        <v/>
      </c>
    </row>
    <row r="406" spans="1:28" ht="14.25" hidden="1" customHeight="1" x14ac:dyDescent="0.35">
      <c r="A406" s="4">
        <f>IF(OR($B406="",$C406=""),"",IFERROR(INDEX('5_ACOMPANHAMENTO'!$A$3:$A$4922,MATCH(1,INDEX(('5_ACOMPANHAMENTO'!$AD$3:$AD$4922=TRIM($C406&amp;""))*('5_ACOMPANHAMENTO'!$AC$3:$AC$4922&lt;&gt;"")*((((I406&lt;&gt;"")*ISNUMBER(SEARCH("|"&amp;I406&amp;"|",'5_ACOMPANHAMENTO'!$AC$3:$AC$4922)))+((J406&lt;&gt;"")*ISNUMBER(SEARCH("|"&amp;J406&amp;"|",'5_ACOMPANHAMENTO'!$AC$3:$AC$4922)))+((K406&lt;&gt;"")*ISNUMBER(SEARCH("|"&amp;K406&amp;"|",'5_ACOMPANHAMENTO'!$AC$3:$AC$4922)))+((L406&lt;&gt;"")*ISNUMBER(SEARCH("|"&amp;L406&amp;"|",'5_ACOMPANHAMENTO'!$AC$3:$AC$4922)))+((M406&lt;&gt;"")*ISNUMBER(SEARCH("|"&amp;M406&amp;"|",'5_ACOMPANHAMENTO'!$AC$3:$AC$4922)))+((N406&lt;&gt;"")*ISNUMBER(SEARCH("|"&amp;N406&amp;"|",'5_ACOMPANHAMENTO'!$AC$3:$AC$4922)))+((O406&lt;&gt;"")*ISNUMBER(SEARCH("|"&amp;O406&amp;"|",'5_ACOMPANHAMENTO'!$AC$3:$AC$4922)))+((P406&lt;&gt;"")*ISNUMBER(SEARCH("|"&amp;P406&amp;"|",'5_ACOMPANHAMENTO'!$AC$3:$AC$4922)))+((Q406&lt;&gt;"")*ISNUMBER(SEARCH("|"&amp;Q406&amp;"|",'5_ACOMPANHAMENTO'!$AC$3:$AC$4922)))+((R406&lt;&gt;"")*ISNUMBER(SEARCH("|"&amp;R406&amp;"|",'5_ACOMPANHAMENTO'!$AC$3:$AC$4922)))+((S406&lt;&gt;"")*ISNUMBER(SEARCH("|"&amp;S406&amp;"|",'5_ACOMPANHAMENTO'!$AC$3:$AC$4922)))+((T406&lt;&gt;"")*ISNUMBER(SEARCH("|"&amp;T406&amp;"|",'5_ACOMPANHAMENTO'!$AC$3:$AC$4922)))+((U406&lt;&gt;"")*ISNUMBER(SEARCH("|"&amp;U406&amp;"|",'5_ACOMPANHAMENTO'!$AC$3:$AC$4922)))+((V406&lt;&gt;"")*ISNUMBER(SEARCH("|"&amp;V406&amp;"|",'5_ACOMPANHAMENTO'!$AC$3:$AC$4922)))+((W406&lt;&gt;"")*ISNUMBER(SEARCH("|"&amp;W406&amp;"|",'5_ACOMPANHAMENTO'!$AC$3:$AC$4922)))+((X406&lt;&gt;"")*ISNUMBER(SEARCH("|"&amp;X406&amp;"|",'5_ACOMPANHAMENTO'!$AC$3:$AC$4922)))+((Y406&lt;&gt;"")*ISNUMBER(SEARCH("|"&amp;Y406&amp;"|",'5_ACOMPANHAMENTO'!$AC$3:$AC$4922)))+((Z406&lt;&gt;"")*ISNUMBER(SEARCH("|"&amp;Z406&amp;"|",'5_ACOMPANHAMENTO'!$AC$3:$AC$4922)))+((AA406&lt;&gt;"")*ISNUMBER(SEARCH("|"&amp;AA406&amp;"|",'5_ACOMPANHAMENTO'!$AC$3:$AC$4922)))+((AB406&lt;&gt;"")*ISNUMBER(SEARCH("|"&amp;AB406&amp;"|",'5_ACOMPANHAMENTO'!$AC$3:$AC$4922))))&gt;0),0),0)),""))</f>
        <v>46209</v>
      </c>
      <c r="B406" s="14" t="s">
        <v>3094</v>
      </c>
      <c r="C406" s="14" t="s">
        <v>3060</v>
      </c>
      <c r="D406" s="4">
        <f>IF(OR($B406="",$C406=""),"",IFERROR(SUMPRODUCT(--(('5_ACOMPANHAMENTO'!$AD$3:$AD$4922=TRIM($C406&amp;""))*('5_ACOMPANHAMENTO'!$AC$3:$AC$4922&lt;&gt;"")*((((I406&lt;&gt;"")*ISNUMBER(SEARCH("|"&amp;I406&amp;"|",'5_ACOMPANHAMENTO'!$AC$3:$AC$4922)))+((J406&lt;&gt;"")*ISNUMBER(SEARCH("|"&amp;J406&amp;"|",'5_ACOMPANHAMENTO'!$AC$3:$AC$4922)))+((K406&lt;&gt;"")*ISNUMBER(SEARCH("|"&amp;K406&amp;"|",'5_ACOMPANHAMENTO'!$AC$3:$AC$4922)))+((L406&lt;&gt;"")*ISNUMBER(SEARCH("|"&amp;L406&amp;"|",'5_ACOMPANHAMENTO'!$AC$3:$AC$4922)))+((M406&lt;&gt;"")*ISNUMBER(SEARCH("|"&amp;M406&amp;"|",'5_ACOMPANHAMENTO'!$AC$3:$AC$4922)))+((N406&lt;&gt;"")*ISNUMBER(SEARCH("|"&amp;N406&amp;"|",'5_ACOMPANHAMENTO'!$AC$3:$AC$4922)))+((O406&lt;&gt;"")*ISNUMBER(SEARCH("|"&amp;O406&amp;"|",'5_ACOMPANHAMENTO'!$AC$3:$AC$4922)))+((P406&lt;&gt;"")*ISNUMBER(SEARCH("|"&amp;P406&amp;"|",'5_ACOMPANHAMENTO'!$AC$3:$AC$4922)))+((Q406&lt;&gt;"")*ISNUMBER(SEARCH("|"&amp;Q406&amp;"|",'5_ACOMPANHAMENTO'!$AC$3:$AC$4922)))+((R406&lt;&gt;"")*ISNUMBER(SEARCH("|"&amp;R406&amp;"|",'5_ACOMPANHAMENTO'!$AC$3:$AC$4922)))+((S406&lt;&gt;"")*ISNUMBER(SEARCH("|"&amp;S406&amp;"|",'5_ACOMPANHAMENTO'!$AC$3:$AC$4922)))+((T406&lt;&gt;"")*ISNUMBER(SEARCH("|"&amp;T406&amp;"|",'5_ACOMPANHAMENTO'!$AC$3:$AC$4922)))+((U406&lt;&gt;"")*ISNUMBER(SEARCH("|"&amp;U406&amp;"|",'5_ACOMPANHAMENTO'!$AC$3:$AC$4922)))+((V406&lt;&gt;"")*ISNUMBER(SEARCH("|"&amp;V406&amp;"|",'5_ACOMPANHAMENTO'!$AC$3:$AC$4922)))+((W406&lt;&gt;"")*ISNUMBER(SEARCH("|"&amp;W406&amp;"|",'5_ACOMPANHAMENTO'!$AC$3:$AC$4922)))+((X406&lt;&gt;"")*ISNUMBER(SEARCH("|"&amp;X406&amp;"|",'5_ACOMPANHAMENTO'!$AC$3:$AC$4922)))+((Y406&lt;&gt;"")*ISNUMBER(SEARCH("|"&amp;Y406&amp;"|",'5_ACOMPANHAMENTO'!$AC$3:$AC$4922)))+((Z406&lt;&gt;"")*ISNUMBER(SEARCH("|"&amp;Z406&amp;"|",'5_ACOMPANHAMENTO'!$AC$3:$AC$4922)))+((AA406&lt;&gt;"")*ISNUMBER(SEARCH("|"&amp;AA406&amp;"|",'5_ACOMPANHAMENTO'!$AC$3:$AC$4922)))+((AB406&lt;&gt;"")*ISNUMBER(SEARCH("|"&amp;AB406&amp;"|",'5_ACOMPANHAMENTO'!$AC$3:$AC$4922))))&gt;0)),'5_ACOMPANHAMENTO'!$J$3:$J$4922),0))</f>
        <v>3710</v>
      </c>
      <c r="E406" s="4" t="str">
        <f t="shared" ca="1" si="138"/>
        <v>FINALIZADO</v>
      </c>
      <c r="F406" s="7">
        <f>IF(OR($B406="",$C406=""),"",IFERROR(SUMPRODUCT(--(('5_ACOMPANHAMENTO'!$AD$3:$AD$4922=TRIM($C406&amp;""))*('5_ACOMPANHAMENTO'!$AC$3:$AC$4922&lt;&gt;"")*((((I406&lt;&gt;"")*ISNUMBER(SEARCH("|"&amp;I406&amp;"|",'5_ACOMPANHAMENTO'!$AC$3:$AC$4922)))+((J406&lt;&gt;"")*ISNUMBER(SEARCH("|"&amp;J406&amp;"|",'5_ACOMPANHAMENTO'!$AC$3:$AC$4922)))+((K406&lt;&gt;"")*ISNUMBER(SEARCH("|"&amp;K406&amp;"|",'5_ACOMPANHAMENTO'!$AC$3:$AC$4922)))+((L406&lt;&gt;"")*ISNUMBER(SEARCH("|"&amp;L406&amp;"|",'5_ACOMPANHAMENTO'!$AC$3:$AC$4922)))+((M406&lt;&gt;"")*ISNUMBER(SEARCH("|"&amp;M406&amp;"|",'5_ACOMPANHAMENTO'!$AC$3:$AC$4922)))+((N406&lt;&gt;"")*ISNUMBER(SEARCH("|"&amp;N406&amp;"|",'5_ACOMPANHAMENTO'!$AC$3:$AC$4922)))+((O406&lt;&gt;"")*ISNUMBER(SEARCH("|"&amp;O406&amp;"|",'5_ACOMPANHAMENTO'!$AC$3:$AC$4922)))+((P406&lt;&gt;"")*ISNUMBER(SEARCH("|"&amp;P406&amp;"|",'5_ACOMPANHAMENTO'!$AC$3:$AC$4922)))+((Q406&lt;&gt;"")*ISNUMBER(SEARCH("|"&amp;Q406&amp;"|",'5_ACOMPANHAMENTO'!$AC$3:$AC$4922)))+((R406&lt;&gt;"")*ISNUMBER(SEARCH("|"&amp;R406&amp;"|",'5_ACOMPANHAMENTO'!$AC$3:$AC$4922)))+((S406&lt;&gt;"")*ISNUMBER(SEARCH("|"&amp;S406&amp;"|",'5_ACOMPANHAMENTO'!$AC$3:$AC$4922)))+((T406&lt;&gt;"")*ISNUMBER(SEARCH("|"&amp;T406&amp;"|",'5_ACOMPANHAMENTO'!$AC$3:$AC$4922)))+((U406&lt;&gt;"")*ISNUMBER(SEARCH("|"&amp;U406&amp;"|",'5_ACOMPANHAMENTO'!$AC$3:$AC$4922)))+((V406&lt;&gt;"")*ISNUMBER(SEARCH("|"&amp;V406&amp;"|",'5_ACOMPANHAMENTO'!$AC$3:$AC$4922)))+((W406&lt;&gt;"")*ISNUMBER(SEARCH("|"&amp;W406&amp;"|",'5_ACOMPANHAMENTO'!$AC$3:$AC$4922)))+((X406&lt;&gt;"")*ISNUMBER(SEARCH("|"&amp;X406&amp;"|",'5_ACOMPANHAMENTO'!$AC$3:$AC$4922)))+((Y406&lt;&gt;"")*ISNUMBER(SEARCH("|"&amp;Y406&amp;"|",'5_ACOMPANHAMENTO'!$AC$3:$AC$4922)))+((Z406&lt;&gt;"")*ISNUMBER(SEARCH("|"&amp;Z406&amp;"|",'5_ACOMPANHAMENTO'!$AC$3:$AC$4922)))+((AA406&lt;&gt;"")*ISNUMBER(SEARCH("|"&amp;AA406&amp;"|",'5_ACOMPANHAMENTO'!$AC$3:$AC$4922)))+((AB406&lt;&gt;"")*ISNUMBER(SEARCH("|"&amp;AB406&amp;"|",'5_ACOMPANHAMENTO'!$AC$3:$AC$4922))))&gt;0)),'5_ACOMPANHAMENTO'!$O$3:$O$4922),0))</f>
        <v>3710</v>
      </c>
      <c r="G406" s="7">
        <f t="shared" si="139"/>
        <v>0</v>
      </c>
      <c r="H406" t="str">
        <f t="shared" si="140"/>
        <v>10210|9 COLADEIRAS</v>
      </c>
      <c r="I406" s="1" t="str">
        <f t="shared" si="141"/>
        <v>10210</v>
      </c>
      <c r="J406" s="1" t="str">
        <f t="shared" si="142"/>
        <v/>
      </c>
      <c r="K406" s="1" t="str">
        <f t="shared" si="143"/>
        <v/>
      </c>
      <c r="L406" s="1" t="str">
        <f t="shared" si="144"/>
        <v/>
      </c>
      <c r="M406" s="1" t="str">
        <f t="shared" si="145"/>
        <v/>
      </c>
      <c r="N406" s="1" t="str">
        <f t="shared" si="146"/>
        <v/>
      </c>
      <c r="O406" s="1" t="str">
        <f t="shared" si="147"/>
        <v/>
      </c>
      <c r="P406" s="1" t="str">
        <f t="shared" si="148"/>
        <v/>
      </c>
      <c r="Q406" s="1" t="str">
        <f t="shared" si="149"/>
        <v/>
      </c>
      <c r="R406" s="1" t="str">
        <f t="shared" si="150"/>
        <v/>
      </c>
      <c r="S406" s="1" t="str">
        <f t="shared" si="151"/>
        <v/>
      </c>
      <c r="T406" s="1" t="str">
        <f t="shared" si="152"/>
        <v/>
      </c>
      <c r="U406" s="1" t="str">
        <f t="shared" si="153"/>
        <v/>
      </c>
      <c r="V406" s="1" t="str">
        <f t="shared" si="154"/>
        <v/>
      </c>
      <c r="W406" s="1" t="str">
        <f t="shared" si="155"/>
        <v/>
      </c>
      <c r="X406" s="1" t="str">
        <f t="shared" si="156"/>
        <v/>
      </c>
      <c r="Y406" s="1" t="str">
        <f t="shared" si="157"/>
        <v/>
      </c>
      <c r="Z406" s="1" t="str">
        <f t="shared" si="158"/>
        <v/>
      </c>
      <c r="AA406" s="1" t="str">
        <f t="shared" si="159"/>
        <v/>
      </c>
      <c r="AB406" s="1" t="str">
        <f t="shared" si="160"/>
        <v/>
      </c>
    </row>
    <row r="407" spans="1:28" ht="14.25" hidden="1" customHeight="1" x14ac:dyDescent="0.35">
      <c r="A407" s="4">
        <f>IF(OR($B407="",$C407=""),"",IFERROR(INDEX('5_ACOMPANHAMENTO'!$A$3:$A$4922,MATCH(1,INDEX(('5_ACOMPANHAMENTO'!$AD$3:$AD$4922=TRIM($C407&amp;""))*('5_ACOMPANHAMENTO'!$AC$3:$AC$4922&lt;&gt;"")*((((I407&lt;&gt;"")*ISNUMBER(SEARCH("|"&amp;I407&amp;"|",'5_ACOMPANHAMENTO'!$AC$3:$AC$4922)))+((J407&lt;&gt;"")*ISNUMBER(SEARCH("|"&amp;J407&amp;"|",'5_ACOMPANHAMENTO'!$AC$3:$AC$4922)))+((K407&lt;&gt;"")*ISNUMBER(SEARCH("|"&amp;K407&amp;"|",'5_ACOMPANHAMENTO'!$AC$3:$AC$4922)))+((L407&lt;&gt;"")*ISNUMBER(SEARCH("|"&amp;L407&amp;"|",'5_ACOMPANHAMENTO'!$AC$3:$AC$4922)))+((M407&lt;&gt;"")*ISNUMBER(SEARCH("|"&amp;M407&amp;"|",'5_ACOMPANHAMENTO'!$AC$3:$AC$4922)))+((N407&lt;&gt;"")*ISNUMBER(SEARCH("|"&amp;N407&amp;"|",'5_ACOMPANHAMENTO'!$AC$3:$AC$4922)))+((O407&lt;&gt;"")*ISNUMBER(SEARCH("|"&amp;O407&amp;"|",'5_ACOMPANHAMENTO'!$AC$3:$AC$4922)))+((P407&lt;&gt;"")*ISNUMBER(SEARCH("|"&amp;P407&amp;"|",'5_ACOMPANHAMENTO'!$AC$3:$AC$4922)))+((Q407&lt;&gt;"")*ISNUMBER(SEARCH("|"&amp;Q407&amp;"|",'5_ACOMPANHAMENTO'!$AC$3:$AC$4922)))+((R407&lt;&gt;"")*ISNUMBER(SEARCH("|"&amp;R407&amp;"|",'5_ACOMPANHAMENTO'!$AC$3:$AC$4922)))+((S407&lt;&gt;"")*ISNUMBER(SEARCH("|"&amp;S407&amp;"|",'5_ACOMPANHAMENTO'!$AC$3:$AC$4922)))+((T407&lt;&gt;"")*ISNUMBER(SEARCH("|"&amp;T407&amp;"|",'5_ACOMPANHAMENTO'!$AC$3:$AC$4922)))+((U407&lt;&gt;"")*ISNUMBER(SEARCH("|"&amp;U407&amp;"|",'5_ACOMPANHAMENTO'!$AC$3:$AC$4922)))+((V407&lt;&gt;"")*ISNUMBER(SEARCH("|"&amp;V407&amp;"|",'5_ACOMPANHAMENTO'!$AC$3:$AC$4922)))+((W407&lt;&gt;"")*ISNUMBER(SEARCH("|"&amp;W407&amp;"|",'5_ACOMPANHAMENTO'!$AC$3:$AC$4922)))+((X407&lt;&gt;"")*ISNUMBER(SEARCH("|"&amp;X407&amp;"|",'5_ACOMPANHAMENTO'!$AC$3:$AC$4922)))+((Y407&lt;&gt;"")*ISNUMBER(SEARCH("|"&amp;Y407&amp;"|",'5_ACOMPANHAMENTO'!$AC$3:$AC$4922)))+((Z407&lt;&gt;"")*ISNUMBER(SEARCH("|"&amp;Z407&amp;"|",'5_ACOMPANHAMENTO'!$AC$3:$AC$4922)))+((AA407&lt;&gt;"")*ISNUMBER(SEARCH("|"&amp;AA407&amp;"|",'5_ACOMPANHAMENTO'!$AC$3:$AC$4922)))+((AB407&lt;&gt;"")*ISNUMBER(SEARCH("|"&amp;AB407&amp;"|",'5_ACOMPANHAMENTO'!$AC$3:$AC$4922))))&gt;0),0),0)),""))</f>
        <v>46209</v>
      </c>
      <c r="B407" s="14" t="s">
        <v>3094</v>
      </c>
      <c r="C407" s="14" t="s">
        <v>3060</v>
      </c>
      <c r="D407" s="4">
        <f>IF(OR($B407="",$C407=""),"",IFERROR(SUMPRODUCT(--(('5_ACOMPANHAMENTO'!$AD$3:$AD$4922=TRIM($C407&amp;""))*('5_ACOMPANHAMENTO'!$AC$3:$AC$4922&lt;&gt;"")*((((I407&lt;&gt;"")*ISNUMBER(SEARCH("|"&amp;I407&amp;"|",'5_ACOMPANHAMENTO'!$AC$3:$AC$4922)))+((J407&lt;&gt;"")*ISNUMBER(SEARCH("|"&amp;J407&amp;"|",'5_ACOMPANHAMENTO'!$AC$3:$AC$4922)))+((K407&lt;&gt;"")*ISNUMBER(SEARCH("|"&amp;K407&amp;"|",'5_ACOMPANHAMENTO'!$AC$3:$AC$4922)))+((L407&lt;&gt;"")*ISNUMBER(SEARCH("|"&amp;L407&amp;"|",'5_ACOMPANHAMENTO'!$AC$3:$AC$4922)))+((M407&lt;&gt;"")*ISNUMBER(SEARCH("|"&amp;M407&amp;"|",'5_ACOMPANHAMENTO'!$AC$3:$AC$4922)))+((N407&lt;&gt;"")*ISNUMBER(SEARCH("|"&amp;N407&amp;"|",'5_ACOMPANHAMENTO'!$AC$3:$AC$4922)))+((O407&lt;&gt;"")*ISNUMBER(SEARCH("|"&amp;O407&amp;"|",'5_ACOMPANHAMENTO'!$AC$3:$AC$4922)))+((P407&lt;&gt;"")*ISNUMBER(SEARCH("|"&amp;P407&amp;"|",'5_ACOMPANHAMENTO'!$AC$3:$AC$4922)))+((Q407&lt;&gt;"")*ISNUMBER(SEARCH("|"&amp;Q407&amp;"|",'5_ACOMPANHAMENTO'!$AC$3:$AC$4922)))+((R407&lt;&gt;"")*ISNUMBER(SEARCH("|"&amp;R407&amp;"|",'5_ACOMPANHAMENTO'!$AC$3:$AC$4922)))+((S407&lt;&gt;"")*ISNUMBER(SEARCH("|"&amp;S407&amp;"|",'5_ACOMPANHAMENTO'!$AC$3:$AC$4922)))+((T407&lt;&gt;"")*ISNUMBER(SEARCH("|"&amp;T407&amp;"|",'5_ACOMPANHAMENTO'!$AC$3:$AC$4922)))+((U407&lt;&gt;"")*ISNUMBER(SEARCH("|"&amp;U407&amp;"|",'5_ACOMPANHAMENTO'!$AC$3:$AC$4922)))+((V407&lt;&gt;"")*ISNUMBER(SEARCH("|"&amp;V407&amp;"|",'5_ACOMPANHAMENTO'!$AC$3:$AC$4922)))+((W407&lt;&gt;"")*ISNUMBER(SEARCH("|"&amp;W407&amp;"|",'5_ACOMPANHAMENTO'!$AC$3:$AC$4922)))+((X407&lt;&gt;"")*ISNUMBER(SEARCH("|"&amp;X407&amp;"|",'5_ACOMPANHAMENTO'!$AC$3:$AC$4922)))+((Y407&lt;&gt;"")*ISNUMBER(SEARCH("|"&amp;Y407&amp;"|",'5_ACOMPANHAMENTO'!$AC$3:$AC$4922)))+((Z407&lt;&gt;"")*ISNUMBER(SEARCH("|"&amp;Z407&amp;"|",'5_ACOMPANHAMENTO'!$AC$3:$AC$4922)))+((AA407&lt;&gt;"")*ISNUMBER(SEARCH("|"&amp;AA407&amp;"|",'5_ACOMPANHAMENTO'!$AC$3:$AC$4922)))+((AB407&lt;&gt;"")*ISNUMBER(SEARCH("|"&amp;AB407&amp;"|",'5_ACOMPANHAMENTO'!$AC$3:$AC$4922))))&gt;0)),'5_ACOMPANHAMENTO'!$J$3:$J$4922),0))</f>
        <v>3710</v>
      </c>
      <c r="E407" s="4" t="str">
        <f t="shared" ca="1" si="138"/>
        <v>FINALIZADO</v>
      </c>
      <c r="F407" s="7">
        <f>IF(OR($B407="",$C407=""),"",IFERROR(SUMPRODUCT(--(('5_ACOMPANHAMENTO'!$AD$3:$AD$4922=TRIM($C407&amp;""))*('5_ACOMPANHAMENTO'!$AC$3:$AC$4922&lt;&gt;"")*((((I407&lt;&gt;"")*ISNUMBER(SEARCH("|"&amp;I407&amp;"|",'5_ACOMPANHAMENTO'!$AC$3:$AC$4922)))+((J407&lt;&gt;"")*ISNUMBER(SEARCH("|"&amp;J407&amp;"|",'5_ACOMPANHAMENTO'!$AC$3:$AC$4922)))+((K407&lt;&gt;"")*ISNUMBER(SEARCH("|"&amp;K407&amp;"|",'5_ACOMPANHAMENTO'!$AC$3:$AC$4922)))+((L407&lt;&gt;"")*ISNUMBER(SEARCH("|"&amp;L407&amp;"|",'5_ACOMPANHAMENTO'!$AC$3:$AC$4922)))+((M407&lt;&gt;"")*ISNUMBER(SEARCH("|"&amp;M407&amp;"|",'5_ACOMPANHAMENTO'!$AC$3:$AC$4922)))+((N407&lt;&gt;"")*ISNUMBER(SEARCH("|"&amp;N407&amp;"|",'5_ACOMPANHAMENTO'!$AC$3:$AC$4922)))+((O407&lt;&gt;"")*ISNUMBER(SEARCH("|"&amp;O407&amp;"|",'5_ACOMPANHAMENTO'!$AC$3:$AC$4922)))+((P407&lt;&gt;"")*ISNUMBER(SEARCH("|"&amp;P407&amp;"|",'5_ACOMPANHAMENTO'!$AC$3:$AC$4922)))+((Q407&lt;&gt;"")*ISNUMBER(SEARCH("|"&amp;Q407&amp;"|",'5_ACOMPANHAMENTO'!$AC$3:$AC$4922)))+((R407&lt;&gt;"")*ISNUMBER(SEARCH("|"&amp;R407&amp;"|",'5_ACOMPANHAMENTO'!$AC$3:$AC$4922)))+((S407&lt;&gt;"")*ISNUMBER(SEARCH("|"&amp;S407&amp;"|",'5_ACOMPANHAMENTO'!$AC$3:$AC$4922)))+((T407&lt;&gt;"")*ISNUMBER(SEARCH("|"&amp;T407&amp;"|",'5_ACOMPANHAMENTO'!$AC$3:$AC$4922)))+((U407&lt;&gt;"")*ISNUMBER(SEARCH("|"&amp;U407&amp;"|",'5_ACOMPANHAMENTO'!$AC$3:$AC$4922)))+((V407&lt;&gt;"")*ISNUMBER(SEARCH("|"&amp;V407&amp;"|",'5_ACOMPANHAMENTO'!$AC$3:$AC$4922)))+((W407&lt;&gt;"")*ISNUMBER(SEARCH("|"&amp;W407&amp;"|",'5_ACOMPANHAMENTO'!$AC$3:$AC$4922)))+((X407&lt;&gt;"")*ISNUMBER(SEARCH("|"&amp;X407&amp;"|",'5_ACOMPANHAMENTO'!$AC$3:$AC$4922)))+((Y407&lt;&gt;"")*ISNUMBER(SEARCH("|"&amp;Y407&amp;"|",'5_ACOMPANHAMENTO'!$AC$3:$AC$4922)))+((Z407&lt;&gt;"")*ISNUMBER(SEARCH("|"&amp;Z407&amp;"|",'5_ACOMPANHAMENTO'!$AC$3:$AC$4922)))+((AA407&lt;&gt;"")*ISNUMBER(SEARCH("|"&amp;AA407&amp;"|",'5_ACOMPANHAMENTO'!$AC$3:$AC$4922)))+((AB407&lt;&gt;"")*ISNUMBER(SEARCH("|"&amp;AB407&amp;"|",'5_ACOMPANHAMENTO'!$AC$3:$AC$4922))))&gt;0)),'5_ACOMPANHAMENTO'!$O$3:$O$4922),0))</f>
        <v>3710</v>
      </c>
      <c r="G407" s="7">
        <f t="shared" si="139"/>
        <v>0</v>
      </c>
      <c r="H407" t="str">
        <f t="shared" si="140"/>
        <v>10210|9 COLADEIRAS</v>
      </c>
      <c r="I407" s="1" t="str">
        <f t="shared" si="141"/>
        <v>10210</v>
      </c>
      <c r="J407" s="1" t="str">
        <f t="shared" si="142"/>
        <v/>
      </c>
      <c r="K407" s="1" t="str">
        <f t="shared" si="143"/>
        <v/>
      </c>
      <c r="L407" s="1" t="str">
        <f t="shared" si="144"/>
        <v/>
      </c>
      <c r="M407" s="1" t="str">
        <f t="shared" si="145"/>
        <v/>
      </c>
      <c r="N407" s="1" t="str">
        <f t="shared" si="146"/>
        <v/>
      </c>
      <c r="O407" s="1" t="str">
        <f t="shared" si="147"/>
        <v/>
      </c>
      <c r="P407" s="1" t="str">
        <f t="shared" si="148"/>
        <v/>
      </c>
      <c r="Q407" s="1" t="str">
        <f t="shared" si="149"/>
        <v/>
      </c>
      <c r="R407" s="1" t="str">
        <f t="shared" si="150"/>
        <v/>
      </c>
      <c r="S407" s="1" t="str">
        <f t="shared" si="151"/>
        <v/>
      </c>
      <c r="T407" s="1" t="str">
        <f t="shared" si="152"/>
        <v/>
      </c>
      <c r="U407" s="1" t="str">
        <f t="shared" si="153"/>
        <v/>
      </c>
      <c r="V407" s="1" t="str">
        <f t="shared" si="154"/>
        <v/>
      </c>
      <c r="W407" s="1" t="str">
        <f t="shared" si="155"/>
        <v/>
      </c>
      <c r="X407" s="1" t="str">
        <f t="shared" si="156"/>
        <v/>
      </c>
      <c r="Y407" s="1" t="str">
        <f t="shared" si="157"/>
        <v/>
      </c>
      <c r="Z407" s="1" t="str">
        <f t="shared" si="158"/>
        <v/>
      </c>
      <c r="AA407" s="1" t="str">
        <f t="shared" si="159"/>
        <v/>
      </c>
      <c r="AB407" s="1" t="str">
        <f t="shared" si="160"/>
        <v/>
      </c>
    </row>
    <row r="408" spans="1:28" ht="14.25" hidden="1" customHeight="1" x14ac:dyDescent="0.35">
      <c r="A408" s="4">
        <f>IF(OR($B408="",$C408=""),"",IFERROR(INDEX('5_ACOMPANHAMENTO'!$A$3:$A$4922,MATCH(1,INDEX(('5_ACOMPANHAMENTO'!$AD$3:$AD$4922=TRIM($C408&amp;""))*('5_ACOMPANHAMENTO'!$AC$3:$AC$4922&lt;&gt;"")*((((I408&lt;&gt;"")*ISNUMBER(SEARCH("|"&amp;I408&amp;"|",'5_ACOMPANHAMENTO'!$AC$3:$AC$4922)))+((J408&lt;&gt;"")*ISNUMBER(SEARCH("|"&amp;J408&amp;"|",'5_ACOMPANHAMENTO'!$AC$3:$AC$4922)))+((K408&lt;&gt;"")*ISNUMBER(SEARCH("|"&amp;K408&amp;"|",'5_ACOMPANHAMENTO'!$AC$3:$AC$4922)))+((L408&lt;&gt;"")*ISNUMBER(SEARCH("|"&amp;L408&amp;"|",'5_ACOMPANHAMENTO'!$AC$3:$AC$4922)))+((M408&lt;&gt;"")*ISNUMBER(SEARCH("|"&amp;M408&amp;"|",'5_ACOMPANHAMENTO'!$AC$3:$AC$4922)))+((N408&lt;&gt;"")*ISNUMBER(SEARCH("|"&amp;N408&amp;"|",'5_ACOMPANHAMENTO'!$AC$3:$AC$4922)))+((O408&lt;&gt;"")*ISNUMBER(SEARCH("|"&amp;O408&amp;"|",'5_ACOMPANHAMENTO'!$AC$3:$AC$4922)))+((P408&lt;&gt;"")*ISNUMBER(SEARCH("|"&amp;P408&amp;"|",'5_ACOMPANHAMENTO'!$AC$3:$AC$4922)))+((Q408&lt;&gt;"")*ISNUMBER(SEARCH("|"&amp;Q408&amp;"|",'5_ACOMPANHAMENTO'!$AC$3:$AC$4922)))+((R408&lt;&gt;"")*ISNUMBER(SEARCH("|"&amp;R408&amp;"|",'5_ACOMPANHAMENTO'!$AC$3:$AC$4922)))+((S408&lt;&gt;"")*ISNUMBER(SEARCH("|"&amp;S408&amp;"|",'5_ACOMPANHAMENTO'!$AC$3:$AC$4922)))+((T408&lt;&gt;"")*ISNUMBER(SEARCH("|"&amp;T408&amp;"|",'5_ACOMPANHAMENTO'!$AC$3:$AC$4922)))+((U408&lt;&gt;"")*ISNUMBER(SEARCH("|"&amp;U408&amp;"|",'5_ACOMPANHAMENTO'!$AC$3:$AC$4922)))+((V408&lt;&gt;"")*ISNUMBER(SEARCH("|"&amp;V408&amp;"|",'5_ACOMPANHAMENTO'!$AC$3:$AC$4922)))+((W408&lt;&gt;"")*ISNUMBER(SEARCH("|"&amp;W408&amp;"|",'5_ACOMPANHAMENTO'!$AC$3:$AC$4922)))+((X408&lt;&gt;"")*ISNUMBER(SEARCH("|"&amp;X408&amp;"|",'5_ACOMPANHAMENTO'!$AC$3:$AC$4922)))+((Y408&lt;&gt;"")*ISNUMBER(SEARCH("|"&amp;Y408&amp;"|",'5_ACOMPANHAMENTO'!$AC$3:$AC$4922)))+((Z408&lt;&gt;"")*ISNUMBER(SEARCH("|"&amp;Z408&amp;"|",'5_ACOMPANHAMENTO'!$AC$3:$AC$4922)))+((AA408&lt;&gt;"")*ISNUMBER(SEARCH("|"&amp;AA408&amp;"|",'5_ACOMPANHAMENTO'!$AC$3:$AC$4922)))+((AB408&lt;&gt;"")*ISNUMBER(SEARCH("|"&amp;AB408&amp;"|",'5_ACOMPANHAMENTO'!$AC$3:$AC$4922))))&gt;0),0),0)),""))</f>
        <v>46209</v>
      </c>
      <c r="B408" s="14" t="s">
        <v>3094</v>
      </c>
      <c r="C408" s="14" t="s">
        <v>3060</v>
      </c>
      <c r="D408" s="4">
        <f>IF(OR($B408="",$C408=""),"",IFERROR(SUMPRODUCT(--(('5_ACOMPANHAMENTO'!$AD$3:$AD$4922=TRIM($C408&amp;""))*('5_ACOMPANHAMENTO'!$AC$3:$AC$4922&lt;&gt;"")*((((I408&lt;&gt;"")*ISNUMBER(SEARCH("|"&amp;I408&amp;"|",'5_ACOMPANHAMENTO'!$AC$3:$AC$4922)))+((J408&lt;&gt;"")*ISNUMBER(SEARCH("|"&amp;J408&amp;"|",'5_ACOMPANHAMENTO'!$AC$3:$AC$4922)))+((K408&lt;&gt;"")*ISNUMBER(SEARCH("|"&amp;K408&amp;"|",'5_ACOMPANHAMENTO'!$AC$3:$AC$4922)))+((L408&lt;&gt;"")*ISNUMBER(SEARCH("|"&amp;L408&amp;"|",'5_ACOMPANHAMENTO'!$AC$3:$AC$4922)))+((M408&lt;&gt;"")*ISNUMBER(SEARCH("|"&amp;M408&amp;"|",'5_ACOMPANHAMENTO'!$AC$3:$AC$4922)))+((N408&lt;&gt;"")*ISNUMBER(SEARCH("|"&amp;N408&amp;"|",'5_ACOMPANHAMENTO'!$AC$3:$AC$4922)))+((O408&lt;&gt;"")*ISNUMBER(SEARCH("|"&amp;O408&amp;"|",'5_ACOMPANHAMENTO'!$AC$3:$AC$4922)))+((P408&lt;&gt;"")*ISNUMBER(SEARCH("|"&amp;P408&amp;"|",'5_ACOMPANHAMENTO'!$AC$3:$AC$4922)))+((Q408&lt;&gt;"")*ISNUMBER(SEARCH("|"&amp;Q408&amp;"|",'5_ACOMPANHAMENTO'!$AC$3:$AC$4922)))+((R408&lt;&gt;"")*ISNUMBER(SEARCH("|"&amp;R408&amp;"|",'5_ACOMPANHAMENTO'!$AC$3:$AC$4922)))+((S408&lt;&gt;"")*ISNUMBER(SEARCH("|"&amp;S408&amp;"|",'5_ACOMPANHAMENTO'!$AC$3:$AC$4922)))+((T408&lt;&gt;"")*ISNUMBER(SEARCH("|"&amp;T408&amp;"|",'5_ACOMPANHAMENTO'!$AC$3:$AC$4922)))+((U408&lt;&gt;"")*ISNUMBER(SEARCH("|"&amp;U408&amp;"|",'5_ACOMPANHAMENTO'!$AC$3:$AC$4922)))+((V408&lt;&gt;"")*ISNUMBER(SEARCH("|"&amp;V408&amp;"|",'5_ACOMPANHAMENTO'!$AC$3:$AC$4922)))+((W408&lt;&gt;"")*ISNUMBER(SEARCH("|"&amp;W408&amp;"|",'5_ACOMPANHAMENTO'!$AC$3:$AC$4922)))+((X408&lt;&gt;"")*ISNUMBER(SEARCH("|"&amp;X408&amp;"|",'5_ACOMPANHAMENTO'!$AC$3:$AC$4922)))+((Y408&lt;&gt;"")*ISNUMBER(SEARCH("|"&amp;Y408&amp;"|",'5_ACOMPANHAMENTO'!$AC$3:$AC$4922)))+((Z408&lt;&gt;"")*ISNUMBER(SEARCH("|"&amp;Z408&amp;"|",'5_ACOMPANHAMENTO'!$AC$3:$AC$4922)))+((AA408&lt;&gt;"")*ISNUMBER(SEARCH("|"&amp;AA408&amp;"|",'5_ACOMPANHAMENTO'!$AC$3:$AC$4922)))+((AB408&lt;&gt;"")*ISNUMBER(SEARCH("|"&amp;AB408&amp;"|",'5_ACOMPANHAMENTO'!$AC$3:$AC$4922))))&gt;0)),'5_ACOMPANHAMENTO'!$J$3:$J$4922),0))</f>
        <v>3710</v>
      </c>
      <c r="E408" s="4" t="str">
        <f t="shared" ca="1" si="138"/>
        <v>FINALIZADO</v>
      </c>
      <c r="F408" s="7">
        <f>IF(OR($B408="",$C408=""),"",IFERROR(SUMPRODUCT(--(('5_ACOMPANHAMENTO'!$AD$3:$AD$4922=TRIM($C408&amp;""))*('5_ACOMPANHAMENTO'!$AC$3:$AC$4922&lt;&gt;"")*((((I408&lt;&gt;"")*ISNUMBER(SEARCH("|"&amp;I408&amp;"|",'5_ACOMPANHAMENTO'!$AC$3:$AC$4922)))+((J408&lt;&gt;"")*ISNUMBER(SEARCH("|"&amp;J408&amp;"|",'5_ACOMPANHAMENTO'!$AC$3:$AC$4922)))+((K408&lt;&gt;"")*ISNUMBER(SEARCH("|"&amp;K408&amp;"|",'5_ACOMPANHAMENTO'!$AC$3:$AC$4922)))+((L408&lt;&gt;"")*ISNUMBER(SEARCH("|"&amp;L408&amp;"|",'5_ACOMPANHAMENTO'!$AC$3:$AC$4922)))+((M408&lt;&gt;"")*ISNUMBER(SEARCH("|"&amp;M408&amp;"|",'5_ACOMPANHAMENTO'!$AC$3:$AC$4922)))+((N408&lt;&gt;"")*ISNUMBER(SEARCH("|"&amp;N408&amp;"|",'5_ACOMPANHAMENTO'!$AC$3:$AC$4922)))+((O408&lt;&gt;"")*ISNUMBER(SEARCH("|"&amp;O408&amp;"|",'5_ACOMPANHAMENTO'!$AC$3:$AC$4922)))+((P408&lt;&gt;"")*ISNUMBER(SEARCH("|"&amp;P408&amp;"|",'5_ACOMPANHAMENTO'!$AC$3:$AC$4922)))+((Q408&lt;&gt;"")*ISNUMBER(SEARCH("|"&amp;Q408&amp;"|",'5_ACOMPANHAMENTO'!$AC$3:$AC$4922)))+((R408&lt;&gt;"")*ISNUMBER(SEARCH("|"&amp;R408&amp;"|",'5_ACOMPANHAMENTO'!$AC$3:$AC$4922)))+((S408&lt;&gt;"")*ISNUMBER(SEARCH("|"&amp;S408&amp;"|",'5_ACOMPANHAMENTO'!$AC$3:$AC$4922)))+((T408&lt;&gt;"")*ISNUMBER(SEARCH("|"&amp;T408&amp;"|",'5_ACOMPANHAMENTO'!$AC$3:$AC$4922)))+((U408&lt;&gt;"")*ISNUMBER(SEARCH("|"&amp;U408&amp;"|",'5_ACOMPANHAMENTO'!$AC$3:$AC$4922)))+((V408&lt;&gt;"")*ISNUMBER(SEARCH("|"&amp;V408&amp;"|",'5_ACOMPANHAMENTO'!$AC$3:$AC$4922)))+((W408&lt;&gt;"")*ISNUMBER(SEARCH("|"&amp;W408&amp;"|",'5_ACOMPANHAMENTO'!$AC$3:$AC$4922)))+((X408&lt;&gt;"")*ISNUMBER(SEARCH("|"&amp;X408&amp;"|",'5_ACOMPANHAMENTO'!$AC$3:$AC$4922)))+((Y408&lt;&gt;"")*ISNUMBER(SEARCH("|"&amp;Y408&amp;"|",'5_ACOMPANHAMENTO'!$AC$3:$AC$4922)))+((Z408&lt;&gt;"")*ISNUMBER(SEARCH("|"&amp;Z408&amp;"|",'5_ACOMPANHAMENTO'!$AC$3:$AC$4922)))+((AA408&lt;&gt;"")*ISNUMBER(SEARCH("|"&amp;AA408&amp;"|",'5_ACOMPANHAMENTO'!$AC$3:$AC$4922)))+((AB408&lt;&gt;"")*ISNUMBER(SEARCH("|"&amp;AB408&amp;"|",'5_ACOMPANHAMENTO'!$AC$3:$AC$4922))))&gt;0)),'5_ACOMPANHAMENTO'!$O$3:$O$4922),0))</f>
        <v>3710</v>
      </c>
      <c r="G408" s="7">
        <f t="shared" si="139"/>
        <v>0</v>
      </c>
      <c r="H408" t="str">
        <f t="shared" si="140"/>
        <v>10210|9 COLADEIRAS</v>
      </c>
      <c r="I408" s="1" t="str">
        <f t="shared" si="141"/>
        <v>10210</v>
      </c>
      <c r="J408" s="1" t="str">
        <f t="shared" si="142"/>
        <v/>
      </c>
      <c r="K408" s="1" t="str">
        <f t="shared" si="143"/>
        <v/>
      </c>
      <c r="L408" s="1" t="str">
        <f t="shared" si="144"/>
        <v/>
      </c>
      <c r="M408" s="1" t="str">
        <f t="shared" si="145"/>
        <v/>
      </c>
      <c r="N408" s="1" t="str">
        <f t="shared" si="146"/>
        <v/>
      </c>
      <c r="O408" s="1" t="str">
        <f t="shared" si="147"/>
        <v/>
      </c>
      <c r="P408" s="1" t="str">
        <f t="shared" si="148"/>
        <v/>
      </c>
      <c r="Q408" s="1" t="str">
        <f t="shared" si="149"/>
        <v/>
      </c>
      <c r="R408" s="1" t="str">
        <f t="shared" si="150"/>
        <v/>
      </c>
      <c r="S408" s="1" t="str">
        <f t="shared" si="151"/>
        <v/>
      </c>
      <c r="T408" s="1" t="str">
        <f t="shared" si="152"/>
        <v/>
      </c>
      <c r="U408" s="1" t="str">
        <f t="shared" si="153"/>
        <v/>
      </c>
      <c r="V408" s="1" t="str">
        <f t="shared" si="154"/>
        <v/>
      </c>
      <c r="W408" s="1" t="str">
        <f t="shared" si="155"/>
        <v/>
      </c>
      <c r="X408" s="1" t="str">
        <f t="shared" si="156"/>
        <v/>
      </c>
      <c r="Y408" s="1" t="str">
        <f t="shared" si="157"/>
        <v/>
      </c>
      <c r="Z408" s="1" t="str">
        <f t="shared" si="158"/>
        <v/>
      </c>
      <c r="AA408" s="1" t="str">
        <f t="shared" si="159"/>
        <v/>
      </c>
      <c r="AB408" s="1" t="str">
        <f t="shared" si="160"/>
        <v/>
      </c>
    </row>
    <row r="409" spans="1:28" ht="14.25" hidden="1" customHeight="1" x14ac:dyDescent="0.35">
      <c r="A409" s="4">
        <f>IF(OR($B409="",$C409=""),"",IFERROR(INDEX('5_ACOMPANHAMENTO'!$A$3:$A$4922,MATCH(1,INDEX(('5_ACOMPANHAMENTO'!$AD$3:$AD$4922=TRIM($C409&amp;""))*('5_ACOMPANHAMENTO'!$AC$3:$AC$4922&lt;&gt;"")*((((I409&lt;&gt;"")*ISNUMBER(SEARCH("|"&amp;I409&amp;"|",'5_ACOMPANHAMENTO'!$AC$3:$AC$4922)))+((J409&lt;&gt;"")*ISNUMBER(SEARCH("|"&amp;J409&amp;"|",'5_ACOMPANHAMENTO'!$AC$3:$AC$4922)))+((K409&lt;&gt;"")*ISNUMBER(SEARCH("|"&amp;K409&amp;"|",'5_ACOMPANHAMENTO'!$AC$3:$AC$4922)))+((L409&lt;&gt;"")*ISNUMBER(SEARCH("|"&amp;L409&amp;"|",'5_ACOMPANHAMENTO'!$AC$3:$AC$4922)))+((M409&lt;&gt;"")*ISNUMBER(SEARCH("|"&amp;M409&amp;"|",'5_ACOMPANHAMENTO'!$AC$3:$AC$4922)))+((N409&lt;&gt;"")*ISNUMBER(SEARCH("|"&amp;N409&amp;"|",'5_ACOMPANHAMENTO'!$AC$3:$AC$4922)))+((O409&lt;&gt;"")*ISNUMBER(SEARCH("|"&amp;O409&amp;"|",'5_ACOMPANHAMENTO'!$AC$3:$AC$4922)))+((P409&lt;&gt;"")*ISNUMBER(SEARCH("|"&amp;P409&amp;"|",'5_ACOMPANHAMENTO'!$AC$3:$AC$4922)))+((Q409&lt;&gt;"")*ISNUMBER(SEARCH("|"&amp;Q409&amp;"|",'5_ACOMPANHAMENTO'!$AC$3:$AC$4922)))+((R409&lt;&gt;"")*ISNUMBER(SEARCH("|"&amp;R409&amp;"|",'5_ACOMPANHAMENTO'!$AC$3:$AC$4922)))+((S409&lt;&gt;"")*ISNUMBER(SEARCH("|"&amp;S409&amp;"|",'5_ACOMPANHAMENTO'!$AC$3:$AC$4922)))+((T409&lt;&gt;"")*ISNUMBER(SEARCH("|"&amp;T409&amp;"|",'5_ACOMPANHAMENTO'!$AC$3:$AC$4922)))+((U409&lt;&gt;"")*ISNUMBER(SEARCH("|"&amp;U409&amp;"|",'5_ACOMPANHAMENTO'!$AC$3:$AC$4922)))+((V409&lt;&gt;"")*ISNUMBER(SEARCH("|"&amp;V409&amp;"|",'5_ACOMPANHAMENTO'!$AC$3:$AC$4922)))+((W409&lt;&gt;"")*ISNUMBER(SEARCH("|"&amp;W409&amp;"|",'5_ACOMPANHAMENTO'!$AC$3:$AC$4922)))+((X409&lt;&gt;"")*ISNUMBER(SEARCH("|"&amp;X409&amp;"|",'5_ACOMPANHAMENTO'!$AC$3:$AC$4922)))+((Y409&lt;&gt;"")*ISNUMBER(SEARCH("|"&amp;Y409&amp;"|",'5_ACOMPANHAMENTO'!$AC$3:$AC$4922)))+((Z409&lt;&gt;"")*ISNUMBER(SEARCH("|"&amp;Z409&amp;"|",'5_ACOMPANHAMENTO'!$AC$3:$AC$4922)))+((AA409&lt;&gt;"")*ISNUMBER(SEARCH("|"&amp;AA409&amp;"|",'5_ACOMPANHAMENTO'!$AC$3:$AC$4922)))+((AB409&lt;&gt;"")*ISNUMBER(SEARCH("|"&amp;AB409&amp;"|",'5_ACOMPANHAMENTO'!$AC$3:$AC$4922))))&gt;0),0),0)),""))</f>
        <v>46209</v>
      </c>
      <c r="B409" s="14" t="s">
        <v>3094</v>
      </c>
      <c r="C409" s="14" t="s">
        <v>3060</v>
      </c>
      <c r="D409" s="4">
        <f>IF(OR($B409="",$C409=""),"",IFERROR(SUMPRODUCT(--(('5_ACOMPANHAMENTO'!$AD$3:$AD$4922=TRIM($C409&amp;""))*('5_ACOMPANHAMENTO'!$AC$3:$AC$4922&lt;&gt;"")*((((I409&lt;&gt;"")*ISNUMBER(SEARCH("|"&amp;I409&amp;"|",'5_ACOMPANHAMENTO'!$AC$3:$AC$4922)))+((J409&lt;&gt;"")*ISNUMBER(SEARCH("|"&amp;J409&amp;"|",'5_ACOMPANHAMENTO'!$AC$3:$AC$4922)))+((K409&lt;&gt;"")*ISNUMBER(SEARCH("|"&amp;K409&amp;"|",'5_ACOMPANHAMENTO'!$AC$3:$AC$4922)))+((L409&lt;&gt;"")*ISNUMBER(SEARCH("|"&amp;L409&amp;"|",'5_ACOMPANHAMENTO'!$AC$3:$AC$4922)))+((M409&lt;&gt;"")*ISNUMBER(SEARCH("|"&amp;M409&amp;"|",'5_ACOMPANHAMENTO'!$AC$3:$AC$4922)))+((N409&lt;&gt;"")*ISNUMBER(SEARCH("|"&amp;N409&amp;"|",'5_ACOMPANHAMENTO'!$AC$3:$AC$4922)))+((O409&lt;&gt;"")*ISNUMBER(SEARCH("|"&amp;O409&amp;"|",'5_ACOMPANHAMENTO'!$AC$3:$AC$4922)))+((P409&lt;&gt;"")*ISNUMBER(SEARCH("|"&amp;P409&amp;"|",'5_ACOMPANHAMENTO'!$AC$3:$AC$4922)))+((Q409&lt;&gt;"")*ISNUMBER(SEARCH("|"&amp;Q409&amp;"|",'5_ACOMPANHAMENTO'!$AC$3:$AC$4922)))+((R409&lt;&gt;"")*ISNUMBER(SEARCH("|"&amp;R409&amp;"|",'5_ACOMPANHAMENTO'!$AC$3:$AC$4922)))+((S409&lt;&gt;"")*ISNUMBER(SEARCH("|"&amp;S409&amp;"|",'5_ACOMPANHAMENTO'!$AC$3:$AC$4922)))+((T409&lt;&gt;"")*ISNUMBER(SEARCH("|"&amp;T409&amp;"|",'5_ACOMPANHAMENTO'!$AC$3:$AC$4922)))+((U409&lt;&gt;"")*ISNUMBER(SEARCH("|"&amp;U409&amp;"|",'5_ACOMPANHAMENTO'!$AC$3:$AC$4922)))+((V409&lt;&gt;"")*ISNUMBER(SEARCH("|"&amp;V409&amp;"|",'5_ACOMPANHAMENTO'!$AC$3:$AC$4922)))+((W409&lt;&gt;"")*ISNUMBER(SEARCH("|"&amp;W409&amp;"|",'5_ACOMPANHAMENTO'!$AC$3:$AC$4922)))+((X409&lt;&gt;"")*ISNUMBER(SEARCH("|"&amp;X409&amp;"|",'5_ACOMPANHAMENTO'!$AC$3:$AC$4922)))+((Y409&lt;&gt;"")*ISNUMBER(SEARCH("|"&amp;Y409&amp;"|",'5_ACOMPANHAMENTO'!$AC$3:$AC$4922)))+((Z409&lt;&gt;"")*ISNUMBER(SEARCH("|"&amp;Z409&amp;"|",'5_ACOMPANHAMENTO'!$AC$3:$AC$4922)))+((AA409&lt;&gt;"")*ISNUMBER(SEARCH("|"&amp;AA409&amp;"|",'5_ACOMPANHAMENTO'!$AC$3:$AC$4922)))+((AB409&lt;&gt;"")*ISNUMBER(SEARCH("|"&amp;AB409&amp;"|",'5_ACOMPANHAMENTO'!$AC$3:$AC$4922))))&gt;0)),'5_ACOMPANHAMENTO'!$J$3:$J$4922),0))</f>
        <v>3710</v>
      </c>
      <c r="E409" s="4" t="str">
        <f t="shared" ca="1" si="138"/>
        <v>FINALIZADO</v>
      </c>
      <c r="F409" s="7">
        <f>IF(OR($B409="",$C409=""),"",IFERROR(SUMPRODUCT(--(('5_ACOMPANHAMENTO'!$AD$3:$AD$4922=TRIM($C409&amp;""))*('5_ACOMPANHAMENTO'!$AC$3:$AC$4922&lt;&gt;"")*((((I409&lt;&gt;"")*ISNUMBER(SEARCH("|"&amp;I409&amp;"|",'5_ACOMPANHAMENTO'!$AC$3:$AC$4922)))+((J409&lt;&gt;"")*ISNUMBER(SEARCH("|"&amp;J409&amp;"|",'5_ACOMPANHAMENTO'!$AC$3:$AC$4922)))+((K409&lt;&gt;"")*ISNUMBER(SEARCH("|"&amp;K409&amp;"|",'5_ACOMPANHAMENTO'!$AC$3:$AC$4922)))+((L409&lt;&gt;"")*ISNUMBER(SEARCH("|"&amp;L409&amp;"|",'5_ACOMPANHAMENTO'!$AC$3:$AC$4922)))+((M409&lt;&gt;"")*ISNUMBER(SEARCH("|"&amp;M409&amp;"|",'5_ACOMPANHAMENTO'!$AC$3:$AC$4922)))+((N409&lt;&gt;"")*ISNUMBER(SEARCH("|"&amp;N409&amp;"|",'5_ACOMPANHAMENTO'!$AC$3:$AC$4922)))+((O409&lt;&gt;"")*ISNUMBER(SEARCH("|"&amp;O409&amp;"|",'5_ACOMPANHAMENTO'!$AC$3:$AC$4922)))+((P409&lt;&gt;"")*ISNUMBER(SEARCH("|"&amp;P409&amp;"|",'5_ACOMPANHAMENTO'!$AC$3:$AC$4922)))+((Q409&lt;&gt;"")*ISNUMBER(SEARCH("|"&amp;Q409&amp;"|",'5_ACOMPANHAMENTO'!$AC$3:$AC$4922)))+((R409&lt;&gt;"")*ISNUMBER(SEARCH("|"&amp;R409&amp;"|",'5_ACOMPANHAMENTO'!$AC$3:$AC$4922)))+((S409&lt;&gt;"")*ISNUMBER(SEARCH("|"&amp;S409&amp;"|",'5_ACOMPANHAMENTO'!$AC$3:$AC$4922)))+((T409&lt;&gt;"")*ISNUMBER(SEARCH("|"&amp;T409&amp;"|",'5_ACOMPANHAMENTO'!$AC$3:$AC$4922)))+((U409&lt;&gt;"")*ISNUMBER(SEARCH("|"&amp;U409&amp;"|",'5_ACOMPANHAMENTO'!$AC$3:$AC$4922)))+((V409&lt;&gt;"")*ISNUMBER(SEARCH("|"&amp;V409&amp;"|",'5_ACOMPANHAMENTO'!$AC$3:$AC$4922)))+((W409&lt;&gt;"")*ISNUMBER(SEARCH("|"&amp;W409&amp;"|",'5_ACOMPANHAMENTO'!$AC$3:$AC$4922)))+((X409&lt;&gt;"")*ISNUMBER(SEARCH("|"&amp;X409&amp;"|",'5_ACOMPANHAMENTO'!$AC$3:$AC$4922)))+((Y409&lt;&gt;"")*ISNUMBER(SEARCH("|"&amp;Y409&amp;"|",'5_ACOMPANHAMENTO'!$AC$3:$AC$4922)))+((Z409&lt;&gt;"")*ISNUMBER(SEARCH("|"&amp;Z409&amp;"|",'5_ACOMPANHAMENTO'!$AC$3:$AC$4922)))+((AA409&lt;&gt;"")*ISNUMBER(SEARCH("|"&amp;AA409&amp;"|",'5_ACOMPANHAMENTO'!$AC$3:$AC$4922)))+((AB409&lt;&gt;"")*ISNUMBER(SEARCH("|"&amp;AB409&amp;"|",'5_ACOMPANHAMENTO'!$AC$3:$AC$4922))))&gt;0)),'5_ACOMPANHAMENTO'!$O$3:$O$4922),0))</f>
        <v>3710</v>
      </c>
      <c r="G409" s="7">
        <f t="shared" si="139"/>
        <v>0</v>
      </c>
      <c r="H409" t="str">
        <f t="shared" si="140"/>
        <v>10210|9 COLADEIRAS</v>
      </c>
      <c r="I409" s="1" t="str">
        <f t="shared" si="141"/>
        <v>10210</v>
      </c>
      <c r="J409" s="1" t="str">
        <f t="shared" si="142"/>
        <v/>
      </c>
      <c r="K409" s="1" t="str">
        <f t="shared" si="143"/>
        <v/>
      </c>
      <c r="L409" s="1" t="str">
        <f t="shared" si="144"/>
        <v/>
      </c>
      <c r="M409" s="1" t="str">
        <f t="shared" si="145"/>
        <v/>
      </c>
      <c r="N409" s="1" t="str">
        <f t="shared" si="146"/>
        <v/>
      </c>
      <c r="O409" s="1" t="str">
        <f t="shared" si="147"/>
        <v/>
      </c>
      <c r="P409" s="1" t="str">
        <f t="shared" si="148"/>
        <v/>
      </c>
      <c r="Q409" s="1" t="str">
        <f t="shared" si="149"/>
        <v/>
      </c>
      <c r="R409" s="1" t="str">
        <f t="shared" si="150"/>
        <v/>
      </c>
      <c r="S409" s="1" t="str">
        <f t="shared" si="151"/>
        <v/>
      </c>
      <c r="T409" s="1" t="str">
        <f t="shared" si="152"/>
        <v/>
      </c>
      <c r="U409" s="1" t="str">
        <f t="shared" si="153"/>
        <v/>
      </c>
      <c r="V409" s="1" t="str">
        <f t="shared" si="154"/>
        <v/>
      </c>
      <c r="W409" s="1" t="str">
        <f t="shared" si="155"/>
        <v/>
      </c>
      <c r="X409" s="1" t="str">
        <f t="shared" si="156"/>
        <v/>
      </c>
      <c r="Y409" s="1" t="str">
        <f t="shared" si="157"/>
        <v/>
      </c>
      <c r="Z409" s="1" t="str">
        <f t="shared" si="158"/>
        <v/>
      </c>
      <c r="AA409" s="1" t="str">
        <f t="shared" si="159"/>
        <v/>
      </c>
      <c r="AB409" s="1" t="str">
        <f t="shared" si="160"/>
        <v/>
      </c>
    </row>
    <row r="410" spans="1:28" ht="14.25" hidden="1" customHeight="1" x14ac:dyDescent="0.35">
      <c r="A410" s="4">
        <f>IF(OR($B410="",$C410=""),"",IFERROR(INDEX('5_ACOMPANHAMENTO'!$A$3:$A$4922,MATCH(1,INDEX(('5_ACOMPANHAMENTO'!$AD$3:$AD$4922=TRIM($C410&amp;""))*('5_ACOMPANHAMENTO'!$AC$3:$AC$4922&lt;&gt;"")*((((I410&lt;&gt;"")*ISNUMBER(SEARCH("|"&amp;I410&amp;"|",'5_ACOMPANHAMENTO'!$AC$3:$AC$4922)))+((J410&lt;&gt;"")*ISNUMBER(SEARCH("|"&amp;J410&amp;"|",'5_ACOMPANHAMENTO'!$AC$3:$AC$4922)))+((K410&lt;&gt;"")*ISNUMBER(SEARCH("|"&amp;K410&amp;"|",'5_ACOMPANHAMENTO'!$AC$3:$AC$4922)))+((L410&lt;&gt;"")*ISNUMBER(SEARCH("|"&amp;L410&amp;"|",'5_ACOMPANHAMENTO'!$AC$3:$AC$4922)))+((M410&lt;&gt;"")*ISNUMBER(SEARCH("|"&amp;M410&amp;"|",'5_ACOMPANHAMENTO'!$AC$3:$AC$4922)))+((N410&lt;&gt;"")*ISNUMBER(SEARCH("|"&amp;N410&amp;"|",'5_ACOMPANHAMENTO'!$AC$3:$AC$4922)))+((O410&lt;&gt;"")*ISNUMBER(SEARCH("|"&amp;O410&amp;"|",'5_ACOMPANHAMENTO'!$AC$3:$AC$4922)))+((P410&lt;&gt;"")*ISNUMBER(SEARCH("|"&amp;P410&amp;"|",'5_ACOMPANHAMENTO'!$AC$3:$AC$4922)))+((Q410&lt;&gt;"")*ISNUMBER(SEARCH("|"&amp;Q410&amp;"|",'5_ACOMPANHAMENTO'!$AC$3:$AC$4922)))+((R410&lt;&gt;"")*ISNUMBER(SEARCH("|"&amp;R410&amp;"|",'5_ACOMPANHAMENTO'!$AC$3:$AC$4922)))+((S410&lt;&gt;"")*ISNUMBER(SEARCH("|"&amp;S410&amp;"|",'5_ACOMPANHAMENTO'!$AC$3:$AC$4922)))+((T410&lt;&gt;"")*ISNUMBER(SEARCH("|"&amp;T410&amp;"|",'5_ACOMPANHAMENTO'!$AC$3:$AC$4922)))+((U410&lt;&gt;"")*ISNUMBER(SEARCH("|"&amp;U410&amp;"|",'5_ACOMPANHAMENTO'!$AC$3:$AC$4922)))+((V410&lt;&gt;"")*ISNUMBER(SEARCH("|"&amp;V410&amp;"|",'5_ACOMPANHAMENTO'!$AC$3:$AC$4922)))+((W410&lt;&gt;"")*ISNUMBER(SEARCH("|"&amp;W410&amp;"|",'5_ACOMPANHAMENTO'!$AC$3:$AC$4922)))+((X410&lt;&gt;"")*ISNUMBER(SEARCH("|"&amp;X410&amp;"|",'5_ACOMPANHAMENTO'!$AC$3:$AC$4922)))+((Y410&lt;&gt;"")*ISNUMBER(SEARCH("|"&amp;Y410&amp;"|",'5_ACOMPANHAMENTO'!$AC$3:$AC$4922)))+((Z410&lt;&gt;"")*ISNUMBER(SEARCH("|"&amp;Z410&amp;"|",'5_ACOMPANHAMENTO'!$AC$3:$AC$4922)))+((AA410&lt;&gt;"")*ISNUMBER(SEARCH("|"&amp;AA410&amp;"|",'5_ACOMPANHAMENTO'!$AC$3:$AC$4922)))+((AB410&lt;&gt;"")*ISNUMBER(SEARCH("|"&amp;AB410&amp;"|",'5_ACOMPANHAMENTO'!$AC$3:$AC$4922))))&gt;0),0),0)),""))</f>
        <v>46209</v>
      </c>
      <c r="B410" s="14" t="s">
        <v>3094</v>
      </c>
      <c r="C410" s="14" t="s">
        <v>3060</v>
      </c>
      <c r="D410" s="4">
        <f>IF(OR($B410="",$C410=""),"",IFERROR(SUMPRODUCT(--(('5_ACOMPANHAMENTO'!$AD$3:$AD$4922=TRIM($C410&amp;""))*('5_ACOMPANHAMENTO'!$AC$3:$AC$4922&lt;&gt;"")*((((I410&lt;&gt;"")*ISNUMBER(SEARCH("|"&amp;I410&amp;"|",'5_ACOMPANHAMENTO'!$AC$3:$AC$4922)))+((J410&lt;&gt;"")*ISNUMBER(SEARCH("|"&amp;J410&amp;"|",'5_ACOMPANHAMENTO'!$AC$3:$AC$4922)))+((K410&lt;&gt;"")*ISNUMBER(SEARCH("|"&amp;K410&amp;"|",'5_ACOMPANHAMENTO'!$AC$3:$AC$4922)))+((L410&lt;&gt;"")*ISNUMBER(SEARCH("|"&amp;L410&amp;"|",'5_ACOMPANHAMENTO'!$AC$3:$AC$4922)))+((M410&lt;&gt;"")*ISNUMBER(SEARCH("|"&amp;M410&amp;"|",'5_ACOMPANHAMENTO'!$AC$3:$AC$4922)))+((N410&lt;&gt;"")*ISNUMBER(SEARCH("|"&amp;N410&amp;"|",'5_ACOMPANHAMENTO'!$AC$3:$AC$4922)))+((O410&lt;&gt;"")*ISNUMBER(SEARCH("|"&amp;O410&amp;"|",'5_ACOMPANHAMENTO'!$AC$3:$AC$4922)))+((P410&lt;&gt;"")*ISNUMBER(SEARCH("|"&amp;P410&amp;"|",'5_ACOMPANHAMENTO'!$AC$3:$AC$4922)))+((Q410&lt;&gt;"")*ISNUMBER(SEARCH("|"&amp;Q410&amp;"|",'5_ACOMPANHAMENTO'!$AC$3:$AC$4922)))+((R410&lt;&gt;"")*ISNUMBER(SEARCH("|"&amp;R410&amp;"|",'5_ACOMPANHAMENTO'!$AC$3:$AC$4922)))+((S410&lt;&gt;"")*ISNUMBER(SEARCH("|"&amp;S410&amp;"|",'5_ACOMPANHAMENTO'!$AC$3:$AC$4922)))+((T410&lt;&gt;"")*ISNUMBER(SEARCH("|"&amp;T410&amp;"|",'5_ACOMPANHAMENTO'!$AC$3:$AC$4922)))+((U410&lt;&gt;"")*ISNUMBER(SEARCH("|"&amp;U410&amp;"|",'5_ACOMPANHAMENTO'!$AC$3:$AC$4922)))+((V410&lt;&gt;"")*ISNUMBER(SEARCH("|"&amp;V410&amp;"|",'5_ACOMPANHAMENTO'!$AC$3:$AC$4922)))+((W410&lt;&gt;"")*ISNUMBER(SEARCH("|"&amp;W410&amp;"|",'5_ACOMPANHAMENTO'!$AC$3:$AC$4922)))+((X410&lt;&gt;"")*ISNUMBER(SEARCH("|"&amp;X410&amp;"|",'5_ACOMPANHAMENTO'!$AC$3:$AC$4922)))+((Y410&lt;&gt;"")*ISNUMBER(SEARCH("|"&amp;Y410&amp;"|",'5_ACOMPANHAMENTO'!$AC$3:$AC$4922)))+((Z410&lt;&gt;"")*ISNUMBER(SEARCH("|"&amp;Z410&amp;"|",'5_ACOMPANHAMENTO'!$AC$3:$AC$4922)))+((AA410&lt;&gt;"")*ISNUMBER(SEARCH("|"&amp;AA410&amp;"|",'5_ACOMPANHAMENTO'!$AC$3:$AC$4922)))+((AB410&lt;&gt;"")*ISNUMBER(SEARCH("|"&amp;AB410&amp;"|",'5_ACOMPANHAMENTO'!$AC$3:$AC$4922))))&gt;0)),'5_ACOMPANHAMENTO'!$J$3:$J$4922),0))</f>
        <v>3710</v>
      </c>
      <c r="E410" s="4" t="str">
        <f t="shared" ca="1" si="138"/>
        <v>FINALIZADO</v>
      </c>
      <c r="F410" s="7">
        <f>IF(OR($B410="",$C410=""),"",IFERROR(SUMPRODUCT(--(('5_ACOMPANHAMENTO'!$AD$3:$AD$4922=TRIM($C410&amp;""))*('5_ACOMPANHAMENTO'!$AC$3:$AC$4922&lt;&gt;"")*((((I410&lt;&gt;"")*ISNUMBER(SEARCH("|"&amp;I410&amp;"|",'5_ACOMPANHAMENTO'!$AC$3:$AC$4922)))+((J410&lt;&gt;"")*ISNUMBER(SEARCH("|"&amp;J410&amp;"|",'5_ACOMPANHAMENTO'!$AC$3:$AC$4922)))+((K410&lt;&gt;"")*ISNUMBER(SEARCH("|"&amp;K410&amp;"|",'5_ACOMPANHAMENTO'!$AC$3:$AC$4922)))+((L410&lt;&gt;"")*ISNUMBER(SEARCH("|"&amp;L410&amp;"|",'5_ACOMPANHAMENTO'!$AC$3:$AC$4922)))+((M410&lt;&gt;"")*ISNUMBER(SEARCH("|"&amp;M410&amp;"|",'5_ACOMPANHAMENTO'!$AC$3:$AC$4922)))+((N410&lt;&gt;"")*ISNUMBER(SEARCH("|"&amp;N410&amp;"|",'5_ACOMPANHAMENTO'!$AC$3:$AC$4922)))+((O410&lt;&gt;"")*ISNUMBER(SEARCH("|"&amp;O410&amp;"|",'5_ACOMPANHAMENTO'!$AC$3:$AC$4922)))+((P410&lt;&gt;"")*ISNUMBER(SEARCH("|"&amp;P410&amp;"|",'5_ACOMPANHAMENTO'!$AC$3:$AC$4922)))+((Q410&lt;&gt;"")*ISNUMBER(SEARCH("|"&amp;Q410&amp;"|",'5_ACOMPANHAMENTO'!$AC$3:$AC$4922)))+((R410&lt;&gt;"")*ISNUMBER(SEARCH("|"&amp;R410&amp;"|",'5_ACOMPANHAMENTO'!$AC$3:$AC$4922)))+((S410&lt;&gt;"")*ISNUMBER(SEARCH("|"&amp;S410&amp;"|",'5_ACOMPANHAMENTO'!$AC$3:$AC$4922)))+((T410&lt;&gt;"")*ISNUMBER(SEARCH("|"&amp;T410&amp;"|",'5_ACOMPANHAMENTO'!$AC$3:$AC$4922)))+((U410&lt;&gt;"")*ISNUMBER(SEARCH("|"&amp;U410&amp;"|",'5_ACOMPANHAMENTO'!$AC$3:$AC$4922)))+((V410&lt;&gt;"")*ISNUMBER(SEARCH("|"&amp;V410&amp;"|",'5_ACOMPANHAMENTO'!$AC$3:$AC$4922)))+((W410&lt;&gt;"")*ISNUMBER(SEARCH("|"&amp;W410&amp;"|",'5_ACOMPANHAMENTO'!$AC$3:$AC$4922)))+((X410&lt;&gt;"")*ISNUMBER(SEARCH("|"&amp;X410&amp;"|",'5_ACOMPANHAMENTO'!$AC$3:$AC$4922)))+((Y410&lt;&gt;"")*ISNUMBER(SEARCH("|"&amp;Y410&amp;"|",'5_ACOMPANHAMENTO'!$AC$3:$AC$4922)))+((Z410&lt;&gt;"")*ISNUMBER(SEARCH("|"&amp;Z410&amp;"|",'5_ACOMPANHAMENTO'!$AC$3:$AC$4922)))+((AA410&lt;&gt;"")*ISNUMBER(SEARCH("|"&amp;AA410&amp;"|",'5_ACOMPANHAMENTO'!$AC$3:$AC$4922)))+((AB410&lt;&gt;"")*ISNUMBER(SEARCH("|"&amp;AB410&amp;"|",'5_ACOMPANHAMENTO'!$AC$3:$AC$4922))))&gt;0)),'5_ACOMPANHAMENTO'!$O$3:$O$4922),0))</f>
        <v>3710</v>
      </c>
      <c r="G410" s="7">
        <f t="shared" si="139"/>
        <v>0</v>
      </c>
      <c r="H410" t="str">
        <f t="shared" si="140"/>
        <v>10210|9 COLADEIRAS</v>
      </c>
      <c r="I410" s="1" t="str">
        <f t="shared" si="141"/>
        <v>10210</v>
      </c>
      <c r="J410" s="1" t="str">
        <f t="shared" si="142"/>
        <v/>
      </c>
      <c r="K410" s="1" t="str">
        <f t="shared" si="143"/>
        <v/>
      </c>
      <c r="L410" s="1" t="str">
        <f t="shared" si="144"/>
        <v/>
      </c>
      <c r="M410" s="1" t="str">
        <f t="shared" si="145"/>
        <v/>
      </c>
      <c r="N410" s="1" t="str">
        <f t="shared" si="146"/>
        <v/>
      </c>
      <c r="O410" s="1" t="str">
        <f t="shared" si="147"/>
        <v/>
      </c>
      <c r="P410" s="1" t="str">
        <f t="shared" si="148"/>
        <v/>
      </c>
      <c r="Q410" s="1" t="str">
        <f t="shared" si="149"/>
        <v/>
      </c>
      <c r="R410" s="1" t="str">
        <f t="shared" si="150"/>
        <v/>
      </c>
      <c r="S410" s="1" t="str">
        <f t="shared" si="151"/>
        <v/>
      </c>
      <c r="T410" s="1" t="str">
        <f t="shared" si="152"/>
        <v/>
      </c>
      <c r="U410" s="1" t="str">
        <f t="shared" si="153"/>
        <v/>
      </c>
      <c r="V410" s="1" t="str">
        <f t="shared" si="154"/>
        <v/>
      </c>
      <c r="W410" s="1" t="str">
        <f t="shared" si="155"/>
        <v/>
      </c>
      <c r="X410" s="1" t="str">
        <f t="shared" si="156"/>
        <v/>
      </c>
      <c r="Y410" s="1" t="str">
        <f t="shared" si="157"/>
        <v/>
      </c>
      <c r="Z410" s="1" t="str">
        <f t="shared" si="158"/>
        <v/>
      </c>
      <c r="AA410" s="1" t="str">
        <f t="shared" si="159"/>
        <v/>
      </c>
      <c r="AB410" s="1" t="str">
        <f t="shared" si="160"/>
        <v/>
      </c>
    </row>
    <row r="411" spans="1:28" ht="14.25" hidden="1" customHeight="1" x14ac:dyDescent="0.35">
      <c r="A411" s="4">
        <f>IF(OR($B411="",$C411=""),"",IFERROR(INDEX('5_ACOMPANHAMENTO'!$A$3:$A$4922,MATCH(1,INDEX(('5_ACOMPANHAMENTO'!$AD$3:$AD$4922=TRIM($C411&amp;""))*('5_ACOMPANHAMENTO'!$AC$3:$AC$4922&lt;&gt;"")*((((I411&lt;&gt;"")*ISNUMBER(SEARCH("|"&amp;I411&amp;"|",'5_ACOMPANHAMENTO'!$AC$3:$AC$4922)))+((J411&lt;&gt;"")*ISNUMBER(SEARCH("|"&amp;J411&amp;"|",'5_ACOMPANHAMENTO'!$AC$3:$AC$4922)))+((K411&lt;&gt;"")*ISNUMBER(SEARCH("|"&amp;K411&amp;"|",'5_ACOMPANHAMENTO'!$AC$3:$AC$4922)))+((L411&lt;&gt;"")*ISNUMBER(SEARCH("|"&amp;L411&amp;"|",'5_ACOMPANHAMENTO'!$AC$3:$AC$4922)))+((M411&lt;&gt;"")*ISNUMBER(SEARCH("|"&amp;M411&amp;"|",'5_ACOMPANHAMENTO'!$AC$3:$AC$4922)))+((N411&lt;&gt;"")*ISNUMBER(SEARCH("|"&amp;N411&amp;"|",'5_ACOMPANHAMENTO'!$AC$3:$AC$4922)))+((O411&lt;&gt;"")*ISNUMBER(SEARCH("|"&amp;O411&amp;"|",'5_ACOMPANHAMENTO'!$AC$3:$AC$4922)))+((P411&lt;&gt;"")*ISNUMBER(SEARCH("|"&amp;P411&amp;"|",'5_ACOMPANHAMENTO'!$AC$3:$AC$4922)))+((Q411&lt;&gt;"")*ISNUMBER(SEARCH("|"&amp;Q411&amp;"|",'5_ACOMPANHAMENTO'!$AC$3:$AC$4922)))+((R411&lt;&gt;"")*ISNUMBER(SEARCH("|"&amp;R411&amp;"|",'5_ACOMPANHAMENTO'!$AC$3:$AC$4922)))+((S411&lt;&gt;"")*ISNUMBER(SEARCH("|"&amp;S411&amp;"|",'5_ACOMPANHAMENTO'!$AC$3:$AC$4922)))+((T411&lt;&gt;"")*ISNUMBER(SEARCH("|"&amp;T411&amp;"|",'5_ACOMPANHAMENTO'!$AC$3:$AC$4922)))+((U411&lt;&gt;"")*ISNUMBER(SEARCH("|"&amp;U411&amp;"|",'5_ACOMPANHAMENTO'!$AC$3:$AC$4922)))+((V411&lt;&gt;"")*ISNUMBER(SEARCH("|"&amp;V411&amp;"|",'5_ACOMPANHAMENTO'!$AC$3:$AC$4922)))+((W411&lt;&gt;"")*ISNUMBER(SEARCH("|"&amp;W411&amp;"|",'5_ACOMPANHAMENTO'!$AC$3:$AC$4922)))+((X411&lt;&gt;"")*ISNUMBER(SEARCH("|"&amp;X411&amp;"|",'5_ACOMPANHAMENTO'!$AC$3:$AC$4922)))+((Y411&lt;&gt;"")*ISNUMBER(SEARCH("|"&amp;Y411&amp;"|",'5_ACOMPANHAMENTO'!$AC$3:$AC$4922)))+((Z411&lt;&gt;"")*ISNUMBER(SEARCH("|"&amp;Z411&amp;"|",'5_ACOMPANHAMENTO'!$AC$3:$AC$4922)))+((AA411&lt;&gt;"")*ISNUMBER(SEARCH("|"&amp;AA411&amp;"|",'5_ACOMPANHAMENTO'!$AC$3:$AC$4922)))+((AB411&lt;&gt;"")*ISNUMBER(SEARCH("|"&amp;AB411&amp;"|",'5_ACOMPANHAMENTO'!$AC$3:$AC$4922))))&gt;0),0),0)),""))</f>
        <v>46209</v>
      </c>
      <c r="B411" s="14" t="s">
        <v>3094</v>
      </c>
      <c r="C411" s="14" t="s">
        <v>3060</v>
      </c>
      <c r="D411" s="4">
        <f>IF(OR($B411="",$C411=""),"",IFERROR(SUMPRODUCT(--(('5_ACOMPANHAMENTO'!$AD$3:$AD$4922=TRIM($C411&amp;""))*('5_ACOMPANHAMENTO'!$AC$3:$AC$4922&lt;&gt;"")*((((I411&lt;&gt;"")*ISNUMBER(SEARCH("|"&amp;I411&amp;"|",'5_ACOMPANHAMENTO'!$AC$3:$AC$4922)))+((J411&lt;&gt;"")*ISNUMBER(SEARCH("|"&amp;J411&amp;"|",'5_ACOMPANHAMENTO'!$AC$3:$AC$4922)))+((K411&lt;&gt;"")*ISNUMBER(SEARCH("|"&amp;K411&amp;"|",'5_ACOMPANHAMENTO'!$AC$3:$AC$4922)))+((L411&lt;&gt;"")*ISNUMBER(SEARCH("|"&amp;L411&amp;"|",'5_ACOMPANHAMENTO'!$AC$3:$AC$4922)))+((M411&lt;&gt;"")*ISNUMBER(SEARCH("|"&amp;M411&amp;"|",'5_ACOMPANHAMENTO'!$AC$3:$AC$4922)))+((N411&lt;&gt;"")*ISNUMBER(SEARCH("|"&amp;N411&amp;"|",'5_ACOMPANHAMENTO'!$AC$3:$AC$4922)))+((O411&lt;&gt;"")*ISNUMBER(SEARCH("|"&amp;O411&amp;"|",'5_ACOMPANHAMENTO'!$AC$3:$AC$4922)))+((P411&lt;&gt;"")*ISNUMBER(SEARCH("|"&amp;P411&amp;"|",'5_ACOMPANHAMENTO'!$AC$3:$AC$4922)))+((Q411&lt;&gt;"")*ISNUMBER(SEARCH("|"&amp;Q411&amp;"|",'5_ACOMPANHAMENTO'!$AC$3:$AC$4922)))+((R411&lt;&gt;"")*ISNUMBER(SEARCH("|"&amp;R411&amp;"|",'5_ACOMPANHAMENTO'!$AC$3:$AC$4922)))+((S411&lt;&gt;"")*ISNUMBER(SEARCH("|"&amp;S411&amp;"|",'5_ACOMPANHAMENTO'!$AC$3:$AC$4922)))+((T411&lt;&gt;"")*ISNUMBER(SEARCH("|"&amp;T411&amp;"|",'5_ACOMPANHAMENTO'!$AC$3:$AC$4922)))+((U411&lt;&gt;"")*ISNUMBER(SEARCH("|"&amp;U411&amp;"|",'5_ACOMPANHAMENTO'!$AC$3:$AC$4922)))+((V411&lt;&gt;"")*ISNUMBER(SEARCH("|"&amp;V411&amp;"|",'5_ACOMPANHAMENTO'!$AC$3:$AC$4922)))+((W411&lt;&gt;"")*ISNUMBER(SEARCH("|"&amp;W411&amp;"|",'5_ACOMPANHAMENTO'!$AC$3:$AC$4922)))+((X411&lt;&gt;"")*ISNUMBER(SEARCH("|"&amp;X411&amp;"|",'5_ACOMPANHAMENTO'!$AC$3:$AC$4922)))+((Y411&lt;&gt;"")*ISNUMBER(SEARCH("|"&amp;Y411&amp;"|",'5_ACOMPANHAMENTO'!$AC$3:$AC$4922)))+((Z411&lt;&gt;"")*ISNUMBER(SEARCH("|"&amp;Z411&amp;"|",'5_ACOMPANHAMENTO'!$AC$3:$AC$4922)))+((AA411&lt;&gt;"")*ISNUMBER(SEARCH("|"&amp;AA411&amp;"|",'5_ACOMPANHAMENTO'!$AC$3:$AC$4922)))+((AB411&lt;&gt;"")*ISNUMBER(SEARCH("|"&amp;AB411&amp;"|",'5_ACOMPANHAMENTO'!$AC$3:$AC$4922))))&gt;0)),'5_ACOMPANHAMENTO'!$J$3:$J$4922),0))</f>
        <v>3710</v>
      </c>
      <c r="E411" s="4" t="str">
        <f t="shared" ca="1" si="138"/>
        <v>FINALIZADO</v>
      </c>
      <c r="F411" s="7">
        <f>IF(OR($B411="",$C411=""),"",IFERROR(SUMPRODUCT(--(('5_ACOMPANHAMENTO'!$AD$3:$AD$4922=TRIM($C411&amp;""))*('5_ACOMPANHAMENTO'!$AC$3:$AC$4922&lt;&gt;"")*((((I411&lt;&gt;"")*ISNUMBER(SEARCH("|"&amp;I411&amp;"|",'5_ACOMPANHAMENTO'!$AC$3:$AC$4922)))+((J411&lt;&gt;"")*ISNUMBER(SEARCH("|"&amp;J411&amp;"|",'5_ACOMPANHAMENTO'!$AC$3:$AC$4922)))+((K411&lt;&gt;"")*ISNUMBER(SEARCH("|"&amp;K411&amp;"|",'5_ACOMPANHAMENTO'!$AC$3:$AC$4922)))+((L411&lt;&gt;"")*ISNUMBER(SEARCH("|"&amp;L411&amp;"|",'5_ACOMPANHAMENTO'!$AC$3:$AC$4922)))+((M411&lt;&gt;"")*ISNUMBER(SEARCH("|"&amp;M411&amp;"|",'5_ACOMPANHAMENTO'!$AC$3:$AC$4922)))+((N411&lt;&gt;"")*ISNUMBER(SEARCH("|"&amp;N411&amp;"|",'5_ACOMPANHAMENTO'!$AC$3:$AC$4922)))+((O411&lt;&gt;"")*ISNUMBER(SEARCH("|"&amp;O411&amp;"|",'5_ACOMPANHAMENTO'!$AC$3:$AC$4922)))+((P411&lt;&gt;"")*ISNUMBER(SEARCH("|"&amp;P411&amp;"|",'5_ACOMPANHAMENTO'!$AC$3:$AC$4922)))+((Q411&lt;&gt;"")*ISNUMBER(SEARCH("|"&amp;Q411&amp;"|",'5_ACOMPANHAMENTO'!$AC$3:$AC$4922)))+((R411&lt;&gt;"")*ISNUMBER(SEARCH("|"&amp;R411&amp;"|",'5_ACOMPANHAMENTO'!$AC$3:$AC$4922)))+((S411&lt;&gt;"")*ISNUMBER(SEARCH("|"&amp;S411&amp;"|",'5_ACOMPANHAMENTO'!$AC$3:$AC$4922)))+((T411&lt;&gt;"")*ISNUMBER(SEARCH("|"&amp;T411&amp;"|",'5_ACOMPANHAMENTO'!$AC$3:$AC$4922)))+((U411&lt;&gt;"")*ISNUMBER(SEARCH("|"&amp;U411&amp;"|",'5_ACOMPANHAMENTO'!$AC$3:$AC$4922)))+((V411&lt;&gt;"")*ISNUMBER(SEARCH("|"&amp;V411&amp;"|",'5_ACOMPANHAMENTO'!$AC$3:$AC$4922)))+((W411&lt;&gt;"")*ISNUMBER(SEARCH("|"&amp;W411&amp;"|",'5_ACOMPANHAMENTO'!$AC$3:$AC$4922)))+((X411&lt;&gt;"")*ISNUMBER(SEARCH("|"&amp;X411&amp;"|",'5_ACOMPANHAMENTO'!$AC$3:$AC$4922)))+((Y411&lt;&gt;"")*ISNUMBER(SEARCH("|"&amp;Y411&amp;"|",'5_ACOMPANHAMENTO'!$AC$3:$AC$4922)))+((Z411&lt;&gt;"")*ISNUMBER(SEARCH("|"&amp;Z411&amp;"|",'5_ACOMPANHAMENTO'!$AC$3:$AC$4922)))+((AA411&lt;&gt;"")*ISNUMBER(SEARCH("|"&amp;AA411&amp;"|",'5_ACOMPANHAMENTO'!$AC$3:$AC$4922)))+((AB411&lt;&gt;"")*ISNUMBER(SEARCH("|"&amp;AB411&amp;"|",'5_ACOMPANHAMENTO'!$AC$3:$AC$4922))))&gt;0)),'5_ACOMPANHAMENTO'!$O$3:$O$4922),0))</f>
        <v>3710</v>
      </c>
      <c r="G411" s="7">
        <f t="shared" si="139"/>
        <v>0</v>
      </c>
      <c r="H411" t="str">
        <f t="shared" si="140"/>
        <v>10210|9 COLADEIRAS</v>
      </c>
      <c r="I411" s="1" t="str">
        <f t="shared" si="141"/>
        <v>10210</v>
      </c>
      <c r="J411" s="1" t="str">
        <f t="shared" si="142"/>
        <v/>
      </c>
      <c r="K411" s="1" t="str">
        <f t="shared" si="143"/>
        <v/>
      </c>
      <c r="L411" s="1" t="str">
        <f t="shared" si="144"/>
        <v/>
      </c>
      <c r="M411" s="1" t="str">
        <f t="shared" si="145"/>
        <v/>
      </c>
      <c r="N411" s="1" t="str">
        <f t="shared" si="146"/>
        <v/>
      </c>
      <c r="O411" s="1" t="str">
        <f t="shared" si="147"/>
        <v/>
      </c>
      <c r="P411" s="1" t="str">
        <f t="shared" si="148"/>
        <v/>
      </c>
      <c r="Q411" s="1" t="str">
        <f t="shared" si="149"/>
        <v/>
      </c>
      <c r="R411" s="1" t="str">
        <f t="shared" si="150"/>
        <v/>
      </c>
      <c r="S411" s="1" t="str">
        <f t="shared" si="151"/>
        <v/>
      </c>
      <c r="T411" s="1" t="str">
        <f t="shared" si="152"/>
        <v/>
      </c>
      <c r="U411" s="1" t="str">
        <f t="shared" si="153"/>
        <v/>
      </c>
      <c r="V411" s="1" t="str">
        <f t="shared" si="154"/>
        <v/>
      </c>
      <c r="W411" s="1" t="str">
        <f t="shared" si="155"/>
        <v/>
      </c>
      <c r="X411" s="1" t="str">
        <f t="shared" si="156"/>
        <v/>
      </c>
      <c r="Y411" s="1" t="str">
        <f t="shared" si="157"/>
        <v/>
      </c>
      <c r="Z411" s="1" t="str">
        <f t="shared" si="158"/>
        <v/>
      </c>
      <c r="AA411" s="1" t="str">
        <f t="shared" si="159"/>
        <v/>
      </c>
      <c r="AB411" s="1" t="str">
        <f t="shared" si="160"/>
        <v/>
      </c>
    </row>
    <row r="412" spans="1:28" ht="14.25" hidden="1" customHeight="1" x14ac:dyDescent="0.35">
      <c r="A412" s="4">
        <f>IF(OR($B412="",$C412=""),"",IFERROR(INDEX('5_ACOMPANHAMENTO'!$A$3:$A$4922,MATCH(1,INDEX(('5_ACOMPANHAMENTO'!$AD$3:$AD$4922=TRIM($C412&amp;""))*('5_ACOMPANHAMENTO'!$AC$3:$AC$4922&lt;&gt;"")*((((I412&lt;&gt;"")*ISNUMBER(SEARCH("|"&amp;I412&amp;"|",'5_ACOMPANHAMENTO'!$AC$3:$AC$4922)))+((J412&lt;&gt;"")*ISNUMBER(SEARCH("|"&amp;J412&amp;"|",'5_ACOMPANHAMENTO'!$AC$3:$AC$4922)))+((K412&lt;&gt;"")*ISNUMBER(SEARCH("|"&amp;K412&amp;"|",'5_ACOMPANHAMENTO'!$AC$3:$AC$4922)))+((L412&lt;&gt;"")*ISNUMBER(SEARCH("|"&amp;L412&amp;"|",'5_ACOMPANHAMENTO'!$AC$3:$AC$4922)))+((M412&lt;&gt;"")*ISNUMBER(SEARCH("|"&amp;M412&amp;"|",'5_ACOMPANHAMENTO'!$AC$3:$AC$4922)))+((N412&lt;&gt;"")*ISNUMBER(SEARCH("|"&amp;N412&amp;"|",'5_ACOMPANHAMENTO'!$AC$3:$AC$4922)))+((O412&lt;&gt;"")*ISNUMBER(SEARCH("|"&amp;O412&amp;"|",'5_ACOMPANHAMENTO'!$AC$3:$AC$4922)))+((P412&lt;&gt;"")*ISNUMBER(SEARCH("|"&amp;P412&amp;"|",'5_ACOMPANHAMENTO'!$AC$3:$AC$4922)))+((Q412&lt;&gt;"")*ISNUMBER(SEARCH("|"&amp;Q412&amp;"|",'5_ACOMPANHAMENTO'!$AC$3:$AC$4922)))+((R412&lt;&gt;"")*ISNUMBER(SEARCH("|"&amp;R412&amp;"|",'5_ACOMPANHAMENTO'!$AC$3:$AC$4922)))+((S412&lt;&gt;"")*ISNUMBER(SEARCH("|"&amp;S412&amp;"|",'5_ACOMPANHAMENTO'!$AC$3:$AC$4922)))+((T412&lt;&gt;"")*ISNUMBER(SEARCH("|"&amp;T412&amp;"|",'5_ACOMPANHAMENTO'!$AC$3:$AC$4922)))+((U412&lt;&gt;"")*ISNUMBER(SEARCH("|"&amp;U412&amp;"|",'5_ACOMPANHAMENTO'!$AC$3:$AC$4922)))+((V412&lt;&gt;"")*ISNUMBER(SEARCH("|"&amp;V412&amp;"|",'5_ACOMPANHAMENTO'!$AC$3:$AC$4922)))+((W412&lt;&gt;"")*ISNUMBER(SEARCH("|"&amp;W412&amp;"|",'5_ACOMPANHAMENTO'!$AC$3:$AC$4922)))+((X412&lt;&gt;"")*ISNUMBER(SEARCH("|"&amp;X412&amp;"|",'5_ACOMPANHAMENTO'!$AC$3:$AC$4922)))+((Y412&lt;&gt;"")*ISNUMBER(SEARCH("|"&amp;Y412&amp;"|",'5_ACOMPANHAMENTO'!$AC$3:$AC$4922)))+((Z412&lt;&gt;"")*ISNUMBER(SEARCH("|"&amp;Z412&amp;"|",'5_ACOMPANHAMENTO'!$AC$3:$AC$4922)))+((AA412&lt;&gt;"")*ISNUMBER(SEARCH("|"&amp;AA412&amp;"|",'5_ACOMPANHAMENTO'!$AC$3:$AC$4922)))+((AB412&lt;&gt;"")*ISNUMBER(SEARCH("|"&amp;AB412&amp;"|",'5_ACOMPANHAMENTO'!$AC$3:$AC$4922))))&gt;0),0),0)),""))</f>
        <v>46209</v>
      </c>
      <c r="B412" s="14" t="s">
        <v>3094</v>
      </c>
      <c r="C412" s="14" t="s">
        <v>3060</v>
      </c>
      <c r="D412" s="4">
        <f>IF(OR($B412="",$C412=""),"",IFERROR(SUMPRODUCT(--(('5_ACOMPANHAMENTO'!$AD$3:$AD$4922=TRIM($C412&amp;""))*('5_ACOMPANHAMENTO'!$AC$3:$AC$4922&lt;&gt;"")*((((I412&lt;&gt;"")*ISNUMBER(SEARCH("|"&amp;I412&amp;"|",'5_ACOMPANHAMENTO'!$AC$3:$AC$4922)))+((J412&lt;&gt;"")*ISNUMBER(SEARCH("|"&amp;J412&amp;"|",'5_ACOMPANHAMENTO'!$AC$3:$AC$4922)))+((K412&lt;&gt;"")*ISNUMBER(SEARCH("|"&amp;K412&amp;"|",'5_ACOMPANHAMENTO'!$AC$3:$AC$4922)))+((L412&lt;&gt;"")*ISNUMBER(SEARCH("|"&amp;L412&amp;"|",'5_ACOMPANHAMENTO'!$AC$3:$AC$4922)))+((M412&lt;&gt;"")*ISNUMBER(SEARCH("|"&amp;M412&amp;"|",'5_ACOMPANHAMENTO'!$AC$3:$AC$4922)))+((N412&lt;&gt;"")*ISNUMBER(SEARCH("|"&amp;N412&amp;"|",'5_ACOMPANHAMENTO'!$AC$3:$AC$4922)))+((O412&lt;&gt;"")*ISNUMBER(SEARCH("|"&amp;O412&amp;"|",'5_ACOMPANHAMENTO'!$AC$3:$AC$4922)))+((P412&lt;&gt;"")*ISNUMBER(SEARCH("|"&amp;P412&amp;"|",'5_ACOMPANHAMENTO'!$AC$3:$AC$4922)))+((Q412&lt;&gt;"")*ISNUMBER(SEARCH("|"&amp;Q412&amp;"|",'5_ACOMPANHAMENTO'!$AC$3:$AC$4922)))+((R412&lt;&gt;"")*ISNUMBER(SEARCH("|"&amp;R412&amp;"|",'5_ACOMPANHAMENTO'!$AC$3:$AC$4922)))+((S412&lt;&gt;"")*ISNUMBER(SEARCH("|"&amp;S412&amp;"|",'5_ACOMPANHAMENTO'!$AC$3:$AC$4922)))+((T412&lt;&gt;"")*ISNUMBER(SEARCH("|"&amp;T412&amp;"|",'5_ACOMPANHAMENTO'!$AC$3:$AC$4922)))+((U412&lt;&gt;"")*ISNUMBER(SEARCH("|"&amp;U412&amp;"|",'5_ACOMPANHAMENTO'!$AC$3:$AC$4922)))+((V412&lt;&gt;"")*ISNUMBER(SEARCH("|"&amp;V412&amp;"|",'5_ACOMPANHAMENTO'!$AC$3:$AC$4922)))+((W412&lt;&gt;"")*ISNUMBER(SEARCH("|"&amp;W412&amp;"|",'5_ACOMPANHAMENTO'!$AC$3:$AC$4922)))+((X412&lt;&gt;"")*ISNUMBER(SEARCH("|"&amp;X412&amp;"|",'5_ACOMPANHAMENTO'!$AC$3:$AC$4922)))+((Y412&lt;&gt;"")*ISNUMBER(SEARCH("|"&amp;Y412&amp;"|",'5_ACOMPANHAMENTO'!$AC$3:$AC$4922)))+((Z412&lt;&gt;"")*ISNUMBER(SEARCH("|"&amp;Z412&amp;"|",'5_ACOMPANHAMENTO'!$AC$3:$AC$4922)))+((AA412&lt;&gt;"")*ISNUMBER(SEARCH("|"&amp;AA412&amp;"|",'5_ACOMPANHAMENTO'!$AC$3:$AC$4922)))+((AB412&lt;&gt;"")*ISNUMBER(SEARCH("|"&amp;AB412&amp;"|",'5_ACOMPANHAMENTO'!$AC$3:$AC$4922))))&gt;0)),'5_ACOMPANHAMENTO'!$J$3:$J$4922),0))</f>
        <v>3710</v>
      </c>
      <c r="E412" s="4" t="str">
        <f t="shared" ca="1" si="138"/>
        <v>FINALIZADO</v>
      </c>
      <c r="F412" s="7">
        <f>IF(OR($B412="",$C412=""),"",IFERROR(SUMPRODUCT(--(('5_ACOMPANHAMENTO'!$AD$3:$AD$4922=TRIM($C412&amp;""))*('5_ACOMPANHAMENTO'!$AC$3:$AC$4922&lt;&gt;"")*((((I412&lt;&gt;"")*ISNUMBER(SEARCH("|"&amp;I412&amp;"|",'5_ACOMPANHAMENTO'!$AC$3:$AC$4922)))+((J412&lt;&gt;"")*ISNUMBER(SEARCH("|"&amp;J412&amp;"|",'5_ACOMPANHAMENTO'!$AC$3:$AC$4922)))+((K412&lt;&gt;"")*ISNUMBER(SEARCH("|"&amp;K412&amp;"|",'5_ACOMPANHAMENTO'!$AC$3:$AC$4922)))+((L412&lt;&gt;"")*ISNUMBER(SEARCH("|"&amp;L412&amp;"|",'5_ACOMPANHAMENTO'!$AC$3:$AC$4922)))+((M412&lt;&gt;"")*ISNUMBER(SEARCH("|"&amp;M412&amp;"|",'5_ACOMPANHAMENTO'!$AC$3:$AC$4922)))+((N412&lt;&gt;"")*ISNUMBER(SEARCH("|"&amp;N412&amp;"|",'5_ACOMPANHAMENTO'!$AC$3:$AC$4922)))+((O412&lt;&gt;"")*ISNUMBER(SEARCH("|"&amp;O412&amp;"|",'5_ACOMPANHAMENTO'!$AC$3:$AC$4922)))+((P412&lt;&gt;"")*ISNUMBER(SEARCH("|"&amp;P412&amp;"|",'5_ACOMPANHAMENTO'!$AC$3:$AC$4922)))+((Q412&lt;&gt;"")*ISNUMBER(SEARCH("|"&amp;Q412&amp;"|",'5_ACOMPANHAMENTO'!$AC$3:$AC$4922)))+((R412&lt;&gt;"")*ISNUMBER(SEARCH("|"&amp;R412&amp;"|",'5_ACOMPANHAMENTO'!$AC$3:$AC$4922)))+((S412&lt;&gt;"")*ISNUMBER(SEARCH("|"&amp;S412&amp;"|",'5_ACOMPANHAMENTO'!$AC$3:$AC$4922)))+((T412&lt;&gt;"")*ISNUMBER(SEARCH("|"&amp;T412&amp;"|",'5_ACOMPANHAMENTO'!$AC$3:$AC$4922)))+((U412&lt;&gt;"")*ISNUMBER(SEARCH("|"&amp;U412&amp;"|",'5_ACOMPANHAMENTO'!$AC$3:$AC$4922)))+((V412&lt;&gt;"")*ISNUMBER(SEARCH("|"&amp;V412&amp;"|",'5_ACOMPANHAMENTO'!$AC$3:$AC$4922)))+((W412&lt;&gt;"")*ISNUMBER(SEARCH("|"&amp;W412&amp;"|",'5_ACOMPANHAMENTO'!$AC$3:$AC$4922)))+((X412&lt;&gt;"")*ISNUMBER(SEARCH("|"&amp;X412&amp;"|",'5_ACOMPANHAMENTO'!$AC$3:$AC$4922)))+((Y412&lt;&gt;"")*ISNUMBER(SEARCH("|"&amp;Y412&amp;"|",'5_ACOMPANHAMENTO'!$AC$3:$AC$4922)))+((Z412&lt;&gt;"")*ISNUMBER(SEARCH("|"&amp;Z412&amp;"|",'5_ACOMPANHAMENTO'!$AC$3:$AC$4922)))+((AA412&lt;&gt;"")*ISNUMBER(SEARCH("|"&amp;AA412&amp;"|",'5_ACOMPANHAMENTO'!$AC$3:$AC$4922)))+((AB412&lt;&gt;"")*ISNUMBER(SEARCH("|"&amp;AB412&amp;"|",'5_ACOMPANHAMENTO'!$AC$3:$AC$4922))))&gt;0)),'5_ACOMPANHAMENTO'!$O$3:$O$4922),0))</f>
        <v>3710</v>
      </c>
      <c r="G412" s="7">
        <f t="shared" si="139"/>
        <v>0</v>
      </c>
      <c r="H412" t="str">
        <f t="shared" si="140"/>
        <v>10210|9 COLADEIRAS</v>
      </c>
      <c r="I412" s="1" t="str">
        <f t="shared" si="141"/>
        <v>10210</v>
      </c>
      <c r="J412" s="1" t="str">
        <f t="shared" si="142"/>
        <v/>
      </c>
      <c r="K412" s="1" t="str">
        <f t="shared" si="143"/>
        <v/>
      </c>
      <c r="L412" s="1" t="str">
        <f t="shared" si="144"/>
        <v/>
      </c>
      <c r="M412" s="1" t="str">
        <f t="shared" si="145"/>
        <v/>
      </c>
      <c r="N412" s="1" t="str">
        <f t="shared" si="146"/>
        <v/>
      </c>
      <c r="O412" s="1" t="str">
        <f t="shared" si="147"/>
        <v/>
      </c>
      <c r="P412" s="1" t="str">
        <f t="shared" si="148"/>
        <v/>
      </c>
      <c r="Q412" s="1" t="str">
        <f t="shared" si="149"/>
        <v/>
      </c>
      <c r="R412" s="1" t="str">
        <f t="shared" si="150"/>
        <v/>
      </c>
      <c r="S412" s="1" t="str">
        <f t="shared" si="151"/>
        <v/>
      </c>
      <c r="T412" s="1" t="str">
        <f t="shared" si="152"/>
        <v/>
      </c>
      <c r="U412" s="1" t="str">
        <f t="shared" si="153"/>
        <v/>
      </c>
      <c r="V412" s="1" t="str">
        <f t="shared" si="154"/>
        <v/>
      </c>
      <c r="W412" s="1" t="str">
        <f t="shared" si="155"/>
        <v/>
      </c>
      <c r="X412" s="1" t="str">
        <f t="shared" si="156"/>
        <v/>
      </c>
      <c r="Y412" s="1" t="str">
        <f t="shared" si="157"/>
        <v/>
      </c>
      <c r="Z412" s="1" t="str">
        <f t="shared" si="158"/>
        <v/>
      </c>
      <c r="AA412" s="1" t="str">
        <f t="shared" si="159"/>
        <v/>
      </c>
      <c r="AB412" s="1" t="str">
        <f t="shared" si="160"/>
        <v/>
      </c>
    </row>
    <row r="413" spans="1:28" ht="14.25" hidden="1" customHeight="1" x14ac:dyDescent="0.35">
      <c r="A413" s="4">
        <f>IF(OR($B413="",$C413=""),"",IFERROR(INDEX('5_ACOMPANHAMENTO'!$A$3:$A$4922,MATCH(1,INDEX(('5_ACOMPANHAMENTO'!$AD$3:$AD$4922=TRIM($C413&amp;""))*('5_ACOMPANHAMENTO'!$AC$3:$AC$4922&lt;&gt;"")*((((I413&lt;&gt;"")*ISNUMBER(SEARCH("|"&amp;I413&amp;"|",'5_ACOMPANHAMENTO'!$AC$3:$AC$4922)))+((J413&lt;&gt;"")*ISNUMBER(SEARCH("|"&amp;J413&amp;"|",'5_ACOMPANHAMENTO'!$AC$3:$AC$4922)))+((K413&lt;&gt;"")*ISNUMBER(SEARCH("|"&amp;K413&amp;"|",'5_ACOMPANHAMENTO'!$AC$3:$AC$4922)))+((L413&lt;&gt;"")*ISNUMBER(SEARCH("|"&amp;L413&amp;"|",'5_ACOMPANHAMENTO'!$AC$3:$AC$4922)))+((M413&lt;&gt;"")*ISNUMBER(SEARCH("|"&amp;M413&amp;"|",'5_ACOMPANHAMENTO'!$AC$3:$AC$4922)))+((N413&lt;&gt;"")*ISNUMBER(SEARCH("|"&amp;N413&amp;"|",'5_ACOMPANHAMENTO'!$AC$3:$AC$4922)))+((O413&lt;&gt;"")*ISNUMBER(SEARCH("|"&amp;O413&amp;"|",'5_ACOMPANHAMENTO'!$AC$3:$AC$4922)))+((P413&lt;&gt;"")*ISNUMBER(SEARCH("|"&amp;P413&amp;"|",'5_ACOMPANHAMENTO'!$AC$3:$AC$4922)))+((Q413&lt;&gt;"")*ISNUMBER(SEARCH("|"&amp;Q413&amp;"|",'5_ACOMPANHAMENTO'!$AC$3:$AC$4922)))+((R413&lt;&gt;"")*ISNUMBER(SEARCH("|"&amp;R413&amp;"|",'5_ACOMPANHAMENTO'!$AC$3:$AC$4922)))+((S413&lt;&gt;"")*ISNUMBER(SEARCH("|"&amp;S413&amp;"|",'5_ACOMPANHAMENTO'!$AC$3:$AC$4922)))+((T413&lt;&gt;"")*ISNUMBER(SEARCH("|"&amp;T413&amp;"|",'5_ACOMPANHAMENTO'!$AC$3:$AC$4922)))+((U413&lt;&gt;"")*ISNUMBER(SEARCH("|"&amp;U413&amp;"|",'5_ACOMPANHAMENTO'!$AC$3:$AC$4922)))+((V413&lt;&gt;"")*ISNUMBER(SEARCH("|"&amp;V413&amp;"|",'5_ACOMPANHAMENTO'!$AC$3:$AC$4922)))+((W413&lt;&gt;"")*ISNUMBER(SEARCH("|"&amp;W413&amp;"|",'5_ACOMPANHAMENTO'!$AC$3:$AC$4922)))+((X413&lt;&gt;"")*ISNUMBER(SEARCH("|"&amp;X413&amp;"|",'5_ACOMPANHAMENTO'!$AC$3:$AC$4922)))+((Y413&lt;&gt;"")*ISNUMBER(SEARCH("|"&amp;Y413&amp;"|",'5_ACOMPANHAMENTO'!$AC$3:$AC$4922)))+((Z413&lt;&gt;"")*ISNUMBER(SEARCH("|"&amp;Z413&amp;"|",'5_ACOMPANHAMENTO'!$AC$3:$AC$4922)))+((AA413&lt;&gt;"")*ISNUMBER(SEARCH("|"&amp;AA413&amp;"|",'5_ACOMPANHAMENTO'!$AC$3:$AC$4922)))+((AB413&lt;&gt;"")*ISNUMBER(SEARCH("|"&amp;AB413&amp;"|",'5_ACOMPANHAMENTO'!$AC$3:$AC$4922))))&gt;0),0),0)),""))</f>
        <v>46209</v>
      </c>
      <c r="B413" s="14" t="s">
        <v>3094</v>
      </c>
      <c r="C413" s="14" t="s">
        <v>3060</v>
      </c>
      <c r="D413" s="4">
        <f>IF(OR($B413="",$C413=""),"",IFERROR(SUMPRODUCT(--(('5_ACOMPANHAMENTO'!$AD$3:$AD$4922=TRIM($C413&amp;""))*('5_ACOMPANHAMENTO'!$AC$3:$AC$4922&lt;&gt;"")*((((I413&lt;&gt;"")*ISNUMBER(SEARCH("|"&amp;I413&amp;"|",'5_ACOMPANHAMENTO'!$AC$3:$AC$4922)))+((J413&lt;&gt;"")*ISNUMBER(SEARCH("|"&amp;J413&amp;"|",'5_ACOMPANHAMENTO'!$AC$3:$AC$4922)))+((K413&lt;&gt;"")*ISNUMBER(SEARCH("|"&amp;K413&amp;"|",'5_ACOMPANHAMENTO'!$AC$3:$AC$4922)))+((L413&lt;&gt;"")*ISNUMBER(SEARCH("|"&amp;L413&amp;"|",'5_ACOMPANHAMENTO'!$AC$3:$AC$4922)))+((M413&lt;&gt;"")*ISNUMBER(SEARCH("|"&amp;M413&amp;"|",'5_ACOMPANHAMENTO'!$AC$3:$AC$4922)))+((N413&lt;&gt;"")*ISNUMBER(SEARCH("|"&amp;N413&amp;"|",'5_ACOMPANHAMENTO'!$AC$3:$AC$4922)))+((O413&lt;&gt;"")*ISNUMBER(SEARCH("|"&amp;O413&amp;"|",'5_ACOMPANHAMENTO'!$AC$3:$AC$4922)))+((P413&lt;&gt;"")*ISNUMBER(SEARCH("|"&amp;P413&amp;"|",'5_ACOMPANHAMENTO'!$AC$3:$AC$4922)))+((Q413&lt;&gt;"")*ISNUMBER(SEARCH("|"&amp;Q413&amp;"|",'5_ACOMPANHAMENTO'!$AC$3:$AC$4922)))+((R413&lt;&gt;"")*ISNUMBER(SEARCH("|"&amp;R413&amp;"|",'5_ACOMPANHAMENTO'!$AC$3:$AC$4922)))+((S413&lt;&gt;"")*ISNUMBER(SEARCH("|"&amp;S413&amp;"|",'5_ACOMPANHAMENTO'!$AC$3:$AC$4922)))+((T413&lt;&gt;"")*ISNUMBER(SEARCH("|"&amp;T413&amp;"|",'5_ACOMPANHAMENTO'!$AC$3:$AC$4922)))+((U413&lt;&gt;"")*ISNUMBER(SEARCH("|"&amp;U413&amp;"|",'5_ACOMPANHAMENTO'!$AC$3:$AC$4922)))+((V413&lt;&gt;"")*ISNUMBER(SEARCH("|"&amp;V413&amp;"|",'5_ACOMPANHAMENTO'!$AC$3:$AC$4922)))+((W413&lt;&gt;"")*ISNUMBER(SEARCH("|"&amp;W413&amp;"|",'5_ACOMPANHAMENTO'!$AC$3:$AC$4922)))+((X413&lt;&gt;"")*ISNUMBER(SEARCH("|"&amp;X413&amp;"|",'5_ACOMPANHAMENTO'!$AC$3:$AC$4922)))+((Y413&lt;&gt;"")*ISNUMBER(SEARCH("|"&amp;Y413&amp;"|",'5_ACOMPANHAMENTO'!$AC$3:$AC$4922)))+((Z413&lt;&gt;"")*ISNUMBER(SEARCH("|"&amp;Z413&amp;"|",'5_ACOMPANHAMENTO'!$AC$3:$AC$4922)))+((AA413&lt;&gt;"")*ISNUMBER(SEARCH("|"&amp;AA413&amp;"|",'5_ACOMPANHAMENTO'!$AC$3:$AC$4922)))+((AB413&lt;&gt;"")*ISNUMBER(SEARCH("|"&amp;AB413&amp;"|",'5_ACOMPANHAMENTO'!$AC$3:$AC$4922))))&gt;0)),'5_ACOMPANHAMENTO'!$J$3:$J$4922),0))</f>
        <v>3710</v>
      </c>
      <c r="E413" s="4" t="str">
        <f t="shared" ca="1" si="138"/>
        <v>FINALIZADO</v>
      </c>
      <c r="F413" s="7">
        <f>IF(OR($B413="",$C413=""),"",IFERROR(SUMPRODUCT(--(('5_ACOMPANHAMENTO'!$AD$3:$AD$4922=TRIM($C413&amp;""))*('5_ACOMPANHAMENTO'!$AC$3:$AC$4922&lt;&gt;"")*((((I413&lt;&gt;"")*ISNUMBER(SEARCH("|"&amp;I413&amp;"|",'5_ACOMPANHAMENTO'!$AC$3:$AC$4922)))+((J413&lt;&gt;"")*ISNUMBER(SEARCH("|"&amp;J413&amp;"|",'5_ACOMPANHAMENTO'!$AC$3:$AC$4922)))+((K413&lt;&gt;"")*ISNUMBER(SEARCH("|"&amp;K413&amp;"|",'5_ACOMPANHAMENTO'!$AC$3:$AC$4922)))+((L413&lt;&gt;"")*ISNUMBER(SEARCH("|"&amp;L413&amp;"|",'5_ACOMPANHAMENTO'!$AC$3:$AC$4922)))+((M413&lt;&gt;"")*ISNUMBER(SEARCH("|"&amp;M413&amp;"|",'5_ACOMPANHAMENTO'!$AC$3:$AC$4922)))+((N413&lt;&gt;"")*ISNUMBER(SEARCH("|"&amp;N413&amp;"|",'5_ACOMPANHAMENTO'!$AC$3:$AC$4922)))+((O413&lt;&gt;"")*ISNUMBER(SEARCH("|"&amp;O413&amp;"|",'5_ACOMPANHAMENTO'!$AC$3:$AC$4922)))+((P413&lt;&gt;"")*ISNUMBER(SEARCH("|"&amp;P413&amp;"|",'5_ACOMPANHAMENTO'!$AC$3:$AC$4922)))+((Q413&lt;&gt;"")*ISNUMBER(SEARCH("|"&amp;Q413&amp;"|",'5_ACOMPANHAMENTO'!$AC$3:$AC$4922)))+((R413&lt;&gt;"")*ISNUMBER(SEARCH("|"&amp;R413&amp;"|",'5_ACOMPANHAMENTO'!$AC$3:$AC$4922)))+((S413&lt;&gt;"")*ISNUMBER(SEARCH("|"&amp;S413&amp;"|",'5_ACOMPANHAMENTO'!$AC$3:$AC$4922)))+((T413&lt;&gt;"")*ISNUMBER(SEARCH("|"&amp;T413&amp;"|",'5_ACOMPANHAMENTO'!$AC$3:$AC$4922)))+((U413&lt;&gt;"")*ISNUMBER(SEARCH("|"&amp;U413&amp;"|",'5_ACOMPANHAMENTO'!$AC$3:$AC$4922)))+((V413&lt;&gt;"")*ISNUMBER(SEARCH("|"&amp;V413&amp;"|",'5_ACOMPANHAMENTO'!$AC$3:$AC$4922)))+((W413&lt;&gt;"")*ISNUMBER(SEARCH("|"&amp;W413&amp;"|",'5_ACOMPANHAMENTO'!$AC$3:$AC$4922)))+((X413&lt;&gt;"")*ISNUMBER(SEARCH("|"&amp;X413&amp;"|",'5_ACOMPANHAMENTO'!$AC$3:$AC$4922)))+((Y413&lt;&gt;"")*ISNUMBER(SEARCH("|"&amp;Y413&amp;"|",'5_ACOMPANHAMENTO'!$AC$3:$AC$4922)))+((Z413&lt;&gt;"")*ISNUMBER(SEARCH("|"&amp;Z413&amp;"|",'5_ACOMPANHAMENTO'!$AC$3:$AC$4922)))+((AA413&lt;&gt;"")*ISNUMBER(SEARCH("|"&amp;AA413&amp;"|",'5_ACOMPANHAMENTO'!$AC$3:$AC$4922)))+((AB413&lt;&gt;"")*ISNUMBER(SEARCH("|"&amp;AB413&amp;"|",'5_ACOMPANHAMENTO'!$AC$3:$AC$4922))))&gt;0)),'5_ACOMPANHAMENTO'!$O$3:$O$4922),0))</f>
        <v>3710</v>
      </c>
      <c r="G413" s="7">
        <f t="shared" si="139"/>
        <v>0</v>
      </c>
      <c r="H413" t="str">
        <f t="shared" si="140"/>
        <v>10210|9 COLADEIRAS</v>
      </c>
      <c r="I413" s="1" t="str">
        <f t="shared" si="141"/>
        <v>10210</v>
      </c>
      <c r="J413" s="1" t="str">
        <f t="shared" si="142"/>
        <v/>
      </c>
      <c r="K413" s="1" t="str">
        <f t="shared" si="143"/>
        <v/>
      </c>
      <c r="L413" s="1" t="str">
        <f t="shared" si="144"/>
        <v/>
      </c>
      <c r="M413" s="1" t="str">
        <f t="shared" si="145"/>
        <v/>
      </c>
      <c r="N413" s="1" t="str">
        <f t="shared" si="146"/>
        <v/>
      </c>
      <c r="O413" s="1" t="str">
        <f t="shared" si="147"/>
        <v/>
      </c>
      <c r="P413" s="1" t="str">
        <f t="shared" si="148"/>
        <v/>
      </c>
      <c r="Q413" s="1" t="str">
        <f t="shared" si="149"/>
        <v/>
      </c>
      <c r="R413" s="1" t="str">
        <f t="shared" si="150"/>
        <v/>
      </c>
      <c r="S413" s="1" t="str">
        <f t="shared" si="151"/>
        <v/>
      </c>
      <c r="T413" s="1" t="str">
        <f t="shared" si="152"/>
        <v/>
      </c>
      <c r="U413" s="1" t="str">
        <f t="shared" si="153"/>
        <v/>
      </c>
      <c r="V413" s="1" t="str">
        <f t="shared" si="154"/>
        <v/>
      </c>
      <c r="W413" s="1" t="str">
        <f t="shared" si="155"/>
        <v/>
      </c>
      <c r="X413" s="1" t="str">
        <f t="shared" si="156"/>
        <v/>
      </c>
      <c r="Y413" s="1" t="str">
        <f t="shared" si="157"/>
        <v/>
      </c>
      <c r="Z413" s="1" t="str">
        <f t="shared" si="158"/>
        <v/>
      </c>
      <c r="AA413" s="1" t="str">
        <f t="shared" si="159"/>
        <v/>
      </c>
      <c r="AB413" s="1" t="str">
        <f t="shared" si="160"/>
        <v/>
      </c>
    </row>
    <row r="414" spans="1:28" ht="14.25" hidden="1" customHeight="1" x14ac:dyDescent="0.35">
      <c r="A414" s="4">
        <f>IF(OR($B414="",$C414=""),"",IFERROR(INDEX('5_ACOMPANHAMENTO'!$A$3:$A$4922,MATCH(1,INDEX(('5_ACOMPANHAMENTO'!$AD$3:$AD$4922=TRIM($C414&amp;""))*('5_ACOMPANHAMENTO'!$AC$3:$AC$4922&lt;&gt;"")*((((I414&lt;&gt;"")*ISNUMBER(SEARCH("|"&amp;I414&amp;"|",'5_ACOMPANHAMENTO'!$AC$3:$AC$4922)))+((J414&lt;&gt;"")*ISNUMBER(SEARCH("|"&amp;J414&amp;"|",'5_ACOMPANHAMENTO'!$AC$3:$AC$4922)))+((K414&lt;&gt;"")*ISNUMBER(SEARCH("|"&amp;K414&amp;"|",'5_ACOMPANHAMENTO'!$AC$3:$AC$4922)))+((L414&lt;&gt;"")*ISNUMBER(SEARCH("|"&amp;L414&amp;"|",'5_ACOMPANHAMENTO'!$AC$3:$AC$4922)))+((M414&lt;&gt;"")*ISNUMBER(SEARCH("|"&amp;M414&amp;"|",'5_ACOMPANHAMENTO'!$AC$3:$AC$4922)))+((N414&lt;&gt;"")*ISNUMBER(SEARCH("|"&amp;N414&amp;"|",'5_ACOMPANHAMENTO'!$AC$3:$AC$4922)))+((O414&lt;&gt;"")*ISNUMBER(SEARCH("|"&amp;O414&amp;"|",'5_ACOMPANHAMENTO'!$AC$3:$AC$4922)))+((P414&lt;&gt;"")*ISNUMBER(SEARCH("|"&amp;P414&amp;"|",'5_ACOMPANHAMENTO'!$AC$3:$AC$4922)))+((Q414&lt;&gt;"")*ISNUMBER(SEARCH("|"&amp;Q414&amp;"|",'5_ACOMPANHAMENTO'!$AC$3:$AC$4922)))+((R414&lt;&gt;"")*ISNUMBER(SEARCH("|"&amp;R414&amp;"|",'5_ACOMPANHAMENTO'!$AC$3:$AC$4922)))+((S414&lt;&gt;"")*ISNUMBER(SEARCH("|"&amp;S414&amp;"|",'5_ACOMPANHAMENTO'!$AC$3:$AC$4922)))+((T414&lt;&gt;"")*ISNUMBER(SEARCH("|"&amp;T414&amp;"|",'5_ACOMPANHAMENTO'!$AC$3:$AC$4922)))+((U414&lt;&gt;"")*ISNUMBER(SEARCH("|"&amp;U414&amp;"|",'5_ACOMPANHAMENTO'!$AC$3:$AC$4922)))+((V414&lt;&gt;"")*ISNUMBER(SEARCH("|"&amp;V414&amp;"|",'5_ACOMPANHAMENTO'!$AC$3:$AC$4922)))+((W414&lt;&gt;"")*ISNUMBER(SEARCH("|"&amp;W414&amp;"|",'5_ACOMPANHAMENTO'!$AC$3:$AC$4922)))+((X414&lt;&gt;"")*ISNUMBER(SEARCH("|"&amp;X414&amp;"|",'5_ACOMPANHAMENTO'!$AC$3:$AC$4922)))+((Y414&lt;&gt;"")*ISNUMBER(SEARCH("|"&amp;Y414&amp;"|",'5_ACOMPANHAMENTO'!$AC$3:$AC$4922)))+((Z414&lt;&gt;"")*ISNUMBER(SEARCH("|"&amp;Z414&amp;"|",'5_ACOMPANHAMENTO'!$AC$3:$AC$4922)))+((AA414&lt;&gt;"")*ISNUMBER(SEARCH("|"&amp;AA414&amp;"|",'5_ACOMPANHAMENTO'!$AC$3:$AC$4922)))+((AB414&lt;&gt;"")*ISNUMBER(SEARCH("|"&amp;AB414&amp;"|",'5_ACOMPANHAMENTO'!$AC$3:$AC$4922))))&gt;0),0),0)),""))</f>
        <v>46209</v>
      </c>
      <c r="B414" s="14" t="s">
        <v>3094</v>
      </c>
      <c r="C414" s="14" t="s">
        <v>3060</v>
      </c>
      <c r="D414" s="4">
        <f>IF(OR($B414="",$C414=""),"",IFERROR(SUMPRODUCT(--(('5_ACOMPANHAMENTO'!$AD$3:$AD$4922=TRIM($C414&amp;""))*('5_ACOMPANHAMENTO'!$AC$3:$AC$4922&lt;&gt;"")*((((I414&lt;&gt;"")*ISNUMBER(SEARCH("|"&amp;I414&amp;"|",'5_ACOMPANHAMENTO'!$AC$3:$AC$4922)))+((J414&lt;&gt;"")*ISNUMBER(SEARCH("|"&amp;J414&amp;"|",'5_ACOMPANHAMENTO'!$AC$3:$AC$4922)))+((K414&lt;&gt;"")*ISNUMBER(SEARCH("|"&amp;K414&amp;"|",'5_ACOMPANHAMENTO'!$AC$3:$AC$4922)))+((L414&lt;&gt;"")*ISNUMBER(SEARCH("|"&amp;L414&amp;"|",'5_ACOMPANHAMENTO'!$AC$3:$AC$4922)))+((M414&lt;&gt;"")*ISNUMBER(SEARCH("|"&amp;M414&amp;"|",'5_ACOMPANHAMENTO'!$AC$3:$AC$4922)))+((N414&lt;&gt;"")*ISNUMBER(SEARCH("|"&amp;N414&amp;"|",'5_ACOMPANHAMENTO'!$AC$3:$AC$4922)))+((O414&lt;&gt;"")*ISNUMBER(SEARCH("|"&amp;O414&amp;"|",'5_ACOMPANHAMENTO'!$AC$3:$AC$4922)))+((P414&lt;&gt;"")*ISNUMBER(SEARCH("|"&amp;P414&amp;"|",'5_ACOMPANHAMENTO'!$AC$3:$AC$4922)))+((Q414&lt;&gt;"")*ISNUMBER(SEARCH("|"&amp;Q414&amp;"|",'5_ACOMPANHAMENTO'!$AC$3:$AC$4922)))+((R414&lt;&gt;"")*ISNUMBER(SEARCH("|"&amp;R414&amp;"|",'5_ACOMPANHAMENTO'!$AC$3:$AC$4922)))+((S414&lt;&gt;"")*ISNUMBER(SEARCH("|"&amp;S414&amp;"|",'5_ACOMPANHAMENTO'!$AC$3:$AC$4922)))+((T414&lt;&gt;"")*ISNUMBER(SEARCH("|"&amp;T414&amp;"|",'5_ACOMPANHAMENTO'!$AC$3:$AC$4922)))+((U414&lt;&gt;"")*ISNUMBER(SEARCH("|"&amp;U414&amp;"|",'5_ACOMPANHAMENTO'!$AC$3:$AC$4922)))+((V414&lt;&gt;"")*ISNUMBER(SEARCH("|"&amp;V414&amp;"|",'5_ACOMPANHAMENTO'!$AC$3:$AC$4922)))+((W414&lt;&gt;"")*ISNUMBER(SEARCH("|"&amp;W414&amp;"|",'5_ACOMPANHAMENTO'!$AC$3:$AC$4922)))+((X414&lt;&gt;"")*ISNUMBER(SEARCH("|"&amp;X414&amp;"|",'5_ACOMPANHAMENTO'!$AC$3:$AC$4922)))+((Y414&lt;&gt;"")*ISNUMBER(SEARCH("|"&amp;Y414&amp;"|",'5_ACOMPANHAMENTO'!$AC$3:$AC$4922)))+((Z414&lt;&gt;"")*ISNUMBER(SEARCH("|"&amp;Z414&amp;"|",'5_ACOMPANHAMENTO'!$AC$3:$AC$4922)))+((AA414&lt;&gt;"")*ISNUMBER(SEARCH("|"&amp;AA414&amp;"|",'5_ACOMPANHAMENTO'!$AC$3:$AC$4922)))+((AB414&lt;&gt;"")*ISNUMBER(SEARCH("|"&amp;AB414&amp;"|",'5_ACOMPANHAMENTO'!$AC$3:$AC$4922))))&gt;0)),'5_ACOMPANHAMENTO'!$J$3:$J$4922),0))</f>
        <v>3710</v>
      </c>
      <c r="E414" s="4" t="str">
        <f t="shared" ca="1" si="138"/>
        <v>FINALIZADO</v>
      </c>
      <c r="F414" s="7">
        <f>IF(OR($B414="",$C414=""),"",IFERROR(SUMPRODUCT(--(('5_ACOMPANHAMENTO'!$AD$3:$AD$4922=TRIM($C414&amp;""))*('5_ACOMPANHAMENTO'!$AC$3:$AC$4922&lt;&gt;"")*((((I414&lt;&gt;"")*ISNUMBER(SEARCH("|"&amp;I414&amp;"|",'5_ACOMPANHAMENTO'!$AC$3:$AC$4922)))+((J414&lt;&gt;"")*ISNUMBER(SEARCH("|"&amp;J414&amp;"|",'5_ACOMPANHAMENTO'!$AC$3:$AC$4922)))+((K414&lt;&gt;"")*ISNUMBER(SEARCH("|"&amp;K414&amp;"|",'5_ACOMPANHAMENTO'!$AC$3:$AC$4922)))+((L414&lt;&gt;"")*ISNUMBER(SEARCH("|"&amp;L414&amp;"|",'5_ACOMPANHAMENTO'!$AC$3:$AC$4922)))+((M414&lt;&gt;"")*ISNUMBER(SEARCH("|"&amp;M414&amp;"|",'5_ACOMPANHAMENTO'!$AC$3:$AC$4922)))+((N414&lt;&gt;"")*ISNUMBER(SEARCH("|"&amp;N414&amp;"|",'5_ACOMPANHAMENTO'!$AC$3:$AC$4922)))+((O414&lt;&gt;"")*ISNUMBER(SEARCH("|"&amp;O414&amp;"|",'5_ACOMPANHAMENTO'!$AC$3:$AC$4922)))+((P414&lt;&gt;"")*ISNUMBER(SEARCH("|"&amp;P414&amp;"|",'5_ACOMPANHAMENTO'!$AC$3:$AC$4922)))+((Q414&lt;&gt;"")*ISNUMBER(SEARCH("|"&amp;Q414&amp;"|",'5_ACOMPANHAMENTO'!$AC$3:$AC$4922)))+((R414&lt;&gt;"")*ISNUMBER(SEARCH("|"&amp;R414&amp;"|",'5_ACOMPANHAMENTO'!$AC$3:$AC$4922)))+((S414&lt;&gt;"")*ISNUMBER(SEARCH("|"&amp;S414&amp;"|",'5_ACOMPANHAMENTO'!$AC$3:$AC$4922)))+((T414&lt;&gt;"")*ISNUMBER(SEARCH("|"&amp;T414&amp;"|",'5_ACOMPANHAMENTO'!$AC$3:$AC$4922)))+((U414&lt;&gt;"")*ISNUMBER(SEARCH("|"&amp;U414&amp;"|",'5_ACOMPANHAMENTO'!$AC$3:$AC$4922)))+((V414&lt;&gt;"")*ISNUMBER(SEARCH("|"&amp;V414&amp;"|",'5_ACOMPANHAMENTO'!$AC$3:$AC$4922)))+((W414&lt;&gt;"")*ISNUMBER(SEARCH("|"&amp;W414&amp;"|",'5_ACOMPANHAMENTO'!$AC$3:$AC$4922)))+((X414&lt;&gt;"")*ISNUMBER(SEARCH("|"&amp;X414&amp;"|",'5_ACOMPANHAMENTO'!$AC$3:$AC$4922)))+((Y414&lt;&gt;"")*ISNUMBER(SEARCH("|"&amp;Y414&amp;"|",'5_ACOMPANHAMENTO'!$AC$3:$AC$4922)))+((Z414&lt;&gt;"")*ISNUMBER(SEARCH("|"&amp;Z414&amp;"|",'5_ACOMPANHAMENTO'!$AC$3:$AC$4922)))+((AA414&lt;&gt;"")*ISNUMBER(SEARCH("|"&amp;AA414&amp;"|",'5_ACOMPANHAMENTO'!$AC$3:$AC$4922)))+((AB414&lt;&gt;"")*ISNUMBER(SEARCH("|"&amp;AB414&amp;"|",'5_ACOMPANHAMENTO'!$AC$3:$AC$4922))))&gt;0)),'5_ACOMPANHAMENTO'!$O$3:$O$4922),0))</f>
        <v>3710</v>
      </c>
      <c r="G414" s="7">
        <f t="shared" si="139"/>
        <v>0</v>
      </c>
      <c r="H414" t="str">
        <f t="shared" si="140"/>
        <v>10210|9 COLADEIRAS</v>
      </c>
      <c r="I414" s="1" t="str">
        <f t="shared" si="141"/>
        <v>10210</v>
      </c>
      <c r="J414" s="1" t="str">
        <f t="shared" si="142"/>
        <v/>
      </c>
      <c r="K414" s="1" t="str">
        <f t="shared" si="143"/>
        <v/>
      </c>
      <c r="L414" s="1" t="str">
        <f t="shared" si="144"/>
        <v/>
      </c>
      <c r="M414" s="1" t="str">
        <f t="shared" si="145"/>
        <v/>
      </c>
      <c r="N414" s="1" t="str">
        <f t="shared" si="146"/>
        <v/>
      </c>
      <c r="O414" s="1" t="str">
        <f t="shared" si="147"/>
        <v/>
      </c>
      <c r="P414" s="1" t="str">
        <f t="shared" si="148"/>
        <v/>
      </c>
      <c r="Q414" s="1" t="str">
        <f t="shared" si="149"/>
        <v/>
      </c>
      <c r="R414" s="1" t="str">
        <f t="shared" si="150"/>
        <v/>
      </c>
      <c r="S414" s="1" t="str">
        <f t="shared" si="151"/>
        <v/>
      </c>
      <c r="T414" s="1" t="str">
        <f t="shared" si="152"/>
        <v/>
      </c>
      <c r="U414" s="1" t="str">
        <f t="shared" si="153"/>
        <v/>
      </c>
      <c r="V414" s="1" t="str">
        <f t="shared" si="154"/>
        <v/>
      </c>
      <c r="W414" s="1" t="str">
        <f t="shared" si="155"/>
        <v/>
      </c>
      <c r="X414" s="1" t="str">
        <f t="shared" si="156"/>
        <v/>
      </c>
      <c r="Y414" s="1" t="str">
        <f t="shared" si="157"/>
        <v/>
      </c>
      <c r="Z414" s="1" t="str">
        <f t="shared" si="158"/>
        <v/>
      </c>
      <c r="AA414" s="1" t="str">
        <f t="shared" si="159"/>
        <v/>
      </c>
      <c r="AB414" s="1" t="str">
        <f t="shared" si="160"/>
        <v/>
      </c>
    </row>
    <row r="415" spans="1:28" ht="14.25" hidden="1" customHeight="1" x14ac:dyDescent="0.35">
      <c r="A415" s="4">
        <f>IF(OR($B415="",$C415=""),"",IFERROR(INDEX('5_ACOMPANHAMENTO'!$A$3:$A$4922,MATCH(1,INDEX(('5_ACOMPANHAMENTO'!$AD$3:$AD$4922=TRIM($C415&amp;""))*('5_ACOMPANHAMENTO'!$AC$3:$AC$4922&lt;&gt;"")*((((I415&lt;&gt;"")*ISNUMBER(SEARCH("|"&amp;I415&amp;"|",'5_ACOMPANHAMENTO'!$AC$3:$AC$4922)))+((J415&lt;&gt;"")*ISNUMBER(SEARCH("|"&amp;J415&amp;"|",'5_ACOMPANHAMENTO'!$AC$3:$AC$4922)))+((K415&lt;&gt;"")*ISNUMBER(SEARCH("|"&amp;K415&amp;"|",'5_ACOMPANHAMENTO'!$AC$3:$AC$4922)))+((L415&lt;&gt;"")*ISNUMBER(SEARCH("|"&amp;L415&amp;"|",'5_ACOMPANHAMENTO'!$AC$3:$AC$4922)))+((M415&lt;&gt;"")*ISNUMBER(SEARCH("|"&amp;M415&amp;"|",'5_ACOMPANHAMENTO'!$AC$3:$AC$4922)))+((N415&lt;&gt;"")*ISNUMBER(SEARCH("|"&amp;N415&amp;"|",'5_ACOMPANHAMENTO'!$AC$3:$AC$4922)))+((O415&lt;&gt;"")*ISNUMBER(SEARCH("|"&amp;O415&amp;"|",'5_ACOMPANHAMENTO'!$AC$3:$AC$4922)))+((P415&lt;&gt;"")*ISNUMBER(SEARCH("|"&amp;P415&amp;"|",'5_ACOMPANHAMENTO'!$AC$3:$AC$4922)))+((Q415&lt;&gt;"")*ISNUMBER(SEARCH("|"&amp;Q415&amp;"|",'5_ACOMPANHAMENTO'!$AC$3:$AC$4922)))+((R415&lt;&gt;"")*ISNUMBER(SEARCH("|"&amp;R415&amp;"|",'5_ACOMPANHAMENTO'!$AC$3:$AC$4922)))+((S415&lt;&gt;"")*ISNUMBER(SEARCH("|"&amp;S415&amp;"|",'5_ACOMPANHAMENTO'!$AC$3:$AC$4922)))+((T415&lt;&gt;"")*ISNUMBER(SEARCH("|"&amp;T415&amp;"|",'5_ACOMPANHAMENTO'!$AC$3:$AC$4922)))+((U415&lt;&gt;"")*ISNUMBER(SEARCH("|"&amp;U415&amp;"|",'5_ACOMPANHAMENTO'!$AC$3:$AC$4922)))+((V415&lt;&gt;"")*ISNUMBER(SEARCH("|"&amp;V415&amp;"|",'5_ACOMPANHAMENTO'!$AC$3:$AC$4922)))+((W415&lt;&gt;"")*ISNUMBER(SEARCH("|"&amp;W415&amp;"|",'5_ACOMPANHAMENTO'!$AC$3:$AC$4922)))+((X415&lt;&gt;"")*ISNUMBER(SEARCH("|"&amp;X415&amp;"|",'5_ACOMPANHAMENTO'!$AC$3:$AC$4922)))+((Y415&lt;&gt;"")*ISNUMBER(SEARCH("|"&amp;Y415&amp;"|",'5_ACOMPANHAMENTO'!$AC$3:$AC$4922)))+((Z415&lt;&gt;"")*ISNUMBER(SEARCH("|"&amp;Z415&amp;"|",'5_ACOMPANHAMENTO'!$AC$3:$AC$4922)))+((AA415&lt;&gt;"")*ISNUMBER(SEARCH("|"&amp;AA415&amp;"|",'5_ACOMPANHAMENTO'!$AC$3:$AC$4922)))+((AB415&lt;&gt;"")*ISNUMBER(SEARCH("|"&amp;AB415&amp;"|",'5_ACOMPANHAMENTO'!$AC$3:$AC$4922))))&gt;0),0),0)),""))</f>
        <v>46209</v>
      </c>
      <c r="B415" s="14" t="s">
        <v>3094</v>
      </c>
      <c r="C415" s="14" t="s">
        <v>3060</v>
      </c>
      <c r="D415" s="4">
        <f>IF(OR($B415="",$C415=""),"",IFERROR(SUMPRODUCT(--(('5_ACOMPANHAMENTO'!$AD$3:$AD$4922=TRIM($C415&amp;""))*('5_ACOMPANHAMENTO'!$AC$3:$AC$4922&lt;&gt;"")*((((I415&lt;&gt;"")*ISNUMBER(SEARCH("|"&amp;I415&amp;"|",'5_ACOMPANHAMENTO'!$AC$3:$AC$4922)))+((J415&lt;&gt;"")*ISNUMBER(SEARCH("|"&amp;J415&amp;"|",'5_ACOMPANHAMENTO'!$AC$3:$AC$4922)))+((K415&lt;&gt;"")*ISNUMBER(SEARCH("|"&amp;K415&amp;"|",'5_ACOMPANHAMENTO'!$AC$3:$AC$4922)))+((L415&lt;&gt;"")*ISNUMBER(SEARCH("|"&amp;L415&amp;"|",'5_ACOMPANHAMENTO'!$AC$3:$AC$4922)))+((M415&lt;&gt;"")*ISNUMBER(SEARCH("|"&amp;M415&amp;"|",'5_ACOMPANHAMENTO'!$AC$3:$AC$4922)))+((N415&lt;&gt;"")*ISNUMBER(SEARCH("|"&amp;N415&amp;"|",'5_ACOMPANHAMENTO'!$AC$3:$AC$4922)))+((O415&lt;&gt;"")*ISNUMBER(SEARCH("|"&amp;O415&amp;"|",'5_ACOMPANHAMENTO'!$AC$3:$AC$4922)))+((P415&lt;&gt;"")*ISNUMBER(SEARCH("|"&amp;P415&amp;"|",'5_ACOMPANHAMENTO'!$AC$3:$AC$4922)))+((Q415&lt;&gt;"")*ISNUMBER(SEARCH("|"&amp;Q415&amp;"|",'5_ACOMPANHAMENTO'!$AC$3:$AC$4922)))+((R415&lt;&gt;"")*ISNUMBER(SEARCH("|"&amp;R415&amp;"|",'5_ACOMPANHAMENTO'!$AC$3:$AC$4922)))+((S415&lt;&gt;"")*ISNUMBER(SEARCH("|"&amp;S415&amp;"|",'5_ACOMPANHAMENTO'!$AC$3:$AC$4922)))+((T415&lt;&gt;"")*ISNUMBER(SEARCH("|"&amp;T415&amp;"|",'5_ACOMPANHAMENTO'!$AC$3:$AC$4922)))+((U415&lt;&gt;"")*ISNUMBER(SEARCH("|"&amp;U415&amp;"|",'5_ACOMPANHAMENTO'!$AC$3:$AC$4922)))+((V415&lt;&gt;"")*ISNUMBER(SEARCH("|"&amp;V415&amp;"|",'5_ACOMPANHAMENTO'!$AC$3:$AC$4922)))+((W415&lt;&gt;"")*ISNUMBER(SEARCH("|"&amp;W415&amp;"|",'5_ACOMPANHAMENTO'!$AC$3:$AC$4922)))+((X415&lt;&gt;"")*ISNUMBER(SEARCH("|"&amp;X415&amp;"|",'5_ACOMPANHAMENTO'!$AC$3:$AC$4922)))+((Y415&lt;&gt;"")*ISNUMBER(SEARCH("|"&amp;Y415&amp;"|",'5_ACOMPANHAMENTO'!$AC$3:$AC$4922)))+((Z415&lt;&gt;"")*ISNUMBER(SEARCH("|"&amp;Z415&amp;"|",'5_ACOMPANHAMENTO'!$AC$3:$AC$4922)))+((AA415&lt;&gt;"")*ISNUMBER(SEARCH("|"&amp;AA415&amp;"|",'5_ACOMPANHAMENTO'!$AC$3:$AC$4922)))+((AB415&lt;&gt;"")*ISNUMBER(SEARCH("|"&amp;AB415&amp;"|",'5_ACOMPANHAMENTO'!$AC$3:$AC$4922))))&gt;0)),'5_ACOMPANHAMENTO'!$J$3:$J$4922),0))</f>
        <v>3710</v>
      </c>
      <c r="E415" s="4" t="str">
        <f t="shared" ca="1" si="138"/>
        <v>FINALIZADO</v>
      </c>
      <c r="F415" s="7">
        <f>IF(OR($B415="",$C415=""),"",IFERROR(SUMPRODUCT(--(('5_ACOMPANHAMENTO'!$AD$3:$AD$4922=TRIM($C415&amp;""))*('5_ACOMPANHAMENTO'!$AC$3:$AC$4922&lt;&gt;"")*((((I415&lt;&gt;"")*ISNUMBER(SEARCH("|"&amp;I415&amp;"|",'5_ACOMPANHAMENTO'!$AC$3:$AC$4922)))+((J415&lt;&gt;"")*ISNUMBER(SEARCH("|"&amp;J415&amp;"|",'5_ACOMPANHAMENTO'!$AC$3:$AC$4922)))+((K415&lt;&gt;"")*ISNUMBER(SEARCH("|"&amp;K415&amp;"|",'5_ACOMPANHAMENTO'!$AC$3:$AC$4922)))+((L415&lt;&gt;"")*ISNUMBER(SEARCH("|"&amp;L415&amp;"|",'5_ACOMPANHAMENTO'!$AC$3:$AC$4922)))+((M415&lt;&gt;"")*ISNUMBER(SEARCH("|"&amp;M415&amp;"|",'5_ACOMPANHAMENTO'!$AC$3:$AC$4922)))+((N415&lt;&gt;"")*ISNUMBER(SEARCH("|"&amp;N415&amp;"|",'5_ACOMPANHAMENTO'!$AC$3:$AC$4922)))+((O415&lt;&gt;"")*ISNUMBER(SEARCH("|"&amp;O415&amp;"|",'5_ACOMPANHAMENTO'!$AC$3:$AC$4922)))+((P415&lt;&gt;"")*ISNUMBER(SEARCH("|"&amp;P415&amp;"|",'5_ACOMPANHAMENTO'!$AC$3:$AC$4922)))+((Q415&lt;&gt;"")*ISNUMBER(SEARCH("|"&amp;Q415&amp;"|",'5_ACOMPANHAMENTO'!$AC$3:$AC$4922)))+((R415&lt;&gt;"")*ISNUMBER(SEARCH("|"&amp;R415&amp;"|",'5_ACOMPANHAMENTO'!$AC$3:$AC$4922)))+((S415&lt;&gt;"")*ISNUMBER(SEARCH("|"&amp;S415&amp;"|",'5_ACOMPANHAMENTO'!$AC$3:$AC$4922)))+((T415&lt;&gt;"")*ISNUMBER(SEARCH("|"&amp;T415&amp;"|",'5_ACOMPANHAMENTO'!$AC$3:$AC$4922)))+((U415&lt;&gt;"")*ISNUMBER(SEARCH("|"&amp;U415&amp;"|",'5_ACOMPANHAMENTO'!$AC$3:$AC$4922)))+((V415&lt;&gt;"")*ISNUMBER(SEARCH("|"&amp;V415&amp;"|",'5_ACOMPANHAMENTO'!$AC$3:$AC$4922)))+((W415&lt;&gt;"")*ISNUMBER(SEARCH("|"&amp;W415&amp;"|",'5_ACOMPANHAMENTO'!$AC$3:$AC$4922)))+((X415&lt;&gt;"")*ISNUMBER(SEARCH("|"&amp;X415&amp;"|",'5_ACOMPANHAMENTO'!$AC$3:$AC$4922)))+((Y415&lt;&gt;"")*ISNUMBER(SEARCH("|"&amp;Y415&amp;"|",'5_ACOMPANHAMENTO'!$AC$3:$AC$4922)))+((Z415&lt;&gt;"")*ISNUMBER(SEARCH("|"&amp;Z415&amp;"|",'5_ACOMPANHAMENTO'!$AC$3:$AC$4922)))+((AA415&lt;&gt;"")*ISNUMBER(SEARCH("|"&amp;AA415&amp;"|",'5_ACOMPANHAMENTO'!$AC$3:$AC$4922)))+((AB415&lt;&gt;"")*ISNUMBER(SEARCH("|"&amp;AB415&amp;"|",'5_ACOMPANHAMENTO'!$AC$3:$AC$4922))))&gt;0)),'5_ACOMPANHAMENTO'!$O$3:$O$4922),0))</f>
        <v>3710</v>
      </c>
      <c r="G415" s="7">
        <f t="shared" si="139"/>
        <v>0</v>
      </c>
      <c r="H415" t="str">
        <f t="shared" si="140"/>
        <v>10210|9 COLADEIRAS</v>
      </c>
      <c r="I415" s="1" t="str">
        <f t="shared" si="141"/>
        <v>10210</v>
      </c>
      <c r="J415" s="1" t="str">
        <f t="shared" si="142"/>
        <v/>
      </c>
      <c r="K415" s="1" t="str">
        <f t="shared" si="143"/>
        <v/>
      </c>
      <c r="L415" s="1" t="str">
        <f t="shared" si="144"/>
        <v/>
      </c>
      <c r="M415" s="1" t="str">
        <f t="shared" si="145"/>
        <v/>
      </c>
      <c r="N415" s="1" t="str">
        <f t="shared" si="146"/>
        <v/>
      </c>
      <c r="O415" s="1" t="str">
        <f t="shared" si="147"/>
        <v/>
      </c>
      <c r="P415" s="1" t="str">
        <f t="shared" si="148"/>
        <v/>
      </c>
      <c r="Q415" s="1" t="str">
        <f t="shared" si="149"/>
        <v/>
      </c>
      <c r="R415" s="1" t="str">
        <f t="shared" si="150"/>
        <v/>
      </c>
      <c r="S415" s="1" t="str">
        <f t="shared" si="151"/>
        <v/>
      </c>
      <c r="T415" s="1" t="str">
        <f t="shared" si="152"/>
        <v/>
      </c>
      <c r="U415" s="1" t="str">
        <f t="shared" si="153"/>
        <v/>
      </c>
      <c r="V415" s="1" t="str">
        <f t="shared" si="154"/>
        <v/>
      </c>
      <c r="W415" s="1" t="str">
        <f t="shared" si="155"/>
        <v/>
      </c>
      <c r="X415" s="1" t="str">
        <f t="shared" si="156"/>
        <v/>
      </c>
      <c r="Y415" s="1" t="str">
        <f t="shared" si="157"/>
        <v/>
      </c>
      <c r="Z415" s="1" t="str">
        <f t="shared" si="158"/>
        <v/>
      </c>
      <c r="AA415" s="1" t="str">
        <f t="shared" si="159"/>
        <v/>
      </c>
      <c r="AB415" s="1" t="str">
        <f t="shared" si="160"/>
        <v/>
      </c>
    </row>
    <row r="416" spans="1:28" ht="14.25" hidden="1" customHeight="1" x14ac:dyDescent="0.35">
      <c r="A416" s="4">
        <f>IF(OR($B416="",$C416=""),"",IFERROR(INDEX('5_ACOMPANHAMENTO'!$A$3:$A$4922,MATCH(1,INDEX(('5_ACOMPANHAMENTO'!$AD$3:$AD$4922=TRIM($C416&amp;""))*('5_ACOMPANHAMENTO'!$AC$3:$AC$4922&lt;&gt;"")*((((I416&lt;&gt;"")*ISNUMBER(SEARCH("|"&amp;I416&amp;"|",'5_ACOMPANHAMENTO'!$AC$3:$AC$4922)))+((J416&lt;&gt;"")*ISNUMBER(SEARCH("|"&amp;J416&amp;"|",'5_ACOMPANHAMENTO'!$AC$3:$AC$4922)))+((K416&lt;&gt;"")*ISNUMBER(SEARCH("|"&amp;K416&amp;"|",'5_ACOMPANHAMENTO'!$AC$3:$AC$4922)))+((L416&lt;&gt;"")*ISNUMBER(SEARCH("|"&amp;L416&amp;"|",'5_ACOMPANHAMENTO'!$AC$3:$AC$4922)))+((M416&lt;&gt;"")*ISNUMBER(SEARCH("|"&amp;M416&amp;"|",'5_ACOMPANHAMENTO'!$AC$3:$AC$4922)))+((N416&lt;&gt;"")*ISNUMBER(SEARCH("|"&amp;N416&amp;"|",'5_ACOMPANHAMENTO'!$AC$3:$AC$4922)))+((O416&lt;&gt;"")*ISNUMBER(SEARCH("|"&amp;O416&amp;"|",'5_ACOMPANHAMENTO'!$AC$3:$AC$4922)))+((P416&lt;&gt;"")*ISNUMBER(SEARCH("|"&amp;P416&amp;"|",'5_ACOMPANHAMENTO'!$AC$3:$AC$4922)))+((Q416&lt;&gt;"")*ISNUMBER(SEARCH("|"&amp;Q416&amp;"|",'5_ACOMPANHAMENTO'!$AC$3:$AC$4922)))+((R416&lt;&gt;"")*ISNUMBER(SEARCH("|"&amp;R416&amp;"|",'5_ACOMPANHAMENTO'!$AC$3:$AC$4922)))+((S416&lt;&gt;"")*ISNUMBER(SEARCH("|"&amp;S416&amp;"|",'5_ACOMPANHAMENTO'!$AC$3:$AC$4922)))+((T416&lt;&gt;"")*ISNUMBER(SEARCH("|"&amp;T416&amp;"|",'5_ACOMPANHAMENTO'!$AC$3:$AC$4922)))+((U416&lt;&gt;"")*ISNUMBER(SEARCH("|"&amp;U416&amp;"|",'5_ACOMPANHAMENTO'!$AC$3:$AC$4922)))+((V416&lt;&gt;"")*ISNUMBER(SEARCH("|"&amp;V416&amp;"|",'5_ACOMPANHAMENTO'!$AC$3:$AC$4922)))+((W416&lt;&gt;"")*ISNUMBER(SEARCH("|"&amp;W416&amp;"|",'5_ACOMPANHAMENTO'!$AC$3:$AC$4922)))+((X416&lt;&gt;"")*ISNUMBER(SEARCH("|"&amp;X416&amp;"|",'5_ACOMPANHAMENTO'!$AC$3:$AC$4922)))+((Y416&lt;&gt;"")*ISNUMBER(SEARCH("|"&amp;Y416&amp;"|",'5_ACOMPANHAMENTO'!$AC$3:$AC$4922)))+((Z416&lt;&gt;"")*ISNUMBER(SEARCH("|"&amp;Z416&amp;"|",'5_ACOMPANHAMENTO'!$AC$3:$AC$4922)))+((AA416&lt;&gt;"")*ISNUMBER(SEARCH("|"&amp;AA416&amp;"|",'5_ACOMPANHAMENTO'!$AC$3:$AC$4922)))+((AB416&lt;&gt;"")*ISNUMBER(SEARCH("|"&amp;AB416&amp;"|",'5_ACOMPANHAMENTO'!$AC$3:$AC$4922))))&gt;0),0),0)),""))</f>
        <v>46209</v>
      </c>
      <c r="B416" s="14" t="s">
        <v>3094</v>
      </c>
      <c r="C416" s="14" t="s">
        <v>3060</v>
      </c>
      <c r="D416" s="4">
        <f>IF(OR($B416="",$C416=""),"",IFERROR(SUMPRODUCT(--(('5_ACOMPANHAMENTO'!$AD$3:$AD$4922=TRIM($C416&amp;""))*('5_ACOMPANHAMENTO'!$AC$3:$AC$4922&lt;&gt;"")*((((I416&lt;&gt;"")*ISNUMBER(SEARCH("|"&amp;I416&amp;"|",'5_ACOMPANHAMENTO'!$AC$3:$AC$4922)))+((J416&lt;&gt;"")*ISNUMBER(SEARCH("|"&amp;J416&amp;"|",'5_ACOMPANHAMENTO'!$AC$3:$AC$4922)))+((K416&lt;&gt;"")*ISNUMBER(SEARCH("|"&amp;K416&amp;"|",'5_ACOMPANHAMENTO'!$AC$3:$AC$4922)))+((L416&lt;&gt;"")*ISNUMBER(SEARCH("|"&amp;L416&amp;"|",'5_ACOMPANHAMENTO'!$AC$3:$AC$4922)))+((M416&lt;&gt;"")*ISNUMBER(SEARCH("|"&amp;M416&amp;"|",'5_ACOMPANHAMENTO'!$AC$3:$AC$4922)))+((N416&lt;&gt;"")*ISNUMBER(SEARCH("|"&amp;N416&amp;"|",'5_ACOMPANHAMENTO'!$AC$3:$AC$4922)))+((O416&lt;&gt;"")*ISNUMBER(SEARCH("|"&amp;O416&amp;"|",'5_ACOMPANHAMENTO'!$AC$3:$AC$4922)))+((P416&lt;&gt;"")*ISNUMBER(SEARCH("|"&amp;P416&amp;"|",'5_ACOMPANHAMENTO'!$AC$3:$AC$4922)))+((Q416&lt;&gt;"")*ISNUMBER(SEARCH("|"&amp;Q416&amp;"|",'5_ACOMPANHAMENTO'!$AC$3:$AC$4922)))+((R416&lt;&gt;"")*ISNUMBER(SEARCH("|"&amp;R416&amp;"|",'5_ACOMPANHAMENTO'!$AC$3:$AC$4922)))+((S416&lt;&gt;"")*ISNUMBER(SEARCH("|"&amp;S416&amp;"|",'5_ACOMPANHAMENTO'!$AC$3:$AC$4922)))+((T416&lt;&gt;"")*ISNUMBER(SEARCH("|"&amp;T416&amp;"|",'5_ACOMPANHAMENTO'!$AC$3:$AC$4922)))+((U416&lt;&gt;"")*ISNUMBER(SEARCH("|"&amp;U416&amp;"|",'5_ACOMPANHAMENTO'!$AC$3:$AC$4922)))+((V416&lt;&gt;"")*ISNUMBER(SEARCH("|"&amp;V416&amp;"|",'5_ACOMPANHAMENTO'!$AC$3:$AC$4922)))+((W416&lt;&gt;"")*ISNUMBER(SEARCH("|"&amp;W416&amp;"|",'5_ACOMPANHAMENTO'!$AC$3:$AC$4922)))+((X416&lt;&gt;"")*ISNUMBER(SEARCH("|"&amp;X416&amp;"|",'5_ACOMPANHAMENTO'!$AC$3:$AC$4922)))+((Y416&lt;&gt;"")*ISNUMBER(SEARCH("|"&amp;Y416&amp;"|",'5_ACOMPANHAMENTO'!$AC$3:$AC$4922)))+((Z416&lt;&gt;"")*ISNUMBER(SEARCH("|"&amp;Z416&amp;"|",'5_ACOMPANHAMENTO'!$AC$3:$AC$4922)))+((AA416&lt;&gt;"")*ISNUMBER(SEARCH("|"&amp;AA416&amp;"|",'5_ACOMPANHAMENTO'!$AC$3:$AC$4922)))+((AB416&lt;&gt;"")*ISNUMBER(SEARCH("|"&amp;AB416&amp;"|",'5_ACOMPANHAMENTO'!$AC$3:$AC$4922))))&gt;0)),'5_ACOMPANHAMENTO'!$J$3:$J$4922),0))</f>
        <v>3710</v>
      </c>
      <c r="E416" s="4" t="str">
        <f t="shared" ca="1" si="138"/>
        <v>FINALIZADO</v>
      </c>
      <c r="F416" s="7">
        <f>IF(OR($B416="",$C416=""),"",IFERROR(SUMPRODUCT(--(('5_ACOMPANHAMENTO'!$AD$3:$AD$4922=TRIM($C416&amp;""))*('5_ACOMPANHAMENTO'!$AC$3:$AC$4922&lt;&gt;"")*((((I416&lt;&gt;"")*ISNUMBER(SEARCH("|"&amp;I416&amp;"|",'5_ACOMPANHAMENTO'!$AC$3:$AC$4922)))+((J416&lt;&gt;"")*ISNUMBER(SEARCH("|"&amp;J416&amp;"|",'5_ACOMPANHAMENTO'!$AC$3:$AC$4922)))+((K416&lt;&gt;"")*ISNUMBER(SEARCH("|"&amp;K416&amp;"|",'5_ACOMPANHAMENTO'!$AC$3:$AC$4922)))+((L416&lt;&gt;"")*ISNUMBER(SEARCH("|"&amp;L416&amp;"|",'5_ACOMPANHAMENTO'!$AC$3:$AC$4922)))+((M416&lt;&gt;"")*ISNUMBER(SEARCH("|"&amp;M416&amp;"|",'5_ACOMPANHAMENTO'!$AC$3:$AC$4922)))+((N416&lt;&gt;"")*ISNUMBER(SEARCH("|"&amp;N416&amp;"|",'5_ACOMPANHAMENTO'!$AC$3:$AC$4922)))+((O416&lt;&gt;"")*ISNUMBER(SEARCH("|"&amp;O416&amp;"|",'5_ACOMPANHAMENTO'!$AC$3:$AC$4922)))+((P416&lt;&gt;"")*ISNUMBER(SEARCH("|"&amp;P416&amp;"|",'5_ACOMPANHAMENTO'!$AC$3:$AC$4922)))+((Q416&lt;&gt;"")*ISNUMBER(SEARCH("|"&amp;Q416&amp;"|",'5_ACOMPANHAMENTO'!$AC$3:$AC$4922)))+((R416&lt;&gt;"")*ISNUMBER(SEARCH("|"&amp;R416&amp;"|",'5_ACOMPANHAMENTO'!$AC$3:$AC$4922)))+((S416&lt;&gt;"")*ISNUMBER(SEARCH("|"&amp;S416&amp;"|",'5_ACOMPANHAMENTO'!$AC$3:$AC$4922)))+((T416&lt;&gt;"")*ISNUMBER(SEARCH("|"&amp;T416&amp;"|",'5_ACOMPANHAMENTO'!$AC$3:$AC$4922)))+((U416&lt;&gt;"")*ISNUMBER(SEARCH("|"&amp;U416&amp;"|",'5_ACOMPANHAMENTO'!$AC$3:$AC$4922)))+((V416&lt;&gt;"")*ISNUMBER(SEARCH("|"&amp;V416&amp;"|",'5_ACOMPANHAMENTO'!$AC$3:$AC$4922)))+((W416&lt;&gt;"")*ISNUMBER(SEARCH("|"&amp;W416&amp;"|",'5_ACOMPANHAMENTO'!$AC$3:$AC$4922)))+((X416&lt;&gt;"")*ISNUMBER(SEARCH("|"&amp;X416&amp;"|",'5_ACOMPANHAMENTO'!$AC$3:$AC$4922)))+((Y416&lt;&gt;"")*ISNUMBER(SEARCH("|"&amp;Y416&amp;"|",'5_ACOMPANHAMENTO'!$AC$3:$AC$4922)))+((Z416&lt;&gt;"")*ISNUMBER(SEARCH("|"&amp;Z416&amp;"|",'5_ACOMPANHAMENTO'!$AC$3:$AC$4922)))+((AA416&lt;&gt;"")*ISNUMBER(SEARCH("|"&amp;AA416&amp;"|",'5_ACOMPANHAMENTO'!$AC$3:$AC$4922)))+((AB416&lt;&gt;"")*ISNUMBER(SEARCH("|"&amp;AB416&amp;"|",'5_ACOMPANHAMENTO'!$AC$3:$AC$4922))))&gt;0)),'5_ACOMPANHAMENTO'!$O$3:$O$4922),0))</f>
        <v>3710</v>
      </c>
      <c r="G416" s="7">
        <f t="shared" si="139"/>
        <v>0</v>
      </c>
      <c r="H416" t="str">
        <f t="shared" si="140"/>
        <v>10210|9 COLADEIRAS</v>
      </c>
      <c r="I416" s="1" t="str">
        <f t="shared" si="141"/>
        <v>10210</v>
      </c>
      <c r="J416" s="1" t="str">
        <f t="shared" si="142"/>
        <v/>
      </c>
      <c r="K416" s="1" t="str">
        <f t="shared" si="143"/>
        <v/>
      </c>
      <c r="L416" s="1" t="str">
        <f t="shared" si="144"/>
        <v/>
      </c>
      <c r="M416" s="1" t="str">
        <f t="shared" si="145"/>
        <v/>
      </c>
      <c r="N416" s="1" t="str">
        <f t="shared" si="146"/>
        <v/>
      </c>
      <c r="O416" s="1" t="str">
        <f t="shared" si="147"/>
        <v/>
      </c>
      <c r="P416" s="1" t="str">
        <f t="shared" si="148"/>
        <v/>
      </c>
      <c r="Q416" s="1" t="str">
        <f t="shared" si="149"/>
        <v/>
      </c>
      <c r="R416" s="1" t="str">
        <f t="shared" si="150"/>
        <v/>
      </c>
      <c r="S416" s="1" t="str">
        <f t="shared" si="151"/>
        <v/>
      </c>
      <c r="T416" s="1" t="str">
        <f t="shared" si="152"/>
        <v/>
      </c>
      <c r="U416" s="1" t="str">
        <f t="shared" si="153"/>
        <v/>
      </c>
      <c r="V416" s="1" t="str">
        <f t="shared" si="154"/>
        <v/>
      </c>
      <c r="W416" s="1" t="str">
        <f t="shared" si="155"/>
        <v/>
      </c>
      <c r="X416" s="1" t="str">
        <f t="shared" si="156"/>
        <v/>
      </c>
      <c r="Y416" s="1" t="str">
        <f t="shared" si="157"/>
        <v/>
      </c>
      <c r="Z416" s="1" t="str">
        <f t="shared" si="158"/>
        <v/>
      </c>
      <c r="AA416" s="1" t="str">
        <f t="shared" si="159"/>
        <v/>
      </c>
      <c r="AB416" s="1" t="str">
        <f t="shared" si="160"/>
        <v/>
      </c>
    </row>
    <row r="417" spans="1:28" ht="14.25" hidden="1" customHeight="1" x14ac:dyDescent="0.35">
      <c r="A417" s="4">
        <f>IF(OR($B417="",$C417=""),"",IFERROR(INDEX('5_ACOMPANHAMENTO'!$A$3:$A$4922,MATCH(1,INDEX(('5_ACOMPANHAMENTO'!$AD$3:$AD$4922=TRIM($C417&amp;""))*('5_ACOMPANHAMENTO'!$AC$3:$AC$4922&lt;&gt;"")*((((I417&lt;&gt;"")*ISNUMBER(SEARCH("|"&amp;I417&amp;"|",'5_ACOMPANHAMENTO'!$AC$3:$AC$4922)))+((J417&lt;&gt;"")*ISNUMBER(SEARCH("|"&amp;J417&amp;"|",'5_ACOMPANHAMENTO'!$AC$3:$AC$4922)))+((K417&lt;&gt;"")*ISNUMBER(SEARCH("|"&amp;K417&amp;"|",'5_ACOMPANHAMENTO'!$AC$3:$AC$4922)))+((L417&lt;&gt;"")*ISNUMBER(SEARCH("|"&amp;L417&amp;"|",'5_ACOMPANHAMENTO'!$AC$3:$AC$4922)))+((M417&lt;&gt;"")*ISNUMBER(SEARCH("|"&amp;M417&amp;"|",'5_ACOMPANHAMENTO'!$AC$3:$AC$4922)))+((N417&lt;&gt;"")*ISNUMBER(SEARCH("|"&amp;N417&amp;"|",'5_ACOMPANHAMENTO'!$AC$3:$AC$4922)))+((O417&lt;&gt;"")*ISNUMBER(SEARCH("|"&amp;O417&amp;"|",'5_ACOMPANHAMENTO'!$AC$3:$AC$4922)))+((P417&lt;&gt;"")*ISNUMBER(SEARCH("|"&amp;P417&amp;"|",'5_ACOMPANHAMENTO'!$AC$3:$AC$4922)))+((Q417&lt;&gt;"")*ISNUMBER(SEARCH("|"&amp;Q417&amp;"|",'5_ACOMPANHAMENTO'!$AC$3:$AC$4922)))+((R417&lt;&gt;"")*ISNUMBER(SEARCH("|"&amp;R417&amp;"|",'5_ACOMPANHAMENTO'!$AC$3:$AC$4922)))+((S417&lt;&gt;"")*ISNUMBER(SEARCH("|"&amp;S417&amp;"|",'5_ACOMPANHAMENTO'!$AC$3:$AC$4922)))+((T417&lt;&gt;"")*ISNUMBER(SEARCH("|"&amp;T417&amp;"|",'5_ACOMPANHAMENTO'!$AC$3:$AC$4922)))+((U417&lt;&gt;"")*ISNUMBER(SEARCH("|"&amp;U417&amp;"|",'5_ACOMPANHAMENTO'!$AC$3:$AC$4922)))+((V417&lt;&gt;"")*ISNUMBER(SEARCH("|"&amp;V417&amp;"|",'5_ACOMPANHAMENTO'!$AC$3:$AC$4922)))+((W417&lt;&gt;"")*ISNUMBER(SEARCH("|"&amp;W417&amp;"|",'5_ACOMPANHAMENTO'!$AC$3:$AC$4922)))+((X417&lt;&gt;"")*ISNUMBER(SEARCH("|"&amp;X417&amp;"|",'5_ACOMPANHAMENTO'!$AC$3:$AC$4922)))+((Y417&lt;&gt;"")*ISNUMBER(SEARCH("|"&amp;Y417&amp;"|",'5_ACOMPANHAMENTO'!$AC$3:$AC$4922)))+((Z417&lt;&gt;"")*ISNUMBER(SEARCH("|"&amp;Z417&amp;"|",'5_ACOMPANHAMENTO'!$AC$3:$AC$4922)))+((AA417&lt;&gt;"")*ISNUMBER(SEARCH("|"&amp;AA417&amp;"|",'5_ACOMPANHAMENTO'!$AC$3:$AC$4922)))+((AB417&lt;&gt;"")*ISNUMBER(SEARCH("|"&amp;AB417&amp;"|",'5_ACOMPANHAMENTO'!$AC$3:$AC$4922))))&gt;0),0),0)),""))</f>
        <v>46209</v>
      </c>
      <c r="B417" s="14" t="s">
        <v>3094</v>
      </c>
      <c r="C417" s="14" t="s">
        <v>3060</v>
      </c>
      <c r="D417" s="4">
        <f>IF(OR($B417="",$C417=""),"",IFERROR(SUMPRODUCT(--(('5_ACOMPANHAMENTO'!$AD$3:$AD$4922=TRIM($C417&amp;""))*('5_ACOMPANHAMENTO'!$AC$3:$AC$4922&lt;&gt;"")*((((I417&lt;&gt;"")*ISNUMBER(SEARCH("|"&amp;I417&amp;"|",'5_ACOMPANHAMENTO'!$AC$3:$AC$4922)))+((J417&lt;&gt;"")*ISNUMBER(SEARCH("|"&amp;J417&amp;"|",'5_ACOMPANHAMENTO'!$AC$3:$AC$4922)))+((K417&lt;&gt;"")*ISNUMBER(SEARCH("|"&amp;K417&amp;"|",'5_ACOMPANHAMENTO'!$AC$3:$AC$4922)))+((L417&lt;&gt;"")*ISNUMBER(SEARCH("|"&amp;L417&amp;"|",'5_ACOMPANHAMENTO'!$AC$3:$AC$4922)))+((M417&lt;&gt;"")*ISNUMBER(SEARCH("|"&amp;M417&amp;"|",'5_ACOMPANHAMENTO'!$AC$3:$AC$4922)))+((N417&lt;&gt;"")*ISNUMBER(SEARCH("|"&amp;N417&amp;"|",'5_ACOMPANHAMENTO'!$AC$3:$AC$4922)))+((O417&lt;&gt;"")*ISNUMBER(SEARCH("|"&amp;O417&amp;"|",'5_ACOMPANHAMENTO'!$AC$3:$AC$4922)))+((P417&lt;&gt;"")*ISNUMBER(SEARCH("|"&amp;P417&amp;"|",'5_ACOMPANHAMENTO'!$AC$3:$AC$4922)))+((Q417&lt;&gt;"")*ISNUMBER(SEARCH("|"&amp;Q417&amp;"|",'5_ACOMPANHAMENTO'!$AC$3:$AC$4922)))+((R417&lt;&gt;"")*ISNUMBER(SEARCH("|"&amp;R417&amp;"|",'5_ACOMPANHAMENTO'!$AC$3:$AC$4922)))+((S417&lt;&gt;"")*ISNUMBER(SEARCH("|"&amp;S417&amp;"|",'5_ACOMPANHAMENTO'!$AC$3:$AC$4922)))+((T417&lt;&gt;"")*ISNUMBER(SEARCH("|"&amp;T417&amp;"|",'5_ACOMPANHAMENTO'!$AC$3:$AC$4922)))+((U417&lt;&gt;"")*ISNUMBER(SEARCH("|"&amp;U417&amp;"|",'5_ACOMPANHAMENTO'!$AC$3:$AC$4922)))+((V417&lt;&gt;"")*ISNUMBER(SEARCH("|"&amp;V417&amp;"|",'5_ACOMPANHAMENTO'!$AC$3:$AC$4922)))+((W417&lt;&gt;"")*ISNUMBER(SEARCH("|"&amp;W417&amp;"|",'5_ACOMPANHAMENTO'!$AC$3:$AC$4922)))+((X417&lt;&gt;"")*ISNUMBER(SEARCH("|"&amp;X417&amp;"|",'5_ACOMPANHAMENTO'!$AC$3:$AC$4922)))+((Y417&lt;&gt;"")*ISNUMBER(SEARCH("|"&amp;Y417&amp;"|",'5_ACOMPANHAMENTO'!$AC$3:$AC$4922)))+((Z417&lt;&gt;"")*ISNUMBER(SEARCH("|"&amp;Z417&amp;"|",'5_ACOMPANHAMENTO'!$AC$3:$AC$4922)))+((AA417&lt;&gt;"")*ISNUMBER(SEARCH("|"&amp;AA417&amp;"|",'5_ACOMPANHAMENTO'!$AC$3:$AC$4922)))+((AB417&lt;&gt;"")*ISNUMBER(SEARCH("|"&amp;AB417&amp;"|",'5_ACOMPANHAMENTO'!$AC$3:$AC$4922))))&gt;0)),'5_ACOMPANHAMENTO'!$J$3:$J$4922),0))</f>
        <v>3710</v>
      </c>
      <c r="E417" s="4" t="str">
        <f t="shared" ca="1" si="138"/>
        <v>FINALIZADO</v>
      </c>
      <c r="F417" s="7">
        <f>IF(OR($B417="",$C417=""),"",IFERROR(SUMPRODUCT(--(('5_ACOMPANHAMENTO'!$AD$3:$AD$4922=TRIM($C417&amp;""))*('5_ACOMPANHAMENTO'!$AC$3:$AC$4922&lt;&gt;"")*((((I417&lt;&gt;"")*ISNUMBER(SEARCH("|"&amp;I417&amp;"|",'5_ACOMPANHAMENTO'!$AC$3:$AC$4922)))+((J417&lt;&gt;"")*ISNUMBER(SEARCH("|"&amp;J417&amp;"|",'5_ACOMPANHAMENTO'!$AC$3:$AC$4922)))+((K417&lt;&gt;"")*ISNUMBER(SEARCH("|"&amp;K417&amp;"|",'5_ACOMPANHAMENTO'!$AC$3:$AC$4922)))+((L417&lt;&gt;"")*ISNUMBER(SEARCH("|"&amp;L417&amp;"|",'5_ACOMPANHAMENTO'!$AC$3:$AC$4922)))+((M417&lt;&gt;"")*ISNUMBER(SEARCH("|"&amp;M417&amp;"|",'5_ACOMPANHAMENTO'!$AC$3:$AC$4922)))+((N417&lt;&gt;"")*ISNUMBER(SEARCH("|"&amp;N417&amp;"|",'5_ACOMPANHAMENTO'!$AC$3:$AC$4922)))+((O417&lt;&gt;"")*ISNUMBER(SEARCH("|"&amp;O417&amp;"|",'5_ACOMPANHAMENTO'!$AC$3:$AC$4922)))+((P417&lt;&gt;"")*ISNUMBER(SEARCH("|"&amp;P417&amp;"|",'5_ACOMPANHAMENTO'!$AC$3:$AC$4922)))+((Q417&lt;&gt;"")*ISNUMBER(SEARCH("|"&amp;Q417&amp;"|",'5_ACOMPANHAMENTO'!$AC$3:$AC$4922)))+((R417&lt;&gt;"")*ISNUMBER(SEARCH("|"&amp;R417&amp;"|",'5_ACOMPANHAMENTO'!$AC$3:$AC$4922)))+((S417&lt;&gt;"")*ISNUMBER(SEARCH("|"&amp;S417&amp;"|",'5_ACOMPANHAMENTO'!$AC$3:$AC$4922)))+((T417&lt;&gt;"")*ISNUMBER(SEARCH("|"&amp;T417&amp;"|",'5_ACOMPANHAMENTO'!$AC$3:$AC$4922)))+((U417&lt;&gt;"")*ISNUMBER(SEARCH("|"&amp;U417&amp;"|",'5_ACOMPANHAMENTO'!$AC$3:$AC$4922)))+((V417&lt;&gt;"")*ISNUMBER(SEARCH("|"&amp;V417&amp;"|",'5_ACOMPANHAMENTO'!$AC$3:$AC$4922)))+((W417&lt;&gt;"")*ISNUMBER(SEARCH("|"&amp;W417&amp;"|",'5_ACOMPANHAMENTO'!$AC$3:$AC$4922)))+((X417&lt;&gt;"")*ISNUMBER(SEARCH("|"&amp;X417&amp;"|",'5_ACOMPANHAMENTO'!$AC$3:$AC$4922)))+((Y417&lt;&gt;"")*ISNUMBER(SEARCH("|"&amp;Y417&amp;"|",'5_ACOMPANHAMENTO'!$AC$3:$AC$4922)))+((Z417&lt;&gt;"")*ISNUMBER(SEARCH("|"&amp;Z417&amp;"|",'5_ACOMPANHAMENTO'!$AC$3:$AC$4922)))+((AA417&lt;&gt;"")*ISNUMBER(SEARCH("|"&amp;AA417&amp;"|",'5_ACOMPANHAMENTO'!$AC$3:$AC$4922)))+((AB417&lt;&gt;"")*ISNUMBER(SEARCH("|"&amp;AB417&amp;"|",'5_ACOMPANHAMENTO'!$AC$3:$AC$4922))))&gt;0)),'5_ACOMPANHAMENTO'!$O$3:$O$4922),0))</f>
        <v>3710</v>
      </c>
      <c r="G417" s="7">
        <f t="shared" si="139"/>
        <v>0</v>
      </c>
      <c r="H417" t="str">
        <f t="shared" si="140"/>
        <v>10210|9 COLADEIRAS</v>
      </c>
      <c r="I417" s="1" t="str">
        <f t="shared" si="141"/>
        <v>10210</v>
      </c>
      <c r="J417" s="1" t="str">
        <f t="shared" si="142"/>
        <v/>
      </c>
      <c r="K417" s="1" t="str">
        <f t="shared" si="143"/>
        <v/>
      </c>
      <c r="L417" s="1" t="str">
        <f t="shared" si="144"/>
        <v/>
      </c>
      <c r="M417" s="1" t="str">
        <f t="shared" si="145"/>
        <v/>
      </c>
      <c r="N417" s="1" t="str">
        <f t="shared" si="146"/>
        <v/>
      </c>
      <c r="O417" s="1" t="str">
        <f t="shared" si="147"/>
        <v/>
      </c>
      <c r="P417" s="1" t="str">
        <f t="shared" si="148"/>
        <v/>
      </c>
      <c r="Q417" s="1" t="str">
        <f t="shared" si="149"/>
        <v/>
      </c>
      <c r="R417" s="1" t="str">
        <f t="shared" si="150"/>
        <v/>
      </c>
      <c r="S417" s="1" t="str">
        <f t="shared" si="151"/>
        <v/>
      </c>
      <c r="T417" s="1" t="str">
        <f t="shared" si="152"/>
        <v/>
      </c>
      <c r="U417" s="1" t="str">
        <f t="shared" si="153"/>
        <v/>
      </c>
      <c r="V417" s="1" t="str">
        <f t="shared" si="154"/>
        <v/>
      </c>
      <c r="W417" s="1" t="str">
        <f t="shared" si="155"/>
        <v/>
      </c>
      <c r="X417" s="1" t="str">
        <f t="shared" si="156"/>
        <v/>
      </c>
      <c r="Y417" s="1" t="str">
        <f t="shared" si="157"/>
        <v/>
      </c>
      <c r="Z417" s="1" t="str">
        <f t="shared" si="158"/>
        <v/>
      </c>
      <c r="AA417" s="1" t="str">
        <f t="shared" si="159"/>
        <v/>
      </c>
      <c r="AB417" s="1" t="str">
        <f t="shared" si="160"/>
        <v/>
      </c>
    </row>
    <row r="418" spans="1:28" ht="14.25" hidden="1" customHeight="1" x14ac:dyDescent="0.35">
      <c r="A418" s="4">
        <f>IF(OR($B418="",$C418=""),"",IFERROR(INDEX('5_ACOMPANHAMENTO'!$A$3:$A$4922,MATCH(1,INDEX(('5_ACOMPANHAMENTO'!$AD$3:$AD$4922=TRIM($C418&amp;""))*('5_ACOMPANHAMENTO'!$AC$3:$AC$4922&lt;&gt;"")*((((I418&lt;&gt;"")*ISNUMBER(SEARCH("|"&amp;I418&amp;"|",'5_ACOMPANHAMENTO'!$AC$3:$AC$4922)))+((J418&lt;&gt;"")*ISNUMBER(SEARCH("|"&amp;J418&amp;"|",'5_ACOMPANHAMENTO'!$AC$3:$AC$4922)))+((K418&lt;&gt;"")*ISNUMBER(SEARCH("|"&amp;K418&amp;"|",'5_ACOMPANHAMENTO'!$AC$3:$AC$4922)))+((L418&lt;&gt;"")*ISNUMBER(SEARCH("|"&amp;L418&amp;"|",'5_ACOMPANHAMENTO'!$AC$3:$AC$4922)))+((M418&lt;&gt;"")*ISNUMBER(SEARCH("|"&amp;M418&amp;"|",'5_ACOMPANHAMENTO'!$AC$3:$AC$4922)))+((N418&lt;&gt;"")*ISNUMBER(SEARCH("|"&amp;N418&amp;"|",'5_ACOMPANHAMENTO'!$AC$3:$AC$4922)))+((O418&lt;&gt;"")*ISNUMBER(SEARCH("|"&amp;O418&amp;"|",'5_ACOMPANHAMENTO'!$AC$3:$AC$4922)))+((P418&lt;&gt;"")*ISNUMBER(SEARCH("|"&amp;P418&amp;"|",'5_ACOMPANHAMENTO'!$AC$3:$AC$4922)))+((Q418&lt;&gt;"")*ISNUMBER(SEARCH("|"&amp;Q418&amp;"|",'5_ACOMPANHAMENTO'!$AC$3:$AC$4922)))+((R418&lt;&gt;"")*ISNUMBER(SEARCH("|"&amp;R418&amp;"|",'5_ACOMPANHAMENTO'!$AC$3:$AC$4922)))+((S418&lt;&gt;"")*ISNUMBER(SEARCH("|"&amp;S418&amp;"|",'5_ACOMPANHAMENTO'!$AC$3:$AC$4922)))+((T418&lt;&gt;"")*ISNUMBER(SEARCH("|"&amp;T418&amp;"|",'5_ACOMPANHAMENTO'!$AC$3:$AC$4922)))+((U418&lt;&gt;"")*ISNUMBER(SEARCH("|"&amp;U418&amp;"|",'5_ACOMPANHAMENTO'!$AC$3:$AC$4922)))+((V418&lt;&gt;"")*ISNUMBER(SEARCH("|"&amp;V418&amp;"|",'5_ACOMPANHAMENTO'!$AC$3:$AC$4922)))+((W418&lt;&gt;"")*ISNUMBER(SEARCH("|"&amp;W418&amp;"|",'5_ACOMPANHAMENTO'!$AC$3:$AC$4922)))+((X418&lt;&gt;"")*ISNUMBER(SEARCH("|"&amp;X418&amp;"|",'5_ACOMPANHAMENTO'!$AC$3:$AC$4922)))+((Y418&lt;&gt;"")*ISNUMBER(SEARCH("|"&amp;Y418&amp;"|",'5_ACOMPANHAMENTO'!$AC$3:$AC$4922)))+((Z418&lt;&gt;"")*ISNUMBER(SEARCH("|"&amp;Z418&amp;"|",'5_ACOMPANHAMENTO'!$AC$3:$AC$4922)))+((AA418&lt;&gt;"")*ISNUMBER(SEARCH("|"&amp;AA418&amp;"|",'5_ACOMPANHAMENTO'!$AC$3:$AC$4922)))+((AB418&lt;&gt;"")*ISNUMBER(SEARCH("|"&amp;AB418&amp;"|",'5_ACOMPANHAMENTO'!$AC$3:$AC$4922))))&gt;0),0),0)),""))</f>
        <v>46209</v>
      </c>
      <c r="B418" s="14" t="s">
        <v>3094</v>
      </c>
      <c r="C418" s="14" t="s">
        <v>3060</v>
      </c>
      <c r="D418" s="4">
        <f>IF(OR($B418="",$C418=""),"",IFERROR(SUMPRODUCT(--(('5_ACOMPANHAMENTO'!$AD$3:$AD$4922=TRIM($C418&amp;""))*('5_ACOMPANHAMENTO'!$AC$3:$AC$4922&lt;&gt;"")*((((I418&lt;&gt;"")*ISNUMBER(SEARCH("|"&amp;I418&amp;"|",'5_ACOMPANHAMENTO'!$AC$3:$AC$4922)))+((J418&lt;&gt;"")*ISNUMBER(SEARCH("|"&amp;J418&amp;"|",'5_ACOMPANHAMENTO'!$AC$3:$AC$4922)))+((K418&lt;&gt;"")*ISNUMBER(SEARCH("|"&amp;K418&amp;"|",'5_ACOMPANHAMENTO'!$AC$3:$AC$4922)))+((L418&lt;&gt;"")*ISNUMBER(SEARCH("|"&amp;L418&amp;"|",'5_ACOMPANHAMENTO'!$AC$3:$AC$4922)))+((M418&lt;&gt;"")*ISNUMBER(SEARCH("|"&amp;M418&amp;"|",'5_ACOMPANHAMENTO'!$AC$3:$AC$4922)))+((N418&lt;&gt;"")*ISNUMBER(SEARCH("|"&amp;N418&amp;"|",'5_ACOMPANHAMENTO'!$AC$3:$AC$4922)))+((O418&lt;&gt;"")*ISNUMBER(SEARCH("|"&amp;O418&amp;"|",'5_ACOMPANHAMENTO'!$AC$3:$AC$4922)))+((P418&lt;&gt;"")*ISNUMBER(SEARCH("|"&amp;P418&amp;"|",'5_ACOMPANHAMENTO'!$AC$3:$AC$4922)))+((Q418&lt;&gt;"")*ISNUMBER(SEARCH("|"&amp;Q418&amp;"|",'5_ACOMPANHAMENTO'!$AC$3:$AC$4922)))+((R418&lt;&gt;"")*ISNUMBER(SEARCH("|"&amp;R418&amp;"|",'5_ACOMPANHAMENTO'!$AC$3:$AC$4922)))+((S418&lt;&gt;"")*ISNUMBER(SEARCH("|"&amp;S418&amp;"|",'5_ACOMPANHAMENTO'!$AC$3:$AC$4922)))+((T418&lt;&gt;"")*ISNUMBER(SEARCH("|"&amp;T418&amp;"|",'5_ACOMPANHAMENTO'!$AC$3:$AC$4922)))+((U418&lt;&gt;"")*ISNUMBER(SEARCH("|"&amp;U418&amp;"|",'5_ACOMPANHAMENTO'!$AC$3:$AC$4922)))+((V418&lt;&gt;"")*ISNUMBER(SEARCH("|"&amp;V418&amp;"|",'5_ACOMPANHAMENTO'!$AC$3:$AC$4922)))+((W418&lt;&gt;"")*ISNUMBER(SEARCH("|"&amp;W418&amp;"|",'5_ACOMPANHAMENTO'!$AC$3:$AC$4922)))+((X418&lt;&gt;"")*ISNUMBER(SEARCH("|"&amp;X418&amp;"|",'5_ACOMPANHAMENTO'!$AC$3:$AC$4922)))+((Y418&lt;&gt;"")*ISNUMBER(SEARCH("|"&amp;Y418&amp;"|",'5_ACOMPANHAMENTO'!$AC$3:$AC$4922)))+((Z418&lt;&gt;"")*ISNUMBER(SEARCH("|"&amp;Z418&amp;"|",'5_ACOMPANHAMENTO'!$AC$3:$AC$4922)))+((AA418&lt;&gt;"")*ISNUMBER(SEARCH("|"&amp;AA418&amp;"|",'5_ACOMPANHAMENTO'!$AC$3:$AC$4922)))+((AB418&lt;&gt;"")*ISNUMBER(SEARCH("|"&amp;AB418&amp;"|",'5_ACOMPANHAMENTO'!$AC$3:$AC$4922))))&gt;0)),'5_ACOMPANHAMENTO'!$J$3:$J$4922),0))</f>
        <v>3710</v>
      </c>
      <c r="E418" s="4" t="str">
        <f t="shared" ca="1" si="138"/>
        <v>FINALIZADO</v>
      </c>
      <c r="F418" s="7">
        <f>IF(OR($B418="",$C418=""),"",IFERROR(SUMPRODUCT(--(('5_ACOMPANHAMENTO'!$AD$3:$AD$4922=TRIM($C418&amp;""))*('5_ACOMPANHAMENTO'!$AC$3:$AC$4922&lt;&gt;"")*((((I418&lt;&gt;"")*ISNUMBER(SEARCH("|"&amp;I418&amp;"|",'5_ACOMPANHAMENTO'!$AC$3:$AC$4922)))+((J418&lt;&gt;"")*ISNUMBER(SEARCH("|"&amp;J418&amp;"|",'5_ACOMPANHAMENTO'!$AC$3:$AC$4922)))+((K418&lt;&gt;"")*ISNUMBER(SEARCH("|"&amp;K418&amp;"|",'5_ACOMPANHAMENTO'!$AC$3:$AC$4922)))+((L418&lt;&gt;"")*ISNUMBER(SEARCH("|"&amp;L418&amp;"|",'5_ACOMPANHAMENTO'!$AC$3:$AC$4922)))+((M418&lt;&gt;"")*ISNUMBER(SEARCH("|"&amp;M418&amp;"|",'5_ACOMPANHAMENTO'!$AC$3:$AC$4922)))+((N418&lt;&gt;"")*ISNUMBER(SEARCH("|"&amp;N418&amp;"|",'5_ACOMPANHAMENTO'!$AC$3:$AC$4922)))+((O418&lt;&gt;"")*ISNUMBER(SEARCH("|"&amp;O418&amp;"|",'5_ACOMPANHAMENTO'!$AC$3:$AC$4922)))+((P418&lt;&gt;"")*ISNUMBER(SEARCH("|"&amp;P418&amp;"|",'5_ACOMPANHAMENTO'!$AC$3:$AC$4922)))+((Q418&lt;&gt;"")*ISNUMBER(SEARCH("|"&amp;Q418&amp;"|",'5_ACOMPANHAMENTO'!$AC$3:$AC$4922)))+((R418&lt;&gt;"")*ISNUMBER(SEARCH("|"&amp;R418&amp;"|",'5_ACOMPANHAMENTO'!$AC$3:$AC$4922)))+((S418&lt;&gt;"")*ISNUMBER(SEARCH("|"&amp;S418&amp;"|",'5_ACOMPANHAMENTO'!$AC$3:$AC$4922)))+((T418&lt;&gt;"")*ISNUMBER(SEARCH("|"&amp;T418&amp;"|",'5_ACOMPANHAMENTO'!$AC$3:$AC$4922)))+((U418&lt;&gt;"")*ISNUMBER(SEARCH("|"&amp;U418&amp;"|",'5_ACOMPANHAMENTO'!$AC$3:$AC$4922)))+((V418&lt;&gt;"")*ISNUMBER(SEARCH("|"&amp;V418&amp;"|",'5_ACOMPANHAMENTO'!$AC$3:$AC$4922)))+((W418&lt;&gt;"")*ISNUMBER(SEARCH("|"&amp;W418&amp;"|",'5_ACOMPANHAMENTO'!$AC$3:$AC$4922)))+((X418&lt;&gt;"")*ISNUMBER(SEARCH("|"&amp;X418&amp;"|",'5_ACOMPANHAMENTO'!$AC$3:$AC$4922)))+((Y418&lt;&gt;"")*ISNUMBER(SEARCH("|"&amp;Y418&amp;"|",'5_ACOMPANHAMENTO'!$AC$3:$AC$4922)))+((Z418&lt;&gt;"")*ISNUMBER(SEARCH("|"&amp;Z418&amp;"|",'5_ACOMPANHAMENTO'!$AC$3:$AC$4922)))+((AA418&lt;&gt;"")*ISNUMBER(SEARCH("|"&amp;AA418&amp;"|",'5_ACOMPANHAMENTO'!$AC$3:$AC$4922)))+((AB418&lt;&gt;"")*ISNUMBER(SEARCH("|"&amp;AB418&amp;"|",'5_ACOMPANHAMENTO'!$AC$3:$AC$4922))))&gt;0)),'5_ACOMPANHAMENTO'!$O$3:$O$4922),0))</f>
        <v>3710</v>
      </c>
      <c r="G418" s="7">
        <f t="shared" si="139"/>
        <v>0</v>
      </c>
      <c r="H418" t="str">
        <f t="shared" si="140"/>
        <v>10210|9 COLADEIRAS</v>
      </c>
      <c r="I418" s="1" t="str">
        <f t="shared" si="141"/>
        <v>10210</v>
      </c>
      <c r="J418" s="1" t="str">
        <f t="shared" si="142"/>
        <v/>
      </c>
      <c r="K418" s="1" t="str">
        <f t="shared" si="143"/>
        <v/>
      </c>
      <c r="L418" s="1" t="str">
        <f t="shared" si="144"/>
        <v/>
      </c>
      <c r="M418" s="1" t="str">
        <f t="shared" si="145"/>
        <v/>
      </c>
      <c r="N418" s="1" t="str">
        <f t="shared" si="146"/>
        <v/>
      </c>
      <c r="O418" s="1" t="str">
        <f t="shared" si="147"/>
        <v/>
      </c>
      <c r="P418" s="1" t="str">
        <f t="shared" si="148"/>
        <v/>
      </c>
      <c r="Q418" s="1" t="str">
        <f t="shared" si="149"/>
        <v/>
      </c>
      <c r="R418" s="1" t="str">
        <f t="shared" si="150"/>
        <v/>
      </c>
      <c r="S418" s="1" t="str">
        <f t="shared" si="151"/>
        <v/>
      </c>
      <c r="T418" s="1" t="str">
        <f t="shared" si="152"/>
        <v/>
      </c>
      <c r="U418" s="1" t="str">
        <f t="shared" si="153"/>
        <v/>
      </c>
      <c r="V418" s="1" t="str">
        <f t="shared" si="154"/>
        <v/>
      </c>
      <c r="W418" s="1" t="str">
        <f t="shared" si="155"/>
        <v/>
      </c>
      <c r="X418" s="1" t="str">
        <f t="shared" si="156"/>
        <v/>
      </c>
      <c r="Y418" s="1" t="str">
        <f t="shared" si="157"/>
        <v/>
      </c>
      <c r="Z418" s="1" t="str">
        <f t="shared" si="158"/>
        <v/>
      </c>
      <c r="AA418" s="1" t="str">
        <f t="shared" si="159"/>
        <v/>
      </c>
      <c r="AB418" s="1" t="str">
        <f t="shared" si="160"/>
        <v/>
      </c>
    </row>
    <row r="419" spans="1:28" ht="14.25" hidden="1" customHeight="1" x14ac:dyDescent="0.35">
      <c r="A419" s="4">
        <f>IF(OR($B419="",$C419=""),"",IFERROR(INDEX('5_ACOMPANHAMENTO'!$A$3:$A$4922,MATCH(1,INDEX(('5_ACOMPANHAMENTO'!$AD$3:$AD$4922=TRIM($C419&amp;""))*('5_ACOMPANHAMENTO'!$AC$3:$AC$4922&lt;&gt;"")*((((I419&lt;&gt;"")*ISNUMBER(SEARCH("|"&amp;I419&amp;"|",'5_ACOMPANHAMENTO'!$AC$3:$AC$4922)))+((J419&lt;&gt;"")*ISNUMBER(SEARCH("|"&amp;J419&amp;"|",'5_ACOMPANHAMENTO'!$AC$3:$AC$4922)))+((K419&lt;&gt;"")*ISNUMBER(SEARCH("|"&amp;K419&amp;"|",'5_ACOMPANHAMENTO'!$AC$3:$AC$4922)))+((L419&lt;&gt;"")*ISNUMBER(SEARCH("|"&amp;L419&amp;"|",'5_ACOMPANHAMENTO'!$AC$3:$AC$4922)))+((M419&lt;&gt;"")*ISNUMBER(SEARCH("|"&amp;M419&amp;"|",'5_ACOMPANHAMENTO'!$AC$3:$AC$4922)))+((N419&lt;&gt;"")*ISNUMBER(SEARCH("|"&amp;N419&amp;"|",'5_ACOMPANHAMENTO'!$AC$3:$AC$4922)))+((O419&lt;&gt;"")*ISNUMBER(SEARCH("|"&amp;O419&amp;"|",'5_ACOMPANHAMENTO'!$AC$3:$AC$4922)))+((P419&lt;&gt;"")*ISNUMBER(SEARCH("|"&amp;P419&amp;"|",'5_ACOMPANHAMENTO'!$AC$3:$AC$4922)))+((Q419&lt;&gt;"")*ISNUMBER(SEARCH("|"&amp;Q419&amp;"|",'5_ACOMPANHAMENTO'!$AC$3:$AC$4922)))+((R419&lt;&gt;"")*ISNUMBER(SEARCH("|"&amp;R419&amp;"|",'5_ACOMPANHAMENTO'!$AC$3:$AC$4922)))+((S419&lt;&gt;"")*ISNUMBER(SEARCH("|"&amp;S419&amp;"|",'5_ACOMPANHAMENTO'!$AC$3:$AC$4922)))+((T419&lt;&gt;"")*ISNUMBER(SEARCH("|"&amp;T419&amp;"|",'5_ACOMPANHAMENTO'!$AC$3:$AC$4922)))+((U419&lt;&gt;"")*ISNUMBER(SEARCH("|"&amp;U419&amp;"|",'5_ACOMPANHAMENTO'!$AC$3:$AC$4922)))+((V419&lt;&gt;"")*ISNUMBER(SEARCH("|"&amp;V419&amp;"|",'5_ACOMPANHAMENTO'!$AC$3:$AC$4922)))+((W419&lt;&gt;"")*ISNUMBER(SEARCH("|"&amp;W419&amp;"|",'5_ACOMPANHAMENTO'!$AC$3:$AC$4922)))+((X419&lt;&gt;"")*ISNUMBER(SEARCH("|"&amp;X419&amp;"|",'5_ACOMPANHAMENTO'!$AC$3:$AC$4922)))+((Y419&lt;&gt;"")*ISNUMBER(SEARCH("|"&amp;Y419&amp;"|",'5_ACOMPANHAMENTO'!$AC$3:$AC$4922)))+((Z419&lt;&gt;"")*ISNUMBER(SEARCH("|"&amp;Z419&amp;"|",'5_ACOMPANHAMENTO'!$AC$3:$AC$4922)))+((AA419&lt;&gt;"")*ISNUMBER(SEARCH("|"&amp;AA419&amp;"|",'5_ACOMPANHAMENTO'!$AC$3:$AC$4922)))+((AB419&lt;&gt;"")*ISNUMBER(SEARCH("|"&amp;AB419&amp;"|",'5_ACOMPANHAMENTO'!$AC$3:$AC$4922))))&gt;0),0),0)),""))</f>
        <v>46209</v>
      </c>
      <c r="B419" s="14" t="s">
        <v>3094</v>
      </c>
      <c r="C419" s="14" t="s">
        <v>3060</v>
      </c>
      <c r="D419" s="4">
        <f>IF(OR($B419="",$C419=""),"",IFERROR(SUMPRODUCT(--(('5_ACOMPANHAMENTO'!$AD$3:$AD$4922=TRIM($C419&amp;""))*('5_ACOMPANHAMENTO'!$AC$3:$AC$4922&lt;&gt;"")*((((I419&lt;&gt;"")*ISNUMBER(SEARCH("|"&amp;I419&amp;"|",'5_ACOMPANHAMENTO'!$AC$3:$AC$4922)))+((J419&lt;&gt;"")*ISNUMBER(SEARCH("|"&amp;J419&amp;"|",'5_ACOMPANHAMENTO'!$AC$3:$AC$4922)))+((K419&lt;&gt;"")*ISNUMBER(SEARCH("|"&amp;K419&amp;"|",'5_ACOMPANHAMENTO'!$AC$3:$AC$4922)))+((L419&lt;&gt;"")*ISNUMBER(SEARCH("|"&amp;L419&amp;"|",'5_ACOMPANHAMENTO'!$AC$3:$AC$4922)))+((M419&lt;&gt;"")*ISNUMBER(SEARCH("|"&amp;M419&amp;"|",'5_ACOMPANHAMENTO'!$AC$3:$AC$4922)))+((N419&lt;&gt;"")*ISNUMBER(SEARCH("|"&amp;N419&amp;"|",'5_ACOMPANHAMENTO'!$AC$3:$AC$4922)))+((O419&lt;&gt;"")*ISNUMBER(SEARCH("|"&amp;O419&amp;"|",'5_ACOMPANHAMENTO'!$AC$3:$AC$4922)))+((P419&lt;&gt;"")*ISNUMBER(SEARCH("|"&amp;P419&amp;"|",'5_ACOMPANHAMENTO'!$AC$3:$AC$4922)))+((Q419&lt;&gt;"")*ISNUMBER(SEARCH("|"&amp;Q419&amp;"|",'5_ACOMPANHAMENTO'!$AC$3:$AC$4922)))+((R419&lt;&gt;"")*ISNUMBER(SEARCH("|"&amp;R419&amp;"|",'5_ACOMPANHAMENTO'!$AC$3:$AC$4922)))+((S419&lt;&gt;"")*ISNUMBER(SEARCH("|"&amp;S419&amp;"|",'5_ACOMPANHAMENTO'!$AC$3:$AC$4922)))+((T419&lt;&gt;"")*ISNUMBER(SEARCH("|"&amp;T419&amp;"|",'5_ACOMPANHAMENTO'!$AC$3:$AC$4922)))+((U419&lt;&gt;"")*ISNUMBER(SEARCH("|"&amp;U419&amp;"|",'5_ACOMPANHAMENTO'!$AC$3:$AC$4922)))+((V419&lt;&gt;"")*ISNUMBER(SEARCH("|"&amp;V419&amp;"|",'5_ACOMPANHAMENTO'!$AC$3:$AC$4922)))+((W419&lt;&gt;"")*ISNUMBER(SEARCH("|"&amp;W419&amp;"|",'5_ACOMPANHAMENTO'!$AC$3:$AC$4922)))+((X419&lt;&gt;"")*ISNUMBER(SEARCH("|"&amp;X419&amp;"|",'5_ACOMPANHAMENTO'!$AC$3:$AC$4922)))+((Y419&lt;&gt;"")*ISNUMBER(SEARCH("|"&amp;Y419&amp;"|",'5_ACOMPANHAMENTO'!$AC$3:$AC$4922)))+((Z419&lt;&gt;"")*ISNUMBER(SEARCH("|"&amp;Z419&amp;"|",'5_ACOMPANHAMENTO'!$AC$3:$AC$4922)))+((AA419&lt;&gt;"")*ISNUMBER(SEARCH("|"&amp;AA419&amp;"|",'5_ACOMPANHAMENTO'!$AC$3:$AC$4922)))+((AB419&lt;&gt;"")*ISNUMBER(SEARCH("|"&amp;AB419&amp;"|",'5_ACOMPANHAMENTO'!$AC$3:$AC$4922))))&gt;0)),'5_ACOMPANHAMENTO'!$J$3:$J$4922),0))</f>
        <v>3710</v>
      </c>
      <c r="E419" s="4" t="str">
        <f t="shared" ca="1" si="138"/>
        <v>FINALIZADO</v>
      </c>
      <c r="F419" s="7">
        <f>IF(OR($B419="",$C419=""),"",IFERROR(SUMPRODUCT(--(('5_ACOMPANHAMENTO'!$AD$3:$AD$4922=TRIM($C419&amp;""))*('5_ACOMPANHAMENTO'!$AC$3:$AC$4922&lt;&gt;"")*((((I419&lt;&gt;"")*ISNUMBER(SEARCH("|"&amp;I419&amp;"|",'5_ACOMPANHAMENTO'!$AC$3:$AC$4922)))+((J419&lt;&gt;"")*ISNUMBER(SEARCH("|"&amp;J419&amp;"|",'5_ACOMPANHAMENTO'!$AC$3:$AC$4922)))+((K419&lt;&gt;"")*ISNUMBER(SEARCH("|"&amp;K419&amp;"|",'5_ACOMPANHAMENTO'!$AC$3:$AC$4922)))+((L419&lt;&gt;"")*ISNUMBER(SEARCH("|"&amp;L419&amp;"|",'5_ACOMPANHAMENTO'!$AC$3:$AC$4922)))+((M419&lt;&gt;"")*ISNUMBER(SEARCH("|"&amp;M419&amp;"|",'5_ACOMPANHAMENTO'!$AC$3:$AC$4922)))+((N419&lt;&gt;"")*ISNUMBER(SEARCH("|"&amp;N419&amp;"|",'5_ACOMPANHAMENTO'!$AC$3:$AC$4922)))+((O419&lt;&gt;"")*ISNUMBER(SEARCH("|"&amp;O419&amp;"|",'5_ACOMPANHAMENTO'!$AC$3:$AC$4922)))+((P419&lt;&gt;"")*ISNUMBER(SEARCH("|"&amp;P419&amp;"|",'5_ACOMPANHAMENTO'!$AC$3:$AC$4922)))+((Q419&lt;&gt;"")*ISNUMBER(SEARCH("|"&amp;Q419&amp;"|",'5_ACOMPANHAMENTO'!$AC$3:$AC$4922)))+((R419&lt;&gt;"")*ISNUMBER(SEARCH("|"&amp;R419&amp;"|",'5_ACOMPANHAMENTO'!$AC$3:$AC$4922)))+((S419&lt;&gt;"")*ISNUMBER(SEARCH("|"&amp;S419&amp;"|",'5_ACOMPANHAMENTO'!$AC$3:$AC$4922)))+((T419&lt;&gt;"")*ISNUMBER(SEARCH("|"&amp;T419&amp;"|",'5_ACOMPANHAMENTO'!$AC$3:$AC$4922)))+((U419&lt;&gt;"")*ISNUMBER(SEARCH("|"&amp;U419&amp;"|",'5_ACOMPANHAMENTO'!$AC$3:$AC$4922)))+((V419&lt;&gt;"")*ISNUMBER(SEARCH("|"&amp;V419&amp;"|",'5_ACOMPANHAMENTO'!$AC$3:$AC$4922)))+((W419&lt;&gt;"")*ISNUMBER(SEARCH("|"&amp;W419&amp;"|",'5_ACOMPANHAMENTO'!$AC$3:$AC$4922)))+((X419&lt;&gt;"")*ISNUMBER(SEARCH("|"&amp;X419&amp;"|",'5_ACOMPANHAMENTO'!$AC$3:$AC$4922)))+((Y419&lt;&gt;"")*ISNUMBER(SEARCH("|"&amp;Y419&amp;"|",'5_ACOMPANHAMENTO'!$AC$3:$AC$4922)))+((Z419&lt;&gt;"")*ISNUMBER(SEARCH("|"&amp;Z419&amp;"|",'5_ACOMPANHAMENTO'!$AC$3:$AC$4922)))+((AA419&lt;&gt;"")*ISNUMBER(SEARCH("|"&amp;AA419&amp;"|",'5_ACOMPANHAMENTO'!$AC$3:$AC$4922)))+((AB419&lt;&gt;"")*ISNUMBER(SEARCH("|"&amp;AB419&amp;"|",'5_ACOMPANHAMENTO'!$AC$3:$AC$4922))))&gt;0)),'5_ACOMPANHAMENTO'!$O$3:$O$4922),0))</f>
        <v>3710</v>
      </c>
      <c r="G419" s="7">
        <f t="shared" si="139"/>
        <v>0</v>
      </c>
      <c r="H419" t="str">
        <f t="shared" si="140"/>
        <v>10210|9 COLADEIRAS</v>
      </c>
      <c r="I419" s="1" t="str">
        <f t="shared" si="141"/>
        <v>10210</v>
      </c>
      <c r="J419" s="1" t="str">
        <f t="shared" si="142"/>
        <v/>
      </c>
      <c r="K419" s="1" t="str">
        <f t="shared" si="143"/>
        <v/>
      </c>
      <c r="L419" s="1" t="str">
        <f t="shared" si="144"/>
        <v/>
      </c>
      <c r="M419" s="1" t="str">
        <f t="shared" si="145"/>
        <v/>
      </c>
      <c r="N419" s="1" t="str">
        <f t="shared" si="146"/>
        <v/>
      </c>
      <c r="O419" s="1" t="str">
        <f t="shared" si="147"/>
        <v/>
      </c>
      <c r="P419" s="1" t="str">
        <f t="shared" si="148"/>
        <v/>
      </c>
      <c r="Q419" s="1" t="str">
        <f t="shared" si="149"/>
        <v/>
      </c>
      <c r="R419" s="1" t="str">
        <f t="shared" si="150"/>
        <v/>
      </c>
      <c r="S419" s="1" t="str">
        <f t="shared" si="151"/>
        <v/>
      </c>
      <c r="T419" s="1" t="str">
        <f t="shared" si="152"/>
        <v/>
      </c>
      <c r="U419" s="1" t="str">
        <f t="shared" si="153"/>
        <v/>
      </c>
      <c r="V419" s="1" t="str">
        <f t="shared" si="154"/>
        <v/>
      </c>
      <c r="W419" s="1" t="str">
        <f t="shared" si="155"/>
        <v/>
      </c>
      <c r="X419" s="1" t="str">
        <f t="shared" si="156"/>
        <v/>
      </c>
      <c r="Y419" s="1" t="str">
        <f t="shared" si="157"/>
        <v/>
      </c>
      <c r="Z419" s="1" t="str">
        <f t="shared" si="158"/>
        <v/>
      </c>
      <c r="AA419" s="1" t="str">
        <f t="shared" si="159"/>
        <v/>
      </c>
      <c r="AB419" s="1" t="str">
        <f t="shared" si="160"/>
        <v/>
      </c>
    </row>
    <row r="420" spans="1:28" ht="14.25" hidden="1" customHeight="1" x14ac:dyDescent="0.35">
      <c r="A420" s="4">
        <f>IF(OR($B420="",$C420=""),"",IFERROR(INDEX('5_ACOMPANHAMENTO'!$A$3:$A$4922,MATCH(1,INDEX(('5_ACOMPANHAMENTO'!$AD$3:$AD$4922=TRIM($C420&amp;""))*('5_ACOMPANHAMENTO'!$AC$3:$AC$4922&lt;&gt;"")*((((I420&lt;&gt;"")*ISNUMBER(SEARCH("|"&amp;I420&amp;"|",'5_ACOMPANHAMENTO'!$AC$3:$AC$4922)))+((J420&lt;&gt;"")*ISNUMBER(SEARCH("|"&amp;J420&amp;"|",'5_ACOMPANHAMENTO'!$AC$3:$AC$4922)))+((K420&lt;&gt;"")*ISNUMBER(SEARCH("|"&amp;K420&amp;"|",'5_ACOMPANHAMENTO'!$AC$3:$AC$4922)))+((L420&lt;&gt;"")*ISNUMBER(SEARCH("|"&amp;L420&amp;"|",'5_ACOMPANHAMENTO'!$AC$3:$AC$4922)))+((M420&lt;&gt;"")*ISNUMBER(SEARCH("|"&amp;M420&amp;"|",'5_ACOMPANHAMENTO'!$AC$3:$AC$4922)))+((N420&lt;&gt;"")*ISNUMBER(SEARCH("|"&amp;N420&amp;"|",'5_ACOMPANHAMENTO'!$AC$3:$AC$4922)))+((O420&lt;&gt;"")*ISNUMBER(SEARCH("|"&amp;O420&amp;"|",'5_ACOMPANHAMENTO'!$AC$3:$AC$4922)))+((P420&lt;&gt;"")*ISNUMBER(SEARCH("|"&amp;P420&amp;"|",'5_ACOMPANHAMENTO'!$AC$3:$AC$4922)))+((Q420&lt;&gt;"")*ISNUMBER(SEARCH("|"&amp;Q420&amp;"|",'5_ACOMPANHAMENTO'!$AC$3:$AC$4922)))+((R420&lt;&gt;"")*ISNUMBER(SEARCH("|"&amp;R420&amp;"|",'5_ACOMPANHAMENTO'!$AC$3:$AC$4922)))+((S420&lt;&gt;"")*ISNUMBER(SEARCH("|"&amp;S420&amp;"|",'5_ACOMPANHAMENTO'!$AC$3:$AC$4922)))+((T420&lt;&gt;"")*ISNUMBER(SEARCH("|"&amp;T420&amp;"|",'5_ACOMPANHAMENTO'!$AC$3:$AC$4922)))+((U420&lt;&gt;"")*ISNUMBER(SEARCH("|"&amp;U420&amp;"|",'5_ACOMPANHAMENTO'!$AC$3:$AC$4922)))+((V420&lt;&gt;"")*ISNUMBER(SEARCH("|"&amp;V420&amp;"|",'5_ACOMPANHAMENTO'!$AC$3:$AC$4922)))+((W420&lt;&gt;"")*ISNUMBER(SEARCH("|"&amp;W420&amp;"|",'5_ACOMPANHAMENTO'!$AC$3:$AC$4922)))+((X420&lt;&gt;"")*ISNUMBER(SEARCH("|"&amp;X420&amp;"|",'5_ACOMPANHAMENTO'!$AC$3:$AC$4922)))+((Y420&lt;&gt;"")*ISNUMBER(SEARCH("|"&amp;Y420&amp;"|",'5_ACOMPANHAMENTO'!$AC$3:$AC$4922)))+((Z420&lt;&gt;"")*ISNUMBER(SEARCH("|"&amp;Z420&amp;"|",'5_ACOMPANHAMENTO'!$AC$3:$AC$4922)))+((AA420&lt;&gt;"")*ISNUMBER(SEARCH("|"&amp;AA420&amp;"|",'5_ACOMPANHAMENTO'!$AC$3:$AC$4922)))+((AB420&lt;&gt;"")*ISNUMBER(SEARCH("|"&amp;AB420&amp;"|",'5_ACOMPANHAMENTO'!$AC$3:$AC$4922))))&gt;0),0),0)),""))</f>
        <v>46209</v>
      </c>
      <c r="B420" s="14" t="s">
        <v>3094</v>
      </c>
      <c r="C420" s="14" t="s">
        <v>3060</v>
      </c>
      <c r="D420" s="4">
        <f>IF(OR($B420="",$C420=""),"",IFERROR(SUMPRODUCT(--(('5_ACOMPANHAMENTO'!$AD$3:$AD$4922=TRIM($C420&amp;""))*('5_ACOMPANHAMENTO'!$AC$3:$AC$4922&lt;&gt;"")*((((I420&lt;&gt;"")*ISNUMBER(SEARCH("|"&amp;I420&amp;"|",'5_ACOMPANHAMENTO'!$AC$3:$AC$4922)))+((J420&lt;&gt;"")*ISNUMBER(SEARCH("|"&amp;J420&amp;"|",'5_ACOMPANHAMENTO'!$AC$3:$AC$4922)))+((K420&lt;&gt;"")*ISNUMBER(SEARCH("|"&amp;K420&amp;"|",'5_ACOMPANHAMENTO'!$AC$3:$AC$4922)))+((L420&lt;&gt;"")*ISNUMBER(SEARCH("|"&amp;L420&amp;"|",'5_ACOMPANHAMENTO'!$AC$3:$AC$4922)))+((M420&lt;&gt;"")*ISNUMBER(SEARCH("|"&amp;M420&amp;"|",'5_ACOMPANHAMENTO'!$AC$3:$AC$4922)))+((N420&lt;&gt;"")*ISNUMBER(SEARCH("|"&amp;N420&amp;"|",'5_ACOMPANHAMENTO'!$AC$3:$AC$4922)))+((O420&lt;&gt;"")*ISNUMBER(SEARCH("|"&amp;O420&amp;"|",'5_ACOMPANHAMENTO'!$AC$3:$AC$4922)))+((P420&lt;&gt;"")*ISNUMBER(SEARCH("|"&amp;P420&amp;"|",'5_ACOMPANHAMENTO'!$AC$3:$AC$4922)))+((Q420&lt;&gt;"")*ISNUMBER(SEARCH("|"&amp;Q420&amp;"|",'5_ACOMPANHAMENTO'!$AC$3:$AC$4922)))+((R420&lt;&gt;"")*ISNUMBER(SEARCH("|"&amp;R420&amp;"|",'5_ACOMPANHAMENTO'!$AC$3:$AC$4922)))+((S420&lt;&gt;"")*ISNUMBER(SEARCH("|"&amp;S420&amp;"|",'5_ACOMPANHAMENTO'!$AC$3:$AC$4922)))+((T420&lt;&gt;"")*ISNUMBER(SEARCH("|"&amp;T420&amp;"|",'5_ACOMPANHAMENTO'!$AC$3:$AC$4922)))+((U420&lt;&gt;"")*ISNUMBER(SEARCH("|"&amp;U420&amp;"|",'5_ACOMPANHAMENTO'!$AC$3:$AC$4922)))+((V420&lt;&gt;"")*ISNUMBER(SEARCH("|"&amp;V420&amp;"|",'5_ACOMPANHAMENTO'!$AC$3:$AC$4922)))+((W420&lt;&gt;"")*ISNUMBER(SEARCH("|"&amp;W420&amp;"|",'5_ACOMPANHAMENTO'!$AC$3:$AC$4922)))+((X420&lt;&gt;"")*ISNUMBER(SEARCH("|"&amp;X420&amp;"|",'5_ACOMPANHAMENTO'!$AC$3:$AC$4922)))+((Y420&lt;&gt;"")*ISNUMBER(SEARCH("|"&amp;Y420&amp;"|",'5_ACOMPANHAMENTO'!$AC$3:$AC$4922)))+((Z420&lt;&gt;"")*ISNUMBER(SEARCH("|"&amp;Z420&amp;"|",'5_ACOMPANHAMENTO'!$AC$3:$AC$4922)))+((AA420&lt;&gt;"")*ISNUMBER(SEARCH("|"&amp;AA420&amp;"|",'5_ACOMPANHAMENTO'!$AC$3:$AC$4922)))+((AB420&lt;&gt;"")*ISNUMBER(SEARCH("|"&amp;AB420&amp;"|",'5_ACOMPANHAMENTO'!$AC$3:$AC$4922))))&gt;0)),'5_ACOMPANHAMENTO'!$J$3:$J$4922),0))</f>
        <v>3710</v>
      </c>
      <c r="E420" s="4" t="str">
        <f t="shared" ca="1" si="138"/>
        <v>FINALIZADO</v>
      </c>
      <c r="F420" s="7">
        <f>IF(OR($B420="",$C420=""),"",IFERROR(SUMPRODUCT(--(('5_ACOMPANHAMENTO'!$AD$3:$AD$4922=TRIM($C420&amp;""))*('5_ACOMPANHAMENTO'!$AC$3:$AC$4922&lt;&gt;"")*((((I420&lt;&gt;"")*ISNUMBER(SEARCH("|"&amp;I420&amp;"|",'5_ACOMPANHAMENTO'!$AC$3:$AC$4922)))+((J420&lt;&gt;"")*ISNUMBER(SEARCH("|"&amp;J420&amp;"|",'5_ACOMPANHAMENTO'!$AC$3:$AC$4922)))+((K420&lt;&gt;"")*ISNUMBER(SEARCH("|"&amp;K420&amp;"|",'5_ACOMPANHAMENTO'!$AC$3:$AC$4922)))+((L420&lt;&gt;"")*ISNUMBER(SEARCH("|"&amp;L420&amp;"|",'5_ACOMPANHAMENTO'!$AC$3:$AC$4922)))+((M420&lt;&gt;"")*ISNUMBER(SEARCH("|"&amp;M420&amp;"|",'5_ACOMPANHAMENTO'!$AC$3:$AC$4922)))+((N420&lt;&gt;"")*ISNUMBER(SEARCH("|"&amp;N420&amp;"|",'5_ACOMPANHAMENTO'!$AC$3:$AC$4922)))+((O420&lt;&gt;"")*ISNUMBER(SEARCH("|"&amp;O420&amp;"|",'5_ACOMPANHAMENTO'!$AC$3:$AC$4922)))+((P420&lt;&gt;"")*ISNUMBER(SEARCH("|"&amp;P420&amp;"|",'5_ACOMPANHAMENTO'!$AC$3:$AC$4922)))+((Q420&lt;&gt;"")*ISNUMBER(SEARCH("|"&amp;Q420&amp;"|",'5_ACOMPANHAMENTO'!$AC$3:$AC$4922)))+((R420&lt;&gt;"")*ISNUMBER(SEARCH("|"&amp;R420&amp;"|",'5_ACOMPANHAMENTO'!$AC$3:$AC$4922)))+((S420&lt;&gt;"")*ISNUMBER(SEARCH("|"&amp;S420&amp;"|",'5_ACOMPANHAMENTO'!$AC$3:$AC$4922)))+((T420&lt;&gt;"")*ISNUMBER(SEARCH("|"&amp;T420&amp;"|",'5_ACOMPANHAMENTO'!$AC$3:$AC$4922)))+((U420&lt;&gt;"")*ISNUMBER(SEARCH("|"&amp;U420&amp;"|",'5_ACOMPANHAMENTO'!$AC$3:$AC$4922)))+((V420&lt;&gt;"")*ISNUMBER(SEARCH("|"&amp;V420&amp;"|",'5_ACOMPANHAMENTO'!$AC$3:$AC$4922)))+((W420&lt;&gt;"")*ISNUMBER(SEARCH("|"&amp;W420&amp;"|",'5_ACOMPANHAMENTO'!$AC$3:$AC$4922)))+((X420&lt;&gt;"")*ISNUMBER(SEARCH("|"&amp;X420&amp;"|",'5_ACOMPANHAMENTO'!$AC$3:$AC$4922)))+((Y420&lt;&gt;"")*ISNUMBER(SEARCH("|"&amp;Y420&amp;"|",'5_ACOMPANHAMENTO'!$AC$3:$AC$4922)))+((Z420&lt;&gt;"")*ISNUMBER(SEARCH("|"&amp;Z420&amp;"|",'5_ACOMPANHAMENTO'!$AC$3:$AC$4922)))+((AA420&lt;&gt;"")*ISNUMBER(SEARCH("|"&amp;AA420&amp;"|",'5_ACOMPANHAMENTO'!$AC$3:$AC$4922)))+((AB420&lt;&gt;"")*ISNUMBER(SEARCH("|"&amp;AB420&amp;"|",'5_ACOMPANHAMENTO'!$AC$3:$AC$4922))))&gt;0)),'5_ACOMPANHAMENTO'!$O$3:$O$4922),0))</f>
        <v>3710</v>
      </c>
      <c r="G420" s="7">
        <f t="shared" si="139"/>
        <v>0</v>
      </c>
      <c r="H420" t="str">
        <f t="shared" si="140"/>
        <v>10210|9 COLADEIRAS</v>
      </c>
      <c r="I420" s="1" t="str">
        <f t="shared" si="141"/>
        <v>10210</v>
      </c>
      <c r="J420" s="1" t="str">
        <f t="shared" si="142"/>
        <v/>
      </c>
      <c r="K420" s="1" t="str">
        <f t="shared" si="143"/>
        <v/>
      </c>
      <c r="L420" s="1" t="str">
        <f t="shared" si="144"/>
        <v/>
      </c>
      <c r="M420" s="1" t="str">
        <f t="shared" si="145"/>
        <v/>
      </c>
      <c r="N420" s="1" t="str">
        <f t="shared" si="146"/>
        <v/>
      </c>
      <c r="O420" s="1" t="str">
        <f t="shared" si="147"/>
        <v/>
      </c>
      <c r="P420" s="1" t="str">
        <f t="shared" si="148"/>
        <v/>
      </c>
      <c r="Q420" s="1" t="str">
        <f t="shared" si="149"/>
        <v/>
      </c>
      <c r="R420" s="1" t="str">
        <f t="shared" si="150"/>
        <v/>
      </c>
      <c r="S420" s="1" t="str">
        <f t="shared" si="151"/>
        <v/>
      </c>
      <c r="T420" s="1" t="str">
        <f t="shared" si="152"/>
        <v/>
      </c>
      <c r="U420" s="1" t="str">
        <f t="shared" si="153"/>
        <v/>
      </c>
      <c r="V420" s="1" t="str">
        <f t="shared" si="154"/>
        <v/>
      </c>
      <c r="W420" s="1" t="str">
        <f t="shared" si="155"/>
        <v/>
      </c>
      <c r="X420" s="1" t="str">
        <f t="shared" si="156"/>
        <v/>
      </c>
      <c r="Y420" s="1" t="str">
        <f t="shared" si="157"/>
        <v/>
      </c>
      <c r="Z420" s="1" t="str">
        <f t="shared" si="158"/>
        <v/>
      </c>
      <c r="AA420" s="1" t="str">
        <f t="shared" si="159"/>
        <v/>
      </c>
      <c r="AB420" s="1" t="str">
        <f t="shared" si="160"/>
        <v/>
      </c>
    </row>
    <row r="421" spans="1:28" ht="14.25" hidden="1" customHeight="1" x14ac:dyDescent="0.35">
      <c r="A421" s="4">
        <f>IF(OR($B421="",$C421=""),"",IFERROR(INDEX('5_ACOMPANHAMENTO'!$A$3:$A$4922,MATCH(1,INDEX(('5_ACOMPANHAMENTO'!$AD$3:$AD$4922=TRIM($C421&amp;""))*('5_ACOMPANHAMENTO'!$AC$3:$AC$4922&lt;&gt;"")*((((I421&lt;&gt;"")*ISNUMBER(SEARCH("|"&amp;I421&amp;"|",'5_ACOMPANHAMENTO'!$AC$3:$AC$4922)))+((J421&lt;&gt;"")*ISNUMBER(SEARCH("|"&amp;J421&amp;"|",'5_ACOMPANHAMENTO'!$AC$3:$AC$4922)))+((K421&lt;&gt;"")*ISNUMBER(SEARCH("|"&amp;K421&amp;"|",'5_ACOMPANHAMENTO'!$AC$3:$AC$4922)))+((L421&lt;&gt;"")*ISNUMBER(SEARCH("|"&amp;L421&amp;"|",'5_ACOMPANHAMENTO'!$AC$3:$AC$4922)))+((M421&lt;&gt;"")*ISNUMBER(SEARCH("|"&amp;M421&amp;"|",'5_ACOMPANHAMENTO'!$AC$3:$AC$4922)))+((N421&lt;&gt;"")*ISNUMBER(SEARCH("|"&amp;N421&amp;"|",'5_ACOMPANHAMENTO'!$AC$3:$AC$4922)))+((O421&lt;&gt;"")*ISNUMBER(SEARCH("|"&amp;O421&amp;"|",'5_ACOMPANHAMENTO'!$AC$3:$AC$4922)))+((P421&lt;&gt;"")*ISNUMBER(SEARCH("|"&amp;P421&amp;"|",'5_ACOMPANHAMENTO'!$AC$3:$AC$4922)))+((Q421&lt;&gt;"")*ISNUMBER(SEARCH("|"&amp;Q421&amp;"|",'5_ACOMPANHAMENTO'!$AC$3:$AC$4922)))+((R421&lt;&gt;"")*ISNUMBER(SEARCH("|"&amp;R421&amp;"|",'5_ACOMPANHAMENTO'!$AC$3:$AC$4922)))+((S421&lt;&gt;"")*ISNUMBER(SEARCH("|"&amp;S421&amp;"|",'5_ACOMPANHAMENTO'!$AC$3:$AC$4922)))+((T421&lt;&gt;"")*ISNUMBER(SEARCH("|"&amp;T421&amp;"|",'5_ACOMPANHAMENTO'!$AC$3:$AC$4922)))+((U421&lt;&gt;"")*ISNUMBER(SEARCH("|"&amp;U421&amp;"|",'5_ACOMPANHAMENTO'!$AC$3:$AC$4922)))+((V421&lt;&gt;"")*ISNUMBER(SEARCH("|"&amp;V421&amp;"|",'5_ACOMPANHAMENTO'!$AC$3:$AC$4922)))+((W421&lt;&gt;"")*ISNUMBER(SEARCH("|"&amp;W421&amp;"|",'5_ACOMPANHAMENTO'!$AC$3:$AC$4922)))+((X421&lt;&gt;"")*ISNUMBER(SEARCH("|"&amp;X421&amp;"|",'5_ACOMPANHAMENTO'!$AC$3:$AC$4922)))+((Y421&lt;&gt;"")*ISNUMBER(SEARCH("|"&amp;Y421&amp;"|",'5_ACOMPANHAMENTO'!$AC$3:$AC$4922)))+((Z421&lt;&gt;"")*ISNUMBER(SEARCH("|"&amp;Z421&amp;"|",'5_ACOMPANHAMENTO'!$AC$3:$AC$4922)))+((AA421&lt;&gt;"")*ISNUMBER(SEARCH("|"&amp;AA421&amp;"|",'5_ACOMPANHAMENTO'!$AC$3:$AC$4922)))+((AB421&lt;&gt;"")*ISNUMBER(SEARCH("|"&amp;AB421&amp;"|",'5_ACOMPANHAMENTO'!$AC$3:$AC$4922))))&gt;0),0),0)),""))</f>
        <v>46209</v>
      </c>
      <c r="B421" s="14" t="s">
        <v>3094</v>
      </c>
      <c r="C421" s="14" t="s">
        <v>3060</v>
      </c>
      <c r="D421" s="4">
        <f>IF(OR($B421="",$C421=""),"",IFERROR(SUMPRODUCT(--(('5_ACOMPANHAMENTO'!$AD$3:$AD$4922=TRIM($C421&amp;""))*('5_ACOMPANHAMENTO'!$AC$3:$AC$4922&lt;&gt;"")*((((I421&lt;&gt;"")*ISNUMBER(SEARCH("|"&amp;I421&amp;"|",'5_ACOMPANHAMENTO'!$AC$3:$AC$4922)))+((J421&lt;&gt;"")*ISNUMBER(SEARCH("|"&amp;J421&amp;"|",'5_ACOMPANHAMENTO'!$AC$3:$AC$4922)))+((K421&lt;&gt;"")*ISNUMBER(SEARCH("|"&amp;K421&amp;"|",'5_ACOMPANHAMENTO'!$AC$3:$AC$4922)))+((L421&lt;&gt;"")*ISNUMBER(SEARCH("|"&amp;L421&amp;"|",'5_ACOMPANHAMENTO'!$AC$3:$AC$4922)))+((M421&lt;&gt;"")*ISNUMBER(SEARCH("|"&amp;M421&amp;"|",'5_ACOMPANHAMENTO'!$AC$3:$AC$4922)))+((N421&lt;&gt;"")*ISNUMBER(SEARCH("|"&amp;N421&amp;"|",'5_ACOMPANHAMENTO'!$AC$3:$AC$4922)))+((O421&lt;&gt;"")*ISNUMBER(SEARCH("|"&amp;O421&amp;"|",'5_ACOMPANHAMENTO'!$AC$3:$AC$4922)))+((P421&lt;&gt;"")*ISNUMBER(SEARCH("|"&amp;P421&amp;"|",'5_ACOMPANHAMENTO'!$AC$3:$AC$4922)))+((Q421&lt;&gt;"")*ISNUMBER(SEARCH("|"&amp;Q421&amp;"|",'5_ACOMPANHAMENTO'!$AC$3:$AC$4922)))+((R421&lt;&gt;"")*ISNUMBER(SEARCH("|"&amp;R421&amp;"|",'5_ACOMPANHAMENTO'!$AC$3:$AC$4922)))+((S421&lt;&gt;"")*ISNUMBER(SEARCH("|"&amp;S421&amp;"|",'5_ACOMPANHAMENTO'!$AC$3:$AC$4922)))+((T421&lt;&gt;"")*ISNUMBER(SEARCH("|"&amp;T421&amp;"|",'5_ACOMPANHAMENTO'!$AC$3:$AC$4922)))+((U421&lt;&gt;"")*ISNUMBER(SEARCH("|"&amp;U421&amp;"|",'5_ACOMPANHAMENTO'!$AC$3:$AC$4922)))+((V421&lt;&gt;"")*ISNUMBER(SEARCH("|"&amp;V421&amp;"|",'5_ACOMPANHAMENTO'!$AC$3:$AC$4922)))+((W421&lt;&gt;"")*ISNUMBER(SEARCH("|"&amp;W421&amp;"|",'5_ACOMPANHAMENTO'!$AC$3:$AC$4922)))+((X421&lt;&gt;"")*ISNUMBER(SEARCH("|"&amp;X421&amp;"|",'5_ACOMPANHAMENTO'!$AC$3:$AC$4922)))+((Y421&lt;&gt;"")*ISNUMBER(SEARCH("|"&amp;Y421&amp;"|",'5_ACOMPANHAMENTO'!$AC$3:$AC$4922)))+((Z421&lt;&gt;"")*ISNUMBER(SEARCH("|"&amp;Z421&amp;"|",'5_ACOMPANHAMENTO'!$AC$3:$AC$4922)))+((AA421&lt;&gt;"")*ISNUMBER(SEARCH("|"&amp;AA421&amp;"|",'5_ACOMPANHAMENTO'!$AC$3:$AC$4922)))+((AB421&lt;&gt;"")*ISNUMBER(SEARCH("|"&amp;AB421&amp;"|",'5_ACOMPANHAMENTO'!$AC$3:$AC$4922))))&gt;0)),'5_ACOMPANHAMENTO'!$J$3:$J$4922),0))</f>
        <v>3710</v>
      </c>
      <c r="E421" s="4" t="str">
        <f t="shared" ca="1" si="138"/>
        <v>FINALIZADO</v>
      </c>
      <c r="F421" s="7">
        <f>IF(OR($B421="",$C421=""),"",IFERROR(SUMPRODUCT(--(('5_ACOMPANHAMENTO'!$AD$3:$AD$4922=TRIM($C421&amp;""))*('5_ACOMPANHAMENTO'!$AC$3:$AC$4922&lt;&gt;"")*((((I421&lt;&gt;"")*ISNUMBER(SEARCH("|"&amp;I421&amp;"|",'5_ACOMPANHAMENTO'!$AC$3:$AC$4922)))+((J421&lt;&gt;"")*ISNUMBER(SEARCH("|"&amp;J421&amp;"|",'5_ACOMPANHAMENTO'!$AC$3:$AC$4922)))+((K421&lt;&gt;"")*ISNUMBER(SEARCH("|"&amp;K421&amp;"|",'5_ACOMPANHAMENTO'!$AC$3:$AC$4922)))+((L421&lt;&gt;"")*ISNUMBER(SEARCH("|"&amp;L421&amp;"|",'5_ACOMPANHAMENTO'!$AC$3:$AC$4922)))+((M421&lt;&gt;"")*ISNUMBER(SEARCH("|"&amp;M421&amp;"|",'5_ACOMPANHAMENTO'!$AC$3:$AC$4922)))+((N421&lt;&gt;"")*ISNUMBER(SEARCH("|"&amp;N421&amp;"|",'5_ACOMPANHAMENTO'!$AC$3:$AC$4922)))+((O421&lt;&gt;"")*ISNUMBER(SEARCH("|"&amp;O421&amp;"|",'5_ACOMPANHAMENTO'!$AC$3:$AC$4922)))+((P421&lt;&gt;"")*ISNUMBER(SEARCH("|"&amp;P421&amp;"|",'5_ACOMPANHAMENTO'!$AC$3:$AC$4922)))+((Q421&lt;&gt;"")*ISNUMBER(SEARCH("|"&amp;Q421&amp;"|",'5_ACOMPANHAMENTO'!$AC$3:$AC$4922)))+((R421&lt;&gt;"")*ISNUMBER(SEARCH("|"&amp;R421&amp;"|",'5_ACOMPANHAMENTO'!$AC$3:$AC$4922)))+((S421&lt;&gt;"")*ISNUMBER(SEARCH("|"&amp;S421&amp;"|",'5_ACOMPANHAMENTO'!$AC$3:$AC$4922)))+((T421&lt;&gt;"")*ISNUMBER(SEARCH("|"&amp;T421&amp;"|",'5_ACOMPANHAMENTO'!$AC$3:$AC$4922)))+((U421&lt;&gt;"")*ISNUMBER(SEARCH("|"&amp;U421&amp;"|",'5_ACOMPANHAMENTO'!$AC$3:$AC$4922)))+((V421&lt;&gt;"")*ISNUMBER(SEARCH("|"&amp;V421&amp;"|",'5_ACOMPANHAMENTO'!$AC$3:$AC$4922)))+((W421&lt;&gt;"")*ISNUMBER(SEARCH("|"&amp;W421&amp;"|",'5_ACOMPANHAMENTO'!$AC$3:$AC$4922)))+((X421&lt;&gt;"")*ISNUMBER(SEARCH("|"&amp;X421&amp;"|",'5_ACOMPANHAMENTO'!$AC$3:$AC$4922)))+((Y421&lt;&gt;"")*ISNUMBER(SEARCH("|"&amp;Y421&amp;"|",'5_ACOMPANHAMENTO'!$AC$3:$AC$4922)))+((Z421&lt;&gt;"")*ISNUMBER(SEARCH("|"&amp;Z421&amp;"|",'5_ACOMPANHAMENTO'!$AC$3:$AC$4922)))+((AA421&lt;&gt;"")*ISNUMBER(SEARCH("|"&amp;AA421&amp;"|",'5_ACOMPANHAMENTO'!$AC$3:$AC$4922)))+((AB421&lt;&gt;"")*ISNUMBER(SEARCH("|"&amp;AB421&amp;"|",'5_ACOMPANHAMENTO'!$AC$3:$AC$4922))))&gt;0)),'5_ACOMPANHAMENTO'!$O$3:$O$4922),0))</f>
        <v>3710</v>
      </c>
      <c r="G421" s="7">
        <f t="shared" si="139"/>
        <v>0</v>
      </c>
      <c r="H421" t="str">
        <f t="shared" si="140"/>
        <v>10210|9 COLADEIRAS</v>
      </c>
      <c r="I421" s="1" t="str">
        <f t="shared" si="141"/>
        <v>10210</v>
      </c>
      <c r="J421" s="1" t="str">
        <f t="shared" si="142"/>
        <v/>
      </c>
      <c r="K421" s="1" t="str">
        <f t="shared" si="143"/>
        <v/>
      </c>
      <c r="L421" s="1" t="str">
        <f t="shared" si="144"/>
        <v/>
      </c>
      <c r="M421" s="1" t="str">
        <f t="shared" si="145"/>
        <v/>
      </c>
      <c r="N421" s="1" t="str">
        <f t="shared" si="146"/>
        <v/>
      </c>
      <c r="O421" s="1" t="str">
        <f t="shared" si="147"/>
        <v/>
      </c>
      <c r="P421" s="1" t="str">
        <f t="shared" si="148"/>
        <v/>
      </c>
      <c r="Q421" s="1" t="str">
        <f t="shared" si="149"/>
        <v/>
      </c>
      <c r="R421" s="1" t="str">
        <f t="shared" si="150"/>
        <v/>
      </c>
      <c r="S421" s="1" t="str">
        <f t="shared" si="151"/>
        <v/>
      </c>
      <c r="T421" s="1" t="str">
        <f t="shared" si="152"/>
        <v/>
      </c>
      <c r="U421" s="1" t="str">
        <f t="shared" si="153"/>
        <v/>
      </c>
      <c r="V421" s="1" t="str">
        <f t="shared" si="154"/>
        <v/>
      </c>
      <c r="W421" s="1" t="str">
        <f t="shared" si="155"/>
        <v/>
      </c>
      <c r="X421" s="1" t="str">
        <f t="shared" si="156"/>
        <v/>
      </c>
      <c r="Y421" s="1" t="str">
        <f t="shared" si="157"/>
        <v/>
      </c>
      <c r="Z421" s="1" t="str">
        <f t="shared" si="158"/>
        <v/>
      </c>
      <c r="AA421" s="1" t="str">
        <f t="shared" si="159"/>
        <v/>
      </c>
      <c r="AB421" s="1" t="str">
        <f t="shared" si="160"/>
        <v/>
      </c>
    </row>
    <row r="422" spans="1:28" ht="14.25" hidden="1" customHeight="1" x14ac:dyDescent="0.35">
      <c r="A422" s="4">
        <f>IF(OR($B422="",$C422=""),"",IFERROR(INDEX('5_ACOMPANHAMENTO'!$A$3:$A$4922,MATCH(1,INDEX(('5_ACOMPANHAMENTO'!$AD$3:$AD$4922=TRIM($C422&amp;""))*('5_ACOMPANHAMENTO'!$AC$3:$AC$4922&lt;&gt;"")*((((I422&lt;&gt;"")*ISNUMBER(SEARCH("|"&amp;I422&amp;"|",'5_ACOMPANHAMENTO'!$AC$3:$AC$4922)))+((J422&lt;&gt;"")*ISNUMBER(SEARCH("|"&amp;J422&amp;"|",'5_ACOMPANHAMENTO'!$AC$3:$AC$4922)))+((K422&lt;&gt;"")*ISNUMBER(SEARCH("|"&amp;K422&amp;"|",'5_ACOMPANHAMENTO'!$AC$3:$AC$4922)))+((L422&lt;&gt;"")*ISNUMBER(SEARCH("|"&amp;L422&amp;"|",'5_ACOMPANHAMENTO'!$AC$3:$AC$4922)))+((M422&lt;&gt;"")*ISNUMBER(SEARCH("|"&amp;M422&amp;"|",'5_ACOMPANHAMENTO'!$AC$3:$AC$4922)))+((N422&lt;&gt;"")*ISNUMBER(SEARCH("|"&amp;N422&amp;"|",'5_ACOMPANHAMENTO'!$AC$3:$AC$4922)))+((O422&lt;&gt;"")*ISNUMBER(SEARCH("|"&amp;O422&amp;"|",'5_ACOMPANHAMENTO'!$AC$3:$AC$4922)))+((P422&lt;&gt;"")*ISNUMBER(SEARCH("|"&amp;P422&amp;"|",'5_ACOMPANHAMENTO'!$AC$3:$AC$4922)))+((Q422&lt;&gt;"")*ISNUMBER(SEARCH("|"&amp;Q422&amp;"|",'5_ACOMPANHAMENTO'!$AC$3:$AC$4922)))+((R422&lt;&gt;"")*ISNUMBER(SEARCH("|"&amp;R422&amp;"|",'5_ACOMPANHAMENTO'!$AC$3:$AC$4922)))+((S422&lt;&gt;"")*ISNUMBER(SEARCH("|"&amp;S422&amp;"|",'5_ACOMPANHAMENTO'!$AC$3:$AC$4922)))+((T422&lt;&gt;"")*ISNUMBER(SEARCH("|"&amp;T422&amp;"|",'5_ACOMPANHAMENTO'!$AC$3:$AC$4922)))+((U422&lt;&gt;"")*ISNUMBER(SEARCH("|"&amp;U422&amp;"|",'5_ACOMPANHAMENTO'!$AC$3:$AC$4922)))+((V422&lt;&gt;"")*ISNUMBER(SEARCH("|"&amp;V422&amp;"|",'5_ACOMPANHAMENTO'!$AC$3:$AC$4922)))+((W422&lt;&gt;"")*ISNUMBER(SEARCH("|"&amp;W422&amp;"|",'5_ACOMPANHAMENTO'!$AC$3:$AC$4922)))+((X422&lt;&gt;"")*ISNUMBER(SEARCH("|"&amp;X422&amp;"|",'5_ACOMPANHAMENTO'!$AC$3:$AC$4922)))+((Y422&lt;&gt;"")*ISNUMBER(SEARCH("|"&amp;Y422&amp;"|",'5_ACOMPANHAMENTO'!$AC$3:$AC$4922)))+((Z422&lt;&gt;"")*ISNUMBER(SEARCH("|"&amp;Z422&amp;"|",'5_ACOMPANHAMENTO'!$AC$3:$AC$4922)))+((AA422&lt;&gt;"")*ISNUMBER(SEARCH("|"&amp;AA422&amp;"|",'5_ACOMPANHAMENTO'!$AC$3:$AC$4922)))+((AB422&lt;&gt;"")*ISNUMBER(SEARCH("|"&amp;AB422&amp;"|",'5_ACOMPANHAMENTO'!$AC$3:$AC$4922))))&gt;0),0),0)),""))</f>
        <v>46209</v>
      </c>
      <c r="B422" s="14" t="s">
        <v>3094</v>
      </c>
      <c r="C422" s="14" t="s">
        <v>3060</v>
      </c>
      <c r="D422" s="4">
        <f>IF(OR($B422="",$C422=""),"",IFERROR(SUMPRODUCT(--(('5_ACOMPANHAMENTO'!$AD$3:$AD$4922=TRIM($C422&amp;""))*('5_ACOMPANHAMENTO'!$AC$3:$AC$4922&lt;&gt;"")*((((I422&lt;&gt;"")*ISNUMBER(SEARCH("|"&amp;I422&amp;"|",'5_ACOMPANHAMENTO'!$AC$3:$AC$4922)))+((J422&lt;&gt;"")*ISNUMBER(SEARCH("|"&amp;J422&amp;"|",'5_ACOMPANHAMENTO'!$AC$3:$AC$4922)))+((K422&lt;&gt;"")*ISNUMBER(SEARCH("|"&amp;K422&amp;"|",'5_ACOMPANHAMENTO'!$AC$3:$AC$4922)))+((L422&lt;&gt;"")*ISNUMBER(SEARCH("|"&amp;L422&amp;"|",'5_ACOMPANHAMENTO'!$AC$3:$AC$4922)))+((M422&lt;&gt;"")*ISNUMBER(SEARCH("|"&amp;M422&amp;"|",'5_ACOMPANHAMENTO'!$AC$3:$AC$4922)))+((N422&lt;&gt;"")*ISNUMBER(SEARCH("|"&amp;N422&amp;"|",'5_ACOMPANHAMENTO'!$AC$3:$AC$4922)))+((O422&lt;&gt;"")*ISNUMBER(SEARCH("|"&amp;O422&amp;"|",'5_ACOMPANHAMENTO'!$AC$3:$AC$4922)))+((P422&lt;&gt;"")*ISNUMBER(SEARCH("|"&amp;P422&amp;"|",'5_ACOMPANHAMENTO'!$AC$3:$AC$4922)))+((Q422&lt;&gt;"")*ISNUMBER(SEARCH("|"&amp;Q422&amp;"|",'5_ACOMPANHAMENTO'!$AC$3:$AC$4922)))+((R422&lt;&gt;"")*ISNUMBER(SEARCH("|"&amp;R422&amp;"|",'5_ACOMPANHAMENTO'!$AC$3:$AC$4922)))+((S422&lt;&gt;"")*ISNUMBER(SEARCH("|"&amp;S422&amp;"|",'5_ACOMPANHAMENTO'!$AC$3:$AC$4922)))+((T422&lt;&gt;"")*ISNUMBER(SEARCH("|"&amp;T422&amp;"|",'5_ACOMPANHAMENTO'!$AC$3:$AC$4922)))+((U422&lt;&gt;"")*ISNUMBER(SEARCH("|"&amp;U422&amp;"|",'5_ACOMPANHAMENTO'!$AC$3:$AC$4922)))+((V422&lt;&gt;"")*ISNUMBER(SEARCH("|"&amp;V422&amp;"|",'5_ACOMPANHAMENTO'!$AC$3:$AC$4922)))+((W422&lt;&gt;"")*ISNUMBER(SEARCH("|"&amp;W422&amp;"|",'5_ACOMPANHAMENTO'!$AC$3:$AC$4922)))+((X422&lt;&gt;"")*ISNUMBER(SEARCH("|"&amp;X422&amp;"|",'5_ACOMPANHAMENTO'!$AC$3:$AC$4922)))+((Y422&lt;&gt;"")*ISNUMBER(SEARCH("|"&amp;Y422&amp;"|",'5_ACOMPANHAMENTO'!$AC$3:$AC$4922)))+((Z422&lt;&gt;"")*ISNUMBER(SEARCH("|"&amp;Z422&amp;"|",'5_ACOMPANHAMENTO'!$AC$3:$AC$4922)))+((AA422&lt;&gt;"")*ISNUMBER(SEARCH("|"&amp;AA422&amp;"|",'5_ACOMPANHAMENTO'!$AC$3:$AC$4922)))+((AB422&lt;&gt;"")*ISNUMBER(SEARCH("|"&amp;AB422&amp;"|",'5_ACOMPANHAMENTO'!$AC$3:$AC$4922))))&gt;0)),'5_ACOMPANHAMENTO'!$J$3:$J$4922),0))</f>
        <v>3710</v>
      </c>
      <c r="E422" s="4" t="str">
        <f t="shared" ca="1" si="138"/>
        <v>FINALIZADO</v>
      </c>
      <c r="F422" s="7">
        <f>IF(OR($B422="",$C422=""),"",IFERROR(SUMPRODUCT(--(('5_ACOMPANHAMENTO'!$AD$3:$AD$4922=TRIM($C422&amp;""))*('5_ACOMPANHAMENTO'!$AC$3:$AC$4922&lt;&gt;"")*((((I422&lt;&gt;"")*ISNUMBER(SEARCH("|"&amp;I422&amp;"|",'5_ACOMPANHAMENTO'!$AC$3:$AC$4922)))+((J422&lt;&gt;"")*ISNUMBER(SEARCH("|"&amp;J422&amp;"|",'5_ACOMPANHAMENTO'!$AC$3:$AC$4922)))+((K422&lt;&gt;"")*ISNUMBER(SEARCH("|"&amp;K422&amp;"|",'5_ACOMPANHAMENTO'!$AC$3:$AC$4922)))+((L422&lt;&gt;"")*ISNUMBER(SEARCH("|"&amp;L422&amp;"|",'5_ACOMPANHAMENTO'!$AC$3:$AC$4922)))+((M422&lt;&gt;"")*ISNUMBER(SEARCH("|"&amp;M422&amp;"|",'5_ACOMPANHAMENTO'!$AC$3:$AC$4922)))+((N422&lt;&gt;"")*ISNUMBER(SEARCH("|"&amp;N422&amp;"|",'5_ACOMPANHAMENTO'!$AC$3:$AC$4922)))+((O422&lt;&gt;"")*ISNUMBER(SEARCH("|"&amp;O422&amp;"|",'5_ACOMPANHAMENTO'!$AC$3:$AC$4922)))+((P422&lt;&gt;"")*ISNUMBER(SEARCH("|"&amp;P422&amp;"|",'5_ACOMPANHAMENTO'!$AC$3:$AC$4922)))+((Q422&lt;&gt;"")*ISNUMBER(SEARCH("|"&amp;Q422&amp;"|",'5_ACOMPANHAMENTO'!$AC$3:$AC$4922)))+((R422&lt;&gt;"")*ISNUMBER(SEARCH("|"&amp;R422&amp;"|",'5_ACOMPANHAMENTO'!$AC$3:$AC$4922)))+((S422&lt;&gt;"")*ISNUMBER(SEARCH("|"&amp;S422&amp;"|",'5_ACOMPANHAMENTO'!$AC$3:$AC$4922)))+((T422&lt;&gt;"")*ISNUMBER(SEARCH("|"&amp;T422&amp;"|",'5_ACOMPANHAMENTO'!$AC$3:$AC$4922)))+((U422&lt;&gt;"")*ISNUMBER(SEARCH("|"&amp;U422&amp;"|",'5_ACOMPANHAMENTO'!$AC$3:$AC$4922)))+((V422&lt;&gt;"")*ISNUMBER(SEARCH("|"&amp;V422&amp;"|",'5_ACOMPANHAMENTO'!$AC$3:$AC$4922)))+((W422&lt;&gt;"")*ISNUMBER(SEARCH("|"&amp;W422&amp;"|",'5_ACOMPANHAMENTO'!$AC$3:$AC$4922)))+((X422&lt;&gt;"")*ISNUMBER(SEARCH("|"&amp;X422&amp;"|",'5_ACOMPANHAMENTO'!$AC$3:$AC$4922)))+((Y422&lt;&gt;"")*ISNUMBER(SEARCH("|"&amp;Y422&amp;"|",'5_ACOMPANHAMENTO'!$AC$3:$AC$4922)))+((Z422&lt;&gt;"")*ISNUMBER(SEARCH("|"&amp;Z422&amp;"|",'5_ACOMPANHAMENTO'!$AC$3:$AC$4922)))+((AA422&lt;&gt;"")*ISNUMBER(SEARCH("|"&amp;AA422&amp;"|",'5_ACOMPANHAMENTO'!$AC$3:$AC$4922)))+((AB422&lt;&gt;"")*ISNUMBER(SEARCH("|"&amp;AB422&amp;"|",'5_ACOMPANHAMENTO'!$AC$3:$AC$4922))))&gt;0)),'5_ACOMPANHAMENTO'!$O$3:$O$4922),0))</f>
        <v>3710</v>
      </c>
      <c r="G422" s="7">
        <f t="shared" si="139"/>
        <v>0</v>
      </c>
      <c r="H422" t="str">
        <f t="shared" si="140"/>
        <v>10210|9 COLADEIRAS</v>
      </c>
      <c r="I422" s="1" t="str">
        <f t="shared" si="141"/>
        <v>10210</v>
      </c>
      <c r="J422" s="1" t="str">
        <f t="shared" si="142"/>
        <v/>
      </c>
      <c r="K422" s="1" t="str">
        <f t="shared" si="143"/>
        <v/>
      </c>
      <c r="L422" s="1" t="str">
        <f t="shared" si="144"/>
        <v/>
      </c>
      <c r="M422" s="1" t="str">
        <f t="shared" si="145"/>
        <v/>
      </c>
      <c r="N422" s="1" t="str">
        <f t="shared" si="146"/>
        <v/>
      </c>
      <c r="O422" s="1" t="str">
        <f t="shared" si="147"/>
        <v/>
      </c>
      <c r="P422" s="1" t="str">
        <f t="shared" si="148"/>
        <v/>
      </c>
      <c r="Q422" s="1" t="str">
        <f t="shared" si="149"/>
        <v/>
      </c>
      <c r="R422" s="1" t="str">
        <f t="shared" si="150"/>
        <v/>
      </c>
      <c r="S422" s="1" t="str">
        <f t="shared" si="151"/>
        <v/>
      </c>
      <c r="T422" s="1" t="str">
        <f t="shared" si="152"/>
        <v/>
      </c>
      <c r="U422" s="1" t="str">
        <f t="shared" si="153"/>
        <v/>
      </c>
      <c r="V422" s="1" t="str">
        <f t="shared" si="154"/>
        <v/>
      </c>
      <c r="W422" s="1" t="str">
        <f t="shared" si="155"/>
        <v/>
      </c>
      <c r="X422" s="1" t="str">
        <f t="shared" si="156"/>
        <v/>
      </c>
      <c r="Y422" s="1" t="str">
        <f t="shared" si="157"/>
        <v/>
      </c>
      <c r="Z422" s="1" t="str">
        <f t="shared" si="158"/>
        <v/>
      </c>
      <c r="AA422" s="1" t="str">
        <f t="shared" si="159"/>
        <v/>
      </c>
      <c r="AB422" s="1" t="str">
        <f t="shared" si="160"/>
        <v/>
      </c>
    </row>
    <row r="423" spans="1:28" ht="14.25" hidden="1" customHeight="1" x14ac:dyDescent="0.35">
      <c r="A423" s="4">
        <f>IF(OR($B423="",$C423=""),"",IFERROR(INDEX('5_ACOMPANHAMENTO'!$A$3:$A$4922,MATCH(1,INDEX(('5_ACOMPANHAMENTO'!$AD$3:$AD$4922=TRIM($C423&amp;""))*('5_ACOMPANHAMENTO'!$AC$3:$AC$4922&lt;&gt;"")*((((I423&lt;&gt;"")*ISNUMBER(SEARCH("|"&amp;I423&amp;"|",'5_ACOMPANHAMENTO'!$AC$3:$AC$4922)))+((J423&lt;&gt;"")*ISNUMBER(SEARCH("|"&amp;J423&amp;"|",'5_ACOMPANHAMENTO'!$AC$3:$AC$4922)))+((K423&lt;&gt;"")*ISNUMBER(SEARCH("|"&amp;K423&amp;"|",'5_ACOMPANHAMENTO'!$AC$3:$AC$4922)))+((L423&lt;&gt;"")*ISNUMBER(SEARCH("|"&amp;L423&amp;"|",'5_ACOMPANHAMENTO'!$AC$3:$AC$4922)))+((M423&lt;&gt;"")*ISNUMBER(SEARCH("|"&amp;M423&amp;"|",'5_ACOMPANHAMENTO'!$AC$3:$AC$4922)))+((N423&lt;&gt;"")*ISNUMBER(SEARCH("|"&amp;N423&amp;"|",'5_ACOMPANHAMENTO'!$AC$3:$AC$4922)))+((O423&lt;&gt;"")*ISNUMBER(SEARCH("|"&amp;O423&amp;"|",'5_ACOMPANHAMENTO'!$AC$3:$AC$4922)))+((P423&lt;&gt;"")*ISNUMBER(SEARCH("|"&amp;P423&amp;"|",'5_ACOMPANHAMENTO'!$AC$3:$AC$4922)))+((Q423&lt;&gt;"")*ISNUMBER(SEARCH("|"&amp;Q423&amp;"|",'5_ACOMPANHAMENTO'!$AC$3:$AC$4922)))+((R423&lt;&gt;"")*ISNUMBER(SEARCH("|"&amp;R423&amp;"|",'5_ACOMPANHAMENTO'!$AC$3:$AC$4922)))+((S423&lt;&gt;"")*ISNUMBER(SEARCH("|"&amp;S423&amp;"|",'5_ACOMPANHAMENTO'!$AC$3:$AC$4922)))+((T423&lt;&gt;"")*ISNUMBER(SEARCH("|"&amp;T423&amp;"|",'5_ACOMPANHAMENTO'!$AC$3:$AC$4922)))+((U423&lt;&gt;"")*ISNUMBER(SEARCH("|"&amp;U423&amp;"|",'5_ACOMPANHAMENTO'!$AC$3:$AC$4922)))+((V423&lt;&gt;"")*ISNUMBER(SEARCH("|"&amp;V423&amp;"|",'5_ACOMPANHAMENTO'!$AC$3:$AC$4922)))+((W423&lt;&gt;"")*ISNUMBER(SEARCH("|"&amp;W423&amp;"|",'5_ACOMPANHAMENTO'!$AC$3:$AC$4922)))+((X423&lt;&gt;"")*ISNUMBER(SEARCH("|"&amp;X423&amp;"|",'5_ACOMPANHAMENTO'!$AC$3:$AC$4922)))+((Y423&lt;&gt;"")*ISNUMBER(SEARCH("|"&amp;Y423&amp;"|",'5_ACOMPANHAMENTO'!$AC$3:$AC$4922)))+((Z423&lt;&gt;"")*ISNUMBER(SEARCH("|"&amp;Z423&amp;"|",'5_ACOMPANHAMENTO'!$AC$3:$AC$4922)))+((AA423&lt;&gt;"")*ISNUMBER(SEARCH("|"&amp;AA423&amp;"|",'5_ACOMPANHAMENTO'!$AC$3:$AC$4922)))+((AB423&lt;&gt;"")*ISNUMBER(SEARCH("|"&amp;AB423&amp;"|",'5_ACOMPANHAMENTO'!$AC$3:$AC$4922))))&gt;0),0),0)),""))</f>
        <v>46209</v>
      </c>
      <c r="B423" s="14" t="s">
        <v>3094</v>
      </c>
      <c r="C423" s="14" t="s">
        <v>3060</v>
      </c>
      <c r="D423" s="4">
        <f>IF(OR($B423="",$C423=""),"",IFERROR(SUMPRODUCT(--(('5_ACOMPANHAMENTO'!$AD$3:$AD$4922=TRIM($C423&amp;""))*('5_ACOMPANHAMENTO'!$AC$3:$AC$4922&lt;&gt;"")*((((I423&lt;&gt;"")*ISNUMBER(SEARCH("|"&amp;I423&amp;"|",'5_ACOMPANHAMENTO'!$AC$3:$AC$4922)))+((J423&lt;&gt;"")*ISNUMBER(SEARCH("|"&amp;J423&amp;"|",'5_ACOMPANHAMENTO'!$AC$3:$AC$4922)))+((K423&lt;&gt;"")*ISNUMBER(SEARCH("|"&amp;K423&amp;"|",'5_ACOMPANHAMENTO'!$AC$3:$AC$4922)))+((L423&lt;&gt;"")*ISNUMBER(SEARCH("|"&amp;L423&amp;"|",'5_ACOMPANHAMENTO'!$AC$3:$AC$4922)))+((M423&lt;&gt;"")*ISNUMBER(SEARCH("|"&amp;M423&amp;"|",'5_ACOMPANHAMENTO'!$AC$3:$AC$4922)))+((N423&lt;&gt;"")*ISNUMBER(SEARCH("|"&amp;N423&amp;"|",'5_ACOMPANHAMENTO'!$AC$3:$AC$4922)))+((O423&lt;&gt;"")*ISNUMBER(SEARCH("|"&amp;O423&amp;"|",'5_ACOMPANHAMENTO'!$AC$3:$AC$4922)))+((P423&lt;&gt;"")*ISNUMBER(SEARCH("|"&amp;P423&amp;"|",'5_ACOMPANHAMENTO'!$AC$3:$AC$4922)))+((Q423&lt;&gt;"")*ISNUMBER(SEARCH("|"&amp;Q423&amp;"|",'5_ACOMPANHAMENTO'!$AC$3:$AC$4922)))+((R423&lt;&gt;"")*ISNUMBER(SEARCH("|"&amp;R423&amp;"|",'5_ACOMPANHAMENTO'!$AC$3:$AC$4922)))+((S423&lt;&gt;"")*ISNUMBER(SEARCH("|"&amp;S423&amp;"|",'5_ACOMPANHAMENTO'!$AC$3:$AC$4922)))+((T423&lt;&gt;"")*ISNUMBER(SEARCH("|"&amp;T423&amp;"|",'5_ACOMPANHAMENTO'!$AC$3:$AC$4922)))+((U423&lt;&gt;"")*ISNUMBER(SEARCH("|"&amp;U423&amp;"|",'5_ACOMPANHAMENTO'!$AC$3:$AC$4922)))+((V423&lt;&gt;"")*ISNUMBER(SEARCH("|"&amp;V423&amp;"|",'5_ACOMPANHAMENTO'!$AC$3:$AC$4922)))+((W423&lt;&gt;"")*ISNUMBER(SEARCH("|"&amp;W423&amp;"|",'5_ACOMPANHAMENTO'!$AC$3:$AC$4922)))+((X423&lt;&gt;"")*ISNUMBER(SEARCH("|"&amp;X423&amp;"|",'5_ACOMPANHAMENTO'!$AC$3:$AC$4922)))+((Y423&lt;&gt;"")*ISNUMBER(SEARCH("|"&amp;Y423&amp;"|",'5_ACOMPANHAMENTO'!$AC$3:$AC$4922)))+((Z423&lt;&gt;"")*ISNUMBER(SEARCH("|"&amp;Z423&amp;"|",'5_ACOMPANHAMENTO'!$AC$3:$AC$4922)))+((AA423&lt;&gt;"")*ISNUMBER(SEARCH("|"&amp;AA423&amp;"|",'5_ACOMPANHAMENTO'!$AC$3:$AC$4922)))+((AB423&lt;&gt;"")*ISNUMBER(SEARCH("|"&amp;AB423&amp;"|",'5_ACOMPANHAMENTO'!$AC$3:$AC$4922))))&gt;0)),'5_ACOMPANHAMENTO'!$J$3:$J$4922),0))</f>
        <v>3710</v>
      </c>
      <c r="E423" s="4" t="str">
        <f t="shared" ca="1" si="138"/>
        <v>FINALIZADO</v>
      </c>
      <c r="F423" s="7">
        <f>IF(OR($B423="",$C423=""),"",IFERROR(SUMPRODUCT(--(('5_ACOMPANHAMENTO'!$AD$3:$AD$4922=TRIM($C423&amp;""))*('5_ACOMPANHAMENTO'!$AC$3:$AC$4922&lt;&gt;"")*((((I423&lt;&gt;"")*ISNUMBER(SEARCH("|"&amp;I423&amp;"|",'5_ACOMPANHAMENTO'!$AC$3:$AC$4922)))+((J423&lt;&gt;"")*ISNUMBER(SEARCH("|"&amp;J423&amp;"|",'5_ACOMPANHAMENTO'!$AC$3:$AC$4922)))+((K423&lt;&gt;"")*ISNUMBER(SEARCH("|"&amp;K423&amp;"|",'5_ACOMPANHAMENTO'!$AC$3:$AC$4922)))+((L423&lt;&gt;"")*ISNUMBER(SEARCH("|"&amp;L423&amp;"|",'5_ACOMPANHAMENTO'!$AC$3:$AC$4922)))+((M423&lt;&gt;"")*ISNUMBER(SEARCH("|"&amp;M423&amp;"|",'5_ACOMPANHAMENTO'!$AC$3:$AC$4922)))+((N423&lt;&gt;"")*ISNUMBER(SEARCH("|"&amp;N423&amp;"|",'5_ACOMPANHAMENTO'!$AC$3:$AC$4922)))+((O423&lt;&gt;"")*ISNUMBER(SEARCH("|"&amp;O423&amp;"|",'5_ACOMPANHAMENTO'!$AC$3:$AC$4922)))+((P423&lt;&gt;"")*ISNUMBER(SEARCH("|"&amp;P423&amp;"|",'5_ACOMPANHAMENTO'!$AC$3:$AC$4922)))+((Q423&lt;&gt;"")*ISNUMBER(SEARCH("|"&amp;Q423&amp;"|",'5_ACOMPANHAMENTO'!$AC$3:$AC$4922)))+((R423&lt;&gt;"")*ISNUMBER(SEARCH("|"&amp;R423&amp;"|",'5_ACOMPANHAMENTO'!$AC$3:$AC$4922)))+((S423&lt;&gt;"")*ISNUMBER(SEARCH("|"&amp;S423&amp;"|",'5_ACOMPANHAMENTO'!$AC$3:$AC$4922)))+((T423&lt;&gt;"")*ISNUMBER(SEARCH("|"&amp;T423&amp;"|",'5_ACOMPANHAMENTO'!$AC$3:$AC$4922)))+((U423&lt;&gt;"")*ISNUMBER(SEARCH("|"&amp;U423&amp;"|",'5_ACOMPANHAMENTO'!$AC$3:$AC$4922)))+((V423&lt;&gt;"")*ISNUMBER(SEARCH("|"&amp;V423&amp;"|",'5_ACOMPANHAMENTO'!$AC$3:$AC$4922)))+((W423&lt;&gt;"")*ISNUMBER(SEARCH("|"&amp;W423&amp;"|",'5_ACOMPANHAMENTO'!$AC$3:$AC$4922)))+((X423&lt;&gt;"")*ISNUMBER(SEARCH("|"&amp;X423&amp;"|",'5_ACOMPANHAMENTO'!$AC$3:$AC$4922)))+((Y423&lt;&gt;"")*ISNUMBER(SEARCH("|"&amp;Y423&amp;"|",'5_ACOMPANHAMENTO'!$AC$3:$AC$4922)))+((Z423&lt;&gt;"")*ISNUMBER(SEARCH("|"&amp;Z423&amp;"|",'5_ACOMPANHAMENTO'!$AC$3:$AC$4922)))+((AA423&lt;&gt;"")*ISNUMBER(SEARCH("|"&amp;AA423&amp;"|",'5_ACOMPANHAMENTO'!$AC$3:$AC$4922)))+((AB423&lt;&gt;"")*ISNUMBER(SEARCH("|"&amp;AB423&amp;"|",'5_ACOMPANHAMENTO'!$AC$3:$AC$4922))))&gt;0)),'5_ACOMPANHAMENTO'!$O$3:$O$4922),0))</f>
        <v>3710</v>
      </c>
      <c r="G423" s="7">
        <f t="shared" si="139"/>
        <v>0</v>
      </c>
      <c r="H423" t="str">
        <f t="shared" si="140"/>
        <v>10210|9 COLADEIRAS</v>
      </c>
      <c r="I423" s="1" t="str">
        <f t="shared" si="141"/>
        <v>10210</v>
      </c>
      <c r="J423" s="1" t="str">
        <f t="shared" si="142"/>
        <v/>
      </c>
      <c r="K423" s="1" t="str">
        <f t="shared" si="143"/>
        <v/>
      </c>
      <c r="L423" s="1" t="str">
        <f t="shared" si="144"/>
        <v/>
      </c>
      <c r="M423" s="1" t="str">
        <f t="shared" si="145"/>
        <v/>
      </c>
      <c r="N423" s="1" t="str">
        <f t="shared" si="146"/>
        <v/>
      </c>
      <c r="O423" s="1" t="str">
        <f t="shared" si="147"/>
        <v/>
      </c>
      <c r="P423" s="1" t="str">
        <f t="shared" si="148"/>
        <v/>
      </c>
      <c r="Q423" s="1" t="str">
        <f t="shared" si="149"/>
        <v/>
      </c>
      <c r="R423" s="1" t="str">
        <f t="shared" si="150"/>
        <v/>
      </c>
      <c r="S423" s="1" t="str">
        <f t="shared" si="151"/>
        <v/>
      </c>
      <c r="T423" s="1" t="str">
        <f t="shared" si="152"/>
        <v/>
      </c>
      <c r="U423" s="1" t="str">
        <f t="shared" si="153"/>
        <v/>
      </c>
      <c r="V423" s="1" t="str">
        <f t="shared" si="154"/>
        <v/>
      </c>
      <c r="W423" s="1" t="str">
        <f t="shared" si="155"/>
        <v/>
      </c>
      <c r="X423" s="1" t="str">
        <f t="shared" si="156"/>
        <v/>
      </c>
      <c r="Y423" s="1" t="str">
        <f t="shared" si="157"/>
        <v/>
      </c>
      <c r="Z423" s="1" t="str">
        <f t="shared" si="158"/>
        <v/>
      </c>
      <c r="AA423" s="1" t="str">
        <f t="shared" si="159"/>
        <v/>
      </c>
      <c r="AB423" s="1" t="str">
        <f t="shared" si="160"/>
        <v/>
      </c>
    </row>
    <row r="424" spans="1:28" ht="14.25" hidden="1" customHeight="1" x14ac:dyDescent="0.35">
      <c r="A424" s="4">
        <f>IF(OR($B424="",$C424=""),"",IFERROR(INDEX('5_ACOMPANHAMENTO'!$A$3:$A$4922,MATCH(1,INDEX(('5_ACOMPANHAMENTO'!$AD$3:$AD$4922=TRIM($C424&amp;""))*('5_ACOMPANHAMENTO'!$AC$3:$AC$4922&lt;&gt;"")*((((I424&lt;&gt;"")*ISNUMBER(SEARCH("|"&amp;I424&amp;"|",'5_ACOMPANHAMENTO'!$AC$3:$AC$4922)))+((J424&lt;&gt;"")*ISNUMBER(SEARCH("|"&amp;J424&amp;"|",'5_ACOMPANHAMENTO'!$AC$3:$AC$4922)))+((K424&lt;&gt;"")*ISNUMBER(SEARCH("|"&amp;K424&amp;"|",'5_ACOMPANHAMENTO'!$AC$3:$AC$4922)))+((L424&lt;&gt;"")*ISNUMBER(SEARCH("|"&amp;L424&amp;"|",'5_ACOMPANHAMENTO'!$AC$3:$AC$4922)))+((M424&lt;&gt;"")*ISNUMBER(SEARCH("|"&amp;M424&amp;"|",'5_ACOMPANHAMENTO'!$AC$3:$AC$4922)))+((N424&lt;&gt;"")*ISNUMBER(SEARCH("|"&amp;N424&amp;"|",'5_ACOMPANHAMENTO'!$AC$3:$AC$4922)))+((O424&lt;&gt;"")*ISNUMBER(SEARCH("|"&amp;O424&amp;"|",'5_ACOMPANHAMENTO'!$AC$3:$AC$4922)))+((P424&lt;&gt;"")*ISNUMBER(SEARCH("|"&amp;P424&amp;"|",'5_ACOMPANHAMENTO'!$AC$3:$AC$4922)))+((Q424&lt;&gt;"")*ISNUMBER(SEARCH("|"&amp;Q424&amp;"|",'5_ACOMPANHAMENTO'!$AC$3:$AC$4922)))+((R424&lt;&gt;"")*ISNUMBER(SEARCH("|"&amp;R424&amp;"|",'5_ACOMPANHAMENTO'!$AC$3:$AC$4922)))+((S424&lt;&gt;"")*ISNUMBER(SEARCH("|"&amp;S424&amp;"|",'5_ACOMPANHAMENTO'!$AC$3:$AC$4922)))+((T424&lt;&gt;"")*ISNUMBER(SEARCH("|"&amp;T424&amp;"|",'5_ACOMPANHAMENTO'!$AC$3:$AC$4922)))+((U424&lt;&gt;"")*ISNUMBER(SEARCH("|"&amp;U424&amp;"|",'5_ACOMPANHAMENTO'!$AC$3:$AC$4922)))+((V424&lt;&gt;"")*ISNUMBER(SEARCH("|"&amp;V424&amp;"|",'5_ACOMPANHAMENTO'!$AC$3:$AC$4922)))+((W424&lt;&gt;"")*ISNUMBER(SEARCH("|"&amp;W424&amp;"|",'5_ACOMPANHAMENTO'!$AC$3:$AC$4922)))+((X424&lt;&gt;"")*ISNUMBER(SEARCH("|"&amp;X424&amp;"|",'5_ACOMPANHAMENTO'!$AC$3:$AC$4922)))+((Y424&lt;&gt;"")*ISNUMBER(SEARCH("|"&amp;Y424&amp;"|",'5_ACOMPANHAMENTO'!$AC$3:$AC$4922)))+((Z424&lt;&gt;"")*ISNUMBER(SEARCH("|"&amp;Z424&amp;"|",'5_ACOMPANHAMENTO'!$AC$3:$AC$4922)))+((AA424&lt;&gt;"")*ISNUMBER(SEARCH("|"&amp;AA424&amp;"|",'5_ACOMPANHAMENTO'!$AC$3:$AC$4922)))+((AB424&lt;&gt;"")*ISNUMBER(SEARCH("|"&amp;AB424&amp;"|",'5_ACOMPANHAMENTO'!$AC$3:$AC$4922))))&gt;0),0),0)),""))</f>
        <v>46209</v>
      </c>
      <c r="B424" s="14" t="s">
        <v>3094</v>
      </c>
      <c r="C424" s="14" t="s">
        <v>3060</v>
      </c>
      <c r="D424" s="4">
        <f>IF(OR($B424="",$C424=""),"",IFERROR(SUMPRODUCT(--(('5_ACOMPANHAMENTO'!$AD$3:$AD$4922=TRIM($C424&amp;""))*('5_ACOMPANHAMENTO'!$AC$3:$AC$4922&lt;&gt;"")*((((I424&lt;&gt;"")*ISNUMBER(SEARCH("|"&amp;I424&amp;"|",'5_ACOMPANHAMENTO'!$AC$3:$AC$4922)))+((J424&lt;&gt;"")*ISNUMBER(SEARCH("|"&amp;J424&amp;"|",'5_ACOMPANHAMENTO'!$AC$3:$AC$4922)))+((K424&lt;&gt;"")*ISNUMBER(SEARCH("|"&amp;K424&amp;"|",'5_ACOMPANHAMENTO'!$AC$3:$AC$4922)))+((L424&lt;&gt;"")*ISNUMBER(SEARCH("|"&amp;L424&amp;"|",'5_ACOMPANHAMENTO'!$AC$3:$AC$4922)))+((M424&lt;&gt;"")*ISNUMBER(SEARCH("|"&amp;M424&amp;"|",'5_ACOMPANHAMENTO'!$AC$3:$AC$4922)))+((N424&lt;&gt;"")*ISNUMBER(SEARCH("|"&amp;N424&amp;"|",'5_ACOMPANHAMENTO'!$AC$3:$AC$4922)))+((O424&lt;&gt;"")*ISNUMBER(SEARCH("|"&amp;O424&amp;"|",'5_ACOMPANHAMENTO'!$AC$3:$AC$4922)))+((P424&lt;&gt;"")*ISNUMBER(SEARCH("|"&amp;P424&amp;"|",'5_ACOMPANHAMENTO'!$AC$3:$AC$4922)))+((Q424&lt;&gt;"")*ISNUMBER(SEARCH("|"&amp;Q424&amp;"|",'5_ACOMPANHAMENTO'!$AC$3:$AC$4922)))+((R424&lt;&gt;"")*ISNUMBER(SEARCH("|"&amp;R424&amp;"|",'5_ACOMPANHAMENTO'!$AC$3:$AC$4922)))+((S424&lt;&gt;"")*ISNUMBER(SEARCH("|"&amp;S424&amp;"|",'5_ACOMPANHAMENTO'!$AC$3:$AC$4922)))+((T424&lt;&gt;"")*ISNUMBER(SEARCH("|"&amp;T424&amp;"|",'5_ACOMPANHAMENTO'!$AC$3:$AC$4922)))+((U424&lt;&gt;"")*ISNUMBER(SEARCH("|"&amp;U424&amp;"|",'5_ACOMPANHAMENTO'!$AC$3:$AC$4922)))+((V424&lt;&gt;"")*ISNUMBER(SEARCH("|"&amp;V424&amp;"|",'5_ACOMPANHAMENTO'!$AC$3:$AC$4922)))+((W424&lt;&gt;"")*ISNUMBER(SEARCH("|"&amp;W424&amp;"|",'5_ACOMPANHAMENTO'!$AC$3:$AC$4922)))+((X424&lt;&gt;"")*ISNUMBER(SEARCH("|"&amp;X424&amp;"|",'5_ACOMPANHAMENTO'!$AC$3:$AC$4922)))+((Y424&lt;&gt;"")*ISNUMBER(SEARCH("|"&amp;Y424&amp;"|",'5_ACOMPANHAMENTO'!$AC$3:$AC$4922)))+((Z424&lt;&gt;"")*ISNUMBER(SEARCH("|"&amp;Z424&amp;"|",'5_ACOMPANHAMENTO'!$AC$3:$AC$4922)))+((AA424&lt;&gt;"")*ISNUMBER(SEARCH("|"&amp;AA424&amp;"|",'5_ACOMPANHAMENTO'!$AC$3:$AC$4922)))+((AB424&lt;&gt;"")*ISNUMBER(SEARCH("|"&amp;AB424&amp;"|",'5_ACOMPANHAMENTO'!$AC$3:$AC$4922))))&gt;0)),'5_ACOMPANHAMENTO'!$J$3:$J$4922),0))</f>
        <v>3710</v>
      </c>
      <c r="E424" s="4" t="str">
        <f t="shared" ca="1" si="138"/>
        <v>FINALIZADO</v>
      </c>
      <c r="F424" s="7">
        <f>IF(OR($B424="",$C424=""),"",IFERROR(SUMPRODUCT(--(('5_ACOMPANHAMENTO'!$AD$3:$AD$4922=TRIM($C424&amp;""))*('5_ACOMPANHAMENTO'!$AC$3:$AC$4922&lt;&gt;"")*((((I424&lt;&gt;"")*ISNUMBER(SEARCH("|"&amp;I424&amp;"|",'5_ACOMPANHAMENTO'!$AC$3:$AC$4922)))+((J424&lt;&gt;"")*ISNUMBER(SEARCH("|"&amp;J424&amp;"|",'5_ACOMPANHAMENTO'!$AC$3:$AC$4922)))+((K424&lt;&gt;"")*ISNUMBER(SEARCH("|"&amp;K424&amp;"|",'5_ACOMPANHAMENTO'!$AC$3:$AC$4922)))+((L424&lt;&gt;"")*ISNUMBER(SEARCH("|"&amp;L424&amp;"|",'5_ACOMPANHAMENTO'!$AC$3:$AC$4922)))+((M424&lt;&gt;"")*ISNUMBER(SEARCH("|"&amp;M424&amp;"|",'5_ACOMPANHAMENTO'!$AC$3:$AC$4922)))+((N424&lt;&gt;"")*ISNUMBER(SEARCH("|"&amp;N424&amp;"|",'5_ACOMPANHAMENTO'!$AC$3:$AC$4922)))+((O424&lt;&gt;"")*ISNUMBER(SEARCH("|"&amp;O424&amp;"|",'5_ACOMPANHAMENTO'!$AC$3:$AC$4922)))+((P424&lt;&gt;"")*ISNUMBER(SEARCH("|"&amp;P424&amp;"|",'5_ACOMPANHAMENTO'!$AC$3:$AC$4922)))+((Q424&lt;&gt;"")*ISNUMBER(SEARCH("|"&amp;Q424&amp;"|",'5_ACOMPANHAMENTO'!$AC$3:$AC$4922)))+((R424&lt;&gt;"")*ISNUMBER(SEARCH("|"&amp;R424&amp;"|",'5_ACOMPANHAMENTO'!$AC$3:$AC$4922)))+((S424&lt;&gt;"")*ISNUMBER(SEARCH("|"&amp;S424&amp;"|",'5_ACOMPANHAMENTO'!$AC$3:$AC$4922)))+((T424&lt;&gt;"")*ISNUMBER(SEARCH("|"&amp;T424&amp;"|",'5_ACOMPANHAMENTO'!$AC$3:$AC$4922)))+((U424&lt;&gt;"")*ISNUMBER(SEARCH("|"&amp;U424&amp;"|",'5_ACOMPANHAMENTO'!$AC$3:$AC$4922)))+((V424&lt;&gt;"")*ISNUMBER(SEARCH("|"&amp;V424&amp;"|",'5_ACOMPANHAMENTO'!$AC$3:$AC$4922)))+((W424&lt;&gt;"")*ISNUMBER(SEARCH("|"&amp;W424&amp;"|",'5_ACOMPANHAMENTO'!$AC$3:$AC$4922)))+((X424&lt;&gt;"")*ISNUMBER(SEARCH("|"&amp;X424&amp;"|",'5_ACOMPANHAMENTO'!$AC$3:$AC$4922)))+((Y424&lt;&gt;"")*ISNUMBER(SEARCH("|"&amp;Y424&amp;"|",'5_ACOMPANHAMENTO'!$AC$3:$AC$4922)))+((Z424&lt;&gt;"")*ISNUMBER(SEARCH("|"&amp;Z424&amp;"|",'5_ACOMPANHAMENTO'!$AC$3:$AC$4922)))+((AA424&lt;&gt;"")*ISNUMBER(SEARCH("|"&amp;AA424&amp;"|",'5_ACOMPANHAMENTO'!$AC$3:$AC$4922)))+((AB424&lt;&gt;"")*ISNUMBER(SEARCH("|"&amp;AB424&amp;"|",'5_ACOMPANHAMENTO'!$AC$3:$AC$4922))))&gt;0)),'5_ACOMPANHAMENTO'!$O$3:$O$4922),0))</f>
        <v>3710</v>
      </c>
      <c r="G424" s="7">
        <f t="shared" si="139"/>
        <v>0</v>
      </c>
      <c r="H424" t="str">
        <f t="shared" si="140"/>
        <v>10210|9 COLADEIRAS</v>
      </c>
      <c r="I424" s="1" t="str">
        <f t="shared" si="141"/>
        <v>10210</v>
      </c>
      <c r="J424" s="1" t="str">
        <f t="shared" si="142"/>
        <v/>
      </c>
      <c r="K424" s="1" t="str">
        <f t="shared" si="143"/>
        <v/>
      </c>
      <c r="L424" s="1" t="str">
        <f t="shared" si="144"/>
        <v/>
      </c>
      <c r="M424" s="1" t="str">
        <f t="shared" si="145"/>
        <v/>
      </c>
      <c r="N424" s="1" t="str">
        <f t="shared" si="146"/>
        <v/>
      </c>
      <c r="O424" s="1" t="str">
        <f t="shared" si="147"/>
        <v/>
      </c>
      <c r="P424" s="1" t="str">
        <f t="shared" si="148"/>
        <v/>
      </c>
      <c r="Q424" s="1" t="str">
        <f t="shared" si="149"/>
        <v/>
      </c>
      <c r="R424" s="1" t="str">
        <f t="shared" si="150"/>
        <v/>
      </c>
      <c r="S424" s="1" t="str">
        <f t="shared" si="151"/>
        <v/>
      </c>
      <c r="T424" s="1" t="str">
        <f t="shared" si="152"/>
        <v/>
      </c>
      <c r="U424" s="1" t="str">
        <f t="shared" si="153"/>
        <v/>
      </c>
      <c r="V424" s="1" t="str">
        <f t="shared" si="154"/>
        <v/>
      </c>
      <c r="W424" s="1" t="str">
        <f t="shared" si="155"/>
        <v/>
      </c>
      <c r="X424" s="1" t="str">
        <f t="shared" si="156"/>
        <v/>
      </c>
      <c r="Y424" s="1" t="str">
        <f t="shared" si="157"/>
        <v/>
      </c>
      <c r="Z424" s="1" t="str">
        <f t="shared" si="158"/>
        <v/>
      </c>
      <c r="AA424" s="1" t="str">
        <f t="shared" si="159"/>
        <v/>
      </c>
      <c r="AB424" s="1" t="str">
        <f t="shared" si="160"/>
        <v/>
      </c>
    </row>
    <row r="425" spans="1:28" ht="14.25" hidden="1" customHeight="1" x14ac:dyDescent="0.35">
      <c r="A425" s="4">
        <f>IF(OR($B425="",$C425=""),"",IFERROR(INDEX('5_ACOMPANHAMENTO'!$A$3:$A$4922,MATCH(1,INDEX(('5_ACOMPANHAMENTO'!$AD$3:$AD$4922=TRIM($C425&amp;""))*('5_ACOMPANHAMENTO'!$AC$3:$AC$4922&lt;&gt;"")*((((I425&lt;&gt;"")*ISNUMBER(SEARCH("|"&amp;I425&amp;"|",'5_ACOMPANHAMENTO'!$AC$3:$AC$4922)))+((J425&lt;&gt;"")*ISNUMBER(SEARCH("|"&amp;J425&amp;"|",'5_ACOMPANHAMENTO'!$AC$3:$AC$4922)))+((K425&lt;&gt;"")*ISNUMBER(SEARCH("|"&amp;K425&amp;"|",'5_ACOMPANHAMENTO'!$AC$3:$AC$4922)))+((L425&lt;&gt;"")*ISNUMBER(SEARCH("|"&amp;L425&amp;"|",'5_ACOMPANHAMENTO'!$AC$3:$AC$4922)))+((M425&lt;&gt;"")*ISNUMBER(SEARCH("|"&amp;M425&amp;"|",'5_ACOMPANHAMENTO'!$AC$3:$AC$4922)))+((N425&lt;&gt;"")*ISNUMBER(SEARCH("|"&amp;N425&amp;"|",'5_ACOMPANHAMENTO'!$AC$3:$AC$4922)))+((O425&lt;&gt;"")*ISNUMBER(SEARCH("|"&amp;O425&amp;"|",'5_ACOMPANHAMENTO'!$AC$3:$AC$4922)))+((P425&lt;&gt;"")*ISNUMBER(SEARCH("|"&amp;P425&amp;"|",'5_ACOMPANHAMENTO'!$AC$3:$AC$4922)))+((Q425&lt;&gt;"")*ISNUMBER(SEARCH("|"&amp;Q425&amp;"|",'5_ACOMPANHAMENTO'!$AC$3:$AC$4922)))+((R425&lt;&gt;"")*ISNUMBER(SEARCH("|"&amp;R425&amp;"|",'5_ACOMPANHAMENTO'!$AC$3:$AC$4922)))+((S425&lt;&gt;"")*ISNUMBER(SEARCH("|"&amp;S425&amp;"|",'5_ACOMPANHAMENTO'!$AC$3:$AC$4922)))+((T425&lt;&gt;"")*ISNUMBER(SEARCH("|"&amp;T425&amp;"|",'5_ACOMPANHAMENTO'!$AC$3:$AC$4922)))+((U425&lt;&gt;"")*ISNUMBER(SEARCH("|"&amp;U425&amp;"|",'5_ACOMPANHAMENTO'!$AC$3:$AC$4922)))+((V425&lt;&gt;"")*ISNUMBER(SEARCH("|"&amp;V425&amp;"|",'5_ACOMPANHAMENTO'!$AC$3:$AC$4922)))+((W425&lt;&gt;"")*ISNUMBER(SEARCH("|"&amp;W425&amp;"|",'5_ACOMPANHAMENTO'!$AC$3:$AC$4922)))+((X425&lt;&gt;"")*ISNUMBER(SEARCH("|"&amp;X425&amp;"|",'5_ACOMPANHAMENTO'!$AC$3:$AC$4922)))+((Y425&lt;&gt;"")*ISNUMBER(SEARCH("|"&amp;Y425&amp;"|",'5_ACOMPANHAMENTO'!$AC$3:$AC$4922)))+((Z425&lt;&gt;"")*ISNUMBER(SEARCH("|"&amp;Z425&amp;"|",'5_ACOMPANHAMENTO'!$AC$3:$AC$4922)))+((AA425&lt;&gt;"")*ISNUMBER(SEARCH("|"&amp;AA425&amp;"|",'5_ACOMPANHAMENTO'!$AC$3:$AC$4922)))+((AB425&lt;&gt;"")*ISNUMBER(SEARCH("|"&amp;AB425&amp;"|",'5_ACOMPANHAMENTO'!$AC$3:$AC$4922))))&gt;0),0),0)),""))</f>
        <v>46209</v>
      </c>
      <c r="B425" s="14" t="s">
        <v>3094</v>
      </c>
      <c r="C425" s="14" t="s">
        <v>3060</v>
      </c>
      <c r="D425" s="4">
        <f>IF(OR($B425="",$C425=""),"",IFERROR(SUMPRODUCT(--(('5_ACOMPANHAMENTO'!$AD$3:$AD$4922=TRIM($C425&amp;""))*('5_ACOMPANHAMENTO'!$AC$3:$AC$4922&lt;&gt;"")*((((I425&lt;&gt;"")*ISNUMBER(SEARCH("|"&amp;I425&amp;"|",'5_ACOMPANHAMENTO'!$AC$3:$AC$4922)))+((J425&lt;&gt;"")*ISNUMBER(SEARCH("|"&amp;J425&amp;"|",'5_ACOMPANHAMENTO'!$AC$3:$AC$4922)))+((K425&lt;&gt;"")*ISNUMBER(SEARCH("|"&amp;K425&amp;"|",'5_ACOMPANHAMENTO'!$AC$3:$AC$4922)))+((L425&lt;&gt;"")*ISNUMBER(SEARCH("|"&amp;L425&amp;"|",'5_ACOMPANHAMENTO'!$AC$3:$AC$4922)))+((M425&lt;&gt;"")*ISNUMBER(SEARCH("|"&amp;M425&amp;"|",'5_ACOMPANHAMENTO'!$AC$3:$AC$4922)))+((N425&lt;&gt;"")*ISNUMBER(SEARCH("|"&amp;N425&amp;"|",'5_ACOMPANHAMENTO'!$AC$3:$AC$4922)))+((O425&lt;&gt;"")*ISNUMBER(SEARCH("|"&amp;O425&amp;"|",'5_ACOMPANHAMENTO'!$AC$3:$AC$4922)))+((P425&lt;&gt;"")*ISNUMBER(SEARCH("|"&amp;P425&amp;"|",'5_ACOMPANHAMENTO'!$AC$3:$AC$4922)))+((Q425&lt;&gt;"")*ISNUMBER(SEARCH("|"&amp;Q425&amp;"|",'5_ACOMPANHAMENTO'!$AC$3:$AC$4922)))+((R425&lt;&gt;"")*ISNUMBER(SEARCH("|"&amp;R425&amp;"|",'5_ACOMPANHAMENTO'!$AC$3:$AC$4922)))+((S425&lt;&gt;"")*ISNUMBER(SEARCH("|"&amp;S425&amp;"|",'5_ACOMPANHAMENTO'!$AC$3:$AC$4922)))+((T425&lt;&gt;"")*ISNUMBER(SEARCH("|"&amp;T425&amp;"|",'5_ACOMPANHAMENTO'!$AC$3:$AC$4922)))+((U425&lt;&gt;"")*ISNUMBER(SEARCH("|"&amp;U425&amp;"|",'5_ACOMPANHAMENTO'!$AC$3:$AC$4922)))+((V425&lt;&gt;"")*ISNUMBER(SEARCH("|"&amp;V425&amp;"|",'5_ACOMPANHAMENTO'!$AC$3:$AC$4922)))+((W425&lt;&gt;"")*ISNUMBER(SEARCH("|"&amp;W425&amp;"|",'5_ACOMPANHAMENTO'!$AC$3:$AC$4922)))+((X425&lt;&gt;"")*ISNUMBER(SEARCH("|"&amp;X425&amp;"|",'5_ACOMPANHAMENTO'!$AC$3:$AC$4922)))+((Y425&lt;&gt;"")*ISNUMBER(SEARCH("|"&amp;Y425&amp;"|",'5_ACOMPANHAMENTO'!$AC$3:$AC$4922)))+((Z425&lt;&gt;"")*ISNUMBER(SEARCH("|"&amp;Z425&amp;"|",'5_ACOMPANHAMENTO'!$AC$3:$AC$4922)))+((AA425&lt;&gt;"")*ISNUMBER(SEARCH("|"&amp;AA425&amp;"|",'5_ACOMPANHAMENTO'!$AC$3:$AC$4922)))+((AB425&lt;&gt;"")*ISNUMBER(SEARCH("|"&amp;AB425&amp;"|",'5_ACOMPANHAMENTO'!$AC$3:$AC$4922))))&gt;0)),'5_ACOMPANHAMENTO'!$J$3:$J$4922),0))</f>
        <v>3710</v>
      </c>
      <c r="E425" s="4" t="str">
        <f t="shared" ca="1" si="138"/>
        <v>FINALIZADO</v>
      </c>
      <c r="F425" s="7">
        <f>IF(OR($B425="",$C425=""),"",IFERROR(SUMPRODUCT(--(('5_ACOMPANHAMENTO'!$AD$3:$AD$4922=TRIM($C425&amp;""))*('5_ACOMPANHAMENTO'!$AC$3:$AC$4922&lt;&gt;"")*((((I425&lt;&gt;"")*ISNUMBER(SEARCH("|"&amp;I425&amp;"|",'5_ACOMPANHAMENTO'!$AC$3:$AC$4922)))+((J425&lt;&gt;"")*ISNUMBER(SEARCH("|"&amp;J425&amp;"|",'5_ACOMPANHAMENTO'!$AC$3:$AC$4922)))+((K425&lt;&gt;"")*ISNUMBER(SEARCH("|"&amp;K425&amp;"|",'5_ACOMPANHAMENTO'!$AC$3:$AC$4922)))+((L425&lt;&gt;"")*ISNUMBER(SEARCH("|"&amp;L425&amp;"|",'5_ACOMPANHAMENTO'!$AC$3:$AC$4922)))+((M425&lt;&gt;"")*ISNUMBER(SEARCH("|"&amp;M425&amp;"|",'5_ACOMPANHAMENTO'!$AC$3:$AC$4922)))+((N425&lt;&gt;"")*ISNUMBER(SEARCH("|"&amp;N425&amp;"|",'5_ACOMPANHAMENTO'!$AC$3:$AC$4922)))+((O425&lt;&gt;"")*ISNUMBER(SEARCH("|"&amp;O425&amp;"|",'5_ACOMPANHAMENTO'!$AC$3:$AC$4922)))+((P425&lt;&gt;"")*ISNUMBER(SEARCH("|"&amp;P425&amp;"|",'5_ACOMPANHAMENTO'!$AC$3:$AC$4922)))+((Q425&lt;&gt;"")*ISNUMBER(SEARCH("|"&amp;Q425&amp;"|",'5_ACOMPANHAMENTO'!$AC$3:$AC$4922)))+((R425&lt;&gt;"")*ISNUMBER(SEARCH("|"&amp;R425&amp;"|",'5_ACOMPANHAMENTO'!$AC$3:$AC$4922)))+((S425&lt;&gt;"")*ISNUMBER(SEARCH("|"&amp;S425&amp;"|",'5_ACOMPANHAMENTO'!$AC$3:$AC$4922)))+((T425&lt;&gt;"")*ISNUMBER(SEARCH("|"&amp;T425&amp;"|",'5_ACOMPANHAMENTO'!$AC$3:$AC$4922)))+((U425&lt;&gt;"")*ISNUMBER(SEARCH("|"&amp;U425&amp;"|",'5_ACOMPANHAMENTO'!$AC$3:$AC$4922)))+((V425&lt;&gt;"")*ISNUMBER(SEARCH("|"&amp;V425&amp;"|",'5_ACOMPANHAMENTO'!$AC$3:$AC$4922)))+((W425&lt;&gt;"")*ISNUMBER(SEARCH("|"&amp;W425&amp;"|",'5_ACOMPANHAMENTO'!$AC$3:$AC$4922)))+((X425&lt;&gt;"")*ISNUMBER(SEARCH("|"&amp;X425&amp;"|",'5_ACOMPANHAMENTO'!$AC$3:$AC$4922)))+((Y425&lt;&gt;"")*ISNUMBER(SEARCH("|"&amp;Y425&amp;"|",'5_ACOMPANHAMENTO'!$AC$3:$AC$4922)))+((Z425&lt;&gt;"")*ISNUMBER(SEARCH("|"&amp;Z425&amp;"|",'5_ACOMPANHAMENTO'!$AC$3:$AC$4922)))+((AA425&lt;&gt;"")*ISNUMBER(SEARCH("|"&amp;AA425&amp;"|",'5_ACOMPANHAMENTO'!$AC$3:$AC$4922)))+((AB425&lt;&gt;"")*ISNUMBER(SEARCH("|"&amp;AB425&amp;"|",'5_ACOMPANHAMENTO'!$AC$3:$AC$4922))))&gt;0)),'5_ACOMPANHAMENTO'!$O$3:$O$4922),0))</f>
        <v>3710</v>
      </c>
      <c r="G425" s="7">
        <f t="shared" si="139"/>
        <v>0</v>
      </c>
      <c r="H425" t="str">
        <f t="shared" si="140"/>
        <v>10210|9 COLADEIRAS</v>
      </c>
      <c r="I425" s="1" t="str">
        <f t="shared" si="141"/>
        <v>10210</v>
      </c>
      <c r="J425" s="1" t="str">
        <f t="shared" si="142"/>
        <v/>
      </c>
      <c r="K425" s="1" t="str">
        <f t="shared" si="143"/>
        <v/>
      </c>
      <c r="L425" s="1" t="str">
        <f t="shared" si="144"/>
        <v/>
      </c>
      <c r="M425" s="1" t="str">
        <f t="shared" si="145"/>
        <v/>
      </c>
      <c r="N425" s="1" t="str">
        <f t="shared" si="146"/>
        <v/>
      </c>
      <c r="O425" s="1" t="str">
        <f t="shared" si="147"/>
        <v/>
      </c>
      <c r="P425" s="1" t="str">
        <f t="shared" si="148"/>
        <v/>
      </c>
      <c r="Q425" s="1" t="str">
        <f t="shared" si="149"/>
        <v/>
      </c>
      <c r="R425" s="1" t="str">
        <f t="shared" si="150"/>
        <v/>
      </c>
      <c r="S425" s="1" t="str">
        <f t="shared" si="151"/>
        <v/>
      </c>
      <c r="T425" s="1" t="str">
        <f t="shared" si="152"/>
        <v/>
      </c>
      <c r="U425" s="1" t="str">
        <f t="shared" si="153"/>
        <v/>
      </c>
      <c r="V425" s="1" t="str">
        <f t="shared" si="154"/>
        <v/>
      </c>
      <c r="W425" s="1" t="str">
        <f t="shared" si="155"/>
        <v/>
      </c>
      <c r="X425" s="1" t="str">
        <f t="shared" si="156"/>
        <v/>
      </c>
      <c r="Y425" s="1" t="str">
        <f t="shared" si="157"/>
        <v/>
      </c>
      <c r="Z425" s="1" t="str">
        <f t="shared" si="158"/>
        <v/>
      </c>
      <c r="AA425" s="1" t="str">
        <f t="shared" si="159"/>
        <v/>
      </c>
      <c r="AB425" s="1" t="str">
        <f t="shared" si="160"/>
        <v/>
      </c>
    </row>
    <row r="426" spans="1:28" ht="14.25" hidden="1" customHeight="1" x14ac:dyDescent="0.35">
      <c r="A426" s="4">
        <f>IF(OR($B426="",$C426=""),"",IFERROR(INDEX('5_ACOMPANHAMENTO'!$A$3:$A$4922,MATCH(1,INDEX(('5_ACOMPANHAMENTO'!$AD$3:$AD$4922=TRIM($C426&amp;""))*('5_ACOMPANHAMENTO'!$AC$3:$AC$4922&lt;&gt;"")*((((I426&lt;&gt;"")*ISNUMBER(SEARCH("|"&amp;I426&amp;"|",'5_ACOMPANHAMENTO'!$AC$3:$AC$4922)))+((J426&lt;&gt;"")*ISNUMBER(SEARCH("|"&amp;J426&amp;"|",'5_ACOMPANHAMENTO'!$AC$3:$AC$4922)))+((K426&lt;&gt;"")*ISNUMBER(SEARCH("|"&amp;K426&amp;"|",'5_ACOMPANHAMENTO'!$AC$3:$AC$4922)))+((L426&lt;&gt;"")*ISNUMBER(SEARCH("|"&amp;L426&amp;"|",'5_ACOMPANHAMENTO'!$AC$3:$AC$4922)))+((M426&lt;&gt;"")*ISNUMBER(SEARCH("|"&amp;M426&amp;"|",'5_ACOMPANHAMENTO'!$AC$3:$AC$4922)))+((N426&lt;&gt;"")*ISNUMBER(SEARCH("|"&amp;N426&amp;"|",'5_ACOMPANHAMENTO'!$AC$3:$AC$4922)))+((O426&lt;&gt;"")*ISNUMBER(SEARCH("|"&amp;O426&amp;"|",'5_ACOMPANHAMENTO'!$AC$3:$AC$4922)))+((P426&lt;&gt;"")*ISNUMBER(SEARCH("|"&amp;P426&amp;"|",'5_ACOMPANHAMENTO'!$AC$3:$AC$4922)))+((Q426&lt;&gt;"")*ISNUMBER(SEARCH("|"&amp;Q426&amp;"|",'5_ACOMPANHAMENTO'!$AC$3:$AC$4922)))+((R426&lt;&gt;"")*ISNUMBER(SEARCH("|"&amp;R426&amp;"|",'5_ACOMPANHAMENTO'!$AC$3:$AC$4922)))+((S426&lt;&gt;"")*ISNUMBER(SEARCH("|"&amp;S426&amp;"|",'5_ACOMPANHAMENTO'!$AC$3:$AC$4922)))+((T426&lt;&gt;"")*ISNUMBER(SEARCH("|"&amp;T426&amp;"|",'5_ACOMPANHAMENTO'!$AC$3:$AC$4922)))+((U426&lt;&gt;"")*ISNUMBER(SEARCH("|"&amp;U426&amp;"|",'5_ACOMPANHAMENTO'!$AC$3:$AC$4922)))+((V426&lt;&gt;"")*ISNUMBER(SEARCH("|"&amp;V426&amp;"|",'5_ACOMPANHAMENTO'!$AC$3:$AC$4922)))+((W426&lt;&gt;"")*ISNUMBER(SEARCH("|"&amp;W426&amp;"|",'5_ACOMPANHAMENTO'!$AC$3:$AC$4922)))+((X426&lt;&gt;"")*ISNUMBER(SEARCH("|"&amp;X426&amp;"|",'5_ACOMPANHAMENTO'!$AC$3:$AC$4922)))+((Y426&lt;&gt;"")*ISNUMBER(SEARCH("|"&amp;Y426&amp;"|",'5_ACOMPANHAMENTO'!$AC$3:$AC$4922)))+((Z426&lt;&gt;"")*ISNUMBER(SEARCH("|"&amp;Z426&amp;"|",'5_ACOMPANHAMENTO'!$AC$3:$AC$4922)))+((AA426&lt;&gt;"")*ISNUMBER(SEARCH("|"&amp;AA426&amp;"|",'5_ACOMPANHAMENTO'!$AC$3:$AC$4922)))+((AB426&lt;&gt;"")*ISNUMBER(SEARCH("|"&amp;AB426&amp;"|",'5_ACOMPANHAMENTO'!$AC$3:$AC$4922))))&gt;0),0),0)),""))</f>
        <v>46209</v>
      </c>
      <c r="B426" s="14" t="s">
        <v>3094</v>
      </c>
      <c r="C426" s="14" t="s">
        <v>3060</v>
      </c>
      <c r="D426" s="4">
        <f>IF(OR($B426="",$C426=""),"",IFERROR(SUMPRODUCT(--(('5_ACOMPANHAMENTO'!$AD$3:$AD$4922=TRIM($C426&amp;""))*('5_ACOMPANHAMENTO'!$AC$3:$AC$4922&lt;&gt;"")*((((I426&lt;&gt;"")*ISNUMBER(SEARCH("|"&amp;I426&amp;"|",'5_ACOMPANHAMENTO'!$AC$3:$AC$4922)))+((J426&lt;&gt;"")*ISNUMBER(SEARCH("|"&amp;J426&amp;"|",'5_ACOMPANHAMENTO'!$AC$3:$AC$4922)))+((K426&lt;&gt;"")*ISNUMBER(SEARCH("|"&amp;K426&amp;"|",'5_ACOMPANHAMENTO'!$AC$3:$AC$4922)))+((L426&lt;&gt;"")*ISNUMBER(SEARCH("|"&amp;L426&amp;"|",'5_ACOMPANHAMENTO'!$AC$3:$AC$4922)))+((M426&lt;&gt;"")*ISNUMBER(SEARCH("|"&amp;M426&amp;"|",'5_ACOMPANHAMENTO'!$AC$3:$AC$4922)))+((N426&lt;&gt;"")*ISNUMBER(SEARCH("|"&amp;N426&amp;"|",'5_ACOMPANHAMENTO'!$AC$3:$AC$4922)))+((O426&lt;&gt;"")*ISNUMBER(SEARCH("|"&amp;O426&amp;"|",'5_ACOMPANHAMENTO'!$AC$3:$AC$4922)))+((P426&lt;&gt;"")*ISNUMBER(SEARCH("|"&amp;P426&amp;"|",'5_ACOMPANHAMENTO'!$AC$3:$AC$4922)))+((Q426&lt;&gt;"")*ISNUMBER(SEARCH("|"&amp;Q426&amp;"|",'5_ACOMPANHAMENTO'!$AC$3:$AC$4922)))+((R426&lt;&gt;"")*ISNUMBER(SEARCH("|"&amp;R426&amp;"|",'5_ACOMPANHAMENTO'!$AC$3:$AC$4922)))+((S426&lt;&gt;"")*ISNUMBER(SEARCH("|"&amp;S426&amp;"|",'5_ACOMPANHAMENTO'!$AC$3:$AC$4922)))+((T426&lt;&gt;"")*ISNUMBER(SEARCH("|"&amp;T426&amp;"|",'5_ACOMPANHAMENTO'!$AC$3:$AC$4922)))+((U426&lt;&gt;"")*ISNUMBER(SEARCH("|"&amp;U426&amp;"|",'5_ACOMPANHAMENTO'!$AC$3:$AC$4922)))+((V426&lt;&gt;"")*ISNUMBER(SEARCH("|"&amp;V426&amp;"|",'5_ACOMPANHAMENTO'!$AC$3:$AC$4922)))+((W426&lt;&gt;"")*ISNUMBER(SEARCH("|"&amp;W426&amp;"|",'5_ACOMPANHAMENTO'!$AC$3:$AC$4922)))+((X426&lt;&gt;"")*ISNUMBER(SEARCH("|"&amp;X426&amp;"|",'5_ACOMPANHAMENTO'!$AC$3:$AC$4922)))+((Y426&lt;&gt;"")*ISNUMBER(SEARCH("|"&amp;Y426&amp;"|",'5_ACOMPANHAMENTO'!$AC$3:$AC$4922)))+((Z426&lt;&gt;"")*ISNUMBER(SEARCH("|"&amp;Z426&amp;"|",'5_ACOMPANHAMENTO'!$AC$3:$AC$4922)))+((AA426&lt;&gt;"")*ISNUMBER(SEARCH("|"&amp;AA426&amp;"|",'5_ACOMPANHAMENTO'!$AC$3:$AC$4922)))+((AB426&lt;&gt;"")*ISNUMBER(SEARCH("|"&amp;AB426&amp;"|",'5_ACOMPANHAMENTO'!$AC$3:$AC$4922))))&gt;0)),'5_ACOMPANHAMENTO'!$J$3:$J$4922),0))</f>
        <v>3710</v>
      </c>
      <c r="E426" s="4" t="str">
        <f t="shared" ca="1" si="138"/>
        <v>FINALIZADO</v>
      </c>
      <c r="F426" s="7">
        <f>IF(OR($B426="",$C426=""),"",IFERROR(SUMPRODUCT(--(('5_ACOMPANHAMENTO'!$AD$3:$AD$4922=TRIM($C426&amp;""))*('5_ACOMPANHAMENTO'!$AC$3:$AC$4922&lt;&gt;"")*((((I426&lt;&gt;"")*ISNUMBER(SEARCH("|"&amp;I426&amp;"|",'5_ACOMPANHAMENTO'!$AC$3:$AC$4922)))+((J426&lt;&gt;"")*ISNUMBER(SEARCH("|"&amp;J426&amp;"|",'5_ACOMPANHAMENTO'!$AC$3:$AC$4922)))+((K426&lt;&gt;"")*ISNUMBER(SEARCH("|"&amp;K426&amp;"|",'5_ACOMPANHAMENTO'!$AC$3:$AC$4922)))+((L426&lt;&gt;"")*ISNUMBER(SEARCH("|"&amp;L426&amp;"|",'5_ACOMPANHAMENTO'!$AC$3:$AC$4922)))+((M426&lt;&gt;"")*ISNUMBER(SEARCH("|"&amp;M426&amp;"|",'5_ACOMPANHAMENTO'!$AC$3:$AC$4922)))+((N426&lt;&gt;"")*ISNUMBER(SEARCH("|"&amp;N426&amp;"|",'5_ACOMPANHAMENTO'!$AC$3:$AC$4922)))+((O426&lt;&gt;"")*ISNUMBER(SEARCH("|"&amp;O426&amp;"|",'5_ACOMPANHAMENTO'!$AC$3:$AC$4922)))+((P426&lt;&gt;"")*ISNUMBER(SEARCH("|"&amp;P426&amp;"|",'5_ACOMPANHAMENTO'!$AC$3:$AC$4922)))+((Q426&lt;&gt;"")*ISNUMBER(SEARCH("|"&amp;Q426&amp;"|",'5_ACOMPANHAMENTO'!$AC$3:$AC$4922)))+((R426&lt;&gt;"")*ISNUMBER(SEARCH("|"&amp;R426&amp;"|",'5_ACOMPANHAMENTO'!$AC$3:$AC$4922)))+((S426&lt;&gt;"")*ISNUMBER(SEARCH("|"&amp;S426&amp;"|",'5_ACOMPANHAMENTO'!$AC$3:$AC$4922)))+((T426&lt;&gt;"")*ISNUMBER(SEARCH("|"&amp;T426&amp;"|",'5_ACOMPANHAMENTO'!$AC$3:$AC$4922)))+((U426&lt;&gt;"")*ISNUMBER(SEARCH("|"&amp;U426&amp;"|",'5_ACOMPANHAMENTO'!$AC$3:$AC$4922)))+((V426&lt;&gt;"")*ISNUMBER(SEARCH("|"&amp;V426&amp;"|",'5_ACOMPANHAMENTO'!$AC$3:$AC$4922)))+((W426&lt;&gt;"")*ISNUMBER(SEARCH("|"&amp;W426&amp;"|",'5_ACOMPANHAMENTO'!$AC$3:$AC$4922)))+((X426&lt;&gt;"")*ISNUMBER(SEARCH("|"&amp;X426&amp;"|",'5_ACOMPANHAMENTO'!$AC$3:$AC$4922)))+((Y426&lt;&gt;"")*ISNUMBER(SEARCH("|"&amp;Y426&amp;"|",'5_ACOMPANHAMENTO'!$AC$3:$AC$4922)))+((Z426&lt;&gt;"")*ISNUMBER(SEARCH("|"&amp;Z426&amp;"|",'5_ACOMPANHAMENTO'!$AC$3:$AC$4922)))+((AA426&lt;&gt;"")*ISNUMBER(SEARCH("|"&amp;AA426&amp;"|",'5_ACOMPANHAMENTO'!$AC$3:$AC$4922)))+((AB426&lt;&gt;"")*ISNUMBER(SEARCH("|"&amp;AB426&amp;"|",'5_ACOMPANHAMENTO'!$AC$3:$AC$4922))))&gt;0)),'5_ACOMPANHAMENTO'!$O$3:$O$4922),0))</f>
        <v>3710</v>
      </c>
      <c r="G426" s="7">
        <f t="shared" si="139"/>
        <v>0</v>
      </c>
      <c r="H426" t="str">
        <f t="shared" si="140"/>
        <v>10210|9 COLADEIRAS</v>
      </c>
      <c r="I426" s="1" t="str">
        <f t="shared" si="141"/>
        <v>10210</v>
      </c>
      <c r="J426" s="1" t="str">
        <f t="shared" si="142"/>
        <v/>
      </c>
      <c r="K426" s="1" t="str">
        <f t="shared" si="143"/>
        <v/>
      </c>
      <c r="L426" s="1" t="str">
        <f t="shared" si="144"/>
        <v/>
      </c>
      <c r="M426" s="1" t="str">
        <f t="shared" si="145"/>
        <v/>
      </c>
      <c r="N426" s="1" t="str">
        <f t="shared" si="146"/>
        <v/>
      </c>
      <c r="O426" s="1" t="str">
        <f t="shared" si="147"/>
        <v/>
      </c>
      <c r="P426" s="1" t="str">
        <f t="shared" si="148"/>
        <v/>
      </c>
      <c r="Q426" s="1" t="str">
        <f t="shared" si="149"/>
        <v/>
      </c>
      <c r="R426" s="1" t="str">
        <f t="shared" si="150"/>
        <v/>
      </c>
      <c r="S426" s="1" t="str">
        <f t="shared" si="151"/>
        <v/>
      </c>
      <c r="T426" s="1" t="str">
        <f t="shared" si="152"/>
        <v/>
      </c>
      <c r="U426" s="1" t="str">
        <f t="shared" si="153"/>
        <v/>
      </c>
      <c r="V426" s="1" t="str">
        <f t="shared" si="154"/>
        <v/>
      </c>
      <c r="W426" s="1" t="str">
        <f t="shared" si="155"/>
        <v/>
      </c>
      <c r="X426" s="1" t="str">
        <f t="shared" si="156"/>
        <v/>
      </c>
      <c r="Y426" s="1" t="str">
        <f t="shared" si="157"/>
        <v/>
      </c>
      <c r="Z426" s="1" t="str">
        <f t="shared" si="158"/>
        <v/>
      </c>
      <c r="AA426" s="1" t="str">
        <f t="shared" si="159"/>
        <v/>
      </c>
      <c r="AB426" s="1" t="str">
        <f t="shared" si="160"/>
        <v/>
      </c>
    </row>
    <row r="427" spans="1:28" ht="14.25" hidden="1" customHeight="1" x14ac:dyDescent="0.35">
      <c r="A427" s="4">
        <f>IF(OR($B427="",$C427=""),"",IFERROR(INDEX('5_ACOMPANHAMENTO'!$A$3:$A$4922,MATCH(1,INDEX(('5_ACOMPANHAMENTO'!$AD$3:$AD$4922=TRIM($C427&amp;""))*('5_ACOMPANHAMENTO'!$AC$3:$AC$4922&lt;&gt;"")*((((I427&lt;&gt;"")*ISNUMBER(SEARCH("|"&amp;I427&amp;"|",'5_ACOMPANHAMENTO'!$AC$3:$AC$4922)))+((J427&lt;&gt;"")*ISNUMBER(SEARCH("|"&amp;J427&amp;"|",'5_ACOMPANHAMENTO'!$AC$3:$AC$4922)))+((K427&lt;&gt;"")*ISNUMBER(SEARCH("|"&amp;K427&amp;"|",'5_ACOMPANHAMENTO'!$AC$3:$AC$4922)))+((L427&lt;&gt;"")*ISNUMBER(SEARCH("|"&amp;L427&amp;"|",'5_ACOMPANHAMENTO'!$AC$3:$AC$4922)))+((M427&lt;&gt;"")*ISNUMBER(SEARCH("|"&amp;M427&amp;"|",'5_ACOMPANHAMENTO'!$AC$3:$AC$4922)))+((N427&lt;&gt;"")*ISNUMBER(SEARCH("|"&amp;N427&amp;"|",'5_ACOMPANHAMENTO'!$AC$3:$AC$4922)))+((O427&lt;&gt;"")*ISNUMBER(SEARCH("|"&amp;O427&amp;"|",'5_ACOMPANHAMENTO'!$AC$3:$AC$4922)))+((P427&lt;&gt;"")*ISNUMBER(SEARCH("|"&amp;P427&amp;"|",'5_ACOMPANHAMENTO'!$AC$3:$AC$4922)))+((Q427&lt;&gt;"")*ISNUMBER(SEARCH("|"&amp;Q427&amp;"|",'5_ACOMPANHAMENTO'!$AC$3:$AC$4922)))+((R427&lt;&gt;"")*ISNUMBER(SEARCH("|"&amp;R427&amp;"|",'5_ACOMPANHAMENTO'!$AC$3:$AC$4922)))+((S427&lt;&gt;"")*ISNUMBER(SEARCH("|"&amp;S427&amp;"|",'5_ACOMPANHAMENTO'!$AC$3:$AC$4922)))+((T427&lt;&gt;"")*ISNUMBER(SEARCH("|"&amp;T427&amp;"|",'5_ACOMPANHAMENTO'!$AC$3:$AC$4922)))+((U427&lt;&gt;"")*ISNUMBER(SEARCH("|"&amp;U427&amp;"|",'5_ACOMPANHAMENTO'!$AC$3:$AC$4922)))+((V427&lt;&gt;"")*ISNUMBER(SEARCH("|"&amp;V427&amp;"|",'5_ACOMPANHAMENTO'!$AC$3:$AC$4922)))+((W427&lt;&gt;"")*ISNUMBER(SEARCH("|"&amp;W427&amp;"|",'5_ACOMPANHAMENTO'!$AC$3:$AC$4922)))+((X427&lt;&gt;"")*ISNUMBER(SEARCH("|"&amp;X427&amp;"|",'5_ACOMPANHAMENTO'!$AC$3:$AC$4922)))+((Y427&lt;&gt;"")*ISNUMBER(SEARCH("|"&amp;Y427&amp;"|",'5_ACOMPANHAMENTO'!$AC$3:$AC$4922)))+((Z427&lt;&gt;"")*ISNUMBER(SEARCH("|"&amp;Z427&amp;"|",'5_ACOMPANHAMENTO'!$AC$3:$AC$4922)))+((AA427&lt;&gt;"")*ISNUMBER(SEARCH("|"&amp;AA427&amp;"|",'5_ACOMPANHAMENTO'!$AC$3:$AC$4922)))+((AB427&lt;&gt;"")*ISNUMBER(SEARCH("|"&amp;AB427&amp;"|",'5_ACOMPANHAMENTO'!$AC$3:$AC$4922))))&gt;0),0),0)),""))</f>
        <v>46209</v>
      </c>
      <c r="B427" s="14" t="s">
        <v>3094</v>
      </c>
      <c r="C427" s="14" t="s">
        <v>3060</v>
      </c>
      <c r="D427" s="4">
        <f>IF(OR($B427="",$C427=""),"",IFERROR(SUMPRODUCT(--(('5_ACOMPANHAMENTO'!$AD$3:$AD$4922=TRIM($C427&amp;""))*('5_ACOMPANHAMENTO'!$AC$3:$AC$4922&lt;&gt;"")*((((I427&lt;&gt;"")*ISNUMBER(SEARCH("|"&amp;I427&amp;"|",'5_ACOMPANHAMENTO'!$AC$3:$AC$4922)))+((J427&lt;&gt;"")*ISNUMBER(SEARCH("|"&amp;J427&amp;"|",'5_ACOMPANHAMENTO'!$AC$3:$AC$4922)))+((K427&lt;&gt;"")*ISNUMBER(SEARCH("|"&amp;K427&amp;"|",'5_ACOMPANHAMENTO'!$AC$3:$AC$4922)))+((L427&lt;&gt;"")*ISNUMBER(SEARCH("|"&amp;L427&amp;"|",'5_ACOMPANHAMENTO'!$AC$3:$AC$4922)))+((M427&lt;&gt;"")*ISNUMBER(SEARCH("|"&amp;M427&amp;"|",'5_ACOMPANHAMENTO'!$AC$3:$AC$4922)))+((N427&lt;&gt;"")*ISNUMBER(SEARCH("|"&amp;N427&amp;"|",'5_ACOMPANHAMENTO'!$AC$3:$AC$4922)))+((O427&lt;&gt;"")*ISNUMBER(SEARCH("|"&amp;O427&amp;"|",'5_ACOMPANHAMENTO'!$AC$3:$AC$4922)))+((P427&lt;&gt;"")*ISNUMBER(SEARCH("|"&amp;P427&amp;"|",'5_ACOMPANHAMENTO'!$AC$3:$AC$4922)))+((Q427&lt;&gt;"")*ISNUMBER(SEARCH("|"&amp;Q427&amp;"|",'5_ACOMPANHAMENTO'!$AC$3:$AC$4922)))+((R427&lt;&gt;"")*ISNUMBER(SEARCH("|"&amp;R427&amp;"|",'5_ACOMPANHAMENTO'!$AC$3:$AC$4922)))+((S427&lt;&gt;"")*ISNUMBER(SEARCH("|"&amp;S427&amp;"|",'5_ACOMPANHAMENTO'!$AC$3:$AC$4922)))+((T427&lt;&gt;"")*ISNUMBER(SEARCH("|"&amp;T427&amp;"|",'5_ACOMPANHAMENTO'!$AC$3:$AC$4922)))+((U427&lt;&gt;"")*ISNUMBER(SEARCH("|"&amp;U427&amp;"|",'5_ACOMPANHAMENTO'!$AC$3:$AC$4922)))+((V427&lt;&gt;"")*ISNUMBER(SEARCH("|"&amp;V427&amp;"|",'5_ACOMPANHAMENTO'!$AC$3:$AC$4922)))+((W427&lt;&gt;"")*ISNUMBER(SEARCH("|"&amp;W427&amp;"|",'5_ACOMPANHAMENTO'!$AC$3:$AC$4922)))+((X427&lt;&gt;"")*ISNUMBER(SEARCH("|"&amp;X427&amp;"|",'5_ACOMPANHAMENTO'!$AC$3:$AC$4922)))+((Y427&lt;&gt;"")*ISNUMBER(SEARCH("|"&amp;Y427&amp;"|",'5_ACOMPANHAMENTO'!$AC$3:$AC$4922)))+((Z427&lt;&gt;"")*ISNUMBER(SEARCH("|"&amp;Z427&amp;"|",'5_ACOMPANHAMENTO'!$AC$3:$AC$4922)))+((AA427&lt;&gt;"")*ISNUMBER(SEARCH("|"&amp;AA427&amp;"|",'5_ACOMPANHAMENTO'!$AC$3:$AC$4922)))+((AB427&lt;&gt;"")*ISNUMBER(SEARCH("|"&amp;AB427&amp;"|",'5_ACOMPANHAMENTO'!$AC$3:$AC$4922))))&gt;0)),'5_ACOMPANHAMENTO'!$J$3:$J$4922),0))</f>
        <v>3710</v>
      </c>
      <c r="E427" s="4" t="str">
        <f t="shared" ca="1" si="138"/>
        <v>FINALIZADO</v>
      </c>
      <c r="F427" s="7">
        <f>IF(OR($B427="",$C427=""),"",IFERROR(SUMPRODUCT(--(('5_ACOMPANHAMENTO'!$AD$3:$AD$4922=TRIM($C427&amp;""))*('5_ACOMPANHAMENTO'!$AC$3:$AC$4922&lt;&gt;"")*((((I427&lt;&gt;"")*ISNUMBER(SEARCH("|"&amp;I427&amp;"|",'5_ACOMPANHAMENTO'!$AC$3:$AC$4922)))+((J427&lt;&gt;"")*ISNUMBER(SEARCH("|"&amp;J427&amp;"|",'5_ACOMPANHAMENTO'!$AC$3:$AC$4922)))+((K427&lt;&gt;"")*ISNUMBER(SEARCH("|"&amp;K427&amp;"|",'5_ACOMPANHAMENTO'!$AC$3:$AC$4922)))+((L427&lt;&gt;"")*ISNUMBER(SEARCH("|"&amp;L427&amp;"|",'5_ACOMPANHAMENTO'!$AC$3:$AC$4922)))+((M427&lt;&gt;"")*ISNUMBER(SEARCH("|"&amp;M427&amp;"|",'5_ACOMPANHAMENTO'!$AC$3:$AC$4922)))+((N427&lt;&gt;"")*ISNUMBER(SEARCH("|"&amp;N427&amp;"|",'5_ACOMPANHAMENTO'!$AC$3:$AC$4922)))+((O427&lt;&gt;"")*ISNUMBER(SEARCH("|"&amp;O427&amp;"|",'5_ACOMPANHAMENTO'!$AC$3:$AC$4922)))+((P427&lt;&gt;"")*ISNUMBER(SEARCH("|"&amp;P427&amp;"|",'5_ACOMPANHAMENTO'!$AC$3:$AC$4922)))+((Q427&lt;&gt;"")*ISNUMBER(SEARCH("|"&amp;Q427&amp;"|",'5_ACOMPANHAMENTO'!$AC$3:$AC$4922)))+((R427&lt;&gt;"")*ISNUMBER(SEARCH("|"&amp;R427&amp;"|",'5_ACOMPANHAMENTO'!$AC$3:$AC$4922)))+((S427&lt;&gt;"")*ISNUMBER(SEARCH("|"&amp;S427&amp;"|",'5_ACOMPANHAMENTO'!$AC$3:$AC$4922)))+((T427&lt;&gt;"")*ISNUMBER(SEARCH("|"&amp;T427&amp;"|",'5_ACOMPANHAMENTO'!$AC$3:$AC$4922)))+((U427&lt;&gt;"")*ISNUMBER(SEARCH("|"&amp;U427&amp;"|",'5_ACOMPANHAMENTO'!$AC$3:$AC$4922)))+((V427&lt;&gt;"")*ISNUMBER(SEARCH("|"&amp;V427&amp;"|",'5_ACOMPANHAMENTO'!$AC$3:$AC$4922)))+((W427&lt;&gt;"")*ISNUMBER(SEARCH("|"&amp;W427&amp;"|",'5_ACOMPANHAMENTO'!$AC$3:$AC$4922)))+((X427&lt;&gt;"")*ISNUMBER(SEARCH("|"&amp;X427&amp;"|",'5_ACOMPANHAMENTO'!$AC$3:$AC$4922)))+((Y427&lt;&gt;"")*ISNUMBER(SEARCH("|"&amp;Y427&amp;"|",'5_ACOMPANHAMENTO'!$AC$3:$AC$4922)))+((Z427&lt;&gt;"")*ISNUMBER(SEARCH("|"&amp;Z427&amp;"|",'5_ACOMPANHAMENTO'!$AC$3:$AC$4922)))+((AA427&lt;&gt;"")*ISNUMBER(SEARCH("|"&amp;AA427&amp;"|",'5_ACOMPANHAMENTO'!$AC$3:$AC$4922)))+((AB427&lt;&gt;"")*ISNUMBER(SEARCH("|"&amp;AB427&amp;"|",'5_ACOMPANHAMENTO'!$AC$3:$AC$4922))))&gt;0)),'5_ACOMPANHAMENTO'!$O$3:$O$4922),0))</f>
        <v>3710</v>
      </c>
      <c r="G427" s="7">
        <f t="shared" si="139"/>
        <v>0</v>
      </c>
      <c r="H427" t="str">
        <f t="shared" si="140"/>
        <v>10210|9 COLADEIRAS</v>
      </c>
      <c r="I427" s="1" t="str">
        <f t="shared" si="141"/>
        <v>10210</v>
      </c>
      <c r="J427" s="1" t="str">
        <f t="shared" si="142"/>
        <v/>
      </c>
      <c r="K427" s="1" t="str">
        <f t="shared" si="143"/>
        <v/>
      </c>
      <c r="L427" s="1" t="str">
        <f t="shared" si="144"/>
        <v/>
      </c>
      <c r="M427" s="1" t="str">
        <f t="shared" si="145"/>
        <v/>
      </c>
      <c r="N427" s="1" t="str">
        <f t="shared" si="146"/>
        <v/>
      </c>
      <c r="O427" s="1" t="str">
        <f t="shared" si="147"/>
        <v/>
      </c>
      <c r="P427" s="1" t="str">
        <f t="shared" si="148"/>
        <v/>
      </c>
      <c r="Q427" s="1" t="str">
        <f t="shared" si="149"/>
        <v/>
      </c>
      <c r="R427" s="1" t="str">
        <f t="shared" si="150"/>
        <v/>
      </c>
      <c r="S427" s="1" t="str">
        <f t="shared" si="151"/>
        <v/>
      </c>
      <c r="T427" s="1" t="str">
        <f t="shared" si="152"/>
        <v/>
      </c>
      <c r="U427" s="1" t="str">
        <f t="shared" si="153"/>
        <v/>
      </c>
      <c r="V427" s="1" t="str">
        <f t="shared" si="154"/>
        <v/>
      </c>
      <c r="W427" s="1" t="str">
        <f t="shared" si="155"/>
        <v/>
      </c>
      <c r="X427" s="1" t="str">
        <f t="shared" si="156"/>
        <v/>
      </c>
      <c r="Y427" s="1" t="str">
        <f t="shared" si="157"/>
        <v/>
      </c>
      <c r="Z427" s="1" t="str">
        <f t="shared" si="158"/>
        <v/>
      </c>
      <c r="AA427" s="1" t="str">
        <f t="shared" si="159"/>
        <v/>
      </c>
      <c r="AB427" s="1" t="str">
        <f t="shared" si="160"/>
        <v/>
      </c>
    </row>
    <row r="428" spans="1:28" ht="14.25" hidden="1" customHeight="1" x14ac:dyDescent="0.35">
      <c r="A428" s="4">
        <f>IF(OR($B428="",$C428=""),"",IFERROR(INDEX('5_ACOMPANHAMENTO'!$A$3:$A$4922,MATCH(1,INDEX(('5_ACOMPANHAMENTO'!$AD$3:$AD$4922=TRIM($C428&amp;""))*('5_ACOMPANHAMENTO'!$AC$3:$AC$4922&lt;&gt;"")*((((I428&lt;&gt;"")*ISNUMBER(SEARCH("|"&amp;I428&amp;"|",'5_ACOMPANHAMENTO'!$AC$3:$AC$4922)))+((J428&lt;&gt;"")*ISNUMBER(SEARCH("|"&amp;J428&amp;"|",'5_ACOMPANHAMENTO'!$AC$3:$AC$4922)))+((K428&lt;&gt;"")*ISNUMBER(SEARCH("|"&amp;K428&amp;"|",'5_ACOMPANHAMENTO'!$AC$3:$AC$4922)))+((L428&lt;&gt;"")*ISNUMBER(SEARCH("|"&amp;L428&amp;"|",'5_ACOMPANHAMENTO'!$AC$3:$AC$4922)))+((M428&lt;&gt;"")*ISNUMBER(SEARCH("|"&amp;M428&amp;"|",'5_ACOMPANHAMENTO'!$AC$3:$AC$4922)))+((N428&lt;&gt;"")*ISNUMBER(SEARCH("|"&amp;N428&amp;"|",'5_ACOMPANHAMENTO'!$AC$3:$AC$4922)))+((O428&lt;&gt;"")*ISNUMBER(SEARCH("|"&amp;O428&amp;"|",'5_ACOMPANHAMENTO'!$AC$3:$AC$4922)))+((P428&lt;&gt;"")*ISNUMBER(SEARCH("|"&amp;P428&amp;"|",'5_ACOMPANHAMENTO'!$AC$3:$AC$4922)))+((Q428&lt;&gt;"")*ISNUMBER(SEARCH("|"&amp;Q428&amp;"|",'5_ACOMPANHAMENTO'!$AC$3:$AC$4922)))+((R428&lt;&gt;"")*ISNUMBER(SEARCH("|"&amp;R428&amp;"|",'5_ACOMPANHAMENTO'!$AC$3:$AC$4922)))+((S428&lt;&gt;"")*ISNUMBER(SEARCH("|"&amp;S428&amp;"|",'5_ACOMPANHAMENTO'!$AC$3:$AC$4922)))+((T428&lt;&gt;"")*ISNUMBER(SEARCH("|"&amp;T428&amp;"|",'5_ACOMPANHAMENTO'!$AC$3:$AC$4922)))+((U428&lt;&gt;"")*ISNUMBER(SEARCH("|"&amp;U428&amp;"|",'5_ACOMPANHAMENTO'!$AC$3:$AC$4922)))+((V428&lt;&gt;"")*ISNUMBER(SEARCH("|"&amp;V428&amp;"|",'5_ACOMPANHAMENTO'!$AC$3:$AC$4922)))+((W428&lt;&gt;"")*ISNUMBER(SEARCH("|"&amp;W428&amp;"|",'5_ACOMPANHAMENTO'!$AC$3:$AC$4922)))+((X428&lt;&gt;"")*ISNUMBER(SEARCH("|"&amp;X428&amp;"|",'5_ACOMPANHAMENTO'!$AC$3:$AC$4922)))+((Y428&lt;&gt;"")*ISNUMBER(SEARCH("|"&amp;Y428&amp;"|",'5_ACOMPANHAMENTO'!$AC$3:$AC$4922)))+((Z428&lt;&gt;"")*ISNUMBER(SEARCH("|"&amp;Z428&amp;"|",'5_ACOMPANHAMENTO'!$AC$3:$AC$4922)))+((AA428&lt;&gt;"")*ISNUMBER(SEARCH("|"&amp;AA428&amp;"|",'5_ACOMPANHAMENTO'!$AC$3:$AC$4922)))+((AB428&lt;&gt;"")*ISNUMBER(SEARCH("|"&amp;AB428&amp;"|",'5_ACOMPANHAMENTO'!$AC$3:$AC$4922))))&gt;0),0),0)),""))</f>
        <v>46209</v>
      </c>
      <c r="B428" s="14" t="s">
        <v>3094</v>
      </c>
      <c r="C428" s="14" t="s">
        <v>3060</v>
      </c>
      <c r="D428" s="4">
        <f>IF(OR($B428="",$C428=""),"",IFERROR(SUMPRODUCT(--(('5_ACOMPANHAMENTO'!$AD$3:$AD$4922=TRIM($C428&amp;""))*('5_ACOMPANHAMENTO'!$AC$3:$AC$4922&lt;&gt;"")*((((I428&lt;&gt;"")*ISNUMBER(SEARCH("|"&amp;I428&amp;"|",'5_ACOMPANHAMENTO'!$AC$3:$AC$4922)))+((J428&lt;&gt;"")*ISNUMBER(SEARCH("|"&amp;J428&amp;"|",'5_ACOMPANHAMENTO'!$AC$3:$AC$4922)))+((K428&lt;&gt;"")*ISNUMBER(SEARCH("|"&amp;K428&amp;"|",'5_ACOMPANHAMENTO'!$AC$3:$AC$4922)))+((L428&lt;&gt;"")*ISNUMBER(SEARCH("|"&amp;L428&amp;"|",'5_ACOMPANHAMENTO'!$AC$3:$AC$4922)))+((M428&lt;&gt;"")*ISNUMBER(SEARCH("|"&amp;M428&amp;"|",'5_ACOMPANHAMENTO'!$AC$3:$AC$4922)))+((N428&lt;&gt;"")*ISNUMBER(SEARCH("|"&amp;N428&amp;"|",'5_ACOMPANHAMENTO'!$AC$3:$AC$4922)))+((O428&lt;&gt;"")*ISNUMBER(SEARCH("|"&amp;O428&amp;"|",'5_ACOMPANHAMENTO'!$AC$3:$AC$4922)))+((P428&lt;&gt;"")*ISNUMBER(SEARCH("|"&amp;P428&amp;"|",'5_ACOMPANHAMENTO'!$AC$3:$AC$4922)))+((Q428&lt;&gt;"")*ISNUMBER(SEARCH("|"&amp;Q428&amp;"|",'5_ACOMPANHAMENTO'!$AC$3:$AC$4922)))+((R428&lt;&gt;"")*ISNUMBER(SEARCH("|"&amp;R428&amp;"|",'5_ACOMPANHAMENTO'!$AC$3:$AC$4922)))+((S428&lt;&gt;"")*ISNUMBER(SEARCH("|"&amp;S428&amp;"|",'5_ACOMPANHAMENTO'!$AC$3:$AC$4922)))+((T428&lt;&gt;"")*ISNUMBER(SEARCH("|"&amp;T428&amp;"|",'5_ACOMPANHAMENTO'!$AC$3:$AC$4922)))+((U428&lt;&gt;"")*ISNUMBER(SEARCH("|"&amp;U428&amp;"|",'5_ACOMPANHAMENTO'!$AC$3:$AC$4922)))+((V428&lt;&gt;"")*ISNUMBER(SEARCH("|"&amp;V428&amp;"|",'5_ACOMPANHAMENTO'!$AC$3:$AC$4922)))+((W428&lt;&gt;"")*ISNUMBER(SEARCH("|"&amp;W428&amp;"|",'5_ACOMPANHAMENTO'!$AC$3:$AC$4922)))+((X428&lt;&gt;"")*ISNUMBER(SEARCH("|"&amp;X428&amp;"|",'5_ACOMPANHAMENTO'!$AC$3:$AC$4922)))+((Y428&lt;&gt;"")*ISNUMBER(SEARCH("|"&amp;Y428&amp;"|",'5_ACOMPANHAMENTO'!$AC$3:$AC$4922)))+((Z428&lt;&gt;"")*ISNUMBER(SEARCH("|"&amp;Z428&amp;"|",'5_ACOMPANHAMENTO'!$AC$3:$AC$4922)))+((AA428&lt;&gt;"")*ISNUMBER(SEARCH("|"&amp;AA428&amp;"|",'5_ACOMPANHAMENTO'!$AC$3:$AC$4922)))+((AB428&lt;&gt;"")*ISNUMBER(SEARCH("|"&amp;AB428&amp;"|",'5_ACOMPANHAMENTO'!$AC$3:$AC$4922))))&gt;0)),'5_ACOMPANHAMENTO'!$J$3:$J$4922),0))</f>
        <v>3710</v>
      </c>
      <c r="E428" s="4" t="str">
        <f t="shared" ca="1" si="138"/>
        <v>FINALIZADO</v>
      </c>
      <c r="F428" s="7">
        <f>IF(OR($B428="",$C428=""),"",IFERROR(SUMPRODUCT(--(('5_ACOMPANHAMENTO'!$AD$3:$AD$4922=TRIM($C428&amp;""))*('5_ACOMPANHAMENTO'!$AC$3:$AC$4922&lt;&gt;"")*((((I428&lt;&gt;"")*ISNUMBER(SEARCH("|"&amp;I428&amp;"|",'5_ACOMPANHAMENTO'!$AC$3:$AC$4922)))+((J428&lt;&gt;"")*ISNUMBER(SEARCH("|"&amp;J428&amp;"|",'5_ACOMPANHAMENTO'!$AC$3:$AC$4922)))+((K428&lt;&gt;"")*ISNUMBER(SEARCH("|"&amp;K428&amp;"|",'5_ACOMPANHAMENTO'!$AC$3:$AC$4922)))+((L428&lt;&gt;"")*ISNUMBER(SEARCH("|"&amp;L428&amp;"|",'5_ACOMPANHAMENTO'!$AC$3:$AC$4922)))+((M428&lt;&gt;"")*ISNUMBER(SEARCH("|"&amp;M428&amp;"|",'5_ACOMPANHAMENTO'!$AC$3:$AC$4922)))+((N428&lt;&gt;"")*ISNUMBER(SEARCH("|"&amp;N428&amp;"|",'5_ACOMPANHAMENTO'!$AC$3:$AC$4922)))+((O428&lt;&gt;"")*ISNUMBER(SEARCH("|"&amp;O428&amp;"|",'5_ACOMPANHAMENTO'!$AC$3:$AC$4922)))+((P428&lt;&gt;"")*ISNUMBER(SEARCH("|"&amp;P428&amp;"|",'5_ACOMPANHAMENTO'!$AC$3:$AC$4922)))+((Q428&lt;&gt;"")*ISNUMBER(SEARCH("|"&amp;Q428&amp;"|",'5_ACOMPANHAMENTO'!$AC$3:$AC$4922)))+((R428&lt;&gt;"")*ISNUMBER(SEARCH("|"&amp;R428&amp;"|",'5_ACOMPANHAMENTO'!$AC$3:$AC$4922)))+((S428&lt;&gt;"")*ISNUMBER(SEARCH("|"&amp;S428&amp;"|",'5_ACOMPANHAMENTO'!$AC$3:$AC$4922)))+((T428&lt;&gt;"")*ISNUMBER(SEARCH("|"&amp;T428&amp;"|",'5_ACOMPANHAMENTO'!$AC$3:$AC$4922)))+((U428&lt;&gt;"")*ISNUMBER(SEARCH("|"&amp;U428&amp;"|",'5_ACOMPANHAMENTO'!$AC$3:$AC$4922)))+((V428&lt;&gt;"")*ISNUMBER(SEARCH("|"&amp;V428&amp;"|",'5_ACOMPANHAMENTO'!$AC$3:$AC$4922)))+((W428&lt;&gt;"")*ISNUMBER(SEARCH("|"&amp;W428&amp;"|",'5_ACOMPANHAMENTO'!$AC$3:$AC$4922)))+((X428&lt;&gt;"")*ISNUMBER(SEARCH("|"&amp;X428&amp;"|",'5_ACOMPANHAMENTO'!$AC$3:$AC$4922)))+((Y428&lt;&gt;"")*ISNUMBER(SEARCH("|"&amp;Y428&amp;"|",'5_ACOMPANHAMENTO'!$AC$3:$AC$4922)))+((Z428&lt;&gt;"")*ISNUMBER(SEARCH("|"&amp;Z428&amp;"|",'5_ACOMPANHAMENTO'!$AC$3:$AC$4922)))+((AA428&lt;&gt;"")*ISNUMBER(SEARCH("|"&amp;AA428&amp;"|",'5_ACOMPANHAMENTO'!$AC$3:$AC$4922)))+((AB428&lt;&gt;"")*ISNUMBER(SEARCH("|"&amp;AB428&amp;"|",'5_ACOMPANHAMENTO'!$AC$3:$AC$4922))))&gt;0)),'5_ACOMPANHAMENTO'!$O$3:$O$4922),0))</f>
        <v>3710</v>
      </c>
      <c r="G428" s="7">
        <f t="shared" si="139"/>
        <v>0</v>
      </c>
      <c r="H428" t="str">
        <f t="shared" si="140"/>
        <v>10210|9 COLADEIRAS</v>
      </c>
      <c r="I428" s="1" t="str">
        <f t="shared" si="141"/>
        <v>10210</v>
      </c>
      <c r="J428" s="1" t="str">
        <f t="shared" si="142"/>
        <v/>
      </c>
      <c r="K428" s="1" t="str">
        <f t="shared" si="143"/>
        <v/>
      </c>
      <c r="L428" s="1" t="str">
        <f t="shared" si="144"/>
        <v/>
      </c>
      <c r="M428" s="1" t="str">
        <f t="shared" si="145"/>
        <v/>
      </c>
      <c r="N428" s="1" t="str">
        <f t="shared" si="146"/>
        <v/>
      </c>
      <c r="O428" s="1" t="str">
        <f t="shared" si="147"/>
        <v/>
      </c>
      <c r="P428" s="1" t="str">
        <f t="shared" si="148"/>
        <v/>
      </c>
      <c r="Q428" s="1" t="str">
        <f t="shared" si="149"/>
        <v/>
      </c>
      <c r="R428" s="1" t="str">
        <f t="shared" si="150"/>
        <v/>
      </c>
      <c r="S428" s="1" t="str">
        <f t="shared" si="151"/>
        <v/>
      </c>
      <c r="T428" s="1" t="str">
        <f t="shared" si="152"/>
        <v/>
      </c>
      <c r="U428" s="1" t="str">
        <f t="shared" si="153"/>
        <v/>
      </c>
      <c r="V428" s="1" t="str">
        <f t="shared" si="154"/>
        <v/>
      </c>
      <c r="W428" s="1" t="str">
        <f t="shared" si="155"/>
        <v/>
      </c>
      <c r="X428" s="1" t="str">
        <f t="shared" si="156"/>
        <v/>
      </c>
      <c r="Y428" s="1" t="str">
        <f t="shared" si="157"/>
        <v/>
      </c>
      <c r="Z428" s="1" t="str">
        <f t="shared" si="158"/>
        <v/>
      </c>
      <c r="AA428" s="1" t="str">
        <f t="shared" si="159"/>
        <v/>
      </c>
      <c r="AB428" s="1" t="str">
        <f t="shared" si="160"/>
        <v/>
      </c>
    </row>
    <row r="429" spans="1:28" ht="14.25" hidden="1" customHeight="1" x14ac:dyDescent="0.35">
      <c r="A429" s="4">
        <f>IF(OR($B429="",$C429=""),"",IFERROR(INDEX('5_ACOMPANHAMENTO'!$A$3:$A$4922,MATCH(1,INDEX(('5_ACOMPANHAMENTO'!$AD$3:$AD$4922=TRIM($C429&amp;""))*('5_ACOMPANHAMENTO'!$AC$3:$AC$4922&lt;&gt;"")*((((I429&lt;&gt;"")*ISNUMBER(SEARCH("|"&amp;I429&amp;"|",'5_ACOMPANHAMENTO'!$AC$3:$AC$4922)))+((J429&lt;&gt;"")*ISNUMBER(SEARCH("|"&amp;J429&amp;"|",'5_ACOMPANHAMENTO'!$AC$3:$AC$4922)))+((K429&lt;&gt;"")*ISNUMBER(SEARCH("|"&amp;K429&amp;"|",'5_ACOMPANHAMENTO'!$AC$3:$AC$4922)))+((L429&lt;&gt;"")*ISNUMBER(SEARCH("|"&amp;L429&amp;"|",'5_ACOMPANHAMENTO'!$AC$3:$AC$4922)))+((M429&lt;&gt;"")*ISNUMBER(SEARCH("|"&amp;M429&amp;"|",'5_ACOMPANHAMENTO'!$AC$3:$AC$4922)))+((N429&lt;&gt;"")*ISNUMBER(SEARCH("|"&amp;N429&amp;"|",'5_ACOMPANHAMENTO'!$AC$3:$AC$4922)))+((O429&lt;&gt;"")*ISNUMBER(SEARCH("|"&amp;O429&amp;"|",'5_ACOMPANHAMENTO'!$AC$3:$AC$4922)))+((P429&lt;&gt;"")*ISNUMBER(SEARCH("|"&amp;P429&amp;"|",'5_ACOMPANHAMENTO'!$AC$3:$AC$4922)))+((Q429&lt;&gt;"")*ISNUMBER(SEARCH("|"&amp;Q429&amp;"|",'5_ACOMPANHAMENTO'!$AC$3:$AC$4922)))+((R429&lt;&gt;"")*ISNUMBER(SEARCH("|"&amp;R429&amp;"|",'5_ACOMPANHAMENTO'!$AC$3:$AC$4922)))+((S429&lt;&gt;"")*ISNUMBER(SEARCH("|"&amp;S429&amp;"|",'5_ACOMPANHAMENTO'!$AC$3:$AC$4922)))+((T429&lt;&gt;"")*ISNUMBER(SEARCH("|"&amp;T429&amp;"|",'5_ACOMPANHAMENTO'!$AC$3:$AC$4922)))+((U429&lt;&gt;"")*ISNUMBER(SEARCH("|"&amp;U429&amp;"|",'5_ACOMPANHAMENTO'!$AC$3:$AC$4922)))+((V429&lt;&gt;"")*ISNUMBER(SEARCH("|"&amp;V429&amp;"|",'5_ACOMPANHAMENTO'!$AC$3:$AC$4922)))+((W429&lt;&gt;"")*ISNUMBER(SEARCH("|"&amp;W429&amp;"|",'5_ACOMPANHAMENTO'!$AC$3:$AC$4922)))+((X429&lt;&gt;"")*ISNUMBER(SEARCH("|"&amp;X429&amp;"|",'5_ACOMPANHAMENTO'!$AC$3:$AC$4922)))+((Y429&lt;&gt;"")*ISNUMBER(SEARCH("|"&amp;Y429&amp;"|",'5_ACOMPANHAMENTO'!$AC$3:$AC$4922)))+((Z429&lt;&gt;"")*ISNUMBER(SEARCH("|"&amp;Z429&amp;"|",'5_ACOMPANHAMENTO'!$AC$3:$AC$4922)))+((AA429&lt;&gt;"")*ISNUMBER(SEARCH("|"&amp;AA429&amp;"|",'5_ACOMPANHAMENTO'!$AC$3:$AC$4922)))+((AB429&lt;&gt;"")*ISNUMBER(SEARCH("|"&amp;AB429&amp;"|",'5_ACOMPANHAMENTO'!$AC$3:$AC$4922))))&gt;0),0),0)),""))</f>
        <v>46209</v>
      </c>
      <c r="B429" s="14" t="s">
        <v>3094</v>
      </c>
      <c r="C429" s="14" t="s">
        <v>3060</v>
      </c>
      <c r="D429" s="4">
        <f>IF(OR($B429="",$C429=""),"",IFERROR(SUMPRODUCT(--(('5_ACOMPANHAMENTO'!$AD$3:$AD$4922=TRIM($C429&amp;""))*('5_ACOMPANHAMENTO'!$AC$3:$AC$4922&lt;&gt;"")*((((I429&lt;&gt;"")*ISNUMBER(SEARCH("|"&amp;I429&amp;"|",'5_ACOMPANHAMENTO'!$AC$3:$AC$4922)))+((J429&lt;&gt;"")*ISNUMBER(SEARCH("|"&amp;J429&amp;"|",'5_ACOMPANHAMENTO'!$AC$3:$AC$4922)))+((K429&lt;&gt;"")*ISNUMBER(SEARCH("|"&amp;K429&amp;"|",'5_ACOMPANHAMENTO'!$AC$3:$AC$4922)))+((L429&lt;&gt;"")*ISNUMBER(SEARCH("|"&amp;L429&amp;"|",'5_ACOMPANHAMENTO'!$AC$3:$AC$4922)))+((M429&lt;&gt;"")*ISNUMBER(SEARCH("|"&amp;M429&amp;"|",'5_ACOMPANHAMENTO'!$AC$3:$AC$4922)))+((N429&lt;&gt;"")*ISNUMBER(SEARCH("|"&amp;N429&amp;"|",'5_ACOMPANHAMENTO'!$AC$3:$AC$4922)))+((O429&lt;&gt;"")*ISNUMBER(SEARCH("|"&amp;O429&amp;"|",'5_ACOMPANHAMENTO'!$AC$3:$AC$4922)))+((P429&lt;&gt;"")*ISNUMBER(SEARCH("|"&amp;P429&amp;"|",'5_ACOMPANHAMENTO'!$AC$3:$AC$4922)))+((Q429&lt;&gt;"")*ISNUMBER(SEARCH("|"&amp;Q429&amp;"|",'5_ACOMPANHAMENTO'!$AC$3:$AC$4922)))+((R429&lt;&gt;"")*ISNUMBER(SEARCH("|"&amp;R429&amp;"|",'5_ACOMPANHAMENTO'!$AC$3:$AC$4922)))+((S429&lt;&gt;"")*ISNUMBER(SEARCH("|"&amp;S429&amp;"|",'5_ACOMPANHAMENTO'!$AC$3:$AC$4922)))+((T429&lt;&gt;"")*ISNUMBER(SEARCH("|"&amp;T429&amp;"|",'5_ACOMPANHAMENTO'!$AC$3:$AC$4922)))+((U429&lt;&gt;"")*ISNUMBER(SEARCH("|"&amp;U429&amp;"|",'5_ACOMPANHAMENTO'!$AC$3:$AC$4922)))+((V429&lt;&gt;"")*ISNUMBER(SEARCH("|"&amp;V429&amp;"|",'5_ACOMPANHAMENTO'!$AC$3:$AC$4922)))+((W429&lt;&gt;"")*ISNUMBER(SEARCH("|"&amp;W429&amp;"|",'5_ACOMPANHAMENTO'!$AC$3:$AC$4922)))+((X429&lt;&gt;"")*ISNUMBER(SEARCH("|"&amp;X429&amp;"|",'5_ACOMPANHAMENTO'!$AC$3:$AC$4922)))+((Y429&lt;&gt;"")*ISNUMBER(SEARCH("|"&amp;Y429&amp;"|",'5_ACOMPANHAMENTO'!$AC$3:$AC$4922)))+((Z429&lt;&gt;"")*ISNUMBER(SEARCH("|"&amp;Z429&amp;"|",'5_ACOMPANHAMENTO'!$AC$3:$AC$4922)))+((AA429&lt;&gt;"")*ISNUMBER(SEARCH("|"&amp;AA429&amp;"|",'5_ACOMPANHAMENTO'!$AC$3:$AC$4922)))+((AB429&lt;&gt;"")*ISNUMBER(SEARCH("|"&amp;AB429&amp;"|",'5_ACOMPANHAMENTO'!$AC$3:$AC$4922))))&gt;0)),'5_ACOMPANHAMENTO'!$J$3:$J$4922),0))</f>
        <v>3710</v>
      </c>
      <c r="E429" s="4" t="str">
        <f t="shared" ca="1" si="138"/>
        <v>FINALIZADO</v>
      </c>
      <c r="F429" s="7">
        <f>IF(OR($B429="",$C429=""),"",IFERROR(SUMPRODUCT(--(('5_ACOMPANHAMENTO'!$AD$3:$AD$4922=TRIM($C429&amp;""))*('5_ACOMPANHAMENTO'!$AC$3:$AC$4922&lt;&gt;"")*((((I429&lt;&gt;"")*ISNUMBER(SEARCH("|"&amp;I429&amp;"|",'5_ACOMPANHAMENTO'!$AC$3:$AC$4922)))+((J429&lt;&gt;"")*ISNUMBER(SEARCH("|"&amp;J429&amp;"|",'5_ACOMPANHAMENTO'!$AC$3:$AC$4922)))+((K429&lt;&gt;"")*ISNUMBER(SEARCH("|"&amp;K429&amp;"|",'5_ACOMPANHAMENTO'!$AC$3:$AC$4922)))+((L429&lt;&gt;"")*ISNUMBER(SEARCH("|"&amp;L429&amp;"|",'5_ACOMPANHAMENTO'!$AC$3:$AC$4922)))+((M429&lt;&gt;"")*ISNUMBER(SEARCH("|"&amp;M429&amp;"|",'5_ACOMPANHAMENTO'!$AC$3:$AC$4922)))+((N429&lt;&gt;"")*ISNUMBER(SEARCH("|"&amp;N429&amp;"|",'5_ACOMPANHAMENTO'!$AC$3:$AC$4922)))+((O429&lt;&gt;"")*ISNUMBER(SEARCH("|"&amp;O429&amp;"|",'5_ACOMPANHAMENTO'!$AC$3:$AC$4922)))+((P429&lt;&gt;"")*ISNUMBER(SEARCH("|"&amp;P429&amp;"|",'5_ACOMPANHAMENTO'!$AC$3:$AC$4922)))+((Q429&lt;&gt;"")*ISNUMBER(SEARCH("|"&amp;Q429&amp;"|",'5_ACOMPANHAMENTO'!$AC$3:$AC$4922)))+((R429&lt;&gt;"")*ISNUMBER(SEARCH("|"&amp;R429&amp;"|",'5_ACOMPANHAMENTO'!$AC$3:$AC$4922)))+((S429&lt;&gt;"")*ISNUMBER(SEARCH("|"&amp;S429&amp;"|",'5_ACOMPANHAMENTO'!$AC$3:$AC$4922)))+((T429&lt;&gt;"")*ISNUMBER(SEARCH("|"&amp;T429&amp;"|",'5_ACOMPANHAMENTO'!$AC$3:$AC$4922)))+((U429&lt;&gt;"")*ISNUMBER(SEARCH("|"&amp;U429&amp;"|",'5_ACOMPANHAMENTO'!$AC$3:$AC$4922)))+((V429&lt;&gt;"")*ISNUMBER(SEARCH("|"&amp;V429&amp;"|",'5_ACOMPANHAMENTO'!$AC$3:$AC$4922)))+((W429&lt;&gt;"")*ISNUMBER(SEARCH("|"&amp;W429&amp;"|",'5_ACOMPANHAMENTO'!$AC$3:$AC$4922)))+((X429&lt;&gt;"")*ISNUMBER(SEARCH("|"&amp;X429&amp;"|",'5_ACOMPANHAMENTO'!$AC$3:$AC$4922)))+((Y429&lt;&gt;"")*ISNUMBER(SEARCH("|"&amp;Y429&amp;"|",'5_ACOMPANHAMENTO'!$AC$3:$AC$4922)))+((Z429&lt;&gt;"")*ISNUMBER(SEARCH("|"&amp;Z429&amp;"|",'5_ACOMPANHAMENTO'!$AC$3:$AC$4922)))+((AA429&lt;&gt;"")*ISNUMBER(SEARCH("|"&amp;AA429&amp;"|",'5_ACOMPANHAMENTO'!$AC$3:$AC$4922)))+((AB429&lt;&gt;"")*ISNUMBER(SEARCH("|"&amp;AB429&amp;"|",'5_ACOMPANHAMENTO'!$AC$3:$AC$4922))))&gt;0)),'5_ACOMPANHAMENTO'!$O$3:$O$4922),0))</f>
        <v>3710</v>
      </c>
      <c r="G429" s="7">
        <f t="shared" si="139"/>
        <v>0</v>
      </c>
      <c r="H429" t="str">
        <f t="shared" si="140"/>
        <v>10210|9 COLADEIRAS</v>
      </c>
      <c r="I429" s="1" t="str">
        <f t="shared" si="141"/>
        <v>10210</v>
      </c>
      <c r="J429" s="1" t="str">
        <f t="shared" si="142"/>
        <v/>
      </c>
      <c r="K429" s="1" t="str">
        <f t="shared" si="143"/>
        <v/>
      </c>
      <c r="L429" s="1" t="str">
        <f t="shared" si="144"/>
        <v/>
      </c>
      <c r="M429" s="1" t="str">
        <f t="shared" si="145"/>
        <v/>
      </c>
      <c r="N429" s="1" t="str">
        <f t="shared" si="146"/>
        <v/>
      </c>
      <c r="O429" s="1" t="str">
        <f t="shared" si="147"/>
        <v/>
      </c>
      <c r="P429" s="1" t="str">
        <f t="shared" si="148"/>
        <v/>
      </c>
      <c r="Q429" s="1" t="str">
        <f t="shared" si="149"/>
        <v/>
      </c>
      <c r="R429" s="1" t="str">
        <f t="shared" si="150"/>
        <v/>
      </c>
      <c r="S429" s="1" t="str">
        <f t="shared" si="151"/>
        <v/>
      </c>
      <c r="T429" s="1" t="str">
        <f t="shared" si="152"/>
        <v/>
      </c>
      <c r="U429" s="1" t="str">
        <f t="shared" si="153"/>
        <v/>
      </c>
      <c r="V429" s="1" t="str">
        <f t="shared" si="154"/>
        <v/>
      </c>
      <c r="W429" s="1" t="str">
        <f t="shared" si="155"/>
        <v/>
      </c>
      <c r="X429" s="1" t="str">
        <f t="shared" si="156"/>
        <v/>
      </c>
      <c r="Y429" s="1" t="str">
        <f t="shared" si="157"/>
        <v/>
      </c>
      <c r="Z429" s="1" t="str">
        <f t="shared" si="158"/>
        <v/>
      </c>
      <c r="AA429" s="1" t="str">
        <f t="shared" si="159"/>
        <v/>
      </c>
      <c r="AB429" s="1" t="str">
        <f t="shared" si="160"/>
        <v/>
      </c>
    </row>
    <row r="430" spans="1:28" ht="14.25" hidden="1" customHeight="1" x14ac:dyDescent="0.35">
      <c r="A430" s="4">
        <f>IF(OR($B430="",$C430=""),"",IFERROR(INDEX('5_ACOMPANHAMENTO'!$A$3:$A$4922,MATCH(1,INDEX(('5_ACOMPANHAMENTO'!$AD$3:$AD$4922=TRIM($C430&amp;""))*('5_ACOMPANHAMENTO'!$AC$3:$AC$4922&lt;&gt;"")*((((I430&lt;&gt;"")*ISNUMBER(SEARCH("|"&amp;I430&amp;"|",'5_ACOMPANHAMENTO'!$AC$3:$AC$4922)))+((J430&lt;&gt;"")*ISNUMBER(SEARCH("|"&amp;J430&amp;"|",'5_ACOMPANHAMENTO'!$AC$3:$AC$4922)))+((K430&lt;&gt;"")*ISNUMBER(SEARCH("|"&amp;K430&amp;"|",'5_ACOMPANHAMENTO'!$AC$3:$AC$4922)))+((L430&lt;&gt;"")*ISNUMBER(SEARCH("|"&amp;L430&amp;"|",'5_ACOMPANHAMENTO'!$AC$3:$AC$4922)))+((M430&lt;&gt;"")*ISNUMBER(SEARCH("|"&amp;M430&amp;"|",'5_ACOMPANHAMENTO'!$AC$3:$AC$4922)))+((N430&lt;&gt;"")*ISNUMBER(SEARCH("|"&amp;N430&amp;"|",'5_ACOMPANHAMENTO'!$AC$3:$AC$4922)))+((O430&lt;&gt;"")*ISNUMBER(SEARCH("|"&amp;O430&amp;"|",'5_ACOMPANHAMENTO'!$AC$3:$AC$4922)))+((P430&lt;&gt;"")*ISNUMBER(SEARCH("|"&amp;P430&amp;"|",'5_ACOMPANHAMENTO'!$AC$3:$AC$4922)))+((Q430&lt;&gt;"")*ISNUMBER(SEARCH("|"&amp;Q430&amp;"|",'5_ACOMPANHAMENTO'!$AC$3:$AC$4922)))+((R430&lt;&gt;"")*ISNUMBER(SEARCH("|"&amp;R430&amp;"|",'5_ACOMPANHAMENTO'!$AC$3:$AC$4922)))+((S430&lt;&gt;"")*ISNUMBER(SEARCH("|"&amp;S430&amp;"|",'5_ACOMPANHAMENTO'!$AC$3:$AC$4922)))+((T430&lt;&gt;"")*ISNUMBER(SEARCH("|"&amp;T430&amp;"|",'5_ACOMPANHAMENTO'!$AC$3:$AC$4922)))+((U430&lt;&gt;"")*ISNUMBER(SEARCH("|"&amp;U430&amp;"|",'5_ACOMPANHAMENTO'!$AC$3:$AC$4922)))+((V430&lt;&gt;"")*ISNUMBER(SEARCH("|"&amp;V430&amp;"|",'5_ACOMPANHAMENTO'!$AC$3:$AC$4922)))+((W430&lt;&gt;"")*ISNUMBER(SEARCH("|"&amp;W430&amp;"|",'5_ACOMPANHAMENTO'!$AC$3:$AC$4922)))+((X430&lt;&gt;"")*ISNUMBER(SEARCH("|"&amp;X430&amp;"|",'5_ACOMPANHAMENTO'!$AC$3:$AC$4922)))+((Y430&lt;&gt;"")*ISNUMBER(SEARCH("|"&amp;Y430&amp;"|",'5_ACOMPANHAMENTO'!$AC$3:$AC$4922)))+((Z430&lt;&gt;"")*ISNUMBER(SEARCH("|"&amp;Z430&amp;"|",'5_ACOMPANHAMENTO'!$AC$3:$AC$4922)))+((AA430&lt;&gt;"")*ISNUMBER(SEARCH("|"&amp;AA430&amp;"|",'5_ACOMPANHAMENTO'!$AC$3:$AC$4922)))+((AB430&lt;&gt;"")*ISNUMBER(SEARCH("|"&amp;AB430&amp;"|",'5_ACOMPANHAMENTO'!$AC$3:$AC$4922))))&gt;0),0),0)),""))</f>
        <v>46209</v>
      </c>
      <c r="B430" s="14" t="s">
        <v>3094</v>
      </c>
      <c r="C430" s="14" t="s">
        <v>3060</v>
      </c>
      <c r="D430" s="4">
        <f>IF(OR($B430="",$C430=""),"",IFERROR(SUMPRODUCT(--(('5_ACOMPANHAMENTO'!$AD$3:$AD$4922=TRIM($C430&amp;""))*('5_ACOMPANHAMENTO'!$AC$3:$AC$4922&lt;&gt;"")*((((I430&lt;&gt;"")*ISNUMBER(SEARCH("|"&amp;I430&amp;"|",'5_ACOMPANHAMENTO'!$AC$3:$AC$4922)))+((J430&lt;&gt;"")*ISNUMBER(SEARCH("|"&amp;J430&amp;"|",'5_ACOMPANHAMENTO'!$AC$3:$AC$4922)))+((K430&lt;&gt;"")*ISNUMBER(SEARCH("|"&amp;K430&amp;"|",'5_ACOMPANHAMENTO'!$AC$3:$AC$4922)))+((L430&lt;&gt;"")*ISNUMBER(SEARCH("|"&amp;L430&amp;"|",'5_ACOMPANHAMENTO'!$AC$3:$AC$4922)))+((M430&lt;&gt;"")*ISNUMBER(SEARCH("|"&amp;M430&amp;"|",'5_ACOMPANHAMENTO'!$AC$3:$AC$4922)))+((N430&lt;&gt;"")*ISNUMBER(SEARCH("|"&amp;N430&amp;"|",'5_ACOMPANHAMENTO'!$AC$3:$AC$4922)))+((O430&lt;&gt;"")*ISNUMBER(SEARCH("|"&amp;O430&amp;"|",'5_ACOMPANHAMENTO'!$AC$3:$AC$4922)))+((P430&lt;&gt;"")*ISNUMBER(SEARCH("|"&amp;P430&amp;"|",'5_ACOMPANHAMENTO'!$AC$3:$AC$4922)))+((Q430&lt;&gt;"")*ISNUMBER(SEARCH("|"&amp;Q430&amp;"|",'5_ACOMPANHAMENTO'!$AC$3:$AC$4922)))+((R430&lt;&gt;"")*ISNUMBER(SEARCH("|"&amp;R430&amp;"|",'5_ACOMPANHAMENTO'!$AC$3:$AC$4922)))+((S430&lt;&gt;"")*ISNUMBER(SEARCH("|"&amp;S430&amp;"|",'5_ACOMPANHAMENTO'!$AC$3:$AC$4922)))+((T430&lt;&gt;"")*ISNUMBER(SEARCH("|"&amp;T430&amp;"|",'5_ACOMPANHAMENTO'!$AC$3:$AC$4922)))+((U430&lt;&gt;"")*ISNUMBER(SEARCH("|"&amp;U430&amp;"|",'5_ACOMPANHAMENTO'!$AC$3:$AC$4922)))+((V430&lt;&gt;"")*ISNUMBER(SEARCH("|"&amp;V430&amp;"|",'5_ACOMPANHAMENTO'!$AC$3:$AC$4922)))+((W430&lt;&gt;"")*ISNUMBER(SEARCH("|"&amp;W430&amp;"|",'5_ACOMPANHAMENTO'!$AC$3:$AC$4922)))+((X430&lt;&gt;"")*ISNUMBER(SEARCH("|"&amp;X430&amp;"|",'5_ACOMPANHAMENTO'!$AC$3:$AC$4922)))+((Y430&lt;&gt;"")*ISNUMBER(SEARCH("|"&amp;Y430&amp;"|",'5_ACOMPANHAMENTO'!$AC$3:$AC$4922)))+((Z430&lt;&gt;"")*ISNUMBER(SEARCH("|"&amp;Z430&amp;"|",'5_ACOMPANHAMENTO'!$AC$3:$AC$4922)))+((AA430&lt;&gt;"")*ISNUMBER(SEARCH("|"&amp;AA430&amp;"|",'5_ACOMPANHAMENTO'!$AC$3:$AC$4922)))+((AB430&lt;&gt;"")*ISNUMBER(SEARCH("|"&amp;AB430&amp;"|",'5_ACOMPANHAMENTO'!$AC$3:$AC$4922))))&gt;0)),'5_ACOMPANHAMENTO'!$J$3:$J$4922),0))</f>
        <v>3710</v>
      </c>
      <c r="E430" s="4" t="str">
        <f t="shared" ca="1" si="138"/>
        <v>FINALIZADO</v>
      </c>
      <c r="F430" s="7">
        <f>IF(OR($B430="",$C430=""),"",IFERROR(SUMPRODUCT(--(('5_ACOMPANHAMENTO'!$AD$3:$AD$4922=TRIM($C430&amp;""))*('5_ACOMPANHAMENTO'!$AC$3:$AC$4922&lt;&gt;"")*((((I430&lt;&gt;"")*ISNUMBER(SEARCH("|"&amp;I430&amp;"|",'5_ACOMPANHAMENTO'!$AC$3:$AC$4922)))+((J430&lt;&gt;"")*ISNUMBER(SEARCH("|"&amp;J430&amp;"|",'5_ACOMPANHAMENTO'!$AC$3:$AC$4922)))+((K430&lt;&gt;"")*ISNUMBER(SEARCH("|"&amp;K430&amp;"|",'5_ACOMPANHAMENTO'!$AC$3:$AC$4922)))+((L430&lt;&gt;"")*ISNUMBER(SEARCH("|"&amp;L430&amp;"|",'5_ACOMPANHAMENTO'!$AC$3:$AC$4922)))+((M430&lt;&gt;"")*ISNUMBER(SEARCH("|"&amp;M430&amp;"|",'5_ACOMPANHAMENTO'!$AC$3:$AC$4922)))+((N430&lt;&gt;"")*ISNUMBER(SEARCH("|"&amp;N430&amp;"|",'5_ACOMPANHAMENTO'!$AC$3:$AC$4922)))+((O430&lt;&gt;"")*ISNUMBER(SEARCH("|"&amp;O430&amp;"|",'5_ACOMPANHAMENTO'!$AC$3:$AC$4922)))+((P430&lt;&gt;"")*ISNUMBER(SEARCH("|"&amp;P430&amp;"|",'5_ACOMPANHAMENTO'!$AC$3:$AC$4922)))+((Q430&lt;&gt;"")*ISNUMBER(SEARCH("|"&amp;Q430&amp;"|",'5_ACOMPANHAMENTO'!$AC$3:$AC$4922)))+((R430&lt;&gt;"")*ISNUMBER(SEARCH("|"&amp;R430&amp;"|",'5_ACOMPANHAMENTO'!$AC$3:$AC$4922)))+((S430&lt;&gt;"")*ISNUMBER(SEARCH("|"&amp;S430&amp;"|",'5_ACOMPANHAMENTO'!$AC$3:$AC$4922)))+((T430&lt;&gt;"")*ISNUMBER(SEARCH("|"&amp;T430&amp;"|",'5_ACOMPANHAMENTO'!$AC$3:$AC$4922)))+((U430&lt;&gt;"")*ISNUMBER(SEARCH("|"&amp;U430&amp;"|",'5_ACOMPANHAMENTO'!$AC$3:$AC$4922)))+((V430&lt;&gt;"")*ISNUMBER(SEARCH("|"&amp;V430&amp;"|",'5_ACOMPANHAMENTO'!$AC$3:$AC$4922)))+((W430&lt;&gt;"")*ISNUMBER(SEARCH("|"&amp;W430&amp;"|",'5_ACOMPANHAMENTO'!$AC$3:$AC$4922)))+((X430&lt;&gt;"")*ISNUMBER(SEARCH("|"&amp;X430&amp;"|",'5_ACOMPANHAMENTO'!$AC$3:$AC$4922)))+((Y430&lt;&gt;"")*ISNUMBER(SEARCH("|"&amp;Y430&amp;"|",'5_ACOMPANHAMENTO'!$AC$3:$AC$4922)))+((Z430&lt;&gt;"")*ISNUMBER(SEARCH("|"&amp;Z430&amp;"|",'5_ACOMPANHAMENTO'!$AC$3:$AC$4922)))+((AA430&lt;&gt;"")*ISNUMBER(SEARCH("|"&amp;AA430&amp;"|",'5_ACOMPANHAMENTO'!$AC$3:$AC$4922)))+((AB430&lt;&gt;"")*ISNUMBER(SEARCH("|"&amp;AB430&amp;"|",'5_ACOMPANHAMENTO'!$AC$3:$AC$4922))))&gt;0)),'5_ACOMPANHAMENTO'!$O$3:$O$4922),0))</f>
        <v>3710</v>
      </c>
      <c r="G430" s="7">
        <f t="shared" si="139"/>
        <v>0</v>
      </c>
      <c r="H430" t="str">
        <f t="shared" si="140"/>
        <v>10210|9 COLADEIRAS</v>
      </c>
      <c r="I430" s="1" t="str">
        <f t="shared" si="141"/>
        <v>10210</v>
      </c>
      <c r="J430" s="1" t="str">
        <f t="shared" si="142"/>
        <v/>
      </c>
      <c r="K430" s="1" t="str">
        <f t="shared" si="143"/>
        <v/>
      </c>
      <c r="L430" s="1" t="str">
        <f t="shared" si="144"/>
        <v/>
      </c>
      <c r="M430" s="1" t="str">
        <f t="shared" si="145"/>
        <v/>
      </c>
      <c r="N430" s="1" t="str">
        <f t="shared" si="146"/>
        <v/>
      </c>
      <c r="O430" s="1" t="str">
        <f t="shared" si="147"/>
        <v/>
      </c>
      <c r="P430" s="1" t="str">
        <f t="shared" si="148"/>
        <v/>
      </c>
      <c r="Q430" s="1" t="str">
        <f t="shared" si="149"/>
        <v/>
      </c>
      <c r="R430" s="1" t="str">
        <f t="shared" si="150"/>
        <v/>
      </c>
      <c r="S430" s="1" t="str">
        <f t="shared" si="151"/>
        <v/>
      </c>
      <c r="T430" s="1" t="str">
        <f t="shared" si="152"/>
        <v/>
      </c>
      <c r="U430" s="1" t="str">
        <f t="shared" si="153"/>
        <v/>
      </c>
      <c r="V430" s="1" t="str">
        <f t="shared" si="154"/>
        <v/>
      </c>
      <c r="W430" s="1" t="str">
        <f t="shared" si="155"/>
        <v/>
      </c>
      <c r="X430" s="1" t="str">
        <f t="shared" si="156"/>
        <v/>
      </c>
      <c r="Y430" s="1" t="str">
        <f t="shared" si="157"/>
        <v/>
      </c>
      <c r="Z430" s="1" t="str">
        <f t="shared" si="158"/>
        <v/>
      </c>
      <c r="AA430" s="1" t="str">
        <f t="shared" si="159"/>
        <v/>
      </c>
      <c r="AB430" s="1" t="str">
        <f t="shared" si="160"/>
        <v/>
      </c>
    </row>
    <row r="431" spans="1:28" ht="14.25" hidden="1" customHeight="1" x14ac:dyDescent="0.35">
      <c r="A431" s="4">
        <f>IF(OR($B431="",$C431=""),"",IFERROR(INDEX('5_ACOMPANHAMENTO'!$A$3:$A$4922,MATCH(1,INDEX(('5_ACOMPANHAMENTO'!$AD$3:$AD$4922=TRIM($C431&amp;""))*('5_ACOMPANHAMENTO'!$AC$3:$AC$4922&lt;&gt;"")*((((I431&lt;&gt;"")*ISNUMBER(SEARCH("|"&amp;I431&amp;"|",'5_ACOMPANHAMENTO'!$AC$3:$AC$4922)))+((J431&lt;&gt;"")*ISNUMBER(SEARCH("|"&amp;J431&amp;"|",'5_ACOMPANHAMENTO'!$AC$3:$AC$4922)))+((K431&lt;&gt;"")*ISNUMBER(SEARCH("|"&amp;K431&amp;"|",'5_ACOMPANHAMENTO'!$AC$3:$AC$4922)))+((L431&lt;&gt;"")*ISNUMBER(SEARCH("|"&amp;L431&amp;"|",'5_ACOMPANHAMENTO'!$AC$3:$AC$4922)))+((M431&lt;&gt;"")*ISNUMBER(SEARCH("|"&amp;M431&amp;"|",'5_ACOMPANHAMENTO'!$AC$3:$AC$4922)))+((N431&lt;&gt;"")*ISNUMBER(SEARCH("|"&amp;N431&amp;"|",'5_ACOMPANHAMENTO'!$AC$3:$AC$4922)))+((O431&lt;&gt;"")*ISNUMBER(SEARCH("|"&amp;O431&amp;"|",'5_ACOMPANHAMENTO'!$AC$3:$AC$4922)))+((P431&lt;&gt;"")*ISNUMBER(SEARCH("|"&amp;P431&amp;"|",'5_ACOMPANHAMENTO'!$AC$3:$AC$4922)))+((Q431&lt;&gt;"")*ISNUMBER(SEARCH("|"&amp;Q431&amp;"|",'5_ACOMPANHAMENTO'!$AC$3:$AC$4922)))+((R431&lt;&gt;"")*ISNUMBER(SEARCH("|"&amp;R431&amp;"|",'5_ACOMPANHAMENTO'!$AC$3:$AC$4922)))+((S431&lt;&gt;"")*ISNUMBER(SEARCH("|"&amp;S431&amp;"|",'5_ACOMPANHAMENTO'!$AC$3:$AC$4922)))+((T431&lt;&gt;"")*ISNUMBER(SEARCH("|"&amp;T431&amp;"|",'5_ACOMPANHAMENTO'!$AC$3:$AC$4922)))+((U431&lt;&gt;"")*ISNUMBER(SEARCH("|"&amp;U431&amp;"|",'5_ACOMPANHAMENTO'!$AC$3:$AC$4922)))+((V431&lt;&gt;"")*ISNUMBER(SEARCH("|"&amp;V431&amp;"|",'5_ACOMPANHAMENTO'!$AC$3:$AC$4922)))+((W431&lt;&gt;"")*ISNUMBER(SEARCH("|"&amp;W431&amp;"|",'5_ACOMPANHAMENTO'!$AC$3:$AC$4922)))+((X431&lt;&gt;"")*ISNUMBER(SEARCH("|"&amp;X431&amp;"|",'5_ACOMPANHAMENTO'!$AC$3:$AC$4922)))+((Y431&lt;&gt;"")*ISNUMBER(SEARCH("|"&amp;Y431&amp;"|",'5_ACOMPANHAMENTO'!$AC$3:$AC$4922)))+((Z431&lt;&gt;"")*ISNUMBER(SEARCH("|"&amp;Z431&amp;"|",'5_ACOMPANHAMENTO'!$AC$3:$AC$4922)))+((AA431&lt;&gt;"")*ISNUMBER(SEARCH("|"&amp;AA431&amp;"|",'5_ACOMPANHAMENTO'!$AC$3:$AC$4922)))+((AB431&lt;&gt;"")*ISNUMBER(SEARCH("|"&amp;AB431&amp;"|",'5_ACOMPANHAMENTO'!$AC$3:$AC$4922))))&gt;0),0),0)),""))</f>
        <v>46209</v>
      </c>
      <c r="B431" s="14" t="s">
        <v>3094</v>
      </c>
      <c r="C431" s="14" t="s">
        <v>3060</v>
      </c>
      <c r="D431" s="4">
        <f>IF(OR($B431="",$C431=""),"",IFERROR(SUMPRODUCT(--(('5_ACOMPANHAMENTO'!$AD$3:$AD$4922=TRIM($C431&amp;""))*('5_ACOMPANHAMENTO'!$AC$3:$AC$4922&lt;&gt;"")*((((I431&lt;&gt;"")*ISNUMBER(SEARCH("|"&amp;I431&amp;"|",'5_ACOMPANHAMENTO'!$AC$3:$AC$4922)))+((J431&lt;&gt;"")*ISNUMBER(SEARCH("|"&amp;J431&amp;"|",'5_ACOMPANHAMENTO'!$AC$3:$AC$4922)))+((K431&lt;&gt;"")*ISNUMBER(SEARCH("|"&amp;K431&amp;"|",'5_ACOMPANHAMENTO'!$AC$3:$AC$4922)))+((L431&lt;&gt;"")*ISNUMBER(SEARCH("|"&amp;L431&amp;"|",'5_ACOMPANHAMENTO'!$AC$3:$AC$4922)))+((M431&lt;&gt;"")*ISNUMBER(SEARCH("|"&amp;M431&amp;"|",'5_ACOMPANHAMENTO'!$AC$3:$AC$4922)))+((N431&lt;&gt;"")*ISNUMBER(SEARCH("|"&amp;N431&amp;"|",'5_ACOMPANHAMENTO'!$AC$3:$AC$4922)))+((O431&lt;&gt;"")*ISNUMBER(SEARCH("|"&amp;O431&amp;"|",'5_ACOMPANHAMENTO'!$AC$3:$AC$4922)))+((P431&lt;&gt;"")*ISNUMBER(SEARCH("|"&amp;P431&amp;"|",'5_ACOMPANHAMENTO'!$AC$3:$AC$4922)))+((Q431&lt;&gt;"")*ISNUMBER(SEARCH("|"&amp;Q431&amp;"|",'5_ACOMPANHAMENTO'!$AC$3:$AC$4922)))+((R431&lt;&gt;"")*ISNUMBER(SEARCH("|"&amp;R431&amp;"|",'5_ACOMPANHAMENTO'!$AC$3:$AC$4922)))+((S431&lt;&gt;"")*ISNUMBER(SEARCH("|"&amp;S431&amp;"|",'5_ACOMPANHAMENTO'!$AC$3:$AC$4922)))+((T431&lt;&gt;"")*ISNUMBER(SEARCH("|"&amp;T431&amp;"|",'5_ACOMPANHAMENTO'!$AC$3:$AC$4922)))+((U431&lt;&gt;"")*ISNUMBER(SEARCH("|"&amp;U431&amp;"|",'5_ACOMPANHAMENTO'!$AC$3:$AC$4922)))+((V431&lt;&gt;"")*ISNUMBER(SEARCH("|"&amp;V431&amp;"|",'5_ACOMPANHAMENTO'!$AC$3:$AC$4922)))+((W431&lt;&gt;"")*ISNUMBER(SEARCH("|"&amp;W431&amp;"|",'5_ACOMPANHAMENTO'!$AC$3:$AC$4922)))+((X431&lt;&gt;"")*ISNUMBER(SEARCH("|"&amp;X431&amp;"|",'5_ACOMPANHAMENTO'!$AC$3:$AC$4922)))+((Y431&lt;&gt;"")*ISNUMBER(SEARCH("|"&amp;Y431&amp;"|",'5_ACOMPANHAMENTO'!$AC$3:$AC$4922)))+((Z431&lt;&gt;"")*ISNUMBER(SEARCH("|"&amp;Z431&amp;"|",'5_ACOMPANHAMENTO'!$AC$3:$AC$4922)))+((AA431&lt;&gt;"")*ISNUMBER(SEARCH("|"&amp;AA431&amp;"|",'5_ACOMPANHAMENTO'!$AC$3:$AC$4922)))+((AB431&lt;&gt;"")*ISNUMBER(SEARCH("|"&amp;AB431&amp;"|",'5_ACOMPANHAMENTO'!$AC$3:$AC$4922))))&gt;0)),'5_ACOMPANHAMENTO'!$J$3:$J$4922),0))</f>
        <v>3710</v>
      </c>
      <c r="E431" s="4" t="str">
        <f t="shared" ca="1" si="138"/>
        <v>FINALIZADO</v>
      </c>
      <c r="F431" s="7">
        <f>IF(OR($B431="",$C431=""),"",IFERROR(SUMPRODUCT(--(('5_ACOMPANHAMENTO'!$AD$3:$AD$4922=TRIM($C431&amp;""))*('5_ACOMPANHAMENTO'!$AC$3:$AC$4922&lt;&gt;"")*((((I431&lt;&gt;"")*ISNUMBER(SEARCH("|"&amp;I431&amp;"|",'5_ACOMPANHAMENTO'!$AC$3:$AC$4922)))+((J431&lt;&gt;"")*ISNUMBER(SEARCH("|"&amp;J431&amp;"|",'5_ACOMPANHAMENTO'!$AC$3:$AC$4922)))+((K431&lt;&gt;"")*ISNUMBER(SEARCH("|"&amp;K431&amp;"|",'5_ACOMPANHAMENTO'!$AC$3:$AC$4922)))+((L431&lt;&gt;"")*ISNUMBER(SEARCH("|"&amp;L431&amp;"|",'5_ACOMPANHAMENTO'!$AC$3:$AC$4922)))+((M431&lt;&gt;"")*ISNUMBER(SEARCH("|"&amp;M431&amp;"|",'5_ACOMPANHAMENTO'!$AC$3:$AC$4922)))+((N431&lt;&gt;"")*ISNUMBER(SEARCH("|"&amp;N431&amp;"|",'5_ACOMPANHAMENTO'!$AC$3:$AC$4922)))+((O431&lt;&gt;"")*ISNUMBER(SEARCH("|"&amp;O431&amp;"|",'5_ACOMPANHAMENTO'!$AC$3:$AC$4922)))+((P431&lt;&gt;"")*ISNUMBER(SEARCH("|"&amp;P431&amp;"|",'5_ACOMPANHAMENTO'!$AC$3:$AC$4922)))+((Q431&lt;&gt;"")*ISNUMBER(SEARCH("|"&amp;Q431&amp;"|",'5_ACOMPANHAMENTO'!$AC$3:$AC$4922)))+((R431&lt;&gt;"")*ISNUMBER(SEARCH("|"&amp;R431&amp;"|",'5_ACOMPANHAMENTO'!$AC$3:$AC$4922)))+((S431&lt;&gt;"")*ISNUMBER(SEARCH("|"&amp;S431&amp;"|",'5_ACOMPANHAMENTO'!$AC$3:$AC$4922)))+((T431&lt;&gt;"")*ISNUMBER(SEARCH("|"&amp;T431&amp;"|",'5_ACOMPANHAMENTO'!$AC$3:$AC$4922)))+((U431&lt;&gt;"")*ISNUMBER(SEARCH("|"&amp;U431&amp;"|",'5_ACOMPANHAMENTO'!$AC$3:$AC$4922)))+((V431&lt;&gt;"")*ISNUMBER(SEARCH("|"&amp;V431&amp;"|",'5_ACOMPANHAMENTO'!$AC$3:$AC$4922)))+((W431&lt;&gt;"")*ISNUMBER(SEARCH("|"&amp;W431&amp;"|",'5_ACOMPANHAMENTO'!$AC$3:$AC$4922)))+((X431&lt;&gt;"")*ISNUMBER(SEARCH("|"&amp;X431&amp;"|",'5_ACOMPANHAMENTO'!$AC$3:$AC$4922)))+((Y431&lt;&gt;"")*ISNUMBER(SEARCH("|"&amp;Y431&amp;"|",'5_ACOMPANHAMENTO'!$AC$3:$AC$4922)))+((Z431&lt;&gt;"")*ISNUMBER(SEARCH("|"&amp;Z431&amp;"|",'5_ACOMPANHAMENTO'!$AC$3:$AC$4922)))+((AA431&lt;&gt;"")*ISNUMBER(SEARCH("|"&amp;AA431&amp;"|",'5_ACOMPANHAMENTO'!$AC$3:$AC$4922)))+((AB431&lt;&gt;"")*ISNUMBER(SEARCH("|"&amp;AB431&amp;"|",'5_ACOMPANHAMENTO'!$AC$3:$AC$4922))))&gt;0)),'5_ACOMPANHAMENTO'!$O$3:$O$4922),0))</f>
        <v>3710</v>
      </c>
      <c r="G431" s="7">
        <f t="shared" si="139"/>
        <v>0</v>
      </c>
      <c r="H431" t="str">
        <f t="shared" si="140"/>
        <v>10210|9 COLADEIRAS</v>
      </c>
      <c r="I431" s="1" t="str">
        <f t="shared" si="141"/>
        <v>10210</v>
      </c>
      <c r="J431" s="1" t="str">
        <f t="shared" si="142"/>
        <v/>
      </c>
      <c r="K431" s="1" t="str">
        <f t="shared" si="143"/>
        <v/>
      </c>
      <c r="L431" s="1" t="str">
        <f t="shared" si="144"/>
        <v/>
      </c>
      <c r="M431" s="1" t="str">
        <f t="shared" si="145"/>
        <v/>
      </c>
      <c r="N431" s="1" t="str">
        <f t="shared" si="146"/>
        <v/>
      </c>
      <c r="O431" s="1" t="str">
        <f t="shared" si="147"/>
        <v/>
      </c>
      <c r="P431" s="1" t="str">
        <f t="shared" si="148"/>
        <v/>
      </c>
      <c r="Q431" s="1" t="str">
        <f t="shared" si="149"/>
        <v/>
      </c>
      <c r="R431" s="1" t="str">
        <f t="shared" si="150"/>
        <v/>
      </c>
      <c r="S431" s="1" t="str">
        <f t="shared" si="151"/>
        <v/>
      </c>
      <c r="T431" s="1" t="str">
        <f t="shared" si="152"/>
        <v/>
      </c>
      <c r="U431" s="1" t="str">
        <f t="shared" si="153"/>
        <v/>
      </c>
      <c r="V431" s="1" t="str">
        <f t="shared" si="154"/>
        <v/>
      </c>
      <c r="W431" s="1" t="str">
        <f t="shared" si="155"/>
        <v/>
      </c>
      <c r="X431" s="1" t="str">
        <f t="shared" si="156"/>
        <v/>
      </c>
      <c r="Y431" s="1" t="str">
        <f t="shared" si="157"/>
        <v/>
      </c>
      <c r="Z431" s="1" t="str">
        <f t="shared" si="158"/>
        <v/>
      </c>
      <c r="AA431" s="1" t="str">
        <f t="shared" si="159"/>
        <v/>
      </c>
      <c r="AB431" s="1" t="str">
        <f t="shared" si="160"/>
        <v/>
      </c>
    </row>
    <row r="432" spans="1:28" ht="14.25" hidden="1" customHeight="1" x14ac:dyDescent="0.35">
      <c r="A432" s="4">
        <f>IF(OR($B432="",$C432=""),"",IFERROR(INDEX('5_ACOMPANHAMENTO'!$A$3:$A$4922,MATCH(1,INDEX(('5_ACOMPANHAMENTO'!$AD$3:$AD$4922=TRIM($C432&amp;""))*('5_ACOMPANHAMENTO'!$AC$3:$AC$4922&lt;&gt;"")*((((I432&lt;&gt;"")*ISNUMBER(SEARCH("|"&amp;I432&amp;"|",'5_ACOMPANHAMENTO'!$AC$3:$AC$4922)))+((J432&lt;&gt;"")*ISNUMBER(SEARCH("|"&amp;J432&amp;"|",'5_ACOMPANHAMENTO'!$AC$3:$AC$4922)))+((K432&lt;&gt;"")*ISNUMBER(SEARCH("|"&amp;K432&amp;"|",'5_ACOMPANHAMENTO'!$AC$3:$AC$4922)))+((L432&lt;&gt;"")*ISNUMBER(SEARCH("|"&amp;L432&amp;"|",'5_ACOMPANHAMENTO'!$AC$3:$AC$4922)))+((M432&lt;&gt;"")*ISNUMBER(SEARCH("|"&amp;M432&amp;"|",'5_ACOMPANHAMENTO'!$AC$3:$AC$4922)))+((N432&lt;&gt;"")*ISNUMBER(SEARCH("|"&amp;N432&amp;"|",'5_ACOMPANHAMENTO'!$AC$3:$AC$4922)))+((O432&lt;&gt;"")*ISNUMBER(SEARCH("|"&amp;O432&amp;"|",'5_ACOMPANHAMENTO'!$AC$3:$AC$4922)))+((P432&lt;&gt;"")*ISNUMBER(SEARCH("|"&amp;P432&amp;"|",'5_ACOMPANHAMENTO'!$AC$3:$AC$4922)))+((Q432&lt;&gt;"")*ISNUMBER(SEARCH("|"&amp;Q432&amp;"|",'5_ACOMPANHAMENTO'!$AC$3:$AC$4922)))+((R432&lt;&gt;"")*ISNUMBER(SEARCH("|"&amp;R432&amp;"|",'5_ACOMPANHAMENTO'!$AC$3:$AC$4922)))+((S432&lt;&gt;"")*ISNUMBER(SEARCH("|"&amp;S432&amp;"|",'5_ACOMPANHAMENTO'!$AC$3:$AC$4922)))+((T432&lt;&gt;"")*ISNUMBER(SEARCH("|"&amp;T432&amp;"|",'5_ACOMPANHAMENTO'!$AC$3:$AC$4922)))+((U432&lt;&gt;"")*ISNUMBER(SEARCH("|"&amp;U432&amp;"|",'5_ACOMPANHAMENTO'!$AC$3:$AC$4922)))+((V432&lt;&gt;"")*ISNUMBER(SEARCH("|"&amp;V432&amp;"|",'5_ACOMPANHAMENTO'!$AC$3:$AC$4922)))+((W432&lt;&gt;"")*ISNUMBER(SEARCH("|"&amp;W432&amp;"|",'5_ACOMPANHAMENTO'!$AC$3:$AC$4922)))+((X432&lt;&gt;"")*ISNUMBER(SEARCH("|"&amp;X432&amp;"|",'5_ACOMPANHAMENTO'!$AC$3:$AC$4922)))+((Y432&lt;&gt;"")*ISNUMBER(SEARCH("|"&amp;Y432&amp;"|",'5_ACOMPANHAMENTO'!$AC$3:$AC$4922)))+((Z432&lt;&gt;"")*ISNUMBER(SEARCH("|"&amp;Z432&amp;"|",'5_ACOMPANHAMENTO'!$AC$3:$AC$4922)))+((AA432&lt;&gt;"")*ISNUMBER(SEARCH("|"&amp;AA432&amp;"|",'5_ACOMPANHAMENTO'!$AC$3:$AC$4922)))+((AB432&lt;&gt;"")*ISNUMBER(SEARCH("|"&amp;AB432&amp;"|",'5_ACOMPANHAMENTO'!$AC$3:$AC$4922))))&gt;0),0),0)),""))</f>
        <v>46209</v>
      </c>
      <c r="B432" s="14" t="s">
        <v>3094</v>
      </c>
      <c r="C432" s="14" t="s">
        <v>3060</v>
      </c>
      <c r="D432" s="4">
        <f>IF(OR($B432="",$C432=""),"",IFERROR(SUMPRODUCT(--(('5_ACOMPANHAMENTO'!$AD$3:$AD$4922=TRIM($C432&amp;""))*('5_ACOMPANHAMENTO'!$AC$3:$AC$4922&lt;&gt;"")*((((I432&lt;&gt;"")*ISNUMBER(SEARCH("|"&amp;I432&amp;"|",'5_ACOMPANHAMENTO'!$AC$3:$AC$4922)))+((J432&lt;&gt;"")*ISNUMBER(SEARCH("|"&amp;J432&amp;"|",'5_ACOMPANHAMENTO'!$AC$3:$AC$4922)))+((K432&lt;&gt;"")*ISNUMBER(SEARCH("|"&amp;K432&amp;"|",'5_ACOMPANHAMENTO'!$AC$3:$AC$4922)))+((L432&lt;&gt;"")*ISNUMBER(SEARCH("|"&amp;L432&amp;"|",'5_ACOMPANHAMENTO'!$AC$3:$AC$4922)))+((M432&lt;&gt;"")*ISNUMBER(SEARCH("|"&amp;M432&amp;"|",'5_ACOMPANHAMENTO'!$AC$3:$AC$4922)))+((N432&lt;&gt;"")*ISNUMBER(SEARCH("|"&amp;N432&amp;"|",'5_ACOMPANHAMENTO'!$AC$3:$AC$4922)))+((O432&lt;&gt;"")*ISNUMBER(SEARCH("|"&amp;O432&amp;"|",'5_ACOMPANHAMENTO'!$AC$3:$AC$4922)))+((P432&lt;&gt;"")*ISNUMBER(SEARCH("|"&amp;P432&amp;"|",'5_ACOMPANHAMENTO'!$AC$3:$AC$4922)))+((Q432&lt;&gt;"")*ISNUMBER(SEARCH("|"&amp;Q432&amp;"|",'5_ACOMPANHAMENTO'!$AC$3:$AC$4922)))+((R432&lt;&gt;"")*ISNUMBER(SEARCH("|"&amp;R432&amp;"|",'5_ACOMPANHAMENTO'!$AC$3:$AC$4922)))+((S432&lt;&gt;"")*ISNUMBER(SEARCH("|"&amp;S432&amp;"|",'5_ACOMPANHAMENTO'!$AC$3:$AC$4922)))+((T432&lt;&gt;"")*ISNUMBER(SEARCH("|"&amp;T432&amp;"|",'5_ACOMPANHAMENTO'!$AC$3:$AC$4922)))+((U432&lt;&gt;"")*ISNUMBER(SEARCH("|"&amp;U432&amp;"|",'5_ACOMPANHAMENTO'!$AC$3:$AC$4922)))+((V432&lt;&gt;"")*ISNUMBER(SEARCH("|"&amp;V432&amp;"|",'5_ACOMPANHAMENTO'!$AC$3:$AC$4922)))+((W432&lt;&gt;"")*ISNUMBER(SEARCH("|"&amp;W432&amp;"|",'5_ACOMPANHAMENTO'!$AC$3:$AC$4922)))+((X432&lt;&gt;"")*ISNUMBER(SEARCH("|"&amp;X432&amp;"|",'5_ACOMPANHAMENTO'!$AC$3:$AC$4922)))+((Y432&lt;&gt;"")*ISNUMBER(SEARCH("|"&amp;Y432&amp;"|",'5_ACOMPANHAMENTO'!$AC$3:$AC$4922)))+((Z432&lt;&gt;"")*ISNUMBER(SEARCH("|"&amp;Z432&amp;"|",'5_ACOMPANHAMENTO'!$AC$3:$AC$4922)))+((AA432&lt;&gt;"")*ISNUMBER(SEARCH("|"&amp;AA432&amp;"|",'5_ACOMPANHAMENTO'!$AC$3:$AC$4922)))+((AB432&lt;&gt;"")*ISNUMBER(SEARCH("|"&amp;AB432&amp;"|",'5_ACOMPANHAMENTO'!$AC$3:$AC$4922))))&gt;0)),'5_ACOMPANHAMENTO'!$J$3:$J$4922),0))</f>
        <v>3710</v>
      </c>
      <c r="E432" s="4" t="str">
        <f t="shared" ca="1" si="138"/>
        <v>FINALIZADO</v>
      </c>
      <c r="F432" s="7">
        <f>IF(OR($B432="",$C432=""),"",IFERROR(SUMPRODUCT(--(('5_ACOMPANHAMENTO'!$AD$3:$AD$4922=TRIM($C432&amp;""))*('5_ACOMPANHAMENTO'!$AC$3:$AC$4922&lt;&gt;"")*((((I432&lt;&gt;"")*ISNUMBER(SEARCH("|"&amp;I432&amp;"|",'5_ACOMPANHAMENTO'!$AC$3:$AC$4922)))+((J432&lt;&gt;"")*ISNUMBER(SEARCH("|"&amp;J432&amp;"|",'5_ACOMPANHAMENTO'!$AC$3:$AC$4922)))+((K432&lt;&gt;"")*ISNUMBER(SEARCH("|"&amp;K432&amp;"|",'5_ACOMPANHAMENTO'!$AC$3:$AC$4922)))+((L432&lt;&gt;"")*ISNUMBER(SEARCH("|"&amp;L432&amp;"|",'5_ACOMPANHAMENTO'!$AC$3:$AC$4922)))+((M432&lt;&gt;"")*ISNUMBER(SEARCH("|"&amp;M432&amp;"|",'5_ACOMPANHAMENTO'!$AC$3:$AC$4922)))+((N432&lt;&gt;"")*ISNUMBER(SEARCH("|"&amp;N432&amp;"|",'5_ACOMPANHAMENTO'!$AC$3:$AC$4922)))+((O432&lt;&gt;"")*ISNUMBER(SEARCH("|"&amp;O432&amp;"|",'5_ACOMPANHAMENTO'!$AC$3:$AC$4922)))+((P432&lt;&gt;"")*ISNUMBER(SEARCH("|"&amp;P432&amp;"|",'5_ACOMPANHAMENTO'!$AC$3:$AC$4922)))+((Q432&lt;&gt;"")*ISNUMBER(SEARCH("|"&amp;Q432&amp;"|",'5_ACOMPANHAMENTO'!$AC$3:$AC$4922)))+((R432&lt;&gt;"")*ISNUMBER(SEARCH("|"&amp;R432&amp;"|",'5_ACOMPANHAMENTO'!$AC$3:$AC$4922)))+((S432&lt;&gt;"")*ISNUMBER(SEARCH("|"&amp;S432&amp;"|",'5_ACOMPANHAMENTO'!$AC$3:$AC$4922)))+((T432&lt;&gt;"")*ISNUMBER(SEARCH("|"&amp;T432&amp;"|",'5_ACOMPANHAMENTO'!$AC$3:$AC$4922)))+((U432&lt;&gt;"")*ISNUMBER(SEARCH("|"&amp;U432&amp;"|",'5_ACOMPANHAMENTO'!$AC$3:$AC$4922)))+((V432&lt;&gt;"")*ISNUMBER(SEARCH("|"&amp;V432&amp;"|",'5_ACOMPANHAMENTO'!$AC$3:$AC$4922)))+((W432&lt;&gt;"")*ISNUMBER(SEARCH("|"&amp;W432&amp;"|",'5_ACOMPANHAMENTO'!$AC$3:$AC$4922)))+((X432&lt;&gt;"")*ISNUMBER(SEARCH("|"&amp;X432&amp;"|",'5_ACOMPANHAMENTO'!$AC$3:$AC$4922)))+((Y432&lt;&gt;"")*ISNUMBER(SEARCH("|"&amp;Y432&amp;"|",'5_ACOMPANHAMENTO'!$AC$3:$AC$4922)))+((Z432&lt;&gt;"")*ISNUMBER(SEARCH("|"&amp;Z432&amp;"|",'5_ACOMPANHAMENTO'!$AC$3:$AC$4922)))+((AA432&lt;&gt;"")*ISNUMBER(SEARCH("|"&amp;AA432&amp;"|",'5_ACOMPANHAMENTO'!$AC$3:$AC$4922)))+((AB432&lt;&gt;"")*ISNUMBER(SEARCH("|"&amp;AB432&amp;"|",'5_ACOMPANHAMENTO'!$AC$3:$AC$4922))))&gt;0)),'5_ACOMPANHAMENTO'!$O$3:$O$4922),0))</f>
        <v>3710</v>
      </c>
      <c r="G432" s="7">
        <f t="shared" si="139"/>
        <v>0</v>
      </c>
      <c r="H432" t="str">
        <f t="shared" si="140"/>
        <v>10210|9 COLADEIRAS</v>
      </c>
      <c r="I432" s="1" t="str">
        <f t="shared" si="141"/>
        <v>10210</v>
      </c>
      <c r="J432" s="1" t="str">
        <f t="shared" si="142"/>
        <v/>
      </c>
      <c r="K432" s="1" t="str">
        <f t="shared" si="143"/>
        <v/>
      </c>
      <c r="L432" s="1" t="str">
        <f t="shared" si="144"/>
        <v/>
      </c>
      <c r="M432" s="1" t="str">
        <f t="shared" si="145"/>
        <v/>
      </c>
      <c r="N432" s="1" t="str">
        <f t="shared" si="146"/>
        <v/>
      </c>
      <c r="O432" s="1" t="str">
        <f t="shared" si="147"/>
        <v/>
      </c>
      <c r="P432" s="1" t="str">
        <f t="shared" si="148"/>
        <v/>
      </c>
      <c r="Q432" s="1" t="str">
        <f t="shared" si="149"/>
        <v/>
      </c>
      <c r="R432" s="1" t="str">
        <f t="shared" si="150"/>
        <v/>
      </c>
      <c r="S432" s="1" t="str">
        <f t="shared" si="151"/>
        <v/>
      </c>
      <c r="T432" s="1" t="str">
        <f t="shared" si="152"/>
        <v/>
      </c>
      <c r="U432" s="1" t="str">
        <f t="shared" si="153"/>
        <v/>
      </c>
      <c r="V432" s="1" t="str">
        <f t="shared" si="154"/>
        <v/>
      </c>
      <c r="W432" s="1" t="str">
        <f t="shared" si="155"/>
        <v/>
      </c>
      <c r="X432" s="1" t="str">
        <f t="shared" si="156"/>
        <v/>
      </c>
      <c r="Y432" s="1" t="str">
        <f t="shared" si="157"/>
        <v/>
      </c>
      <c r="Z432" s="1" t="str">
        <f t="shared" si="158"/>
        <v/>
      </c>
      <c r="AA432" s="1" t="str">
        <f t="shared" si="159"/>
        <v/>
      </c>
      <c r="AB432" s="1" t="str">
        <f t="shared" si="160"/>
        <v/>
      </c>
    </row>
    <row r="433" spans="1:28" ht="14.25" hidden="1" customHeight="1" x14ac:dyDescent="0.35">
      <c r="A433" s="4">
        <f>IF(OR($B433="",$C433=""),"",IFERROR(INDEX('5_ACOMPANHAMENTO'!$A$3:$A$4922,MATCH(1,INDEX(('5_ACOMPANHAMENTO'!$AD$3:$AD$4922=TRIM($C433&amp;""))*('5_ACOMPANHAMENTO'!$AC$3:$AC$4922&lt;&gt;"")*((((I433&lt;&gt;"")*ISNUMBER(SEARCH("|"&amp;I433&amp;"|",'5_ACOMPANHAMENTO'!$AC$3:$AC$4922)))+((J433&lt;&gt;"")*ISNUMBER(SEARCH("|"&amp;J433&amp;"|",'5_ACOMPANHAMENTO'!$AC$3:$AC$4922)))+((K433&lt;&gt;"")*ISNUMBER(SEARCH("|"&amp;K433&amp;"|",'5_ACOMPANHAMENTO'!$AC$3:$AC$4922)))+((L433&lt;&gt;"")*ISNUMBER(SEARCH("|"&amp;L433&amp;"|",'5_ACOMPANHAMENTO'!$AC$3:$AC$4922)))+((M433&lt;&gt;"")*ISNUMBER(SEARCH("|"&amp;M433&amp;"|",'5_ACOMPANHAMENTO'!$AC$3:$AC$4922)))+((N433&lt;&gt;"")*ISNUMBER(SEARCH("|"&amp;N433&amp;"|",'5_ACOMPANHAMENTO'!$AC$3:$AC$4922)))+((O433&lt;&gt;"")*ISNUMBER(SEARCH("|"&amp;O433&amp;"|",'5_ACOMPANHAMENTO'!$AC$3:$AC$4922)))+((P433&lt;&gt;"")*ISNUMBER(SEARCH("|"&amp;P433&amp;"|",'5_ACOMPANHAMENTO'!$AC$3:$AC$4922)))+((Q433&lt;&gt;"")*ISNUMBER(SEARCH("|"&amp;Q433&amp;"|",'5_ACOMPANHAMENTO'!$AC$3:$AC$4922)))+((R433&lt;&gt;"")*ISNUMBER(SEARCH("|"&amp;R433&amp;"|",'5_ACOMPANHAMENTO'!$AC$3:$AC$4922)))+((S433&lt;&gt;"")*ISNUMBER(SEARCH("|"&amp;S433&amp;"|",'5_ACOMPANHAMENTO'!$AC$3:$AC$4922)))+((T433&lt;&gt;"")*ISNUMBER(SEARCH("|"&amp;T433&amp;"|",'5_ACOMPANHAMENTO'!$AC$3:$AC$4922)))+((U433&lt;&gt;"")*ISNUMBER(SEARCH("|"&amp;U433&amp;"|",'5_ACOMPANHAMENTO'!$AC$3:$AC$4922)))+((V433&lt;&gt;"")*ISNUMBER(SEARCH("|"&amp;V433&amp;"|",'5_ACOMPANHAMENTO'!$AC$3:$AC$4922)))+((W433&lt;&gt;"")*ISNUMBER(SEARCH("|"&amp;W433&amp;"|",'5_ACOMPANHAMENTO'!$AC$3:$AC$4922)))+((X433&lt;&gt;"")*ISNUMBER(SEARCH("|"&amp;X433&amp;"|",'5_ACOMPANHAMENTO'!$AC$3:$AC$4922)))+((Y433&lt;&gt;"")*ISNUMBER(SEARCH("|"&amp;Y433&amp;"|",'5_ACOMPANHAMENTO'!$AC$3:$AC$4922)))+((Z433&lt;&gt;"")*ISNUMBER(SEARCH("|"&amp;Z433&amp;"|",'5_ACOMPANHAMENTO'!$AC$3:$AC$4922)))+((AA433&lt;&gt;"")*ISNUMBER(SEARCH("|"&amp;AA433&amp;"|",'5_ACOMPANHAMENTO'!$AC$3:$AC$4922)))+((AB433&lt;&gt;"")*ISNUMBER(SEARCH("|"&amp;AB433&amp;"|",'5_ACOMPANHAMENTO'!$AC$3:$AC$4922))))&gt;0),0),0)),""))</f>
        <v>46206</v>
      </c>
      <c r="B433" s="14" t="s">
        <v>3091</v>
      </c>
      <c r="C433" s="14" t="s">
        <v>3060</v>
      </c>
      <c r="D433" s="4">
        <f>IF(OR($B433="",$C433=""),"",IFERROR(SUMPRODUCT(--(('5_ACOMPANHAMENTO'!$AD$3:$AD$4922=TRIM($C433&amp;""))*('5_ACOMPANHAMENTO'!$AC$3:$AC$4922&lt;&gt;"")*((((I433&lt;&gt;"")*ISNUMBER(SEARCH("|"&amp;I433&amp;"|",'5_ACOMPANHAMENTO'!$AC$3:$AC$4922)))+((J433&lt;&gt;"")*ISNUMBER(SEARCH("|"&amp;J433&amp;"|",'5_ACOMPANHAMENTO'!$AC$3:$AC$4922)))+((K433&lt;&gt;"")*ISNUMBER(SEARCH("|"&amp;K433&amp;"|",'5_ACOMPANHAMENTO'!$AC$3:$AC$4922)))+((L433&lt;&gt;"")*ISNUMBER(SEARCH("|"&amp;L433&amp;"|",'5_ACOMPANHAMENTO'!$AC$3:$AC$4922)))+((M433&lt;&gt;"")*ISNUMBER(SEARCH("|"&amp;M433&amp;"|",'5_ACOMPANHAMENTO'!$AC$3:$AC$4922)))+((N433&lt;&gt;"")*ISNUMBER(SEARCH("|"&amp;N433&amp;"|",'5_ACOMPANHAMENTO'!$AC$3:$AC$4922)))+((O433&lt;&gt;"")*ISNUMBER(SEARCH("|"&amp;O433&amp;"|",'5_ACOMPANHAMENTO'!$AC$3:$AC$4922)))+((P433&lt;&gt;"")*ISNUMBER(SEARCH("|"&amp;P433&amp;"|",'5_ACOMPANHAMENTO'!$AC$3:$AC$4922)))+((Q433&lt;&gt;"")*ISNUMBER(SEARCH("|"&amp;Q433&amp;"|",'5_ACOMPANHAMENTO'!$AC$3:$AC$4922)))+((R433&lt;&gt;"")*ISNUMBER(SEARCH("|"&amp;R433&amp;"|",'5_ACOMPANHAMENTO'!$AC$3:$AC$4922)))+((S433&lt;&gt;"")*ISNUMBER(SEARCH("|"&amp;S433&amp;"|",'5_ACOMPANHAMENTO'!$AC$3:$AC$4922)))+((T433&lt;&gt;"")*ISNUMBER(SEARCH("|"&amp;T433&amp;"|",'5_ACOMPANHAMENTO'!$AC$3:$AC$4922)))+((U433&lt;&gt;"")*ISNUMBER(SEARCH("|"&amp;U433&amp;"|",'5_ACOMPANHAMENTO'!$AC$3:$AC$4922)))+((V433&lt;&gt;"")*ISNUMBER(SEARCH("|"&amp;V433&amp;"|",'5_ACOMPANHAMENTO'!$AC$3:$AC$4922)))+((W433&lt;&gt;"")*ISNUMBER(SEARCH("|"&amp;W433&amp;"|",'5_ACOMPANHAMENTO'!$AC$3:$AC$4922)))+((X433&lt;&gt;"")*ISNUMBER(SEARCH("|"&amp;X433&amp;"|",'5_ACOMPANHAMENTO'!$AC$3:$AC$4922)))+((Y433&lt;&gt;"")*ISNUMBER(SEARCH("|"&amp;Y433&amp;"|",'5_ACOMPANHAMENTO'!$AC$3:$AC$4922)))+((Z433&lt;&gt;"")*ISNUMBER(SEARCH("|"&amp;Z433&amp;"|",'5_ACOMPANHAMENTO'!$AC$3:$AC$4922)))+((AA433&lt;&gt;"")*ISNUMBER(SEARCH("|"&amp;AA433&amp;"|",'5_ACOMPANHAMENTO'!$AC$3:$AC$4922)))+((AB433&lt;&gt;"")*ISNUMBER(SEARCH("|"&amp;AB433&amp;"|",'5_ACOMPANHAMENTO'!$AC$3:$AC$4922))))&gt;0)),'5_ACOMPANHAMENTO'!$J$3:$J$4922),0))</f>
        <v>1683</v>
      </c>
      <c r="E433" s="4" t="str">
        <f t="shared" ca="1" si="138"/>
        <v>FINALIZADO</v>
      </c>
      <c r="F433" s="7">
        <f>IF(OR($B433="",$C433=""),"",IFERROR(SUMPRODUCT(--(('5_ACOMPANHAMENTO'!$AD$3:$AD$4922=TRIM($C433&amp;""))*('5_ACOMPANHAMENTO'!$AC$3:$AC$4922&lt;&gt;"")*((((I433&lt;&gt;"")*ISNUMBER(SEARCH("|"&amp;I433&amp;"|",'5_ACOMPANHAMENTO'!$AC$3:$AC$4922)))+((J433&lt;&gt;"")*ISNUMBER(SEARCH("|"&amp;J433&amp;"|",'5_ACOMPANHAMENTO'!$AC$3:$AC$4922)))+((K433&lt;&gt;"")*ISNUMBER(SEARCH("|"&amp;K433&amp;"|",'5_ACOMPANHAMENTO'!$AC$3:$AC$4922)))+((L433&lt;&gt;"")*ISNUMBER(SEARCH("|"&amp;L433&amp;"|",'5_ACOMPANHAMENTO'!$AC$3:$AC$4922)))+((M433&lt;&gt;"")*ISNUMBER(SEARCH("|"&amp;M433&amp;"|",'5_ACOMPANHAMENTO'!$AC$3:$AC$4922)))+((N433&lt;&gt;"")*ISNUMBER(SEARCH("|"&amp;N433&amp;"|",'5_ACOMPANHAMENTO'!$AC$3:$AC$4922)))+((O433&lt;&gt;"")*ISNUMBER(SEARCH("|"&amp;O433&amp;"|",'5_ACOMPANHAMENTO'!$AC$3:$AC$4922)))+((P433&lt;&gt;"")*ISNUMBER(SEARCH("|"&amp;P433&amp;"|",'5_ACOMPANHAMENTO'!$AC$3:$AC$4922)))+((Q433&lt;&gt;"")*ISNUMBER(SEARCH("|"&amp;Q433&amp;"|",'5_ACOMPANHAMENTO'!$AC$3:$AC$4922)))+((R433&lt;&gt;"")*ISNUMBER(SEARCH("|"&amp;R433&amp;"|",'5_ACOMPANHAMENTO'!$AC$3:$AC$4922)))+((S433&lt;&gt;"")*ISNUMBER(SEARCH("|"&amp;S433&amp;"|",'5_ACOMPANHAMENTO'!$AC$3:$AC$4922)))+((T433&lt;&gt;"")*ISNUMBER(SEARCH("|"&amp;T433&amp;"|",'5_ACOMPANHAMENTO'!$AC$3:$AC$4922)))+((U433&lt;&gt;"")*ISNUMBER(SEARCH("|"&amp;U433&amp;"|",'5_ACOMPANHAMENTO'!$AC$3:$AC$4922)))+((V433&lt;&gt;"")*ISNUMBER(SEARCH("|"&amp;V433&amp;"|",'5_ACOMPANHAMENTO'!$AC$3:$AC$4922)))+((W433&lt;&gt;"")*ISNUMBER(SEARCH("|"&amp;W433&amp;"|",'5_ACOMPANHAMENTO'!$AC$3:$AC$4922)))+((X433&lt;&gt;"")*ISNUMBER(SEARCH("|"&amp;X433&amp;"|",'5_ACOMPANHAMENTO'!$AC$3:$AC$4922)))+((Y433&lt;&gt;"")*ISNUMBER(SEARCH("|"&amp;Y433&amp;"|",'5_ACOMPANHAMENTO'!$AC$3:$AC$4922)))+((Z433&lt;&gt;"")*ISNUMBER(SEARCH("|"&amp;Z433&amp;"|",'5_ACOMPANHAMENTO'!$AC$3:$AC$4922)))+((AA433&lt;&gt;"")*ISNUMBER(SEARCH("|"&amp;AA433&amp;"|",'5_ACOMPANHAMENTO'!$AC$3:$AC$4922)))+((AB433&lt;&gt;"")*ISNUMBER(SEARCH("|"&amp;AB433&amp;"|",'5_ACOMPANHAMENTO'!$AC$3:$AC$4922))))&gt;0)),'5_ACOMPANHAMENTO'!$O$3:$O$4922),0))</f>
        <v>1683</v>
      </c>
      <c r="G433" s="7">
        <f t="shared" si="139"/>
        <v>0</v>
      </c>
      <c r="H433" t="str">
        <f t="shared" si="140"/>
        <v>10200,10202,10205|9 COLADEIRAS</v>
      </c>
      <c r="I433" s="1" t="str">
        <f t="shared" si="141"/>
        <v>10200</v>
      </c>
      <c r="J433" s="1" t="str">
        <f t="shared" si="142"/>
        <v>10202</v>
      </c>
      <c r="K433" s="1" t="str">
        <f t="shared" si="143"/>
        <v>10205</v>
      </c>
      <c r="L433" s="1" t="str">
        <f t="shared" si="144"/>
        <v/>
      </c>
      <c r="M433" s="1" t="str">
        <f t="shared" si="145"/>
        <v/>
      </c>
      <c r="N433" s="1" t="str">
        <f t="shared" si="146"/>
        <v/>
      </c>
      <c r="O433" s="1" t="str">
        <f t="shared" si="147"/>
        <v/>
      </c>
      <c r="P433" s="1" t="str">
        <f t="shared" si="148"/>
        <v/>
      </c>
      <c r="Q433" s="1" t="str">
        <f t="shared" si="149"/>
        <v/>
      </c>
      <c r="R433" s="1" t="str">
        <f t="shared" si="150"/>
        <v/>
      </c>
      <c r="S433" s="1" t="str">
        <f t="shared" si="151"/>
        <v/>
      </c>
      <c r="T433" s="1" t="str">
        <f t="shared" si="152"/>
        <v/>
      </c>
      <c r="U433" s="1" t="str">
        <f t="shared" si="153"/>
        <v/>
      </c>
      <c r="V433" s="1" t="str">
        <f t="shared" si="154"/>
        <v/>
      </c>
      <c r="W433" s="1" t="str">
        <f t="shared" si="155"/>
        <v/>
      </c>
      <c r="X433" s="1" t="str">
        <f t="shared" si="156"/>
        <v/>
      </c>
      <c r="Y433" s="1" t="str">
        <f t="shared" si="157"/>
        <v/>
      </c>
      <c r="Z433" s="1" t="str">
        <f t="shared" si="158"/>
        <v/>
      </c>
      <c r="AA433" s="1" t="str">
        <f t="shared" si="159"/>
        <v/>
      </c>
      <c r="AB433" s="1" t="str">
        <f t="shared" si="160"/>
        <v/>
      </c>
    </row>
    <row r="434" spans="1:28" ht="14.25" hidden="1" customHeight="1" x14ac:dyDescent="0.35">
      <c r="A434" s="4">
        <f>IF(OR($B434="",$C434=""),"",IFERROR(INDEX('5_ACOMPANHAMENTO'!$A$3:$A$4922,MATCH(1,INDEX(('5_ACOMPANHAMENTO'!$AD$3:$AD$4922=TRIM($C434&amp;""))*('5_ACOMPANHAMENTO'!$AC$3:$AC$4922&lt;&gt;"")*((((I434&lt;&gt;"")*ISNUMBER(SEARCH("|"&amp;I434&amp;"|",'5_ACOMPANHAMENTO'!$AC$3:$AC$4922)))+((J434&lt;&gt;"")*ISNUMBER(SEARCH("|"&amp;J434&amp;"|",'5_ACOMPANHAMENTO'!$AC$3:$AC$4922)))+((K434&lt;&gt;"")*ISNUMBER(SEARCH("|"&amp;K434&amp;"|",'5_ACOMPANHAMENTO'!$AC$3:$AC$4922)))+((L434&lt;&gt;"")*ISNUMBER(SEARCH("|"&amp;L434&amp;"|",'5_ACOMPANHAMENTO'!$AC$3:$AC$4922)))+((M434&lt;&gt;"")*ISNUMBER(SEARCH("|"&amp;M434&amp;"|",'5_ACOMPANHAMENTO'!$AC$3:$AC$4922)))+((N434&lt;&gt;"")*ISNUMBER(SEARCH("|"&amp;N434&amp;"|",'5_ACOMPANHAMENTO'!$AC$3:$AC$4922)))+((O434&lt;&gt;"")*ISNUMBER(SEARCH("|"&amp;O434&amp;"|",'5_ACOMPANHAMENTO'!$AC$3:$AC$4922)))+((P434&lt;&gt;"")*ISNUMBER(SEARCH("|"&amp;P434&amp;"|",'5_ACOMPANHAMENTO'!$AC$3:$AC$4922)))+((Q434&lt;&gt;"")*ISNUMBER(SEARCH("|"&amp;Q434&amp;"|",'5_ACOMPANHAMENTO'!$AC$3:$AC$4922)))+((R434&lt;&gt;"")*ISNUMBER(SEARCH("|"&amp;R434&amp;"|",'5_ACOMPANHAMENTO'!$AC$3:$AC$4922)))+((S434&lt;&gt;"")*ISNUMBER(SEARCH("|"&amp;S434&amp;"|",'5_ACOMPANHAMENTO'!$AC$3:$AC$4922)))+((T434&lt;&gt;"")*ISNUMBER(SEARCH("|"&amp;T434&amp;"|",'5_ACOMPANHAMENTO'!$AC$3:$AC$4922)))+((U434&lt;&gt;"")*ISNUMBER(SEARCH("|"&amp;U434&amp;"|",'5_ACOMPANHAMENTO'!$AC$3:$AC$4922)))+((V434&lt;&gt;"")*ISNUMBER(SEARCH("|"&amp;V434&amp;"|",'5_ACOMPANHAMENTO'!$AC$3:$AC$4922)))+((W434&lt;&gt;"")*ISNUMBER(SEARCH("|"&amp;W434&amp;"|",'5_ACOMPANHAMENTO'!$AC$3:$AC$4922)))+((X434&lt;&gt;"")*ISNUMBER(SEARCH("|"&amp;X434&amp;"|",'5_ACOMPANHAMENTO'!$AC$3:$AC$4922)))+((Y434&lt;&gt;"")*ISNUMBER(SEARCH("|"&amp;Y434&amp;"|",'5_ACOMPANHAMENTO'!$AC$3:$AC$4922)))+((Z434&lt;&gt;"")*ISNUMBER(SEARCH("|"&amp;Z434&amp;"|",'5_ACOMPANHAMENTO'!$AC$3:$AC$4922)))+((AA434&lt;&gt;"")*ISNUMBER(SEARCH("|"&amp;AA434&amp;"|",'5_ACOMPANHAMENTO'!$AC$3:$AC$4922)))+((AB434&lt;&gt;"")*ISNUMBER(SEARCH("|"&amp;AB434&amp;"|",'5_ACOMPANHAMENTO'!$AC$3:$AC$4922))))&gt;0),0),0)),""))</f>
        <v>46206</v>
      </c>
      <c r="B434" s="14" t="s">
        <v>3091</v>
      </c>
      <c r="C434" s="14" t="s">
        <v>3060</v>
      </c>
      <c r="D434" s="4">
        <f>IF(OR($B434="",$C434=""),"",IFERROR(SUMPRODUCT(--(('5_ACOMPANHAMENTO'!$AD$3:$AD$4922=TRIM($C434&amp;""))*('5_ACOMPANHAMENTO'!$AC$3:$AC$4922&lt;&gt;"")*((((I434&lt;&gt;"")*ISNUMBER(SEARCH("|"&amp;I434&amp;"|",'5_ACOMPANHAMENTO'!$AC$3:$AC$4922)))+((J434&lt;&gt;"")*ISNUMBER(SEARCH("|"&amp;J434&amp;"|",'5_ACOMPANHAMENTO'!$AC$3:$AC$4922)))+((K434&lt;&gt;"")*ISNUMBER(SEARCH("|"&amp;K434&amp;"|",'5_ACOMPANHAMENTO'!$AC$3:$AC$4922)))+((L434&lt;&gt;"")*ISNUMBER(SEARCH("|"&amp;L434&amp;"|",'5_ACOMPANHAMENTO'!$AC$3:$AC$4922)))+((M434&lt;&gt;"")*ISNUMBER(SEARCH("|"&amp;M434&amp;"|",'5_ACOMPANHAMENTO'!$AC$3:$AC$4922)))+((N434&lt;&gt;"")*ISNUMBER(SEARCH("|"&amp;N434&amp;"|",'5_ACOMPANHAMENTO'!$AC$3:$AC$4922)))+((O434&lt;&gt;"")*ISNUMBER(SEARCH("|"&amp;O434&amp;"|",'5_ACOMPANHAMENTO'!$AC$3:$AC$4922)))+((P434&lt;&gt;"")*ISNUMBER(SEARCH("|"&amp;P434&amp;"|",'5_ACOMPANHAMENTO'!$AC$3:$AC$4922)))+((Q434&lt;&gt;"")*ISNUMBER(SEARCH("|"&amp;Q434&amp;"|",'5_ACOMPANHAMENTO'!$AC$3:$AC$4922)))+((R434&lt;&gt;"")*ISNUMBER(SEARCH("|"&amp;R434&amp;"|",'5_ACOMPANHAMENTO'!$AC$3:$AC$4922)))+((S434&lt;&gt;"")*ISNUMBER(SEARCH("|"&amp;S434&amp;"|",'5_ACOMPANHAMENTO'!$AC$3:$AC$4922)))+((T434&lt;&gt;"")*ISNUMBER(SEARCH("|"&amp;T434&amp;"|",'5_ACOMPANHAMENTO'!$AC$3:$AC$4922)))+((U434&lt;&gt;"")*ISNUMBER(SEARCH("|"&amp;U434&amp;"|",'5_ACOMPANHAMENTO'!$AC$3:$AC$4922)))+((V434&lt;&gt;"")*ISNUMBER(SEARCH("|"&amp;V434&amp;"|",'5_ACOMPANHAMENTO'!$AC$3:$AC$4922)))+((W434&lt;&gt;"")*ISNUMBER(SEARCH("|"&amp;W434&amp;"|",'5_ACOMPANHAMENTO'!$AC$3:$AC$4922)))+((X434&lt;&gt;"")*ISNUMBER(SEARCH("|"&amp;X434&amp;"|",'5_ACOMPANHAMENTO'!$AC$3:$AC$4922)))+((Y434&lt;&gt;"")*ISNUMBER(SEARCH("|"&amp;Y434&amp;"|",'5_ACOMPANHAMENTO'!$AC$3:$AC$4922)))+((Z434&lt;&gt;"")*ISNUMBER(SEARCH("|"&amp;Z434&amp;"|",'5_ACOMPANHAMENTO'!$AC$3:$AC$4922)))+((AA434&lt;&gt;"")*ISNUMBER(SEARCH("|"&amp;AA434&amp;"|",'5_ACOMPANHAMENTO'!$AC$3:$AC$4922)))+((AB434&lt;&gt;"")*ISNUMBER(SEARCH("|"&amp;AB434&amp;"|",'5_ACOMPANHAMENTO'!$AC$3:$AC$4922))))&gt;0)),'5_ACOMPANHAMENTO'!$J$3:$J$4922),0))</f>
        <v>1683</v>
      </c>
      <c r="E434" s="4" t="str">
        <f t="shared" ca="1" si="138"/>
        <v>FINALIZADO</v>
      </c>
      <c r="F434" s="7">
        <f>IF(OR($B434="",$C434=""),"",IFERROR(SUMPRODUCT(--(('5_ACOMPANHAMENTO'!$AD$3:$AD$4922=TRIM($C434&amp;""))*('5_ACOMPANHAMENTO'!$AC$3:$AC$4922&lt;&gt;"")*((((I434&lt;&gt;"")*ISNUMBER(SEARCH("|"&amp;I434&amp;"|",'5_ACOMPANHAMENTO'!$AC$3:$AC$4922)))+((J434&lt;&gt;"")*ISNUMBER(SEARCH("|"&amp;J434&amp;"|",'5_ACOMPANHAMENTO'!$AC$3:$AC$4922)))+((K434&lt;&gt;"")*ISNUMBER(SEARCH("|"&amp;K434&amp;"|",'5_ACOMPANHAMENTO'!$AC$3:$AC$4922)))+((L434&lt;&gt;"")*ISNUMBER(SEARCH("|"&amp;L434&amp;"|",'5_ACOMPANHAMENTO'!$AC$3:$AC$4922)))+((M434&lt;&gt;"")*ISNUMBER(SEARCH("|"&amp;M434&amp;"|",'5_ACOMPANHAMENTO'!$AC$3:$AC$4922)))+((N434&lt;&gt;"")*ISNUMBER(SEARCH("|"&amp;N434&amp;"|",'5_ACOMPANHAMENTO'!$AC$3:$AC$4922)))+((O434&lt;&gt;"")*ISNUMBER(SEARCH("|"&amp;O434&amp;"|",'5_ACOMPANHAMENTO'!$AC$3:$AC$4922)))+((P434&lt;&gt;"")*ISNUMBER(SEARCH("|"&amp;P434&amp;"|",'5_ACOMPANHAMENTO'!$AC$3:$AC$4922)))+((Q434&lt;&gt;"")*ISNUMBER(SEARCH("|"&amp;Q434&amp;"|",'5_ACOMPANHAMENTO'!$AC$3:$AC$4922)))+((R434&lt;&gt;"")*ISNUMBER(SEARCH("|"&amp;R434&amp;"|",'5_ACOMPANHAMENTO'!$AC$3:$AC$4922)))+((S434&lt;&gt;"")*ISNUMBER(SEARCH("|"&amp;S434&amp;"|",'5_ACOMPANHAMENTO'!$AC$3:$AC$4922)))+((T434&lt;&gt;"")*ISNUMBER(SEARCH("|"&amp;T434&amp;"|",'5_ACOMPANHAMENTO'!$AC$3:$AC$4922)))+((U434&lt;&gt;"")*ISNUMBER(SEARCH("|"&amp;U434&amp;"|",'5_ACOMPANHAMENTO'!$AC$3:$AC$4922)))+((V434&lt;&gt;"")*ISNUMBER(SEARCH("|"&amp;V434&amp;"|",'5_ACOMPANHAMENTO'!$AC$3:$AC$4922)))+((W434&lt;&gt;"")*ISNUMBER(SEARCH("|"&amp;W434&amp;"|",'5_ACOMPANHAMENTO'!$AC$3:$AC$4922)))+((X434&lt;&gt;"")*ISNUMBER(SEARCH("|"&amp;X434&amp;"|",'5_ACOMPANHAMENTO'!$AC$3:$AC$4922)))+((Y434&lt;&gt;"")*ISNUMBER(SEARCH("|"&amp;Y434&amp;"|",'5_ACOMPANHAMENTO'!$AC$3:$AC$4922)))+((Z434&lt;&gt;"")*ISNUMBER(SEARCH("|"&amp;Z434&amp;"|",'5_ACOMPANHAMENTO'!$AC$3:$AC$4922)))+((AA434&lt;&gt;"")*ISNUMBER(SEARCH("|"&amp;AA434&amp;"|",'5_ACOMPANHAMENTO'!$AC$3:$AC$4922)))+((AB434&lt;&gt;"")*ISNUMBER(SEARCH("|"&amp;AB434&amp;"|",'5_ACOMPANHAMENTO'!$AC$3:$AC$4922))))&gt;0)),'5_ACOMPANHAMENTO'!$O$3:$O$4922),0))</f>
        <v>1683</v>
      </c>
      <c r="G434" s="7">
        <f t="shared" si="139"/>
        <v>0</v>
      </c>
      <c r="H434" t="str">
        <f t="shared" si="140"/>
        <v>10200,10202,10205|9 COLADEIRAS</v>
      </c>
      <c r="I434" s="1" t="str">
        <f t="shared" si="141"/>
        <v>10200</v>
      </c>
      <c r="J434" s="1" t="str">
        <f t="shared" si="142"/>
        <v>10202</v>
      </c>
      <c r="K434" s="1" t="str">
        <f t="shared" si="143"/>
        <v>10205</v>
      </c>
      <c r="L434" s="1" t="str">
        <f t="shared" si="144"/>
        <v/>
      </c>
      <c r="M434" s="1" t="str">
        <f t="shared" si="145"/>
        <v/>
      </c>
      <c r="N434" s="1" t="str">
        <f t="shared" si="146"/>
        <v/>
      </c>
      <c r="O434" s="1" t="str">
        <f t="shared" si="147"/>
        <v/>
      </c>
      <c r="P434" s="1" t="str">
        <f t="shared" si="148"/>
        <v/>
      </c>
      <c r="Q434" s="1" t="str">
        <f t="shared" si="149"/>
        <v/>
      </c>
      <c r="R434" s="1" t="str">
        <f t="shared" si="150"/>
        <v/>
      </c>
      <c r="S434" s="1" t="str">
        <f t="shared" si="151"/>
        <v/>
      </c>
      <c r="T434" s="1" t="str">
        <f t="shared" si="152"/>
        <v/>
      </c>
      <c r="U434" s="1" t="str">
        <f t="shared" si="153"/>
        <v/>
      </c>
      <c r="V434" s="1" t="str">
        <f t="shared" si="154"/>
        <v/>
      </c>
      <c r="W434" s="1" t="str">
        <f t="shared" si="155"/>
        <v/>
      </c>
      <c r="X434" s="1" t="str">
        <f t="shared" si="156"/>
        <v/>
      </c>
      <c r="Y434" s="1" t="str">
        <f t="shared" si="157"/>
        <v/>
      </c>
      <c r="Z434" s="1" t="str">
        <f t="shared" si="158"/>
        <v/>
      </c>
      <c r="AA434" s="1" t="str">
        <f t="shared" si="159"/>
        <v/>
      </c>
      <c r="AB434" s="1" t="str">
        <f t="shared" si="160"/>
        <v/>
      </c>
    </row>
    <row r="435" spans="1:28" ht="14.25" hidden="1" customHeight="1" x14ac:dyDescent="0.35">
      <c r="A435" s="4">
        <f>IF(OR($B435="",$C435=""),"",IFERROR(INDEX('5_ACOMPANHAMENTO'!$A$3:$A$4922,MATCH(1,INDEX(('5_ACOMPANHAMENTO'!$AD$3:$AD$4922=TRIM($C435&amp;""))*('5_ACOMPANHAMENTO'!$AC$3:$AC$4922&lt;&gt;"")*((((I435&lt;&gt;"")*ISNUMBER(SEARCH("|"&amp;I435&amp;"|",'5_ACOMPANHAMENTO'!$AC$3:$AC$4922)))+((J435&lt;&gt;"")*ISNUMBER(SEARCH("|"&amp;J435&amp;"|",'5_ACOMPANHAMENTO'!$AC$3:$AC$4922)))+((K435&lt;&gt;"")*ISNUMBER(SEARCH("|"&amp;K435&amp;"|",'5_ACOMPANHAMENTO'!$AC$3:$AC$4922)))+((L435&lt;&gt;"")*ISNUMBER(SEARCH("|"&amp;L435&amp;"|",'5_ACOMPANHAMENTO'!$AC$3:$AC$4922)))+((M435&lt;&gt;"")*ISNUMBER(SEARCH("|"&amp;M435&amp;"|",'5_ACOMPANHAMENTO'!$AC$3:$AC$4922)))+((N435&lt;&gt;"")*ISNUMBER(SEARCH("|"&amp;N435&amp;"|",'5_ACOMPANHAMENTO'!$AC$3:$AC$4922)))+((O435&lt;&gt;"")*ISNUMBER(SEARCH("|"&amp;O435&amp;"|",'5_ACOMPANHAMENTO'!$AC$3:$AC$4922)))+((P435&lt;&gt;"")*ISNUMBER(SEARCH("|"&amp;P435&amp;"|",'5_ACOMPANHAMENTO'!$AC$3:$AC$4922)))+((Q435&lt;&gt;"")*ISNUMBER(SEARCH("|"&amp;Q435&amp;"|",'5_ACOMPANHAMENTO'!$AC$3:$AC$4922)))+((R435&lt;&gt;"")*ISNUMBER(SEARCH("|"&amp;R435&amp;"|",'5_ACOMPANHAMENTO'!$AC$3:$AC$4922)))+((S435&lt;&gt;"")*ISNUMBER(SEARCH("|"&amp;S435&amp;"|",'5_ACOMPANHAMENTO'!$AC$3:$AC$4922)))+((T435&lt;&gt;"")*ISNUMBER(SEARCH("|"&amp;T435&amp;"|",'5_ACOMPANHAMENTO'!$AC$3:$AC$4922)))+((U435&lt;&gt;"")*ISNUMBER(SEARCH("|"&amp;U435&amp;"|",'5_ACOMPANHAMENTO'!$AC$3:$AC$4922)))+((V435&lt;&gt;"")*ISNUMBER(SEARCH("|"&amp;V435&amp;"|",'5_ACOMPANHAMENTO'!$AC$3:$AC$4922)))+((W435&lt;&gt;"")*ISNUMBER(SEARCH("|"&amp;W435&amp;"|",'5_ACOMPANHAMENTO'!$AC$3:$AC$4922)))+((X435&lt;&gt;"")*ISNUMBER(SEARCH("|"&amp;X435&amp;"|",'5_ACOMPANHAMENTO'!$AC$3:$AC$4922)))+((Y435&lt;&gt;"")*ISNUMBER(SEARCH("|"&amp;Y435&amp;"|",'5_ACOMPANHAMENTO'!$AC$3:$AC$4922)))+((Z435&lt;&gt;"")*ISNUMBER(SEARCH("|"&amp;Z435&amp;"|",'5_ACOMPANHAMENTO'!$AC$3:$AC$4922)))+((AA435&lt;&gt;"")*ISNUMBER(SEARCH("|"&amp;AA435&amp;"|",'5_ACOMPANHAMENTO'!$AC$3:$AC$4922)))+((AB435&lt;&gt;"")*ISNUMBER(SEARCH("|"&amp;AB435&amp;"|",'5_ACOMPANHAMENTO'!$AC$3:$AC$4922))))&gt;0),0),0)),""))</f>
        <v>46206</v>
      </c>
      <c r="B435" s="14" t="s">
        <v>3091</v>
      </c>
      <c r="C435" s="14" t="s">
        <v>3060</v>
      </c>
      <c r="D435" s="4">
        <f>IF(OR($B435="",$C435=""),"",IFERROR(SUMPRODUCT(--(('5_ACOMPANHAMENTO'!$AD$3:$AD$4922=TRIM($C435&amp;""))*('5_ACOMPANHAMENTO'!$AC$3:$AC$4922&lt;&gt;"")*((((I435&lt;&gt;"")*ISNUMBER(SEARCH("|"&amp;I435&amp;"|",'5_ACOMPANHAMENTO'!$AC$3:$AC$4922)))+((J435&lt;&gt;"")*ISNUMBER(SEARCH("|"&amp;J435&amp;"|",'5_ACOMPANHAMENTO'!$AC$3:$AC$4922)))+((K435&lt;&gt;"")*ISNUMBER(SEARCH("|"&amp;K435&amp;"|",'5_ACOMPANHAMENTO'!$AC$3:$AC$4922)))+((L435&lt;&gt;"")*ISNUMBER(SEARCH("|"&amp;L435&amp;"|",'5_ACOMPANHAMENTO'!$AC$3:$AC$4922)))+((M435&lt;&gt;"")*ISNUMBER(SEARCH("|"&amp;M435&amp;"|",'5_ACOMPANHAMENTO'!$AC$3:$AC$4922)))+((N435&lt;&gt;"")*ISNUMBER(SEARCH("|"&amp;N435&amp;"|",'5_ACOMPANHAMENTO'!$AC$3:$AC$4922)))+((O435&lt;&gt;"")*ISNUMBER(SEARCH("|"&amp;O435&amp;"|",'5_ACOMPANHAMENTO'!$AC$3:$AC$4922)))+((P435&lt;&gt;"")*ISNUMBER(SEARCH("|"&amp;P435&amp;"|",'5_ACOMPANHAMENTO'!$AC$3:$AC$4922)))+((Q435&lt;&gt;"")*ISNUMBER(SEARCH("|"&amp;Q435&amp;"|",'5_ACOMPANHAMENTO'!$AC$3:$AC$4922)))+((R435&lt;&gt;"")*ISNUMBER(SEARCH("|"&amp;R435&amp;"|",'5_ACOMPANHAMENTO'!$AC$3:$AC$4922)))+((S435&lt;&gt;"")*ISNUMBER(SEARCH("|"&amp;S435&amp;"|",'5_ACOMPANHAMENTO'!$AC$3:$AC$4922)))+((T435&lt;&gt;"")*ISNUMBER(SEARCH("|"&amp;T435&amp;"|",'5_ACOMPANHAMENTO'!$AC$3:$AC$4922)))+((U435&lt;&gt;"")*ISNUMBER(SEARCH("|"&amp;U435&amp;"|",'5_ACOMPANHAMENTO'!$AC$3:$AC$4922)))+((V435&lt;&gt;"")*ISNUMBER(SEARCH("|"&amp;V435&amp;"|",'5_ACOMPANHAMENTO'!$AC$3:$AC$4922)))+((W435&lt;&gt;"")*ISNUMBER(SEARCH("|"&amp;W435&amp;"|",'5_ACOMPANHAMENTO'!$AC$3:$AC$4922)))+((X435&lt;&gt;"")*ISNUMBER(SEARCH("|"&amp;X435&amp;"|",'5_ACOMPANHAMENTO'!$AC$3:$AC$4922)))+((Y435&lt;&gt;"")*ISNUMBER(SEARCH("|"&amp;Y435&amp;"|",'5_ACOMPANHAMENTO'!$AC$3:$AC$4922)))+((Z435&lt;&gt;"")*ISNUMBER(SEARCH("|"&amp;Z435&amp;"|",'5_ACOMPANHAMENTO'!$AC$3:$AC$4922)))+((AA435&lt;&gt;"")*ISNUMBER(SEARCH("|"&amp;AA435&amp;"|",'5_ACOMPANHAMENTO'!$AC$3:$AC$4922)))+((AB435&lt;&gt;"")*ISNUMBER(SEARCH("|"&amp;AB435&amp;"|",'5_ACOMPANHAMENTO'!$AC$3:$AC$4922))))&gt;0)),'5_ACOMPANHAMENTO'!$J$3:$J$4922),0))</f>
        <v>1683</v>
      </c>
      <c r="E435" s="4" t="str">
        <f t="shared" ca="1" si="138"/>
        <v>FINALIZADO</v>
      </c>
      <c r="F435" s="7">
        <f>IF(OR($B435="",$C435=""),"",IFERROR(SUMPRODUCT(--(('5_ACOMPANHAMENTO'!$AD$3:$AD$4922=TRIM($C435&amp;""))*('5_ACOMPANHAMENTO'!$AC$3:$AC$4922&lt;&gt;"")*((((I435&lt;&gt;"")*ISNUMBER(SEARCH("|"&amp;I435&amp;"|",'5_ACOMPANHAMENTO'!$AC$3:$AC$4922)))+((J435&lt;&gt;"")*ISNUMBER(SEARCH("|"&amp;J435&amp;"|",'5_ACOMPANHAMENTO'!$AC$3:$AC$4922)))+((K435&lt;&gt;"")*ISNUMBER(SEARCH("|"&amp;K435&amp;"|",'5_ACOMPANHAMENTO'!$AC$3:$AC$4922)))+((L435&lt;&gt;"")*ISNUMBER(SEARCH("|"&amp;L435&amp;"|",'5_ACOMPANHAMENTO'!$AC$3:$AC$4922)))+((M435&lt;&gt;"")*ISNUMBER(SEARCH("|"&amp;M435&amp;"|",'5_ACOMPANHAMENTO'!$AC$3:$AC$4922)))+((N435&lt;&gt;"")*ISNUMBER(SEARCH("|"&amp;N435&amp;"|",'5_ACOMPANHAMENTO'!$AC$3:$AC$4922)))+((O435&lt;&gt;"")*ISNUMBER(SEARCH("|"&amp;O435&amp;"|",'5_ACOMPANHAMENTO'!$AC$3:$AC$4922)))+((P435&lt;&gt;"")*ISNUMBER(SEARCH("|"&amp;P435&amp;"|",'5_ACOMPANHAMENTO'!$AC$3:$AC$4922)))+((Q435&lt;&gt;"")*ISNUMBER(SEARCH("|"&amp;Q435&amp;"|",'5_ACOMPANHAMENTO'!$AC$3:$AC$4922)))+((R435&lt;&gt;"")*ISNUMBER(SEARCH("|"&amp;R435&amp;"|",'5_ACOMPANHAMENTO'!$AC$3:$AC$4922)))+((S435&lt;&gt;"")*ISNUMBER(SEARCH("|"&amp;S435&amp;"|",'5_ACOMPANHAMENTO'!$AC$3:$AC$4922)))+((T435&lt;&gt;"")*ISNUMBER(SEARCH("|"&amp;T435&amp;"|",'5_ACOMPANHAMENTO'!$AC$3:$AC$4922)))+((U435&lt;&gt;"")*ISNUMBER(SEARCH("|"&amp;U435&amp;"|",'5_ACOMPANHAMENTO'!$AC$3:$AC$4922)))+((V435&lt;&gt;"")*ISNUMBER(SEARCH("|"&amp;V435&amp;"|",'5_ACOMPANHAMENTO'!$AC$3:$AC$4922)))+((W435&lt;&gt;"")*ISNUMBER(SEARCH("|"&amp;W435&amp;"|",'5_ACOMPANHAMENTO'!$AC$3:$AC$4922)))+((X435&lt;&gt;"")*ISNUMBER(SEARCH("|"&amp;X435&amp;"|",'5_ACOMPANHAMENTO'!$AC$3:$AC$4922)))+((Y435&lt;&gt;"")*ISNUMBER(SEARCH("|"&amp;Y435&amp;"|",'5_ACOMPANHAMENTO'!$AC$3:$AC$4922)))+((Z435&lt;&gt;"")*ISNUMBER(SEARCH("|"&amp;Z435&amp;"|",'5_ACOMPANHAMENTO'!$AC$3:$AC$4922)))+((AA435&lt;&gt;"")*ISNUMBER(SEARCH("|"&amp;AA435&amp;"|",'5_ACOMPANHAMENTO'!$AC$3:$AC$4922)))+((AB435&lt;&gt;"")*ISNUMBER(SEARCH("|"&amp;AB435&amp;"|",'5_ACOMPANHAMENTO'!$AC$3:$AC$4922))))&gt;0)),'5_ACOMPANHAMENTO'!$O$3:$O$4922),0))</f>
        <v>1683</v>
      </c>
      <c r="G435" s="7">
        <f t="shared" si="139"/>
        <v>0</v>
      </c>
      <c r="H435" t="str">
        <f t="shared" si="140"/>
        <v>10200,10202,10205|9 COLADEIRAS</v>
      </c>
      <c r="I435" s="1" t="str">
        <f t="shared" si="141"/>
        <v>10200</v>
      </c>
      <c r="J435" s="1" t="str">
        <f t="shared" si="142"/>
        <v>10202</v>
      </c>
      <c r="K435" s="1" t="str">
        <f t="shared" si="143"/>
        <v>10205</v>
      </c>
      <c r="L435" s="1" t="str">
        <f t="shared" si="144"/>
        <v/>
      </c>
      <c r="M435" s="1" t="str">
        <f t="shared" si="145"/>
        <v/>
      </c>
      <c r="N435" s="1" t="str">
        <f t="shared" si="146"/>
        <v/>
      </c>
      <c r="O435" s="1" t="str">
        <f t="shared" si="147"/>
        <v/>
      </c>
      <c r="P435" s="1" t="str">
        <f t="shared" si="148"/>
        <v/>
      </c>
      <c r="Q435" s="1" t="str">
        <f t="shared" si="149"/>
        <v/>
      </c>
      <c r="R435" s="1" t="str">
        <f t="shared" si="150"/>
        <v/>
      </c>
      <c r="S435" s="1" t="str">
        <f t="shared" si="151"/>
        <v/>
      </c>
      <c r="T435" s="1" t="str">
        <f t="shared" si="152"/>
        <v/>
      </c>
      <c r="U435" s="1" t="str">
        <f t="shared" si="153"/>
        <v/>
      </c>
      <c r="V435" s="1" t="str">
        <f t="shared" si="154"/>
        <v/>
      </c>
      <c r="W435" s="1" t="str">
        <f t="shared" si="155"/>
        <v/>
      </c>
      <c r="X435" s="1" t="str">
        <f t="shared" si="156"/>
        <v/>
      </c>
      <c r="Y435" s="1" t="str">
        <f t="shared" si="157"/>
        <v/>
      </c>
      <c r="Z435" s="1" t="str">
        <f t="shared" si="158"/>
        <v/>
      </c>
      <c r="AA435" s="1" t="str">
        <f t="shared" si="159"/>
        <v/>
      </c>
      <c r="AB435" s="1" t="str">
        <f t="shared" si="160"/>
        <v/>
      </c>
    </row>
    <row r="436" spans="1:28" ht="14.25" hidden="1" customHeight="1" x14ac:dyDescent="0.35">
      <c r="A436" s="4">
        <f>IF(OR($B436="",$C436=""),"",IFERROR(INDEX('5_ACOMPANHAMENTO'!$A$3:$A$4922,MATCH(1,INDEX(('5_ACOMPANHAMENTO'!$AD$3:$AD$4922=TRIM($C436&amp;""))*('5_ACOMPANHAMENTO'!$AC$3:$AC$4922&lt;&gt;"")*((((I436&lt;&gt;"")*ISNUMBER(SEARCH("|"&amp;I436&amp;"|",'5_ACOMPANHAMENTO'!$AC$3:$AC$4922)))+((J436&lt;&gt;"")*ISNUMBER(SEARCH("|"&amp;J436&amp;"|",'5_ACOMPANHAMENTO'!$AC$3:$AC$4922)))+((K436&lt;&gt;"")*ISNUMBER(SEARCH("|"&amp;K436&amp;"|",'5_ACOMPANHAMENTO'!$AC$3:$AC$4922)))+((L436&lt;&gt;"")*ISNUMBER(SEARCH("|"&amp;L436&amp;"|",'5_ACOMPANHAMENTO'!$AC$3:$AC$4922)))+((M436&lt;&gt;"")*ISNUMBER(SEARCH("|"&amp;M436&amp;"|",'5_ACOMPANHAMENTO'!$AC$3:$AC$4922)))+((N436&lt;&gt;"")*ISNUMBER(SEARCH("|"&amp;N436&amp;"|",'5_ACOMPANHAMENTO'!$AC$3:$AC$4922)))+((O436&lt;&gt;"")*ISNUMBER(SEARCH("|"&amp;O436&amp;"|",'5_ACOMPANHAMENTO'!$AC$3:$AC$4922)))+((P436&lt;&gt;"")*ISNUMBER(SEARCH("|"&amp;P436&amp;"|",'5_ACOMPANHAMENTO'!$AC$3:$AC$4922)))+((Q436&lt;&gt;"")*ISNUMBER(SEARCH("|"&amp;Q436&amp;"|",'5_ACOMPANHAMENTO'!$AC$3:$AC$4922)))+((R436&lt;&gt;"")*ISNUMBER(SEARCH("|"&amp;R436&amp;"|",'5_ACOMPANHAMENTO'!$AC$3:$AC$4922)))+((S436&lt;&gt;"")*ISNUMBER(SEARCH("|"&amp;S436&amp;"|",'5_ACOMPANHAMENTO'!$AC$3:$AC$4922)))+((T436&lt;&gt;"")*ISNUMBER(SEARCH("|"&amp;T436&amp;"|",'5_ACOMPANHAMENTO'!$AC$3:$AC$4922)))+((U436&lt;&gt;"")*ISNUMBER(SEARCH("|"&amp;U436&amp;"|",'5_ACOMPANHAMENTO'!$AC$3:$AC$4922)))+((V436&lt;&gt;"")*ISNUMBER(SEARCH("|"&amp;V436&amp;"|",'5_ACOMPANHAMENTO'!$AC$3:$AC$4922)))+((W436&lt;&gt;"")*ISNUMBER(SEARCH("|"&amp;W436&amp;"|",'5_ACOMPANHAMENTO'!$AC$3:$AC$4922)))+((X436&lt;&gt;"")*ISNUMBER(SEARCH("|"&amp;X436&amp;"|",'5_ACOMPANHAMENTO'!$AC$3:$AC$4922)))+((Y436&lt;&gt;"")*ISNUMBER(SEARCH("|"&amp;Y436&amp;"|",'5_ACOMPANHAMENTO'!$AC$3:$AC$4922)))+((Z436&lt;&gt;"")*ISNUMBER(SEARCH("|"&amp;Z436&amp;"|",'5_ACOMPANHAMENTO'!$AC$3:$AC$4922)))+((AA436&lt;&gt;"")*ISNUMBER(SEARCH("|"&amp;AA436&amp;"|",'5_ACOMPANHAMENTO'!$AC$3:$AC$4922)))+((AB436&lt;&gt;"")*ISNUMBER(SEARCH("|"&amp;AB436&amp;"|",'5_ACOMPANHAMENTO'!$AC$3:$AC$4922))))&gt;0),0),0)),""))</f>
        <v>46206</v>
      </c>
      <c r="B436" s="14" t="s">
        <v>3091</v>
      </c>
      <c r="C436" s="14" t="s">
        <v>3060</v>
      </c>
      <c r="D436" s="4">
        <f>IF(OR($B436="",$C436=""),"",IFERROR(SUMPRODUCT(--(('5_ACOMPANHAMENTO'!$AD$3:$AD$4922=TRIM($C436&amp;""))*('5_ACOMPANHAMENTO'!$AC$3:$AC$4922&lt;&gt;"")*((((I436&lt;&gt;"")*ISNUMBER(SEARCH("|"&amp;I436&amp;"|",'5_ACOMPANHAMENTO'!$AC$3:$AC$4922)))+((J436&lt;&gt;"")*ISNUMBER(SEARCH("|"&amp;J436&amp;"|",'5_ACOMPANHAMENTO'!$AC$3:$AC$4922)))+((K436&lt;&gt;"")*ISNUMBER(SEARCH("|"&amp;K436&amp;"|",'5_ACOMPANHAMENTO'!$AC$3:$AC$4922)))+((L436&lt;&gt;"")*ISNUMBER(SEARCH("|"&amp;L436&amp;"|",'5_ACOMPANHAMENTO'!$AC$3:$AC$4922)))+((M436&lt;&gt;"")*ISNUMBER(SEARCH("|"&amp;M436&amp;"|",'5_ACOMPANHAMENTO'!$AC$3:$AC$4922)))+((N436&lt;&gt;"")*ISNUMBER(SEARCH("|"&amp;N436&amp;"|",'5_ACOMPANHAMENTO'!$AC$3:$AC$4922)))+((O436&lt;&gt;"")*ISNUMBER(SEARCH("|"&amp;O436&amp;"|",'5_ACOMPANHAMENTO'!$AC$3:$AC$4922)))+((P436&lt;&gt;"")*ISNUMBER(SEARCH("|"&amp;P436&amp;"|",'5_ACOMPANHAMENTO'!$AC$3:$AC$4922)))+((Q436&lt;&gt;"")*ISNUMBER(SEARCH("|"&amp;Q436&amp;"|",'5_ACOMPANHAMENTO'!$AC$3:$AC$4922)))+((R436&lt;&gt;"")*ISNUMBER(SEARCH("|"&amp;R436&amp;"|",'5_ACOMPANHAMENTO'!$AC$3:$AC$4922)))+((S436&lt;&gt;"")*ISNUMBER(SEARCH("|"&amp;S436&amp;"|",'5_ACOMPANHAMENTO'!$AC$3:$AC$4922)))+((T436&lt;&gt;"")*ISNUMBER(SEARCH("|"&amp;T436&amp;"|",'5_ACOMPANHAMENTO'!$AC$3:$AC$4922)))+((U436&lt;&gt;"")*ISNUMBER(SEARCH("|"&amp;U436&amp;"|",'5_ACOMPANHAMENTO'!$AC$3:$AC$4922)))+((V436&lt;&gt;"")*ISNUMBER(SEARCH("|"&amp;V436&amp;"|",'5_ACOMPANHAMENTO'!$AC$3:$AC$4922)))+((W436&lt;&gt;"")*ISNUMBER(SEARCH("|"&amp;W436&amp;"|",'5_ACOMPANHAMENTO'!$AC$3:$AC$4922)))+((X436&lt;&gt;"")*ISNUMBER(SEARCH("|"&amp;X436&amp;"|",'5_ACOMPANHAMENTO'!$AC$3:$AC$4922)))+((Y436&lt;&gt;"")*ISNUMBER(SEARCH("|"&amp;Y436&amp;"|",'5_ACOMPANHAMENTO'!$AC$3:$AC$4922)))+((Z436&lt;&gt;"")*ISNUMBER(SEARCH("|"&amp;Z436&amp;"|",'5_ACOMPANHAMENTO'!$AC$3:$AC$4922)))+((AA436&lt;&gt;"")*ISNUMBER(SEARCH("|"&amp;AA436&amp;"|",'5_ACOMPANHAMENTO'!$AC$3:$AC$4922)))+((AB436&lt;&gt;"")*ISNUMBER(SEARCH("|"&amp;AB436&amp;"|",'5_ACOMPANHAMENTO'!$AC$3:$AC$4922))))&gt;0)),'5_ACOMPANHAMENTO'!$J$3:$J$4922),0))</f>
        <v>1683</v>
      </c>
      <c r="E436" s="4" t="str">
        <f t="shared" ca="1" si="138"/>
        <v>FINALIZADO</v>
      </c>
      <c r="F436" s="7">
        <f>IF(OR($B436="",$C436=""),"",IFERROR(SUMPRODUCT(--(('5_ACOMPANHAMENTO'!$AD$3:$AD$4922=TRIM($C436&amp;""))*('5_ACOMPANHAMENTO'!$AC$3:$AC$4922&lt;&gt;"")*((((I436&lt;&gt;"")*ISNUMBER(SEARCH("|"&amp;I436&amp;"|",'5_ACOMPANHAMENTO'!$AC$3:$AC$4922)))+((J436&lt;&gt;"")*ISNUMBER(SEARCH("|"&amp;J436&amp;"|",'5_ACOMPANHAMENTO'!$AC$3:$AC$4922)))+((K436&lt;&gt;"")*ISNUMBER(SEARCH("|"&amp;K436&amp;"|",'5_ACOMPANHAMENTO'!$AC$3:$AC$4922)))+((L436&lt;&gt;"")*ISNUMBER(SEARCH("|"&amp;L436&amp;"|",'5_ACOMPANHAMENTO'!$AC$3:$AC$4922)))+((M436&lt;&gt;"")*ISNUMBER(SEARCH("|"&amp;M436&amp;"|",'5_ACOMPANHAMENTO'!$AC$3:$AC$4922)))+((N436&lt;&gt;"")*ISNUMBER(SEARCH("|"&amp;N436&amp;"|",'5_ACOMPANHAMENTO'!$AC$3:$AC$4922)))+((O436&lt;&gt;"")*ISNUMBER(SEARCH("|"&amp;O436&amp;"|",'5_ACOMPANHAMENTO'!$AC$3:$AC$4922)))+((P436&lt;&gt;"")*ISNUMBER(SEARCH("|"&amp;P436&amp;"|",'5_ACOMPANHAMENTO'!$AC$3:$AC$4922)))+((Q436&lt;&gt;"")*ISNUMBER(SEARCH("|"&amp;Q436&amp;"|",'5_ACOMPANHAMENTO'!$AC$3:$AC$4922)))+((R436&lt;&gt;"")*ISNUMBER(SEARCH("|"&amp;R436&amp;"|",'5_ACOMPANHAMENTO'!$AC$3:$AC$4922)))+((S436&lt;&gt;"")*ISNUMBER(SEARCH("|"&amp;S436&amp;"|",'5_ACOMPANHAMENTO'!$AC$3:$AC$4922)))+((T436&lt;&gt;"")*ISNUMBER(SEARCH("|"&amp;T436&amp;"|",'5_ACOMPANHAMENTO'!$AC$3:$AC$4922)))+((U436&lt;&gt;"")*ISNUMBER(SEARCH("|"&amp;U436&amp;"|",'5_ACOMPANHAMENTO'!$AC$3:$AC$4922)))+((V436&lt;&gt;"")*ISNUMBER(SEARCH("|"&amp;V436&amp;"|",'5_ACOMPANHAMENTO'!$AC$3:$AC$4922)))+((W436&lt;&gt;"")*ISNUMBER(SEARCH("|"&amp;W436&amp;"|",'5_ACOMPANHAMENTO'!$AC$3:$AC$4922)))+((X436&lt;&gt;"")*ISNUMBER(SEARCH("|"&amp;X436&amp;"|",'5_ACOMPANHAMENTO'!$AC$3:$AC$4922)))+((Y436&lt;&gt;"")*ISNUMBER(SEARCH("|"&amp;Y436&amp;"|",'5_ACOMPANHAMENTO'!$AC$3:$AC$4922)))+((Z436&lt;&gt;"")*ISNUMBER(SEARCH("|"&amp;Z436&amp;"|",'5_ACOMPANHAMENTO'!$AC$3:$AC$4922)))+((AA436&lt;&gt;"")*ISNUMBER(SEARCH("|"&amp;AA436&amp;"|",'5_ACOMPANHAMENTO'!$AC$3:$AC$4922)))+((AB436&lt;&gt;"")*ISNUMBER(SEARCH("|"&amp;AB436&amp;"|",'5_ACOMPANHAMENTO'!$AC$3:$AC$4922))))&gt;0)),'5_ACOMPANHAMENTO'!$O$3:$O$4922),0))</f>
        <v>1683</v>
      </c>
      <c r="G436" s="7">
        <f t="shared" si="139"/>
        <v>0</v>
      </c>
      <c r="H436" t="str">
        <f t="shared" si="140"/>
        <v>10200,10202,10205|9 COLADEIRAS</v>
      </c>
      <c r="I436" s="1" t="str">
        <f t="shared" si="141"/>
        <v>10200</v>
      </c>
      <c r="J436" s="1" t="str">
        <f t="shared" si="142"/>
        <v>10202</v>
      </c>
      <c r="K436" s="1" t="str">
        <f t="shared" si="143"/>
        <v>10205</v>
      </c>
      <c r="L436" s="1" t="str">
        <f t="shared" si="144"/>
        <v/>
      </c>
      <c r="M436" s="1" t="str">
        <f t="shared" si="145"/>
        <v/>
      </c>
      <c r="N436" s="1" t="str">
        <f t="shared" si="146"/>
        <v/>
      </c>
      <c r="O436" s="1" t="str">
        <f t="shared" si="147"/>
        <v/>
      </c>
      <c r="P436" s="1" t="str">
        <f t="shared" si="148"/>
        <v/>
      </c>
      <c r="Q436" s="1" t="str">
        <f t="shared" si="149"/>
        <v/>
      </c>
      <c r="R436" s="1" t="str">
        <f t="shared" si="150"/>
        <v/>
      </c>
      <c r="S436" s="1" t="str">
        <f t="shared" si="151"/>
        <v/>
      </c>
      <c r="T436" s="1" t="str">
        <f t="shared" si="152"/>
        <v/>
      </c>
      <c r="U436" s="1" t="str">
        <f t="shared" si="153"/>
        <v/>
      </c>
      <c r="V436" s="1" t="str">
        <f t="shared" si="154"/>
        <v/>
      </c>
      <c r="W436" s="1" t="str">
        <f t="shared" si="155"/>
        <v/>
      </c>
      <c r="X436" s="1" t="str">
        <f t="shared" si="156"/>
        <v/>
      </c>
      <c r="Y436" s="1" t="str">
        <f t="shared" si="157"/>
        <v/>
      </c>
      <c r="Z436" s="1" t="str">
        <f t="shared" si="158"/>
        <v/>
      </c>
      <c r="AA436" s="1" t="str">
        <f t="shared" si="159"/>
        <v/>
      </c>
      <c r="AB436" s="1" t="str">
        <f t="shared" si="160"/>
        <v/>
      </c>
    </row>
    <row r="437" spans="1:28" ht="14.25" hidden="1" customHeight="1" x14ac:dyDescent="0.35">
      <c r="A437" s="4">
        <f>IF(OR($B437="",$C437=""),"",IFERROR(INDEX('5_ACOMPANHAMENTO'!$A$3:$A$4922,MATCH(1,INDEX(('5_ACOMPANHAMENTO'!$AD$3:$AD$4922=TRIM($C437&amp;""))*('5_ACOMPANHAMENTO'!$AC$3:$AC$4922&lt;&gt;"")*((((I437&lt;&gt;"")*ISNUMBER(SEARCH("|"&amp;I437&amp;"|",'5_ACOMPANHAMENTO'!$AC$3:$AC$4922)))+((J437&lt;&gt;"")*ISNUMBER(SEARCH("|"&amp;J437&amp;"|",'5_ACOMPANHAMENTO'!$AC$3:$AC$4922)))+((K437&lt;&gt;"")*ISNUMBER(SEARCH("|"&amp;K437&amp;"|",'5_ACOMPANHAMENTO'!$AC$3:$AC$4922)))+((L437&lt;&gt;"")*ISNUMBER(SEARCH("|"&amp;L437&amp;"|",'5_ACOMPANHAMENTO'!$AC$3:$AC$4922)))+((M437&lt;&gt;"")*ISNUMBER(SEARCH("|"&amp;M437&amp;"|",'5_ACOMPANHAMENTO'!$AC$3:$AC$4922)))+((N437&lt;&gt;"")*ISNUMBER(SEARCH("|"&amp;N437&amp;"|",'5_ACOMPANHAMENTO'!$AC$3:$AC$4922)))+((O437&lt;&gt;"")*ISNUMBER(SEARCH("|"&amp;O437&amp;"|",'5_ACOMPANHAMENTO'!$AC$3:$AC$4922)))+((P437&lt;&gt;"")*ISNUMBER(SEARCH("|"&amp;P437&amp;"|",'5_ACOMPANHAMENTO'!$AC$3:$AC$4922)))+((Q437&lt;&gt;"")*ISNUMBER(SEARCH("|"&amp;Q437&amp;"|",'5_ACOMPANHAMENTO'!$AC$3:$AC$4922)))+((R437&lt;&gt;"")*ISNUMBER(SEARCH("|"&amp;R437&amp;"|",'5_ACOMPANHAMENTO'!$AC$3:$AC$4922)))+((S437&lt;&gt;"")*ISNUMBER(SEARCH("|"&amp;S437&amp;"|",'5_ACOMPANHAMENTO'!$AC$3:$AC$4922)))+((T437&lt;&gt;"")*ISNUMBER(SEARCH("|"&amp;T437&amp;"|",'5_ACOMPANHAMENTO'!$AC$3:$AC$4922)))+((U437&lt;&gt;"")*ISNUMBER(SEARCH("|"&amp;U437&amp;"|",'5_ACOMPANHAMENTO'!$AC$3:$AC$4922)))+((V437&lt;&gt;"")*ISNUMBER(SEARCH("|"&amp;V437&amp;"|",'5_ACOMPANHAMENTO'!$AC$3:$AC$4922)))+((W437&lt;&gt;"")*ISNUMBER(SEARCH("|"&amp;W437&amp;"|",'5_ACOMPANHAMENTO'!$AC$3:$AC$4922)))+((X437&lt;&gt;"")*ISNUMBER(SEARCH("|"&amp;X437&amp;"|",'5_ACOMPANHAMENTO'!$AC$3:$AC$4922)))+((Y437&lt;&gt;"")*ISNUMBER(SEARCH("|"&amp;Y437&amp;"|",'5_ACOMPANHAMENTO'!$AC$3:$AC$4922)))+((Z437&lt;&gt;"")*ISNUMBER(SEARCH("|"&amp;Z437&amp;"|",'5_ACOMPANHAMENTO'!$AC$3:$AC$4922)))+((AA437&lt;&gt;"")*ISNUMBER(SEARCH("|"&amp;AA437&amp;"|",'5_ACOMPANHAMENTO'!$AC$3:$AC$4922)))+((AB437&lt;&gt;"")*ISNUMBER(SEARCH("|"&amp;AB437&amp;"|",'5_ACOMPANHAMENTO'!$AC$3:$AC$4922))))&gt;0),0),0)),""))</f>
        <v>46206</v>
      </c>
      <c r="B437" s="14" t="s">
        <v>3091</v>
      </c>
      <c r="C437" s="14" t="s">
        <v>3060</v>
      </c>
      <c r="D437" s="4">
        <f>IF(OR($B437="",$C437=""),"",IFERROR(SUMPRODUCT(--(('5_ACOMPANHAMENTO'!$AD$3:$AD$4922=TRIM($C437&amp;""))*('5_ACOMPANHAMENTO'!$AC$3:$AC$4922&lt;&gt;"")*((((I437&lt;&gt;"")*ISNUMBER(SEARCH("|"&amp;I437&amp;"|",'5_ACOMPANHAMENTO'!$AC$3:$AC$4922)))+((J437&lt;&gt;"")*ISNUMBER(SEARCH("|"&amp;J437&amp;"|",'5_ACOMPANHAMENTO'!$AC$3:$AC$4922)))+((K437&lt;&gt;"")*ISNUMBER(SEARCH("|"&amp;K437&amp;"|",'5_ACOMPANHAMENTO'!$AC$3:$AC$4922)))+((L437&lt;&gt;"")*ISNUMBER(SEARCH("|"&amp;L437&amp;"|",'5_ACOMPANHAMENTO'!$AC$3:$AC$4922)))+((M437&lt;&gt;"")*ISNUMBER(SEARCH("|"&amp;M437&amp;"|",'5_ACOMPANHAMENTO'!$AC$3:$AC$4922)))+((N437&lt;&gt;"")*ISNUMBER(SEARCH("|"&amp;N437&amp;"|",'5_ACOMPANHAMENTO'!$AC$3:$AC$4922)))+((O437&lt;&gt;"")*ISNUMBER(SEARCH("|"&amp;O437&amp;"|",'5_ACOMPANHAMENTO'!$AC$3:$AC$4922)))+((P437&lt;&gt;"")*ISNUMBER(SEARCH("|"&amp;P437&amp;"|",'5_ACOMPANHAMENTO'!$AC$3:$AC$4922)))+((Q437&lt;&gt;"")*ISNUMBER(SEARCH("|"&amp;Q437&amp;"|",'5_ACOMPANHAMENTO'!$AC$3:$AC$4922)))+((R437&lt;&gt;"")*ISNUMBER(SEARCH("|"&amp;R437&amp;"|",'5_ACOMPANHAMENTO'!$AC$3:$AC$4922)))+((S437&lt;&gt;"")*ISNUMBER(SEARCH("|"&amp;S437&amp;"|",'5_ACOMPANHAMENTO'!$AC$3:$AC$4922)))+((T437&lt;&gt;"")*ISNUMBER(SEARCH("|"&amp;T437&amp;"|",'5_ACOMPANHAMENTO'!$AC$3:$AC$4922)))+((U437&lt;&gt;"")*ISNUMBER(SEARCH("|"&amp;U437&amp;"|",'5_ACOMPANHAMENTO'!$AC$3:$AC$4922)))+((V437&lt;&gt;"")*ISNUMBER(SEARCH("|"&amp;V437&amp;"|",'5_ACOMPANHAMENTO'!$AC$3:$AC$4922)))+((W437&lt;&gt;"")*ISNUMBER(SEARCH("|"&amp;W437&amp;"|",'5_ACOMPANHAMENTO'!$AC$3:$AC$4922)))+((X437&lt;&gt;"")*ISNUMBER(SEARCH("|"&amp;X437&amp;"|",'5_ACOMPANHAMENTO'!$AC$3:$AC$4922)))+((Y437&lt;&gt;"")*ISNUMBER(SEARCH("|"&amp;Y437&amp;"|",'5_ACOMPANHAMENTO'!$AC$3:$AC$4922)))+((Z437&lt;&gt;"")*ISNUMBER(SEARCH("|"&amp;Z437&amp;"|",'5_ACOMPANHAMENTO'!$AC$3:$AC$4922)))+((AA437&lt;&gt;"")*ISNUMBER(SEARCH("|"&amp;AA437&amp;"|",'5_ACOMPANHAMENTO'!$AC$3:$AC$4922)))+((AB437&lt;&gt;"")*ISNUMBER(SEARCH("|"&amp;AB437&amp;"|",'5_ACOMPANHAMENTO'!$AC$3:$AC$4922))))&gt;0)),'5_ACOMPANHAMENTO'!$J$3:$J$4922),0))</f>
        <v>1683</v>
      </c>
      <c r="E437" s="4" t="str">
        <f t="shared" ca="1" si="138"/>
        <v>FINALIZADO</v>
      </c>
      <c r="F437" s="7">
        <f>IF(OR($B437="",$C437=""),"",IFERROR(SUMPRODUCT(--(('5_ACOMPANHAMENTO'!$AD$3:$AD$4922=TRIM($C437&amp;""))*('5_ACOMPANHAMENTO'!$AC$3:$AC$4922&lt;&gt;"")*((((I437&lt;&gt;"")*ISNUMBER(SEARCH("|"&amp;I437&amp;"|",'5_ACOMPANHAMENTO'!$AC$3:$AC$4922)))+((J437&lt;&gt;"")*ISNUMBER(SEARCH("|"&amp;J437&amp;"|",'5_ACOMPANHAMENTO'!$AC$3:$AC$4922)))+((K437&lt;&gt;"")*ISNUMBER(SEARCH("|"&amp;K437&amp;"|",'5_ACOMPANHAMENTO'!$AC$3:$AC$4922)))+((L437&lt;&gt;"")*ISNUMBER(SEARCH("|"&amp;L437&amp;"|",'5_ACOMPANHAMENTO'!$AC$3:$AC$4922)))+((M437&lt;&gt;"")*ISNUMBER(SEARCH("|"&amp;M437&amp;"|",'5_ACOMPANHAMENTO'!$AC$3:$AC$4922)))+((N437&lt;&gt;"")*ISNUMBER(SEARCH("|"&amp;N437&amp;"|",'5_ACOMPANHAMENTO'!$AC$3:$AC$4922)))+((O437&lt;&gt;"")*ISNUMBER(SEARCH("|"&amp;O437&amp;"|",'5_ACOMPANHAMENTO'!$AC$3:$AC$4922)))+((P437&lt;&gt;"")*ISNUMBER(SEARCH("|"&amp;P437&amp;"|",'5_ACOMPANHAMENTO'!$AC$3:$AC$4922)))+((Q437&lt;&gt;"")*ISNUMBER(SEARCH("|"&amp;Q437&amp;"|",'5_ACOMPANHAMENTO'!$AC$3:$AC$4922)))+((R437&lt;&gt;"")*ISNUMBER(SEARCH("|"&amp;R437&amp;"|",'5_ACOMPANHAMENTO'!$AC$3:$AC$4922)))+((S437&lt;&gt;"")*ISNUMBER(SEARCH("|"&amp;S437&amp;"|",'5_ACOMPANHAMENTO'!$AC$3:$AC$4922)))+((T437&lt;&gt;"")*ISNUMBER(SEARCH("|"&amp;T437&amp;"|",'5_ACOMPANHAMENTO'!$AC$3:$AC$4922)))+((U437&lt;&gt;"")*ISNUMBER(SEARCH("|"&amp;U437&amp;"|",'5_ACOMPANHAMENTO'!$AC$3:$AC$4922)))+((V437&lt;&gt;"")*ISNUMBER(SEARCH("|"&amp;V437&amp;"|",'5_ACOMPANHAMENTO'!$AC$3:$AC$4922)))+((W437&lt;&gt;"")*ISNUMBER(SEARCH("|"&amp;W437&amp;"|",'5_ACOMPANHAMENTO'!$AC$3:$AC$4922)))+((X437&lt;&gt;"")*ISNUMBER(SEARCH("|"&amp;X437&amp;"|",'5_ACOMPANHAMENTO'!$AC$3:$AC$4922)))+((Y437&lt;&gt;"")*ISNUMBER(SEARCH("|"&amp;Y437&amp;"|",'5_ACOMPANHAMENTO'!$AC$3:$AC$4922)))+((Z437&lt;&gt;"")*ISNUMBER(SEARCH("|"&amp;Z437&amp;"|",'5_ACOMPANHAMENTO'!$AC$3:$AC$4922)))+((AA437&lt;&gt;"")*ISNUMBER(SEARCH("|"&amp;AA437&amp;"|",'5_ACOMPANHAMENTO'!$AC$3:$AC$4922)))+((AB437&lt;&gt;"")*ISNUMBER(SEARCH("|"&amp;AB437&amp;"|",'5_ACOMPANHAMENTO'!$AC$3:$AC$4922))))&gt;0)),'5_ACOMPANHAMENTO'!$O$3:$O$4922),0))</f>
        <v>1683</v>
      </c>
      <c r="G437" s="7">
        <f t="shared" si="139"/>
        <v>0</v>
      </c>
      <c r="H437" t="str">
        <f t="shared" si="140"/>
        <v>10200,10202,10205|9 COLADEIRAS</v>
      </c>
      <c r="I437" s="1" t="str">
        <f t="shared" si="141"/>
        <v>10200</v>
      </c>
      <c r="J437" s="1" t="str">
        <f t="shared" si="142"/>
        <v>10202</v>
      </c>
      <c r="K437" s="1" t="str">
        <f t="shared" si="143"/>
        <v>10205</v>
      </c>
      <c r="L437" s="1" t="str">
        <f t="shared" si="144"/>
        <v/>
      </c>
      <c r="M437" s="1" t="str">
        <f t="shared" si="145"/>
        <v/>
      </c>
      <c r="N437" s="1" t="str">
        <f t="shared" si="146"/>
        <v/>
      </c>
      <c r="O437" s="1" t="str">
        <f t="shared" si="147"/>
        <v/>
      </c>
      <c r="P437" s="1" t="str">
        <f t="shared" si="148"/>
        <v/>
      </c>
      <c r="Q437" s="1" t="str">
        <f t="shared" si="149"/>
        <v/>
      </c>
      <c r="R437" s="1" t="str">
        <f t="shared" si="150"/>
        <v/>
      </c>
      <c r="S437" s="1" t="str">
        <f t="shared" si="151"/>
        <v/>
      </c>
      <c r="T437" s="1" t="str">
        <f t="shared" si="152"/>
        <v/>
      </c>
      <c r="U437" s="1" t="str">
        <f t="shared" si="153"/>
        <v/>
      </c>
      <c r="V437" s="1" t="str">
        <f t="shared" si="154"/>
        <v/>
      </c>
      <c r="W437" s="1" t="str">
        <f t="shared" si="155"/>
        <v/>
      </c>
      <c r="X437" s="1" t="str">
        <f t="shared" si="156"/>
        <v/>
      </c>
      <c r="Y437" s="1" t="str">
        <f t="shared" si="157"/>
        <v/>
      </c>
      <c r="Z437" s="1" t="str">
        <f t="shared" si="158"/>
        <v/>
      </c>
      <c r="AA437" s="1" t="str">
        <f t="shared" si="159"/>
        <v/>
      </c>
      <c r="AB437" s="1" t="str">
        <f t="shared" si="160"/>
        <v/>
      </c>
    </row>
    <row r="438" spans="1:28" ht="14.25" hidden="1" customHeight="1" x14ac:dyDescent="0.35">
      <c r="A438" s="4">
        <f>IF(OR($B438="",$C438=""),"",IFERROR(INDEX('5_ACOMPANHAMENTO'!$A$3:$A$4922,MATCH(1,INDEX(('5_ACOMPANHAMENTO'!$AD$3:$AD$4922=TRIM($C438&amp;""))*('5_ACOMPANHAMENTO'!$AC$3:$AC$4922&lt;&gt;"")*((((I438&lt;&gt;"")*ISNUMBER(SEARCH("|"&amp;I438&amp;"|",'5_ACOMPANHAMENTO'!$AC$3:$AC$4922)))+((J438&lt;&gt;"")*ISNUMBER(SEARCH("|"&amp;J438&amp;"|",'5_ACOMPANHAMENTO'!$AC$3:$AC$4922)))+((K438&lt;&gt;"")*ISNUMBER(SEARCH("|"&amp;K438&amp;"|",'5_ACOMPANHAMENTO'!$AC$3:$AC$4922)))+((L438&lt;&gt;"")*ISNUMBER(SEARCH("|"&amp;L438&amp;"|",'5_ACOMPANHAMENTO'!$AC$3:$AC$4922)))+((M438&lt;&gt;"")*ISNUMBER(SEARCH("|"&amp;M438&amp;"|",'5_ACOMPANHAMENTO'!$AC$3:$AC$4922)))+((N438&lt;&gt;"")*ISNUMBER(SEARCH("|"&amp;N438&amp;"|",'5_ACOMPANHAMENTO'!$AC$3:$AC$4922)))+((O438&lt;&gt;"")*ISNUMBER(SEARCH("|"&amp;O438&amp;"|",'5_ACOMPANHAMENTO'!$AC$3:$AC$4922)))+((P438&lt;&gt;"")*ISNUMBER(SEARCH("|"&amp;P438&amp;"|",'5_ACOMPANHAMENTO'!$AC$3:$AC$4922)))+((Q438&lt;&gt;"")*ISNUMBER(SEARCH("|"&amp;Q438&amp;"|",'5_ACOMPANHAMENTO'!$AC$3:$AC$4922)))+((R438&lt;&gt;"")*ISNUMBER(SEARCH("|"&amp;R438&amp;"|",'5_ACOMPANHAMENTO'!$AC$3:$AC$4922)))+((S438&lt;&gt;"")*ISNUMBER(SEARCH("|"&amp;S438&amp;"|",'5_ACOMPANHAMENTO'!$AC$3:$AC$4922)))+((T438&lt;&gt;"")*ISNUMBER(SEARCH("|"&amp;T438&amp;"|",'5_ACOMPANHAMENTO'!$AC$3:$AC$4922)))+((U438&lt;&gt;"")*ISNUMBER(SEARCH("|"&amp;U438&amp;"|",'5_ACOMPANHAMENTO'!$AC$3:$AC$4922)))+((V438&lt;&gt;"")*ISNUMBER(SEARCH("|"&amp;V438&amp;"|",'5_ACOMPANHAMENTO'!$AC$3:$AC$4922)))+((W438&lt;&gt;"")*ISNUMBER(SEARCH("|"&amp;W438&amp;"|",'5_ACOMPANHAMENTO'!$AC$3:$AC$4922)))+((X438&lt;&gt;"")*ISNUMBER(SEARCH("|"&amp;X438&amp;"|",'5_ACOMPANHAMENTO'!$AC$3:$AC$4922)))+((Y438&lt;&gt;"")*ISNUMBER(SEARCH("|"&amp;Y438&amp;"|",'5_ACOMPANHAMENTO'!$AC$3:$AC$4922)))+((Z438&lt;&gt;"")*ISNUMBER(SEARCH("|"&amp;Z438&amp;"|",'5_ACOMPANHAMENTO'!$AC$3:$AC$4922)))+((AA438&lt;&gt;"")*ISNUMBER(SEARCH("|"&amp;AA438&amp;"|",'5_ACOMPANHAMENTO'!$AC$3:$AC$4922)))+((AB438&lt;&gt;"")*ISNUMBER(SEARCH("|"&amp;AB438&amp;"|",'5_ACOMPANHAMENTO'!$AC$3:$AC$4922))))&gt;0),0),0)),""))</f>
        <v>46206</v>
      </c>
      <c r="B438" s="14" t="s">
        <v>3091</v>
      </c>
      <c r="C438" s="14" t="s">
        <v>3060</v>
      </c>
      <c r="D438" s="4">
        <f>IF(OR($B438="",$C438=""),"",IFERROR(SUMPRODUCT(--(('5_ACOMPANHAMENTO'!$AD$3:$AD$4922=TRIM($C438&amp;""))*('5_ACOMPANHAMENTO'!$AC$3:$AC$4922&lt;&gt;"")*((((I438&lt;&gt;"")*ISNUMBER(SEARCH("|"&amp;I438&amp;"|",'5_ACOMPANHAMENTO'!$AC$3:$AC$4922)))+((J438&lt;&gt;"")*ISNUMBER(SEARCH("|"&amp;J438&amp;"|",'5_ACOMPANHAMENTO'!$AC$3:$AC$4922)))+((K438&lt;&gt;"")*ISNUMBER(SEARCH("|"&amp;K438&amp;"|",'5_ACOMPANHAMENTO'!$AC$3:$AC$4922)))+((L438&lt;&gt;"")*ISNUMBER(SEARCH("|"&amp;L438&amp;"|",'5_ACOMPANHAMENTO'!$AC$3:$AC$4922)))+((M438&lt;&gt;"")*ISNUMBER(SEARCH("|"&amp;M438&amp;"|",'5_ACOMPANHAMENTO'!$AC$3:$AC$4922)))+((N438&lt;&gt;"")*ISNUMBER(SEARCH("|"&amp;N438&amp;"|",'5_ACOMPANHAMENTO'!$AC$3:$AC$4922)))+((O438&lt;&gt;"")*ISNUMBER(SEARCH("|"&amp;O438&amp;"|",'5_ACOMPANHAMENTO'!$AC$3:$AC$4922)))+((P438&lt;&gt;"")*ISNUMBER(SEARCH("|"&amp;P438&amp;"|",'5_ACOMPANHAMENTO'!$AC$3:$AC$4922)))+((Q438&lt;&gt;"")*ISNUMBER(SEARCH("|"&amp;Q438&amp;"|",'5_ACOMPANHAMENTO'!$AC$3:$AC$4922)))+((R438&lt;&gt;"")*ISNUMBER(SEARCH("|"&amp;R438&amp;"|",'5_ACOMPANHAMENTO'!$AC$3:$AC$4922)))+((S438&lt;&gt;"")*ISNUMBER(SEARCH("|"&amp;S438&amp;"|",'5_ACOMPANHAMENTO'!$AC$3:$AC$4922)))+((T438&lt;&gt;"")*ISNUMBER(SEARCH("|"&amp;T438&amp;"|",'5_ACOMPANHAMENTO'!$AC$3:$AC$4922)))+((U438&lt;&gt;"")*ISNUMBER(SEARCH("|"&amp;U438&amp;"|",'5_ACOMPANHAMENTO'!$AC$3:$AC$4922)))+((V438&lt;&gt;"")*ISNUMBER(SEARCH("|"&amp;V438&amp;"|",'5_ACOMPANHAMENTO'!$AC$3:$AC$4922)))+((W438&lt;&gt;"")*ISNUMBER(SEARCH("|"&amp;W438&amp;"|",'5_ACOMPANHAMENTO'!$AC$3:$AC$4922)))+((X438&lt;&gt;"")*ISNUMBER(SEARCH("|"&amp;X438&amp;"|",'5_ACOMPANHAMENTO'!$AC$3:$AC$4922)))+((Y438&lt;&gt;"")*ISNUMBER(SEARCH("|"&amp;Y438&amp;"|",'5_ACOMPANHAMENTO'!$AC$3:$AC$4922)))+((Z438&lt;&gt;"")*ISNUMBER(SEARCH("|"&amp;Z438&amp;"|",'5_ACOMPANHAMENTO'!$AC$3:$AC$4922)))+((AA438&lt;&gt;"")*ISNUMBER(SEARCH("|"&amp;AA438&amp;"|",'5_ACOMPANHAMENTO'!$AC$3:$AC$4922)))+((AB438&lt;&gt;"")*ISNUMBER(SEARCH("|"&amp;AB438&amp;"|",'5_ACOMPANHAMENTO'!$AC$3:$AC$4922))))&gt;0)),'5_ACOMPANHAMENTO'!$J$3:$J$4922),0))</f>
        <v>1683</v>
      </c>
      <c r="E438" s="4" t="str">
        <f t="shared" ca="1" si="138"/>
        <v>FINALIZADO</v>
      </c>
      <c r="F438" s="7">
        <f>IF(OR($B438="",$C438=""),"",IFERROR(SUMPRODUCT(--(('5_ACOMPANHAMENTO'!$AD$3:$AD$4922=TRIM($C438&amp;""))*('5_ACOMPANHAMENTO'!$AC$3:$AC$4922&lt;&gt;"")*((((I438&lt;&gt;"")*ISNUMBER(SEARCH("|"&amp;I438&amp;"|",'5_ACOMPANHAMENTO'!$AC$3:$AC$4922)))+((J438&lt;&gt;"")*ISNUMBER(SEARCH("|"&amp;J438&amp;"|",'5_ACOMPANHAMENTO'!$AC$3:$AC$4922)))+((K438&lt;&gt;"")*ISNUMBER(SEARCH("|"&amp;K438&amp;"|",'5_ACOMPANHAMENTO'!$AC$3:$AC$4922)))+((L438&lt;&gt;"")*ISNUMBER(SEARCH("|"&amp;L438&amp;"|",'5_ACOMPANHAMENTO'!$AC$3:$AC$4922)))+((M438&lt;&gt;"")*ISNUMBER(SEARCH("|"&amp;M438&amp;"|",'5_ACOMPANHAMENTO'!$AC$3:$AC$4922)))+((N438&lt;&gt;"")*ISNUMBER(SEARCH("|"&amp;N438&amp;"|",'5_ACOMPANHAMENTO'!$AC$3:$AC$4922)))+((O438&lt;&gt;"")*ISNUMBER(SEARCH("|"&amp;O438&amp;"|",'5_ACOMPANHAMENTO'!$AC$3:$AC$4922)))+((P438&lt;&gt;"")*ISNUMBER(SEARCH("|"&amp;P438&amp;"|",'5_ACOMPANHAMENTO'!$AC$3:$AC$4922)))+((Q438&lt;&gt;"")*ISNUMBER(SEARCH("|"&amp;Q438&amp;"|",'5_ACOMPANHAMENTO'!$AC$3:$AC$4922)))+((R438&lt;&gt;"")*ISNUMBER(SEARCH("|"&amp;R438&amp;"|",'5_ACOMPANHAMENTO'!$AC$3:$AC$4922)))+((S438&lt;&gt;"")*ISNUMBER(SEARCH("|"&amp;S438&amp;"|",'5_ACOMPANHAMENTO'!$AC$3:$AC$4922)))+((T438&lt;&gt;"")*ISNUMBER(SEARCH("|"&amp;T438&amp;"|",'5_ACOMPANHAMENTO'!$AC$3:$AC$4922)))+((U438&lt;&gt;"")*ISNUMBER(SEARCH("|"&amp;U438&amp;"|",'5_ACOMPANHAMENTO'!$AC$3:$AC$4922)))+((V438&lt;&gt;"")*ISNUMBER(SEARCH("|"&amp;V438&amp;"|",'5_ACOMPANHAMENTO'!$AC$3:$AC$4922)))+((W438&lt;&gt;"")*ISNUMBER(SEARCH("|"&amp;W438&amp;"|",'5_ACOMPANHAMENTO'!$AC$3:$AC$4922)))+((X438&lt;&gt;"")*ISNUMBER(SEARCH("|"&amp;X438&amp;"|",'5_ACOMPANHAMENTO'!$AC$3:$AC$4922)))+((Y438&lt;&gt;"")*ISNUMBER(SEARCH("|"&amp;Y438&amp;"|",'5_ACOMPANHAMENTO'!$AC$3:$AC$4922)))+((Z438&lt;&gt;"")*ISNUMBER(SEARCH("|"&amp;Z438&amp;"|",'5_ACOMPANHAMENTO'!$AC$3:$AC$4922)))+((AA438&lt;&gt;"")*ISNUMBER(SEARCH("|"&amp;AA438&amp;"|",'5_ACOMPANHAMENTO'!$AC$3:$AC$4922)))+((AB438&lt;&gt;"")*ISNUMBER(SEARCH("|"&amp;AB438&amp;"|",'5_ACOMPANHAMENTO'!$AC$3:$AC$4922))))&gt;0)),'5_ACOMPANHAMENTO'!$O$3:$O$4922),0))</f>
        <v>1683</v>
      </c>
      <c r="G438" s="7">
        <f t="shared" si="139"/>
        <v>0</v>
      </c>
      <c r="H438" t="str">
        <f t="shared" si="140"/>
        <v>10200,10202,10205|9 COLADEIRAS</v>
      </c>
      <c r="I438" s="1" t="str">
        <f t="shared" si="141"/>
        <v>10200</v>
      </c>
      <c r="J438" s="1" t="str">
        <f t="shared" si="142"/>
        <v>10202</v>
      </c>
      <c r="K438" s="1" t="str">
        <f t="shared" si="143"/>
        <v>10205</v>
      </c>
      <c r="L438" s="1" t="str">
        <f t="shared" si="144"/>
        <v/>
      </c>
      <c r="M438" s="1" t="str">
        <f t="shared" si="145"/>
        <v/>
      </c>
      <c r="N438" s="1" t="str">
        <f t="shared" si="146"/>
        <v/>
      </c>
      <c r="O438" s="1" t="str">
        <f t="shared" si="147"/>
        <v/>
      </c>
      <c r="P438" s="1" t="str">
        <f t="shared" si="148"/>
        <v/>
      </c>
      <c r="Q438" s="1" t="str">
        <f t="shared" si="149"/>
        <v/>
      </c>
      <c r="R438" s="1" t="str">
        <f t="shared" si="150"/>
        <v/>
      </c>
      <c r="S438" s="1" t="str">
        <f t="shared" si="151"/>
        <v/>
      </c>
      <c r="T438" s="1" t="str">
        <f t="shared" si="152"/>
        <v/>
      </c>
      <c r="U438" s="1" t="str">
        <f t="shared" si="153"/>
        <v/>
      </c>
      <c r="V438" s="1" t="str">
        <f t="shared" si="154"/>
        <v/>
      </c>
      <c r="W438" s="1" t="str">
        <f t="shared" si="155"/>
        <v/>
      </c>
      <c r="X438" s="1" t="str">
        <f t="shared" si="156"/>
        <v/>
      </c>
      <c r="Y438" s="1" t="str">
        <f t="shared" si="157"/>
        <v/>
      </c>
      <c r="Z438" s="1" t="str">
        <f t="shared" si="158"/>
        <v/>
      </c>
      <c r="AA438" s="1" t="str">
        <f t="shared" si="159"/>
        <v/>
      </c>
      <c r="AB438" s="1" t="str">
        <f t="shared" si="160"/>
        <v/>
      </c>
    </row>
    <row r="439" spans="1:28" ht="14.25" hidden="1" customHeight="1" x14ac:dyDescent="0.35">
      <c r="A439" s="4">
        <f>IF(OR($B439="",$C439=""),"",IFERROR(INDEX('5_ACOMPANHAMENTO'!$A$3:$A$4922,MATCH(1,INDEX(('5_ACOMPANHAMENTO'!$AD$3:$AD$4922=TRIM($C439&amp;""))*('5_ACOMPANHAMENTO'!$AC$3:$AC$4922&lt;&gt;"")*((((I439&lt;&gt;"")*ISNUMBER(SEARCH("|"&amp;I439&amp;"|",'5_ACOMPANHAMENTO'!$AC$3:$AC$4922)))+((J439&lt;&gt;"")*ISNUMBER(SEARCH("|"&amp;J439&amp;"|",'5_ACOMPANHAMENTO'!$AC$3:$AC$4922)))+((K439&lt;&gt;"")*ISNUMBER(SEARCH("|"&amp;K439&amp;"|",'5_ACOMPANHAMENTO'!$AC$3:$AC$4922)))+((L439&lt;&gt;"")*ISNUMBER(SEARCH("|"&amp;L439&amp;"|",'5_ACOMPANHAMENTO'!$AC$3:$AC$4922)))+((M439&lt;&gt;"")*ISNUMBER(SEARCH("|"&amp;M439&amp;"|",'5_ACOMPANHAMENTO'!$AC$3:$AC$4922)))+((N439&lt;&gt;"")*ISNUMBER(SEARCH("|"&amp;N439&amp;"|",'5_ACOMPANHAMENTO'!$AC$3:$AC$4922)))+((O439&lt;&gt;"")*ISNUMBER(SEARCH("|"&amp;O439&amp;"|",'5_ACOMPANHAMENTO'!$AC$3:$AC$4922)))+((P439&lt;&gt;"")*ISNUMBER(SEARCH("|"&amp;P439&amp;"|",'5_ACOMPANHAMENTO'!$AC$3:$AC$4922)))+((Q439&lt;&gt;"")*ISNUMBER(SEARCH("|"&amp;Q439&amp;"|",'5_ACOMPANHAMENTO'!$AC$3:$AC$4922)))+((R439&lt;&gt;"")*ISNUMBER(SEARCH("|"&amp;R439&amp;"|",'5_ACOMPANHAMENTO'!$AC$3:$AC$4922)))+((S439&lt;&gt;"")*ISNUMBER(SEARCH("|"&amp;S439&amp;"|",'5_ACOMPANHAMENTO'!$AC$3:$AC$4922)))+((T439&lt;&gt;"")*ISNUMBER(SEARCH("|"&amp;T439&amp;"|",'5_ACOMPANHAMENTO'!$AC$3:$AC$4922)))+((U439&lt;&gt;"")*ISNUMBER(SEARCH("|"&amp;U439&amp;"|",'5_ACOMPANHAMENTO'!$AC$3:$AC$4922)))+((V439&lt;&gt;"")*ISNUMBER(SEARCH("|"&amp;V439&amp;"|",'5_ACOMPANHAMENTO'!$AC$3:$AC$4922)))+((W439&lt;&gt;"")*ISNUMBER(SEARCH("|"&amp;W439&amp;"|",'5_ACOMPANHAMENTO'!$AC$3:$AC$4922)))+((X439&lt;&gt;"")*ISNUMBER(SEARCH("|"&amp;X439&amp;"|",'5_ACOMPANHAMENTO'!$AC$3:$AC$4922)))+((Y439&lt;&gt;"")*ISNUMBER(SEARCH("|"&amp;Y439&amp;"|",'5_ACOMPANHAMENTO'!$AC$3:$AC$4922)))+((Z439&lt;&gt;"")*ISNUMBER(SEARCH("|"&amp;Z439&amp;"|",'5_ACOMPANHAMENTO'!$AC$3:$AC$4922)))+((AA439&lt;&gt;"")*ISNUMBER(SEARCH("|"&amp;AA439&amp;"|",'5_ACOMPANHAMENTO'!$AC$3:$AC$4922)))+((AB439&lt;&gt;"")*ISNUMBER(SEARCH("|"&amp;AB439&amp;"|",'5_ACOMPANHAMENTO'!$AC$3:$AC$4922))))&gt;0),0),0)),""))</f>
        <v>46206</v>
      </c>
      <c r="B439" s="14" t="s">
        <v>3091</v>
      </c>
      <c r="C439" s="14" t="s">
        <v>3060</v>
      </c>
      <c r="D439" s="4">
        <f>IF(OR($B439="",$C439=""),"",IFERROR(SUMPRODUCT(--(('5_ACOMPANHAMENTO'!$AD$3:$AD$4922=TRIM($C439&amp;""))*('5_ACOMPANHAMENTO'!$AC$3:$AC$4922&lt;&gt;"")*((((I439&lt;&gt;"")*ISNUMBER(SEARCH("|"&amp;I439&amp;"|",'5_ACOMPANHAMENTO'!$AC$3:$AC$4922)))+((J439&lt;&gt;"")*ISNUMBER(SEARCH("|"&amp;J439&amp;"|",'5_ACOMPANHAMENTO'!$AC$3:$AC$4922)))+((K439&lt;&gt;"")*ISNUMBER(SEARCH("|"&amp;K439&amp;"|",'5_ACOMPANHAMENTO'!$AC$3:$AC$4922)))+((L439&lt;&gt;"")*ISNUMBER(SEARCH("|"&amp;L439&amp;"|",'5_ACOMPANHAMENTO'!$AC$3:$AC$4922)))+((M439&lt;&gt;"")*ISNUMBER(SEARCH("|"&amp;M439&amp;"|",'5_ACOMPANHAMENTO'!$AC$3:$AC$4922)))+((N439&lt;&gt;"")*ISNUMBER(SEARCH("|"&amp;N439&amp;"|",'5_ACOMPANHAMENTO'!$AC$3:$AC$4922)))+((O439&lt;&gt;"")*ISNUMBER(SEARCH("|"&amp;O439&amp;"|",'5_ACOMPANHAMENTO'!$AC$3:$AC$4922)))+((P439&lt;&gt;"")*ISNUMBER(SEARCH("|"&amp;P439&amp;"|",'5_ACOMPANHAMENTO'!$AC$3:$AC$4922)))+((Q439&lt;&gt;"")*ISNUMBER(SEARCH("|"&amp;Q439&amp;"|",'5_ACOMPANHAMENTO'!$AC$3:$AC$4922)))+((R439&lt;&gt;"")*ISNUMBER(SEARCH("|"&amp;R439&amp;"|",'5_ACOMPANHAMENTO'!$AC$3:$AC$4922)))+((S439&lt;&gt;"")*ISNUMBER(SEARCH("|"&amp;S439&amp;"|",'5_ACOMPANHAMENTO'!$AC$3:$AC$4922)))+((T439&lt;&gt;"")*ISNUMBER(SEARCH("|"&amp;T439&amp;"|",'5_ACOMPANHAMENTO'!$AC$3:$AC$4922)))+((U439&lt;&gt;"")*ISNUMBER(SEARCH("|"&amp;U439&amp;"|",'5_ACOMPANHAMENTO'!$AC$3:$AC$4922)))+((V439&lt;&gt;"")*ISNUMBER(SEARCH("|"&amp;V439&amp;"|",'5_ACOMPANHAMENTO'!$AC$3:$AC$4922)))+((W439&lt;&gt;"")*ISNUMBER(SEARCH("|"&amp;W439&amp;"|",'5_ACOMPANHAMENTO'!$AC$3:$AC$4922)))+((X439&lt;&gt;"")*ISNUMBER(SEARCH("|"&amp;X439&amp;"|",'5_ACOMPANHAMENTO'!$AC$3:$AC$4922)))+((Y439&lt;&gt;"")*ISNUMBER(SEARCH("|"&amp;Y439&amp;"|",'5_ACOMPANHAMENTO'!$AC$3:$AC$4922)))+((Z439&lt;&gt;"")*ISNUMBER(SEARCH("|"&amp;Z439&amp;"|",'5_ACOMPANHAMENTO'!$AC$3:$AC$4922)))+((AA439&lt;&gt;"")*ISNUMBER(SEARCH("|"&amp;AA439&amp;"|",'5_ACOMPANHAMENTO'!$AC$3:$AC$4922)))+((AB439&lt;&gt;"")*ISNUMBER(SEARCH("|"&amp;AB439&amp;"|",'5_ACOMPANHAMENTO'!$AC$3:$AC$4922))))&gt;0)),'5_ACOMPANHAMENTO'!$J$3:$J$4922),0))</f>
        <v>1683</v>
      </c>
      <c r="E439" s="4" t="str">
        <f t="shared" ca="1" si="138"/>
        <v>FINALIZADO</v>
      </c>
      <c r="F439" s="7">
        <f>IF(OR($B439="",$C439=""),"",IFERROR(SUMPRODUCT(--(('5_ACOMPANHAMENTO'!$AD$3:$AD$4922=TRIM($C439&amp;""))*('5_ACOMPANHAMENTO'!$AC$3:$AC$4922&lt;&gt;"")*((((I439&lt;&gt;"")*ISNUMBER(SEARCH("|"&amp;I439&amp;"|",'5_ACOMPANHAMENTO'!$AC$3:$AC$4922)))+((J439&lt;&gt;"")*ISNUMBER(SEARCH("|"&amp;J439&amp;"|",'5_ACOMPANHAMENTO'!$AC$3:$AC$4922)))+((K439&lt;&gt;"")*ISNUMBER(SEARCH("|"&amp;K439&amp;"|",'5_ACOMPANHAMENTO'!$AC$3:$AC$4922)))+((L439&lt;&gt;"")*ISNUMBER(SEARCH("|"&amp;L439&amp;"|",'5_ACOMPANHAMENTO'!$AC$3:$AC$4922)))+((M439&lt;&gt;"")*ISNUMBER(SEARCH("|"&amp;M439&amp;"|",'5_ACOMPANHAMENTO'!$AC$3:$AC$4922)))+((N439&lt;&gt;"")*ISNUMBER(SEARCH("|"&amp;N439&amp;"|",'5_ACOMPANHAMENTO'!$AC$3:$AC$4922)))+((O439&lt;&gt;"")*ISNUMBER(SEARCH("|"&amp;O439&amp;"|",'5_ACOMPANHAMENTO'!$AC$3:$AC$4922)))+((P439&lt;&gt;"")*ISNUMBER(SEARCH("|"&amp;P439&amp;"|",'5_ACOMPANHAMENTO'!$AC$3:$AC$4922)))+((Q439&lt;&gt;"")*ISNUMBER(SEARCH("|"&amp;Q439&amp;"|",'5_ACOMPANHAMENTO'!$AC$3:$AC$4922)))+((R439&lt;&gt;"")*ISNUMBER(SEARCH("|"&amp;R439&amp;"|",'5_ACOMPANHAMENTO'!$AC$3:$AC$4922)))+((S439&lt;&gt;"")*ISNUMBER(SEARCH("|"&amp;S439&amp;"|",'5_ACOMPANHAMENTO'!$AC$3:$AC$4922)))+((T439&lt;&gt;"")*ISNUMBER(SEARCH("|"&amp;T439&amp;"|",'5_ACOMPANHAMENTO'!$AC$3:$AC$4922)))+((U439&lt;&gt;"")*ISNUMBER(SEARCH("|"&amp;U439&amp;"|",'5_ACOMPANHAMENTO'!$AC$3:$AC$4922)))+((V439&lt;&gt;"")*ISNUMBER(SEARCH("|"&amp;V439&amp;"|",'5_ACOMPANHAMENTO'!$AC$3:$AC$4922)))+((W439&lt;&gt;"")*ISNUMBER(SEARCH("|"&amp;W439&amp;"|",'5_ACOMPANHAMENTO'!$AC$3:$AC$4922)))+((X439&lt;&gt;"")*ISNUMBER(SEARCH("|"&amp;X439&amp;"|",'5_ACOMPANHAMENTO'!$AC$3:$AC$4922)))+((Y439&lt;&gt;"")*ISNUMBER(SEARCH("|"&amp;Y439&amp;"|",'5_ACOMPANHAMENTO'!$AC$3:$AC$4922)))+((Z439&lt;&gt;"")*ISNUMBER(SEARCH("|"&amp;Z439&amp;"|",'5_ACOMPANHAMENTO'!$AC$3:$AC$4922)))+((AA439&lt;&gt;"")*ISNUMBER(SEARCH("|"&amp;AA439&amp;"|",'5_ACOMPANHAMENTO'!$AC$3:$AC$4922)))+((AB439&lt;&gt;"")*ISNUMBER(SEARCH("|"&amp;AB439&amp;"|",'5_ACOMPANHAMENTO'!$AC$3:$AC$4922))))&gt;0)),'5_ACOMPANHAMENTO'!$O$3:$O$4922),0))</f>
        <v>1683</v>
      </c>
      <c r="G439" s="7">
        <f t="shared" si="139"/>
        <v>0</v>
      </c>
      <c r="H439" t="str">
        <f t="shared" si="140"/>
        <v>10200,10202,10205|9 COLADEIRAS</v>
      </c>
      <c r="I439" s="1" t="str">
        <f t="shared" si="141"/>
        <v>10200</v>
      </c>
      <c r="J439" s="1" t="str">
        <f t="shared" si="142"/>
        <v>10202</v>
      </c>
      <c r="K439" s="1" t="str">
        <f t="shared" si="143"/>
        <v>10205</v>
      </c>
      <c r="L439" s="1" t="str">
        <f t="shared" si="144"/>
        <v/>
      </c>
      <c r="M439" s="1" t="str">
        <f t="shared" si="145"/>
        <v/>
      </c>
      <c r="N439" s="1" t="str">
        <f t="shared" si="146"/>
        <v/>
      </c>
      <c r="O439" s="1" t="str">
        <f t="shared" si="147"/>
        <v/>
      </c>
      <c r="P439" s="1" t="str">
        <f t="shared" si="148"/>
        <v/>
      </c>
      <c r="Q439" s="1" t="str">
        <f t="shared" si="149"/>
        <v/>
      </c>
      <c r="R439" s="1" t="str">
        <f t="shared" si="150"/>
        <v/>
      </c>
      <c r="S439" s="1" t="str">
        <f t="shared" si="151"/>
        <v/>
      </c>
      <c r="T439" s="1" t="str">
        <f t="shared" si="152"/>
        <v/>
      </c>
      <c r="U439" s="1" t="str">
        <f t="shared" si="153"/>
        <v/>
      </c>
      <c r="V439" s="1" t="str">
        <f t="shared" si="154"/>
        <v/>
      </c>
      <c r="W439" s="1" t="str">
        <f t="shared" si="155"/>
        <v/>
      </c>
      <c r="X439" s="1" t="str">
        <f t="shared" si="156"/>
        <v/>
      </c>
      <c r="Y439" s="1" t="str">
        <f t="shared" si="157"/>
        <v/>
      </c>
      <c r="Z439" s="1" t="str">
        <f t="shared" si="158"/>
        <v/>
      </c>
      <c r="AA439" s="1" t="str">
        <f t="shared" si="159"/>
        <v/>
      </c>
      <c r="AB439" s="1" t="str">
        <f t="shared" si="160"/>
        <v/>
      </c>
    </row>
    <row r="440" spans="1:28" ht="14.25" hidden="1" customHeight="1" x14ac:dyDescent="0.35">
      <c r="A440" s="4">
        <f>IF(OR($B440="",$C440=""),"",IFERROR(INDEX('5_ACOMPANHAMENTO'!$A$3:$A$4922,MATCH(1,INDEX(('5_ACOMPANHAMENTO'!$AD$3:$AD$4922=TRIM($C440&amp;""))*('5_ACOMPANHAMENTO'!$AC$3:$AC$4922&lt;&gt;"")*((((I440&lt;&gt;"")*ISNUMBER(SEARCH("|"&amp;I440&amp;"|",'5_ACOMPANHAMENTO'!$AC$3:$AC$4922)))+((J440&lt;&gt;"")*ISNUMBER(SEARCH("|"&amp;J440&amp;"|",'5_ACOMPANHAMENTO'!$AC$3:$AC$4922)))+((K440&lt;&gt;"")*ISNUMBER(SEARCH("|"&amp;K440&amp;"|",'5_ACOMPANHAMENTO'!$AC$3:$AC$4922)))+((L440&lt;&gt;"")*ISNUMBER(SEARCH("|"&amp;L440&amp;"|",'5_ACOMPANHAMENTO'!$AC$3:$AC$4922)))+((M440&lt;&gt;"")*ISNUMBER(SEARCH("|"&amp;M440&amp;"|",'5_ACOMPANHAMENTO'!$AC$3:$AC$4922)))+((N440&lt;&gt;"")*ISNUMBER(SEARCH("|"&amp;N440&amp;"|",'5_ACOMPANHAMENTO'!$AC$3:$AC$4922)))+((O440&lt;&gt;"")*ISNUMBER(SEARCH("|"&amp;O440&amp;"|",'5_ACOMPANHAMENTO'!$AC$3:$AC$4922)))+((P440&lt;&gt;"")*ISNUMBER(SEARCH("|"&amp;P440&amp;"|",'5_ACOMPANHAMENTO'!$AC$3:$AC$4922)))+((Q440&lt;&gt;"")*ISNUMBER(SEARCH("|"&amp;Q440&amp;"|",'5_ACOMPANHAMENTO'!$AC$3:$AC$4922)))+((R440&lt;&gt;"")*ISNUMBER(SEARCH("|"&amp;R440&amp;"|",'5_ACOMPANHAMENTO'!$AC$3:$AC$4922)))+((S440&lt;&gt;"")*ISNUMBER(SEARCH("|"&amp;S440&amp;"|",'5_ACOMPANHAMENTO'!$AC$3:$AC$4922)))+((T440&lt;&gt;"")*ISNUMBER(SEARCH("|"&amp;T440&amp;"|",'5_ACOMPANHAMENTO'!$AC$3:$AC$4922)))+((U440&lt;&gt;"")*ISNUMBER(SEARCH("|"&amp;U440&amp;"|",'5_ACOMPANHAMENTO'!$AC$3:$AC$4922)))+((V440&lt;&gt;"")*ISNUMBER(SEARCH("|"&amp;V440&amp;"|",'5_ACOMPANHAMENTO'!$AC$3:$AC$4922)))+((W440&lt;&gt;"")*ISNUMBER(SEARCH("|"&amp;W440&amp;"|",'5_ACOMPANHAMENTO'!$AC$3:$AC$4922)))+((X440&lt;&gt;"")*ISNUMBER(SEARCH("|"&amp;X440&amp;"|",'5_ACOMPANHAMENTO'!$AC$3:$AC$4922)))+((Y440&lt;&gt;"")*ISNUMBER(SEARCH("|"&amp;Y440&amp;"|",'5_ACOMPANHAMENTO'!$AC$3:$AC$4922)))+((Z440&lt;&gt;"")*ISNUMBER(SEARCH("|"&amp;Z440&amp;"|",'5_ACOMPANHAMENTO'!$AC$3:$AC$4922)))+((AA440&lt;&gt;"")*ISNUMBER(SEARCH("|"&amp;AA440&amp;"|",'5_ACOMPANHAMENTO'!$AC$3:$AC$4922)))+((AB440&lt;&gt;"")*ISNUMBER(SEARCH("|"&amp;AB440&amp;"|",'5_ACOMPANHAMENTO'!$AC$3:$AC$4922))))&gt;0),0),0)),""))</f>
        <v>46206</v>
      </c>
      <c r="B440" s="14" t="s">
        <v>3091</v>
      </c>
      <c r="C440" s="14" t="s">
        <v>3060</v>
      </c>
      <c r="D440" s="4">
        <f>IF(OR($B440="",$C440=""),"",IFERROR(SUMPRODUCT(--(('5_ACOMPANHAMENTO'!$AD$3:$AD$4922=TRIM($C440&amp;""))*('5_ACOMPANHAMENTO'!$AC$3:$AC$4922&lt;&gt;"")*((((I440&lt;&gt;"")*ISNUMBER(SEARCH("|"&amp;I440&amp;"|",'5_ACOMPANHAMENTO'!$AC$3:$AC$4922)))+((J440&lt;&gt;"")*ISNUMBER(SEARCH("|"&amp;J440&amp;"|",'5_ACOMPANHAMENTO'!$AC$3:$AC$4922)))+((K440&lt;&gt;"")*ISNUMBER(SEARCH("|"&amp;K440&amp;"|",'5_ACOMPANHAMENTO'!$AC$3:$AC$4922)))+((L440&lt;&gt;"")*ISNUMBER(SEARCH("|"&amp;L440&amp;"|",'5_ACOMPANHAMENTO'!$AC$3:$AC$4922)))+((M440&lt;&gt;"")*ISNUMBER(SEARCH("|"&amp;M440&amp;"|",'5_ACOMPANHAMENTO'!$AC$3:$AC$4922)))+((N440&lt;&gt;"")*ISNUMBER(SEARCH("|"&amp;N440&amp;"|",'5_ACOMPANHAMENTO'!$AC$3:$AC$4922)))+((O440&lt;&gt;"")*ISNUMBER(SEARCH("|"&amp;O440&amp;"|",'5_ACOMPANHAMENTO'!$AC$3:$AC$4922)))+((P440&lt;&gt;"")*ISNUMBER(SEARCH("|"&amp;P440&amp;"|",'5_ACOMPANHAMENTO'!$AC$3:$AC$4922)))+((Q440&lt;&gt;"")*ISNUMBER(SEARCH("|"&amp;Q440&amp;"|",'5_ACOMPANHAMENTO'!$AC$3:$AC$4922)))+((R440&lt;&gt;"")*ISNUMBER(SEARCH("|"&amp;R440&amp;"|",'5_ACOMPANHAMENTO'!$AC$3:$AC$4922)))+((S440&lt;&gt;"")*ISNUMBER(SEARCH("|"&amp;S440&amp;"|",'5_ACOMPANHAMENTO'!$AC$3:$AC$4922)))+((T440&lt;&gt;"")*ISNUMBER(SEARCH("|"&amp;T440&amp;"|",'5_ACOMPANHAMENTO'!$AC$3:$AC$4922)))+((U440&lt;&gt;"")*ISNUMBER(SEARCH("|"&amp;U440&amp;"|",'5_ACOMPANHAMENTO'!$AC$3:$AC$4922)))+((V440&lt;&gt;"")*ISNUMBER(SEARCH("|"&amp;V440&amp;"|",'5_ACOMPANHAMENTO'!$AC$3:$AC$4922)))+((W440&lt;&gt;"")*ISNUMBER(SEARCH("|"&amp;W440&amp;"|",'5_ACOMPANHAMENTO'!$AC$3:$AC$4922)))+((X440&lt;&gt;"")*ISNUMBER(SEARCH("|"&amp;X440&amp;"|",'5_ACOMPANHAMENTO'!$AC$3:$AC$4922)))+((Y440&lt;&gt;"")*ISNUMBER(SEARCH("|"&amp;Y440&amp;"|",'5_ACOMPANHAMENTO'!$AC$3:$AC$4922)))+((Z440&lt;&gt;"")*ISNUMBER(SEARCH("|"&amp;Z440&amp;"|",'5_ACOMPANHAMENTO'!$AC$3:$AC$4922)))+((AA440&lt;&gt;"")*ISNUMBER(SEARCH("|"&amp;AA440&amp;"|",'5_ACOMPANHAMENTO'!$AC$3:$AC$4922)))+((AB440&lt;&gt;"")*ISNUMBER(SEARCH("|"&amp;AB440&amp;"|",'5_ACOMPANHAMENTO'!$AC$3:$AC$4922))))&gt;0)),'5_ACOMPANHAMENTO'!$J$3:$J$4922),0))</f>
        <v>1683</v>
      </c>
      <c r="E440" s="4" t="str">
        <f t="shared" ca="1" si="138"/>
        <v>FINALIZADO</v>
      </c>
      <c r="F440" s="7">
        <f>IF(OR($B440="",$C440=""),"",IFERROR(SUMPRODUCT(--(('5_ACOMPANHAMENTO'!$AD$3:$AD$4922=TRIM($C440&amp;""))*('5_ACOMPANHAMENTO'!$AC$3:$AC$4922&lt;&gt;"")*((((I440&lt;&gt;"")*ISNUMBER(SEARCH("|"&amp;I440&amp;"|",'5_ACOMPANHAMENTO'!$AC$3:$AC$4922)))+((J440&lt;&gt;"")*ISNUMBER(SEARCH("|"&amp;J440&amp;"|",'5_ACOMPANHAMENTO'!$AC$3:$AC$4922)))+((K440&lt;&gt;"")*ISNUMBER(SEARCH("|"&amp;K440&amp;"|",'5_ACOMPANHAMENTO'!$AC$3:$AC$4922)))+((L440&lt;&gt;"")*ISNUMBER(SEARCH("|"&amp;L440&amp;"|",'5_ACOMPANHAMENTO'!$AC$3:$AC$4922)))+((M440&lt;&gt;"")*ISNUMBER(SEARCH("|"&amp;M440&amp;"|",'5_ACOMPANHAMENTO'!$AC$3:$AC$4922)))+((N440&lt;&gt;"")*ISNUMBER(SEARCH("|"&amp;N440&amp;"|",'5_ACOMPANHAMENTO'!$AC$3:$AC$4922)))+((O440&lt;&gt;"")*ISNUMBER(SEARCH("|"&amp;O440&amp;"|",'5_ACOMPANHAMENTO'!$AC$3:$AC$4922)))+((P440&lt;&gt;"")*ISNUMBER(SEARCH("|"&amp;P440&amp;"|",'5_ACOMPANHAMENTO'!$AC$3:$AC$4922)))+((Q440&lt;&gt;"")*ISNUMBER(SEARCH("|"&amp;Q440&amp;"|",'5_ACOMPANHAMENTO'!$AC$3:$AC$4922)))+((R440&lt;&gt;"")*ISNUMBER(SEARCH("|"&amp;R440&amp;"|",'5_ACOMPANHAMENTO'!$AC$3:$AC$4922)))+((S440&lt;&gt;"")*ISNUMBER(SEARCH("|"&amp;S440&amp;"|",'5_ACOMPANHAMENTO'!$AC$3:$AC$4922)))+((T440&lt;&gt;"")*ISNUMBER(SEARCH("|"&amp;T440&amp;"|",'5_ACOMPANHAMENTO'!$AC$3:$AC$4922)))+((U440&lt;&gt;"")*ISNUMBER(SEARCH("|"&amp;U440&amp;"|",'5_ACOMPANHAMENTO'!$AC$3:$AC$4922)))+((V440&lt;&gt;"")*ISNUMBER(SEARCH("|"&amp;V440&amp;"|",'5_ACOMPANHAMENTO'!$AC$3:$AC$4922)))+((W440&lt;&gt;"")*ISNUMBER(SEARCH("|"&amp;W440&amp;"|",'5_ACOMPANHAMENTO'!$AC$3:$AC$4922)))+((X440&lt;&gt;"")*ISNUMBER(SEARCH("|"&amp;X440&amp;"|",'5_ACOMPANHAMENTO'!$AC$3:$AC$4922)))+((Y440&lt;&gt;"")*ISNUMBER(SEARCH("|"&amp;Y440&amp;"|",'5_ACOMPANHAMENTO'!$AC$3:$AC$4922)))+((Z440&lt;&gt;"")*ISNUMBER(SEARCH("|"&amp;Z440&amp;"|",'5_ACOMPANHAMENTO'!$AC$3:$AC$4922)))+((AA440&lt;&gt;"")*ISNUMBER(SEARCH("|"&amp;AA440&amp;"|",'5_ACOMPANHAMENTO'!$AC$3:$AC$4922)))+((AB440&lt;&gt;"")*ISNUMBER(SEARCH("|"&amp;AB440&amp;"|",'5_ACOMPANHAMENTO'!$AC$3:$AC$4922))))&gt;0)),'5_ACOMPANHAMENTO'!$O$3:$O$4922),0))</f>
        <v>1683</v>
      </c>
      <c r="G440" s="7">
        <f t="shared" si="139"/>
        <v>0</v>
      </c>
      <c r="H440" t="str">
        <f t="shared" si="140"/>
        <v>10200,10202,10205|9 COLADEIRAS</v>
      </c>
      <c r="I440" s="1" t="str">
        <f t="shared" si="141"/>
        <v>10200</v>
      </c>
      <c r="J440" s="1" t="str">
        <f t="shared" si="142"/>
        <v>10202</v>
      </c>
      <c r="K440" s="1" t="str">
        <f t="shared" si="143"/>
        <v>10205</v>
      </c>
      <c r="L440" s="1" t="str">
        <f t="shared" si="144"/>
        <v/>
      </c>
      <c r="M440" s="1" t="str">
        <f t="shared" si="145"/>
        <v/>
      </c>
      <c r="N440" s="1" t="str">
        <f t="shared" si="146"/>
        <v/>
      </c>
      <c r="O440" s="1" t="str">
        <f t="shared" si="147"/>
        <v/>
      </c>
      <c r="P440" s="1" t="str">
        <f t="shared" si="148"/>
        <v/>
      </c>
      <c r="Q440" s="1" t="str">
        <f t="shared" si="149"/>
        <v/>
      </c>
      <c r="R440" s="1" t="str">
        <f t="shared" si="150"/>
        <v/>
      </c>
      <c r="S440" s="1" t="str">
        <f t="shared" si="151"/>
        <v/>
      </c>
      <c r="T440" s="1" t="str">
        <f t="shared" si="152"/>
        <v/>
      </c>
      <c r="U440" s="1" t="str">
        <f t="shared" si="153"/>
        <v/>
      </c>
      <c r="V440" s="1" t="str">
        <f t="shared" si="154"/>
        <v/>
      </c>
      <c r="W440" s="1" t="str">
        <f t="shared" si="155"/>
        <v/>
      </c>
      <c r="X440" s="1" t="str">
        <f t="shared" si="156"/>
        <v/>
      </c>
      <c r="Y440" s="1" t="str">
        <f t="shared" si="157"/>
        <v/>
      </c>
      <c r="Z440" s="1" t="str">
        <f t="shared" si="158"/>
        <v/>
      </c>
      <c r="AA440" s="1" t="str">
        <f t="shared" si="159"/>
        <v/>
      </c>
      <c r="AB440" s="1" t="str">
        <f t="shared" si="160"/>
        <v/>
      </c>
    </row>
    <row r="441" spans="1:28" ht="14.25" hidden="1" customHeight="1" x14ac:dyDescent="0.35">
      <c r="A441" s="4">
        <f>IF(OR($B441="",$C441=""),"",IFERROR(INDEX('5_ACOMPANHAMENTO'!$A$3:$A$4922,MATCH(1,INDEX(('5_ACOMPANHAMENTO'!$AD$3:$AD$4922=TRIM($C441&amp;""))*('5_ACOMPANHAMENTO'!$AC$3:$AC$4922&lt;&gt;"")*((((I441&lt;&gt;"")*ISNUMBER(SEARCH("|"&amp;I441&amp;"|",'5_ACOMPANHAMENTO'!$AC$3:$AC$4922)))+((J441&lt;&gt;"")*ISNUMBER(SEARCH("|"&amp;J441&amp;"|",'5_ACOMPANHAMENTO'!$AC$3:$AC$4922)))+((K441&lt;&gt;"")*ISNUMBER(SEARCH("|"&amp;K441&amp;"|",'5_ACOMPANHAMENTO'!$AC$3:$AC$4922)))+((L441&lt;&gt;"")*ISNUMBER(SEARCH("|"&amp;L441&amp;"|",'5_ACOMPANHAMENTO'!$AC$3:$AC$4922)))+((M441&lt;&gt;"")*ISNUMBER(SEARCH("|"&amp;M441&amp;"|",'5_ACOMPANHAMENTO'!$AC$3:$AC$4922)))+((N441&lt;&gt;"")*ISNUMBER(SEARCH("|"&amp;N441&amp;"|",'5_ACOMPANHAMENTO'!$AC$3:$AC$4922)))+((O441&lt;&gt;"")*ISNUMBER(SEARCH("|"&amp;O441&amp;"|",'5_ACOMPANHAMENTO'!$AC$3:$AC$4922)))+((P441&lt;&gt;"")*ISNUMBER(SEARCH("|"&amp;P441&amp;"|",'5_ACOMPANHAMENTO'!$AC$3:$AC$4922)))+((Q441&lt;&gt;"")*ISNUMBER(SEARCH("|"&amp;Q441&amp;"|",'5_ACOMPANHAMENTO'!$AC$3:$AC$4922)))+((R441&lt;&gt;"")*ISNUMBER(SEARCH("|"&amp;R441&amp;"|",'5_ACOMPANHAMENTO'!$AC$3:$AC$4922)))+((S441&lt;&gt;"")*ISNUMBER(SEARCH("|"&amp;S441&amp;"|",'5_ACOMPANHAMENTO'!$AC$3:$AC$4922)))+((T441&lt;&gt;"")*ISNUMBER(SEARCH("|"&amp;T441&amp;"|",'5_ACOMPANHAMENTO'!$AC$3:$AC$4922)))+((U441&lt;&gt;"")*ISNUMBER(SEARCH("|"&amp;U441&amp;"|",'5_ACOMPANHAMENTO'!$AC$3:$AC$4922)))+((V441&lt;&gt;"")*ISNUMBER(SEARCH("|"&amp;V441&amp;"|",'5_ACOMPANHAMENTO'!$AC$3:$AC$4922)))+((W441&lt;&gt;"")*ISNUMBER(SEARCH("|"&amp;W441&amp;"|",'5_ACOMPANHAMENTO'!$AC$3:$AC$4922)))+((X441&lt;&gt;"")*ISNUMBER(SEARCH("|"&amp;X441&amp;"|",'5_ACOMPANHAMENTO'!$AC$3:$AC$4922)))+((Y441&lt;&gt;"")*ISNUMBER(SEARCH("|"&amp;Y441&amp;"|",'5_ACOMPANHAMENTO'!$AC$3:$AC$4922)))+((Z441&lt;&gt;"")*ISNUMBER(SEARCH("|"&amp;Z441&amp;"|",'5_ACOMPANHAMENTO'!$AC$3:$AC$4922)))+((AA441&lt;&gt;"")*ISNUMBER(SEARCH("|"&amp;AA441&amp;"|",'5_ACOMPANHAMENTO'!$AC$3:$AC$4922)))+((AB441&lt;&gt;"")*ISNUMBER(SEARCH("|"&amp;AB441&amp;"|",'5_ACOMPANHAMENTO'!$AC$3:$AC$4922))))&gt;0),0),0)),""))</f>
        <v>46206</v>
      </c>
      <c r="B441" s="14" t="s">
        <v>3091</v>
      </c>
      <c r="C441" s="14" t="s">
        <v>3060</v>
      </c>
      <c r="D441" s="4">
        <f>IF(OR($B441="",$C441=""),"",IFERROR(SUMPRODUCT(--(('5_ACOMPANHAMENTO'!$AD$3:$AD$4922=TRIM($C441&amp;""))*('5_ACOMPANHAMENTO'!$AC$3:$AC$4922&lt;&gt;"")*((((I441&lt;&gt;"")*ISNUMBER(SEARCH("|"&amp;I441&amp;"|",'5_ACOMPANHAMENTO'!$AC$3:$AC$4922)))+((J441&lt;&gt;"")*ISNUMBER(SEARCH("|"&amp;J441&amp;"|",'5_ACOMPANHAMENTO'!$AC$3:$AC$4922)))+((K441&lt;&gt;"")*ISNUMBER(SEARCH("|"&amp;K441&amp;"|",'5_ACOMPANHAMENTO'!$AC$3:$AC$4922)))+((L441&lt;&gt;"")*ISNUMBER(SEARCH("|"&amp;L441&amp;"|",'5_ACOMPANHAMENTO'!$AC$3:$AC$4922)))+((M441&lt;&gt;"")*ISNUMBER(SEARCH("|"&amp;M441&amp;"|",'5_ACOMPANHAMENTO'!$AC$3:$AC$4922)))+((N441&lt;&gt;"")*ISNUMBER(SEARCH("|"&amp;N441&amp;"|",'5_ACOMPANHAMENTO'!$AC$3:$AC$4922)))+((O441&lt;&gt;"")*ISNUMBER(SEARCH("|"&amp;O441&amp;"|",'5_ACOMPANHAMENTO'!$AC$3:$AC$4922)))+((P441&lt;&gt;"")*ISNUMBER(SEARCH("|"&amp;P441&amp;"|",'5_ACOMPANHAMENTO'!$AC$3:$AC$4922)))+((Q441&lt;&gt;"")*ISNUMBER(SEARCH("|"&amp;Q441&amp;"|",'5_ACOMPANHAMENTO'!$AC$3:$AC$4922)))+((R441&lt;&gt;"")*ISNUMBER(SEARCH("|"&amp;R441&amp;"|",'5_ACOMPANHAMENTO'!$AC$3:$AC$4922)))+((S441&lt;&gt;"")*ISNUMBER(SEARCH("|"&amp;S441&amp;"|",'5_ACOMPANHAMENTO'!$AC$3:$AC$4922)))+((T441&lt;&gt;"")*ISNUMBER(SEARCH("|"&amp;T441&amp;"|",'5_ACOMPANHAMENTO'!$AC$3:$AC$4922)))+((U441&lt;&gt;"")*ISNUMBER(SEARCH("|"&amp;U441&amp;"|",'5_ACOMPANHAMENTO'!$AC$3:$AC$4922)))+((V441&lt;&gt;"")*ISNUMBER(SEARCH("|"&amp;V441&amp;"|",'5_ACOMPANHAMENTO'!$AC$3:$AC$4922)))+((W441&lt;&gt;"")*ISNUMBER(SEARCH("|"&amp;W441&amp;"|",'5_ACOMPANHAMENTO'!$AC$3:$AC$4922)))+((X441&lt;&gt;"")*ISNUMBER(SEARCH("|"&amp;X441&amp;"|",'5_ACOMPANHAMENTO'!$AC$3:$AC$4922)))+((Y441&lt;&gt;"")*ISNUMBER(SEARCH("|"&amp;Y441&amp;"|",'5_ACOMPANHAMENTO'!$AC$3:$AC$4922)))+((Z441&lt;&gt;"")*ISNUMBER(SEARCH("|"&amp;Z441&amp;"|",'5_ACOMPANHAMENTO'!$AC$3:$AC$4922)))+((AA441&lt;&gt;"")*ISNUMBER(SEARCH("|"&amp;AA441&amp;"|",'5_ACOMPANHAMENTO'!$AC$3:$AC$4922)))+((AB441&lt;&gt;"")*ISNUMBER(SEARCH("|"&amp;AB441&amp;"|",'5_ACOMPANHAMENTO'!$AC$3:$AC$4922))))&gt;0)),'5_ACOMPANHAMENTO'!$J$3:$J$4922),0))</f>
        <v>1683</v>
      </c>
      <c r="E441" s="4" t="str">
        <f t="shared" ca="1" si="138"/>
        <v>FINALIZADO</v>
      </c>
      <c r="F441" s="7">
        <f>IF(OR($B441="",$C441=""),"",IFERROR(SUMPRODUCT(--(('5_ACOMPANHAMENTO'!$AD$3:$AD$4922=TRIM($C441&amp;""))*('5_ACOMPANHAMENTO'!$AC$3:$AC$4922&lt;&gt;"")*((((I441&lt;&gt;"")*ISNUMBER(SEARCH("|"&amp;I441&amp;"|",'5_ACOMPANHAMENTO'!$AC$3:$AC$4922)))+((J441&lt;&gt;"")*ISNUMBER(SEARCH("|"&amp;J441&amp;"|",'5_ACOMPANHAMENTO'!$AC$3:$AC$4922)))+((K441&lt;&gt;"")*ISNUMBER(SEARCH("|"&amp;K441&amp;"|",'5_ACOMPANHAMENTO'!$AC$3:$AC$4922)))+((L441&lt;&gt;"")*ISNUMBER(SEARCH("|"&amp;L441&amp;"|",'5_ACOMPANHAMENTO'!$AC$3:$AC$4922)))+((M441&lt;&gt;"")*ISNUMBER(SEARCH("|"&amp;M441&amp;"|",'5_ACOMPANHAMENTO'!$AC$3:$AC$4922)))+((N441&lt;&gt;"")*ISNUMBER(SEARCH("|"&amp;N441&amp;"|",'5_ACOMPANHAMENTO'!$AC$3:$AC$4922)))+((O441&lt;&gt;"")*ISNUMBER(SEARCH("|"&amp;O441&amp;"|",'5_ACOMPANHAMENTO'!$AC$3:$AC$4922)))+((P441&lt;&gt;"")*ISNUMBER(SEARCH("|"&amp;P441&amp;"|",'5_ACOMPANHAMENTO'!$AC$3:$AC$4922)))+((Q441&lt;&gt;"")*ISNUMBER(SEARCH("|"&amp;Q441&amp;"|",'5_ACOMPANHAMENTO'!$AC$3:$AC$4922)))+((R441&lt;&gt;"")*ISNUMBER(SEARCH("|"&amp;R441&amp;"|",'5_ACOMPANHAMENTO'!$AC$3:$AC$4922)))+((S441&lt;&gt;"")*ISNUMBER(SEARCH("|"&amp;S441&amp;"|",'5_ACOMPANHAMENTO'!$AC$3:$AC$4922)))+((T441&lt;&gt;"")*ISNUMBER(SEARCH("|"&amp;T441&amp;"|",'5_ACOMPANHAMENTO'!$AC$3:$AC$4922)))+((U441&lt;&gt;"")*ISNUMBER(SEARCH("|"&amp;U441&amp;"|",'5_ACOMPANHAMENTO'!$AC$3:$AC$4922)))+((V441&lt;&gt;"")*ISNUMBER(SEARCH("|"&amp;V441&amp;"|",'5_ACOMPANHAMENTO'!$AC$3:$AC$4922)))+((W441&lt;&gt;"")*ISNUMBER(SEARCH("|"&amp;W441&amp;"|",'5_ACOMPANHAMENTO'!$AC$3:$AC$4922)))+((X441&lt;&gt;"")*ISNUMBER(SEARCH("|"&amp;X441&amp;"|",'5_ACOMPANHAMENTO'!$AC$3:$AC$4922)))+((Y441&lt;&gt;"")*ISNUMBER(SEARCH("|"&amp;Y441&amp;"|",'5_ACOMPANHAMENTO'!$AC$3:$AC$4922)))+((Z441&lt;&gt;"")*ISNUMBER(SEARCH("|"&amp;Z441&amp;"|",'5_ACOMPANHAMENTO'!$AC$3:$AC$4922)))+((AA441&lt;&gt;"")*ISNUMBER(SEARCH("|"&amp;AA441&amp;"|",'5_ACOMPANHAMENTO'!$AC$3:$AC$4922)))+((AB441&lt;&gt;"")*ISNUMBER(SEARCH("|"&amp;AB441&amp;"|",'5_ACOMPANHAMENTO'!$AC$3:$AC$4922))))&gt;0)),'5_ACOMPANHAMENTO'!$O$3:$O$4922),0))</f>
        <v>1683</v>
      </c>
      <c r="G441" s="7">
        <f t="shared" si="139"/>
        <v>0</v>
      </c>
      <c r="H441" t="str">
        <f t="shared" si="140"/>
        <v>10200,10202,10205|9 COLADEIRAS</v>
      </c>
      <c r="I441" s="1" t="str">
        <f t="shared" si="141"/>
        <v>10200</v>
      </c>
      <c r="J441" s="1" t="str">
        <f t="shared" si="142"/>
        <v>10202</v>
      </c>
      <c r="K441" s="1" t="str">
        <f t="shared" si="143"/>
        <v>10205</v>
      </c>
      <c r="L441" s="1" t="str">
        <f t="shared" si="144"/>
        <v/>
      </c>
      <c r="M441" s="1" t="str">
        <f t="shared" si="145"/>
        <v/>
      </c>
      <c r="N441" s="1" t="str">
        <f t="shared" si="146"/>
        <v/>
      </c>
      <c r="O441" s="1" t="str">
        <f t="shared" si="147"/>
        <v/>
      </c>
      <c r="P441" s="1" t="str">
        <f t="shared" si="148"/>
        <v/>
      </c>
      <c r="Q441" s="1" t="str">
        <f t="shared" si="149"/>
        <v/>
      </c>
      <c r="R441" s="1" t="str">
        <f t="shared" si="150"/>
        <v/>
      </c>
      <c r="S441" s="1" t="str">
        <f t="shared" si="151"/>
        <v/>
      </c>
      <c r="T441" s="1" t="str">
        <f t="shared" si="152"/>
        <v/>
      </c>
      <c r="U441" s="1" t="str">
        <f t="shared" si="153"/>
        <v/>
      </c>
      <c r="V441" s="1" t="str">
        <f t="shared" si="154"/>
        <v/>
      </c>
      <c r="W441" s="1" t="str">
        <f t="shared" si="155"/>
        <v/>
      </c>
      <c r="X441" s="1" t="str">
        <f t="shared" si="156"/>
        <v/>
      </c>
      <c r="Y441" s="1" t="str">
        <f t="shared" si="157"/>
        <v/>
      </c>
      <c r="Z441" s="1" t="str">
        <f t="shared" si="158"/>
        <v/>
      </c>
      <c r="AA441" s="1" t="str">
        <f t="shared" si="159"/>
        <v/>
      </c>
      <c r="AB441" s="1" t="str">
        <f t="shared" si="160"/>
        <v/>
      </c>
    </row>
    <row r="442" spans="1:28" ht="14.25" hidden="1" customHeight="1" x14ac:dyDescent="0.35">
      <c r="A442" s="4">
        <f>IF(OR($B442="",$C442=""),"",IFERROR(INDEX('5_ACOMPANHAMENTO'!$A$3:$A$4922,MATCH(1,INDEX(('5_ACOMPANHAMENTO'!$AD$3:$AD$4922=TRIM($C442&amp;""))*('5_ACOMPANHAMENTO'!$AC$3:$AC$4922&lt;&gt;"")*((((I442&lt;&gt;"")*ISNUMBER(SEARCH("|"&amp;I442&amp;"|",'5_ACOMPANHAMENTO'!$AC$3:$AC$4922)))+((J442&lt;&gt;"")*ISNUMBER(SEARCH("|"&amp;J442&amp;"|",'5_ACOMPANHAMENTO'!$AC$3:$AC$4922)))+((K442&lt;&gt;"")*ISNUMBER(SEARCH("|"&amp;K442&amp;"|",'5_ACOMPANHAMENTO'!$AC$3:$AC$4922)))+((L442&lt;&gt;"")*ISNUMBER(SEARCH("|"&amp;L442&amp;"|",'5_ACOMPANHAMENTO'!$AC$3:$AC$4922)))+((M442&lt;&gt;"")*ISNUMBER(SEARCH("|"&amp;M442&amp;"|",'5_ACOMPANHAMENTO'!$AC$3:$AC$4922)))+((N442&lt;&gt;"")*ISNUMBER(SEARCH("|"&amp;N442&amp;"|",'5_ACOMPANHAMENTO'!$AC$3:$AC$4922)))+((O442&lt;&gt;"")*ISNUMBER(SEARCH("|"&amp;O442&amp;"|",'5_ACOMPANHAMENTO'!$AC$3:$AC$4922)))+((P442&lt;&gt;"")*ISNUMBER(SEARCH("|"&amp;P442&amp;"|",'5_ACOMPANHAMENTO'!$AC$3:$AC$4922)))+((Q442&lt;&gt;"")*ISNUMBER(SEARCH("|"&amp;Q442&amp;"|",'5_ACOMPANHAMENTO'!$AC$3:$AC$4922)))+((R442&lt;&gt;"")*ISNUMBER(SEARCH("|"&amp;R442&amp;"|",'5_ACOMPANHAMENTO'!$AC$3:$AC$4922)))+((S442&lt;&gt;"")*ISNUMBER(SEARCH("|"&amp;S442&amp;"|",'5_ACOMPANHAMENTO'!$AC$3:$AC$4922)))+((T442&lt;&gt;"")*ISNUMBER(SEARCH("|"&amp;T442&amp;"|",'5_ACOMPANHAMENTO'!$AC$3:$AC$4922)))+((U442&lt;&gt;"")*ISNUMBER(SEARCH("|"&amp;U442&amp;"|",'5_ACOMPANHAMENTO'!$AC$3:$AC$4922)))+((V442&lt;&gt;"")*ISNUMBER(SEARCH("|"&amp;V442&amp;"|",'5_ACOMPANHAMENTO'!$AC$3:$AC$4922)))+((W442&lt;&gt;"")*ISNUMBER(SEARCH("|"&amp;W442&amp;"|",'5_ACOMPANHAMENTO'!$AC$3:$AC$4922)))+((X442&lt;&gt;"")*ISNUMBER(SEARCH("|"&amp;X442&amp;"|",'5_ACOMPANHAMENTO'!$AC$3:$AC$4922)))+((Y442&lt;&gt;"")*ISNUMBER(SEARCH("|"&amp;Y442&amp;"|",'5_ACOMPANHAMENTO'!$AC$3:$AC$4922)))+((Z442&lt;&gt;"")*ISNUMBER(SEARCH("|"&amp;Z442&amp;"|",'5_ACOMPANHAMENTO'!$AC$3:$AC$4922)))+((AA442&lt;&gt;"")*ISNUMBER(SEARCH("|"&amp;AA442&amp;"|",'5_ACOMPANHAMENTO'!$AC$3:$AC$4922)))+((AB442&lt;&gt;"")*ISNUMBER(SEARCH("|"&amp;AB442&amp;"|",'5_ACOMPANHAMENTO'!$AC$3:$AC$4922))))&gt;0),0),0)),""))</f>
        <v>46206</v>
      </c>
      <c r="B442" s="14" t="s">
        <v>3091</v>
      </c>
      <c r="C442" s="14" t="s">
        <v>3060</v>
      </c>
      <c r="D442" s="4">
        <f>IF(OR($B442="",$C442=""),"",IFERROR(SUMPRODUCT(--(('5_ACOMPANHAMENTO'!$AD$3:$AD$4922=TRIM($C442&amp;""))*('5_ACOMPANHAMENTO'!$AC$3:$AC$4922&lt;&gt;"")*((((I442&lt;&gt;"")*ISNUMBER(SEARCH("|"&amp;I442&amp;"|",'5_ACOMPANHAMENTO'!$AC$3:$AC$4922)))+((J442&lt;&gt;"")*ISNUMBER(SEARCH("|"&amp;J442&amp;"|",'5_ACOMPANHAMENTO'!$AC$3:$AC$4922)))+((K442&lt;&gt;"")*ISNUMBER(SEARCH("|"&amp;K442&amp;"|",'5_ACOMPANHAMENTO'!$AC$3:$AC$4922)))+((L442&lt;&gt;"")*ISNUMBER(SEARCH("|"&amp;L442&amp;"|",'5_ACOMPANHAMENTO'!$AC$3:$AC$4922)))+((M442&lt;&gt;"")*ISNUMBER(SEARCH("|"&amp;M442&amp;"|",'5_ACOMPANHAMENTO'!$AC$3:$AC$4922)))+((N442&lt;&gt;"")*ISNUMBER(SEARCH("|"&amp;N442&amp;"|",'5_ACOMPANHAMENTO'!$AC$3:$AC$4922)))+((O442&lt;&gt;"")*ISNUMBER(SEARCH("|"&amp;O442&amp;"|",'5_ACOMPANHAMENTO'!$AC$3:$AC$4922)))+((P442&lt;&gt;"")*ISNUMBER(SEARCH("|"&amp;P442&amp;"|",'5_ACOMPANHAMENTO'!$AC$3:$AC$4922)))+((Q442&lt;&gt;"")*ISNUMBER(SEARCH("|"&amp;Q442&amp;"|",'5_ACOMPANHAMENTO'!$AC$3:$AC$4922)))+((R442&lt;&gt;"")*ISNUMBER(SEARCH("|"&amp;R442&amp;"|",'5_ACOMPANHAMENTO'!$AC$3:$AC$4922)))+((S442&lt;&gt;"")*ISNUMBER(SEARCH("|"&amp;S442&amp;"|",'5_ACOMPANHAMENTO'!$AC$3:$AC$4922)))+((T442&lt;&gt;"")*ISNUMBER(SEARCH("|"&amp;T442&amp;"|",'5_ACOMPANHAMENTO'!$AC$3:$AC$4922)))+((U442&lt;&gt;"")*ISNUMBER(SEARCH("|"&amp;U442&amp;"|",'5_ACOMPANHAMENTO'!$AC$3:$AC$4922)))+((V442&lt;&gt;"")*ISNUMBER(SEARCH("|"&amp;V442&amp;"|",'5_ACOMPANHAMENTO'!$AC$3:$AC$4922)))+((W442&lt;&gt;"")*ISNUMBER(SEARCH("|"&amp;W442&amp;"|",'5_ACOMPANHAMENTO'!$AC$3:$AC$4922)))+((X442&lt;&gt;"")*ISNUMBER(SEARCH("|"&amp;X442&amp;"|",'5_ACOMPANHAMENTO'!$AC$3:$AC$4922)))+((Y442&lt;&gt;"")*ISNUMBER(SEARCH("|"&amp;Y442&amp;"|",'5_ACOMPANHAMENTO'!$AC$3:$AC$4922)))+((Z442&lt;&gt;"")*ISNUMBER(SEARCH("|"&amp;Z442&amp;"|",'5_ACOMPANHAMENTO'!$AC$3:$AC$4922)))+((AA442&lt;&gt;"")*ISNUMBER(SEARCH("|"&amp;AA442&amp;"|",'5_ACOMPANHAMENTO'!$AC$3:$AC$4922)))+((AB442&lt;&gt;"")*ISNUMBER(SEARCH("|"&amp;AB442&amp;"|",'5_ACOMPANHAMENTO'!$AC$3:$AC$4922))))&gt;0)),'5_ACOMPANHAMENTO'!$J$3:$J$4922),0))</f>
        <v>1683</v>
      </c>
      <c r="E442" s="4" t="str">
        <f t="shared" ca="1" si="138"/>
        <v>FINALIZADO</v>
      </c>
      <c r="F442" s="7">
        <f>IF(OR($B442="",$C442=""),"",IFERROR(SUMPRODUCT(--(('5_ACOMPANHAMENTO'!$AD$3:$AD$4922=TRIM($C442&amp;""))*('5_ACOMPANHAMENTO'!$AC$3:$AC$4922&lt;&gt;"")*((((I442&lt;&gt;"")*ISNUMBER(SEARCH("|"&amp;I442&amp;"|",'5_ACOMPANHAMENTO'!$AC$3:$AC$4922)))+((J442&lt;&gt;"")*ISNUMBER(SEARCH("|"&amp;J442&amp;"|",'5_ACOMPANHAMENTO'!$AC$3:$AC$4922)))+((K442&lt;&gt;"")*ISNUMBER(SEARCH("|"&amp;K442&amp;"|",'5_ACOMPANHAMENTO'!$AC$3:$AC$4922)))+((L442&lt;&gt;"")*ISNUMBER(SEARCH("|"&amp;L442&amp;"|",'5_ACOMPANHAMENTO'!$AC$3:$AC$4922)))+((M442&lt;&gt;"")*ISNUMBER(SEARCH("|"&amp;M442&amp;"|",'5_ACOMPANHAMENTO'!$AC$3:$AC$4922)))+((N442&lt;&gt;"")*ISNUMBER(SEARCH("|"&amp;N442&amp;"|",'5_ACOMPANHAMENTO'!$AC$3:$AC$4922)))+((O442&lt;&gt;"")*ISNUMBER(SEARCH("|"&amp;O442&amp;"|",'5_ACOMPANHAMENTO'!$AC$3:$AC$4922)))+((P442&lt;&gt;"")*ISNUMBER(SEARCH("|"&amp;P442&amp;"|",'5_ACOMPANHAMENTO'!$AC$3:$AC$4922)))+((Q442&lt;&gt;"")*ISNUMBER(SEARCH("|"&amp;Q442&amp;"|",'5_ACOMPANHAMENTO'!$AC$3:$AC$4922)))+((R442&lt;&gt;"")*ISNUMBER(SEARCH("|"&amp;R442&amp;"|",'5_ACOMPANHAMENTO'!$AC$3:$AC$4922)))+((S442&lt;&gt;"")*ISNUMBER(SEARCH("|"&amp;S442&amp;"|",'5_ACOMPANHAMENTO'!$AC$3:$AC$4922)))+((T442&lt;&gt;"")*ISNUMBER(SEARCH("|"&amp;T442&amp;"|",'5_ACOMPANHAMENTO'!$AC$3:$AC$4922)))+((U442&lt;&gt;"")*ISNUMBER(SEARCH("|"&amp;U442&amp;"|",'5_ACOMPANHAMENTO'!$AC$3:$AC$4922)))+((V442&lt;&gt;"")*ISNUMBER(SEARCH("|"&amp;V442&amp;"|",'5_ACOMPANHAMENTO'!$AC$3:$AC$4922)))+((W442&lt;&gt;"")*ISNUMBER(SEARCH("|"&amp;W442&amp;"|",'5_ACOMPANHAMENTO'!$AC$3:$AC$4922)))+((X442&lt;&gt;"")*ISNUMBER(SEARCH("|"&amp;X442&amp;"|",'5_ACOMPANHAMENTO'!$AC$3:$AC$4922)))+((Y442&lt;&gt;"")*ISNUMBER(SEARCH("|"&amp;Y442&amp;"|",'5_ACOMPANHAMENTO'!$AC$3:$AC$4922)))+((Z442&lt;&gt;"")*ISNUMBER(SEARCH("|"&amp;Z442&amp;"|",'5_ACOMPANHAMENTO'!$AC$3:$AC$4922)))+((AA442&lt;&gt;"")*ISNUMBER(SEARCH("|"&amp;AA442&amp;"|",'5_ACOMPANHAMENTO'!$AC$3:$AC$4922)))+((AB442&lt;&gt;"")*ISNUMBER(SEARCH("|"&amp;AB442&amp;"|",'5_ACOMPANHAMENTO'!$AC$3:$AC$4922))))&gt;0)),'5_ACOMPANHAMENTO'!$O$3:$O$4922),0))</f>
        <v>1683</v>
      </c>
      <c r="G442" s="7">
        <f t="shared" si="139"/>
        <v>0</v>
      </c>
      <c r="H442" t="str">
        <f t="shared" si="140"/>
        <v>10200,10202,10205|9 COLADEIRAS</v>
      </c>
      <c r="I442" s="1" t="str">
        <f t="shared" si="141"/>
        <v>10200</v>
      </c>
      <c r="J442" s="1" t="str">
        <f t="shared" si="142"/>
        <v>10202</v>
      </c>
      <c r="K442" s="1" t="str">
        <f t="shared" si="143"/>
        <v>10205</v>
      </c>
      <c r="L442" s="1" t="str">
        <f t="shared" si="144"/>
        <v/>
      </c>
      <c r="M442" s="1" t="str">
        <f t="shared" si="145"/>
        <v/>
      </c>
      <c r="N442" s="1" t="str">
        <f t="shared" si="146"/>
        <v/>
      </c>
      <c r="O442" s="1" t="str">
        <f t="shared" si="147"/>
        <v/>
      </c>
      <c r="P442" s="1" t="str">
        <f t="shared" si="148"/>
        <v/>
      </c>
      <c r="Q442" s="1" t="str">
        <f t="shared" si="149"/>
        <v/>
      </c>
      <c r="R442" s="1" t="str">
        <f t="shared" si="150"/>
        <v/>
      </c>
      <c r="S442" s="1" t="str">
        <f t="shared" si="151"/>
        <v/>
      </c>
      <c r="T442" s="1" t="str">
        <f t="shared" si="152"/>
        <v/>
      </c>
      <c r="U442" s="1" t="str">
        <f t="shared" si="153"/>
        <v/>
      </c>
      <c r="V442" s="1" t="str">
        <f t="shared" si="154"/>
        <v/>
      </c>
      <c r="W442" s="1" t="str">
        <f t="shared" si="155"/>
        <v/>
      </c>
      <c r="X442" s="1" t="str">
        <f t="shared" si="156"/>
        <v/>
      </c>
      <c r="Y442" s="1" t="str">
        <f t="shared" si="157"/>
        <v/>
      </c>
      <c r="Z442" s="1" t="str">
        <f t="shared" si="158"/>
        <v/>
      </c>
      <c r="AA442" s="1" t="str">
        <f t="shared" si="159"/>
        <v/>
      </c>
      <c r="AB442" s="1" t="str">
        <f t="shared" si="160"/>
        <v/>
      </c>
    </row>
    <row r="443" spans="1:28" ht="14.25" hidden="1" customHeight="1" x14ac:dyDescent="0.35">
      <c r="A443" s="4">
        <f>IF(OR($B443="",$C443=""),"",IFERROR(INDEX('5_ACOMPANHAMENTO'!$A$3:$A$4922,MATCH(1,INDEX(('5_ACOMPANHAMENTO'!$AD$3:$AD$4922=TRIM($C443&amp;""))*('5_ACOMPANHAMENTO'!$AC$3:$AC$4922&lt;&gt;"")*((((I443&lt;&gt;"")*ISNUMBER(SEARCH("|"&amp;I443&amp;"|",'5_ACOMPANHAMENTO'!$AC$3:$AC$4922)))+((J443&lt;&gt;"")*ISNUMBER(SEARCH("|"&amp;J443&amp;"|",'5_ACOMPANHAMENTO'!$AC$3:$AC$4922)))+((K443&lt;&gt;"")*ISNUMBER(SEARCH("|"&amp;K443&amp;"|",'5_ACOMPANHAMENTO'!$AC$3:$AC$4922)))+((L443&lt;&gt;"")*ISNUMBER(SEARCH("|"&amp;L443&amp;"|",'5_ACOMPANHAMENTO'!$AC$3:$AC$4922)))+((M443&lt;&gt;"")*ISNUMBER(SEARCH("|"&amp;M443&amp;"|",'5_ACOMPANHAMENTO'!$AC$3:$AC$4922)))+((N443&lt;&gt;"")*ISNUMBER(SEARCH("|"&amp;N443&amp;"|",'5_ACOMPANHAMENTO'!$AC$3:$AC$4922)))+((O443&lt;&gt;"")*ISNUMBER(SEARCH("|"&amp;O443&amp;"|",'5_ACOMPANHAMENTO'!$AC$3:$AC$4922)))+((P443&lt;&gt;"")*ISNUMBER(SEARCH("|"&amp;P443&amp;"|",'5_ACOMPANHAMENTO'!$AC$3:$AC$4922)))+((Q443&lt;&gt;"")*ISNUMBER(SEARCH("|"&amp;Q443&amp;"|",'5_ACOMPANHAMENTO'!$AC$3:$AC$4922)))+((R443&lt;&gt;"")*ISNUMBER(SEARCH("|"&amp;R443&amp;"|",'5_ACOMPANHAMENTO'!$AC$3:$AC$4922)))+((S443&lt;&gt;"")*ISNUMBER(SEARCH("|"&amp;S443&amp;"|",'5_ACOMPANHAMENTO'!$AC$3:$AC$4922)))+((T443&lt;&gt;"")*ISNUMBER(SEARCH("|"&amp;T443&amp;"|",'5_ACOMPANHAMENTO'!$AC$3:$AC$4922)))+((U443&lt;&gt;"")*ISNUMBER(SEARCH("|"&amp;U443&amp;"|",'5_ACOMPANHAMENTO'!$AC$3:$AC$4922)))+((V443&lt;&gt;"")*ISNUMBER(SEARCH("|"&amp;V443&amp;"|",'5_ACOMPANHAMENTO'!$AC$3:$AC$4922)))+((W443&lt;&gt;"")*ISNUMBER(SEARCH("|"&amp;W443&amp;"|",'5_ACOMPANHAMENTO'!$AC$3:$AC$4922)))+((X443&lt;&gt;"")*ISNUMBER(SEARCH("|"&amp;X443&amp;"|",'5_ACOMPANHAMENTO'!$AC$3:$AC$4922)))+((Y443&lt;&gt;"")*ISNUMBER(SEARCH("|"&amp;Y443&amp;"|",'5_ACOMPANHAMENTO'!$AC$3:$AC$4922)))+((Z443&lt;&gt;"")*ISNUMBER(SEARCH("|"&amp;Z443&amp;"|",'5_ACOMPANHAMENTO'!$AC$3:$AC$4922)))+((AA443&lt;&gt;"")*ISNUMBER(SEARCH("|"&amp;AA443&amp;"|",'5_ACOMPANHAMENTO'!$AC$3:$AC$4922)))+((AB443&lt;&gt;"")*ISNUMBER(SEARCH("|"&amp;AB443&amp;"|",'5_ACOMPANHAMENTO'!$AC$3:$AC$4922))))&gt;0),0),0)),""))</f>
        <v>46206</v>
      </c>
      <c r="B443" s="14" t="s">
        <v>3091</v>
      </c>
      <c r="C443" s="14" t="s">
        <v>3060</v>
      </c>
      <c r="D443" s="4">
        <f>IF(OR($B443="",$C443=""),"",IFERROR(SUMPRODUCT(--(('5_ACOMPANHAMENTO'!$AD$3:$AD$4922=TRIM($C443&amp;""))*('5_ACOMPANHAMENTO'!$AC$3:$AC$4922&lt;&gt;"")*((((I443&lt;&gt;"")*ISNUMBER(SEARCH("|"&amp;I443&amp;"|",'5_ACOMPANHAMENTO'!$AC$3:$AC$4922)))+((J443&lt;&gt;"")*ISNUMBER(SEARCH("|"&amp;J443&amp;"|",'5_ACOMPANHAMENTO'!$AC$3:$AC$4922)))+((K443&lt;&gt;"")*ISNUMBER(SEARCH("|"&amp;K443&amp;"|",'5_ACOMPANHAMENTO'!$AC$3:$AC$4922)))+((L443&lt;&gt;"")*ISNUMBER(SEARCH("|"&amp;L443&amp;"|",'5_ACOMPANHAMENTO'!$AC$3:$AC$4922)))+((M443&lt;&gt;"")*ISNUMBER(SEARCH("|"&amp;M443&amp;"|",'5_ACOMPANHAMENTO'!$AC$3:$AC$4922)))+((N443&lt;&gt;"")*ISNUMBER(SEARCH("|"&amp;N443&amp;"|",'5_ACOMPANHAMENTO'!$AC$3:$AC$4922)))+((O443&lt;&gt;"")*ISNUMBER(SEARCH("|"&amp;O443&amp;"|",'5_ACOMPANHAMENTO'!$AC$3:$AC$4922)))+((P443&lt;&gt;"")*ISNUMBER(SEARCH("|"&amp;P443&amp;"|",'5_ACOMPANHAMENTO'!$AC$3:$AC$4922)))+((Q443&lt;&gt;"")*ISNUMBER(SEARCH("|"&amp;Q443&amp;"|",'5_ACOMPANHAMENTO'!$AC$3:$AC$4922)))+((R443&lt;&gt;"")*ISNUMBER(SEARCH("|"&amp;R443&amp;"|",'5_ACOMPANHAMENTO'!$AC$3:$AC$4922)))+((S443&lt;&gt;"")*ISNUMBER(SEARCH("|"&amp;S443&amp;"|",'5_ACOMPANHAMENTO'!$AC$3:$AC$4922)))+((T443&lt;&gt;"")*ISNUMBER(SEARCH("|"&amp;T443&amp;"|",'5_ACOMPANHAMENTO'!$AC$3:$AC$4922)))+((U443&lt;&gt;"")*ISNUMBER(SEARCH("|"&amp;U443&amp;"|",'5_ACOMPANHAMENTO'!$AC$3:$AC$4922)))+((V443&lt;&gt;"")*ISNUMBER(SEARCH("|"&amp;V443&amp;"|",'5_ACOMPANHAMENTO'!$AC$3:$AC$4922)))+((W443&lt;&gt;"")*ISNUMBER(SEARCH("|"&amp;W443&amp;"|",'5_ACOMPANHAMENTO'!$AC$3:$AC$4922)))+((X443&lt;&gt;"")*ISNUMBER(SEARCH("|"&amp;X443&amp;"|",'5_ACOMPANHAMENTO'!$AC$3:$AC$4922)))+((Y443&lt;&gt;"")*ISNUMBER(SEARCH("|"&amp;Y443&amp;"|",'5_ACOMPANHAMENTO'!$AC$3:$AC$4922)))+((Z443&lt;&gt;"")*ISNUMBER(SEARCH("|"&amp;Z443&amp;"|",'5_ACOMPANHAMENTO'!$AC$3:$AC$4922)))+((AA443&lt;&gt;"")*ISNUMBER(SEARCH("|"&amp;AA443&amp;"|",'5_ACOMPANHAMENTO'!$AC$3:$AC$4922)))+((AB443&lt;&gt;"")*ISNUMBER(SEARCH("|"&amp;AB443&amp;"|",'5_ACOMPANHAMENTO'!$AC$3:$AC$4922))))&gt;0)),'5_ACOMPANHAMENTO'!$J$3:$J$4922),0))</f>
        <v>1683</v>
      </c>
      <c r="E443" s="4" t="str">
        <f t="shared" ca="1" si="138"/>
        <v>FINALIZADO</v>
      </c>
      <c r="F443" s="7">
        <f>IF(OR($B443="",$C443=""),"",IFERROR(SUMPRODUCT(--(('5_ACOMPANHAMENTO'!$AD$3:$AD$4922=TRIM($C443&amp;""))*('5_ACOMPANHAMENTO'!$AC$3:$AC$4922&lt;&gt;"")*((((I443&lt;&gt;"")*ISNUMBER(SEARCH("|"&amp;I443&amp;"|",'5_ACOMPANHAMENTO'!$AC$3:$AC$4922)))+((J443&lt;&gt;"")*ISNUMBER(SEARCH("|"&amp;J443&amp;"|",'5_ACOMPANHAMENTO'!$AC$3:$AC$4922)))+((K443&lt;&gt;"")*ISNUMBER(SEARCH("|"&amp;K443&amp;"|",'5_ACOMPANHAMENTO'!$AC$3:$AC$4922)))+((L443&lt;&gt;"")*ISNUMBER(SEARCH("|"&amp;L443&amp;"|",'5_ACOMPANHAMENTO'!$AC$3:$AC$4922)))+((M443&lt;&gt;"")*ISNUMBER(SEARCH("|"&amp;M443&amp;"|",'5_ACOMPANHAMENTO'!$AC$3:$AC$4922)))+((N443&lt;&gt;"")*ISNUMBER(SEARCH("|"&amp;N443&amp;"|",'5_ACOMPANHAMENTO'!$AC$3:$AC$4922)))+((O443&lt;&gt;"")*ISNUMBER(SEARCH("|"&amp;O443&amp;"|",'5_ACOMPANHAMENTO'!$AC$3:$AC$4922)))+((P443&lt;&gt;"")*ISNUMBER(SEARCH("|"&amp;P443&amp;"|",'5_ACOMPANHAMENTO'!$AC$3:$AC$4922)))+((Q443&lt;&gt;"")*ISNUMBER(SEARCH("|"&amp;Q443&amp;"|",'5_ACOMPANHAMENTO'!$AC$3:$AC$4922)))+((R443&lt;&gt;"")*ISNUMBER(SEARCH("|"&amp;R443&amp;"|",'5_ACOMPANHAMENTO'!$AC$3:$AC$4922)))+((S443&lt;&gt;"")*ISNUMBER(SEARCH("|"&amp;S443&amp;"|",'5_ACOMPANHAMENTO'!$AC$3:$AC$4922)))+((T443&lt;&gt;"")*ISNUMBER(SEARCH("|"&amp;T443&amp;"|",'5_ACOMPANHAMENTO'!$AC$3:$AC$4922)))+((U443&lt;&gt;"")*ISNUMBER(SEARCH("|"&amp;U443&amp;"|",'5_ACOMPANHAMENTO'!$AC$3:$AC$4922)))+((V443&lt;&gt;"")*ISNUMBER(SEARCH("|"&amp;V443&amp;"|",'5_ACOMPANHAMENTO'!$AC$3:$AC$4922)))+((W443&lt;&gt;"")*ISNUMBER(SEARCH("|"&amp;W443&amp;"|",'5_ACOMPANHAMENTO'!$AC$3:$AC$4922)))+((X443&lt;&gt;"")*ISNUMBER(SEARCH("|"&amp;X443&amp;"|",'5_ACOMPANHAMENTO'!$AC$3:$AC$4922)))+((Y443&lt;&gt;"")*ISNUMBER(SEARCH("|"&amp;Y443&amp;"|",'5_ACOMPANHAMENTO'!$AC$3:$AC$4922)))+((Z443&lt;&gt;"")*ISNUMBER(SEARCH("|"&amp;Z443&amp;"|",'5_ACOMPANHAMENTO'!$AC$3:$AC$4922)))+((AA443&lt;&gt;"")*ISNUMBER(SEARCH("|"&amp;AA443&amp;"|",'5_ACOMPANHAMENTO'!$AC$3:$AC$4922)))+((AB443&lt;&gt;"")*ISNUMBER(SEARCH("|"&amp;AB443&amp;"|",'5_ACOMPANHAMENTO'!$AC$3:$AC$4922))))&gt;0)),'5_ACOMPANHAMENTO'!$O$3:$O$4922),0))</f>
        <v>1683</v>
      </c>
      <c r="G443" s="7">
        <f t="shared" si="139"/>
        <v>0</v>
      </c>
      <c r="H443" t="str">
        <f t="shared" si="140"/>
        <v>10200,10202,10205|9 COLADEIRAS</v>
      </c>
      <c r="I443" s="1" t="str">
        <f t="shared" si="141"/>
        <v>10200</v>
      </c>
      <c r="J443" s="1" t="str">
        <f t="shared" si="142"/>
        <v>10202</v>
      </c>
      <c r="K443" s="1" t="str">
        <f t="shared" si="143"/>
        <v>10205</v>
      </c>
      <c r="L443" s="1" t="str">
        <f t="shared" si="144"/>
        <v/>
      </c>
      <c r="M443" s="1" t="str">
        <f t="shared" si="145"/>
        <v/>
      </c>
      <c r="N443" s="1" t="str">
        <f t="shared" si="146"/>
        <v/>
      </c>
      <c r="O443" s="1" t="str">
        <f t="shared" si="147"/>
        <v/>
      </c>
      <c r="P443" s="1" t="str">
        <f t="shared" si="148"/>
        <v/>
      </c>
      <c r="Q443" s="1" t="str">
        <f t="shared" si="149"/>
        <v/>
      </c>
      <c r="R443" s="1" t="str">
        <f t="shared" si="150"/>
        <v/>
      </c>
      <c r="S443" s="1" t="str">
        <f t="shared" si="151"/>
        <v/>
      </c>
      <c r="T443" s="1" t="str">
        <f t="shared" si="152"/>
        <v/>
      </c>
      <c r="U443" s="1" t="str">
        <f t="shared" si="153"/>
        <v/>
      </c>
      <c r="V443" s="1" t="str">
        <f t="shared" si="154"/>
        <v/>
      </c>
      <c r="W443" s="1" t="str">
        <f t="shared" si="155"/>
        <v/>
      </c>
      <c r="X443" s="1" t="str">
        <f t="shared" si="156"/>
        <v/>
      </c>
      <c r="Y443" s="1" t="str">
        <f t="shared" si="157"/>
        <v/>
      </c>
      <c r="Z443" s="1" t="str">
        <f t="shared" si="158"/>
        <v/>
      </c>
      <c r="AA443" s="1" t="str">
        <f t="shared" si="159"/>
        <v/>
      </c>
      <c r="AB443" s="1" t="str">
        <f t="shared" si="160"/>
        <v/>
      </c>
    </row>
    <row r="444" spans="1:28" ht="14.25" hidden="1" customHeight="1" x14ac:dyDescent="0.35">
      <c r="A444" s="4">
        <f>IF(OR($B444="",$C444=""),"",IFERROR(INDEX('5_ACOMPANHAMENTO'!$A$3:$A$4922,MATCH(1,INDEX(('5_ACOMPANHAMENTO'!$AD$3:$AD$4922=TRIM($C444&amp;""))*('5_ACOMPANHAMENTO'!$AC$3:$AC$4922&lt;&gt;"")*((((I444&lt;&gt;"")*ISNUMBER(SEARCH("|"&amp;I444&amp;"|",'5_ACOMPANHAMENTO'!$AC$3:$AC$4922)))+((J444&lt;&gt;"")*ISNUMBER(SEARCH("|"&amp;J444&amp;"|",'5_ACOMPANHAMENTO'!$AC$3:$AC$4922)))+((K444&lt;&gt;"")*ISNUMBER(SEARCH("|"&amp;K444&amp;"|",'5_ACOMPANHAMENTO'!$AC$3:$AC$4922)))+((L444&lt;&gt;"")*ISNUMBER(SEARCH("|"&amp;L444&amp;"|",'5_ACOMPANHAMENTO'!$AC$3:$AC$4922)))+((M444&lt;&gt;"")*ISNUMBER(SEARCH("|"&amp;M444&amp;"|",'5_ACOMPANHAMENTO'!$AC$3:$AC$4922)))+((N444&lt;&gt;"")*ISNUMBER(SEARCH("|"&amp;N444&amp;"|",'5_ACOMPANHAMENTO'!$AC$3:$AC$4922)))+((O444&lt;&gt;"")*ISNUMBER(SEARCH("|"&amp;O444&amp;"|",'5_ACOMPANHAMENTO'!$AC$3:$AC$4922)))+((P444&lt;&gt;"")*ISNUMBER(SEARCH("|"&amp;P444&amp;"|",'5_ACOMPANHAMENTO'!$AC$3:$AC$4922)))+((Q444&lt;&gt;"")*ISNUMBER(SEARCH("|"&amp;Q444&amp;"|",'5_ACOMPANHAMENTO'!$AC$3:$AC$4922)))+((R444&lt;&gt;"")*ISNUMBER(SEARCH("|"&amp;R444&amp;"|",'5_ACOMPANHAMENTO'!$AC$3:$AC$4922)))+((S444&lt;&gt;"")*ISNUMBER(SEARCH("|"&amp;S444&amp;"|",'5_ACOMPANHAMENTO'!$AC$3:$AC$4922)))+((T444&lt;&gt;"")*ISNUMBER(SEARCH("|"&amp;T444&amp;"|",'5_ACOMPANHAMENTO'!$AC$3:$AC$4922)))+((U444&lt;&gt;"")*ISNUMBER(SEARCH("|"&amp;U444&amp;"|",'5_ACOMPANHAMENTO'!$AC$3:$AC$4922)))+((V444&lt;&gt;"")*ISNUMBER(SEARCH("|"&amp;V444&amp;"|",'5_ACOMPANHAMENTO'!$AC$3:$AC$4922)))+((W444&lt;&gt;"")*ISNUMBER(SEARCH("|"&amp;W444&amp;"|",'5_ACOMPANHAMENTO'!$AC$3:$AC$4922)))+((X444&lt;&gt;"")*ISNUMBER(SEARCH("|"&amp;X444&amp;"|",'5_ACOMPANHAMENTO'!$AC$3:$AC$4922)))+((Y444&lt;&gt;"")*ISNUMBER(SEARCH("|"&amp;Y444&amp;"|",'5_ACOMPANHAMENTO'!$AC$3:$AC$4922)))+((Z444&lt;&gt;"")*ISNUMBER(SEARCH("|"&amp;Z444&amp;"|",'5_ACOMPANHAMENTO'!$AC$3:$AC$4922)))+((AA444&lt;&gt;"")*ISNUMBER(SEARCH("|"&amp;AA444&amp;"|",'5_ACOMPANHAMENTO'!$AC$3:$AC$4922)))+((AB444&lt;&gt;"")*ISNUMBER(SEARCH("|"&amp;AB444&amp;"|",'5_ACOMPANHAMENTO'!$AC$3:$AC$4922))))&gt;0),0),0)),""))</f>
        <v>46206</v>
      </c>
      <c r="B444" s="14" t="s">
        <v>3091</v>
      </c>
      <c r="C444" s="14" t="s">
        <v>3060</v>
      </c>
      <c r="D444" s="4">
        <f>IF(OR($B444="",$C444=""),"",IFERROR(SUMPRODUCT(--(('5_ACOMPANHAMENTO'!$AD$3:$AD$4922=TRIM($C444&amp;""))*('5_ACOMPANHAMENTO'!$AC$3:$AC$4922&lt;&gt;"")*((((I444&lt;&gt;"")*ISNUMBER(SEARCH("|"&amp;I444&amp;"|",'5_ACOMPANHAMENTO'!$AC$3:$AC$4922)))+((J444&lt;&gt;"")*ISNUMBER(SEARCH("|"&amp;J444&amp;"|",'5_ACOMPANHAMENTO'!$AC$3:$AC$4922)))+((K444&lt;&gt;"")*ISNUMBER(SEARCH("|"&amp;K444&amp;"|",'5_ACOMPANHAMENTO'!$AC$3:$AC$4922)))+((L444&lt;&gt;"")*ISNUMBER(SEARCH("|"&amp;L444&amp;"|",'5_ACOMPANHAMENTO'!$AC$3:$AC$4922)))+((M444&lt;&gt;"")*ISNUMBER(SEARCH("|"&amp;M444&amp;"|",'5_ACOMPANHAMENTO'!$AC$3:$AC$4922)))+((N444&lt;&gt;"")*ISNUMBER(SEARCH("|"&amp;N444&amp;"|",'5_ACOMPANHAMENTO'!$AC$3:$AC$4922)))+((O444&lt;&gt;"")*ISNUMBER(SEARCH("|"&amp;O444&amp;"|",'5_ACOMPANHAMENTO'!$AC$3:$AC$4922)))+((P444&lt;&gt;"")*ISNUMBER(SEARCH("|"&amp;P444&amp;"|",'5_ACOMPANHAMENTO'!$AC$3:$AC$4922)))+((Q444&lt;&gt;"")*ISNUMBER(SEARCH("|"&amp;Q444&amp;"|",'5_ACOMPANHAMENTO'!$AC$3:$AC$4922)))+((R444&lt;&gt;"")*ISNUMBER(SEARCH("|"&amp;R444&amp;"|",'5_ACOMPANHAMENTO'!$AC$3:$AC$4922)))+((S444&lt;&gt;"")*ISNUMBER(SEARCH("|"&amp;S444&amp;"|",'5_ACOMPANHAMENTO'!$AC$3:$AC$4922)))+((T444&lt;&gt;"")*ISNUMBER(SEARCH("|"&amp;T444&amp;"|",'5_ACOMPANHAMENTO'!$AC$3:$AC$4922)))+((U444&lt;&gt;"")*ISNUMBER(SEARCH("|"&amp;U444&amp;"|",'5_ACOMPANHAMENTO'!$AC$3:$AC$4922)))+((V444&lt;&gt;"")*ISNUMBER(SEARCH("|"&amp;V444&amp;"|",'5_ACOMPANHAMENTO'!$AC$3:$AC$4922)))+((W444&lt;&gt;"")*ISNUMBER(SEARCH("|"&amp;W444&amp;"|",'5_ACOMPANHAMENTO'!$AC$3:$AC$4922)))+((X444&lt;&gt;"")*ISNUMBER(SEARCH("|"&amp;X444&amp;"|",'5_ACOMPANHAMENTO'!$AC$3:$AC$4922)))+((Y444&lt;&gt;"")*ISNUMBER(SEARCH("|"&amp;Y444&amp;"|",'5_ACOMPANHAMENTO'!$AC$3:$AC$4922)))+((Z444&lt;&gt;"")*ISNUMBER(SEARCH("|"&amp;Z444&amp;"|",'5_ACOMPANHAMENTO'!$AC$3:$AC$4922)))+((AA444&lt;&gt;"")*ISNUMBER(SEARCH("|"&amp;AA444&amp;"|",'5_ACOMPANHAMENTO'!$AC$3:$AC$4922)))+((AB444&lt;&gt;"")*ISNUMBER(SEARCH("|"&amp;AB444&amp;"|",'5_ACOMPANHAMENTO'!$AC$3:$AC$4922))))&gt;0)),'5_ACOMPANHAMENTO'!$J$3:$J$4922),0))</f>
        <v>1683</v>
      </c>
      <c r="E444" s="4" t="str">
        <f t="shared" ca="1" si="138"/>
        <v>FINALIZADO</v>
      </c>
      <c r="F444" s="7">
        <f>IF(OR($B444="",$C444=""),"",IFERROR(SUMPRODUCT(--(('5_ACOMPANHAMENTO'!$AD$3:$AD$4922=TRIM($C444&amp;""))*('5_ACOMPANHAMENTO'!$AC$3:$AC$4922&lt;&gt;"")*((((I444&lt;&gt;"")*ISNUMBER(SEARCH("|"&amp;I444&amp;"|",'5_ACOMPANHAMENTO'!$AC$3:$AC$4922)))+((J444&lt;&gt;"")*ISNUMBER(SEARCH("|"&amp;J444&amp;"|",'5_ACOMPANHAMENTO'!$AC$3:$AC$4922)))+((K444&lt;&gt;"")*ISNUMBER(SEARCH("|"&amp;K444&amp;"|",'5_ACOMPANHAMENTO'!$AC$3:$AC$4922)))+((L444&lt;&gt;"")*ISNUMBER(SEARCH("|"&amp;L444&amp;"|",'5_ACOMPANHAMENTO'!$AC$3:$AC$4922)))+((M444&lt;&gt;"")*ISNUMBER(SEARCH("|"&amp;M444&amp;"|",'5_ACOMPANHAMENTO'!$AC$3:$AC$4922)))+((N444&lt;&gt;"")*ISNUMBER(SEARCH("|"&amp;N444&amp;"|",'5_ACOMPANHAMENTO'!$AC$3:$AC$4922)))+((O444&lt;&gt;"")*ISNUMBER(SEARCH("|"&amp;O444&amp;"|",'5_ACOMPANHAMENTO'!$AC$3:$AC$4922)))+((P444&lt;&gt;"")*ISNUMBER(SEARCH("|"&amp;P444&amp;"|",'5_ACOMPANHAMENTO'!$AC$3:$AC$4922)))+((Q444&lt;&gt;"")*ISNUMBER(SEARCH("|"&amp;Q444&amp;"|",'5_ACOMPANHAMENTO'!$AC$3:$AC$4922)))+((R444&lt;&gt;"")*ISNUMBER(SEARCH("|"&amp;R444&amp;"|",'5_ACOMPANHAMENTO'!$AC$3:$AC$4922)))+((S444&lt;&gt;"")*ISNUMBER(SEARCH("|"&amp;S444&amp;"|",'5_ACOMPANHAMENTO'!$AC$3:$AC$4922)))+((T444&lt;&gt;"")*ISNUMBER(SEARCH("|"&amp;T444&amp;"|",'5_ACOMPANHAMENTO'!$AC$3:$AC$4922)))+((U444&lt;&gt;"")*ISNUMBER(SEARCH("|"&amp;U444&amp;"|",'5_ACOMPANHAMENTO'!$AC$3:$AC$4922)))+((V444&lt;&gt;"")*ISNUMBER(SEARCH("|"&amp;V444&amp;"|",'5_ACOMPANHAMENTO'!$AC$3:$AC$4922)))+((W444&lt;&gt;"")*ISNUMBER(SEARCH("|"&amp;W444&amp;"|",'5_ACOMPANHAMENTO'!$AC$3:$AC$4922)))+((X444&lt;&gt;"")*ISNUMBER(SEARCH("|"&amp;X444&amp;"|",'5_ACOMPANHAMENTO'!$AC$3:$AC$4922)))+((Y444&lt;&gt;"")*ISNUMBER(SEARCH("|"&amp;Y444&amp;"|",'5_ACOMPANHAMENTO'!$AC$3:$AC$4922)))+((Z444&lt;&gt;"")*ISNUMBER(SEARCH("|"&amp;Z444&amp;"|",'5_ACOMPANHAMENTO'!$AC$3:$AC$4922)))+((AA444&lt;&gt;"")*ISNUMBER(SEARCH("|"&amp;AA444&amp;"|",'5_ACOMPANHAMENTO'!$AC$3:$AC$4922)))+((AB444&lt;&gt;"")*ISNUMBER(SEARCH("|"&amp;AB444&amp;"|",'5_ACOMPANHAMENTO'!$AC$3:$AC$4922))))&gt;0)),'5_ACOMPANHAMENTO'!$O$3:$O$4922),0))</f>
        <v>1683</v>
      </c>
      <c r="G444" s="7">
        <f t="shared" si="139"/>
        <v>0</v>
      </c>
      <c r="H444" t="str">
        <f t="shared" si="140"/>
        <v>10200,10202,10205|9 COLADEIRAS</v>
      </c>
      <c r="I444" s="1" t="str">
        <f t="shared" si="141"/>
        <v>10200</v>
      </c>
      <c r="J444" s="1" t="str">
        <f t="shared" si="142"/>
        <v>10202</v>
      </c>
      <c r="K444" s="1" t="str">
        <f t="shared" si="143"/>
        <v>10205</v>
      </c>
      <c r="L444" s="1" t="str">
        <f t="shared" si="144"/>
        <v/>
      </c>
      <c r="M444" s="1" t="str">
        <f t="shared" si="145"/>
        <v/>
      </c>
      <c r="N444" s="1" t="str">
        <f t="shared" si="146"/>
        <v/>
      </c>
      <c r="O444" s="1" t="str">
        <f t="shared" si="147"/>
        <v/>
      </c>
      <c r="P444" s="1" t="str">
        <f t="shared" si="148"/>
        <v/>
      </c>
      <c r="Q444" s="1" t="str">
        <f t="shared" si="149"/>
        <v/>
      </c>
      <c r="R444" s="1" t="str">
        <f t="shared" si="150"/>
        <v/>
      </c>
      <c r="S444" s="1" t="str">
        <f t="shared" si="151"/>
        <v/>
      </c>
      <c r="T444" s="1" t="str">
        <f t="shared" si="152"/>
        <v/>
      </c>
      <c r="U444" s="1" t="str">
        <f t="shared" si="153"/>
        <v/>
      </c>
      <c r="V444" s="1" t="str">
        <f t="shared" si="154"/>
        <v/>
      </c>
      <c r="W444" s="1" t="str">
        <f t="shared" si="155"/>
        <v/>
      </c>
      <c r="X444" s="1" t="str">
        <f t="shared" si="156"/>
        <v/>
      </c>
      <c r="Y444" s="1" t="str">
        <f t="shared" si="157"/>
        <v/>
      </c>
      <c r="Z444" s="1" t="str">
        <f t="shared" si="158"/>
        <v/>
      </c>
      <c r="AA444" s="1" t="str">
        <f t="shared" si="159"/>
        <v/>
      </c>
      <c r="AB444" s="1" t="str">
        <f t="shared" si="160"/>
        <v/>
      </c>
    </row>
    <row r="445" spans="1:28" ht="14.25" hidden="1" customHeight="1" x14ac:dyDescent="0.35">
      <c r="A445" s="4">
        <f>IF(OR($B445="",$C445=""),"",IFERROR(INDEX('5_ACOMPANHAMENTO'!$A$3:$A$4922,MATCH(1,INDEX(('5_ACOMPANHAMENTO'!$AD$3:$AD$4922=TRIM($C445&amp;""))*('5_ACOMPANHAMENTO'!$AC$3:$AC$4922&lt;&gt;"")*((((I445&lt;&gt;"")*ISNUMBER(SEARCH("|"&amp;I445&amp;"|",'5_ACOMPANHAMENTO'!$AC$3:$AC$4922)))+((J445&lt;&gt;"")*ISNUMBER(SEARCH("|"&amp;J445&amp;"|",'5_ACOMPANHAMENTO'!$AC$3:$AC$4922)))+((K445&lt;&gt;"")*ISNUMBER(SEARCH("|"&amp;K445&amp;"|",'5_ACOMPANHAMENTO'!$AC$3:$AC$4922)))+((L445&lt;&gt;"")*ISNUMBER(SEARCH("|"&amp;L445&amp;"|",'5_ACOMPANHAMENTO'!$AC$3:$AC$4922)))+((M445&lt;&gt;"")*ISNUMBER(SEARCH("|"&amp;M445&amp;"|",'5_ACOMPANHAMENTO'!$AC$3:$AC$4922)))+((N445&lt;&gt;"")*ISNUMBER(SEARCH("|"&amp;N445&amp;"|",'5_ACOMPANHAMENTO'!$AC$3:$AC$4922)))+((O445&lt;&gt;"")*ISNUMBER(SEARCH("|"&amp;O445&amp;"|",'5_ACOMPANHAMENTO'!$AC$3:$AC$4922)))+((P445&lt;&gt;"")*ISNUMBER(SEARCH("|"&amp;P445&amp;"|",'5_ACOMPANHAMENTO'!$AC$3:$AC$4922)))+((Q445&lt;&gt;"")*ISNUMBER(SEARCH("|"&amp;Q445&amp;"|",'5_ACOMPANHAMENTO'!$AC$3:$AC$4922)))+((R445&lt;&gt;"")*ISNUMBER(SEARCH("|"&amp;R445&amp;"|",'5_ACOMPANHAMENTO'!$AC$3:$AC$4922)))+((S445&lt;&gt;"")*ISNUMBER(SEARCH("|"&amp;S445&amp;"|",'5_ACOMPANHAMENTO'!$AC$3:$AC$4922)))+((T445&lt;&gt;"")*ISNUMBER(SEARCH("|"&amp;T445&amp;"|",'5_ACOMPANHAMENTO'!$AC$3:$AC$4922)))+((U445&lt;&gt;"")*ISNUMBER(SEARCH("|"&amp;U445&amp;"|",'5_ACOMPANHAMENTO'!$AC$3:$AC$4922)))+((V445&lt;&gt;"")*ISNUMBER(SEARCH("|"&amp;V445&amp;"|",'5_ACOMPANHAMENTO'!$AC$3:$AC$4922)))+((W445&lt;&gt;"")*ISNUMBER(SEARCH("|"&amp;W445&amp;"|",'5_ACOMPANHAMENTO'!$AC$3:$AC$4922)))+((X445&lt;&gt;"")*ISNUMBER(SEARCH("|"&amp;X445&amp;"|",'5_ACOMPANHAMENTO'!$AC$3:$AC$4922)))+((Y445&lt;&gt;"")*ISNUMBER(SEARCH("|"&amp;Y445&amp;"|",'5_ACOMPANHAMENTO'!$AC$3:$AC$4922)))+((Z445&lt;&gt;"")*ISNUMBER(SEARCH("|"&amp;Z445&amp;"|",'5_ACOMPANHAMENTO'!$AC$3:$AC$4922)))+((AA445&lt;&gt;"")*ISNUMBER(SEARCH("|"&amp;AA445&amp;"|",'5_ACOMPANHAMENTO'!$AC$3:$AC$4922)))+((AB445&lt;&gt;"")*ISNUMBER(SEARCH("|"&amp;AB445&amp;"|",'5_ACOMPANHAMENTO'!$AC$3:$AC$4922))))&gt;0),0),0)),""))</f>
        <v>46206</v>
      </c>
      <c r="B445" s="14" t="s">
        <v>3091</v>
      </c>
      <c r="C445" s="14" t="s">
        <v>3060</v>
      </c>
      <c r="D445" s="4">
        <f>IF(OR($B445="",$C445=""),"",IFERROR(SUMPRODUCT(--(('5_ACOMPANHAMENTO'!$AD$3:$AD$4922=TRIM($C445&amp;""))*('5_ACOMPANHAMENTO'!$AC$3:$AC$4922&lt;&gt;"")*((((I445&lt;&gt;"")*ISNUMBER(SEARCH("|"&amp;I445&amp;"|",'5_ACOMPANHAMENTO'!$AC$3:$AC$4922)))+((J445&lt;&gt;"")*ISNUMBER(SEARCH("|"&amp;J445&amp;"|",'5_ACOMPANHAMENTO'!$AC$3:$AC$4922)))+((K445&lt;&gt;"")*ISNUMBER(SEARCH("|"&amp;K445&amp;"|",'5_ACOMPANHAMENTO'!$AC$3:$AC$4922)))+((L445&lt;&gt;"")*ISNUMBER(SEARCH("|"&amp;L445&amp;"|",'5_ACOMPANHAMENTO'!$AC$3:$AC$4922)))+((M445&lt;&gt;"")*ISNUMBER(SEARCH("|"&amp;M445&amp;"|",'5_ACOMPANHAMENTO'!$AC$3:$AC$4922)))+((N445&lt;&gt;"")*ISNUMBER(SEARCH("|"&amp;N445&amp;"|",'5_ACOMPANHAMENTO'!$AC$3:$AC$4922)))+((O445&lt;&gt;"")*ISNUMBER(SEARCH("|"&amp;O445&amp;"|",'5_ACOMPANHAMENTO'!$AC$3:$AC$4922)))+((P445&lt;&gt;"")*ISNUMBER(SEARCH("|"&amp;P445&amp;"|",'5_ACOMPANHAMENTO'!$AC$3:$AC$4922)))+((Q445&lt;&gt;"")*ISNUMBER(SEARCH("|"&amp;Q445&amp;"|",'5_ACOMPANHAMENTO'!$AC$3:$AC$4922)))+((R445&lt;&gt;"")*ISNUMBER(SEARCH("|"&amp;R445&amp;"|",'5_ACOMPANHAMENTO'!$AC$3:$AC$4922)))+((S445&lt;&gt;"")*ISNUMBER(SEARCH("|"&amp;S445&amp;"|",'5_ACOMPANHAMENTO'!$AC$3:$AC$4922)))+((T445&lt;&gt;"")*ISNUMBER(SEARCH("|"&amp;T445&amp;"|",'5_ACOMPANHAMENTO'!$AC$3:$AC$4922)))+((U445&lt;&gt;"")*ISNUMBER(SEARCH("|"&amp;U445&amp;"|",'5_ACOMPANHAMENTO'!$AC$3:$AC$4922)))+((V445&lt;&gt;"")*ISNUMBER(SEARCH("|"&amp;V445&amp;"|",'5_ACOMPANHAMENTO'!$AC$3:$AC$4922)))+((W445&lt;&gt;"")*ISNUMBER(SEARCH("|"&amp;W445&amp;"|",'5_ACOMPANHAMENTO'!$AC$3:$AC$4922)))+((X445&lt;&gt;"")*ISNUMBER(SEARCH("|"&amp;X445&amp;"|",'5_ACOMPANHAMENTO'!$AC$3:$AC$4922)))+((Y445&lt;&gt;"")*ISNUMBER(SEARCH("|"&amp;Y445&amp;"|",'5_ACOMPANHAMENTO'!$AC$3:$AC$4922)))+((Z445&lt;&gt;"")*ISNUMBER(SEARCH("|"&amp;Z445&amp;"|",'5_ACOMPANHAMENTO'!$AC$3:$AC$4922)))+((AA445&lt;&gt;"")*ISNUMBER(SEARCH("|"&amp;AA445&amp;"|",'5_ACOMPANHAMENTO'!$AC$3:$AC$4922)))+((AB445&lt;&gt;"")*ISNUMBER(SEARCH("|"&amp;AB445&amp;"|",'5_ACOMPANHAMENTO'!$AC$3:$AC$4922))))&gt;0)),'5_ACOMPANHAMENTO'!$J$3:$J$4922),0))</f>
        <v>1683</v>
      </c>
      <c r="E445" s="4" t="str">
        <f t="shared" ca="1" si="138"/>
        <v>FINALIZADO</v>
      </c>
      <c r="F445" s="7">
        <f>IF(OR($B445="",$C445=""),"",IFERROR(SUMPRODUCT(--(('5_ACOMPANHAMENTO'!$AD$3:$AD$4922=TRIM($C445&amp;""))*('5_ACOMPANHAMENTO'!$AC$3:$AC$4922&lt;&gt;"")*((((I445&lt;&gt;"")*ISNUMBER(SEARCH("|"&amp;I445&amp;"|",'5_ACOMPANHAMENTO'!$AC$3:$AC$4922)))+((J445&lt;&gt;"")*ISNUMBER(SEARCH("|"&amp;J445&amp;"|",'5_ACOMPANHAMENTO'!$AC$3:$AC$4922)))+((K445&lt;&gt;"")*ISNUMBER(SEARCH("|"&amp;K445&amp;"|",'5_ACOMPANHAMENTO'!$AC$3:$AC$4922)))+((L445&lt;&gt;"")*ISNUMBER(SEARCH("|"&amp;L445&amp;"|",'5_ACOMPANHAMENTO'!$AC$3:$AC$4922)))+((M445&lt;&gt;"")*ISNUMBER(SEARCH("|"&amp;M445&amp;"|",'5_ACOMPANHAMENTO'!$AC$3:$AC$4922)))+((N445&lt;&gt;"")*ISNUMBER(SEARCH("|"&amp;N445&amp;"|",'5_ACOMPANHAMENTO'!$AC$3:$AC$4922)))+((O445&lt;&gt;"")*ISNUMBER(SEARCH("|"&amp;O445&amp;"|",'5_ACOMPANHAMENTO'!$AC$3:$AC$4922)))+((P445&lt;&gt;"")*ISNUMBER(SEARCH("|"&amp;P445&amp;"|",'5_ACOMPANHAMENTO'!$AC$3:$AC$4922)))+((Q445&lt;&gt;"")*ISNUMBER(SEARCH("|"&amp;Q445&amp;"|",'5_ACOMPANHAMENTO'!$AC$3:$AC$4922)))+((R445&lt;&gt;"")*ISNUMBER(SEARCH("|"&amp;R445&amp;"|",'5_ACOMPANHAMENTO'!$AC$3:$AC$4922)))+((S445&lt;&gt;"")*ISNUMBER(SEARCH("|"&amp;S445&amp;"|",'5_ACOMPANHAMENTO'!$AC$3:$AC$4922)))+((T445&lt;&gt;"")*ISNUMBER(SEARCH("|"&amp;T445&amp;"|",'5_ACOMPANHAMENTO'!$AC$3:$AC$4922)))+((U445&lt;&gt;"")*ISNUMBER(SEARCH("|"&amp;U445&amp;"|",'5_ACOMPANHAMENTO'!$AC$3:$AC$4922)))+((V445&lt;&gt;"")*ISNUMBER(SEARCH("|"&amp;V445&amp;"|",'5_ACOMPANHAMENTO'!$AC$3:$AC$4922)))+((W445&lt;&gt;"")*ISNUMBER(SEARCH("|"&amp;W445&amp;"|",'5_ACOMPANHAMENTO'!$AC$3:$AC$4922)))+((X445&lt;&gt;"")*ISNUMBER(SEARCH("|"&amp;X445&amp;"|",'5_ACOMPANHAMENTO'!$AC$3:$AC$4922)))+((Y445&lt;&gt;"")*ISNUMBER(SEARCH("|"&amp;Y445&amp;"|",'5_ACOMPANHAMENTO'!$AC$3:$AC$4922)))+((Z445&lt;&gt;"")*ISNUMBER(SEARCH("|"&amp;Z445&amp;"|",'5_ACOMPANHAMENTO'!$AC$3:$AC$4922)))+((AA445&lt;&gt;"")*ISNUMBER(SEARCH("|"&amp;AA445&amp;"|",'5_ACOMPANHAMENTO'!$AC$3:$AC$4922)))+((AB445&lt;&gt;"")*ISNUMBER(SEARCH("|"&amp;AB445&amp;"|",'5_ACOMPANHAMENTO'!$AC$3:$AC$4922))))&gt;0)),'5_ACOMPANHAMENTO'!$O$3:$O$4922),0))</f>
        <v>1683</v>
      </c>
      <c r="G445" s="7">
        <f t="shared" si="139"/>
        <v>0</v>
      </c>
      <c r="H445" t="str">
        <f t="shared" si="140"/>
        <v>10200,10202,10205|9 COLADEIRAS</v>
      </c>
      <c r="I445" s="1" t="str">
        <f t="shared" si="141"/>
        <v>10200</v>
      </c>
      <c r="J445" s="1" t="str">
        <f t="shared" si="142"/>
        <v>10202</v>
      </c>
      <c r="K445" s="1" t="str">
        <f t="shared" si="143"/>
        <v>10205</v>
      </c>
      <c r="L445" s="1" t="str">
        <f t="shared" si="144"/>
        <v/>
      </c>
      <c r="M445" s="1" t="str">
        <f t="shared" si="145"/>
        <v/>
      </c>
      <c r="N445" s="1" t="str">
        <f t="shared" si="146"/>
        <v/>
      </c>
      <c r="O445" s="1" t="str">
        <f t="shared" si="147"/>
        <v/>
      </c>
      <c r="P445" s="1" t="str">
        <f t="shared" si="148"/>
        <v/>
      </c>
      <c r="Q445" s="1" t="str">
        <f t="shared" si="149"/>
        <v/>
      </c>
      <c r="R445" s="1" t="str">
        <f t="shared" si="150"/>
        <v/>
      </c>
      <c r="S445" s="1" t="str">
        <f t="shared" si="151"/>
        <v/>
      </c>
      <c r="T445" s="1" t="str">
        <f t="shared" si="152"/>
        <v/>
      </c>
      <c r="U445" s="1" t="str">
        <f t="shared" si="153"/>
        <v/>
      </c>
      <c r="V445" s="1" t="str">
        <f t="shared" si="154"/>
        <v/>
      </c>
      <c r="W445" s="1" t="str">
        <f t="shared" si="155"/>
        <v/>
      </c>
      <c r="X445" s="1" t="str">
        <f t="shared" si="156"/>
        <v/>
      </c>
      <c r="Y445" s="1" t="str">
        <f t="shared" si="157"/>
        <v/>
      </c>
      <c r="Z445" s="1" t="str">
        <f t="shared" si="158"/>
        <v/>
      </c>
      <c r="AA445" s="1" t="str">
        <f t="shared" si="159"/>
        <v/>
      </c>
      <c r="AB445" s="1" t="str">
        <f t="shared" si="160"/>
        <v/>
      </c>
    </row>
    <row r="446" spans="1:28" ht="14.25" hidden="1" customHeight="1" x14ac:dyDescent="0.35">
      <c r="A446" s="4">
        <f>IF(OR($B446="",$C446=""),"",IFERROR(INDEX('5_ACOMPANHAMENTO'!$A$3:$A$4922,MATCH(1,INDEX(('5_ACOMPANHAMENTO'!$AD$3:$AD$4922=TRIM($C446&amp;""))*('5_ACOMPANHAMENTO'!$AC$3:$AC$4922&lt;&gt;"")*((((I446&lt;&gt;"")*ISNUMBER(SEARCH("|"&amp;I446&amp;"|",'5_ACOMPANHAMENTO'!$AC$3:$AC$4922)))+((J446&lt;&gt;"")*ISNUMBER(SEARCH("|"&amp;J446&amp;"|",'5_ACOMPANHAMENTO'!$AC$3:$AC$4922)))+((K446&lt;&gt;"")*ISNUMBER(SEARCH("|"&amp;K446&amp;"|",'5_ACOMPANHAMENTO'!$AC$3:$AC$4922)))+((L446&lt;&gt;"")*ISNUMBER(SEARCH("|"&amp;L446&amp;"|",'5_ACOMPANHAMENTO'!$AC$3:$AC$4922)))+((M446&lt;&gt;"")*ISNUMBER(SEARCH("|"&amp;M446&amp;"|",'5_ACOMPANHAMENTO'!$AC$3:$AC$4922)))+((N446&lt;&gt;"")*ISNUMBER(SEARCH("|"&amp;N446&amp;"|",'5_ACOMPANHAMENTO'!$AC$3:$AC$4922)))+((O446&lt;&gt;"")*ISNUMBER(SEARCH("|"&amp;O446&amp;"|",'5_ACOMPANHAMENTO'!$AC$3:$AC$4922)))+((P446&lt;&gt;"")*ISNUMBER(SEARCH("|"&amp;P446&amp;"|",'5_ACOMPANHAMENTO'!$AC$3:$AC$4922)))+((Q446&lt;&gt;"")*ISNUMBER(SEARCH("|"&amp;Q446&amp;"|",'5_ACOMPANHAMENTO'!$AC$3:$AC$4922)))+((R446&lt;&gt;"")*ISNUMBER(SEARCH("|"&amp;R446&amp;"|",'5_ACOMPANHAMENTO'!$AC$3:$AC$4922)))+((S446&lt;&gt;"")*ISNUMBER(SEARCH("|"&amp;S446&amp;"|",'5_ACOMPANHAMENTO'!$AC$3:$AC$4922)))+((T446&lt;&gt;"")*ISNUMBER(SEARCH("|"&amp;T446&amp;"|",'5_ACOMPANHAMENTO'!$AC$3:$AC$4922)))+((U446&lt;&gt;"")*ISNUMBER(SEARCH("|"&amp;U446&amp;"|",'5_ACOMPANHAMENTO'!$AC$3:$AC$4922)))+((V446&lt;&gt;"")*ISNUMBER(SEARCH("|"&amp;V446&amp;"|",'5_ACOMPANHAMENTO'!$AC$3:$AC$4922)))+((W446&lt;&gt;"")*ISNUMBER(SEARCH("|"&amp;W446&amp;"|",'5_ACOMPANHAMENTO'!$AC$3:$AC$4922)))+((X446&lt;&gt;"")*ISNUMBER(SEARCH("|"&amp;X446&amp;"|",'5_ACOMPANHAMENTO'!$AC$3:$AC$4922)))+((Y446&lt;&gt;"")*ISNUMBER(SEARCH("|"&amp;Y446&amp;"|",'5_ACOMPANHAMENTO'!$AC$3:$AC$4922)))+((Z446&lt;&gt;"")*ISNUMBER(SEARCH("|"&amp;Z446&amp;"|",'5_ACOMPANHAMENTO'!$AC$3:$AC$4922)))+((AA446&lt;&gt;"")*ISNUMBER(SEARCH("|"&amp;AA446&amp;"|",'5_ACOMPANHAMENTO'!$AC$3:$AC$4922)))+((AB446&lt;&gt;"")*ISNUMBER(SEARCH("|"&amp;AB446&amp;"|",'5_ACOMPANHAMENTO'!$AC$3:$AC$4922))))&gt;0),0),0)),""))</f>
        <v>46206</v>
      </c>
      <c r="B446" s="14" t="s">
        <v>3091</v>
      </c>
      <c r="C446" s="14" t="s">
        <v>3060</v>
      </c>
      <c r="D446" s="4">
        <f>IF(OR($B446="",$C446=""),"",IFERROR(SUMPRODUCT(--(('5_ACOMPANHAMENTO'!$AD$3:$AD$4922=TRIM($C446&amp;""))*('5_ACOMPANHAMENTO'!$AC$3:$AC$4922&lt;&gt;"")*((((I446&lt;&gt;"")*ISNUMBER(SEARCH("|"&amp;I446&amp;"|",'5_ACOMPANHAMENTO'!$AC$3:$AC$4922)))+((J446&lt;&gt;"")*ISNUMBER(SEARCH("|"&amp;J446&amp;"|",'5_ACOMPANHAMENTO'!$AC$3:$AC$4922)))+((K446&lt;&gt;"")*ISNUMBER(SEARCH("|"&amp;K446&amp;"|",'5_ACOMPANHAMENTO'!$AC$3:$AC$4922)))+((L446&lt;&gt;"")*ISNUMBER(SEARCH("|"&amp;L446&amp;"|",'5_ACOMPANHAMENTO'!$AC$3:$AC$4922)))+((M446&lt;&gt;"")*ISNUMBER(SEARCH("|"&amp;M446&amp;"|",'5_ACOMPANHAMENTO'!$AC$3:$AC$4922)))+((N446&lt;&gt;"")*ISNUMBER(SEARCH("|"&amp;N446&amp;"|",'5_ACOMPANHAMENTO'!$AC$3:$AC$4922)))+((O446&lt;&gt;"")*ISNUMBER(SEARCH("|"&amp;O446&amp;"|",'5_ACOMPANHAMENTO'!$AC$3:$AC$4922)))+((P446&lt;&gt;"")*ISNUMBER(SEARCH("|"&amp;P446&amp;"|",'5_ACOMPANHAMENTO'!$AC$3:$AC$4922)))+((Q446&lt;&gt;"")*ISNUMBER(SEARCH("|"&amp;Q446&amp;"|",'5_ACOMPANHAMENTO'!$AC$3:$AC$4922)))+((R446&lt;&gt;"")*ISNUMBER(SEARCH("|"&amp;R446&amp;"|",'5_ACOMPANHAMENTO'!$AC$3:$AC$4922)))+((S446&lt;&gt;"")*ISNUMBER(SEARCH("|"&amp;S446&amp;"|",'5_ACOMPANHAMENTO'!$AC$3:$AC$4922)))+((T446&lt;&gt;"")*ISNUMBER(SEARCH("|"&amp;T446&amp;"|",'5_ACOMPANHAMENTO'!$AC$3:$AC$4922)))+((U446&lt;&gt;"")*ISNUMBER(SEARCH("|"&amp;U446&amp;"|",'5_ACOMPANHAMENTO'!$AC$3:$AC$4922)))+((V446&lt;&gt;"")*ISNUMBER(SEARCH("|"&amp;V446&amp;"|",'5_ACOMPANHAMENTO'!$AC$3:$AC$4922)))+((W446&lt;&gt;"")*ISNUMBER(SEARCH("|"&amp;W446&amp;"|",'5_ACOMPANHAMENTO'!$AC$3:$AC$4922)))+((X446&lt;&gt;"")*ISNUMBER(SEARCH("|"&amp;X446&amp;"|",'5_ACOMPANHAMENTO'!$AC$3:$AC$4922)))+((Y446&lt;&gt;"")*ISNUMBER(SEARCH("|"&amp;Y446&amp;"|",'5_ACOMPANHAMENTO'!$AC$3:$AC$4922)))+((Z446&lt;&gt;"")*ISNUMBER(SEARCH("|"&amp;Z446&amp;"|",'5_ACOMPANHAMENTO'!$AC$3:$AC$4922)))+((AA446&lt;&gt;"")*ISNUMBER(SEARCH("|"&amp;AA446&amp;"|",'5_ACOMPANHAMENTO'!$AC$3:$AC$4922)))+((AB446&lt;&gt;"")*ISNUMBER(SEARCH("|"&amp;AB446&amp;"|",'5_ACOMPANHAMENTO'!$AC$3:$AC$4922))))&gt;0)),'5_ACOMPANHAMENTO'!$J$3:$J$4922),0))</f>
        <v>1683</v>
      </c>
      <c r="E446" s="4" t="str">
        <f t="shared" ca="1" si="138"/>
        <v>FINALIZADO</v>
      </c>
      <c r="F446" s="7">
        <f>IF(OR($B446="",$C446=""),"",IFERROR(SUMPRODUCT(--(('5_ACOMPANHAMENTO'!$AD$3:$AD$4922=TRIM($C446&amp;""))*('5_ACOMPANHAMENTO'!$AC$3:$AC$4922&lt;&gt;"")*((((I446&lt;&gt;"")*ISNUMBER(SEARCH("|"&amp;I446&amp;"|",'5_ACOMPANHAMENTO'!$AC$3:$AC$4922)))+((J446&lt;&gt;"")*ISNUMBER(SEARCH("|"&amp;J446&amp;"|",'5_ACOMPANHAMENTO'!$AC$3:$AC$4922)))+((K446&lt;&gt;"")*ISNUMBER(SEARCH("|"&amp;K446&amp;"|",'5_ACOMPANHAMENTO'!$AC$3:$AC$4922)))+((L446&lt;&gt;"")*ISNUMBER(SEARCH("|"&amp;L446&amp;"|",'5_ACOMPANHAMENTO'!$AC$3:$AC$4922)))+((M446&lt;&gt;"")*ISNUMBER(SEARCH("|"&amp;M446&amp;"|",'5_ACOMPANHAMENTO'!$AC$3:$AC$4922)))+((N446&lt;&gt;"")*ISNUMBER(SEARCH("|"&amp;N446&amp;"|",'5_ACOMPANHAMENTO'!$AC$3:$AC$4922)))+((O446&lt;&gt;"")*ISNUMBER(SEARCH("|"&amp;O446&amp;"|",'5_ACOMPANHAMENTO'!$AC$3:$AC$4922)))+((P446&lt;&gt;"")*ISNUMBER(SEARCH("|"&amp;P446&amp;"|",'5_ACOMPANHAMENTO'!$AC$3:$AC$4922)))+((Q446&lt;&gt;"")*ISNUMBER(SEARCH("|"&amp;Q446&amp;"|",'5_ACOMPANHAMENTO'!$AC$3:$AC$4922)))+((R446&lt;&gt;"")*ISNUMBER(SEARCH("|"&amp;R446&amp;"|",'5_ACOMPANHAMENTO'!$AC$3:$AC$4922)))+((S446&lt;&gt;"")*ISNUMBER(SEARCH("|"&amp;S446&amp;"|",'5_ACOMPANHAMENTO'!$AC$3:$AC$4922)))+((T446&lt;&gt;"")*ISNUMBER(SEARCH("|"&amp;T446&amp;"|",'5_ACOMPANHAMENTO'!$AC$3:$AC$4922)))+((U446&lt;&gt;"")*ISNUMBER(SEARCH("|"&amp;U446&amp;"|",'5_ACOMPANHAMENTO'!$AC$3:$AC$4922)))+((V446&lt;&gt;"")*ISNUMBER(SEARCH("|"&amp;V446&amp;"|",'5_ACOMPANHAMENTO'!$AC$3:$AC$4922)))+((W446&lt;&gt;"")*ISNUMBER(SEARCH("|"&amp;W446&amp;"|",'5_ACOMPANHAMENTO'!$AC$3:$AC$4922)))+((X446&lt;&gt;"")*ISNUMBER(SEARCH("|"&amp;X446&amp;"|",'5_ACOMPANHAMENTO'!$AC$3:$AC$4922)))+((Y446&lt;&gt;"")*ISNUMBER(SEARCH("|"&amp;Y446&amp;"|",'5_ACOMPANHAMENTO'!$AC$3:$AC$4922)))+((Z446&lt;&gt;"")*ISNUMBER(SEARCH("|"&amp;Z446&amp;"|",'5_ACOMPANHAMENTO'!$AC$3:$AC$4922)))+((AA446&lt;&gt;"")*ISNUMBER(SEARCH("|"&amp;AA446&amp;"|",'5_ACOMPANHAMENTO'!$AC$3:$AC$4922)))+((AB446&lt;&gt;"")*ISNUMBER(SEARCH("|"&amp;AB446&amp;"|",'5_ACOMPANHAMENTO'!$AC$3:$AC$4922))))&gt;0)),'5_ACOMPANHAMENTO'!$O$3:$O$4922),0))</f>
        <v>1683</v>
      </c>
      <c r="G446" s="7">
        <f t="shared" si="139"/>
        <v>0</v>
      </c>
      <c r="H446" t="str">
        <f t="shared" si="140"/>
        <v>10200,10202,10205|9 COLADEIRAS</v>
      </c>
      <c r="I446" s="1" t="str">
        <f t="shared" si="141"/>
        <v>10200</v>
      </c>
      <c r="J446" s="1" t="str">
        <f t="shared" si="142"/>
        <v>10202</v>
      </c>
      <c r="K446" s="1" t="str">
        <f t="shared" si="143"/>
        <v>10205</v>
      </c>
      <c r="L446" s="1" t="str">
        <f t="shared" si="144"/>
        <v/>
      </c>
      <c r="M446" s="1" t="str">
        <f t="shared" si="145"/>
        <v/>
      </c>
      <c r="N446" s="1" t="str">
        <f t="shared" si="146"/>
        <v/>
      </c>
      <c r="O446" s="1" t="str">
        <f t="shared" si="147"/>
        <v/>
      </c>
      <c r="P446" s="1" t="str">
        <f t="shared" si="148"/>
        <v/>
      </c>
      <c r="Q446" s="1" t="str">
        <f t="shared" si="149"/>
        <v/>
      </c>
      <c r="R446" s="1" t="str">
        <f t="shared" si="150"/>
        <v/>
      </c>
      <c r="S446" s="1" t="str">
        <f t="shared" si="151"/>
        <v/>
      </c>
      <c r="T446" s="1" t="str">
        <f t="shared" si="152"/>
        <v/>
      </c>
      <c r="U446" s="1" t="str">
        <f t="shared" si="153"/>
        <v/>
      </c>
      <c r="V446" s="1" t="str">
        <f t="shared" si="154"/>
        <v/>
      </c>
      <c r="W446" s="1" t="str">
        <f t="shared" si="155"/>
        <v/>
      </c>
      <c r="X446" s="1" t="str">
        <f t="shared" si="156"/>
        <v/>
      </c>
      <c r="Y446" s="1" t="str">
        <f t="shared" si="157"/>
        <v/>
      </c>
      <c r="Z446" s="1" t="str">
        <f t="shared" si="158"/>
        <v/>
      </c>
      <c r="AA446" s="1" t="str">
        <f t="shared" si="159"/>
        <v/>
      </c>
      <c r="AB446" s="1" t="str">
        <f t="shared" si="160"/>
        <v/>
      </c>
    </row>
    <row r="447" spans="1:28" ht="14.25" hidden="1" customHeight="1" x14ac:dyDescent="0.35">
      <c r="A447" s="4">
        <f>IF(OR($B447="",$C447=""),"",IFERROR(INDEX('5_ACOMPANHAMENTO'!$A$3:$A$4922,MATCH(1,INDEX(('5_ACOMPANHAMENTO'!$AD$3:$AD$4922=TRIM($C447&amp;""))*('5_ACOMPANHAMENTO'!$AC$3:$AC$4922&lt;&gt;"")*((((I447&lt;&gt;"")*ISNUMBER(SEARCH("|"&amp;I447&amp;"|",'5_ACOMPANHAMENTO'!$AC$3:$AC$4922)))+((J447&lt;&gt;"")*ISNUMBER(SEARCH("|"&amp;J447&amp;"|",'5_ACOMPANHAMENTO'!$AC$3:$AC$4922)))+((K447&lt;&gt;"")*ISNUMBER(SEARCH("|"&amp;K447&amp;"|",'5_ACOMPANHAMENTO'!$AC$3:$AC$4922)))+((L447&lt;&gt;"")*ISNUMBER(SEARCH("|"&amp;L447&amp;"|",'5_ACOMPANHAMENTO'!$AC$3:$AC$4922)))+((M447&lt;&gt;"")*ISNUMBER(SEARCH("|"&amp;M447&amp;"|",'5_ACOMPANHAMENTO'!$AC$3:$AC$4922)))+((N447&lt;&gt;"")*ISNUMBER(SEARCH("|"&amp;N447&amp;"|",'5_ACOMPANHAMENTO'!$AC$3:$AC$4922)))+((O447&lt;&gt;"")*ISNUMBER(SEARCH("|"&amp;O447&amp;"|",'5_ACOMPANHAMENTO'!$AC$3:$AC$4922)))+((P447&lt;&gt;"")*ISNUMBER(SEARCH("|"&amp;P447&amp;"|",'5_ACOMPANHAMENTO'!$AC$3:$AC$4922)))+((Q447&lt;&gt;"")*ISNUMBER(SEARCH("|"&amp;Q447&amp;"|",'5_ACOMPANHAMENTO'!$AC$3:$AC$4922)))+((R447&lt;&gt;"")*ISNUMBER(SEARCH("|"&amp;R447&amp;"|",'5_ACOMPANHAMENTO'!$AC$3:$AC$4922)))+((S447&lt;&gt;"")*ISNUMBER(SEARCH("|"&amp;S447&amp;"|",'5_ACOMPANHAMENTO'!$AC$3:$AC$4922)))+((T447&lt;&gt;"")*ISNUMBER(SEARCH("|"&amp;T447&amp;"|",'5_ACOMPANHAMENTO'!$AC$3:$AC$4922)))+((U447&lt;&gt;"")*ISNUMBER(SEARCH("|"&amp;U447&amp;"|",'5_ACOMPANHAMENTO'!$AC$3:$AC$4922)))+((V447&lt;&gt;"")*ISNUMBER(SEARCH("|"&amp;V447&amp;"|",'5_ACOMPANHAMENTO'!$AC$3:$AC$4922)))+((W447&lt;&gt;"")*ISNUMBER(SEARCH("|"&amp;W447&amp;"|",'5_ACOMPANHAMENTO'!$AC$3:$AC$4922)))+((X447&lt;&gt;"")*ISNUMBER(SEARCH("|"&amp;X447&amp;"|",'5_ACOMPANHAMENTO'!$AC$3:$AC$4922)))+((Y447&lt;&gt;"")*ISNUMBER(SEARCH("|"&amp;Y447&amp;"|",'5_ACOMPANHAMENTO'!$AC$3:$AC$4922)))+((Z447&lt;&gt;"")*ISNUMBER(SEARCH("|"&amp;Z447&amp;"|",'5_ACOMPANHAMENTO'!$AC$3:$AC$4922)))+((AA447&lt;&gt;"")*ISNUMBER(SEARCH("|"&amp;AA447&amp;"|",'5_ACOMPANHAMENTO'!$AC$3:$AC$4922)))+((AB447&lt;&gt;"")*ISNUMBER(SEARCH("|"&amp;AB447&amp;"|",'5_ACOMPANHAMENTO'!$AC$3:$AC$4922))))&gt;0),0),0)),""))</f>
        <v>46206</v>
      </c>
      <c r="B447" s="14" t="s">
        <v>3091</v>
      </c>
      <c r="C447" s="14" t="s">
        <v>3060</v>
      </c>
      <c r="D447" s="4">
        <f>IF(OR($B447="",$C447=""),"",IFERROR(SUMPRODUCT(--(('5_ACOMPANHAMENTO'!$AD$3:$AD$4922=TRIM($C447&amp;""))*('5_ACOMPANHAMENTO'!$AC$3:$AC$4922&lt;&gt;"")*((((I447&lt;&gt;"")*ISNUMBER(SEARCH("|"&amp;I447&amp;"|",'5_ACOMPANHAMENTO'!$AC$3:$AC$4922)))+((J447&lt;&gt;"")*ISNUMBER(SEARCH("|"&amp;J447&amp;"|",'5_ACOMPANHAMENTO'!$AC$3:$AC$4922)))+((K447&lt;&gt;"")*ISNUMBER(SEARCH("|"&amp;K447&amp;"|",'5_ACOMPANHAMENTO'!$AC$3:$AC$4922)))+((L447&lt;&gt;"")*ISNUMBER(SEARCH("|"&amp;L447&amp;"|",'5_ACOMPANHAMENTO'!$AC$3:$AC$4922)))+((M447&lt;&gt;"")*ISNUMBER(SEARCH("|"&amp;M447&amp;"|",'5_ACOMPANHAMENTO'!$AC$3:$AC$4922)))+((N447&lt;&gt;"")*ISNUMBER(SEARCH("|"&amp;N447&amp;"|",'5_ACOMPANHAMENTO'!$AC$3:$AC$4922)))+((O447&lt;&gt;"")*ISNUMBER(SEARCH("|"&amp;O447&amp;"|",'5_ACOMPANHAMENTO'!$AC$3:$AC$4922)))+((P447&lt;&gt;"")*ISNUMBER(SEARCH("|"&amp;P447&amp;"|",'5_ACOMPANHAMENTO'!$AC$3:$AC$4922)))+((Q447&lt;&gt;"")*ISNUMBER(SEARCH("|"&amp;Q447&amp;"|",'5_ACOMPANHAMENTO'!$AC$3:$AC$4922)))+((R447&lt;&gt;"")*ISNUMBER(SEARCH("|"&amp;R447&amp;"|",'5_ACOMPANHAMENTO'!$AC$3:$AC$4922)))+((S447&lt;&gt;"")*ISNUMBER(SEARCH("|"&amp;S447&amp;"|",'5_ACOMPANHAMENTO'!$AC$3:$AC$4922)))+((T447&lt;&gt;"")*ISNUMBER(SEARCH("|"&amp;T447&amp;"|",'5_ACOMPANHAMENTO'!$AC$3:$AC$4922)))+((U447&lt;&gt;"")*ISNUMBER(SEARCH("|"&amp;U447&amp;"|",'5_ACOMPANHAMENTO'!$AC$3:$AC$4922)))+((V447&lt;&gt;"")*ISNUMBER(SEARCH("|"&amp;V447&amp;"|",'5_ACOMPANHAMENTO'!$AC$3:$AC$4922)))+((W447&lt;&gt;"")*ISNUMBER(SEARCH("|"&amp;W447&amp;"|",'5_ACOMPANHAMENTO'!$AC$3:$AC$4922)))+((X447&lt;&gt;"")*ISNUMBER(SEARCH("|"&amp;X447&amp;"|",'5_ACOMPANHAMENTO'!$AC$3:$AC$4922)))+((Y447&lt;&gt;"")*ISNUMBER(SEARCH("|"&amp;Y447&amp;"|",'5_ACOMPANHAMENTO'!$AC$3:$AC$4922)))+((Z447&lt;&gt;"")*ISNUMBER(SEARCH("|"&amp;Z447&amp;"|",'5_ACOMPANHAMENTO'!$AC$3:$AC$4922)))+((AA447&lt;&gt;"")*ISNUMBER(SEARCH("|"&amp;AA447&amp;"|",'5_ACOMPANHAMENTO'!$AC$3:$AC$4922)))+((AB447&lt;&gt;"")*ISNUMBER(SEARCH("|"&amp;AB447&amp;"|",'5_ACOMPANHAMENTO'!$AC$3:$AC$4922))))&gt;0)),'5_ACOMPANHAMENTO'!$J$3:$J$4922),0))</f>
        <v>1683</v>
      </c>
      <c r="E447" s="4" t="str">
        <f t="shared" ca="1" si="138"/>
        <v>FINALIZADO</v>
      </c>
      <c r="F447" s="7">
        <f>IF(OR($B447="",$C447=""),"",IFERROR(SUMPRODUCT(--(('5_ACOMPANHAMENTO'!$AD$3:$AD$4922=TRIM($C447&amp;""))*('5_ACOMPANHAMENTO'!$AC$3:$AC$4922&lt;&gt;"")*((((I447&lt;&gt;"")*ISNUMBER(SEARCH("|"&amp;I447&amp;"|",'5_ACOMPANHAMENTO'!$AC$3:$AC$4922)))+((J447&lt;&gt;"")*ISNUMBER(SEARCH("|"&amp;J447&amp;"|",'5_ACOMPANHAMENTO'!$AC$3:$AC$4922)))+((K447&lt;&gt;"")*ISNUMBER(SEARCH("|"&amp;K447&amp;"|",'5_ACOMPANHAMENTO'!$AC$3:$AC$4922)))+((L447&lt;&gt;"")*ISNUMBER(SEARCH("|"&amp;L447&amp;"|",'5_ACOMPANHAMENTO'!$AC$3:$AC$4922)))+((M447&lt;&gt;"")*ISNUMBER(SEARCH("|"&amp;M447&amp;"|",'5_ACOMPANHAMENTO'!$AC$3:$AC$4922)))+((N447&lt;&gt;"")*ISNUMBER(SEARCH("|"&amp;N447&amp;"|",'5_ACOMPANHAMENTO'!$AC$3:$AC$4922)))+((O447&lt;&gt;"")*ISNUMBER(SEARCH("|"&amp;O447&amp;"|",'5_ACOMPANHAMENTO'!$AC$3:$AC$4922)))+((P447&lt;&gt;"")*ISNUMBER(SEARCH("|"&amp;P447&amp;"|",'5_ACOMPANHAMENTO'!$AC$3:$AC$4922)))+((Q447&lt;&gt;"")*ISNUMBER(SEARCH("|"&amp;Q447&amp;"|",'5_ACOMPANHAMENTO'!$AC$3:$AC$4922)))+((R447&lt;&gt;"")*ISNUMBER(SEARCH("|"&amp;R447&amp;"|",'5_ACOMPANHAMENTO'!$AC$3:$AC$4922)))+((S447&lt;&gt;"")*ISNUMBER(SEARCH("|"&amp;S447&amp;"|",'5_ACOMPANHAMENTO'!$AC$3:$AC$4922)))+((T447&lt;&gt;"")*ISNUMBER(SEARCH("|"&amp;T447&amp;"|",'5_ACOMPANHAMENTO'!$AC$3:$AC$4922)))+((U447&lt;&gt;"")*ISNUMBER(SEARCH("|"&amp;U447&amp;"|",'5_ACOMPANHAMENTO'!$AC$3:$AC$4922)))+((V447&lt;&gt;"")*ISNUMBER(SEARCH("|"&amp;V447&amp;"|",'5_ACOMPANHAMENTO'!$AC$3:$AC$4922)))+((W447&lt;&gt;"")*ISNUMBER(SEARCH("|"&amp;W447&amp;"|",'5_ACOMPANHAMENTO'!$AC$3:$AC$4922)))+((X447&lt;&gt;"")*ISNUMBER(SEARCH("|"&amp;X447&amp;"|",'5_ACOMPANHAMENTO'!$AC$3:$AC$4922)))+((Y447&lt;&gt;"")*ISNUMBER(SEARCH("|"&amp;Y447&amp;"|",'5_ACOMPANHAMENTO'!$AC$3:$AC$4922)))+((Z447&lt;&gt;"")*ISNUMBER(SEARCH("|"&amp;Z447&amp;"|",'5_ACOMPANHAMENTO'!$AC$3:$AC$4922)))+((AA447&lt;&gt;"")*ISNUMBER(SEARCH("|"&amp;AA447&amp;"|",'5_ACOMPANHAMENTO'!$AC$3:$AC$4922)))+((AB447&lt;&gt;"")*ISNUMBER(SEARCH("|"&amp;AB447&amp;"|",'5_ACOMPANHAMENTO'!$AC$3:$AC$4922))))&gt;0)),'5_ACOMPANHAMENTO'!$O$3:$O$4922),0))</f>
        <v>1683</v>
      </c>
      <c r="G447" s="7">
        <f t="shared" si="139"/>
        <v>0</v>
      </c>
      <c r="H447" t="str">
        <f t="shared" si="140"/>
        <v>10200,10202,10205|9 COLADEIRAS</v>
      </c>
      <c r="I447" s="1" t="str">
        <f t="shared" si="141"/>
        <v>10200</v>
      </c>
      <c r="J447" s="1" t="str">
        <f t="shared" si="142"/>
        <v>10202</v>
      </c>
      <c r="K447" s="1" t="str">
        <f t="shared" si="143"/>
        <v>10205</v>
      </c>
      <c r="L447" s="1" t="str">
        <f t="shared" si="144"/>
        <v/>
      </c>
      <c r="M447" s="1" t="str">
        <f t="shared" si="145"/>
        <v/>
      </c>
      <c r="N447" s="1" t="str">
        <f t="shared" si="146"/>
        <v/>
      </c>
      <c r="O447" s="1" t="str">
        <f t="shared" si="147"/>
        <v/>
      </c>
      <c r="P447" s="1" t="str">
        <f t="shared" si="148"/>
        <v/>
      </c>
      <c r="Q447" s="1" t="str">
        <f t="shared" si="149"/>
        <v/>
      </c>
      <c r="R447" s="1" t="str">
        <f t="shared" si="150"/>
        <v/>
      </c>
      <c r="S447" s="1" t="str">
        <f t="shared" si="151"/>
        <v/>
      </c>
      <c r="T447" s="1" t="str">
        <f t="shared" si="152"/>
        <v/>
      </c>
      <c r="U447" s="1" t="str">
        <f t="shared" si="153"/>
        <v/>
      </c>
      <c r="V447" s="1" t="str">
        <f t="shared" si="154"/>
        <v/>
      </c>
      <c r="W447" s="1" t="str">
        <f t="shared" si="155"/>
        <v/>
      </c>
      <c r="X447" s="1" t="str">
        <f t="shared" si="156"/>
        <v/>
      </c>
      <c r="Y447" s="1" t="str">
        <f t="shared" si="157"/>
        <v/>
      </c>
      <c r="Z447" s="1" t="str">
        <f t="shared" si="158"/>
        <v/>
      </c>
      <c r="AA447" s="1" t="str">
        <f t="shared" si="159"/>
        <v/>
      </c>
      <c r="AB447" s="1" t="str">
        <f t="shared" si="160"/>
        <v/>
      </c>
    </row>
    <row r="448" spans="1:28" ht="14.25" hidden="1" customHeight="1" x14ac:dyDescent="0.35">
      <c r="A448" s="4">
        <f>IF(OR($B448="",$C448=""),"",IFERROR(INDEX('5_ACOMPANHAMENTO'!$A$3:$A$4922,MATCH(1,INDEX(('5_ACOMPANHAMENTO'!$AD$3:$AD$4922=TRIM($C448&amp;""))*('5_ACOMPANHAMENTO'!$AC$3:$AC$4922&lt;&gt;"")*((((I448&lt;&gt;"")*ISNUMBER(SEARCH("|"&amp;I448&amp;"|",'5_ACOMPANHAMENTO'!$AC$3:$AC$4922)))+((J448&lt;&gt;"")*ISNUMBER(SEARCH("|"&amp;J448&amp;"|",'5_ACOMPANHAMENTO'!$AC$3:$AC$4922)))+((K448&lt;&gt;"")*ISNUMBER(SEARCH("|"&amp;K448&amp;"|",'5_ACOMPANHAMENTO'!$AC$3:$AC$4922)))+((L448&lt;&gt;"")*ISNUMBER(SEARCH("|"&amp;L448&amp;"|",'5_ACOMPANHAMENTO'!$AC$3:$AC$4922)))+((M448&lt;&gt;"")*ISNUMBER(SEARCH("|"&amp;M448&amp;"|",'5_ACOMPANHAMENTO'!$AC$3:$AC$4922)))+((N448&lt;&gt;"")*ISNUMBER(SEARCH("|"&amp;N448&amp;"|",'5_ACOMPANHAMENTO'!$AC$3:$AC$4922)))+((O448&lt;&gt;"")*ISNUMBER(SEARCH("|"&amp;O448&amp;"|",'5_ACOMPANHAMENTO'!$AC$3:$AC$4922)))+((P448&lt;&gt;"")*ISNUMBER(SEARCH("|"&amp;P448&amp;"|",'5_ACOMPANHAMENTO'!$AC$3:$AC$4922)))+((Q448&lt;&gt;"")*ISNUMBER(SEARCH("|"&amp;Q448&amp;"|",'5_ACOMPANHAMENTO'!$AC$3:$AC$4922)))+((R448&lt;&gt;"")*ISNUMBER(SEARCH("|"&amp;R448&amp;"|",'5_ACOMPANHAMENTO'!$AC$3:$AC$4922)))+((S448&lt;&gt;"")*ISNUMBER(SEARCH("|"&amp;S448&amp;"|",'5_ACOMPANHAMENTO'!$AC$3:$AC$4922)))+((T448&lt;&gt;"")*ISNUMBER(SEARCH("|"&amp;T448&amp;"|",'5_ACOMPANHAMENTO'!$AC$3:$AC$4922)))+((U448&lt;&gt;"")*ISNUMBER(SEARCH("|"&amp;U448&amp;"|",'5_ACOMPANHAMENTO'!$AC$3:$AC$4922)))+((V448&lt;&gt;"")*ISNUMBER(SEARCH("|"&amp;V448&amp;"|",'5_ACOMPANHAMENTO'!$AC$3:$AC$4922)))+((W448&lt;&gt;"")*ISNUMBER(SEARCH("|"&amp;W448&amp;"|",'5_ACOMPANHAMENTO'!$AC$3:$AC$4922)))+((X448&lt;&gt;"")*ISNUMBER(SEARCH("|"&amp;X448&amp;"|",'5_ACOMPANHAMENTO'!$AC$3:$AC$4922)))+((Y448&lt;&gt;"")*ISNUMBER(SEARCH("|"&amp;Y448&amp;"|",'5_ACOMPANHAMENTO'!$AC$3:$AC$4922)))+((Z448&lt;&gt;"")*ISNUMBER(SEARCH("|"&amp;Z448&amp;"|",'5_ACOMPANHAMENTO'!$AC$3:$AC$4922)))+((AA448&lt;&gt;"")*ISNUMBER(SEARCH("|"&amp;AA448&amp;"|",'5_ACOMPANHAMENTO'!$AC$3:$AC$4922)))+((AB448&lt;&gt;"")*ISNUMBER(SEARCH("|"&amp;AB448&amp;"|",'5_ACOMPANHAMENTO'!$AC$3:$AC$4922))))&gt;0),0),0)),""))</f>
        <v>46206</v>
      </c>
      <c r="B448" s="14" t="s">
        <v>3091</v>
      </c>
      <c r="C448" s="14" t="s">
        <v>3060</v>
      </c>
      <c r="D448" s="4">
        <f>IF(OR($B448="",$C448=""),"",IFERROR(SUMPRODUCT(--(('5_ACOMPANHAMENTO'!$AD$3:$AD$4922=TRIM($C448&amp;""))*('5_ACOMPANHAMENTO'!$AC$3:$AC$4922&lt;&gt;"")*((((I448&lt;&gt;"")*ISNUMBER(SEARCH("|"&amp;I448&amp;"|",'5_ACOMPANHAMENTO'!$AC$3:$AC$4922)))+((J448&lt;&gt;"")*ISNUMBER(SEARCH("|"&amp;J448&amp;"|",'5_ACOMPANHAMENTO'!$AC$3:$AC$4922)))+((K448&lt;&gt;"")*ISNUMBER(SEARCH("|"&amp;K448&amp;"|",'5_ACOMPANHAMENTO'!$AC$3:$AC$4922)))+((L448&lt;&gt;"")*ISNUMBER(SEARCH("|"&amp;L448&amp;"|",'5_ACOMPANHAMENTO'!$AC$3:$AC$4922)))+((M448&lt;&gt;"")*ISNUMBER(SEARCH("|"&amp;M448&amp;"|",'5_ACOMPANHAMENTO'!$AC$3:$AC$4922)))+((N448&lt;&gt;"")*ISNUMBER(SEARCH("|"&amp;N448&amp;"|",'5_ACOMPANHAMENTO'!$AC$3:$AC$4922)))+((O448&lt;&gt;"")*ISNUMBER(SEARCH("|"&amp;O448&amp;"|",'5_ACOMPANHAMENTO'!$AC$3:$AC$4922)))+((P448&lt;&gt;"")*ISNUMBER(SEARCH("|"&amp;P448&amp;"|",'5_ACOMPANHAMENTO'!$AC$3:$AC$4922)))+((Q448&lt;&gt;"")*ISNUMBER(SEARCH("|"&amp;Q448&amp;"|",'5_ACOMPANHAMENTO'!$AC$3:$AC$4922)))+((R448&lt;&gt;"")*ISNUMBER(SEARCH("|"&amp;R448&amp;"|",'5_ACOMPANHAMENTO'!$AC$3:$AC$4922)))+((S448&lt;&gt;"")*ISNUMBER(SEARCH("|"&amp;S448&amp;"|",'5_ACOMPANHAMENTO'!$AC$3:$AC$4922)))+((T448&lt;&gt;"")*ISNUMBER(SEARCH("|"&amp;T448&amp;"|",'5_ACOMPANHAMENTO'!$AC$3:$AC$4922)))+((U448&lt;&gt;"")*ISNUMBER(SEARCH("|"&amp;U448&amp;"|",'5_ACOMPANHAMENTO'!$AC$3:$AC$4922)))+((V448&lt;&gt;"")*ISNUMBER(SEARCH("|"&amp;V448&amp;"|",'5_ACOMPANHAMENTO'!$AC$3:$AC$4922)))+((W448&lt;&gt;"")*ISNUMBER(SEARCH("|"&amp;W448&amp;"|",'5_ACOMPANHAMENTO'!$AC$3:$AC$4922)))+((X448&lt;&gt;"")*ISNUMBER(SEARCH("|"&amp;X448&amp;"|",'5_ACOMPANHAMENTO'!$AC$3:$AC$4922)))+((Y448&lt;&gt;"")*ISNUMBER(SEARCH("|"&amp;Y448&amp;"|",'5_ACOMPANHAMENTO'!$AC$3:$AC$4922)))+((Z448&lt;&gt;"")*ISNUMBER(SEARCH("|"&amp;Z448&amp;"|",'5_ACOMPANHAMENTO'!$AC$3:$AC$4922)))+((AA448&lt;&gt;"")*ISNUMBER(SEARCH("|"&amp;AA448&amp;"|",'5_ACOMPANHAMENTO'!$AC$3:$AC$4922)))+((AB448&lt;&gt;"")*ISNUMBER(SEARCH("|"&amp;AB448&amp;"|",'5_ACOMPANHAMENTO'!$AC$3:$AC$4922))))&gt;0)),'5_ACOMPANHAMENTO'!$J$3:$J$4922),0))</f>
        <v>1683</v>
      </c>
      <c r="E448" s="4" t="str">
        <f t="shared" ca="1" si="138"/>
        <v>FINALIZADO</v>
      </c>
      <c r="F448" s="7">
        <f>IF(OR($B448="",$C448=""),"",IFERROR(SUMPRODUCT(--(('5_ACOMPANHAMENTO'!$AD$3:$AD$4922=TRIM($C448&amp;""))*('5_ACOMPANHAMENTO'!$AC$3:$AC$4922&lt;&gt;"")*((((I448&lt;&gt;"")*ISNUMBER(SEARCH("|"&amp;I448&amp;"|",'5_ACOMPANHAMENTO'!$AC$3:$AC$4922)))+((J448&lt;&gt;"")*ISNUMBER(SEARCH("|"&amp;J448&amp;"|",'5_ACOMPANHAMENTO'!$AC$3:$AC$4922)))+((K448&lt;&gt;"")*ISNUMBER(SEARCH("|"&amp;K448&amp;"|",'5_ACOMPANHAMENTO'!$AC$3:$AC$4922)))+((L448&lt;&gt;"")*ISNUMBER(SEARCH("|"&amp;L448&amp;"|",'5_ACOMPANHAMENTO'!$AC$3:$AC$4922)))+((M448&lt;&gt;"")*ISNUMBER(SEARCH("|"&amp;M448&amp;"|",'5_ACOMPANHAMENTO'!$AC$3:$AC$4922)))+((N448&lt;&gt;"")*ISNUMBER(SEARCH("|"&amp;N448&amp;"|",'5_ACOMPANHAMENTO'!$AC$3:$AC$4922)))+((O448&lt;&gt;"")*ISNUMBER(SEARCH("|"&amp;O448&amp;"|",'5_ACOMPANHAMENTO'!$AC$3:$AC$4922)))+((P448&lt;&gt;"")*ISNUMBER(SEARCH("|"&amp;P448&amp;"|",'5_ACOMPANHAMENTO'!$AC$3:$AC$4922)))+((Q448&lt;&gt;"")*ISNUMBER(SEARCH("|"&amp;Q448&amp;"|",'5_ACOMPANHAMENTO'!$AC$3:$AC$4922)))+((R448&lt;&gt;"")*ISNUMBER(SEARCH("|"&amp;R448&amp;"|",'5_ACOMPANHAMENTO'!$AC$3:$AC$4922)))+((S448&lt;&gt;"")*ISNUMBER(SEARCH("|"&amp;S448&amp;"|",'5_ACOMPANHAMENTO'!$AC$3:$AC$4922)))+((T448&lt;&gt;"")*ISNUMBER(SEARCH("|"&amp;T448&amp;"|",'5_ACOMPANHAMENTO'!$AC$3:$AC$4922)))+((U448&lt;&gt;"")*ISNUMBER(SEARCH("|"&amp;U448&amp;"|",'5_ACOMPANHAMENTO'!$AC$3:$AC$4922)))+((V448&lt;&gt;"")*ISNUMBER(SEARCH("|"&amp;V448&amp;"|",'5_ACOMPANHAMENTO'!$AC$3:$AC$4922)))+((W448&lt;&gt;"")*ISNUMBER(SEARCH("|"&amp;W448&amp;"|",'5_ACOMPANHAMENTO'!$AC$3:$AC$4922)))+((X448&lt;&gt;"")*ISNUMBER(SEARCH("|"&amp;X448&amp;"|",'5_ACOMPANHAMENTO'!$AC$3:$AC$4922)))+((Y448&lt;&gt;"")*ISNUMBER(SEARCH("|"&amp;Y448&amp;"|",'5_ACOMPANHAMENTO'!$AC$3:$AC$4922)))+((Z448&lt;&gt;"")*ISNUMBER(SEARCH("|"&amp;Z448&amp;"|",'5_ACOMPANHAMENTO'!$AC$3:$AC$4922)))+((AA448&lt;&gt;"")*ISNUMBER(SEARCH("|"&amp;AA448&amp;"|",'5_ACOMPANHAMENTO'!$AC$3:$AC$4922)))+((AB448&lt;&gt;"")*ISNUMBER(SEARCH("|"&amp;AB448&amp;"|",'5_ACOMPANHAMENTO'!$AC$3:$AC$4922))))&gt;0)),'5_ACOMPANHAMENTO'!$O$3:$O$4922),0))</f>
        <v>1683</v>
      </c>
      <c r="G448" s="7">
        <f t="shared" si="139"/>
        <v>0</v>
      </c>
      <c r="H448" t="str">
        <f t="shared" si="140"/>
        <v>10200,10202,10205|9 COLADEIRAS</v>
      </c>
      <c r="I448" s="1" t="str">
        <f t="shared" si="141"/>
        <v>10200</v>
      </c>
      <c r="J448" s="1" t="str">
        <f t="shared" si="142"/>
        <v>10202</v>
      </c>
      <c r="K448" s="1" t="str">
        <f t="shared" si="143"/>
        <v>10205</v>
      </c>
      <c r="L448" s="1" t="str">
        <f t="shared" si="144"/>
        <v/>
      </c>
      <c r="M448" s="1" t="str">
        <f t="shared" si="145"/>
        <v/>
      </c>
      <c r="N448" s="1" t="str">
        <f t="shared" si="146"/>
        <v/>
      </c>
      <c r="O448" s="1" t="str">
        <f t="shared" si="147"/>
        <v/>
      </c>
      <c r="P448" s="1" t="str">
        <f t="shared" si="148"/>
        <v/>
      </c>
      <c r="Q448" s="1" t="str">
        <f t="shared" si="149"/>
        <v/>
      </c>
      <c r="R448" s="1" t="str">
        <f t="shared" si="150"/>
        <v/>
      </c>
      <c r="S448" s="1" t="str">
        <f t="shared" si="151"/>
        <v/>
      </c>
      <c r="T448" s="1" t="str">
        <f t="shared" si="152"/>
        <v/>
      </c>
      <c r="U448" s="1" t="str">
        <f t="shared" si="153"/>
        <v/>
      </c>
      <c r="V448" s="1" t="str">
        <f t="shared" si="154"/>
        <v/>
      </c>
      <c r="W448" s="1" t="str">
        <f t="shared" si="155"/>
        <v/>
      </c>
      <c r="X448" s="1" t="str">
        <f t="shared" si="156"/>
        <v/>
      </c>
      <c r="Y448" s="1" t="str">
        <f t="shared" si="157"/>
        <v/>
      </c>
      <c r="Z448" s="1" t="str">
        <f t="shared" si="158"/>
        <v/>
      </c>
      <c r="AA448" s="1" t="str">
        <f t="shared" si="159"/>
        <v/>
      </c>
      <c r="AB448" s="1" t="str">
        <f t="shared" si="160"/>
        <v/>
      </c>
    </row>
    <row r="449" spans="1:28" ht="14.25" hidden="1" customHeight="1" x14ac:dyDescent="0.35">
      <c r="A449" s="4">
        <f>IF(OR($B449="",$C449=""),"",IFERROR(INDEX('5_ACOMPANHAMENTO'!$A$3:$A$4922,MATCH(1,INDEX(('5_ACOMPANHAMENTO'!$AD$3:$AD$4922=TRIM($C449&amp;""))*('5_ACOMPANHAMENTO'!$AC$3:$AC$4922&lt;&gt;"")*((((I449&lt;&gt;"")*ISNUMBER(SEARCH("|"&amp;I449&amp;"|",'5_ACOMPANHAMENTO'!$AC$3:$AC$4922)))+((J449&lt;&gt;"")*ISNUMBER(SEARCH("|"&amp;J449&amp;"|",'5_ACOMPANHAMENTO'!$AC$3:$AC$4922)))+((K449&lt;&gt;"")*ISNUMBER(SEARCH("|"&amp;K449&amp;"|",'5_ACOMPANHAMENTO'!$AC$3:$AC$4922)))+((L449&lt;&gt;"")*ISNUMBER(SEARCH("|"&amp;L449&amp;"|",'5_ACOMPANHAMENTO'!$AC$3:$AC$4922)))+((M449&lt;&gt;"")*ISNUMBER(SEARCH("|"&amp;M449&amp;"|",'5_ACOMPANHAMENTO'!$AC$3:$AC$4922)))+((N449&lt;&gt;"")*ISNUMBER(SEARCH("|"&amp;N449&amp;"|",'5_ACOMPANHAMENTO'!$AC$3:$AC$4922)))+((O449&lt;&gt;"")*ISNUMBER(SEARCH("|"&amp;O449&amp;"|",'5_ACOMPANHAMENTO'!$AC$3:$AC$4922)))+((P449&lt;&gt;"")*ISNUMBER(SEARCH("|"&amp;P449&amp;"|",'5_ACOMPANHAMENTO'!$AC$3:$AC$4922)))+((Q449&lt;&gt;"")*ISNUMBER(SEARCH("|"&amp;Q449&amp;"|",'5_ACOMPANHAMENTO'!$AC$3:$AC$4922)))+((R449&lt;&gt;"")*ISNUMBER(SEARCH("|"&amp;R449&amp;"|",'5_ACOMPANHAMENTO'!$AC$3:$AC$4922)))+((S449&lt;&gt;"")*ISNUMBER(SEARCH("|"&amp;S449&amp;"|",'5_ACOMPANHAMENTO'!$AC$3:$AC$4922)))+((T449&lt;&gt;"")*ISNUMBER(SEARCH("|"&amp;T449&amp;"|",'5_ACOMPANHAMENTO'!$AC$3:$AC$4922)))+((U449&lt;&gt;"")*ISNUMBER(SEARCH("|"&amp;U449&amp;"|",'5_ACOMPANHAMENTO'!$AC$3:$AC$4922)))+((V449&lt;&gt;"")*ISNUMBER(SEARCH("|"&amp;V449&amp;"|",'5_ACOMPANHAMENTO'!$AC$3:$AC$4922)))+((W449&lt;&gt;"")*ISNUMBER(SEARCH("|"&amp;W449&amp;"|",'5_ACOMPANHAMENTO'!$AC$3:$AC$4922)))+((X449&lt;&gt;"")*ISNUMBER(SEARCH("|"&amp;X449&amp;"|",'5_ACOMPANHAMENTO'!$AC$3:$AC$4922)))+((Y449&lt;&gt;"")*ISNUMBER(SEARCH("|"&amp;Y449&amp;"|",'5_ACOMPANHAMENTO'!$AC$3:$AC$4922)))+((Z449&lt;&gt;"")*ISNUMBER(SEARCH("|"&amp;Z449&amp;"|",'5_ACOMPANHAMENTO'!$AC$3:$AC$4922)))+((AA449&lt;&gt;"")*ISNUMBER(SEARCH("|"&amp;AA449&amp;"|",'5_ACOMPANHAMENTO'!$AC$3:$AC$4922)))+((AB449&lt;&gt;"")*ISNUMBER(SEARCH("|"&amp;AB449&amp;"|",'5_ACOMPANHAMENTO'!$AC$3:$AC$4922))))&gt;0),0),0)),""))</f>
        <v>46206</v>
      </c>
      <c r="B449" s="14" t="s">
        <v>3091</v>
      </c>
      <c r="C449" s="14" t="s">
        <v>3060</v>
      </c>
      <c r="D449" s="4">
        <f>IF(OR($B449="",$C449=""),"",IFERROR(SUMPRODUCT(--(('5_ACOMPANHAMENTO'!$AD$3:$AD$4922=TRIM($C449&amp;""))*('5_ACOMPANHAMENTO'!$AC$3:$AC$4922&lt;&gt;"")*((((I449&lt;&gt;"")*ISNUMBER(SEARCH("|"&amp;I449&amp;"|",'5_ACOMPANHAMENTO'!$AC$3:$AC$4922)))+((J449&lt;&gt;"")*ISNUMBER(SEARCH("|"&amp;J449&amp;"|",'5_ACOMPANHAMENTO'!$AC$3:$AC$4922)))+((K449&lt;&gt;"")*ISNUMBER(SEARCH("|"&amp;K449&amp;"|",'5_ACOMPANHAMENTO'!$AC$3:$AC$4922)))+((L449&lt;&gt;"")*ISNUMBER(SEARCH("|"&amp;L449&amp;"|",'5_ACOMPANHAMENTO'!$AC$3:$AC$4922)))+((M449&lt;&gt;"")*ISNUMBER(SEARCH("|"&amp;M449&amp;"|",'5_ACOMPANHAMENTO'!$AC$3:$AC$4922)))+((N449&lt;&gt;"")*ISNUMBER(SEARCH("|"&amp;N449&amp;"|",'5_ACOMPANHAMENTO'!$AC$3:$AC$4922)))+((O449&lt;&gt;"")*ISNUMBER(SEARCH("|"&amp;O449&amp;"|",'5_ACOMPANHAMENTO'!$AC$3:$AC$4922)))+((P449&lt;&gt;"")*ISNUMBER(SEARCH("|"&amp;P449&amp;"|",'5_ACOMPANHAMENTO'!$AC$3:$AC$4922)))+((Q449&lt;&gt;"")*ISNUMBER(SEARCH("|"&amp;Q449&amp;"|",'5_ACOMPANHAMENTO'!$AC$3:$AC$4922)))+((R449&lt;&gt;"")*ISNUMBER(SEARCH("|"&amp;R449&amp;"|",'5_ACOMPANHAMENTO'!$AC$3:$AC$4922)))+((S449&lt;&gt;"")*ISNUMBER(SEARCH("|"&amp;S449&amp;"|",'5_ACOMPANHAMENTO'!$AC$3:$AC$4922)))+((T449&lt;&gt;"")*ISNUMBER(SEARCH("|"&amp;T449&amp;"|",'5_ACOMPANHAMENTO'!$AC$3:$AC$4922)))+((U449&lt;&gt;"")*ISNUMBER(SEARCH("|"&amp;U449&amp;"|",'5_ACOMPANHAMENTO'!$AC$3:$AC$4922)))+((V449&lt;&gt;"")*ISNUMBER(SEARCH("|"&amp;V449&amp;"|",'5_ACOMPANHAMENTO'!$AC$3:$AC$4922)))+((W449&lt;&gt;"")*ISNUMBER(SEARCH("|"&amp;W449&amp;"|",'5_ACOMPANHAMENTO'!$AC$3:$AC$4922)))+((X449&lt;&gt;"")*ISNUMBER(SEARCH("|"&amp;X449&amp;"|",'5_ACOMPANHAMENTO'!$AC$3:$AC$4922)))+((Y449&lt;&gt;"")*ISNUMBER(SEARCH("|"&amp;Y449&amp;"|",'5_ACOMPANHAMENTO'!$AC$3:$AC$4922)))+((Z449&lt;&gt;"")*ISNUMBER(SEARCH("|"&amp;Z449&amp;"|",'5_ACOMPANHAMENTO'!$AC$3:$AC$4922)))+((AA449&lt;&gt;"")*ISNUMBER(SEARCH("|"&amp;AA449&amp;"|",'5_ACOMPANHAMENTO'!$AC$3:$AC$4922)))+((AB449&lt;&gt;"")*ISNUMBER(SEARCH("|"&amp;AB449&amp;"|",'5_ACOMPANHAMENTO'!$AC$3:$AC$4922))))&gt;0)),'5_ACOMPANHAMENTO'!$J$3:$J$4922),0))</f>
        <v>1683</v>
      </c>
      <c r="E449" s="4" t="str">
        <f t="shared" ca="1" si="138"/>
        <v>FINALIZADO</v>
      </c>
      <c r="F449" s="7">
        <f>IF(OR($B449="",$C449=""),"",IFERROR(SUMPRODUCT(--(('5_ACOMPANHAMENTO'!$AD$3:$AD$4922=TRIM($C449&amp;""))*('5_ACOMPANHAMENTO'!$AC$3:$AC$4922&lt;&gt;"")*((((I449&lt;&gt;"")*ISNUMBER(SEARCH("|"&amp;I449&amp;"|",'5_ACOMPANHAMENTO'!$AC$3:$AC$4922)))+((J449&lt;&gt;"")*ISNUMBER(SEARCH("|"&amp;J449&amp;"|",'5_ACOMPANHAMENTO'!$AC$3:$AC$4922)))+((K449&lt;&gt;"")*ISNUMBER(SEARCH("|"&amp;K449&amp;"|",'5_ACOMPANHAMENTO'!$AC$3:$AC$4922)))+((L449&lt;&gt;"")*ISNUMBER(SEARCH("|"&amp;L449&amp;"|",'5_ACOMPANHAMENTO'!$AC$3:$AC$4922)))+((M449&lt;&gt;"")*ISNUMBER(SEARCH("|"&amp;M449&amp;"|",'5_ACOMPANHAMENTO'!$AC$3:$AC$4922)))+((N449&lt;&gt;"")*ISNUMBER(SEARCH("|"&amp;N449&amp;"|",'5_ACOMPANHAMENTO'!$AC$3:$AC$4922)))+((O449&lt;&gt;"")*ISNUMBER(SEARCH("|"&amp;O449&amp;"|",'5_ACOMPANHAMENTO'!$AC$3:$AC$4922)))+((P449&lt;&gt;"")*ISNUMBER(SEARCH("|"&amp;P449&amp;"|",'5_ACOMPANHAMENTO'!$AC$3:$AC$4922)))+((Q449&lt;&gt;"")*ISNUMBER(SEARCH("|"&amp;Q449&amp;"|",'5_ACOMPANHAMENTO'!$AC$3:$AC$4922)))+((R449&lt;&gt;"")*ISNUMBER(SEARCH("|"&amp;R449&amp;"|",'5_ACOMPANHAMENTO'!$AC$3:$AC$4922)))+((S449&lt;&gt;"")*ISNUMBER(SEARCH("|"&amp;S449&amp;"|",'5_ACOMPANHAMENTO'!$AC$3:$AC$4922)))+((T449&lt;&gt;"")*ISNUMBER(SEARCH("|"&amp;T449&amp;"|",'5_ACOMPANHAMENTO'!$AC$3:$AC$4922)))+((U449&lt;&gt;"")*ISNUMBER(SEARCH("|"&amp;U449&amp;"|",'5_ACOMPANHAMENTO'!$AC$3:$AC$4922)))+((V449&lt;&gt;"")*ISNUMBER(SEARCH("|"&amp;V449&amp;"|",'5_ACOMPANHAMENTO'!$AC$3:$AC$4922)))+((W449&lt;&gt;"")*ISNUMBER(SEARCH("|"&amp;W449&amp;"|",'5_ACOMPANHAMENTO'!$AC$3:$AC$4922)))+((X449&lt;&gt;"")*ISNUMBER(SEARCH("|"&amp;X449&amp;"|",'5_ACOMPANHAMENTO'!$AC$3:$AC$4922)))+((Y449&lt;&gt;"")*ISNUMBER(SEARCH("|"&amp;Y449&amp;"|",'5_ACOMPANHAMENTO'!$AC$3:$AC$4922)))+((Z449&lt;&gt;"")*ISNUMBER(SEARCH("|"&amp;Z449&amp;"|",'5_ACOMPANHAMENTO'!$AC$3:$AC$4922)))+((AA449&lt;&gt;"")*ISNUMBER(SEARCH("|"&amp;AA449&amp;"|",'5_ACOMPANHAMENTO'!$AC$3:$AC$4922)))+((AB449&lt;&gt;"")*ISNUMBER(SEARCH("|"&amp;AB449&amp;"|",'5_ACOMPANHAMENTO'!$AC$3:$AC$4922))))&gt;0)),'5_ACOMPANHAMENTO'!$O$3:$O$4922),0))</f>
        <v>1683</v>
      </c>
      <c r="G449" s="7">
        <f t="shared" si="139"/>
        <v>0</v>
      </c>
      <c r="H449" t="str">
        <f t="shared" si="140"/>
        <v>10200,10202,10205|9 COLADEIRAS</v>
      </c>
      <c r="I449" s="1" t="str">
        <f t="shared" si="141"/>
        <v>10200</v>
      </c>
      <c r="J449" s="1" t="str">
        <f t="shared" si="142"/>
        <v>10202</v>
      </c>
      <c r="K449" s="1" t="str">
        <f t="shared" si="143"/>
        <v>10205</v>
      </c>
      <c r="L449" s="1" t="str">
        <f t="shared" si="144"/>
        <v/>
      </c>
      <c r="M449" s="1" t="str">
        <f t="shared" si="145"/>
        <v/>
      </c>
      <c r="N449" s="1" t="str">
        <f t="shared" si="146"/>
        <v/>
      </c>
      <c r="O449" s="1" t="str">
        <f t="shared" si="147"/>
        <v/>
      </c>
      <c r="P449" s="1" t="str">
        <f t="shared" si="148"/>
        <v/>
      </c>
      <c r="Q449" s="1" t="str">
        <f t="shared" si="149"/>
        <v/>
      </c>
      <c r="R449" s="1" t="str">
        <f t="shared" si="150"/>
        <v/>
      </c>
      <c r="S449" s="1" t="str">
        <f t="shared" si="151"/>
        <v/>
      </c>
      <c r="T449" s="1" t="str">
        <f t="shared" si="152"/>
        <v/>
      </c>
      <c r="U449" s="1" t="str">
        <f t="shared" si="153"/>
        <v/>
      </c>
      <c r="V449" s="1" t="str">
        <f t="shared" si="154"/>
        <v/>
      </c>
      <c r="W449" s="1" t="str">
        <f t="shared" si="155"/>
        <v/>
      </c>
      <c r="X449" s="1" t="str">
        <f t="shared" si="156"/>
        <v/>
      </c>
      <c r="Y449" s="1" t="str">
        <f t="shared" si="157"/>
        <v/>
      </c>
      <c r="Z449" s="1" t="str">
        <f t="shared" si="158"/>
        <v/>
      </c>
      <c r="AA449" s="1" t="str">
        <f t="shared" si="159"/>
        <v/>
      </c>
      <c r="AB449" s="1" t="str">
        <f t="shared" si="160"/>
        <v/>
      </c>
    </row>
    <row r="450" spans="1:28" ht="14.25" hidden="1" customHeight="1" x14ac:dyDescent="0.35">
      <c r="A450" s="4">
        <f>IF(OR($B450="",$C450=""),"",IFERROR(INDEX('5_ACOMPANHAMENTO'!$A$3:$A$4922,MATCH(1,INDEX(('5_ACOMPANHAMENTO'!$AD$3:$AD$4922=TRIM($C450&amp;""))*('5_ACOMPANHAMENTO'!$AC$3:$AC$4922&lt;&gt;"")*((((I450&lt;&gt;"")*ISNUMBER(SEARCH("|"&amp;I450&amp;"|",'5_ACOMPANHAMENTO'!$AC$3:$AC$4922)))+((J450&lt;&gt;"")*ISNUMBER(SEARCH("|"&amp;J450&amp;"|",'5_ACOMPANHAMENTO'!$AC$3:$AC$4922)))+((K450&lt;&gt;"")*ISNUMBER(SEARCH("|"&amp;K450&amp;"|",'5_ACOMPANHAMENTO'!$AC$3:$AC$4922)))+((L450&lt;&gt;"")*ISNUMBER(SEARCH("|"&amp;L450&amp;"|",'5_ACOMPANHAMENTO'!$AC$3:$AC$4922)))+((M450&lt;&gt;"")*ISNUMBER(SEARCH("|"&amp;M450&amp;"|",'5_ACOMPANHAMENTO'!$AC$3:$AC$4922)))+((N450&lt;&gt;"")*ISNUMBER(SEARCH("|"&amp;N450&amp;"|",'5_ACOMPANHAMENTO'!$AC$3:$AC$4922)))+((O450&lt;&gt;"")*ISNUMBER(SEARCH("|"&amp;O450&amp;"|",'5_ACOMPANHAMENTO'!$AC$3:$AC$4922)))+((P450&lt;&gt;"")*ISNUMBER(SEARCH("|"&amp;P450&amp;"|",'5_ACOMPANHAMENTO'!$AC$3:$AC$4922)))+((Q450&lt;&gt;"")*ISNUMBER(SEARCH("|"&amp;Q450&amp;"|",'5_ACOMPANHAMENTO'!$AC$3:$AC$4922)))+((R450&lt;&gt;"")*ISNUMBER(SEARCH("|"&amp;R450&amp;"|",'5_ACOMPANHAMENTO'!$AC$3:$AC$4922)))+((S450&lt;&gt;"")*ISNUMBER(SEARCH("|"&amp;S450&amp;"|",'5_ACOMPANHAMENTO'!$AC$3:$AC$4922)))+((T450&lt;&gt;"")*ISNUMBER(SEARCH("|"&amp;T450&amp;"|",'5_ACOMPANHAMENTO'!$AC$3:$AC$4922)))+((U450&lt;&gt;"")*ISNUMBER(SEARCH("|"&amp;U450&amp;"|",'5_ACOMPANHAMENTO'!$AC$3:$AC$4922)))+((V450&lt;&gt;"")*ISNUMBER(SEARCH("|"&amp;V450&amp;"|",'5_ACOMPANHAMENTO'!$AC$3:$AC$4922)))+((W450&lt;&gt;"")*ISNUMBER(SEARCH("|"&amp;W450&amp;"|",'5_ACOMPANHAMENTO'!$AC$3:$AC$4922)))+((X450&lt;&gt;"")*ISNUMBER(SEARCH("|"&amp;X450&amp;"|",'5_ACOMPANHAMENTO'!$AC$3:$AC$4922)))+((Y450&lt;&gt;"")*ISNUMBER(SEARCH("|"&amp;Y450&amp;"|",'5_ACOMPANHAMENTO'!$AC$3:$AC$4922)))+((Z450&lt;&gt;"")*ISNUMBER(SEARCH("|"&amp;Z450&amp;"|",'5_ACOMPANHAMENTO'!$AC$3:$AC$4922)))+((AA450&lt;&gt;"")*ISNUMBER(SEARCH("|"&amp;AA450&amp;"|",'5_ACOMPANHAMENTO'!$AC$3:$AC$4922)))+((AB450&lt;&gt;"")*ISNUMBER(SEARCH("|"&amp;AB450&amp;"|",'5_ACOMPANHAMENTO'!$AC$3:$AC$4922))))&gt;0),0),0)),""))</f>
        <v>46206</v>
      </c>
      <c r="B450" s="14" t="s">
        <v>3091</v>
      </c>
      <c r="C450" s="14" t="s">
        <v>3060</v>
      </c>
      <c r="D450" s="4">
        <f>IF(OR($B450="",$C450=""),"",IFERROR(SUMPRODUCT(--(('5_ACOMPANHAMENTO'!$AD$3:$AD$4922=TRIM($C450&amp;""))*('5_ACOMPANHAMENTO'!$AC$3:$AC$4922&lt;&gt;"")*((((I450&lt;&gt;"")*ISNUMBER(SEARCH("|"&amp;I450&amp;"|",'5_ACOMPANHAMENTO'!$AC$3:$AC$4922)))+((J450&lt;&gt;"")*ISNUMBER(SEARCH("|"&amp;J450&amp;"|",'5_ACOMPANHAMENTO'!$AC$3:$AC$4922)))+((K450&lt;&gt;"")*ISNUMBER(SEARCH("|"&amp;K450&amp;"|",'5_ACOMPANHAMENTO'!$AC$3:$AC$4922)))+((L450&lt;&gt;"")*ISNUMBER(SEARCH("|"&amp;L450&amp;"|",'5_ACOMPANHAMENTO'!$AC$3:$AC$4922)))+((M450&lt;&gt;"")*ISNUMBER(SEARCH("|"&amp;M450&amp;"|",'5_ACOMPANHAMENTO'!$AC$3:$AC$4922)))+((N450&lt;&gt;"")*ISNUMBER(SEARCH("|"&amp;N450&amp;"|",'5_ACOMPANHAMENTO'!$AC$3:$AC$4922)))+((O450&lt;&gt;"")*ISNUMBER(SEARCH("|"&amp;O450&amp;"|",'5_ACOMPANHAMENTO'!$AC$3:$AC$4922)))+((P450&lt;&gt;"")*ISNUMBER(SEARCH("|"&amp;P450&amp;"|",'5_ACOMPANHAMENTO'!$AC$3:$AC$4922)))+((Q450&lt;&gt;"")*ISNUMBER(SEARCH("|"&amp;Q450&amp;"|",'5_ACOMPANHAMENTO'!$AC$3:$AC$4922)))+((R450&lt;&gt;"")*ISNUMBER(SEARCH("|"&amp;R450&amp;"|",'5_ACOMPANHAMENTO'!$AC$3:$AC$4922)))+((S450&lt;&gt;"")*ISNUMBER(SEARCH("|"&amp;S450&amp;"|",'5_ACOMPANHAMENTO'!$AC$3:$AC$4922)))+((T450&lt;&gt;"")*ISNUMBER(SEARCH("|"&amp;T450&amp;"|",'5_ACOMPANHAMENTO'!$AC$3:$AC$4922)))+((U450&lt;&gt;"")*ISNUMBER(SEARCH("|"&amp;U450&amp;"|",'5_ACOMPANHAMENTO'!$AC$3:$AC$4922)))+((V450&lt;&gt;"")*ISNUMBER(SEARCH("|"&amp;V450&amp;"|",'5_ACOMPANHAMENTO'!$AC$3:$AC$4922)))+((W450&lt;&gt;"")*ISNUMBER(SEARCH("|"&amp;W450&amp;"|",'5_ACOMPANHAMENTO'!$AC$3:$AC$4922)))+((X450&lt;&gt;"")*ISNUMBER(SEARCH("|"&amp;X450&amp;"|",'5_ACOMPANHAMENTO'!$AC$3:$AC$4922)))+((Y450&lt;&gt;"")*ISNUMBER(SEARCH("|"&amp;Y450&amp;"|",'5_ACOMPANHAMENTO'!$AC$3:$AC$4922)))+((Z450&lt;&gt;"")*ISNUMBER(SEARCH("|"&amp;Z450&amp;"|",'5_ACOMPANHAMENTO'!$AC$3:$AC$4922)))+((AA450&lt;&gt;"")*ISNUMBER(SEARCH("|"&amp;AA450&amp;"|",'5_ACOMPANHAMENTO'!$AC$3:$AC$4922)))+((AB450&lt;&gt;"")*ISNUMBER(SEARCH("|"&amp;AB450&amp;"|",'5_ACOMPANHAMENTO'!$AC$3:$AC$4922))))&gt;0)),'5_ACOMPANHAMENTO'!$J$3:$J$4922),0))</f>
        <v>1683</v>
      </c>
      <c r="E450" s="4" t="str">
        <f t="shared" ref="E450:E513" ca="1" si="161">IF(G450=0,"FINALIZADO",IF(TODAY()&gt;A450,"ATRASADO "&amp;TODAY()-A450&amp;" DIAS","ADIANTADO "&amp;A450-TODAY()&amp;" DIAS"))</f>
        <v>FINALIZADO</v>
      </c>
      <c r="F450" s="7">
        <f>IF(OR($B450="",$C450=""),"",IFERROR(SUMPRODUCT(--(('5_ACOMPANHAMENTO'!$AD$3:$AD$4922=TRIM($C450&amp;""))*('5_ACOMPANHAMENTO'!$AC$3:$AC$4922&lt;&gt;"")*((((I450&lt;&gt;"")*ISNUMBER(SEARCH("|"&amp;I450&amp;"|",'5_ACOMPANHAMENTO'!$AC$3:$AC$4922)))+((J450&lt;&gt;"")*ISNUMBER(SEARCH("|"&amp;J450&amp;"|",'5_ACOMPANHAMENTO'!$AC$3:$AC$4922)))+((K450&lt;&gt;"")*ISNUMBER(SEARCH("|"&amp;K450&amp;"|",'5_ACOMPANHAMENTO'!$AC$3:$AC$4922)))+((L450&lt;&gt;"")*ISNUMBER(SEARCH("|"&amp;L450&amp;"|",'5_ACOMPANHAMENTO'!$AC$3:$AC$4922)))+((M450&lt;&gt;"")*ISNUMBER(SEARCH("|"&amp;M450&amp;"|",'5_ACOMPANHAMENTO'!$AC$3:$AC$4922)))+((N450&lt;&gt;"")*ISNUMBER(SEARCH("|"&amp;N450&amp;"|",'5_ACOMPANHAMENTO'!$AC$3:$AC$4922)))+((O450&lt;&gt;"")*ISNUMBER(SEARCH("|"&amp;O450&amp;"|",'5_ACOMPANHAMENTO'!$AC$3:$AC$4922)))+((P450&lt;&gt;"")*ISNUMBER(SEARCH("|"&amp;P450&amp;"|",'5_ACOMPANHAMENTO'!$AC$3:$AC$4922)))+((Q450&lt;&gt;"")*ISNUMBER(SEARCH("|"&amp;Q450&amp;"|",'5_ACOMPANHAMENTO'!$AC$3:$AC$4922)))+((R450&lt;&gt;"")*ISNUMBER(SEARCH("|"&amp;R450&amp;"|",'5_ACOMPANHAMENTO'!$AC$3:$AC$4922)))+((S450&lt;&gt;"")*ISNUMBER(SEARCH("|"&amp;S450&amp;"|",'5_ACOMPANHAMENTO'!$AC$3:$AC$4922)))+((T450&lt;&gt;"")*ISNUMBER(SEARCH("|"&amp;T450&amp;"|",'5_ACOMPANHAMENTO'!$AC$3:$AC$4922)))+((U450&lt;&gt;"")*ISNUMBER(SEARCH("|"&amp;U450&amp;"|",'5_ACOMPANHAMENTO'!$AC$3:$AC$4922)))+((V450&lt;&gt;"")*ISNUMBER(SEARCH("|"&amp;V450&amp;"|",'5_ACOMPANHAMENTO'!$AC$3:$AC$4922)))+((W450&lt;&gt;"")*ISNUMBER(SEARCH("|"&amp;W450&amp;"|",'5_ACOMPANHAMENTO'!$AC$3:$AC$4922)))+((X450&lt;&gt;"")*ISNUMBER(SEARCH("|"&amp;X450&amp;"|",'5_ACOMPANHAMENTO'!$AC$3:$AC$4922)))+((Y450&lt;&gt;"")*ISNUMBER(SEARCH("|"&amp;Y450&amp;"|",'5_ACOMPANHAMENTO'!$AC$3:$AC$4922)))+((Z450&lt;&gt;"")*ISNUMBER(SEARCH("|"&amp;Z450&amp;"|",'5_ACOMPANHAMENTO'!$AC$3:$AC$4922)))+((AA450&lt;&gt;"")*ISNUMBER(SEARCH("|"&amp;AA450&amp;"|",'5_ACOMPANHAMENTO'!$AC$3:$AC$4922)))+((AB450&lt;&gt;"")*ISNUMBER(SEARCH("|"&amp;AB450&amp;"|",'5_ACOMPANHAMENTO'!$AC$3:$AC$4922))))&gt;0)),'5_ACOMPANHAMENTO'!$O$3:$O$4922),0))</f>
        <v>1683</v>
      </c>
      <c r="G450" s="7">
        <f t="shared" ref="G450:G513" si="162">IF(OR($B450="",$C450=""),"",D450-F450)</f>
        <v>0</v>
      </c>
      <c r="H450" t="str">
        <f t="shared" ref="H450:H513" si="163">IF(OR($B450="",$C450=""),"",TRIM($B450&amp;"")&amp;"|"&amp;TRIM($C450&amp;""))</f>
        <v>10200,10202,10205|9 COLADEIRAS</v>
      </c>
      <c r="I450" s="1" t="str">
        <f t="shared" ref="I450:I513" si="164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",99)),1,99)))</f>
        <v>10200</v>
      </c>
      <c r="J450" s="1" t="str">
        <f t="shared" ref="J450:J513" si="165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",99)),100,99)))</f>
        <v>10202</v>
      </c>
      <c r="K450" s="1" t="str">
        <f t="shared" ref="K450:K513" si="166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",99)),199,99)))</f>
        <v>10205</v>
      </c>
      <c r="L450" s="1" t="str">
        <f t="shared" ref="L450:L513" si="167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",99)),298,99)))</f>
        <v/>
      </c>
      <c r="M450" s="1" t="str">
        <f t="shared" ref="M450:M513" si="168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",99)),397,99)))</f>
        <v/>
      </c>
      <c r="N450" s="1" t="str">
        <f t="shared" ref="N450:N513" si="169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",99)),496,99)))</f>
        <v/>
      </c>
      <c r="O450" s="1" t="str">
        <f t="shared" ref="O450:O513" si="170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",99)),595,99)))</f>
        <v/>
      </c>
      <c r="P450" s="1" t="str">
        <f t="shared" ref="P450:P513" si="171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",99)),694,99)))</f>
        <v/>
      </c>
      <c r="Q450" s="1" t="str">
        <f t="shared" ref="Q450:Q513" si="172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",99)),793,99)))</f>
        <v/>
      </c>
      <c r="R450" s="1" t="str">
        <f t="shared" ref="R450:R513" si="173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",99)),892,99)))</f>
        <v/>
      </c>
      <c r="S450" s="1" t="str">
        <f t="shared" ref="S450:S513" si="174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",99)),991,99)))</f>
        <v/>
      </c>
      <c r="T450" s="1" t="str">
        <f t="shared" ref="T450:T513" si="175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",99)),1090,99)))</f>
        <v/>
      </c>
      <c r="U450" s="1" t="str">
        <f t="shared" ref="U450:U513" si="176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",99)),1189,99)))</f>
        <v/>
      </c>
      <c r="V450" s="1" t="str">
        <f t="shared" ref="V450:V513" si="177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",99)),1288,99)))</f>
        <v/>
      </c>
      <c r="W450" s="1" t="str">
        <f t="shared" ref="W450:W513" si="178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",99)),1387,99)))</f>
        <v/>
      </c>
      <c r="X450" s="1" t="str">
        <f t="shared" ref="X450:X513" si="179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",99)),1486,99)))</f>
        <v/>
      </c>
      <c r="Y450" s="1" t="str">
        <f t="shared" ref="Y450:Y513" si="180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",99)),1585,99)))</f>
        <v/>
      </c>
      <c r="Z450" s="1" t="str">
        <f t="shared" ref="Z450:Z513" si="181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",99)),1684,99)))</f>
        <v/>
      </c>
      <c r="AA450" s="1" t="str">
        <f t="shared" ref="AA450:AA513" si="182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",99)),1783,99)))</f>
        <v/>
      </c>
      <c r="AB450" s="1" t="str">
        <f t="shared" ref="AB450:AB513" si="183">IF($B450="","",TRIM(MID(SUBSTITUTE(TRIM(SUBSTITUTE(SUBSTITUTE(SUBSTITUTE(SUBSTITUTE(SUBSTITUTE(SUBSTITUTE(SUBSTITUTE(SUBSTITUTE(SUBSTITUTE(SUBSTITUTE(SUBSTITUTE(SUBSTITUTE(SUBSTITUTE(SUBSTITUTE(TRIM($B450&amp;""),CHAR(10)," "),CHAR(13)," "),"."," "),";"," "),","," "),"/"," "),"+"," "),"-"," "),"  "," "),"  "," "),"  "," "),"  "," "),"  "," "),"  "," "))," ",REPT(" ",99)),1882,99)))</f>
        <v/>
      </c>
    </row>
    <row r="451" spans="1:28" ht="14.25" hidden="1" customHeight="1" x14ac:dyDescent="0.35">
      <c r="A451" s="4">
        <f>IF(OR($B451="",$C451=""),"",IFERROR(INDEX('5_ACOMPANHAMENTO'!$A$3:$A$4922,MATCH(1,INDEX(('5_ACOMPANHAMENTO'!$AD$3:$AD$4922=TRIM($C451&amp;""))*('5_ACOMPANHAMENTO'!$AC$3:$AC$4922&lt;&gt;"")*((((I451&lt;&gt;"")*ISNUMBER(SEARCH("|"&amp;I451&amp;"|",'5_ACOMPANHAMENTO'!$AC$3:$AC$4922)))+((J451&lt;&gt;"")*ISNUMBER(SEARCH("|"&amp;J451&amp;"|",'5_ACOMPANHAMENTO'!$AC$3:$AC$4922)))+((K451&lt;&gt;"")*ISNUMBER(SEARCH("|"&amp;K451&amp;"|",'5_ACOMPANHAMENTO'!$AC$3:$AC$4922)))+((L451&lt;&gt;"")*ISNUMBER(SEARCH("|"&amp;L451&amp;"|",'5_ACOMPANHAMENTO'!$AC$3:$AC$4922)))+((M451&lt;&gt;"")*ISNUMBER(SEARCH("|"&amp;M451&amp;"|",'5_ACOMPANHAMENTO'!$AC$3:$AC$4922)))+((N451&lt;&gt;"")*ISNUMBER(SEARCH("|"&amp;N451&amp;"|",'5_ACOMPANHAMENTO'!$AC$3:$AC$4922)))+((O451&lt;&gt;"")*ISNUMBER(SEARCH("|"&amp;O451&amp;"|",'5_ACOMPANHAMENTO'!$AC$3:$AC$4922)))+((P451&lt;&gt;"")*ISNUMBER(SEARCH("|"&amp;P451&amp;"|",'5_ACOMPANHAMENTO'!$AC$3:$AC$4922)))+((Q451&lt;&gt;"")*ISNUMBER(SEARCH("|"&amp;Q451&amp;"|",'5_ACOMPANHAMENTO'!$AC$3:$AC$4922)))+((R451&lt;&gt;"")*ISNUMBER(SEARCH("|"&amp;R451&amp;"|",'5_ACOMPANHAMENTO'!$AC$3:$AC$4922)))+((S451&lt;&gt;"")*ISNUMBER(SEARCH("|"&amp;S451&amp;"|",'5_ACOMPANHAMENTO'!$AC$3:$AC$4922)))+((T451&lt;&gt;"")*ISNUMBER(SEARCH("|"&amp;T451&amp;"|",'5_ACOMPANHAMENTO'!$AC$3:$AC$4922)))+((U451&lt;&gt;"")*ISNUMBER(SEARCH("|"&amp;U451&amp;"|",'5_ACOMPANHAMENTO'!$AC$3:$AC$4922)))+((V451&lt;&gt;"")*ISNUMBER(SEARCH("|"&amp;V451&amp;"|",'5_ACOMPANHAMENTO'!$AC$3:$AC$4922)))+((W451&lt;&gt;"")*ISNUMBER(SEARCH("|"&amp;W451&amp;"|",'5_ACOMPANHAMENTO'!$AC$3:$AC$4922)))+((X451&lt;&gt;"")*ISNUMBER(SEARCH("|"&amp;X451&amp;"|",'5_ACOMPANHAMENTO'!$AC$3:$AC$4922)))+((Y451&lt;&gt;"")*ISNUMBER(SEARCH("|"&amp;Y451&amp;"|",'5_ACOMPANHAMENTO'!$AC$3:$AC$4922)))+((Z451&lt;&gt;"")*ISNUMBER(SEARCH("|"&amp;Z451&amp;"|",'5_ACOMPANHAMENTO'!$AC$3:$AC$4922)))+((AA451&lt;&gt;"")*ISNUMBER(SEARCH("|"&amp;AA451&amp;"|",'5_ACOMPANHAMENTO'!$AC$3:$AC$4922)))+((AB451&lt;&gt;"")*ISNUMBER(SEARCH("|"&amp;AB451&amp;"|",'5_ACOMPANHAMENTO'!$AC$3:$AC$4922))))&gt;0),0),0)),""))</f>
        <v>46206</v>
      </c>
      <c r="B451" s="14" t="s">
        <v>3091</v>
      </c>
      <c r="C451" s="14" t="s">
        <v>3060</v>
      </c>
      <c r="D451" s="4">
        <f>IF(OR($B451="",$C451=""),"",IFERROR(SUMPRODUCT(--(('5_ACOMPANHAMENTO'!$AD$3:$AD$4922=TRIM($C451&amp;""))*('5_ACOMPANHAMENTO'!$AC$3:$AC$4922&lt;&gt;"")*((((I451&lt;&gt;"")*ISNUMBER(SEARCH("|"&amp;I451&amp;"|",'5_ACOMPANHAMENTO'!$AC$3:$AC$4922)))+((J451&lt;&gt;"")*ISNUMBER(SEARCH("|"&amp;J451&amp;"|",'5_ACOMPANHAMENTO'!$AC$3:$AC$4922)))+((K451&lt;&gt;"")*ISNUMBER(SEARCH("|"&amp;K451&amp;"|",'5_ACOMPANHAMENTO'!$AC$3:$AC$4922)))+((L451&lt;&gt;"")*ISNUMBER(SEARCH("|"&amp;L451&amp;"|",'5_ACOMPANHAMENTO'!$AC$3:$AC$4922)))+((M451&lt;&gt;"")*ISNUMBER(SEARCH("|"&amp;M451&amp;"|",'5_ACOMPANHAMENTO'!$AC$3:$AC$4922)))+((N451&lt;&gt;"")*ISNUMBER(SEARCH("|"&amp;N451&amp;"|",'5_ACOMPANHAMENTO'!$AC$3:$AC$4922)))+((O451&lt;&gt;"")*ISNUMBER(SEARCH("|"&amp;O451&amp;"|",'5_ACOMPANHAMENTO'!$AC$3:$AC$4922)))+((P451&lt;&gt;"")*ISNUMBER(SEARCH("|"&amp;P451&amp;"|",'5_ACOMPANHAMENTO'!$AC$3:$AC$4922)))+((Q451&lt;&gt;"")*ISNUMBER(SEARCH("|"&amp;Q451&amp;"|",'5_ACOMPANHAMENTO'!$AC$3:$AC$4922)))+((R451&lt;&gt;"")*ISNUMBER(SEARCH("|"&amp;R451&amp;"|",'5_ACOMPANHAMENTO'!$AC$3:$AC$4922)))+((S451&lt;&gt;"")*ISNUMBER(SEARCH("|"&amp;S451&amp;"|",'5_ACOMPANHAMENTO'!$AC$3:$AC$4922)))+((T451&lt;&gt;"")*ISNUMBER(SEARCH("|"&amp;T451&amp;"|",'5_ACOMPANHAMENTO'!$AC$3:$AC$4922)))+((U451&lt;&gt;"")*ISNUMBER(SEARCH("|"&amp;U451&amp;"|",'5_ACOMPANHAMENTO'!$AC$3:$AC$4922)))+((V451&lt;&gt;"")*ISNUMBER(SEARCH("|"&amp;V451&amp;"|",'5_ACOMPANHAMENTO'!$AC$3:$AC$4922)))+((W451&lt;&gt;"")*ISNUMBER(SEARCH("|"&amp;W451&amp;"|",'5_ACOMPANHAMENTO'!$AC$3:$AC$4922)))+((X451&lt;&gt;"")*ISNUMBER(SEARCH("|"&amp;X451&amp;"|",'5_ACOMPANHAMENTO'!$AC$3:$AC$4922)))+((Y451&lt;&gt;"")*ISNUMBER(SEARCH("|"&amp;Y451&amp;"|",'5_ACOMPANHAMENTO'!$AC$3:$AC$4922)))+((Z451&lt;&gt;"")*ISNUMBER(SEARCH("|"&amp;Z451&amp;"|",'5_ACOMPANHAMENTO'!$AC$3:$AC$4922)))+((AA451&lt;&gt;"")*ISNUMBER(SEARCH("|"&amp;AA451&amp;"|",'5_ACOMPANHAMENTO'!$AC$3:$AC$4922)))+((AB451&lt;&gt;"")*ISNUMBER(SEARCH("|"&amp;AB451&amp;"|",'5_ACOMPANHAMENTO'!$AC$3:$AC$4922))))&gt;0)),'5_ACOMPANHAMENTO'!$J$3:$J$4922),0))</f>
        <v>1683</v>
      </c>
      <c r="E451" s="4" t="str">
        <f t="shared" ca="1" si="161"/>
        <v>FINALIZADO</v>
      </c>
      <c r="F451" s="7">
        <f>IF(OR($B451="",$C451=""),"",IFERROR(SUMPRODUCT(--(('5_ACOMPANHAMENTO'!$AD$3:$AD$4922=TRIM($C451&amp;""))*('5_ACOMPANHAMENTO'!$AC$3:$AC$4922&lt;&gt;"")*((((I451&lt;&gt;"")*ISNUMBER(SEARCH("|"&amp;I451&amp;"|",'5_ACOMPANHAMENTO'!$AC$3:$AC$4922)))+((J451&lt;&gt;"")*ISNUMBER(SEARCH("|"&amp;J451&amp;"|",'5_ACOMPANHAMENTO'!$AC$3:$AC$4922)))+((K451&lt;&gt;"")*ISNUMBER(SEARCH("|"&amp;K451&amp;"|",'5_ACOMPANHAMENTO'!$AC$3:$AC$4922)))+((L451&lt;&gt;"")*ISNUMBER(SEARCH("|"&amp;L451&amp;"|",'5_ACOMPANHAMENTO'!$AC$3:$AC$4922)))+((M451&lt;&gt;"")*ISNUMBER(SEARCH("|"&amp;M451&amp;"|",'5_ACOMPANHAMENTO'!$AC$3:$AC$4922)))+((N451&lt;&gt;"")*ISNUMBER(SEARCH("|"&amp;N451&amp;"|",'5_ACOMPANHAMENTO'!$AC$3:$AC$4922)))+((O451&lt;&gt;"")*ISNUMBER(SEARCH("|"&amp;O451&amp;"|",'5_ACOMPANHAMENTO'!$AC$3:$AC$4922)))+((P451&lt;&gt;"")*ISNUMBER(SEARCH("|"&amp;P451&amp;"|",'5_ACOMPANHAMENTO'!$AC$3:$AC$4922)))+((Q451&lt;&gt;"")*ISNUMBER(SEARCH("|"&amp;Q451&amp;"|",'5_ACOMPANHAMENTO'!$AC$3:$AC$4922)))+((R451&lt;&gt;"")*ISNUMBER(SEARCH("|"&amp;R451&amp;"|",'5_ACOMPANHAMENTO'!$AC$3:$AC$4922)))+((S451&lt;&gt;"")*ISNUMBER(SEARCH("|"&amp;S451&amp;"|",'5_ACOMPANHAMENTO'!$AC$3:$AC$4922)))+((T451&lt;&gt;"")*ISNUMBER(SEARCH("|"&amp;T451&amp;"|",'5_ACOMPANHAMENTO'!$AC$3:$AC$4922)))+((U451&lt;&gt;"")*ISNUMBER(SEARCH("|"&amp;U451&amp;"|",'5_ACOMPANHAMENTO'!$AC$3:$AC$4922)))+((V451&lt;&gt;"")*ISNUMBER(SEARCH("|"&amp;V451&amp;"|",'5_ACOMPANHAMENTO'!$AC$3:$AC$4922)))+((W451&lt;&gt;"")*ISNUMBER(SEARCH("|"&amp;W451&amp;"|",'5_ACOMPANHAMENTO'!$AC$3:$AC$4922)))+((X451&lt;&gt;"")*ISNUMBER(SEARCH("|"&amp;X451&amp;"|",'5_ACOMPANHAMENTO'!$AC$3:$AC$4922)))+((Y451&lt;&gt;"")*ISNUMBER(SEARCH("|"&amp;Y451&amp;"|",'5_ACOMPANHAMENTO'!$AC$3:$AC$4922)))+((Z451&lt;&gt;"")*ISNUMBER(SEARCH("|"&amp;Z451&amp;"|",'5_ACOMPANHAMENTO'!$AC$3:$AC$4922)))+((AA451&lt;&gt;"")*ISNUMBER(SEARCH("|"&amp;AA451&amp;"|",'5_ACOMPANHAMENTO'!$AC$3:$AC$4922)))+((AB451&lt;&gt;"")*ISNUMBER(SEARCH("|"&amp;AB451&amp;"|",'5_ACOMPANHAMENTO'!$AC$3:$AC$4922))))&gt;0)),'5_ACOMPANHAMENTO'!$O$3:$O$4922),0))</f>
        <v>1683</v>
      </c>
      <c r="G451" s="7">
        <f t="shared" si="162"/>
        <v>0</v>
      </c>
      <c r="H451" t="str">
        <f t="shared" si="163"/>
        <v>10200,10202,10205|9 COLADEIRAS</v>
      </c>
      <c r="I451" s="1" t="str">
        <f t="shared" si="164"/>
        <v>10200</v>
      </c>
      <c r="J451" s="1" t="str">
        <f t="shared" si="165"/>
        <v>10202</v>
      </c>
      <c r="K451" s="1" t="str">
        <f t="shared" si="166"/>
        <v>10205</v>
      </c>
      <c r="L451" s="1" t="str">
        <f t="shared" si="167"/>
        <v/>
      </c>
      <c r="M451" s="1" t="str">
        <f t="shared" si="168"/>
        <v/>
      </c>
      <c r="N451" s="1" t="str">
        <f t="shared" si="169"/>
        <v/>
      </c>
      <c r="O451" s="1" t="str">
        <f t="shared" si="170"/>
        <v/>
      </c>
      <c r="P451" s="1" t="str">
        <f t="shared" si="171"/>
        <v/>
      </c>
      <c r="Q451" s="1" t="str">
        <f t="shared" si="172"/>
        <v/>
      </c>
      <c r="R451" s="1" t="str">
        <f t="shared" si="173"/>
        <v/>
      </c>
      <c r="S451" s="1" t="str">
        <f t="shared" si="174"/>
        <v/>
      </c>
      <c r="T451" s="1" t="str">
        <f t="shared" si="175"/>
        <v/>
      </c>
      <c r="U451" s="1" t="str">
        <f t="shared" si="176"/>
        <v/>
      </c>
      <c r="V451" s="1" t="str">
        <f t="shared" si="177"/>
        <v/>
      </c>
      <c r="W451" s="1" t="str">
        <f t="shared" si="178"/>
        <v/>
      </c>
      <c r="X451" s="1" t="str">
        <f t="shared" si="179"/>
        <v/>
      </c>
      <c r="Y451" s="1" t="str">
        <f t="shared" si="180"/>
        <v/>
      </c>
      <c r="Z451" s="1" t="str">
        <f t="shared" si="181"/>
        <v/>
      </c>
      <c r="AA451" s="1" t="str">
        <f t="shared" si="182"/>
        <v/>
      </c>
      <c r="AB451" s="1" t="str">
        <f t="shared" si="183"/>
        <v/>
      </c>
    </row>
    <row r="452" spans="1:28" ht="14.25" hidden="1" customHeight="1" x14ac:dyDescent="0.35">
      <c r="A452" s="4">
        <f>IF(OR($B452="",$C452=""),"",IFERROR(INDEX('5_ACOMPANHAMENTO'!$A$3:$A$4922,MATCH(1,INDEX(('5_ACOMPANHAMENTO'!$AD$3:$AD$4922=TRIM($C452&amp;""))*('5_ACOMPANHAMENTO'!$AC$3:$AC$4922&lt;&gt;"")*((((I452&lt;&gt;"")*ISNUMBER(SEARCH("|"&amp;I452&amp;"|",'5_ACOMPANHAMENTO'!$AC$3:$AC$4922)))+((J452&lt;&gt;"")*ISNUMBER(SEARCH("|"&amp;J452&amp;"|",'5_ACOMPANHAMENTO'!$AC$3:$AC$4922)))+((K452&lt;&gt;"")*ISNUMBER(SEARCH("|"&amp;K452&amp;"|",'5_ACOMPANHAMENTO'!$AC$3:$AC$4922)))+((L452&lt;&gt;"")*ISNUMBER(SEARCH("|"&amp;L452&amp;"|",'5_ACOMPANHAMENTO'!$AC$3:$AC$4922)))+((M452&lt;&gt;"")*ISNUMBER(SEARCH("|"&amp;M452&amp;"|",'5_ACOMPANHAMENTO'!$AC$3:$AC$4922)))+((N452&lt;&gt;"")*ISNUMBER(SEARCH("|"&amp;N452&amp;"|",'5_ACOMPANHAMENTO'!$AC$3:$AC$4922)))+((O452&lt;&gt;"")*ISNUMBER(SEARCH("|"&amp;O452&amp;"|",'5_ACOMPANHAMENTO'!$AC$3:$AC$4922)))+((P452&lt;&gt;"")*ISNUMBER(SEARCH("|"&amp;P452&amp;"|",'5_ACOMPANHAMENTO'!$AC$3:$AC$4922)))+((Q452&lt;&gt;"")*ISNUMBER(SEARCH("|"&amp;Q452&amp;"|",'5_ACOMPANHAMENTO'!$AC$3:$AC$4922)))+((R452&lt;&gt;"")*ISNUMBER(SEARCH("|"&amp;R452&amp;"|",'5_ACOMPANHAMENTO'!$AC$3:$AC$4922)))+((S452&lt;&gt;"")*ISNUMBER(SEARCH("|"&amp;S452&amp;"|",'5_ACOMPANHAMENTO'!$AC$3:$AC$4922)))+((T452&lt;&gt;"")*ISNUMBER(SEARCH("|"&amp;T452&amp;"|",'5_ACOMPANHAMENTO'!$AC$3:$AC$4922)))+((U452&lt;&gt;"")*ISNUMBER(SEARCH("|"&amp;U452&amp;"|",'5_ACOMPANHAMENTO'!$AC$3:$AC$4922)))+((V452&lt;&gt;"")*ISNUMBER(SEARCH("|"&amp;V452&amp;"|",'5_ACOMPANHAMENTO'!$AC$3:$AC$4922)))+((W452&lt;&gt;"")*ISNUMBER(SEARCH("|"&amp;W452&amp;"|",'5_ACOMPANHAMENTO'!$AC$3:$AC$4922)))+((X452&lt;&gt;"")*ISNUMBER(SEARCH("|"&amp;X452&amp;"|",'5_ACOMPANHAMENTO'!$AC$3:$AC$4922)))+((Y452&lt;&gt;"")*ISNUMBER(SEARCH("|"&amp;Y452&amp;"|",'5_ACOMPANHAMENTO'!$AC$3:$AC$4922)))+((Z452&lt;&gt;"")*ISNUMBER(SEARCH("|"&amp;Z452&amp;"|",'5_ACOMPANHAMENTO'!$AC$3:$AC$4922)))+((AA452&lt;&gt;"")*ISNUMBER(SEARCH("|"&amp;AA452&amp;"|",'5_ACOMPANHAMENTO'!$AC$3:$AC$4922)))+((AB452&lt;&gt;"")*ISNUMBER(SEARCH("|"&amp;AB452&amp;"|",'5_ACOMPANHAMENTO'!$AC$3:$AC$4922))))&gt;0),0),0)),""))</f>
        <v>46206</v>
      </c>
      <c r="B452" s="14" t="s">
        <v>3091</v>
      </c>
      <c r="C452" s="14" t="s">
        <v>3060</v>
      </c>
      <c r="D452" s="4">
        <f>IF(OR($B452="",$C452=""),"",IFERROR(SUMPRODUCT(--(('5_ACOMPANHAMENTO'!$AD$3:$AD$4922=TRIM($C452&amp;""))*('5_ACOMPANHAMENTO'!$AC$3:$AC$4922&lt;&gt;"")*((((I452&lt;&gt;"")*ISNUMBER(SEARCH("|"&amp;I452&amp;"|",'5_ACOMPANHAMENTO'!$AC$3:$AC$4922)))+((J452&lt;&gt;"")*ISNUMBER(SEARCH("|"&amp;J452&amp;"|",'5_ACOMPANHAMENTO'!$AC$3:$AC$4922)))+((K452&lt;&gt;"")*ISNUMBER(SEARCH("|"&amp;K452&amp;"|",'5_ACOMPANHAMENTO'!$AC$3:$AC$4922)))+((L452&lt;&gt;"")*ISNUMBER(SEARCH("|"&amp;L452&amp;"|",'5_ACOMPANHAMENTO'!$AC$3:$AC$4922)))+((M452&lt;&gt;"")*ISNUMBER(SEARCH("|"&amp;M452&amp;"|",'5_ACOMPANHAMENTO'!$AC$3:$AC$4922)))+((N452&lt;&gt;"")*ISNUMBER(SEARCH("|"&amp;N452&amp;"|",'5_ACOMPANHAMENTO'!$AC$3:$AC$4922)))+((O452&lt;&gt;"")*ISNUMBER(SEARCH("|"&amp;O452&amp;"|",'5_ACOMPANHAMENTO'!$AC$3:$AC$4922)))+((P452&lt;&gt;"")*ISNUMBER(SEARCH("|"&amp;P452&amp;"|",'5_ACOMPANHAMENTO'!$AC$3:$AC$4922)))+((Q452&lt;&gt;"")*ISNUMBER(SEARCH("|"&amp;Q452&amp;"|",'5_ACOMPANHAMENTO'!$AC$3:$AC$4922)))+((R452&lt;&gt;"")*ISNUMBER(SEARCH("|"&amp;R452&amp;"|",'5_ACOMPANHAMENTO'!$AC$3:$AC$4922)))+((S452&lt;&gt;"")*ISNUMBER(SEARCH("|"&amp;S452&amp;"|",'5_ACOMPANHAMENTO'!$AC$3:$AC$4922)))+((T452&lt;&gt;"")*ISNUMBER(SEARCH("|"&amp;T452&amp;"|",'5_ACOMPANHAMENTO'!$AC$3:$AC$4922)))+((U452&lt;&gt;"")*ISNUMBER(SEARCH("|"&amp;U452&amp;"|",'5_ACOMPANHAMENTO'!$AC$3:$AC$4922)))+((V452&lt;&gt;"")*ISNUMBER(SEARCH("|"&amp;V452&amp;"|",'5_ACOMPANHAMENTO'!$AC$3:$AC$4922)))+((W452&lt;&gt;"")*ISNUMBER(SEARCH("|"&amp;W452&amp;"|",'5_ACOMPANHAMENTO'!$AC$3:$AC$4922)))+((X452&lt;&gt;"")*ISNUMBER(SEARCH("|"&amp;X452&amp;"|",'5_ACOMPANHAMENTO'!$AC$3:$AC$4922)))+((Y452&lt;&gt;"")*ISNUMBER(SEARCH("|"&amp;Y452&amp;"|",'5_ACOMPANHAMENTO'!$AC$3:$AC$4922)))+((Z452&lt;&gt;"")*ISNUMBER(SEARCH("|"&amp;Z452&amp;"|",'5_ACOMPANHAMENTO'!$AC$3:$AC$4922)))+((AA452&lt;&gt;"")*ISNUMBER(SEARCH("|"&amp;AA452&amp;"|",'5_ACOMPANHAMENTO'!$AC$3:$AC$4922)))+((AB452&lt;&gt;"")*ISNUMBER(SEARCH("|"&amp;AB452&amp;"|",'5_ACOMPANHAMENTO'!$AC$3:$AC$4922))))&gt;0)),'5_ACOMPANHAMENTO'!$J$3:$J$4922),0))</f>
        <v>1683</v>
      </c>
      <c r="E452" s="4" t="str">
        <f t="shared" ca="1" si="161"/>
        <v>FINALIZADO</v>
      </c>
      <c r="F452" s="7">
        <f>IF(OR($B452="",$C452=""),"",IFERROR(SUMPRODUCT(--(('5_ACOMPANHAMENTO'!$AD$3:$AD$4922=TRIM($C452&amp;""))*('5_ACOMPANHAMENTO'!$AC$3:$AC$4922&lt;&gt;"")*((((I452&lt;&gt;"")*ISNUMBER(SEARCH("|"&amp;I452&amp;"|",'5_ACOMPANHAMENTO'!$AC$3:$AC$4922)))+((J452&lt;&gt;"")*ISNUMBER(SEARCH("|"&amp;J452&amp;"|",'5_ACOMPANHAMENTO'!$AC$3:$AC$4922)))+((K452&lt;&gt;"")*ISNUMBER(SEARCH("|"&amp;K452&amp;"|",'5_ACOMPANHAMENTO'!$AC$3:$AC$4922)))+((L452&lt;&gt;"")*ISNUMBER(SEARCH("|"&amp;L452&amp;"|",'5_ACOMPANHAMENTO'!$AC$3:$AC$4922)))+((M452&lt;&gt;"")*ISNUMBER(SEARCH("|"&amp;M452&amp;"|",'5_ACOMPANHAMENTO'!$AC$3:$AC$4922)))+((N452&lt;&gt;"")*ISNUMBER(SEARCH("|"&amp;N452&amp;"|",'5_ACOMPANHAMENTO'!$AC$3:$AC$4922)))+((O452&lt;&gt;"")*ISNUMBER(SEARCH("|"&amp;O452&amp;"|",'5_ACOMPANHAMENTO'!$AC$3:$AC$4922)))+((P452&lt;&gt;"")*ISNUMBER(SEARCH("|"&amp;P452&amp;"|",'5_ACOMPANHAMENTO'!$AC$3:$AC$4922)))+((Q452&lt;&gt;"")*ISNUMBER(SEARCH("|"&amp;Q452&amp;"|",'5_ACOMPANHAMENTO'!$AC$3:$AC$4922)))+((R452&lt;&gt;"")*ISNUMBER(SEARCH("|"&amp;R452&amp;"|",'5_ACOMPANHAMENTO'!$AC$3:$AC$4922)))+((S452&lt;&gt;"")*ISNUMBER(SEARCH("|"&amp;S452&amp;"|",'5_ACOMPANHAMENTO'!$AC$3:$AC$4922)))+((T452&lt;&gt;"")*ISNUMBER(SEARCH("|"&amp;T452&amp;"|",'5_ACOMPANHAMENTO'!$AC$3:$AC$4922)))+((U452&lt;&gt;"")*ISNUMBER(SEARCH("|"&amp;U452&amp;"|",'5_ACOMPANHAMENTO'!$AC$3:$AC$4922)))+((V452&lt;&gt;"")*ISNUMBER(SEARCH("|"&amp;V452&amp;"|",'5_ACOMPANHAMENTO'!$AC$3:$AC$4922)))+((W452&lt;&gt;"")*ISNUMBER(SEARCH("|"&amp;W452&amp;"|",'5_ACOMPANHAMENTO'!$AC$3:$AC$4922)))+((X452&lt;&gt;"")*ISNUMBER(SEARCH("|"&amp;X452&amp;"|",'5_ACOMPANHAMENTO'!$AC$3:$AC$4922)))+((Y452&lt;&gt;"")*ISNUMBER(SEARCH("|"&amp;Y452&amp;"|",'5_ACOMPANHAMENTO'!$AC$3:$AC$4922)))+((Z452&lt;&gt;"")*ISNUMBER(SEARCH("|"&amp;Z452&amp;"|",'5_ACOMPANHAMENTO'!$AC$3:$AC$4922)))+((AA452&lt;&gt;"")*ISNUMBER(SEARCH("|"&amp;AA452&amp;"|",'5_ACOMPANHAMENTO'!$AC$3:$AC$4922)))+((AB452&lt;&gt;"")*ISNUMBER(SEARCH("|"&amp;AB452&amp;"|",'5_ACOMPANHAMENTO'!$AC$3:$AC$4922))))&gt;0)),'5_ACOMPANHAMENTO'!$O$3:$O$4922),0))</f>
        <v>1683</v>
      </c>
      <c r="G452" s="7">
        <f t="shared" si="162"/>
        <v>0</v>
      </c>
      <c r="H452" t="str">
        <f t="shared" si="163"/>
        <v>10200,10202,10205|9 COLADEIRAS</v>
      </c>
      <c r="I452" s="1" t="str">
        <f t="shared" si="164"/>
        <v>10200</v>
      </c>
      <c r="J452" s="1" t="str">
        <f t="shared" si="165"/>
        <v>10202</v>
      </c>
      <c r="K452" s="1" t="str">
        <f t="shared" si="166"/>
        <v>10205</v>
      </c>
      <c r="L452" s="1" t="str">
        <f t="shared" si="167"/>
        <v/>
      </c>
      <c r="M452" s="1" t="str">
        <f t="shared" si="168"/>
        <v/>
      </c>
      <c r="N452" s="1" t="str">
        <f t="shared" si="169"/>
        <v/>
      </c>
      <c r="O452" s="1" t="str">
        <f t="shared" si="170"/>
        <v/>
      </c>
      <c r="P452" s="1" t="str">
        <f t="shared" si="171"/>
        <v/>
      </c>
      <c r="Q452" s="1" t="str">
        <f t="shared" si="172"/>
        <v/>
      </c>
      <c r="R452" s="1" t="str">
        <f t="shared" si="173"/>
        <v/>
      </c>
      <c r="S452" s="1" t="str">
        <f t="shared" si="174"/>
        <v/>
      </c>
      <c r="T452" s="1" t="str">
        <f t="shared" si="175"/>
        <v/>
      </c>
      <c r="U452" s="1" t="str">
        <f t="shared" si="176"/>
        <v/>
      </c>
      <c r="V452" s="1" t="str">
        <f t="shared" si="177"/>
        <v/>
      </c>
      <c r="W452" s="1" t="str">
        <f t="shared" si="178"/>
        <v/>
      </c>
      <c r="X452" s="1" t="str">
        <f t="shared" si="179"/>
        <v/>
      </c>
      <c r="Y452" s="1" t="str">
        <f t="shared" si="180"/>
        <v/>
      </c>
      <c r="Z452" s="1" t="str">
        <f t="shared" si="181"/>
        <v/>
      </c>
      <c r="AA452" s="1" t="str">
        <f t="shared" si="182"/>
        <v/>
      </c>
      <c r="AB452" s="1" t="str">
        <f t="shared" si="183"/>
        <v/>
      </c>
    </row>
    <row r="453" spans="1:28" ht="14.25" hidden="1" customHeight="1" x14ac:dyDescent="0.35">
      <c r="A453" s="4">
        <f>IF(OR($B453="",$C453=""),"",IFERROR(INDEX('5_ACOMPANHAMENTO'!$A$3:$A$4922,MATCH(1,INDEX(('5_ACOMPANHAMENTO'!$AD$3:$AD$4922=TRIM($C453&amp;""))*('5_ACOMPANHAMENTO'!$AC$3:$AC$4922&lt;&gt;"")*((((I453&lt;&gt;"")*ISNUMBER(SEARCH("|"&amp;I453&amp;"|",'5_ACOMPANHAMENTO'!$AC$3:$AC$4922)))+((J453&lt;&gt;"")*ISNUMBER(SEARCH("|"&amp;J453&amp;"|",'5_ACOMPANHAMENTO'!$AC$3:$AC$4922)))+((K453&lt;&gt;"")*ISNUMBER(SEARCH("|"&amp;K453&amp;"|",'5_ACOMPANHAMENTO'!$AC$3:$AC$4922)))+((L453&lt;&gt;"")*ISNUMBER(SEARCH("|"&amp;L453&amp;"|",'5_ACOMPANHAMENTO'!$AC$3:$AC$4922)))+((M453&lt;&gt;"")*ISNUMBER(SEARCH("|"&amp;M453&amp;"|",'5_ACOMPANHAMENTO'!$AC$3:$AC$4922)))+((N453&lt;&gt;"")*ISNUMBER(SEARCH("|"&amp;N453&amp;"|",'5_ACOMPANHAMENTO'!$AC$3:$AC$4922)))+((O453&lt;&gt;"")*ISNUMBER(SEARCH("|"&amp;O453&amp;"|",'5_ACOMPANHAMENTO'!$AC$3:$AC$4922)))+((P453&lt;&gt;"")*ISNUMBER(SEARCH("|"&amp;P453&amp;"|",'5_ACOMPANHAMENTO'!$AC$3:$AC$4922)))+((Q453&lt;&gt;"")*ISNUMBER(SEARCH("|"&amp;Q453&amp;"|",'5_ACOMPANHAMENTO'!$AC$3:$AC$4922)))+((R453&lt;&gt;"")*ISNUMBER(SEARCH("|"&amp;R453&amp;"|",'5_ACOMPANHAMENTO'!$AC$3:$AC$4922)))+((S453&lt;&gt;"")*ISNUMBER(SEARCH("|"&amp;S453&amp;"|",'5_ACOMPANHAMENTO'!$AC$3:$AC$4922)))+((T453&lt;&gt;"")*ISNUMBER(SEARCH("|"&amp;T453&amp;"|",'5_ACOMPANHAMENTO'!$AC$3:$AC$4922)))+((U453&lt;&gt;"")*ISNUMBER(SEARCH("|"&amp;U453&amp;"|",'5_ACOMPANHAMENTO'!$AC$3:$AC$4922)))+((V453&lt;&gt;"")*ISNUMBER(SEARCH("|"&amp;V453&amp;"|",'5_ACOMPANHAMENTO'!$AC$3:$AC$4922)))+((W453&lt;&gt;"")*ISNUMBER(SEARCH("|"&amp;W453&amp;"|",'5_ACOMPANHAMENTO'!$AC$3:$AC$4922)))+((X453&lt;&gt;"")*ISNUMBER(SEARCH("|"&amp;X453&amp;"|",'5_ACOMPANHAMENTO'!$AC$3:$AC$4922)))+((Y453&lt;&gt;"")*ISNUMBER(SEARCH("|"&amp;Y453&amp;"|",'5_ACOMPANHAMENTO'!$AC$3:$AC$4922)))+((Z453&lt;&gt;"")*ISNUMBER(SEARCH("|"&amp;Z453&amp;"|",'5_ACOMPANHAMENTO'!$AC$3:$AC$4922)))+((AA453&lt;&gt;"")*ISNUMBER(SEARCH("|"&amp;AA453&amp;"|",'5_ACOMPANHAMENTO'!$AC$3:$AC$4922)))+((AB453&lt;&gt;"")*ISNUMBER(SEARCH("|"&amp;AB453&amp;"|",'5_ACOMPANHAMENTO'!$AC$3:$AC$4922))))&gt;0),0),0)),""))</f>
        <v>46206</v>
      </c>
      <c r="B453" s="14" t="s">
        <v>3091</v>
      </c>
      <c r="C453" s="14" t="s">
        <v>3060</v>
      </c>
      <c r="D453" s="4">
        <f>IF(OR($B453="",$C453=""),"",IFERROR(SUMPRODUCT(--(('5_ACOMPANHAMENTO'!$AD$3:$AD$4922=TRIM($C453&amp;""))*('5_ACOMPANHAMENTO'!$AC$3:$AC$4922&lt;&gt;"")*((((I453&lt;&gt;"")*ISNUMBER(SEARCH("|"&amp;I453&amp;"|",'5_ACOMPANHAMENTO'!$AC$3:$AC$4922)))+((J453&lt;&gt;"")*ISNUMBER(SEARCH("|"&amp;J453&amp;"|",'5_ACOMPANHAMENTO'!$AC$3:$AC$4922)))+((K453&lt;&gt;"")*ISNUMBER(SEARCH("|"&amp;K453&amp;"|",'5_ACOMPANHAMENTO'!$AC$3:$AC$4922)))+((L453&lt;&gt;"")*ISNUMBER(SEARCH("|"&amp;L453&amp;"|",'5_ACOMPANHAMENTO'!$AC$3:$AC$4922)))+((M453&lt;&gt;"")*ISNUMBER(SEARCH("|"&amp;M453&amp;"|",'5_ACOMPANHAMENTO'!$AC$3:$AC$4922)))+((N453&lt;&gt;"")*ISNUMBER(SEARCH("|"&amp;N453&amp;"|",'5_ACOMPANHAMENTO'!$AC$3:$AC$4922)))+((O453&lt;&gt;"")*ISNUMBER(SEARCH("|"&amp;O453&amp;"|",'5_ACOMPANHAMENTO'!$AC$3:$AC$4922)))+((P453&lt;&gt;"")*ISNUMBER(SEARCH("|"&amp;P453&amp;"|",'5_ACOMPANHAMENTO'!$AC$3:$AC$4922)))+((Q453&lt;&gt;"")*ISNUMBER(SEARCH("|"&amp;Q453&amp;"|",'5_ACOMPANHAMENTO'!$AC$3:$AC$4922)))+((R453&lt;&gt;"")*ISNUMBER(SEARCH("|"&amp;R453&amp;"|",'5_ACOMPANHAMENTO'!$AC$3:$AC$4922)))+((S453&lt;&gt;"")*ISNUMBER(SEARCH("|"&amp;S453&amp;"|",'5_ACOMPANHAMENTO'!$AC$3:$AC$4922)))+((T453&lt;&gt;"")*ISNUMBER(SEARCH("|"&amp;T453&amp;"|",'5_ACOMPANHAMENTO'!$AC$3:$AC$4922)))+((U453&lt;&gt;"")*ISNUMBER(SEARCH("|"&amp;U453&amp;"|",'5_ACOMPANHAMENTO'!$AC$3:$AC$4922)))+((V453&lt;&gt;"")*ISNUMBER(SEARCH("|"&amp;V453&amp;"|",'5_ACOMPANHAMENTO'!$AC$3:$AC$4922)))+((W453&lt;&gt;"")*ISNUMBER(SEARCH("|"&amp;W453&amp;"|",'5_ACOMPANHAMENTO'!$AC$3:$AC$4922)))+((X453&lt;&gt;"")*ISNUMBER(SEARCH("|"&amp;X453&amp;"|",'5_ACOMPANHAMENTO'!$AC$3:$AC$4922)))+((Y453&lt;&gt;"")*ISNUMBER(SEARCH("|"&amp;Y453&amp;"|",'5_ACOMPANHAMENTO'!$AC$3:$AC$4922)))+((Z453&lt;&gt;"")*ISNUMBER(SEARCH("|"&amp;Z453&amp;"|",'5_ACOMPANHAMENTO'!$AC$3:$AC$4922)))+((AA453&lt;&gt;"")*ISNUMBER(SEARCH("|"&amp;AA453&amp;"|",'5_ACOMPANHAMENTO'!$AC$3:$AC$4922)))+((AB453&lt;&gt;"")*ISNUMBER(SEARCH("|"&amp;AB453&amp;"|",'5_ACOMPANHAMENTO'!$AC$3:$AC$4922))))&gt;0)),'5_ACOMPANHAMENTO'!$J$3:$J$4922),0))</f>
        <v>1683</v>
      </c>
      <c r="E453" s="4" t="str">
        <f t="shared" ca="1" si="161"/>
        <v>FINALIZADO</v>
      </c>
      <c r="F453" s="7">
        <f>IF(OR($B453="",$C453=""),"",IFERROR(SUMPRODUCT(--(('5_ACOMPANHAMENTO'!$AD$3:$AD$4922=TRIM($C453&amp;""))*('5_ACOMPANHAMENTO'!$AC$3:$AC$4922&lt;&gt;"")*((((I453&lt;&gt;"")*ISNUMBER(SEARCH("|"&amp;I453&amp;"|",'5_ACOMPANHAMENTO'!$AC$3:$AC$4922)))+((J453&lt;&gt;"")*ISNUMBER(SEARCH("|"&amp;J453&amp;"|",'5_ACOMPANHAMENTO'!$AC$3:$AC$4922)))+((K453&lt;&gt;"")*ISNUMBER(SEARCH("|"&amp;K453&amp;"|",'5_ACOMPANHAMENTO'!$AC$3:$AC$4922)))+((L453&lt;&gt;"")*ISNUMBER(SEARCH("|"&amp;L453&amp;"|",'5_ACOMPANHAMENTO'!$AC$3:$AC$4922)))+((M453&lt;&gt;"")*ISNUMBER(SEARCH("|"&amp;M453&amp;"|",'5_ACOMPANHAMENTO'!$AC$3:$AC$4922)))+((N453&lt;&gt;"")*ISNUMBER(SEARCH("|"&amp;N453&amp;"|",'5_ACOMPANHAMENTO'!$AC$3:$AC$4922)))+((O453&lt;&gt;"")*ISNUMBER(SEARCH("|"&amp;O453&amp;"|",'5_ACOMPANHAMENTO'!$AC$3:$AC$4922)))+((P453&lt;&gt;"")*ISNUMBER(SEARCH("|"&amp;P453&amp;"|",'5_ACOMPANHAMENTO'!$AC$3:$AC$4922)))+((Q453&lt;&gt;"")*ISNUMBER(SEARCH("|"&amp;Q453&amp;"|",'5_ACOMPANHAMENTO'!$AC$3:$AC$4922)))+((R453&lt;&gt;"")*ISNUMBER(SEARCH("|"&amp;R453&amp;"|",'5_ACOMPANHAMENTO'!$AC$3:$AC$4922)))+((S453&lt;&gt;"")*ISNUMBER(SEARCH("|"&amp;S453&amp;"|",'5_ACOMPANHAMENTO'!$AC$3:$AC$4922)))+((T453&lt;&gt;"")*ISNUMBER(SEARCH("|"&amp;T453&amp;"|",'5_ACOMPANHAMENTO'!$AC$3:$AC$4922)))+((U453&lt;&gt;"")*ISNUMBER(SEARCH("|"&amp;U453&amp;"|",'5_ACOMPANHAMENTO'!$AC$3:$AC$4922)))+((V453&lt;&gt;"")*ISNUMBER(SEARCH("|"&amp;V453&amp;"|",'5_ACOMPANHAMENTO'!$AC$3:$AC$4922)))+((W453&lt;&gt;"")*ISNUMBER(SEARCH("|"&amp;W453&amp;"|",'5_ACOMPANHAMENTO'!$AC$3:$AC$4922)))+((X453&lt;&gt;"")*ISNUMBER(SEARCH("|"&amp;X453&amp;"|",'5_ACOMPANHAMENTO'!$AC$3:$AC$4922)))+((Y453&lt;&gt;"")*ISNUMBER(SEARCH("|"&amp;Y453&amp;"|",'5_ACOMPANHAMENTO'!$AC$3:$AC$4922)))+((Z453&lt;&gt;"")*ISNUMBER(SEARCH("|"&amp;Z453&amp;"|",'5_ACOMPANHAMENTO'!$AC$3:$AC$4922)))+((AA453&lt;&gt;"")*ISNUMBER(SEARCH("|"&amp;AA453&amp;"|",'5_ACOMPANHAMENTO'!$AC$3:$AC$4922)))+((AB453&lt;&gt;"")*ISNUMBER(SEARCH("|"&amp;AB453&amp;"|",'5_ACOMPANHAMENTO'!$AC$3:$AC$4922))))&gt;0)),'5_ACOMPANHAMENTO'!$O$3:$O$4922),0))</f>
        <v>1683</v>
      </c>
      <c r="G453" s="7">
        <f t="shared" si="162"/>
        <v>0</v>
      </c>
      <c r="H453" t="str">
        <f t="shared" si="163"/>
        <v>10200,10202,10205|9 COLADEIRAS</v>
      </c>
      <c r="I453" s="1" t="str">
        <f t="shared" si="164"/>
        <v>10200</v>
      </c>
      <c r="J453" s="1" t="str">
        <f t="shared" si="165"/>
        <v>10202</v>
      </c>
      <c r="K453" s="1" t="str">
        <f t="shared" si="166"/>
        <v>10205</v>
      </c>
      <c r="L453" s="1" t="str">
        <f t="shared" si="167"/>
        <v/>
      </c>
      <c r="M453" s="1" t="str">
        <f t="shared" si="168"/>
        <v/>
      </c>
      <c r="N453" s="1" t="str">
        <f t="shared" si="169"/>
        <v/>
      </c>
      <c r="O453" s="1" t="str">
        <f t="shared" si="170"/>
        <v/>
      </c>
      <c r="P453" s="1" t="str">
        <f t="shared" si="171"/>
        <v/>
      </c>
      <c r="Q453" s="1" t="str">
        <f t="shared" si="172"/>
        <v/>
      </c>
      <c r="R453" s="1" t="str">
        <f t="shared" si="173"/>
        <v/>
      </c>
      <c r="S453" s="1" t="str">
        <f t="shared" si="174"/>
        <v/>
      </c>
      <c r="T453" s="1" t="str">
        <f t="shared" si="175"/>
        <v/>
      </c>
      <c r="U453" s="1" t="str">
        <f t="shared" si="176"/>
        <v/>
      </c>
      <c r="V453" s="1" t="str">
        <f t="shared" si="177"/>
        <v/>
      </c>
      <c r="W453" s="1" t="str">
        <f t="shared" si="178"/>
        <v/>
      </c>
      <c r="X453" s="1" t="str">
        <f t="shared" si="179"/>
        <v/>
      </c>
      <c r="Y453" s="1" t="str">
        <f t="shared" si="180"/>
        <v/>
      </c>
      <c r="Z453" s="1" t="str">
        <f t="shared" si="181"/>
        <v/>
      </c>
      <c r="AA453" s="1" t="str">
        <f t="shared" si="182"/>
        <v/>
      </c>
      <c r="AB453" s="1" t="str">
        <f t="shared" si="183"/>
        <v/>
      </c>
    </row>
    <row r="454" spans="1:28" ht="14.25" hidden="1" customHeight="1" x14ac:dyDescent="0.35">
      <c r="A454" s="4">
        <f>IF(OR($B454="",$C454=""),"",IFERROR(INDEX('5_ACOMPANHAMENTO'!$A$3:$A$4922,MATCH(1,INDEX(('5_ACOMPANHAMENTO'!$AD$3:$AD$4922=TRIM($C454&amp;""))*('5_ACOMPANHAMENTO'!$AC$3:$AC$4922&lt;&gt;"")*((((I454&lt;&gt;"")*ISNUMBER(SEARCH("|"&amp;I454&amp;"|",'5_ACOMPANHAMENTO'!$AC$3:$AC$4922)))+((J454&lt;&gt;"")*ISNUMBER(SEARCH("|"&amp;J454&amp;"|",'5_ACOMPANHAMENTO'!$AC$3:$AC$4922)))+((K454&lt;&gt;"")*ISNUMBER(SEARCH("|"&amp;K454&amp;"|",'5_ACOMPANHAMENTO'!$AC$3:$AC$4922)))+((L454&lt;&gt;"")*ISNUMBER(SEARCH("|"&amp;L454&amp;"|",'5_ACOMPANHAMENTO'!$AC$3:$AC$4922)))+((M454&lt;&gt;"")*ISNUMBER(SEARCH("|"&amp;M454&amp;"|",'5_ACOMPANHAMENTO'!$AC$3:$AC$4922)))+((N454&lt;&gt;"")*ISNUMBER(SEARCH("|"&amp;N454&amp;"|",'5_ACOMPANHAMENTO'!$AC$3:$AC$4922)))+((O454&lt;&gt;"")*ISNUMBER(SEARCH("|"&amp;O454&amp;"|",'5_ACOMPANHAMENTO'!$AC$3:$AC$4922)))+((P454&lt;&gt;"")*ISNUMBER(SEARCH("|"&amp;P454&amp;"|",'5_ACOMPANHAMENTO'!$AC$3:$AC$4922)))+((Q454&lt;&gt;"")*ISNUMBER(SEARCH("|"&amp;Q454&amp;"|",'5_ACOMPANHAMENTO'!$AC$3:$AC$4922)))+((R454&lt;&gt;"")*ISNUMBER(SEARCH("|"&amp;R454&amp;"|",'5_ACOMPANHAMENTO'!$AC$3:$AC$4922)))+((S454&lt;&gt;"")*ISNUMBER(SEARCH("|"&amp;S454&amp;"|",'5_ACOMPANHAMENTO'!$AC$3:$AC$4922)))+((T454&lt;&gt;"")*ISNUMBER(SEARCH("|"&amp;T454&amp;"|",'5_ACOMPANHAMENTO'!$AC$3:$AC$4922)))+((U454&lt;&gt;"")*ISNUMBER(SEARCH("|"&amp;U454&amp;"|",'5_ACOMPANHAMENTO'!$AC$3:$AC$4922)))+((V454&lt;&gt;"")*ISNUMBER(SEARCH("|"&amp;V454&amp;"|",'5_ACOMPANHAMENTO'!$AC$3:$AC$4922)))+((W454&lt;&gt;"")*ISNUMBER(SEARCH("|"&amp;W454&amp;"|",'5_ACOMPANHAMENTO'!$AC$3:$AC$4922)))+((X454&lt;&gt;"")*ISNUMBER(SEARCH("|"&amp;X454&amp;"|",'5_ACOMPANHAMENTO'!$AC$3:$AC$4922)))+((Y454&lt;&gt;"")*ISNUMBER(SEARCH("|"&amp;Y454&amp;"|",'5_ACOMPANHAMENTO'!$AC$3:$AC$4922)))+((Z454&lt;&gt;"")*ISNUMBER(SEARCH("|"&amp;Z454&amp;"|",'5_ACOMPANHAMENTO'!$AC$3:$AC$4922)))+((AA454&lt;&gt;"")*ISNUMBER(SEARCH("|"&amp;AA454&amp;"|",'5_ACOMPANHAMENTO'!$AC$3:$AC$4922)))+((AB454&lt;&gt;"")*ISNUMBER(SEARCH("|"&amp;AB454&amp;"|",'5_ACOMPANHAMENTO'!$AC$3:$AC$4922))))&gt;0),0),0)),""))</f>
        <v>46206</v>
      </c>
      <c r="B454" s="14" t="s">
        <v>3091</v>
      </c>
      <c r="C454" s="14" t="s">
        <v>3060</v>
      </c>
      <c r="D454" s="4">
        <f>IF(OR($B454="",$C454=""),"",IFERROR(SUMPRODUCT(--(('5_ACOMPANHAMENTO'!$AD$3:$AD$4922=TRIM($C454&amp;""))*('5_ACOMPANHAMENTO'!$AC$3:$AC$4922&lt;&gt;"")*((((I454&lt;&gt;"")*ISNUMBER(SEARCH("|"&amp;I454&amp;"|",'5_ACOMPANHAMENTO'!$AC$3:$AC$4922)))+((J454&lt;&gt;"")*ISNUMBER(SEARCH("|"&amp;J454&amp;"|",'5_ACOMPANHAMENTO'!$AC$3:$AC$4922)))+((K454&lt;&gt;"")*ISNUMBER(SEARCH("|"&amp;K454&amp;"|",'5_ACOMPANHAMENTO'!$AC$3:$AC$4922)))+((L454&lt;&gt;"")*ISNUMBER(SEARCH("|"&amp;L454&amp;"|",'5_ACOMPANHAMENTO'!$AC$3:$AC$4922)))+((M454&lt;&gt;"")*ISNUMBER(SEARCH("|"&amp;M454&amp;"|",'5_ACOMPANHAMENTO'!$AC$3:$AC$4922)))+((N454&lt;&gt;"")*ISNUMBER(SEARCH("|"&amp;N454&amp;"|",'5_ACOMPANHAMENTO'!$AC$3:$AC$4922)))+((O454&lt;&gt;"")*ISNUMBER(SEARCH("|"&amp;O454&amp;"|",'5_ACOMPANHAMENTO'!$AC$3:$AC$4922)))+((P454&lt;&gt;"")*ISNUMBER(SEARCH("|"&amp;P454&amp;"|",'5_ACOMPANHAMENTO'!$AC$3:$AC$4922)))+((Q454&lt;&gt;"")*ISNUMBER(SEARCH("|"&amp;Q454&amp;"|",'5_ACOMPANHAMENTO'!$AC$3:$AC$4922)))+((R454&lt;&gt;"")*ISNUMBER(SEARCH("|"&amp;R454&amp;"|",'5_ACOMPANHAMENTO'!$AC$3:$AC$4922)))+((S454&lt;&gt;"")*ISNUMBER(SEARCH("|"&amp;S454&amp;"|",'5_ACOMPANHAMENTO'!$AC$3:$AC$4922)))+((T454&lt;&gt;"")*ISNUMBER(SEARCH("|"&amp;T454&amp;"|",'5_ACOMPANHAMENTO'!$AC$3:$AC$4922)))+((U454&lt;&gt;"")*ISNUMBER(SEARCH("|"&amp;U454&amp;"|",'5_ACOMPANHAMENTO'!$AC$3:$AC$4922)))+((V454&lt;&gt;"")*ISNUMBER(SEARCH("|"&amp;V454&amp;"|",'5_ACOMPANHAMENTO'!$AC$3:$AC$4922)))+((W454&lt;&gt;"")*ISNUMBER(SEARCH("|"&amp;W454&amp;"|",'5_ACOMPANHAMENTO'!$AC$3:$AC$4922)))+((X454&lt;&gt;"")*ISNUMBER(SEARCH("|"&amp;X454&amp;"|",'5_ACOMPANHAMENTO'!$AC$3:$AC$4922)))+((Y454&lt;&gt;"")*ISNUMBER(SEARCH("|"&amp;Y454&amp;"|",'5_ACOMPANHAMENTO'!$AC$3:$AC$4922)))+((Z454&lt;&gt;"")*ISNUMBER(SEARCH("|"&amp;Z454&amp;"|",'5_ACOMPANHAMENTO'!$AC$3:$AC$4922)))+((AA454&lt;&gt;"")*ISNUMBER(SEARCH("|"&amp;AA454&amp;"|",'5_ACOMPANHAMENTO'!$AC$3:$AC$4922)))+((AB454&lt;&gt;"")*ISNUMBER(SEARCH("|"&amp;AB454&amp;"|",'5_ACOMPANHAMENTO'!$AC$3:$AC$4922))))&gt;0)),'5_ACOMPANHAMENTO'!$J$3:$J$4922),0))</f>
        <v>1683</v>
      </c>
      <c r="E454" s="4" t="str">
        <f t="shared" ca="1" si="161"/>
        <v>FINALIZADO</v>
      </c>
      <c r="F454" s="7">
        <f>IF(OR($B454="",$C454=""),"",IFERROR(SUMPRODUCT(--(('5_ACOMPANHAMENTO'!$AD$3:$AD$4922=TRIM($C454&amp;""))*('5_ACOMPANHAMENTO'!$AC$3:$AC$4922&lt;&gt;"")*((((I454&lt;&gt;"")*ISNUMBER(SEARCH("|"&amp;I454&amp;"|",'5_ACOMPANHAMENTO'!$AC$3:$AC$4922)))+((J454&lt;&gt;"")*ISNUMBER(SEARCH("|"&amp;J454&amp;"|",'5_ACOMPANHAMENTO'!$AC$3:$AC$4922)))+((K454&lt;&gt;"")*ISNUMBER(SEARCH("|"&amp;K454&amp;"|",'5_ACOMPANHAMENTO'!$AC$3:$AC$4922)))+((L454&lt;&gt;"")*ISNUMBER(SEARCH("|"&amp;L454&amp;"|",'5_ACOMPANHAMENTO'!$AC$3:$AC$4922)))+((M454&lt;&gt;"")*ISNUMBER(SEARCH("|"&amp;M454&amp;"|",'5_ACOMPANHAMENTO'!$AC$3:$AC$4922)))+((N454&lt;&gt;"")*ISNUMBER(SEARCH("|"&amp;N454&amp;"|",'5_ACOMPANHAMENTO'!$AC$3:$AC$4922)))+((O454&lt;&gt;"")*ISNUMBER(SEARCH("|"&amp;O454&amp;"|",'5_ACOMPANHAMENTO'!$AC$3:$AC$4922)))+((P454&lt;&gt;"")*ISNUMBER(SEARCH("|"&amp;P454&amp;"|",'5_ACOMPANHAMENTO'!$AC$3:$AC$4922)))+((Q454&lt;&gt;"")*ISNUMBER(SEARCH("|"&amp;Q454&amp;"|",'5_ACOMPANHAMENTO'!$AC$3:$AC$4922)))+((R454&lt;&gt;"")*ISNUMBER(SEARCH("|"&amp;R454&amp;"|",'5_ACOMPANHAMENTO'!$AC$3:$AC$4922)))+((S454&lt;&gt;"")*ISNUMBER(SEARCH("|"&amp;S454&amp;"|",'5_ACOMPANHAMENTO'!$AC$3:$AC$4922)))+((T454&lt;&gt;"")*ISNUMBER(SEARCH("|"&amp;T454&amp;"|",'5_ACOMPANHAMENTO'!$AC$3:$AC$4922)))+((U454&lt;&gt;"")*ISNUMBER(SEARCH("|"&amp;U454&amp;"|",'5_ACOMPANHAMENTO'!$AC$3:$AC$4922)))+((V454&lt;&gt;"")*ISNUMBER(SEARCH("|"&amp;V454&amp;"|",'5_ACOMPANHAMENTO'!$AC$3:$AC$4922)))+((W454&lt;&gt;"")*ISNUMBER(SEARCH("|"&amp;W454&amp;"|",'5_ACOMPANHAMENTO'!$AC$3:$AC$4922)))+((X454&lt;&gt;"")*ISNUMBER(SEARCH("|"&amp;X454&amp;"|",'5_ACOMPANHAMENTO'!$AC$3:$AC$4922)))+((Y454&lt;&gt;"")*ISNUMBER(SEARCH("|"&amp;Y454&amp;"|",'5_ACOMPANHAMENTO'!$AC$3:$AC$4922)))+((Z454&lt;&gt;"")*ISNUMBER(SEARCH("|"&amp;Z454&amp;"|",'5_ACOMPANHAMENTO'!$AC$3:$AC$4922)))+((AA454&lt;&gt;"")*ISNUMBER(SEARCH("|"&amp;AA454&amp;"|",'5_ACOMPANHAMENTO'!$AC$3:$AC$4922)))+((AB454&lt;&gt;"")*ISNUMBER(SEARCH("|"&amp;AB454&amp;"|",'5_ACOMPANHAMENTO'!$AC$3:$AC$4922))))&gt;0)),'5_ACOMPANHAMENTO'!$O$3:$O$4922),0))</f>
        <v>1683</v>
      </c>
      <c r="G454" s="7">
        <f t="shared" si="162"/>
        <v>0</v>
      </c>
      <c r="H454" t="str">
        <f t="shared" si="163"/>
        <v>10200,10202,10205|9 COLADEIRAS</v>
      </c>
      <c r="I454" s="1" t="str">
        <f t="shared" si="164"/>
        <v>10200</v>
      </c>
      <c r="J454" s="1" t="str">
        <f t="shared" si="165"/>
        <v>10202</v>
      </c>
      <c r="K454" s="1" t="str">
        <f t="shared" si="166"/>
        <v>10205</v>
      </c>
      <c r="L454" s="1" t="str">
        <f t="shared" si="167"/>
        <v/>
      </c>
      <c r="M454" s="1" t="str">
        <f t="shared" si="168"/>
        <v/>
      </c>
      <c r="N454" s="1" t="str">
        <f t="shared" si="169"/>
        <v/>
      </c>
      <c r="O454" s="1" t="str">
        <f t="shared" si="170"/>
        <v/>
      </c>
      <c r="P454" s="1" t="str">
        <f t="shared" si="171"/>
        <v/>
      </c>
      <c r="Q454" s="1" t="str">
        <f t="shared" si="172"/>
        <v/>
      </c>
      <c r="R454" s="1" t="str">
        <f t="shared" si="173"/>
        <v/>
      </c>
      <c r="S454" s="1" t="str">
        <f t="shared" si="174"/>
        <v/>
      </c>
      <c r="T454" s="1" t="str">
        <f t="shared" si="175"/>
        <v/>
      </c>
      <c r="U454" s="1" t="str">
        <f t="shared" si="176"/>
        <v/>
      </c>
      <c r="V454" s="1" t="str">
        <f t="shared" si="177"/>
        <v/>
      </c>
      <c r="W454" s="1" t="str">
        <f t="shared" si="178"/>
        <v/>
      </c>
      <c r="X454" s="1" t="str">
        <f t="shared" si="179"/>
        <v/>
      </c>
      <c r="Y454" s="1" t="str">
        <f t="shared" si="180"/>
        <v/>
      </c>
      <c r="Z454" s="1" t="str">
        <f t="shared" si="181"/>
        <v/>
      </c>
      <c r="AA454" s="1" t="str">
        <f t="shared" si="182"/>
        <v/>
      </c>
      <c r="AB454" s="1" t="str">
        <f t="shared" si="183"/>
        <v/>
      </c>
    </row>
    <row r="455" spans="1:28" ht="14.25" hidden="1" customHeight="1" x14ac:dyDescent="0.35">
      <c r="A455" s="4">
        <f>IF(OR($B455="",$C455=""),"",IFERROR(INDEX('5_ACOMPANHAMENTO'!$A$3:$A$4922,MATCH(1,INDEX(('5_ACOMPANHAMENTO'!$AD$3:$AD$4922=TRIM($C455&amp;""))*('5_ACOMPANHAMENTO'!$AC$3:$AC$4922&lt;&gt;"")*((((I455&lt;&gt;"")*ISNUMBER(SEARCH("|"&amp;I455&amp;"|",'5_ACOMPANHAMENTO'!$AC$3:$AC$4922)))+((J455&lt;&gt;"")*ISNUMBER(SEARCH("|"&amp;J455&amp;"|",'5_ACOMPANHAMENTO'!$AC$3:$AC$4922)))+((K455&lt;&gt;"")*ISNUMBER(SEARCH("|"&amp;K455&amp;"|",'5_ACOMPANHAMENTO'!$AC$3:$AC$4922)))+((L455&lt;&gt;"")*ISNUMBER(SEARCH("|"&amp;L455&amp;"|",'5_ACOMPANHAMENTO'!$AC$3:$AC$4922)))+((M455&lt;&gt;"")*ISNUMBER(SEARCH("|"&amp;M455&amp;"|",'5_ACOMPANHAMENTO'!$AC$3:$AC$4922)))+((N455&lt;&gt;"")*ISNUMBER(SEARCH("|"&amp;N455&amp;"|",'5_ACOMPANHAMENTO'!$AC$3:$AC$4922)))+((O455&lt;&gt;"")*ISNUMBER(SEARCH("|"&amp;O455&amp;"|",'5_ACOMPANHAMENTO'!$AC$3:$AC$4922)))+((P455&lt;&gt;"")*ISNUMBER(SEARCH("|"&amp;P455&amp;"|",'5_ACOMPANHAMENTO'!$AC$3:$AC$4922)))+((Q455&lt;&gt;"")*ISNUMBER(SEARCH("|"&amp;Q455&amp;"|",'5_ACOMPANHAMENTO'!$AC$3:$AC$4922)))+((R455&lt;&gt;"")*ISNUMBER(SEARCH("|"&amp;R455&amp;"|",'5_ACOMPANHAMENTO'!$AC$3:$AC$4922)))+((S455&lt;&gt;"")*ISNUMBER(SEARCH("|"&amp;S455&amp;"|",'5_ACOMPANHAMENTO'!$AC$3:$AC$4922)))+((T455&lt;&gt;"")*ISNUMBER(SEARCH("|"&amp;T455&amp;"|",'5_ACOMPANHAMENTO'!$AC$3:$AC$4922)))+((U455&lt;&gt;"")*ISNUMBER(SEARCH("|"&amp;U455&amp;"|",'5_ACOMPANHAMENTO'!$AC$3:$AC$4922)))+((V455&lt;&gt;"")*ISNUMBER(SEARCH("|"&amp;V455&amp;"|",'5_ACOMPANHAMENTO'!$AC$3:$AC$4922)))+((W455&lt;&gt;"")*ISNUMBER(SEARCH("|"&amp;W455&amp;"|",'5_ACOMPANHAMENTO'!$AC$3:$AC$4922)))+((X455&lt;&gt;"")*ISNUMBER(SEARCH("|"&amp;X455&amp;"|",'5_ACOMPANHAMENTO'!$AC$3:$AC$4922)))+((Y455&lt;&gt;"")*ISNUMBER(SEARCH("|"&amp;Y455&amp;"|",'5_ACOMPANHAMENTO'!$AC$3:$AC$4922)))+((Z455&lt;&gt;"")*ISNUMBER(SEARCH("|"&amp;Z455&amp;"|",'5_ACOMPANHAMENTO'!$AC$3:$AC$4922)))+((AA455&lt;&gt;"")*ISNUMBER(SEARCH("|"&amp;AA455&amp;"|",'5_ACOMPANHAMENTO'!$AC$3:$AC$4922)))+((AB455&lt;&gt;"")*ISNUMBER(SEARCH("|"&amp;AB455&amp;"|",'5_ACOMPANHAMENTO'!$AC$3:$AC$4922))))&gt;0),0),0)),""))</f>
        <v>46206</v>
      </c>
      <c r="B455" s="14" t="s">
        <v>3091</v>
      </c>
      <c r="C455" s="14" t="s">
        <v>3060</v>
      </c>
      <c r="D455" s="4">
        <f>IF(OR($B455="",$C455=""),"",IFERROR(SUMPRODUCT(--(('5_ACOMPANHAMENTO'!$AD$3:$AD$4922=TRIM($C455&amp;""))*('5_ACOMPANHAMENTO'!$AC$3:$AC$4922&lt;&gt;"")*((((I455&lt;&gt;"")*ISNUMBER(SEARCH("|"&amp;I455&amp;"|",'5_ACOMPANHAMENTO'!$AC$3:$AC$4922)))+((J455&lt;&gt;"")*ISNUMBER(SEARCH("|"&amp;J455&amp;"|",'5_ACOMPANHAMENTO'!$AC$3:$AC$4922)))+((K455&lt;&gt;"")*ISNUMBER(SEARCH("|"&amp;K455&amp;"|",'5_ACOMPANHAMENTO'!$AC$3:$AC$4922)))+((L455&lt;&gt;"")*ISNUMBER(SEARCH("|"&amp;L455&amp;"|",'5_ACOMPANHAMENTO'!$AC$3:$AC$4922)))+((M455&lt;&gt;"")*ISNUMBER(SEARCH("|"&amp;M455&amp;"|",'5_ACOMPANHAMENTO'!$AC$3:$AC$4922)))+((N455&lt;&gt;"")*ISNUMBER(SEARCH("|"&amp;N455&amp;"|",'5_ACOMPANHAMENTO'!$AC$3:$AC$4922)))+((O455&lt;&gt;"")*ISNUMBER(SEARCH("|"&amp;O455&amp;"|",'5_ACOMPANHAMENTO'!$AC$3:$AC$4922)))+((P455&lt;&gt;"")*ISNUMBER(SEARCH("|"&amp;P455&amp;"|",'5_ACOMPANHAMENTO'!$AC$3:$AC$4922)))+((Q455&lt;&gt;"")*ISNUMBER(SEARCH("|"&amp;Q455&amp;"|",'5_ACOMPANHAMENTO'!$AC$3:$AC$4922)))+((R455&lt;&gt;"")*ISNUMBER(SEARCH("|"&amp;R455&amp;"|",'5_ACOMPANHAMENTO'!$AC$3:$AC$4922)))+((S455&lt;&gt;"")*ISNUMBER(SEARCH("|"&amp;S455&amp;"|",'5_ACOMPANHAMENTO'!$AC$3:$AC$4922)))+((T455&lt;&gt;"")*ISNUMBER(SEARCH("|"&amp;T455&amp;"|",'5_ACOMPANHAMENTO'!$AC$3:$AC$4922)))+((U455&lt;&gt;"")*ISNUMBER(SEARCH("|"&amp;U455&amp;"|",'5_ACOMPANHAMENTO'!$AC$3:$AC$4922)))+((V455&lt;&gt;"")*ISNUMBER(SEARCH("|"&amp;V455&amp;"|",'5_ACOMPANHAMENTO'!$AC$3:$AC$4922)))+((W455&lt;&gt;"")*ISNUMBER(SEARCH("|"&amp;W455&amp;"|",'5_ACOMPANHAMENTO'!$AC$3:$AC$4922)))+((X455&lt;&gt;"")*ISNUMBER(SEARCH("|"&amp;X455&amp;"|",'5_ACOMPANHAMENTO'!$AC$3:$AC$4922)))+((Y455&lt;&gt;"")*ISNUMBER(SEARCH("|"&amp;Y455&amp;"|",'5_ACOMPANHAMENTO'!$AC$3:$AC$4922)))+((Z455&lt;&gt;"")*ISNUMBER(SEARCH("|"&amp;Z455&amp;"|",'5_ACOMPANHAMENTO'!$AC$3:$AC$4922)))+((AA455&lt;&gt;"")*ISNUMBER(SEARCH("|"&amp;AA455&amp;"|",'5_ACOMPANHAMENTO'!$AC$3:$AC$4922)))+((AB455&lt;&gt;"")*ISNUMBER(SEARCH("|"&amp;AB455&amp;"|",'5_ACOMPANHAMENTO'!$AC$3:$AC$4922))))&gt;0)),'5_ACOMPANHAMENTO'!$J$3:$J$4922),0))</f>
        <v>1683</v>
      </c>
      <c r="E455" s="4" t="str">
        <f t="shared" ca="1" si="161"/>
        <v>FINALIZADO</v>
      </c>
      <c r="F455" s="7">
        <f>IF(OR($B455="",$C455=""),"",IFERROR(SUMPRODUCT(--(('5_ACOMPANHAMENTO'!$AD$3:$AD$4922=TRIM($C455&amp;""))*('5_ACOMPANHAMENTO'!$AC$3:$AC$4922&lt;&gt;"")*((((I455&lt;&gt;"")*ISNUMBER(SEARCH("|"&amp;I455&amp;"|",'5_ACOMPANHAMENTO'!$AC$3:$AC$4922)))+((J455&lt;&gt;"")*ISNUMBER(SEARCH("|"&amp;J455&amp;"|",'5_ACOMPANHAMENTO'!$AC$3:$AC$4922)))+((K455&lt;&gt;"")*ISNUMBER(SEARCH("|"&amp;K455&amp;"|",'5_ACOMPANHAMENTO'!$AC$3:$AC$4922)))+((L455&lt;&gt;"")*ISNUMBER(SEARCH("|"&amp;L455&amp;"|",'5_ACOMPANHAMENTO'!$AC$3:$AC$4922)))+((M455&lt;&gt;"")*ISNUMBER(SEARCH("|"&amp;M455&amp;"|",'5_ACOMPANHAMENTO'!$AC$3:$AC$4922)))+((N455&lt;&gt;"")*ISNUMBER(SEARCH("|"&amp;N455&amp;"|",'5_ACOMPANHAMENTO'!$AC$3:$AC$4922)))+((O455&lt;&gt;"")*ISNUMBER(SEARCH("|"&amp;O455&amp;"|",'5_ACOMPANHAMENTO'!$AC$3:$AC$4922)))+((P455&lt;&gt;"")*ISNUMBER(SEARCH("|"&amp;P455&amp;"|",'5_ACOMPANHAMENTO'!$AC$3:$AC$4922)))+((Q455&lt;&gt;"")*ISNUMBER(SEARCH("|"&amp;Q455&amp;"|",'5_ACOMPANHAMENTO'!$AC$3:$AC$4922)))+((R455&lt;&gt;"")*ISNUMBER(SEARCH("|"&amp;R455&amp;"|",'5_ACOMPANHAMENTO'!$AC$3:$AC$4922)))+((S455&lt;&gt;"")*ISNUMBER(SEARCH("|"&amp;S455&amp;"|",'5_ACOMPANHAMENTO'!$AC$3:$AC$4922)))+((T455&lt;&gt;"")*ISNUMBER(SEARCH("|"&amp;T455&amp;"|",'5_ACOMPANHAMENTO'!$AC$3:$AC$4922)))+((U455&lt;&gt;"")*ISNUMBER(SEARCH("|"&amp;U455&amp;"|",'5_ACOMPANHAMENTO'!$AC$3:$AC$4922)))+((V455&lt;&gt;"")*ISNUMBER(SEARCH("|"&amp;V455&amp;"|",'5_ACOMPANHAMENTO'!$AC$3:$AC$4922)))+((W455&lt;&gt;"")*ISNUMBER(SEARCH("|"&amp;W455&amp;"|",'5_ACOMPANHAMENTO'!$AC$3:$AC$4922)))+((X455&lt;&gt;"")*ISNUMBER(SEARCH("|"&amp;X455&amp;"|",'5_ACOMPANHAMENTO'!$AC$3:$AC$4922)))+((Y455&lt;&gt;"")*ISNUMBER(SEARCH("|"&amp;Y455&amp;"|",'5_ACOMPANHAMENTO'!$AC$3:$AC$4922)))+((Z455&lt;&gt;"")*ISNUMBER(SEARCH("|"&amp;Z455&amp;"|",'5_ACOMPANHAMENTO'!$AC$3:$AC$4922)))+((AA455&lt;&gt;"")*ISNUMBER(SEARCH("|"&amp;AA455&amp;"|",'5_ACOMPANHAMENTO'!$AC$3:$AC$4922)))+((AB455&lt;&gt;"")*ISNUMBER(SEARCH("|"&amp;AB455&amp;"|",'5_ACOMPANHAMENTO'!$AC$3:$AC$4922))))&gt;0)),'5_ACOMPANHAMENTO'!$O$3:$O$4922),0))</f>
        <v>1683</v>
      </c>
      <c r="G455" s="7">
        <f t="shared" si="162"/>
        <v>0</v>
      </c>
      <c r="H455" t="str">
        <f t="shared" si="163"/>
        <v>10200,10202,10205|9 COLADEIRAS</v>
      </c>
      <c r="I455" s="1" t="str">
        <f t="shared" si="164"/>
        <v>10200</v>
      </c>
      <c r="J455" s="1" t="str">
        <f t="shared" si="165"/>
        <v>10202</v>
      </c>
      <c r="K455" s="1" t="str">
        <f t="shared" si="166"/>
        <v>10205</v>
      </c>
      <c r="L455" s="1" t="str">
        <f t="shared" si="167"/>
        <v/>
      </c>
      <c r="M455" s="1" t="str">
        <f t="shared" si="168"/>
        <v/>
      </c>
      <c r="N455" s="1" t="str">
        <f t="shared" si="169"/>
        <v/>
      </c>
      <c r="O455" s="1" t="str">
        <f t="shared" si="170"/>
        <v/>
      </c>
      <c r="P455" s="1" t="str">
        <f t="shared" si="171"/>
        <v/>
      </c>
      <c r="Q455" s="1" t="str">
        <f t="shared" si="172"/>
        <v/>
      </c>
      <c r="R455" s="1" t="str">
        <f t="shared" si="173"/>
        <v/>
      </c>
      <c r="S455" s="1" t="str">
        <f t="shared" si="174"/>
        <v/>
      </c>
      <c r="T455" s="1" t="str">
        <f t="shared" si="175"/>
        <v/>
      </c>
      <c r="U455" s="1" t="str">
        <f t="shared" si="176"/>
        <v/>
      </c>
      <c r="V455" s="1" t="str">
        <f t="shared" si="177"/>
        <v/>
      </c>
      <c r="W455" s="1" t="str">
        <f t="shared" si="178"/>
        <v/>
      </c>
      <c r="X455" s="1" t="str">
        <f t="shared" si="179"/>
        <v/>
      </c>
      <c r="Y455" s="1" t="str">
        <f t="shared" si="180"/>
        <v/>
      </c>
      <c r="Z455" s="1" t="str">
        <f t="shared" si="181"/>
        <v/>
      </c>
      <c r="AA455" s="1" t="str">
        <f t="shared" si="182"/>
        <v/>
      </c>
      <c r="AB455" s="1" t="str">
        <f t="shared" si="183"/>
        <v/>
      </c>
    </row>
    <row r="456" spans="1:28" ht="14.25" hidden="1" customHeight="1" x14ac:dyDescent="0.35">
      <c r="A456" s="4">
        <f>IF(OR($B456="",$C456=""),"",IFERROR(INDEX('5_ACOMPANHAMENTO'!$A$3:$A$4922,MATCH(1,INDEX(('5_ACOMPANHAMENTO'!$AD$3:$AD$4922=TRIM($C456&amp;""))*('5_ACOMPANHAMENTO'!$AC$3:$AC$4922&lt;&gt;"")*((((I456&lt;&gt;"")*ISNUMBER(SEARCH("|"&amp;I456&amp;"|",'5_ACOMPANHAMENTO'!$AC$3:$AC$4922)))+((J456&lt;&gt;"")*ISNUMBER(SEARCH("|"&amp;J456&amp;"|",'5_ACOMPANHAMENTO'!$AC$3:$AC$4922)))+((K456&lt;&gt;"")*ISNUMBER(SEARCH("|"&amp;K456&amp;"|",'5_ACOMPANHAMENTO'!$AC$3:$AC$4922)))+((L456&lt;&gt;"")*ISNUMBER(SEARCH("|"&amp;L456&amp;"|",'5_ACOMPANHAMENTO'!$AC$3:$AC$4922)))+((M456&lt;&gt;"")*ISNUMBER(SEARCH("|"&amp;M456&amp;"|",'5_ACOMPANHAMENTO'!$AC$3:$AC$4922)))+((N456&lt;&gt;"")*ISNUMBER(SEARCH("|"&amp;N456&amp;"|",'5_ACOMPANHAMENTO'!$AC$3:$AC$4922)))+((O456&lt;&gt;"")*ISNUMBER(SEARCH("|"&amp;O456&amp;"|",'5_ACOMPANHAMENTO'!$AC$3:$AC$4922)))+((P456&lt;&gt;"")*ISNUMBER(SEARCH("|"&amp;P456&amp;"|",'5_ACOMPANHAMENTO'!$AC$3:$AC$4922)))+((Q456&lt;&gt;"")*ISNUMBER(SEARCH("|"&amp;Q456&amp;"|",'5_ACOMPANHAMENTO'!$AC$3:$AC$4922)))+((R456&lt;&gt;"")*ISNUMBER(SEARCH("|"&amp;R456&amp;"|",'5_ACOMPANHAMENTO'!$AC$3:$AC$4922)))+((S456&lt;&gt;"")*ISNUMBER(SEARCH("|"&amp;S456&amp;"|",'5_ACOMPANHAMENTO'!$AC$3:$AC$4922)))+((T456&lt;&gt;"")*ISNUMBER(SEARCH("|"&amp;T456&amp;"|",'5_ACOMPANHAMENTO'!$AC$3:$AC$4922)))+((U456&lt;&gt;"")*ISNUMBER(SEARCH("|"&amp;U456&amp;"|",'5_ACOMPANHAMENTO'!$AC$3:$AC$4922)))+((V456&lt;&gt;"")*ISNUMBER(SEARCH("|"&amp;V456&amp;"|",'5_ACOMPANHAMENTO'!$AC$3:$AC$4922)))+((W456&lt;&gt;"")*ISNUMBER(SEARCH("|"&amp;W456&amp;"|",'5_ACOMPANHAMENTO'!$AC$3:$AC$4922)))+((X456&lt;&gt;"")*ISNUMBER(SEARCH("|"&amp;X456&amp;"|",'5_ACOMPANHAMENTO'!$AC$3:$AC$4922)))+((Y456&lt;&gt;"")*ISNUMBER(SEARCH("|"&amp;Y456&amp;"|",'5_ACOMPANHAMENTO'!$AC$3:$AC$4922)))+((Z456&lt;&gt;"")*ISNUMBER(SEARCH("|"&amp;Z456&amp;"|",'5_ACOMPANHAMENTO'!$AC$3:$AC$4922)))+((AA456&lt;&gt;"")*ISNUMBER(SEARCH("|"&amp;AA456&amp;"|",'5_ACOMPANHAMENTO'!$AC$3:$AC$4922)))+((AB456&lt;&gt;"")*ISNUMBER(SEARCH("|"&amp;AB456&amp;"|",'5_ACOMPANHAMENTO'!$AC$3:$AC$4922))))&gt;0),0),0)),""))</f>
        <v>46206</v>
      </c>
      <c r="B456" s="14" t="s">
        <v>3091</v>
      </c>
      <c r="C456" s="14" t="s">
        <v>3060</v>
      </c>
      <c r="D456" s="4">
        <f>IF(OR($B456="",$C456=""),"",IFERROR(SUMPRODUCT(--(('5_ACOMPANHAMENTO'!$AD$3:$AD$4922=TRIM($C456&amp;""))*('5_ACOMPANHAMENTO'!$AC$3:$AC$4922&lt;&gt;"")*((((I456&lt;&gt;"")*ISNUMBER(SEARCH("|"&amp;I456&amp;"|",'5_ACOMPANHAMENTO'!$AC$3:$AC$4922)))+((J456&lt;&gt;"")*ISNUMBER(SEARCH("|"&amp;J456&amp;"|",'5_ACOMPANHAMENTO'!$AC$3:$AC$4922)))+((K456&lt;&gt;"")*ISNUMBER(SEARCH("|"&amp;K456&amp;"|",'5_ACOMPANHAMENTO'!$AC$3:$AC$4922)))+((L456&lt;&gt;"")*ISNUMBER(SEARCH("|"&amp;L456&amp;"|",'5_ACOMPANHAMENTO'!$AC$3:$AC$4922)))+((M456&lt;&gt;"")*ISNUMBER(SEARCH("|"&amp;M456&amp;"|",'5_ACOMPANHAMENTO'!$AC$3:$AC$4922)))+((N456&lt;&gt;"")*ISNUMBER(SEARCH("|"&amp;N456&amp;"|",'5_ACOMPANHAMENTO'!$AC$3:$AC$4922)))+((O456&lt;&gt;"")*ISNUMBER(SEARCH("|"&amp;O456&amp;"|",'5_ACOMPANHAMENTO'!$AC$3:$AC$4922)))+((P456&lt;&gt;"")*ISNUMBER(SEARCH("|"&amp;P456&amp;"|",'5_ACOMPANHAMENTO'!$AC$3:$AC$4922)))+((Q456&lt;&gt;"")*ISNUMBER(SEARCH("|"&amp;Q456&amp;"|",'5_ACOMPANHAMENTO'!$AC$3:$AC$4922)))+((R456&lt;&gt;"")*ISNUMBER(SEARCH("|"&amp;R456&amp;"|",'5_ACOMPANHAMENTO'!$AC$3:$AC$4922)))+((S456&lt;&gt;"")*ISNUMBER(SEARCH("|"&amp;S456&amp;"|",'5_ACOMPANHAMENTO'!$AC$3:$AC$4922)))+((T456&lt;&gt;"")*ISNUMBER(SEARCH("|"&amp;T456&amp;"|",'5_ACOMPANHAMENTO'!$AC$3:$AC$4922)))+((U456&lt;&gt;"")*ISNUMBER(SEARCH("|"&amp;U456&amp;"|",'5_ACOMPANHAMENTO'!$AC$3:$AC$4922)))+((V456&lt;&gt;"")*ISNUMBER(SEARCH("|"&amp;V456&amp;"|",'5_ACOMPANHAMENTO'!$AC$3:$AC$4922)))+((W456&lt;&gt;"")*ISNUMBER(SEARCH("|"&amp;W456&amp;"|",'5_ACOMPANHAMENTO'!$AC$3:$AC$4922)))+((X456&lt;&gt;"")*ISNUMBER(SEARCH("|"&amp;X456&amp;"|",'5_ACOMPANHAMENTO'!$AC$3:$AC$4922)))+((Y456&lt;&gt;"")*ISNUMBER(SEARCH("|"&amp;Y456&amp;"|",'5_ACOMPANHAMENTO'!$AC$3:$AC$4922)))+((Z456&lt;&gt;"")*ISNUMBER(SEARCH("|"&amp;Z456&amp;"|",'5_ACOMPANHAMENTO'!$AC$3:$AC$4922)))+((AA456&lt;&gt;"")*ISNUMBER(SEARCH("|"&amp;AA456&amp;"|",'5_ACOMPANHAMENTO'!$AC$3:$AC$4922)))+((AB456&lt;&gt;"")*ISNUMBER(SEARCH("|"&amp;AB456&amp;"|",'5_ACOMPANHAMENTO'!$AC$3:$AC$4922))))&gt;0)),'5_ACOMPANHAMENTO'!$J$3:$J$4922),0))</f>
        <v>1683</v>
      </c>
      <c r="E456" s="4" t="str">
        <f t="shared" ca="1" si="161"/>
        <v>FINALIZADO</v>
      </c>
      <c r="F456" s="7">
        <f>IF(OR($B456="",$C456=""),"",IFERROR(SUMPRODUCT(--(('5_ACOMPANHAMENTO'!$AD$3:$AD$4922=TRIM($C456&amp;""))*('5_ACOMPANHAMENTO'!$AC$3:$AC$4922&lt;&gt;"")*((((I456&lt;&gt;"")*ISNUMBER(SEARCH("|"&amp;I456&amp;"|",'5_ACOMPANHAMENTO'!$AC$3:$AC$4922)))+((J456&lt;&gt;"")*ISNUMBER(SEARCH("|"&amp;J456&amp;"|",'5_ACOMPANHAMENTO'!$AC$3:$AC$4922)))+((K456&lt;&gt;"")*ISNUMBER(SEARCH("|"&amp;K456&amp;"|",'5_ACOMPANHAMENTO'!$AC$3:$AC$4922)))+((L456&lt;&gt;"")*ISNUMBER(SEARCH("|"&amp;L456&amp;"|",'5_ACOMPANHAMENTO'!$AC$3:$AC$4922)))+((M456&lt;&gt;"")*ISNUMBER(SEARCH("|"&amp;M456&amp;"|",'5_ACOMPANHAMENTO'!$AC$3:$AC$4922)))+((N456&lt;&gt;"")*ISNUMBER(SEARCH("|"&amp;N456&amp;"|",'5_ACOMPANHAMENTO'!$AC$3:$AC$4922)))+((O456&lt;&gt;"")*ISNUMBER(SEARCH("|"&amp;O456&amp;"|",'5_ACOMPANHAMENTO'!$AC$3:$AC$4922)))+((P456&lt;&gt;"")*ISNUMBER(SEARCH("|"&amp;P456&amp;"|",'5_ACOMPANHAMENTO'!$AC$3:$AC$4922)))+((Q456&lt;&gt;"")*ISNUMBER(SEARCH("|"&amp;Q456&amp;"|",'5_ACOMPANHAMENTO'!$AC$3:$AC$4922)))+((R456&lt;&gt;"")*ISNUMBER(SEARCH("|"&amp;R456&amp;"|",'5_ACOMPANHAMENTO'!$AC$3:$AC$4922)))+((S456&lt;&gt;"")*ISNUMBER(SEARCH("|"&amp;S456&amp;"|",'5_ACOMPANHAMENTO'!$AC$3:$AC$4922)))+((T456&lt;&gt;"")*ISNUMBER(SEARCH("|"&amp;T456&amp;"|",'5_ACOMPANHAMENTO'!$AC$3:$AC$4922)))+((U456&lt;&gt;"")*ISNUMBER(SEARCH("|"&amp;U456&amp;"|",'5_ACOMPANHAMENTO'!$AC$3:$AC$4922)))+((V456&lt;&gt;"")*ISNUMBER(SEARCH("|"&amp;V456&amp;"|",'5_ACOMPANHAMENTO'!$AC$3:$AC$4922)))+((W456&lt;&gt;"")*ISNUMBER(SEARCH("|"&amp;W456&amp;"|",'5_ACOMPANHAMENTO'!$AC$3:$AC$4922)))+((X456&lt;&gt;"")*ISNUMBER(SEARCH("|"&amp;X456&amp;"|",'5_ACOMPANHAMENTO'!$AC$3:$AC$4922)))+((Y456&lt;&gt;"")*ISNUMBER(SEARCH("|"&amp;Y456&amp;"|",'5_ACOMPANHAMENTO'!$AC$3:$AC$4922)))+((Z456&lt;&gt;"")*ISNUMBER(SEARCH("|"&amp;Z456&amp;"|",'5_ACOMPANHAMENTO'!$AC$3:$AC$4922)))+((AA456&lt;&gt;"")*ISNUMBER(SEARCH("|"&amp;AA456&amp;"|",'5_ACOMPANHAMENTO'!$AC$3:$AC$4922)))+((AB456&lt;&gt;"")*ISNUMBER(SEARCH("|"&amp;AB456&amp;"|",'5_ACOMPANHAMENTO'!$AC$3:$AC$4922))))&gt;0)),'5_ACOMPANHAMENTO'!$O$3:$O$4922),0))</f>
        <v>1683</v>
      </c>
      <c r="G456" s="7">
        <f t="shared" si="162"/>
        <v>0</v>
      </c>
      <c r="H456" t="str">
        <f t="shared" si="163"/>
        <v>10200,10202,10205|9 COLADEIRAS</v>
      </c>
      <c r="I456" s="1" t="str">
        <f t="shared" si="164"/>
        <v>10200</v>
      </c>
      <c r="J456" s="1" t="str">
        <f t="shared" si="165"/>
        <v>10202</v>
      </c>
      <c r="K456" s="1" t="str">
        <f t="shared" si="166"/>
        <v>10205</v>
      </c>
      <c r="L456" s="1" t="str">
        <f t="shared" si="167"/>
        <v/>
      </c>
      <c r="M456" s="1" t="str">
        <f t="shared" si="168"/>
        <v/>
      </c>
      <c r="N456" s="1" t="str">
        <f t="shared" si="169"/>
        <v/>
      </c>
      <c r="O456" s="1" t="str">
        <f t="shared" si="170"/>
        <v/>
      </c>
      <c r="P456" s="1" t="str">
        <f t="shared" si="171"/>
        <v/>
      </c>
      <c r="Q456" s="1" t="str">
        <f t="shared" si="172"/>
        <v/>
      </c>
      <c r="R456" s="1" t="str">
        <f t="shared" si="173"/>
        <v/>
      </c>
      <c r="S456" s="1" t="str">
        <f t="shared" si="174"/>
        <v/>
      </c>
      <c r="T456" s="1" t="str">
        <f t="shared" si="175"/>
        <v/>
      </c>
      <c r="U456" s="1" t="str">
        <f t="shared" si="176"/>
        <v/>
      </c>
      <c r="V456" s="1" t="str">
        <f t="shared" si="177"/>
        <v/>
      </c>
      <c r="W456" s="1" t="str">
        <f t="shared" si="178"/>
        <v/>
      </c>
      <c r="X456" s="1" t="str">
        <f t="shared" si="179"/>
        <v/>
      </c>
      <c r="Y456" s="1" t="str">
        <f t="shared" si="180"/>
        <v/>
      </c>
      <c r="Z456" s="1" t="str">
        <f t="shared" si="181"/>
        <v/>
      </c>
      <c r="AA456" s="1" t="str">
        <f t="shared" si="182"/>
        <v/>
      </c>
      <c r="AB456" s="1" t="str">
        <f t="shared" si="183"/>
        <v/>
      </c>
    </row>
    <row r="457" spans="1:28" ht="14.25" hidden="1" customHeight="1" x14ac:dyDescent="0.35">
      <c r="A457" s="4">
        <f>IF(OR($B457="",$C457=""),"",IFERROR(INDEX('5_ACOMPANHAMENTO'!$A$3:$A$4922,MATCH(1,INDEX(('5_ACOMPANHAMENTO'!$AD$3:$AD$4922=TRIM($C457&amp;""))*('5_ACOMPANHAMENTO'!$AC$3:$AC$4922&lt;&gt;"")*((((I457&lt;&gt;"")*ISNUMBER(SEARCH("|"&amp;I457&amp;"|",'5_ACOMPANHAMENTO'!$AC$3:$AC$4922)))+((J457&lt;&gt;"")*ISNUMBER(SEARCH("|"&amp;J457&amp;"|",'5_ACOMPANHAMENTO'!$AC$3:$AC$4922)))+((K457&lt;&gt;"")*ISNUMBER(SEARCH("|"&amp;K457&amp;"|",'5_ACOMPANHAMENTO'!$AC$3:$AC$4922)))+((L457&lt;&gt;"")*ISNUMBER(SEARCH("|"&amp;L457&amp;"|",'5_ACOMPANHAMENTO'!$AC$3:$AC$4922)))+((M457&lt;&gt;"")*ISNUMBER(SEARCH("|"&amp;M457&amp;"|",'5_ACOMPANHAMENTO'!$AC$3:$AC$4922)))+((N457&lt;&gt;"")*ISNUMBER(SEARCH("|"&amp;N457&amp;"|",'5_ACOMPANHAMENTO'!$AC$3:$AC$4922)))+((O457&lt;&gt;"")*ISNUMBER(SEARCH("|"&amp;O457&amp;"|",'5_ACOMPANHAMENTO'!$AC$3:$AC$4922)))+((P457&lt;&gt;"")*ISNUMBER(SEARCH("|"&amp;P457&amp;"|",'5_ACOMPANHAMENTO'!$AC$3:$AC$4922)))+((Q457&lt;&gt;"")*ISNUMBER(SEARCH("|"&amp;Q457&amp;"|",'5_ACOMPANHAMENTO'!$AC$3:$AC$4922)))+((R457&lt;&gt;"")*ISNUMBER(SEARCH("|"&amp;R457&amp;"|",'5_ACOMPANHAMENTO'!$AC$3:$AC$4922)))+((S457&lt;&gt;"")*ISNUMBER(SEARCH("|"&amp;S457&amp;"|",'5_ACOMPANHAMENTO'!$AC$3:$AC$4922)))+((T457&lt;&gt;"")*ISNUMBER(SEARCH("|"&amp;T457&amp;"|",'5_ACOMPANHAMENTO'!$AC$3:$AC$4922)))+((U457&lt;&gt;"")*ISNUMBER(SEARCH("|"&amp;U457&amp;"|",'5_ACOMPANHAMENTO'!$AC$3:$AC$4922)))+((V457&lt;&gt;"")*ISNUMBER(SEARCH("|"&amp;V457&amp;"|",'5_ACOMPANHAMENTO'!$AC$3:$AC$4922)))+((W457&lt;&gt;"")*ISNUMBER(SEARCH("|"&amp;W457&amp;"|",'5_ACOMPANHAMENTO'!$AC$3:$AC$4922)))+((X457&lt;&gt;"")*ISNUMBER(SEARCH("|"&amp;X457&amp;"|",'5_ACOMPANHAMENTO'!$AC$3:$AC$4922)))+((Y457&lt;&gt;"")*ISNUMBER(SEARCH("|"&amp;Y457&amp;"|",'5_ACOMPANHAMENTO'!$AC$3:$AC$4922)))+((Z457&lt;&gt;"")*ISNUMBER(SEARCH("|"&amp;Z457&amp;"|",'5_ACOMPANHAMENTO'!$AC$3:$AC$4922)))+((AA457&lt;&gt;"")*ISNUMBER(SEARCH("|"&amp;AA457&amp;"|",'5_ACOMPANHAMENTO'!$AC$3:$AC$4922)))+((AB457&lt;&gt;"")*ISNUMBER(SEARCH("|"&amp;AB457&amp;"|",'5_ACOMPANHAMENTO'!$AC$3:$AC$4922))))&gt;0),0),0)),""))</f>
        <v>46206</v>
      </c>
      <c r="B457" s="14" t="s">
        <v>3091</v>
      </c>
      <c r="C457" s="14" t="s">
        <v>3060</v>
      </c>
      <c r="D457" s="4">
        <f>IF(OR($B457="",$C457=""),"",IFERROR(SUMPRODUCT(--(('5_ACOMPANHAMENTO'!$AD$3:$AD$4922=TRIM($C457&amp;""))*('5_ACOMPANHAMENTO'!$AC$3:$AC$4922&lt;&gt;"")*((((I457&lt;&gt;"")*ISNUMBER(SEARCH("|"&amp;I457&amp;"|",'5_ACOMPANHAMENTO'!$AC$3:$AC$4922)))+((J457&lt;&gt;"")*ISNUMBER(SEARCH("|"&amp;J457&amp;"|",'5_ACOMPANHAMENTO'!$AC$3:$AC$4922)))+((K457&lt;&gt;"")*ISNUMBER(SEARCH("|"&amp;K457&amp;"|",'5_ACOMPANHAMENTO'!$AC$3:$AC$4922)))+((L457&lt;&gt;"")*ISNUMBER(SEARCH("|"&amp;L457&amp;"|",'5_ACOMPANHAMENTO'!$AC$3:$AC$4922)))+((M457&lt;&gt;"")*ISNUMBER(SEARCH("|"&amp;M457&amp;"|",'5_ACOMPANHAMENTO'!$AC$3:$AC$4922)))+((N457&lt;&gt;"")*ISNUMBER(SEARCH("|"&amp;N457&amp;"|",'5_ACOMPANHAMENTO'!$AC$3:$AC$4922)))+((O457&lt;&gt;"")*ISNUMBER(SEARCH("|"&amp;O457&amp;"|",'5_ACOMPANHAMENTO'!$AC$3:$AC$4922)))+((P457&lt;&gt;"")*ISNUMBER(SEARCH("|"&amp;P457&amp;"|",'5_ACOMPANHAMENTO'!$AC$3:$AC$4922)))+((Q457&lt;&gt;"")*ISNUMBER(SEARCH("|"&amp;Q457&amp;"|",'5_ACOMPANHAMENTO'!$AC$3:$AC$4922)))+((R457&lt;&gt;"")*ISNUMBER(SEARCH("|"&amp;R457&amp;"|",'5_ACOMPANHAMENTO'!$AC$3:$AC$4922)))+((S457&lt;&gt;"")*ISNUMBER(SEARCH("|"&amp;S457&amp;"|",'5_ACOMPANHAMENTO'!$AC$3:$AC$4922)))+((T457&lt;&gt;"")*ISNUMBER(SEARCH("|"&amp;T457&amp;"|",'5_ACOMPANHAMENTO'!$AC$3:$AC$4922)))+((U457&lt;&gt;"")*ISNUMBER(SEARCH("|"&amp;U457&amp;"|",'5_ACOMPANHAMENTO'!$AC$3:$AC$4922)))+((V457&lt;&gt;"")*ISNUMBER(SEARCH("|"&amp;V457&amp;"|",'5_ACOMPANHAMENTO'!$AC$3:$AC$4922)))+((W457&lt;&gt;"")*ISNUMBER(SEARCH("|"&amp;W457&amp;"|",'5_ACOMPANHAMENTO'!$AC$3:$AC$4922)))+((X457&lt;&gt;"")*ISNUMBER(SEARCH("|"&amp;X457&amp;"|",'5_ACOMPANHAMENTO'!$AC$3:$AC$4922)))+((Y457&lt;&gt;"")*ISNUMBER(SEARCH("|"&amp;Y457&amp;"|",'5_ACOMPANHAMENTO'!$AC$3:$AC$4922)))+((Z457&lt;&gt;"")*ISNUMBER(SEARCH("|"&amp;Z457&amp;"|",'5_ACOMPANHAMENTO'!$AC$3:$AC$4922)))+((AA457&lt;&gt;"")*ISNUMBER(SEARCH("|"&amp;AA457&amp;"|",'5_ACOMPANHAMENTO'!$AC$3:$AC$4922)))+((AB457&lt;&gt;"")*ISNUMBER(SEARCH("|"&amp;AB457&amp;"|",'5_ACOMPANHAMENTO'!$AC$3:$AC$4922))))&gt;0)),'5_ACOMPANHAMENTO'!$J$3:$J$4922),0))</f>
        <v>1683</v>
      </c>
      <c r="E457" s="4" t="str">
        <f t="shared" ca="1" si="161"/>
        <v>FINALIZADO</v>
      </c>
      <c r="F457" s="7">
        <f>IF(OR($B457="",$C457=""),"",IFERROR(SUMPRODUCT(--(('5_ACOMPANHAMENTO'!$AD$3:$AD$4922=TRIM($C457&amp;""))*('5_ACOMPANHAMENTO'!$AC$3:$AC$4922&lt;&gt;"")*((((I457&lt;&gt;"")*ISNUMBER(SEARCH("|"&amp;I457&amp;"|",'5_ACOMPANHAMENTO'!$AC$3:$AC$4922)))+((J457&lt;&gt;"")*ISNUMBER(SEARCH("|"&amp;J457&amp;"|",'5_ACOMPANHAMENTO'!$AC$3:$AC$4922)))+((K457&lt;&gt;"")*ISNUMBER(SEARCH("|"&amp;K457&amp;"|",'5_ACOMPANHAMENTO'!$AC$3:$AC$4922)))+((L457&lt;&gt;"")*ISNUMBER(SEARCH("|"&amp;L457&amp;"|",'5_ACOMPANHAMENTO'!$AC$3:$AC$4922)))+((M457&lt;&gt;"")*ISNUMBER(SEARCH("|"&amp;M457&amp;"|",'5_ACOMPANHAMENTO'!$AC$3:$AC$4922)))+((N457&lt;&gt;"")*ISNUMBER(SEARCH("|"&amp;N457&amp;"|",'5_ACOMPANHAMENTO'!$AC$3:$AC$4922)))+((O457&lt;&gt;"")*ISNUMBER(SEARCH("|"&amp;O457&amp;"|",'5_ACOMPANHAMENTO'!$AC$3:$AC$4922)))+((P457&lt;&gt;"")*ISNUMBER(SEARCH("|"&amp;P457&amp;"|",'5_ACOMPANHAMENTO'!$AC$3:$AC$4922)))+((Q457&lt;&gt;"")*ISNUMBER(SEARCH("|"&amp;Q457&amp;"|",'5_ACOMPANHAMENTO'!$AC$3:$AC$4922)))+((R457&lt;&gt;"")*ISNUMBER(SEARCH("|"&amp;R457&amp;"|",'5_ACOMPANHAMENTO'!$AC$3:$AC$4922)))+((S457&lt;&gt;"")*ISNUMBER(SEARCH("|"&amp;S457&amp;"|",'5_ACOMPANHAMENTO'!$AC$3:$AC$4922)))+((T457&lt;&gt;"")*ISNUMBER(SEARCH("|"&amp;T457&amp;"|",'5_ACOMPANHAMENTO'!$AC$3:$AC$4922)))+((U457&lt;&gt;"")*ISNUMBER(SEARCH("|"&amp;U457&amp;"|",'5_ACOMPANHAMENTO'!$AC$3:$AC$4922)))+((V457&lt;&gt;"")*ISNUMBER(SEARCH("|"&amp;V457&amp;"|",'5_ACOMPANHAMENTO'!$AC$3:$AC$4922)))+((W457&lt;&gt;"")*ISNUMBER(SEARCH("|"&amp;W457&amp;"|",'5_ACOMPANHAMENTO'!$AC$3:$AC$4922)))+((X457&lt;&gt;"")*ISNUMBER(SEARCH("|"&amp;X457&amp;"|",'5_ACOMPANHAMENTO'!$AC$3:$AC$4922)))+((Y457&lt;&gt;"")*ISNUMBER(SEARCH("|"&amp;Y457&amp;"|",'5_ACOMPANHAMENTO'!$AC$3:$AC$4922)))+((Z457&lt;&gt;"")*ISNUMBER(SEARCH("|"&amp;Z457&amp;"|",'5_ACOMPANHAMENTO'!$AC$3:$AC$4922)))+((AA457&lt;&gt;"")*ISNUMBER(SEARCH("|"&amp;AA457&amp;"|",'5_ACOMPANHAMENTO'!$AC$3:$AC$4922)))+((AB457&lt;&gt;"")*ISNUMBER(SEARCH("|"&amp;AB457&amp;"|",'5_ACOMPANHAMENTO'!$AC$3:$AC$4922))))&gt;0)),'5_ACOMPANHAMENTO'!$O$3:$O$4922),0))</f>
        <v>1683</v>
      </c>
      <c r="G457" s="7">
        <f t="shared" si="162"/>
        <v>0</v>
      </c>
      <c r="H457" t="str">
        <f t="shared" si="163"/>
        <v>10200,10202,10205|9 COLADEIRAS</v>
      </c>
      <c r="I457" s="1" t="str">
        <f t="shared" si="164"/>
        <v>10200</v>
      </c>
      <c r="J457" s="1" t="str">
        <f t="shared" si="165"/>
        <v>10202</v>
      </c>
      <c r="K457" s="1" t="str">
        <f t="shared" si="166"/>
        <v>10205</v>
      </c>
      <c r="L457" s="1" t="str">
        <f t="shared" si="167"/>
        <v/>
      </c>
      <c r="M457" s="1" t="str">
        <f t="shared" si="168"/>
        <v/>
      </c>
      <c r="N457" s="1" t="str">
        <f t="shared" si="169"/>
        <v/>
      </c>
      <c r="O457" s="1" t="str">
        <f t="shared" si="170"/>
        <v/>
      </c>
      <c r="P457" s="1" t="str">
        <f t="shared" si="171"/>
        <v/>
      </c>
      <c r="Q457" s="1" t="str">
        <f t="shared" si="172"/>
        <v/>
      </c>
      <c r="R457" s="1" t="str">
        <f t="shared" si="173"/>
        <v/>
      </c>
      <c r="S457" s="1" t="str">
        <f t="shared" si="174"/>
        <v/>
      </c>
      <c r="T457" s="1" t="str">
        <f t="shared" si="175"/>
        <v/>
      </c>
      <c r="U457" s="1" t="str">
        <f t="shared" si="176"/>
        <v/>
      </c>
      <c r="V457" s="1" t="str">
        <f t="shared" si="177"/>
        <v/>
      </c>
      <c r="W457" s="1" t="str">
        <f t="shared" si="178"/>
        <v/>
      </c>
      <c r="X457" s="1" t="str">
        <f t="shared" si="179"/>
        <v/>
      </c>
      <c r="Y457" s="1" t="str">
        <f t="shared" si="180"/>
        <v/>
      </c>
      <c r="Z457" s="1" t="str">
        <f t="shared" si="181"/>
        <v/>
      </c>
      <c r="AA457" s="1" t="str">
        <f t="shared" si="182"/>
        <v/>
      </c>
      <c r="AB457" s="1" t="str">
        <f t="shared" si="183"/>
        <v/>
      </c>
    </row>
    <row r="458" spans="1:28" ht="14.25" hidden="1" customHeight="1" x14ac:dyDescent="0.35">
      <c r="A458" s="4">
        <f>IF(OR($B458="",$C458=""),"",IFERROR(INDEX('5_ACOMPANHAMENTO'!$A$3:$A$4922,MATCH(1,INDEX(('5_ACOMPANHAMENTO'!$AD$3:$AD$4922=TRIM($C458&amp;""))*('5_ACOMPANHAMENTO'!$AC$3:$AC$4922&lt;&gt;"")*((((I458&lt;&gt;"")*ISNUMBER(SEARCH("|"&amp;I458&amp;"|",'5_ACOMPANHAMENTO'!$AC$3:$AC$4922)))+((J458&lt;&gt;"")*ISNUMBER(SEARCH("|"&amp;J458&amp;"|",'5_ACOMPANHAMENTO'!$AC$3:$AC$4922)))+((K458&lt;&gt;"")*ISNUMBER(SEARCH("|"&amp;K458&amp;"|",'5_ACOMPANHAMENTO'!$AC$3:$AC$4922)))+((L458&lt;&gt;"")*ISNUMBER(SEARCH("|"&amp;L458&amp;"|",'5_ACOMPANHAMENTO'!$AC$3:$AC$4922)))+((M458&lt;&gt;"")*ISNUMBER(SEARCH("|"&amp;M458&amp;"|",'5_ACOMPANHAMENTO'!$AC$3:$AC$4922)))+((N458&lt;&gt;"")*ISNUMBER(SEARCH("|"&amp;N458&amp;"|",'5_ACOMPANHAMENTO'!$AC$3:$AC$4922)))+((O458&lt;&gt;"")*ISNUMBER(SEARCH("|"&amp;O458&amp;"|",'5_ACOMPANHAMENTO'!$AC$3:$AC$4922)))+((P458&lt;&gt;"")*ISNUMBER(SEARCH("|"&amp;P458&amp;"|",'5_ACOMPANHAMENTO'!$AC$3:$AC$4922)))+((Q458&lt;&gt;"")*ISNUMBER(SEARCH("|"&amp;Q458&amp;"|",'5_ACOMPANHAMENTO'!$AC$3:$AC$4922)))+((R458&lt;&gt;"")*ISNUMBER(SEARCH("|"&amp;R458&amp;"|",'5_ACOMPANHAMENTO'!$AC$3:$AC$4922)))+((S458&lt;&gt;"")*ISNUMBER(SEARCH("|"&amp;S458&amp;"|",'5_ACOMPANHAMENTO'!$AC$3:$AC$4922)))+((T458&lt;&gt;"")*ISNUMBER(SEARCH("|"&amp;T458&amp;"|",'5_ACOMPANHAMENTO'!$AC$3:$AC$4922)))+((U458&lt;&gt;"")*ISNUMBER(SEARCH("|"&amp;U458&amp;"|",'5_ACOMPANHAMENTO'!$AC$3:$AC$4922)))+((V458&lt;&gt;"")*ISNUMBER(SEARCH("|"&amp;V458&amp;"|",'5_ACOMPANHAMENTO'!$AC$3:$AC$4922)))+((W458&lt;&gt;"")*ISNUMBER(SEARCH("|"&amp;W458&amp;"|",'5_ACOMPANHAMENTO'!$AC$3:$AC$4922)))+((X458&lt;&gt;"")*ISNUMBER(SEARCH("|"&amp;X458&amp;"|",'5_ACOMPANHAMENTO'!$AC$3:$AC$4922)))+((Y458&lt;&gt;"")*ISNUMBER(SEARCH("|"&amp;Y458&amp;"|",'5_ACOMPANHAMENTO'!$AC$3:$AC$4922)))+((Z458&lt;&gt;"")*ISNUMBER(SEARCH("|"&amp;Z458&amp;"|",'5_ACOMPANHAMENTO'!$AC$3:$AC$4922)))+((AA458&lt;&gt;"")*ISNUMBER(SEARCH("|"&amp;AA458&amp;"|",'5_ACOMPANHAMENTO'!$AC$3:$AC$4922)))+((AB458&lt;&gt;"")*ISNUMBER(SEARCH("|"&amp;AB458&amp;"|",'5_ACOMPANHAMENTO'!$AC$3:$AC$4922))))&gt;0),0),0)),""))</f>
        <v>46206</v>
      </c>
      <c r="B458" s="14" t="s">
        <v>3091</v>
      </c>
      <c r="C458" s="14" t="s">
        <v>3060</v>
      </c>
      <c r="D458" s="4">
        <f>IF(OR($B458="",$C458=""),"",IFERROR(SUMPRODUCT(--(('5_ACOMPANHAMENTO'!$AD$3:$AD$4922=TRIM($C458&amp;""))*('5_ACOMPANHAMENTO'!$AC$3:$AC$4922&lt;&gt;"")*((((I458&lt;&gt;"")*ISNUMBER(SEARCH("|"&amp;I458&amp;"|",'5_ACOMPANHAMENTO'!$AC$3:$AC$4922)))+((J458&lt;&gt;"")*ISNUMBER(SEARCH("|"&amp;J458&amp;"|",'5_ACOMPANHAMENTO'!$AC$3:$AC$4922)))+((K458&lt;&gt;"")*ISNUMBER(SEARCH("|"&amp;K458&amp;"|",'5_ACOMPANHAMENTO'!$AC$3:$AC$4922)))+((L458&lt;&gt;"")*ISNUMBER(SEARCH("|"&amp;L458&amp;"|",'5_ACOMPANHAMENTO'!$AC$3:$AC$4922)))+((M458&lt;&gt;"")*ISNUMBER(SEARCH("|"&amp;M458&amp;"|",'5_ACOMPANHAMENTO'!$AC$3:$AC$4922)))+((N458&lt;&gt;"")*ISNUMBER(SEARCH("|"&amp;N458&amp;"|",'5_ACOMPANHAMENTO'!$AC$3:$AC$4922)))+((O458&lt;&gt;"")*ISNUMBER(SEARCH("|"&amp;O458&amp;"|",'5_ACOMPANHAMENTO'!$AC$3:$AC$4922)))+((P458&lt;&gt;"")*ISNUMBER(SEARCH("|"&amp;P458&amp;"|",'5_ACOMPANHAMENTO'!$AC$3:$AC$4922)))+((Q458&lt;&gt;"")*ISNUMBER(SEARCH("|"&amp;Q458&amp;"|",'5_ACOMPANHAMENTO'!$AC$3:$AC$4922)))+((R458&lt;&gt;"")*ISNUMBER(SEARCH("|"&amp;R458&amp;"|",'5_ACOMPANHAMENTO'!$AC$3:$AC$4922)))+((S458&lt;&gt;"")*ISNUMBER(SEARCH("|"&amp;S458&amp;"|",'5_ACOMPANHAMENTO'!$AC$3:$AC$4922)))+((T458&lt;&gt;"")*ISNUMBER(SEARCH("|"&amp;T458&amp;"|",'5_ACOMPANHAMENTO'!$AC$3:$AC$4922)))+((U458&lt;&gt;"")*ISNUMBER(SEARCH("|"&amp;U458&amp;"|",'5_ACOMPANHAMENTO'!$AC$3:$AC$4922)))+((V458&lt;&gt;"")*ISNUMBER(SEARCH("|"&amp;V458&amp;"|",'5_ACOMPANHAMENTO'!$AC$3:$AC$4922)))+((W458&lt;&gt;"")*ISNUMBER(SEARCH("|"&amp;W458&amp;"|",'5_ACOMPANHAMENTO'!$AC$3:$AC$4922)))+((X458&lt;&gt;"")*ISNUMBER(SEARCH("|"&amp;X458&amp;"|",'5_ACOMPANHAMENTO'!$AC$3:$AC$4922)))+((Y458&lt;&gt;"")*ISNUMBER(SEARCH("|"&amp;Y458&amp;"|",'5_ACOMPANHAMENTO'!$AC$3:$AC$4922)))+((Z458&lt;&gt;"")*ISNUMBER(SEARCH("|"&amp;Z458&amp;"|",'5_ACOMPANHAMENTO'!$AC$3:$AC$4922)))+((AA458&lt;&gt;"")*ISNUMBER(SEARCH("|"&amp;AA458&amp;"|",'5_ACOMPANHAMENTO'!$AC$3:$AC$4922)))+((AB458&lt;&gt;"")*ISNUMBER(SEARCH("|"&amp;AB458&amp;"|",'5_ACOMPANHAMENTO'!$AC$3:$AC$4922))))&gt;0)),'5_ACOMPANHAMENTO'!$J$3:$J$4922),0))</f>
        <v>1683</v>
      </c>
      <c r="E458" s="4" t="str">
        <f t="shared" ca="1" si="161"/>
        <v>FINALIZADO</v>
      </c>
      <c r="F458" s="7">
        <f>IF(OR($B458="",$C458=""),"",IFERROR(SUMPRODUCT(--(('5_ACOMPANHAMENTO'!$AD$3:$AD$4922=TRIM($C458&amp;""))*('5_ACOMPANHAMENTO'!$AC$3:$AC$4922&lt;&gt;"")*((((I458&lt;&gt;"")*ISNUMBER(SEARCH("|"&amp;I458&amp;"|",'5_ACOMPANHAMENTO'!$AC$3:$AC$4922)))+((J458&lt;&gt;"")*ISNUMBER(SEARCH("|"&amp;J458&amp;"|",'5_ACOMPANHAMENTO'!$AC$3:$AC$4922)))+((K458&lt;&gt;"")*ISNUMBER(SEARCH("|"&amp;K458&amp;"|",'5_ACOMPANHAMENTO'!$AC$3:$AC$4922)))+((L458&lt;&gt;"")*ISNUMBER(SEARCH("|"&amp;L458&amp;"|",'5_ACOMPANHAMENTO'!$AC$3:$AC$4922)))+((M458&lt;&gt;"")*ISNUMBER(SEARCH("|"&amp;M458&amp;"|",'5_ACOMPANHAMENTO'!$AC$3:$AC$4922)))+((N458&lt;&gt;"")*ISNUMBER(SEARCH("|"&amp;N458&amp;"|",'5_ACOMPANHAMENTO'!$AC$3:$AC$4922)))+((O458&lt;&gt;"")*ISNUMBER(SEARCH("|"&amp;O458&amp;"|",'5_ACOMPANHAMENTO'!$AC$3:$AC$4922)))+((P458&lt;&gt;"")*ISNUMBER(SEARCH("|"&amp;P458&amp;"|",'5_ACOMPANHAMENTO'!$AC$3:$AC$4922)))+((Q458&lt;&gt;"")*ISNUMBER(SEARCH("|"&amp;Q458&amp;"|",'5_ACOMPANHAMENTO'!$AC$3:$AC$4922)))+((R458&lt;&gt;"")*ISNUMBER(SEARCH("|"&amp;R458&amp;"|",'5_ACOMPANHAMENTO'!$AC$3:$AC$4922)))+((S458&lt;&gt;"")*ISNUMBER(SEARCH("|"&amp;S458&amp;"|",'5_ACOMPANHAMENTO'!$AC$3:$AC$4922)))+((T458&lt;&gt;"")*ISNUMBER(SEARCH("|"&amp;T458&amp;"|",'5_ACOMPANHAMENTO'!$AC$3:$AC$4922)))+((U458&lt;&gt;"")*ISNUMBER(SEARCH("|"&amp;U458&amp;"|",'5_ACOMPANHAMENTO'!$AC$3:$AC$4922)))+((V458&lt;&gt;"")*ISNUMBER(SEARCH("|"&amp;V458&amp;"|",'5_ACOMPANHAMENTO'!$AC$3:$AC$4922)))+((W458&lt;&gt;"")*ISNUMBER(SEARCH("|"&amp;W458&amp;"|",'5_ACOMPANHAMENTO'!$AC$3:$AC$4922)))+((X458&lt;&gt;"")*ISNUMBER(SEARCH("|"&amp;X458&amp;"|",'5_ACOMPANHAMENTO'!$AC$3:$AC$4922)))+((Y458&lt;&gt;"")*ISNUMBER(SEARCH("|"&amp;Y458&amp;"|",'5_ACOMPANHAMENTO'!$AC$3:$AC$4922)))+((Z458&lt;&gt;"")*ISNUMBER(SEARCH("|"&amp;Z458&amp;"|",'5_ACOMPANHAMENTO'!$AC$3:$AC$4922)))+((AA458&lt;&gt;"")*ISNUMBER(SEARCH("|"&amp;AA458&amp;"|",'5_ACOMPANHAMENTO'!$AC$3:$AC$4922)))+((AB458&lt;&gt;"")*ISNUMBER(SEARCH("|"&amp;AB458&amp;"|",'5_ACOMPANHAMENTO'!$AC$3:$AC$4922))))&gt;0)),'5_ACOMPANHAMENTO'!$O$3:$O$4922),0))</f>
        <v>1683</v>
      </c>
      <c r="G458" s="7">
        <f t="shared" si="162"/>
        <v>0</v>
      </c>
      <c r="H458" t="str">
        <f t="shared" si="163"/>
        <v>10200,10202,10205|9 COLADEIRAS</v>
      </c>
      <c r="I458" s="1" t="str">
        <f t="shared" si="164"/>
        <v>10200</v>
      </c>
      <c r="J458" s="1" t="str">
        <f t="shared" si="165"/>
        <v>10202</v>
      </c>
      <c r="K458" s="1" t="str">
        <f t="shared" si="166"/>
        <v>10205</v>
      </c>
      <c r="L458" s="1" t="str">
        <f t="shared" si="167"/>
        <v/>
      </c>
      <c r="M458" s="1" t="str">
        <f t="shared" si="168"/>
        <v/>
      </c>
      <c r="N458" s="1" t="str">
        <f t="shared" si="169"/>
        <v/>
      </c>
      <c r="O458" s="1" t="str">
        <f t="shared" si="170"/>
        <v/>
      </c>
      <c r="P458" s="1" t="str">
        <f t="shared" si="171"/>
        <v/>
      </c>
      <c r="Q458" s="1" t="str">
        <f t="shared" si="172"/>
        <v/>
      </c>
      <c r="R458" s="1" t="str">
        <f t="shared" si="173"/>
        <v/>
      </c>
      <c r="S458" s="1" t="str">
        <f t="shared" si="174"/>
        <v/>
      </c>
      <c r="T458" s="1" t="str">
        <f t="shared" si="175"/>
        <v/>
      </c>
      <c r="U458" s="1" t="str">
        <f t="shared" si="176"/>
        <v/>
      </c>
      <c r="V458" s="1" t="str">
        <f t="shared" si="177"/>
        <v/>
      </c>
      <c r="W458" s="1" t="str">
        <f t="shared" si="178"/>
        <v/>
      </c>
      <c r="X458" s="1" t="str">
        <f t="shared" si="179"/>
        <v/>
      </c>
      <c r="Y458" s="1" t="str">
        <f t="shared" si="180"/>
        <v/>
      </c>
      <c r="Z458" s="1" t="str">
        <f t="shared" si="181"/>
        <v/>
      </c>
      <c r="AA458" s="1" t="str">
        <f t="shared" si="182"/>
        <v/>
      </c>
      <c r="AB458" s="1" t="str">
        <f t="shared" si="183"/>
        <v/>
      </c>
    </row>
    <row r="459" spans="1:28" ht="14.25" hidden="1" customHeight="1" x14ac:dyDescent="0.35">
      <c r="A459" s="4">
        <f>IF(OR($B459="",$C459=""),"",IFERROR(INDEX('5_ACOMPANHAMENTO'!$A$3:$A$4922,MATCH(1,INDEX(('5_ACOMPANHAMENTO'!$AD$3:$AD$4922=TRIM($C459&amp;""))*('5_ACOMPANHAMENTO'!$AC$3:$AC$4922&lt;&gt;"")*((((I459&lt;&gt;"")*ISNUMBER(SEARCH("|"&amp;I459&amp;"|",'5_ACOMPANHAMENTO'!$AC$3:$AC$4922)))+((J459&lt;&gt;"")*ISNUMBER(SEARCH("|"&amp;J459&amp;"|",'5_ACOMPANHAMENTO'!$AC$3:$AC$4922)))+((K459&lt;&gt;"")*ISNUMBER(SEARCH("|"&amp;K459&amp;"|",'5_ACOMPANHAMENTO'!$AC$3:$AC$4922)))+((L459&lt;&gt;"")*ISNUMBER(SEARCH("|"&amp;L459&amp;"|",'5_ACOMPANHAMENTO'!$AC$3:$AC$4922)))+((M459&lt;&gt;"")*ISNUMBER(SEARCH("|"&amp;M459&amp;"|",'5_ACOMPANHAMENTO'!$AC$3:$AC$4922)))+((N459&lt;&gt;"")*ISNUMBER(SEARCH("|"&amp;N459&amp;"|",'5_ACOMPANHAMENTO'!$AC$3:$AC$4922)))+((O459&lt;&gt;"")*ISNUMBER(SEARCH("|"&amp;O459&amp;"|",'5_ACOMPANHAMENTO'!$AC$3:$AC$4922)))+((P459&lt;&gt;"")*ISNUMBER(SEARCH("|"&amp;P459&amp;"|",'5_ACOMPANHAMENTO'!$AC$3:$AC$4922)))+((Q459&lt;&gt;"")*ISNUMBER(SEARCH("|"&amp;Q459&amp;"|",'5_ACOMPANHAMENTO'!$AC$3:$AC$4922)))+((R459&lt;&gt;"")*ISNUMBER(SEARCH("|"&amp;R459&amp;"|",'5_ACOMPANHAMENTO'!$AC$3:$AC$4922)))+((S459&lt;&gt;"")*ISNUMBER(SEARCH("|"&amp;S459&amp;"|",'5_ACOMPANHAMENTO'!$AC$3:$AC$4922)))+((T459&lt;&gt;"")*ISNUMBER(SEARCH("|"&amp;T459&amp;"|",'5_ACOMPANHAMENTO'!$AC$3:$AC$4922)))+((U459&lt;&gt;"")*ISNUMBER(SEARCH("|"&amp;U459&amp;"|",'5_ACOMPANHAMENTO'!$AC$3:$AC$4922)))+((V459&lt;&gt;"")*ISNUMBER(SEARCH("|"&amp;V459&amp;"|",'5_ACOMPANHAMENTO'!$AC$3:$AC$4922)))+((W459&lt;&gt;"")*ISNUMBER(SEARCH("|"&amp;W459&amp;"|",'5_ACOMPANHAMENTO'!$AC$3:$AC$4922)))+((X459&lt;&gt;"")*ISNUMBER(SEARCH("|"&amp;X459&amp;"|",'5_ACOMPANHAMENTO'!$AC$3:$AC$4922)))+((Y459&lt;&gt;"")*ISNUMBER(SEARCH("|"&amp;Y459&amp;"|",'5_ACOMPANHAMENTO'!$AC$3:$AC$4922)))+((Z459&lt;&gt;"")*ISNUMBER(SEARCH("|"&amp;Z459&amp;"|",'5_ACOMPANHAMENTO'!$AC$3:$AC$4922)))+((AA459&lt;&gt;"")*ISNUMBER(SEARCH("|"&amp;AA459&amp;"|",'5_ACOMPANHAMENTO'!$AC$3:$AC$4922)))+((AB459&lt;&gt;"")*ISNUMBER(SEARCH("|"&amp;AB459&amp;"|",'5_ACOMPANHAMENTO'!$AC$3:$AC$4922))))&gt;0),0),0)),""))</f>
        <v>46206</v>
      </c>
      <c r="B459" s="14" t="s">
        <v>3091</v>
      </c>
      <c r="C459" s="14" t="s">
        <v>3060</v>
      </c>
      <c r="D459" s="4">
        <f>IF(OR($B459="",$C459=""),"",IFERROR(SUMPRODUCT(--(('5_ACOMPANHAMENTO'!$AD$3:$AD$4922=TRIM($C459&amp;""))*('5_ACOMPANHAMENTO'!$AC$3:$AC$4922&lt;&gt;"")*((((I459&lt;&gt;"")*ISNUMBER(SEARCH("|"&amp;I459&amp;"|",'5_ACOMPANHAMENTO'!$AC$3:$AC$4922)))+((J459&lt;&gt;"")*ISNUMBER(SEARCH("|"&amp;J459&amp;"|",'5_ACOMPANHAMENTO'!$AC$3:$AC$4922)))+((K459&lt;&gt;"")*ISNUMBER(SEARCH("|"&amp;K459&amp;"|",'5_ACOMPANHAMENTO'!$AC$3:$AC$4922)))+((L459&lt;&gt;"")*ISNUMBER(SEARCH("|"&amp;L459&amp;"|",'5_ACOMPANHAMENTO'!$AC$3:$AC$4922)))+((M459&lt;&gt;"")*ISNUMBER(SEARCH("|"&amp;M459&amp;"|",'5_ACOMPANHAMENTO'!$AC$3:$AC$4922)))+((N459&lt;&gt;"")*ISNUMBER(SEARCH("|"&amp;N459&amp;"|",'5_ACOMPANHAMENTO'!$AC$3:$AC$4922)))+((O459&lt;&gt;"")*ISNUMBER(SEARCH("|"&amp;O459&amp;"|",'5_ACOMPANHAMENTO'!$AC$3:$AC$4922)))+((P459&lt;&gt;"")*ISNUMBER(SEARCH("|"&amp;P459&amp;"|",'5_ACOMPANHAMENTO'!$AC$3:$AC$4922)))+((Q459&lt;&gt;"")*ISNUMBER(SEARCH("|"&amp;Q459&amp;"|",'5_ACOMPANHAMENTO'!$AC$3:$AC$4922)))+((R459&lt;&gt;"")*ISNUMBER(SEARCH("|"&amp;R459&amp;"|",'5_ACOMPANHAMENTO'!$AC$3:$AC$4922)))+((S459&lt;&gt;"")*ISNUMBER(SEARCH("|"&amp;S459&amp;"|",'5_ACOMPANHAMENTO'!$AC$3:$AC$4922)))+((T459&lt;&gt;"")*ISNUMBER(SEARCH("|"&amp;T459&amp;"|",'5_ACOMPANHAMENTO'!$AC$3:$AC$4922)))+((U459&lt;&gt;"")*ISNUMBER(SEARCH("|"&amp;U459&amp;"|",'5_ACOMPANHAMENTO'!$AC$3:$AC$4922)))+((V459&lt;&gt;"")*ISNUMBER(SEARCH("|"&amp;V459&amp;"|",'5_ACOMPANHAMENTO'!$AC$3:$AC$4922)))+((W459&lt;&gt;"")*ISNUMBER(SEARCH("|"&amp;W459&amp;"|",'5_ACOMPANHAMENTO'!$AC$3:$AC$4922)))+((X459&lt;&gt;"")*ISNUMBER(SEARCH("|"&amp;X459&amp;"|",'5_ACOMPANHAMENTO'!$AC$3:$AC$4922)))+((Y459&lt;&gt;"")*ISNUMBER(SEARCH("|"&amp;Y459&amp;"|",'5_ACOMPANHAMENTO'!$AC$3:$AC$4922)))+((Z459&lt;&gt;"")*ISNUMBER(SEARCH("|"&amp;Z459&amp;"|",'5_ACOMPANHAMENTO'!$AC$3:$AC$4922)))+((AA459&lt;&gt;"")*ISNUMBER(SEARCH("|"&amp;AA459&amp;"|",'5_ACOMPANHAMENTO'!$AC$3:$AC$4922)))+((AB459&lt;&gt;"")*ISNUMBER(SEARCH("|"&amp;AB459&amp;"|",'5_ACOMPANHAMENTO'!$AC$3:$AC$4922))))&gt;0)),'5_ACOMPANHAMENTO'!$J$3:$J$4922),0))</f>
        <v>1683</v>
      </c>
      <c r="E459" s="4" t="str">
        <f t="shared" ca="1" si="161"/>
        <v>FINALIZADO</v>
      </c>
      <c r="F459" s="7">
        <f>IF(OR($B459="",$C459=""),"",IFERROR(SUMPRODUCT(--(('5_ACOMPANHAMENTO'!$AD$3:$AD$4922=TRIM($C459&amp;""))*('5_ACOMPANHAMENTO'!$AC$3:$AC$4922&lt;&gt;"")*((((I459&lt;&gt;"")*ISNUMBER(SEARCH("|"&amp;I459&amp;"|",'5_ACOMPANHAMENTO'!$AC$3:$AC$4922)))+((J459&lt;&gt;"")*ISNUMBER(SEARCH("|"&amp;J459&amp;"|",'5_ACOMPANHAMENTO'!$AC$3:$AC$4922)))+((K459&lt;&gt;"")*ISNUMBER(SEARCH("|"&amp;K459&amp;"|",'5_ACOMPANHAMENTO'!$AC$3:$AC$4922)))+((L459&lt;&gt;"")*ISNUMBER(SEARCH("|"&amp;L459&amp;"|",'5_ACOMPANHAMENTO'!$AC$3:$AC$4922)))+((M459&lt;&gt;"")*ISNUMBER(SEARCH("|"&amp;M459&amp;"|",'5_ACOMPANHAMENTO'!$AC$3:$AC$4922)))+((N459&lt;&gt;"")*ISNUMBER(SEARCH("|"&amp;N459&amp;"|",'5_ACOMPANHAMENTO'!$AC$3:$AC$4922)))+((O459&lt;&gt;"")*ISNUMBER(SEARCH("|"&amp;O459&amp;"|",'5_ACOMPANHAMENTO'!$AC$3:$AC$4922)))+((P459&lt;&gt;"")*ISNUMBER(SEARCH("|"&amp;P459&amp;"|",'5_ACOMPANHAMENTO'!$AC$3:$AC$4922)))+((Q459&lt;&gt;"")*ISNUMBER(SEARCH("|"&amp;Q459&amp;"|",'5_ACOMPANHAMENTO'!$AC$3:$AC$4922)))+((R459&lt;&gt;"")*ISNUMBER(SEARCH("|"&amp;R459&amp;"|",'5_ACOMPANHAMENTO'!$AC$3:$AC$4922)))+((S459&lt;&gt;"")*ISNUMBER(SEARCH("|"&amp;S459&amp;"|",'5_ACOMPANHAMENTO'!$AC$3:$AC$4922)))+((T459&lt;&gt;"")*ISNUMBER(SEARCH("|"&amp;T459&amp;"|",'5_ACOMPANHAMENTO'!$AC$3:$AC$4922)))+((U459&lt;&gt;"")*ISNUMBER(SEARCH("|"&amp;U459&amp;"|",'5_ACOMPANHAMENTO'!$AC$3:$AC$4922)))+((V459&lt;&gt;"")*ISNUMBER(SEARCH("|"&amp;V459&amp;"|",'5_ACOMPANHAMENTO'!$AC$3:$AC$4922)))+((W459&lt;&gt;"")*ISNUMBER(SEARCH("|"&amp;W459&amp;"|",'5_ACOMPANHAMENTO'!$AC$3:$AC$4922)))+((X459&lt;&gt;"")*ISNUMBER(SEARCH("|"&amp;X459&amp;"|",'5_ACOMPANHAMENTO'!$AC$3:$AC$4922)))+((Y459&lt;&gt;"")*ISNUMBER(SEARCH("|"&amp;Y459&amp;"|",'5_ACOMPANHAMENTO'!$AC$3:$AC$4922)))+((Z459&lt;&gt;"")*ISNUMBER(SEARCH("|"&amp;Z459&amp;"|",'5_ACOMPANHAMENTO'!$AC$3:$AC$4922)))+((AA459&lt;&gt;"")*ISNUMBER(SEARCH("|"&amp;AA459&amp;"|",'5_ACOMPANHAMENTO'!$AC$3:$AC$4922)))+((AB459&lt;&gt;"")*ISNUMBER(SEARCH("|"&amp;AB459&amp;"|",'5_ACOMPANHAMENTO'!$AC$3:$AC$4922))))&gt;0)),'5_ACOMPANHAMENTO'!$O$3:$O$4922),0))</f>
        <v>1683</v>
      </c>
      <c r="G459" s="7">
        <f t="shared" si="162"/>
        <v>0</v>
      </c>
      <c r="H459" t="str">
        <f t="shared" si="163"/>
        <v>10200,10202,10205|9 COLADEIRAS</v>
      </c>
      <c r="I459" s="1" t="str">
        <f t="shared" si="164"/>
        <v>10200</v>
      </c>
      <c r="J459" s="1" t="str">
        <f t="shared" si="165"/>
        <v>10202</v>
      </c>
      <c r="K459" s="1" t="str">
        <f t="shared" si="166"/>
        <v>10205</v>
      </c>
      <c r="L459" s="1" t="str">
        <f t="shared" si="167"/>
        <v/>
      </c>
      <c r="M459" s="1" t="str">
        <f t="shared" si="168"/>
        <v/>
      </c>
      <c r="N459" s="1" t="str">
        <f t="shared" si="169"/>
        <v/>
      </c>
      <c r="O459" s="1" t="str">
        <f t="shared" si="170"/>
        <v/>
      </c>
      <c r="P459" s="1" t="str">
        <f t="shared" si="171"/>
        <v/>
      </c>
      <c r="Q459" s="1" t="str">
        <f t="shared" si="172"/>
        <v/>
      </c>
      <c r="R459" s="1" t="str">
        <f t="shared" si="173"/>
        <v/>
      </c>
      <c r="S459" s="1" t="str">
        <f t="shared" si="174"/>
        <v/>
      </c>
      <c r="T459" s="1" t="str">
        <f t="shared" si="175"/>
        <v/>
      </c>
      <c r="U459" s="1" t="str">
        <f t="shared" si="176"/>
        <v/>
      </c>
      <c r="V459" s="1" t="str">
        <f t="shared" si="177"/>
        <v/>
      </c>
      <c r="W459" s="1" t="str">
        <f t="shared" si="178"/>
        <v/>
      </c>
      <c r="X459" s="1" t="str">
        <f t="shared" si="179"/>
        <v/>
      </c>
      <c r="Y459" s="1" t="str">
        <f t="shared" si="180"/>
        <v/>
      </c>
      <c r="Z459" s="1" t="str">
        <f t="shared" si="181"/>
        <v/>
      </c>
      <c r="AA459" s="1" t="str">
        <f t="shared" si="182"/>
        <v/>
      </c>
      <c r="AB459" s="1" t="str">
        <f t="shared" si="183"/>
        <v/>
      </c>
    </row>
    <row r="460" spans="1:28" ht="14.25" hidden="1" customHeight="1" x14ac:dyDescent="0.35">
      <c r="A460" s="4">
        <f>IF(OR($B460="",$C460=""),"",IFERROR(INDEX('5_ACOMPANHAMENTO'!$A$3:$A$4922,MATCH(1,INDEX(('5_ACOMPANHAMENTO'!$AD$3:$AD$4922=TRIM($C460&amp;""))*('5_ACOMPANHAMENTO'!$AC$3:$AC$4922&lt;&gt;"")*((((I460&lt;&gt;"")*ISNUMBER(SEARCH("|"&amp;I460&amp;"|",'5_ACOMPANHAMENTO'!$AC$3:$AC$4922)))+((J460&lt;&gt;"")*ISNUMBER(SEARCH("|"&amp;J460&amp;"|",'5_ACOMPANHAMENTO'!$AC$3:$AC$4922)))+((K460&lt;&gt;"")*ISNUMBER(SEARCH("|"&amp;K460&amp;"|",'5_ACOMPANHAMENTO'!$AC$3:$AC$4922)))+((L460&lt;&gt;"")*ISNUMBER(SEARCH("|"&amp;L460&amp;"|",'5_ACOMPANHAMENTO'!$AC$3:$AC$4922)))+((M460&lt;&gt;"")*ISNUMBER(SEARCH("|"&amp;M460&amp;"|",'5_ACOMPANHAMENTO'!$AC$3:$AC$4922)))+((N460&lt;&gt;"")*ISNUMBER(SEARCH("|"&amp;N460&amp;"|",'5_ACOMPANHAMENTO'!$AC$3:$AC$4922)))+((O460&lt;&gt;"")*ISNUMBER(SEARCH("|"&amp;O460&amp;"|",'5_ACOMPANHAMENTO'!$AC$3:$AC$4922)))+((P460&lt;&gt;"")*ISNUMBER(SEARCH("|"&amp;P460&amp;"|",'5_ACOMPANHAMENTO'!$AC$3:$AC$4922)))+((Q460&lt;&gt;"")*ISNUMBER(SEARCH("|"&amp;Q460&amp;"|",'5_ACOMPANHAMENTO'!$AC$3:$AC$4922)))+((R460&lt;&gt;"")*ISNUMBER(SEARCH("|"&amp;R460&amp;"|",'5_ACOMPANHAMENTO'!$AC$3:$AC$4922)))+((S460&lt;&gt;"")*ISNUMBER(SEARCH("|"&amp;S460&amp;"|",'5_ACOMPANHAMENTO'!$AC$3:$AC$4922)))+((T460&lt;&gt;"")*ISNUMBER(SEARCH("|"&amp;T460&amp;"|",'5_ACOMPANHAMENTO'!$AC$3:$AC$4922)))+((U460&lt;&gt;"")*ISNUMBER(SEARCH("|"&amp;U460&amp;"|",'5_ACOMPANHAMENTO'!$AC$3:$AC$4922)))+((V460&lt;&gt;"")*ISNUMBER(SEARCH("|"&amp;V460&amp;"|",'5_ACOMPANHAMENTO'!$AC$3:$AC$4922)))+((W460&lt;&gt;"")*ISNUMBER(SEARCH("|"&amp;W460&amp;"|",'5_ACOMPANHAMENTO'!$AC$3:$AC$4922)))+((X460&lt;&gt;"")*ISNUMBER(SEARCH("|"&amp;X460&amp;"|",'5_ACOMPANHAMENTO'!$AC$3:$AC$4922)))+((Y460&lt;&gt;"")*ISNUMBER(SEARCH("|"&amp;Y460&amp;"|",'5_ACOMPANHAMENTO'!$AC$3:$AC$4922)))+((Z460&lt;&gt;"")*ISNUMBER(SEARCH("|"&amp;Z460&amp;"|",'5_ACOMPANHAMENTO'!$AC$3:$AC$4922)))+((AA460&lt;&gt;"")*ISNUMBER(SEARCH("|"&amp;AA460&amp;"|",'5_ACOMPANHAMENTO'!$AC$3:$AC$4922)))+((AB460&lt;&gt;"")*ISNUMBER(SEARCH("|"&amp;AB460&amp;"|",'5_ACOMPANHAMENTO'!$AC$3:$AC$4922))))&gt;0),0),0)),""))</f>
        <v>46206</v>
      </c>
      <c r="B460" s="14" t="s">
        <v>3091</v>
      </c>
      <c r="C460" s="14" t="s">
        <v>3060</v>
      </c>
      <c r="D460" s="4">
        <f>IF(OR($B460="",$C460=""),"",IFERROR(SUMPRODUCT(--(('5_ACOMPANHAMENTO'!$AD$3:$AD$4922=TRIM($C460&amp;""))*('5_ACOMPANHAMENTO'!$AC$3:$AC$4922&lt;&gt;"")*((((I460&lt;&gt;"")*ISNUMBER(SEARCH("|"&amp;I460&amp;"|",'5_ACOMPANHAMENTO'!$AC$3:$AC$4922)))+((J460&lt;&gt;"")*ISNUMBER(SEARCH("|"&amp;J460&amp;"|",'5_ACOMPANHAMENTO'!$AC$3:$AC$4922)))+((K460&lt;&gt;"")*ISNUMBER(SEARCH("|"&amp;K460&amp;"|",'5_ACOMPANHAMENTO'!$AC$3:$AC$4922)))+((L460&lt;&gt;"")*ISNUMBER(SEARCH("|"&amp;L460&amp;"|",'5_ACOMPANHAMENTO'!$AC$3:$AC$4922)))+((M460&lt;&gt;"")*ISNUMBER(SEARCH("|"&amp;M460&amp;"|",'5_ACOMPANHAMENTO'!$AC$3:$AC$4922)))+((N460&lt;&gt;"")*ISNUMBER(SEARCH("|"&amp;N460&amp;"|",'5_ACOMPANHAMENTO'!$AC$3:$AC$4922)))+((O460&lt;&gt;"")*ISNUMBER(SEARCH("|"&amp;O460&amp;"|",'5_ACOMPANHAMENTO'!$AC$3:$AC$4922)))+((P460&lt;&gt;"")*ISNUMBER(SEARCH("|"&amp;P460&amp;"|",'5_ACOMPANHAMENTO'!$AC$3:$AC$4922)))+((Q460&lt;&gt;"")*ISNUMBER(SEARCH("|"&amp;Q460&amp;"|",'5_ACOMPANHAMENTO'!$AC$3:$AC$4922)))+((R460&lt;&gt;"")*ISNUMBER(SEARCH("|"&amp;R460&amp;"|",'5_ACOMPANHAMENTO'!$AC$3:$AC$4922)))+((S460&lt;&gt;"")*ISNUMBER(SEARCH("|"&amp;S460&amp;"|",'5_ACOMPANHAMENTO'!$AC$3:$AC$4922)))+((T460&lt;&gt;"")*ISNUMBER(SEARCH("|"&amp;T460&amp;"|",'5_ACOMPANHAMENTO'!$AC$3:$AC$4922)))+((U460&lt;&gt;"")*ISNUMBER(SEARCH("|"&amp;U460&amp;"|",'5_ACOMPANHAMENTO'!$AC$3:$AC$4922)))+((V460&lt;&gt;"")*ISNUMBER(SEARCH("|"&amp;V460&amp;"|",'5_ACOMPANHAMENTO'!$AC$3:$AC$4922)))+((W460&lt;&gt;"")*ISNUMBER(SEARCH("|"&amp;W460&amp;"|",'5_ACOMPANHAMENTO'!$AC$3:$AC$4922)))+((X460&lt;&gt;"")*ISNUMBER(SEARCH("|"&amp;X460&amp;"|",'5_ACOMPANHAMENTO'!$AC$3:$AC$4922)))+((Y460&lt;&gt;"")*ISNUMBER(SEARCH("|"&amp;Y460&amp;"|",'5_ACOMPANHAMENTO'!$AC$3:$AC$4922)))+((Z460&lt;&gt;"")*ISNUMBER(SEARCH("|"&amp;Z460&amp;"|",'5_ACOMPANHAMENTO'!$AC$3:$AC$4922)))+((AA460&lt;&gt;"")*ISNUMBER(SEARCH("|"&amp;AA460&amp;"|",'5_ACOMPANHAMENTO'!$AC$3:$AC$4922)))+((AB460&lt;&gt;"")*ISNUMBER(SEARCH("|"&amp;AB460&amp;"|",'5_ACOMPANHAMENTO'!$AC$3:$AC$4922))))&gt;0)),'5_ACOMPANHAMENTO'!$J$3:$J$4922),0))</f>
        <v>1683</v>
      </c>
      <c r="E460" s="4" t="str">
        <f t="shared" ca="1" si="161"/>
        <v>FINALIZADO</v>
      </c>
      <c r="F460" s="7">
        <f>IF(OR($B460="",$C460=""),"",IFERROR(SUMPRODUCT(--(('5_ACOMPANHAMENTO'!$AD$3:$AD$4922=TRIM($C460&amp;""))*('5_ACOMPANHAMENTO'!$AC$3:$AC$4922&lt;&gt;"")*((((I460&lt;&gt;"")*ISNUMBER(SEARCH("|"&amp;I460&amp;"|",'5_ACOMPANHAMENTO'!$AC$3:$AC$4922)))+((J460&lt;&gt;"")*ISNUMBER(SEARCH("|"&amp;J460&amp;"|",'5_ACOMPANHAMENTO'!$AC$3:$AC$4922)))+((K460&lt;&gt;"")*ISNUMBER(SEARCH("|"&amp;K460&amp;"|",'5_ACOMPANHAMENTO'!$AC$3:$AC$4922)))+((L460&lt;&gt;"")*ISNUMBER(SEARCH("|"&amp;L460&amp;"|",'5_ACOMPANHAMENTO'!$AC$3:$AC$4922)))+((M460&lt;&gt;"")*ISNUMBER(SEARCH("|"&amp;M460&amp;"|",'5_ACOMPANHAMENTO'!$AC$3:$AC$4922)))+((N460&lt;&gt;"")*ISNUMBER(SEARCH("|"&amp;N460&amp;"|",'5_ACOMPANHAMENTO'!$AC$3:$AC$4922)))+((O460&lt;&gt;"")*ISNUMBER(SEARCH("|"&amp;O460&amp;"|",'5_ACOMPANHAMENTO'!$AC$3:$AC$4922)))+((P460&lt;&gt;"")*ISNUMBER(SEARCH("|"&amp;P460&amp;"|",'5_ACOMPANHAMENTO'!$AC$3:$AC$4922)))+((Q460&lt;&gt;"")*ISNUMBER(SEARCH("|"&amp;Q460&amp;"|",'5_ACOMPANHAMENTO'!$AC$3:$AC$4922)))+((R460&lt;&gt;"")*ISNUMBER(SEARCH("|"&amp;R460&amp;"|",'5_ACOMPANHAMENTO'!$AC$3:$AC$4922)))+((S460&lt;&gt;"")*ISNUMBER(SEARCH("|"&amp;S460&amp;"|",'5_ACOMPANHAMENTO'!$AC$3:$AC$4922)))+((T460&lt;&gt;"")*ISNUMBER(SEARCH("|"&amp;T460&amp;"|",'5_ACOMPANHAMENTO'!$AC$3:$AC$4922)))+((U460&lt;&gt;"")*ISNUMBER(SEARCH("|"&amp;U460&amp;"|",'5_ACOMPANHAMENTO'!$AC$3:$AC$4922)))+((V460&lt;&gt;"")*ISNUMBER(SEARCH("|"&amp;V460&amp;"|",'5_ACOMPANHAMENTO'!$AC$3:$AC$4922)))+((W460&lt;&gt;"")*ISNUMBER(SEARCH("|"&amp;W460&amp;"|",'5_ACOMPANHAMENTO'!$AC$3:$AC$4922)))+((X460&lt;&gt;"")*ISNUMBER(SEARCH("|"&amp;X460&amp;"|",'5_ACOMPANHAMENTO'!$AC$3:$AC$4922)))+((Y460&lt;&gt;"")*ISNUMBER(SEARCH("|"&amp;Y460&amp;"|",'5_ACOMPANHAMENTO'!$AC$3:$AC$4922)))+((Z460&lt;&gt;"")*ISNUMBER(SEARCH("|"&amp;Z460&amp;"|",'5_ACOMPANHAMENTO'!$AC$3:$AC$4922)))+((AA460&lt;&gt;"")*ISNUMBER(SEARCH("|"&amp;AA460&amp;"|",'5_ACOMPANHAMENTO'!$AC$3:$AC$4922)))+((AB460&lt;&gt;"")*ISNUMBER(SEARCH("|"&amp;AB460&amp;"|",'5_ACOMPANHAMENTO'!$AC$3:$AC$4922))))&gt;0)),'5_ACOMPANHAMENTO'!$O$3:$O$4922),0))</f>
        <v>1683</v>
      </c>
      <c r="G460" s="7">
        <f t="shared" si="162"/>
        <v>0</v>
      </c>
      <c r="H460" t="str">
        <f t="shared" si="163"/>
        <v>10200,10202,10205|9 COLADEIRAS</v>
      </c>
      <c r="I460" s="1" t="str">
        <f t="shared" si="164"/>
        <v>10200</v>
      </c>
      <c r="J460" s="1" t="str">
        <f t="shared" si="165"/>
        <v>10202</v>
      </c>
      <c r="K460" s="1" t="str">
        <f t="shared" si="166"/>
        <v>10205</v>
      </c>
      <c r="L460" s="1" t="str">
        <f t="shared" si="167"/>
        <v/>
      </c>
      <c r="M460" s="1" t="str">
        <f t="shared" si="168"/>
        <v/>
      </c>
      <c r="N460" s="1" t="str">
        <f t="shared" si="169"/>
        <v/>
      </c>
      <c r="O460" s="1" t="str">
        <f t="shared" si="170"/>
        <v/>
      </c>
      <c r="P460" s="1" t="str">
        <f t="shared" si="171"/>
        <v/>
      </c>
      <c r="Q460" s="1" t="str">
        <f t="shared" si="172"/>
        <v/>
      </c>
      <c r="R460" s="1" t="str">
        <f t="shared" si="173"/>
        <v/>
      </c>
      <c r="S460" s="1" t="str">
        <f t="shared" si="174"/>
        <v/>
      </c>
      <c r="T460" s="1" t="str">
        <f t="shared" si="175"/>
        <v/>
      </c>
      <c r="U460" s="1" t="str">
        <f t="shared" si="176"/>
        <v/>
      </c>
      <c r="V460" s="1" t="str">
        <f t="shared" si="177"/>
        <v/>
      </c>
      <c r="W460" s="1" t="str">
        <f t="shared" si="178"/>
        <v/>
      </c>
      <c r="X460" s="1" t="str">
        <f t="shared" si="179"/>
        <v/>
      </c>
      <c r="Y460" s="1" t="str">
        <f t="shared" si="180"/>
        <v/>
      </c>
      <c r="Z460" s="1" t="str">
        <f t="shared" si="181"/>
        <v/>
      </c>
      <c r="AA460" s="1" t="str">
        <f t="shared" si="182"/>
        <v/>
      </c>
      <c r="AB460" s="1" t="str">
        <f t="shared" si="183"/>
        <v/>
      </c>
    </row>
    <row r="461" spans="1:28" ht="14.25" hidden="1" customHeight="1" x14ac:dyDescent="0.35">
      <c r="A461" s="4">
        <f>IF(OR($B461="",$C461=""),"",IFERROR(INDEX('5_ACOMPANHAMENTO'!$A$3:$A$4922,MATCH(1,INDEX(('5_ACOMPANHAMENTO'!$AD$3:$AD$4922=TRIM($C461&amp;""))*('5_ACOMPANHAMENTO'!$AC$3:$AC$4922&lt;&gt;"")*((((I461&lt;&gt;"")*ISNUMBER(SEARCH("|"&amp;I461&amp;"|",'5_ACOMPANHAMENTO'!$AC$3:$AC$4922)))+((J461&lt;&gt;"")*ISNUMBER(SEARCH("|"&amp;J461&amp;"|",'5_ACOMPANHAMENTO'!$AC$3:$AC$4922)))+((K461&lt;&gt;"")*ISNUMBER(SEARCH("|"&amp;K461&amp;"|",'5_ACOMPANHAMENTO'!$AC$3:$AC$4922)))+((L461&lt;&gt;"")*ISNUMBER(SEARCH("|"&amp;L461&amp;"|",'5_ACOMPANHAMENTO'!$AC$3:$AC$4922)))+((M461&lt;&gt;"")*ISNUMBER(SEARCH("|"&amp;M461&amp;"|",'5_ACOMPANHAMENTO'!$AC$3:$AC$4922)))+((N461&lt;&gt;"")*ISNUMBER(SEARCH("|"&amp;N461&amp;"|",'5_ACOMPANHAMENTO'!$AC$3:$AC$4922)))+((O461&lt;&gt;"")*ISNUMBER(SEARCH("|"&amp;O461&amp;"|",'5_ACOMPANHAMENTO'!$AC$3:$AC$4922)))+((P461&lt;&gt;"")*ISNUMBER(SEARCH("|"&amp;P461&amp;"|",'5_ACOMPANHAMENTO'!$AC$3:$AC$4922)))+((Q461&lt;&gt;"")*ISNUMBER(SEARCH("|"&amp;Q461&amp;"|",'5_ACOMPANHAMENTO'!$AC$3:$AC$4922)))+((R461&lt;&gt;"")*ISNUMBER(SEARCH("|"&amp;R461&amp;"|",'5_ACOMPANHAMENTO'!$AC$3:$AC$4922)))+((S461&lt;&gt;"")*ISNUMBER(SEARCH("|"&amp;S461&amp;"|",'5_ACOMPANHAMENTO'!$AC$3:$AC$4922)))+((T461&lt;&gt;"")*ISNUMBER(SEARCH("|"&amp;T461&amp;"|",'5_ACOMPANHAMENTO'!$AC$3:$AC$4922)))+((U461&lt;&gt;"")*ISNUMBER(SEARCH("|"&amp;U461&amp;"|",'5_ACOMPANHAMENTO'!$AC$3:$AC$4922)))+((V461&lt;&gt;"")*ISNUMBER(SEARCH("|"&amp;V461&amp;"|",'5_ACOMPANHAMENTO'!$AC$3:$AC$4922)))+((W461&lt;&gt;"")*ISNUMBER(SEARCH("|"&amp;W461&amp;"|",'5_ACOMPANHAMENTO'!$AC$3:$AC$4922)))+((X461&lt;&gt;"")*ISNUMBER(SEARCH("|"&amp;X461&amp;"|",'5_ACOMPANHAMENTO'!$AC$3:$AC$4922)))+((Y461&lt;&gt;"")*ISNUMBER(SEARCH("|"&amp;Y461&amp;"|",'5_ACOMPANHAMENTO'!$AC$3:$AC$4922)))+((Z461&lt;&gt;"")*ISNUMBER(SEARCH("|"&amp;Z461&amp;"|",'5_ACOMPANHAMENTO'!$AC$3:$AC$4922)))+((AA461&lt;&gt;"")*ISNUMBER(SEARCH("|"&amp;AA461&amp;"|",'5_ACOMPANHAMENTO'!$AC$3:$AC$4922)))+((AB461&lt;&gt;"")*ISNUMBER(SEARCH("|"&amp;AB461&amp;"|",'5_ACOMPANHAMENTO'!$AC$3:$AC$4922))))&gt;0),0),0)),""))</f>
        <v>46206</v>
      </c>
      <c r="B461" s="14" t="s">
        <v>3091</v>
      </c>
      <c r="C461" s="14" t="s">
        <v>3060</v>
      </c>
      <c r="D461" s="4">
        <f>IF(OR($B461="",$C461=""),"",IFERROR(SUMPRODUCT(--(('5_ACOMPANHAMENTO'!$AD$3:$AD$4922=TRIM($C461&amp;""))*('5_ACOMPANHAMENTO'!$AC$3:$AC$4922&lt;&gt;"")*((((I461&lt;&gt;"")*ISNUMBER(SEARCH("|"&amp;I461&amp;"|",'5_ACOMPANHAMENTO'!$AC$3:$AC$4922)))+((J461&lt;&gt;"")*ISNUMBER(SEARCH("|"&amp;J461&amp;"|",'5_ACOMPANHAMENTO'!$AC$3:$AC$4922)))+((K461&lt;&gt;"")*ISNUMBER(SEARCH("|"&amp;K461&amp;"|",'5_ACOMPANHAMENTO'!$AC$3:$AC$4922)))+((L461&lt;&gt;"")*ISNUMBER(SEARCH("|"&amp;L461&amp;"|",'5_ACOMPANHAMENTO'!$AC$3:$AC$4922)))+((M461&lt;&gt;"")*ISNUMBER(SEARCH("|"&amp;M461&amp;"|",'5_ACOMPANHAMENTO'!$AC$3:$AC$4922)))+((N461&lt;&gt;"")*ISNUMBER(SEARCH("|"&amp;N461&amp;"|",'5_ACOMPANHAMENTO'!$AC$3:$AC$4922)))+((O461&lt;&gt;"")*ISNUMBER(SEARCH("|"&amp;O461&amp;"|",'5_ACOMPANHAMENTO'!$AC$3:$AC$4922)))+((P461&lt;&gt;"")*ISNUMBER(SEARCH("|"&amp;P461&amp;"|",'5_ACOMPANHAMENTO'!$AC$3:$AC$4922)))+((Q461&lt;&gt;"")*ISNUMBER(SEARCH("|"&amp;Q461&amp;"|",'5_ACOMPANHAMENTO'!$AC$3:$AC$4922)))+((R461&lt;&gt;"")*ISNUMBER(SEARCH("|"&amp;R461&amp;"|",'5_ACOMPANHAMENTO'!$AC$3:$AC$4922)))+((S461&lt;&gt;"")*ISNUMBER(SEARCH("|"&amp;S461&amp;"|",'5_ACOMPANHAMENTO'!$AC$3:$AC$4922)))+((T461&lt;&gt;"")*ISNUMBER(SEARCH("|"&amp;T461&amp;"|",'5_ACOMPANHAMENTO'!$AC$3:$AC$4922)))+((U461&lt;&gt;"")*ISNUMBER(SEARCH("|"&amp;U461&amp;"|",'5_ACOMPANHAMENTO'!$AC$3:$AC$4922)))+((V461&lt;&gt;"")*ISNUMBER(SEARCH("|"&amp;V461&amp;"|",'5_ACOMPANHAMENTO'!$AC$3:$AC$4922)))+((W461&lt;&gt;"")*ISNUMBER(SEARCH("|"&amp;W461&amp;"|",'5_ACOMPANHAMENTO'!$AC$3:$AC$4922)))+((X461&lt;&gt;"")*ISNUMBER(SEARCH("|"&amp;X461&amp;"|",'5_ACOMPANHAMENTO'!$AC$3:$AC$4922)))+((Y461&lt;&gt;"")*ISNUMBER(SEARCH("|"&amp;Y461&amp;"|",'5_ACOMPANHAMENTO'!$AC$3:$AC$4922)))+((Z461&lt;&gt;"")*ISNUMBER(SEARCH("|"&amp;Z461&amp;"|",'5_ACOMPANHAMENTO'!$AC$3:$AC$4922)))+((AA461&lt;&gt;"")*ISNUMBER(SEARCH("|"&amp;AA461&amp;"|",'5_ACOMPANHAMENTO'!$AC$3:$AC$4922)))+((AB461&lt;&gt;"")*ISNUMBER(SEARCH("|"&amp;AB461&amp;"|",'5_ACOMPANHAMENTO'!$AC$3:$AC$4922))))&gt;0)),'5_ACOMPANHAMENTO'!$J$3:$J$4922),0))</f>
        <v>1683</v>
      </c>
      <c r="E461" s="4" t="str">
        <f t="shared" ca="1" si="161"/>
        <v>FINALIZADO</v>
      </c>
      <c r="F461" s="7">
        <f>IF(OR($B461="",$C461=""),"",IFERROR(SUMPRODUCT(--(('5_ACOMPANHAMENTO'!$AD$3:$AD$4922=TRIM($C461&amp;""))*('5_ACOMPANHAMENTO'!$AC$3:$AC$4922&lt;&gt;"")*((((I461&lt;&gt;"")*ISNUMBER(SEARCH("|"&amp;I461&amp;"|",'5_ACOMPANHAMENTO'!$AC$3:$AC$4922)))+((J461&lt;&gt;"")*ISNUMBER(SEARCH("|"&amp;J461&amp;"|",'5_ACOMPANHAMENTO'!$AC$3:$AC$4922)))+((K461&lt;&gt;"")*ISNUMBER(SEARCH("|"&amp;K461&amp;"|",'5_ACOMPANHAMENTO'!$AC$3:$AC$4922)))+((L461&lt;&gt;"")*ISNUMBER(SEARCH("|"&amp;L461&amp;"|",'5_ACOMPANHAMENTO'!$AC$3:$AC$4922)))+((M461&lt;&gt;"")*ISNUMBER(SEARCH("|"&amp;M461&amp;"|",'5_ACOMPANHAMENTO'!$AC$3:$AC$4922)))+((N461&lt;&gt;"")*ISNUMBER(SEARCH("|"&amp;N461&amp;"|",'5_ACOMPANHAMENTO'!$AC$3:$AC$4922)))+((O461&lt;&gt;"")*ISNUMBER(SEARCH("|"&amp;O461&amp;"|",'5_ACOMPANHAMENTO'!$AC$3:$AC$4922)))+((P461&lt;&gt;"")*ISNUMBER(SEARCH("|"&amp;P461&amp;"|",'5_ACOMPANHAMENTO'!$AC$3:$AC$4922)))+((Q461&lt;&gt;"")*ISNUMBER(SEARCH("|"&amp;Q461&amp;"|",'5_ACOMPANHAMENTO'!$AC$3:$AC$4922)))+((R461&lt;&gt;"")*ISNUMBER(SEARCH("|"&amp;R461&amp;"|",'5_ACOMPANHAMENTO'!$AC$3:$AC$4922)))+((S461&lt;&gt;"")*ISNUMBER(SEARCH("|"&amp;S461&amp;"|",'5_ACOMPANHAMENTO'!$AC$3:$AC$4922)))+((T461&lt;&gt;"")*ISNUMBER(SEARCH("|"&amp;T461&amp;"|",'5_ACOMPANHAMENTO'!$AC$3:$AC$4922)))+((U461&lt;&gt;"")*ISNUMBER(SEARCH("|"&amp;U461&amp;"|",'5_ACOMPANHAMENTO'!$AC$3:$AC$4922)))+((V461&lt;&gt;"")*ISNUMBER(SEARCH("|"&amp;V461&amp;"|",'5_ACOMPANHAMENTO'!$AC$3:$AC$4922)))+((W461&lt;&gt;"")*ISNUMBER(SEARCH("|"&amp;W461&amp;"|",'5_ACOMPANHAMENTO'!$AC$3:$AC$4922)))+((X461&lt;&gt;"")*ISNUMBER(SEARCH("|"&amp;X461&amp;"|",'5_ACOMPANHAMENTO'!$AC$3:$AC$4922)))+((Y461&lt;&gt;"")*ISNUMBER(SEARCH("|"&amp;Y461&amp;"|",'5_ACOMPANHAMENTO'!$AC$3:$AC$4922)))+((Z461&lt;&gt;"")*ISNUMBER(SEARCH("|"&amp;Z461&amp;"|",'5_ACOMPANHAMENTO'!$AC$3:$AC$4922)))+((AA461&lt;&gt;"")*ISNUMBER(SEARCH("|"&amp;AA461&amp;"|",'5_ACOMPANHAMENTO'!$AC$3:$AC$4922)))+((AB461&lt;&gt;"")*ISNUMBER(SEARCH("|"&amp;AB461&amp;"|",'5_ACOMPANHAMENTO'!$AC$3:$AC$4922))))&gt;0)),'5_ACOMPANHAMENTO'!$O$3:$O$4922),0))</f>
        <v>1683</v>
      </c>
      <c r="G461" s="7">
        <f t="shared" si="162"/>
        <v>0</v>
      </c>
      <c r="H461" t="str">
        <f t="shared" si="163"/>
        <v>10200,10202,10205|9 COLADEIRAS</v>
      </c>
      <c r="I461" s="1" t="str">
        <f t="shared" si="164"/>
        <v>10200</v>
      </c>
      <c r="J461" s="1" t="str">
        <f t="shared" si="165"/>
        <v>10202</v>
      </c>
      <c r="K461" s="1" t="str">
        <f t="shared" si="166"/>
        <v>10205</v>
      </c>
      <c r="L461" s="1" t="str">
        <f t="shared" si="167"/>
        <v/>
      </c>
      <c r="M461" s="1" t="str">
        <f t="shared" si="168"/>
        <v/>
      </c>
      <c r="N461" s="1" t="str">
        <f t="shared" si="169"/>
        <v/>
      </c>
      <c r="O461" s="1" t="str">
        <f t="shared" si="170"/>
        <v/>
      </c>
      <c r="P461" s="1" t="str">
        <f t="shared" si="171"/>
        <v/>
      </c>
      <c r="Q461" s="1" t="str">
        <f t="shared" si="172"/>
        <v/>
      </c>
      <c r="R461" s="1" t="str">
        <f t="shared" si="173"/>
        <v/>
      </c>
      <c r="S461" s="1" t="str">
        <f t="shared" si="174"/>
        <v/>
      </c>
      <c r="T461" s="1" t="str">
        <f t="shared" si="175"/>
        <v/>
      </c>
      <c r="U461" s="1" t="str">
        <f t="shared" si="176"/>
        <v/>
      </c>
      <c r="V461" s="1" t="str">
        <f t="shared" si="177"/>
        <v/>
      </c>
      <c r="W461" s="1" t="str">
        <f t="shared" si="178"/>
        <v/>
      </c>
      <c r="X461" s="1" t="str">
        <f t="shared" si="179"/>
        <v/>
      </c>
      <c r="Y461" s="1" t="str">
        <f t="shared" si="180"/>
        <v/>
      </c>
      <c r="Z461" s="1" t="str">
        <f t="shared" si="181"/>
        <v/>
      </c>
      <c r="AA461" s="1" t="str">
        <f t="shared" si="182"/>
        <v/>
      </c>
      <c r="AB461" s="1" t="str">
        <f t="shared" si="183"/>
        <v/>
      </c>
    </row>
    <row r="462" spans="1:28" ht="14.25" hidden="1" customHeight="1" x14ac:dyDescent="0.35">
      <c r="A462" s="4">
        <f>IF(OR($B462="",$C462=""),"",IFERROR(INDEX('5_ACOMPANHAMENTO'!$A$3:$A$4922,MATCH(1,INDEX(('5_ACOMPANHAMENTO'!$AD$3:$AD$4922=TRIM($C462&amp;""))*('5_ACOMPANHAMENTO'!$AC$3:$AC$4922&lt;&gt;"")*((((I462&lt;&gt;"")*ISNUMBER(SEARCH("|"&amp;I462&amp;"|",'5_ACOMPANHAMENTO'!$AC$3:$AC$4922)))+((J462&lt;&gt;"")*ISNUMBER(SEARCH("|"&amp;J462&amp;"|",'5_ACOMPANHAMENTO'!$AC$3:$AC$4922)))+((K462&lt;&gt;"")*ISNUMBER(SEARCH("|"&amp;K462&amp;"|",'5_ACOMPANHAMENTO'!$AC$3:$AC$4922)))+((L462&lt;&gt;"")*ISNUMBER(SEARCH("|"&amp;L462&amp;"|",'5_ACOMPANHAMENTO'!$AC$3:$AC$4922)))+((M462&lt;&gt;"")*ISNUMBER(SEARCH("|"&amp;M462&amp;"|",'5_ACOMPANHAMENTO'!$AC$3:$AC$4922)))+((N462&lt;&gt;"")*ISNUMBER(SEARCH("|"&amp;N462&amp;"|",'5_ACOMPANHAMENTO'!$AC$3:$AC$4922)))+((O462&lt;&gt;"")*ISNUMBER(SEARCH("|"&amp;O462&amp;"|",'5_ACOMPANHAMENTO'!$AC$3:$AC$4922)))+((P462&lt;&gt;"")*ISNUMBER(SEARCH("|"&amp;P462&amp;"|",'5_ACOMPANHAMENTO'!$AC$3:$AC$4922)))+((Q462&lt;&gt;"")*ISNUMBER(SEARCH("|"&amp;Q462&amp;"|",'5_ACOMPANHAMENTO'!$AC$3:$AC$4922)))+((R462&lt;&gt;"")*ISNUMBER(SEARCH("|"&amp;R462&amp;"|",'5_ACOMPANHAMENTO'!$AC$3:$AC$4922)))+((S462&lt;&gt;"")*ISNUMBER(SEARCH("|"&amp;S462&amp;"|",'5_ACOMPANHAMENTO'!$AC$3:$AC$4922)))+((T462&lt;&gt;"")*ISNUMBER(SEARCH("|"&amp;T462&amp;"|",'5_ACOMPANHAMENTO'!$AC$3:$AC$4922)))+((U462&lt;&gt;"")*ISNUMBER(SEARCH("|"&amp;U462&amp;"|",'5_ACOMPANHAMENTO'!$AC$3:$AC$4922)))+((V462&lt;&gt;"")*ISNUMBER(SEARCH("|"&amp;V462&amp;"|",'5_ACOMPANHAMENTO'!$AC$3:$AC$4922)))+((W462&lt;&gt;"")*ISNUMBER(SEARCH("|"&amp;W462&amp;"|",'5_ACOMPANHAMENTO'!$AC$3:$AC$4922)))+((X462&lt;&gt;"")*ISNUMBER(SEARCH("|"&amp;X462&amp;"|",'5_ACOMPANHAMENTO'!$AC$3:$AC$4922)))+((Y462&lt;&gt;"")*ISNUMBER(SEARCH("|"&amp;Y462&amp;"|",'5_ACOMPANHAMENTO'!$AC$3:$AC$4922)))+((Z462&lt;&gt;"")*ISNUMBER(SEARCH("|"&amp;Z462&amp;"|",'5_ACOMPANHAMENTO'!$AC$3:$AC$4922)))+((AA462&lt;&gt;"")*ISNUMBER(SEARCH("|"&amp;AA462&amp;"|",'5_ACOMPANHAMENTO'!$AC$3:$AC$4922)))+((AB462&lt;&gt;"")*ISNUMBER(SEARCH("|"&amp;AB462&amp;"|",'5_ACOMPANHAMENTO'!$AC$3:$AC$4922))))&gt;0),0),0)),""))</f>
        <v>46206</v>
      </c>
      <c r="B462" s="14" t="s">
        <v>3091</v>
      </c>
      <c r="C462" s="14" t="s">
        <v>3060</v>
      </c>
      <c r="D462" s="4">
        <f>IF(OR($B462="",$C462=""),"",IFERROR(SUMPRODUCT(--(('5_ACOMPANHAMENTO'!$AD$3:$AD$4922=TRIM($C462&amp;""))*('5_ACOMPANHAMENTO'!$AC$3:$AC$4922&lt;&gt;"")*((((I462&lt;&gt;"")*ISNUMBER(SEARCH("|"&amp;I462&amp;"|",'5_ACOMPANHAMENTO'!$AC$3:$AC$4922)))+((J462&lt;&gt;"")*ISNUMBER(SEARCH("|"&amp;J462&amp;"|",'5_ACOMPANHAMENTO'!$AC$3:$AC$4922)))+((K462&lt;&gt;"")*ISNUMBER(SEARCH("|"&amp;K462&amp;"|",'5_ACOMPANHAMENTO'!$AC$3:$AC$4922)))+((L462&lt;&gt;"")*ISNUMBER(SEARCH("|"&amp;L462&amp;"|",'5_ACOMPANHAMENTO'!$AC$3:$AC$4922)))+((M462&lt;&gt;"")*ISNUMBER(SEARCH("|"&amp;M462&amp;"|",'5_ACOMPANHAMENTO'!$AC$3:$AC$4922)))+((N462&lt;&gt;"")*ISNUMBER(SEARCH("|"&amp;N462&amp;"|",'5_ACOMPANHAMENTO'!$AC$3:$AC$4922)))+((O462&lt;&gt;"")*ISNUMBER(SEARCH("|"&amp;O462&amp;"|",'5_ACOMPANHAMENTO'!$AC$3:$AC$4922)))+((P462&lt;&gt;"")*ISNUMBER(SEARCH("|"&amp;P462&amp;"|",'5_ACOMPANHAMENTO'!$AC$3:$AC$4922)))+((Q462&lt;&gt;"")*ISNUMBER(SEARCH("|"&amp;Q462&amp;"|",'5_ACOMPANHAMENTO'!$AC$3:$AC$4922)))+((R462&lt;&gt;"")*ISNUMBER(SEARCH("|"&amp;R462&amp;"|",'5_ACOMPANHAMENTO'!$AC$3:$AC$4922)))+((S462&lt;&gt;"")*ISNUMBER(SEARCH("|"&amp;S462&amp;"|",'5_ACOMPANHAMENTO'!$AC$3:$AC$4922)))+((T462&lt;&gt;"")*ISNUMBER(SEARCH("|"&amp;T462&amp;"|",'5_ACOMPANHAMENTO'!$AC$3:$AC$4922)))+((U462&lt;&gt;"")*ISNUMBER(SEARCH("|"&amp;U462&amp;"|",'5_ACOMPANHAMENTO'!$AC$3:$AC$4922)))+((V462&lt;&gt;"")*ISNUMBER(SEARCH("|"&amp;V462&amp;"|",'5_ACOMPANHAMENTO'!$AC$3:$AC$4922)))+((W462&lt;&gt;"")*ISNUMBER(SEARCH("|"&amp;W462&amp;"|",'5_ACOMPANHAMENTO'!$AC$3:$AC$4922)))+((X462&lt;&gt;"")*ISNUMBER(SEARCH("|"&amp;X462&amp;"|",'5_ACOMPANHAMENTO'!$AC$3:$AC$4922)))+((Y462&lt;&gt;"")*ISNUMBER(SEARCH("|"&amp;Y462&amp;"|",'5_ACOMPANHAMENTO'!$AC$3:$AC$4922)))+((Z462&lt;&gt;"")*ISNUMBER(SEARCH("|"&amp;Z462&amp;"|",'5_ACOMPANHAMENTO'!$AC$3:$AC$4922)))+((AA462&lt;&gt;"")*ISNUMBER(SEARCH("|"&amp;AA462&amp;"|",'5_ACOMPANHAMENTO'!$AC$3:$AC$4922)))+((AB462&lt;&gt;"")*ISNUMBER(SEARCH("|"&amp;AB462&amp;"|",'5_ACOMPANHAMENTO'!$AC$3:$AC$4922))))&gt;0)),'5_ACOMPANHAMENTO'!$J$3:$J$4922),0))</f>
        <v>1683</v>
      </c>
      <c r="E462" s="4" t="str">
        <f t="shared" ca="1" si="161"/>
        <v>FINALIZADO</v>
      </c>
      <c r="F462" s="7">
        <f>IF(OR($B462="",$C462=""),"",IFERROR(SUMPRODUCT(--(('5_ACOMPANHAMENTO'!$AD$3:$AD$4922=TRIM($C462&amp;""))*('5_ACOMPANHAMENTO'!$AC$3:$AC$4922&lt;&gt;"")*((((I462&lt;&gt;"")*ISNUMBER(SEARCH("|"&amp;I462&amp;"|",'5_ACOMPANHAMENTO'!$AC$3:$AC$4922)))+((J462&lt;&gt;"")*ISNUMBER(SEARCH("|"&amp;J462&amp;"|",'5_ACOMPANHAMENTO'!$AC$3:$AC$4922)))+((K462&lt;&gt;"")*ISNUMBER(SEARCH("|"&amp;K462&amp;"|",'5_ACOMPANHAMENTO'!$AC$3:$AC$4922)))+((L462&lt;&gt;"")*ISNUMBER(SEARCH("|"&amp;L462&amp;"|",'5_ACOMPANHAMENTO'!$AC$3:$AC$4922)))+((M462&lt;&gt;"")*ISNUMBER(SEARCH("|"&amp;M462&amp;"|",'5_ACOMPANHAMENTO'!$AC$3:$AC$4922)))+((N462&lt;&gt;"")*ISNUMBER(SEARCH("|"&amp;N462&amp;"|",'5_ACOMPANHAMENTO'!$AC$3:$AC$4922)))+((O462&lt;&gt;"")*ISNUMBER(SEARCH("|"&amp;O462&amp;"|",'5_ACOMPANHAMENTO'!$AC$3:$AC$4922)))+((P462&lt;&gt;"")*ISNUMBER(SEARCH("|"&amp;P462&amp;"|",'5_ACOMPANHAMENTO'!$AC$3:$AC$4922)))+((Q462&lt;&gt;"")*ISNUMBER(SEARCH("|"&amp;Q462&amp;"|",'5_ACOMPANHAMENTO'!$AC$3:$AC$4922)))+((R462&lt;&gt;"")*ISNUMBER(SEARCH("|"&amp;R462&amp;"|",'5_ACOMPANHAMENTO'!$AC$3:$AC$4922)))+((S462&lt;&gt;"")*ISNUMBER(SEARCH("|"&amp;S462&amp;"|",'5_ACOMPANHAMENTO'!$AC$3:$AC$4922)))+((T462&lt;&gt;"")*ISNUMBER(SEARCH("|"&amp;T462&amp;"|",'5_ACOMPANHAMENTO'!$AC$3:$AC$4922)))+((U462&lt;&gt;"")*ISNUMBER(SEARCH("|"&amp;U462&amp;"|",'5_ACOMPANHAMENTO'!$AC$3:$AC$4922)))+((V462&lt;&gt;"")*ISNUMBER(SEARCH("|"&amp;V462&amp;"|",'5_ACOMPANHAMENTO'!$AC$3:$AC$4922)))+((W462&lt;&gt;"")*ISNUMBER(SEARCH("|"&amp;W462&amp;"|",'5_ACOMPANHAMENTO'!$AC$3:$AC$4922)))+((X462&lt;&gt;"")*ISNUMBER(SEARCH("|"&amp;X462&amp;"|",'5_ACOMPANHAMENTO'!$AC$3:$AC$4922)))+((Y462&lt;&gt;"")*ISNUMBER(SEARCH("|"&amp;Y462&amp;"|",'5_ACOMPANHAMENTO'!$AC$3:$AC$4922)))+((Z462&lt;&gt;"")*ISNUMBER(SEARCH("|"&amp;Z462&amp;"|",'5_ACOMPANHAMENTO'!$AC$3:$AC$4922)))+((AA462&lt;&gt;"")*ISNUMBER(SEARCH("|"&amp;AA462&amp;"|",'5_ACOMPANHAMENTO'!$AC$3:$AC$4922)))+((AB462&lt;&gt;"")*ISNUMBER(SEARCH("|"&amp;AB462&amp;"|",'5_ACOMPANHAMENTO'!$AC$3:$AC$4922))))&gt;0)),'5_ACOMPANHAMENTO'!$O$3:$O$4922),0))</f>
        <v>1683</v>
      </c>
      <c r="G462" s="7">
        <f t="shared" si="162"/>
        <v>0</v>
      </c>
      <c r="H462" t="str">
        <f t="shared" si="163"/>
        <v>10200,10202,10205|9 COLADEIRAS</v>
      </c>
      <c r="I462" s="1" t="str">
        <f t="shared" si="164"/>
        <v>10200</v>
      </c>
      <c r="J462" s="1" t="str">
        <f t="shared" si="165"/>
        <v>10202</v>
      </c>
      <c r="K462" s="1" t="str">
        <f t="shared" si="166"/>
        <v>10205</v>
      </c>
      <c r="L462" s="1" t="str">
        <f t="shared" si="167"/>
        <v/>
      </c>
      <c r="M462" s="1" t="str">
        <f t="shared" si="168"/>
        <v/>
      </c>
      <c r="N462" s="1" t="str">
        <f t="shared" si="169"/>
        <v/>
      </c>
      <c r="O462" s="1" t="str">
        <f t="shared" si="170"/>
        <v/>
      </c>
      <c r="P462" s="1" t="str">
        <f t="shared" si="171"/>
        <v/>
      </c>
      <c r="Q462" s="1" t="str">
        <f t="shared" si="172"/>
        <v/>
      </c>
      <c r="R462" s="1" t="str">
        <f t="shared" si="173"/>
        <v/>
      </c>
      <c r="S462" s="1" t="str">
        <f t="shared" si="174"/>
        <v/>
      </c>
      <c r="T462" s="1" t="str">
        <f t="shared" si="175"/>
        <v/>
      </c>
      <c r="U462" s="1" t="str">
        <f t="shared" si="176"/>
        <v/>
      </c>
      <c r="V462" s="1" t="str">
        <f t="shared" si="177"/>
        <v/>
      </c>
      <c r="W462" s="1" t="str">
        <f t="shared" si="178"/>
        <v/>
      </c>
      <c r="X462" s="1" t="str">
        <f t="shared" si="179"/>
        <v/>
      </c>
      <c r="Y462" s="1" t="str">
        <f t="shared" si="180"/>
        <v/>
      </c>
      <c r="Z462" s="1" t="str">
        <f t="shared" si="181"/>
        <v/>
      </c>
      <c r="AA462" s="1" t="str">
        <f t="shared" si="182"/>
        <v/>
      </c>
      <c r="AB462" s="1" t="str">
        <f t="shared" si="183"/>
        <v/>
      </c>
    </row>
    <row r="463" spans="1:28" ht="14.25" hidden="1" customHeight="1" x14ac:dyDescent="0.35">
      <c r="A463" s="4">
        <f>IF(OR($B463="",$C463=""),"",IFERROR(INDEX('5_ACOMPANHAMENTO'!$A$3:$A$4922,MATCH(1,INDEX(('5_ACOMPANHAMENTO'!$AD$3:$AD$4922=TRIM($C463&amp;""))*('5_ACOMPANHAMENTO'!$AC$3:$AC$4922&lt;&gt;"")*((((I463&lt;&gt;"")*ISNUMBER(SEARCH("|"&amp;I463&amp;"|",'5_ACOMPANHAMENTO'!$AC$3:$AC$4922)))+((J463&lt;&gt;"")*ISNUMBER(SEARCH("|"&amp;J463&amp;"|",'5_ACOMPANHAMENTO'!$AC$3:$AC$4922)))+((K463&lt;&gt;"")*ISNUMBER(SEARCH("|"&amp;K463&amp;"|",'5_ACOMPANHAMENTO'!$AC$3:$AC$4922)))+((L463&lt;&gt;"")*ISNUMBER(SEARCH("|"&amp;L463&amp;"|",'5_ACOMPANHAMENTO'!$AC$3:$AC$4922)))+((M463&lt;&gt;"")*ISNUMBER(SEARCH("|"&amp;M463&amp;"|",'5_ACOMPANHAMENTO'!$AC$3:$AC$4922)))+((N463&lt;&gt;"")*ISNUMBER(SEARCH("|"&amp;N463&amp;"|",'5_ACOMPANHAMENTO'!$AC$3:$AC$4922)))+((O463&lt;&gt;"")*ISNUMBER(SEARCH("|"&amp;O463&amp;"|",'5_ACOMPANHAMENTO'!$AC$3:$AC$4922)))+((P463&lt;&gt;"")*ISNUMBER(SEARCH("|"&amp;P463&amp;"|",'5_ACOMPANHAMENTO'!$AC$3:$AC$4922)))+((Q463&lt;&gt;"")*ISNUMBER(SEARCH("|"&amp;Q463&amp;"|",'5_ACOMPANHAMENTO'!$AC$3:$AC$4922)))+((R463&lt;&gt;"")*ISNUMBER(SEARCH("|"&amp;R463&amp;"|",'5_ACOMPANHAMENTO'!$AC$3:$AC$4922)))+((S463&lt;&gt;"")*ISNUMBER(SEARCH("|"&amp;S463&amp;"|",'5_ACOMPANHAMENTO'!$AC$3:$AC$4922)))+((T463&lt;&gt;"")*ISNUMBER(SEARCH("|"&amp;T463&amp;"|",'5_ACOMPANHAMENTO'!$AC$3:$AC$4922)))+((U463&lt;&gt;"")*ISNUMBER(SEARCH("|"&amp;U463&amp;"|",'5_ACOMPANHAMENTO'!$AC$3:$AC$4922)))+((V463&lt;&gt;"")*ISNUMBER(SEARCH("|"&amp;V463&amp;"|",'5_ACOMPANHAMENTO'!$AC$3:$AC$4922)))+((W463&lt;&gt;"")*ISNUMBER(SEARCH("|"&amp;W463&amp;"|",'5_ACOMPANHAMENTO'!$AC$3:$AC$4922)))+((X463&lt;&gt;"")*ISNUMBER(SEARCH("|"&amp;X463&amp;"|",'5_ACOMPANHAMENTO'!$AC$3:$AC$4922)))+((Y463&lt;&gt;"")*ISNUMBER(SEARCH("|"&amp;Y463&amp;"|",'5_ACOMPANHAMENTO'!$AC$3:$AC$4922)))+((Z463&lt;&gt;"")*ISNUMBER(SEARCH("|"&amp;Z463&amp;"|",'5_ACOMPANHAMENTO'!$AC$3:$AC$4922)))+((AA463&lt;&gt;"")*ISNUMBER(SEARCH("|"&amp;AA463&amp;"|",'5_ACOMPANHAMENTO'!$AC$3:$AC$4922)))+((AB463&lt;&gt;"")*ISNUMBER(SEARCH("|"&amp;AB463&amp;"|",'5_ACOMPANHAMENTO'!$AC$3:$AC$4922))))&gt;0),0),0)),""))</f>
        <v>46206</v>
      </c>
      <c r="B463" s="14" t="s">
        <v>3091</v>
      </c>
      <c r="C463" s="14" t="s">
        <v>3060</v>
      </c>
      <c r="D463" s="4">
        <f>IF(OR($B463="",$C463=""),"",IFERROR(SUMPRODUCT(--(('5_ACOMPANHAMENTO'!$AD$3:$AD$4922=TRIM($C463&amp;""))*('5_ACOMPANHAMENTO'!$AC$3:$AC$4922&lt;&gt;"")*((((I463&lt;&gt;"")*ISNUMBER(SEARCH("|"&amp;I463&amp;"|",'5_ACOMPANHAMENTO'!$AC$3:$AC$4922)))+((J463&lt;&gt;"")*ISNUMBER(SEARCH("|"&amp;J463&amp;"|",'5_ACOMPANHAMENTO'!$AC$3:$AC$4922)))+((K463&lt;&gt;"")*ISNUMBER(SEARCH("|"&amp;K463&amp;"|",'5_ACOMPANHAMENTO'!$AC$3:$AC$4922)))+((L463&lt;&gt;"")*ISNUMBER(SEARCH("|"&amp;L463&amp;"|",'5_ACOMPANHAMENTO'!$AC$3:$AC$4922)))+((M463&lt;&gt;"")*ISNUMBER(SEARCH("|"&amp;M463&amp;"|",'5_ACOMPANHAMENTO'!$AC$3:$AC$4922)))+((N463&lt;&gt;"")*ISNUMBER(SEARCH("|"&amp;N463&amp;"|",'5_ACOMPANHAMENTO'!$AC$3:$AC$4922)))+((O463&lt;&gt;"")*ISNUMBER(SEARCH("|"&amp;O463&amp;"|",'5_ACOMPANHAMENTO'!$AC$3:$AC$4922)))+((P463&lt;&gt;"")*ISNUMBER(SEARCH("|"&amp;P463&amp;"|",'5_ACOMPANHAMENTO'!$AC$3:$AC$4922)))+((Q463&lt;&gt;"")*ISNUMBER(SEARCH("|"&amp;Q463&amp;"|",'5_ACOMPANHAMENTO'!$AC$3:$AC$4922)))+((R463&lt;&gt;"")*ISNUMBER(SEARCH("|"&amp;R463&amp;"|",'5_ACOMPANHAMENTO'!$AC$3:$AC$4922)))+((S463&lt;&gt;"")*ISNUMBER(SEARCH("|"&amp;S463&amp;"|",'5_ACOMPANHAMENTO'!$AC$3:$AC$4922)))+((T463&lt;&gt;"")*ISNUMBER(SEARCH("|"&amp;T463&amp;"|",'5_ACOMPANHAMENTO'!$AC$3:$AC$4922)))+((U463&lt;&gt;"")*ISNUMBER(SEARCH("|"&amp;U463&amp;"|",'5_ACOMPANHAMENTO'!$AC$3:$AC$4922)))+((V463&lt;&gt;"")*ISNUMBER(SEARCH("|"&amp;V463&amp;"|",'5_ACOMPANHAMENTO'!$AC$3:$AC$4922)))+((W463&lt;&gt;"")*ISNUMBER(SEARCH("|"&amp;W463&amp;"|",'5_ACOMPANHAMENTO'!$AC$3:$AC$4922)))+((X463&lt;&gt;"")*ISNUMBER(SEARCH("|"&amp;X463&amp;"|",'5_ACOMPANHAMENTO'!$AC$3:$AC$4922)))+((Y463&lt;&gt;"")*ISNUMBER(SEARCH("|"&amp;Y463&amp;"|",'5_ACOMPANHAMENTO'!$AC$3:$AC$4922)))+((Z463&lt;&gt;"")*ISNUMBER(SEARCH("|"&amp;Z463&amp;"|",'5_ACOMPANHAMENTO'!$AC$3:$AC$4922)))+((AA463&lt;&gt;"")*ISNUMBER(SEARCH("|"&amp;AA463&amp;"|",'5_ACOMPANHAMENTO'!$AC$3:$AC$4922)))+((AB463&lt;&gt;"")*ISNUMBER(SEARCH("|"&amp;AB463&amp;"|",'5_ACOMPANHAMENTO'!$AC$3:$AC$4922))))&gt;0)),'5_ACOMPANHAMENTO'!$J$3:$J$4922),0))</f>
        <v>1683</v>
      </c>
      <c r="E463" s="4" t="str">
        <f t="shared" ca="1" si="161"/>
        <v>FINALIZADO</v>
      </c>
      <c r="F463" s="7">
        <f>IF(OR($B463="",$C463=""),"",IFERROR(SUMPRODUCT(--(('5_ACOMPANHAMENTO'!$AD$3:$AD$4922=TRIM($C463&amp;""))*('5_ACOMPANHAMENTO'!$AC$3:$AC$4922&lt;&gt;"")*((((I463&lt;&gt;"")*ISNUMBER(SEARCH("|"&amp;I463&amp;"|",'5_ACOMPANHAMENTO'!$AC$3:$AC$4922)))+((J463&lt;&gt;"")*ISNUMBER(SEARCH("|"&amp;J463&amp;"|",'5_ACOMPANHAMENTO'!$AC$3:$AC$4922)))+((K463&lt;&gt;"")*ISNUMBER(SEARCH("|"&amp;K463&amp;"|",'5_ACOMPANHAMENTO'!$AC$3:$AC$4922)))+((L463&lt;&gt;"")*ISNUMBER(SEARCH("|"&amp;L463&amp;"|",'5_ACOMPANHAMENTO'!$AC$3:$AC$4922)))+((M463&lt;&gt;"")*ISNUMBER(SEARCH("|"&amp;M463&amp;"|",'5_ACOMPANHAMENTO'!$AC$3:$AC$4922)))+((N463&lt;&gt;"")*ISNUMBER(SEARCH("|"&amp;N463&amp;"|",'5_ACOMPANHAMENTO'!$AC$3:$AC$4922)))+((O463&lt;&gt;"")*ISNUMBER(SEARCH("|"&amp;O463&amp;"|",'5_ACOMPANHAMENTO'!$AC$3:$AC$4922)))+((P463&lt;&gt;"")*ISNUMBER(SEARCH("|"&amp;P463&amp;"|",'5_ACOMPANHAMENTO'!$AC$3:$AC$4922)))+((Q463&lt;&gt;"")*ISNUMBER(SEARCH("|"&amp;Q463&amp;"|",'5_ACOMPANHAMENTO'!$AC$3:$AC$4922)))+((R463&lt;&gt;"")*ISNUMBER(SEARCH("|"&amp;R463&amp;"|",'5_ACOMPANHAMENTO'!$AC$3:$AC$4922)))+((S463&lt;&gt;"")*ISNUMBER(SEARCH("|"&amp;S463&amp;"|",'5_ACOMPANHAMENTO'!$AC$3:$AC$4922)))+((T463&lt;&gt;"")*ISNUMBER(SEARCH("|"&amp;T463&amp;"|",'5_ACOMPANHAMENTO'!$AC$3:$AC$4922)))+((U463&lt;&gt;"")*ISNUMBER(SEARCH("|"&amp;U463&amp;"|",'5_ACOMPANHAMENTO'!$AC$3:$AC$4922)))+((V463&lt;&gt;"")*ISNUMBER(SEARCH("|"&amp;V463&amp;"|",'5_ACOMPANHAMENTO'!$AC$3:$AC$4922)))+((W463&lt;&gt;"")*ISNUMBER(SEARCH("|"&amp;W463&amp;"|",'5_ACOMPANHAMENTO'!$AC$3:$AC$4922)))+((X463&lt;&gt;"")*ISNUMBER(SEARCH("|"&amp;X463&amp;"|",'5_ACOMPANHAMENTO'!$AC$3:$AC$4922)))+((Y463&lt;&gt;"")*ISNUMBER(SEARCH("|"&amp;Y463&amp;"|",'5_ACOMPANHAMENTO'!$AC$3:$AC$4922)))+((Z463&lt;&gt;"")*ISNUMBER(SEARCH("|"&amp;Z463&amp;"|",'5_ACOMPANHAMENTO'!$AC$3:$AC$4922)))+((AA463&lt;&gt;"")*ISNUMBER(SEARCH("|"&amp;AA463&amp;"|",'5_ACOMPANHAMENTO'!$AC$3:$AC$4922)))+((AB463&lt;&gt;"")*ISNUMBER(SEARCH("|"&amp;AB463&amp;"|",'5_ACOMPANHAMENTO'!$AC$3:$AC$4922))))&gt;0)),'5_ACOMPANHAMENTO'!$O$3:$O$4922),0))</f>
        <v>1683</v>
      </c>
      <c r="G463" s="7">
        <f t="shared" si="162"/>
        <v>0</v>
      </c>
      <c r="H463" t="str">
        <f t="shared" si="163"/>
        <v>10200,10202,10205|9 COLADEIRAS</v>
      </c>
      <c r="I463" s="1" t="str">
        <f t="shared" si="164"/>
        <v>10200</v>
      </c>
      <c r="J463" s="1" t="str">
        <f t="shared" si="165"/>
        <v>10202</v>
      </c>
      <c r="K463" s="1" t="str">
        <f t="shared" si="166"/>
        <v>10205</v>
      </c>
      <c r="L463" s="1" t="str">
        <f t="shared" si="167"/>
        <v/>
      </c>
      <c r="M463" s="1" t="str">
        <f t="shared" si="168"/>
        <v/>
      </c>
      <c r="N463" s="1" t="str">
        <f t="shared" si="169"/>
        <v/>
      </c>
      <c r="O463" s="1" t="str">
        <f t="shared" si="170"/>
        <v/>
      </c>
      <c r="P463" s="1" t="str">
        <f t="shared" si="171"/>
        <v/>
      </c>
      <c r="Q463" s="1" t="str">
        <f t="shared" si="172"/>
        <v/>
      </c>
      <c r="R463" s="1" t="str">
        <f t="shared" si="173"/>
        <v/>
      </c>
      <c r="S463" s="1" t="str">
        <f t="shared" si="174"/>
        <v/>
      </c>
      <c r="T463" s="1" t="str">
        <f t="shared" si="175"/>
        <v/>
      </c>
      <c r="U463" s="1" t="str">
        <f t="shared" si="176"/>
        <v/>
      </c>
      <c r="V463" s="1" t="str">
        <f t="shared" si="177"/>
        <v/>
      </c>
      <c r="W463" s="1" t="str">
        <f t="shared" si="178"/>
        <v/>
      </c>
      <c r="X463" s="1" t="str">
        <f t="shared" si="179"/>
        <v/>
      </c>
      <c r="Y463" s="1" t="str">
        <f t="shared" si="180"/>
        <v/>
      </c>
      <c r="Z463" s="1" t="str">
        <f t="shared" si="181"/>
        <v/>
      </c>
      <c r="AA463" s="1" t="str">
        <f t="shared" si="182"/>
        <v/>
      </c>
      <c r="AB463" s="1" t="str">
        <f t="shared" si="183"/>
        <v/>
      </c>
    </row>
    <row r="464" spans="1:28" ht="14.25" hidden="1" customHeight="1" x14ac:dyDescent="0.35">
      <c r="A464" s="4">
        <f>IF(OR($B464="",$C464=""),"",IFERROR(INDEX('5_ACOMPANHAMENTO'!$A$3:$A$4922,MATCH(1,INDEX(('5_ACOMPANHAMENTO'!$AD$3:$AD$4922=TRIM($C464&amp;""))*('5_ACOMPANHAMENTO'!$AC$3:$AC$4922&lt;&gt;"")*((((I464&lt;&gt;"")*ISNUMBER(SEARCH("|"&amp;I464&amp;"|",'5_ACOMPANHAMENTO'!$AC$3:$AC$4922)))+((J464&lt;&gt;"")*ISNUMBER(SEARCH("|"&amp;J464&amp;"|",'5_ACOMPANHAMENTO'!$AC$3:$AC$4922)))+((K464&lt;&gt;"")*ISNUMBER(SEARCH("|"&amp;K464&amp;"|",'5_ACOMPANHAMENTO'!$AC$3:$AC$4922)))+((L464&lt;&gt;"")*ISNUMBER(SEARCH("|"&amp;L464&amp;"|",'5_ACOMPANHAMENTO'!$AC$3:$AC$4922)))+((M464&lt;&gt;"")*ISNUMBER(SEARCH("|"&amp;M464&amp;"|",'5_ACOMPANHAMENTO'!$AC$3:$AC$4922)))+((N464&lt;&gt;"")*ISNUMBER(SEARCH("|"&amp;N464&amp;"|",'5_ACOMPANHAMENTO'!$AC$3:$AC$4922)))+((O464&lt;&gt;"")*ISNUMBER(SEARCH("|"&amp;O464&amp;"|",'5_ACOMPANHAMENTO'!$AC$3:$AC$4922)))+((P464&lt;&gt;"")*ISNUMBER(SEARCH("|"&amp;P464&amp;"|",'5_ACOMPANHAMENTO'!$AC$3:$AC$4922)))+((Q464&lt;&gt;"")*ISNUMBER(SEARCH("|"&amp;Q464&amp;"|",'5_ACOMPANHAMENTO'!$AC$3:$AC$4922)))+((R464&lt;&gt;"")*ISNUMBER(SEARCH("|"&amp;R464&amp;"|",'5_ACOMPANHAMENTO'!$AC$3:$AC$4922)))+((S464&lt;&gt;"")*ISNUMBER(SEARCH("|"&amp;S464&amp;"|",'5_ACOMPANHAMENTO'!$AC$3:$AC$4922)))+((T464&lt;&gt;"")*ISNUMBER(SEARCH("|"&amp;T464&amp;"|",'5_ACOMPANHAMENTO'!$AC$3:$AC$4922)))+((U464&lt;&gt;"")*ISNUMBER(SEARCH("|"&amp;U464&amp;"|",'5_ACOMPANHAMENTO'!$AC$3:$AC$4922)))+((V464&lt;&gt;"")*ISNUMBER(SEARCH("|"&amp;V464&amp;"|",'5_ACOMPANHAMENTO'!$AC$3:$AC$4922)))+((W464&lt;&gt;"")*ISNUMBER(SEARCH("|"&amp;W464&amp;"|",'5_ACOMPANHAMENTO'!$AC$3:$AC$4922)))+((X464&lt;&gt;"")*ISNUMBER(SEARCH("|"&amp;X464&amp;"|",'5_ACOMPANHAMENTO'!$AC$3:$AC$4922)))+((Y464&lt;&gt;"")*ISNUMBER(SEARCH("|"&amp;Y464&amp;"|",'5_ACOMPANHAMENTO'!$AC$3:$AC$4922)))+((Z464&lt;&gt;"")*ISNUMBER(SEARCH("|"&amp;Z464&amp;"|",'5_ACOMPANHAMENTO'!$AC$3:$AC$4922)))+((AA464&lt;&gt;"")*ISNUMBER(SEARCH("|"&amp;AA464&amp;"|",'5_ACOMPANHAMENTO'!$AC$3:$AC$4922)))+((AB464&lt;&gt;"")*ISNUMBER(SEARCH("|"&amp;AB464&amp;"|",'5_ACOMPANHAMENTO'!$AC$3:$AC$4922))))&gt;0),0),0)),""))</f>
        <v>46206</v>
      </c>
      <c r="B464" s="14" t="s">
        <v>3091</v>
      </c>
      <c r="C464" s="14" t="s">
        <v>3060</v>
      </c>
      <c r="D464" s="4">
        <f>IF(OR($B464="",$C464=""),"",IFERROR(SUMPRODUCT(--(('5_ACOMPANHAMENTO'!$AD$3:$AD$4922=TRIM($C464&amp;""))*('5_ACOMPANHAMENTO'!$AC$3:$AC$4922&lt;&gt;"")*((((I464&lt;&gt;"")*ISNUMBER(SEARCH("|"&amp;I464&amp;"|",'5_ACOMPANHAMENTO'!$AC$3:$AC$4922)))+((J464&lt;&gt;"")*ISNUMBER(SEARCH("|"&amp;J464&amp;"|",'5_ACOMPANHAMENTO'!$AC$3:$AC$4922)))+((K464&lt;&gt;"")*ISNUMBER(SEARCH("|"&amp;K464&amp;"|",'5_ACOMPANHAMENTO'!$AC$3:$AC$4922)))+((L464&lt;&gt;"")*ISNUMBER(SEARCH("|"&amp;L464&amp;"|",'5_ACOMPANHAMENTO'!$AC$3:$AC$4922)))+((M464&lt;&gt;"")*ISNUMBER(SEARCH("|"&amp;M464&amp;"|",'5_ACOMPANHAMENTO'!$AC$3:$AC$4922)))+((N464&lt;&gt;"")*ISNUMBER(SEARCH("|"&amp;N464&amp;"|",'5_ACOMPANHAMENTO'!$AC$3:$AC$4922)))+((O464&lt;&gt;"")*ISNUMBER(SEARCH("|"&amp;O464&amp;"|",'5_ACOMPANHAMENTO'!$AC$3:$AC$4922)))+((P464&lt;&gt;"")*ISNUMBER(SEARCH("|"&amp;P464&amp;"|",'5_ACOMPANHAMENTO'!$AC$3:$AC$4922)))+((Q464&lt;&gt;"")*ISNUMBER(SEARCH("|"&amp;Q464&amp;"|",'5_ACOMPANHAMENTO'!$AC$3:$AC$4922)))+((R464&lt;&gt;"")*ISNUMBER(SEARCH("|"&amp;R464&amp;"|",'5_ACOMPANHAMENTO'!$AC$3:$AC$4922)))+((S464&lt;&gt;"")*ISNUMBER(SEARCH("|"&amp;S464&amp;"|",'5_ACOMPANHAMENTO'!$AC$3:$AC$4922)))+((T464&lt;&gt;"")*ISNUMBER(SEARCH("|"&amp;T464&amp;"|",'5_ACOMPANHAMENTO'!$AC$3:$AC$4922)))+((U464&lt;&gt;"")*ISNUMBER(SEARCH("|"&amp;U464&amp;"|",'5_ACOMPANHAMENTO'!$AC$3:$AC$4922)))+((V464&lt;&gt;"")*ISNUMBER(SEARCH("|"&amp;V464&amp;"|",'5_ACOMPANHAMENTO'!$AC$3:$AC$4922)))+((W464&lt;&gt;"")*ISNUMBER(SEARCH("|"&amp;W464&amp;"|",'5_ACOMPANHAMENTO'!$AC$3:$AC$4922)))+((X464&lt;&gt;"")*ISNUMBER(SEARCH("|"&amp;X464&amp;"|",'5_ACOMPANHAMENTO'!$AC$3:$AC$4922)))+((Y464&lt;&gt;"")*ISNUMBER(SEARCH("|"&amp;Y464&amp;"|",'5_ACOMPANHAMENTO'!$AC$3:$AC$4922)))+((Z464&lt;&gt;"")*ISNUMBER(SEARCH("|"&amp;Z464&amp;"|",'5_ACOMPANHAMENTO'!$AC$3:$AC$4922)))+((AA464&lt;&gt;"")*ISNUMBER(SEARCH("|"&amp;AA464&amp;"|",'5_ACOMPANHAMENTO'!$AC$3:$AC$4922)))+((AB464&lt;&gt;"")*ISNUMBER(SEARCH("|"&amp;AB464&amp;"|",'5_ACOMPANHAMENTO'!$AC$3:$AC$4922))))&gt;0)),'5_ACOMPANHAMENTO'!$J$3:$J$4922),0))</f>
        <v>1683</v>
      </c>
      <c r="E464" s="4" t="str">
        <f t="shared" ca="1" si="161"/>
        <v>FINALIZADO</v>
      </c>
      <c r="F464" s="7">
        <f>IF(OR($B464="",$C464=""),"",IFERROR(SUMPRODUCT(--(('5_ACOMPANHAMENTO'!$AD$3:$AD$4922=TRIM($C464&amp;""))*('5_ACOMPANHAMENTO'!$AC$3:$AC$4922&lt;&gt;"")*((((I464&lt;&gt;"")*ISNUMBER(SEARCH("|"&amp;I464&amp;"|",'5_ACOMPANHAMENTO'!$AC$3:$AC$4922)))+((J464&lt;&gt;"")*ISNUMBER(SEARCH("|"&amp;J464&amp;"|",'5_ACOMPANHAMENTO'!$AC$3:$AC$4922)))+((K464&lt;&gt;"")*ISNUMBER(SEARCH("|"&amp;K464&amp;"|",'5_ACOMPANHAMENTO'!$AC$3:$AC$4922)))+((L464&lt;&gt;"")*ISNUMBER(SEARCH("|"&amp;L464&amp;"|",'5_ACOMPANHAMENTO'!$AC$3:$AC$4922)))+((M464&lt;&gt;"")*ISNUMBER(SEARCH("|"&amp;M464&amp;"|",'5_ACOMPANHAMENTO'!$AC$3:$AC$4922)))+((N464&lt;&gt;"")*ISNUMBER(SEARCH("|"&amp;N464&amp;"|",'5_ACOMPANHAMENTO'!$AC$3:$AC$4922)))+((O464&lt;&gt;"")*ISNUMBER(SEARCH("|"&amp;O464&amp;"|",'5_ACOMPANHAMENTO'!$AC$3:$AC$4922)))+((P464&lt;&gt;"")*ISNUMBER(SEARCH("|"&amp;P464&amp;"|",'5_ACOMPANHAMENTO'!$AC$3:$AC$4922)))+((Q464&lt;&gt;"")*ISNUMBER(SEARCH("|"&amp;Q464&amp;"|",'5_ACOMPANHAMENTO'!$AC$3:$AC$4922)))+((R464&lt;&gt;"")*ISNUMBER(SEARCH("|"&amp;R464&amp;"|",'5_ACOMPANHAMENTO'!$AC$3:$AC$4922)))+((S464&lt;&gt;"")*ISNUMBER(SEARCH("|"&amp;S464&amp;"|",'5_ACOMPANHAMENTO'!$AC$3:$AC$4922)))+((T464&lt;&gt;"")*ISNUMBER(SEARCH("|"&amp;T464&amp;"|",'5_ACOMPANHAMENTO'!$AC$3:$AC$4922)))+((U464&lt;&gt;"")*ISNUMBER(SEARCH("|"&amp;U464&amp;"|",'5_ACOMPANHAMENTO'!$AC$3:$AC$4922)))+((V464&lt;&gt;"")*ISNUMBER(SEARCH("|"&amp;V464&amp;"|",'5_ACOMPANHAMENTO'!$AC$3:$AC$4922)))+((W464&lt;&gt;"")*ISNUMBER(SEARCH("|"&amp;W464&amp;"|",'5_ACOMPANHAMENTO'!$AC$3:$AC$4922)))+((X464&lt;&gt;"")*ISNUMBER(SEARCH("|"&amp;X464&amp;"|",'5_ACOMPANHAMENTO'!$AC$3:$AC$4922)))+((Y464&lt;&gt;"")*ISNUMBER(SEARCH("|"&amp;Y464&amp;"|",'5_ACOMPANHAMENTO'!$AC$3:$AC$4922)))+((Z464&lt;&gt;"")*ISNUMBER(SEARCH("|"&amp;Z464&amp;"|",'5_ACOMPANHAMENTO'!$AC$3:$AC$4922)))+((AA464&lt;&gt;"")*ISNUMBER(SEARCH("|"&amp;AA464&amp;"|",'5_ACOMPANHAMENTO'!$AC$3:$AC$4922)))+((AB464&lt;&gt;"")*ISNUMBER(SEARCH("|"&amp;AB464&amp;"|",'5_ACOMPANHAMENTO'!$AC$3:$AC$4922))))&gt;0)),'5_ACOMPANHAMENTO'!$O$3:$O$4922),0))</f>
        <v>1683</v>
      </c>
      <c r="G464" s="7">
        <f t="shared" si="162"/>
        <v>0</v>
      </c>
      <c r="H464" t="str">
        <f t="shared" si="163"/>
        <v>10200,10202,10205|9 COLADEIRAS</v>
      </c>
      <c r="I464" s="1" t="str">
        <f t="shared" si="164"/>
        <v>10200</v>
      </c>
      <c r="J464" s="1" t="str">
        <f t="shared" si="165"/>
        <v>10202</v>
      </c>
      <c r="K464" s="1" t="str">
        <f t="shared" si="166"/>
        <v>10205</v>
      </c>
      <c r="L464" s="1" t="str">
        <f t="shared" si="167"/>
        <v/>
      </c>
      <c r="M464" s="1" t="str">
        <f t="shared" si="168"/>
        <v/>
      </c>
      <c r="N464" s="1" t="str">
        <f t="shared" si="169"/>
        <v/>
      </c>
      <c r="O464" s="1" t="str">
        <f t="shared" si="170"/>
        <v/>
      </c>
      <c r="P464" s="1" t="str">
        <f t="shared" si="171"/>
        <v/>
      </c>
      <c r="Q464" s="1" t="str">
        <f t="shared" si="172"/>
        <v/>
      </c>
      <c r="R464" s="1" t="str">
        <f t="shared" si="173"/>
        <v/>
      </c>
      <c r="S464" s="1" t="str">
        <f t="shared" si="174"/>
        <v/>
      </c>
      <c r="T464" s="1" t="str">
        <f t="shared" si="175"/>
        <v/>
      </c>
      <c r="U464" s="1" t="str">
        <f t="shared" si="176"/>
        <v/>
      </c>
      <c r="V464" s="1" t="str">
        <f t="shared" si="177"/>
        <v/>
      </c>
      <c r="W464" s="1" t="str">
        <f t="shared" si="178"/>
        <v/>
      </c>
      <c r="X464" s="1" t="str">
        <f t="shared" si="179"/>
        <v/>
      </c>
      <c r="Y464" s="1" t="str">
        <f t="shared" si="180"/>
        <v/>
      </c>
      <c r="Z464" s="1" t="str">
        <f t="shared" si="181"/>
        <v/>
      </c>
      <c r="AA464" s="1" t="str">
        <f t="shared" si="182"/>
        <v/>
      </c>
      <c r="AB464" s="1" t="str">
        <f t="shared" si="183"/>
        <v/>
      </c>
    </row>
    <row r="465" spans="1:28" ht="14.25" hidden="1" customHeight="1" x14ac:dyDescent="0.35">
      <c r="A465" s="4">
        <f>IF(OR($B465="",$C465=""),"",IFERROR(INDEX('5_ACOMPANHAMENTO'!$A$3:$A$4922,MATCH(1,INDEX(('5_ACOMPANHAMENTO'!$AD$3:$AD$4922=TRIM($C465&amp;""))*('5_ACOMPANHAMENTO'!$AC$3:$AC$4922&lt;&gt;"")*((((I465&lt;&gt;"")*ISNUMBER(SEARCH("|"&amp;I465&amp;"|",'5_ACOMPANHAMENTO'!$AC$3:$AC$4922)))+((J465&lt;&gt;"")*ISNUMBER(SEARCH("|"&amp;J465&amp;"|",'5_ACOMPANHAMENTO'!$AC$3:$AC$4922)))+((K465&lt;&gt;"")*ISNUMBER(SEARCH("|"&amp;K465&amp;"|",'5_ACOMPANHAMENTO'!$AC$3:$AC$4922)))+((L465&lt;&gt;"")*ISNUMBER(SEARCH("|"&amp;L465&amp;"|",'5_ACOMPANHAMENTO'!$AC$3:$AC$4922)))+((M465&lt;&gt;"")*ISNUMBER(SEARCH("|"&amp;M465&amp;"|",'5_ACOMPANHAMENTO'!$AC$3:$AC$4922)))+((N465&lt;&gt;"")*ISNUMBER(SEARCH("|"&amp;N465&amp;"|",'5_ACOMPANHAMENTO'!$AC$3:$AC$4922)))+((O465&lt;&gt;"")*ISNUMBER(SEARCH("|"&amp;O465&amp;"|",'5_ACOMPANHAMENTO'!$AC$3:$AC$4922)))+((P465&lt;&gt;"")*ISNUMBER(SEARCH("|"&amp;P465&amp;"|",'5_ACOMPANHAMENTO'!$AC$3:$AC$4922)))+((Q465&lt;&gt;"")*ISNUMBER(SEARCH("|"&amp;Q465&amp;"|",'5_ACOMPANHAMENTO'!$AC$3:$AC$4922)))+((R465&lt;&gt;"")*ISNUMBER(SEARCH("|"&amp;R465&amp;"|",'5_ACOMPANHAMENTO'!$AC$3:$AC$4922)))+((S465&lt;&gt;"")*ISNUMBER(SEARCH("|"&amp;S465&amp;"|",'5_ACOMPANHAMENTO'!$AC$3:$AC$4922)))+((T465&lt;&gt;"")*ISNUMBER(SEARCH("|"&amp;T465&amp;"|",'5_ACOMPANHAMENTO'!$AC$3:$AC$4922)))+((U465&lt;&gt;"")*ISNUMBER(SEARCH("|"&amp;U465&amp;"|",'5_ACOMPANHAMENTO'!$AC$3:$AC$4922)))+((V465&lt;&gt;"")*ISNUMBER(SEARCH("|"&amp;V465&amp;"|",'5_ACOMPANHAMENTO'!$AC$3:$AC$4922)))+((W465&lt;&gt;"")*ISNUMBER(SEARCH("|"&amp;W465&amp;"|",'5_ACOMPANHAMENTO'!$AC$3:$AC$4922)))+((X465&lt;&gt;"")*ISNUMBER(SEARCH("|"&amp;X465&amp;"|",'5_ACOMPANHAMENTO'!$AC$3:$AC$4922)))+((Y465&lt;&gt;"")*ISNUMBER(SEARCH("|"&amp;Y465&amp;"|",'5_ACOMPANHAMENTO'!$AC$3:$AC$4922)))+((Z465&lt;&gt;"")*ISNUMBER(SEARCH("|"&amp;Z465&amp;"|",'5_ACOMPANHAMENTO'!$AC$3:$AC$4922)))+((AA465&lt;&gt;"")*ISNUMBER(SEARCH("|"&amp;AA465&amp;"|",'5_ACOMPANHAMENTO'!$AC$3:$AC$4922)))+((AB465&lt;&gt;"")*ISNUMBER(SEARCH("|"&amp;AB465&amp;"|",'5_ACOMPANHAMENTO'!$AC$3:$AC$4922))))&gt;0),0),0)),""))</f>
        <v>46206</v>
      </c>
      <c r="B465" s="14" t="s">
        <v>3091</v>
      </c>
      <c r="C465" s="14" t="s">
        <v>3060</v>
      </c>
      <c r="D465" s="4">
        <f>IF(OR($B465="",$C465=""),"",IFERROR(SUMPRODUCT(--(('5_ACOMPANHAMENTO'!$AD$3:$AD$4922=TRIM($C465&amp;""))*('5_ACOMPANHAMENTO'!$AC$3:$AC$4922&lt;&gt;"")*((((I465&lt;&gt;"")*ISNUMBER(SEARCH("|"&amp;I465&amp;"|",'5_ACOMPANHAMENTO'!$AC$3:$AC$4922)))+((J465&lt;&gt;"")*ISNUMBER(SEARCH("|"&amp;J465&amp;"|",'5_ACOMPANHAMENTO'!$AC$3:$AC$4922)))+((K465&lt;&gt;"")*ISNUMBER(SEARCH("|"&amp;K465&amp;"|",'5_ACOMPANHAMENTO'!$AC$3:$AC$4922)))+((L465&lt;&gt;"")*ISNUMBER(SEARCH("|"&amp;L465&amp;"|",'5_ACOMPANHAMENTO'!$AC$3:$AC$4922)))+((M465&lt;&gt;"")*ISNUMBER(SEARCH("|"&amp;M465&amp;"|",'5_ACOMPANHAMENTO'!$AC$3:$AC$4922)))+((N465&lt;&gt;"")*ISNUMBER(SEARCH("|"&amp;N465&amp;"|",'5_ACOMPANHAMENTO'!$AC$3:$AC$4922)))+((O465&lt;&gt;"")*ISNUMBER(SEARCH("|"&amp;O465&amp;"|",'5_ACOMPANHAMENTO'!$AC$3:$AC$4922)))+((P465&lt;&gt;"")*ISNUMBER(SEARCH("|"&amp;P465&amp;"|",'5_ACOMPANHAMENTO'!$AC$3:$AC$4922)))+((Q465&lt;&gt;"")*ISNUMBER(SEARCH("|"&amp;Q465&amp;"|",'5_ACOMPANHAMENTO'!$AC$3:$AC$4922)))+((R465&lt;&gt;"")*ISNUMBER(SEARCH("|"&amp;R465&amp;"|",'5_ACOMPANHAMENTO'!$AC$3:$AC$4922)))+((S465&lt;&gt;"")*ISNUMBER(SEARCH("|"&amp;S465&amp;"|",'5_ACOMPANHAMENTO'!$AC$3:$AC$4922)))+((T465&lt;&gt;"")*ISNUMBER(SEARCH("|"&amp;T465&amp;"|",'5_ACOMPANHAMENTO'!$AC$3:$AC$4922)))+((U465&lt;&gt;"")*ISNUMBER(SEARCH("|"&amp;U465&amp;"|",'5_ACOMPANHAMENTO'!$AC$3:$AC$4922)))+((V465&lt;&gt;"")*ISNUMBER(SEARCH("|"&amp;V465&amp;"|",'5_ACOMPANHAMENTO'!$AC$3:$AC$4922)))+((W465&lt;&gt;"")*ISNUMBER(SEARCH("|"&amp;W465&amp;"|",'5_ACOMPANHAMENTO'!$AC$3:$AC$4922)))+((X465&lt;&gt;"")*ISNUMBER(SEARCH("|"&amp;X465&amp;"|",'5_ACOMPANHAMENTO'!$AC$3:$AC$4922)))+((Y465&lt;&gt;"")*ISNUMBER(SEARCH("|"&amp;Y465&amp;"|",'5_ACOMPANHAMENTO'!$AC$3:$AC$4922)))+((Z465&lt;&gt;"")*ISNUMBER(SEARCH("|"&amp;Z465&amp;"|",'5_ACOMPANHAMENTO'!$AC$3:$AC$4922)))+((AA465&lt;&gt;"")*ISNUMBER(SEARCH("|"&amp;AA465&amp;"|",'5_ACOMPANHAMENTO'!$AC$3:$AC$4922)))+((AB465&lt;&gt;"")*ISNUMBER(SEARCH("|"&amp;AB465&amp;"|",'5_ACOMPANHAMENTO'!$AC$3:$AC$4922))))&gt;0)),'5_ACOMPANHAMENTO'!$J$3:$J$4922),0))</f>
        <v>1683</v>
      </c>
      <c r="E465" s="4" t="str">
        <f t="shared" ca="1" si="161"/>
        <v>FINALIZADO</v>
      </c>
      <c r="F465" s="7">
        <f>IF(OR($B465="",$C465=""),"",IFERROR(SUMPRODUCT(--(('5_ACOMPANHAMENTO'!$AD$3:$AD$4922=TRIM($C465&amp;""))*('5_ACOMPANHAMENTO'!$AC$3:$AC$4922&lt;&gt;"")*((((I465&lt;&gt;"")*ISNUMBER(SEARCH("|"&amp;I465&amp;"|",'5_ACOMPANHAMENTO'!$AC$3:$AC$4922)))+((J465&lt;&gt;"")*ISNUMBER(SEARCH("|"&amp;J465&amp;"|",'5_ACOMPANHAMENTO'!$AC$3:$AC$4922)))+((K465&lt;&gt;"")*ISNUMBER(SEARCH("|"&amp;K465&amp;"|",'5_ACOMPANHAMENTO'!$AC$3:$AC$4922)))+((L465&lt;&gt;"")*ISNUMBER(SEARCH("|"&amp;L465&amp;"|",'5_ACOMPANHAMENTO'!$AC$3:$AC$4922)))+((M465&lt;&gt;"")*ISNUMBER(SEARCH("|"&amp;M465&amp;"|",'5_ACOMPANHAMENTO'!$AC$3:$AC$4922)))+((N465&lt;&gt;"")*ISNUMBER(SEARCH("|"&amp;N465&amp;"|",'5_ACOMPANHAMENTO'!$AC$3:$AC$4922)))+((O465&lt;&gt;"")*ISNUMBER(SEARCH("|"&amp;O465&amp;"|",'5_ACOMPANHAMENTO'!$AC$3:$AC$4922)))+((P465&lt;&gt;"")*ISNUMBER(SEARCH("|"&amp;P465&amp;"|",'5_ACOMPANHAMENTO'!$AC$3:$AC$4922)))+((Q465&lt;&gt;"")*ISNUMBER(SEARCH("|"&amp;Q465&amp;"|",'5_ACOMPANHAMENTO'!$AC$3:$AC$4922)))+((R465&lt;&gt;"")*ISNUMBER(SEARCH("|"&amp;R465&amp;"|",'5_ACOMPANHAMENTO'!$AC$3:$AC$4922)))+((S465&lt;&gt;"")*ISNUMBER(SEARCH("|"&amp;S465&amp;"|",'5_ACOMPANHAMENTO'!$AC$3:$AC$4922)))+((T465&lt;&gt;"")*ISNUMBER(SEARCH("|"&amp;T465&amp;"|",'5_ACOMPANHAMENTO'!$AC$3:$AC$4922)))+((U465&lt;&gt;"")*ISNUMBER(SEARCH("|"&amp;U465&amp;"|",'5_ACOMPANHAMENTO'!$AC$3:$AC$4922)))+((V465&lt;&gt;"")*ISNUMBER(SEARCH("|"&amp;V465&amp;"|",'5_ACOMPANHAMENTO'!$AC$3:$AC$4922)))+((W465&lt;&gt;"")*ISNUMBER(SEARCH("|"&amp;W465&amp;"|",'5_ACOMPANHAMENTO'!$AC$3:$AC$4922)))+((X465&lt;&gt;"")*ISNUMBER(SEARCH("|"&amp;X465&amp;"|",'5_ACOMPANHAMENTO'!$AC$3:$AC$4922)))+((Y465&lt;&gt;"")*ISNUMBER(SEARCH("|"&amp;Y465&amp;"|",'5_ACOMPANHAMENTO'!$AC$3:$AC$4922)))+((Z465&lt;&gt;"")*ISNUMBER(SEARCH("|"&amp;Z465&amp;"|",'5_ACOMPANHAMENTO'!$AC$3:$AC$4922)))+((AA465&lt;&gt;"")*ISNUMBER(SEARCH("|"&amp;AA465&amp;"|",'5_ACOMPANHAMENTO'!$AC$3:$AC$4922)))+((AB465&lt;&gt;"")*ISNUMBER(SEARCH("|"&amp;AB465&amp;"|",'5_ACOMPANHAMENTO'!$AC$3:$AC$4922))))&gt;0)),'5_ACOMPANHAMENTO'!$O$3:$O$4922),0))</f>
        <v>1683</v>
      </c>
      <c r="G465" s="7">
        <f t="shared" si="162"/>
        <v>0</v>
      </c>
      <c r="H465" t="str">
        <f t="shared" si="163"/>
        <v>10200,10202,10205|9 COLADEIRAS</v>
      </c>
      <c r="I465" s="1" t="str">
        <f t="shared" si="164"/>
        <v>10200</v>
      </c>
      <c r="J465" s="1" t="str">
        <f t="shared" si="165"/>
        <v>10202</v>
      </c>
      <c r="K465" s="1" t="str">
        <f t="shared" si="166"/>
        <v>10205</v>
      </c>
      <c r="L465" s="1" t="str">
        <f t="shared" si="167"/>
        <v/>
      </c>
      <c r="M465" s="1" t="str">
        <f t="shared" si="168"/>
        <v/>
      </c>
      <c r="N465" s="1" t="str">
        <f t="shared" si="169"/>
        <v/>
      </c>
      <c r="O465" s="1" t="str">
        <f t="shared" si="170"/>
        <v/>
      </c>
      <c r="P465" s="1" t="str">
        <f t="shared" si="171"/>
        <v/>
      </c>
      <c r="Q465" s="1" t="str">
        <f t="shared" si="172"/>
        <v/>
      </c>
      <c r="R465" s="1" t="str">
        <f t="shared" si="173"/>
        <v/>
      </c>
      <c r="S465" s="1" t="str">
        <f t="shared" si="174"/>
        <v/>
      </c>
      <c r="T465" s="1" t="str">
        <f t="shared" si="175"/>
        <v/>
      </c>
      <c r="U465" s="1" t="str">
        <f t="shared" si="176"/>
        <v/>
      </c>
      <c r="V465" s="1" t="str">
        <f t="shared" si="177"/>
        <v/>
      </c>
      <c r="W465" s="1" t="str">
        <f t="shared" si="178"/>
        <v/>
      </c>
      <c r="X465" s="1" t="str">
        <f t="shared" si="179"/>
        <v/>
      </c>
      <c r="Y465" s="1" t="str">
        <f t="shared" si="180"/>
        <v/>
      </c>
      <c r="Z465" s="1" t="str">
        <f t="shared" si="181"/>
        <v/>
      </c>
      <c r="AA465" s="1" t="str">
        <f t="shared" si="182"/>
        <v/>
      </c>
      <c r="AB465" s="1" t="str">
        <f t="shared" si="183"/>
        <v/>
      </c>
    </row>
    <row r="466" spans="1:28" ht="14.25" hidden="1" customHeight="1" x14ac:dyDescent="0.35">
      <c r="A466" s="4">
        <f>IF(OR($B466="",$C466=""),"",IFERROR(INDEX('5_ACOMPANHAMENTO'!$A$3:$A$4922,MATCH(1,INDEX(('5_ACOMPANHAMENTO'!$AD$3:$AD$4922=TRIM($C466&amp;""))*('5_ACOMPANHAMENTO'!$AC$3:$AC$4922&lt;&gt;"")*((((I466&lt;&gt;"")*ISNUMBER(SEARCH("|"&amp;I466&amp;"|",'5_ACOMPANHAMENTO'!$AC$3:$AC$4922)))+((J466&lt;&gt;"")*ISNUMBER(SEARCH("|"&amp;J466&amp;"|",'5_ACOMPANHAMENTO'!$AC$3:$AC$4922)))+((K466&lt;&gt;"")*ISNUMBER(SEARCH("|"&amp;K466&amp;"|",'5_ACOMPANHAMENTO'!$AC$3:$AC$4922)))+((L466&lt;&gt;"")*ISNUMBER(SEARCH("|"&amp;L466&amp;"|",'5_ACOMPANHAMENTO'!$AC$3:$AC$4922)))+((M466&lt;&gt;"")*ISNUMBER(SEARCH("|"&amp;M466&amp;"|",'5_ACOMPANHAMENTO'!$AC$3:$AC$4922)))+((N466&lt;&gt;"")*ISNUMBER(SEARCH("|"&amp;N466&amp;"|",'5_ACOMPANHAMENTO'!$AC$3:$AC$4922)))+((O466&lt;&gt;"")*ISNUMBER(SEARCH("|"&amp;O466&amp;"|",'5_ACOMPANHAMENTO'!$AC$3:$AC$4922)))+((P466&lt;&gt;"")*ISNUMBER(SEARCH("|"&amp;P466&amp;"|",'5_ACOMPANHAMENTO'!$AC$3:$AC$4922)))+((Q466&lt;&gt;"")*ISNUMBER(SEARCH("|"&amp;Q466&amp;"|",'5_ACOMPANHAMENTO'!$AC$3:$AC$4922)))+((R466&lt;&gt;"")*ISNUMBER(SEARCH("|"&amp;R466&amp;"|",'5_ACOMPANHAMENTO'!$AC$3:$AC$4922)))+((S466&lt;&gt;"")*ISNUMBER(SEARCH("|"&amp;S466&amp;"|",'5_ACOMPANHAMENTO'!$AC$3:$AC$4922)))+((T466&lt;&gt;"")*ISNUMBER(SEARCH("|"&amp;T466&amp;"|",'5_ACOMPANHAMENTO'!$AC$3:$AC$4922)))+((U466&lt;&gt;"")*ISNUMBER(SEARCH("|"&amp;U466&amp;"|",'5_ACOMPANHAMENTO'!$AC$3:$AC$4922)))+((V466&lt;&gt;"")*ISNUMBER(SEARCH("|"&amp;V466&amp;"|",'5_ACOMPANHAMENTO'!$AC$3:$AC$4922)))+((W466&lt;&gt;"")*ISNUMBER(SEARCH("|"&amp;W466&amp;"|",'5_ACOMPANHAMENTO'!$AC$3:$AC$4922)))+((X466&lt;&gt;"")*ISNUMBER(SEARCH("|"&amp;X466&amp;"|",'5_ACOMPANHAMENTO'!$AC$3:$AC$4922)))+((Y466&lt;&gt;"")*ISNUMBER(SEARCH("|"&amp;Y466&amp;"|",'5_ACOMPANHAMENTO'!$AC$3:$AC$4922)))+((Z466&lt;&gt;"")*ISNUMBER(SEARCH("|"&amp;Z466&amp;"|",'5_ACOMPANHAMENTO'!$AC$3:$AC$4922)))+((AA466&lt;&gt;"")*ISNUMBER(SEARCH("|"&amp;AA466&amp;"|",'5_ACOMPANHAMENTO'!$AC$3:$AC$4922)))+((AB466&lt;&gt;"")*ISNUMBER(SEARCH("|"&amp;AB466&amp;"|",'5_ACOMPANHAMENTO'!$AC$3:$AC$4922))))&gt;0),0),0)),""))</f>
        <v>46206</v>
      </c>
      <c r="B466" s="14" t="s">
        <v>3091</v>
      </c>
      <c r="C466" s="14" t="s">
        <v>3060</v>
      </c>
      <c r="D466" s="4">
        <f>IF(OR($B466="",$C466=""),"",IFERROR(SUMPRODUCT(--(('5_ACOMPANHAMENTO'!$AD$3:$AD$4922=TRIM($C466&amp;""))*('5_ACOMPANHAMENTO'!$AC$3:$AC$4922&lt;&gt;"")*((((I466&lt;&gt;"")*ISNUMBER(SEARCH("|"&amp;I466&amp;"|",'5_ACOMPANHAMENTO'!$AC$3:$AC$4922)))+((J466&lt;&gt;"")*ISNUMBER(SEARCH("|"&amp;J466&amp;"|",'5_ACOMPANHAMENTO'!$AC$3:$AC$4922)))+((K466&lt;&gt;"")*ISNUMBER(SEARCH("|"&amp;K466&amp;"|",'5_ACOMPANHAMENTO'!$AC$3:$AC$4922)))+((L466&lt;&gt;"")*ISNUMBER(SEARCH("|"&amp;L466&amp;"|",'5_ACOMPANHAMENTO'!$AC$3:$AC$4922)))+((M466&lt;&gt;"")*ISNUMBER(SEARCH("|"&amp;M466&amp;"|",'5_ACOMPANHAMENTO'!$AC$3:$AC$4922)))+((N466&lt;&gt;"")*ISNUMBER(SEARCH("|"&amp;N466&amp;"|",'5_ACOMPANHAMENTO'!$AC$3:$AC$4922)))+((O466&lt;&gt;"")*ISNUMBER(SEARCH("|"&amp;O466&amp;"|",'5_ACOMPANHAMENTO'!$AC$3:$AC$4922)))+((P466&lt;&gt;"")*ISNUMBER(SEARCH("|"&amp;P466&amp;"|",'5_ACOMPANHAMENTO'!$AC$3:$AC$4922)))+((Q466&lt;&gt;"")*ISNUMBER(SEARCH("|"&amp;Q466&amp;"|",'5_ACOMPANHAMENTO'!$AC$3:$AC$4922)))+((R466&lt;&gt;"")*ISNUMBER(SEARCH("|"&amp;R466&amp;"|",'5_ACOMPANHAMENTO'!$AC$3:$AC$4922)))+((S466&lt;&gt;"")*ISNUMBER(SEARCH("|"&amp;S466&amp;"|",'5_ACOMPANHAMENTO'!$AC$3:$AC$4922)))+((T466&lt;&gt;"")*ISNUMBER(SEARCH("|"&amp;T466&amp;"|",'5_ACOMPANHAMENTO'!$AC$3:$AC$4922)))+((U466&lt;&gt;"")*ISNUMBER(SEARCH("|"&amp;U466&amp;"|",'5_ACOMPANHAMENTO'!$AC$3:$AC$4922)))+((V466&lt;&gt;"")*ISNUMBER(SEARCH("|"&amp;V466&amp;"|",'5_ACOMPANHAMENTO'!$AC$3:$AC$4922)))+((W466&lt;&gt;"")*ISNUMBER(SEARCH("|"&amp;W466&amp;"|",'5_ACOMPANHAMENTO'!$AC$3:$AC$4922)))+((X466&lt;&gt;"")*ISNUMBER(SEARCH("|"&amp;X466&amp;"|",'5_ACOMPANHAMENTO'!$AC$3:$AC$4922)))+((Y466&lt;&gt;"")*ISNUMBER(SEARCH("|"&amp;Y466&amp;"|",'5_ACOMPANHAMENTO'!$AC$3:$AC$4922)))+((Z466&lt;&gt;"")*ISNUMBER(SEARCH("|"&amp;Z466&amp;"|",'5_ACOMPANHAMENTO'!$AC$3:$AC$4922)))+((AA466&lt;&gt;"")*ISNUMBER(SEARCH("|"&amp;AA466&amp;"|",'5_ACOMPANHAMENTO'!$AC$3:$AC$4922)))+((AB466&lt;&gt;"")*ISNUMBER(SEARCH("|"&amp;AB466&amp;"|",'5_ACOMPANHAMENTO'!$AC$3:$AC$4922))))&gt;0)),'5_ACOMPANHAMENTO'!$J$3:$J$4922),0))</f>
        <v>1683</v>
      </c>
      <c r="E466" s="4" t="str">
        <f t="shared" ca="1" si="161"/>
        <v>FINALIZADO</v>
      </c>
      <c r="F466" s="7">
        <f>IF(OR($B466="",$C466=""),"",IFERROR(SUMPRODUCT(--(('5_ACOMPANHAMENTO'!$AD$3:$AD$4922=TRIM($C466&amp;""))*('5_ACOMPANHAMENTO'!$AC$3:$AC$4922&lt;&gt;"")*((((I466&lt;&gt;"")*ISNUMBER(SEARCH("|"&amp;I466&amp;"|",'5_ACOMPANHAMENTO'!$AC$3:$AC$4922)))+((J466&lt;&gt;"")*ISNUMBER(SEARCH("|"&amp;J466&amp;"|",'5_ACOMPANHAMENTO'!$AC$3:$AC$4922)))+((K466&lt;&gt;"")*ISNUMBER(SEARCH("|"&amp;K466&amp;"|",'5_ACOMPANHAMENTO'!$AC$3:$AC$4922)))+((L466&lt;&gt;"")*ISNUMBER(SEARCH("|"&amp;L466&amp;"|",'5_ACOMPANHAMENTO'!$AC$3:$AC$4922)))+((M466&lt;&gt;"")*ISNUMBER(SEARCH("|"&amp;M466&amp;"|",'5_ACOMPANHAMENTO'!$AC$3:$AC$4922)))+((N466&lt;&gt;"")*ISNUMBER(SEARCH("|"&amp;N466&amp;"|",'5_ACOMPANHAMENTO'!$AC$3:$AC$4922)))+((O466&lt;&gt;"")*ISNUMBER(SEARCH("|"&amp;O466&amp;"|",'5_ACOMPANHAMENTO'!$AC$3:$AC$4922)))+((P466&lt;&gt;"")*ISNUMBER(SEARCH("|"&amp;P466&amp;"|",'5_ACOMPANHAMENTO'!$AC$3:$AC$4922)))+((Q466&lt;&gt;"")*ISNUMBER(SEARCH("|"&amp;Q466&amp;"|",'5_ACOMPANHAMENTO'!$AC$3:$AC$4922)))+((R466&lt;&gt;"")*ISNUMBER(SEARCH("|"&amp;R466&amp;"|",'5_ACOMPANHAMENTO'!$AC$3:$AC$4922)))+((S466&lt;&gt;"")*ISNUMBER(SEARCH("|"&amp;S466&amp;"|",'5_ACOMPANHAMENTO'!$AC$3:$AC$4922)))+((T466&lt;&gt;"")*ISNUMBER(SEARCH("|"&amp;T466&amp;"|",'5_ACOMPANHAMENTO'!$AC$3:$AC$4922)))+((U466&lt;&gt;"")*ISNUMBER(SEARCH("|"&amp;U466&amp;"|",'5_ACOMPANHAMENTO'!$AC$3:$AC$4922)))+((V466&lt;&gt;"")*ISNUMBER(SEARCH("|"&amp;V466&amp;"|",'5_ACOMPANHAMENTO'!$AC$3:$AC$4922)))+((W466&lt;&gt;"")*ISNUMBER(SEARCH("|"&amp;W466&amp;"|",'5_ACOMPANHAMENTO'!$AC$3:$AC$4922)))+((X466&lt;&gt;"")*ISNUMBER(SEARCH("|"&amp;X466&amp;"|",'5_ACOMPANHAMENTO'!$AC$3:$AC$4922)))+((Y466&lt;&gt;"")*ISNUMBER(SEARCH("|"&amp;Y466&amp;"|",'5_ACOMPANHAMENTO'!$AC$3:$AC$4922)))+((Z466&lt;&gt;"")*ISNUMBER(SEARCH("|"&amp;Z466&amp;"|",'5_ACOMPANHAMENTO'!$AC$3:$AC$4922)))+((AA466&lt;&gt;"")*ISNUMBER(SEARCH("|"&amp;AA466&amp;"|",'5_ACOMPANHAMENTO'!$AC$3:$AC$4922)))+((AB466&lt;&gt;"")*ISNUMBER(SEARCH("|"&amp;AB466&amp;"|",'5_ACOMPANHAMENTO'!$AC$3:$AC$4922))))&gt;0)),'5_ACOMPANHAMENTO'!$O$3:$O$4922),0))</f>
        <v>1683</v>
      </c>
      <c r="G466" s="7">
        <f t="shared" si="162"/>
        <v>0</v>
      </c>
      <c r="H466" t="str">
        <f t="shared" si="163"/>
        <v>10200,10202,10205|9 COLADEIRAS</v>
      </c>
      <c r="I466" s="1" t="str">
        <f t="shared" si="164"/>
        <v>10200</v>
      </c>
      <c r="J466" s="1" t="str">
        <f t="shared" si="165"/>
        <v>10202</v>
      </c>
      <c r="K466" s="1" t="str">
        <f t="shared" si="166"/>
        <v>10205</v>
      </c>
      <c r="L466" s="1" t="str">
        <f t="shared" si="167"/>
        <v/>
      </c>
      <c r="M466" s="1" t="str">
        <f t="shared" si="168"/>
        <v/>
      </c>
      <c r="N466" s="1" t="str">
        <f t="shared" si="169"/>
        <v/>
      </c>
      <c r="O466" s="1" t="str">
        <f t="shared" si="170"/>
        <v/>
      </c>
      <c r="P466" s="1" t="str">
        <f t="shared" si="171"/>
        <v/>
      </c>
      <c r="Q466" s="1" t="str">
        <f t="shared" si="172"/>
        <v/>
      </c>
      <c r="R466" s="1" t="str">
        <f t="shared" si="173"/>
        <v/>
      </c>
      <c r="S466" s="1" t="str">
        <f t="shared" si="174"/>
        <v/>
      </c>
      <c r="T466" s="1" t="str">
        <f t="shared" si="175"/>
        <v/>
      </c>
      <c r="U466" s="1" t="str">
        <f t="shared" si="176"/>
        <v/>
      </c>
      <c r="V466" s="1" t="str">
        <f t="shared" si="177"/>
        <v/>
      </c>
      <c r="W466" s="1" t="str">
        <f t="shared" si="178"/>
        <v/>
      </c>
      <c r="X466" s="1" t="str">
        <f t="shared" si="179"/>
        <v/>
      </c>
      <c r="Y466" s="1" t="str">
        <f t="shared" si="180"/>
        <v/>
      </c>
      <c r="Z466" s="1" t="str">
        <f t="shared" si="181"/>
        <v/>
      </c>
      <c r="AA466" s="1" t="str">
        <f t="shared" si="182"/>
        <v/>
      </c>
      <c r="AB466" s="1" t="str">
        <f t="shared" si="183"/>
        <v/>
      </c>
    </row>
    <row r="467" spans="1:28" ht="11.25" hidden="1" customHeight="1" x14ac:dyDescent="0.35">
      <c r="A467" s="4">
        <f>IF(OR($B467="",$C467=""),"",IFERROR(INDEX('5_ACOMPANHAMENTO'!$A$3:$A$4922,MATCH(1,INDEX(('5_ACOMPANHAMENTO'!$AD$3:$AD$4922=TRIM($C467&amp;""))*('5_ACOMPANHAMENTO'!$AC$3:$AC$4922&lt;&gt;"")*((((I467&lt;&gt;"")*ISNUMBER(SEARCH("|"&amp;I467&amp;"|",'5_ACOMPANHAMENTO'!$AC$3:$AC$4922)))+((J467&lt;&gt;"")*ISNUMBER(SEARCH("|"&amp;J467&amp;"|",'5_ACOMPANHAMENTO'!$AC$3:$AC$4922)))+((K467&lt;&gt;"")*ISNUMBER(SEARCH("|"&amp;K467&amp;"|",'5_ACOMPANHAMENTO'!$AC$3:$AC$4922)))+((L467&lt;&gt;"")*ISNUMBER(SEARCH("|"&amp;L467&amp;"|",'5_ACOMPANHAMENTO'!$AC$3:$AC$4922)))+((M467&lt;&gt;"")*ISNUMBER(SEARCH("|"&amp;M467&amp;"|",'5_ACOMPANHAMENTO'!$AC$3:$AC$4922)))+((N467&lt;&gt;"")*ISNUMBER(SEARCH("|"&amp;N467&amp;"|",'5_ACOMPANHAMENTO'!$AC$3:$AC$4922)))+((O467&lt;&gt;"")*ISNUMBER(SEARCH("|"&amp;O467&amp;"|",'5_ACOMPANHAMENTO'!$AC$3:$AC$4922)))+((P467&lt;&gt;"")*ISNUMBER(SEARCH("|"&amp;P467&amp;"|",'5_ACOMPANHAMENTO'!$AC$3:$AC$4922)))+((Q467&lt;&gt;"")*ISNUMBER(SEARCH("|"&amp;Q467&amp;"|",'5_ACOMPANHAMENTO'!$AC$3:$AC$4922)))+((R467&lt;&gt;"")*ISNUMBER(SEARCH("|"&amp;R467&amp;"|",'5_ACOMPANHAMENTO'!$AC$3:$AC$4922)))+((S467&lt;&gt;"")*ISNUMBER(SEARCH("|"&amp;S467&amp;"|",'5_ACOMPANHAMENTO'!$AC$3:$AC$4922)))+((T467&lt;&gt;"")*ISNUMBER(SEARCH("|"&amp;T467&amp;"|",'5_ACOMPANHAMENTO'!$AC$3:$AC$4922)))+((U467&lt;&gt;"")*ISNUMBER(SEARCH("|"&amp;U467&amp;"|",'5_ACOMPANHAMENTO'!$AC$3:$AC$4922)))+((V467&lt;&gt;"")*ISNUMBER(SEARCH("|"&amp;V467&amp;"|",'5_ACOMPANHAMENTO'!$AC$3:$AC$4922)))+((W467&lt;&gt;"")*ISNUMBER(SEARCH("|"&amp;W467&amp;"|",'5_ACOMPANHAMENTO'!$AC$3:$AC$4922)))+((X467&lt;&gt;"")*ISNUMBER(SEARCH("|"&amp;X467&amp;"|",'5_ACOMPANHAMENTO'!$AC$3:$AC$4922)))+((Y467&lt;&gt;"")*ISNUMBER(SEARCH("|"&amp;Y467&amp;"|",'5_ACOMPANHAMENTO'!$AC$3:$AC$4922)))+((Z467&lt;&gt;"")*ISNUMBER(SEARCH("|"&amp;Z467&amp;"|",'5_ACOMPANHAMENTO'!$AC$3:$AC$4922)))+((AA467&lt;&gt;"")*ISNUMBER(SEARCH("|"&amp;AA467&amp;"|",'5_ACOMPANHAMENTO'!$AC$3:$AC$4922)))+((AB467&lt;&gt;"")*ISNUMBER(SEARCH("|"&amp;AB467&amp;"|",'5_ACOMPANHAMENTO'!$AC$3:$AC$4922))))&gt;0),0),0)),""))</f>
        <v>46206</v>
      </c>
      <c r="B467" s="14" t="s">
        <v>3094</v>
      </c>
      <c r="C467" s="14" t="s">
        <v>3055</v>
      </c>
      <c r="D467" s="4">
        <f>IF(OR($B467="",$C467=""),"",IFERROR(SUMPRODUCT(--(('5_ACOMPANHAMENTO'!$AD$3:$AD$4922=TRIM($C467&amp;""))*('5_ACOMPANHAMENTO'!$AC$3:$AC$4922&lt;&gt;"")*((((I467&lt;&gt;"")*ISNUMBER(SEARCH("|"&amp;I467&amp;"|",'5_ACOMPANHAMENTO'!$AC$3:$AC$4922)))+((J467&lt;&gt;"")*ISNUMBER(SEARCH("|"&amp;J467&amp;"|",'5_ACOMPANHAMENTO'!$AC$3:$AC$4922)))+((K467&lt;&gt;"")*ISNUMBER(SEARCH("|"&amp;K467&amp;"|",'5_ACOMPANHAMENTO'!$AC$3:$AC$4922)))+((L467&lt;&gt;"")*ISNUMBER(SEARCH("|"&amp;L467&amp;"|",'5_ACOMPANHAMENTO'!$AC$3:$AC$4922)))+((M467&lt;&gt;"")*ISNUMBER(SEARCH("|"&amp;M467&amp;"|",'5_ACOMPANHAMENTO'!$AC$3:$AC$4922)))+((N467&lt;&gt;"")*ISNUMBER(SEARCH("|"&amp;N467&amp;"|",'5_ACOMPANHAMENTO'!$AC$3:$AC$4922)))+((O467&lt;&gt;"")*ISNUMBER(SEARCH("|"&amp;O467&amp;"|",'5_ACOMPANHAMENTO'!$AC$3:$AC$4922)))+((P467&lt;&gt;"")*ISNUMBER(SEARCH("|"&amp;P467&amp;"|",'5_ACOMPANHAMENTO'!$AC$3:$AC$4922)))+((Q467&lt;&gt;"")*ISNUMBER(SEARCH("|"&amp;Q467&amp;"|",'5_ACOMPANHAMENTO'!$AC$3:$AC$4922)))+((R467&lt;&gt;"")*ISNUMBER(SEARCH("|"&amp;R467&amp;"|",'5_ACOMPANHAMENTO'!$AC$3:$AC$4922)))+((S467&lt;&gt;"")*ISNUMBER(SEARCH("|"&amp;S467&amp;"|",'5_ACOMPANHAMENTO'!$AC$3:$AC$4922)))+((T467&lt;&gt;"")*ISNUMBER(SEARCH("|"&amp;T467&amp;"|",'5_ACOMPANHAMENTO'!$AC$3:$AC$4922)))+((U467&lt;&gt;"")*ISNUMBER(SEARCH("|"&amp;U467&amp;"|",'5_ACOMPANHAMENTO'!$AC$3:$AC$4922)))+((V467&lt;&gt;"")*ISNUMBER(SEARCH("|"&amp;V467&amp;"|",'5_ACOMPANHAMENTO'!$AC$3:$AC$4922)))+((W467&lt;&gt;"")*ISNUMBER(SEARCH("|"&amp;W467&amp;"|",'5_ACOMPANHAMENTO'!$AC$3:$AC$4922)))+((X467&lt;&gt;"")*ISNUMBER(SEARCH("|"&amp;X467&amp;"|",'5_ACOMPANHAMENTO'!$AC$3:$AC$4922)))+((Y467&lt;&gt;"")*ISNUMBER(SEARCH("|"&amp;Y467&amp;"|",'5_ACOMPANHAMENTO'!$AC$3:$AC$4922)))+((Z467&lt;&gt;"")*ISNUMBER(SEARCH("|"&amp;Z467&amp;"|",'5_ACOMPANHAMENTO'!$AC$3:$AC$4922)))+((AA467&lt;&gt;"")*ISNUMBER(SEARCH("|"&amp;AA467&amp;"|",'5_ACOMPANHAMENTO'!$AC$3:$AC$4922)))+((AB467&lt;&gt;"")*ISNUMBER(SEARCH("|"&amp;AB467&amp;"|",'5_ACOMPANHAMENTO'!$AC$3:$AC$4922))))&gt;0)),'5_ACOMPANHAMENTO'!$J$3:$J$4922),0))</f>
        <v>75</v>
      </c>
      <c r="E467" s="4" t="str">
        <f t="shared" ca="1" si="161"/>
        <v>FINALIZADO</v>
      </c>
      <c r="F467" s="7">
        <f>IF(OR($B467="",$C467=""),"",IFERROR(SUMPRODUCT(--(('5_ACOMPANHAMENTO'!$AD$3:$AD$4922=TRIM($C467&amp;""))*('5_ACOMPANHAMENTO'!$AC$3:$AC$4922&lt;&gt;"")*((((I467&lt;&gt;"")*ISNUMBER(SEARCH("|"&amp;I467&amp;"|",'5_ACOMPANHAMENTO'!$AC$3:$AC$4922)))+((J467&lt;&gt;"")*ISNUMBER(SEARCH("|"&amp;J467&amp;"|",'5_ACOMPANHAMENTO'!$AC$3:$AC$4922)))+((K467&lt;&gt;"")*ISNUMBER(SEARCH("|"&amp;K467&amp;"|",'5_ACOMPANHAMENTO'!$AC$3:$AC$4922)))+((L467&lt;&gt;"")*ISNUMBER(SEARCH("|"&amp;L467&amp;"|",'5_ACOMPANHAMENTO'!$AC$3:$AC$4922)))+((M467&lt;&gt;"")*ISNUMBER(SEARCH("|"&amp;M467&amp;"|",'5_ACOMPANHAMENTO'!$AC$3:$AC$4922)))+((N467&lt;&gt;"")*ISNUMBER(SEARCH("|"&amp;N467&amp;"|",'5_ACOMPANHAMENTO'!$AC$3:$AC$4922)))+((O467&lt;&gt;"")*ISNUMBER(SEARCH("|"&amp;O467&amp;"|",'5_ACOMPANHAMENTO'!$AC$3:$AC$4922)))+((P467&lt;&gt;"")*ISNUMBER(SEARCH("|"&amp;P467&amp;"|",'5_ACOMPANHAMENTO'!$AC$3:$AC$4922)))+((Q467&lt;&gt;"")*ISNUMBER(SEARCH("|"&amp;Q467&amp;"|",'5_ACOMPANHAMENTO'!$AC$3:$AC$4922)))+((R467&lt;&gt;"")*ISNUMBER(SEARCH("|"&amp;R467&amp;"|",'5_ACOMPANHAMENTO'!$AC$3:$AC$4922)))+((S467&lt;&gt;"")*ISNUMBER(SEARCH("|"&amp;S467&amp;"|",'5_ACOMPANHAMENTO'!$AC$3:$AC$4922)))+((T467&lt;&gt;"")*ISNUMBER(SEARCH("|"&amp;T467&amp;"|",'5_ACOMPANHAMENTO'!$AC$3:$AC$4922)))+((U467&lt;&gt;"")*ISNUMBER(SEARCH("|"&amp;U467&amp;"|",'5_ACOMPANHAMENTO'!$AC$3:$AC$4922)))+((V467&lt;&gt;"")*ISNUMBER(SEARCH("|"&amp;V467&amp;"|",'5_ACOMPANHAMENTO'!$AC$3:$AC$4922)))+((W467&lt;&gt;"")*ISNUMBER(SEARCH("|"&amp;W467&amp;"|",'5_ACOMPANHAMENTO'!$AC$3:$AC$4922)))+((X467&lt;&gt;"")*ISNUMBER(SEARCH("|"&amp;X467&amp;"|",'5_ACOMPANHAMENTO'!$AC$3:$AC$4922)))+((Y467&lt;&gt;"")*ISNUMBER(SEARCH("|"&amp;Y467&amp;"|",'5_ACOMPANHAMENTO'!$AC$3:$AC$4922)))+((Z467&lt;&gt;"")*ISNUMBER(SEARCH("|"&amp;Z467&amp;"|",'5_ACOMPANHAMENTO'!$AC$3:$AC$4922)))+((AA467&lt;&gt;"")*ISNUMBER(SEARCH("|"&amp;AA467&amp;"|",'5_ACOMPANHAMENTO'!$AC$3:$AC$4922)))+((AB467&lt;&gt;"")*ISNUMBER(SEARCH("|"&amp;AB467&amp;"|",'5_ACOMPANHAMENTO'!$AC$3:$AC$4922))))&gt;0)),'5_ACOMPANHAMENTO'!$O$3:$O$4922),0))</f>
        <v>75</v>
      </c>
      <c r="G467" s="7">
        <f t="shared" si="162"/>
        <v>0</v>
      </c>
      <c r="H467" t="str">
        <f t="shared" si="163"/>
        <v>10210|56 COPIADORA</v>
      </c>
      <c r="I467" s="1" t="str">
        <f t="shared" si="164"/>
        <v>10210</v>
      </c>
      <c r="J467" s="1" t="str">
        <f t="shared" si="165"/>
        <v/>
      </c>
      <c r="K467" s="1" t="str">
        <f t="shared" si="166"/>
        <v/>
      </c>
      <c r="L467" s="1" t="str">
        <f t="shared" si="167"/>
        <v/>
      </c>
      <c r="M467" s="1" t="str">
        <f t="shared" si="168"/>
        <v/>
      </c>
      <c r="N467" s="1" t="str">
        <f t="shared" si="169"/>
        <v/>
      </c>
      <c r="O467" s="1" t="str">
        <f t="shared" si="170"/>
        <v/>
      </c>
      <c r="P467" s="1" t="str">
        <f t="shared" si="171"/>
        <v/>
      </c>
      <c r="Q467" s="1" t="str">
        <f t="shared" si="172"/>
        <v/>
      </c>
      <c r="R467" s="1" t="str">
        <f t="shared" si="173"/>
        <v/>
      </c>
      <c r="S467" s="1" t="str">
        <f t="shared" si="174"/>
        <v/>
      </c>
      <c r="T467" s="1" t="str">
        <f t="shared" si="175"/>
        <v/>
      </c>
      <c r="U467" s="1" t="str">
        <f t="shared" si="176"/>
        <v/>
      </c>
      <c r="V467" s="1" t="str">
        <f t="shared" si="177"/>
        <v/>
      </c>
      <c r="W467" s="1" t="str">
        <f t="shared" si="178"/>
        <v/>
      </c>
      <c r="X467" s="1" t="str">
        <f t="shared" si="179"/>
        <v/>
      </c>
      <c r="Y467" s="1" t="str">
        <f t="shared" si="180"/>
        <v/>
      </c>
      <c r="Z467" s="1" t="str">
        <f t="shared" si="181"/>
        <v/>
      </c>
      <c r="AA467" s="1" t="str">
        <f t="shared" si="182"/>
        <v/>
      </c>
      <c r="AB467" s="1" t="str">
        <f t="shared" si="183"/>
        <v/>
      </c>
    </row>
    <row r="468" spans="1:28" ht="11.25" hidden="1" customHeight="1" x14ac:dyDescent="0.35">
      <c r="A468" s="4">
        <f>IF(OR($B468="",$C468=""),"",IFERROR(INDEX('5_ACOMPANHAMENTO'!$A$3:$A$4922,MATCH(1,INDEX(('5_ACOMPANHAMENTO'!$AD$3:$AD$4922=TRIM($C468&amp;""))*('5_ACOMPANHAMENTO'!$AC$3:$AC$4922&lt;&gt;"")*((((I468&lt;&gt;"")*ISNUMBER(SEARCH("|"&amp;I468&amp;"|",'5_ACOMPANHAMENTO'!$AC$3:$AC$4922)))+((J468&lt;&gt;"")*ISNUMBER(SEARCH("|"&amp;J468&amp;"|",'5_ACOMPANHAMENTO'!$AC$3:$AC$4922)))+((K468&lt;&gt;"")*ISNUMBER(SEARCH("|"&amp;K468&amp;"|",'5_ACOMPANHAMENTO'!$AC$3:$AC$4922)))+((L468&lt;&gt;"")*ISNUMBER(SEARCH("|"&amp;L468&amp;"|",'5_ACOMPANHAMENTO'!$AC$3:$AC$4922)))+((M468&lt;&gt;"")*ISNUMBER(SEARCH("|"&amp;M468&amp;"|",'5_ACOMPANHAMENTO'!$AC$3:$AC$4922)))+((N468&lt;&gt;"")*ISNUMBER(SEARCH("|"&amp;N468&amp;"|",'5_ACOMPANHAMENTO'!$AC$3:$AC$4922)))+((O468&lt;&gt;"")*ISNUMBER(SEARCH("|"&amp;O468&amp;"|",'5_ACOMPANHAMENTO'!$AC$3:$AC$4922)))+((P468&lt;&gt;"")*ISNUMBER(SEARCH("|"&amp;P468&amp;"|",'5_ACOMPANHAMENTO'!$AC$3:$AC$4922)))+((Q468&lt;&gt;"")*ISNUMBER(SEARCH("|"&amp;Q468&amp;"|",'5_ACOMPANHAMENTO'!$AC$3:$AC$4922)))+((R468&lt;&gt;"")*ISNUMBER(SEARCH("|"&amp;R468&amp;"|",'5_ACOMPANHAMENTO'!$AC$3:$AC$4922)))+((S468&lt;&gt;"")*ISNUMBER(SEARCH("|"&amp;S468&amp;"|",'5_ACOMPANHAMENTO'!$AC$3:$AC$4922)))+((T468&lt;&gt;"")*ISNUMBER(SEARCH("|"&amp;T468&amp;"|",'5_ACOMPANHAMENTO'!$AC$3:$AC$4922)))+((U468&lt;&gt;"")*ISNUMBER(SEARCH("|"&amp;U468&amp;"|",'5_ACOMPANHAMENTO'!$AC$3:$AC$4922)))+((V468&lt;&gt;"")*ISNUMBER(SEARCH("|"&amp;V468&amp;"|",'5_ACOMPANHAMENTO'!$AC$3:$AC$4922)))+((W468&lt;&gt;"")*ISNUMBER(SEARCH("|"&amp;W468&amp;"|",'5_ACOMPANHAMENTO'!$AC$3:$AC$4922)))+((X468&lt;&gt;"")*ISNUMBER(SEARCH("|"&amp;X468&amp;"|",'5_ACOMPANHAMENTO'!$AC$3:$AC$4922)))+((Y468&lt;&gt;"")*ISNUMBER(SEARCH("|"&amp;Y468&amp;"|",'5_ACOMPANHAMENTO'!$AC$3:$AC$4922)))+((Z468&lt;&gt;"")*ISNUMBER(SEARCH("|"&amp;Z468&amp;"|",'5_ACOMPANHAMENTO'!$AC$3:$AC$4922)))+((AA468&lt;&gt;"")*ISNUMBER(SEARCH("|"&amp;AA468&amp;"|",'5_ACOMPANHAMENTO'!$AC$3:$AC$4922)))+((AB468&lt;&gt;"")*ISNUMBER(SEARCH("|"&amp;AB468&amp;"|",'5_ACOMPANHAMENTO'!$AC$3:$AC$4922))))&gt;0),0),0)),""))</f>
        <v>46206</v>
      </c>
      <c r="B468" s="14" t="s">
        <v>3094</v>
      </c>
      <c r="C468" s="14" t="s">
        <v>3055</v>
      </c>
      <c r="D468" s="4">
        <f>IF(OR($B468="",$C468=""),"",IFERROR(SUMPRODUCT(--(('5_ACOMPANHAMENTO'!$AD$3:$AD$4922=TRIM($C468&amp;""))*('5_ACOMPANHAMENTO'!$AC$3:$AC$4922&lt;&gt;"")*((((I468&lt;&gt;"")*ISNUMBER(SEARCH("|"&amp;I468&amp;"|",'5_ACOMPANHAMENTO'!$AC$3:$AC$4922)))+((J468&lt;&gt;"")*ISNUMBER(SEARCH("|"&amp;J468&amp;"|",'5_ACOMPANHAMENTO'!$AC$3:$AC$4922)))+((K468&lt;&gt;"")*ISNUMBER(SEARCH("|"&amp;K468&amp;"|",'5_ACOMPANHAMENTO'!$AC$3:$AC$4922)))+((L468&lt;&gt;"")*ISNUMBER(SEARCH("|"&amp;L468&amp;"|",'5_ACOMPANHAMENTO'!$AC$3:$AC$4922)))+((M468&lt;&gt;"")*ISNUMBER(SEARCH("|"&amp;M468&amp;"|",'5_ACOMPANHAMENTO'!$AC$3:$AC$4922)))+((N468&lt;&gt;"")*ISNUMBER(SEARCH("|"&amp;N468&amp;"|",'5_ACOMPANHAMENTO'!$AC$3:$AC$4922)))+((O468&lt;&gt;"")*ISNUMBER(SEARCH("|"&amp;O468&amp;"|",'5_ACOMPANHAMENTO'!$AC$3:$AC$4922)))+((P468&lt;&gt;"")*ISNUMBER(SEARCH("|"&amp;P468&amp;"|",'5_ACOMPANHAMENTO'!$AC$3:$AC$4922)))+((Q468&lt;&gt;"")*ISNUMBER(SEARCH("|"&amp;Q468&amp;"|",'5_ACOMPANHAMENTO'!$AC$3:$AC$4922)))+((R468&lt;&gt;"")*ISNUMBER(SEARCH("|"&amp;R468&amp;"|",'5_ACOMPANHAMENTO'!$AC$3:$AC$4922)))+((S468&lt;&gt;"")*ISNUMBER(SEARCH("|"&amp;S468&amp;"|",'5_ACOMPANHAMENTO'!$AC$3:$AC$4922)))+((T468&lt;&gt;"")*ISNUMBER(SEARCH("|"&amp;T468&amp;"|",'5_ACOMPANHAMENTO'!$AC$3:$AC$4922)))+((U468&lt;&gt;"")*ISNUMBER(SEARCH("|"&amp;U468&amp;"|",'5_ACOMPANHAMENTO'!$AC$3:$AC$4922)))+((V468&lt;&gt;"")*ISNUMBER(SEARCH("|"&amp;V468&amp;"|",'5_ACOMPANHAMENTO'!$AC$3:$AC$4922)))+((W468&lt;&gt;"")*ISNUMBER(SEARCH("|"&amp;W468&amp;"|",'5_ACOMPANHAMENTO'!$AC$3:$AC$4922)))+((X468&lt;&gt;"")*ISNUMBER(SEARCH("|"&amp;X468&amp;"|",'5_ACOMPANHAMENTO'!$AC$3:$AC$4922)))+((Y468&lt;&gt;"")*ISNUMBER(SEARCH("|"&amp;Y468&amp;"|",'5_ACOMPANHAMENTO'!$AC$3:$AC$4922)))+((Z468&lt;&gt;"")*ISNUMBER(SEARCH("|"&amp;Z468&amp;"|",'5_ACOMPANHAMENTO'!$AC$3:$AC$4922)))+((AA468&lt;&gt;"")*ISNUMBER(SEARCH("|"&amp;AA468&amp;"|",'5_ACOMPANHAMENTO'!$AC$3:$AC$4922)))+((AB468&lt;&gt;"")*ISNUMBER(SEARCH("|"&amp;AB468&amp;"|",'5_ACOMPANHAMENTO'!$AC$3:$AC$4922))))&gt;0)),'5_ACOMPANHAMENTO'!$J$3:$J$4922),0))</f>
        <v>75</v>
      </c>
      <c r="E468" s="4" t="str">
        <f t="shared" ca="1" si="161"/>
        <v>FINALIZADO</v>
      </c>
      <c r="F468" s="7">
        <f>IF(OR($B468="",$C468=""),"",IFERROR(SUMPRODUCT(--(('5_ACOMPANHAMENTO'!$AD$3:$AD$4922=TRIM($C468&amp;""))*('5_ACOMPANHAMENTO'!$AC$3:$AC$4922&lt;&gt;"")*((((I468&lt;&gt;"")*ISNUMBER(SEARCH("|"&amp;I468&amp;"|",'5_ACOMPANHAMENTO'!$AC$3:$AC$4922)))+((J468&lt;&gt;"")*ISNUMBER(SEARCH("|"&amp;J468&amp;"|",'5_ACOMPANHAMENTO'!$AC$3:$AC$4922)))+((K468&lt;&gt;"")*ISNUMBER(SEARCH("|"&amp;K468&amp;"|",'5_ACOMPANHAMENTO'!$AC$3:$AC$4922)))+((L468&lt;&gt;"")*ISNUMBER(SEARCH("|"&amp;L468&amp;"|",'5_ACOMPANHAMENTO'!$AC$3:$AC$4922)))+((M468&lt;&gt;"")*ISNUMBER(SEARCH("|"&amp;M468&amp;"|",'5_ACOMPANHAMENTO'!$AC$3:$AC$4922)))+((N468&lt;&gt;"")*ISNUMBER(SEARCH("|"&amp;N468&amp;"|",'5_ACOMPANHAMENTO'!$AC$3:$AC$4922)))+((O468&lt;&gt;"")*ISNUMBER(SEARCH("|"&amp;O468&amp;"|",'5_ACOMPANHAMENTO'!$AC$3:$AC$4922)))+((P468&lt;&gt;"")*ISNUMBER(SEARCH("|"&amp;P468&amp;"|",'5_ACOMPANHAMENTO'!$AC$3:$AC$4922)))+((Q468&lt;&gt;"")*ISNUMBER(SEARCH("|"&amp;Q468&amp;"|",'5_ACOMPANHAMENTO'!$AC$3:$AC$4922)))+((R468&lt;&gt;"")*ISNUMBER(SEARCH("|"&amp;R468&amp;"|",'5_ACOMPANHAMENTO'!$AC$3:$AC$4922)))+((S468&lt;&gt;"")*ISNUMBER(SEARCH("|"&amp;S468&amp;"|",'5_ACOMPANHAMENTO'!$AC$3:$AC$4922)))+((T468&lt;&gt;"")*ISNUMBER(SEARCH("|"&amp;T468&amp;"|",'5_ACOMPANHAMENTO'!$AC$3:$AC$4922)))+((U468&lt;&gt;"")*ISNUMBER(SEARCH("|"&amp;U468&amp;"|",'5_ACOMPANHAMENTO'!$AC$3:$AC$4922)))+((V468&lt;&gt;"")*ISNUMBER(SEARCH("|"&amp;V468&amp;"|",'5_ACOMPANHAMENTO'!$AC$3:$AC$4922)))+((W468&lt;&gt;"")*ISNUMBER(SEARCH("|"&amp;W468&amp;"|",'5_ACOMPANHAMENTO'!$AC$3:$AC$4922)))+((X468&lt;&gt;"")*ISNUMBER(SEARCH("|"&amp;X468&amp;"|",'5_ACOMPANHAMENTO'!$AC$3:$AC$4922)))+((Y468&lt;&gt;"")*ISNUMBER(SEARCH("|"&amp;Y468&amp;"|",'5_ACOMPANHAMENTO'!$AC$3:$AC$4922)))+((Z468&lt;&gt;"")*ISNUMBER(SEARCH("|"&amp;Z468&amp;"|",'5_ACOMPANHAMENTO'!$AC$3:$AC$4922)))+((AA468&lt;&gt;"")*ISNUMBER(SEARCH("|"&amp;AA468&amp;"|",'5_ACOMPANHAMENTO'!$AC$3:$AC$4922)))+((AB468&lt;&gt;"")*ISNUMBER(SEARCH("|"&amp;AB468&amp;"|",'5_ACOMPANHAMENTO'!$AC$3:$AC$4922))))&gt;0)),'5_ACOMPANHAMENTO'!$O$3:$O$4922),0))</f>
        <v>75</v>
      </c>
      <c r="G468" s="7">
        <f t="shared" si="162"/>
        <v>0</v>
      </c>
      <c r="H468" t="str">
        <f t="shared" si="163"/>
        <v>10210|56 COPIADORA</v>
      </c>
      <c r="I468" s="1" t="str">
        <f t="shared" si="164"/>
        <v>10210</v>
      </c>
      <c r="J468" s="1" t="str">
        <f t="shared" si="165"/>
        <v/>
      </c>
      <c r="K468" s="1" t="str">
        <f t="shared" si="166"/>
        <v/>
      </c>
      <c r="L468" s="1" t="str">
        <f t="shared" si="167"/>
        <v/>
      </c>
      <c r="M468" s="1" t="str">
        <f t="shared" si="168"/>
        <v/>
      </c>
      <c r="N468" s="1" t="str">
        <f t="shared" si="169"/>
        <v/>
      </c>
      <c r="O468" s="1" t="str">
        <f t="shared" si="170"/>
        <v/>
      </c>
      <c r="P468" s="1" t="str">
        <f t="shared" si="171"/>
        <v/>
      </c>
      <c r="Q468" s="1" t="str">
        <f t="shared" si="172"/>
        <v/>
      </c>
      <c r="R468" s="1" t="str">
        <f t="shared" si="173"/>
        <v/>
      </c>
      <c r="S468" s="1" t="str">
        <f t="shared" si="174"/>
        <v/>
      </c>
      <c r="T468" s="1" t="str">
        <f t="shared" si="175"/>
        <v/>
      </c>
      <c r="U468" s="1" t="str">
        <f t="shared" si="176"/>
        <v/>
      </c>
      <c r="V468" s="1" t="str">
        <f t="shared" si="177"/>
        <v/>
      </c>
      <c r="W468" s="1" t="str">
        <f t="shared" si="178"/>
        <v/>
      </c>
      <c r="X468" s="1" t="str">
        <f t="shared" si="179"/>
        <v/>
      </c>
      <c r="Y468" s="1" t="str">
        <f t="shared" si="180"/>
        <v/>
      </c>
      <c r="Z468" s="1" t="str">
        <f t="shared" si="181"/>
        <v/>
      </c>
      <c r="AA468" s="1" t="str">
        <f t="shared" si="182"/>
        <v/>
      </c>
      <c r="AB468" s="1" t="str">
        <f t="shared" si="183"/>
        <v/>
      </c>
    </row>
    <row r="469" spans="1:28" ht="11.25" hidden="1" customHeight="1" x14ac:dyDescent="0.35">
      <c r="A469" s="4">
        <f>IF(OR($B469="",$C469=""),"",IFERROR(INDEX('5_ACOMPANHAMENTO'!$A$3:$A$4922,MATCH(1,INDEX(('5_ACOMPANHAMENTO'!$AD$3:$AD$4922=TRIM($C469&amp;""))*('5_ACOMPANHAMENTO'!$AC$3:$AC$4922&lt;&gt;"")*((((I469&lt;&gt;"")*ISNUMBER(SEARCH("|"&amp;I469&amp;"|",'5_ACOMPANHAMENTO'!$AC$3:$AC$4922)))+((J469&lt;&gt;"")*ISNUMBER(SEARCH("|"&amp;J469&amp;"|",'5_ACOMPANHAMENTO'!$AC$3:$AC$4922)))+((K469&lt;&gt;"")*ISNUMBER(SEARCH("|"&amp;K469&amp;"|",'5_ACOMPANHAMENTO'!$AC$3:$AC$4922)))+((L469&lt;&gt;"")*ISNUMBER(SEARCH("|"&amp;L469&amp;"|",'5_ACOMPANHAMENTO'!$AC$3:$AC$4922)))+((M469&lt;&gt;"")*ISNUMBER(SEARCH("|"&amp;M469&amp;"|",'5_ACOMPANHAMENTO'!$AC$3:$AC$4922)))+((N469&lt;&gt;"")*ISNUMBER(SEARCH("|"&amp;N469&amp;"|",'5_ACOMPANHAMENTO'!$AC$3:$AC$4922)))+((O469&lt;&gt;"")*ISNUMBER(SEARCH("|"&amp;O469&amp;"|",'5_ACOMPANHAMENTO'!$AC$3:$AC$4922)))+((P469&lt;&gt;"")*ISNUMBER(SEARCH("|"&amp;P469&amp;"|",'5_ACOMPANHAMENTO'!$AC$3:$AC$4922)))+((Q469&lt;&gt;"")*ISNUMBER(SEARCH("|"&amp;Q469&amp;"|",'5_ACOMPANHAMENTO'!$AC$3:$AC$4922)))+((R469&lt;&gt;"")*ISNUMBER(SEARCH("|"&amp;R469&amp;"|",'5_ACOMPANHAMENTO'!$AC$3:$AC$4922)))+((S469&lt;&gt;"")*ISNUMBER(SEARCH("|"&amp;S469&amp;"|",'5_ACOMPANHAMENTO'!$AC$3:$AC$4922)))+((T469&lt;&gt;"")*ISNUMBER(SEARCH("|"&amp;T469&amp;"|",'5_ACOMPANHAMENTO'!$AC$3:$AC$4922)))+((U469&lt;&gt;"")*ISNUMBER(SEARCH("|"&amp;U469&amp;"|",'5_ACOMPANHAMENTO'!$AC$3:$AC$4922)))+((V469&lt;&gt;"")*ISNUMBER(SEARCH("|"&amp;V469&amp;"|",'5_ACOMPANHAMENTO'!$AC$3:$AC$4922)))+((W469&lt;&gt;"")*ISNUMBER(SEARCH("|"&amp;W469&amp;"|",'5_ACOMPANHAMENTO'!$AC$3:$AC$4922)))+((X469&lt;&gt;"")*ISNUMBER(SEARCH("|"&amp;X469&amp;"|",'5_ACOMPANHAMENTO'!$AC$3:$AC$4922)))+((Y469&lt;&gt;"")*ISNUMBER(SEARCH("|"&amp;Y469&amp;"|",'5_ACOMPANHAMENTO'!$AC$3:$AC$4922)))+((Z469&lt;&gt;"")*ISNUMBER(SEARCH("|"&amp;Z469&amp;"|",'5_ACOMPANHAMENTO'!$AC$3:$AC$4922)))+((AA469&lt;&gt;"")*ISNUMBER(SEARCH("|"&amp;AA469&amp;"|",'5_ACOMPANHAMENTO'!$AC$3:$AC$4922)))+((AB469&lt;&gt;"")*ISNUMBER(SEARCH("|"&amp;AB469&amp;"|",'5_ACOMPANHAMENTO'!$AC$3:$AC$4922))))&gt;0),0),0)),""))</f>
        <v>46206</v>
      </c>
      <c r="B469" s="14" t="s">
        <v>3094</v>
      </c>
      <c r="C469" s="14" t="s">
        <v>3055</v>
      </c>
      <c r="D469" s="4">
        <f>IF(OR($B469="",$C469=""),"",IFERROR(SUMPRODUCT(--(('5_ACOMPANHAMENTO'!$AD$3:$AD$4922=TRIM($C469&amp;""))*('5_ACOMPANHAMENTO'!$AC$3:$AC$4922&lt;&gt;"")*((((I469&lt;&gt;"")*ISNUMBER(SEARCH("|"&amp;I469&amp;"|",'5_ACOMPANHAMENTO'!$AC$3:$AC$4922)))+((J469&lt;&gt;"")*ISNUMBER(SEARCH("|"&amp;J469&amp;"|",'5_ACOMPANHAMENTO'!$AC$3:$AC$4922)))+((K469&lt;&gt;"")*ISNUMBER(SEARCH("|"&amp;K469&amp;"|",'5_ACOMPANHAMENTO'!$AC$3:$AC$4922)))+((L469&lt;&gt;"")*ISNUMBER(SEARCH("|"&amp;L469&amp;"|",'5_ACOMPANHAMENTO'!$AC$3:$AC$4922)))+((M469&lt;&gt;"")*ISNUMBER(SEARCH("|"&amp;M469&amp;"|",'5_ACOMPANHAMENTO'!$AC$3:$AC$4922)))+((N469&lt;&gt;"")*ISNUMBER(SEARCH("|"&amp;N469&amp;"|",'5_ACOMPANHAMENTO'!$AC$3:$AC$4922)))+((O469&lt;&gt;"")*ISNUMBER(SEARCH("|"&amp;O469&amp;"|",'5_ACOMPANHAMENTO'!$AC$3:$AC$4922)))+((P469&lt;&gt;"")*ISNUMBER(SEARCH("|"&amp;P469&amp;"|",'5_ACOMPANHAMENTO'!$AC$3:$AC$4922)))+((Q469&lt;&gt;"")*ISNUMBER(SEARCH("|"&amp;Q469&amp;"|",'5_ACOMPANHAMENTO'!$AC$3:$AC$4922)))+((R469&lt;&gt;"")*ISNUMBER(SEARCH("|"&amp;R469&amp;"|",'5_ACOMPANHAMENTO'!$AC$3:$AC$4922)))+((S469&lt;&gt;"")*ISNUMBER(SEARCH("|"&amp;S469&amp;"|",'5_ACOMPANHAMENTO'!$AC$3:$AC$4922)))+((T469&lt;&gt;"")*ISNUMBER(SEARCH("|"&amp;T469&amp;"|",'5_ACOMPANHAMENTO'!$AC$3:$AC$4922)))+((U469&lt;&gt;"")*ISNUMBER(SEARCH("|"&amp;U469&amp;"|",'5_ACOMPANHAMENTO'!$AC$3:$AC$4922)))+((V469&lt;&gt;"")*ISNUMBER(SEARCH("|"&amp;V469&amp;"|",'5_ACOMPANHAMENTO'!$AC$3:$AC$4922)))+((W469&lt;&gt;"")*ISNUMBER(SEARCH("|"&amp;W469&amp;"|",'5_ACOMPANHAMENTO'!$AC$3:$AC$4922)))+((X469&lt;&gt;"")*ISNUMBER(SEARCH("|"&amp;X469&amp;"|",'5_ACOMPANHAMENTO'!$AC$3:$AC$4922)))+((Y469&lt;&gt;"")*ISNUMBER(SEARCH("|"&amp;Y469&amp;"|",'5_ACOMPANHAMENTO'!$AC$3:$AC$4922)))+((Z469&lt;&gt;"")*ISNUMBER(SEARCH("|"&amp;Z469&amp;"|",'5_ACOMPANHAMENTO'!$AC$3:$AC$4922)))+((AA469&lt;&gt;"")*ISNUMBER(SEARCH("|"&amp;AA469&amp;"|",'5_ACOMPANHAMENTO'!$AC$3:$AC$4922)))+((AB469&lt;&gt;"")*ISNUMBER(SEARCH("|"&amp;AB469&amp;"|",'5_ACOMPANHAMENTO'!$AC$3:$AC$4922))))&gt;0)),'5_ACOMPANHAMENTO'!$J$3:$J$4922),0))</f>
        <v>75</v>
      </c>
      <c r="E469" s="4" t="str">
        <f t="shared" ca="1" si="161"/>
        <v>FINALIZADO</v>
      </c>
      <c r="F469" s="7">
        <f>IF(OR($B469="",$C469=""),"",IFERROR(SUMPRODUCT(--(('5_ACOMPANHAMENTO'!$AD$3:$AD$4922=TRIM($C469&amp;""))*('5_ACOMPANHAMENTO'!$AC$3:$AC$4922&lt;&gt;"")*((((I469&lt;&gt;"")*ISNUMBER(SEARCH("|"&amp;I469&amp;"|",'5_ACOMPANHAMENTO'!$AC$3:$AC$4922)))+((J469&lt;&gt;"")*ISNUMBER(SEARCH("|"&amp;J469&amp;"|",'5_ACOMPANHAMENTO'!$AC$3:$AC$4922)))+((K469&lt;&gt;"")*ISNUMBER(SEARCH("|"&amp;K469&amp;"|",'5_ACOMPANHAMENTO'!$AC$3:$AC$4922)))+((L469&lt;&gt;"")*ISNUMBER(SEARCH("|"&amp;L469&amp;"|",'5_ACOMPANHAMENTO'!$AC$3:$AC$4922)))+((M469&lt;&gt;"")*ISNUMBER(SEARCH("|"&amp;M469&amp;"|",'5_ACOMPANHAMENTO'!$AC$3:$AC$4922)))+((N469&lt;&gt;"")*ISNUMBER(SEARCH("|"&amp;N469&amp;"|",'5_ACOMPANHAMENTO'!$AC$3:$AC$4922)))+((O469&lt;&gt;"")*ISNUMBER(SEARCH("|"&amp;O469&amp;"|",'5_ACOMPANHAMENTO'!$AC$3:$AC$4922)))+((P469&lt;&gt;"")*ISNUMBER(SEARCH("|"&amp;P469&amp;"|",'5_ACOMPANHAMENTO'!$AC$3:$AC$4922)))+((Q469&lt;&gt;"")*ISNUMBER(SEARCH("|"&amp;Q469&amp;"|",'5_ACOMPANHAMENTO'!$AC$3:$AC$4922)))+((R469&lt;&gt;"")*ISNUMBER(SEARCH("|"&amp;R469&amp;"|",'5_ACOMPANHAMENTO'!$AC$3:$AC$4922)))+((S469&lt;&gt;"")*ISNUMBER(SEARCH("|"&amp;S469&amp;"|",'5_ACOMPANHAMENTO'!$AC$3:$AC$4922)))+((T469&lt;&gt;"")*ISNUMBER(SEARCH("|"&amp;T469&amp;"|",'5_ACOMPANHAMENTO'!$AC$3:$AC$4922)))+((U469&lt;&gt;"")*ISNUMBER(SEARCH("|"&amp;U469&amp;"|",'5_ACOMPANHAMENTO'!$AC$3:$AC$4922)))+((V469&lt;&gt;"")*ISNUMBER(SEARCH("|"&amp;V469&amp;"|",'5_ACOMPANHAMENTO'!$AC$3:$AC$4922)))+((W469&lt;&gt;"")*ISNUMBER(SEARCH("|"&amp;W469&amp;"|",'5_ACOMPANHAMENTO'!$AC$3:$AC$4922)))+((X469&lt;&gt;"")*ISNUMBER(SEARCH("|"&amp;X469&amp;"|",'5_ACOMPANHAMENTO'!$AC$3:$AC$4922)))+((Y469&lt;&gt;"")*ISNUMBER(SEARCH("|"&amp;Y469&amp;"|",'5_ACOMPANHAMENTO'!$AC$3:$AC$4922)))+((Z469&lt;&gt;"")*ISNUMBER(SEARCH("|"&amp;Z469&amp;"|",'5_ACOMPANHAMENTO'!$AC$3:$AC$4922)))+((AA469&lt;&gt;"")*ISNUMBER(SEARCH("|"&amp;AA469&amp;"|",'5_ACOMPANHAMENTO'!$AC$3:$AC$4922)))+((AB469&lt;&gt;"")*ISNUMBER(SEARCH("|"&amp;AB469&amp;"|",'5_ACOMPANHAMENTO'!$AC$3:$AC$4922))))&gt;0)),'5_ACOMPANHAMENTO'!$O$3:$O$4922),0))</f>
        <v>75</v>
      </c>
      <c r="G469" s="7">
        <f t="shared" si="162"/>
        <v>0</v>
      </c>
      <c r="H469" t="str">
        <f t="shared" si="163"/>
        <v>10210|56 COPIADORA</v>
      </c>
      <c r="I469" s="1" t="str">
        <f t="shared" si="164"/>
        <v>10210</v>
      </c>
      <c r="J469" s="1" t="str">
        <f t="shared" si="165"/>
        <v/>
      </c>
      <c r="K469" s="1" t="str">
        <f t="shared" si="166"/>
        <v/>
      </c>
      <c r="L469" s="1" t="str">
        <f t="shared" si="167"/>
        <v/>
      </c>
      <c r="M469" s="1" t="str">
        <f t="shared" si="168"/>
        <v/>
      </c>
      <c r="N469" s="1" t="str">
        <f t="shared" si="169"/>
        <v/>
      </c>
      <c r="O469" s="1" t="str">
        <f t="shared" si="170"/>
        <v/>
      </c>
      <c r="P469" s="1" t="str">
        <f t="shared" si="171"/>
        <v/>
      </c>
      <c r="Q469" s="1" t="str">
        <f t="shared" si="172"/>
        <v/>
      </c>
      <c r="R469" s="1" t="str">
        <f t="shared" si="173"/>
        <v/>
      </c>
      <c r="S469" s="1" t="str">
        <f t="shared" si="174"/>
        <v/>
      </c>
      <c r="T469" s="1" t="str">
        <f t="shared" si="175"/>
        <v/>
      </c>
      <c r="U469" s="1" t="str">
        <f t="shared" si="176"/>
        <v/>
      </c>
      <c r="V469" s="1" t="str">
        <f t="shared" si="177"/>
        <v/>
      </c>
      <c r="W469" s="1" t="str">
        <f t="shared" si="178"/>
        <v/>
      </c>
      <c r="X469" s="1" t="str">
        <f t="shared" si="179"/>
        <v/>
      </c>
      <c r="Y469" s="1" t="str">
        <f t="shared" si="180"/>
        <v/>
      </c>
      <c r="Z469" s="1" t="str">
        <f t="shared" si="181"/>
        <v/>
      </c>
      <c r="AA469" s="1" t="str">
        <f t="shared" si="182"/>
        <v/>
      </c>
      <c r="AB469" s="1" t="str">
        <f t="shared" si="183"/>
        <v/>
      </c>
    </row>
    <row r="470" spans="1:28" ht="11.25" hidden="1" customHeight="1" x14ac:dyDescent="0.35">
      <c r="A470" s="4">
        <f>IF(OR($B470="",$C470=""),"",IFERROR(INDEX('5_ACOMPANHAMENTO'!$A$3:$A$4922,MATCH(1,INDEX(('5_ACOMPANHAMENTO'!$AD$3:$AD$4922=TRIM($C470&amp;""))*('5_ACOMPANHAMENTO'!$AC$3:$AC$4922&lt;&gt;"")*((((I470&lt;&gt;"")*ISNUMBER(SEARCH("|"&amp;I470&amp;"|",'5_ACOMPANHAMENTO'!$AC$3:$AC$4922)))+((J470&lt;&gt;"")*ISNUMBER(SEARCH("|"&amp;J470&amp;"|",'5_ACOMPANHAMENTO'!$AC$3:$AC$4922)))+((K470&lt;&gt;"")*ISNUMBER(SEARCH("|"&amp;K470&amp;"|",'5_ACOMPANHAMENTO'!$AC$3:$AC$4922)))+((L470&lt;&gt;"")*ISNUMBER(SEARCH("|"&amp;L470&amp;"|",'5_ACOMPANHAMENTO'!$AC$3:$AC$4922)))+((M470&lt;&gt;"")*ISNUMBER(SEARCH("|"&amp;M470&amp;"|",'5_ACOMPANHAMENTO'!$AC$3:$AC$4922)))+((N470&lt;&gt;"")*ISNUMBER(SEARCH("|"&amp;N470&amp;"|",'5_ACOMPANHAMENTO'!$AC$3:$AC$4922)))+((O470&lt;&gt;"")*ISNUMBER(SEARCH("|"&amp;O470&amp;"|",'5_ACOMPANHAMENTO'!$AC$3:$AC$4922)))+((P470&lt;&gt;"")*ISNUMBER(SEARCH("|"&amp;P470&amp;"|",'5_ACOMPANHAMENTO'!$AC$3:$AC$4922)))+((Q470&lt;&gt;"")*ISNUMBER(SEARCH("|"&amp;Q470&amp;"|",'5_ACOMPANHAMENTO'!$AC$3:$AC$4922)))+((R470&lt;&gt;"")*ISNUMBER(SEARCH("|"&amp;R470&amp;"|",'5_ACOMPANHAMENTO'!$AC$3:$AC$4922)))+((S470&lt;&gt;"")*ISNUMBER(SEARCH("|"&amp;S470&amp;"|",'5_ACOMPANHAMENTO'!$AC$3:$AC$4922)))+((T470&lt;&gt;"")*ISNUMBER(SEARCH("|"&amp;T470&amp;"|",'5_ACOMPANHAMENTO'!$AC$3:$AC$4922)))+((U470&lt;&gt;"")*ISNUMBER(SEARCH("|"&amp;U470&amp;"|",'5_ACOMPANHAMENTO'!$AC$3:$AC$4922)))+((V470&lt;&gt;"")*ISNUMBER(SEARCH("|"&amp;V470&amp;"|",'5_ACOMPANHAMENTO'!$AC$3:$AC$4922)))+((W470&lt;&gt;"")*ISNUMBER(SEARCH("|"&amp;W470&amp;"|",'5_ACOMPANHAMENTO'!$AC$3:$AC$4922)))+((X470&lt;&gt;"")*ISNUMBER(SEARCH("|"&amp;X470&amp;"|",'5_ACOMPANHAMENTO'!$AC$3:$AC$4922)))+((Y470&lt;&gt;"")*ISNUMBER(SEARCH("|"&amp;Y470&amp;"|",'5_ACOMPANHAMENTO'!$AC$3:$AC$4922)))+((Z470&lt;&gt;"")*ISNUMBER(SEARCH("|"&amp;Z470&amp;"|",'5_ACOMPANHAMENTO'!$AC$3:$AC$4922)))+((AA470&lt;&gt;"")*ISNUMBER(SEARCH("|"&amp;AA470&amp;"|",'5_ACOMPANHAMENTO'!$AC$3:$AC$4922)))+((AB470&lt;&gt;"")*ISNUMBER(SEARCH("|"&amp;AB470&amp;"|",'5_ACOMPANHAMENTO'!$AC$3:$AC$4922))))&gt;0),0),0)),""))</f>
        <v>46206</v>
      </c>
      <c r="B470" s="14" t="s">
        <v>3094</v>
      </c>
      <c r="C470" s="14" t="s">
        <v>3055</v>
      </c>
      <c r="D470" s="4">
        <f>IF(OR($B470="",$C470=""),"",IFERROR(SUMPRODUCT(--(('5_ACOMPANHAMENTO'!$AD$3:$AD$4922=TRIM($C470&amp;""))*('5_ACOMPANHAMENTO'!$AC$3:$AC$4922&lt;&gt;"")*((((I470&lt;&gt;"")*ISNUMBER(SEARCH("|"&amp;I470&amp;"|",'5_ACOMPANHAMENTO'!$AC$3:$AC$4922)))+((J470&lt;&gt;"")*ISNUMBER(SEARCH("|"&amp;J470&amp;"|",'5_ACOMPANHAMENTO'!$AC$3:$AC$4922)))+((K470&lt;&gt;"")*ISNUMBER(SEARCH("|"&amp;K470&amp;"|",'5_ACOMPANHAMENTO'!$AC$3:$AC$4922)))+((L470&lt;&gt;"")*ISNUMBER(SEARCH("|"&amp;L470&amp;"|",'5_ACOMPANHAMENTO'!$AC$3:$AC$4922)))+((M470&lt;&gt;"")*ISNUMBER(SEARCH("|"&amp;M470&amp;"|",'5_ACOMPANHAMENTO'!$AC$3:$AC$4922)))+((N470&lt;&gt;"")*ISNUMBER(SEARCH("|"&amp;N470&amp;"|",'5_ACOMPANHAMENTO'!$AC$3:$AC$4922)))+((O470&lt;&gt;"")*ISNUMBER(SEARCH("|"&amp;O470&amp;"|",'5_ACOMPANHAMENTO'!$AC$3:$AC$4922)))+((P470&lt;&gt;"")*ISNUMBER(SEARCH("|"&amp;P470&amp;"|",'5_ACOMPANHAMENTO'!$AC$3:$AC$4922)))+((Q470&lt;&gt;"")*ISNUMBER(SEARCH("|"&amp;Q470&amp;"|",'5_ACOMPANHAMENTO'!$AC$3:$AC$4922)))+((R470&lt;&gt;"")*ISNUMBER(SEARCH("|"&amp;R470&amp;"|",'5_ACOMPANHAMENTO'!$AC$3:$AC$4922)))+((S470&lt;&gt;"")*ISNUMBER(SEARCH("|"&amp;S470&amp;"|",'5_ACOMPANHAMENTO'!$AC$3:$AC$4922)))+((T470&lt;&gt;"")*ISNUMBER(SEARCH("|"&amp;T470&amp;"|",'5_ACOMPANHAMENTO'!$AC$3:$AC$4922)))+((U470&lt;&gt;"")*ISNUMBER(SEARCH("|"&amp;U470&amp;"|",'5_ACOMPANHAMENTO'!$AC$3:$AC$4922)))+((V470&lt;&gt;"")*ISNUMBER(SEARCH("|"&amp;V470&amp;"|",'5_ACOMPANHAMENTO'!$AC$3:$AC$4922)))+((W470&lt;&gt;"")*ISNUMBER(SEARCH("|"&amp;W470&amp;"|",'5_ACOMPANHAMENTO'!$AC$3:$AC$4922)))+((X470&lt;&gt;"")*ISNUMBER(SEARCH("|"&amp;X470&amp;"|",'5_ACOMPANHAMENTO'!$AC$3:$AC$4922)))+((Y470&lt;&gt;"")*ISNUMBER(SEARCH("|"&amp;Y470&amp;"|",'5_ACOMPANHAMENTO'!$AC$3:$AC$4922)))+((Z470&lt;&gt;"")*ISNUMBER(SEARCH("|"&amp;Z470&amp;"|",'5_ACOMPANHAMENTO'!$AC$3:$AC$4922)))+((AA470&lt;&gt;"")*ISNUMBER(SEARCH("|"&amp;AA470&amp;"|",'5_ACOMPANHAMENTO'!$AC$3:$AC$4922)))+((AB470&lt;&gt;"")*ISNUMBER(SEARCH("|"&amp;AB470&amp;"|",'5_ACOMPANHAMENTO'!$AC$3:$AC$4922))))&gt;0)),'5_ACOMPANHAMENTO'!$J$3:$J$4922),0))</f>
        <v>75</v>
      </c>
      <c r="E470" s="4" t="str">
        <f t="shared" ca="1" si="161"/>
        <v>FINALIZADO</v>
      </c>
      <c r="F470" s="7">
        <f>IF(OR($B470="",$C470=""),"",IFERROR(SUMPRODUCT(--(('5_ACOMPANHAMENTO'!$AD$3:$AD$4922=TRIM($C470&amp;""))*('5_ACOMPANHAMENTO'!$AC$3:$AC$4922&lt;&gt;"")*((((I470&lt;&gt;"")*ISNUMBER(SEARCH("|"&amp;I470&amp;"|",'5_ACOMPANHAMENTO'!$AC$3:$AC$4922)))+((J470&lt;&gt;"")*ISNUMBER(SEARCH("|"&amp;J470&amp;"|",'5_ACOMPANHAMENTO'!$AC$3:$AC$4922)))+((K470&lt;&gt;"")*ISNUMBER(SEARCH("|"&amp;K470&amp;"|",'5_ACOMPANHAMENTO'!$AC$3:$AC$4922)))+((L470&lt;&gt;"")*ISNUMBER(SEARCH("|"&amp;L470&amp;"|",'5_ACOMPANHAMENTO'!$AC$3:$AC$4922)))+((M470&lt;&gt;"")*ISNUMBER(SEARCH("|"&amp;M470&amp;"|",'5_ACOMPANHAMENTO'!$AC$3:$AC$4922)))+((N470&lt;&gt;"")*ISNUMBER(SEARCH("|"&amp;N470&amp;"|",'5_ACOMPANHAMENTO'!$AC$3:$AC$4922)))+((O470&lt;&gt;"")*ISNUMBER(SEARCH("|"&amp;O470&amp;"|",'5_ACOMPANHAMENTO'!$AC$3:$AC$4922)))+((P470&lt;&gt;"")*ISNUMBER(SEARCH("|"&amp;P470&amp;"|",'5_ACOMPANHAMENTO'!$AC$3:$AC$4922)))+((Q470&lt;&gt;"")*ISNUMBER(SEARCH("|"&amp;Q470&amp;"|",'5_ACOMPANHAMENTO'!$AC$3:$AC$4922)))+((R470&lt;&gt;"")*ISNUMBER(SEARCH("|"&amp;R470&amp;"|",'5_ACOMPANHAMENTO'!$AC$3:$AC$4922)))+((S470&lt;&gt;"")*ISNUMBER(SEARCH("|"&amp;S470&amp;"|",'5_ACOMPANHAMENTO'!$AC$3:$AC$4922)))+((T470&lt;&gt;"")*ISNUMBER(SEARCH("|"&amp;T470&amp;"|",'5_ACOMPANHAMENTO'!$AC$3:$AC$4922)))+((U470&lt;&gt;"")*ISNUMBER(SEARCH("|"&amp;U470&amp;"|",'5_ACOMPANHAMENTO'!$AC$3:$AC$4922)))+((V470&lt;&gt;"")*ISNUMBER(SEARCH("|"&amp;V470&amp;"|",'5_ACOMPANHAMENTO'!$AC$3:$AC$4922)))+((W470&lt;&gt;"")*ISNUMBER(SEARCH("|"&amp;W470&amp;"|",'5_ACOMPANHAMENTO'!$AC$3:$AC$4922)))+((X470&lt;&gt;"")*ISNUMBER(SEARCH("|"&amp;X470&amp;"|",'5_ACOMPANHAMENTO'!$AC$3:$AC$4922)))+((Y470&lt;&gt;"")*ISNUMBER(SEARCH("|"&amp;Y470&amp;"|",'5_ACOMPANHAMENTO'!$AC$3:$AC$4922)))+((Z470&lt;&gt;"")*ISNUMBER(SEARCH("|"&amp;Z470&amp;"|",'5_ACOMPANHAMENTO'!$AC$3:$AC$4922)))+((AA470&lt;&gt;"")*ISNUMBER(SEARCH("|"&amp;AA470&amp;"|",'5_ACOMPANHAMENTO'!$AC$3:$AC$4922)))+((AB470&lt;&gt;"")*ISNUMBER(SEARCH("|"&amp;AB470&amp;"|",'5_ACOMPANHAMENTO'!$AC$3:$AC$4922))))&gt;0)),'5_ACOMPANHAMENTO'!$O$3:$O$4922),0))</f>
        <v>75</v>
      </c>
      <c r="G470" s="7">
        <f t="shared" si="162"/>
        <v>0</v>
      </c>
      <c r="H470" t="str">
        <f t="shared" si="163"/>
        <v>10210|56 COPIADORA</v>
      </c>
      <c r="I470" s="1" t="str">
        <f t="shared" si="164"/>
        <v>10210</v>
      </c>
      <c r="J470" s="1" t="str">
        <f t="shared" si="165"/>
        <v/>
      </c>
      <c r="K470" s="1" t="str">
        <f t="shared" si="166"/>
        <v/>
      </c>
      <c r="L470" s="1" t="str">
        <f t="shared" si="167"/>
        <v/>
      </c>
      <c r="M470" s="1" t="str">
        <f t="shared" si="168"/>
        <v/>
      </c>
      <c r="N470" s="1" t="str">
        <f t="shared" si="169"/>
        <v/>
      </c>
      <c r="O470" s="1" t="str">
        <f t="shared" si="170"/>
        <v/>
      </c>
      <c r="P470" s="1" t="str">
        <f t="shared" si="171"/>
        <v/>
      </c>
      <c r="Q470" s="1" t="str">
        <f t="shared" si="172"/>
        <v/>
      </c>
      <c r="R470" s="1" t="str">
        <f t="shared" si="173"/>
        <v/>
      </c>
      <c r="S470" s="1" t="str">
        <f t="shared" si="174"/>
        <v/>
      </c>
      <c r="T470" s="1" t="str">
        <f t="shared" si="175"/>
        <v/>
      </c>
      <c r="U470" s="1" t="str">
        <f t="shared" si="176"/>
        <v/>
      </c>
      <c r="V470" s="1" t="str">
        <f t="shared" si="177"/>
        <v/>
      </c>
      <c r="W470" s="1" t="str">
        <f t="shared" si="178"/>
        <v/>
      </c>
      <c r="X470" s="1" t="str">
        <f t="shared" si="179"/>
        <v/>
      </c>
      <c r="Y470" s="1" t="str">
        <f t="shared" si="180"/>
        <v/>
      </c>
      <c r="Z470" s="1" t="str">
        <f t="shared" si="181"/>
        <v/>
      </c>
      <c r="AA470" s="1" t="str">
        <f t="shared" si="182"/>
        <v/>
      </c>
      <c r="AB470" s="1" t="str">
        <f t="shared" si="183"/>
        <v/>
      </c>
    </row>
    <row r="471" spans="1:28" ht="11.25" hidden="1" customHeight="1" x14ac:dyDescent="0.35">
      <c r="A471" s="4">
        <f>IF(OR($B471="",$C471=""),"",IFERROR(INDEX('5_ACOMPANHAMENTO'!$A$3:$A$4922,MATCH(1,INDEX(('5_ACOMPANHAMENTO'!$AD$3:$AD$4922=TRIM($C471&amp;""))*('5_ACOMPANHAMENTO'!$AC$3:$AC$4922&lt;&gt;"")*((((I471&lt;&gt;"")*ISNUMBER(SEARCH("|"&amp;I471&amp;"|",'5_ACOMPANHAMENTO'!$AC$3:$AC$4922)))+((J471&lt;&gt;"")*ISNUMBER(SEARCH("|"&amp;J471&amp;"|",'5_ACOMPANHAMENTO'!$AC$3:$AC$4922)))+((K471&lt;&gt;"")*ISNUMBER(SEARCH("|"&amp;K471&amp;"|",'5_ACOMPANHAMENTO'!$AC$3:$AC$4922)))+((L471&lt;&gt;"")*ISNUMBER(SEARCH("|"&amp;L471&amp;"|",'5_ACOMPANHAMENTO'!$AC$3:$AC$4922)))+((M471&lt;&gt;"")*ISNUMBER(SEARCH("|"&amp;M471&amp;"|",'5_ACOMPANHAMENTO'!$AC$3:$AC$4922)))+((N471&lt;&gt;"")*ISNUMBER(SEARCH("|"&amp;N471&amp;"|",'5_ACOMPANHAMENTO'!$AC$3:$AC$4922)))+((O471&lt;&gt;"")*ISNUMBER(SEARCH("|"&amp;O471&amp;"|",'5_ACOMPANHAMENTO'!$AC$3:$AC$4922)))+((P471&lt;&gt;"")*ISNUMBER(SEARCH("|"&amp;P471&amp;"|",'5_ACOMPANHAMENTO'!$AC$3:$AC$4922)))+((Q471&lt;&gt;"")*ISNUMBER(SEARCH("|"&amp;Q471&amp;"|",'5_ACOMPANHAMENTO'!$AC$3:$AC$4922)))+((R471&lt;&gt;"")*ISNUMBER(SEARCH("|"&amp;R471&amp;"|",'5_ACOMPANHAMENTO'!$AC$3:$AC$4922)))+((S471&lt;&gt;"")*ISNUMBER(SEARCH("|"&amp;S471&amp;"|",'5_ACOMPANHAMENTO'!$AC$3:$AC$4922)))+((T471&lt;&gt;"")*ISNUMBER(SEARCH("|"&amp;T471&amp;"|",'5_ACOMPANHAMENTO'!$AC$3:$AC$4922)))+((U471&lt;&gt;"")*ISNUMBER(SEARCH("|"&amp;U471&amp;"|",'5_ACOMPANHAMENTO'!$AC$3:$AC$4922)))+((V471&lt;&gt;"")*ISNUMBER(SEARCH("|"&amp;V471&amp;"|",'5_ACOMPANHAMENTO'!$AC$3:$AC$4922)))+((W471&lt;&gt;"")*ISNUMBER(SEARCH("|"&amp;W471&amp;"|",'5_ACOMPANHAMENTO'!$AC$3:$AC$4922)))+((X471&lt;&gt;"")*ISNUMBER(SEARCH("|"&amp;X471&amp;"|",'5_ACOMPANHAMENTO'!$AC$3:$AC$4922)))+((Y471&lt;&gt;"")*ISNUMBER(SEARCH("|"&amp;Y471&amp;"|",'5_ACOMPANHAMENTO'!$AC$3:$AC$4922)))+((Z471&lt;&gt;"")*ISNUMBER(SEARCH("|"&amp;Z471&amp;"|",'5_ACOMPANHAMENTO'!$AC$3:$AC$4922)))+((AA471&lt;&gt;"")*ISNUMBER(SEARCH("|"&amp;AA471&amp;"|",'5_ACOMPANHAMENTO'!$AC$3:$AC$4922)))+((AB471&lt;&gt;"")*ISNUMBER(SEARCH("|"&amp;AB471&amp;"|",'5_ACOMPANHAMENTO'!$AC$3:$AC$4922))))&gt;0),0),0)),""))</f>
        <v>46206</v>
      </c>
      <c r="B471" s="14" t="s">
        <v>3094</v>
      </c>
      <c r="C471" s="14" t="s">
        <v>3055</v>
      </c>
      <c r="D471" s="4">
        <f>IF(OR($B471="",$C471=""),"",IFERROR(SUMPRODUCT(--(('5_ACOMPANHAMENTO'!$AD$3:$AD$4922=TRIM($C471&amp;""))*('5_ACOMPANHAMENTO'!$AC$3:$AC$4922&lt;&gt;"")*((((I471&lt;&gt;"")*ISNUMBER(SEARCH("|"&amp;I471&amp;"|",'5_ACOMPANHAMENTO'!$AC$3:$AC$4922)))+((J471&lt;&gt;"")*ISNUMBER(SEARCH("|"&amp;J471&amp;"|",'5_ACOMPANHAMENTO'!$AC$3:$AC$4922)))+((K471&lt;&gt;"")*ISNUMBER(SEARCH("|"&amp;K471&amp;"|",'5_ACOMPANHAMENTO'!$AC$3:$AC$4922)))+((L471&lt;&gt;"")*ISNUMBER(SEARCH("|"&amp;L471&amp;"|",'5_ACOMPANHAMENTO'!$AC$3:$AC$4922)))+((M471&lt;&gt;"")*ISNUMBER(SEARCH("|"&amp;M471&amp;"|",'5_ACOMPANHAMENTO'!$AC$3:$AC$4922)))+((N471&lt;&gt;"")*ISNUMBER(SEARCH("|"&amp;N471&amp;"|",'5_ACOMPANHAMENTO'!$AC$3:$AC$4922)))+((O471&lt;&gt;"")*ISNUMBER(SEARCH("|"&amp;O471&amp;"|",'5_ACOMPANHAMENTO'!$AC$3:$AC$4922)))+((P471&lt;&gt;"")*ISNUMBER(SEARCH("|"&amp;P471&amp;"|",'5_ACOMPANHAMENTO'!$AC$3:$AC$4922)))+((Q471&lt;&gt;"")*ISNUMBER(SEARCH("|"&amp;Q471&amp;"|",'5_ACOMPANHAMENTO'!$AC$3:$AC$4922)))+((R471&lt;&gt;"")*ISNUMBER(SEARCH("|"&amp;R471&amp;"|",'5_ACOMPANHAMENTO'!$AC$3:$AC$4922)))+((S471&lt;&gt;"")*ISNUMBER(SEARCH("|"&amp;S471&amp;"|",'5_ACOMPANHAMENTO'!$AC$3:$AC$4922)))+((T471&lt;&gt;"")*ISNUMBER(SEARCH("|"&amp;T471&amp;"|",'5_ACOMPANHAMENTO'!$AC$3:$AC$4922)))+((U471&lt;&gt;"")*ISNUMBER(SEARCH("|"&amp;U471&amp;"|",'5_ACOMPANHAMENTO'!$AC$3:$AC$4922)))+((V471&lt;&gt;"")*ISNUMBER(SEARCH("|"&amp;V471&amp;"|",'5_ACOMPANHAMENTO'!$AC$3:$AC$4922)))+((W471&lt;&gt;"")*ISNUMBER(SEARCH("|"&amp;W471&amp;"|",'5_ACOMPANHAMENTO'!$AC$3:$AC$4922)))+((X471&lt;&gt;"")*ISNUMBER(SEARCH("|"&amp;X471&amp;"|",'5_ACOMPANHAMENTO'!$AC$3:$AC$4922)))+((Y471&lt;&gt;"")*ISNUMBER(SEARCH("|"&amp;Y471&amp;"|",'5_ACOMPANHAMENTO'!$AC$3:$AC$4922)))+((Z471&lt;&gt;"")*ISNUMBER(SEARCH("|"&amp;Z471&amp;"|",'5_ACOMPANHAMENTO'!$AC$3:$AC$4922)))+((AA471&lt;&gt;"")*ISNUMBER(SEARCH("|"&amp;AA471&amp;"|",'5_ACOMPANHAMENTO'!$AC$3:$AC$4922)))+((AB471&lt;&gt;"")*ISNUMBER(SEARCH("|"&amp;AB471&amp;"|",'5_ACOMPANHAMENTO'!$AC$3:$AC$4922))))&gt;0)),'5_ACOMPANHAMENTO'!$J$3:$J$4922),0))</f>
        <v>75</v>
      </c>
      <c r="E471" s="4" t="str">
        <f t="shared" ca="1" si="161"/>
        <v>FINALIZADO</v>
      </c>
      <c r="F471" s="7">
        <f>IF(OR($B471="",$C471=""),"",IFERROR(SUMPRODUCT(--(('5_ACOMPANHAMENTO'!$AD$3:$AD$4922=TRIM($C471&amp;""))*('5_ACOMPANHAMENTO'!$AC$3:$AC$4922&lt;&gt;"")*((((I471&lt;&gt;"")*ISNUMBER(SEARCH("|"&amp;I471&amp;"|",'5_ACOMPANHAMENTO'!$AC$3:$AC$4922)))+((J471&lt;&gt;"")*ISNUMBER(SEARCH("|"&amp;J471&amp;"|",'5_ACOMPANHAMENTO'!$AC$3:$AC$4922)))+((K471&lt;&gt;"")*ISNUMBER(SEARCH("|"&amp;K471&amp;"|",'5_ACOMPANHAMENTO'!$AC$3:$AC$4922)))+((L471&lt;&gt;"")*ISNUMBER(SEARCH("|"&amp;L471&amp;"|",'5_ACOMPANHAMENTO'!$AC$3:$AC$4922)))+((M471&lt;&gt;"")*ISNUMBER(SEARCH("|"&amp;M471&amp;"|",'5_ACOMPANHAMENTO'!$AC$3:$AC$4922)))+((N471&lt;&gt;"")*ISNUMBER(SEARCH("|"&amp;N471&amp;"|",'5_ACOMPANHAMENTO'!$AC$3:$AC$4922)))+((O471&lt;&gt;"")*ISNUMBER(SEARCH("|"&amp;O471&amp;"|",'5_ACOMPANHAMENTO'!$AC$3:$AC$4922)))+((P471&lt;&gt;"")*ISNUMBER(SEARCH("|"&amp;P471&amp;"|",'5_ACOMPANHAMENTO'!$AC$3:$AC$4922)))+((Q471&lt;&gt;"")*ISNUMBER(SEARCH("|"&amp;Q471&amp;"|",'5_ACOMPANHAMENTO'!$AC$3:$AC$4922)))+((R471&lt;&gt;"")*ISNUMBER(SEARCH("|"&amp;R471&amp;"|",'5_ACOMPANHAMENTO'!$AC$3:$AC$4922)))+((S471&lt;&gt;"")*ISNUMBER(SEARCH("|"&amp;S471&amp;"|",'5_ACOMPANHAMENTO'!$AC$3:$AC$4922)))+((T471&lt;&gt;"")*ISNUMBER(SEARCH("|"&amp;T471&amp;"|",'5_ACOMPANHAMENTO'!$AC$3:$AC$4922)))+((U471&lt;&gt;"")*ISNUMBER(SEARCH("|"&amp;U471&amp;"|",'5_ACOMPANHAMENTO'!$AC$3:$AC$4922)))+((V471&lt;&gt;"")*ISNUMBER(SEARCH("|"&amp;V471&amp;"|",'5_ACOMPANHAMENTO'!$AC$3:$AC$4922)))+((W471&lt;&gt;"")*ISNUMBER(SEARCH("|"&amp;W471&amp;"|",'5_ACOMPANHAMENTO'!$AC$3:$AC$4922)))+((X471&lt;&gt;"")*ISNUMBER(SEARCH("|"&amp;X471&amp;"|",'5_ACOMPANHAMENTO'!$AC$3:$AC$4922)))+((Y471&lt;&gt;"")*ISNUMBER(SEARCH("|"&amp;Y471&amp;"|",'5_ACOMPANHAMENTO'!$AC$3:$AC$4922)))+((Z471&lt;&gt;"")*ISNUMBER(SEARCH("|"&amp;Z471&amp;"|",'5_ACOMPANHAMENTO'!$AC$3:$AC$4922)))+((AA471&lt;&gt;"")*ISNUMBER(SEARCH("|"&amp;AA471&amp;"|",'5_ACOMPANHAMENTO'!$AC$3:$AC$4922)))+((AB471&lt;&gt;"")*ISNUMBER(SEARCH("|"&amp;AB471&amp;"|",'5_ACOMPANHAMENTO'!$AC$3:$AC$4922))))&gt;0)),'5_ACOMPANHAMENTO'!$O$3:$O$4922),0))</f>
        <v>75</v>
      </c>
      <c r="G471" s="7">
        <f t="shared" si="162"/>
        <v>0</v>
      </c>
      <c r="H471" t="str">
        <f t="shared" si="163"/>
        <v>10210|56 COPIADORA</v>
      </c>
      <c r="I471" s="1" t="str">
        <f t="shared" si="164"/>
        <v>10210</v>
      </c>
      <c r="J471" s="1" t="str">
        <f t="shared" si="165"/>
        <v/>
      </c>
      <c r="K471" s="1" t="str">
        <f t="shared" si="166"/>
        <v/>
      </c>
      <c r="L471" s="1" t="str">
        <f t="shared" si="167"/>
        <v/>
      </c>
      <c r="M471" s="1" t="str">
        <f t="shared" si="168"/>
        <v/>
      </c>
      <c r="N471" s="1" t="str">
        <f t="shared" si="169"/>
        <v/>
      </c>
      <c r="O471" s="1" t="str">
        <f t="shared" si="170"/>
        <v/>
      </c>
      <c r="P471" s="1" t="str">
        <f t="shared" si="171"/>
        <v/>
      </c>
      <c r="Q471" s="1" t="str">
        <f t="shared" si="172"/>
        <v/>
      </c>
      <c r="R471" s="1" t="str">
        <f t="shared" si="173"/>
        <v/>
      </c>
      <c r="S471" s="1" t="str">
        <f t="shared" si="174"/>
        <v/>
      </c>
      <c r="T471" s="1" t="str">
        <f t="shared" si="175"/>
        <v/>
      </c>
      <c r="U471" s="1" t="str">
        <f t="shared" si="176"/>
        <v/>
      </c>
      <c r="V471" s="1" t="str">
        <f t="shared" si="177"/>
        <v/>
      </c>
      <c r="W471" s="1" t="str">
        <f t="shared" si="178"/>
        <v/>
      </c>
      <c r="X471" s="1" t="str">
        <f t="shared" si="179"/>
        <v/>
      </c>
      <c r="Y471" s="1" t="str">
        <f t="shared" si="180"/>
        <v/>
      </c>
      <c r="Z471" s="1" t="str">
        <f t="shared" si="181"/>
        <v/>
      </c>
      <c r="AA471" s="1" t="str">
        <f t="shared" si="182"/>
        <v/>
      </c>
      <c r="AB471" s="1" t="str">
        <f t="shared" si="183"/>
        <v/>
      </c>
    </row>
    <row r="472" spans="1:28" ht="11.25" hidden="1" customHeight="1" x14ac:dyDescent="0.35">
      <c r="A472" s="4">
        <f>IF(OR($B472="",$C472=""),"",IFERROR(INDEX('5_ACOMPANHAMENTO'!$A$3:$A$4922,MATCH(1,INDEX(('5_ACOMPANHAMENTO'!$AD$3:$AD$4922=TRIM($C472&amp;""))*('5_ACOMPANHAMENTO'!$AC$3:$AC$4922&lt;&gt;"")*((((I472&lt;&gt;"")*ISNUMBER(SEARCH("|"&amp;I472&amp;"|",'5_ACOMPANHAMENTO'!$AC$3:$AC$4922)))+((J472&lt;&gt;"")*ISNUMBER(SEARCH("|"&amp;J472&amp;"|",'5_ACOMPANHAMENTO'!$AC$3:$AC$4922)))+((K472&lt;&gt;"")*ISNUMBER(SEARCH("|"&amp;K472&amp;"|",'5_ACOMPANHAMENTO'!$AC$3:$AC$4922)))+((L472&lt;&gt;"")*ISNUMBER(SEARCH("|"&amp;L472&amp;"|",'5_ACOMPANHAMENTO'!$AC$3:$AC$4922)))+((M472&lt;&gt;"")*ISNUMBER(SEARCH("|"&amp;M472&amp;"|",'5_ACOMPANHAMENTO'!$AC$3:$AC$4922)))+((N472&lt;&gt;"")*ISNUMBER(SEARCH("|"&amp;N472&amp;"|",'5_ACOMPANHAMENTO'!$AC$3:$AC$4922)))+((O472&lt;&gt;"")*ISNUMBER(SEARCH("|"&amp;O472&amp;"|",'5_ACOMPANHAMENTO'!$AC$3:$AC$4922)))+((P472&lt;&gt;"")*ISNUMBER(SEARCH("|"&amp;P472&amp;"|",'5_ACOMPANHAMENTO'!$AC$3:$AC$4922)))+((Q472&lt;&gt;"")*ISNUMBER(SEARCH("|"&amp;Q472&amp;"|",'5_ACOMPANHAMENTO'!$AC$3:$AC$4922)))+((R472&lt;&gt;"")*ISNUMBER(SEARCH("|"&amp;R472&amp;"|",'5_ACOMPANHAMENTO'!$AC$3:$AC$4922)))+((S472&lt;&gt;"")*ISNUMBER(SEARCH("|"&amp;S472&amp;"|",'5_ACOMPANHAMENTO'!$AC$3:$AC$4922)))+((T472&lt;&gt;"")*ISNUMBER(SEARCH("|"&amp;T472&amp;"|",'5_ACOMPANHAMENTO'!$AC$3:$AC$4922)))+((U472&lt;&gt;"")*ISNUMBER(SEARCH("|"&amp;U472&amp;"|",'5_ACOMPANHAMENTO'!$AC$3:$AC$4922)))+((V472&lt;&gt;"")*ISNUMBER(SEARCH("|"&amp;V472&amp;"|",'5_ACOMPANHAMENTO'!$AC$3:$AC$4922)))+((W472&lt;&gt;"")*ISNUMBER(SEARCH("|"&amp;W472&amp;"|",'5_ACOMPANHAMENTO'!$AC$3:$AC$4922)))+((X472&lt;&gt;"")*ISNUMBER(SEARCH("|"&amp;X472&amp;"|",'5_ACOMPANHAMENTO'!$AC$3:$AC$4922)))+((Y472&lt;&gt;"")*ISNUMBER(SEARCH("|"&amp;Y472&amp;"|",'5_ACOMPANHAMENTO'!$AC$3:$AC$4922)))+((Z472&lt;&gt;"")*ISNUMBER(SEARCH("|"&amp;Z472&amp;"|",'5_ACOMPANHAMENTO'!$AC$3:$AC$4922)))+((AA472&lt;&gt;"")*ISNUMBER(SEARCH("|"&amp;AA472&amp;"|",'5_ACOMPANHAMENTO'!$AC$3:$AC$4922)))+((AB472&lt;&gt;"")*ISNUMBER(SEARCH("|"&amp;AB472&amp;"|",'5_ACOMPANHAMENTO'!$AC$3:$AC$4922))))&gt;0),0),0)),""))</f>
        <v>46206</v>
      </c>
      <c r="B472" s="14" t="s">
        <v>3094</v>
      </c>
      <c r="C472" s="14" t="s">
        <v>3055</v>
      </c>
      <c r="D472" s="4">
        <f>IF(OR($B472="",$C472=""),"",IFERROR(SUMPRODUCT(--(('5_ACOMPANHAMENTO'!$AD$3:$AD$4922=TRIM($C472&amp;""))*('5_ACOMPANHAMENTO'!$AC$3:$AC$4922&lt;&gt;"")*((((I472&lt;&gt;"")*ISNUMBER(SEARCH("|"&amp;I472&amp;"|",'5_ACOMPANHAMENTO'!$AC$3:$AC$4922)))+((J472&lt;&gt;"")*ISNUMBER(SEARCH("|"&amp;J472&amp;"|",'5_ACOMPANHAMENTO'!$AC$3:$AC$4922)))+((K472&lt;&gt;"")*ISNUMBER(SEARCH("|"&amp;K472&amp;"|",'5_ACOMPANHAMENTO'!$AC$3:$AC$4922)))+((L472&lt;&gt;"")*ISNUMBER(SEARCH("|"&amp;L472&amp;"|",'5_ACOMPANHAMENTO'!$AC$3:$AC$4922)))+((M472&lt;&gt;"")*ISNUMBER(SEARCH("|"&amp;M472&amp;"|",'5_ACOMPANHAMENTO'!$AC$3:$AC$4922)))+((N472&lt;&gt;"")*ISNUMBER(SEARCH("|"&amp;N472&amp;"|",'5_ACOMPANHAMENTO'!$AC$3:$AC$4922)))+((O472&lt;&gt;"")*ISNUMBER(SEARCH("|"&amp;O472&amp;"|",'5_ACOMPANHAMENTO'!$AC$3:$AC$4922)))+((P472&lt;&gt;"")*ISNUMBER(SEARCH("|"&amp;P472&amp;"|",'5_ACOMPANHAMENTO'!$AC$3:$AC$4922)))+((Q472&lt;&gt;"")*ISNUMBER(SEARCH("|"&amp;Q472&amp;"|",'5_ACOMPANHAMENTO'!$AC$3:$AC$4922)))+((R472&lt;&gt;"")*ISNUMBER(SEARCH("|"&amp;R472&amp;"|",'5_ACOMPANHAMENTO'!$AC$3:$AC$4922)))+((S472&lt;&gt;"")*ISNUMBER(SEARCH("|"&amp;S472&amp;"|",'5_ACOMPANHAMENTO'!$AC$3:$AC$4922)))+((T472&lt;&gt;"")*ISNUMBER(SEARCH("|"&amp;T472&amp;"|",'5_ACOMPANHAMENTO'!$AC$3:$AC$4922)))+((U472&lt;&gt;"")*ISNUMBER(SEARCH("|"&amp;U472&amp;"|",'5_ACOMPANHAMENTO'!$AC$3:$AC$4922)))+((V472&lt;&gt;"")*ISNUMBER(SEARCH("|"&amp;V472&amp;"|",'5_ACOMPANHAMENTO'!$AC$3:$AC$4922)))+((W472&lt;&gt;"")*ISNUMBER(SEARCH("|"&amp;W472&amp;"|",'5_ACOMPANHAMENTO'!$AC$3:$AC$4922)))+((X472&lt;&gt;"")*ISNUMBER(SEARCH("|"&amp;X472&amp;"|",'5_ACOMPANHAMENTO'!$AC$3:$AC$4922)))+((Y472&lt;&gt;"")*ISNUMBER(SEARCH("|"&amp;Y472&amp;"|",'5_ACOMPANHAMENTO'!$AC$3:$AC$4922)))+((Z472&lt;&gt;"")*ISNUMBER(SEARCH("|"&amp;Z472&amp;"|",'5_ACOMPANHAMENTO'!$AC$3:$AC$4922)))+((AA472&lt;&gt;"")*ISNUMBER(SEARCH("|"&amp;AA472&amp;"|",'5_ACOMPANHAMENTO'!$AC$3:$AC$4922)))+((AB472&lt;&gt;"")*ISNUMBER(SEARCH("|"&amp;AB472&amp;"|",'5_ACOMPANHAMENTO'!$AC$3:$AC$4922))))&gt;0)),'5_ACOMPANHAMENTO'!$J$3:$J$4922),0))</f>
        <v>75</v>
      </c>
      <c r="E472" s="4" t="str">
        <f t="shared" ca="1" si="161"/>
        <v>FINALIZADO</v>
      </c>
      <c r="F472" s="7">
        <f>IF(OR($B472="",$C472=""),"",IFERROR(SUMPRODUCT(--(('5_ACOMPANHAMENTO'!$AD$3:$AD$4922=TRIM($C472&amp;""))*('5_ACOMPANHAMENTO'!$AC$3:$AC$4922&lt;&gt;"")*((((I472&lt;&gt;"")*ISNUMBER(SEARCH("|"&amp;I472&amp;"|",'5_ACOMPANHAMENTO'!$AC$3:$AC$4922)))+((J472&lt;&gt;"")*ISNUMBER(SEARCH("|"&amp;J472&amp;"|",'5_ACOMPANHAMENTO'!$AC$3:$AC$4922)))+((K472&lt;&gt;"")*ISNUMBER(SEARCH("|"&amp;K472&amp;"|",'5_ACOMPANHAMENTO'!$AC$3:$AC$4922)))+((L472&lt;&gt;"")*ISNUMBER(SEARCH("|"&amp;L472&amp;"|",'5_ACOMPANHAMENTO'!$AC$3:$AC$4922)))+((M472&lt;&gt;"")*ISNUMBER(SEARCH("|"&amp;M472&amp;"|",'5_ACOMPANHAMENTO'!$AC$3:$AC$4922)))+((N472&lt;&gt;"")*ISNUMBER(SEARCH("|"&amp;N472&amp;"|",'5_ACOMPANHAMENTO'!$AC$3:$AC$4922)))+((O472&lt;&gt;"")*ISNUMBER(SEARCH("|"&amp;O472&amp;"|",'5_ACOMPANHAMENTO'!$AC$3:$AC$4922)))+((P472&lt;&gt;"")*ISNUMBER(SEARCH("|"&amp;P472&amp;"|",'5_ACOMPANHAMENTO'!$AC$3:$AC$4922)))+((Q472&lt;&gt;"")*ISNUMBER(SEARCH("|"&amp;Q472&amp;"|",'5_ACOMPANHAMENTO'!$AC$3:$AC$4922)))+((R472&lt;&gt;"")*ISNUMBER(SEARCH("|"&amp;R472&amp;"|",'5_ACOMPANHAMENTO'!$AC$3:$AC$4922)))+((S472&lt;&gt;"")*ISNUMBER(SEARCH("|"&amp;S472&amp;"|",'5_ACOMPANHAMENTO'!$AC$3:$AC$4922)))+((T472&lt;&gt;"")*ISNUMBER(SEARCH("|"&amp;T472&amp;"|",'5_ACOMPANHAMENTO'!$AC$3:$AC$4922)))+((U472&lt;&gt;"")*ISNUMBER(SEARCH("|"&amp;U472&amp;"|",'5_ACOMPANHAMENTO'!$AC$3:$AC$4922)))+((V472&lt;&gt;"")*ISNUMBER(SEARCH("|"&amp;V472&amp;"|",'5_ACOMPANHAMENTO'!$AC$3:$AC$4922)))+((W472&lt;&gt;"")*ISNUMBER(SEARCH("|"&amp;W472&amp;"|",'5_ACOMPANHAMENTO'!$AC$3:$AC$4922)))+((X472&lt;&gt;"")*ISNUMBER(SEARCH("|"&amp;X472&amp;"|",'5_ACOMPANHAMENTO'!$AC$3:$AC$4922)))+((Y472&lt;&gt;"")*ISNUMBER(SEARCH("|"&amp;Y472&amp;"|",'5_ACOMPANHAMENTO'!$AC$3:$AC$4922)))+((Z472&lt;&gt;"")*ISNUMBER(SEARCH("|"&amp;Z472&amp;"|",'5_ACOMPANHAMENTO'!$AC$3:$AC$4922)))+((AA472&lt;&gt;"")*ISNUMBER(SEARCH("|"&amp;AA472&amp;"|",'5_ACOMPANHAMENTO'!$AC$3:$AC$4922)))+((AB472&lt;&gt;"")*ISNUMBER(SEARCH("|"&amp;AB472&amp;"|",'5_ACOMPANHAMENTO'!$AC$3:$AC$4922))))&gt;0)),'5_ACOMPANHAMENTO'!$O$3:$O$4922),0))</f>
        <v>75</v>
      </c>
      <c r="G472" s="7">
        <f t="shared" si="162"/>
        <v>0</v>
      </c>
      <c r="H472" t="str">
        <f t="shared" si="163"/>
        <v>10210|56 COPIADORA</v>
      </c>
      <c r="I472" s="1" t="str">
        <f t="shared" si="164"/>
        <v>10210</v>
      </c>
      <c r="J472" s="1" t="str">
        <f t="shared" si="165"/>
        <v/>
      </c>
      <c r="K472" s="1" t="str">
        <f t="shared" si="166"/>
        <v/>
      </c>
      <c r="L472" s="1" t="str">
        <f t="shared" si="167"/>
        <v/>
      </c>
      <c r="M472" s="1" t="str">
        <f t="shared" si="168"/>
        <v/>
      </c>
      <c r="N472" s="1" t="str">
        <f t="shared" si="169"/>
        <v/>
      </c>
      <c r="O472" s="1" t="str">
        <f t="shared" si="170"/>
        <v/>
      </c>
      <c r="P472" s="1" t="str">
        <f t="shared" si="171"/>
        <v/>
      </c>
      <c r="Q472" s="1" t="str">
        <f t="shared" si="172"/>
        <v/>
      </c>
      <c r="R472" s="1" t="str">
        <f t="shared" si="173"/>
        <v/>
      </c>
      <c r="S472" s="1" t="str">
        <f t="shared" si="174"/>
        <v/>
      </c>
      <c r="T472" s="1" t="str">
        <f t="shared" si="175"/>
        <v/>
      </c>
      <c r="U472" s="1" t="str">
        <f t="shared" si="176"/>
        <v/>
      </c>
      <c r="V472" s="1" t="str">
        <f t="shared" si="177"/>
        <v/>
      </c>
      <c r="W472" s="1" t="str">
        <f t="shared" si="178"/>
        <v/>
      </c>
      <c r="X472" s="1" t="str">
        <f t="shared" si="179"/>
        <v/>
      </c>
      <c r="Y472" s="1" t="str">
        <f t="shared" si="180"/>
        <v/>
      </c>
      <c r="Z472" s="1" t="str">
        <f t="shared" si="181"/>
        <v/>
      </c>
      <c r="AA472" s="1" t="str">
        <f t="shared" si="182"/>
        <v/>
      </c>
      <c r="AB472" s="1" t="str">
        <f t="shared" si="183"/>
        <v/>
      </c>
    </row>
    <row r="473" spans="1:28" ht="11.25" hidden="1" customHeight="1" x14ac:dyDescent="0.35">
      <c r="A473" s="4">
        <f>IF(OR($B473="",$C473=""),"",IFERROR(INDEX('5_ACOMPANHAMENTO'!$A$3:$A$4922,MATCH(1,INDEX(('5_ACOMPANHAMENTO'!$AD$3:$AD$4922=TRIM($C473&amp;""))*('5_ACOMPANHAMENTO'!$AC$3:$AC$4922&lt;&gt;"")*((((I473&lt;&gt;"")*ISNUMBER(SEARCH("|"&amp;I473&amp;"|",'5_ACOMPANHAMENTO'!$AC$3:$AC$4922)))+((J473&lt;&gt;"")*ISNUMBER(SEARCH("|"&amp;J473&amp;"|",'5_ACOMPANHAMENTO'!$AC$3:$AC$4922)))+((K473&lt;&gt;"")*ISNUMBER(SEARCH("|"&amp;K473&amp;"|",'5_ACOMPANHAMENTO'!$AC$3:$AC$4922)))+((L473&lt;&gt;"")*ISNUMBER(SEARCH("|"&amp;L473&amp;"|",'5_ACOMPANHAMENTO'!$AC$3:$AC$4922)))+((M473&lt;&gt;"")*ISNUMBER(SEARCH("|"&amp;M473&amp;"|",'5_ACOMPANHAMENTO'!$AC$3:$AC$4922)))+((N473&lt;&gt;"")*ISNUMBER(SEARCH("|"&amp;N473&amp;"|",'5_ACOMPANHAMENTO'!$AC$3:$AC$4922)))+((O473&lt;&gt;"")*ISNUMBER(SEARCH("|"&amp;O473&amp;"|",'5_ACOMPANHAMENTO'!$AC$3:$AC$4922)))+((P473&lt;&gt;"")*ISNUMBER(SEARCH("|"&amp;P473&amp;"|",'5_ACOMPANHAMENTO'!$AC$3:$AC$4922)))+((Q473&lt;&gt;"")*ISNUMBER(SEARCH("|"&amp;Q473&amp;"|",'5_ACOMPANHAMENTO'!$AC$3:$AC$4922)))+((R473&lt;&gt;"")*ISNUMBER(SEARCH("|"&amp;R473&amp;"|",'5_ACOMPANHAMENTO'!$AC$3:$AC$4922)))+((S473&lt;&gt;"")*ISNUMBER(SEARCH("|"&amp;S473&amp;"|",'5_ACOMPANHAMENTO'!$AC$3:$AC$4922)))+((T473&lt;&gt;"")*ISNUMBER(SEARCH("|"&amp;T473&amp;"|",'5_ACOMPANHAMENTO'!$AC$3:$AC$4922)))+((U473&lt;&gt;"")*ISNUMBER(SEARCH("|"&amp;U473&amp;"|",'5_ACOMPANHAMENTO'!$AC$3:$AC$4922)))+((V473&lt;&gt;"")*ISNUMBER(SEARCH("|"&amp;V473&amp;"|",'5_ACOMPANHAMENTO'!$AC$3:$AC$4922)))+((W473&lt;&gt;"")*ISNUMBER(SEARCH("|"&amp;W473&amp;"|",'5_ACOMPANHAMENTO'!$AC$3:$AC$4922)))+((X473&lt;&gt;"")*ISNUMBER(SEARCH("|"&amp;X473&amp;"|",'5_ACOMPANHAMENTO'!$AC$3:$AC$4922)))+((Y473&lt;&gt;"")*ISNUMBER(SEARCH("|"&amp;Y473&amp;"|",'5_ACOMPANHAMENTO'!$AC$3:$AC$4922)))+((Z473&lt;&gt;"")*ISNUMBER(SEARCH("|"&amp;Z473&amp;"|",'5_ACOMPANHAMENTO'!$AC$3:$AC$4922)))+((AA473&lt;&gt;"")*ISNUMBER(SEARCH("|"&amp;AA473&amp;"|",'5_ACOMPANHAMENTO'!$AC$3:$AC$4922)))+((AB473&lt;&gt;"")*ISNUMBER(SEARCH("|"&amp;AB473&amp;"|",'5_ACOMPANHAMENTO'!$AC$3:$AC$4922))))&gt;0),0),0)),""))</f>
        <v>46206</v>
      </c>
      <c r="B473" s="14" t="s">
        <v>3094</v>
      </c>
      <c r="C473" s="14" t="s">
        <v>3055</v>
      </c>
      <c r="D473" s="4">
        <f>IF(OR($B473="",$C473=""),"",IFERROR(SUMPRODUCT(--(('5_ACOMPANHAMENTO'!$AD$3:$AD$4922=TRIM($C473&amp;""))*('5_ACOMPANHAMENTO'!$AC$3:$AC$4922&lt;&gt;"")*((((I473&lt;&gt;"")*ISNUMBER(SEARCH("|"&amp;I473&amp;"|",'5_ACOMPANHAMENTO'!$AC$3:$AC$4922)))+((J473&lt;&gt;"")*ISNUMBER(SEARCH("|"&amp;J473&amp;"|",'5_ACOMPANHAMENTO'!$AC$3:$AC$4922)))+((K473&lt;&gt;"")*ISNUMBER(SEARCH("|"&amp;K473&amp;"|",'5_ACOMPANHAMENTO'!$AC$3:$AC$4922)))+((L473&lt;&gt;"")*ISNUMBER(SEARCH("|"&amp;L473&amp;"|",'5_ACOMPANHAMENTO'!$AC$3:$AC$4922)))+((M473&lt;&gt;"")*ISNUMBER(SEARCH("|"&amp;M473&amp;"|",'5_ACOMPANHAMENTO'!$AC$3:$AC$4922)))+((N473&lt;&gt;"")*ISNUMBER(SEARCH("|"&amp;N473&amp;"|",'5_ACOMPANHAMENTO'!$AC$3:$AC$4922)))+((O473&lt;&gt;"")*ISNUMBER(SEARCH("|"&amp;O473&amp;"|",'5_ACOMPANHAMENTO'!$AC$3:$AC$4922)))+((P473&lt;&gt;"")*ISNUMBER(SEARCH("|"&amp;P473&amp;"|",'5_ACOMPANHAMENTO'!$AC$3:$AC$4922)))+((Q473&lt;&gt;"")*ISNUMBER(SEARCH("|"&amp;Q473&amp;"|",'5_ACOMPANHAMENTO'!$AC$3:$AC$4922)))+((R473&lt;&gt;"")*ISNUMBER(SEARCH("|"&amp;R473&amp;"|",'5_ACOMPANHAMENTO'!$AC$3:$AC$4922)))+((S473&lt;&gt;"")*ISNUMBER(SEARCH("|"&amp;S473&amp;"|",'5_ACOMPANHAMENTO'!$AC$3:$AC$4922)))+((T473&lt;&gt;"")*ISNUMBER(SEARCH("|"&amp;T473&amp;"|",'5_ACOMPANHAMENTO'!$AC$3:$AC$4922)))+((U473&lt;&gt;"")*ISNUMBER(SEARCH("|"&amp;U473&amp;"|",'5_ACOMPANHAMENTO'!$AC$3:$AC$4922)))+((V473&lt;&gt;"")*ISNUMBER(SEARCH("|"&amp;V473&amp;"|",'5_ACOMPANHAMENTO'!$AC$3:$AC$4922)))+((W473&lt;&gt;"")*ISNUMBER(SEARCH("|"&amp;W473&amp;"|",'5_ACOMPANHAMENTO'!$AC$3:$AC$4922)))+((X473&lt;&gt;"")*ISNUMBER(SEARCH("|"&amp;X473&amp;"|",'5_ACOMPANHAMENTO'!$AC$3:$AC$4922)))+((Y473&lt;&gt;"")*ISNUMBER(SEARCH("|"&amp;Y473&amp;"|",'5_ACOMPANHAMENTO'!$AC$3:$AC$4922)))+((Z473&lt;&gt;"")*ISNUMBER(SEARCH("|"&amp;Z473&amp;"|",'5_ACOMPANHAMENTO'!$AC$3:$AC$4922)))+((AA473&lt;&gt;"")*ISNUMBER(SEARCH("|"&amp;AA473&amp;"|",'5_ACOMPANHAMENTO'!$AC$3:$AC$4922)))+((AB473&lt;&gt;"")*ISNUMBER(SEARCH("|"&amp;AB473&amp;"|",'5_ACOMPANHAMENTO'!$AC$3:$AC$4922))))&gt;0)),'5_ACOMPANHAMENTO'!$J$3:$J$4922),0))</f>
        <v>75</v>
      </c>
      <c r="E473" s="4" t="str">
        <f t="shared" ca="1" si="161"/>
        <v>FINALIZADO</v>
      </c>
      <c r="F473" s="7">
        <f>IF(OR($B473="",$C473=""),"",IFERROR(SUMPRODUCT(--(('5_ACOMPANHAMENTO'!$AD$3:$AD$4922=TRIM($C473&amp;""))*('5_ACOMPANHAMENTO'!$AC$3:$AC$4922&lt;&gt;"")*((((I473&lt;&gt;"")*ISNUMBER(SEARCH("|"&amp;I473&amp;"|",'5_ACOMPANHAMENTO'!$AC$3:$AC$4922)))+((J473&lt;&gt;"")*ISNUMBER(SEARCH("|"&amp;J473&amp;"|",'5_ACOMPANHAMENTO'!$AC$3:$AC$4922)))+((K473&lt;&gt;"")*ISNUMBER(SEARCH("|"&amp;K473&amp;"|",'5_ACOMPANHAMENTO'!$AC$3:$AC$4922)))+((L473&lt;&gt;"")*ISNUMBER(SEARCH("|"&amp;L473&amp;"|",'5_ACOMPANHAMENTO'!$AC$3:$AC$4922)))+((M473&lt;&gt;"")*ISNUMBER(SEARCH("|"&amp;M473&amp;"|",'5_ACOMPANHAMENTO'!$AC$3:$AC$4922)))+((N473&lt;&gt;"")*ISNUMBER(SEARCH("|"&amp;N473&amp;"|",'5_ACOMPANHAMENTO'!$AC$3:$AC$4922)))+((O473&lt;&gt;"")*ISNUMBER(SEARCH("|"&amp;O473&amp;"|",'5_ACOMPANHAMENTO'!$AC$3:$AC$4922)))+((P473&lt;&gt;"")*ISNUMBER(SEARCH("|"&amp;P473&amp;"|",'5_ACOMPANHAMENTO'!$AC$3:$AC$4922)))+((Q473&lt;&gt;"")*ISNUMBER(SEARCH("|"&amp;Q473&amp;"|",'5_ACOMPANHAMENTO'!$AC$3:$AC$4922)))+((R473&lt;&gt;"")*ISNUMBER(SEARCH("|"&amp;R473&amp;"|",'5_ACOMPANHAMENTO'!$AC$3:$AC$4922)))+((S473&lt;&gt;"")*ISNUMBER(SEARCH("|"&amp;S473&amp;"|",'5_ACOMPANHAMENTO'!$AC$3:$AC$4922)))+((T473&lt;&gt;"")*ISNUMBER(SEARCH("|"&amp;T473&amp;"|",'5_ACOMPANHAMENTO'!$AC$3:$AC$4922)))+((U473&lt;&gt;"")*ISNUMBER(SEARCH("|"&amp;U473&amp;"|",'5_ACOMPANHAMENTO'!$AC$3:$AC$4922)))+((V473&lt;&gt;"")*ISNUMBER(SEARCH("|"&amp;V473&amp;"|",'5_ACOMPANHAMENTO'!$AC$3:$AC$4922)))+((W473&lt;&gt;"")*ISNUMBER(SEARCH("|"&amp;W473&amp;"|",'5_ACOMPANHAMENTO'!$AC$3:$AC$4922)))+((X473&lt;&gt;"")*ISNUMBER(SEARCH("|"&amp;X473&amp;"|",'5_ACOMPANHAMENTO'!$AC$3:$AC$4922)))+((Y473&lt;&gt;"")*ISNUMBER(SEARCH("|"&amp;Y473&amp;"|",'5_ACOMPANHAMENTO'!$AC$3:$AC$4922)))+((Z473&lt;&gt;"")*ISNUMBER(SEARCH("|"&amp;Z473&amp;"|",'5_ACOMPANHAMENTO'!$AC$3:$AC$4922)))+((AA473&lt;&gt;"")*ISNUMBER(SEARCH("|"&amp;AA473&amp;"|",'5_ACOMPANHAMENTO'!$AC$3:$AC$4922)))+((AB473&lt;&gt;"")*ISNUMBER(SEARCH("|"&amp;AB473&amp;"|",'5_ACOMPANHAMENTO'!$AC$3:$AC$4922))))&gt;0)),'5_ACOMPANHAMENTO'!$O$3:$O$4922),0))</f>
        <v>75</v>
      </c>
      <c r="G473" s="7">
        <f t="shared" si="162"/>
        <v>0</v>
      </c>
      <c r="H473" t="str">
        <f t="shared" si="163"/>
        <v>10210|56 COPIADORA</v>
      </c>
      <c r="I473" s="1" t="str">
        <f t="shared" si="164"/>
        <v>10210</v>
      </c>
      <c r="J473" s="1" t="str">
        <f t="shared" si="165"/>
        <v/>
      </c>
      <c r="K473" s="1" t="str">
        <f t="shared" si="166"/>
        <v/>
      </c>
      <c r="L473" s="1" t="str">
        <f t="shared" si="167"/>
        <v/>
      </c>
      <c r="M473" s="1" t="str">
        <f t="shared" si="168"/>
        <v/>
      </c>
      <c r="N473" s="1" t="str">
        <f t="shared" si="169"/>
        <v/>
      </c>
      <c r="O473" s="1" t="str">
        <f t="shared" si="170"/>
        <v/>
      </c>
      <c r="P473" s="1" t="str">
        <f t="shared" si="171"/>
        <v/>
      </c>
      <c r="Q473" s="1" t="str">
        <f t="shared" si="172"/>
        <v/>
      </c>
      <c r="R473" s="1" t="str">
        <f t="shared" si="173"/>
        <v/>
      </c>
      <c r="S473" s="1" t="str">
        <f t="shared" si="174"/>
        <v/>
      </c>
      <c r="T473" s="1" t="str">
        <f t="shared" si="175"/>
        <v/>
      </c>
      <c r="U473" s="1" t="str">
        <f t="shared" si="176"/>
        <v/>
      </c>
      <c r="V473" s="1" t="str">
        <f t="shared" si="177"/>
        <v/>
      </c>
      <c r="W473" s="1" t="str">
        <f t="shared" si="178"/>
        <v/>
      </c>
      <c r="X473" s="1" t="str">
        <f t="shared" si="179"/>
        <v/>
      </c>
      <c r="Y473" s="1" t="str">
        <f t="shared" si="180"/>
        <v/>
      </c>
      <c r="Z473" s="1" t="str">
        <f t="shared" si="181"/>
        <v/>
      </c>
      <c r="AA473" s="1" t="str">
        <f t="shared" si="182"/>
        <v/>
      </c>
      <c r="AB473" s="1" t="str">
        <f t="shared" si="183"/>
        <v/>
      </c>
    </row>
    <row r="474" spans="1:28" ht="11.25" hidden="1" customHeight="1" x14ac:dyDescent="0.35">
      <c r="A474" s="4">
        <f>IF(OR($B474="",$C474=""),"",IFERROR(INDEX('5_ACOMPANHAMENTO'!$A$3:$A$4922,MATCH(1,INDEX(('5_ACOMPANHAMENTO'!$AD$3:$AD$4922=TRIM($C474&amp;""))*('5_ACOMPANHAMENTO'!$AC$3:$AC$4922&lt;&gt;"")*((((I474&lt;&gt;"")*ISNUMBER(SEARCH("|"&amp;I474&amp;"|",'5_ACOMPANHAMENTO'!$AC$3:$AC$4922)))+((J474&lt;&gt;"")*ISNUMBER(SEARCH("|"&amp;J474&amp;"|",'5_ACOMPANHAMENTO'!$AC$3:$AC$4922)))+((K474&lt;&gt;"")*ISNUMBER(SEARCH("|"&amp;K474&amp;"|",'5_ACOMPANHAMENTO'!$AC$3:$AC$4922)))+((L474&lt;&gt;"")*ISNUMBER(SEARCH("|"&amp;L474&amp;"|",'5_ACOMPANHAMENTO'!$AC$3:$AC$4922)))+((M474&lt;&gt;"")*ISNUMBER(SEARCH("|"&amp;M474&amp;"|",'5_ACOMPANHAMENTO'!$AC$3:$AC$4922)))+((N474&lt;&gt;"")*ISNUMBER(SEARCH("|"&amp;N474&amp;"|",'5_ACOMPANHAMENTO'!$AC$3:$AC$4922)))+((O474&lt;&gt;"")*ISNUMBER(SEARCH("|"&amp;O474&amp;"|",'5_ACOMPANHAMENTO'!$AC$3:$AC$4922)))+((P474&lt;&gt;"")*ISNUMBER(SEARCH("|"&amp;P474&amp;"|",'5_ACOMPANHAMENTO'!$AC$3:$AC$4922)))+((Q474&lt;&gt;"")*ISNUMBER(SEARCH("|"&amp;Q474&amp;"|",'5_ACOMPANHAMENTO'!$AC$3:$AC$4922)))+((R474&lt;&gt;"")*ISNUMBER(SEARCH("|"&amp;R474&amp;"|",'5_ACOMPANHAMENTO'!$AC$3:$AC$4922)))+((S474&lt;&gt;"")*ISNUMBER(SEARCH("|"&amp;S474&amp;"|",'5_ACOMPANHAMENTO'!$AC$3:$AC$4922)))+((T474&lt;&gt;"")*ISNUMBER(SEARCH("|"&amp;T474&amp;"|",'5_ACOMPANHAMENTO'!$AC$3:$AC$4922)))+((U474&lt;&gt;"")*ISNUMBER(SEARCH("|"&amp;U474&amp;"|",'5_ACOMPANHAMENTO'!$AC$3:$AC$4922)))+((V474&lt;&gt;"")*ISNUMBER(SEARCH("|"&amp;V474&amp;"|",'5_ACOMPANHAMENTO'!$AC$3:$AC$4922)))+((W474&lt;&gt;"")*ISNUMBER(SEARCH("|"&amp;W474&amp;"|",'5_ACOMPANHAMENTO'!$AC$3:$AC$4922)))+((X474&lt;&gt;"")*ISNUMBER(SEARCH("|"&amp;X474&amp;"|",'5_ACOMPANHAMENTO'!$AC$3:$AC$4922)))+((Y474&lt;&gt;"")*ISNUMBER(SEARCH("|"&amp;Y474&amp;"|",'5_ACOMPANHAMENTO'!$AC$3:$AC$4922)))+((Z474&lt;&gt;"")*ISNUMBER(SEARCH("|"&amp;Z474&amp;"|",'5_ACOMPANHAMENTO'!$AC$3:$AC$4922)))+((AA474&lt;&gt;"")*ISNUMBER(SEARCH("|"&amp;AA474&amp;"|",'5_ACOMPANHAMENTO'!$AC$3:$AC$4922)))+((AB474&lt;&gt;"")*ISNUMBER(SEARCH("|"&amp;AB474&amp;"|",'5_ACOMPANHAMENTO'!$AC$3:$AC$4922))))&gt;0),0),0)),""))</f>
        <v>46206</v>
      </c>
      <c r="B474" s="14" t="s">
        <v>3094</v>
      </c>
      <c r="C474" s="14" t="s">
        <v>3055</v>
      </c>
      <c r="D474" s="4">
        <f>IF(OR($B474="",$C474=""),"",IFERROR(SUMPRODUCT(--(('5_ACOMPANHAMENTO'!$AD$3:$AD$4922=TRIM($C474&amp;""))*('5_ACOMPANHAMENTO'!$AC$3:$AC$4922&lt;&gt;"")*((((I474&lt;&gt;"")*ISNUMBER(SEARCH("|"&amp;I474&amp;"|",'5_ACOMPANHAMENTO'!$AC$3:$AC$4922)))+((J474&lt;&gt;"")*ISNUMBER(SEARCH("|"&amp;J474&amp;"|",'5_ACOMPANHAMENTO'!$AC$3:$AC$4922)))+((K474&lt;&gt;"")*ISNUMBER(SEARCH("|"&amp;K474&amp;"|",'5_ACOMPANHAMENTO'!$AC$3:$AC$4922)))+((L474&lt;&gt;"")*ISNUMBER(SEARCH("|"&amp;L474&amp;"|",'5_ACOMPANHAMENTO'!$AC$3:$AC$4922)))+((M474&lt;&gt;"")*ISNUMBER(SEARCH("|"&amp;M474&amp;"|",'5_ACOMPANHAMENTO'!$AC$3:$AC$4922)))+((N474&lt;&gt;"")*ISNUMBER(SEARCH("|"&amp;N474&amp;"|",'5_ACOMPANHAMENTO'!$AC$3:$AC$4922)))+((O474&lt;&gt;"")*ISNUMBER(SEARCH("|"&amp;O474&amp;"|",'5_ACOMPANHAMENTO'!$AC$3:$AC$4922)))+((P474&lt;&gt;"")*ISNUMBER(SEARCH("|"&amp;P474&amp;"|",'5_ACOMPANHAMENTO'!$AC$3:$AC$4922)))+((Q474&lt;&gt;"")*ISNUMBER(SEARCH("|"&amp;Q474&amp;"|",'5_ACOMPANHAMENTO'!$AC$3:$AC$4922)))+((R474&lt;&gt;"")*ISNUMBER(SEARCH("|"&amp;R474&amp;"|",'5_ACOMPANHAMENTO'!$AC$3:$AC$4922)))+((S474&lt;&gt;"")*ISNUMBER(SEARCH("|"&amp;S474&amp;"|",'5_ACOMPANHAMENTO'!$AC$3:$AC$4922)))+((T474&lt;&gt;"")*ISNUMBER(SEARCH("|"&amp;T474&amp;"|",'5_ACOMPANHAMENTO'!$AC$3:$AC$4922)))+((U474&lt;&gt;"")*ISNUMBER(SEARCH("|"&amp;U474&amp;"|",'5_ACOMPANHAMENTO'!$AC$3:$AC$4922)))+((V474&lt;&gt;"")*ISNUMBER(SEARCH("|"&amp;V474&amp;"|",'5_ACOMPANHAMENTO'!$AC$3:$AC$4922)))+((W474&lt;&gt;"")*ISNUMBER(SEARCH("|"&amp;W474&amp;"|",'5_ACOMPANHAMENTO'!$AC$3:$AC$4922)))+((X474&lt;&gt;"")*ISNUMBER(SEARCH("|"&amp;X474&amp;"|",'5_ACOMPANHAMENTO'!$AC$3:$AC$4922)))+((Y474&lt;&gt;"")*ISNUMBER(SEARCH("|"&amp;Y474&amp;"|",'5_ACOMPANHAMENTO'!$AC$3:$AC$4922)))+((Z474&lt;&gt;"")*ISNUMBER(SEARCH("|"&amp;Z474&amp;"|",'5_ACOMPANHAMENTO'!$AC$3:$AC$4922)))+((AA474&lt;&gt;"")*ISNUMBER(SEARCH("|"&amp;AA474&amp;"|",'5_ACOMPANHAMENTO'!$AC$3:$AC$4922)))+((AB474&lt;&gt;"")*ISNUMBER(SEARCH("|"&amp;AB474&amp;"|",'5_ACOMPANHAMENTO'!$AC$3:$AC$4922))))&gt;0)),'5_ACOMPANHAMENTO'!$J$3:$J$4922),0))</f>
        <v>75</v>
      </c>
      <c r="E474" s="4" t="str">
        <f t="shared" ca="1" si="161"/>
        <v>FINALIZADO</v>
      </c>
      <c r="F474" s="7">
        <f>IF(OR($B474="",$C474=""),"",IFERROR(SUMPRODUCT(--(('5_ACOMPANHAMENTO'!$AD$3:$AD$4922=TRIM($C474&amp;""))*('5_ACOMPANHAMENTO'!$AC$3:$AC$4922&lt;&gt;"")*((((I474&lt;&gt;"")*ISNUMBER(SEARCH("|"&amp;I474&amp;"|",'5_ACOMPANHAMENTO'!$AC$3:$AC$4922)))+((J474&lt;&gt;"")*ISNUMBER(SEARCH("|"&amp;J474&amp;"|",'5_ACOMPANHAMENTO'!$AC$3:$AC$4922)))+((K474&lt;&gt;"")*ISNUMBER(SEARCH("|"&amp;K474&amp;"|",'5_ACOMPANHAMENTO'!$AC$3:$AC$4922)))+((L474&lt;&gt;"")*ISNUMBER(SEARCH("|"&amp;L474&amp;"|",'5_ACOMPANHAMENTO'!$AC$3:$AC$4922)))+((M474&lt;&gt;"")*ISNUMBER(SEARCH("|"&amp;M474&amp;"|",'5_ACOMPANHAMENTO'!$AC$3:$AC$4922)))+((N474&lt;&gt;"")*ISNUMBER(SEARCH("|"&amp;N474&amp;"|",'5_ACOMPANHAMENTO'!$AC$3:$AC$4922)))+((O474&lt;&gt;"")*ISNUMBER(SEARCH("|"&amp;O474&amp;"|",'5_ACOMPANHAMENTO'!$AC$3:$AC$4922)))+((P474&lt;&gt;"")*ISNUMBER(SEARCH("|"&amp;P474&amp;"|",'5_ACOMPANHAMENTO'!$AC$3:$AC$4922)))+((Q474&lt;&gt;"")*ISNUMBER(SEARCH("|"&amp;Q474&amp;"|",'5_ACOMPANHAMENTO'!$AC$3:$AC$4922)))+((R474&lt;&gt;"")*ISNUMBER(SEARCH("|"&amp;R474&amp;"|",'5_ACOMPANHAMENTO'!$AC$3:$AC$4922)))+((S474&lt;&gt;"")*ISNUMBER(SEARCH("|"&amp;S474&amp;"|",'5_ACOMPANHAMENTO'!$AC$3:$AC$4922)))+((T474&lt;&gt;"")*ISNUMBER(SEARCH("|"&amp;T474&amp;"|",'5_ACOMPANHAMENTO'!$AC$3:$AC$4922)))+((U474&lt;&gt;"")*ISNUMBER(SEARCH("|"&amp;U474&amp;"|",'5_ACOMPANHAMENTO'!$AC$3:$AC$4922)))+((V474&lt;&gt;"")*ISNUMBER(SEARCH("|"&amp;V474&amp;"|",'5_ACOMPANHAMENTO'!$AC$3:$AC$4922)))+((W474&lt;&gt;"")*ISNUMBER(SEARCH("|"&amp;W474&amp;"|",'5_ACOMPANHAMENTO'!$AC$3:$AC$4922)))+((X474&lt;&gt;"")*ISNUMBER(SEARCH("|"&amp;X474&amp;"|",'5_ACOMPANHAMENTO'!$AC$3:$AC$4922)))+((Y474&lt;&gt;"")*ISNUMBER(SEARCH("|"&amp;Y474&amp;"|",'5_ACOMPANHAMENTO'!$AC$3:$AC$4922)))+((Z474&lt;&gt;"")*ISNUMBER(SEARCH("|"&amp;Z474&amp;"|",'5_ACOMPANHAMENTO'!$AC$3:$AC$4922)))+((AA474&lt;&gt;"")*ISNUMBER(SEARCH("|"&amp;AA474&amp;"|",'5_ACOMPANHAMENTO'!$AC$3:$AC$4922)))+((AB474&lt;&gt;"")*ISNUMBER(SEARCH("|"&amp;AB474&amp;"|",'5_ACOMPANHAMENTO'!$AC$3:$AC$4922))))&gt;0)),'5_ACOMPANHAMENTO'!$O$3:$O$4922),0))</f>
        <v>75</v>
      </c>
      <c r="G474" s="7">
        <f t="shared" si="162"/>
        <v>0</v>
      </c>
      <c r="H474" t="str">
        <f t="shared" si="163"/>
        <v>10210|56 COPIADORA</v>
      </c>
      <c r="I474" s="1" t="str">
        <f t="shared" si="164"/>
        <v>10210</v>
      </c>
      <c r="J474" s="1" t="str">
        <f t="shared" si="165"/>
        <v/>
      </c>
      <c r="K474" s="1" t="str">
        <f t="shared" si="166"/>
        <v/>
      </c>
      <c r="L474" s="1" t="str">
        <f t="shared" si="167"/>
        <v/>
      </c>
      <c r="M474" s="1" t="str">
        <f t="shared" si="168"/>
        <v/>
      </c>
      <c r="N474" s="1" t="str">
        <f t="shared" si="169"/>
        <v/>
      </c>
      <c r="O474" s="1" t="str">
        <f t="shared" si="170"/>
        <v/>
      </c>
      <c r="P474" s="1" t="str">
        <f t="shared" si="171"/>
        <v/>
      </c>
      <c r="Q474" s="1" t="str">
        <f t="shared" si="172"/>
        <v/>
      </c>
      <c r="R474" s="1" t="str">
        <f t="shared" si="173"/>
        <v/>
      </c>
      <c r="S474" s="1" t="str">
        <f t="shared" si="174"/>
        <v/>
      </c>
      <c r="T474" s="1" t="str">
        <f t="shared" si="175"/>
        <v/>
      </c>
      <c r="U474" s="1" t="str">
        <f t="shared" si="176"/>
        <v/>
      </c>
      <c r="V474" s="1" t="str">
        <f t="shared" si="177"/>
        <v/>
      </c>
      <c r="W474" s="1" t="str">
        <f t="shared" si="178"/>
        <v/>
      </c>
      <c r="X474" s="1" t="str">
        <f t="shared" si="179"/>
        <v/>
      </c>
      <c r="Y474" s="1" t="str">
        <f t="shared" si="180"/>
        <v/>
      </c>
      <c r="Z474" s="1" t="str">
        <f t="shared" si="181"/>
        <v/>
      </c>
      <c r="AA474" s="1" t="str">
        <f t="shared" si="182"/>
        <v/>
      </c>
      <c r="AB474" s="1" t="str">
        <f t="shared" si="183"/>
        <v/>
      </c>
    </row>
    <row r="475" spans="1:28" ht="11.25" hidden="1" customHeight="1" x14ac:dyDescent="0.35">
      <c r="A475" s="4">
        <f>IF(OR($B475="",$C475=""),"",IFERROR(INDEX('5_ACOMPANHAMENTO'!$A$3:$A$4922,MATCH(1,INDEX(('5_ACOMPANHAMENTO'!$AD$3:$AD$4922=TRIM($C475&amp;""))*('5_ACOMPANHAMENTO'!$AC$3:$AC$4922&lt;&gt;"")*((((I475&lt;&gt;"")*ISNUMBER(SEARCH("|"&amp;I475&amp;"|",'5_ACOMPANHAMENTO'!$AC$3:$AC$4922)))+((J475&lt;&gt;"")*ISNUMBER(SEARCH("|"&amp;J475&amp;"|",'5_ACOMPANHAMENTO'!$AC$3:$AC$4922)))+((K475&lt;&gt;"")*ISNUMBER(SEARCH("|"&amp;K475&amp;"|",'5_ACOMPANHAMENTO'!$AC$3:$AC$4922)))+((L475&lt;&gt;"")*ISNUMBER(SEARCH("|"&amp;L475&amp;"|",'5_ACOMPANHAMENTO'!$AC$3:$AC$4922)))+((M475&lt;&gt;"")*ISNUMBER(SEARCH("|"&amp;M475&amp;"|",'5_ACOMPANHAMENTO'!$AC$3:$AC$4922)))+((N475&lt;&gt;"")*ISNUMBER(SEARCH("|"&amp;N475&amp;"|",'5_ACOMPANHAMENTO'!$AC$3:$AC$4922)))+((O475&lt;&gt;"")*ISNUMBER(SEARCH("|"&amp;O475&amp;"|",'5_ACOMPANHAMENTO'!$AC$3:$AC$4922)))+((P475&lt;&gt;"")*ISNUMBER(SEARCH("|"&amp;P475&amp;"|",'5_ACOMPANHAMENTO'!$AC$3:$AC$4922)))+((Q475&lt;&gt;"")*ISNUMBER(SEARCH("|"&amp;Q475&amp;"|",'5_ACOMPANHAMENTO'!$AC$3:$AC$4922)))+((R475&lt;&gt;"")*ISNUMBER(SEARCH("|"&amp;R475&amp;"|",'5_ACOMPANHAMENTO'!$AC$3:$AC$4922)))+((S475&lt;&gt;"")*ISNUMBER(SEARCH("|"&amp;S475&amp;"|",'5_ACOMPANHAMENTO'!$AC$3:$AC$4922)))+((T475&lt;&gt;"")*ISNUMBER(SEARCH("|"&amp;T475&amp;"|",'5_ACOMPANHAMENTO'!$AC$3:$AC$4922)))+((U475&lt;&gt;"")*ISNUMBER(SEARCH("|"&amp;U475&amp;"|",'5_ACOMPANHAMENTO'!$AC$3:$AC$4922)))+((V475&lt;&gt;"")*ISNUMBER(SEARCH("|"&amp;V475&amp;"|",'5_ACOMPANHAMENTO'!$AC$3:$AC$4922)))+((W475&lt;&gt;"")*ISNUMBER(SEARCH("|"&amp;W475&amp;"|",'5_ACOMPANHAMENTO'!$AC$3:$AC$4922)))+((X475&lt;&gt;"")*ISNUMBER(SEARCH("|"&amp;X475&amp;"|",'5_ACOMPANHAMENTO'!$AC$3:$AC$4922)))+((Y475&lt;&gt;"")*ISNUMBER(SEARCH("|"&amp;Y475&amp;"|",'5_ACOMPANHAMENTO'!$AC$3:$AC$4922)))+((Z475&lt;&gt;"")*ISNUMBER(SEARCH("|"&amp;Z475&amp;"|",'5_ACOMPANHAMENTO'!$AC$3:$AC$4922)))+((AA475&lt;&gt;"")*ISNUMBER(SEARCH("|"&amp;AA475&amp;"|",'5_ACOMPANHAMENTO'!$AC$3:$AC$4922)))+((AB475&lt;&gt;"")*ISNUMBER(SEARCH("|"&amp;AB475&amp;"|",'5_ACOMPANHAMENTO'!$AC$3:$AC$4922))))&gt;0),0),0)),""))</f>
        <v>46206</v>
      </c>
      <c r="B475" s="14" t="s">
        <v>3094</v>
      </c>
      <c r="C475" s="14" t="s">
        <v>3055</v>
      </c>
      <c r="D475" s="4">
        <f>IF(OR($B475="",$C475=""),"",IFERROR(SUMPRODUCT(--(('5_ACOMPANHAMENTO'!$AD$3:$AD$4922=TRIM($C475&amp;""))*('5_ACOMPANHAMENTO'!$AC$3:$AC$4922&lt;&gt;"")*((((I475&lt;&gt;"")*ISNUMBER(SEARCH("|"&amp;I475&amp;"|",'5_ACOMPANHAMENTO'!$AC$3:$AC$4922)))+((J475&lt;&gt;"")*ISNUMBER(SEARCH("|"&amp;J475&amp;"|",'5_ACOMPANHAMENTO'!$AC$3:$AC$4922)))+((K475&lt;&gt;"")*ISNUMBER(SEARCH("|"&amp;K475&amp;"|",'5_ACOMPANHAMENTO'!$AC$3:$AC$4922)))+((L475&lt;&gt;"")*ISNUMBER(SEARCH("|"&amp;L475&amp;"|",'5_ACOMPANHAMENTO'!$AC$3:$AC$4922)))+((M475&lt;&gt;"")*ISNUMBER(SEARCH("|"&amp;M475&amp;"|",'5_ACOMPANHAMENTO'!$AC$3:$AC$4922)))+((N475&lt;&gt;"")*ISNUMBER(SEARCH("|"&amp;N475&amp;"|",'5_ACOMPANHAMENTO'!$AC$3:$AC$4922)))+((O475&lt;&gt;"")*ISNUMBER(SEARCH("|"&amp;O475&amp;"|",'5_ACOMPANHAMENTO'!$AC$3:$AC$4922)))+((P475&lt;&gt;"")*ISNUMBER(SEARCH("|"&amp;P475&amp;"|",'5_ACOMPANHAMENTO'!$AC$3:$AC$4922)))+((Q475&lt;&gt;"")*ISNUMBER(SEARCH("|"&amp;Q475&amp;"|",'5_ACOMPANHAMENTO'!$AC$3:$AC$4922)))+((R475&lt;&gt;"")*ISNUMBER(SEARCH("|"&amp;R475&amp;"|",'5_ACOMPANHAMENTO'!$AC$3:$AC$4922)))+((S475&lt;&gt;"")*ISNUMBER(SEARCH("|"&amp;S475&amp;"|",'5_ACOMPANHAMENTO'!$AC$3:$AC$4922)))+((T475&lt;&gt;"")*ISNUMBER(SEARCH("|"&amp;T475&amp;"|",'5_ACOMPANHAMENTO'!$AC$3:$AC$4922)))+((U475&lt;&gt;"")*ISNUMBER(SEARCH("|"&amp;U475&amp;"|",'5_ACOMPANHAMENTO'!$AC$3:$AC$4922)))+((V475&lt;&gt;"")*ISNUMBER(SEARCH("|"&amp;V475&amp;"|",'5_ACOMPANHAMENTO'!$AC$3:$AC$4922)))+((W475&lt;&gt;"")*ISNUMBER(SEARCH("|"&amp;W475&amp;"|",'5_ACOMPANHAMENTO'!$AC$3:$AC$4922)))+((X475&lt;&gt;"")*ISNUMBER(SEARCH("|"&amp;X475&amp;"|",'5_ACOMPANHAMENTO'!$AC$3:$AC$4922)))+((Y475&lt;&gt;"")*ISNUMBER(SEARCH("|"&amp;Y475&amp;"|",'5_ACOMPANHAMENTO'!$AC$3:$AC$4922)))+((Z475&lt;&gt;"")*ISNUMBER(SEARCH("|"&amp;Z475&amp;"|",'5_ACOMPANHAMENTO'!$AC$3:$AC$4922)))+((AA475&lt;&gt;"")*ISNUMBER(SEARCH("|"&amp;AA475&amp;"|",'5_ACOMPANHAMENTO'!$AC$3:$AC$4922)))+((AB475&lt;&gt;"")*ISNUMBER(SEARCH("|"&amp;AB475&amp;"|",'5_ACOMPANHAMENTO'!$AC$3:$AC$4922))))&gt;0)),'5_ACOMPANHAMENTO'!$J$3:$J$4922),0))</f>
        <v>75</v>
      </c>
      <c r="E475" s="4" t="str">
        <f t="shared" ca="1" si="161"/>
        <v>FINALIZADO</v>
      </c>
      <c r="F475" s="7">
        <f>IF(OR($B475="",$C475=""),"",IFERROR(SUMPRODUCT(--(('5_ACOMPANHAMENTO'!$AD$3:$AD$4922=TRIM($C475&amp;""))*('5_ACOMPANHAMENTO'!$AC$3:$AC$4922&lt;&gt;"")*((((I475&lt;&gt;"")*ISNUMBER(SEARCH("|"&amp;I475&amp;"|",'5_ACOMPANHAMENTO'!$AC$3:$AC$4922)))+((J475&lt;&gt;"")*ISNUMBER(SEARCH("|"&amp;J475&amp;"|",'5_ACOMPANHAMENTO'!$AC$3:$AC$4922)))+((K475&lt;&gt;"")*ISNUMBER(SEARCH("|"&amp;K475&amp;"|",'5_ACOMPANHAMENTO'!$AC$3:$AC$4922)))+((L475&lt;&gt;"")*ISNUMBER(SEARCH("|"&amp;L475&amp;"|",'5_ACOMPANHAMENTO'!$AC$3:$AC$4922)))+((M475&lt;&gt;"")*ISNUMBER(SEARCH("|"&amp;M475&amp;"|",'5_ACOMPANHAMENTO'!$AC$3:$AC$4922)))+((N475&lt;&gt;"")*ISNUMBER(SEARCH("|"&amp;N475&amp;"|",'5_ACOMPANHAMENTO'!$AC$3:$AC$4922)))+((O475&lt;&gt;"")*ISNUMBER(SEARCH("|"&amp;O475&amp;"|",'5_ACOMPANHAMENTO'!$AC$3:$AC$4922)))+((P475&lt;&gt;"")*ISNUMBER(SEARCH("|"&amp;P475&amp;"|",'5_ACOMPANHAMENTO'!$AC$3:$AC$4922)))+((Q475&lt;&gt;"")*ISNUMBER(SEARCH("|"&amp;Q475&amp;"|",'5_ACOMPANHAMENTO'!$AC$3:$AC$4922)))+((R475&lt;&gt;"")*ISNUMBER(SEARCH("|"&amp;R475&amp;"|",'5_ACOMPANHAMENTO'!$AC$3:$AC$4922)))+((S475&lt;&gt;"")*ISNUMBER(SEARCH("|"&amp;S475&amp;"|",'5_ACOMPANHAMENTO'!$AC$3:$AC$4922)))+((T475&lt;&gt;"")*ISNUMBER(SEARCH("|"&amp;T475&amp;"|",'5_ACOMPANHAMENTO'!$AC$3:$AC$4922)))+((U475&lt;&gt;"")*ISNUMBER(SEARCH("|"&amp;U475&amp;"|",'5_ACOMPANHAMENTO'!$AC$3:$AC$4922)))+((V475&lt;&gt;"")*ISNUMBER(SEARCH("|"&amp;V475&amp;"|",'5_ACOMPANHAMENTO'!$AC$3:$AC$4922)))+((W475&lt;&gt;"")*ISNUMBER(SEARCH("|"&amp;W475&amp;"|",'5_ACOMPANHAMENTO'!$AC$3:$AC$4922)))+((X475&lt;&gt;"")*ISNUMBER(SEARCH("|"&amp;X475&amp;"|",'5_ACOMPANHAMENTO'!$AC$3:$AC$4922)))+((Y475&lt;&gt;"")*ISNUMBER(SEARCH("|"&amp;Y475&amp;"|",'5_ACOMPANHAMENTO'!$AC$3:$AC$4922)))+((Z475&lt;&gt;"")*ISNUMBER(SEARCH("|"&amp;Z475&amp;"|",'5_ACOMPANHAMENTO'!$AC$3:$AC$4922)))+((AA475&lt;&gt;"")*ISNUMBER(SEARCH("|"&amp;AA475&amp;"|",'5_ACOMPANHAMENTO'!$AC$3:$AC$4922)))+((AB475&lt;&gt;"")*ISNUMBER(SEARCH("|"&amp;AB475&amp;"|",'5_ACOMPANHAMENTO'!$AC$3:$AC$4922))))&gt;0)),'5_ACOMPANHAMENTO'!$O$3:$O$4922),0))</f>
        <v>75</v>
      </c>
      <c r="G475" s="7">
        <f t="shared" si="162"/>
        <v>0</v>
      </c>
      <c r="H475" t="str">
        <f t="shared" si="163"/>
        <v>10210|56 COPIADORA</v>
      </c>
      <c r="I475" s="1" t="str">
        <f t="shared" si="164"/>
        <v>10210</v>
      </c>
      <c r="J475" s="1" t="str">
        <f t="shared" si="165"/>
        <v/>
      </c>
      <c r="K475" s="1" t="str">
        <f t="shared" si="166"/>
        <v/>
      </c>
      <c r="L475" s="1" t="str">
        <f t="shared" si="167"/>
        <v/>
      </c>
      <c r="M475" s="1" t="str">
        <f t="shared" si="168"/>
        <v/>
      </c>
      <c r="N475" s="1" t="str">
        <f t="shared" si="169"/>
        <v/>
      </c>
      <c r="O475" s="1" t="str">
        <f t="shared" si="170"/>
        <v/>
      </c>
      <c r="P475" s="1" t="str">
        <f t="shared" si="171"/>
        <v/>
      </c>
      <c r="Q475" s="1" t="str">
        <f t="shared" si="172"/>
        <v/>
      </c>
      <c r="R475" s="1" t="str">
        <f t="shared" si="173"/>
        <v/>
      </c>
      <c r="S475" s="1" t="str">
        <f t="shared" si="174"/>
        <v/>
      </c>
      <c r="T475" s="1" t="str">
        <f t="shared" si="175"/>
        <v/>
      </c>
      <c r="U475" s="1" t="str">
        <f t="shared" si="176"/>
        <v/>
      </c>
      <c r="V475" s="1" t="str">
        <f t="shared" si="177"/>
        <v/>
      </c>
      <c r="W475" s="1" t="str">
        <f t="shared" si="178"/>
        <v/>
      </c>
      <c r="X475" s="1" t="str">
        <f t="shared" si="179"/>
        <v/>
      </c>
      <c r="Y475" s="1" t="str">
        <f t="shared" si="180"/>
        <v/>
      </c>
      <c r="Z475" s="1" t="str">
        <f t="shared" si="181"/>
        <v/>
      </c>
      <c r="AA475" s="1" t="str">
        <f t="shared" si="182"/>
        <v/>
      </c>
      <c r="AB475" s="1" t="str">
        <f t="shared" si="183"/>
        <v/>
      </c>
    </row>
    <row r="476" spans="1:28" ht="11.25" hidden="1" customHeight="1" x14ac:dyDescent="0.35">
      <c r="A476" s="4">
        <f>IF(OR($B476="",$C476=""),"",IFERROR(INDEX('5_ACOMPANHAMENTO'!$A$3:$A$4922,MATCH(1,INDEX(('5_ACOMPANHAMENTO'!$AD$3:$AD$4922=TRIM($C476&amp;""))*('5_ACOMPANHAMENTO'!$AC$3:$AC$4922&lt;&gt;"")*((((I476&lt;&gt;"")*ISNUMBER(SEARCH("|"&amp;I476&amp;"|",'5_ACOMPANHAMENTO'!$AC$3:$AC$4922)))+((J476&lt;&gt;"")*ISNUMBER(SEARCH("|"&amp;J476&amp;"|",'5_ACOMPANHAMENTO'!$AC$3:$AC$4922)))+((K476&lt;&gt;"")*ISNUMBER(SEARCH("|"&amp;K476&amp;"|",'5_ACOMPANHAMENTO'!$AC$3:$AC$4922)))+((L476&lt;&gt;"")*ISNUMBER(SEARCH("|"&amp;L476&amp;"|",'5_ACOMPANHAMENTO'!$AC$3:$AC$4922)))+((M476&lt;&gt;"")*ISNUMBER(SEARCH("|"&amp;M476&amp;"|",'5_ACOMPANHAMENTO'!$AC$3:$AC$4922)))+((N476&lt;&gt;"")*ISNUMBER(SEARCH("|"&amp;N476&amp;"|",'5_ACOMPANHAMENTO'!$AC$3:$AC$4922)))+((O476&lt;&gt;"")*ISNUMBER(SEARCH("|"&amp;O476&amp;"|",'5_ACOMPANHAMENTO'!$AC$3:$AC$4922)))+((P476&lt;&gt;"")*ISNUMBER(SEARCH("|"&amp;P476&amp;"|",'5_ACOMPANHAMENTO'!$AC$3:$AC$4922)))+((Q476&lt;&gt;"")*ISNUMBER(SEARCH("|"&amp;Q476&amp;"|",'5_ACOMPANHAMENTO'!$AC$3:$AC$4922)))+((R476&lt;&gt;"")*ISNUMBER(SEARCH("|"&amp;R476&amp;"|",'5_ACOMPANHAMENTO'!$AC$3:$AC$4922)))+((S476&lt;&gt;"")*ISNUMBER(SEARCH("|"&amp;S476&amp;"|",'5_ACOMPANHAMENTO'!$AC$3:$AC$4922)))+((T476&lt;&gt;"")*ISNUMBER(SEARCH("|"&amp;T476&amp;"|",'5_ACOMPANHAMENTO'!$AC$3:$AC$4922)))+((U476&lt;&gt;"")*ISNUMBER(SEARCH("|"&amp;U476&amp;"|",'5_ACOMPANHAMENTO'!$AC$3:$AC$4922)))+((V476&lt;&gt;"")*ISNUMBER(SEARCH("|"&amp;V476&amp;"|",'5_ACOMPANHAMENTO'!$AC$3:$AC$4922)))+((W476&lt;&gt;"")*ISNUMBER(SEARCH("|"&amp;W476&amp;"|",'5_ACOMPANHAMENTO'!$AC$3:$AC$4922)))+((X476&lt;&gt;"")*ISNUMBER(SEARCH("|"&amp;X476&amp;"|",'5_ACOMPANHAMENTO'!$AC$3:$AC$4922)))+((Y476&lt;&gt;"")*ISNUMBER(SEARCH("|"&amp;Y476&amp;"|",'5_ACOMPANHAMENTO'!$AC$3:$AC$4922)))+((Z476&lt;&gt;"")*ISNUMBER(SEARCH("|"&amp;Z476&amp;"|",'5_ACOMPANHAMENTO'!$AC$3:$AC$4922)))+((AA476&lt;&gt;"")*ISNUMBER(SEARCH("|"&amp;AA476&amp;"|",'5_ACOMPANHAMENTO'!$AC$3:$AC$4922)))+((AB476&lt;&gt;"")*ISNUMBER(SEARCH("|"&amp;AB476&amp;"|",'5_ACOMPANHAMENTO'!$AC$3:$AC$4922))))&gt;0),0),0)),""))</f>
        <v>46218</v>
      </c>
      <c r="B476" s="14" t="s">
        <v>3096</v>
      </c>
      <c r="C476" s="14" t="s">
        <v>3097</v>
      </c>
      <c r="D476" s="4">
        <f>IF(OR($B476="",$C476=""),"",IFERROR(SUMPRODUCT(--(('5_ACOMPANHAMENTO'!$AD$3:$AD$4922=TRIM($C476&amp;""))*('5_ACOMPANHAMENTO'!$AC$3:$AC$4922&lt;&gt;"")*((((I476&lt;&gt;"")*ISNUMBER(SEARCH("|"&amp;I476&amp;"|",'5_ACOMPANHAMENTO'!$AC$3:$AC$4922)))+((J476&lt;&gt;"")*ISNUMBER(SEARCH("|"&amp;J476&amp;"|",'5_ACOMPANHAMENTO'!$AC$3:$AC$4922)))+((K476&lt;&gt;"")*ISNUMBER(SEARCH("|"&amp;K476&amp;"|",'5_ACOMPANHAMENTO'!$AC$3:$AC$4922)))+((L476&lt;&gt;"")*ISNUMBER(SEARCH("|"&amp;L476&amp;"|",'5_ACOMPANHAMENTO'!$AC$3:$AC$4922)))+((M476&lt;&gt;"")*ISNUMBER(SEARCH("|"&amp;M476&amp;"|",'5_ACOMPANHAMENTO'!$AC$3:$AC$4922)))+((N476&lt;&gt;"")*ISNUMBER(SEARCH("|"&amp;N476&amp;"|",'5_ACOMPANHAMENTO'!$AC$3:$AC$4922)))+((O476&lt;&gt;"")*ISNUMBER(SEARCH("|"&amp;O476&amp;"|",'5_ACOMPANHAMENTO'!$AC$3:$AC$4922)))+((P476&lt;&gt;"")*ISNUMBER(SEARCH("|"&amp;P476&amp;"|",'5_ACOMPANHAMENTO'!$AC$3:$AC$4922)))+((Q476&lt;&gt;"")*ISNUMBER(SEARCH("|"&amp;Q476&amp;"|",'5_ACOMPANHAMENTO'!$AC$3:$AC$4922)))+((R476&lt;&gt;"")*ISNUMBER(SEARCH("|"&amp;R476&amp;"|",'5_ACOMPANHAMENTO'!$AC$3:$AC$4922)))+((S476&lt;&gt;"")*ISNUMBER(SEARCH("|"&amp;S476&amp;"|",'5_ACOMPANHAMENTO'!$AC$3:$AC$4922)))+((T476&lt;&gt;"")*ISNUMBER(SEARCH("|"&amp;T476&amp;"|",'5_ACOMPANHAMENTO'!$AC$3:$AC$4922)))+((U476&lt;&gt;"")*ISNUMBER(SEARCH("|"&amp;U476&amp;"|",'5_ACOMPANHAMENTO'!$AC$3:$AC$4922)))+((V476&lt;&gt;"")*ISNUMBER(SEARCH("|"&amp;V476&amp;"|",'5_ACOMPANHAMENTO'!$AC$3:$AC$4922)))+((W476&lt;&gt;"")*ISNUMBER(SEARCH("|"&amp;W476&amp;"|",'5_ACOMPANHAMENTO'!$AC$3:$AC$4922)))+((X476&lt;&gt;"")*ISNUMBER(SEARCH("|"&amp;X476&amp;"|",'5_ACOMPANHAMENTO'!$AC$3:$AC$4922)))+((Y476&lt;&gt;"")*ISNUMBER(SEARCH("|"&amp;Y476&amp;"|",'5_ACOMPANHAMENTO'!$AC$3:$AC$4922)))+((Z476&lt;&gt;"")*ISNUMBER(SEARCH("|"&amp;Z476&amp;"|",'5_ACOMPANHAMENTO'!$AC$3:$AC$4922)))+((AA476&lt;&gt;"")*ISNUMBER(SEARCH("|"&amp;AA476&amp;"|",'5_ACOMPANHAMENTO'!$AC$3:$AC$4922)))+((AB476&lt;&gt;"")*ISNUMBER(SEARCH("|"&amp;AB476&amp;"|",'5_ACOMPANHAMENTO'!$AC$3:$AC$4922))))&gt;0)),'5_ACOMPANHAMENTO'!$J$3:$J$4922),0))</f>
        <v>1848</v>
      </c>
      <c r="E476" s="4" t="str">
        <f t="shared" ca="1" si="161"/>
        <v>FINALIZADO</v>
      </c>
      <c r="F476" s="7">
        <f>IF(OR($B476="",$C476=""),"",IFERROR(SUMPRODUCT(--(('5_ACOMPANHAMENTO'!$AD$3:$AD$4922=TRIM($C476&amp;""))*('5_ACOMPANHAMENTO'!$AC$3:$AC$4922&lt;&gt;"")*((((I476&lt;&gt;"")*ISNUMBER(SEARCH("|"&amp;I476&amp;"|",'5_ACOMPANHAMENTO'!$AC$3:$AC$4922)))+((J476&lt;&gt;"")*ISNUMBER(SEARCH("|"&amp;J476&amp;"|",'5_ACOMPANHAMENTO'!$AC$3:$AC$4922)))+((K476&lt;&gt;"")*ISNUMBER(SEARCH("|"&amp;K476&amp;"|",'5_ACOMPANHAMENTO'!$AC$3:$AC$4922)))+((L476&lt;&gt;"")*ISNUMBER(SEARCH("|"&amp;L476&amp;"|",'5_ACOMPANHAMENTO'!$AC$3:$AC$4922)))+((M476&lt;&gt;"")*ISNUMBER(SEARCH("|"&amp;M476&amp;"|",'5_ACOMPANHAMENTO'!$AC$3:$AC$4922)))+((N476&lt;&gt;"")*ISNUMBER(SEARCH("|"&amp;N476&amp;"|",'5_ACOMPANHAMENTO'!$AC$3:$AC$4922)))+((O476&lt;&gt;"")*ISNUMBER(SEARCH("|"&amp;O476&amp;"|",'5_ACOMPANHAMENTO'!$AC$3:$AC$4922)))+((P476&lt;&gt;"")*ISNUMBER(SEARCH("|"&amp;P476&amp;"|",'5_ACOMPANHAMENTO'!$AC$3:$AC$4922)))+((Q476&lt;&gt;"")*ISNUMBER(SEARCH("|"&amp;Q476&amp;"|",'5_ACOMPANHAMENTO'!$AC$3:$AC$4922)))+((R476&lt;&gt;"")*ISNUMBER(SEARCH("|"&amp;R476&amp;"|",'5_ACOMPANHAMENTO'!$AC$3:$AC$4922)))+((S476&lt;&gt;"")*ISNUMBER(SEARCH("|"&amp;S476&amp;"|",'5_ACOMPANHAMENTO'!$AC$3:$AC$4922)))+((T476&lt;&gt;"")*ISNUMBER(SEARCH("|"&amp;T476&amp;"|",'5_ACOMPANHAMENTO'!$AC$3:$AC$4922)))+((U476&lt;&gt;"")*ISNUMBER(SEARCH("|"&amp;U476&amp;"|",'5_ACOMPANHAMENTO'!$AC$3:$AC$4922)))+((V476&lt;&gt;"")*ISNUMBER(SEARCH("|"&amp;V476&amp;"|",'5_ACOMPANHAMENTO'!$AC$3:$AC$4922)))+((W476&lt;&gt;"")*ISNUMBER(SEARCH("|"&amp;W476&amp;"|",'5_ACOMPANHAMENTO'!$AC$3:$AC$4922)))+((X476&lt;&gt;"")*ISNUMBER(SEARCH("|"&amp;X476&amp;"|",'5_ACOMPANHAMENTO'!$AC$3:$AC$4922)))+((Y476&lt;&gt;"")*ISNUMBER(SEARCH("|"&amp;Y476&amp;"|",'5_ACOMPANHAMENTO'!$AC$3:$AC$4922)))+((Z476&lt;&gt;"")*ISNUMBER(SEARCH("|"&amp;Z476&amp;"|",'5_ACOMPANHAMENTO'!$AC$3:$AC$4922)))+((AA476&lt;&gt;"")*ISNUMBER(SEARCH("|"&amp;AA476&amp;"|",'5_ACOMPANHAMENTO'!$AC$3:$AC$4922)))+((AB476&lt;&gt;"")*ISNUMBER(SEARCH("|"&amp;AB476&amp;"|",'5_ACOMPANHAMENTO'!$AC$3:$AC$4922))))&gt;0)),'5_ACOMPANHAMENTO'!$O$3:$O$4922),0))</f>
        <v>1848</v>
      </c>
      <c r="G476" s="7">
        <f t="shared" si="162"/>
        <v>0</v>
      </c>
      <c r="H476" t="str">
        <f t="shared" si="163"/>
        <v>10187,10189,10190,10191,|SEM_SETOR</v>
      </c>
      <c r="I476" s="1" t="str">
        <f t="shared" si="164"/>
        <v>10187</v>
      </c>
      <c r="J476" s="1" t="str">
        <f t="shared" si="165"/>
        <v>10189</v>
      </c>
      <c r="K476" s="1" t="str">
        <f t="shared" si="166"/>
        <v>10190</v>
      </c>
      <c r="L476" s="1" t="str">
        <f t="shared" si="167"/>
        <v>10191</v>
      </c>
      <c r="M476" s="1" t="str">
        <f t="shared" si="168"/>
        <v/>
      </c>
      <c r="N476" s="1" t="str">
        <f t="shared" si="169"/>
        <v/>
      </c>
      <c r="O476" s="1" t="str">
        <f t="shared" si="170"/>
        <v/>
      </c>
      <c r="P476" s="1" t="str">
        <f t="shared" si="171"/>
        <v/>
      </c>
      <c r="Q476" s="1" t="str">
        <f t="shared" si="172"/>
        <v/>
      </c>
      <c r="R476" s="1" t="str">
        <f t="shared" si="173"/>
        <v/>
      </c>
      <c r="S476" s="1" t="str">
        <f t="shared" si="174"/>
        <v/>
      </c>
      <c r="T476" s="1" t="str">
        <f t="shared" si="175"/>
        <v/>
      </c>
      <c r="U476" s="1" t="str">
        <f t="shared" si="176"/>
        <v/>
      </c>
      <c r="V476" s="1" t="str">
        <f t="shared" si="177"/>
        <v/>
      </c>
      <c r="W476" s="1" t="str">
        <f t="shared" si="178"/>
        <v/>
      </c>
      <c r="X476" s="1" t="str">
        <f t="shared" si="179"/>
        <v/>
      </c>
      <c r="Y476" s="1" t="str">
        <f t="shared" si="180"/>
        <v/>
      </c>
      <c r="Z476" s="1" t="str">
        <f t="shared" si="181"/>
        <v/>
      </c>
      <c r="AA476" s="1" t="str">
        <f t="shared" si="182"/>
        <v/>
      </c>
      <c r="AB476" s="1" t="str">
        <f t="shared" si="183"/>
        <v/>
      </c>
    </row>
    <row r="477" spans="1:28" ht="11.25" hidden="1" customHeight="1" x14ac:dyDescent="0.35">
      <c r="A477" s="4">
        <f>IF(OR($B477="",$C477=""),"",IFERROR(INDEX('5_ACOMPANHAMENTO'!$A$3:$A$4922,MATCH(1,INDEX(('5_ACOMPANHAMENTO'!$AD$3:$AD$4922=TRIM($C477&amp;""))*('5_ACOMPANHAMENTO'!$AC$3:$AC$4922&lt;&gt;"")*((((I477&lt;&gt;"")*ISNUMBER(SEARCH("|"&amp;I477&amp;"|",'5_ACOMPANHAMENTO'!$AC$3:$AC$4922)))+((J477&lt;&gt;"")*ISNUMBER(SEARCH("|"&amp;J477&amp;"|",'5_ACOMPANHAMENTO'!$AC$3:$AC$4922)))+((K477&lt;&gt;"")*ISNUMBER(SEARCH("|"&amp;K477&amp;"|",'5_ACOMPANHAMENTO'!$AC$3:$AC$4922)))+((L477&lt;&gt;"")*ISNUMBER(SEARCH("|"&amp;L477&amp;"|",'5_ACOMPANHAMENTO'!$AC$3:$AC$4922)))+((M477&lt;&gt;"")*ISNUMBER(SEARCH("|"&amp;M477&amp;"|",'5_ACOMPANHAMENTO'!$AC$3:$AC$4922)))+((N477&lt;&gt;"")*ISNUMBER(SEARCH("|"&amp;N477&amp;"|",'5_ACOMPANHAMENTO'!$AC$3:$AC$4922)))+((O477&lt;&gt;"")*ISNUMBER(SEARCH("|"&amp;O477&amp;"|",'5_ACOMPANHAMENTO'!$AC$3:$AC$4922)))+((P477&lt;&gt;"")*ISNUMBER(SEARCH("|"&amp;P477&amp;"|",'5_ACOMPANHAMENTO'!$AC$3:$AC$4922)))+((Q477&lt;&gt;"")*ISNUMBER(SEARCH("|"&amp;Q477&amp;"|",'5_ACOMPANHAMENTO'!$AC$3:$AC$4922)))+((R477&lt;&gt;"")*ISNUMBER(SEARCH("|"&amp;R477&amp;"|",'5_ACOMPANHAMENTO'!$AC$3:$AC$4922)))+((S477&lt;&gt;"")*ISNUMBER(SEARCH("|"&amp;S477&amp;"|",'5_ACOMPANHAMENTO'!$AC$3:$AC$4922)))+((T477&lt;&gt;"")*ISNUMBER(SEARCH("|"&amp;T477&amp;"|",'5_ACOMPANHAMENTO'!$AC$3:$AC$4922)))+((U477&lt;&gt;"")*ISNUMBER(SEARCH("|"&amp;U477&amp;"|",'5_ACOMPANHAMENTO'!$AC$3:$AC$4922)))+((V477&lt;&gt;"")*ISNUMBER(SEARCH("|"&amp;V477&amp;"|",'5_ACOMPANHAMENTO'!$AC$3:$AC$4922)))+((W477&lt;&gt;"")*ISNUMBER(SEARCH("|"&amp;W477&amp;"|",'5_ACOMPANHAMENTO'!$AC$3:$AC$4922)))+((X477&lt;&gt;"")*ISNUMBER(SEARCH("|"&amp;X477&amp;"|",'5_ACOMPANHAMENTO'!$AC$3:$AC$4922)))+((Y477&lt;&gt;"")*ISNUMBER(SEARCH("|"&amp;Y477&amp;"|",'5_ACOMPANHAMENTO'!$AC$3:$AC$4922)))+((Z477&lt;&gt;"")*ISNUMBER(SEARCH("|"&amp;Z477&amp;"|",'5_ACOMPANHAMENTO'!$AC$3:$AC$4922)))+((AA477&lt;&gt;"")*ISNUMBER(SEARCH("|"&amp;AA477&amp;"|",'5_ACOMPANHAMENTO'!$AC$3:$AC$4922)))+((AB477&lt;&gt;"")*ISNUMBER(SEARCH("|"&amp;AB477&amp;"|",'5_ACOMPANHAMENTO'!$AC$3:$AC$4922))))&gt;0),0),0)),""))</f>
        <v>46218</v>
      </c>
      <c r="B477" s="14" t="s">
        <v>3096</v>
      </c>
      <c r="C477" s="14" t="s">
        <v>3097</v>
      </c>
      <c r="D477" s="4">
        <f>IF(OR($B477="",$C477=""),"",IFERROR(SUMPRODUCT(--(('5_ACOMPANHAMENTO'!$AD$3:$AD$4922=TRIM($C477&amp;""))*('5_ACOMPANHAMENTO'!$AC$3:$AC$4922&lt;&gt;"")*((((I477&lt;&gt;"")*ISNUMBER(SEARCH("|"&amp;I477&amp;"|",'5_ACOMPANHAMENTO'!$AC$3:$AC$4922)))+((J477&lt;&gt;"")*ISNUMBER(SEARCH("|"&amp;J477&amp;"|",'5_ACOMPANHAMENTO'!$AC$3:$AC$4922)))+((K477&lt;&gt;"")*ISNUMBER(SEARCH("|"&amp;K477&amp;"|",'5_ACOMPANHAMENTO'!$AC$3:$AC$4922)))+((L477&lt;&gt;"")*ISNUMBER(SEARCH("|"&amp;L477&amp;"|",'5_ACOMPANHAMENTO'!$AC$3:$AC$4922)))+((M477&lt;&gt;"")*ISNUMBER(SEARCH("|"&amp;M477&amp;"|",'5_ACOMPANHAMENTO'!$AC$3:$AC$4922)))+((N477&lt;&gt;"")*ISNUMBER(SEARCH("|"&amp;N477&amp;"|",'5_ACOMPANHAMENTO'!$AC$3:$AC$4922)))+((O477&lt;&gt;"")*ISNUMBER(SEARCH("|"&amp;O477&amp;"|",'5_ACOMPANHAMENTO'!$AC$3:$AC$4922)))+((P477&lt;&gt;"")*ISNUMBER(SEARCH("|"&amp;P477&amp;"|",'5_ACOMPANHAMENTO'!$AC$3:$AC$4922)))+((Q477&lt;&gt;"")*ISNUMBER(SEARCH("|"&amp;Q477&amp;"|",'5_ACOMPANHAMENTO'!$AC$3:$AC$4922)))+((R477&lt;&gt;"")*ISNUMBER(SEARCH("|"&amp;R477&amp;"|",'5_ACOMPANHAMENTO'!$AC$3:$AC$4922)))+((S477&lt;&gt;"")*ISNUMBER(SEARCH("|"&amp;S477&amp;"|",'5_ACOMPANHAMENTO'!$AC$3:$AC$4922)))+((T477&lt;&gt;"")*ISNUMBER(SEARCH("|"&amp;T477&amp;"|",'5_ACOMPANHAMENTO'!$AC$3:$AC$4922)))+((U477&lt;&gt;"")*ISNUMBER(SEARCH("|"&amp;U477&amp;"|",'5_ACOMPANHAMENTO'!$AC$3:$AC$4922)))+((V477&lt;&gt;"")*ISNUMBER(SEARCH("|"&amp;V477&amp;"|",'5_ACOMPANHAMENTO'!$AC$3:$AC$4922)))+((W477&lt;&gt;"")*ISNUMBER(SEARCH("|"&amp;W477&amp;"|",'5_ACOMPANHAMENTO'!$AC$3:$AC$4922)))+((X477&lt;&gt;"")*ISNUMBER(SEARCH("|"&amp;X477&amp;"|",'5_ACOMPANHAMENTO'!$AC$3:$AC$4922)))+((Y477&lt;&gt;"")*ISNUMBER(SEARCH("|"&amp;Y477&amp;"|",'5_ACOMPANHAMENTO'!$AC$3:$AC$4922)))+((Z477&lt;&gt;"")*ISNUMBER(SEARCH("|"&amp;Z477&amp;"|",'5_ACOMPANHAMENTO'!$AC$3:$AC$4922)))+((AA477&lt;&gt;"")*ISNUMBER(SEARCH("|"&amp;AA477&amp;"|",'5_ACOMPANHAMENTO'!$AC$3:$AC$4922)))+((AB477&lt;&gt;"")*ISNUMBER(SEARCH("|"&amp;AB477&amp;"|",'5_ACOMPANHAMENTO'!$AC$3:$AC$4922))))&gt;0)),'5_ACOMPANHAMENTO'!$J$3:$J$4922),0))</f>
        <v>1848</v>
      </c>
      <c r="E477" s="4" t="str">
        <f t="shared" ca="1" si="161"/>
        <v>FINALIZADO</v>
      </c>
      <c r="F477" s="7">
        <f>IF(OR($B477="",$C477=""),"",IFERROR(SUMPRODUCT(--(('5_ACOMPANHAMENTO'!$AD$3:$AD$4922=TRIM($C477&amp;""))*('5_ACOMPANHAMENTO'!$AC$3:$AC$4922&lt;&gt;"")*((((I477&lt;&gt;"")*ISNUMBER(SEARCH("|"&amp;I477&amp;"|",'5_ACOMPANHAMENTO'!$AC$3:$AC$4922)))+((J477&lt;&gt;"")*ISNUMBER(SEARCH("|"&amp;J477&amp;"|",'5_ACOMPANHAMENTO'!$AC$3:$AC$4922)))+((K477&lt;&gt;"")*ISNUMBER(SEARCH("|"&amp;K477&amp;"|",'5_ACOMPANHAMENTO'!$AC$3:$AC$4922)))+((L477&lt;&gt;"")*ISNUMBER(SEARCH("|"&amp;L477&amp;"|",'5_ACOMPANHAMENTO'!$AC$3:$AC$4922)))+((M477&lt;&gt;"")*ISNUMBER(SEARCH("|"&amp;M477&amp;"|",'5_ACOMPANHAMENTO'!$AC$3:$AC$4922)))+((N477&lt;&gt;"")*ISNUMBER(SEARCH("|"&amp;N477&amp;"|",'5_ACOMPANHAMENTO'!$AC$3:$AC$4922)))+((O477&lt;&gt;"")*ISNUMBER(SEARCH("|"&amp;O477&amp;"|",'5_ACOMPANHAMENTO'!$AC$3:$AC$4922)))+((P477&lt;&gt;"")*ISNUMBER(SEARCH("|"&amp;P477&amp;"|",'5_ACOMPANHAMENTO'!$AC$3:$AC$4922)))+((Q477&lt;&gt;"")*ISNUMBER(SEARCH("|"&amp;Q477&amp;"|",'5_ACOMPANHAMENTO'!$AC$3:$AC$4922)))+((R477&lt;&gt;"")*ISNUMBER(SEARCH("|"&amp;R477&amp;"|",'5_ACOMPANHAMENTO'!$AC$3:$AC$4922)))+((S477&lt;&gt;"")*ISNUMBER(SEARCH("|"&amp;S477&amp;"|",'5_ACOMPANHAMENTO'!$AC$3:$AC$4922)))+((T477&lt;&gt;"")*ISNUMBER(SEARCH("|"&amp;T477&amp;"|",'5_ACOMPANHAMENTO'!$AC$3:$AC$4922)))+((U477&lt;&gt;"")*ISNUMBER(SEARCH("|"&amp;U477&amp;"|",'5_ACOMPANHAMENTO'!$AC$3:$AC$4922)))+((V477&lt;&gt;"")*ISNUMBER(SEARCH("|"&amp;V477&amp;"|",'5_ACOMPANHAMENTO'!$AC$3:$AC$4922)))+((W477&lt;&gt;"")*ISNUMBER(SEARCH("|"&amp;W477&amp;"|",'5_ACOMPANHAMENTO'!$AC$3:$AC$4922)))+((X477&lt;&gt;"")*ISNUMBER(SEARCH("|"&amp;X477&amp;"|",'5_ACOMPANHAMENTO'!$AC$3:$AC$4922)))+((Y477&lt;&gt;"")*ISNUMBER(SEARCH("|"&amp;Y477&amp;"|",'5_ACOMPANHAMENTO'!$AC$3:$AC$4922)))+((Z477&lt;&gt;"")*ISNUMBER(SEARCH("|"&amp;Z477&amp;"|",'5_ACOMPANHAMENTO'!$AC$3:$AC$4922)))+((AA477&lt;&gt;"")*ISNUMBER(SEARCH("|"&amp;AA477&amp;"|",'5_ACOMPANHAMENTO'!$AC$3:$AC$4922)))+((AB477&lt;&gt;"")*ISNUMBER(SEARCH("|"&amp;AB477&amp;"|",'5_ACOMPANHAMENTO'!$AC$3:$AC$4922))))&gt;0)),'5_ACOMPANHAMENTO'!$O$3:$O$4922),0))</f>
        <v>1848</v>
      </c>
      <c r="G477" s="7">
        <f t="shared" si="162"/>
        <v>0</v>
      </c>
      <c r="H477" t="str">
        <f t="shared" si="163"/>
        <v>10187,10189,10190,10191,|SEM_SETOR</v>
      </c>
      <c r="I477" s="1" t="str">
        <f t="shared" si="164"/>
        <v>10187</v>
      </c>
      <c r="J477" s="1" t="str">
        <f t="shared" si="165"/>
        <v>10189</v>
      </c>
      <c r="K477" s="1" t="str">
        <f t="shared" si="166"/>
        <v>10190</v>
      </c>
      <c r="L477" s="1" t="str">
        <f t="shared" si="167"/>
        <v>10191</v>
      </c>
      <c r="M477" s="1" t="str">
        <f t="shared" si="168"/>
        <v/>
      </c>
      <c r="N477" s="1" t="str">
        <f t="shared" si="169"/>
        <v/>
      </c>
      <c r="O477" s="1" t="str">
        <f t="shared" si="170"/>
        <v/>
      </c>
      <c r="P477" s="1" t="str">
        <f t="shared" si="171"/>
        <v/>
      </c>
      <c r="Q477" s="1" t="str">
        <f t="shared" si="172"/>
        <v/>
      </c>
      <c r="R477" s="1" t="str">
        <f t="shared" si="173"/>
        <v/>
      </c>
      <c r="S477" s="1" t="str">
        <f t="shared" si="174"/>
        <v/>
      </c>
      <c r="T477" s="1" t="str">
        <f t="shared" si="175"/>
        <v/>
      </c>
      <c r="U477" s="1" t="str">
        <f t="shared" si="176"/>
        <v/>
      </c>
      <c r="V477" s="1" t="str">
        <f t="shared" si="177"/>
        <v/>
      </c>
      <c r="W477" s="1" t="str">
        <f t="shared" si="178"/>
        <v/>
      </c>
      <c r="X477" s="1" t="str">
        <f t="shared" si="179"/>
        <v/>
      </c>
      <c r="Y477" s="1" t="str">
        <f t="shared" si="180"/>
        <v/>
      </c>
      <c r="Z477" s="1" t="str">
        <f t="shared" si="181"/>
        <v/>
      </c>
      <c r="AA477" s="1" t="str">
        <f t="shared" si="182"/>
        <v/>
      </c>
      <c r="AB477" s="1" t="str">
        <f t="shared" si="183"/>
        <v/>
      </c>
    </row>
    <row r="478" spans="1:28" ht="11.25" hidden="1" customHeight="1" x14ac:dyDescent="0.35">
      <c r="A478" s="4">
        <f>IF(OR($B478="",$C478=""),"",IFERROR(INDEX('5_ACOMPANHAMENTO'!$A$3:$A$4922,MATCH(1,INDEX(('5_ACOMPANHAMENTO'!$AD$3:$AD$4922=TRIM($C478&amp;""))*('5_ACOMPANHAMENTO'!$AC$3:$AC$4922&lt;&gt;"")*((((I478&lt;&gt;"")*ISNUMBER(SEARCH("|"&amp;I478&amp;"|",'5_ACOMPANHAMENTO'!$AC$3:$AC$4922)))+((J478&lt;&gt;"")*ISNUMBER(SEARCH("|"&amp;J478&amp;"|",'5_ACOMPANHAMENTO'!$AC$3:$AC$4922)))+((K478&lt;&gt;"")*ISNUMBER(SEARCH("|"&amp;K478&amp;"|",'5_ACOMPANHAMENTO'!$AC$3:$AC$4922)))+((L478&lt;&gt;"")*ISNUMBER(SEARCH("|"&amp;L478&amp;"|",'5_ACOMPANHAMENTO'!$AC$3:$AC$4922)))+((M478&lt;&gt;"")*ISNUMBER(SEARCH("|"&amp;M478&amp;"|",'5_ACOMPANHAMENTO'!$AC$3:$AC$4922)))+((N478&lt;&gt;"")*ISNUMBER(SEARCH("|"&amp;N478&amp;"|",'5_ACOMPANHAMENTO'!$AC$3:$AC$4922)))+((O478&lt;&gt;"")*ISNUMBER(SEARCH("|"&amp;O478&amp;"|",'5_ACOMPANHAMENTO'!$AC$3:$AC$4922)))+((P478&lt;&gt;"")*ISNUMBER(SEARCH("|"&amp;P478&amp;"|",'5_ACOMPANHAMENTO'!$AC$3:$AC$4922)))+((Q478&lt;&gt;"")*ISNUMBER(SEARCH("|"&amp;Q478&amp;"|",'5_ACOMPANHAMENTO'!$AC$3:$AC$4922)))+((R478&lt;&gt;"")*ISNUMBER(SEARCH("|"&amp;R478&amp;"|",'5_ACOMPANHAMENTO'!$AC$3:$AC$4922)))+((S478&lt;&gt;"")*ISNUMBER(SEARCH("|"&amp;S478&amp;"|",'5_ACOMPANHAMENTO'!$AC$3:$AC$4922)))+((T478&lt;&gt;"")*ISNUMBER(SEARCH("|"&amp;T478&amp;"|",'5_ACOMPANHAMENTO'!$AC$3:$AC$4922)))+((U478&lt;&gt;"")*ISNUMBER(SEARCH("|"&amp;U478&amp;"|",'5_ACOMPANHAMENTO'!$AC$3:$AC$4922)))+((V478&lt;&gt;"")*ISNUMBER(SEARCH("|"&amp;V478&amp;"|",'5_ACOMPANHAMENTO'!$AC$3:$AC$4922)))+((W478&lt;&gt;"")*ISNUMBER(SEARCH("|"&amp;W478&amp;"|",'5_ACOMPANHAMENTO'!$AC$3:$AC$4922)))+((X478&lt;&gt;"")*ISNUMBER(SEARCH("|"&amp;X478&amp;"|",'5_ACOMPANHAMENTO'!$AC$3:$AC$4922)))+((Y478&lt;&gt;"")*ISNUMBER(SEARCH("|"&amp;Y478&amp;"|",'5_ACOMPANHAMENTO'!$AC$3:$AC$4922)))+((Z478&lt;&gt;"")*ISNUMBER(SEARCH("|"&amp;Z478&amp;"|",'5_ACOMPANHAMENTO'!$AC$3:$AC$4922)))+((AA478&lt;&gt;"")*ISNUMBER(SEARCH("|"&amp;AA478&amp;"|",'5_ACOMPANHAMENTO'!$AC$3:$AC$4922)))+((AB478&lt;&gt;"")*ISNUMBER(SEARCH("|"&amp;AB478&amp;"|",'5_ACOMPANHAMENTO'!$AC$3:$AC$4922))))&gt;0),0),0)),""))</f>
        <v>46203</v>
      </c>
      <c r="B478" s="14" t="s">
        <v>3098</v>
      </c>
      <c r="C478" s="14" t="s">
        <v>3097</v>
      </c>
      <c r="D478" s="4">
        <f>IF(OR($B478="",$C478=""),"",IFERROR(SUMPRODUCT(--(('5_ACOMPANHAMENTO'!$AD$3:$AD$4922=TRIM($C478&amp;""))*('5_ACOMPANHAMENTO'!$AC$3:$AC$4922&lt;&gt;"")*((((I478&lt;&gt;"")*ISNUMBER(SEARCH("|"&amp;I478&amp;"|",'5_ACOMPANHAMENTO'!$AC$3:$AC$4922)))+((J478&lt;&gt;"")*ISNUMBER(SEARCH("|"&amp;J478&amp;"|",'5_ACOMPANHAMENTO'!$AC$3:$AC$4922)))+((K478&lt;&gt;"")*ISNUMBER(SEARCH("|"&amp;K478&amp;"|",'5_ACOMPANHAMENTO'!$AC$3:$AC$4922)))+((L478&lt;&gt;"")*ISNUMBER(SEARCH("|"&amp;L478&amp;"|",'5_ACOMPANHAMENTO'!$AC$3:$AC$4922)))+((M478&lt;&gt;"")*ISNUMBER(SEARCH("|"&amp;M478&amp;"|",'5_ACOMPANHAMENTO'!$AC$3:$AC$4922)))+((N478&lt;&gt;"")*ISNUMBER(SEARCH("|"&amp;N478&amp;"|",'5_ACOMPANHAMENTO'!$AC$3:$AC$4922)))+((O478&lt;&gt;"")*ISNUMBER(SEARCH("|"&amp;O478&amp;"|",'5_ACOMPANHAMENTO'!$AC$3:$AC$4922)))+((P478&lt;&gt;"")*ISNUMBER(SEARCH("|"&amp;P478&amp;"|",'5_ACOMPANHAMENTO'!$AC$3:$AC$4922)))+((Q478&lt;&gt;"")*ISNUMBER(SEARCH("|"&amp;Q478&amp;"|",'5_ACOMPANHAMENTO'!$AC$3:$AC$4922)))+((R478&lt;&gt;"")*ISNUMBER(SEARCH("|"&amp;R478&amp;"|",'5_ACOMPANHAMENTO'!$AC$3:$AC$4922)))+((S478&lt;&gt;"")*ISNUMBER(SEARCH("|"&amp;S478&amp;"|",'5_ACOMPANHAMENTO'!$AC$3:$AC$4922)))+((T478&lt;&gt;"")*ISNUMBER(SEARCH("|"&amp;T478&amp;"|",'5_ACOMPANHAMENTO'!$AC$3:$AC$4922)))+((U478&lt;&gt;"")*ISNUMBER(SEARCH("|"&amp;U478&amp;"|",'5_ACOMPANHAMENTO'!$AC$3:$AC$4922)))+((V478&lt;&gt;"")*ISNUMBER(SEARCH("|"&amp;V478&amp;"|",'5_ACOMPANHAMENTO'!$AC$3:$AC$4922)))+((W478&lt;&gt;"")*ISNUMBER(SEARCH("|"&amp;W478&amp;"|",'5_ACOMPANHAMENTO'!$AC$3:$AC$4922)))+((X478&lt;&gt;"")*ISNUMBER(SEARCH("|"&amp;X478&amp;"|",'5_ACOMPANHAMENTO'!$AC$3:$AC$4922)))+((Y478&lt;&gt;"")*ISNUMBER(SEARCH("|"&amp;Y478&amp;"|",'5_ACOMPANHAMENTO'!$AC$3:$AC$4922)))+((Z478&lt;&gt;"")*ISNUMBER(SEARCH("|"&amp;Z478&amp;"|",'5_ACOMPANHAMENTO'!$AC$3:$AC$4922)))+((AA478&lt;&gt;"")*ISNUMBER(SEARCH("|"&amp;AA478&amp;"|",'5_ACOMPANHAMENTO'!$AC$3:$AC$4922)))+((AB478&lt;&gt;"")*ISNUMBER(SEARCH("|"&amp;AB478&amp;"|",'5_ACOMPANHAMENTO'!$AC$3:$AC$4922))))&gt;0)),'5_ACOMPANHAMENTO'!$J$3:$J$4922),0))</f>
        <v>4776</v>
      </c>
      <c r="E478" s="4" t="str">
        <f t="shared" ca="1" si="161"/>
        <v>FINALIZADO</v>
      </c>
      <c r="F478" s="7">
        <f>IF(OR($B478="",$C478=""),"",IFERROR(SUMPRODUCT(--(('5_ACOMPANHAMENTO'!$AD$3:$AD$4922=TRIM($C478&amp;""))*('5_ACOMPANHAMENTO'!$AC$3:$AC$4922&lt;&gt;"")*((((I478&lt;&gt;"")*ISNUMBER(SEARCH("|"&amp;I478&amp;"|",'5_ACOMPANHAMENTO'!$AC$3:$AC$4922)))+((J478&lt;&gt;"")*ISNUMBER(SEARCH("|"&amp;J478&amp;"|",'5_ACOMPANHAMENTO'!$AC$3:$AC$4922)))+((K478&lt;&gt;"")*ISNUMBER(SEARCH("|"&amp;K478&amp;"|",'5_ACOMPANHAMENTO'!$AC$3:$AC$4922)))+((L478&lt;&gt;"")*ISNUMBER(SEARCH("|"&amp;L478&amp;"|",'5_ACOMPANHAMENTO'!$AC$3:$AC$4922)))+((M478&lt;&gt;"")*ISNUMBER(SEARCH("|"&amp;M478&amp;"|",'5_ACOMPANHAMENTO'!$AC$3:$AC$4922)))+((N478&lt;&gt;"")*ISNUMBER(SEARCH("|"&amp;N478&amp;"|",'5_ACOMPANHAMENTO'!$AC$3:$AC$4922)))+((O478&lt;&gt;"")*ISNUMBER(SEARCH("|"&amp;O478&amp;"|",'5_ACOMPANHAMENTO'!$AC$3:$AC$4922)))+((P478&lt;&gt;"")*ISNUMBER(SEARCH("|"&amp;P478&amp;"|",'5_ACOMPANHAMENTO'!$AC$3:$AC$4922)))+((Q478&lt;&gt;"")*ISNUMBER(SEARCH("|"&amp;Q478&amp;"|",'5_ACOMPANHAMENTO'!$AC$3:$AC$4922)))+((R478&lt;&gt;"")*ISNUMBER(SEARCH("|"&amp;R478&amp;"|",'5_ACOMPANHAMENTO'!$AC$3:$AC$4922)))+((S478&lt;&gt;"")*ISNUMBER(SEARCH("|"&amp;S478&amp;"|",'5_ACOMPANHAMENTO'!$AC$3:$AC$4922)))+((T478&lt;&gt;"")*ISNUMBER(SEARCH("|"&amp;T478&amp;"|",'5_ACOMPANHAMENTO'!$AC$3:$AC$4922)))+((U478&lt;&gt;"")*ISNUMBER(SEARCH("|"&amp;U478&amp;"|",'5_ACOMPANHAMENTO'!$AC$3:$AC$4922)))+((V478&lt;&gt;"")*ISNUMBER(SEARCH("|"&amp;V478&amp;"|",'5_ACOMPANHAMENTO'!$AC$3:$AC$4922)))+((W478&lt;&gt;"")*ISNUMBER(SEARCH("|"&amp;W478&amp;"|",'5_ACOMPANHAMENTO'!$AC$3:$AC$4922)))+((X478&lt;&gt;"")*ISNUMBER(SEARCH("|"&amp;X478&amp;"|",'5_ACOMPANHAMENTO'!$AC$3:$AC$4922)))+((Y478&lt;&gt;"")*ISNUMBER(SEARCH("|"&amp;Y478&amp;"|",'5_ACOMPANHAMENTO'!$AC$3:$AC$4922)))+((Z478&lt;&gt;"")*ISNUMBER(SEARCH("|"&amp;Z478&amp;"|",'5_ACOMPANHAMENTO'!$AC$3:$AC$4922)))+((AA478&lt;&gt;"")*ISNUMBER(SEARCH("|"&amp;AA478&amp;"|",'5_ACOMPANHAMENTO'!$AC$3:$AC$4922)))+((AB478&lt;&gt;"")*ISNUMBER(SEARCH("|"&amp;AB478&amp;"|",'5_ACOMPANHAMENTO'!$AC$3:$AC$4922))))&gt;0)),'5_ACOMPANHAMENTO'!$O$3:$O$4922),0))</f>
        <v>4776</v>
      </c>
      <c r="G478" s="7">
        <f t="shared" si="162"/>
        <v>0</v>
      </c>
      <c r="H478" t="str">
        <f t="shared" si="163"/>
        <v>10199,10200,10204,10201,|SEM_SETOR</v>
      </c>
      <c r="I478" s="1" t="str">
        <f t="shared" si="164"/>
        <v>10199</v>
      </c>
      <c r="J478" s="1" t="str">
        <f t="shared" si="165"/>
        <v>10200</v>
      </c>
      <c r="K478" s="1" t="str">
        <f t="shared" si="166"/>
        <v>10204</v>
      </c>
      <c r="L478" s="1" t="str">
        <f t="shared" si="167"/>
        <v>10201</v>
      </c>
      <c r="M478" s="1" t="str">
        <f t="shared" si="168"/>
        <v/>
      </c>
      <c r="N478" s="1" t="str">
        <f t="shared" si="169"/>
        <v/>
      </c>
      <c r="O478" s="1" t="str">
        <f t="shared" si="170"/>
        <v/>
      </c>
      <c r="P478" s="1" t="str">
        <f t="shared" si="171"/>
        <v/>
      </c>
      <c r="Q478" s="1" t="str">
        <f t="shared" si="172"/>
        <v/>
      </c>
      <c r="R478" s="1" t="str">
        <f t="shared" si="173"/>
        <v/>
      </c>
      <c r="S478" s="1" t="str">
        <f t="shared" si="174"/>
        <v/>
      </c>
      <c r="T478" s="1" t="str">
        <f t="shared" si="175"/>
        <v/>
      </c>
      <c r="U478" s="1" t="str">
        <f t="shared" si="176"/>
        <v/>
      </c>
      <c r="V478" s="1" t="str">
        <f t="shared" si="177"/>
        <v/>
      </c>
      <c r="W478" s="1" t="str">
        <f t="shared" si="178"/>
        <v/>
      </c>
      <c r="X478" s="1" t="str">
        <f t="shared" si="179"/>
        <v/>
      </c>
      <c r="Y478" s="1" t="str">
        <f t="shared" si="180"/>
        <v/>
      </c>
      <c r="Z478" s="1" t="str">
        <f t="shared" si="181"/>
        <v/>
      </c>
      <c r="AA478" s="1" t="str">
        <f t="shared" si="182"/>
        <v/>
      </c>
      <c r="AB478" s="1" t="str">
        <f t="shared" si="183"/>
        <v/>
      </c>
    </row>
    <row r="479" spans="1:28" ht="11.25" hidden="1" customHeight="1" x14ac:dyDescent="0.35">
      <c r="A479" s="4">
        <f>IF(OR($B479="",$C479=""),"",IFERROR(INDEX('5_ACOMPANHAMENTO'!$A$3:$A$4922,MATCH(1,INDEX(('5_ACOMPANHAMENTO'!$AD$3:$AD$4922=TRIM($C479&amp;""))*('5_ACOMPANHAMENTO'!$AC$3:$AC$4922&lt;&gt;"")*((((I479&lt;&gt;"")*ISNUMBER(SEARCH("|"&amp;I479&amp;"|",'5_ACOMPANHAMENTO'!$AC$3:$AC$4922)))+((J479&lt;&gt;"")*ISNUMBER(SEARCH("|"&amp;J479&amp;"|",'5_ACOMPANHAMENTO'!$AC$3:$AC$4922)))+((K479&lt;&gt;"")*ISNUMBER(SEARCH("|"&amp;K479&amp;"|",'5_ACOMPANHAMENTO'!$AC$3:$AC$4922)))+((L479&lt;&gt;"")*ISNUMBER(SEARCH("|"&amp;L479&amp;"|",'5_ACOMPANHAMENTO'!$AC$3:$AC$4922)))+((M479&lt;&gt;"")*ISNUMBER(SEARCH("|"&amp;M479&amp;"|",'5_ACOMPANHAMENTO'!$AC$3:$AC$4922)))+((N479&lt;&gt;"")*ISNUMBER(SEARCH("|"&amp;N479&amp;"|",'5_ACOMPANHAMENTO'!$AC$3:$AC$4922)))+((O479&lt;&gt;"")*ISNUMBER(SEARCH("|"&amp;O479&amp;"|",'5_ACOMPANHAMENTO'!$AC$3:$AC$4922)))+((P479&lt;&gt;"")*ISNUMBER(SEARCH("|"&amp;P479&amp;"|",'5_ACOMPANHAMENTO'!$AC$3:$AC$4922)))+((Q479&lt;&gt;"")*ISNUMBER(SEARCH("|"&amp;Q479&amp;"|",'5_ACOMPANHAMENTO'!$AC$3:$AC$4922)))+((R479&lt;&gt;"")*ISNUMBER(SEARCH("|"&amp;R479&amp;"|",'5_ACOMPANHAMENTO'!$AC$3:$AC$4922)))+((S479&lt;&gt;"")*ISNUMBER(SEARCH("|"&amp;S479&amp;"|",'5_ACOMPANHAMENTO'!$AC$3:$AC$4922)))+((T479&lt;&gt;"")*ISNUMBER(SEARCH("|"&amp;T479&amp;"|",'5_ACOMPANHAMENTO'!$AC$3:$AC$4922)))+((U479&lt;&gt;"")*ISNUMBER(SEARCH("|"&amp;U479&amp;"|",'5_ACOMPANHAMENTO'!$AC$3:$AC$4922)))+((V479&lt;&gt;"")*ISNUMBER(SEARCH("|"&amp;V479&amp;"|",'5_ACOMPANHAMENTO'!$AC$3:$AC$4922)))+((W479&lt;&gt;"")*ISNUMBER(SEARCH("|"&amp;W479&amp;"|",'5_ACOMPANHAMENTO'!$AC$3:$AC$4922)))+((X479&lt;&gt;"")*ISNUMBER(SEARCH("|"&amp;X479&amp;"|",'5_ACOMPANHAMENTO'!$AC$3:$AC$4922)))+((Y479&lt;&gt;"")*ISNUMBER(SEARCH("|"&amp;Y479&amp;"|",'5_ACOMPANHAMENTO'!$AC$3:$AC$4922)))+((Z479&lt;&gt;"")*ISNUMBER(SEARCH("|"&amp;Z479&amp;"|",'5_ACOMPANHAMENTO'!$AC$3:$AC$4922)))+((AA479&lt;&gt;"")*ISNUMBER(SEARCH("|"&amp;AA479&amp;"|",'5_ACOMPANHAMENTO'!$AC$3:$AC$4922)))+((AB479&lt;&gt;"")*ISNUMBER(SEARCH("|"&amp;AB479&amp;"|",'5_ACOMPANHAMENTO'!$AC$3:$AC$4922))))&gt;0),0),0)),""))</f>
        <v>46203</v>
      </c>
      <c r="B479" s="14" t="s">
        <v>3098</v>
      </c>
      <c r="C479" s="14" t="s">
        <v>3097</v>
      </c>
      <c r="D479" s="4">
        <f>IF(OR($B479="",$C479=""),"",IFERROR(SUMPRODUCT(--(('5_ACOMPANHAMENTO'!$AD$3:$AD$4922=TRIM($C479&amp;""))*('5_ACOMPANHAMENTO'!$AC$3:$AC$4922&lt;&gt;"")*((((I479&lt;&gt;"")*ISNUMBER(SEARCH("|"&amp;I479&amp;"|",'5_ACOMPANHAMENTO'!$AC$3:$AC$4922)))+((J479&lt;&gt;"")*ISNUMBER(SEARCH("|"&amp;J479&amp;"|",'5_ACOMPANHAMENTO'!$AC$3:$AC$4922)))+((K479&lt;&gt;"")*ISNUMBER(SEARCH("|"&amp;K479&amp;"|",'5_ACOMPANHAMENTO'!$AC$3:$AC$4922)))+((L479&lt;&gt;"")*ISNUMBER(SEARCH("|"&amp;L479&amp;"|",'5_ACOMPANHAMENTO'!$AC$3:$AC$4922)))+((M479&lt;&gt;"")*ISNUMBER(SEARCH("|"&amp;M479&amp;"|",'5_ACOMPANHAMENTO'!$AC$3:$AC$4922)))+((N479&lt;&gt;"")*ISNUMBER(SEARCH("|"&amp;N479&amp;"|",'5_ACOMPANHAMENTO'!$AC$3:$AC$4922)))+((O479&lt;&gt;"")*ISNUMBER(SEARCH("|"&amp;O479&amp;"|",'5_ACOMPANHAMENTO'!$AC$3:$AC$4922)))+((P479&lt;&gt;"")*ISNUMBER(SEARCH("|"&amp;P479&amp;"|",'5_ACOMPANHAMENTO'!$AC$3:$AC$4922)))+((Q479&lt;&gt;"")*ISNUMBER(SEARCH("|"&amp;Q479&amp;"|",'5_ACOMPANHAMENTO'!$AC$3:$AC$4922)))+((R479&lt;&gt;"")*ISNUMBER(SEARCH("|"&amp;R479&amp;"|",'5_ACOMPANHAMENTO'!$AC$3:$AC$4922)))+((S479&lt;&gt;"")*ISNUMBER(SEARCH("|"&amp;S479&amp;"|",'5_ACOMPANHAMENTO'!$AC$3:$AC$4922)))+((T479&lt;&gt;"")*ISNUMBER(SEARCH("|"&amp;T479&amp;"|",'5_ACOMPANHAMENTO'!$AC$3:$AC$4922)))+((U479&lt;&gt;"")*ISNUMBER(SEARCH("|"&amp;U479&amp;"|",'5_ACOMPANHAMENTO'!$AC$3:$AC$4922)))+((V479&lt;&gt;"")*ISNUMBER(SEARCH("|"&amp;V479&amp;"|",'5_ACOMPANHAMENTO'!$AC$3:$AC$4922)))+((W479&lt;&gt;"")*ISNUMBER(SEARCH("|"&amp;W479&amp;"|",'5_ACOMPANHAMENTO'!$AC$3:$AC$4922)))+((X479&lt;&gt;"")*ISNUMBER(SEARCH("|"&amp;X479&amp;"|",'5_ACOMPANHAMENTO'!$AC$3:$AC$4922)))+((Y479&lt;&gt;"")*ISNUMBER(SEARCH("|"&amp;Y479&amp;"|",'5_ACOMPANHAMENTO'!$AC$3:$AC$4922)))+((Z479&lt;&gt;"")*ISNUMBER(SEARCH("|"&amp;Z479&amp;"|",'5_ACOMPANHAMENTO'!$AC$3:$AC$4922)))+((AA479&lt;&gt;"")*ISNUMBER(SEARCH("|"&amp;AA479&amp;"|",'5_ACOMPANHAMENTO'!$AC$3:$AC$4922)))+((AB479&lt;&gt;"")*ISNUMBER(SEARCH("|"&amp;AB479&amp;"|",'5_ACOMPANHAMENTO'!$AC$3:$AC$4922))))&gt;0)),'5_ACOMPANHAMENTO'!$J$3:$J$4922),0))</f>
        <v>4776</v>
      </c>
      <c r="E479" s="4" t="str">
        <f t="shared" ca="1" si="161"/>
        <v>FINALIZADO</v>
      </c>
      <c r="F479" s="7">
        <f>IF(OR($B479="",$C479=""),"",IFERROR(SUMPRODUCT(--(('5_ACOMPANHAMENTO'!$AD$3:$AD$4922=TRIM($C479&amp;""))*('5_ACOMPANHAMENTO'!$AC$3:$AC$4922&lt;&gt;"")*((((I479&lt;&gt;"")*ISNUMBER(SEARCH("|"&amp;I479&amp;"|",'5_ACOMPANHAMENTO'!$AC$3:$AC$4922)))+((J479&lt;&gt;"")*ISNUMBER(SEARCH("|"&amp;J479&amp;"|",'5_ACOMPANHAMENTO'!$AC$3:$AC$4922)))+((K479&lt;&gt;"")*ISNUMBER(SEARCH("|"&amp;K479&amp;"|",'5_ACOMPANHAMENTO'!$AC$3:$AC$4922)))+((L479&lt;&gt;"")*ISNUMBER(SEARCH("|"&amp;L479&amp;"|",'5_ACOMPANHAMENTO'!$AC$3:$AC$4922)))+((M479&lt;&gt;"")*ISNUMBER(SEARCH("|"&amp;M479&amp;"|",'5_ACOMPANHAMENTO'!$AC$3:$AC$4922)))+((N479&lt;&gt;"")*ISNUMBER(SEARCH("|"&amp;N479&amp;"|",'5_ACOMPANHAMENTO'!$AC$3:$AC$4922)))+((O479&lt;&gt;"")*ISNUMBER(SEARCH("|"&amp;O479&amp;"|",'5_ACOMPANHAMENTO'!$AC$3:$AC$4922)))+((P479&lt;&gt;"")*ISNUMBER(SEARCH("|"&amp;P479&amp;"|",'5_ACOMPANHAMENTO'!$AC$3:$AC$4922)))+((Q479&lt;&gt;"")*ISNUMBER(SEARCH("|"&amp;Q479&amp;"|",'5_ACOMPANHAMENTO'!$AC$3:$AC$4922)))+((R479&lt;&gt;"")*ISNUMBER(SEARCH("|"&amp;R479&amp;"|",'5_ACOMPANHAMENTO'!$AC$3:$AC$4922)))+((S479&lt;&gt;"")*ISNUMBER(SEARCH("|"&amp;S479&amp;"|",'5_ACOMPANHAMENTO'!$AC$3:$AC$4922)))+((T479&lt;&gt;"")*ISNUMBER(SEARCH("|"&amp;T479&amp;"|",'5_ACOMPANHAMENTO'!$AC$3:$AC$4922)))+((U479&lt;&gt;"")*ISNUMBER(SEARCH("|"&amp;U479&amp;"|",'5_ACOMPANHAMENTO'!$AC$3:$AC$4922)))+((V479&lt;&gt;"")*ISNUMBER(SEARCH("|"&amp;V479&amp;"|",'5_ACOMPANHAMENTO'!$AC$3:$AC$4922)))+((W479&lt;&gt;"")*ISNUMBER(SEARCH("|"&amp;W479&amp;"|",'5_ACOMPANHAMENTO'!$AC$3:$AC$4922)))+((X479&lt;&gt;"")*ISNUMBER(SEARCH("|"&amp;X479&amp;"|",'5_ACOMPANHAMENTO'!$AC$3:$AC$4922)))+((Y479&lt;&gt;"")*ISNUMBER(SEARCH("|"&amp;Y479&amp;"|",'5_ACOMPANHAMENTO'!$AC$3:$AC$4922)))+((Z479&lt;&gt;"")*ISNUMBER(SEARCH("|"&amp;Z479&amp;"|",'5_ACOMPANHAMENTO'!$AC$3:$AC$4922)))+((AA479&lt;&gt;"")*ISNUMBER(SEARCH("|"&amp;AA479&amp;"|",'5_ACOMPANHAMENTO'!$AC$3:$AC$4922)))+((AB479&lt;&gt;"")*ISNUMBER(SEARCH("|"&amp;AB479&amp;"|",'5_ACOMPANHAMENTO'!$AC$3:$AC$4922))))&gt;0)),'5_ACOMPANHAMENTO'!$O$3:$O$4922),0))</f>
        <v>4776</v>
      </c>
      <c r="G479" s="7">
        <f t="shared" si="162"/>
        <v>0</v>
      </c>
      <c r="H479" t="str">
        <f t="shared" si="163"/>
        <v>10199,10200,10204,10201,|SEM_SETOR</v>
      </c>
      <c r="I479" s="1" t="str">
        <f t="shared" si="164"/>
        <v>10199</v>
      </c>
      <c r="J479" s="1" t="str">
        <f t="shared" si="165"/>
        <v>10200</v>
      </c>
      <c r="K479" s="1" t="str">
        <f t="shared" si="166"/>
        <v>10204</v>
      </c>
      <c r="L479" s="1" t="str">
        <f t="shared" si="167"/>
        <v>10201</v>
      </c>
      <c r="M479" s="1" t="str">
        <f t="shared" si="168"/>
        <v/>
      </c>
      <c r="N479" s="1" t="str">
        <f t="shared" si="169"/>
        <v/>
      </c>
      <c r="O479" s="1" t="str">
        <f t="shared" si="170"/>
        <v/>
      </c>
      <c r="P479" s="1" t="str">
        <f t="shared" si="171"/>
        <v/>
      </c>
      <c r="Q479" s="1" t="str">
        <f t="shared" si="172"/>
        <v/>
      </c>
      <c r="R479" s="1" t="str">
        <f t="shared" si="173"/>
        <v/>
      </c>
      <c r="S479" s="1" t="str">
        <f t="shared" si="174"/>
        <v/>
      </c>
      <c r="T479" s="1" t="str">
        <f t="shared" si="175"/>
        <v/>
      </c>
      <c r="U479" s="1" t="str">
        <f t="shared" si="176"/>
        <v/>
      </c>
      <c r="V479" s="1" t="str">
        <f t="shared" si="177"/>
        <v/>
      </c>
      <c r="W479" s="1" t="str">
        <f t="shared" si="178"/>
        <v/>
      </c>
      <c r="X479" s="1" t="str">
        <f t="shared" si="179"/>
        <v/>
      </c>
      <c r="Y479" s="1" t="str">
        <f t="shared" si="180"/>
        <v/>
      </c>
      <c r="Z479" s="1" t="str">
        <f t="shared" si="181"/>
        <v/>
      </c>
      <c r="AA479" s="1" t="str">
        <f t="shared" si="182"/>
        <v/>
      </c>
      <c r="AB479" s="1" t="str">
        <f t="shared" si="183"/>
        <v/>
      </c>
    </row>
    <row r="480" spans="1:28" ht="11.25" hidden="1" customHeight="1" x14ac:dyDescent="0.35">
      <c r="A480" s="4">
        <f>IF(OR($B480="",$C480=""),"",IFERROR(INDEX('5_ACOMPANHAMENTO'!$A$3:$A$4922,MATCH(1,INDEX(('5_ACOMPANHAMENTO'!$AD$3:$AD$4922=TRIM($C480&amp;""))*('5_ACOMPANHAMENTO'!$AC$3:$AC$4922&lt;&gt;"")*((((I480&lt;&gt;"")*ISNUMBER(SEARCH("|"&amp;I480&amp;"|",'5_ACOMPANHAMENTO'!$AC$3:$AC$4922)))+((J480&lt;&gt;"")*ISNUMBER(SEARCH("|"&amp;J480&amp;"|",'5_ACOMPANHAMENTO'!$AC$3:$AC$4922)))+((K480&lt;&gt;"")*ISNUMBER(SEARCH("|"&amp;K480&amp;"|",'5_ACOMPANHAMENTO'!$AC$3:$AC$4922)))+((L480&lt;&gt;"")*ISNUMBER(SEARCH("|"&amp;L480&amp;"|",'5_ACOMPANHAMENTO'!$AC$3:$AC$4922)))+((M480&lt;&gt;"")*ISNUMBER(SEARCH("|"&amp;M480&amp;"|",'5_ACOMPANHAMENTO'!$AC$3:$AC$4922)))+((N480&lt;&gt;"")*ISNUMBER(SEARCH("|"&amp;N480&amp;"|",'5_ACOMPANHAMENTO'!$AC$3:$AC$4922)))+((O480&lt;&gt;"")*ISNUMBER(SEARCH("|"&amp;O480&amp;"|",'5_ACOMPANHAMENTO'!$AC$3:$AC$4922)))+((P480&lt;&gt;"")*ISNUMBER(SEARCH("|"&amp;P480&amp;"|",'5_ACOMPANHAMENTO'!$AC$3:$AC$4922)))+((Q480&lt;&gt;"")*ISNUMBER(SEARCH("|"&amp;Q480&amp;"|",'5_ACOMPANHAMENTO'!$AC$3:$AC$4922)))+((R480&lt;&gt;"")*ISNUMBER(SEARCH("|"&amp;R480&amp;"|",'5_ACOMPANHAMENTO'!$AC$3:$AC$4922)))+((S480&lt;&gt;"")*ISNUMBER(SEARCH("|"&amp;S480&amp;"|",'5_ACOMPANHAMENTO'!$AC$3:$AC$4922)))+((T480&lt;&gt;"")*ISNUMBER(SEARCH("|"&amp;T480&amp;"|",'5_ACOMPANHAMENTO'!$AC$3:$AC$4922)))+((U480&lt;&gt;"")*ISNUMBER(SEARCH("|"&amp;U480&amp;"|",'5_ACOMPANHAMENTO'!$AC$3:$AC$4922)))+((V480&lt;&gt;"")*ISNUMBER(SEARCH("|"&amp;V480&amp;"|",'5_ACOMPANHAMENTO'!$AC$3:$AC$4922)))+((W480&lt;&gt;"")*ISNUMBER(SEARCH("|"&amp;W480&amp;"|",'5_ACOMPANHAMENTO'!$AC$3:$AC$4922)))+((X480&lt;&gt;"")*ISNUMBER(SEARCH("|"&amp;X480&amp;"|",'5_ACOMPANHAMENTO'!$AC$3:$AC$4922)))+((Y480&lt;&gt;"")*ISNUMBER(SEARCH("|"&amp;Y480&amp;"|",'5_ACOMPANHAMENTO'!$AC$3:$AC$4922)))+((Z480&lt;&gt;"")*ISNUMBER(SEARCH("|"&amp;Z480&amp;"|",'5_ACOMPANHAMENTO'!$AC$3:$AC$4922)))+((AA480&lt;&gt;"")*ISNUMBER(SEARCH("|"&amp;AA480&amp;"|",'5_ACOMPANHAMENTO'!$AC$3:$AC$4922)))+((AB480&lt;&gt;"")*ISNUMBER(SEARCH("|"&amp;AB480&amp;"|",'5_ACOMPANHAMENTO'!$AC$3:$AC$4922))))&gt;0),0),0)),""))</f>
        <v>46203</v>
      </c>
      <c r="B480" s="14" t="s">
        <v>3098</v>
      </c>
      <c r="C480" s="14" t="s">
        <v>3097</v>
      </c>
      <c r="D480" s="4">
        <f>IF(OR($B480="",$C480=""),"",IFERROR(SUMPRODUCT(--(('5_ACOMPANHAMENTO'!$AD$3:$AD$4922=TRIM($C480&amp;""))*('5_ACOMPANHAMENTO'!$AC$3:$AC$4922&lt;&gt;"")*((((I480&lt;&gt;"")*ISNUMBER(SEARCH("|"&amp;I480&amp;"|",'5_ACOMPANHAMENTO'!$AC$3:$AC$4922)))+((J480&lt;&gt;"")*ISNUMBER(SEARCH("|"&amp;J480&amp;"|",'5_ACOMPANHAMENTO'!$AC$3:$AC$4922)))+((K480&lt;&gt;"")*ISNUMBER(SEARCH("|"&amp;K480&amp;"|",'5_ACOMPANHAMENTO'!$AC$3:$AC$4922)))+((L480&lt;&gt;"")*ISNUMBER(SEARCH("|"&amp;L480&amp;"|",'5_ACOMPANHAMENTO'!$AC$3:$AC$4922)))+((M480&lt;&gt;"")*ISNUMBER(SEARCH("|"&amp;M480&amp;"|",'5_ACOMPANHAMENTO'!$AC$3:$AC$4922)))+((N480&lt;&gt;"")*ISNUMBER(SEARCH("|"&amp;N480&amp;"|",'5_ACOMPANHAMENTO'!$AC$3:$AC$4922)))+((O480&lt;&gt;"")*ISNUMBER(SEARCH("|"&amp;O480&amp;"|",'5_ACOMPANHAMENTO'!$AC$3:$AC$4922)))+((P480&lt;&gt;"")*ISNUMBER(SEARCH("|"&amp;P480&amp;"|",'5_ACOMPANHAMENTO'!$AC$3:$AC$4922)))+((Q480&lt;&gt;"")*ISNUMBER(SEARCH("|"&amp;Q480&amp;"|",'5_ACOMPANHAMENTO'!$AC$3:$AC$4922)))+((R480&lt;&gt;"")*ISNUMBER(SEARCH("|"&amp;R480&amp;"|",'5_ACOMPANHAMENTO'!$AC$3:$AC$4922)))+((S480&lt;&gt;"")*ISNUMBER(SEARCH("|"&amp;S480&amp;"|",'5_ACOMPANHAMENTO'!$AC$3:$AC$4922)))+((T480&lt;&gt;"")*ISNUMBER(SEARCH("|"&amp;T480&amp;"|",'5_ACOMPANHAMENTO'!$AC$3:$AC$4922)))+((U480&lt;&gt;"")*ISNUMBER(SEARCH("|"&amp;U480&amp;"|",'5_ACOMPANHAMENTO'!$AC$3:$AC$4922)))+((V480&lt;&gt;"")*ISNUMBER(SEARCH("|"&amp;V480&amp;"|",'5_ACOMPANHAMENTO'!$AC$3:$AC$4922)))+((W480&lt;&gt;"")*ISNUMBER(SEARCH("|"&amp;W480&amp;"|",'5_ACOMPANHAMENTO'!$AC$3:$AC$4922)))+((X480&lt;&gt;"")*ISNUMBER(SEARCH("|"&amp;X480&amp;"|",'5_ACOMPANHAMENTO'!$AC$3:$AC$4922)))+((Y480&lt;&gt;"")*ISNUMBER(SEARCH("|"&amp;Y480&amp;"|",'5_ACOMPANHAMENTO'!$AC$3:$AC$4922)))+((Z480&lt;&gt;"")*ISNUMBER(SEARCH("|"&amp;Z480&amp;"|",'5_ACOMPANHAMENTO'!$AC$3:$AC$4922)))+((AA480&lt;&gt;"")*ISNUMBER(SEARCH("|"&amp;AA480&amp;"|",'5_ACOMPANHAMENTO'!$AC$3:$AC$4922)))+((AB480&lt;&gt;"")*ISNUMBER(SEARCH("|"&amp;AB480&amp;"|",'5_ACOMPANHAMENTO'!$AC$3:$AC$4922))))&gt;0)),'5_ACOMPANHAMENTO'!$J$3:$J$4922),0))</f>
        <v>4776</v>
      </c>
      <c r="E480" s="4" t="str">
        <f t="shared" ca="1" si="161"/>
        <v>FINALIZADO</v>
      </c>
      <c r="F480" s="7">
        <f>IF(OR($B480="",$C480=""),"",IFERROR(SUMPRODUCT(--(('5_ACOMPANHAMENTO'!$AD$3:$AD$4922=TRIM($C480&amp;""))*('5_ACOMPANHAMENTO'!$AC$3:$AC$4922&lt;&gt;"")*((((I480&lt;&gt;"")*ISNUMBER(SEARCH("|"&amp;I480&amp;"|",'5_ACOMPANHAMENTO'!$AC$3:$AC$4922)))+((J480&lt;&gt;"")*ISNUMBER(SEARCH("|"&amp;J480&amp;"|",'5_ACOMPANHAMENTO'!$AC$3:$AC$4922)))+((K480&lt;&gt;"")*ISNUMBER(SEARCH("|"&amp;K480&amp;"|",'5_ACOMPANHAMENTO'!$AC$3:$AC$4922)))+((L480&lt;&gt;"")*ISNUMBER(SEARCH("|"&amp;L480&amp;"|",'5_ACOMPANHAMENTO'!$AC$3:$AC$4922)))+((M480&lt;&gt;"")*ISNUMBER(SEARCH("|"&amp;M480&amp;"|",'5_ACOMPANHAMENTO'!$AC$3:$AC$4922)))+((N480&lt;&gt;"")*ISNUMBER(SEARCH("|"&amp;N480&amp;"|",'5_ACOMPANHAMENTO'!$AC$3:$AC$4922)))+((O480&lt;&gt;"")*ISNUMBER(SEARCH("|"&amp;O480&amp;"|",'5_ACOMPANHAMENTO'!$AC$3:$AC$4922)))+((P480&lt;&gt;"")*ISNUMBER(SEARCH("|"&amp;P480&amp;"|",'5_ACOMPANHAMENTO'!$AC$3:$AC$4922)))+((Q480&lt;&gt;"")*ISNUMBER(SEARCH("|"&amp;Q480&amp;"|",'5_ACOMPANHAMENTO'!$AC$3:$AC$4922)))+((R480&lt;&gt;"")*ISNUMBER(SEARCH("|"&amp;R480&amp;"|",'5_ACOMPANHAMENTO'!$AC$3:$AC$4922)))+((S480&lt;&gt;"")*ISNUMBER(SEARCH("|"&amp;S480&amp;"|",'5_ACOMPANHAMENTO'!$AC$3:$AC$4922)))+((T480&lt;&gt;"")*ISNUMBER(SEARCH("|"&amp;T480&amp;"|",'5_ACOMPANHAMENTO'!$AC$3:$AC$4922)))+((U480&lt;&gt;"")*ISNUMBER(SEARCH("|"&amp;U480&amp;"|",'5_ACOMPANHAMENTO'!$AC$3:$AC$4922)))+((V480&lt;&gt;"")*ISNUMBER(SEARCH("|"&amp;V480&amp;"|",'5_ACOMPANHAMENTO'!$AC$3:$AC$4922)))+((W480&lt;&gt;"")*ISNUMBER(SEARCH("|"&amp;W480&amp;"|",'5_ACOMPANHAMENTO'!$AC$3:$AC$4922)))+((X480&lt;&gt;"")*ISNUMBER(SEARCH("|"&amp;X480&amp;"|",'5_ACOMPANHAMENTO'!$AC$3:$AC$4922)))+((Y480&lt;&gt;"")*ISNUMBER(SEARCH("|"&amp;Y480&amp;"|",'5_ACOMPANHAMENTO'!$AC$3:$AC$4922)))+((Z480&lt;&gt;"")*ISNUMBER(SEARCH("|"&amp;Z480&amp;"|",'5_ACOMPANHAMENTO'!$AC$3:$AC$4922)))+((AA480&lt;&gt;"")*ISNUMBER(SEARCH("|"&amp;AA480&amp;"|",'5_ACOMPANHAMENTO'!$AC$3:$AC$4922)))+((AB480&lt;&gt;"")*ISNUMBER(SEARCH("|"&amp;AB480&amp;"|",'5_ACOMPANHAMENTO'!$AC$3:$AC$4922))))&gt;0)),'5_ACOMPANHAMENTO'!$O$3:$O$4922),0))</f>
        <v>4776</v>
      </c>
      <c r="G480" s="7">
        <f t="shared" si="162"/>
        <v>0</v>
      </c>
      <c r="H480" t="str">
        <f t="shared" si="163"/>
        <v>10199,10200,10204,10201,|SEM_SETOR</v>
      </c>
      <c r="I480" s="1" t="str">
        <f t="shared" si="164"/>
        <v>10199</v>
      </c>
      <c r="J480" s="1" t="str">
        <f t="shared" si="165"/>
        <v>10200</v>
      </c>
      <c r="K480" s="1" t="str">
        <f t="shared" si="166"/>
        <v>10204</v>
      </c>
      <c r="L480" s="1" t="str">
        <f t="shared" si="167"/>
        <v>10201</v>
      </c>
      <c r="M480" s="1" t="str">
        <f t="shared" si="168"/>
        <v/>
      </c>
      <c r="N480" s="1" t="str">
        <f t="shared" si="169"/>
        <v/>
      </c>
      <c r="O480" s="1" t="str">
        <f t="shared" si="170"/>
        <v/>
      </c>
      <c r="P480" s="1" t="str">
        <f t="shared" si="171"/>
        <v/>
      </c>
      <c r="Q480" s="1" t="str">
        <f t="shared" si="172"/>
        <v/>
      </c>
      <c r="R480" s="1" t="str">
        <f t="shared" si="173"/>
        <v/>
      </c>
      <c r="S480" s="1" t="str">
        <f t="shared" si="174"/>
        <v/>
      </c>
      <c r="T480" s="1" t="str">
        <f t="shared" si="175"/>
        <v/>
      </c>
      <c r="U480" s="1" t="str">
        <f t="shared" si="176"/>
        <v/>
      </c>
      <c r="V480" s="1" t="str">
        <f t="shared" si="177"/>
        <v/>
      </c>
      <c r="W480" s="1" t="str">
        <f t="shared" si="178"/>
        <v/>
      </c>
      <c r="X480" s="1" t="str">
        <f t="shared" si="179"/>
        <v/>
      </c>
      <c r="Y480" s="1" t="str">
        <f t="shared" si="180"/>
        <v/>
      </c>
      <c r="Z480" s="1" t="str">
        <f t="shared" si="181"/>
        <v/>
      </c>
      <c r="AA480" s="1" t="str">
        <f t="shared" si="182"/>
        <v/>
      </c>
      <c r="AB480" s="1" t="str">
        <f t="shared" si="183"/>
        <v/>
      </c>
    </row>
    <row r="481" spans="1:28" ht="11.25" hidden="1" customHeight="1" x14ac:dyDescent="0.35">
      <c r="A481" s="4">
        <f>IF(OR($B481="",$C481=""),"",IFERROR(INDEX('5_ACOMPANHAMENTO'!$A$3:$A$4922,MATCH(1,INDEX(('5_ACOMPANHAMENTO'!$AD$3:$AD$4922=TRIM($C481&amp;""))*('5_ACOMPANHAMENTO'!$AC$3:$AC$4922&lt;&gt;"")*((((I481&lt;&gt;"")*ISNUMBER(SEARCH("|"&amp;I481&amp;"|",'5_ACOMPANHAMENTO'!$AC$3:$AC$4922)))+((J481&lt;&gt;"")*ISNUMBER(SEARCH("|"&amp;J481&amp;"|",'5_ACOMPANHAMENTO'!$AC$3:$AC$4922)))+((K481&lt;&gt;"")*ISNUMBER(SEARCH("|"&amp;K481&amp;"|",'5_ACOMPANHAMENTO'!$AC$3:$AC$4922)))+((L481&lt;&gt;"")*ISNUMBER(SEARCH("|"&amp;L481&amp;"|",'5_ACOMPANHAMENTO'!$AC$3:$AC$4922)))+((M481&lt;&gt;"")*ISNUMBER(SEARCH("|"&amp;M481&amp;"|",'5_ACOMPANHAMENTO'!$AC$3:$AC$4922)))+((N481&lt;&gt;"")*ISNUMBER(SEARCH("|"&amp;N481&amp;"|",'5_ACOMPANHAMENTO'!$AC$3:$AC$4922)))+((O481&lt;&gt;"")*ISNUMBER(SEARCH("|"&amp;O481&amp;"|",'5_ACOMPANHAMENTO'!$AC$3:$AC$4922)))+((P481&lt;&gt;"")*ISNUMBER(SEARCH("|"&amp;P481&amp;"|",'5_ACOMPANHAMENTO'!$AC$3:$AC$4922)))+((Q481&lt;&gt;"")*ISNUMBER(SEARCH("|"&amp;Q481&amp;"|",'5_ACOMPANHAMENTO'!$AC$3:$AC$4922)))+((R481&lt;&gt;"")*ISNUMBER(SEARCH("|"&amp;R481&amp;"|",'5_ACOMPANHAMENTO'!$AC$3:$AC$4922)))+((S481&lt;&gt;"")*ISNUMBER(SEARCH("|"&amp;S481&amp;"|",'5_ACOMPANHAMENTO'!$AC$3:$AC$4922)))+((T481&lt;&gt;"")*ISNUMBER(SEARCH("|"&amp;T481&amp;"|",'5_ACOMPANHAMENTO'!$AC$3:$AC$4922)))+((U481&lt;&gt;"")*ISNUMBER(SEARCH("|"&amp;U481&amp;"|",'5_ACOMPANHAMENTO'!$AC$3:$AC$4922)))+((V481&lt;&gt;"")*ISNUMBER(SEARCH("|"&amp;V481&amp;"|",'5_ACOMPANHAMENTO'!$AC$3:$AC$4922)))+((W481&lt;&gt;"")*ISNUMBER(SEARCH("|"&amp;W481&amp;"|",'5_ACOMPANHAMENTO'!$AC$3:$AC$4922)))+((X481&lt;&gt;"")*ISNUMBER(SEARCH("|"&amp;X481&amp;"|",'5_ACOMPANHAMENTO'!$AC$3:$AC$4922)))+((Y481&lt;&gt;"")*ISNUMBER(SEARCH("|"&amp;Y481&amp;"|",'5_ACOMPANHAMENTO'!$AC$3:$AC$4922)))+((Z481&lt;&gt;"")*ISNUMBER(SEARCH("|"&amp;Z481&amp;"|",'5_ACOMPANHAMENTO'!$AC$3:$AC$4922)))+((AA481&lt;&gt;"")*ISNUMBER(SEARCH("|"&amp;AA481&amp;"|",'5_ACOMPANHAMENTO'!$AC$3:$AC$4922)))+((AB481&lt;&gt;"")*ISNUMBER(SEARCH("|"&amp;AB481&amp;"|",'5_ACOMPANHAMENTO'!$AC$3:$AC$4922))))&gt;0),0),0)),""))</f>
        <v>46203</v>
      </c>
      <c r="B481" s="14" t="s">
        <v>3098</v>
      </c>
      <c r="C481" s="14" t="s">
        <v>3097</v>
      </c>
      <c r="D481" s="4">
        <f>IF(OR($B481="",$C481=""),"",IFERROR(SUMPRODUCT(--(('5_ACOMPANHAMENTO'!$AD$3:$AD$4922=TRIM($C481&amp;""))*('5_ACOMPANHAMENTO'!$AC$3:$AC$4922&lt;&gt;"")*((((I481&lt;&gt;"")*ISNUMBER(SEARCH("|"&amp;I481&amp;"|",'5_ACOMPANHAMENTO'!$AC$3:$AC$4922)))+((J481&lt;&gt;"")*ISNUMBER(SEARCH("|"&amp;J481&amp;"|",'5_ACOMPANHAMENTO'!$AC$3:$AC$4922)))+((K481&lt;&gt;"")*ISNUMBER(SEARCH("|"&amp;K481&amp;"|",'5_ACOMPANHAMENTO'!$AC$3:$AC$4922)))+((L481&lt;&gt;"")*ISNUMBER(SEARCH("|"&amp;L481&amp;"|",'5_ACOMPANHAMENTO'!$AC$3:$AC$4922)))+((M481&lt;&gt;"")*ISNUMBER(SEARCH("|"&amp;M481&amp;"|",'5_ACOMPANHAMENTO'!$AC$3:$AC$4922)))+((N481&lt;&gt;"")*ISNUMBER(SEARCH("|"&amp;N481&amp;"|",'5_ACOMPANHAMENTO'!$AC$3:$AC$4922)))+((O481&lt;&gt;"")*ISNUMBER(SEARCH("|"&amp;O481&amp;"|",'5_ACOMPANHAMENTO'!$AC$3:$AC$4922)))+((P481&lt;&gt;"")*ISNUMBER(SEARCH("|"&amp;P481&amp;"|",'5_ACOMPANHAMENTO'!$AC$3:$AC$4922)))+((Q481&lt;&gt;"")*ISNUMBER(SEARCH("|"&amp;Q481&amp;"|",'5_ACOMPANHAMENTO'!$AC$3:$AC$4922)))+((R481&lt;&gt;"")*ISNUMBER(SEARCH("|"&amp;R481&amp;"|",'5_ACOMPANHAMENTO'!$AC$3:$AC$4922)))+((S481&lt;&gt;"")*ISNUMBER(SEARCH("|"&amp;S481&amp;"|",'5_ACOMPANHAMENTO'!$AC$3:$AC$4922)))+((T481&lt;&gt;"")*ISNUMBER(SEARCH("|"&amp;T481&amp;"|",'5_ACOMPANHAMENTO'!$AC$3:$AC$4922)))+((U481&lt;&gt;"")*ISNUMBER(SEARCH("|"&amp;U481&amp;"|",'5_ACOMPANHAMENTO'!$AC$3:$AC$4922)))+((V481&lt;&gt;"")*ISNUMBER(SEARCH("|"&amp;V481&amp;"|",'5_ACOMPANHAMENTO'!$AC$3:$AC$4922)))+((W481&lt;&gt;"")*ISNUMBER(SEARCH("|"&amp;W481&amp;"|",'5_ACOMPANHAMENTO'!$AC$3:$AC$4922)))+((X481&lt;&gt;"")*ISNUMBER(SEARCH("|"&amp;X481&amp;"|",'5_ACOMPANHAMENTO'!$AC$3:$AC$4922)))+((Y481&lt;&gt;"")*ISNUMBER(SEARCH("|"&amp;Y481&amp;"|",'5_ACOMPANHAMENTO'!$AC$3:$AC$4922)))+((Z481&lt;&gt;"")*ISNUMBER(SEARCH("|"&amp;Z481&amp;"|",'5_ACOMPANHAMENTO'!$AC$3:$AC$4922)))+((AA481&lt;&gt;"")*ISNUMBER(SEARCH("|"&amp;AA481&amp;"|",'5_ACOMPANHAMENTO'!$AC$3:$AC$4922)))+((AB481&lt;&gt;"")*ISNUMBER(SEARCH("|"&amp;AB481&amp;"|",'5_ACOMPANHAMENTO'!$AC$3:$AC$4922))))&gt;0)),'5_ACOMPANHAMENTO'!$J$3:$J$4922),0))</f>
        <v>4776</v>
      </c>
      <c r="E481" s="4" t="str">
        <f t="shared" ca="1" si="161"/>
        <v>FINALIZADO</v>
      </c>
      <c r="F481" s="7">
        <f>IF(OR($B481="",$C481=""),"",IFERROR(SUMPRODUCT(--(('5_ACOMPANHAMENTO'!$AD$3:$AD$4922=TRIM($C481&amp;""))*('5_ACOMPANHAMENTO'!$AC$3:$AC$4922&lt;&gt;"")*((((I481&lt;&gt;"")*ISNUMBER(SEARCH("|"&amp;I481&amp;"|",'5_ACOMPANHAMENTO'!$AC$3:$AC$4922)))+((J481&lt;&gt;"")*ISNUMBER(SEARCH("|"&amp;J481&amp;"|",'5_ACOMPANHAMENTO'!$AC$3:$AC$4922)))+((K481&lt;&gt;"")*ISNUMBER(SEARCH("|"&amp;K481&amp;"|",'5_ACOMPANHAMENTO'!$AC$3:$AC$4922)))+((L481&lt;&gt;"")*ISNUMBER(SEARCH("|"&amp;L481&amp;"|",'5_ACOMPANHAMENTO'!$AC$3:$AC$4922)))+((M481&lt;&gt;"")*ISNUMBER(SEARCH("|"&amp;M481&amp;"|",'5_ACOMPANHAMENTO'!$AC$3:$AC$4922)))+((N481&lt;&gt;"")*ISNUMBER(SEARCH("|"&amp;N481&amp;"|",'5_ACOMPANHAMENTO'!$AC$3:$AC$4922)))+((O481&lt;&gt;"")*ISNUMBER(SEARCH("|"&amp;O481&amp;"|",'5_ACOMPANHAMENTO'!$AC$3:$AC$4922)))+((P481&lt;&gt;"")*ISNUMBER(SEARCH("|"&amp;P481&amp;"|",'5_ACOMPANHAMENTO'!$AC$3:$AC$4922)))+((Q481&lt;&gt;"")*ISNUMBER(SEARCH("|"&amp;Q481&amp;"|",'5_ACOMPANHAMENTO'!$AC$3:$AC$4922)))+((R481&lt;&gt;"")*ISNUMBER(SEARCH("|"&amp;R481&amp;"|",'5_ACOMPANHAMENTO'!$AC$3:$AC$4922)))+((S481&lt;&gt;"")*ISNUMBER(SEARCH("|"&amp;S481&amp;"|",'5_ACOMPANHAMENTO'!$AC$3:$AC$4922)))+((T481&lt;&gt;"")*ISNUMBER(SEARCH("|"&amp;T481&amp;"|",'5_ACOMPANHAMENTO'!$AC$3:$AC$4922)))+((U481&lt;&gt;"")*ISNUMBER(SEARCH("|"&amp;U481&amp;"|",'5_ACOMPANHAMENTO'!$AC$3:$AC$4922)))+((V481&lt;&gt;"")*ISNUMBER(SEARCH("|"&amp;V481&amp;"|",'5_ACOMPANHAMENTO'!$AC$3:$AC$4922)))+((W481&lt;&gt;"")*ISNUMBER(SEARCH("|"&amp;W481&amp;"|",'5_ACOMPANHAMENTO'!$AC$3:$AC$4922)))+((X481&lt;&gt;"")*ISNUMBER(SEARCH("|"&amp;X481&amp;"|",'5_ACOMPANHAMENTO'!$AC$3:$AC$4922)))+((Y481&lt;&gt;"")*ISNUMBER(SEARCH("|"&amp;Y481&amp;"|",'5_ACOMPANHAMENTO'!$AC$3:$AC$4922)))+((Z481&lt;&gt;"")*ISNUMBER(SEARCH("|"&amp;Z481&amp;"|",'5_ACOMPANHAMENTO'!$AC$3:$AC$4922)))+((AA481&lt;&gt;"")*ISNUMBER(SEARCH("|"&amp;AA481&amp;"|",'5_ACOMPANHAMENTO'!$AC$3:$AC$4922)))+((AB481&lt;&gt;"")*ISNUMBER(SEARCH("|"&amp;AB481&amp;"|",'5_ACOMPANHAMENTO'!$AC$3:$AC$4922))))&gt;0)),'5_ACOMPANHAMENTO'!$O$3:$O$4922),0))</f>
        <v>4776</v>
      </c>
      <c r="G481" s="7">
        <f t="shared" si="162"/>
        <v>0</v>
      </c>
      <c r="H481" t="str">
        <f t="shared" si="163"/>
        <v>10199,10200,10204,10201,|SEM_SETOR</v>
      </c>
      <c r="I481" s="1" t="str">
        <f t="shared" si="164"/>
        <v>10199</v>
      </c>
      <c r="J481" s="1" t="str">
        <f t="shared" si="165"/>
        <v>10200</v>
      </c>
      <c r="K481" s="1" t="str">
        <f t="shared" si="166"/>
        <v>10204</v>
      </c>
      <c r="L481" s="1" t="str">
        <f t="shared" si="167"/>
        <v>10201</v>
      </c>
      <c r="M481" s="1" t="str">
        <f t="shared" si="168"/>
        <v/>
      </c>
      <c r="N481" s="1" t="str">
        <f t="shared" si="169"/>
        <v/>
      </c>
      <c r="O481" s="1" t="str">
        <f t="shared" si="170"/>
        <v/>
      </c>
      <c r="P481" s="1" t="str">
        <f t="shared" si="171"/>
        <v/>
      </c>
      <c r="Q481" s="1" t="str">
        <f t="shared" si="172"/>
        <v/>
      </c>
      <c r="R481" s="1" t="str">
        <f t="shared" si="173"/>
        <v/>
      </c>
      <c r="S481" s="1" t="str">
        <f t="shared" si="174"/>
        <v/>
      </c>
      <c r="T481" s="1" t="str">
        <f t="shared" si="175"/>
        <v/>
      </c>
      <c r="U481" s="1" t="str">
        <f t="shared" si="176"/>
        <v/>
      </c>
      <c r="V481" s="1" t="str">
        <f t="shared" si="177"/>
        <v/>
      </c>
      <c r="W481" s="1" t="str">
        <f t="shared" si="178"/>
        <v/>
      </c>
      <c r="X481" s="1" t="str">
        <f t="shared" si="179"/>
        <v/>
      </c>
      <c r="Y481" s="1" t="str">
        <f t="shared" si="180"/>
        <v/>
      </c>
      <c r="Z481" s="1" t="str">
        <f t="shared" si="181"/>
        <v/>
      </c>
      <c r="AA481" s="1" t="str">
        <f t="shared" si="182"/>
        <v/>
      </c>
      <c r="AB481" s="1" t="str">
        <f t="shared" si="183"/>
        <v/>
      </c>
    </row>
    <row r="482" spans="1:28" ht="11.25" hidden="1" customHeight="1" x14ac:dyDescent="0.35">
      <c r="A482" s="4">
        <f>IF(OR($B482="",$C482=""),"",IFERROR(INDEX('5_ACOMPANHAMENTO'!$A$3:$A$4922,MATCH(1,INDEX(('5_ACOMPANHAMENTO'!$AD$3:$AD$4922=TRIM($C482&amp;""))*('5_ACOMPANHAMENTO'!$AC$3:$AC$4922&lt;&gt;"")*((((I482&lt;&gt;"")*ISNUMBER(SEARCH("|"&amp;I482&amp;"|",'5_ACOMPANHAMENTO'!$AC$3:$AC$4922)))+((J482&lt;&gt;"")*ISNUMBER(SEARCH("|"&amp;J482&amp;"|",'5_ACOMPANHAMENTO'!$AC$3:$AC$4922)))+((K482&lt;&gt;"")*ISNUMBER(SEARCH("|"&amp;K482&amp;"|",'5_ACOMPANHAMENTO'!$AC$3:$AC$4922)))+((L482&lt;&gt;"")*ISNUMBER(SEARCH("|"&amp;L482&amp;"|",'5_ACOMPANHAMENTO'!$AC$3:$AC$4922)))+((M482&lt;&gt;"")*ISNUMBER(SEARCH("|"&amp;M482&amp;"|",'5_ACOMPANHAMENTO'!$AC$3:$AC$4922)))+((N482&lt;&gt;"")*ISNUMBER(SEARCH("|"&amp;N482&amp;"|",'5_ACOMPANHAMENTO'!$AC$3:$AC$4922)))+((O482&lt;&gt;"")*ISNUMBER(SEARCH("|"&amp;O482&amp;"|",'5_ACOMPANHAMENTO'!$AC$3:$AC$4922)))+((P482&lt;&gt;"")*ISNUMBER(SEARCH("|"&amp;P482&amp;"|",'5_ACOMPANHAMENTO'!$AC$3:$AC$4922)))+((Q482&lt;&gt;"")*ISNUMBER(SEARCH("|"&amp;Q482&amp;"|",'5_ACOMPANHAMENTO'!$AC$3:$AC$4922)))+((R482&lt;&gt;"")*ISNUMBER(SEARCH("|"&amp;R482&amp;"|",'5_ACOMPANHAMENTO'!$AC$3:$AC$4922)))+((S482&lt;&gt;"")*ISNUMBER(SEARCH("|"&amp;S482&amp;"|",'5_ACOMPANHAMENTO'!$AC$3:$AC$4922)))+((T482&lt;&gt;"")*ISNUMBER(SEARCH("|"&amp;T482&amp;"|",'5_ACOMPANHAMENTO'!$AC$3:$AC$4922)))+((U482&lt;&gt;"")*ISNUMBER(SEARCH("|"&amp;U482&amp;"|",'5_ACOMPANHAMENTO'!$AC$3:$AC$4922)))+((V482&lt;&gt;"")*ISNUMBER(SEARCH("|"&amp;V482&amp;"|",'5_ACOMPANHAMENTO'!$AC$3:$AC$4922)))+((W482&lt;&gt;"")*ISNUMBER(SEARCH("|"&amp;W482&amp;"|",'5_ACOMPANHAMENTO'!$AC$3:$AC$4922)))+((X482&lt;&gt;"")*ISNUMBER(SEARCH("|"&amp;X482&amp;"|",'5_ACOMPANHAMENTO'!$AC$3:$AC$4922)))+((Y482&lt;&gt;"")*ISNUMBER(SEARCH("|"&amp;Y482&amp;"|",'5_ACOMPANHAMENTO'!$AC$3:$AC$4922)))+((Z482&lt;&gt;"")*ISNUMBER(SEARCH("|"&amp;Z482&amp;"|",'5_ACOMPANHAMENTO'!$AC$3:$AC$4922)))+((AA482&lt;&gt;"")*ISNUMBER(SEARCH("|"&amp;AA482&amp;"|",'5_ACOMPANHAMENTO'!$AC$3:$AC$4922)))+((AB482&lt;&gt;"")*ISNUMBER(SEARCH("|"&amp;AB482&amp;"|",'5_ACOMPANHAMENTO'!$AC$3:$AC$4922))))&gt;0),0),0)),""))</f>
        <v>46203</v>
      </c>
      <c r="B482" s="14" t="s">
        <v>3098</v>
      </c>
      <c r="C482" s="14" t="s">
        <v>3097</v>
      </c>
      <c r="D482" s="4">
        <f>IF(OR($B482="",$C482=""),"",IFERROR(SUMPRODUCT(--(('5_ACOMPANHAMENTO'!$AD$3:$AD$4922=TRIM($C482&amp;""))*('5_ACOMPANHAMENTO'!$AC$3:$AC$4922&lt;&gt;"")*((((I482&lt;&gt;"")*ISNUMBER(SEARCH("|"&amp;I482&amp;"|",'5_ACOMPANHAMENTO'!$AC$3:$AC$4922)))+((J482&lt;&gt;"")*ISNUMBER(SEARCH("|"&amp;J482&amp;"|",'5_ACOMPANHAMENTO'!$AC$3:$AC$4922)))+((K482&lt;&gt;"")*ISNUMBER(SEARCH("|"&amp;K482&amp;"|",'5_ACOMPANHAMENTO'!$AC$3:$AC$4922)))+((L482&lt;&gt;"")*ISNUMBER(SEARCH("|"&amp;L482&amp;"|",'5_ACOMPANHAMENTO'!$AC$3:$AC$4922)))+((M482&lt;&gt;"")*ISNUMBER(SEARCH("|"&amp;M482&amp;"|",'5_ACOMPANHAMENTO'!$AC$3:$AC$4922)))+((N482&lt;&gt;"")*ISNUMBER(SEARCH("|"&amp;N482&amp;"|",'5_ACOMPANHAMENTO'!$AC$3:$AC$4922)))+((O482&lt;&gt;"")*ISNUMBER(SEARCH("|"&amp;O482&amp;"|",'5_ACOMPANHAMENTO'!$AC$3:$AC$4922)))+((P482&lt;&gt;"")*ISNUMBER(SEARCH("|"&amp;P482&amp;"|",'5_ACOMPANHAMENTO'!$AC$3:$AC$4922)))+((Q482&lt;&gt;"")*ISNUMBER(SEARCH("|"&amp;Q482&amp;"|",'5_ACOMPANHAMENTO'!$AC$3:$AC$4922)))+((R482&lt;&gt;"")*ISNUMBER(SEARCH("|"&amp;R482&amp;"|",'5_ACOMPANHAMENTO'!$AC$3:$AC$4922)))+((S482&lt;&gt;"")*ISNUMBER(SEARCH("|"&amp;S482&amp;"|",'5_ACOMPANHAMENTO'!$AC$3:$AC$4922)))+((T482&lt;&gt;"")*ISNUMBER(SEARCH("|"&amp;T482&amp;"|",'5_ACOMPANHAMENTO'!$AC$3:$AC$4922)))+((U482&lt;&gt;"")*ISNUMBER(SEARCH("|"&amp;U482&amp;"|",'5_ACOMPANHAMENTO'!$AC$3:$AC$4922)))+((V482&lt;&gt;"")*ISNUMBER(SEARCH("|"&amp;V482&amp;"|",'5_ACOMPANHAMENTO'!$AC$3:$AC$4922)))+((W482&lt;&gt;"")*ISNUMBER(SEARCH("|"&amp;W482&amp;"|",'5_ACOMPANHAMENTO'!$AC$3:$AC$4922)))+((X482&lt;&gt;"")*ISNUMBER(SEARCH("|"&amp;X482&amp;"|",'5_ACOMPANHAMENTO'!$AC$3:$AC$4922)))+((Y482&lt;&gt;"")*ISNUMBER(SEARCH("|"&amp;Y482&amp;"|",'5_ACOMPANHAMENTO'!$AC$3:$AC$4922)))+((Z482&lt;&gt;"")*ISNUMBER(SEARCH("|"&amp;Z482&amp;"|",'5_ACOMPANHAMENTO'!$AC$3:$AC$4922)))+((AA482&lt;&gt;"")*ISNUMBER(SEARCH("|"&amp;AA482&amp;"|",'5_ACOMPANHAMENTO'!$AC$3:$AC$4922)))+((AB482&lt;&gt;"")*ISNUMBER(SEARCH("|"&amp;AB482&amp;"|",'5_ACOMPANHAMENTO'!$AC$3:$AC$4922))))&gt;0)),'5_ACOMPANHAMENTO'!$J$3:$J$4922),0))</f>
        <v>4776</v>
      </c>
      <c r="E482" s="4" t="str">
        <f t="shared" ca="1" si="161"/>
        <v>FINALIZADO</v>
      </c>
      <c r="F482" s="7">
        <f>IF(OR($B482="",$C482=""),"",IFERROR(SUMPRODUCT(--(('5_ACOMPANHAMENTO'!$AD$3:$AD$4922=TRIM($C482&amp;""))*('5_ACOMPANHAMENTO'!$AC$3:$AC$4922&lt;&gt;"")*((((I482&lt;&gt;"")*ISNUMBER(SEARCH("|"&amp;I482&amp;"|",'5_ACOMPANHAMENTO'!$AC$3:$AC$4922)))+((J482&lt;&gt;"")*ISNUMBER(SEARCH("|"&amp;J482&amp;"|",'5_ACOMPANHAMENTO'!$AC$3:$AC$4922)))+((K482&lt;&gt;"")*ISNUMBER(SEARCH("|"&amp;K482&amp;"|",'5_ACOMPANHAMENTO'!$AC$3:$AC$4922)))+((L482&lt;&gt;"")*ISNUMBER(SEARCH("|"&amp;L482&amp;"|",'5_ACOMPANHAMENTO'!$AC$3:$AC$4922)))+((M482&lt;&gt;"")*ISNUMBER(SEARCH("|"&amp;M482&amp;"|",'5_ACOMPANHAMENTO'!$AC$3:$AC$4922)))+((N482&lt;&gt;"")*ISNUMBER(SEARCH("|"&amp;N482&amp;"|",'5_ACOMPANHAMENTO'!$AC$3:$AC$4922)))+((O482&lt;&gt;"")*ISNUMBER(SEARCH("|"&amp;O482&amp;"|",'5_ACOMPANHAMENTO'!$AC$3:$AC$4922)))+((P482&lt;&gt;"")*ISNUMBER(SEARCH("|"&amp;P482&amp;"|",'5_ACOMPANHAMENTO'!$AC$3:$AC$4922)))+((Q482&lt;&gt;"")*ISNUMBER(SEARCH("|"&amp;Q482&amp;"|",'5_ACOMPANHAMENTO'!$AC$3:$AC$4922)))+((R482&lt;&gt;"")*ISNUMBER(SEARCH("|"&amp;R482&amp;"|",'5_ACOMPANHAMENTO'!$AC$3:$AC$4922)))+((S482&lt;&gt;"")*ISNUMBER(SEARCH("|"&amp;S482&amp;"|",'5_ACOMPANHAMENTO'!$AC$3:$AC$4922)))+((T482&lt;&gt;"")*ISNUMBER(SEARCH("|"&amp;T482&amp;"|",'5_ACOMPANHAMENTO'!$AC$3:$AC$4922)))+((U482&lt;&gt;"")*ISNUMBER(SEARCH("|"&amp;U482&amp;"|",'5_ACOMPANHAMENTO'!$AC$3:$AC$4922)))+((V482&lt;&gt;"")*ISNUMBER(SEARCH("|"&amp;V482&amp;"|",'5_ACOMPANHAMENTO'!$AC$3:$AC$4922)))+((W482&lt;&gt;"")*ISNUMBER(SEARCH("|"&amp;W482&amp;"|",'5_ACOMPANHAMENTO'!$AC$3:$AC$4922)))+((X482&lt;&gt;"")*ISNUMBER(SEARCH("|"&amp;X482&amp;"|",'5_ACOMPANHAMENTO'!$AC$3:$AC$4922)))+((Y482&lt;&gt;"")*ISNUMBER(SEARCH("|"&amp;Y482&amp;"|",'5_ACOMPANHAMENTO'!$AC$3:$AC$4922)))+((Z482&lt;&gt;"")*ISNUMBER(SEARCH("|"&amp;Z482&amp;"|",'5_ACOMPANHAMENTO'!$AC$3:$AC$4922)))+((AA482&lt;&gt;"")*ISNUMBER(SEARCH("|"&amp;AA482&amp;"|",'5_ACOMPANHAMENTO'!$AC$3:$AC$4922)))+((AB482&lt;&gt;"")*ISNUMBER(SEARCH("|"&amp;AB482&amp;"|",'5_ACOMPANHAMENTO'!$AC$3:$AC$4922))))&gt;0)),'5_ACOMPANHAMENTO'!$O$3:$O$4922),0))</f>
        <v>4776</v>
      </c>
      <c r="G482" s="7">
        <f t="shared" si="162"/>
        <v>0</v>
      </c>
      <c r="H482" t="str">
        <f t="shared" si="163"/>
        <v>10199,10200,10204,10201,|SEM_SETOR</v>
      </c>
      <c r="I482" s="1" t="str">
        <f t="shared" si="164"/>
        <v>10199</v>
      </c>
      <c r="J482" s="1" t="str">
        <f t="shared" si="165"/>
        <v>10200</v>
      </c>
      <c r="K482" s="1" t="str">
        <f t="shared" si="166"/>
        <v>10204</v>
      </c>
      <c r="L482" s="1" t="str">
        <f t="shared" si="167"/>
        <v>10201</v>
      </c>
      <c r="M482" s="1" t="str">
        <f t="shared" si="168"/>
        <v/>
      </c>
      <c r="N482" s="1" t="str">
        <f t="shared" si="169"/>
        <v/>
      </c>
      <c r="O482" s="1" t="str">
        <f t="shared" si="170"/>
        <v/>
      </c>
      <c r="P482" s="1" t="str">
        <f t="shared" si="171"/>
        <v/>
      </c>
      <c r="Q482" s="1" t="str">
        <f t="shared" si="172"/>
        <v/>
      </c>
      <c r="R482" s="1" t="str">
        <f t="shared" si="173"/>
        <v/>
      </c>
      <c r="S482" s="1" t="str">
        <f t="shared" si="174"/>
        <v/>
      </c>
      <c r="T482" s="1" t="str">
        <f t="shared" si="175"/>
        <v/>
      </c>
      <c r="U482" s="1" t="str">
        <f t="shared" si="176"/>
        <v/>
      </c>
      <c r="V482" s="1" t="str">
        <f t="shared" si="177"/>
        <v/>
      </c>
      <c r="W482" s="1" t="str">
        <f t="shared" si="178"/>
        <v/>
      </c>
      <c r="X482" s="1" t="str">
        <f t="shared" si="179"/>
        <v/>
      </c>
      <c r="Y482" s="1" t="str">
        <f t="shared" si="180"/>
        <v/>
      </c>
      <c r="Z482" s="1" t="str">
        <f t="shared" si="181"/>
        <v/>
      </c>
      <c r="AA482" s="1" t="str">
        <f t="shared" si="182"/>
        <v/>
      </c>
      <c r="AB482" s="1" t="str">
        <f t="shared" si="183"/>
        <v/>
      </c>
    </row>
    <row r="483" spans="1:28" ht="11.25" hidden="1" customHeight="1" x14ac:dyDescent="0.35">
      <c r="A483" s="4">
        <f>IF(OR($B483="",$C483=""),"",IFERROR(INDEX('5_ACOMPANHAMENTO'!$A$3:$A$4922,MATCH(1,INDEX(('5_ACOMPANHAMENTO'!$AD$3:$AD$4922=TRIM($C483&amp;""))*('5_ACOMPANHAMENTO'!$AC$3:$AC$4922&lt;&gt;"")*((((I483&lt;&gt;"")*ISNUMBER(SEARCH("|"&amp;I483&amp;"|",'5_ACOMPANHAMENTO'!$AC$3:$AC$4922)))+((J483&lt;&gt;"")*ISNUMBER(SEARCH("|"&amp;J483&amp;"|",'5_ACOMPANHAMENTO'!$AC$3:$AC$4922)))+((K483&lt;&gt;"")*ISNUMBER(SEARCH("|"&amp;K483&amp;"|",'5_ACOMPANHAMENTO'!$AC$3:$AC$4922)))+((L483&lt;&gt;"")*ISNUMBER(SEARCH("|"&amp;L483&amp;"|",'5_ACOMPANHAMENTO'!$AC$3:$AC$4922)))+((M483&lt;&gt;"")*ISNUMBER(SEARCH("|"&amp;M483&amp;"|",'5_ACOMPANHAMENTO'!$AC$3:$AC$4922)))+((N483&lt;&gt;"")*ISNUMBER(SEARCH("|"&amp;N483&amp;"|",'5_ACOMPANHAMENTO'!$AC$3:$AC$4922)))+((O483&lt;&gt;"")*ISNUMBER(SEARCH("|"&amp;O483&amp;"|",'5_ACOMPANHAMENTO'!$AC$3:$AC$4922)))+((P483&lt;&gt;"")*ISNUMBER(SEARCH("|"&amp;P483&amp;"|",'5_ACOMPANHAMENTO'!$AC$3:$AC$4922)))+((Q483&lt;&gt;"")*ISNUMBER(SEARCH("|"&amp;Q483&amp;"|",'5_ACOMPANHAMENTO'!$AC$3:$AC$4922)))+((R483&lt;&gt;"")*ISNUMBER(SEARCH("|"&amp;R483&amp;"|",'5_ACOMPANHAMENTO'!$AC$3:$AC$4922)))+((S483&lt;&gt;"")*ISNUMBER(SEARCH("|"&amp;S483&amp;"|",'5_ACOMPANHAMENTO'!$AC$3:$AC$4922)))+((T483&lt;&gt;"")*ISNUMBER(SEARCH("|"&amp;T483&amp;"|",'5_ACOMPANHAMENTO'!$AC$3:$AC$4922)))+((U483&lt;&gt;"")*ISNUMBER(SEARCH("|"&amp;U483&amp;"|",'5_ACOMPANHAMENTO'!$AC$3:$AC$4922)))+((V483&lt;&gt;"")*ISNUMBER(SEARCH("|"&amp;V483&amp;"|",'5_ACOMPANHAMENTO'!$AC$3:$AC$4922)))+((W483&lt;&gt;"")*ISNUMBER(SEARCH("|"&amp;W483&amp;"|",'5_ACOMPANHAMENTO'!$AC$3:$AC$4922)))+((X483&lt;&gt;"")*ISNUMBER(SEARCH("|"&amp;X483&amp;"|",'5_ACOMPANHAMENTO'!$AC$3:$AC$4922)))+((Y483&lt;&gt;"")*ISNUMBER(SEARCH("|"&amp;Y483&amp;"|",'5_ACOMPANHAMENTO'!$AC$3:$AC$4922)))+((Z483&lt;&gt;"")*ISNUMBER(SEARCH("|"&amp;Z483&amp;"|",'5_ACOMPANHAMENTO'!$AC$3:$AC$4922)))+((AA483&lt;&gt;"")*ISNUMBER(SEARCH("|"&amp;AA483&amp;"|",'5_ACOMPANHAMENTO'!$AC$3:$AC$4922)))+((AB483&lt;&gt;"")*ISNUMBER(SEARCH("|"&amp;AB483&amp;"|",'5_ACOMPANHAMENTO'!$AC$3:$AC$4922))))&gt;0),0),0)),""))</f>
        <v>46203</v>
      </c>
      <c r="B483" s="14" t="s">
        <v>3098</v>
      </c>
      <c r="C483" s="14" t="s">
        <v>3097</v>
      </c>
      <c r="D483" s="4">
        <f>IF(OR($B483="",$C483=""),"",IFERROR(SUMPRODUCT(--(('5_ACOMPANHAMENTO'!$AD$3:$AD$4922=TRIM($C483&amp;""))*('5_ACOMPANHAMENTO'!$AC$3:$AC$4922&lt;&gt;"")*((((I483&lt;&gt;"")*ISNUMBER(SEARCH("|"&amp;I483&amp;"|",'5_ACOMPANHAMENTO'!$AC$3:$AC$4922)))+((J483&lt;&gt;"")*ISNUMBER(SEARCH("|"&amp;J483&amp;"|",'5_ACOMPANHAMENTO'!$AC$3:$AC$4922)))+((K483&lt;&gt;"")*ISNUMBER(SEARCH("|"&amp;K483&amp;"|",'5_ACOMPANHAMENTO'!$AC$3:$AC$4922)))+((L483&lt;&gt;"")*ISNUMBER(SEARCH("|"&amp;L483&amp;"|",'5_ACOMPANHAMENTO'!$AC$3:$AC$4922)))+((M483&lt;&gt;"")*ISNUMBER(SEARCH("|"&amp;M483&amp;"|",'5_ACOMPANHAMENTO'!$AC$3:$AC$4922)))+((N483&lt;&gt;"")*ISNUMBER(SEARCH("|"&amp;N483&amp;"|",'5_ACOMPANHAMENTO'!$AC$3:$AC$4922)))+((O483&lt;&gt;"")*ISNUMBER(SEARCH("|"&amp;O483&amp;"|",'5_ACOMPANHAMENTO'!$AC$3:$AC$4922)))+((P483&lt;&gt;"")*ISNUMBER(SEARCH("|"&amp;P483&amp;"|",'5_ACOMPANHAMENTO'!$AC$3:$AC$4922)))+((Q483&lt;&gt;"")*ISNUMBER(SEARCH("|"&amp;Q483&amp;"|",'5_ACOMPANHAMENTO'!$AC$3:$AC$4922)))+((R483&lt;&gt;"")*ISNUMBER(SEARCH("|"&amp;R483&amp;"|",'5_ACOMPANHAMENTO'!$AC$3:$AC$4922)))+((S483&lt;&gt;"")*ISNUMBER(SEARCH("|"&amp;S483&amp;"|",'5_ACOMPANHAMENTO'!$AC$3:$AC$4922)))+((T483&lt;&gt;"")*ISNUMBER(SEARCH("|"&amp;T483&amp;"|",'5_ACOMPANHAMENTO'!$AC$3:$AC$4922)))+((U483&lt;&gt;"")*ISNUMBER(SEARCH("|"&amp;U483&amp;"|",'5_ACOMPANHAMENTO'!$AC$3:$AC$4922)))+((V483&lt;&gt;"")*ISNUMBER(SEARCH("|"&amp;V483&amp;"|",'5_ACOMPANHAMENTO'!$AC$3:$AC$4922)))+((W483&lt;&gt;"")*ISNUMBER(SEARCH("|"&amp;W483&amp;"|",'5_ACOMPANHAMENTO'!$AC$3:$AC$4922)))+((X483&lt;&gt;"")*ISNUMBER(SEARCH("|"&amp;X483&amp;"|",'5_ACOMPANHAMENTO'!$AC$3:$AC$4922)))+((Y483&lt;&gt;"")*ISNUMBER(SEARCH("|"&amp;Y483&amp;"|",'5_ACOMPANHAMENTO'!$AC$3:$AC$4922)))+((Z483&lt;&gt;"")*ISNUMBER(SEARCH("|"&amp;Z483&amp;"|",'5_ACOMPANHAMENTO'!$AC$3:$AC$4922)))+((AA483&lt;&gt;"")*ISNUMBER(SEARCH("|"&amp;AA483&amp;"|",'5_ACOMPANHAMENTO'!$AC$3:$AC$4922)))+((AB483&lt;&gt;"")*ISNUMBER(SEARCH("|"&amp;AB483&amp;"|",'5_ACOMPANHAMENTO'!$AC$3:$AC$4922))))&gt;0)),'5_ACOMPANHAMENTO'!$J$3:$J$4922),0))</f>
        <v>4776</v>
      </c>
      <c r="E483" s="4" t="str">
        <f t="shared" ca="1" si="161"/>
        <v>FINALIZADO</v>
      </c>
      <c r="F483" s="7">
        <f>IF(OR($B483="",$C483=""),"",IFERROR(SUMPRODUCT(--(('5_ACOMPANHAMENTO'!$AD$3:$AD$4922=TRIM($C483&amp;""))*('5_ACOMPANHAMENTO'!$AC$3:$AC$4922&lt;&gt;"")*((((I483&lt;&gt;"")*ISNUMBER(SEARCH("|"&amp;I483&amp;"|",'5_ACOMPANHAMENTO'!$AC$3:$AC$4922)))+((J483&lt;&gt;"")*ISNUMBER(SEARCH("|"&amp;J483&amp;"|",'5_ACOMPANHAMENTO'!$AC$3:$AC$4922)))+((K483&lt;&gt;"")*ISNUMBER(SEARCH("|"&amp;K483&amp;"|",'5_ACOMPANHAMENTO'!$AC$3:$AC$4922)))+((L483&lt;&gt;"")*ISNUMBER(SEARCH("|"&amp;L483&amp;"|",'5_ACOMPANHAMENTO'!$AC$3:$AC$4922)))+((M483&lt;&gt;"")*ISNUMBER(SEARCH("|"&amp;M483&amp;"|",'5_ACOMPANHAMENTO'!$AC$3:$AC$4922)))+((N483&lt;&gt;"")*ISNUMBER(SEARCH("|"&amp;N483&amp;"|",'5_ACOMPANHAMENTO'!$AC$3:$AC$4922)))+((O483&lt;&gt;"")*ISNUMBER(SEARCH("|"&amp;O483&amp;"|",'5_ACOMPANHAMENTO'!$AC$3:$AC$4922)))+((P483&lt;&gt;"")*ISNUMBER(SEARCH("|"&amp;P483&amp;"|",'5_ACOMPANHAMENTO'!$AC$3:$AC$4922)))+((Q483&lt;&gt;"")*ISNUMBER(SEARCH("|"&amp;Q483&amp;"|",'5_ACOMPANHAMENTO'!$AC$3:$AC$4922)))+((R483&lt;&gt;"")*ISNUMBER(SEARCH("|"&amp;R483&amp;"|",'5_ACOMPANHAMENTO'!$AC$3:$AC$4922)))+((S483&lt;&gt;"")*ISNUMBER(SEARCH("|"&amp;S483&amp;"|",'5_ACOMPANHAMENTO'!$AC$3:$AC$4922)))+((T483&lt;&gt;"")*ISNUMBER(SEARCH("|"&amp;T483&amp;"|",'5_ACOMPANHAMENTO'!$AC$3:$AC$4922)))+((U483&lt;&gt;"")*ISNUMBER(SEARCH("|"&amp;U483&amp;"|",'5_ACOMPANHAMENTO'!$AC$3:$AC$4922)))+((V483&lt;&gt;"")*ISNUMBER(SEARCH("|"&amp;V483&amp;"|",'5_ACOMPANHAMENTO'!$AC$3:$AC$4922)))+((W483&lt;&gt;"")*ISNUMBER(SEARCH("|"&amp;W483&amp;"|",'5_ACOMPANHAMENTO'!$AC$3:$AC$4922)))+((X483&lt;&gt;"")*ISNUMBER(SEARCH("|"&amp;X483&amp;"|",'5_ACOMPANHAMENTO'!$AC$3:$AC$4922)))+((Y483&lt;&gt;"")*ISNUMBER(SEARCH("|"&amp;Y483&amp;"|",'5_ACOMPANHAMENTO'!$AC$3:$AC$4922)))+((Z483&lt;&gt;"")*ISNUMBER(SEARCH("|"&amp;Z483&amp;"|",'5_ACOMPANHAMENTO'!$AC$3:$AC$4922)))+((AA483&lt;&gt;"")*ISNUMBER(SEARCH("|"&amp;AA483&amp;"|",'5_ACOMPANHAMENTO'!$AC$3:$AC$4922)))+((AB483&lt;&gt;"")*ISNUMBER(SEARCH("|"&amp;AB483&amp;"|",'5_ACOMPANHAMENTO'!$AC$3:$AC$4922))))&gt;0)),'5_ACOMPANHAMENTO'!$O$3:$O$4922),0))</f>
        <v>4776</v>
      </c>
      <c r="G483" s="7">
        <f t="shared" si="162"/>
        <v>0</v>
      </c>
      <c r="H483" t="str">
        <f t="shared" si="163"/>
        <v>10199,10200,10204,10201,|SEM_SETOR</v>
      </c>
      <c r="I483" s="1" t="str">
        <f t="shared" si="164"/>
        <v>10199</v>
      </c>
      <c r="J483" s="1" t="str">
        <f t="shared" si="165"/>
        <v>10200</v>
      </c>
      <c r="K483" s="1" t="str">
        <f t="shared" si="166"/>
        <v>10204</v>
      </c>
      <c r="L483" s="1" t="str">
        <f t="shared" si="167"/>
        <v>10201</v>
      </c>
      <c r="M483" s="1" t="str">
        <f t="shared" si="168"/>
        <v/>
      </c>
      <c r="N483" s="1" t="str">
        <f t="shared" si="169"/>
        <v/>
      </c>
      <c r="O483" s="1" t="str">
        <f t="shared" si="170"/>
        <v/>
      </c>
      <c r="P483" s="1" t="str">
        <f t="shared" si="171"/>
        <v/>
      </c>
      <c r="Q483" s="1" t="str">
        <f t="shared" si="172"/>
        <v/>
      </c>
      <c r="R483" s="1" t="str">
        <f t="shared" si="173"/>
        <v/>
      </c>
      <c r="S483" s="1" t="str">
        <f t="shared" si="174"/>
        <v/>
      </c>
      <c r="T483" s="1" t="str">
        <f t="shared" si="175"/>
        <v/>
      </c>
      <c r="U483" s="1" t="str">
        <f t="shared" si="176"/>
        <v/>
      </c>
      <c r="V483" s="1" t="str">
        <f t="shared" si="177"/>
        <v/>
      </c>
      <c r="W483" s="1" t="str">
        <f t="shared" si="178"/>
        <v/>
      </c>
      <c r="X483" s="1" t="str">
        <f t="shared" si="179"/>
        <v/>
      </c>
      <c r="Y483" s="1" t="str">
        <f t="shared" si="180"/>
        <v/>
      </c>
      <c r="Z483" s="1" t="str">
        <f t="shared" si="181"/>
        <v/>
      </c>
      <c r="AA483" s="1" t="str">
        <f t="shared" si="182"/>
        <v/>
      </c>
      <c r="AB483" s="1" t="str">
        <f t="shared" si="183"/>
        <v/>
      </c>
    </row>
    <row r="484" spans="1:28" ht="11.25" hidden="1" customHeight="1" x14ac:dyDescent="0.35">
      <c r="A484" s="4">
        <f>IF(OR($B484="",$C484=""),"",IFERROR(INDEX('5_ACOMPANHAMENTO'!$A$3:$A$4922,MATCH(1,INDEX(('5_ACOMPANHAMENTO'!$AD$3:$AD$4922=TRIM($C484&amp;""))*('5_ACOMPANHAMENTO'!$AC$3:$AC$4922&lt;&gt;"")*((((I484&lt;&gt;"")*ISNUMBER(SEARCH("|"&amp;I484&amp;"|",'5_ACOMPANHAMENTO'!$AC$3:$AC$4922)))+((J484&lt;&gt;"")*ISNUMBER(SEARCH("|"&amp;J484&amp;"|",'5_ACOMPANHAMENTO'!$AC$3:$AC$4922)))+((K484&lt;&gt;"")*ISNUMBER(SEARCH("|"&amp;K484&amp;"|",'5_ACOMPANHAMENTO'!$AC$3:$AC$4922)))+((L484&lt;&gt;"")*ISNUMBER(SEARCH("|"&amp;L484&amp;"|",'5_ACOMPANHAMENTO'!$AC$3:$AC$4922)))+((M484&lt;&gt;"")*ISNUMBER(SEARCH("|"&amp;M484&amp;"|",'5_ACOMPANHAMENTO'!$AC$3:$AC$4922)))+((N484&lt;&gt;"")*ISNUMBER(SEARCH("|"&amp;N484&amp;"|",'5_ACOMPANHAMENTO'!$AC$3:$AC$4922)))+((O484&lt;&gt;"")*ISNUMBER(SEARCH("|"&amp;O484&amp;"|",'5_ACOMPANHAMENTO'!$AC$3:$AC$4922)))+((P484&lt;&gt;"")*ISNUMBER(SEARCH("|"&amp;P484&amp;"|",'5_ACOMPANHAMENTO'!$AC$3:$AC$4922)))+((Q484&lt;&gt;"")*ISNUMBER(SEARCH("|"&amp;Q484&amp;"|",'5_ACOMPANHAMENTO'!$AC$3:$AC$4922)))+((R484&lt;&gt;"")*ISNUMBER(SEARCH("|"&amp;R484&amp;"|",'5_ACOMPANHAMENTO'!$AC$3:$AC$4922)))+((S484&lt;&gt;"")*ISNUMBER(SEARCH("|"&amp;S484&amp;"|",'5_ACOMPANHAMENTO'!$AC$3:$AC$4922)))+((T484&lt;&gt;"")*ISNUMBER(SEARCH("|"&amp;T484&amp;"|",'5_ACOMPANHAMENTO'!$AC$3:$AC$4922)))+((U484&lt;&gt;"")*ISNUMBER(SEARCH("|"&amp;U484&amp;"|",'5_ACOMPANHAMENTO'!$AC$3:$AC$4922)))+((V484&lt;&gt;"")*ISNUMBER(SEARCH("|"&amp;V484&amp;"|",'5_ACOMPANHAMENTO'!$AC$3:$AC$4922)))+((W484&lt;&gt;"")*ISNUMBER(SEARCH("|"&amp;W484&amp;"|",'5_ACOMPANHAMENTO'!$AC$3:$AC$4922)))+((X484&lt;&gt;"")*ISNUMBER(SEARCH("|"&amp;X484&amp;"|",'5_ACOMPANHAMENTO'!$AC$3:$AC$4922)))+((Y484&lt;&gt;"")*ISNUMBER(SEARCH("|"&amp;Y484&amp;"|",'5_ACOMPANHAMENTO'!$AC$3:$AC$4922)))+((Z484&lt;&gt;"")*ISNUMBER(SEARCH("|"&amp;Z484&amp;"|",'5_ACOMPANHAMENTO'!$AC$3:$AC$4922)))+((AA484&lt;&gt;"")*ISNUMBER(SEARCH("|"&amp;AA484&amp;"|",'5_ACOMPANHAMENTO'!$AC$3:$AC$4922)))+((AB484&lt;&gt;"")*ISNUMBER(SEARCH("|"&amp;AB484&amp;"|",'5_ACOMPANHAMENTO'!$AC$3:$AC$4922))))&gt;0),0),0)),""))</f>
        <v>46203</v>
      </c>
      <c r="B484" s="14" t="s">
        <v>3098</v>
      </c>
      <c r="C484" s="14" t="s">
        <v>3097</v>
      </c>
      <c r="D484" s="4">
        <f>IF(OR($B484="",$C484=""),"",IFERROR(SUMPRODUCT(--(('5_ACOMPANHAMENTO'!$AD$3:$AD$4922=TRIM($C484&amp;""))*('5_ACOMPANHAMENTO'!$AC$3:$AC$4922&lt;&gt;"")*((((I484&lt;&gt;"")*ISNUMBER(SEARCH("|"&amp;I484&amp;"|",'5_ACOMPANHAMENTO'!$AC$3:$AC$4922)))+((J484&lt;&gt;"")*ISNUMBER(SEARCH("|"&amp;J484&amp;"|",'5_ACOMPANHAMENTO'!$AC$3:$AC$4922)))+((K484&lt;&gt;"")*ISNUMBER(SEARCH("|"&amp;K484&amp;"|",'5_ACOMPANHAMENTO'!$AC$3:$AC$4922)))+((L484&lt;&gt;"")*ISNUMBER(SEARCH("|"&amp;L484&amp;"|",'5_ACOMPANHAMENTO'!$AC$3:$AC$4922)))+((M484&lt;&gt;"")*ISNUMBER(SEARCH("|"&amp;M484&amp;"|",'5_ACOMPANHAMENTO'!$AC$3:$AC$4922)))+((N484&lt;&gt;"")*ISNUMBER(SEARCH("|"&amp;N484&amp;"|",'5_ACOMPANHAMENTO'!$AC$3:$AC$4922)))+((O484&lt;&gt;"")*ISNUMBER(SEARCH("|"&amp;O484&amp;"|",'5_ACOMPANHAMENTO'!$AC$3:$AC$4922)))+((P484&lt;&gt;"")*ISNUMBER(SEARCH("|"&amp;P484&amp;"|",'5_ACOMPANHAMENTO'!$AC$3:$AC$4922)))+((Q484&lt;&gt;"")*ISNUMBER(SEARCH("|"&amp;Q484&amp;"|",'5_ACOMPANHAMENTO'!$AC$3:$AC$4922)))+((R484&lt;&gt;"")*ISNUMBER(SEARCH("|"&amp;R484&amp;"|",'5_ACOMPANHAMENTO'!$AC$3:$AC$4922)))+((S484&lt;&gt;"")*ISNUMBER(SEARCH("|"&amp;S484&amp;"|",'5_ACOMPANHAMENTO'!$AC$3:$AC$4922)))+((T484&lt;&gt;"")*ISNUMBER(SEARCH("|"&amp;T484&amp;"|",'5_ACOMPANHAMENTO'!$AC$3:$AC$4922)))+((U484&lt;&gt;"")*ISNUMBER(SEARCH("|"&amp;U484&amp;"|",'5_ACOMPANHAMENTO'!$AC$3:$AC$4922)))+((V484&lt;&gt;"")*ISNUMBER(SEARCH("|"&amp;V484&amp;"|",'5_ACOMPANHAMENTO'!$AC$3:$AC$4922)))+((W484&lt;&gt;"")*ISNUMBER(SEARCH("|"&amp;W484&amp;"|",'5_ACOMPANHAMENTO'!$AC$3:$AC$4922)))+((X484&lt;&gt;"")*ISNUMBER(SEARCH("|"&amp;X484&amp;"|",'5_ACOMPANHAMENTO'!$AC$3:$AC$4922)))+((Y484&lt;&gt;"")*ISNUMBER(SEARCH("|"&amp;Y484&amp;"|",'5_ACOMPANHAMENTO'!$AC$3:$AC$4922)))+((Z484&lt;&gt;"")*ISNUMBER(SEARCH("|"&amp;Z484&amp;"|",'5_ACOMPANHAMENTO'!$AC$3:$AC$4922)))+((AA484&lt;&gt;"")*ISNUMBER(SEARCH("|"&amp;AA484&amp;"|",'5_ACOMPANHAMENTO'!$AC$3:$AC$4922)))+((AB484&lt;&gt;"")*ISNUMBER(SEARCH("|"&amp;AB484&amp;"|",'5_ACOMPANHAMENTO'!$AC$3:$AC$4922))))&gt;0)),'5_ACOMPANHAMENTO'!$J$3:$J$4922),0))</f>
        <v>4776</v>
      </c>
      <c r="E484" s="4" t="str">
        <f t="shared" ca="1" si="161"/>
        <v>FINALIZADO</v>
      </c>
      <c r="F484" s="7">
        <f>IF(OR($B484="",$C484=""),"",IFERROR(SUMPRODUCT(--(('5_ACOMPANHAMENTO'!$AD$3:$AD$4922=TRIM($C484&amp;""))*('5_ACOMPANHAMENTO'!$AC$3:$AC$4922&lt;&gt;"")*((((I484&lt;&gt;"")*ISNUMBER(SEARCH("|"&amp;I484&amp;"|",'5_ACOMPANHAMENTO'!$AC$3:$AC$4922)))+((J484&lt;&gt;"")*ISNUMBER(SEARCH("|"&amp;J484&amp;"|",'5_ACOMPANHAMENTO'!$AC$3:$AC$4922)))+((K484&lt;&gt;"")*ISNUMBER(SEARCH("|"&amp;K484&amp;"|",'5_ACOMPANHAMENTO'!$AC$3:$AC$4922)))+((L484&lt;&gt;"")*ISNUMBER(SEARCH("|"&amp;L484&amp;"|",'5_ACOMPANHAMENTO'!$AC$3:$AC$4922)))+((M484&lt;&gt;"")*ISNUMBER(SEARCH("|"&amp;M484&amp;"|",'5_ACOMPANHAMENTO'!$AC$3:$AC$4922)))+((N484&lt;&gt;"")*ISNUMBER(SEARCH("|"&amp;N484&amp;"|",'5_ACOMPANHAMENTO'!$AC$3:$AC$4922)))+((O484&lt;&gt;"")*ISNUMBER(SEARCH("|"&amp;O484&amp;"|",'5_ACOMPANHAMENTO'!$AC$3:$AC$4922)))+((P484&lt;&gt;"")*ISNUMBER(SEARCH("|"&amp;P484&amp;"|",'5_ACOMPANHAMENTO'!$AC$3:$AC$4922)))+((Q484&lt;&gt;"")*ISNUMBER(SEARCH("|"&amp;Q484&amp;"|",'5_ACOMPANHAMENTO'!$AC$3:$AC$4922)))+((R484&lt;&gt;"")*ISNUMBER(SEARCH("|"&amp;R484&amp;"|",'5_ACOMPANHAMENTO'!$AC$3:$AC$4922)))+((S484&lt;&gt;"")*ISNUMBER(SEARCH("|"&amp;S484&amp;"|",'5_ACOMPANHAMENTO'!$AC$3:$AC$4922)))+((T484&lt;&gt;"")*ISNUMBER(SEARCH("|"&amp;T484&amp;"|",'5_ACOMPANHAMENTO'!$AC$3:$AC$4922)))+((U484&lt;&gt;"")*ISNUMBER(SEARCH("|"&amp;U484&amp;"|",'5_ACOMPANHAMENTO'!$AC$3:$AC$4922)))+((V484&lt;&gt;"")*ISNUMBER(SEARCH("|"&amp;V484&amp;"|",'5_ACOMPANHAMENTO'!$AC$3:$AC$4922)))+((W484&lt;&gt;"")*ISNUMBER(SEARCH("|"&amp;W484&amp;"|",'5_ACOMPANHAMENTO'!$AC$3:$AC$4922)))+((X484&lt;&gt;"")*ISNUMBER(SEARCH("|"&amp;X484&amp;"|",'5_ACOMPANHAMENTO'!$AC$3:$AC$4922)))+((Y484&lt;&gt;"")*ISNUMBER(SEARCH("|"&amp;Y484&amp;"|",'5_ACOMPANHAMENTO'!$AC$3:$AC$4922)))+((Z484&lt;&gt;"")*ISNUMBER(SEARCH("|"&amp;Z484&amp;"|",'5_ACOMPANHAMENTO'!$AC$3:$AC$4922)))+((AA484&lt;&gt;"")*ISNUMBER(SEARCH("|"&amp;AA484&amp;"|",'5_ACOMPANHAMENTO'!$AC$3:$AC$4922)))+((AB484&lt;&gt;"")*ISNUMBER(SEARCH("|"&amp;AB484&amp;"|",'5_ACOMPANHAMENTO'!$AC$3:$AC$4922))))&gt;0)),'5_ACOMPANHAMENTO'!$O$3:$O$4922),0))</f>
        <v>4776</v>
      </c>
      <c r="G484" s="7">
        <f t="shared" si="162"/>
        <v>0</v>
      </c>
      <c r="H484" t="str">
        <f t="shared" si="163"/>
        <v>10199,10200,10204,10201,|SEM_SETOR</v>
      </c>
      <c r="I484" s="1" t="str">
        <f t="shared" si="164"/>
        <v>10199</v>
      </c>
      <c r="J484" s="1" t="str">
        <f t="shared" si="165"/>
        <v>10200</v>
      </c>
      <c r="K484" s="1" t="str">
        <f t="shared" si="166"/>
        <v>10204</v>
      </c>
      <c r="L484" s="1" t="str">
        <f t="shared" si="167"/>
        <v>10201</v>
      </c>
      <c r="M484" s="1" t="str">
        <f t="shared" si="168"/>
        <v/>
      </c>
      <c r="N484" s="1" t="str">
        <f t="shared" si="169"/>
        <v/>
      </c>
      <c r="O484" s="1" t="str">
        <f t="shared" si="170"/>
        <v/>
      </c>
      <c r="P484" s="1" t="str">
        <f t="shared" si="171"/>
        <v/>
      </c>
      <c r="Q484" s="1" t="str">
        <f t="shared" si="172"/>
        <v/>
      </c>
      <c r="R484" s="1" t="str">
        <f t="shared" si="173"/>
        <v/>
      </c>
      <c r="S484" s="1" t="str">
        <f t="shared" si="174"/>
        <v/>
      </c>
      <c r="T484" s="1" t="str">
        <f t="shared" si="175"/>
        <v/>
      </c>
      <c r="U484" s="1" t="str">
        <f t="shared" si="176"/>
        <v/>
      </c>
      <c r="V484" s="1" t="str">
        <f t="shared" si="177"/>
        <v/>
      </c>
      <c r="W484" s="1" t="str">
        <f t="shared" si="178"/>
        <v/>
      </c>
      <c r="X484" s="1" t="str">
        <f t="shared" si="179"/>
        <v/>
      </c>
      <c r="Y484" s="1" t="str">
        <f t="shared" si="180"/>
        <v/>
      </c>
      <c r="Z484" s="1" t="str">
        <f t="shared" si="181"/>
        <v/>
      </c>
      <c r="AA484" s="1" t="str">
        <f t="shared" si="182"/>
        <v/>
      </c>
      <c r="AB484" s="1" t="str">
        <f t="shared" si="183"/>
        <v/>
      </c>
    </row>
    <row r="485" spans="1:28" ht="11.25" hidden="1" customHeight="1" x14ac:dyDescent="0.35">
      <c r="A485" s="4">
        <f>IF(OR($B485="",$C485=""),"",IFERROR(INDEX('5_ACOMPANHAMENTO'!$A$3:$A$4922,MATCH(1,INDEX(('5_ACOMPANHAMENTO'!$AD$3:$AD$4922=TRIM($C485&amp;""))*('5_ACOMPANHAMENTO'!$AC$3:$AC$4922&lt;&gt;"")*((((I485&lt;&gt;"")*ISNUMBER(SEARCH("|"&amp;I485&amp;"|",'5_ACOMPANHAMENTO'!$AC$3:$AC$4922)))+((J485&lt;&gt;"")*ISNUMBER(SEARCH("|"&amp;J485&amp;"|",'5_ACOMPANHAMENTO'!$AC$3:$AC$4922)))+((K485&lt;&gt;"")*ISNUMBER(SEARCH("|"&amp;K485&amp;"|",'5_ACOMPANHAMENTO'!$AC$3:$AC$4922)))+((L485&lt;&gt;"")*ISNUMBER(SEARCH("|"&amp;L485&amp;"|",'5_ACOMPANHAMENTO'!$AC$3:$AC$4922)))+((M485&lt;&gt;"")*ISNUMBER(SEARCH("|"&amp;M485&amp;"|",'5_ACOMPANHAMENTO'!$AC$3:$AC$4922)))+((N485&lt;&gt;"")*ISNUMBER(SEARCH("|"&amp;N485&amp;"|",'5_ACOMPANHAMENTO'!$AC$3:$AC$4922)))+((O485&lt;&gt;"")*ISNUMBER(SEARCH("|"&amp;O485&amp;"|",'5_ACOMPANHAMENTO'!$AC$3:$AC$4922)))+((P485&lt;&gt;"")*ISNUMBER(SEARCH("|"&amp;P485&amp;"|",'5_ACOMPANHAMENTO'!$AC$3:$AC$4922)))+((Q485&lt;&gt;"")*ISNUMBER(SEARCH("|"&amp;Q485&amp;"|",'5_ACOMPANHAMENTO'!$AC$3:$AC$4922)))+((R485&lt;&gt;"")*ISNUMBER(SEARCH("|"&amp;R485&amp;"|",'5_ACOMPANHAMENTO'!$AC$3:$AC$4922)))+((S485&lt;&gt;"")*ISNUMBER(SEARCH("|"&amp;S485&amp;"|",'5_ACOMPANHAMENTO'!$AC$3:$AC$4922)))+((T485&lt;&gt;"")*ISNUMBER(SEARCH("|"&amp;T485&amp;"|",'5_ACOMPANHAMENTO'!$AC$3:$AC$4922)))+((U485&lt;&gt;"")*ISNUMBER(SEARCH("|"&amp;U485&amp;"|",'5_ACOMPANHAMENTO'!$AC$3:$AC$4922)))+((V485&lt;&gt;"")*ISNUMBER(SEARCH("|"&amp;V485&amp;"|",'5_ACOMPANHAMENTO'!$AC$3:$AC$4922)))+((W485&lt;&gt;"")*ISNUMBER(SEARCH("|"&amp;W485&amp;"|",'5_ACOMPANHAMENTO'!$AC$3:$AC$4922)))+((X485&lt;&gt;"")*ISNUMBER(SEARCH("|"&amp;X485&amp;"|",'5_ACOMPANHAMENTO'!$AC$3:$AC$4922)))+((Y485&lt;&gt;"")*ISNUMBER(SEARCH("|"&amp;Y485&amp;"|",'5_ACOMPANHAMENTO'!$AC$3:$AC$4922)))+((Z485&lt;&gt;"")*ISNUMBER(SEARCH("|"&amp;Z485&amp;"|",'5_ACOMPANHAMENTO'!$AC$3:$AC$4922)))+((AA485&lt;&gt;"")*ISNUMBER(SEARCH("|"&amp;AA485&amp;"|",'5_ACOMPANHAMENTO'!$AC$3:$AC$4922)))+((AB485&lt;&gt;"")*ISNUMBER(SEARCH("|"&amp;AB485&amp;"|",'5_ACOMPANHAMENTO'!$AC$3:$AC$4922))))&gt;0),0),0)),""))</f>
        <v>46203</v>
      </c>
      <c r="B485" s="14" t="s">
        <v>3098</v>
      </c>
      <c r="C485" s="14" t="s">
        <v>3097</v>
      </c>
      <c r="D485" s="4">
        <f>IF(OR($B485="",$C485=""),"",IFERROR(SUMPRODUCT(--(('5_ACOMPANHAMENTO'!$AD$3:$AD$4922=TRIM($C485&amp;""))*('5_ACOMPANHAMENTO'!$AC$3:$AC$4922&lt;&gt;"")*((((I485&lt;&gt;"")*ISNUMBER(SEARCH("|"&amp;I485&amp;"|",'5_ACOMPANHAMENTO'!$AC$3:$AC$4922)))+((J485&lt;&gt;"")*ISNUMBER(SEARCH("|"&amp;J485&amp;"|",'5_ACOMPANHAMENTO'!$AC$3:$AC$4922)))+((K485&lt;&gt;"")*ISNUMBER(SEARCH("|"&amp;K485&amp;"|",'5_ACOMPANHAMENTO'!$AC$3:$AC$4922)))+((L485&lt;&gt;"")*ISNUMBER(SEARCH("|"&amp;L485&amp;"|",'5_ACOMPANHAMENTO'!$AC$3:$AC$4922)))+((M485&lt;&gt;"")*ISNUMBER(SEARCH("|"&amp;M485&amp;"|",'5_ACOMPANHAMENTO'!$AC$3:$AC$4922)))+((N485&lt;&gt;"")*ISNUMBER(SEARCH("|"&amp;N485&amp;"|",'5_ACOMPANHAMENTO'!$AC$3:$AC$4922)))+((O485&lt;&gt;"")*ISNUMBER(SEARCH("|"&amp;O485&amp;"|",'5_ACOMPANHAMENTO'!$AC$3:$AC$4922)))+((P485&lt;&gt;"")*ISNUMBER(SEARCH("|"&amp;P485&amp;"|",'5_ACOMPANHAMENTO'!$AC$3:$AC$4922)))+((Q485&lt;&gt;"")*ISNUMBER(SEARCH("|"&amp;Q485&amp;"|",'5_ACOMPANHAMENTO'!$AC$3:$AC$4922)))+((R485&lt;&gt;"")*ISNUMBER(SEARCH("|"&amp;R485&amp;"|",'5_ACOMPANHAMENTO'!$AC$3:$AC$4922)))+((S485&lt;&gt;"")*ISNUMBER(SEARCH("|"&amp;S485&amp;"|",'5_ACOMPANHAMENTO'!$AC$3:$AC$4922)))+((T485&lt;&gt;"")*ISNUMBER(SEARCH("|"&amp;T485&amp;"|",'5_ACOMPANHAMENTO'!$AC$3:$AC$4922)))+((U485&lt;&gt;"")*ISNUMBER(SEARCH("|"&amp;U485&amp;"|",'5_ACOMPANHAMENTO'!$AC$3:$AC$4922)))+((V485&lt;&gt;"")*ISNUMBER(SEARCH("|"&amp;V485&amp;"|",'5_ACOMPANHAMENTO'!$AC$3:$AC$4922)))+((W485&lt;&gt;"")*ISNUMBER(SEARCH("|"&amp;W485&amp;"|",'5_ACOMPANHAMENTO'!$AC$3:$AC$4922)))+((X485&lt;&gt;"")*ISNUMBER(SEARCH("|"&amp;X485&amp;"|",'5_ACOMPANHAMENTO'!$AC$3:$AC$4922)))+((Y485&lt;&gt;"")*ISNUMBER(SEARCH("|"&amp;Y485&amp;"|",'5_ACOMPANHAMENTO'!$AC$3:$AC$4922)))+((Z485&lt;&gt;"")*ISNUMBER(SEARCH("|"&amp;Z485&amp;"|",'5_ACOMPANHAMENTO'!$AC$3:$AC$4922)))+((AA485&lt;&gt;"")*ISNUMBER(SEARCH("|"&amp;AA485&amp;"|",'5_ACOMPANHAMENTO'!$AC$3:$AC$4922)))+((AB485&lt;&gt;"")*ISNUMBER(SEARCH("|"&amp;AB485&amp;"|",'5_ACOMPANHAMENTO'!$AC$3:$AC$4922))))&gt;0)),'5_ACOMPANHAMENTO'!$J$3:$J$4922),0))</f>
        <v>4776</v>
      </c>
      <c r="E485" s="4" t="str">
        <f t="shared" ca="1" si="161"/>
        <v>FINALIZADO</v>
      </c>
      <c r="F485" s="7">
        <f>IF(OR($B485="",$C485=""),"",IFERROR(SUMPRODUCT(--(('5_ACOMPANHAMENTO'!$AD$3:$AD$4922=TRIM($C485&amp;""))*('5_ACOMPANHAMENTO'!$AC$3:$AC$4922&lt;&gt;"")*((((I485&lt;&gt;"")*ISNUMBER(SEARCH("|"&amp;I485&amp;"|",'5_ACOMPANHAMENTO'!$AC$3:$AC$4922)))+((J485&lt;&gt;"")*ISNUMBER(SEARCH("|"&amp;J485&amp;"|",'5_ACOMPANHAMENTO'!$AC$3:$AC$4922)))+((K485&lt;&gt;"")*ISNUMBER(SEARCH("|"&amp;K485&amp;"|",'5_ACOMPANHAMENTO'!$AC$3:$AC$4922)))+((L485&lt;&gt;"")*ISNUMBER(SEARCH("|"&amp;L485&amp;"|",'5_ACOMPANHAMENTO'!$AC$3:$AC$4922)))+((M485&lt;&gt;"")*ISNUMBER(SEARCH("|"&amp;M485&amp;"|",'5_ACOMPANHAMENTO'!$AC$3:$AC$4922)))+((N485&lt;&gt;"")*ISNUMBER(SEARCH("|"&amp;N485&amp;"|",'5_ACOMPANHAMENTO'!$AC$3:$AC$4922)))+((O485&lt;&gt;"")*ISNUMBER(SEARCH("|"&amp;O485&amp;"|",'5_ACOMPANHAMENTO'!$AC$3:$AC$4922)))+((P485&lt;&gt;"")*ISNUMBER(SEARCH("|"&amp;P485&amp;"|",'5_ACOMPANHAMENTO'!$AC$3:$AC$4922)))+((Q485&lt;&gt;"")*ISNUMBER(SEARCH("|"&amp;Q485&amp;"|",'5_ACOMPANHAMENTO'!$AC$3:$AC$4922)))+((R485&lt;&gt;"")*ISNUMBER(SEARCH("|"&amp;R485&amp;"|",'5_ACOMPANHAMENTO'!$AC$3:$AC$4922)))+((S485&lt;&gt;"")*ISNUMBER(SEARCH("|"&amp;S485&amp;"|",'5_ACOMPANHAMENTO'!$AC$3:$AC$4922)))+((T485&lt;&gt;"")*ISNUMBER(SEARCH("|"&amp;T485&amp;"|",'5_ACOMPANHAMENTO'!$AC$3:$AC$4922)))+((U485&lt;&gt;"")*ISNUMBER(SEARCH("|"&amp;U485&amp;"|",'5_ACOMPANHAMENTO'!$AC$3:$AC$4922)))+((V485&lt;&gt;"")*ISNUMBER(SEARCH("|"&amp;V485&amp;"|",'5_ACOMPANHAMENTO'!$AC$3:$AC$4922)))+((W485&lt;&gt;"")*ISNUMBER(SEARCH("|"&amp;W485&amp;"|",'5_ACOMPANHAMENTO'!$AC$3:$AC$4922)))+((X485&lt;&gt;"")*ISNUMBER(SEARCH("|"&amp;X485&amp;"|",'5_ACOMPANHAMENTO'!$AC$3:$AC$4922)))+((Y485&lt;&gt;"")*ISNUMBER(SEARCH("|"&amp;Y485&amp;"|",'5_ACOMPANHAMENTO'!$AC$3:$AC$4922)))+((Z485&lt;&gt;"")*ISNUMBER(SEARCH("|"&amp;Z485&amp;"|",'5_ACOMPANHAMENTO'!$AC$3:$AC$4922)))+((AA485&lt;&gt;"")*ISNUMBER(SEARCH("|"&amp;AA485&amp;"|",'5_ACOMPANHAMENTO'!$AC$3:$AC$4922)))+((AB485&lt;&gt;"")*ISNUMBER(SEARCH("|"&amp;AB485&amp;"|",'5_ACOMPANHAMENTO'!$AC$3:$AC$4922))))&gt;0)),'5_ACOMPANHAMENTO'!$O$3:$O$4922),0))</f>
        <v>4776</v>
      </c>
      <c r="G485" s="7">
        <f t="shared" si="162"/>
        <v>0</v>
      </c>
      <c r="H485" t="str">
        <f t="shared" si="163"/>
        <v>10199,10200,10204,10201,|SEM_SETOR</v>
      </c>
      <c r="I485" s="1" t="str">
        <f t="shared" si="164"/>
        <v>10199</v>
      </c>
      <c r="J485" s="1" t="str">
        <f t="shared" si="165"/>
        <v>10200</v>
      </c>
      <c r="K485" s="1" t="str">
        <f t="shared" si="166"/>
        <v>10204</v>
      </c>
      <c r="L485" s="1" t="str">
        <f t="shared" si="167"/>
        <v>10201</v>
      </c>
      <c r="M485" s="1" t="str">
        <f t="shared" si="168"/>
        <v/>
      </c>
      <c r="N485" s="1" t="str">
        <f t="shared" si="169"/>
        <v/>
      </c>
      <c r="O485" s="1" t="str">
        <f t="shared" si="170"/>
        <v/>
      </c>
      <c r="P485" s="1" t="str">
        <f t="shared" si="171"/>
        <v/>
      </c>
      <c r="Q485" s="1" t="str">
        <f t="shared" si="172"/>
        <v/>
      </c>
      <c r="R485" s="1" t="str">
        <f t="shared" si="173"/>
        <v/>
      </c>
      <c r="S485" s="1" t="str">
        <f t="shared" si="174"/>
        <v/>
      </c>
      <c r="T485" s="1" t="str">
        <f t="shared" si="175"/>
        <v/>
      </c>
      <c r="U485" s="1" t="str">
        <f t="shared" si="176"/>
        <v/>
      </c>
      <c r="V485" s="1" t="str">
        <f t="shared" si="177"/>
        <v/>
      </c>
      <c r="W485" s="1" t="str">
        <f t="shared" si="178"/>
        <v/>
      </c>
      <c r="X485" s="1" t="str">
        <f t="shared" si="179"/>
        <v/>
      </c>
      <c r="Y485" s="1" t="str">
        <f t="shared" si="180"/>
        <v/>
      </c>
      <c r="Z485" s="1" t="str">
        <f t="shared" si="181"/>
        <v/>
      </c>
      <c r="AA485" s="1" t="str">
        <f t="shared" si="182"/>
        <v/>
      </c>
      <c r="AB485" s="1" t="str">
        <f t="shared" si="183"/>
        <v/>
      </c>
    </row>
    <row r="486" spans="1:28" ht="11.25" hidden="1" customHeight="1" x14ac:dyDescent="0.35">
      <c r="A486" s="4">
        <f>IF(OR($B486="",$C486=""),"",IFERROR(INDEX('5_ACOMPANHAMENTO'!$A$3:$A$4922,MATCH(1,INDEX(('5_ACOMPANHAMENTO'!$AD$3:$AD$4922=TRIM($C486&amp;""))*('5_ACOMPANHAMENTO'!$AC$3:$AC$4922&lt;&gt;"")*((((I486&lt;&gt;"")*ISNUMBER(SEARCH("|"&amp;I486&amp;"|",'5_ACOMPANHAMENTO'!$AC$3:$AC$4922)))+((J486&lt;&gt;"")*ISNUMBER(SEARCH("|"&amp;J486&amp;"|",'5_ACOMPANHAMENTO'!$AC$3:$AC$4922)))+((K486&lt;&gt;"")*ISNUMBER(SEARCH("|"&amp;K486&amp;"|",'5_ACOMPANHAMENTO'!$AC$3:$AC$4922)))+((L486&lt;&gt;"")*ISNUMBER(SEARCH("|"&amp;L486&amp;"|",'5_ACOMPANHAMENTO'!$AC$3:$AC$4922)))+((M486&lt;&gt;"")*ISNUMBER(SEARCH("|"&amp;M486&amp;"|",'5_ACOMPANHAMENTO'!$AC$3:$AC$4922)))+((N486&lt;&gt;"")*ISNUMBER(SEARCH("|"&amp;N486&amp;"|",'5_ACOMPANHAMENTO'!$AC$3:$AC$4922)))+((O486&lt;&gt;"")*ISNUMBER(SEARCH("|"&amp;O486&amp;"|",'5_ACOMPANHAMENTO'!$AC$3:$AC$4922)))+((P486&lt;&gt;"")*ISNUMBER(SEARCH("|"&amp;P486&amp;"|",'5_ACOMPANHAMENTO'!$AC$3:$AC$4922)))+((Q486&lt;&gt;"")*ISNUMBER(SEARCH("|"&amp;Q486&amp;"|",'5_ACOMPANHAMENTO'!$AC$3:$AC$4922)))+((R486&lt;&gt;"")*ISNUMBER(SEARCH("|"&amp;R486&amp;"|",'5_ACOMPANHAMENTO'!$AC$3:$AC$4922)))+((S486&lt;&gt;"")*ISNUMBER(SEARCH("|"&amp;S486&amp;"|",'5_ACOMPANHAMENTO'!$AC$3:$AC$4922)))+((T486&lt;&gt;"")*ISNUMBER(SEARCH("|"&amp;T486&amp;"|",'5_ACOMPANHAMENTO'!$AC$3:$AC$4922)))+((U486&lt;&gt;"")*ISNUMBER(SEARCH("|"&amp;U486&amp;"|",'5_ACOMPANHAMENTO'!$AC$3:$AC$4922)))+((V486&lt;&gt;"")*ISNUMBER(SEARCH("|"&amp;V486&amp;"|",'5_ACOMPANHAMENTO'!$AC$3:$AC$4922)))+((W486&lt;&gt;"")*ISNUMBER(SEARCH("|"&amp;W486&amp;"|",'5_ACOMPANHAMENTO'!$AC$3:$AC$4922)))+((X486&lt;&gt;"")*ISNUMBER(SEARCH("|"&amp;X486&amp;"|",'5_ACOMPANHAMENTO'!$AC$3:$AC$4922)))+((Y486&lt;&gt;"")*ISNUMBER(SEARCH("|"&amp;Y486&amp;"|",'5_ACOMPANHAMENTO'!$AC$3:$AC$4922)))+((Z486&lt;&gt;"")*ISNUMBER(SEARCH("|"&amp;Z486&amp;"|",'5_ACOMPANHAMENTO'!$AC$3:$AC$4922)))+((AA486&lt;&gt;"")*ISNUMBER(SEARCH("|"&amp;AA486&amp;"|",'5_ACOMPANHAMENTO'!$AC$3:$AC$4922)))+((AB486&lt;&gt;"")*ISNUMBER(SEARCH("|"&amp;AB486&amp;"|",'5_ACOMPANHAMENTO'!$AC$3:$AC$4922))))&gt;0),0),0)),""))</f>
        <v>46211</v>
      </c>
      <c r="B486" s="14" t="s">
        <v>3099</v>
      </c>
      <c r="C486" s="14" t="s">
        <v>3097</v>
      </c>
      <c r="D486" s="4">
        <f>IF(OR($B486="",$C486=""),"",IFERROR(SUMPRODUCT(--(('5_ACOMPANHAMENTO'!$AD$3:$AD$4922=TRIM($C486&amp;""))*('5_ACOMPANHAMENTO'!$AC$3:$AC$4922&lt;&gt;"")*((((I486&lt;&gt;"")*ISNUMBER(SEARCH("|"&amp;I486&amp;"|",'5_ACOMPANHAMENTO'!$AC$3:$AC$4922)))+((J486&lt;&gt;"")*ISNUMBER(SEARCH("|"&amp;J486&amp;"|",'5_ACOMPANHAMENTO'!$AC$3:$AC$4922)))+((K486&lt;&gt;"")*ISNUMBER(SEARCH("|"&amp;K486&amp;"|",'5_ACOMPANHAMENTO'!$AC$3:$AC$4922)))+((L486&lt;&gt;"")*ISNUMBER(SEARCH("|"&amp;L486&amp;"|",'5_ACOMPANHAMENTO'!$AC$3:$AC$4922)))+((M486&lt;&gt;"")*ISNUMBER(SEARCH("|"&amp;M486&amp;"|",'5_ACOMPANHAMENTO'!$AC$3:$AC$4922)))+((N486&lt;&gt;"")*ISNUMBER(SEARCH("|"&amp;N486&amp;"|",'5_ACOMPANHAMENTO'!$AC$3:$AC$4922)))+((O486&lt;&gt;"")*ISNUMBER(SEARCH("|"&amp;O486&amp;"|",'5_ACOMPANHAMENTO'!$AC$3:$AC$4922)))+((P486&lt;&gt;"")*ISNUMBER(SEARCH("|"&amp;P486&amp;"|",'5_ACOMPANHAMENTO'!$AC$3:$AC$4922)))+((Q486&lt;&gt;"")*ISNUMBER(SEARCH("|"&amp;Q486&amp;"|",'5_ACOMPANHAMENTO'!$AC$3:$AC$4922)))+((R486&lt;&gt;"")*ISNUMBER(SEARCH("|"&amp;R486&amp;"|",'5_ACOMPANHAMENTO'!$AC$3:$AC$4922)))+((S486&lt;&gt;"")*ISNUMBER(SEARCH("|"&amp;S486&amp;"|",'5_ACOMPANHAMENTO'!$AC$3:$AC$4922)))+((T486&lt;&gt;"")*ISNUMBER(SEARCH("|"&amp;T486&amp;"|",'5_ACOMPANHAMENTO'!$AC$3:$AC$4922)))+((U486&lt;&gt;"")*ISNUMBER(SEARCH("|"&amp;U486&amp;"|",'5_ACOMPANHAMENTO'!$AC$3:$AC$4922)))+((V486&lt;&gt;"")*ISNUMBER(SEARCH("|"&amp;V486&amp;"|",'5_ACOMPANHAMENTO'!$AC$3:$AC$4922)))+((W486&lt;&gt;"")*ISNUMBER(SEARCH("|"&amp;W486&amp;"|",'5_ACOMPANHAMENTO'!$AC$3:$AC$4922)))+((X486&lt;&gt;"")*ISNUMBER(SEARCH("|"&amp;X486&amp;"|",'5_ACOMPANHAMENTO'!$AC$3:$AC$4922)))+((Y486&lt;&gt;"")*ISNUMBER(SEARCH("|"&amp;Y486&amp;"|",'5_ACOMPANHAMENTO'!$AC$3:$AC$4922)))+((Z486&lt;&gt;"")*ISNUMBER(SEARCH("|"&amp;Z486&amp;"|",'5_ACOMPANHAMENTO'!$AC$3:$AC$4922)))+((AA486&lt;&gt;"")*ISNUMBER(SEARCH("|"&amp;AA486&amp;"|",'5_ACOMPANHAMENTO'!$AC$3:$AC$4922)))+((AB486&lt;&gt;"")*ISNUMBER(SEARCH("|"&amp;AB486&amp;"|",'5_ACOMPANHAMENTO'!$AC$3:$AC$4922))))&gt;0)),'5_ACOMPANHAMENTO'!$J$3:$J$4922),0))</f>
        <v>3204</v>
      </c>
      <c r="E486" s="4" t="str">
        <f t="shared" ca="1" si="161"/>
        <v>FINALIZADO</v>
      </c>
      <c r="F486" s="7">
        <f>IF(OR($B486="",$C486=""),"",IFERROR(SUMPRODUCT(--(('5_ACOMPANHAMENTO'!$AD$3:$AD$4922=TRIM($C486&amp;""))*('5_ACOMPANHAMENTO'!$AC$3:$AC$4922&lt;&gt;"")*((((I486&lt;&gt;"")*ISNUMBER(SEARCH("|"&amp;I486&amp;"|",'5_ACOMPANHAMENTO'!$AC$3:$AC$4922)))+((J486&lt;&gt;"")*ISNUMBER(SEARCH("|"&amp;J486&amp;"|",'5_ACOMPANHAMENTO'!$AC$3:$AC$4922)))+((K486&lt;&gt;"")*ISNUMBER(SEARCH("|"&amp;K486&amp;"|",'5_ACOMPANHAMENTO'!$AC$3:$AC$4922)))+((L486&lt;&gt;"")*ISNUMBER(SEARCH("|"&amp;L486&amp;"|",'5_ACOMPANHAMENTO'!$AC$3:$AC$4922)))+((M486&lt;&gt;"")*ISNUMBER(SEARCH("|"&amp;M486&amp;"|",'5_ACOMPANHAMENTO'!$AC$3:$AC$4922)))+((N486&lt;&gt;"")*ISNUMBER(SEARCH("|"&amp;N486&amp;"|",'5_ACOMPANHAMENTO'!$AC$3:$AC$4922)))+((O486&lt;&gt;"")*ISNUMBER(SEARCH("|"&amp;O486&amp;"|",'5_ACOMPANHAMENTO'!$AC$3:$AC$4922)))+((P486&lt;&gt;"")*ISNUMBER(SEARCH("|"&amp;P486&amp;"|",'5_ACOMPANHAMENTO'!$AC$3:$AC$4922)))+((Q486&lt;&gt;"")*ISNUMBER(SEARCH("|"&amp;Q486&amp;"|",'5_ACOMPANHAMENTO'!$AC$3:$AC$4922)))+((R486&lt;&gt;"")*ISNUMBER(SEARCH("|"&amp;R486&amp;"|",'5_ACOMPANHAMENTO'!$AC$3:$AC$4922)))+((S486&lt;&gt;"")*ISNUMBER(SEARCH("|"&amp;S486&amp;"|",'5_ACOMPANHAMENTO'!$AC$3:$AC$4922)))+((T486&lt;&gt;"")*ISNUMBER(SEARCH("|"&amp;T486&amp;"|",'5_ACOMPANHAMENTO'!$AC$3:$AC$4922)))+((U486&lt;&gt;"")*ISNUMBER(SEARCH("|"&amp;U486&amp;"|",'5_ACOMPANHAMENTO'!$AC$3:$AC$4922)))+((V486&lt;&gt;"")*ISNUMBER(SEARCH("|"&amp;V486&amp;"|",'5_ACOMPANHAMENTO'!$AC$3:$AC$4922)))+((W486&lt;&gt;"")*ISNUMBER(SEARCH("|"&amp;W486&amp;"|",'5_ACOMPANHAMENTO'!$AC$3:$AC$4922)))+((X486&lt;&gt;"")*ISNUMBER(SEARCH("|"&amp;X486&amp;"|",'5_ACOMPANHAMENTO'!$AC$3:$AC$4922)))+((Y486&lt;&gt;"")*ISNUMBER(SEARCH("|"&amp;Y486&amp;"|",'5_ACOMPANHAMENTO'!$AC$3:$AC$4922)))+((Z486&lt;&gt;"")*ISNUMBER(SEARCH("|"&amp;Z486&amp;"|",'5_ACOMPANHAMENTO'!$AC$3:$AC$4922)))+((AA486&lt;&gt;"")*ISNUMBER(SEARCH("|"&amp;AA486&amp;"|",'5_ACOMPANHAMENTO'!$AC$3:$AC$4922)))+((AB486&lt;&gt;"")*ISNUMBER(SEARCH("|"&amp;AB486&amp;"|",'5_ACOMPANHAMENTO'!$AC$3:$AC$4922))))&gt;0)),'5_ACOMPANHAMENTO'!$O$3:$O$4922),0))</f>
        <v>3204</v>
      </c>
      <c r="G486" s="7">
        <f t="shared" si="162"/>
        <v>0</v>
      </c>
      <c r="H486" t="str">
        <f t="shared" si="163"/>
        <v>10210,10211|SEM_SETOR</v>
      </c>
      <c r="I486" s="1" t="str">
        <f t="shared" si="164"/>
        <v>10210</v>
      </c>
      <c r="J486" s="1" t="str">
        <f t="shared" si="165"/>
        <v>10211</v>
      </c>
      <c r="K486" s="1" t="str">
        <f t="shared" si="166"/>
        <v/>
      </c>
      <c r="L486" s="1" t="str">
        <f t="shared" si="167"/>
        <v/>
      </c>
      <c r="M486" s="1" t="str">
        <f t="shared" si="168"/>
        <v/>
      </c>
      <c r="N486" s="1" t="str">
        <f t="shared" si="169"/>
        <v/>
      </c>
      <c r="O486" s="1" t="str">
        <f t="shared" si="170"/>
        <v/>
      </c>
      <c r="P486" s="1" t="str">
        <f t="shared" si="171"/>
        <v/>
      </c>
      <c r="Q486" s="1" t="str">
        <f t="shared" si="172"/>
        <v/>
      </c>
      <c r="R486" s="1" t="str">
        <f t="shared" si="173"/>
        <v/>
      </c>
      <c r="S486" s="1" t="str">
        <f t="shared" si="174"/>
        <v/>
      </c>
      <c r="T486" s="1" t="str">
        <f t="shared" si="175"/>
        <v/>
      </c>
      <c r="U486" s="1" t="str">
        <f t="shared" si="176"/>
        <v/>
      </c>
      <c r="V486" s="1" t="str">
        <f t="shared" si="177"/>
        <v/>
      </c>
      <c r="W486" s="1" t="str">
        <f t="shared" si="178"/>
        <v/>
      </c>
      <c r="X486" s="1" t="str">
        <f t="shared" si="179"/>
        <v/>
      </c>
      <c r="Y486" s="1" t="str">
        <f t="shared" si="180"/>
        <v/>
      </c>
      <c r="Z486" s="1" t="str">
        <f t="shared" si="181"/>
        <v/>
      </c>
      <c r="AA486" s="1" t="str">
        <f t="shared" si="182"/>
        <v/>
      </c>
      <c r="AB486" s="1" t="str">
        <f t="shared" si="183"/>
        <v/>
      </c>
    </row>
    <row r="487" spans="1:28" ht="11.25" hidden="1" customHeight="1" x14ac:dyDescent="0.35">
      <c r="A487" s="4">
        <f>IF(OR($B487="",$C487=""),"",IFERROR(INDEX('5_ACOMPANHAMENTO'!$A$3:$A$4922,MATCH(1,INDEX(('5_ACOMPANHAMENTO'!$AD$3:$AD$4922=TRIM($C487&amp;""))*('5_ACOMPANHAMENTO'!$AC$3:$AC$4922&lt;&gt;"")*((((I487&lt;&gt;"")*ISNUMBER(SEARCH("|"&amp;I487&amp;"|",'5_ACOMPANHAMENTO'!$AC$3:$AC$4922)))+((J487&lt;&gt;"")*ISNUMBER(SEARCH("|"&amp;J487&amp;"|",'5_ACOMPANHAMENTO'!$AC$3:$AC$4922)))+((K487&lt;&gt;"")*ISNUMBER(SEARCH("|"&amp;K487&amp;"|",'5_ACOMPANHAMENTO'!$AC$3:$AC$4922)))+((L487&lt;&gt;"")*ISNUMBER(SEARCH("|"&amp;L487&amp;"|",'5_ACOMPANHAMENTO'!$AC$3:$AC$4922)))+((M487&lt;&gt;"")*ISNUMBER(SEARCH("|"&amp;M487&amp;"|",'5_ACOMPANHAMENTO'!$AC$3:$AC$4922)))+((N487&lt;&gt;"")*ISNUMBER(SEARCH("|"&amp;N487&amp;"|",'5_ACOMPANHAMENTO'!$AC$3:$AC$4922)))+((O487&lt;&gt;"")*ISNUMBER(SEARCH("|"&amp;O487&amp;"|",'5_ACOMPANHAMENTO'!$AC$3:$AC$4922)))+((P487&lt;&gt;"")*ISNUMBER(SEARCH("|"&amp;P487&amp;"|",'5_ACOMPANHAMENTO'!$AC$3:$AC$4922)))+((Q487&lt;&gt;"")*ISNUMBER(SEARCH("|"&amp;Q487&amp;"|",'5_ACOMPANHAMENTO'!$AC$3:$AC$4922)))+((R487&lt;&gt;"")*ISNUMBER(SEARCH("|"&amp;R487&amp;"|",'5_ACOMPANHAMENTO'!$AC$3:$AC$4922)))+((S487&lt;&gt;"")*ISNUMBER(SEARCH("|"&amp;S487&amp;"|",'5_ACOMPANHAMENTO'!$AC$3:$AC$4922)))+((T487&lt;&gt;"")*ISNUMBER(SEARCH("|"&amp;T487&amp;"|",'5_ACOMPANHAMENTO'!$AC$3:$AC$4922)))+((U487&lt;&gt;"")*ISNUMBER(SEARCH("|"&amp;U487&amp;"|",'5_ACOMPANHAMENTO'!$AC$3:$AC$4922)))+((V487&lt;&gt;"")*ISNUMBER(SEARCH("|"&amp;V487&amp;"|",'5_ACOMPANHAMENTO'!$AC$3:$AC$4922)))+((W487&lt;&gt;"")*ISNUMBER(SEARCH("|"&amp;W487&amp;"|",'5_ACOMPANHAMENTO'!$AC$3:$AC$4922)))+((X487&lt;&gt;"")*ISNUMBER(SEARCH("|"&amp;X487&amp;"|",'5_ACOMPANHAMENTO'!$AC$3:$AC$4922)))+((Y487&lt;&gt;"")*ISNUMBER(SEARCH("|"&amp;Y487&amp;"|",'5_ACOMPANHAMENTO'!$AC$3:$AC$4922)))+((Z487&lt;&gt;"")*ISNUMBER(SEARCH("|"&amp;Z487&amp;"|",'5_ACOMPANHAMENTO'!$AC$3:$AC$4922)))+((AA487&lt;&gt;"")*ISNUMBER(SEARCH("|"&amp;AA487&amp;"|",'5_ACOMPANHAMENTO'!$AC$3:$AC$4922)))+((AB487&lt;&gt;"")*ISNUMBER(SEARCH("|"&amp;AB487&amp;"|",'5_ACOMPANHAMENTO'!$AC$3:$AC$4922))))&gt;0),0),0)),""))</f>
        <v>46211</v>
      </c>
      <c r="B487" s="14" t="s">
        <v>3099</v>
      </c>
      <c r="C487" s="14" t="s">
        <v>3097</v>
      </c>
      <c r="D487" s="4">
        <f>IF(OR($B487="",$C487=""),"",IFERROR(SUMPRODUCT(--(('5_ACOMPANHAMENTO'!$AD$3:$AD$4922=TRIM($C487&amp;""))*('5_ACOMPANHAMENTO'!$AC$3:$AC$4922&lt;&gt;"")*((((I487&lt;&gt;"")*ISNUMBER(SEARCH("|"&amp;I487&amp;"|",'5_ACOMPANHAMENTO'!$AC$3:$AC$4922)))+((J487&lt;&gt;"")*ISNUMBER(SEARCH("|"&amp;J487&amp;"|",'5_ACOMPANHAMENTO'!$AC$3:$AC$4922)))+((K487&lt;&gt;"")*ISNUMBER(SEARCH("|"&amp;K487&amp;"|",'5_ACOMPANHAMENTO'!$AC$3:$AC$4922)))+((L487&lt;&gt;"")*ISNUMBER(SEARCH("|"&amp;L487&amp;"|",'5_ACOMPANHAMENTO'!$AC$3:$AC$4922)))+((M487&lt;&gt;"")*ISNUMBER(SEARCH("|"&amp;M487&amp;"|",'5_ACOMPANHAMENTO'!$AC$3:$AC$4922)))+((N487&lt;&gt;"")*ISNUMBER(SEARCH("|"&amp;N487&amp;"|",'5_ACOMPANHAMENTO'!$AC$3:$AC$4922)))+((O487&lt;&gt;"")*ISNUMBER(SEARCH("|"&amp;O487&amp;"|",'5_ACOMPANHAMENTO'!$AC$3:$AC$4922)))+((P487&lt;&gt;"")*ISNUMBER(SEARCH("|"&amp;P487&amp;"|",'5_ACOMPANHAMENTO'!$AC$3:$AC$4922)))+((Q487&lt;&gt;"")*ISNUMBER(SEARCH("|"&amp;Q487&amp;"|",'5_ACOMPANHAMENTO'!$AC$3:$AC$4922)))+((R487&lt;&gt;"")*ISNUMBER(SEARCH("|"&amp;R487&amp;"|",'5_ACOMPANHAMENTO'!$AC$3:$AC$4922)))+((S487&lt;&gt;"")*ISNUMBER(SEARCH("|"&amp;S487&amp;"|",'5_ACOMPANHAMENTO'!$AC$3:$AC$4922)))+((T487&lt;&gt;"")*ISNUMBER(SEARCH("|"&amp;T487&amp;"|",'5_ACOMPANHAMENTO'!$AC$3:$AC$4922)))+((U487&lt;&gt;"")*ISNUMBER(SEARCH("|"&amp;U487&amp;"|",'5_ACOMPANHAMENTO'!$AC$3:$AC$4922)))+((V487&lt;&gt;"")*ISNUMBER(SEARCH("|"&amp;V487&amp;"|",'5_ACOMPANHAMENTO'!$AC$3:$AC$4922)))+((W487&lt;&gt;"")*ISNUMBER(SEARCH("|"&amp;W487&amp;"|",'5_ACOMPANHAMENTO'!$AC$3:$AC$4922)))+((X487&lt;&gt;"")*ISNUMBER(SEARCH("|"&amp;X487&amp;"|",'5_ACOMPANHAMENTO'!$AC$3:$AC$4922)))+((Y487&lt;&gt;"")*ISNUMBER(SEARCH("|"&amp;Y487&amp;"|",'5_ACOMPANHAMENTO'!$AC$3:$AC$4922)))+((Z487&lt;&gt;"")*ISNUMBER(SEARCH("|"&amp;Z487&amp;"|",'5_ACOMPANHAMENTO'!$AC$3:$AC$4922)))+((AA487&lt;&gt;"")*ISNUMBER(SEARCH("|"&amp;AA487&amp;"|",'5_ACOMPANHAMENTO'!$AC$3:$AC$4922)))+((AB487&lt;&gt;"")*ISNUMBER(SEARCH("|"&amp;AB487&amp;"|",'5_ACOMPANHAMENTO'!$AC$3:$AC$4922))))&gt;0)),'5_ACOMPANHAMENTO'!$J$3:$J$4922),0))</f>
        <v>3204</v>
      </c>
      <c r="E487" s="4" t="str">
        <f t="shared" ca="1" si="161"/>
        <v>FINALIZADO</v>
      </c>
      <c r="F487" s="7">
        <f>IF(OR($B487="",$C487=""),"",IFERROR(SUMPRODUCT(--(('5_ACOMPANHAMENTO'!$AD$3:$AD$4922=TRIM($C487&amp;""))*('5_ACOMPANHAMENTO'!$AC$3:$AC$4922&lt;&gt;"")*((((I487&lt;&gt;"")*ISNUMBER(SEARCH("|"&amp;I487&amp;"|",'5_ACOMPANHAMENTO'!$AC$3:$AC$4922)))+((J487&lt;&gt;"")*ISNUMBER(SEARCH("|"&amp;J487&amp;"|",'5_ACOMPANHAMENTO'!$AC$3:$AC$4922)))+((K487&lt;&gt;"")*ISNUMBER(SEARCH("|"&amp;K487&amp;"|",'5_ACOMPANHAMENTO'!$AC$3:$AC$4922)))+((L487&lt;&gt;"")*ISNUMBER(SEARCH("|"&amp;L487&amp;"|",'5_ACOMPANHAMENTO'!$AC$3:$AC$4922)))+((M487&lt;&gt;"")*ISNUMBER(SEARCH("|"&amp;M487&amp;"|",'5_ACOMPANHAMENTO'!$AC$3:$AC$4922)))+((N487&lt;&gt;"")*ISNUMBER(SEARCH("|"&amp;N487&amp;"|",'5_ACOMPANHAMENTO'!$AC$3:$AC$4922)))+((O487&lt;&gt;"")*ISNUMBER(SEARCH("|"&amp;O487&amp;"|",'5_ACOMPANHAMENTO'!$AC$3:$AC$4922)))+((P487&lt;&gt;"")*ISNUMBER(SEARCH("|"&amp;P487&amp;"|",'5_ACOMPANHAMENTO'!$AC$3:$AC$4922)))+((Q487&lt;&gt;"")*ISNUMBER(SEARCH("|"&amp;Q487&amp;"|",'5_ACOMPANHAMENTO'!$AC$3:$AC$4922)))+((R487&lt;&gt;"")*ISNUMBER(SEARCH("|"&amp;R487&amp;"|",'5_ACOMPANHAMENTO'!$AC$3:$AC$4922)))+((S487&lt;&gt;"")*ISNUMBER(SEARCH("|"&amp;S487&amp;"|",'5_ACOMPANHAMENTO'!$AC$3:$AC$4922)))+((T487&lt;&gt;"")*ISNUMBER(SEARCH("|"&amp;T487&amp;"|",'5_ACOMPANHAMENTO'!$AC$3:$AC$4922)))+((U487&lt;&gt;"")*ISNUMBER(SEARCH("|"&amp;U487&amp;"|",'5_ACOMPANHAMENTO'!$AC$3:$AC$4922)))+((V487&lt;&gt;"")*ISNUMBER(SEARCH("|"&amp;V487&amp;"|",'5_ACOMPANHAMENTO'!$AC$3:$AC$4922)))+((W487&lt;&gt;"")*ISNUMBER(SEARCH("|"&amp;W487&amp;"|",'5_ACOMPANHAMENTO'!$AC$3:$AC$4922)))+((X487&lt;&gt;"")*ISNUMBER(SEARCH("|"&amp;X487&amp;"|",'5_ACOMPANHAMENTO'!$AC$3:$AC$4922)))+((Y487&lt;&gt;"")*ISNUMBER(SEARCH("|"&amp;Y487&amp;"|",'5_ACOMPANHAMENTO'!$AC$3:$AC$4922)))+((Z487&lt;&gt;"")*ISNUMBER(SEARCH("|"&amp;Z487&amp;"|",'5_ACOMPANHAMENTO'!$AC$3:$AC$4922)))+((AA487&lt;&gt;"")*ISNUMBER(SEARCH("|"&amp;AA487&amp;"|",'5_ACOMPANHAMENTO'!$AC$3:$AC$4922)))+((AB487&lt;&gt;"")*ISNUMBER(SEARCH("|"&amp;AB487&amp;"|",'5_ACOMPANHAMENTO'!$AC$3:$AC$4922))))&gt;0)),'5_ACOMPANHAMENTO'!$O$3:$O$4922),0))</f>
        <v>3204</v>
      </c>
      <c r="G487" s="7">
        <f t="shared" si="162"/>
        <v>0</v>
      </c>
      <c r="H487" t="str">
        <f t="shared" si="163"/>
        <v>10210,10211|SEM_SETOR</v>
      </c>
      <c r="I487" s="1" t="str">
        <f t="shared" si="164"/>
        <v>10210</v>
      </c>
      <c r="J487" s="1" t="str">
        <f t="shared" si="165"/>
        <v>10211</v>
      </c>
      <c r="K487" s="1" t="str">
        <f t="shared" si="166"/>
        <v/>
      </c>
      <c r="L487" s="1" t="str">
        <f t="shared" si="167"/>
        <v/>
      </c>
      <c r="M487" s="1" t="str">
        <f t="shared" si="168"/>
        <v/>
      </c>
      <c r="N487" s="1" t="str">
        <f t="shared" si="169"/>
        <v/>
      </c>
      <c r="O487" s="1" t="str">
        <f t="shared" si="170"/>
        <v/>
      </c>
      <c r="P487" s="1" t="str">
        <f t="shared" si="171"/>
        <v/>
      </c>
      <c r="Q487" s="1" t="str">
        <f t="shared" si="172"/>
        <v/>
      </c>
      <c r="R487" s="1" t="str">
        <f t="shared" si="173"/>
        <v/>
      </c>
      <c r="S487" s="1" t="str">
        <f t="shared" si="174"/>
        <v/>
      </c>
      <c r="T487" s="1" t="str">
        <f t="shared" si="175"/>
        <v/>
      </c>
      <c r="U487" s="1" t="str">
        <f t="shared" si="176"/>
        <v/>
      </c>
      <c r="V487" s="1" t="str">
        <f t="shared" si="177"/>
        <v/>
      </c>
      <c r="W487" s="1" t="str">
        <f t="shared" si="178"/>
        <v/>
      </c>
      <c r="X487" s="1" t="str">
        <f t="shared" si="179"/>
        <v/>
      </c>
      <c r="Y487" s="1" t="str">
        <f t="shared" si="180"/>
        <v/>
      </c>
      <c r="Z487" s="1" t="str">
        <f t="shared" si="181"/>
        <v/>
      </c>
      <c r="AA487" s="1" t="str">
        <f t="shared" si="182"/>
        <v/>
      </c>
      <c r="AB487" s="1" t="str">
        <f t="shared" si="183"/>
        <v/>
      </c>
    </row>
    <row r="488" spans="1:28" ht="11.25" hidden="1" customHeight="1" x14ac:dyDescent="0.35">
      <c r="A488" s="4">
        <f>IF(OR($B488="",$C488=""),"",IFERROR(INDEX('5_ACOMPANHAMENTO'!$A$3:$A$4922,MATCH(1,INDEX(('5_ACOMPANHAMENTO'!$AD$3:$AD$4922=TRIM($C488&amp;""))*('5_ACOMPANHAMENTO'!$AC$3:$AC$4922&lt;&gt;"")*((((I488&lt;&gt;"")*ISNUMBER(SEARCH("|"&amp;I488&amp;"|",'5_ACOMPANHAMENTO'!$AC$3:$AC$4922)))+((J488&lt;&gt;"")*ISNUMBER(SEARCH("|"&amp;J488&amp;"|",'5_ACOMPANHAMENTO'!$AC$3:$AC$4922)))+((K488&lt;&gt;"")*ISNUMBER(SEARCH("|"&amp;K488&amp;"|",'5_ACOMPANHAMENTO'!$AC$3:$AC$4922)))+((L488&lt;&gt;"")*ISNUMBER(SEARCH("|"&amp;L488&amp;"|",'5_ACOMPANHAMENTO'!$AC$3:$AC$4922)))+((M488&lt;&gt;"")*ISNUMBER(SEARCH("|"&amp;M488&amp;"|",'5_ACOMPANHAMENTO'!$AC$3:$AC$4922)))+((N488&lt;&gt;"")*ISNUMBER(SEARCH("|"&amp;N488&amp;"|",'5_ACOMPANHAMENTO'!$AC$3:$AC$4922)))+((O488&lt;&gt;"")*ISNUMBER(SEARCH("|"&amp;O488&amp;"|",'5_ACOMPANHAMENTO'!$AC$3:$AC$4922)))+((P488&lt;&gt;"")*ISNUMBER(SEARCH("|"&amp;P488&amp;"|",'5_ACOMPANHAMENTO'!$AC$3:$AC$4922)))+((Q488&lt;&gt;"")*ISNUMBER(SEARCH("|"&amp;Q488&amp;"|",'5_ACOMPANHAMENTO'!$AC$3:$AC$4922)))+((R488&lt;&gt;"")*ISNUMBER(SEARCH("|"&amp;R488&amp;"|",'5_ACOMPANHAMENTO'!$AC$3:$AC$4922)))+((S488&lt;&gt;"")*ISNUMBER(SEARCH("|"&amp;S488&amp;"|",'5_ACOMPANHAMENTO'!$AC$3:$AC$4922)))+((T488&lt;&gt;"")*ISNUMBER(SEARCH("|"&amp;T488&amp;"|",'5_ACOMPANHAMENTO'!$AC$3:$AC$4922)))+((U488&lt;&gt;"")*ISNUMBER(SEARCH("|"&amp;U488&amp;"|",'5_ACOMPANHAMENTO'!$AC$3:$AC$4922)))+((V488&lt;&gt;"")*ISNUMBER(SEARCH("|"&amp;V488&amp;"|",'5_ACOMPANHAMENTO'!$AC$3:$AC$4922)))+((W488&lt;&gt;"")*ISNUMBER(SEARCH("|"&amp;W488&amp;"|",'5_ACOMPANHAMENTO'!$AC$3:$AC$4922)))+((X488&lt;&gt;"")*ISNUMBER(SEARCH("|"&amp;X488&amp;"|",'5_ACOMPANHAMENTO'!$AC$3:$AC$4922)))+((Y488&lt;&gt;"")*ISNUMBER(SEARCH("|"&amp;Y488&amp;"|",'5_ACOMPANHAMENTO'!$AC$3:$AC$4922)))+((Z488&lt;&gt;"")*ISNUMBER(SEARCH("|"&amp;Z488&amp;"|",'5_ACOMPANHAMENTO'!$AC$3:$AC$4922)))+((AA488&lt;&gt;"")*ISNUMBER(SEARCH("|"&amp;AA488&amp;"|",'5_ACOMPANHAMENTO'!$AC$3:$AC$4922)))+((AB488&lt;&gt;"")*ISNUMBER(SEARCH("|"&amp;AB488&amp;"|",'5_ACOMPANHAMENTO'!$AC$3:$AC$4922))))&gt;0),0),0)),""))</f>
        <v>46211</v>
      </c>
      <c r="B488" s="14" t="s">
        <v>3099</v>
      </c>
      <c r="C488" s="14" t="s">
        <v>3097</v>
      </c>
      <c r="D488" s="4">
        <f>IF(OR($B488="",$C488=""),"",IFERROR(SUMPRODUCT(--(('5_ACOMPANHAMENTO'!$AD$3:$AD$4922=TRIM($C488&amp;""))*('5_ACOMPANHAMENTO'!$AC$3:$AC$4922&lt;&gt;"")*((((I488&lt;&gt;"")*ISNUMBER(SEARCH("|"&amp;I488&amp;"|",'5_ACOMPANHAMENTO'!$AC$3:$AC$4922)))+((J488&lt;&gt;"")*ISNUMBER(SEARCH("|"&amp;J488&amp;"|",'5_ACOMPANHAMENTO'!$AC$3:$AC$4922)))+((K488&lt;&gt;"")*ISNUMBER(SEARCH("|"&amp;K488&amp;"|",'5_ACOMPANHAMENTO'!$AC$3:$AC$4922)))+((L488&lt;&gt;"")*ISNUMBER(SEARCH("|"&amp;L488&amp;"|",'5_ACOMPANHAMENTO'!$AC$3:$AC$4922)))+((M488&lt;&gt;"")*ISNUMBER(SEARCH("|"&amp;M488&amp;"|",'5_ACOMPANHAMENTO'!$AC$3:$AC$4922)))+((N488&lt;&gt;"")*ISNUMBER(SEARCH("|"&amp;N488&amp;"|",'5_ACOMPANHAMENTO'!$AC$3:$AC$4922)))+((O488&lt;&gt;"")*ISNUMBER(SEARCH("|"&amp;O488&amp;"|",'5_ACOMPANHAMENTO'!$AC$3:$AC$4922)))+((P488&lt;&gt;"")*ISNUMBER(SEARCH("|"&amp;P488&amp;"|",'5_ACOMPANHAMENTO'!$AC$3:$AC$4922)))+((Q488&lt;&gt;"")*ISNUMBER(SEARCH("|"&amp;Q488&amp;"|",'5_ACOMPANHAMENTO'!$AC$3:$AC$4922)))+((R488&lt;&gt;"")*ISNUMBER(SEARCH("|"&amp;R488&amp;"|",'5_ACOMPANHAMENTO'!$AC$3:$AC$4922)))+((S488&lt;&gt;"")*ISNUMBER(SEARCH("|"&amp;S488&amp;"|",'5_ACOMPANHAMENTO'!$AC$3:$AC$4922)))+((T488&lt;&gt;"")*ISNUMBER(SEARCH("|"&amp;T488&amp;"|",'5_ACOMPANHAMENTO'!$AC$3:$AC$4922)))+((U488&lt;&gt;"")*ISNUMBER(SEARCH("|"&amp;U488&amp;"|",'5_ACOMPANHAMENTO'!$AC$3:$AC$4922)))+((V488&lt;&gt;"")*ISNUMBER(SEARCH("|"&amp;V488&amp;"|",'5_ACOMPANHAMENTO'!$AC$3:$AC$4922)))+((W488&lt;&gt;"")*ISNUMBER(SEARCH("|"&amp;W488&amp;"|",'5_ACOMPANHAMENTO'!$AC$3:$AC$4922)))+((X488&lt;&gt;"")*ISNUMBER(SEARCH("|"&amp;X488&amp;"|",'5_ACOMPANHAMENTO'!$AC$3:$AC$4922)))+((Y488&lt;&gt;"")*ISNUMBER(SEARCH("|"&amp;Y488&amp;"|",'5_ACOMPANHAMENTO'!$AC$3:$AC$4922)))+((Z488&lt;&gt;"")*ISNUMBER(SEARCH("|"&amp;Z488&amp;"|",'5_ACOMPANHAMENTO'!$AC$3:$AC$4922)))+((AA488&lt;&gt;"")*ISNUMBER(SEARCH("|"&amp;AA488&amp;"|",'5_ACOMPANHAMENTO'!$AC$3:$AC$4922)))+((AB488&lt;&gt;"")*ISNUMBER(SEARCH("|"&amp;AB488&amp;"|",'5_ACOMPANHAMENTO'!$AC$3:$AC$4922))))&gt;0)),'5_ACOMPANHAMENTO'!$J$3:$J$4922),0))</f>
        <v>3204</v>
      </c>
      <c r="E488" s="4" t="str">
        <f t="shared" ca="1" si="161"/>
        <v>FINALIZADO</v>
      </c>
      <c r="F488" s="7">
        <f>IF(OR($B488="",$C488=""),"",IFERROR(SUMPRODUCT(--(('5_ACOMPANHAMENTO'!$AD$3:$AD$4922=TRIM($C488&amp;""))*('5_ACOMPANHAMENTO'!$AC$3:$AC$4922&lt;&gt;"")*((((I488&lt;&gt;"")*ISNUMBER(SEARCH("|"&amp;I488&amp;"|",'5_ACOMPANHAMENTO'!$AC$3:$AC$4922)))+((J488&lt;&gt;"")*ISNUMBER(SEARCH("|"&amp;J488&amp;"|",'5_ACOMPANHAMENTO'!$AC$3:$AC$4922)))+((K488&lt;&gt;"")*ISNUMBER(SEARCH("|"&amp;K488&amp;"|",'5_ACOMPANHAMENTO'!$AC$3:$AC$4922)))+((L488&lt;&gt;"")*ISNUMBER(SEARCH("|"&amp;L488&amp;"|",'5_ACOMPANHAMENTO'!$AC$3:$AC$4922)))+((M488&lt;&gt;"")*ISNUMBER(SEARCH("|"&amp;M488&amp;"|",'5_ACOMPANHAMENTO'!$AC$3:$AC$4922)))+((N488&lt;&gt;"")*ISNUMBER(SEARCH("|"&amp;N488&amp;"|",'5_ACOMPANHAMENTO'!$AC$3:$AC$4922)))+((O488&lt;&gt;"")*ISNUMBER(SEARCH("|"&amp;O488&amp;"|",'5_ACOMPANHAMENTO'!$AC$3:$AC$4922)))+((P488&lt;&gt;"")*ISNUMBER(SEARCH("|"&amp;P488&amp;"|",'5_ACOMPANHAMENTO'!$AC$3:$AC$4922)))+((Q488&lt;&gt;"")*ISNUMBER(SEARCH("|"&amp;Q488&amp;"|",'5_ACOMPANHAMENTO'!$AC$3:$AC$4922)))+((R488&lt;&gt;"")*ISNUMBER(SEARCH("|"&amp;R488&amp;"|",'5_ACOMPANHAMENTO'!$AC$3:$AC$4922)))+((S488&lt;&gt;"")*ISNUMBER(SEARCH("|"&amp;S488&amp;"|",'5_ACOMPANHAMENTO'!$AC$3:$AC$4922)))+((T488&lt;&gt;"")*ISNUMBER(SEARCH("|"&amp;T488&amp;"|",'5_ACOMPANHAMENTO'!$AC$3:$AC$4922)))+((U488&lt;&gt;"")*ISNUMBER(SEARCH("|"&amp;U488&amp;"|",'5_ACOMPANHAMENTO'!$AC$3:$AC$4922)))+((V488&lt;&gt;"")*ISNUMBER(SEARCH("|"&amp;V488&amp;"|",'5_ACOMPANHAMENTO'!$AC$3:$AC$4922)))+((W488&lt;&gt;"")*ISNUMBER(SEARCH("|"&amp;W488&amp;"|",'5_ACOMPANHAMENTO'!$AC$3:$AC$4922)))+((X488&lt;&gt;"")*ISNUMBER(SEARCH("|"&amp;X488&amp;"|",'5_ACOMPANHAMENTO'!$AC$3:$AC$4922)))+((Y488&lt;&gt;"")*ISNUMBER(SEARCH("|"&amp;Y488&amp;"|",'5_ACOMPANHAMENTO'!$AC$3:$AC$4922)))+((Z488&lt;&gt;"")*ISNUMBER(SEARCH("|"&amp;Z488&amp;"|",'5_ACOMPANHAMENTO'!$AC$3:$AC$4922)))+((AA488&lt;&gt;"")*ISNUMBER(SEARCH("|"&amp;AA488&amp;"|",'5_ACOMPANHAMENTO'!$AC$3:$AC$4922)))+((AB488&lt;&gt;"")*ISNUMBER(SEARCH("|"&amp;AB488&amp;"|",'5_ACOMPANHAMENTO'!$AC$3:$AC$4922))))&gt;0)),'5_ACOMPANHAMENTO'!$O$3:$O$4922),0))</f>
        <v>3204</v>
      </c>
      <c r="G488" s="7">
        <f t="shared" si="162"/>
        <v>0</v>
      </c>
      <c r="H488" t="str">
        <f t="shared" si="163"/>
        <v>10210,10211|SEM_SETOR</v>
      </c>
      <c r="I488" s="1" t="str">
        <f t="shared" si="164"/>
        <v>10210</v>
      </c>
      <c r="J488" s="1" t="str">
        <f t="shared" si="165"/>
        <v>10211</v>
      </c>
      <c r="K488" s="1" t="str">
        <f t="shared" si="166"/>
        <v/>
      </c>
      <c r="L488" s="1" t="str">
        <f t="shared" si="167"/>
        <v/>
      </c>
      <c r="M488" s="1" t="str">
        <f t="shared" si="168"/>
        <v/>
      </c>
      <c r="N488" s="1" t="str">
        <f t="shared" si="169"/>
        <v/>
      </c>
      <c r="O488" s="1" t="str">
        <f t="shared" si="170"/>
        <v/>
      </c>
      <c r="P488" s="1" t="str">
        <f t="shared" si="171"/>
        <v/>
      </c>
      <c r="Q488" s="1" t="str">
        <f t="shared" si="172"/>
        <v/>
      </c>
      <c r="R488" s="1" t="str">
        <f t="shared" si="173"/>
        <v/>
      </c>
      <c r="S488" s="1" t="str">
        <f t="shared" si="174"/>
        <v/>
      </c>
      <c r="T488" s="1" t="str">
        <f t="shared" si="175"/>
        <v/>
      </c>
      <c r="U488" s="1" t="str">
        <f t="shared" si="176"/>
        <v/>
      </c>
      <c r="V488" s="1" t="str">
        <f t="shared" si="177"/>
        <v/>
      </c>
      <c r="W488" s="1" t="str">
        <f t="shared" si="178"/>
        <v/>
      </c>
      <c r="X488" s="1" t="str">
        <f t="shared" si="179"/>
        <v/>
      </c>
      <c r="Y488" s="1" t="str">
        <f t="shared" si="180"/>
        <v/>
      </c>
      <c r="Z488" s="1" t="str">
        <f t="shared" si="181"/>
        <v/>
      </c>
      <c r="AA488" s="1" t="str">
        <f t="shared" si="182"/>
        <v/>
      </c>
      <c r="AB488" s="1" t="str">
        <f t="shared" si="183"/>
        <v/>
      </c>
    </row>
    <row r="489" spans="1:28" ht="11.25" hidden="1" customHeight="1" x14ac:dyDescent="0.35">
      <c r="A489" s="4">
        <f>IF(OR($B489="",$C489=""),"",IFERROR(INDEX('5_ACOMPANHAMENTO'!$A$3:$A$4922,MATCH(1,INDEX(('5_ACOMPANHAMENTO'!$AD$3:$AD$4922=TRIM($C489&amp;""))*('5_ACOMPANHAMENTO'!$AC$3:$AC$4922&lt;&gt;"")*((((I489&lt;&gt;"")*ISNUMBER(SEARCH("|"&amp;I489&amp;"|",'5_ACOMPANHAMENTO'!$AC$3:$AC$4922)))+((J489&lt;&gt;"")*ISNUMBER(SEARCH("|"&amp;J489&amp;"|",'5_ACOMPANHAMENTO'!$AC$3:$AC$4922)))+((K489&lt;&gt;"")*ISNUMBER(SEARCH("|"&amp;K489&amp;"|",'5_ACOMPANHAMENTO'!$AC$3:$AC$4922)))+((L489&lt;&gt;"")*ISNUMBER(SEARCH("|"&amp;L489&amp;"|",'5_ACOMPANHAMENTO'!$AC$3:$AC$4922)))+((M489&lt;&gt;"")*ISNUMBER(SEARCH("|"&amp;M489&amp;"|",'5_ACOMPANHAMENTO'!$AC$3:$AC$4922)))+((N489&lt;&gt;"")*ISNUMBER(SEARCH("|"&amp;N489&amp;"|",'5_ACOMPANHAMENTO'!$AC$3:$AC$4922)))+((O489&lt;&gt;"")*ISNUMBER(SEARCH("|"&amp;O489&amp;"|",'5_ACOMPANHAMENTO'!$AC$3:$AC$4922)))+((P489&lt;&gt;"")*ISNUMBER(SEARCH("|"&amp;P489&amp;"|",'5_ACOMPANHAMENTO'!$AC$3:$AC$4922)))+((Q489&lt;&gt;"")*ISNUMBER(SEARCH("|"&amp;Q489&amp;"|",'5_ACOMPANHAMENTO'!$AC$3:$AC$4922)))+((R489&lt;&gt;"")*ISNUMBER(SEARCH("|"&amp;R489&amp;"|",'5_ACOMPANHAMENTO'!$AC$3:$AC$4922)))+((S489&lt;&gt;"")*ISNUMBER(SEARCH("|"&amp;S489&amp;"|",'5_ACOMPANHAMENTO'!$AC$3:$AC$4922)))+((T489&lt;&gt;"")*ISNUMBER(SEARCH("|"&amp;T489&amp;"|",'5_ACOMPANHAMENTO'!$AC$3:$AC$4922)))+((U489&lt;&gt;"")*ISNUMBER(SEARCH("|"&amp;U489&amp;"|",'5_ACOMPANHAMENTO'!$AC$3:$AC$4922)))+((V489&lt;&gt;"")*ISNUMBER(SEARCH("|"&amp;V489&amp;"|",'5_ACOMPANHAMENTO'!$AC$3:$AC$4922)))+((W489&lt;&gt;"")*ISNUMBER(SEARCH("|"&amp;W489&amp;"|",'5_ACOMPANHAMENTO'!$AC$3:$AC$4922)))+((X489&lt;&gt;"")*ISNUMBER(SEARCH("|"&amp;X489&amp;"|",'5_ACOMPANHAMENTO'!$AC$3:$AC$4922)))+((Y489&lt;&gt;"")*ISNUMBER(SEARCH("|"&amp;Y489&amp;"|",'5_ACOMPANHAMENTO'!$AC$3:$AC$4922)))+((Z489&lt;&gt;"")*ISNUMBER(SEARCH("|"&amp;Z489&amp;"|",'5_ACOMPANHAMENTO'!$AC$3:$AC$4922)))+((AA489&lt;&gt;"")*ISNUMBER(SEARCH("|"&amp;AA489&amp;"|",'5_ACOMPANHAMENTO'!$AC$3:$AC$4922)))+((AB489&lt;&gt;"")*ISNUMBER(SEARCH("|"&amp;AB489&amp;"|",'5_ACOMPANHAMENTO'!$AC$3:$AC$4922))))&gt;0),0),0)),""))</f>
        <v>46211</v>
      </c>
      <c r="B489" s="14" t="s">
        <v>3099</v>
      </c>
      <c r="C489" s="14" t="s">
        <v>3097</v>
      </c>
      <c r="D489" s="4">
        <f>IF(OR($B489="",$C489=""),"",IFERROR(SUMPRODUCT(--(('5_ACOMPANHAMENTO'!$AD$3:$AD$4922=TRIM($C489&amp;""))*('5_ACOMPANHAMENTO'!$AC$3:$AC$4922&lt;&gt;"")*((((I489&lt;&gt;"")*ISNUMBER(SEARCH("|"&amp;I489&amp;"|",'5_ACOMPANHAMENTO'!$AC$3:$AC$4922)))+((J489&lt;&gt;"")*ISNUMBER(SEARCH("|"&amp;J489&amp;"|",'5_ACOMPANHAMENTO'!$AC$3:$AC$4922)))+((K489&lt;&gt;"")*ISNUMBER(SEARCH("|"&amp;K489&amp;"|",'5_ACOMPANHAMENTO'!$AC$3:$AC$4922)))+((L489&lt;&gt;"")*ISNUMBER(SEARCH("|"&amp;L489&amp;"|",'5_ACOMPANHAMENTO'!$AC$3:$AC$4922)))+((M489&lt;&gt;"")*ISNUMBER(SEARCH("|"&amp;M489&amp;"|",'5_ACOMPANHAMENTO'!$AC$3:$AC$4922)))+((N489&lt;&gt;"")*ISNUMBER(SEARCH("|"&amp;N489&amp;"|",'5_ACOMPANHAMENTO'!$AC$3:$AC$4922)))+((O489&lt;&gt;"")*ISNUMBER(SEARCH("|"&amp;O489&amp;"|",'5_ACOMPANHAMENTO'!$AC$3:$AC$4922)))+((P489&lt;&gt;"")*ISNUMBER(SEARCH("|"&amp;P489&amp;"|",'5_ACOMPANHAMENTO'!$AC$3:$AC$4922)))+((Q489&lt;&gt;"")*ISNUMBER(SEARCH("|"&amp;Q489&amp;"|",'5_ACOMPANHAMENTO'!$AC$3:$AC$4922)))+((R489&lt;&gt;"")*ISNUMBER(SEARCH("|"&amp;R489&amp;"|",'5_ACOMPANHAMENTO'!$AC$3:$AC$4922)))+((S489&lt;&gt;"")*ISNUMBER(SEARCH("|"&amp;S489&amp;"|",'5_ACOMPANHAMENTO'!$AC$3:$AC$4922)))+((T489&lt;&gt;"")*ISNUMBER(SEARCH("|"&amp;T489&amp;"|",'5_ACOMPANHAMENTO'!$AC$3:$AC$4922)))+((U489&lt;&gt;"")*ISNUMBER(SEARCH("|"&amp;U489&amp;"|",'5_ACOMPANHAMENTO'!$AC$3:$AC$4922)))+((V489&lt;&gt;"")*ISNUMBER(SEARCH("|"&amp;V489&amp;"|",'5_ACOMPANHAMENTO'!$AC$3:$AC$4922)))+((W489&lt;&gt;"")*ISNUMBER(SEARCH("|"&amp;W489&amp;"|",'5_ACOMPANHAMENTO'!$AC$3:$AC$4922)))+((X489&lt;&gt;"")*ISNUMBER(SEARCH("|"&amp;X489&amp;"|",'5_ACOMPANHAMENTO'!$AC$3:$AC$4922)))+((Y489&lt;&gt;"")*ISNUMBER(SEARCH("|"&amp;Y489&amp;"|",'5_ACOMPANHAMENTO'!$AC$3:$AC$4922)))+((Z489&lt;&gt;"")*ISNUMBER(SEARCH("|"&amp;Z489&amp;"|",'5_ACOMPANHAMENTO'!$AC$3:$AC$4922)))+((AA489&lt;&gt;"")*ISNUMBER(SEARCH("|"&amp;AA489&amp;"|",'5_ACOMPANHAMENTO'!$AC$3:$AC$4922)))+((AB489&lt;&gt;"")*ISNUMBER(SEARCH("|"&amp;AB489&amp;"|",'5_ACOMPANHAMENTO'!$AC$3:$AC$4922))))&gt;0)),'5_ACOMPANHAMENTO'!$J$3:$J$4922),0))</f>
        <v>3204</v>
      </c>
      <c r="E489" s="4" t="str">
        <f t="shared" ca="1" si="161"/>
        <v>FINALIZADO</v>
      </c>
      <c r="F489" s="7">
        <f>IF(OR($B489="",$C489=""),"",IFERROR(SUMPRODUCT(--(('5_ACOMPANHAMENTO'!$AD$3:$AD$4922=TRIM($C489&amp;""))*('5_ACOMPANHAMENTO'!$AC$3:$AC$4922&lt;&gt;"")*((((I489&lt;&gt;"")*ISNUMBER(SEARCH("|"&amp;I489&amp;"|",'5_ACOMPANHAMENTO'!$AC$3:$AC$4922)))+((J489&lt;&gt;"")*ISNUMBER(SEARCH("|"&amp;J489&amp;"|",'5_ACOMPANHAMENTO'!$AC$3:$AC$4922)))+((K489&lt;&gt;"")*ISNUMBER(SEARCH("|"&amp;K489&amp;"|",'5_ACOMPANHAMENTO'!$AC$3:$AC$4922)))+((L489&lt;&gt;"")*ISNUMBER(SEARCH("|"&amp;L489&amp;"|",'5_ACOMPANHAMENTO'!$AC$3:$AC$4922)))+((M489&lt;&gt;"")*ISNUMBER(SEARCH("|"&amp;M489&amp;"|",'5_ACOMPANHAMENTO'!$AC$3:$AC$4922)))+((N489&lt;&gt;"")*ISNUMBER(SEARCH("|"&amp;N489&amp;"|",'5_ACOMPANHAMENTO'!$AC$3:$AC$4922)))+((O489&lt;&gt;"")*ISNUMBER(SEARCH("|"&amp;O489&amp;"|",'5_ACOMPANHAMENTO'!$AC$3:$AC$4922)))+((P489&lt;&gt;"")*ISNUMBER(SEARCH("|"&amp;P489&amp;"|",'5_ACOMPANHAMENTO'!$AC$3:$AC$4922)))+((Q489&lt;&gt;"")*ISNUMBER(SEARCH("|"&amp;Q489&amp;"|",'5_ACOMPANHAMENTO'!$AC$3:$AC$4922)))+((R489&lt;&gt;"")*ISNUMBER(SEARCH("|"&amp;R489&amp;"|",'5_ACOMPANHAMENTO'!$AC$3:$AC$4922)))+((S489&lt;&gt;"")*ISNUMBER(SEARCH("|"&amp;S489&amp;"|",'5_ACOMPANHAMENTO'!$AC$3:$AC$4922)))+((T489&lt;&gt;"")*ISNUMBER(SEARCH("|"&amp;T489&amp;"|",'5_ACOMPANHAMENTO'!$AC$3:$AC$4922)))+((U489&lt;&gt;"")*ISNUMBER(SEARCH("|"&amp;U489&amp;"|",'5_ACOMPANHAMENTO'!$AC$3:$AC$4922)))+((V489&lt;&gt;"")*ISNUMBER(SEARCH("|"&amp;V489&amp;"|",'5_ACOMPANHAMENTO'!$AC$3:$AC$4922)))+((W489&lt;&gt;"")*ISNUMBER(SEARCH("|"&amp;W489&amp;"|",'5_ACOMPANHAMENTO'!$AC$3:$AC$4922)))+((X489&lt;&gt;"")*ISNUMBER(SEARCH("|"&amp;X489&amp;"|",'5_ACOMPANHAMENTO'!$AC$3:$AC$4922)))+((Y489&lt;&gt;"")*ISNUMBER(SEARCH("|"&amp;Y489&amp;"|",'5_ACOMPANHAMENTO'!$AC$3:$AC$4922)))+((Z489&lt;&gt;"")*ISNUMBER(SEARCH("|"&amp;Z489&amp;"|",'5_ACOMPANHAMENTO'!$AC$3:$AC$4922)))+((AA489&lt;&gt;"")*ISNUMBER(SEARCH("|"&amp;AA489&amp;"|",'5_ACOMPANHAMENTO'!$AC$3:$AC$4922)))+((AB489&lt;&gt;"")*ISNUMBER(SEARCH("|"&amp;AB489&amp;"|",'5_ACOMPANHAMENTO'!$AC$3:$AC$4922))))&gt;0)),'5_ACOMPANHAMENTO'!$O$3:$O$4922),0))</f>
        <v>3204</v>
      </c>
      <c r="G489" s="7">
        <f t="shared" si="162"/>
        <v>0</v>
      </c>
      <c r="H489" t="str">
        <f t="shared" si="163"/>
        <v>10210,10211|SEM_SETOR</v>
      </c>
      <c r="I489" s="1" t="str">
        <f t="shared" si="164"/>
        <v>10210</v>
      </c>
      <c r="J489" s="1" t="str">
        <f t="shared" si="165"/>
        <v>10211</v>
      </c>
      <c r="K489" s="1" t="str">
        <f t="shared" si="166"/>
        <v/>
      </c>
      <c r="L489" s="1" t="str">
        <f t="shared" si="167"/>
        <v/>
      </c>
      <c r="M489" s="1" t="str">
        <f t="shared" si="168"/>
        <v/>
      </c>
      <c r="N489" s="1" t="str">
        <f t="shared" si="169"/>
        <v/>
      </c>
      <c r="O489" s="1" t="str">
        <f t="shared" si="170"/>
        <v/>
      </c>
      <c r="P489" s="1" t="str">
        <f t="shared" si="171"/>
        <v/>
      </c>
      <c r="Q489" s="1" t="str">
        <f t="shared" si="172"/>
        <v/>
      </c>
      <c r="R489" s="1" t="str">
        <f t="shared" si="173"/>
        <v/>
      </c>
      <c r="S489" s="1" t="str">
        <f t="shared" si="174"/>
        <v/>
      </c>
      <c r="T489" s="1" t="str">
        <f t="shared" si="175"/>
        <v/>
      </c>
      <c r="U489" s="1" t="str">
        <f t="shared" si="176"/>
        <v/>
      </c>
      <c r="V489" s="1" t="str">
        <f t="shared" si="177"/>
        <v/>
      </c>
      <c r="W489" s="1" t="str">
        <f t="shared" si="178"/>
        <v/>
      </c>
      <c r="X489" s="1" t="str">
        <f t="shared" si="179"/>
        <v/>
      </c>
      <c r="Y489" s="1" t="str">
        <f t="shared" si="180"/>
        <v/>
      </c>
      <c r="Z489" s="1" t="str">
        <f t="shared" si="181"/>
        <v/>
      </c>
      <c r="AA489" s="1" t="str">
        <f t="shared" si="182"/>
        <v/>
      </c>
      <c r="AB489" s="1" t="str">
        <f t="shared" si="183"/>
        <v/>
      </c>
    </row>
    <row r="490" spans="1:28" ht="11.25" hidden="1" customHeight="1" x14ac:dyDescent="0.35">
      <c r="A490" s="4">
        <f>IF(OR($B490="",$C490=""),"",IFERROR(INDEX('5_ACOMPANHAMENTO'!$A$3:$A$4922,MATCH(1,INDEX(('5_ACOMPANHAMENTO'!$AD$3:$AD$4922=TRIM($C490&amp;""))*('5_ACOMPANHAMENTO'!$AC$3:$AC$4922&lt;&gt;"")*((((I490&lt;&gt;"")*ISNUMBER(SEARCH("|"&amp;I490&amp;"|",'5_ACOMPANHAMENTO'!$AC$3:$AC$4922)))+((J490&lt;&gt;"")*ISNUMBER(SEARCH("|"&amp;J490&amp;"|",'5_ACOMPANHAMENTO'!$AC$3:$AC$4922)))+((K490&lt;&gt;"")*ISNUMBER(SEARCH("|"&amp;K490&amp;"|",'5_ACOMPANHAMENTO'!$AC$3:$AC$4922)))+((L490&lt;&gt;"")*ISNUMBER(SEARCH("|"&amp;L490&amp;"|",'5_ACOMPANHAMENTO'!$AC$3:$AC$4922)))+((M490&lt;&gt;"")*ISNUMBER(SEARCH("|"&amp;M490&amp;"|",'5_ACOMPANHAMENTO'!$AC$3:$AC$4922)))+((N490&lt;&gt;"")*ISNUMBER(SEARCH("|"&amp;N490&amp;"|",'5_ACOMPANHAMENTO'!$AC$3:$AC$4922)))+((O490&lt;&gt;"")*ISNUMBER(SEARCH("|"&amp;O490&amp;"|",'5_ACOMPANHAMENTO'!$AC$3:$AC$4922)))+((P490&lt;&gt;"")*ISNUMBER(SEARCH("|"&amp;P490&amp;"|",'5_ACOMPANHAMENTO'!$AC$3:$AC$4922)))+((Q490&lt;&gt;"")*ISNUMBER(SEARCH("|"&amp;Q490&amp;"|",'5_ACOMPANHAMENTO'!$AC$3:$AC$4922)))+((R490&lt;&gt;"")*ISNUMBER(SEARCH("|"&amp;R490&amp;"|",'5_ACOMPANHAMENTO'!$AC$3:$AC$4922)))+((S490&lt;&gt;"")*ISNUMBER(SEARCH("|"&amp;S490&amp;"|",'5_ACOMPANHAMENTO'!$AC$3:$AC$4922)))+((T490&lt;&gt;"")*ISNUMBER(SEARCH("|"&amp;T490&amp;"|",'5_ACOMPANHAMENTO'!$AC$3:$AC$4922)))+((U490&lt;&gt;"")*ISNUMBER(SEARCH("|"&amp;U490&amp;"|",'5_ACOMPANHAMENTO'!$AC$3:$AC$4922)))+((V490&lt;&gt;"")*ISNUMBER(SEARCH("|"&amp;V490&amp;"|",'5_ACOMPANHAMENTO'!$AC$3:$AC$4922)))+((W490&lt;&gt;"")*ISNUMBER(SEARCH("|"&amp;W490&amp;"|",'5_ACOMPANHAMENTO'!$AC$3:$AC$4922)))+((X490&lt;&gt;"")*ISNUMBER(SEARCH("|"&amp;X490&amp;"|",'5_ACOMPANHAMENTO'!$AC$3:$AC$4922)))+((Y490&lt;&gt;"")*ISNUMBER(SEARCH("|"&amp;Y490&amp;"|",'5_ACOMPANHAMENTO'!$AC$3:$AC$4922)))+((Z490&lt;&gt;"")*ISNUMBER(SEARCH("|"&amp;Z490&amp;"|",'5_ACOMPANHAMENTO'!$AC$3:$AC$4922)))+((AA490&lt;&gt;"")*ISNUMBER(SEARCH("|"&amp;AA490&amp;"|",'5_ACOMPANHAMENTO'!$AC$3:$AC$4922)))+((AB490&lt;&gt;"")*ISNUMBER(SEARCH("|"&amp;AB490&amp;"|",'5_ACOMPANHAMENTO'!$AC$3:$AC$4922))))&gt;0),0),0)),""))</f>
        <v>46211</v>
      </c>
      <c r="B490" s="14" t="s">
        <v>3099</v>
      </c>
      <c r="C490" s="14" t="s">
        <v>3097</v>
      </c>
      <c r="D490" s="4">
        <f>IF(OR($B490="",$C490=""),"",IFERROR(SUMPRODUCT(--(('5_ACOMPANHAMENTO'!$AD$3:$AD$4922=TRIM($C490&amp;""))*('5_ACOMPANHAMENTO'!$AC$3:$AC$4922&lt;&gt;"")*((((I490&lt;&gt;"")*ISNUMBER(SEARCH("|"&amp;I490&amp;"|",'5_ACOMPANHAMENTO'!$AC$3:$AC$4922)))+((J490&lt;&gt;"")*ISNUMBER(SEARCH("|"&amp;J490&amp;"|",'5_ACOMPANHAMENTO'!$AC$3:$AC$4922)))+((K490&lt;&gt;"")*ISNUMBER(SEARCH("|"&amp;K490&amp;"|",'5_ACOMPANHAMENTO'!$AC$3:$AC$4922)))+((L490&lt;&gt;"")*ISNUMBER(SEARCH("|"&amp;L490&amp;"|",'5_ACOMPANHAMENTO'!$AC$3:$AC$4922)))+((M490&lt;&gt;"")*ISNUMBER(SEARCH("|"&amp;M490&amp;"|",'5_ACOMPANHAMENTO'!$AC$3:$AC$4922)))+((N490&lt;&gt;"")*ISNUMBER(SEARCH("|"&amp;N490&amp;"|",'5_ACOMPANHAMENTO'!$AC$3:$AC$4922)))+((O490&lt;&gt;"")*ISNUMBER(SEARCH("|"&amp;O490&amp;"|",'5_ACOMPANHAMENTO'!$AC$3:$AC$4922)))+((P490&lt;&gt;"")*ISNUMBER(SEARCH("|"&amp;P490&amp;"|",'5_ACOMPANHAMENTO'!$AC$3:$AC$4922)))+((Q490&lt;&gt;"")*ISNUMBER(SEARCH("|"&amp;Q490&amp;"|",'5_ACOMPANHAMENTO'!$AC$3:$AC$4922)))+((R490&lt;&gt;"")*ISNUMBER(SEARCH("|"&amp;R490&amp;"|",'5_ACOMPANHAMENTO'!$AC$3:$AC$4922)))+((S490&lt;&gt;"")*ISNUMBER(SEARCH("|"&amp;S490&amp;"|",'5_ACOMPANHAMENTO'!$AC$3:$AC$4922)))+((T490&lt;&gt;"")*ISNUMBER(SEARCH("|"&amp;T490&amp;"|",'5_ACOMPANHAMENTO'!$AC$3:$AC$4922)))+((U490&lt;&gt;"")*ISNUMBER(SEARCH("|"&amp;U490&amp;"|",'5_ACOMPANHAMENTO'!$AC$3:$AC$4922)))+((V490&lt;&gt;"")*ISNUMBER(SEARCH("|"&amp;V490&amp;"|",'5_ACOMPANHAMENTO'!$AC$3:$AC$4922)))+((W490&lt;&gt;"")*ISNUMBER(SEARCH("|"&amp;W490&amp;"|",'5_ACOMPANHAMENTO'!$AC$3:$AC$4922)))+((X490&lt;&gt;"")*ISNUMBER(SEARCH("|"&amp;X490&amp;"|",'5_ACOMPANHAMENTO'!$AC$3:$AC$4922)))+((Y490&lt;&gt;"")*ISNUMBER(SEARCH("|"&amp;Y490&amp;"|",'5_ACOMPANHAMENTO'!$AC$3:$AC$4922)))+((Z490&lt;&gt;"")*ISNUMBER(SEARCH("|"&amp;Z490&amp;"|",'5_ACOMPANHAMENTO'!$AC$3:$AC$4922)))+((AA490&lt;&gt;"")*ISNUMBER(SEARCH("|"&amp;AA490&amp;"|",'5_ACOMPANHAMENTO'!$AC$3:$AC$4922)))+((AB490&lt;&gt;"")*ISNUMBER(SEARCH("|"&amp;AB490&amp;"|",'5_ACOMPANHAMENTO'!$AC$3:$AC$4922))))&gt;0)),'5_ACOMPANHAMENTO'!$J$3:$J$4922),0))</f>
        <v>3204</v>
      </c>
      <c r="E490" s="4" t="str">
        <f t="shared" ca="1" si="161"/>
        <v>FINALIZADO</v>
      </c>
      <c r="F490" s="7">
        <f>IF(OR($B490="",$C490=""),"",IFERROR(SUMPRODUCT(--(('5_ACOMPANHAMENTO'!$AD$3:$AD$4922=TRIM($C490&amp;""))*('5_ACOMPANHAMENTO'!$AC$3:$AC$4922&lt;&gt;"")*((((I490&lt;&gt;"")*ISNUMBER(SEARCH("|"&amp;I490&amp;"|",'5_ACOMPANHAMENTO'!$AC$3:$AC$4922)))+((J490&lt;&gt;"")*ISNUMBER(SEARCH("|"&amp;J490&amp;"|",'5_ACOMPANHAMENTO'!$AC$3:$AC$4922)))+((K490&lt;&gt;"")*ISNUMBER(SEARCH("|"&amp;K490&amp;"|",'5_ACOMPANHAMENTO'!$AC$3:$AC$4922)))+((L490&lt;&gt;"")*ISNUMBER(SEARCH("|"&amp;L490&amp;"|",'5_ACOMPANHAMENTO'!$AC$3:$AC$4922)))+((M490&lt;&gt;"")*ISNUMBER(SEARCH("|"&amp;M490&amp;"|",'5_ACOMPANHAMENTO'!$AC$3:$AC$4922)))+((N490&lt;&gt;"")*ISNUMBER(SEARCH("|"&amp;N490&amp;"|",'5_ACOMPANHAMENTO'!$AC$3:$AC$4922)))+((O490&lt;&gt;"")*ISNUMBER(SEARCH("|"&amp;O490&amp;"|",'5_ACOMPANHAMENTO'!$AC$3:$AC$4922)))+((P490&lt;&gt;"")*ISNUMBER(SEARCH("|"&amp;P490&amp;"|",'5_ACOMPANHAMENTO'!$AC$3:$AC$4922)))+((Q490&lt;&gt;"")*ISNUMBER(SEARCH("|"&amp;Q490&amp;"|",'5_ACOMPANHAMENTO'!$AC$3:$AC$4922)))+((R490&lt;&gt;"")*ISNUMBER(SEARCH("|"&amp;R490&amp;"|",'5_ACOMPANHAMENTO'!$AC$3:$AC$4922)))+((S490&lt;&gt;"")*ISNUMBER(SEARCH("|"&amp;S490&amp;"|",'5_ACOMPANHAMENTO'!$AC$3:$AC$4922)))+((T490&lt;&gt;"")*ISNUMBER(SEARCH("|"&amp;T490&amp;"|",'5_ACOMPANHAMENTO'!$AC$3:$AC$4922)))+((U490&lt;&gt;"")*ISNUMBER(SEARCH("|"&amp;U490&amp;"|",'5_ACOMPANHAMENTO'!$AC$3:$AC$4922)))+((V490&lt;&gt;"")*ISNUMBER(SEARCH("|"&amp;V490&amp;"|",'5_ACOMPANHAMENTO'!$AC$3:$AC$4922)))+((W490&lt;&gt;"")*ISNUMBER(SEARCH("|"&amp;W490&amp;"|",'5_ACOMPANHAMENTO'!$AC$3:$AC$4922)))+((X490&lt;&gt;"")*ISNUMBER(SEARCH("|"&amp;X490&amp;"|",'5_ACOMPANHAMENTO'!$AC$3:$AC$4922)))+((Y490&lt;&gt;"")*ISNUMBER(SEARCH("|"&amp;Y490&amp;"|",'5_ACOMPANHAMENTO'!$AC$3:$AC$4922)))+((Z490&lt;&gt;"")*ISNUMBER(SEARCH("|"&amp;Z490&amp;"|",'5_ACOMPANHAMENTO'!$AC$3:$AC$4922)))+((AA490&lt;&gt;"")*ISNUMBER(SEARCH("|"&amp;AA490&amp;"|",'5_ACOMPANHAMENTO'!$AC$3:$AC$4922)))+((AB490&lt;&gt;"")*ISNUMBER(SEARCH("|"&amp;AB490&amp;"|",'5_ACOMPANHAMENTO'!$AC$3:$AC$4922))))&gt;0)),'5_ACOMPANHAMENTO'!$O$3:$O$4922),0))</f>
        <v>3204</v>
      </c>
      <c r="G490" s="7">
        <f t="shared" si="162"/>
        <v>0</v>
      </c>
      <c r="H490" t="str">
        <f t="shared" si="163"/>
        <v>10210,10211|SEM_SETOR</v>
      </c>
      <c r="I490" s="1" t="str">
        <f t="shared" si="164"/>
        <v>10210</v>
      </c>
      <c r="J490" s="1" t="str">
        <f t="shared" si="165"/>
        <v>10211</v>
      </c>
      <c r="K490" s="1" t="str">
        <f t="shared" si="166"/>
        <v/>
      </c>
      <c r="L490" s="1" t="str">
        <f t="shared" si="167"/>
        <v/>
      </c>
      <c r="M490" s="1" t="str">
        <f t="shared" si="168"/>
        <v/>
      </c>
      <c r="N490" s="1" t="str">
        <f t="shared" si="169"/>
        <v/>
      </c>
      <c r="O490" s="1" t="str">
        <f t="shared" si="170"/>
        <v/>
      </c>
      <c r="P490" s="1" t="str">
        <f t="shared" si="171"/>
        <v/>
      </c>
      <c r="Q490" s="1" t="str">
        <f t="shared" si="172"/>
        <v/>
      </c>
      <c r="R490" s="1" t="str">
        <f t="shared" si="173"/>
        <v/>
      </c>
      <c r="S490" s="1" t="str">
        <f t="shared" si="174"/>
        <v/>
      </c>
      <c r="T490" s="1" t="str">
        <f t="shared" si="175"/>
        <v/>
      </c>
      <c r="U490" s="1" t="str">
        <f t="shared" si="176"/>
        <v/>
      </c>
      <c r="V490" s="1" t="str">
        <f t="shared" si="177"/>
        <v/>
      </c>
      <c r="W490" s="1" t="str">
        <f t="shared" si="178"/>
        <v/>
      </c>
      <c r="X490" s="1" t="str">
        <f t="shared" si="179"/>
        <v/>
      </c>
      <c r="Y490" s="1" t="str">
        <f t="shared" si="180"/>
        <v/>
      </c>
      <c r="Z490" s="1" t="str">
        <f t="shared" si="181"/>
        <v/>
      </c>
      <c r="AA490" s="1" t="str">
        <f t="shared" si="182"/>
        <v/>
      </c>
      <c r="AB490" s="1" t="str">
        <f t="shared" si="183"/>
        <v/>
      </c>
    </row>
    <row r="491" spans="1:28" ht="11.25" hidden="1" customHeight="1" x14ac:dyDescent="0.35">
      <c r="A491" s="4">
        <f>IF(OR($B491="",$C491=""),"",IFERROR(INDEX('5_ACOMPANHAMENTO'!$A$3:$A$4922,MATCH(1,INDEX(('5_ACOMPANHAMENTO'!$AD$3:$AD$4922=TRIM($C491&amp;""))*('5_ACOMPANHAMENTO'!$AC$3:$AC$4922&lt;&gt;"")*((((I491&lt;&gt;"")*ISNUMBER(SEARCH("|"&amp;I491&amp;"|",'5_ACOMPANHAMENTO'!$AC$3:$AC$4922)))+((J491&lt;&gt;"")*ISNUMBER(SEARCH("|"&amp;J491&amp;"|",'5_ACOMPANHAMENTO'!$AC$3:$AC$4922)))+((K491&lt;&gt;"")*ISNUMBER(SEARCH("|"&amp;K491&amp;"|",'5_ACOMPANHAMENTO'!$AC$3:$AC$4922)))+((L491&lt;&gt;"")*ISNUMBER(SEARCH("|"&amp;L491&amp;"|",'5_ACOMPANHAMENTO'!$AC$3:$AC$4922)))+((M491&lt;&gt;"")*ISNUMBER(SEARCH("|"&amp;M491&amp;"|",'5_ACOMPANHAMENTO'!$AC$3:$AC$4922)))+((N491&lt;&gt;"")*ISNUMBER(SEARCH("|"&amp;N491&amp;"|",'5_ACOMPANHAMENTO'!$AC$3:$AC$4922)))+((O491&lt;&gt;"")*ISNUMBER(SEARCH("|"&amp;O491&amp;"|",'5_ACOMPANHAMENTO'!$AC$3:$AC$4922)))+((P491&lt;&gt;"")*ISNUMBER(SEARCH("|"&amp;P491&amp;"|",'5_ACOMPANHAMENTO'!$AC$3:$AC$4922)))+((Q491&lt;&gt;"")*ISNUMBER(SEARCH("|"&amp;Q491&amp;"|",'5_ACOMPANHAMENTO'!$AC$3:$AC$4922)))+((R491&lt;&gt;"")*ISNUMBER(SEARCH("|"&amp;R491&amp;"|",'5_ACOMPANHAMENTO'!$AC$3:$AC$4922)))+((S491&lt;&gt;"")*ISNUMBER(SEARCH("|"&amp;S491&amp;"|",'5_ACOMPANHAMENTO'!$AC$3:$AC$4922)))+((T491&lt;&gt;"")*ISNUMBER(SEARCH("|"&amp;T491&amp;"|",'5_ACOMPANHAMENTO'!$AC$3:$AC$4922)))+((U491&lt;&gt;"")*ISNUMBER(SEARCH("|"&amp;U491&amp;"|",'5_ACOMPANHAMENTO'!$AC$3:$AC$4922)))+((V491&lt;&gt;"")*ISNUMBER(SEARCH("|"&amp;V491&amp;"|",'5_ACOMPANHAMENTO'!$AC$3:$AC$4922)))+((W491&lt;&gt;"")*ISNUMBER(SEARCH("|"&amp;W491&amp;"|",'5_ACOMPANHAMENTO'!$AC$3:$AC$4922)))+((X491&lt;&gt;"")*ISNUMBER(SEARCH("|"&amp;X491&amp;"|",'5_ACOMPANHAMENTO'!$AC$3:$AC$4922)))+((Y491&lt;&gt;"")*ISNUMBER(SEARCH("|"&amp;Y491&amp;"|",'5_ACOMPANHAMENTO'!$AC$3:$AC$4922)))+((Z491&lt;&gt;"")*ISNUMBER(SEARCH("|"&amp;Z491&amp;"|",'5_ACOMPANHAMENTO'!$AC$3:$AC$4922)))+((AA491&lt;&gt;"")*ISNUMBER(SEARCH("|"&amp;AA491&amp;"|",'5_ACOMPANHAMENTO'!$AC$3:$AC$4922)))+((AB491&lt;&gt;"")*ISNUMBER(SEARCH("|"&amp;AB491&amp;"|",'5_ACOMPANHAMENTO'!$AC$3:$AC$4922))))&gt;0),0),0)),""))</f>
        <v>46211</v>
      </c>
      <c r="B491" s="14" t="s">
        <v>3099</v>
      </c>
      <c r="C491" s="14" t="s">
        <v>3097</v>
      </c>
      <c r="D491" s="4">
        <f>IF(OR($B491="",$C491=""),"",IFERROR(SUMPRODUCT(--(('5_ACOMPANHAMENTO'!$AD$3:$AD$4922=TRIM($C491&amp;""))*('5_ACOMPANHAMENTO'!$AC$3:$AC$4922&lt;&gt;"")*((((I491&lt;&gt;"")*ISNUMBER(SEARCH("|"&amp;I491&amp;"|",'5_ACOMPANHAMENTO'!$AC$3:$AC$4922)))+((J491&lt;&gt;"")*ISNUMBER(SEARCH("|"&amp;J491&amp;"|",'5_ACOMPANHAMENTO'!$AC$3:$AC$4922)))+((K491&lt;&gt;"")*ISNUMBER(SEARCH("|"&amp;K491&amp;"|",'5_ACOMPANHAMENTO'!$AC$3:$AC$4922)))+((L491&lt;&gt;"")*ISNUMBER(SEARCH("|"&amp;L491&amp;"|",'5_ACOMPANHAMENTO'!$AC$3:$AC$4922)))+((M491&lt;&gt;"")*ISNUMBER(SEARCH("|"&amp;M491&amp;"|",'5_ACOMPANHAMENTO'!$AC$3:$AC$4922)))+((N491&lt;&gt;"")*ISNUMBER(SEARCH("|"&amp;N491&amp;"|",'5_ACOMPANHAMENTO'!$AC$3:$AC$4922)))+((O491&lt;&gt;"")*ISNUMBER(SEARCH("|"&amp;O491&amp;"|",'5_ACOMPANHAMENTO'!$AC$3:$AC$4922)))+((P491&lt;&gt;"")*ISNUMBER(SEARCH("|"&amp;P491&amp;"|",'5_ACOMPANHAMENTO'!$AC$3:$AC$4922)))+((Q491&lt;&gt;"")*ISNUMBER(SEARCH("|"&amp;Q491&amp;"|",'5_ACOMPANHAMENTO'!$AC$3:$AC$4922)))+((R491&lt;&gt;"")*ISNUMBER(SEARCH("|"&amp;R491&amp;"|",'5_ACOMPANHAMENTO'!$AC$3:$AC$4922)))+((S491&lt;&gt;"")*ISNUMBER(SEARCH("|"&amp;S491&amp;"|",'5_ACOMPANHAMENTO'!$AC$3:$AC$4922)))+((T491&lt;&gt;"")*ISNUMBER(SEARCH("|"&amp;T491&amp;"|",'5_ACOMPANHAMENTO'!$AC$3:$AC$4922)))+((U491&lt;&gt;"")*ISNUMBER(SEARCH("|"&amp;U491&amp;"|",'5_ACOMPANHAMENTO'!$AC$3:$AC$4922)))+((V491&lt;&gt;"")*ISNUMBER(SEARCH("|"&amp;V491&amp;"|",'5_ACOMPANHAMENTO'!$AC$3:$AC$4922)))+((W491&lt;&gt;"")*ISNUMBER(SEARCH("|"&amp;W491&amp;"|",'5_ACOMPANHAMENTO'!$AC$3:$AC$4922)))+((X491&lt;&gt;"")*ISNUMBER(SEARCH("|"&amp;X491&amp;"|",'5_ACOMPANHAMENTO'!$AC$3:$AC$4922)))+((Y491&lt;&gt;"")*ISNUMBER(SEARCH("|"&amp;Y491&amp;"|",'5_ACOMPANHAMENTO'!$AC$3:$AC$4922)))+((Z491&lt;&gt;"")*ISNUMBER(SEARCH("|"&amp;Z491&amp;"|",'5_ACOMPANHAMENTO'!$AC$3:$AC$4922)))+((AA491&lt;&gt;"")*ISNUMBER(SEARCH("|"&amp;AA491&amp;"|",'5_ACOMPANHAMENTO'!$AC$3:$AC$4922)))+((AB491&lt;&gt;"")*ISNUMBER(SEARCH("|"&amp;AB491&amp;"|",'5_ACOMPANHAMENTO'!$AC$3:$AC$4922))))&gt;0)),'5_ACOMPANHAMENTO'!$J$3:$J$4922),0))</f>
        <v>3204</v>
      </c>
      <c r="E491" s="4" t="str">
        <f t="shared" ca="1" si="161"/>
        <v>FINALIZADO</v>
      </c>
      <c r="F491" s="7">
        <f>IF(OR($B491="",$C491=""),"",IFERROR(SUMPRODUCT(--(('5_ACOMPANHAMENTO'!$AD$3:$AD$4922=TRIM($C491&amp;""))*('5_ACOMPANHAMENTO'!$AC$3:$AC$4922&lt;&gt;"")*((((I491&lt;&gt;"")*ISNUMBER(SEARCH("|"&amp;I491&amp;"|",'5_ACOMPANHAMENTO'!$AC$3:$AC$4922)))+((J491&lt;&gt;"")*ISNUMBER(SEARCH("|"&amp;J491&amp;"|",'5_ACOMPANHAMENTO'!$AC$3:$AC$4922)))+((K491&lt;&gt;"")*ISNUMBER(SEARCH("|"&amp;K491&amp;"|",'5_ACOMPANHAMENTO'!$AC$3:$AC$4922)))+((L491&lt;&gt;"")*ISNUMBER(SEARCH("|"&amp;L491&amp;"|",'5_ACOMPANHAMENTO'!$AC$3:$AC$4922)))+((M491&lt;&gt;"")*ISNUMBER(SEARCH("|"&amp;M491&amp;"|",'5_ACOMPANHAMENTO'!$AC$3:$AC$4922)))+((N491&lt;&gt;"")*ISNUMBER(SEARCH("|"&amp;N491&amp;"|",'5_ACOMPANHAMENTO'!$AC$3:$AC$4922)))+((O491&lt;&gt;"")*ISNUMBER(SEARCH("|"&amp;O491&amp;"|",'5_ACOMPANHAMENTO'!$AC$3:$AC$4922)))+((P491&lt;&gt;"")*ISNUMBER(SEARCH("|"&amp;P491&amp;"|",'5_ACOMPANHAMENTO'!$AC$3:$AC$4922)))+((Q491&lt;&gt;"")*ISNUMBER(SEARCH("|"&amp;Q491&amp;"|",'5_ACOMPANHAMENTO'!$AC$3:$AC$4922)))+((R491&lt;&gt;"")*ISNUMBER(SEARCH("|"&amp;R491&amp;"|",'5_ACOMPANHAMENTO'!$AC$3:$AC$4922)))+((S491&lt;&gt;"")*ISNUMBER(SEARCH("|"&amp;S491&amp;"|",'5_ACOMPANHAMENTO'!$AC$3:$AC$4922)))+((T491&lt;&gt;"")*ISNUMBER(SEARCH("|"&amp;T491&amp;"|",'5_ACOMPANHAMENTO'!$AC$3:$AC$4922)))+((U491&lt;&gt;"")*ISNUMBER(SEARCH("|"&amp;U491&amp;"|",'5_ACOMPANHAMENTO'!$AC$3:$AC$4922)))+((V491&lt;&gt;"")*ISNUMBER(SEARCH("|"&amp;V491&amp;"|",'5_ACOMPANHAMENTO'!$AC$3:$AC$4922)))+((W491&lt;&gt;"")*ISNUMBER(SEARCH("|"&amp;W491&amp;"|",'5_ACOMPANHAMENTO'!$AC$3:$AC$4922)))+((X491&lt;&gt;"")*ISNUMBER(SEARCH("|"&amp;X491&amp;"|",'5_ACOMPANHAMENTO'!$AC$3:$AC$4922)))+((Y491&lt;&gt;"")*ISNUMBER(SEARCH("|"&amp;Y491&amp;"|",'5_ACOMPANHAMENTO'!$AC$3:$AC$4922)))+((Z491&lt;&gt;"")*ISNUMBER(SEARCH("|"&amp;Z491&amp;"|",'5_ACOMPANHAMENTO'!$AC$3:$AC$4922)))+((AA491&lt;&gt;"")*ISNUMBER(SEARCH("|"&amp;AA491&amp;"|",'5_ACOMPANHAMENTO'!$AC$3:$AC$4922)))+((AB491&lt;&gt;"")*ISNUMBER(SEARCH("|"&amp;AB491&amp;"|",'5_ACOMPANHAMENTO'!$AC$3:$AC$4922))))&gt;0)),'5_ACOMPANHAMENTO'!$O$3:$O$4922),0))</f>
        <v>3204</v>
      </c>
      <c r="G491" s="7">
        <f t="shared" si="162"/>
        <v>0</v>
      </c>
      <c r="H491" t="str">
        <f t="shared" si="163"/>
        <v>10210,10211|SEM_SETOR</v>
      </c>
      <c r="I491" s="1" t="str">
        <f t="shared" si="164"/>
        <v>10210</v>
      </c>
      <c r="J491" s="1" t="str">
        <f t="shared" si="165"/>
        <v>10211</v>
      </c>
      <c r="K491" s="1" t="str">
        <f t="shared" si="166"/>
        <v/>
      </c>
      <c r="L491" s="1" t="str">
        <f t="shared" si="167"/>
        <v/>
      </c>
      <c r="M491" s="1" t="str">
        <f t="shared" si="168"/>
        <v/>
      </c>
      <c r="N491" s="1" t="str">
        <f t="shared" si="169"/>
        <v/>
      </c>
      <c r="O491" s="1" t="str">
        <f t="shared" si="170"/>
        <v/>
      </c>
      <c r="P491" s="1" t="str">
        <f t="shared" si="171"/>
        <v/>
      </c>
      <c r="Q491" s="1" t="str">
        <f t="shared" si="172"/>
        <v/>
      </c>
      <c r="R491" s="1" t="str">
        <f t="shared" si="173"/>
        <v/>
      </c>
      <c r="S491" s="1" t="str">
        <f t="shared" si="174"/>
        <v/>
      </c>
      <c r="T491" s="1" t="str">
        <f t="shared" si="175"/>
        <v/>
      </c>
      <c r="U491" s="1" t="str">
        <f t="shared" si="176"/>
        <v/>
      </c>
      <c r="V491" s="1" t="str">
        <f t="shared" si="177"/>
        <v/>
      </c>
      <c r="W491" s="1" t="str">
        <f t="shared" si="178"/>
        <v/>
      </c>
      <c r="X491" s="1" t="str">
        <f t="shared" si="179"/>
        <v/>
      </c>
      <c r="Y491" s="1" t="str">
        <f t="shared" si="180"/>
        <v/>
      </c>
      <c r="Z491" s="1" t="str">
        <f t="shared" si="181"/>
        <v/>
      </c>
      <c r="AA491" s="1" t="str">
        <f t="shared" si="182"/>
        <v/>
      </c>
      <c r="AB491" s="1" t="str">
        <f t="shared" si="183"/>
        <v/>
      </c>
    </row>
    <row r="492" spans="1:28" ht="11.25" hidden="1" customHeight="1" x14ac:dyDescent="0.35">
      <c r="A492" s="4">
        <f>IF(OR($B492="",$C492=""),"",IFERROR(INDEX('5_ACOMPANHAMENTO'!$A$3:$A$4922,MATCH(1,INDEX(('5_ACOMPANHAMENTO'!$AD$3:$AD$4922=TRIM($C492&amp;""))*('5_ACOMPANHAMENTO'!$AC$3:$AC$4922&lt;&gt;"")*((((I492&lt;&gt;"")*ISNUMBER(SEARCH("|"&amp;I492&amp;"|",'5_ACOMPANHAMENTO'!$AC$3:$AC$4922)))+((J492&lt;&gt;"")*ISNUMBER(SEARCH("|"&amp;J492&amp;"|",'5_ACOMPANHAMENTO'!$AC$3:$AC$4922)))+((K492&lt;&gt;"")*ISNUMBER(SEARCH("|"&amp;K492&amp;"|",'5_ACOMPANHAMENTO'!$AC$3:$AC$4922)))+((L492&lt;&gt;"")*ISNUMBER(SEARCH("|"&amp;L492&amp;"|",'5_ACOMPANHAMENTO'!$AC$3:$AC$4922)))+((M492&lt;&gt;"")*ISNUMBER(SEARCH("|"&amp;M492&amp;"|",'5_ACOMPANHAMENTO'!$AC$3:$AC$4922)))+((N492&lt;&gt;"")*ISNUMBER(SEARCH("|"&amp;N492&amp;"|",'5_ACOMPANHAMENTO'!$AC$3:$AC$4922)))+((O492&lt;&gt;"")*ISNUMBER(SEARCH("|"&amp;O492&amp;"|",'5_ACOMPANHAMENTO'!$AC$3:$AC$4922)))+((P492&lt;&gt;"")*ISNUMBER(SEARCH("|"&amp;P492&amp;"|",'5_ACOMPANHAMENTO'!$AC$3:$AC$4922)))+((Q492&lt;&gt;"")*ISNUMBER(SEARCH("|"&amp;Q492&amp;"|",'5_ACOMPANHAMENTO'!$AC$3:$AC$4922)))+((R492&lt;&gt;"")*ISNUMBER(SEARCH("|"&amp;R492&amp;"|",'5_ACOMPANHAMENTO'!$AC$3:$AC$4922)))+((S492&lt;&gt;"")*ISNUMBER(SEARCH("|"&amp;S492&amp;"|",'5_ACOMPANHAMENTO'!$AC$3:$AC$4922)))+((T492&lt;&gt;"")*ISNUMBER(SEARCH("|"&amp;T492&amp;"|",'5_ACOMPANHAMENTO'!$AC$3:$AC$4922)))+((U492&lt;&gt;"")*ISNUMBER(SEARCH("|"&amp;U492&amp;"|",'5_ACOMPANHAMENTO'!$AC$3:$AC$4922)))+((V492&lt;&gt;"")*ISNUMBER(SEARCH("|"&amp;V492&amp;"|",'5_ACOMPANHAMENTO'!$AC$3:$AC$4922)))+((W492&lt;&gt;"")*ISNUMBER(SEARCH("|"&amp;W492&amp;"|",'5_ACOMPANHAMENTO'!$AC$3:$AC$4922)))+((X492&lt;&gt;"")*ISNUMBER(SEARCH("|"&amp;X492&amp;"|",'5_ACOMPANHAMENTO'!$AC$3:$AC$4922)))+((Y492&lt;&gt;"")*ISNUMBER(SEARCH("|"&amp;Y492&amp;"|",'5_ACOMPANHAMENTO'!$AC$3:$AC$4922)))+((Z492&lt;&gt;"")*ISNUMBER(SEARCH("|"&amp;Z492&amp;"|",'5_ACOMPANHAMENTO'!$AC$3:$AC$4922)))+((AA492&lt;&gt;"")*ISNUMBER(SEARCH("|"&amp;AA492&amp;"|",'5_ACOMPANHAMENTO'!$AC$3:$AC$4922)))+((AB492&lt;&gt;"")*ISNUMBER(SEARCH("|"&amp;AB492&amp;"|",'5_ACOMPANHAMENTO'!$AC$3:$AC$4922))))&gt;0),0),0)),""))</f>
        <v>46211</v>
      </c>
      <c r="B492" s="14" t="s">
        <v>3099</v>
      </c>
      <c r="C492" s="14" t="s">
        <v>3097</v>
      </c>
      <c r="D492" s="4">
        <f>IF(OR($B492="",$C492=""),"",IFERROR(SUMPRODUCT(--(('5_ACOMPANHAMENTO'!$AD$3:$AD$4922=TRIM($C492&amp;""))*('5_ACOMPANHAMENTO'!$AC$3:$AC$4922&lt;&gt;"")*((((I492&lt;&gt;"")*ISNUMBER(SEARCH("|"&amp;I492&amp;"|",'5_ACOMPANHAMENTO'!$AC$3:$AC$4922)))+((J492&lt;&gt;"")*ISNUMBER(SEARCH("|"&amp;J492&amp;"|",'5_ACOMPANHAMENTO'!$AC$3:$AC$4922)))+((K492&lt;&gt;"")*ISNUMBER(SEARCH("|"&amp;K492&amp;"|",'5_ACOMPANHAMENTO'!$AC$3:$AC$4922)))+((L492&lt;&gt;"")*ISNUMBER(SEARCH("|"&amp;L492&amp;"|",'5_ACOMPANHAMENTO'!$AC$3:$AC$4922)))+((M492&lt;&gt;"")*ISNUMBER(SEARCH("|"&amp;M492&amp;"|",'5_ACOMPANHAMENTO'!$AC$3:$AC$4922)))+((N492&lt;&gt;"")*ISNUMBER(SEARCH("|"&amp;N492&amp;"|",'5_ACOMPANHAMENTO'!$AC$3:$AC$4922)))+((O492&lt;&gt;"")*ISNUMBER(SEARCH("|"&amp;O492&amp;"|",'5_ACOMPANHAMENTO'!$AC$3:$AC$4922)))+((P492&lt;&gt;"")*ISNUMBER(SEARCH("|"&amp;P492&amp;"|",'5_ACOMPANHAMENTO'!$AC$3:$AC$4922)))+((Q492&lt;&gt;"")*ISNUMBER(SEARCH("|"&amp;Q492&amp;"|",'5_ACOMPANHAMENTO'!$AC$3:$AC$4922)))+((R492&lt;&gt;"")*ISNUMBER(SEARCH("|"&amp;R492&amp;"|",'5_ACOMPANHAMENTO'!$AC$3:$AC$4922)))+((S492&lt;&gt;"")*ISNUMBER(SEARCH("|"&amp;S492&amp;"|",'5_ACOMPANHAMENTO'!$AC$3:$AC$4922)))+((T492&lt;&gt;"")*ISNUMBER(SEARCH("|"&amp;T492&amp;"|",'5_ACOMPANHAMENTO'!$AC$3:$AC$4922)))+((U492&lt;&gt;"")*ISNUMBER(SEARCH("|"&amp;U492&amp;"|",'5_ACOMPANHAMENTO'!$AC$3:$AC$4922)))+((V492&lt;&gt;"")*ISNUMBER(SEARCH("|"&amp;V492&amp;"|",'5_ACOMPANHAMENTO'!$AC$3:$AC$4922)))+((W492&lt;&gt;"")*ISNUMBER(SEARCH("|"&amp;W492&amp;"|",'5_ACOMPANHAMENTO'!$AC$3:$AC$4922)))+((X492&lt;&gt;"")*ISNUMBER(SEARCH("|"&amp;X492&amp;"|",'5_ACOMPANHAMENTO'!$AC$3:$AC$4922)))+((Y492&lt;&gt;"")*ISNUMBER(SEARCH("|"&amp;Y492&amp;"|",'5_ACOMPANHAMENTO'!$AC$3:$AC$4922)))+((Z492&lt;&gt;"")*ISNUMBER(SEARCH("|"&amp;Z492&amp;"|",'5_ACOMPANHAMENTO'!$AC$3:$AC$4922)))+((AA492&lt;&gt;"")*ISNUMBER(SEARCH("|"&amp;AA492&amp;"|",'5_ACOMPANHAMENTO'!$AC$3:$AC$4922)))+((AB492&lt;&gt;"")*ISNUMBER(SEARCH("|"&amp;AB492&amp;"|",'5_ACOMPANHAMENTO'!$AC$3:$AC$4922))))&gt;0)),'5_ACOMPANHAMENTO'!$J$3:$J$4922),0))</f>
        <v>3204</v>
      </c>
      <c r="E492" s="4" t="str">
        <f t="shared" ca="1" si="161"/>
        <v>FINALIZADO</v>
      </c>
      <c r="F492" s="7">
        <f>IF(OR($B492="",$C492=""),"",IFERROR(SUMPRODUCT(--(('5_ACOMPANHAMENTO'!$AD$3:$AD$4922=TRIM($C492&amp;""))*('5_ACOMPANHAMENTO'!$AC$3:$AC$4922&lt;&gt;"")*((((I492&lt;&gt;"")*ISNUMBER(SEARCH("|"&amp;I492&amp;"|",'5_ACOMPANHAMENTO'!$AC$3:$AC$4922)))+((J492&lt;&gt;"")*ISNUMBER(SEARCH("|"&amp;J492&amp;"|",'5_ACOMPANHAMENTO'!$AC$3:$AC$4922)))+((K492&lt;&gt;"")*ISNUMBER(SEARCH("|"&amp;K492&amp;"|",'5_ACOMPANHAMENTO'!$AC$3:$AC$4922)))+((L492&lt;&gt;"")*ISNUMBER(SEARCH("|"&amp;L492&amp;"|",'5_ACOMPANHAMENTO'!$AC$3:$AC$4922)))+((M492&lt;&gt;"")*ISNUMBER(SEARCH("|"&amp;M492&amp;"|",'5_ACOMPANHAMENTO'!$AC$3:$AC$4922)))+((N492&lt;&gt;"")*ISNUMBER(SEARCH("|"&amp;N492&amp;"|",'5_ACOMPANHAMENTO'!$AC$3:$AC$4922)))+((O492&lt;&gt;"")*ISNUMBER(SEARCH("|"&amp;O492&amp;"|",'5_ACOMPANHAMENTO'!$AC$3:$AC$4922)))+((P492&lt;&gt;"")*ISNUMBER(SEARCH("|"&amp;P492&amp;"|",'5_ACOMPANHAMENTO'!$AC$3:$AC$4922)))+((Q492&lt;&gt;"")*ISNUMBER(SEARCH("|"&amp;Q492&amp;"|",'5_ACOMPANHAMENTO'!$AC$3:$AC$4922)))+((R492&lt;&gt;"")*ISNUMBER(SEARCH("|"&amp;R492&amp;"|",'5_ACOMPANHAMENTO'!$AC$3:$AC$4922)))+((S492&lt;&gt;"")*ISNUMBER(SEARCH("|"&amp;S492&amp;"|",'5_ACOMPANHAMENTO'!$AC$3:$AC$4922)))+((T492&lt;&gt;"")*ISNUMBER(SEARCH("|"&amp;T492&amp;"|",'5_ACOMPANHAMENTO'!$AC$3:$AC$4922)))+((U492&lt;&gt;"")*ISNUMBER(SEARCH("|"&amp;U492&amp;"|",'5_ACOMPANHAMENTO'!$AC$3:$AC$4922)))+((V492&lt;&gt;"")*ISNUMBER(SEARCH("|"&amp;V492&amp;"|",'5_ACOMPANHAMENTO'!$AC$3:$AC$4922)))+((W492&lt;&gt;"")*ISNUMBER(SEARCH("|"&amp;W492&amp;"|",'5_ACOMPANHAMENTO'!$AC$3:$AC$4922)))+((X492&lt;&gt;"")*ISNUMBER(SEARCH("|"&amp;X492&amp;"|",'5_ACOMPANHAMENTO'!$AC$3:$AC$4922)))+((Y492&lt;&gt;"")*ISNUMBER(SEARCH("|"&amp;Y492&amp;"|",'5_ACOMPANHAMENTO'!$AC$3:$AC$4922)))+((Z492&lt;&gt;"")*ISNUMBER(SEARCH("|"&amp;Z492&amp;"|",'5_ACOMPANHAMENTO'!$AC$3:$AC$4922)))+((AA492&lt;&gt;"")*ISNUMBER(SEARCH("|"&amp;AA492&amp;"|",'5_ACOMPANHAMENTO'!$AC$3:$AC$4922)))+((AB492&lt;&gt;"")*ISNUMBER(SEARCH("|"&amp;AB492&amp;"|",'5_ACOMPANHAMENTO'!$AC$3:$AC$4922))))&gt;0)),'5_ACOMPANHAMENTO'!$O$3:$O$4922),0))</f>
        <v>3204</v>
      </c>
      <c r="G492" s="7">
        <f t="shared" si="162"/>
        <v>0</v>
      </c>
      <c r="H492" t="str">
        <f t="shared" si="163"/>
        <v>10210,10211|SEM_SETOR</v>
      </c>
      <c r="I492" s="1" t="str">
        <f t="shared" si="164"/>
        <v>10210</v>
      </c>
      <c r="J492" s="1" t="str">
        <f t="shared" si="165"/>
        <v>10211</v>
      </c>
      <c r="K492" s="1" t="str">
        <f t="shared" si="166"/>
        <v/>
      </c>
      <c r="L492" s="1" t="str">
        <f t="shared" si="167"/>
        <v/>
      </c>
      <c r="M492" s="1" t="str">
        <f t="shared" si="168"/>
        <v/>
      </c>
      <c r="N492" s="1" t="str">
        <f t="shared" si="169"/>
        <v/>
      </c>
      <c r="O492" s="1" t="str">
        <f t="shared" si="170"/>
        <v/>
      </c>
      <c r="P492" s="1" t="str">
        <f t="shared" si="171"/>
        <v/>
      </c>
      <c r="Q492" s="1" t="str">
        <f t="shared" si="172"/>
        <v/>
      </c>
      <c r="R492" s="1" t="str">
        <f t="shared" si="173"/>
        <v/>
      </c>
      <c r="S492" s="1" t="str">
        <f t="shared" si="174"/>
        <v/>
      </c>
      <c r="T492" s="1" t="str">
        <f t="shared" si="175"/>
        <v/>
      </c>
      <c r="U492" s="1" t="str">
        <f t="shared" si="176"/>
        <v/>
      </c>
      <c r="V492" s="1" t="str">
        <f t="shared" si="177"/>
        <v/>
      </c>
      <c r="W492" s="1" t="str">
        <f t="shared" si="178"/>
        <v/>
      </c>
      <c r="X492" s="1" t="str">
        <f t="shared" si="179"/>
        <v/>
      </c>
      <c r="Y492" s="1" t="str">
        <f t="shared" si="180"/>
        <v/>
      </c>
      <c r="Z492" s="1" t="str">
        <f t="shared" si="181"/>
        <v/>
      </c>
      <c r="AA492" s="1" t="str">
        <f t="shared" si="182"/>
        <v/>
      </c>
      <c r="AB492" s="1" t="str">
        <f t="shared" si="183"/>
        <v/>
      </c>
    </row>
    <row r="493" spans="1:28" ht="11.25" hidden="1" customHeight="1" x14ac:dyDescent="0.35">
      <c r="A493" s="4">
        <f>IF(OR($B493="",$C493=""),"",IFERROR(INDEX('5_ACOMPANHAMENTO'!$A$3:$A$4922,MATCH(1,INDEX(('5_ACOMPANHAMENTO'!$AD$3:$AD$4922=TRIM($C493&amp;""))*('5_ACOMPANHAMENTO'!$AC$3:$AC$4922&lt;&gt;"")*((((I493&lt;&gt;"")*ISNUMBER(SEARCH("|"&amp;I493&amp;"|",'5_ACOMPANHAMENTO'!$AC$3:$AC$4922)))+((J493&lt;&gt;"")*ISNUMBER(SEARCH("|"&amp;J493&amp;"|",'5_ACOMPANHAMENTO'!$AC$3:$AC$4922)))+((K493&lt;&gt;"")*ISNUMBER(SEARCH("|"&amp;K493&amp;"|",'5_ACOMPANHAMENTO'!$AC$3:$AC$4922)))+((L493&lt;&gt;"")*ISNUMBER(SEARCH("|"&amp;L493&amp;"|",'5_ACOMPANHAMENTO'!$AC$3:$AC$4922)))+((M493&lt;&gt;"")*ISNUMBER(SEARCH("|"&amp;M493&amp;"|",'5_ACOMPANHAMENTO'!$AC$3:$AC$4922)))+((N493&lt;&gt;"")*ISNUMBER(SEARCH("|"&amp;N493&amp;"|",'5_ACOMPANHAMENTO'!$AC$3:$AC$4922)))+((O493&lt;&gt;"")*ISNUMBER(SEARCH("|"&amp;O493&amp;"|",'5_ACOMPANHAMENTO'!$AC$3:$AC$4922)))+((P493&lt;&gt;"")*ISNUMBER(SEARCH("|"&amp;P493&amp;"|",'5_ACOMPANHAMENTO'!$AC$3:$AC$4922)))+((Q493&lt;&gt;"")*ISNUMBER(SEARCH("|"&amp;Q493&amp;"|",'5_ACOMPANHAMENTO'!$AC$3:$AC$4922)))+((R493&lt;&gt;"")*ISNUMBER(SEARCH("|"&amp;R493&amp;"|",'5_ACOMPANHAMENTO'!$AC$3:$AC$4922)))+((S493&lt;&gt;"")*ISNUMBER(SEARCH("|"&amp;S493&amp;"|",'5_ACOMPANHAMENTO'!$AC$3:$AC$4922)))+((T493&lt;&gt;"")*ISNUMBER(SEARCH("|"&amp;T493&amp;"|",'5_ACOMPANHAMENTO'!$AC$3:$AC$4922)))+((U493&lt;&gt;"")*ISNUMBER(SEARCH("|"&amp;U493&amp;"|",'5_ACOMPANHAMENTO'!$AC$3:$AC$4922)))+((V493&lt;&gt;"")*ISNUMBER(SEARCH("|"&amp;V493&amp;"|",'5_ACOMPANHAMENTO'!$AC$3:$AC$4922)))+((W493&lt;&gt;"")*ISNUMBER(SEARCH("|"&amp;W493&amp;"|",'5_ACOMPANHAMENTO'!$AC$3:$AC$4922)))+((X493&lt;&gt;"")*ISNUMBER(SEARCH("|"&amp;X493&amp;"|",'5_ACOMPANHAMENTO'!$AC$3:$AC$4922)))+((Y493&lt;&gt;"")*ISNUMBER(SEARCH("|"&amp;Y493&amp;"|",'5_ACOMPANHAMENTO'!$AC$3:$AC$4922)))+((Z493&lt;&gt;"")*ISNUMBER(SEARCH("|"&amp;Z493&amp;"|",'5_ACOMPANHAMENTO'!$AC$3:$AC$4922)))+((AA493&lt;&gt;"")*ISNUMBER(SEARCH("|"&amp;AA493&amp;"|",'5_ACOMPANHAMENTO'!$AC$3:$AC$4922)))+((AB493&lt;&gt;"")*ISNUMBER(SEARCH("|"&amp;AB493&amp;"|",'5_ACOMPANHAMENTO'!$AC$3:$AC$4922))))&gt;0),0),0)),""))</f>
        <v>46211</v>
      </c>
      <c r="B493" s="14" t="s">
        <v>3099</v>
      </c>
      <c r="C493" s="14" t="s">
        <v>3097</v>
      </c>
      <c r="D493" s="4">
        <f>IF(OR($B493="",$C493=""),"",IFERROR(SUMPRODUCT(--(('5_ACOMPANHAMENTO'!$AD$3:$AD$4922=TRIM($C493&amp;""))*('5_ACOMPANHAMENTO'!$AC$3:$AC$4922&lt;&gt;"")*((((I493&lt;&gt;"")*ISNUMBER(SEARCH("|"&amp;I493&amp;"|",'5_ACOMPANHAMENTO'!$AC$3:$AC$4922)))+((J493&lt;&gt;"")*ISNUMBER(SEARCH("|"&amp;J493&amp;"|",'5_ACOMPANHAMENTO'!$AC$3:$AC$4922)))+((K493&lt;&gt;"")*ISNUMBER(SEARCH("|"&amp;K493&amp;"|",'5_ACOMPANHAMENTO'!$AC$3:$AC$4922)))+((L493&lt;&gt;"")*ISNUMBER(SEARCH("|"&amp;L493&amp;"|",'5_ACOMPANHAMENTO'!$AC$3:$AC$4922)))+((M493&lt;&gt;"")*ISNUMBER(SEARCH("|"&amp;M493&amp;"|",'5_ACOMPANHAMENTO'!$AC$3:$AC$4922)))+((N493&lt;&gt;"")*ISNUMBER(SEARCH("|"&amp;N493&amp;"|",'5_ACOMPANHAMENTO'!$AC$3:$AC$4922)))+((O493&lt;&gt;"")*ISNUMBER(SEARCH("|"&amp;O493&amp;"|",'5_ACOMPANHAMENTO'!$AC$3:$AC$4922)))+((P493&lt;&gt;"")*ISNUMBER(SEARCH("|"&amp;P493&amp;"|",'5_ACOMPANHAMENTO'!$AC$3:$AC$4922)))+((Q493&lt;&gt;"")*ISNUMBER(SEARCH("|"&amp;Q493&amp;"|",'5_ACOMPANHAMENTO'!$AC$3:$AC$4922)))+((R493&lt;&gt;"")*ISNUMBER(SEARCH("|"&amp;R493&amp;"|",'5_ACOMPANHAMENTO'!$AC$3:$AC$4922)))+((S493&lt;&gt;"")*ISNUMBER(SEARCH("|"&amp;S493&amp;"|",'5_ACOMPANHAMENTO'!$AC$3:$AC$4922)))+((T493&lt;&gt;"")*ISNUMBER(SEARCH("|"&amp;T493&amp;"|",'5_ACOMPANHAMENTO'!$AC$3:$AC$4922)))+((U493&lt;&gt;"")*ISNUMBER(SEARCH("|"&amp;U493&amp;"|",'5_ACOMPANHAMENTO'!$AC$3:$AC$4922)))+((V493&lt;&gt;"")*ISNUMBER(SEARCH("|"&amp;V493&amp;"|",'5_ACOMPANHAMENTO'!$AC$3:$AC$4922)))+((W493&lt;&gt;"")*ISNUMBER(SEARCH("|"&amp;W493&amp;"|",'5_ACOMPANHAMENTO'!$AC$3:$AC$4922)))+((X493&lt;&gt;"")*ISNUMBER(SEARCH("|"&amp;X493&amp;"|",'5_ACOMPANHAMENTO'!$AC$3:$AC$4922)))+((Y493&lt;&gt;"")*ISNUMBER(SEARCH("|"&amp;Y493&amp;"|",'5_ACOMPANHAMENTO'!$AC$3:$AC$4922)))+((Z493&lt;&gt;"")*ISNUMBER(SEARCH("|"&amp;Z493&amp;"|",'5_ACOMPANHAMENTO'!$AC$3:$AC$4922)))+((AA493&lt;&gt;"")*ISNUMBER(SEARCH("|"&amp;AA493&amp;"|",'5_ACOMPANHAMENTO'!$AC$3:$AC$4922)))+((AB493&lt;&gt;"")*ISNUMBER(SEARCH("|"&amp;AB493&amp;"|",'5_ACOMPANHAMENTO'!$AC$3:$AC$4922))))&gt;0)),'5_ACOMPANHAMENTO'!$J$3:$J$4922),0))</f>
        <v>3204</v>
      </c>
      <c r="E493" s="4" t="str">
        <f t="shared" ca="1" si="161"/>
        <v>FINALIZADO</v>
      </c>
      <c r="F493" s="7">
        <f>IF(OR($B493="",$C493=""),"",IFERROR(SUMPRODUCT(--(('5_ACOMPANHAMENTO'!$AD$3:$AD$4922=TRIM($C493&amp;""))*('5_ACOMPANHAMENTO'!$AC$3:$AC$4922&lt;&gt;"")*((((I493&lt;&gt;"")*ISNUMBER(SEARCH("|"&amp;I493&amp;"|",'5_ACOMPANHAMENTO'!$AC$3:$AC$4922)))+((J493&lt;&gt;"")*ISNUMBER(SEARCH("|"&amp;J493&amp;"|",'5_ACOMPANHAMENTO'!$AC$3:$AC$4922)))+((K493&lt;&gt;"")*ISNUMBER(SEARCH("|"&amp;K493&amp;"|",'5_ACOMPANHAMENTO'!$AC$3:$AC$4922)))+((L493&lt;&gt;"")*ISNUMBER(SEARCH("|"&amp;L493&amp;"|",'5_ACOMPANHAMENTO'!$AC$3:$AC$4922)))+((M493&lt;&gt;"")*ISNUMBER(SEARCH("|"&amp;M493&amp;"|",'5_ACOMPANHAMENTO'!$AC$3:$AC$4922)))+((N493&lt;&gt;"")*ISNUMBER(SEARCH("|"&amp;N493&amp;"|",'5_ACOMPANHAMENTO'!$AC$3:$AC$4922)))+((O493&lt;&gt;"")*ISNUMBER(SEARCH("|"&amp;O493&amp;"|",'5_ACOMPANHAMENTO'!$AC$3:$AC$4922)))+((P493&lt;&gt;"")*ISNUMBER(SEARCH("|"&amp;P493&amp;"|",'5_ACOMPANHAMENTO'!$AC$3:$AC$4922)))+((Q493&lt;&gt;"")*ISNUMBER(SEARCH("|"&amp;Q493&amp;"|",'5_ACOMPANHAMENTO'!$AC$3:$AC$4922)))+((R493&lt;&gt;"")*ISNUMBER(SEARCH("|"&amp;R493&amp;"|",'5_ACOMPANHAMENTO'!$AC$3:$AC$4922)))+((S493&lt;&gt;"")*ISNUMBER(SEARCH("|"&amp;S493&amp;"|",'5_ACOMPANHAMENTO'!$AC$3:$AC$4922)))+((T493&lt;&gt;"")*ISNUMBER(SEARCH("|"&amp;T493&amp;"|",'5_ACOMPANHAMENTO'!$AC$3:$AC$4922)))+((U493&lt;&gt;"")*ISNUMBER(SEARCH("|"&amp;U493&amp;"|",'5_ACOMPANHAMENTO'!$AC$3:$AC$4922)))+((V493&lt;&gt;"")*ISNUMBER(SEARCH("|"&amp;V493&amp;"|",'5_ACOMPANHAMENTO'!$AC$3:$AC$4922)))+((W493&lt;&gt;"")*ISNUMBER(SEARCH("|"&amp;W493&amp;"|",'5_ACOMPANHAMENTO'!$AC$3:$AC$4922)))+((X493&lt;&gt;"")*ISNUMBER(SEARCH("|"&amp;X493&amp;"|",'5_ACOMPANHAMENTO'!$AC$3:$AC$4922)))+((Y493&lt;&gt;"")*ISNUMBER(SEARCH("|"&amp;Y493&amp;"|",'5_ACOMPANHAMENTO'!$AC$3:$AC$4922)))+((Z493&lt;&gt;"")*ISNUMBER(SEARCH("|"&amp;Z493&amp;"|",'5_ACOMPANHAMENTO'!$AC$3:$AC$4922)))+((AA493&lt;&gt;"")*ISNUMBER(SEARCH("|"&amp;AA493&amp;"|",'5_ACOMPANHAMENTO'!$AC$3:$AC$4922)))+((AB493&lt;&gt;"")*ISNUMBER(SEARCH("|"&amp;AB493&amp;"|",'5_ACOMPANHAMENTO'!$AC$3:$AC$4922))))&gt;0)),'5_ACOMPANHAMENTO'!$O$3:$O$4922),0))</f>
        <v>3204</v>
      </c>
      <c r="G493" s="7">
        <f t="shared" si="162"/>
        <v>0</v>
      </c>
      <c r="H493" t="str">
        <f t="shared" si="163"/>
        <v>10210,10211|SEM_SETOR</v>
      </c>
      <c r="I493" s="1" t="str">
        <f t="shared" si="164"/>
        <v>10210</v>
      </c>
      <c r="J493" s="1" t="str">
        <f t="shared" si="165"/>
        <v>10211</v>
      </c>
      <c r="K493" s="1" t="str">
        <f t="shared" si="166"/>
        <v/>
      </c>
      <c r="L493" s="1" t="str">
        <f t="shared" si="167"/>
        <v/>
      </c>
      <c r="M493" s="1" t="str">
        <f t="shared" si="168"/>
        <v/>
      </c>
      <c r="N493" s="1" t="str">
        <f t="shared" si="169"/>
        <v/>
      </c>
      <c r="O493" s="1" t="str">
        <f t="shared" si="170"/>
        <v/>
      </c>
      <c r="P493" s="1" t="str">
        <f t="shared" si="171"/>
        <v/>
      </c>
      <c r="Q493" s="1" t="str">
        <f t="shared" si="172"/>
        <v/>
      </c>
      <c r="R493" s="1" t="str">
        <f t="shared" si="173"/>
        <v/>
      </c>
      <c r="S493" s="1" t="str">
        <f t="shared" si="174"/>
        <v/>
      </c>
      <c r="T493" s="1" t="str">
        <f t="shared" si="175"/>
        <v/>
      </c>
      <c r="U493" s="1" t="str">
        <f t="shared" si="176"/>
        <v/>
      </c>
      <c r="V493" s="1" t="str">
        <f t="shared" si="177"/>
        <v/>
      </c>
      <c r="W493" s="1" t="str">
        <f t="shared" si="178"/>
        <v/>
      </c>
      <c r="X493" s="1" t="str">
        <f t="shared" si="179"/>
        <v/>
      </c>
      <c r="Y493" s="1" t="str">
        <f t="shared" si="180"/>
        <v/>
      </c>
      <c r="Z493" s="1" t="str">
        <f t="shared" si="181"/>
        <v/>
      </c>
      <c r="AA493" s="1" t="str">
        <f t="shared" si="182"/>
        <v/>
      </c>
      <c r="AB493" s="1" t="str">
        <f t="shared" si="183"/>
        <v/>
      </c>
    </row>
    <row r="494" spans="1:28" ht="11.25" hidden="1" customHeight="1" x14ac:dyDescent="0.35">
      <c r="A494" s="4">
        <f>IF(OR($B494="",$C494=""),"",IFERROR(INDEX('5_ACOMPANHAMENTO'!$A$3:$A$4922,MATCH(1,INDEX(('5_ACOMPANHAMENTO'!$AD$3:$AD$4922=TRIM($C494&amp;""))*('5_ACOMPANHAMENTO'!$AC$3:$AC$4922&lt;&gt;"")*((((I494&lt;&gt;"")*ISNUMBER(SEARCH("|"&amp;I494&amp;"|",'5_ACOMPANHAMENTO'!$AC$3:$AC$4922)))+((J494&lt;&gt;"")*ISNUMBER(SEARCH("|"&amp;J494&amp;"|",'5_ACOMPANHAMENTO'!$AC$3:$AC$4922)))+((K494&lt;&gt;"")*ISNUMBER(SEARCH("|"&amp;K494&amp;"|",'5_ACOMPANHAMENTO'!$AC$3:$AC$4922)))+((L494&lt;&gt;"")*ISNUMBER(SEARCH("|"&amp;L494&amp;"|",'5_ACOMPANHAMENTO'!$AC$3:$AC$4922)))+((M494&lt;&gt;"")*ISNUMBER(SEARCH("|"&amp;M494&amp;"|",'5_ACOMPANHAMENTO'!$AC$3:$AC$4922)))+((N494&lt;&gt;"")*ISNUMBER(SEARCH("|"&amp;N494&amp;"|",'5_ACOMPANHAMENTO'!$AC$3:$AC$4922)))+((O494&lt;&gt;"")*ISNUMBER(SEARCH("|"&amp;O494&amp;"|",'5_ACOMPANHAMENTO'!$AC$3:$AC$4922)))+((P494&lt;&gt;"")*ISNUMBER(SEARCH("|"&amp;P494&amp;"|",'5_ACOMPANHAMENTO'!$AC$3:$AC$4922)))+((Q494&lt;&gt;"")*ISNUMBER(SEARCH("|"&amp;Q494&amp;"|",'5_ACOMPANHAMENTO'!$AC$3:$AC$4922)))+((R494&lt;&gt;"")*ISNUMBER(SEARCH("|"&amp;R494&amp;"|",'5_ACOMPANHAMENTO'!$AC$3:$AC$4922)))+((S494&lt;&gt;"")*ISNUMBER(SEARCH("|"&amp;S494&amp;"|",'5_ACOMPANHAMENTO'!$AC$3:$AC$4922)))+((T494&lt;&gt;"")*ISNUMBER(SEARCH("|"&amp;T494&amp;"|",'5_ACOMPANHAMENTO'!$AC$3:$AC$4922)))+((U494&lt;&gt;"")*ISNUMBER(SEARCH("|"&amp;U494&amp;"|",'5_ACOMPANHAMENTO'!$AC$3:$AC$4922)))+((V494&lt;&gt;"")*ISNUMBER(SEARCH("|"&amp;V494&amp;"|",'5_ACOMPANHAMENTO'!$AC$3:$AC$4922)))+((W494&lt;&gt;"")*ISNUMBER(SEARCH("|"&amp;W494&amp;"|",'5_ACOMPANHAMENTO'!$AC$3:$AC$4922)))+((X494&lt;&gt;"")*ISNUMBER(SEARCH("|"&amp;X494&amp;"|",'5_ACOMPANHAMENTO'!$AC$3:$AC$4922)))+((Y494&lt;&gt;"")*ISNUMBER(SEARCH("|"&amp;Y494&amp;"|",'5_ACOMPANHAMENTO'!$AC$3:$AC$4922)))+((Z494&lt;&gt;"")*ISNUMBER(SEARCH("|"&amp;Z494&amp;"|",'5_ACOMPANHAMENTO'!$AC$3:$AC$4922)))+((AA494&lt;&gt;"")*ISNUMBER(SEARCH("|"&amp;AA494&amp;"|",'5_ACOMPANHAMENTO'!$AC$3:$AC$4922)))+((AB494&lt;&gt;"")*ISNUMBER(SEARCH("|"&amp;AB494&amp;"|",'5_ACOMPANHAMENTO'!$AC$3:$AC$4922))))&gt;0),0),0)),""))</f>
        <v>46218</v>
      </c>
      <c r="B494" s="14" t="s">
        <v>3100</v>
      </c>
      <c r="C494" s="14" t="s">
        <v>3097</v>
      </c>
      <c r="D494" s="4">
        <f>IF(OR($B494="",$C494=""),"",IFERROR(SUMPRODUCT(--(('5_ACOMPANHAMENTO'!$AD$3:$AD$4922=TRIM($C494&amp;""))*('5_ACOMPANHAMENTO'!$AC$3:$AC$4922&lt;&gt;"")*((((I494&lt;&gt;"")*ISNUMBER(SEARCH("|"&amp;I494&amp;"|",'5_ACOMPANHAMENTO'!$AC$3:$AC$4922)))+((J494&lt;&gt;"")*ISNUMBER(SEARCH("|"&amp;J494&amp;"|",'5_ACOMPANHAMENTO'!$AC$3:$AC$4922)))+((K494&lt;&gt;"")*ISNUMBER(SEARCH("|"&amp;K494&amp;"|",'5_ACOMPANHAMENTO'!$AC$3:$AC$4922)))+((L494&lt;&gt;"")*ISNUMBER(SEARCH("|"&amp;L494&amp;"|",'5_ACOMPANHAMENTO'!$AC$3:$AC$4922)))+((M494&lt;&gt;"")*ISNUMBER(SEARCH("|"&amp;M494&amp;"|",'5_ACOMPANHAMENTO'!$AC$3:$AC$4922)))+((N494&lt;&gt;"")*ISNUMBER(SEARCH("|"&amp;N494&amp;"|",'5_ACOMPANHAMENTO'!$AC$3:$AC$4922)))+((O494&lt;&gt;"")*ISNUMBER(SEARCH("|"&amp;O494&amp;"|",'5_ACOMPANHAMENTO'!$AC$3:$AC$4922)))+((P494&lt;&gt;"")*ISNUMBER(SEARCH("|"&amp;P494&amp;"|",'5_ACOMPANHAMENTO'!$AC$3:$AC$4922)))+((Q494&lt;&gt;"")*ISNUMBER(SEARCH("|"&amp;Q494&amp;"|",'5_ACOMPANHAMENTO'!$AC$3:$AC$4922)))+((R494&lt;&gt;"")*ISNUMBER(SEARCH("|"&amp;R494&amp;"|",'5_ACOMPANHAMENTO'!$AC$3:$AC$4922)))+((S494&lt;&gt;"")*ISNUMBER(SEARCH("|"&amp;S494&amp;"|",'5_ACOMPANHAMENTO'!$AC$3:$AC$4922)))+((T494&lt;&gt;"")*ISNUMBER(SEARCH("|"&amp;T494&amp;"|",'5_ACOMPANHAMENTO'!$AC$3:$AC$4922)))+((U494&lt;&gt;"")*ISNUMBER(SEARCH("|"&amp;U494&amp;"|",'5_ACOMPANHAMENTO'!$AC$3:$AC$4922)))+((V494&lt;&gt;"")*ISNUMBER(SEARCH("|"&amp;V494&amp;"|",'5_ACOMPANHAMENTO'!$AC$3:$AC$4922)))+((W494&lt;&gt;"")*ISNUMBER(SEARCH("|"&amp;W494&amp;"|",'5_ACOMPANHAMENTO'!$AC$3:$AC$4922)))+((X494&lt;&gt;"")*ISNUMBER(SEARCH("|"&amp;X494&amp;"|",'5_ACOMPANHAMENTO'!$AC$3:$AC$4922)))+((Y494&lt;&gt;"")*ISNUMBER(SEARCH("|"&amp;Y494&amp;"|",'5_ACOMPANHAMENTO'!$AC$3:$AC$4922)))+((Z494&lt;&gt;"")*ISNUMBER(SEARCH("|"&amp;Z494&amp;"|",'5_ACOMPANHAMENTO'!$AC$3:$AC$4922)))+((AA494&lt;&gt;"")*ISNUMBER(SEARCH("|"&amp;AA494&amp;"|",'5_ACOMPANHAMENTO'!$AC$3:$AC$4922)))+((AB494&lt;&gt;"")*ISNUMBER(SEARCH("|"&amp;AB494&amp;"|",'5_ACOMPANHAMENTO'!$AC$3:$AC$4922))))&gt;0)),'5_ACOMPANHAMENTO'!$J$3:$J$4922),0))</f>
        <v>1248</v>
      </c>
      <c r="E494" s="4" t="str">
        <f t="shared" ca="1" si="161"/>
        <v>FINALIZADO</v>
      </c>
      <c r="F494" s="7">
        <f>IF(OR($B494="",$C494=""),"",IFERROR(SUMPRODUCT(--(('5_ACOMPANHAMENTO'!$AD$3:$AD$4922=TRIM($C494&amp;""))*('5_ACOMPANHAMENTO'!$AC$3:$AC$4922&lt;&gt;"")*((((I494&lt;&gt;"")*ISNUMBER(SEARCH("|"&amp;I494&amp;"|",'5_ACOMPANHAMENTO'!$AC$3:$AC$4922)))+((J494&lt;&gt;"")*ISNUMBER(SEARCH("|"&amp;J494&amp;"|",'5_ACOMPANHAMENTO'!$AC$3:$AC$4922)))+((K494&lt;&gt;"")*ISNUMBER(SEARCH("|"&amp;K494&amp;"|",'5_ACOMPANHAMENTO'!$AC$3:$AC$4922)))+((L494&lt;&gt;"")*ISNUMBER(SEARCH("|"&amp;L494&amp;"|",'5_ACOMPANHAMENTO'!$AC$3:$AC$4922)))+((M494&lt;&gt;"")*ISNUMBER(SEARCH("|"&amp;M494&amp;"|",'5_ACOMPANHAMENTO'!$AC$3:$AC$4922)))+((N494&lt;&gt;"")*ISNUMBER(SEARCH("|"&amp;N494&amp;"|",'5_ACOMPANHAMENTO'!$AC$3:$AC$4922)))+((O494&lt;&gt;"")*ISNUMBER(SEARCH("|"&amp;O494&amp;"|",'5_ACOMPANHAMENTO'!$AC$3:$AC$4922)))+((P494&lt;&gt;"")*ISNUMBER(SEARCH("|"&amp;P494&amp;"|",'5_ACOMPANHAMENTO'!$AC$3:$AC$4922)))+((Q494&lt;&gt;"")*ISNUMBER(SEARCH("|"&amp;Q494&amp;"|",'5_ACOMPANHAMENTO'!$AC$3:$AC$4922)))+((R494&lt;&gt;"")*ISNUMBER(SEARCH("|"&amp;R494&amp;"|",'5_ACOMPANHAMENTO'!$AC$3:$AC$4922)))+((S494&lt;&gt;"")*ISNUMBER(SEARCH("|"&amp;S494&amp;"|",'5_ACOMPANHAMENTO'!$AC$3:$AC$4922)))+((T494&lt;&gt;"")*ISNUMBER(SEARCH("|"&amp;T494&amp;"|",'5_ACOMPANHAMENTO'!$AC$3:$AC$4922)))+((U494&lt;&gt;"")*ISNUMBER(SEARCH("|"&amp;U494&amp;"|",'5_ACOMPANHAMENTO'!$AC$3:$AC$4922)))+((V494&lt;&gt;"")*ISNUMBER(SEARCH("|"&amp;V494&amp;"|",'5_ACOMPANHAMENTO'!$AC$3:$AC$4922)))+((W494&lt;&gt;"")*ISNUMBER(SEARCH("|"&amp;W494&amp;"|",'5_ACOMPANHAMENTO'!$AC$3:$AC$4922)))+((X494&lt;&gt;"")*ISNUMBER(SEARCH("|"&amp;X494&amp;"|",'5_ACOMPANHAMENTO'!$AC$3:$AC$4922)))+((Y494&lt;&gt;"")*ISNUMBER(SEARCH("|"&amp;Y494&amp;"|",'5_ACOMPANHAMENTO'!$AC$3:$AC$4922)))+((Z494&lt;&gt;"")*ISNUMBER(SEARCH("|"&amp;Z494&amp;"|",'5_ACOMPANHAMENTO'!$AC$3:$AC$4922)))+((AA494&lt;&gt;"")*ISNUMBER(SEARCH("|"&amp;AA494&amp;"|",'5_ACOMPANHAMENTO'!$AC$3:$AC$4922)))+((AB494&lt;&gt;"")*ISNUMBER(SEARCH("|"&amp;AB494&amp;"|",'5_ACOMPANHAMENTO'!$AC$3:$AC$4922))))&gt;0)),'5_ACOMPANHAMENTO'!$O$3:$O$4922),0))</f>
        <v>1248</v>
      </c>
      <c r="G494" s="7">
        <f t="shared" si="162"/>
        <v>0</v>
      </c>
      <c r="H494" t="str">
        <f t="shared" si="163"/>
        <v>10187|SEM_SETOR</v>
      </c>
      <c r="I494" s="1" t="str">
        <f t="shared" si="164"/>
        <v>10187</v>
      </c>
      <c r="J494" s="1" t="str">
        <f t="shared" si="165"/>
        <v/>
      </c>
      <c r="K494" s="1" t="str">
        <f t="shared" si="166"/>
        <v/>
      </c>
      <c r="L494" s="1" t="str">
        <f t="shared" si="167"/>
        <v/>
      </c>
      <c r="M494" s="1" t="str">
        <f t="shared" si="168"/>
        <v/>
      </c>
      <c r="N494" s="1" t="str">
        <f t="shared" si="169"/>
        <v/>
      </c>
      <c r="O494" s="1" t="str">
        <f t="shared" si="170"/>
        <v/>
      </c>
      <c r="P494" s="1" t="str">
        <f t="shared" si="171"/>
        <v/>
      </c>
      <c r="Q494" s="1" t="str">
        <f t="shared" si="172"/>
        <v/>
      </c>
      <c r="R494" s="1" t="str">
        <f t="shared" si="173"/>
        <v/>
      </c>
      <c r="S494" s="1" t="str">
        <f t="shared" si="174"/>
        <v/>
      </c>
      <c r="T494" s="1" t="str">
        <f t="shared" si="175"/>
        <v/>
      </c>
      <c r="U494" s="1" t="str">
        <f t="shared" si="176"/>
        <v/>
      </c>
      <c r="V494" s="1" t="str">
        <f t="shared" si="177"/>
        <v/>
      </c>
      <c r="W494" s="1" t="str">
        <f t="shared" si="178"/>
        <v/>
      </c>
      <c r="X494" s="1" t="str">
        <f t="shared" si="179"/>
        <v/>
      </c>
      <c r="Y494" s="1" t="str">
        <f t="shared" si="180"/>
        <v/>
      </c>
      <c r="Z494" s="1" t="str">
        <f t="shared" si="181"/>
        <v/>
      </c>
      <c r="AA494" s="1" t="str">
        <f t="shared" si="182"/>
        <v/>
      </c>
      <c r="AB494" s="1" t="str">
        <f t="shared" si="183"/>
        <v/>
      </c>
    </row>
    <row r="495" spans="1:28" ht="11.25" hidden="1" customHeight="1" x14ac:dyDescent="0.35">
      <c r="A495" s="4">
        <f>IF(OR($B495="",$C495=""),"",IFERROR(INDEX('5_ACOMPANHAMENTO'!$A$3:$A$4922,MATCH(1,INDEX(('5_ACOMPANHAMENTO'!$AD$3:$AD$4922=TRIM($C495&amp;""))*('5_ACOMPANHAMENTO'!$AC$3:$AC$4922&lt;&gt;"")*((((I495&lt;&gt;"")*ISNUMBER(SEARCH("|"&amp;I495&amp;"|",'5_ACOMPANHAMENTO'!$AC$3:$AC$4922)))+((J495&lt;&gt;"")*ISNUMBER(SEARCH("|"&amp;J495&amp;"|",'5_ACOMPANHAMENTO'!$AC$3:$AC$4922)))+((K495&lt;&gt;"")*ISNUMBER(SEARCH("|"&amp;K495&amp;"|",'5_ACOMPANHAMENTO'!$AC$3:$AC$4922)))+((L495&lt;&gt;"")*ISNUMBER(SEARCH("|"&amp;L495&amp;"|",'5_ACOMPANHAMENTO'!$AC$3:$AC$4922)))+((M495&lt;&gt;"")*ISNUMBER(SEARCH("|"&amp;M495&amp;"|",'5_ACOMPANHAMENTO'!$AC$3:$AC$4922)))+((N495&lt;&gt;"")*ISNUMBER(SEARCH("|"&amp;N495&amp;"|",'5_ACOMPANHAMENTO'!$AC$3:$AC$4922)))+((O495&lt;&gt;"")*ISNUMBER(SEARCH("|"&amp;O495&amp;"|",'5_ACOMPANHAMENTO'!$AC$3:$AC$4922)))+((P495&lt;&gt;"")*ISNUMBER(SEARCH("|"&amp;P495&amp;"|",'5_ACOMPANHAMENTO'!$AC$3:$AC$4922)))+((Q495&lt;&gt;"")*ISNUMBER(SEARCH("|"&amp;Q495&amp;"|",'5_ACOMPANHAMENTO'!$AC$3:$AC$4922)))+((R495&lt;&gt;"")*ISNUMBER(SEARCH("|"&amp;R495&amp;"|",'5_ACOMPANHAMENTO'!$AC$3:$AC$4922)))+((S495&lt;&gt;"")*ISNUMBER(SEARCH("|"&amp;S495&amp;"|",'5_ACOMPANHAMENTO'!$AC$3:$AC$4922)))+((T495&lt;&gt;"")*ISNUMBER(SEARCH("|"&amp;T495&amp;"|",'5_ACOMPANHAMENTO'!$AC$3:$AC$4922)))+((U495&lt;&gt;"")*ISNUMBER(SEARCH("|"&amp;U495&amp;"|",'5_ACOMPANHAMENTO'!$AC$3:$AC$4922)))+((V495&lt;&gt;"")*ISNUMBER(SEARCH("|"&amp;V495&amp;"|",'5_ACOMPANHAMENTO'!$AC$3:$AC$4922)))+((W495&lt;&gt;"")*ISNUMBER(SEARCH("|"&amp;W495&amp;"|",'5_ACOMPANHAMENTO'!$AC$3:$AC$4922)))+((X495&lt;&gt;"")*ISNUMBER(SEARCH("|"&amp;X495&amp;"|",'5_ACOMPANHAMENTO'!$AC$3:$AC$4922)))+((Y495&lt;&gt;"")*ISNUMBER(SEARCH("|"&amp;Y495&amp;"|",'5_ACOMPANHAMENTO'!$AC$3:$AC$4922)))+((Z495&lt;&gt;"")*ISNUMBER(SEARCH("|"&amp;Z495&amp;"|",'5_ACOMPANHAMENTO'!$AC$3:$AC$4922)))+((AA495&lt;&gt;"")*ISNUMBER(SEARCH("|"&amp;AA495&amp;"|",'5_ACOMPANHAMENTO'!$AC$3:$AC$4922)))+((AB495&lt;&gt;"")*ISNUMBER(SEARCH("|"&amp;AB495&amp;"|",'5_ACOMPANHAMENTO'!$AC$3:$AC$4922))))&gt;0),0),0)),""))</f>
        <v>46218</v>
      </c>
      <c r="B495" s="14" t="s">
        <v>3101</v>
      </c>
      <c r="C495" s="14" t="s">
        <v>3097</v>
      </c>
      <c r="D495" s="4">
        <f>IF(OR($B495="",$C495=""),"",IFERROR(SUMPRODUCT(--(('5_ACOMPANHAMENTO'!$AD$3:$AD$4922=TRIM($C495&amp;""))*('5_ACOMPANHAMENTO'!$AC$3:$AC$4922&lt;&gt;"")*((((I495&lt;&gt;"")*ISNUMBER(SEARCH("|"&amp;I495&amp;"|",'5_ACOMPANHAMENTO'!$AC$3:$AC$4922)))+((J495&lt;&gt;"")*ISNUMBER(SEARCH("|"&amp;J495&amp;"|",'5_ACOMPANHAMENTO'!$AC$3:$AC$4922)))+((K495&lt;&gt;"")*ISNUMBER(SEARCH("|"&amp;K495&amp;"|",'5_ACOMPANHAMENTO'!$AC$3:$AC$4922)))+((L495&lt;&gt;"")*ISNUMBER(SEARCH("|"&amp;L495&amp;"|",'5_ACOMPANHAMENTO'!$AC$3:$AC$4922)))+((M495&lt;&gt;"")*ISNUMBER(SEARCH("|"&amp;M495&amp;"|",'5_ACOMPANHAMENTO'!$AC$3:$AC$4922)))+((N495&lt;&gt;"")*ISNUMBER(SEARCH("|"&amp;N495&amp;"|",'5_ACOMPANHAMENTO'!$AC$3:$AC$4922)))+((O495&lt;&gt;"")*ISNUMBER(SEARCH("|"&amp;O495&amp;"|",'5_ACOMPANHAMENTO'!$AC$3:$AC$4922)))+((P495&lt;&gt;"")*ISNUMBER(SEARCH("|"&amp;P495&amp;"|",'5_ACOMPANHAMENTO'!$AC$3:$AC$4922)))+((Q495&lt;&gt;"")*ISNUMBER(SEARCH("|"&amp;Q495&amp;"|",'5_ACOMPANHAMENTO'!$AC$3:$AC$4922)))+((R495&lt;&gt;"")*ISNUMBER(SEARCH("|"&amp;R495&amp;"|",'5_ACOMPANHAMENTO'!$AC$3:$AC$4922)))+((S495&lt;&gt;"")*ISNUMBER(SEARCH("|"&amp;S495&amp;"|",'5_ACOMPANHAMENTO'!$AC$3:$AC$4922)))+((T495&lt;&gt;"")*ISNUMBER(SEARCH("|"&amp;T495&amp;"|",'5_ACOMPANHAMENTO'!$AC$3:$AC$4922)))+((U495&lt;&gt;"")*ISNUMBER(SEARCH("|"&amp;U495&amp;"|",'5_ACOMPANHAMENTO'!$AC$3:$AC$4922)))+((V495&lt;&gt;"")*ISNUMBER(SEARCH("|"&amp;V495&amp;"|",'5_ACOMPANHAMENTO'!$AC$3:$AC$4922)))+((W495&lt;&gt;"")*ISNUMBER(SEARCH("|"&amp;W495&amp;"|",'5_ACOMPANHAMENTO'!$AC$3:$AC$4922)))+((X495&lt;&gt;"")*ISNUMBER(SEARCH("|"&amp;X495&amp;"|",'5_ACOMPANHAMENTO'!$AC$3:$AC$4922)))+((Y495&lt;&gt;"")*ISNUMBER(SEARCH("|"&amp;Y495&amp;"|",'5_ACOMPANHAMENTO'!$AC$3:$AC$4922)))+((Z495&lt;&gt;"")*ISNUMBER(SEARCH("|"&amp;Z495&amp;"|",'5_ACOMPANHAMENTO'!$AC$3:$AC$4922)))+((AA495&lt;&gt;"")*ISNUMBER(SEARCH("|"&amp;AA495&amp;"|",'5_ACOMPANHAMENTO'!$AC$3:$AC$4922)))+((AB495&lt;&gt;"")*ISNUMBER(SEARCH("|"&amp;AB495&amp;"|",'5_ACOMPANHAMENTO'!$AC$3:$AC$4922))))&gt;0)),'5_ACOMPANHAMENTO'!$J$3:$J$4922),0))</f>
        <v>1164</v>
      </c>
      <c r="E495" s="4" t="str">
        <f t="shared" ca="1" si="161"/>
        <v>FINALIZADO</v>
      </c>
      <c r="F495" s="7">
        <f>IF(OR($B495="",$C495=""),"",IFERROR(SUMPRODUCT(--(('5_ACOMPANHAMENTO'!$AD$3:$AD$4922=TRIM($C495&amp;""))*('5_ACOMPANHAMENTO'!$AC$3:$AC$4922&lt;&gt;"")*((((I495&lt;&gt;"")*ISNUMBER(SEARCH("|"&amp;I495&amp;"|",'5_ACOMPANHAMENTO'!$AC$3:$AC$4922)))+((J495&lt;&gt;"")*ISNUMBER(SEARCH("|"&amp;J495&amp;"|",'5_ACOMPANHAMENTO'!$AC$3:$AC$4922)))+((K495&lt;&gt;"")*ISNUMBER(SEARCH("|"&amp;K495&amp;"|",'5_ACOMPANHAMENTO'!$AC$3:$AC$4922)))+((L495&lt;&gt;"")*ISNUMBER(SEARCH("|"&amp;L495&amp;"|",'5_ACOMPANHAMENTO'!$AC$3:$AC$4922)))+((M495&lt;&gt;"")*ISNUMBER(SEARCH("|"&amp;M495&amp;"|",'5_ACOMPANHAMENTO'!$AC$3:$AC$4922)))+((N495&lt;&gt;"")*ISNUMBER(SEARCH("|"&amp;N495&amp;"|",'5_ACOMPANHAMENTO'!$AC$3:$AC$4922)))+((O495&lt;&gt;"")*ISNUMBER(SEARCH("|"&amp;O495&amp;"|",'5_ACOMPANHAMENTO'!$AC$3:$AC$4922)))+((P495&lt;&gt;"")*ISNUMBER(SEARCH("|"&amp;P495&amp;"|",'5_ACOMPANHAMENTO'!$AC$3:$AC$4922)))+((Q495&lt;&gt;"")*ISNUMBER(SEARCH("|"&amp;Q495&amp;"|",'5_ACOMPANHAMENTO'!$AC$3:$AC$4922)))+((R495&lt;&gt;"")*ISNUMBER(SEARCH("|"&amp;R495&amp;"|",'5_ACOMPANHAMENTO'!$AC$3:$AC$4922)))+((S495&lt;&gt;"")*ISNUMBER(SEARCH("|"&amp;S495&amp;"|",'5_ACOMPANHAMENTO'!$AC$3:$AC$4922)))+((T495&lt;&gt;"")*ISNUMBER(SEARCH("|"&amp;T495&amp;"|",'5_ACOMPANHAMENTO'!$AC$3:$AC$4922)))+((U495&lt;&gt;"")*ISNUMBER(SEARCH("|"&amp;U495&amp;"|",'5_ACOMPANHAMENTO'!$AC$3:$AC$4922)))+((V495&lt;&gt;"")*ISNUMBER(SEARCH("|"&amp;V495&amp;"|",'5_ACOMPANHAMENTO'!$AC$3:$AC$4922)))+((W495&lt;&gt;"")*ISNUMBER(SEARCH("|"&amp;W495&amp;"|",'5_ACOMPANHAMENTO'!$AC$3:$AC$4922)))+((X495&lt;&gt;"")*ISNUMBER(SEARCH("|"&amp;X495&amp;"|",'5_ACOMPANHAMENTO'!$AC$3:$AC$4922)))+((Y495&lt;&gt;"")*ISNUMBER(SEARCH("|"&amp;Y495&amp;"|",'5_ACOMPANHAMENTO'!$AC$3:$AC$4922)))+((Z495&lt;&gt;"")*ISNUMBER(SEARCH("|"&amp;Z495&amp;"|",'5_ACOMPANHAMENTO'!$AC$3:$AC$4922)))+((AA495&lt;&gt;"")*ISNUMBER(SEARCH("|"&amp;AA495&amp;"|",'5_ACOMPANHAMENTO'!$AC$3:$AC$4922)))+((AB495&lt;&gt;"")*ISNUMBER(SEARCH("|"&amp;AB495&amp;"|",'5_ACOMPANHAMENTO'!$AC$3:$AC$4922))))&gt;0)),'5_ACOMPANHAMENTO'!$O$3:$O$4922),0))</f>
        <v>1164</v>
      </c>
      <c r="G495" s="7">
        <f t="shared" si="162"/>
        <v>0</v>
      </c>
      <c r="H495" t="str">
        <f t="shared" si="163"/>
        <v>10189|SEM_SETOR</v>
      </c>
      <c r="I495" s="1" t="str">
        <f t="shared" si="164"/>
        <v>10189</v>
      </c>
      <c r="J495" s="1" t="str">
        <f t="shared" si="165"/>
        <v/>
      </c>
      <c r="K495" s="1" t="str">
        <f t="shared" si="166"/>
        <v/>
      </c>
      <c r="L495" s="1" t="str">
        <f t="shared" si="167"/>
        <v/>
      </c>
      <c r="M495" s="1" t="str">
        <f t="shared" si="168"/>
        <v/>
      </c>
      <c r="N495" s="1" t="str">
        <f t="shared" si="169"/>
        <v/>
      </c>
      <c r="O495" s="1" t="str">
        <f t="shared" si="170"/>
        <v/>
      </c>
      <c r="P495" s="1" t="str">
        <f t="shared" si="171"/>
        <v/>
      </c>
      <c r="Q495" s="1" t="str">
        <f t="shared" si="172"/>
        <v/>
      </c>
      <c r="R495" s="1" t="str">
        <f t="shared" si="173"/>
        <v/>
      </c>
      <c r="S495" s="1" t="str">
        <f t="shared" si="174"/>
        <v/>
      </c>
      <c r="T495" s="1" t="str">
        <f t="shared" si="175"/>
        <v/>
      </c>
      <c r="U495" s="1" t="str">
        <f t="shared" si="176"/>
        <v/>
      </c>
      <c r="V495" s="1" t="str">
        <f t="shared" si="177"/>
        <v/>
      </c>
      <c r="W495" s="1" t="str">
        <f t="shared" si="178"/>
        <v/>
      </c>
      <c r="X495" s="1" t="str">
        <f t="shared" si="179"/>
        <v/>
      </c>
      <c r="Y495" s="1" t="str">
        <f t="shared" si="180"/>
        <v/>
      </c>
      <c r="Z495" s="1" t="str">
        <f t="shared" si="181"/>
        <v/>
      </c>
      <c r="AA495" s="1" t="str">
        <f t="shared" si="182"/>
        <v/>
      </c>
      <c r="AB495" s="1" t="str">
        <f t="shared" si="183"/>
        <v/>
      </c>
    </row>
    <row r="496" spans="1:28" ht="11.25" hidden="1" customHeight="1" x14ac:dyDescent="0.35">
      <c r="A496" s="4">
        <f>IF(OR($B496="",$C496=""),"",IFERROR(INDEX('5_ACOMPANHAMENTO'!$A$3:$A$4922,MATCH(1,INDEX(('5_ACOMPANHAMENTO'!$AD$3:$AD$4922=TRIM($C496&amp;""))*('5_ACOMPANHAMENTO'!$AC$3:$AC$4922&lt;&gt;"")*((((I496&lt;&gt;"")*ISNUMBER(SEARCH("|"&amp;I496&amp;"|",'5_ACOMPANHAMENTO'!$AC$3:$AC$4922)))+((J496&lt;&gt;"")*ISNUMBER(SEARCH("|"&amp;J496&amp;"|",'5_ACOMPANHAMENTO'!$AC$3:$AC$4922)))+((K496&lt;&gt;"")*ISNUMBER(SEARCH("|"&amp;K496&amp;"|",'5_ACOMPANHAMENTO'!$AC$3:$AC$4922)))+((L496&lt;&gt;"")*ISNUMBER(SEARCH("|"&amp;L496&amp;"|",'5_ACOMPANHAMENTO'!$AC$3:$AC$4922)))+((M496&lt;&gt;"")*ISNUMBER(SEARCH("|"&amp;M496&amp;"|",'5_ACOMPANHAMENTO'!$AC$3:$AC$4922)))+((N496&lt;&gt;"")*ISNUMBER(SEARCH("|"&amp;N496&amp;"|",'5_ACOMPANHAMENTO'!$AC$3:$AC$4922)))+((O496&lt;&gt;"")*ISNUMBER(SEARCH("|"&amp;O496&amp;"|",'5_ACOMPANHAMENTO'!$AC$3:$AC$4922)))+((P496&lt;&gt;"")*ISNUMBER(SEARCH("|"&amp;P496&amp;"|",'5_ACOMPANHAMENTO'!$AC$3:$AC$4922)))+((Q496&lt;&gt;"")*ISNUMBER(SEARCH("|"&amp;Q496&amp;"|",'5_ACOMPANHAMENTO'!$AC$3:$AC$4922)))+((R496&lt;&gt;"")*ISNUMBER(SEARCH("|"&amp;R496&amp;"|",'5_ACOMPANHAMENTO'!$AC$3:$AC$4922)))+((S496&lt;&gt;"")*ISNUMBER(SEARCH("|"&amp;S496&amp;"|",'5_ACOMPANHAMENTO'!$AC$3:$AC$4922)))+((T496&lt;&gt;"")*ISNUMBER(SEARCH("|"&amp;T496&amp;"|",'5_ACOMPANHAMENTO'!$AC$3:$AC$4922)))+((U496&lt;&gt;"")*ISNUMBER(SEARCH("|"&amp;U496&amp;"|",'5_ACOMPANHAMENTO'!$AC$3:$AC$4922)))+((V496&lt;&gt;"")*ISNUMBER(SEARCH("|"&amp;V496&amp;"|",'5_ACOMPANHAMENTO'!$AC$3:$AC$4922)))+((W496&lt;&gt;"")*ISNUMBER(SEARCH("|"&amp;W496&amp;"|",'5_ACOMPANHAMENTO'!$AC$3:$AC$4922)))+((X496&lt;&gt;"")*ISNUMBER(SEARCH("|"&amp;X496&amp;"|",'5_ACOMPANHAMENTO'!$AC$3:$AC$4922)))+((Y496&lt;&gt;"")*ISNUMBER(SEARCH("|"&amp;Y496&amp;"|",'5_ACOMPANHAMENTO'!$AC$3:$AC$4922)))+((Z496&lt;&gt;"")*ISNUMBER(SEARCH("|"&amp;Z496&amp;"|",'5_ACOMPANHAMENTO'!$AC$3:$AC$4922)))+((AA496&lt;&gt;"")*ISNUMBER(SEARCH("|"&amp;AA496&amp;"|",'5_ACOMPANHAMENTO'!$AC$3:$AC$4922)))+((AB496&lt;&gt;"")*ISNUMBER(SEARCH("|"&amp;AB496&amp;"|",'5_ACOMPANHAMENTO'!$AC$3:$AC$4922))))&gt;0),0),0)),""))</f>
        <v>46218</v>
      </c>
      <c r="B496" s="14" t="s">
        <v>3102</v>
      </c>
      <c r="C496" s="14" t="s">
        <v>3097</v>
      </c>
      <c r="D496" s="4">
        <f>IF(OR($B496="",$C496=""),"",IFERROR(SUMPRODUCT(--(('5_ACOMPANHAMENTO'!$AD$3:$AD$4922=TRIM($C496&amp;""))*('5_ACOMPANHAMENTO'!$AC$3:$AC$4922&lt;&gt;"")*((((I496&lt;&gt;"")*ISNUMBER(SEARCH("|"&amp;I496&amp;"|",'5_ACOMPANHAMENTO'!$AC$3:$AC$4922)))+((J496&lt;&gt;"")*ISNUMBER(SEARCH("|"&amp;J496&amp;"|",'5_ACOMPANHAMENTO'!$AC$3:$AC$4922)))+((K496&lt;&gt;"")*ISNUMBER(SEARCH("|"&amp;K496&amp;"|",'5_ACOMPANHAMENTO'!$AC$3:$AC$4922)))+((L496&lt;&gt;"")*ISNUMBER(SEARCH("|"&amp;L496&amp;"|",'5_ACOMPANHAMENTO'!$AC$3:$AC$4922)))+((M496&lt;&gt;"")*ISNUMBER(SEARCH("|"&amp;M496&amp;"|",'5_ACOMPANHAMENTO'!$AC$3:$AC$4922)))+((N496&lt;&gt;"")*ISNUMBER(SEARCH("|"&amp;N496&amp;"|",'5_ACOMPANHAMENTO'!$AC$3:$AC$4922)))+((O496&lt;&gt;"")*ISNUMBER(SEARCH("|"&amp;O496&amp;"|",'5_ACOMPANHAMENTO'!$AC$3:$AC$4922)))+((P496&lt;&gt;"")*ISNUMBER(SEARCH("|"&amp;P496&amp;"|",'5_ACOMPANHAMENTO'!$AC$3:$AC$4922)))+((Q496&lt;&gt;"")*ISNUMBER(SEARCH("|"&amp;Q496&amp;"|",'5_ACOMPANHAMENTO'!$AC$3:$AC$4922)))+((R496&lt;&gt;"")*ISNUMBER(SEARCH("|"&amp;R496&amp;"|",'5_ACOMPANHAMENTO'!$AC$3:$AC$4922)))+((S496&lt;&gt;"")*ISNUMBER(SEARCH("|"&amp;S496&amp;"|",'5_ACOMPANHAMENTO'!$AC$3:$AC$4922)))+((T496&lt;&gt;"")*ISNUMBER(SEARCH("|"&amp;T496&amp;"|",'5_ACOMPANHAMENTO'!$AC$3:$AC$4922)))+((U496&lt;&gt;"")*ISNUMBER(SEARCH("|"&amp;U496&amp;"|",'5_ACOMPANHAMENTO'!$AC$3:$AC$4922)))+((V496&lt;&gt;"")*ISNUMBER(SEARCH("|"&amp;V496&amp;"|",'5_ACOMPANHAMENTO'!$AC$3:$AC$4922)))+((W496&lt;&gt;"")*ISNUMBER(SEARCH("|"&amp;W496&amp;"|",'5_ACOMPANHAMENTO'!$AC$3:$AC$4922)))+((X496&lt;&gt;"")*ISNUMBER(SEARCH("|"&amp;X496&amp;"|",'5_ACOMPANHAMENTO'!$AC$3:$AC$4922)))+((Y496&lt;&gt;"")*ISNUMBER(SEARCH("|"&amp;Y496&amp;"|",'5_ACOMPANHAMENTO'!$AC$3:$AC$4922)))+((Z496&lt;&gt;"")*ISNUMBER(SEARCH("|"&amp;Z496&amp;"|",'5_ACOMPANHAMENTO'!$AC$3:$AC$4922)))+((AA496&lt;&gt;"")*ISNUMBER(SEARCH("|"&amp;AA496&amp;"|",'5_ACOMPANHAMENTO'!$AC$3:$AC$4922)))+((AB496&lt;&gt;"")*ISNUMBER(SEARCH("|"&amp;AB496&amp;"|",'5_ACOMPANHAMENTO'!$AC$3:$AC$4922))))&gt;0)),'5_ACOMPANHAMENTO'!$J$3:$J$4922),0))</f>
        <v>1284</v>
      </c>
      <c r="E496" s="4" t="str">
        <f t="shared" ca="1" si="161"/>
        <v>FINALIZADO</v>
      </c>
      <c r="F496" s="7">
        <f>IF(OR($B496="",$C496=""),"",IFERROR(SUMPRODUCT(--(('5_ACOMPANHAMENTO'!$AD$3:$AD$4922=TRIM($C496&amp;""))*('5_ACOMPANHAMENTO'!$AC$3:$AC$4922&lt;&gt;"")*((((I496&lt;&gt;"")*ISNUMBER(SEARCH("|"&amp;I496&amp;"|",'5_ACOMPANHAMENTO'!$AC$3:$AC$4922)))+((J496&lt;&gt;"")*ISNUMBER(SEARCH("|"&amp;J496&amp;"|",'5_ACOMPANHAMENTO'!$AC$3:$AC$4922)))+((K496&lt;&gt;"")*ISNUMBER(SEARCH("|"&amp;K496&amp;"|",'5_ACOMPANHAMENTO'!$AC$3:$AC$4922)))+((L496&lt;&gt;"")*ISNUMBER(SEARCH("|"&amp;L496&amp;"|",'5_ACOMPANHAMENTO'!$AC$3:$AC$4922)))+((M496&lt;&gt;"")*ISNUMBER(SEARCH("|"&amp;M496&amp;"|",'5_ACOMPANHAMENTO'!$AC$3:$AC$4922)))+((N496&lt;&gt;"")*ISNUMBER(SEARCH("|"&amp;N496&amp;"|",'5_ACOMPANHAMENTO'!$AC$3:$AC$4922)))+((O496&lt;&gt;"")*ISNUMBER(SEARCH("|"&amp;O496&amp;"|",'5_ACOMPANHAMENTO'!$AC$3:$AC$4922)))+((P496&lt;&gt;"")*ISNUMBER(SEARCH("|"&amp;P496&amp;"|",'5_ACOMPANHAMENTO'!$AC$3:$AC$4922)))+((Q496&lt;&gt;"")*ISNUMBER(SEARCH("|"&amp;Q496&amp;"|",'5_ACOMPANHAMENTO'!$AC$3:$AC$4922)))+((R496&lt;&gt;"")*ISNUMBER(SEARCH("|"&amp;R496&amp;"|",'5_ACOMPANHAMENTO'!$AC$3:$AC$4922)))+((S496&lt;&gt;"")*ISNUMBER(SEARCH("|"&amp;S496&amp;"|",'5_ACOMPANHAMENTO'!$AC$3:$AC$4922)))+((T496&lt;&gt;"")*ISNUMBER(SEARCH("|"&amp;T496&amp;"|",'5_ACOMPANHAMENTO'!$AC$3:$AC$4922)))+((U496&lt;&gt;"")*ISNUMBER(SEARCH("|"&amp;U496&amp;"|",'5_ACOMPANHAMENTO'!$AC$3:$AC$4922)))+((V496&lt;&gt;"")*ISNUMBER(SEARCH("|"&amp;V496&amp;"|",'5_ACOMPANHAMENTO'!$AC$3:$AC$4922)))+((W496&lt;&gt;"")*ISNUMBER(SEARCH("|"&amp;W496&amp;"|",'5_ACOMPANHAMENTO'!$AC$3:$AC$4922)))+((X496&lt;&gt;"")*ISNUMBER(SEARCH("|"&amp;X496&amp;"|",'5_ACOMPANHAMENTO'!$AC$3:$AC$4922)))+((Y496&lt;&gt;"")*ISNUMBER(SEARCH("|"&amp;Y496&amp;"|",'5_ACOMPANHAMENTO'!$AC$3:$AC$4922)))+((Z496&lt;&gt;"")*ISNUMBER(SEARCH("|"&amp;Z496&amp;"|",'5_ACOMPANHAMENTO'!$AC$3:$AC$4922)))+((AA496&lt;&gt;"")*ISNUMBER(SEARCH("|"&amp;AA496&amp;"|",'5_ACOMPANHAMENTO'!$AC$3:$AC$4922)))+((AB496&lt;&gt;"")*ISNUMBER(SEARCH("|"&amp;AB496&amp;"|",'5_ACOMPANHAMENTO'!$AC$3:$AC$4922))))&gt;0)),'5_ACOMPANHAMENTO'!$O$3:$O$4922),0))</f>
        <v>1284</v>
      </c>
      <c r="G496" s="7">
        <f t="shared" si="162"/>
        <v>0</v>
      </c>
      <c r="H496" t="str">
        <f t="shared" si="163"/>
        <v>10190|SEM_SETOR</v>
      </c>
      <c r="I496" s="1" t="str">
        <f t="shared" si="164"/>
        <v>10190</v>
      </c>
      <c r="J496" s="1" t="str">
        <f t="shared" si="165"/>
        <v/>
      </c>
      <c r="K496" s="1" t="str">
        <f t="shared" si="166"/>
        <v/>
      </c>
      <c r="L496" s="1" t="str">
        <f t="shared" si="167"/>
        <v/>
      </c>
      <c r="M496" s="1" t="str">
        <f t="shared" si="168"/>
        <v/>
      </c>
      <c r="N496" s="1" t="str">
        <f t="shared" si="169"/>
        <v/>
      </c>
      <c r="O496" s="1" t="str">
        <f t="shared" si="170"/>
        <v/>
      </c>
      <c r="P496" s="1" t="str">
        <f t="shared" si="171"/>
        <v/>
      </c>
      <c r="Q496" s="1" t="str">
        <f t="shared" si="172"/>
        <v/>
      </c>
      <c r="R496" s="1" t="str">
        <f t="shared" si="173"/>
        <v/>
      </c>
      <c r="S496" s="1" t="str">
        <f t="shared" si="174"/>
        <v/>
      </c>
      <c r="T496" s="1" t="str">
        <f t="shared" si="175"/>
        <v/>
      </c>
      <c r="U496" s="1" t="str">
        <f t="shared" si="176"/>
        <v/>
      </c>
      <c r="V496" s="1" t="str">
        <f t="shared" si="177"/>
        <v/>
      </c>
      <c r="W496" s="1" t="str">
        <f t="shared" si="178"/>
        <v/>
      </c>
      <c r="X496" s="1" t="str">
        <f t="shared" si="179"/>
        <v/>
      </c>
      <c r="Y496" s="1" t="str">
        <f t="shared" si="180"/>
        <v/>
      </c>
      <c r="Z496" s="1" t="str">
        <f t="shared" si="181"/>
        <v/>
      </c>
      <c r="AA496" s="1" t="str">
        <f t="shared" si="182"/>
        <v/>
      </c>
      <c r="AB496" s="1" t="str">
        <f t="shared" si="183"/>
        <v/>
      </c>
    </row>
    <row r="497" spans="1:28" ht="11.25" hidden="1" customHeight="1" x14ac:dyDescent="0.35">
      <c r="A497" s="4">
        <f>IF(OR($B497="",$C497=""),"",IFERROR(INDEX('5_ACOMPANHAMENTO'!$A$3:$A$4922,MATCH(1,INDEX(('5_ACOMPANHAMENTO'!$AD$3:$AD$4922=TRIM($C497&amp;""))*('5_ACOMPANHAMENTO'!$AC$3:$AC$4922&lt;&gt;"")*((((I497&lt;&gt;"")*ISNUMBER(SEARCH("|"&amp;I497&amp;"|",'5_ACOMPANHAMENTO'!$AC$3:$AC$4922)))+((J497&lt;&gt;"")*ISNUMBER(SEARCH("|"&amp;J497&amp;"|",'5_ACOMPANHAMENTO'!$AC$3:$AC$4922)))+((K497&lt;&gt;"")*ISNUMBER(SEARCH("|"&amp;K497&amp;"|",'5_ACOMPANHAMENTO'!$AC$3:$AC$4922)))+((L497&lt;&gt;"")*ISNUMBER(SEARCH("|"&amp;L497&amp;"|",'5_ACOMPANHAMENTO'!$AC$3:$AC$4922)))+((M497&lt;&gt;"")*ISNUMBER(SEARCH("|"&amp;M497&amp;"|",'5_ACOMPANHAMENTO'!$AC$3:$AC$4922)))+((N497&lt;&gt;"")*ISNUMBER(SEARCH("|"&amp;N497&amp;"|",'5_ACOMPANHAMENTO'!$AC$3:$AC$4922)))+((O497&lt;&gt;"")*ISNUMBER(SEARCH("|"&amp;O497&amp;"|",'5_ACOMPANHAMENTO'!$AC$3:$AC$4922)))+((P497&lt;&gt;"")*ISNUMBER(SEARCH("|"&amp;P497&amp;"|",'5_ACOMPANHAMENTO'!$AC$3:$AC$4922)))+((Q497&lt;&gt;"")*ISNUMBER(SEARCH("|"&amp;Q497&amp;"|",'5_ACOMPANHAMENTO'!$AC$3:$AC$4922)))+((R497&lt;&gt;"")*ISNUMBER(SEARCH("|"&amp;R497&amp;"|",'5_ACOMPANHAMENTO'!$AC$3:$AC$4922)))+((S497&lt;&gt;"")*ISNUMBER(SEARCH("|"&amp;S497&amp;"|",'5_ACOMPANHAMENTO'!$AC$3:$AC$4922)))+((T497&lt;&gt;"")*ISNUMBER(SEARCH("|"&amp;T497&amp;"|",'5_ACOMPANHAMENTO'!$AC$3:$AC$4922)))+((U497&lt;&gt;"")*ISNUMBER(SEARCH("|"&amp;U497&amp;"|",'5_ACOMPANHAMENTO'!$AC$3:$AC$4922)))+((V497&lt;&gt;"")*ISNUMBER(SEARCH("|"&amp;V497&amp;"|",'5_ACOMPANHAMENTO'!$AC$3:$AC$4922)))+((W497&lt;&gt;"")*ISNUMBER(SEARCH("|"&amp;W497&amp;"|",'5_ACOMPANHAMENTO'!$AC$3:$AC$4922)))+((X497&lt;&gt;"")*ISNUMBER(SEARCH("|"&amp;X497&amp;"|",'5_ACOMPANHAMENTO'!$AC$3:$AC$4922)))+((Y497&lt;&gt;"")*ISNUMBER(SEARCH("|"&amp;Y497&amp;"|",'5_ACOMPANHAMENTO'!$AC$3:$AC$4922)))+((Z497&lt;&gt;"")*ISNUMBER(SEARCH("|"&amp;Z497&amp;"|",'5_ACOMPANHAMENTO'!$AC$3:$AC$4922)))+((AA497&lt;&gt;"")*ISNUMBER(SEARCH("|"&amp;AA497&amp;"|",'5_ACOMPANHAMENTO'!$AC$3:$AC$4922)))+((AB497&lt;&gt;"")*ISNUMBER(SEARCH("|"&amp;AB497&amp;"|",'5_ACOMPANHAMENTO'!$AC$3:$AC$4922))))&gt;0),0),0)),""))</f>
        <v>46218</v>
      </c>
      <c r="B497" s="14" t="s">
        <v>3103</v>
      </c>
      <c r="C497" s="14" t="s">
        <v>3097</v>
      </c>
      <c r="D497" s="4">
        <f>IF(OR($B497="",$C497=""),"",IFERROR(SUMPRODUCT(--(('5_ACOMPANHAMENTO'!$AD$3:$AD$4922=TRIM($C497&amp;""))*('5_ACOMPANHAMENTO'!$AC$3:$AC$4922&lt;&gt;"")*((((I497&lt;&gt;"")*ISNUMBER(SEARCH("|"&amp;I497&amp;"|",'5_ACOMPANHAMENTO'!$AC$3:$AC$4922)))+((J497&lt;&gt;"")*ISNUMBER(SEARCH("|"&amp;J497&amp;"|",'5_ACOMPANHAMENTO'!$AC$3:$AC$4922)))+((K497&lt;&gt;"")*ISNUMBER(SEARCH("|"&amp;K497&amp;"|",'5_ACOMPANHAMENTO'!$AC$3:$AC$4922)))+((L497&lt;&gt;"")*ISNUMBER(SEARCH("|"&amp;L497&amp;"|",'5_ACOMPANHAMENTO'!$AC$3:$AC$4922)))+((M497&lt;&gt;"")*ISNUMBER(SEARCH("|"&amp;M497&amp;"|",'5_ACOMPANHAMENTO'!$AC$3:$AC$4922)))+((N497&lt;&gt;"")*ISNUMBER(SEARCH("|"&amp;N497&amp;"|",'5_ACOMPANHAMENTO'!$AC$3:$AC$4922)))+((O497&lt;&gt;"")*ISNUMBER(SEARCH("|"&amp;O497&amp;"|",'5_ACOMPANHAMENTO'!$AC$3:$AC$4922)))+((P497&lt;&gt;"")*ISNUMBER(SEARCH("|"&amp;P497&amp;"|",'5_ACOMPANHAMENTO'!$AC$3:$AC$4922)))+((Q497&lt;&gt;"")*ISNUMBER(SEARCH("|"&amp;Q497&amp;"|",'5_ACOMPANHAMENTO'!$AC$3:$AC$4922)))+((R497&lt;&gt;"")*ISNUMBER(SEARCH("|"&amp;R497&amp;"|",'5_ACOMPANHAMENTO'!$AC$3:$AC$4922)))+((S497&lt;&gt;"")*ISNUMBER(SEARCH("|"&amp;S497&amp;"|",'5_ACOMPANHAMENTO'!$AC$3:$AC$4922)))+((T497&lt;&gt;"")*ISNUMBER(SEARCH("|"&amp;T497&amp;"|",'5_ACOMPANHAMENTO'!$AC$3:$AC$4922)))+((U497&lt;&gt;"")*ISNUMBER(SEARCH("|"&amp;U497&amp;"|",'5_ACOMPANHAMENTO'!$AC$3:$AC$4922)))+((V497&lt;&gt;"")*ISNUMBER(SEARCH("|"&amp;V497&amp;"|",'5_ACOMPANHAMENTO'!$AC$3:$AC$4922)))+((W497&lt;&gt;"")*ISNUMBER(SEARCH("|"&amp;W497&amp;"|",'5_ACOMPANHAMENTO'!$AC$3:$AC$4922)))+((X497&lt;&gt;"")*ISNUMBER(SEARCH("|"&amp;X497&amp;"|",'5_ACOMPANHAMENTO'!$AC$3:$AC$4922)))+((Y497&lt;&gt;"")*ISNUMBER(SEARCH("|"&amp;Y497&amp;"|",'5_ACOMPANHAMENTO'!$AC$3:$AC$4922)))+((Z497&lt;&gt;"")*ISNUMBER(SEARCH("|"&amp;Z497&amp;"|",'5_ACOMPANHAMENTO'!$AC$3:$AC$4922)))+((AA497&lt;&gt;"")*ISNUMBER(SEARCH("|"&amp;AA497&amp;"|",'5_ACOMPANHAMENTO'!$AC$3:$AC$4922)))+((AB497&lt;&gt;"")*ISNUMBER(SEARCH("|"&amp;AB497&amp;"|",'5_ACOMPANHAMENTO'!$AC$3:$AC$4922))))&gt;0)),'5_ACOMPANHAMENTO'!$J$3:$J$4922),0))</f>
        <v>1284</v>
      </c>
      <c r="E497" s="4" t="str">
        <f t="shared" ca="1" si="161"/>
        <v>FINALIZADO</v>
      </c>
      <c r="F497" s="7">
        <f>IF(OR($B497="",$C497=""),"",IFERROR(SUMPRODUCT(--(('5_ACOMPANHAMENTO'!$AD$3:$AD$4922=TRIM($C497&amp;""))*('5_ACOMPANHAMENTO'!$AC$3:$AC$4922&lt;&gt;"")*((((I497&lt;&gt;"")*ISNUMBER(SEARCH("|"&amp;I497&amp;"|",'5_ACOMPANHAMENTO'!$AC$3:$AC$4922)))+((J497&lt;&gt;"")*ISNUMBER(SEARCH("|"&amp;J497&amp;"|",'5_ACOMPANHAMENTO'!$AC$3:$AC$4922)))+((K497&lt;&gt;"")*ISNUMBER(SEARCH("|"&amp;K497&amp;"|",'5_ACOMPANHAMENTO'!$AC$3:$AC$4922)))+((L497&lt;&gt;"")*ISNUMBER(SEARCH("|"&amp;L497&amp;"|",'5_ACOMPANHAMENTO'!$AC$3:$AC$4922)))+((M497&lt;&gt;"")*ISNUMBER(SEARCH("|"&amp;M497&amp;"|",'5_ACOMPANHAMENTO'!$AC$3:$AC$4922)))+((N497&lt;&gt;"")*ISNUMBER(SEARCH("|"&amp;N497&amp;"|",'5_ACOMPANHAMENTO'!$AC$3:$AC$4922)))+((O497&lt;&gt;"")*ISNUMBER(SEARCH("|"&amp;O497&amp;"|",'5_ACOMPANHAMENTO'!$AC$3:$AC$4922)))+((P497&lt;&gt;"")*ISNUMBER(SEARCH("|"&amp;P497&amp;"|",'5_ACOMPANHAMENTO'!$AC$3:$AC$4922)))+((Q497&lt;&gt;"")*ISNUMBER(SEARCH("|"&amp;Q497&amp;"|",'5_ACOMPANHAMENTO'!$AC$3:$AC$4922)))+((R497&lt;&gt;"")*ISNUMBER(SEARCH("|"&amp;R497&amp;"|",'5_ACOMPANHAMENTO'!$AC$3:$AC$4922)))+((S497&lt;&gt;"")*ISNUMBER(SEARCH("|"&amp;S497&amp;"|",'5_ACOMPANHAMENTO'!$AC$3:$AC$4922)))+((T497&lt;&gt;"")*ISNUMBER(SEARCH("|"&amp;T497&amp;"|",'5_ACOMPANHAMENTO'!$AC$3:$AC$4922)))+((U497&lt;&gt;"")*ISNUMBER(SEARCH("|"&amp;U497&amp;"|",'5_ACOMPANHAMENTO'!$AC$3:$AC$4922)))+((V497&lt;&gt;"")*ISNUMBER(SEARCH("|"&amp;V497&amp;"|",'5_ACOMPANHAMENTO'!$AC$3:$AC$4922)))+((W497&lt;&gt;"")*ISNUMBER(SEARCH("|"&amp;W497&amp;"|",'5_ACOMPANHAMENTO'!$AC$3:$AC$4922)))+((X497&lt;&gt;"")*ISNUMBER(SEARCH("|"&amp;X497&amp;"|",'5_ACOMPANHAMENTO'!$AC$3:$AC$4922)))+((Y497&lt;&gt;"")*ISNUMBER(SEARCH("|"&amp;Y497&amp;"|",'5_ACOMPANHAMENTO'!$AC$3:$AC$4922)))+((Z497&lt;&gt;"")*ISNUMBER(SEARCH("|"&amp;Z497&amp;"|",'5_ACOMPANHAMENTO'!$AC$3:$AC$4922)))+((AA497&lt;&gt;"")*ISNUMBER(SEARCH("|"&amp;AA497&amp;"|",'5_ACOMPANHAMENTO'!$AC$3:$AC$4922)))+((AB497&lt;&gt;"")*ISNUMBER(SEARCH("|"&amp;AB497&amp;"|",'5_ACOMPANHAMENTO'!$AC$3:$AC$4922))))&gt;0)),'5_ACOMPANHAMENTO'!$O$3:$O$4922),0))</f>
        <v>1284</v>
      </c>
      <c r="G497" s="7">
        <f t="shared" si="162"/>
        <v>0</v>
      </c>
      <c r="H497" t="str">
        <f t="shared" si="163"/>
        <v>10191|SEM_SETOR</v>
      </c>
      <c r="I497" s="1" t="str">
        <f t="shared" si="164"/>
        <v>10191</v>
      </c>
      <c r="J497" s="1" t="str">
        <f t="shared" si="165"/>
        <v/>
      </c>
      <c r="K497" s="1" t="str">
        <f t="shared" si="166"/>
        <v/>
      </c>
      <c r="L497" s="1" t="str">
        <f t="shared" si="167"/>
        <v/>
      </c>
      <c r="M497" s="1" t="str">
        <f t="shared" si="168"/>
        <v/>
      </c>
      <c r="N497" s="1" t="str">
        <f t="shared" si="169"/>
        <v/>
      </c>
      <c r="O497" s="1" t="str">
        <f t="shared" si="170"/>
        <v/>
      </c>
      <c r="P497" s="1" t="str">
        <f t="shared" si="171"/>
        <v/>
      </c>
      <c r="Q497" s="1" t="str">
        <f t="shared" si="172"/>
        <v/>
      </c>
      <c r="R497" s="1" t="str">
        <f t="shared" si="173"/>
        <v/>
      </c>
      <c r="S497" s="1" t="str">
        <f t="shared" si="174"/>
        <v/>
      </c>
      <c r="T497" s="1" t="str">
        <f t="shared" si="175"/>
        <v/>
      </c>
      <c r="U497" s="1" t="str">
        <f t="shared" si="176"/>
        <v/>
      </c>
      <c r="V497" s="1" t="str">
        <f t="shared" si="177"/>
        <v/>
      </c>
      <c r="W497" s="1" t="str">
        <f t="shared" si="178"/>
        <v/>
      </c>
      <c r="X497" s="1" t="str">
        <f t="shared" si="179"/>
        <v/>
      </c>
      <c r="Y497" s="1" t="str">
        <f t="shared" si="180"/>
        <v/>
      </c>
      <c r="Z497" s="1" t="str">
        <f t="shared" si="181"/>
        <v/>
      </c>
      <c r="AA497" s="1" t="str">
        <f t="shared" si="182"/>
        <v/>
      </c>
      <c r="AB497" s="1" t="str">
        <f t="shared" si="183"/>
        <v/>
      </c>
    </row>
    <row r="498" spans="1:28" ht="11.25" hidden="1" customHeight="1" x14ac:dyDescent="0.35">
      <c r="A498" s="4">
        <f>IF(OR($B498="",$C498=""),"",IFERROR(INDEX('5_ACOMPANHAMENTO'!$A$3:$A$4922,MATCH(1,INDEX(('5_ACOMPANHAMENTO'!$AD$3:$AD$4922=TRIM($C498&amp;""))*('5_ACOMPANHAMENTO'!$AC$3:$AC$4922&lt;&gt;"")*((((I498&lt;&gt;"")*ISNUMBER(SEARCH("|"&amp;I498&amp;"|",'5_ACOMPANHAMENTO'!$AC$3:$AC$4922)))+((J498&lt;&gt;"")*ISNUMBER(SEARCH("|"&amp;J498&amp;"|",'5_ACOMPANHAMENTO'!$AC$3:$AC$4922)))+((K498&lt;&gt;"")*ISNUMBER(SEARCH("|"&amp;K498&amp;"|",'5_ACOMPANHAMENTO'!$AC$3:$AC$4922)))+((L498&lt;&gt;"")*ISNUMBER(SEARCH("|"&amp;L498&amp;"|",'5_ACOMPANHAMENTO'!$AC$3:$AC$4922)))+((M498&lt;&gt;"")*ISNUMBER(SEARCH("|"&amp;M498&amp;"|",'5_ACOMPANHAMENTO'!$AC$3:$AC$4922)))+((N498&lt;&gt;"")*ISNUMBER(SEARCH("|"&amp;N498&amp;"|",'5_ACOMPANHAMENTO'!$AC$3:$AC$4922)))+((O498&lt;&gt;"")*ISNUMBER(SEARCH("|"&amp;O498&amp;"|",'5_ACOMPANHAMENTO'!$AC$3:$AC$4922)))+((P498&lt;&gt;"")*ISNUMBER(SEARCH("|"&amp;P498&amp;"|",'5_ACOMPANHAMENTO'!$AC$3:$AC$4922)))+((Q498&lt;&gt;"")*ISNUMBER(SEARCH("|"&amp;Q498&amp;"|",'5_ACOMPANHAMENTO'!$AC$3:$AC$4922)))+((R498&lt;&gt;"")*ISNUMBER(SEARCH("|"&amp;R498&amp;"|",'5_ACOMPANHAMENTO'!$AC$3:$AC$4922)))+((S498&lt;&gt;"")*ISNUMBER(SEARCH("|"&amp;S498&amp;"|",'5_ACOMPANHAMENTO'!$AC$3:$AC$4922)))+((T498&lt;&gt;"")*ISNUMBER(SEARCH("|"&amp;T498&amp;"|",'5_ACOMPANHAMENTO'!$AC$3:$AC$4922)))+((U498&lt;&gt;"")*ISNUMBER(SEARCH("|"&amp;U498&amp;"|",'5_ACOMPANHAMENTO'!$AC$3:$AC$4922)))+((V498&lt;&gt;"")*ISNUMBER(SEARCH("|"&amp;V498&amp;"|",'5_ACOMPANHAMENTO'!$AC$3:$AC$4922)))+((W498&lt;&gt;"")*ISNUMBER(SEARCH("|"&amp;W498&amp;"|",'5_ACOMPANHAMENTO'!$AC$3:$AC$4922)))+((X498&lt;&gt;"")*ISNUMBER(SEARCH("|"&amp;X498&amp;"|",'5_ACOMPANHAMENTO'!$AC$3:$AC$4922)))+((Y498&lt;&gt;"")*ISNUMBER(SEARCH("|"&amp;Y498&amp;"|",'5_ACOMPANHAMENTO'!$AC$3:$AC$4922)))+((Z498&lt;&gt;"")*ISNUMBER(SEARCH("|"&amp;Z498&amp;"|",'5_ACOMPANHAMENTO'!$AC$3:$AC$4922)))+((AA498&lt;&gt;"")*ISNUMBER(SEARCH("|"&amp;AA498&amp;"|",'5_ACOMPANHAMENTO'!$AC$3:$AC$4922)))+((AB498&lt;&gt;"")*ISNUMBER(SEARCH("|"&amp;AB498&amp;"|",'5_ACOMPANHAMENTO'!$AC$3:$AC$4922))))&gt;0),0),0)),""))</f>
        <v>46223</v>
      </c>
      <c r="B498" s="14" t="s">
        <v>3104</v>
      </c>
      <c r="C498" s="14" t="s">
        <v>3097</v>
      </c>
      <c r="D498" s="4">
        <f>IF(OR($B498="",$C498=""),"",IFERROR(SUMPRODUCT(--(('5_ACOMPANHAMENTO'!$AD$3:$AD$4922=TRIM($C498&amp;""))*('5_ACOMPANHAMENTO'!$AC$3:$AC$4922&lt;&gt;"")*((((I498&lt;&gt;"")*ISNUMBER(SEARCH("|"&amp;I498&amp;"|",'5_ACOMPANHAMENTO'!$AC$3:$AC$4922)))+((J498&lt;&gt;"")*ISNUMBER(SEARCH("|"&amp;J498&amp;"|",'5_ACOMPANHAMENTO'!$AC$3:$AC$4922)))+((K498&lt;&gt;"")*ISNUMBER(SEARCH("|"&amp;K498&amp;"|",'5_ACOMPANHAMENTO'!$AC$3:$AC$4922)))+((L498&lt;&gt;"")*ISNUMBER(SEARCH("|"&amp;L498&amp;"|",'5_ACOMPANHAMENTO'!$AC$3:$AC$4922)))+((M498&lt;&gt;"")*ISNUMBER(SEARCH("|"&amp;M498&amp;"|",'5_ACOMPANHAMENTO'!$AC$3:$AC$4922)))+((N498&lt;&gt;"")*ISNUMBER(SEARCH("|"&amp;N498&amp;"|",'5_ACOMPANHAMENTO'!$AC$3:$AC$4922)))+((O498&lt;&gt;"")*ISNUMBER(SEARCH("|"&amp;O498&amp;"|",'5_ACOMPANHAMENTO'!$AC$3:$AC$4922)))+((P498&lt;&gt;"")*ISNUMBER(SEARCH("|"&amp;P498&amp;"|",'5_ACOMPANHAMENTO'!$AC$3:$AC$4922)))+((Q498&lt;&gt;"")*ISNUMBER(SEARCH("|"&amp;Q498&amp;"|",'5_ACOMPANHAMENTO'!$AC$3:$AC$4922)))+((R498&lt;&gt;"")*ISNUMBER(SEARCH("|"&amp;R498&amp;"|",'5_ACOMPANHAMENTO'!$AC$3:$AC$4922)))+((S498&lt;&gt;"")*ISNUMBER(SEARCH("|"&amp;S498&amp;"|",'5_ACOMPANHAMENTO'!$AC$3:$AC$4922)))+((T498&lt;&gt;"")*ISNUMBER(SEARCH("|"&amp;T498&amp;"|",'5_ACOMPANHAMENTO'!$AC$3:$AC$4922)))+((U498&lt;&gt;"")*ISNUMBER(SEARCH("|"&amp;U498&amp;"|",'5_ACOMPANHAMENTO'!$AC$3:$AC$4922)))+((V498&lt;&gt;"")*ISNUMBER(SEARCH("|"&amp;V498&amp;"|",'5_ACOMPANHAMENTO'!$AC$3:$AC$4922)))+((W498&lt;&gt;"")*ISNUMBER(SEARCH("|"&amp;W498&amp;"|",'5_ACOMPANHAMENTO'!$AC$3:$AC$4922)))+((X498&lt;&gt;"")*ISNUMBER(SEARCH("|"&amp;X498&amp;"|",'5_ACOMPANHAMENTO'!$AC$3:$AC$4922)))+((Y498&lt;&gt;"")*ISNUMBER(SEARCH("|"&amp;Y498&amp;"|",'5_ACOMPANHAMENTO'!$AC$3:$AC$4922)))+((Z498&lt;&gt;"")*ISNUMBER(SEARCH("|"&amp;Z498&amp;"|",'5_ACOMPANHAMENTO'!$AC$3:$AC$4922)))+((AA498&lt;&gt;"")*ISNUMBER(SEARCH("|"&amp;AA498&amp;"|",'5_ACOMPANHAMENTO'!$AC$3:$AC$4922)))+((AB498&lt;&gt;"")*ISNUMBER(SEARCH("|"&amp;AB498&amp;"|",'5_ACOMPANHAMENTO'!$AC$3:$AC$4922))))&gt;0)),'5_ACOMPANHAMENTO'!$J$3:$J$4922),0))</f>
        <v>240</v>
      </c>
      <c r="E498" s="4" t="str">
        <f t="shared" ca="1" si="161"/>
        <v>FINALIZADO</v>
      </c>
      <c r="F498" s="7">
        <f>IF(OR($B498="",$C498=""),"",IFERROR(SUMPRODUCT(--(('5_ACOMPANHAMENTO'!$AD$3:$AD$4922=TRIM($C498&amp;""))*('5_ACOMPANHAMENTO'!$AC$3:$AC$4922&lt;&gt;"")*((((I498&lt;&gt;"")*ISNUMBER(SEARCH("|"&amp;I498&amp;"|",'5_ACOMPANHAMENTO'!$AC$3:$AC$4922)))+((J498&lt;&gt;"")*ISNUMBER(SEARCH("|"&amp;J498&amp;"|",'5_ACOMPANHAMENTO'!$AC$3:$AC$4922)))+((K498&lt;&gt;"")*ISNUMBER(SEARCH("|"&amp;K498&amp;"|",'5_ACOMPANHAMENTO'!$AC$3:$AC$4922)))+((L498&lt;&gt;"")*ISNUMBER(SEARCH("|"&amp;L498&amp;"|",'5_ACOMPANHAMENTO'!$AC$3:$AC$4922)))+((M498&lt;&gt;"")*ISNUMBER(SEARCH("|"&amp;M498&amp;"|",'5_ACOMPANHAMENTO'!$AC$3:$AC$4922)))+((N498&lt;&gt;"")*ISNUMBER(SEARCH("|"&amp;N498&amp;"|",'5_ACOMPANHAMENTO'!$AC$3:$AC$4922)))+((O498&lt;&gt;"")*ISNUMBER(SEARCH("|"&amp;O498&amp;"|",'5_ACOMPANHAMENTO'!$AC$3:$AC$4922)))+((P498&lt;&gt;"")*ISNUMBER(SEARCH("|"&amp;P498&amp;"|",'5_ACOMPANHAMENTO'!$AC$3:$AC$4922)))+((Q498&lt;&gt;"")*ISNUMBER(SEARCH("|"&amp;Q498&amp;"|",'5_ACOMPANHAMENTO'!$AC$3:$AC$4922)))+((R498&lt;&gt;"")*ISNUMBER(SEARCH("|"&amp;R498&amp;"|",'5_ACOMPANHAMENTO'!$AC$3:$AC$4922)))+((S498&lt;&gt;"")*ISNUMBER(SEARCH("|"&amp;S498&amp;"|",'5_ACOMPANHAMENTO'!$AC$3:$AC$4922)))+((T498&lt;&gt;"")*ISNUMBER(SEARCH("|"&amp;T498&amp;"|",'5_ACOMPANHAMENTO'!$AC$3:$AC$4922)))+((U498&lt;&gt;"")*ISNUMBER(SEARCH("|"&amp;U498&amp;"|",'5_ACOMPANHAMENTO'!$AC$3:$AC$4922)))+((V498&lt;&gt;"")*ISNUMBER(SEARCH("|"&amp;V498&amp;"|",'5_ACOMPANHAMENTO'!$AC$3:$AC$4922)))+((W498&lt;&gt;"")*ISNUMBER(SEARCH("|"&amp;W498&amp;"|",'5_ACOMPANHAMENTO'!$AC$3:$AC$4922)))+((X498&lt;&gt;"")*ISNUMBER(SEARCH("|"&amp;X498&amp;"|",'5_ACOMPANHAMENTO'!$AC$3:$AC$4922)))+((Y498&lt;&gt;"")*ISNUMBER(SEARCH("|"&amp;Y498&amp;"|",'5_ACOMPANHAMENTO'!$AC$3:$AC$4922)))+((Z498&lt;&gt;"")*ISNUMBER(SEARCH("|"&amp;Z498&amp;"|",'5_ACOMPANHAMENTO'!$AC$3:$AC$4922)))+((AA498&lt;&gt;"")*ISNUMBER(SEARCH("|"&amp;AA498&amp;"|",'5_ACOMPANHAMENTO'!$AC$3:$AC$4922)))+((AB498&lt;&gt;"")*ISNUMBER(SEARCH("|"&amp;AB498&amp;"|",'5_ACOMPANHAMENTO'!$AC$3:$AC$4922))))&gt;0)),'5_ACOMPANHAMENTO'!$O$3:$O$4922),0))</f>
        <v>240</v>
      </c>
      <c r="G498" s="7">
        <f t="shared" si="162"/>
        <v>0</v>
      </c>
      <c r="H498" t="str">
        <f t="shared" si="163"/>
        <v>10192|SEM_SETOR</v>
      </c>
      <c r="I498" s="1" t="str">
        <f t="shared" si="164"/>
        <v>10192</v>
      </c>
      <c r="J498" s="1" t="str">
        <f t="shared" si="165"/>
        <v/>
      </c>
      <c r="K498" s="1" t="str">
        <f t="shared" si="166"/>
        <v/>
      </c>
      <c r="L498" s="1" t="str">
        <f t="shared" si="167"/>
        <v/>
      </c>
      <c r="M498" s="1" t="str">
        <f t="shared" si="168"/>
        <v/>
      </c>
      <c r="N498" s="1" t="str">
        <f t="shared" si="169"/>
        <v/>
      </c>
      <c r="O498" s="1" t="str">
        <f t="shared" si="170"/>
        <v/>
      </c>
      <c r="P498" s="1" t="str">
        <f t="shared" si="171"/>
        <v/>
      </c>
      <c r="Q498" s="1" t="str">
        <f t="shared" si="172"/>
        <v/>
      </c>
      <c r="R498" s="1" t="str">
        <f t="shared" si="173"/>
        <v/>
      </c>
      <c r="S498" s="1" t="str">
        <f t="shared" si="174"/>
        <v/>
      </c>
      <c r="T498" s="1" t="str">
        <f t="shared" si="175"/>
        <v/>
      </c>
      <c r="U498" s="1" t="str">
        <f t="shared" si="176"/>
        <v/>
      </c>
      <c r="V498" s="1" t="str">
        <f t="shared" si="177"/>
        <v/>
      </c>
      <c r="W498" s="1" t="str">
        <f t="shared" si="178"/>
        <v/>
      </c>
      <c r="X498" s="1" t="str">
        <f t="shared" si="179"/>
        <v/>
      </c>
      <c r="Y498" s="1" t="str">
        <f t="shared" si="180"/>
        <v/>
      </c>
      <c r="Z498" s="1" t="str">
        <f t="shared" si="181"/>
        <v/>
      </c>
      <c r="AA498" s="1" t="str">
        <f t="shared" si="182"/>
        <v/>
      </c>
      <c r="AB498" s="1" t="str">
        <f t="shared" si="183"/>
        <v/>
      </c>
    </row>
    <row r="499" spans="1:28" ht="11.25" hidden="1" customHeight="1" x14ac:dyDescent="0.35">
      <c r="A499" s="4">
        <f>IF(OR($B499="",$C499=""),"",IFERROR(INDEX('5_ACOMPANHAMENTO'!$A$3:$A$4922,MATCH(1,INDEX(('5_ACOMPANHAMENTO'!$AD$3:$AD$4922=TRIM($C499&amp;""))*('5_ACOMPANHAMENTO'!$AC$3:$AC$4922&lt;&gt;"")*((((I499&lt;&gt;"")*ISNUMBER(SEARCH("|"&amp;I499&amp;"|",'5_ACOMPANHAMENTO'!$AC$3:$AC$4922)))+((J499&lt;&gt;"")*ISNUMBER(SEARCH("|"&amp;J499&amp;"|",'5_ACOMPANHAMENTO'!$AC$3:$AC$4922)))+((K499&lt;&gt;"")*ISNUMBER(SEARCH("|"&amp;K499&amp;"|",'5_ACOMPANHAMENTO'!$AC$3:$AC$4922)))+((L499&lt;&gt;"")*ISNUMBER(SEARCH("|"&amp;L499&amp;"|",'5_ACOMPANHAMENTO'!$AC$3:$AC$4922)))+((M499&lt;&gt;"")*ISNUMBER(SEARCH("|"&amp;M499&amp;"|",'5_ACOMPANHAMENTO'!$AC$3:$AC$4922)))+((N499&lt;&gt;"")*ISNUMBER(SEARCH("|"&amp;N499&amp;"|",'5_ACOMPANHAMENTO'!$AC$3:$AC$4922)))+((O499&lt;&gt;"")*ISNUMBER(SEARCH("|"&amp;O499&amp;"|",'5_ACOMPANHAMENTO'!$AC$3:$AC$4922)))+((P499&lt;&gt;"")*ISNUMBER(SEARCH("|"&amp;P499&amp;"|",'5_ACOMPANHAMENTO'!$AC$3:$AC$4922)))+((Q499&lt;&gt;"")*ISNUMBER(SEARCH("|"&amp;Q499&amp;"|",'5_ACOMPANHAMENTO'!$AC$3:$AC$4922)))+((R499&lt;&gt;"")*ISNUMBER(SEARCH("|"&amp;R499&amp;"|",'5_ACOMPANHAMENTO'!$AC$3:$AC$4922)))+((S499&lt;&gt;"")*ISNUMBER(SEARCH("|"&amp;S499&amp;"|",'5_ACOMPANHAMENTO'!$AC$3:$AC$4922)))+((T499&lt;&gt;"")*ISNUMBER(SEARCH("|"&amp;T499&amp;"|",'5_ACOMPANHAMENTO'!$AC$3:$AC$4922)))+((U499&lt;&gt;"")*ISNUMBER(SEARCH("|"&amp;U499&amp;"|",'5_ACOMPANHAMENTO'!$AC$3:$AC$4922)))+((V499&lt;&gt;"")*ISNUMBER(SEARCH("|"&amp;V499&amp;"|",'5_ACOMPANHAMENTO'!$AC$3:$AC$4922)))+((W499&lt;&gt;"")*ISNUMBER(SEARCH("|"&amp;W499&amp;"|",'5_ACOMPANHAMENTO'!$AC$3:$AC$4922)))+((X499&lt;&gt;"")*ISNUMBER(SEARCH("|"&amp;X499&amp;"|",'5_ACOMPANHAMENTO'!$AC$3:$AC$4922)))+((Y499&lt;&gt;"")*ISNUMBER(SEARCH("|"&amp;Y499&amp;"|",'5_ACOMPANHAMENTO'!$AC$3:$AC$4922)))+((Z499&lt;&gt;"")*ISNUMBER(SEARCH("|"&amp;Z499&amp;"|",'5_ACOMPANHAMENTO'!$AC$3:$AC$4922)))+((AA499&lt;&gt;"")*ISNUMBER(SEARCH("|"&amp;AA499&amp;"|",'5_ACOMPANHAMENTO'!$AC$3:$AC$4922)))+((AB499&lt;&gt;"")*ISNUMBER(SEARCH("|"&amp;AB499&amp;"|",'5_ACOMPANHAMENTO'!$AC$3:$AC$4922))))&gt;0),0),0)),""))</f>
        <v>46203</v>
      </c>
      <c r="B499" s="14" t="s">
        <v>3095</v>
      </c>
      <c r="C499" s="14" t="s">
        <v>3097</v>
      </c>
      <c r="D499" s="4">
        <f>IF(OR($B499="",$C499=""),"",IFERROR(SUMPRODUCT(--(('5_ACOMPANHAMENTO'!$AD$3:$AD$4922=TRIM($C499&amp;""))*('5_ACOMPANHAMENTO'!$AC$3:$AC$4922&lt;&gt;"")*((((I499&lt;&gt;"")*ISNUMBER(SEARCH("|"&amp;I499&amp;"|",'5_ACOMPANHAMENTO'!$AC$3:$AC$4922)))+((J499&lt;&gt;"")*ISNUMBER(SEARCH("|"&amp;J499&amp;"|",'5_ACOMPANHAMENTO'!$AC$3:$AC$4922)))+((K499&lt;&gt;"")*ISNUMBER(SEARCH("|"&amp;K499&amp;"|",'5_ACOMPANHAMENTO'!$AC$3:$AC$4922)))+((L499&lt;&gt;"")*ISNUMBER(SEARCH("|"&amp;L499&amp;"|",'5_ACOMPANHAMENTO'!$AC$3:$AC$4922)))+((M499&lt;&gt;"")*ISNUMBER(SEARCH("|"&amp;M499&amp;"|",'5_ACOMPANHAMENTO'!$AC$3:$AC$4922)))+((N499&lt;&gt;"")*ISNUMBER(SEARCH("|"&amp;N499&amp;"|",'5_ACOMPANHAMENTO'!$AC$3:$AC$4922)))+((O499&lt;&gt;"")*ISNUMBER(SEARCH("|"&amp;O499&amp;"|",'5_ACOMPANHAMENTO'!$AC$3:$AC$4922)))+((P499&lt;&gt;"")*ISNUMBER(SEARCH("|"&amp;P499&amp;"|",'5_ACOMPANHAMENTO'!$AC$3:$AC$4922)))+((Q499&lt;&gt;"")*ISNUMBER(SEARCH("|"&amp;Q499&amp;"|",'5_ACOMPANHAMENTO'!$AC$3:$AC$4922)))+((R499&lt;&gt;"")*ISNUMBER(SEARCH("|"&amp;R499&amp;"|",'5_ACOMPANHAMENTO'!$AC$3:$AC$4922)))+((S499&lt;&gt;"")*ISNUMBER(SEARCH("|"&amp;S499&amp;"|",'5_ACOMPANHAMENTO'!$AC$3:$AC$4922)))+((T499&lt;&gt;"")*ISNUMBER(SEARCH("|"&amp;T499&amp;"|",'5_ACOMPANHAMENTO'!$AC$3:$AC$4922)))+((U499&lt;&gt;"")*ISNUMBER(SEARCH("|"&amp;U499&amp;"|",'5_ACOMPANHAMENTO'!$AC$3:$AC$4922)))+((V499&lt;&gt;"")*ISNUMBER(SEARCH("|"&amp;V499&amp;"|",'5_ACOMPANHAMENTO'!$AC$3:$AC$4922)))+((W499&lt;&gt;"")*ISNUMBER(SEARCH("|"&amp;W499&amp;"|",'5_ACOMPANHAMENTO'!$AC$3:$AC$4922)))+((X499&lt;&gt;"")*ISNUMBER(SEARCH("|"&amp;X499&amp;"|",'5_ACOMPANHAMENTO'!$AC$3:$AC$4922)))+((Y499&lt;&gt;"")*ISNUMBER(SEARCH("|"&amp;Y499&amp;"|",'5_ACOMPANHAMENTO'!$AC$3:$AC$4922)))+((Z499&lt;&gt;"")*ISNUMBER(SEARCH("|"&amp;Z499&amp;"|",'5_ACOMPANHAMENTO'!$AC$3:$AC$4922)))+((AA499&lt;&gt;"")*ISNUMBER(SEARCH("|"&amp;AA499&amp;"|",'5_ACOMPANHAMENTO'!$AC$3:$AC$4922)))+((AB499&lt;&gt;"")*ISNUMBER(SEARCH("|"&amp;AB499&amp;"|",'5_ACOMPANHAMENTO'!$AC$3:$AC$4922))))&gt;0)),'5_ACOMPANHAMENTO'!$J$3:$J$4922),0))</f>
        <v>3240</v>
      </c>
      <c r="E499" s="4" t="str">
        <f t="shared" ca="1" si="161"/>
        <v>FINALIZADO</v>
      </c>
      <c r="F499" s="7">
        <f>IF(OR($B499="",$C499=""),"",IFERROR(SUMPRODUCT(--(('5_ACOMPANHAMENTO'!$AD$3:$AD$4922=TRIM($C499&amp;""))*('5_ACOMPANHAMENTO'!$AC$3:$AC$4922&lt;&gt;"")*((((I499&lt;&gt;"")*ISNUMBER(SEARCH("|"&amp;I499&amp;"|",'5_ACOMPANHAMENTO'!$AC$3:$AC$4922)))+((J499&lt;&gt;"")*ISNUMBER(SEARCH("|"&amp;J499&amp;"|",'5_ACOMPANHAMENTO'!$AC$3:$AC$4922)))+((K499&lt;&gt;"")*ISNUMBER(SEARCH("|"&amp;K499&amp;"|",'5_ACOMPANHAMENTO'!$AC$3:$AC$4922)))+((L499&lt;&gt;"")*ISNUMBER(SEARCH("|"&amp;L499&amp;"|",'5_ACOMPANHAMENTO'!$AC$3:$AC$4922)))+((M499&lt;&gt;"")*ISNUMBER(SEARCH("|"&amp;M499&amp;"|",'5_ACOMPANHAMENTO'!$AC$3:$AC$4922)))+((N499&lt;&gt;"")*ISNUMBER(SEARCH("|"&amp;N499&amp;"|",'5_ACOMPANHAMENTO'!$AC$3:$AC$4922)))+((O499&lt;&gt;"")*ISNUMBER(SEARCH("|"&amp;O499&amp;"|",'5_ACOMPANHAMENTO'!$AC$3:$AC$4922)))+((P499&lt;&gt;"")*ISNUMBER(SEARCH("|"&amp;P499&amp;"|",'5_ACOMPANHAMENTO'!$AC$3:$AC$4922)))+((Q499&lt;&gt;"")*ISNUMBER(SEARCH("|"&amp;Q499&amp;"|",'5_ACOMPANHAMENTO'!$AC$3:$AC$4922)))+((R499&lt;&gt;"")*ISNUMBER(SEARCH("|"&amp;R499&amp;"|",'5_ACOMPANHAMENTO'!$AC$3:$AC$4922)))+((S499&lt;&gt;"")*ISNUMBER(SEARCH("|"&amp;S499&amp;"|",'5_ACOMPANHAMENTO'!$AC$3:$AC$4922)))+((T499&lt;&gt;"")*ISNUMBER(SEARCH("|"&amp;T499&amp;"|",'5_ACOMPANHAMENTO'!$AC$3:$AC$4922)))+((U499&lt;&gt;"")*ISNUMBER(SEARCH("|"&amp;U499&amp;"|",'5_ACOMPANHAMENTO'!$AC$3:$AC$4922)))+((V499&lt;&gt;"")*ISNUMBER(SEARCH("|"&amp;V499&amp;"|",'5_ACOMPANHAMENTO'!$AC$3:$AC$4922)))+((W499&lt;&gt;"")*ISNUMBER(SEARCH("|"&amp;W499&amp;"|",'5_ACOMPANHAMENTO'!$AC$3:$AC$4922)))+((X499&lt;&gt;"")*ISNUMBER(SEARCH("|"&amp;X499&amp;"|",'5_ACOMPANHAMENTO'!$AC$3:$AC$4922)))+((Y499&lt;&gt;"")*ISNUMBER(SEARCH("|"&amp;Y499&amp;"|",'5_ACOMPANHAMENTO'!$AC$3:$AC$4922)))+((Z499&lt;&gt;"")*ISNUMBER(SEARCH("|"&amp;Z499&amp;"|",'5_ACOMPANHAMENTO'!$AC$3:$AC$4922)))+((AA499&lt;&gt;"")*ISNUMBER(SEARCH("|"&amp;AA499&amp;"|",'5_ACOMPANHAMENTO'!$AC$3:$AC$4922)))+((AB499&lt;&gt;"")*ISNUMBER(SEARCH("|"&amp;AB499&amp;"|",'5_ACOMPANHAMENTO'!$AC$3:$AC$4922))))&gt;0)),'5_ACOMPANHAMENTO'!$O$3:$O$4922),0))</f>
        <v>3240</v>
      </c>
      <c r="G499" s="7">
        <f t="shared" si="162"/>
        <v>0</v>
      </c>
      <c r="H499" t="str">
        <f t="shared" si="163"/>
        <v>10199,10201|SEM_SETOR</v>
      </c>
      <c r="I499" s="1" t="str">
        <f t="shared" si="164"/>
        <v>10199</v>
      </c>
      <c r="J499" s="1" t="str">
        <f t="shared" si="165"/>
        <v>10201</v>
      </c>
      <c r="K499" s="1" t="str">
        <f t="shared" si="166"/>
        <v/>
      </c>
      <c r="L499" s="1" t="str">
        <f t="shared" si="167"/>
        <v/>
      </c>
      <c r="M499" s="1" t="str">
        <f t="shared" si="168"/>
        <v/>
      </c>
      <c r="N499" s="1" t="str">
        <f t="shared" si="169"/>
        <v/>
      </c>
      <c r="O499" s="1" t="str">
        <f t="shared" si="170"/>
        <v/>
      </c>
      <c r="P499" s="1" t="str">
        <f t="shared" si="171"/>
        <v/>
      </c>
      <c r="Q499" s="1" t="str">
        <f t="shared" si="172"/>
        <v/>
      </c>
      <c r="R499" s="1" t="str">
        <f t="shared" si="173"/>
        <v/>
      </c>
      <c r="S499" s="1" t="str">
        <f t="shared" si="174"/>
        <v/>
      </c>
      <c r="T499" s="1" t="str">
        <f t="shared" si="175"/>
        <v/>
      </c>
      <c r="U499" s="1" t="str">
        <f t="shared" si="176"/>
        <v/>
      </c>
      <c r="V499" s="1" t="str">
        <f t="shared" si="177"/>
        <v/>
      </c>
      <c r="W499" s="1" t="str">
        <f t="shared" si="178"/>
        <v/>
      </c>
      <c r="X499" s="1" t="str">
        <f t="shared" si="179"/>
        <v/>
      </c>
      <c r="Y499" s="1" t="str">
        <f t="shared" si="180"/>
        <v/>
      </c>
      <c r="Z499" s="1" t="str">
        <f t="shared" si="181"/>
        <v/>
      </c>
      <c r="AA499" s="1" t="str">
        <f t="shared" si="182"/>
        <v/>
      </c>
      <c r="AB499" s="1" t="str">
        <f t="shared" si="183"/>
        <v/>
      </c>
    </row>
    <row r="500" spans="1:28" ht="11.25" hidden="1" customHeight="1" x14ac:dyDescent="0.35">
      <c r="A500" s="4">
        <f>IF(OR($B500="",$C500=""),"",IFERROR(INDEX('5_ACOMPANHAMENTO'!$A$3:$A$4922,MATCH(1,INDEX(('5_ACOMPANHAMENTO'!$AD$3:$AD$4922=TRIM($C500&amp;""))*('5_ACOMPANHAMENTO'!$AC$3:$AC$4922&lt;&gt;"")*((((I500&lt;&gt;"")*ISNUMBER(SEARCH("|"&amp;I500&amp;"|",'5_ACOMPANHAMENTO'!$AC$3:$AC$4922)))+((J500&lt;&gt;"")*ISNUMBER(SEARCH("|"&amp;J500&amp;"|",'5_ACOMPANHAMENTO'!$AC$3:$AC$4922)))+((K500&lt;&gt;"")*ISNUMBER(SEARCH("|"&amp;K500&amp;"|",'5_ACOMPANHAMENTO'!$AC$3:$AC$4922)))+((L500&lt;&gt;"")*ISNUMBER(SEARCH("|"&amp;L500&amp;"|",'5_ACOMPANHAMENTO'!$AC$3:$AC$4922)))+((M500&lt;&gt;"")*ISNUMBER(SEARCH("|"&amp;M500&amp;"|",'5_ACOMPANHAMENTO'!$AC$3:$AC$4922)))+((N500&lt;&gt;"")*ISNUMBER(SEARCH("|"&amp;N500&amp;"|",'5_ACOMPANHAMENTO'!$AC$3:$AC$4922)))+((O500&lt;&gt;"")*ISNUMBER(SEARCH("|"&amp;O500&amp;"|",'5_ACOMPANHAMENTO'!$AC$3:$AC$4922)))+((P500&lt;&gt;"")*ISNUMBER(SEARCH("|"&amp;P500&amp;"|",'5_ACOMPANHAMENTO'!$AC$3:$AC$4922)))+((Q500&lt;&gt;"")*ISNUMBER(SEARCH("|"&amp;Q500&amp;"|",'5_ACOMPANHAMENTO'!$AC$3:$AC$4922)))+((R500&lt;&gt;"")*ISNUMBER(SEARCH("|"&amp;R500&amp;"|",'5_ACOMPANHAMENTO'!$AC$3:$AC$4922)))+((S500&lt;&gt;"")*ISNUMBER(SEARCH("|"&amp;S500&amp;"|",'5_ACOMPANHAMENTO'!$AC$3:$AC$4922)))+((T500&lt;&gt;"")*ISNUMBER(SEARCH("|"&amp;T500&amp;"|",'5_ACOMPANHAMENTO'!$AC$3:$AC$4922)))+((U500&lt;&gt;"")*ISNUMBER(SEARCH("|"&amp;U500&amp;"|",'5_ACOMPANHAMENTO'!$AC$3:$AC$4922)))+((V500&lt;&gt;"")*ISNUMBER(SEARCH("|"&amp;V500&amp;"|",'5_ACOMPANHAMENTO'!$AC$3:$AC$4922)))+((W500&lt;&gt;"")*ISNUMBER(SEARCH("|"&amp;W500&amp;"|",'5_ACOMPANHAMENTO'!$AC$3:$AC$4922)))+((X500&lt;&gt;"")*ISNUMBER(SEARCH("|"&amp;X500&amp;"|",'5_ACOMPANHAMENTO'!$AC$3:$AC$4922)))+((Y500&lt;&gt;"")*ISNUMBER(SEARCH("|"&amp;Y500&amp;"|",'5_ACOMPANHAMENTO'!$AC$3:$AC$4922)))+((Z500&lt;&gt;"")*ISNUMBER(SEARCH("|"&amp;Z500&amp;"|",'5_ACOMPANHAMENTO'!$AC$3:$AC$4922)))+((AA500&lt;&gt;"")*ISNUMBER(SEARCH("|"&amp;AA500&amp;"|",'5_ACOMPANHAMENTO'!$AC$3:$AC$4922)))+((AB500&lt;&gt;"")*ISNUMBER(SEARCH("|"&amp;AB500&amp;"|",'5_ACOMPANHAMENTO'!$AC$3:$AC$4922))))&gt;0),0),0)),""))</f>
        <v>46203</v>
      </c>
      <c r="B500" s="14" t="s">
        <v>3095</v>
      </c>
      <c r="C500" s="14" t="s">
        <v>3097</v>
      </c>
      <c r="D500" s="4">
        <f>IF(OR($B500="",$C500=""),"",IFERROR(SUMPRODUCT(--(('5_ACOMPANHAMENTO'!$AD$3:$AD$4922=TRIM($C500&amp;""))*('5_ACOMPANHAMENTO'!$AC$3:$AC$4922&lt;&gt;"")*((((I500&lt;&gt;"")*ISNUMBER(SEARCH("|"&amp;I500&amp;"|",'5_ACOMPANHAMENTO'!$AC$3:$AC$4922)))+((J500&lt;&gt;"")*ISNUMBER(SEARCH("|"&amp;J500&amp;"|",'5_ACOMPANHAMENTO'!$AC$3:$AC$4922)))+((K500&lt;&gt;"")*ISNUMBER(SEARCH("|"&amp;K500&amp;"|",'5_ACOMPANHAMENTO'!$AC$3:$AC$4922)))+((L500&lt;&gt;"")*ISNUMBER(SEARCH("|"&amp;L500&amp;"|",'5_ACOMPANHAMENTO'!$AC$3:$AC$4922)))+((M500&lt;&gt;"")*ISNUMBER(SEARCH("|"&amp;M500&amp;"|",'5_ACOMPANHAMENTO'!$AC$3:$AC$4922)))+((N500&lt;&gt;"")*ISNUMBER(SEARCH("|"&amp;N500&amp;"|",'5_ACOMPANHAMENTO'!$AC$3:$AC$4922)))+((O500&lt;&gt;"")*ISNUMBER(SEARCH("|"&amp;O500&amp;"|",'5_ACOMPANHAMENTO'!$AC$3:$AC$4922)))+((P500&lt;&gt;"")*ISNUMBER(SEARCH("|"&amp;P500&amp;"|",'5_ACOMPANHAMENTO'!$AC$3:$AC$4922)))+((Q500&lt;&gt;"")*ISNUMBER(SEARCH("|"&amp;Q500&amp;"|",'5_ACOMPANHAMENTO'!$AC$3:$AC$4922)))+((R500&lt;&gt;"")*ISNUMBER(SEARCH("|"&amp;R500&amp;"|",'5_ACOMPANHAMENTO'!$AC$3:$AC$4922)))+((S500&lt;&gt;"")*ISNUMBER(SEARCH("|"&amp;S500&amp;"|",'5_ACOMPANHAMENTO'!$AC$3:$AC$4922)))+((T500&lt;&gt;"")*ISNUMBER(SEARCH("|"&amp;T500&amp;"|",'5_ACOMPANHAMENTO'!$AC$3:$AC$4922)))+((U500&lt;&gt;"")*ISNUMBER(SEARCH("|"&amp;U500&amp;"|",'5_ACOMPANHAMENTO'!$AC$3:$AC$4922)))+((V500&lt;&gt;"")*ISNUMBER(SEARCH("|"&amp;V500&amp;"|",'5_ACOMPANHAMENTO'!$AC$3:$AC$4922)))+((W500&lt;&gt;"")*ISNUMBER(SEARCH("|"&amp;W500&amp;"|",'5_ACOMPANHAMENTO'!$AC$3:$AC$4922)))+((X500&lt;&gt;"")*ISNUMBER(SEARCH("|"&amp;X500&amp;"|",'5_ACOMPANHAMENTO'!$AC$3:$AC$4922)))+((Y500&lt;&gt;"")*ISNUMBER(SEARCH("|"&amp;Y500&amp;"|",'5_ACOMPANHAMENTO'!$AC$3:$AC$4922)))+((Z500&lt;&gt;"")*ISNUMBER(SEARCH("|"&amp;Z500&amp;"|",'5_ACOMPANHAMENTO'!$AC$3:$AC$4922)))+((AA500&lt;&gt;"")*ISNUMBER(SEARCH("|"&amp;AA500&amp;"|",'5_ACOMPANHAMENTO'!$AC$3:$AC$4922)))+((AB500&lt;&gt;"")*ISNUMBER(SEARCH("|"&amp;AB500&amp;"|",'5_ACOMPANHAMENTO'!$AC$3:$AC$4922))))&gt;0)),'5_ACOMPANHAMENTO'!$J$3:$J$4922),0))</f>
        <v>3240</v>
      </c>
      <c r="E500" s="4" t="str">
        <f t="shared" ca="1" si="161"/>
        <v>FINALIZADO</v>
      </c>
      <c r="F500" s="7">
        <f>IF(OR($B500="",$C500=""),"",IFERROR(SUMPRODUCT(--(('5_ACOMPANHAMENTO'!$AD$3:$AD$4922=TRIM($C500&amp;""))*('5_ACOMPANHAMENTO'!$AC$3:$AC$4922&lt;&gt;"")*((((I500&lt;&gt;"")*ISNUMBER(SEARCH("|"&amp;I500&amp;"|",'5_ACOMPANHAMENTO'!$AC$3:$AC$4922)))+((J500&lt;&gt;"")*ISNUMBER(SEARCH("|"&amp;J500&amp;"|",'5_ACOMPANHAMENTO'!$AC$3:$AC$4922)))+((K500&lt;&gt;"")*ISNUMBER(SEARCH("|"&amp;K500&amp;"|",'5_ACOMPANHAMENTO'!$AC$3:$AC$4922)))+((L500&lt;&gt;"")*ISNUMBER(SEARCH("|"&amp;L500&amp;"|",'5_ACOMPANHAMENTO'!$AC$3:$AC$4922)))+((M500&lt;&gt;"")*ISNUMBER(SEARCH("|"&amp;M500&amp;"|",'5_ACOMPANHAMENTO'!$AC$3:$AC$4922)))+((N500&lt;&gt;"")*ISNUMBER(SEARCH("|"&amp;N500&amp;"|",'5_ACOMPANHAMENTO'!$AC$3:$AC$4922)))+((O500&lt;&gt;"")*ISNUMBER(SEARCH("|"&amp;O500&amp;"|",'5_ACOMPANHAMENTO'!$AC$3:$AC$4922)))+((P500&lt;&gt;"")*ISNUMBER(SEARCH("|"&amp;P500&amp;"|",'5_ACOMPANHAMENTO'!$AC$3:$AC$4922)))+((Q500&lt;&gt;"")*ISNUMBER(SEARCH("|"&amp;Q500&amp;"|",'5_ACOMPANHAMENTO'!$AC$3:$AC$4922)))+((R500&lt;&gt;"")*ISNUMBER(SEARCH("|"&amp;R500&amp;"|",'5_ACOMPANHAMENTO'!$AC$3:$AC$4922)))+((S500&lt;&gt;"")*ISNUMBER(SEARCH("|"&amp;S500&amp;"|",'5_ACOMPANHAMENTO'!$AC$3:$AC$4922)))+((T500&lt;&gt;"")*ISNUMBER(SEARCH("|"&amp;T500&amp;"|",'5_ACOMPANHAMENTO'!$AC$3:$AC$4922)))+((U500&lt;&gt;"")*ISNUMBER(SEARCH("|"&amp;U500&amp;"|",'5_ACOMPANHAMENTO'!$AC$3:$AC$4922)))+((V500&lt;&gt;"")*ISNUMBER(SEARCH("|"&amp;V500&amp;"|",'5_ACOMPANHAMENTO'!$AC$3:$AC$4922)))+((W500&lt;&gt;"")*ISNUMBER(SEARCH("|"&amp;W500&amp;"|",'5_ACOMPANHAMENTO'!$AC$3:$AC$4922)))+((X500&lt;&gt;"")*ISNUMBER(SEARCH("|"&amp;X500&amp;"|",'5_ACOMPANHAMENTO'!$AC$3:$AC$4922)))+((Y500&lt;&gt;"")*ISNUMBER(SEARCH("|"&amp;Y500&amp;"|",'5_ACOMPANHAMENTO'!$AC$3:$AC$4922)))+((Z500&lt;&gt;"")*ISNUMBER(SEARCH("|"&amp;Z500&amp;"|",'5_ACOMPANHAMENTO'!$AC$3:$AC$4922)))+((AA500&lt;&gt;"")*ISNUMBER(SEARCH("|"&amp;AA500&amp;"|",'5_ACOMPANHAMENTO'!$AC$3:$AC$4922)))+((AB500&lt;&gt;"")*ISNUMBER(SEARCH("|"&amp;AB500&amp;"|",'5_ACOMPANHAMENTO'!$AC$3:$AC$4922))))&gt;0)),'5_ACOMPANHAMENTO'!$O$3:$O$4922),0))</f>
        <v>3240</v>
      </c>
      <c r="G500" s="7">
        <f t="shared" si="162"/>
        <v>0</v>
      </c>
      <c r="H500" t="str">
        <f t="shared" si="163"/>
        <v>10199,10201|SEM_SETOR</v>
      </c>
      <c r="I500" s="1" t="str">
        <f t="shared" si="164"/>
        <v>10199</v>
      </c>
      <c r="J500" s="1" t="str">
        <f t="shared" si="165"/>
        <v>10201</v>
      </c>
      <c r="K500" s="1" t="str">
        <f t="shared" si="166"/>
        <v/>
      </c>
      <c r="L500" s="1" t="str">
        <f t="shared" si="167"/>
        <v/>
      </c>
      <c r="M500" s="1" t="str">
        <f t="shared" si="168"/>
        <v/>
      </c>
      <c r="N500" s="1" t="str">
        <f t="shared" si="169"/>
        <v/>
      </c>
      <c r="O500" s="1" t="str">
        <f t="shared" si="170"/>
        <v/>
      </c>
      <c r="P500" s="1" t="str">
        <f t="shared" si="171"/>
        <v/>
      </c>
      <c r="Q500" s="1" t="str">
        <f t="shared" si="172"/>
        <v/>
      </c>
      <c r="R500" s="1" t="str">
        <f t="shared" si="173"/>
        <v/>
      </c>
      <c r="S500" s="1" t="str">
        <f t="shared" si="174"/>
        <v/>
      </c>
      <c r="T500" s="1" t="str">
        <f t="shared" si="175"/>
        <v/>
      </c>
      <c r="U500" s="1" t="str">
        <f t="shared" si="176"/>
        <v/>
      </c>
      <c r="V500" s="1" t="str">
        <f t="shared" si="177"/>
        <v/>
      </c>
      <c r="W500" s="1" t="str">
        <f t="shared" si="178"/>
        <v/>
      </c>
      <c r="X500" s="1" t="str">
        <f t="shared" si="179"/>
        <v/>
      </c>
      <c r="Y500" s="1" t="str">
        <f t="shared" si="180"/>
        <v/>
      </c>
      <c r="Z500" s="1" t="str">
        <f t="shared" si="181"/>
        <v/>
      </c>
      <c r="AA500" s="1" t="str">
        <f t="shared" si="182"/>
        <v/>
      </c>
      <c r="AB500" s="1" t="str">
        <f t="shared" si="183"/>
        <v/>
      </c>
    </row>
    <row r="501" spans="1:28" ht="11.25" hidden="1" customHeight="1" x14ac:dyDescent="0.35">
      <c r="A501" s="4">
        <f>IF(OR($B501="",$C501=""),"",IFERROR(INDEX('5_ACOMPANHAMENTO'!$A$3:$A$4922,MATCH(1,INDEX(('5_ACOMPANHAMENTO'!$AD$3:$AD$4922=TRIM($C501&amp;""))*('5_ACOMPANHAMENTO'!$AC$3:$AC$4922&lt;&gt;"")*((((I501&lt;&gt;"")*ISNUMBER(SEARCH("|"&amp;I501&amp;"|",'5_ACOMPANHAMENTO'!$AC$3:$AC$4922)))+((J501&lt;&gt;"")*ISNUMBER(SEARCH("|"&amp;J501&amp;"|",'5_ACOMPANHAMENTO'!$AC$3:$AC$4922)))+((K501&lt;&gt;"")*ISNUMBER(SEARCH("|"&amp;K501&amp;"|",'5_ACOMPANHAMENTO'!$AC$3:$AC$4922)))+((L501&lt;&gt;"")*ISNUMBER(SEARCH("|"&amp;L501&amp;"|",'5_ACOMPANHAMENTO'!$AC$3:$AC$4922)))+((M501&lt;&gt;"")*ISNUMBER(SEARCH("|"&amp;M501&amp;"|",'5_ACOMPANHAMENTO'!$AC$3:$AC$4922)))+((N501&lt;&gt;"")*ISNUMBER(SEARCH("|"&amp;N501&amp;"|",'5_ACOMPANHAMENTO'!$AC$3:$AC$4922)))+((O501&lt;&gt;"")*ISNUMBER(SEARCH("|"&amp;O501&amp;"|",'5_ACOMPANHAMENTO'!$AC$3:$AC$4922)))+((P501&lt;&gt;"")*ISNUMBER(SEARCH("|"&amp;P501&amp;"|",'5_ACOMPANHAMENTO'!$AC$3:$AC$4922)))+((Q501&lt;&gt;"")*ISNUMBER(SEARCH("|"&amp;Q501&amp;"|",'5_ACOMPANHAMENTO'!$AC$3:$AC$4922)))+((R501&lt;&gt;"")*ISNUMBER(SEARCH("|"&amp;R501&amp;"|",'5_ACOMPANHAMENTO'!$AC$3:$AC$4922)))+((S501&lt;&gt;"")*ISNUMBER(SEARCH("|"&amp;S501&amp;"|",'5_ACOMPANHAMENTO'!$AC$3:$AC$4922)))+((T501&lt;&gt;"")*ISNUMBER(SEARCH("|"&amp;T501&amp;"|",'5_ACOMPANHAMENTO'!$AC$3:$AC$4922)))+((U501&lt;&gt;"")*ISNUMBER(SEARCH("|"&amp;U501&amp;"|",'5_ACOMPANHAMENTO'!$AC$3:$AC$4922)))+((V501&lt;&gt;"")*ISNUMBER(SEARCH("|"&amp;V501&amp;"|",'5_ACOMPANHAMENTO'!$AC$3:$AC$4922)))+((W501&lt;&gt;"")*ISNUMBER(SEARCH("|"&amp;W501&amp;"|",'5_ACOMPANHAMENTO'!$AC$3:$AC$4922)))+((X501&lt;&gt;"")*ISNUMBER(SEARCH("|"&amp;X501&amp;"|",'5_ACOMPANHAMENTO'!$AC$3:$AC$4922)))+((Y501&lt;&gt;"")*ISNUMBER(SEARCH("|"&amp;Y501&amp;"|",'5_ACOMPANHAMENTO'!$AC$3:$AC$4922)))+((Z501&lt;&gt;"")*ISNUMBER(SEARCH("|"&amp;Z501&amp;"|",'5_ACOMPANHAMENTO'!$AC$3:$AC$4922)))+((AA501&lt;&gt;"")*ISNUMBER(SEARCH("|"&amp;AA501&amp;"|",'5_ACOMPANHAMENTO'!$AC$3:$AC$4922)))+((AB501&lt;&gt;"")*ISNUMBER(SEARCH("|"&amp;AB501&amp;"|",'5_ACOMPANHAMENTO'!$AC$3:$AC$4922))))&gt;0),0),0)),""))</f>
        <v>46203</v>
      </c>
      <c r="B501" s="14" t="s">
        <v>3095</v>
      </c>
      <c r="C501" s="14" t="s">
        <v>3097</v>
      </c>
      <c r="D501" s="4">
        <f>IF(OR($B501="",$C501=""),"",IFERROR(SUMPRODUCT(--(('5_ACOMPANHAMENTO'!$AD$3:$AD$4922=TRIM($C501&amp;""))*('5_ACOMPANHAMENTO'!$AC$3:$AC$4922&lt;&gt;"")*((((I501&lt;&gt;"")*ISNUMBER(SEARCH("|"&amp;I501&amp;"|",'5_ACOMPANHAMENTO'!$AC$3:$AC$4922)))+((J501&lt;&gt;"")*ISNUMBER(SEARCH("|"&amp;J501&amp;"|",'5_ACOMPANHAMENTO'!$AC$3:$AC$4922)))+((K501&lt;&gt;"")*ISNUMBER(SEARCH("|"&amp;K501&amp;"|",'5_ACOMPANHAMENTO'!$AC$3:$AC$4922)))+((L501&lt;&gt;"")*ISNUMBER(SEARCH("|"&amp;L501&amp;"|",'5_ACOMPANHAMENTO'!$AC$3:$AC$4922)))+((M501&lt;&gt;"")*ISNUMBER(SEARCH("|"&amp;M501&amp;"|",'5_ACOMPANHAMENTO'!$AC$3:$AC$4922)))+((N501&lt;&gt;"")*ISNUMBER(SEARCH("|"&amp;N501&amp;"|",'5_ACOMPANHAMENTO'!$AC$3:$AC$4922)))+((O501&lt;&gt;"")*ISNUMBER(SEARCH("|"&amp;O501&amp;"|",'5_ACOMPANHAMENTO'!$AC$3:$AC$4922)))+((P501&lt;&gt;"")*ISNUMBER(SEARCH("|"&amp;P501&amp;"|",'5_ACOMPANHAMENTO'!$AC$3:$AC$4922)))+((Q501&lt;&gt;"")*ISNUMBER(SEARCH("|"&amp;Q501&amp;"|",'5_ACOMPANHAMENTO'!$AC$3:$AC$4922)))+((R501&lt;&gt;"")*ISNUMBER(SEARCH("|"&amp;R501&amp;"|",'5_ACOMPANHAMENTO'!$AC$3:$AC$4922)))+((S501&lt;&gt;"")*ISNUMBER(SEARCH("|"&amp;S501&amp;"|",'5_ACOMPANHAMENTO'!$AC$3:$AC$4922)))+((T501&lt;&gt;"")*ISNUMBER(SEARCH("|"&amp;T501&amp;"|",'5_ACOMPANHAMENTO'!$AC$3:$AC$4922)))+((U501&lt;&gt;"")*ISNUMBER(SEARCH("|"&amp;U501&amp;"|",'5_ACOMPANHAMENTO'!$AC$3:$AC$4922)))+((V501&lt;&gt;"")*ISNUMBER(SEARCH("|"&amp;V501&amp;"|",'5_ACOMPANHAMENTO'!$AC$3:$AC$4922)))+((W501&lt;&gt;"")*ISNUMBER(SEARCH("|"&amp;W501&amp;"|",'5_ACOMPANHAMENTO'!$AC$3:$AC$4922)))+((X501&lt;&gt;"")*ISNUMBER(SEARCH("|"&amp;X501&amp;"|",'5_ACOMPANHAMENTO'!$AC$3:$AC$4922)))+((Y501&lt;&gt;"")*ISNUMBER(SEARCH("|"&amp;Y501&amp;"|",'5_ACOMPANHAMENTO'!$AC$3:$AC$4922)))+((Z501&lt;&gt;"")*ISNUMBER(SEARCH("|"&amp;Z501&amp;"|",'5_ACOMPANHAMENTO'!$AC$3:$AC$4922)))+((AA501&lt;&gt;"")*ISNUMBER(SEARCH("|"&amp;AA501&amp;"|",'5_ACOMPANHAMENTO'!$AC$3:$AC$4922)))+((AB501&lt;&gt;"")*ISNUMBER(SEARCH("|"&amp;AB501&amp;"|",'5_ACOMPANHAMENTO'!$AC$3:$AC$4922))))&gt;0)),'5_ACOMPANHAMENTO'!$J$3:$J$4922),0))</f>
        <v>3240</v>
      </c>
      <c r="E501" s="4" t="str">
        <f t="shared" ca="1" si="161"/>
        <v>FINALIZADO</v>
      </c>
      <c r="F501" s="7">
        <f>IF(OR($B501="",$C501=""),"",IFERROR(SUMPRODUCT(--(('5_ACOMPANHAMENTO'!$AD$3:$AD$4922=TRIM($C501&amp;""))*('5_ACOMPANHAMENTO'!$AC$3:$AC$4922&lt;&gt;"")*((((I501&lt;&gt;"")*ISNUMBER(SEARCH("|"&amp;I501&amp;"|",'5_ACOMPANHAMENTO'!$AC$3:$AC$4922)))+((J501&lt;&gt;"")*ISNUMBER(SEARCH("|"&amp;J501&amp;"|",'5_ACOMPANHAMENTO'!$AC$3:$AC$4922)))+((K501&lt;&gt;"")*ISNUMBER(SEARCH("|"&amp;K501&amp;"|",'5_ACOMPANHAMENTO'!$AC$3:$AC$4922)))+((L501&lt;&gt;"")*ISNUMBER(SEARCH("|"&amp;L501&amp;"|",'5_ACOMPANHAMENTO'!$AC$3:$AC$4922)))+((M501&lt;&gt;"")*ISNUMBER(SEARCH("|"&amp;M501&amp;"|",'5_ACOMPANHAMENTO'!$AC$3:$AC$4922)))+((N501&lt;&gt;"")*ISNUMBER(SEARCH("|"&amp;N501&amp;"|",'5_ACOMPANHAMENTO'!$AC$3:$AC$4922)))+((O501&lt;&gt;"")*ISNUMBER(SEARCH("|"&amp;O501&amp;"|",'5_ACOMPANHAMENTO'!$AC$3:$AC$4922)))+((P501&lt;&gt;"")*ISNUMBER(SEARCH("|"&amp;P501&amp;"|",'5_ACOMPANHAMENTO'!$AC$3:$AC$4922)))+((Q501&lt;&gt;"")*ISNUMBER(SEARCH("|"&amp;Q501&amp;"|",'5_ACOMPANHAMENTO'!$AC$3:$AC$4922)))+((R501&lt;&gt;"")*ISNUMBER(SEARCH("|"&amp;R501&amp;"|",'5_ACOMPANHAMENTO'!$AC$3:$AC$4922)))+((S501&lt;&gt;"")*ISNUMBER(SEARCH("|"&amp;S501&amp;"|",'5_ACOMPANHAMENTO'!$AC$3:$AC$4922)))+((T501&lt;&gt;"")*ISNUMBER(SEARCH("|"&amp;T501&amp;"|",'5_ACOMPANHAMENTO'!$AC$3:$AC$4922)))+((U501&lt;&gt;"")*ISNUMBER(SEARCH("|"&amp;U501&amp;"|",'5_ACOMPANHAMENTO'!$AC$3:$AC$4922)))+((V501&lt;&gt;"")*ISNUMBER(SEARCH("|"&amp;V501&amp;"|",'5_ACOMPANHAMENTO'!$AC$3:$AC$4922)))+((W501&lt;&gt;"")*ISNUMBER(SEARCH("|"&amp;W501&amp;"|",'5_ACOMPANHAMENTO'!$AC$3:$AC$4922)))+((X501&lt;&gt;"")*ISNUMBER(SEARCH("|"&amp;X501&amp;"|",'5_ACOMPANHAMENTO'!$AC$3:$AC$4922)))+((Y501&lt;&gt;"")*ISNUMBER(SEARCH("|"&amp;Y501&amp;"|",'5_ACOMPANHAMENTO'!$AC$3:$AC$4922)))+((Z501&lt;&gt;"")*ISNUMBER(SEARCH("|"&amp;Z501&amp;"|",'5_ACOMPANHAMENTO'!$AC$3:$AC$4922)))+((AA501&lt;&gt;"")*ISNUMBER(SEARCH("|"&amp;AA501&amp;"|",'5_ACOMPANHAMENTO'!$AC$3:$AC$4922)))+((AB501&lt;&gt;"")*ISNUMBER(SEARCH("|"&amp;AB501&amp;"|",'5_ACOMPANHAMENTO'!$AC$3:$AC$4922))))&gt;0)),'5_ACOMPANHAMENTO'!$O$3:$O$4922),0))</f>
        <v>3240</v>
      </c>
      <c r="G501" s="7">
        <f t="shared" si="162"/>
        <v>0</v>
      </c>
      <c r="H501" t="str">
        <f t="shared" si="163"/>
        <v>10199,10201|SEM_SETOR</v>
      </c>
      <c r="I501" s="1" t="str">
        <f t="shared" si="164"/>
        <v>10199</v>
      </c>
      <c r="J501" s="1" t="str">
        <f t="shared" si="165"/>
        <v>10201</v>
      </c>
      <c r="K501" s="1" t="str">
        <f t="shared" si="166"/>
        <v/>
      </c>
      <c r="L501" s="1" t="str">
        <f t="shared" si="167"/>
        <v/>
      </c>
      <c r="M501" s="1" t="str">
        <f t="shared" si="168"/>
        <v/>
      </c>
      <c r="N501" s="1" t="str">
        <f t="shared" si="169"/>
        <v/>
      </c>
      <c r="O501" s="1" t="str">
        <f t="shared" si="170"/>
        <v/>
      </c>
      <c r="P501" s="1" t="str">
        <f t="shared" si="171"/>
        <v/>
      </c>
      <c r="Q501" s="1" t="str">
        <f t="shared" si="172"/>
        <v/>
      </c>
      <c r="R501" s="1" t="str">
        <f t="shared" si="173"/>
        <v/>
      </c>
      <c r="S501" s="1" t="str">
        <f t="shared" si="174"/>
        <v/>
      </c>
      <c r="T501" s="1" t="str">
        <f t="shared" si="175"/>
        <v/>
      </c>
      <c r="U501" s="1" t="str">
        <f t="shared" si="176"/>
        <v/>
      </c>
      <c r="V501" s="1" t="str">
        <f t="shared" si="177"/>
        <v/>
      </c>
      <c r="W501" s="1" t="str">
        <f t="shared" si="178"/>
        <v/>
      </c>
      <c r="X501" s="1" t="str">
        <f t="shared" si="179"/>
        <v/>
      </c>
      <c r="Y501" s="1" t="str">
        <f t="shared" si="180"/>
        <v/>
      </c>
      <c r="Z501" s="1" t="str">
        <f t="shared" si="181"/>
        <v/>
      </c>
      <c r="AA501" s="1" t="str">
        <f t="shared" si="182"/>
        <v/>
      </c>
      <c r="AB501" s="1" t="str">
        <f t="shared" si="183"/>
        <v/>
      </c>
    </row>
    <row r="502" spans="1:28" ht="11.25" hidden="1" customHeight="1" x14ac:dyDescent="0.35">
      <c r="A502" s="4">
        <f>IF(OR($B502="",$C502=""),"",IFERROR(INDEX('5_ACOMPANHAMENTO'!$A$3:$A$4922,MATCH(1,INDEX(('5_ACOMPANHAMENTO'!$AD$3:$AD$4922=TRIM($C502&amp;""))*('5_ACOMPANHAMENTO'!$AC$3:$AC$4922&lt;&gt;"")*((((I502&lt;&gt;"")*ISNUMBER(SEARCH("|"&amp;I502&amp;"|",'5_ACOMPANHAMENTO'!$AC$3:$AC$4922)))+((J502&lt;&gt;"")*ISNUMBER(SEARCH("|"&amp;J502&amp;"|",'5_ACOMPANHAMENTO'!$AC$3:$AC$4922)))+((K502&lt;&gt;"")*ISNUMBER(SEARCH("|"&amp;K502&amp;"|",'5_ACOMPANHAMENTO'!$AC$3:$AC$4922)))+((L502&lt;&gt;"")*ISNUMBER(SEARCH("|"&amp;L502&amp;"|",'5_ACOMPANHAMENTO'!$AC$3:$AC$4922)))+((M502&lt;&gt;"")*ISNUMBER(SEARCH("|"&amp;M502&amp;"|",'5_ACOMPANHAMENTO'!$AC$3:$AC$4922)))+((N502&lt;&gt;"")*ISNUMBER(SEARCH("|"&amp;N502&amp;"|",'5_ACOMPANHAMENTO'!$AC$3:$AC$4922)))+((O502&lt;&gt;"")*ISNUMBER(SEARCH("|"&amp;O502&amp;"|",'5_ACOMPANHAMENTO'!$AC$3:$AC$4922)))+((P502&lt;&gt;"")*ISNUMBER(SEARCH("|"&amp;P502&amp;"|",'5_ACOMPANHAMENTO'!$AC$3:$AC$4922)))+((Q502&lt;&gt;"")*ISNUMBER(SEARCH("|"&amp;Q502&amp;"|",'5_ACOMPANHAMENTO'!$AC$3:$AC$4922)))+((R502&lt;&gt;"")*ISNUMBER(SEARCH("|"&amp;R502&amp;"|",'5_ACOMPANHAMENTO'!$AC$3:$AC$4922)))+((S502&lt;&gt;"")*ISNUMBER(SEARCH("|"&amp;S502&amp;"|",'5_ACOMPANHAMENTO'!$AC$3:$AC$4922)))+((T502&lt;&gt;"")*ISNUMBER(SEARCH("|"&amp;T502&amp;"|",'5_ACOMPANHAMENTO'!$AC$3:$AC$4922)))+((U502&lt;&gt;"")*ISNUMBER(SEARCH("|"&amp;U502&amp;"|",'5_ACOMPANHAMENTO'!$AC$3:$AC$4922)))+((V502&lt;&gt;"")*ISNUMBER(SEARCH("|"&amp;V502&amp;"|",'5_ACOMPANHAMENTO'!$AC$3:$AC$4922)))+((W502&lt;&gt;"")*ISNUMBER(SEARCH("|"&amp;W502&amp;"|",'5_ACOMPANHAMENTO'!$AC$3:$AC$4922)))+((X502&lt;&gt;"")*ISNUMBER(SEARCH("|"&amp;X502&amp;"|",'5_ACOMPANHAMENTO'!$AC$3:$AC$4922)))+((Y502&lt;&gt;"")*ISNUMBER(SEARCH("|"&amp;Y502&amp;"|",'5_ACOMPANHAMENTO'!$AC$3:$AC$4922)))+((Z502&lt;&gt;"")*ISNUMBER(SEARCH("|"&amp;Z502&amp;"|",'5_ACOMPANHAMENTO'!$AC$3:$AC$4922)))+((AA502&lt;&gt;"")*ISNUMBER(SEARCH("|"&amp;AA502&amp;"|",'5_ACOMPANHAMENTO'!$AC$3:$AC$4922)))+((AB502&lt;&gt;"")*ISNUMBER(SEARCH("|"&amp;AB502&amp;"|",'5_ACOMPANHAMENTO'!$AC$3:$AC$4922))))&gt;0),0),0)),""))</f>
        <v>46203</v>
      </c>
      <c r="B502" s="14" t="s">
        <v>3095</v>
      </c>
      <c r="C502" s="14" t="s">
        <v>3097</v>
      </c>
      <c r="D502" s="4">
        <f>IF(OR($B502="",$C502=""),"",IFERROR(SUMPRODUCT(--(('5_ACOMPANHAMENTO'!$AD$3:$AD$4922=TRIM($C502&amp;""))*('5_ACOMPANHAMENTO'!$AC$3:$AC$4922&lt;&gt;"")*((((I502&lt;&gt;"")*ISNUMBER(SEARCH("|"&amp;I502&amp;"|",'5_ACOMPANHAMENTO'!$AC$3:$AC$4922)))+((J502&lt;&gt;"")*ISNUMBER(SEARCH("|"&amp;J502&amp;"|",'5_ACOMPANHAMENTO'!$AC$3:$AC$4922)))+((K502&lt;&gt;"")*ISNUMBER(SEARCH("|"&amp;K502&amp;"|",'5_ACOMPANHAMENTO'!$AC$3:$AC$4922)))+((L502&lt;&gt;"")*ISNUMBER(SEARCH("|"&amp;L502&amp;"|",'5_ACOMPANHAMENTO'!$AC$3:$AC$4922)))+((M502&lt;&gt;"")*ISNUMBER(SEARCH("|"&amp;M502&amp;"|",'5_ACOMPANHAMENTO'!$AC$3:$AC$4922)))+((N502&lt;&gt;"")*ISNUMBER(SEARCH("|"&amp;N502&amp;"|",'5_ACOMPANHAMENTO'!$AC$3:$AC$4922)))+((O502&lt;&gt;"")*ISNUMBER(SEARCH("|"&amp;O502&amp;"|",'5_ACOMPANHAMENTO'!$AC$3:$AC$4922)))+((P502&lt;&gt;"")*ISNUMBER(SEARCH("|"&amp;P502&amp;"|",'5_ACOMPANHAMENTO'!$AC$3:$AC$4922)))+((Q502&lt;&gt;"")*ISNUMBER(SEARCH("|"&amp;Q502&amp;"|",'5_ACOMPANHAMENTO'!$AC$3:$AC$4922)))+((R502&lt;&gt;"")*ISNUMBER(SEARCH("|"&amp;R502&amp;"|",'5_ACOMPANHAMENTO'!$AC$3:$AC$4922)))+((S502&lt;&gt;"")*ISNUMBER(SEARCH("|"&amp;S502&amp;"|",'5_ACOMPANHAMENTO'!$AC$3:$AC$4922)))+((T502&lt;&gt;"")*ISNUMBER(SEARCH("|"&amp;T502&amp;"|",'5_ACOMPANHAMENTO'!$AC$3:$AC$4922)))+((U502&lt;&gt;"")*ISNUMBER(SEARCH("|"&amp;U502&amp;"|",'5_ACOMPANHAMENTO'!$AC$3:$AC$4922)))+((V502&lt;&gt;"")*ISNUMBER(SEARCH("|"&amp;V502&amp;"|",'5_ACOMPANHAMENTO'!$AC$3:$AC$4922)))+((W502&lt;&gt;"")*ISNUMBER(SEARCH("|"&amp;W502&amp;"|",'5_ACOMPANHAMENTO'!$AC$3:$AC$4922)))+((X502&lt;&gt;"")*ISNUMBER(SEARCH("|"&amp;X502&amp;"|",'5_ACOMPANHAMENTO'!$AC$3:$AC$4922)))+((Y502&lt;&gt;"")*ISNUMBER(SEARCH("|"&amp;Y502&amp;"|",'5_ACOMPANHAMENTO'!$AC$3:$AC$4922)))+((Z502&lt;&gt;"")*ISNUMBER(SEARCH("|"&amp;Z502&amp;"|",'5_ACOMPANHAMENTO'!$AC$3:$AC$4922)))+((AA502&lt;&gt;"")*ISNUMBER(SEARCH("|"&amp;AA502&amp;"|",'5_ACOMPANHAMENTO'!$AC$3:$AC$4922)))+((AB502&lt;&gt;"")*ISNUMBER(SEARCH("|"&amp;AB502&amp;"|",'5_ACOMPANHAMENTO'!$AC$3:$AC$4922))))&gt;0)),'5_ACOMPANHAMENTO'!$J$3:$J$4922),0))</f>
        <v>3240</v>
      </c>
      <c r="E502" s="4" t="str">
        <f t="shared" ca="1" si="161"/>
        <v>FINALIZADO</v>
      </c>
      <c r="F502" s="7">
        <f>IF(OR($B502="",$C502=""),"",IFERROR(SUMPRODUCT(--(('5_ACOMPANHAMENTO'!$AD$3:$AD$4922=TRIM($C502&amp;""))*('5_ACOMPANHAMENTO'!$AC$3:$AC$4922&lt;&gt;"")*((((I502&lt;&gt;"")*ISNUMBER(SEARCH("|"&amp;I502&amp;"|",'5_ACOMPANHAMENTO'!$AC$3:$AC$4922)))+((J502&lt;&gt;"")*ISNUMBER(SEARCH("|"&amp;J502&amp;"|",'5_ACOMPANHAMENTO'!$AC$3:$AC$4922)))+((K502&lt;&gt;"")*ISNUMBER(SEARCH("|"&amp;K502&amp;"|",'5_ACOMPANHAMENTO'!$AC$3:$AC$4922)))+((L502&lt;&gt;"")*ISNUMBER(SEARCH("|"&amp;L502&amp;"|",'5_ACOMPANHAMENTO'!$AC$3:$AC$4922)))+((M502&lt;&gt;"")*ISNUMBER(SEARCH("|"&amp;M502&amp;"|",'5_ACOMPANHAMENTO'!$AC$3:$AC$4922)))+((N502&lt;&gt;"")*ISNUMBER(SEARCH("|"&amp;N502&amp;"|",'5_ACOMPANHAMENTO'!$AC$3:$AC$4922)))+((O502&lt;&gt;"")*ISNUMBER(SEARCH("|"&amp;O502&amp;"|",'5_ACOMPANHAMENTO'!$AC$3:$AC$4922)))+((P502&lt;&gt;"")*ISNUMBER(SEARCH("|"&amp;P502&amp;"|",'5_ACOMPANHAMENTO'!$AC$3:$AC$4922)))+((Q502&lt;&gt;"")*ISNUMBER(SEARCH("|"&amp;Q502&amp;"|",'5_ACOMPANHAMENTO'!$AC$3:$AC$4922)))+((R502&lt;&gt;"")*ISNUMBER(SEARCH("|"&amp;R502&amp;"|",'5_ACOMPANHAMENTO'!$AC$3:$AC$4922)))+((S502&lt;&gt;"")*ISNUMBER(SEARCH("|"&amp;S502&amp;"|",'5_ACOMPANHAMENTO'!$AC$3:$AC$4922)))+((T502&lt;&gt;"")*ISNUMBER(SEARCH("|"&amp;T502&amp;"|",'5_ACOMPANHAMENTO'!$AC$3:$AC$4922)))+((U502&lt;&gt;"")*ISNUMBER(SEARCH("|"&amp;U502&amp;"|",'5_ACOMPANHAMENTO'!$AC$3:$AC$4922)))+((V502&lt;&gt;"")*ISNUMBER(SEARCH("|"&amp;V502&amp;"|",'5_ACOMPANHAMENTO'!$AC$3:$AC$4922)))+((W502&lt;&gt;"")*ISNUMBER(SEARCH("|"&amp;W502&amp;"|",'5_ACOMPANHAMENTO'!$AC$3:$AC$4922)))+((X502&lt;&gt;"")*ISNUMBER(SEARCH("|"&amp;X502&amp;"|",'5_ACOMPANHAMENTO'!$AC$3:$AC$4922)))+((Y502&lt;&gt;"")*ISNUMBER(SEARCH("|"&amp;Y502&amp;"|",'5_ACOMPANHAMENTO'!$AC$3:$AC$4922)))+((Z502&lt;&gt;"")*ISNUMBER(SEARCH("|"&amp;Z502&amp;"|",'5_ACOMPANHAMENTO'!$AC$3:$AC$4922)))+((AA502&lt;&gt;"")*ISNUMBER(SEARCH("|"&amp;AA502&amp;"|",'5_ACOMPANHAMENTO'!$AC$3:$AC$4922)))+((AB502&lt;&gt;"")*ISNUMBER(SEARCH("|"&amp;AB502&amp;"|",'5_ACOMPANHAMENTO'!$AC$3:$AC$4922))))&gt;0)),'5_ACOMPANHAMENTO'!$O$3:$O$4922),0))</f>
        <v>3240</v>
      </c>
      <c r="G502" s="7">
        <f t="shared" si="162"/>
        <v>0</v>
      </c>
      <c r="H502" t="str">
        <f t="shared" si="163"/>
        <v>10199,10201|SEM_SETOR</v>
      </c>
      <c r="I502" s="1" t="str">
        <f t="shared" si="164"/>
        <v>10199</v>
      </c>
      <c r="J502" s="1" t="str">
        <f t="shared" si="165"/>
        <v>10201</v>
      </c>
      <c r="K502" s="1" t="str">
        <f t="shared" si="166"/>
        <v/>
      </c>
      <c r="L502" s="1" t="str">
        <f t="shared" si="167"/>
        <v/>
      </c>
      <c r="M502" s="1" t="str">
        <f t="shared" si="168"/>
        <v/>
      </c>
      <c r="N502" s="1" t="str">
        <f t="shared" si="169"/>
        <v/>
      </c>
      <c r="O502" s="1" t="str">
        <f t="shared" si="170"/>
        <v/>
      </c>
      <c r="P502" s="1" t="str">
        <f t="shared" si="171"/>
        <v/>
      </c>
      <c r="Q502" s="1" t="str">
        <f t="shared" si="172"/>
        <v/>
      </c>
      <c r="R502" s="1" t="str">
        <f t="shared" si="173"/>
        <v/>
      </c>
      <c r="S502" s="1" t="str">
        <f t="shared" si="174"/>
        <v/>
      </c>
      <c r="T502" s="1" t="str">
        <f t="shared" si="175"/>
        <v/>
      </c>
      <c r="U502" s="1" t="str">
        <f t="shared" si="176"/>
        <v/>
      </c>
      <c r="V502" s="1" t="str">
        <f t="shared" si="177"/>
        <v/>
      </c>
      <c r="W502" s="1" t="str">
        <f t="shared" si="178"/>
        <v/>
      </c>
      <c r="X502" s="1" t="str">
        <f t="shared" si="179"/>
        <v/>
      </c>
      <c r="Y502" s="1" t="str">
        <f t="shared" si="180"/>
        <v/>
      </c>
      <c r="Z502" s="1" t="str">
        <f t="shared" si="181"/>
        <v/>
      </c>
      <c r="AA502" s="1" t="str">
        <f t="shared" si="182"/>
        <v/>
      </c>
      <c r="AB502" s="1" t="str">
        <f t="shared" si="183"/>
        <v/>
      </c>
    </row>
    <row r="503" spans="1:28" ht="11.25" hidden="1" customHeight="1" x14ac:dyDescent="0.35">
      <c r="A503" s="4">
        <f>IF(OR($B503="",$C503=""),"",IFERROR(INDEX('5_ACOMPANHAMENTO'!$A$3:$A$4922,MATCH(1,INDEX(('5_ACOMPANHAMENTO'!$AD$3:$AD$4922=TRIM($C503&amp;""))*('5_ACOMPANHAMENTO'!$AC$3:$AC$4922&lt;&gt;"")*((((I503&lt;&gt;"")*ISNUMBER(SEARCH("|"&amp;I503&amp;"|",'5_ACOMPANHAMENTO'!$AC$3:$AC$4922)))+((J503&lt;&gt;"")*ISNUMBER(SEARCH("|"&amp;J503&amp;"|",'5_ACOMPANHAMENTO'!$AC$3:$AC$4922)))+((K503&lt;&gt;"")*ISNUMBER(SEARCH("|"&amp;K503&amp;"|",'5_ACOMPANHAMENTO'!$AC$3:$AC$4922)))+((L503&lt;&gt;"")*ISNUMBER(SEARCH("|"&amp;L503&amp;"|",'5_ACOMPANHAMENTO'!$AC$3:$AC$4922)))+((M503&lt;&gt;"")*ISNUMBER(SEARCH("|"&amp;M503&amp;"|",'5_ACOMPANHAMENTO'!$AC$3:$AC$4922)))+((N503&lt;&gt;"")*ISNUMBER(SEARCH("|"&amp;N503&amp;"|",'5_ACOMPANHAMENTO'!$AC$3:$AC$4922)))+((O503&lt;&gt;"")*ISNUMBER(SEARCH("|"&amp;O503&amp;"|",'5_ACOMPANHAMENTO'!$AC$3:$AC$4922)))+((P503&lt;&gt;"")*ISNUMBER(SEARCH("|"&amp;P503&amp;"|",'5_ACOMPANHAMENTO'!$AC$3:$AC$4922)))+((Q503&lt;&gt;"")*ISNUMBER(SEARCH("|"&amp;Q503&amp;"|",'5_ACOMPANHAMENTO'!$AC$3:$AC$4922)))+((R503&lt;&gt;"")*ISNUMBER(SEARCH("|"&amp;R503&amp;"|",'5_ACOMPANHAMENTO'!$AC$3:$AC$4922)))+((S503&lt;&gt;"")*ISNUMBER(SEARCH("|"&amp;S503&amp;"|",'5_ACOMPANHAMENTO'!$AC$3:$AC$4922)))+((T503&lt;&gt;"")*ISNUMBER(SEARCH("|"&amp;T503&amp;"|",'5_ACOMPANHAMENTO'!$AC$3:$AC$4922)))+((U503&lt;&gt;"")*ISNUMBER(SEARCH("|"&amp;U503&amp;"|",'5_ACOMPANHAMENTO'!$AC$3:$AC$4922)))+((V503&lt;&gt;"")*ISNUMBER(SEARCH("|"&amp;V503&amp;"|",'5_ACOMPANHAMENTO'!$AC$3:$AC$4922)))+((W503&lt;&gt;"")*ISNUMBER(SEARCH("|"&amp;W503&amp;"|",'5_ACOMPANHAMENTO'!$AC$3:$AC$4922)))+((X503&lt;&gt;"")*ISNUMBER(SEARCH("|"&amp;X503&amp;"|",'5_ACOMPANHAMENTO'!$AC$3:$AC$4922)))+((Y503&lt;&gt;"")*ISNUMBER(SEARCH("|"&amp;Y503&amp;"|",'5_ACOMPANHAMENTO'!$AC$3:$AC$4922)))+((Z503&lt;&gt;"")*ISNUMBER(SEARCH("|"&amp;Z503&amp;"|",'5_ACOMPANHAMENTO'!$AC$3:$AC$4922)))+((AA503&lt;&gt;"")*ISNUMBER(SEARCH("|"&amp;AA503&amp;"|",'5_ACOMPANHAMENTO'!$AC$3:$AC$4922)))+((AB503&lt;&gt;"")*ISNUMBER(SEARCH("|"&amp;AB503&amp;"|",'5_ACOMPANHAMENTO'!$AC$3:$AC$4922))))&gt;0),0),0)),""))</f>
        <v>46203</v>
      </c>
      <c r="B503" s="14" t="s">
        <v>3095</v>
      </c>
      <c r="C503" s="14" t="s">
        <v>3097</v>
      </c>
      <c r="D503" s="4">
        <f>IF(OR($B503="",$C503=""),"",IFERROR(SUMPRODUCT(--(('5_ACOMPANHAMENTO'!$AD$3:$AD$4922=TRIM($C503&amp;""))*('5_ACOMPANHAMENTO'!$AC$3:$AC$4922&lt;&gt;"")*((((I503&lt;&gt;"")*ISNUMBER(SEARCH("|"&amp;I503&amp;"|",'5_ACOMPANHAMENTO'!$AC$3:$AC$4922)))+((J503&lt;&gt;"")*ISNUMBER(SEARCH("|"&amp;J503&amp;"|",'5_ACOMPANHAMENTO'!$AC$3:$AC$4922)))+((K503&lt;&gt;"")*ISNUMBER(SEARCH("|"&amp;K503&amp;"|",'5_ACOMPANHAMENTO'!$AC$3:$AC$4922)))+((L503&lt;&gt;"")*ISNUMBER(SEARCH("|"&amp;L503&amp;"|",'5_ACOMPANHAMENTO'!$AC$3:$AC$4922)))+((M503&lt;&gt;"")*ISNUMBER(SEARCH("|"&amp;M503&amp;"|",'5_ACOMPANHAMENTO'!$AC$3:$AC$4922)))+((N503&lt;&gt;"")*ISNUMBER(SEARCH("|"&amp;N503&amp;"|",'5_ACOMPANHAMENTO'!$AC$3:$AC$4922)))+((O503&lt;&gt;"")*ISNUMBER(SEARCH("|"&amp;O503&amp;"|",'5_ACOMPANHAMENTO'!$AC$3:$AC$4922)))+((P503&lt;&gt;"")*ISNUMBER(SEARCH("|"&amp;P503&amp;"|",'5_ACOMPANHAMENTO'!$AC$3:$AC$4922)))+((Q503&lt;&gt;"")*ISNUMBER(SEARCH("|"&amp;Q503&amp;"|",'5_ACOMPANHAMENTO'!$AC$3:$AC$4922)))+((R503&lt;&gt;"")*ISNUMBER(SEARCH("|"&amp;R503&amp;"|",'5_ACOMPANHAMENTO'!$AC$3:$AC$4922)))+((S503&lt;&gt;"")*ISNUMBER(SEARCH("|"&amp;S503&amp;"|",'5_ACOMPANHAMENTO'!$AC$3:$AC$4922)))+((T503&lt;&gt;"")*ISNUMBER(SEARCH("|"&amp;T503&amp;"|",'5_ACOMPANHAMENTO'!$AC$3:$AC$4922)))+((U503&lt;&gt;"")*ISNUMBER(SEARCH("|"&amp;U503&amp;"|",'5_ACOMPANHAMENTO'!$AC$3:$AC$4922)))+((V503&lt;&gt;"")*ISNUMBER(SEARCH("|"&amp;V503&amp;"|",'5_ACOMPANHAMENTO'!$AC$3:$AC$4922)))+((W503&lt;&gt;"")*ISNUMBER(SEARCH("|"&amp;W503&amp;"|",'5_ACOMPANHAMENTO'!$AC$3:$AC$4922)))+((X503&lt;&gt;"")*ISNUMBER(SEARCH("|"&amp;X503&amp;"|",'5_ACOMPANHAMENTO'!$AC$3:$AC$4922)))+((Y503&lt;&gt;"")*ISNUMBER(SEARCH("|"&amp;Y503&amp;"|",'5_ACOMPANHAMENTO'!$AC$3:$AC$4922)))+((Z503&lt;&gt;"")*ISNUMBER(SEARCH("|"&amp;Z503&amp;"|",'5_ACOMPANHAMENTO'!$AC$3:$AC$4922)))+((AA503&lt;&gt;"")*ISNUMBER(SEARCH("|"&amp;AA503&amp;"|",'5_ACOMPANHAMENTO'!$AC$3:$AC$4922)))+((AB503&lt;&gt;"")*ISNUMBER(SEARCH("|"&amp;AB503&amp;"|",'5_ACOMPANHAMENTO'!$AC$3:$AC$4922))))&gt;0)),'5_ACOMPANHAMENTO'!$J$3:$J$4922),0))</f>
        <v>3240</v>
      </c>
      <c r="E503" s="4" t="str">
        <f t="shared" ca="1" si="161"/>
        <v>FINALIZADO</v>
      </c>
      <c r="F503" s="7">
        <f>IF(OR($B503="",$C503=""),"",IFERROR(SUMPRODUCT(--(('5_ACOMPANHAMENTO'!$AD$3:$AD$4922=TRIM($C503&amp;""))*('5_ACOMPANHAMENTO'!$AC$3:$AC$4922&lt;&gt;"")*((((I503&lt;&gt;"")*ISNUMBER(SEARCH("|"&amp;I503&amp;"|",'5_ACOMPANHAMENTO'!$AC$3:$AC$4922)))+((J503&lt;&gt;"")*ISNUMBER(SEARCH("|"&amp;J503&amp;"|",'5_ACOMPANHAMENTO'!$AC$3:$AC$4922)))+((K503&lt;&gt;"")*ISNUMBER(SEARCH("|"&amp;K503&amp;"|",'5_ACOMPANHAMENTO'!$AC$3:$AC$4922)))+((L503&lt;&gt;"")*ISNUMBER(SEARCH("|"&amp;L503&amp;"|",'5_ACOMPANHAMENTO'!$AC$3:$AC$4922)))+((M503&lt;&gt;"")*ISNUMBER(SEARCH("|"&amp;M503&amp;"|",'5_ACOMPANHAMENTO'!$AC$3:$AC$4922)))+((N503&lt;&gt;"")*ISNUMBER(SEARCH("|"&amp;N503&amp;"|",'5_ACOMPANHAMENTO'!$AC$3:$AC$4922)))+((O503&lt;&gt;"")*ISNUMBER(SEARCH("|"&amp;O503&amp;"|",'5_ACOMPANHAMENTO'!$AC$3:$AC$4922)))+((P503&lt;&gt;"")*ISNUMBER(SEARCH("|"&amp;P503&amp;"|",'5_ACOMPANHAMENTO'!$AC$3:$AC$4922)))+((Q503&lt;&gt;"")*ISNUMBER(SEARCH("|"&amp;Q503&amp;"|",'5_ACOMPANHAMENTO'!$AC$3:$AC$4922)))+((R503&lt;&gt;"")*ISNUMBER(SEARCH("|"&amp;R503&amp;"|",'5_ACOMPANHAMENTO'!$AC$3:$AC$4922)))+((S503&lt;&gt;"")*ISNUMBER(SEARCH("|"&amp;S503&amp;"|",'5_ACOMPANHAMENTO'!$AC$3:$AC$4922)))+((T503&lt;&gt;"")*ISNUMBER(SEARCH("|"&amp;T503&amp;"|",'5_ACOMPANHAMENTO'!$AC$3:$AC$4922)))+((U503&lt;&gt;"")*ISNUMBER(SEARCH("|"&amp;U503&amp;"|",'5_ACOMPANHAMENTO'!$AC$3:$AC$4922)))+((V503&lt;&gt;"")*ISNUMBER(SEARCH("|"&amp;V503&amp;"|",'5_ACOMPANHAMENTO'!$AC$3:$AC$4922)))+((W503&lt;&gt;"")*ISNUMBER(SEARCH("|"&amp;W503&amp;"|",'5_ACOMPANHAMENTO'!$AC$3:$AC$4922)))+((X503&lt;&gt;"")*ISNUMBER(SEARCH("|"&amp;X503&amp;"|",'5_ACOMPANHAMENTO'!$AC$3:$AC$4922)))+((Y503&lt;&gt;"")*ISNUMBER(SEARCH("|"&amp;Y503&amp;"|",'5_ACOMPANHAMENTO'!$AC$3:$AC$4922)))+((Z503&lt;&gt;"")*ISNUMBER(SEARCH("|"&amp;Z503&amp;"|",'5_ACOMPANHAMENTO'!$AC$3:$AC$4922)))+((AA503&lt;&gt;"")*ISNUMBER(SEARCH("|"&amp;AA503&amp;"|",'5_ACOMPANHAMENTO'!$AC$3:$AC$4922)))+((AB503&lt;&gt;"")*ISNUMBER(SEARCH("|"&amp;AB503&amp;"|",'5_ACOMPANHAMENTO'!$AC$3:$AC$4922))))&gt;0)),'5_ACOMPANHAMENTO'!$O$3:$O$4922),0))</f>
        <v>3240</v>
      </c>
      <c r="G503" s="7">
        <f t="shared" si="162"/>
        <v>0</v>
      </c>
      <c r="H503" t="str">
        <f t="shared" si="163"/>
        <v>10199,10201|SEM_SETOR</v>
      </c>
      <c r="I503" s="1" t="str">
        <f t="shared" si="164"/>
        <v>10199</v>
      </c>
      <c r="J503" s="1" t="str">
        <f t="shared" si="165"/>
        <v>10201</v>
      </c>
      <c r="K503" s="1" t="str">
        <f t="shared" si="166"/>
        <v/>
      </c>
      <c r="L503" s="1" t="str">
        <f t="shared" si="167"/>
        <v/>
      </c>
      <c r="M503" s="1" t="str">
        <f t="shared" si="168"/>
        <v/>
      </c>
      <c r="N503" s="1" t="str">
        <f t="shared" si="169"/>
        <v/>
      </c>
      <c r="O503" s="1" t="str">
        <f t="shared" si="170"/>
        <v/>
      </c>
      <c r="P503" s="1" t="str">
        <f t="shared" si="171"/>
        <v/>
      </c>
      <c r="Q503" s="1" t="str">
        <f t="shared" si="172"/>
        <v/>
      </c>
      <c r="R503" s="1" t="str">
        <f t="shared" si="173"/>
        <v/>
      </c>
      <c r="S503" s="1" t="str">
        <f t="shared" si="174"/>
        <v/>
      </c>
      <c r="T503" s="1" t="str">
        <f t="shared" si="175"/>
        <v/>
      </c>
      <c r="U503" s="1" t="str">
        <f t="shared" si="176"/>
        <v/>
      </c>
      <c r="V503" s="1" t="str">
        <f t="shared" si="177"/>
        <v/>
      </c>
      <c r="W503" s="1" t="str">
        <f t="shared" si="178"/>
        <v/>
      </c>
      <c r="X503" s="1" t="str">
        <f t="shared" si="179"/>
        <v/>
      </c>
      <c r="Y503" s="1" t="str">
        <f t="shared" si="180"/>
        <v/>
      </c>
      <c r="Z503" s="1" t="str">
        <f t="shared" si="181"/>
        <v/>
      </c>
      <c r="AA503" s="1" t="str">
        <f t="shared" si="182"/>
        <v/>
      </c>
      <c r="AB503" s="1" t="str">
        <f t="shared" si="183"/>
        <v/>
      </c>
    </row>
    <row r="504" spans="1:28" ht="11.25" hidden="1" customHeight="1" x14ac:dyDescent="0.35">
      <c r="A504" s="4">
        <f>IF(OR($B504="",$C504=""),"",IFERROR(INDEX('5_ACOMPANHAMENTO'!$A$3:$A$4922,MATCH(1,INDEX(('5_ACOMPANHAMENTO'!$AD$3:$AD$4922=TRIM($C504&amp;""))*('5_ACOMPANHAMENTO'!$AC$3:$AC$4922&lt;&gt;"")*((((I504&lt;&gt;"")*ISNUMBER(SEARCH("|"&amp;I504&amp;"|",'5_ACOMPANHAMENTO'!$AC$3:$AC$4922)))+((J504&lt;&gt;"")*ISNUMBER(SEARCH("|"&amp;J504&amp;"|",'5_ACOMPANHAMENTO'!$AC$3:$AC$4922)))+((K504&lt;&gt;"")*ISNUMBER(SEARCH("|"&amp;K504&amp;"|",'5_ACOMPANHAMENTO'!$AC$3:$AC$4922)))+((L504&lt;&gt;"")*ISNUMBER(SEARCH("|"&amp;L504&amp;"|",'5_ACOMPANHAMENTO'!$AC$3:$AC$4922)))+((M504&lt;&gt;"")*ISNUMBER(SEARCH("|"&amp;M504&amp;"|",'5_ACOMPANHAMENTO'!$AC$3:$AC$4922)))+((N504&lt;&gt;"")*ISNUMBER(SEARCH("|"&amp;N504&amp;"|",'5_ACOMPANHAMENTO'!$AC$3:$AC$4922)))+((O504&lt;&gt;"")*ISNUMBER(SEARCH("|"&amp;O504&amp;"|",'5_ACOMPANHAMENTO'!$AC$3:$AC$4922)))+((P504&lt;&gt;"")*ISNUMBER(SEARCH("|"&amp;P504&amp;"|",'5_ACOMPANHAMENTO'!$AC$3:$AC$4922)))+((Q504&lt;&gt;"")*ISNUMBER(SEARCH("|"&amp;Q504&amp;"|",'5_ACOMPANHAMENTO'!$AC$3:$AC$4922)))+((R504&lt;&gt;"")*ISNUMBER(SEARCH("|"&amp;R504&amp;"|",'5_ACOMPANHAMENTO'!$AC$3:$AC$4922)))+((S504&lt;&gt;"")*ISNUMBER(SEARCH("|"&amp;S504&amp;"|",'5_ACOMPANHAMENTO'!$AC$3:$AC$4922)))+((T504&lt;&gt;"")*ISNUMBER(SEARCH("|"&amp;T504&amp;"|",'5_ACOMPANHAMENTO'!$AC$3:$AC$4922)))+((U504&lt;&gt;"")*ISNUMBER(SEARCH("|"&amp;U504&amp;"|",'5_ACOMPANHAMENTO'!$AC$3:$AC$4922)))+((V504&lt;&gt;"")*ISNUMBER(SEARCH("|"&amp;V504&amp;"|",'5_ACOMPANHAMENTO'!$AC$3:$AC$4922)))+((W504&lt;&gt;"")*ISNUMBER(SEARCH("|"&amp;W504&amp;"|",'5_ACOMPANHAMENTO'!$AC$3:$AC$4922)))+((X504&lt;&gt;"")*ISNUMBER(SEARCH("|"&amp;X504&amp;"|",'5_ACOMPANHAMENTO'!$AC$3:$AC$4922)))+((Y504&lt;&gt;"")*ISNUMBER(SEARCH("|"&amp;Y504&amp;"|",'5_ACOMPANHAMENTO'!$AC$3:$AC$4922)))+((Z504&lt;&gt;"")*ISNUMBER(SEARCH("|"&amp;Z504&amp;"|",'5_ACOMPANHAMENTO'!$AC$3:$AC$4922)))+((AA504&lt;&gt;"")*ISNUMBER(SEARCH("|"&amp;AA504&amp;"|",'5_ACOMPANHAMENTO'!$AC$3:$AC$4922)))+((AB504&lt;&gt;"")*ISNUMBER(SEARCH("|"&amp;AB504&amp;"|",'5_ACOMPANHAMENTO'!$AC$3:$AC$4922))))&gt;0),0),0)),""))</f>
        <v>46203</v>
      </c>
      <c r="B504" s="14" t="s">
        <v>3095</v>
      </c>
      <c r="C504" s="14" t="s">
        <v>3097</v>
      </c>
      <c r="D504" s="4">
        <f>IF(OR($B504="",$C504=""),"",IFERROR(SUMPRODUCT(--(('5_ACOMPANHAMENTO'!$AD$3:$AD$4922=TRIM($C504&amp;""))*('5_ACOMPANHAMENTO'!$AC$3:$AC$4922&lt;&gt;"")*((((I504&lt;&gt;"")*ISNUMBER(SEARCH("|"&amp;I504&amp;"|",'5_ACOMPANHAMENTO'!$AC$3:$AC$4922)))+((J504&lt;&gt;"")*ISNUMBER(SEARCH("|"&amp;J504&amp;"|",'5_ACOMPANHAMENTO'!$AC$3:$AC$4922)))+((K504&lt;&gt;"")*ISNUMBER(SEARCH("|"&amp;K504&amp;"|",'5_ACOMPANHAMENTO'!$AC$3:$AC$4922)))+((L504&lt;&gt;"")*ISNUMBER(SEARCH("|"&amp;L504&amp;"|",'5_ACOMPANHAMENTO'!$AC$3:$AC$4922)))+((M504&lt;&gt;"")*ISNUMBER(SEARCH("|"&amp;M504&amp;"|",'5_ACOMPANHAMENTO'!$AC$3:$AC$4922)))+((N504&lt;&gt;"")*ISNUMBER(SEARCH("|"&amp;N504&amp;"|",'5_ACOMPANHAMENTO'!$AC$3:$AC$4922)))+((O504&lt;&gt;"")*ISNUMBER(SEARCH("|"&amp;O504&amp;"|",'5_ACOMPANHAMENTO'!$AC$3:$AC$4922)))+((P504&lt;&gt;"")*ISNUMBER(SEARCH("|"&amp;P504&amp;"|",'5_ACOMPANHAMENTO'!$AC$3:$AC$4922)))+((Q504&lt;&gt;"")*ISNUMBER(SEARCH("|"&amp;Q504&amp;"|",'5_ACOMPANHAMENTO'!$AC$3:$AC$4922)))+((R504&lt;&gt;"")*ISNUMBER(SEARCH("|"&amp;R504&amp;"|",'5_ACOMPANHAMENTO'!$AC$3:$AC$4922)))+((S504&lt;&gt;"")*ISNUMBER(SEARCH("|"&amp;S504&amp;"|",'5_ACOMPANHAMENTO'!$AC$3:$AC$4922)))+((T504&lt;&gt;"")*ISNUMBER(SEARCH("|"&amp;T504&amp;"|",'5_ACOMPANHAMENTO'!$AC$3:$AC$4922)))+((U504&lt;&gt;"")*ISNUMBER(SEARCH("|"&amp;U504&amp;"|",'5_ACOMPANHAMENTO'!$AC$3:$AC$4922)))+((V504&lt;&gt;"")*ISNUMBER(SEARCH("|"&amp;V504&amp;"|",'5_ACOMPANHAMENTO'!$AC$3:$AC$4922)))+((W504&lt;&gt;"")*ISNUMBER(SEARCH("|"&amp;W504&amp;"|",'5_ACOMPANHAMENTO'!$AC$3:$AC$4922)))+((X504&lt;&gt;"")*ISNUMBER(SEARCH("|"&amp;X504&amp;"|",'5_ACOMPANHAMENTO'!$AC$3:$AC$4922)))+((Y504&lt;&gt;"")*ISNUMBER(SEARCH("|"&amp;Y504&amp;"|",'5_ACOMPANHAMENTO'!$AC$3:$AC$4922)))+((Z504&lt;&gt;"")*ISNUMBER(SEARCH("|"&amp;Z504&amp;"|",'5_ACOMPANHAMENTO'!$AC$3:$AC$4922)))+((AA504&lt;&gt;"")*ISNUMBER(SEARCH("|"&amp;AA504&amp;"|",'5_ACOMPANHAMENTO'!$AC$3:$AC$4922)))+((AB504&lt;&gt;"")*ISNUMBER(SEARCH("|"&amp;AB504&amp;"|",'5_ACOMPANHAMENTO'!$AC$3:$AC$4922))))&gt;0)),'5_ACOMPANHAMENTO'!$J$3:$J$4922),0))</f>
        <v>3240</v>
      </c>
      <c r="E504" s="4" t="str">
        <f t="shared" ca="1" si="161"/>
        <v>FINALIZADO</v>
      </c>
      <c r="F504" s="7">
        <f>IF(OR($B504="",$C504=""),"",IFERROR(SUMPRODUCT(--(('5_ACOMPANHAMENTO'!$AD$3:$AD$4922=TRIM($C504&amp;""))*('5_ACOMPANHAMENTO'!$AC$3:$AC$4922&lt;&gt;"")*((((I504&lt;&gt;"")*ISNUMBER(SEARCH("|"&amp;I504&amp;"|",'5_ACOMPANHAMENTO'!$AC$3:$AC$4922)))+((J504&lt;&gt;"")*ISNUMBER(SEARCH("|"&amp;J504&amp;"|",'5_ACOMPANHAMENTO'!$AC$3:$AC$4922)))+((K504&lt;&gt;"")*ISNUMBER(SEARCH("|"&amp;K504&amp;"|",'5_ACOMPANHAMENTO'!$AC$3:$AC$4922)))+((L504&lt;&gt;"")*ISNUMBER(SEARCH("|"&amp;L504&amp;"|",'5_ACOMPANHAMENTO'!$AC$3:$AC$4922)))+((M504&lt;&gt;"")*ISNUMBER(SEARCH("|"&amp;M504&amp;"|",'5_ACOMPANHAMENTO'!$AC$3:$AC$4922)))+((N504&lt;&gt;"")*ISNUMBER(SEARCH("|"&amp;N504&amp;"|",'5_ACOMPANHAMENTO'!$AC$3:$AC$4922)))+((O504&lt;&gt;"")*ISNUMBER(SEARCH("|"&amp;O504&amp;"|",'5_ACOMPANHAMENTO'!$AC$3:$AC$4922)))+((P504&lt;&gt;"")*ISNUMBER(SEARCH("|"&amp;P504&amp;"|",'5_ACOMPANHAMENTO'!$AC$3:$AC$4922)))+((Q504&lt;&gt;"")*ISNUMBER(SEARCH("|"&amp;Q504&amp;"|",'5_ACOMPANHAMENTO'!$AC$3:$AC$4922)))+((R504&lt;&gt;"")*ISNUMBER(SEARCH("|"&amp;R504&amp;"|",'5_ACOMPANHAMENTO'!$AC$3:$AC$4922)))+((S504&lt;&gt;"")*ISNUMBER(SEARCH("|"&amp;S504&amp;"|",'5_ACOMPANHAMENTO'!$AC$3:$AC$4922)))+((T504&lt;&gt;"")*ISNUMBER(SEARCH("|"&amp;T504&amp;"|",'5_ACOMPANHAMENTO'!$AC$3:$AC$4922)))+((U504&lt;&gt;"")*ISNUMBER(SEARCH("|"&amp;U504&amp;"|",'5_ACOMPANHAMENTO'!$AC$3:$AC$4922)))+((V504&lt;&gt;"")*ISNUMBER(SEARCH("|"&amp;V504&amp;"|",'5_ACOMPANHAMENTO'!$AC$3:$AC$4922)))+((W504&lt;&gt;"")*ISNUMBER(SEARCH("|"&amp;W504&amp;"|",'5_ACOMPANHAMENTO'!$AC$3:$AC$4922)))+((X504&lt;&gt;"")*ISNUMBER(SEARCH("|"&amp;X504&amp;"|",'5_ACOMPANHAMENTO'!$AC$3:$AC$4922)))+((Y504&lt;&gt;"")*ISNUMBER(SEARCH("|"&amp;Y504&amp;"|",'5_ACOMPANHAMENTO'!$AC$3:$AC$4922)))+((Z504&lt;&gt;"")*ISNUMBER(SEARCH("|"&amp;Z504&amp;"|",'5_ACOMPANHAMENTO'!$AC$3:$AC$4922)))+((AA504&lt;&gt;"")*ISNUMBER(SEARCH("|"&amp;AA504&amp;"|",'5_ACOMPANHAMENTO'!$AC$3:$AC$4922)))+((AB504&lt;&gt;"")*ISNUMBER(SEARCH("|"&amp;AB504&amp;"|",'5_ACOMPANHAMENTO'!$AC$3:$AC$4922))))&gt;0)),'5_ACOMPANHAMENTO'!$O$3:$O$4922),0))</f>
        <v>3240</v>
      </c>
      <c r="G504" s="7">
        <f t="shared" si="162"/>
        <v>0</v>
      </c>
      <c r="H504" t="str">
        <f t="shared" si="163"/>
        <v>10199,10201|SEM_SETOR</v>
      </c>
      <c r="I504" s="1" t="str">
        <f t="shared" si="164"/>
        <v>10199</v>
      </c>
      <c r="J504" s="1" t="str">
        <f t="shared" si="165"/>
        <v>10201</v>
      </c>
      <c r="K504" s="1" t="str">
        <f t="shared" si="166"/>
        <v/>
      </c>
      <c r="L504" s="1" t="str">
        <f t="shared" si="167"/>
        <v/>
      </c>
      <c r="M504" s="1" t="str">
        <f t="shared" si="168"/>
        <v/>
      </c>
      <c r="N504" s="1" t="str">
        <f t="shared" si="169"/>
        <v/>
      </c>
      <c r="O504" s="1" t="str">
        <f t="shared" si="170"/>
        <v/>
      </c>
      <c r="P504" s="1" t="str">
        <f t="shared" si="171"/>
        <v/>
      </c>
      <c r="Q504" s="1" t="str">
        <f t="shared" si="172"/>
        <v/>
      </c>
      <c r="R504" s="1" t="str">
        <f t="shared" si="173"/>
        <v/>
      </c>
      <c r="S504" s="1" t="str">
        <f t="shared" si="174"/>
        <v/>
      </c>
      <c r="T504" s="1" t="str">
        <f t="shared" si="175"/>
        <v/>
      </c>
      <c r="U504" s="1" t="str">
        <f t="shared" si="176"/>
        <v/>
      </c>
      <c r="V504" s="1" t="str">
        <f t="shared" si="177"/>
        <v/>
      </c>
      <c r="W504" s="1" t="str">
        <f t="shared" si="178"/>
        <v/>
      </c>
      <c r="X504" s="1" t="str">
        <f t="shared" si="179"/>
        <v/>
      </c>
      <c r="Y504" s="1" t="str">
        <f t="shared" si="180"/>
        <v/>
      </c>
      <c r="Z504" s="1" t="str">
        <f t="shared" si="181"/>
        <v/>
      </c>
      <c r="AA504" s="1" t="str">
        <f t="shared" si="182"/>
        <v/>
      </c>
      <c r="AB504" s="1" t="str">
        <f t="shared" si="183"/>
        <v/>
      </c>
    </row>
    <row r="505" spans="1:28" ht="11.25" hidden="1" customHeight="1" x14ac:dyDescent="0.35">
      <c r="A505" s="4">
        <f>IF(OR($B505="",$C505=""),"",IFERROR(INDEX('5_ACOMPANHAMENTO'!$A$3:$A$4922,MATCH(1,INDEX(('5_ACOMPANHAMENTO'!$AD$3:$AD$4922=TRIM($C505&amp;""))*('5_ACOMPANHAMENTO'!$AC$3:$AC$4922&lt;&gt;"")*((((I505&lt;&gt;"")*ISNUMBER(SEARCH("|"&amp;I505&amp;"|",'5_ACOMPANHAMENTO'!$AC$3:$AC$4922)))+((J505&lt;&gt;"")*ISNUMBER(SEARCH("|"&amp;J505&amp;"|",'5_ACOMPANHAMENTO'!$AC$3:$AC$4922)))+((K505&lt;&gt;"")*ISNUMBER(SEARCH("|"&amp;K505&amp;"|",'5_ACOMPANHAMENTO'!$AC$3:$AC$4922)))+((L505&lt;&gt;"")*ISNUMBER(SEARCH("|"&amp;L505&amp;"|",'5_ACOMPANHAMENTO'!$AC$3:$AC$4922)))+((M505&lt;&gt;"")*ISNUMBER(SEARCH("|"&amp;M505&amp;"|",'5_ACOMPANHAMENTO'!$AC$3:$AC$4922)))+((N505&lt;&gt;"")*ISNUMBER(SEARCH("|"&amp;N505&amp;"|",'5_ACOMPANHAMENTO'!$AC$3:$AC$4922)))+((O505&lt;&gt;"")*ISNUMBER(SEARCH("|"&amp;O505&amp;"|",'5_ACOMPANHAMENTO'!$AC$3:$AC$4922)))+((P505&lt;&gt;"")*ISNUMBER(SEARCH("|"&amp;P505&amp;"|",'5_ACOMPANHAMENTO'!$AC$3:$AC$4922)))+((Q505&lt;&gt;"")*ISNUMBER(SEARCH("|"&amp;Q505&amp;"|",'5_ACOMPANHAMENTO'!$AC$3:$AC$4922)))+((R505&lt;&gt;"")*ISNUMBER(SEARCH("|"&amp;R505&amp;"|",'5_ACOMPANHAMENTO'!$AC$3:$AC$4922)))+((S505&lt;&gt;"")*ISNUMBER(SEARCH("|"&amp;S505&amp;"|",'5_ACOMPANHAMENTO'!$AC$3:$AC$4922)))+((T505&lt;&gt;"")*ISNUMBER(SEARCH("|"&amp;T505&amp;"|",'5_ACOMPANHAMENTO'!$AC$3:$AC$4922)))+((U505&lt;&gt;"")*ISNUMBER(SEARCH("|"&amp;U505&amp;"|",'5_ACOMPANHAMENTO'!$AC$3:$AC$4922)))+((V505&lt;&gt;"")*ISNUMBER(SEARCH("|"&amp;V505&amp;"|",'5_ACOMPANHAMENTO'!$AC$3:$AC$4922)))+((W505&lt;&gt;"")*ISNUMBER(SEARCH("|"&amp;W505&amp;"|",'5_ACOMPANHAMENTO'!$AC$3:$AC$4922)))+((X505&lt;&gt;"")*ISNUMBER(SEARCH("|"&amp;X505&amp;"|",'5_ACOMPANHAMENTO'!$AC$3:$AC$4922)))+((Y505&lt;&gt;"")*ISNUMBER(SEARCH("|"&amp;Y505&amp;"|",'5_ACOMPANHAMENTO'!$AC$3:$AC$4922)))+((Z505&lt;&gt;"")*ISNUMBER(SEARCH("|"&amp;Z505&amp;"|",'5_ACOMPANHAMENTO'!$AC$3:$AC$4922)))+((AA505&lt;&gt;"")*ISNUMBER(SEARCH("|"&amp;AA505&amp;"|",'5_ACOMPANHAMENTO'!$AC$3:$AC$4922)))+((AB505&lt;&gt;"")*ISNUMBER(SEARCH("|"&amp;AB505&amp;"|",'5_ACOMPANHAMENTO'!$AC$3:$AC$4922))))&gt;0),0),0)),""))</f>
        <v>46203</v>
      </c>
      <c r="B505" s="14" t="s">
        <v>3105</v>
      </c>
      <c r="C505" s="14" t="s">
        <v>3097</v>
      </c>
      <c r="D505" s="4">
        <f>IF(OR($B505="",$C505=""),"",IFERROR(SUMPRODUCT(--(('5_ACOMPANHAMENTO'!$AD$3:$AD$4922=TRIM($C505&amp;""))*('5_ACOMPANHAMENTO'!$AC$3:$AC$4922&lt;&gt;"")*((((I505&lt;&gt;"")*ISNUMBER(SEARCH("|"&amp;I505&amp;"|",'5_ACOMPANHAMENTO'!$AC$3:$AC$4922)))+((J505&lt;&gt;"")*ISNUMBER(SEARCH("|"&amp;J505&amp;"|",'5_ACOMPANHAMENTO'!$AC$3:$AC$4922)))+((K505&lt;&gt;"")*ISNUMBER(SEARCH("|"&amp;K505&amp;"|",'5_ACOMPANHAMENTO'!$AC$3:$AC$4922)))+((L505&lt;&gt;"")*ISNUMBER(SEARCH("|"&amp;L505&amp;"|",'5_ACOMPANHAMENTO'!$AC$3:$AC$4922)))+((M505&lt;&gt;"")*ISNUMBER(SEARCH("|"&amp;M505&amp;"|",'5_ACOMPANHAMENTO'!$AC$3:$AC$4922)))+((N505&lt;&gt;"")*ISNUMBER(SEARCH("|"&amp;N505&amp;"|",'5_ACOMPANHAMENTO'!$AC$3:$AC$4922)))+((O505&lt;&gt;"")*ISNUMBER(SEARCH("|"&amp;O505&amp;"|",'5_ACOMPANHAMENTO'!$AC$3:$AC$4922)))+((P505&lt;&gt;"")*ISNUMBER(SEARCH("|"&amp;P505&amp;"|",'5_ACOMPANHAMENTO'!$AC$3:$AC$4922)))+((Q505&lt;&gt;"")*ISNUMBER(SEARCH("|"&amp;Q505&amp;"|",'5_ACOMPANHAMENTO'!$AC$3:$AC$4922)))+((R505&lt;&gt;"")*ISNUMBER(SEARCH("|"&amp;R505&amp;"|",'5_ACOMPANHAMENTO'!$AC$3:$AC$4922)))+((S505&lt;&gt;"")*ISNUMBER(SEARCH("|"&amp;S505&amp;"|",'5_ACOMPANHAMENTO'!$AC$3:$AC$4922)))+((T505&lt;&gt;"")*ISNUMBER(SEARCH("|"&amp;T505&amp;"|",'5_ACOMPANHAMENTO'!$AC$3:$AC$4922)))+((U505&lt;&gt;"")*ISNUMBER(SEARCH("|"&amp;U505&amp;"|",'5_ACOMPANHAMENTO'!$AC$3:$AC$4922)))+((V505&lt;&gt;"")*ISNUMBER(SEARCH("|"&amp;V505&amp;"|",'5_ACOMPANHAMENTO'!$AC$3:$AC$4922)))+((W505&lt;&gt;"")*ISNUMBER(SEARCH("|"&amp;W505&amp;"|",'5_ACOMPANHAMENTO'!$AC$3:$AC$4922)))+((X505&lt;&gt;"")*ISNUMBER(SEARCH("|"&amp;X505&amp;"|",'5_ACOMPANHAMENTO'!$AC$3:$AC$4922)))+((Y505&lt;&gt;"")*ISNUMBER(SEARCH("|"&amp;Y505&amp;"|",'5_ACOMPANHAMENTO'!$AC$3:$AC$4922)))+((Z505&lt;&gt;"")*ISNUMBER(SEARCH("|"&amp;Z505&amp;"|",'5_ACOMPANHAMENTO'!$AC$3:$AC$4922)))+((AA505&lt;&gt;"")*ISNUMBER(SEARCH("|"&amp;AA505&amp;"|",'5_ACOMPANHAMENTO'!$AC$3:$AC$4922)))+((AB505&lt;&gt;"")*ISNUMBER(SEARCH("|"&amp;AB505&amp;"|",'5_ACOMPANHAMENTO'!$AC$3:$AC$4922))))&gt;0)),'5_ACOMPANHAMENTO'!$J$3:$J$4922),0))</f>
        <v>2184</v>
      </c>
      <c r="E505" s="4" t="str">
        <f t="shared" ca="1" si="161"/>
        <v>FINALIZADO</v>
      </c>
      <c r="F505" s="7">
        <f>IF(OR($B505="",$C505=""),"",IFERROR(SUMPRODUCT(--(('5_ACOMPANHAMENTO'!$AD$3:$AD$4922=TRIM($C505&amp;""))*('5_ACOMPANHAMENTO'!$AC$3:$AC$4922&lt;&gt;"")*((((I505&lt;&gt;"")*ISNUMBER(SEARCH("|"&amp;I505&amp;"|",'5_ACOMPANHAMENTO'!$AC$3:$AC$4922)))+((J505&lt;&gt;"")*ISNUMBER(SEARCH("|"&amp;J505&amp;"|",'5_ACOMPANHAMENTO'!$AC$3:$AC$4922)))+((K505&lt;&gt;"")*ISNUMBER(SEARCH("|"&amp;K505&amp;"|",'5_ACOMPANHAMENTO'!$AC$3:$AC$4922)))+((L505&lt;&gt;"")*ISNUMBER(SEARCH("|"&amp;L505&amp;"|",'5_ACOMPANHAMENTO'!$AC$3:$AC$4922)))+((M505&lt;&gt;"")*ISNUMBER(SEARCH("|"&amp;M505&amp;"|",'5_ACOMPANHAMENTO'!$AC$3:$AC$4922)))+((N505&lt;&gt;"")*ISNUMBER(SEARCH("|"&amp;N505&amp;"|",'5_ACOMPANHAMENTO'!$AC$3:$AC$4922)))+((O505&lt;&gt;"")*ISNUMBER(SEARCH("|"&amp;O505&amp;"|",'5_ACOMPANHAMENTO'!$AC$3:$AC$4922)))+((P505&lt;&gt;"")*ISNUMBER(SEARCH("|"&amp;P505&amp;"|",'5_ACOMPANHAMENTO'!$AC$3:$AC$4922)))+((Q505&lt;&gt;"")*ISNUMBER(SEARCH("|"&amp;Q505&amp;"|",'5_ACOMPANHAMENTO'!$AC$3:$AC$4922)))+((R505&lt;&gt;"")*ISNUMBER(SEARCH("|"&amp;R505&amp;"|",'5_ACOMPANHAMENTO'!$AC$3:$AC$4922)))+((S505&lt;&gt;"")*ISNUMBER(SEARCH("|"&amp;S505&amp;"|",'5_ACOMPANHAMENTO'!$AC$3:$AC$4922)))+((T505&lt;&gt;"")*ISNUMBER(SEARCH("|"&amp;T505&amp;"|",'5_ACOMPANHAMENTO'!$AC$3:$AC$4922)))+((U505&lt;&gt;"")*ISNUMBER(SEARCH("|"&amp;U505&amp;"|",'5_ACOMPANHAMENTO'!$AC$3:$AC$4922)))+((V505&lt;&gt;"")*ISNUMBER(SEARCH("|"&amp;V505&amp;"|",'5_ACOMPANHAMENTO'!$AC$3:$AC$4922)))+((W505&lt;&gt;"")*ISNUMBER(SEARCH("|"&amp;W505&amp;"|",'5_ACOMPANHAMENTO'!$AC$3:$AC$4922)))+((X505&lt;&gt;"")*ISNUMBER(SEARCH("|"&amp;X505&amp;"|",'5_ACOMPANHAMENTO'!$AC$3:$AC$4922)))+((Y505&lt;&gt;"")*ISNUMBER(SEARCH("|"&amp;Y505&amp;"|",'5_ACOMPANHAMENTO'!$AC$3:$AC$4922)))+((Z505&lt;&gt;"")*ISNUMBER(SEARCH("|"&amp;Z505&amp;"|",'5_ACOMPANHAMENTO'!$AC$3:$AC$4922)))+((AA505&lt;&gt;"")*ISNUMBER(SEARCH("|"&amp;AA505&amp;"|",'5_ACOMPANHAMENTO'!$AC$3:$AC$4922)))+((AB505&lt;&gt;"")*ISNUMBER(SEARCH("|"&amp;AB505&amp;"|",'5_ACOMPANHAMENTO'!$AC$3:$AC$4922))))&gt;0)),'5_ACOMPANHAMENTO'!$O$3:$O$4922),0))</f>
        <v>2184</v>
      </c>
      <c r="G505" s="7">
        <f t="shared" si="162"/>
        <v>0</v>
      </c>
      <c r="H505" t="str">
        <f t="shared" si="163"/>
        <v>10200,10202|SEM_SETOR</v>
      </c>
      <c r="I505" s="1" t="str">
        <f t="shared" si="164"/>
        <v>10200</v>
      </c>
      <c r="J505" s="1" t="str">
        <f t="shared" si="165"/>
        <v>10202</v>
      </c>
      <c r="K505" s="1" t="str">
        <f t="shared" si="166"/>
        <v/>
      </c>
      <c r="L505" s="1" t="str">
        <f t="shared" si="167"/>
        <v/>
      </c>
      <c r="M505" s="1" t="str">
        <f t="shared" si="168"/>
        <v/>
      </c>
      <c r="N505" s="1" t="str">
        <f t="shared" si="169"/>
        <v/>
      </c>
      <c r="O505" s="1" t="str">
        <f t="shared" si="170"/>
        <v/>
      </c>
      <c r="P505" s="1" t="str">
        <f t="shared" si="171"/>
        <v/>
      </c>
      <c r="Q505" s="1" t="str">
        <f t="shared" si="172"/>
        <v/>
      </c>
      <c r="R505" s="1" t="str">
        <f t="shared" si="173"/>
        <v/>
      </c>
      <c r="S505" s="1" t="str">
        <f t="shared" si="174"/>
        <v/>
      </c>
      <c r="T505" s="1" t="str">
        <f t="shared" si="175"/>
        <v/>
      </c>
      <c r="U505" s="1" t="str">
        <f t="shared" si="176"/>
        <v/>
      </c>
      <c r="V505" s="1" t="str">
        <f t="shared" si="177"/>
        <v/>
      </c>
      <c r="W505" s="1" t="str">
        <f t="shared" si="178"/>
        <v/>
      </c>
      <c r="X505" s="1" t="str">
        <f t="shared" si="179"/>
        <v/>
      </c>
      <c r="Y505" s="1" t="str">
        <f t="shared" si="180"/>
        <v/>
      </c>
      <c r="Z505" s="1" t="str">
        <f t="shared" si="181"/>
        <v/>
      </c>
      <c r="AA505" s="1" t="str">
        <f t="shared" si="182"/>
        <v/>
      </c>
      <c r="AB505" s="1" t="str">
        <f t="shared" si="183"/>
        <v/>
      </c>
    </row>
    <row r="506" spans="1:28" ht="11.25" hidden="1" customHeight="1" x14ac:dyDescent="0.35">
      <c r="A506" s="4">
        <f>IF(OR($B506="",$C506=""),"",IFERROR(INDEX('5_ACOMPANHAMENTO'!$A$3:$A$4922,MATCH(1,INDEX(('5_ACOMPANHAMENTO'!$AD$3:$AD$4922=TRIM($C506&amp;""))*('5_ACOMPANHAMENTO'!$AC$3:$AC$4922&lt;&gt;"")*((((I506&lt;&gt;"")*ISNUMBER(SEARCH("|"&amp;I506&amp;"|",'5_ACOMPANHAMENTO'!$AC$3:$AC$4922)))+((J506&lt;&gt;"")*ISNUMBER(SEARCH("|"&amp;J506&amp;"|",'5_ACOMPANHAMENTO'!$AC$3:$AC$4922)))+((K506&lt;&gt;"")*ISNUMBER(SEARCH("|"&amp;K506&amp;"|",'5_ACOMPANHAMENTO'!$AC$3:$AC$4922)))+((L506&lt;&gt;"")*ISNUMBER(SEARCH("|"&amp;L506&amp;"|",'5_ACOMPANHAMENTO'!$AC$3:$AC$4922)))+((M506&lt;&gt;"")*ISNUMBER(SEARCH("|"&amp;M506&amp;"|",'5_ACOMPANHAMENTO'!$AC$3:$AC$4922)))+((N506&lt;&gt;"")*ISNUMBER(SEARCH("|"&amp;N506&amp;"|",'5_ACOMPANHAMENTO'!$AC$3:$AC$4922)))+((O506&lt;&gt;"")*ISNUMBER(SEARCH("|"&amp;O506&amp;"|",'5_ACOMPANHAMENTO'!$AC$3:$AC$4922)))+((P506&lt;&gt;"")*ISNUMBER(SEARCH("|"&amp;P506&amp;"|",'5_ACOMPANHAMENTO'!$AC$3:$AC$4922)))+((Q506&lt;&gt;"")*ISNUMBER(SEARCH("|"&amp;Q506&amp;"|",'5_ACOMPANHAMENTO'!$AC$3:$AC$4922)))+((R506&lt;&gt;"")*ISNUMBER(SEARCH("|"&amp;R506&amp;"|",'5_ACOMPANHAMENTO'!$AC$3:$AC$4922)))+((S506&lt;&gt;"")*ISNUMBER(SEARCH("|"&amp;S506&amp;"|",'5_ACOMPANHAMENTO'!$AC$3:$AC$4922)))+((T506&lt;&gt;"")*ISNUMBER(SEARCH("|"&amp;T506&amp;"|",'5_ACOMPANHAMENTO'!$AC$3:$AC$4922)))+((U506&lt;&gt;"")*ISNUMBER(SEARCH("|"&amp;U506&amp;"|",'5_ACOMPANHAMENTO'!$AC$3:$AC$4922)))+((V506&lt;&gt;"")*ISNUMBER(SEARCH("|"&amp;V506&amp;"|",'5_ACOMPANHAMENTO'!$AC$3:$AC$4922)))+((W506&lt;&gt;"")*ISNUMBER(SEARCH("|"&amp;W506&amp;"|",'5_ACOMPANHAMENTO'!$AC$3:$AC$4922)))+((X506&lt;&gt;"")*ISNUMBER(SEARCH("|"&amp;X506&amp;"|",'5_ACOMPANHAMENTO'!$AC$3:$AC$4922)))+((Y506&lt;&gt;"")*ISNUMBER(SEARCH("|"&amp;Y506&amp;"|",'5_ACOMPANHAMENTO'!$AC$3:$AC$4922)))+((Z506&lt;&gt;"")*ISNUMBER(SEARCH("|"&amp;Z506&amp;"|",'5_ACOMPANHAMENTO'!$AC$3:$AC$4922)))+((AA506&lt;&gt;"")*ISNUMBER(SEARCH("|"&amp;AA506&amp;"|",'5_ACOMPANHAMENTO'!$AC$3:$AC$4922)))+((AB506&lt;&gt;"")*ISNUMBER(SEARCH("|"&amp;AB506&amp;"|",'5_ACOMPANHAMENTO'!$AC$3:$AC$4922))))&gt;0),0),0)),""))</f>
        <v>46203</v>
      </c>
      <c r="B506" s="14" t="s">
        <v>3105</v>
      </c>
      <c r="C506" s="14" t="s">
        <v>3097</v>
      </c>
      <c r="D506" s="4">
        <f>IF(OR($B506="",$C506=""),"",IFERROR(SUMPRODUCT(--(('5_ACOMPANHAMENTO'!$AD$3:$AD$4922=TRIM($C506&amp;""))*('5_ACOMPANHAMENTO'!$AC$3:$AC$4922&lt;&gt;"")*((((I506&lt;&gt;"")*ISNUMBER(SEARCH("|"&amp;I506&amp;"|",'5_ACOMPANHAMENTO'!$AC$3:$AC$4922)))+((J506&lt;&gt;"")*ISNUMBER(SEARCH("|"&amp;J506&amp;"|",'5_ACOMPANHAMENTO'!$AC$3:$AC$4922)))+((K506&lt;&gt;"")*ISNUMBER(SEARCH("|"&amp;K506&amp;"|",'5_ACOMPANHAMENTO'!$AC$3:$AC$4922)))+((L506&lt;&gt;"")*ISNUMBER(SEARCH("|"&amp;L506&amp;"|",'5_ACOMPANHAMENTO'!$AC$3:$AC$4922)))+((M506&lt;&gt;"")*ISNUMBER(SEARCH("|"&amp;M506&amp;"|",'5_ACOMPANHAMENTO'!$AC$3:$AC$4922)))+((N506&lt;&gt;"")*ISNUMBER(SEARCH("|"&amp;N506&amp;"|",'5_ACOMPANHAMENTO'!$AC$3:$AC$4922)))+((O506&lt;&gt;"")*ISNUMBER(SEARCH("|"&amp;O506&amp;"|",'5_ACOMPANHAMENTO'!$AC$3:$AC$4922)))+((P506&lt;&gt;"")*ISNUMBER(SEARCH("|"&amp;P506&amp;"|",'5_ACOMPANHAMENTO'!$AC$3:$AC$4922)))+((Q506&lt;&gt;"")*ISNUMBER(SEARCH("|"&amp;Q506&amp;"|",'5_ACOMPANHAMENTO'!$AC$3:$AC$4922)))+((R506&lt;&gt;"")*ISNUMBER(SEARCH("|"&amp;R506&amp;"|",'5_ACOMPANHAMENTO'!$AC$3:$AC$4922)))+((S506&lt;&gt;"")*ISNUMBER(SEARCH("|"&amp;S506&amp;"|",'5_ACOMPANHAMENTO'!$AC$3:$AC$4922)))+((T506&lt;&gt;"")*ISNUMBER(SEARCH("|"&amp;T506&amp;"|",'5_ACOMPANHAMENTO'!$AC$3:$AC$4922)))+((U506&lt;&gt;"")*ISNUMBER(SEARCH("|"&amp;U506&amp;"|",'5_ACOMPANHAMENTO'!$AC$3:$AC$4922)))+((V506&lt;&gt;"")*ISNUMBER(SEARCH("|"&amp;V506&amp;"|",'5_ACOMPANHAMENTO'!$AC$3:$AC$4922)))+((W506&lt;&gt;"")*ISNUMBER(SEARCH("|"&amp;W506&amp;"|",'5_ACOMPANHAMENTO'!$AC$3:$AC$4922)))+((X506&lt;&gt;"")*ISNUMBER(SEARCH("|"&amp;X506&amp;"|",'5_ACOMPANHAMENTO'!$AC$3:$AC$4922)))+((Y506&lt;&gt;"")*ISNUMBER(SEARCH("|"&amp;Y506&amp;"|",'5_ACOMPANHAMENTO'!$AC$3:$AC$4922)))+((Z506&lt;&gt;"")*ISNUMBER(SEARCH("|"&amp;Z506&amp;"|",'5_ACOMPANHAMENTO'!$AC$3:$AC$4922)))+((AA506&lt;&gt;"")*ISNUMBER(SEARCH("|"&amp;AA506&amp;"|",'5_ACOMPANHAMENTO'!$AC$3:$AC$4922)))+((AB506&lt;&gt;"")*ISNUMBER(SEARCH("|"&amp;AB506&amp;"|",'5_ACOMPANHAMENTO'!$AC$3:$AC$4922))))&gt;0)),'5_ACOMPANHAMENTO'!$J$3:$J$4922),0))</f>
        <v>2184</v>
      </c>
      <c r="E506" s="4" t="str">
        <f t="shared" ca="1" si="161"/>
        <v>FINALIZADO</v>
      </c>
      <c r="F506" s="7">
        <f>IF(OR($B506="",$C506=""),"",IFERROR(SUMPRODUCT(--(('5_ACOMPANHAMENTO'!$AD$3:$AD$4922=TRIM($C506&amp;""))*('5_ACOMPANHAMENTO'!$AC$3:$AC$4922&lt;&gt;"")*((((I506&lt;&gt;"")*ISNUMBER(SEARCH("|"&amp;I506&amp;"|",'5_ACOMPANHAMENTO'!$AC$3:$AC$4922)))+((J506&lt;&gt;"")*ISNUMBER(SEARCH("|"&amp;J506&amp;"|",'5_ACOMPANHAMENTO'!$AC$3:$AC$4922)))+((K506&lt;&gt;"")*ISNUMBER(SEARCH("|"&amp;K506&amp;"|",'5_ACOMPANHAMENTO'!$AC$3:$AC$4922)))+((L506&lt;&gt;"")*ISNUMBER(SEARCH("|"&amp;L506&amp;"|",'5_ACOMPANHAMENTO'!$AC$3:$AC$4922)))+((M506&lt;&gt;"")*ISNUMBER(SEARCH("|"&amp;M506&amp;"|",'5_ACOMPANHAMENTO'!$AC$3:$AC$4922)))+((N506&lt;&gt;"")*ISNUMBER(SEARCH("|"&amp;N506&amp;"|",'5_ACOMPANHAMENTO'!$AC$3:$AC$4922)))+((O506&lt;&gt;"")*ISNUMBER(SEARCH("|"&amp;O506&amp;"|",'5_ACOMPANHAMENTO'!$AC$3:$AC$4922)))+((P506&lt;&gt;"")*ISNUMBER(SEARCH("|"&amp;P506&amp;"|",'5_ACOMPANHAMENTO'!$AC$3:$AC$4922)))+((Q506&lt;&gt;"")*ISNUMBER(SEARCH("|"&amp;Q506&amp;"|",'5_ACOMPANHAMENTO'!$AC$3:$AC$4922)))+((R506&lt;&gt;"")*ISNUMBER(SEARCH("|"&amp;R506&amp;"|",'5_ACOMPANHAMENTO'!$AC$3:$AC$4922)))+((S506&lt;&gt;"")*ISNUMBER(SEARCH("|"&amp;S506&amp;"|",'5_ACOMPANHAMENTO'!$AC$3:$AC$4922)))+((T506&lt;&gt;"")*ISNUMBER(SEARCH("|"&amp;T506&amp;"|",'5_ACOMPANHAMENTO'!$AC$3:$AC$4922)))+((U506&lt;&gt;"")*ISNUMBER(SEARCH("|"&amp;U506&amp;"|",'5_ACOMPANHAMENTO'!$AC$3:$AC$4922)))+((V506&lt;&gt;"")*ISNUMBER(SEARCH("|"&amp;V506&amp;"|",'5_ACOMPANHAMENTO'!$AC$3:$AC$4922)))+((W506&lt;&gt;"")*ISNUMBER(SEARCH("|"&amp;W506&amp;"|",'5_ACOMPANHAMENTO'!$AC$3:$AC$4922)))+((X506&lt;&gt;"")*ISNUMBER(SEARCH("|"&amp;X506&amp;"|",'5_ACOMPANHAMENTO'!$AC$3:$AC$4922)))+((Y506&lt;&gt;"")*ISNUMBER(SEARCH("|"&amp;Y506&amp;"|",'5_ACOMPANHAMENTO'!$AC$3:$AC$4922)))+((Z506&lt;&gt;"")*ISNUMBER(SEARCH("|"&amp;Z506&amp;"|",'5_ACOMPANHAMENTO'!$AC$3:$AC$4922)))+((AA506&lt;&gt;"")*ISNUMBER(SEARCH("|"&amp;AA506&amp;"|",'5_ACOMPANHAMENTO'!$AC$3:$AC$4922)))+((AB506&lt;&gt;"")*ISNUMBER(SEARCH("|"&amp;AB506&amp;"|",'5_ACOMPANHAMENTO'!$AC$3:$AC$4922))))&gt;0)),'5_ACOMPANHAMENTO'!$O$3:$O$4922),0))</f>
        <v>2184</v>
      </c>
      <c r="G506" s="7">
        <f t="shared" si="162"/>
        <v>0</v>
      </c>
      <c r="H506" t="str">
        <f t="shared" si="163"/>
        <v>10200,10202|SEM_SETOR</v>
      </c>
      <c r="I506" s="1" t="str">
        <f t="shared" si="164"/>
        <v>10200</v>
      </c>
      <c r="J506" s="1" t="str">
        <f t="shared" si="165"/>
        <v>10202</v>
      </c>
      <c r="K506" s="1" t="str">
        <f t="shared" si="166"/>
        <v/>
      </c>
      <c r="L506" s="1" t="str">
        <f t="shared" si="167"/>
        <v/>
      </c>
      <c r="M506" s="1" t="str">
        <f t="shared" si="168"/>
        <v/>
      </c>
      <c r="N506" s="1" t="str">
        <f t="shared" si="169"/>
        <v/>
      </c>
      <c r="O506" s="1" t="str">
        <f t="shared" si="170"/>
        <v/>
      </c>
      <c r="P506" s="1" t="str">
        <f t="shared" si="171"/>
        <v/>
      </c>
      <c r="Q506" s="1" t="str">
        <f t="shared" si="172"/>
        <v/>
      </c>
      <c r="R506" s="1" t="str">
        <f t="shared" si="173"/>
        <v/>
      </c>
      <c r="S506" s="1" t="str">
        <f t="shared" si="174"/>
        <v/>
      </c>
      <c r="T506" s="1" t="str">
        <f t="shared" si="175"/>
        <v/>
      </c>
      <c r="U506" s="1" t="str">
        <f t="shared" si="176"/>
        <v/>
      </c>
      <c r="V506" s="1" t="str">
        <f t="shared" si="177"/>
        <v/>
      </c>
      <c r="W506" s="1" t="str">
        <f t="shared" si="178"/>
        <v/>
      </c>
      <c r="X506" s="1" t="str">
        <f t="shared" si="179"/>
        <v/>
      </c>
      <c r="Y506" s="1" t="str">
        <f t="shared" si="180"/>
        <v/>
      </c>
      <c r="Z506" s="1" t="str">
        <f t="shared" si="181"/>
        <v/>
      </c>
      <c r="AA506" s="1" t="str">
        <f t="shared" si="182"/>
        <v/>
      </c>
      <c r="AB506" s="1" t="str">
        <f t="shared" si="183"/>
        <v/>
      </c>
    </row>
    <row r="507" spans="1:28" ht="11.25" hidden="1" customHeight="1" x14ac:dyDescent="0.35">
      <c r="A507" s="4">
        <f>IF(OR($B507="",$C507=""),"",IFERROR(INDEX('5_ACOMPANHAMENTO'!$A$3:$A$4922,MATCH(1,INDEX(('5_ACOMPANHAMENTO'!$AD$3:$AD$4922=TRIM($C507&amp;""))*('5_ACOMPANHAMENTO'!$AC$3:$AC$4922&lt;&gt;"")*((((I507&lt;&gt;"")*ISNUMBER(SEARCH("|"&amp;I507&amp;"|",'5_ACOMPANHAMENTO'!$AC$3:$AC$4922)))+((J507&lt;&gt;"")*ISNUMBER(SEARCH("|"&amp;J507&amp;"|",'5_ACOMPANHAMENTO'!$AC$3:$AC$4922)))+((K507&lt;&gt;"")*ISNUMBER(SEARCH("|"&amp;K507&amp;"|",'5_ACOMPANHAMENTO'!$AC$3:$AC$4922)))+((L507&lt;&gt;"")*ISNUMBER(SEARCH("|"&amp;L507&amp;"|",'5_ACOMPANHAMENTO'!$AC$3:$AC$4922)))+((M507&lt;&gt;"")*ISNUMBER(SEARCH("|"&amp;M507&amp;"|",'5_ACOMPANHAMENTO'!$AC$3:$AC$4922)))+((N507&lt;&gt;"")*ISNUMBER(SEARCH("|"&amp;N507&amp;"|",'5_ACOMPANHAMENTO'!$AC$3:$AC$4922)))+((O507&lt;&gt;"")*ISNUMBER(SEARCH("|"&amp;O507&amp;"|",'5_ACOMPANHAMENTO'!$AC$3:$AC$4922)))+((P507&lt;&gt;"")*ISNUMBER(SEARCH("|"&amp;P507&amp;"|",'5_ACOMPANHAMENTO'!$AC$3:$AC$4922)))+((Q507&lt;&gt;"")*ISNUMBER(SEARCH("|"&amp;Q507&amp;"|",'5_ACOMPANHAMENTO'!$AC$3:$AC$4922)))+((R507&lt;&gt;"")*ISNUMBER(SEARCH("|"&amp;R507&amp;"|",'5_ACOMPANHAMENTO'!$AC$3:$AC$4922)))+((S507&lt;&gt;"")*ISNUMBER(SEARCH("|"&amp;S507&amp;"|",'5_ACOMPANHAMENTO'!$AC$3:$AC$4922)))+((T507&lt;&gt;"")*ISNUMBER(SEARCH("|"&amp;T507&amp;"|",'5_ACOMPANHAMENTO'!$AC$3:$AC$4922)))+((U507&lt;&gt;"")*ISNUMBER(SEARCH("|"&amp;U507&amp;"|",'5_ACOMPANHAMENTO'!$AC$3:$AC$4922)))+((V507&lt;&gt;"")*ISNUMBER(SEARCH("|"&amp;V507&amp;"|",'5_ACOMPANHAMENTO'!$AC$3:$AC$4922)))+((W507&lt;&gt;"")*ISNUMBER(SEARCH("|"&amp;W507&amp;"|",'5_ACOMPANHAMENTO'!$AC$3:$AC$4922)))+((X507&lt;&gt;"")*ISNUMBER(SEARCH("|"&amp;X507&amp;"|",'5_ACOMPANHAMENTO'!$AC$3:$AC$4922)))+((Y507&lt;&gt;"")*ISNUMBER(SEARCH("|"&amp;Y507&amp;"|",'5_ACOMPANHAMENTO'!$AC$3:$AC$4922)))+((Z507&lt;&gt;"")*ISNUMBER(SEARCH("|"&amp;Z507&amp;"|",'5_ACOMPANHAMENTO'!$AC$3:$AC$4922)))+((AA507&lt;&gt;"")*ISNUMBER(SEARCH("|"&amp;AA507&amp;"|",'5_ACOMPANHAMENTO'!$AC$3:$AC$4922)))+((AB507&lt;&gt;"")*ISNUMBER(SEARCH("|"&amp;AB507&amp;"|",'5_ACOMPANHAMENTO'!$AC$3:$AC$4922))))&gt;0),0),0)),""))</f>
        <v>46203</v>
      </c>
      <c r="B507" s="14" t="s">
        <v>3105</v>
      </c>
      <c r="C507" s="14" t="s">
        <v>3097</v>
      </c>
      <c r="D507" s="4">
        <f>IF(OR($B507="",$C507=""),"",IFERROR(SUMPRODUCT(--(('5_ACOMPANHAMENTO'!$AD$3:$AD$4922=TRIM($C507&amp;""))*('5_ACOMPANHAMENTO'!$AC$3:$AC$4922&lt;&gt;"")*((((I507&lt;&gt;"")*ISNUMBER(SEARCH("|"&amp;I507&amp;"|",'5_ACOMPANHAMENTO'!$AC$3:$AC$4922)))+((J507&lt;&gt;"")*ISNUMBER(SEARCH("|"&amp;J507&amp;"|",'5_ACOMPANHAMENTO'!$AC$3:$AC$4922)))+((K507&lt;&gt;"")*ISNUMBER(SEARCH("|"&amp;K507&amp;"|",'5_ACOMPANHAMENTO'!$AC$3:$AC$4922)))+((L507&lt;&gt;"")*ISNUMBER(SEARCH("|"&amp;L507&amp;"|",'5_ACOMPANHAMENTO'!$AC$3:$AC$4922)))+((M507&lt;&gt;"")*ISNUMBER(SEARCH("|"&amp;M507&amp;"|",'5_ACOMPANHAMENTO'!$AC$3:$AC$4922)))+((N507&lt;&gt;"")*ISNUMBER(SEARCH("|"&amp;N507&amp;"|",'5_ACOMPANHAMENTO'!$AC$3:$AC$4922)))+((O507&lt;&gt;"")*ISNUMBER(SEARCH("|"&amp;O507&amp;"|",'5_ACOMPANHAMENTO'!$AC$3:$AC$4922)))+((P507&lt;&gt;"")*ISNUMBER(SEARCH("|"&amp;P507&amp;"|",'5_ACOMPANHAMENTO'!$AC$3:$AC$4922)))+((Q507&lt;&gt;"")*ISNUMBER(SEARCH("|"&amp;Q507&amp;"|",'5_ACOMPANHAMENTO'!$AC$3:$AC$4922)))+((R507&lt;&gt;"")*ISNUMBER(SEARCH("|"&amp;R507&amp;"|",'5_ACOMPANHAMENTO'!$AC$3:$AC$4922)))+((S507&lt;&gt;"")*ISNUMBER(SEARCH("|"&amp;S507&amp;"|",'5_ACOMPANHAMENTO'!$AC$3:$AC$4922)))+((T507&lt;&gt;"")*ISNUMBER(SEARCH("|"&amp;T507&amp;"|",'5_ACOMPANHAMENTO'!$AC$3:$AC$4922)))+((U507&lt;&gt;"")*ISNUMBER(SEARCH("|"&amp;U507&amp;"|",'5_ACOMPANHAMENTO'!$AC$3:$AC$4922)))+((V507&lt;&gt;"")*ISNUMBER(SEARCH("|"&amp;V507&amp;"|",'5_ACOMPANHAMENTO'!$AC$3:$AC$4922)))+((W507&lt;&gt;"")*ISNUMBER(SEARCH("|"&amp;W507&amp;"|",'5_ACOMPANHAMENTO'!$AC$3:$AC$4922)))+((X507&lt;&gt;"")*ISNUMBER(SEARCH("|"&amp;X507&amp;"|",'5_ACOMPANHAMENTO'!$AC$3:$AC$4922)))+((Y507&lt;&gt;"")*ISNUMBER(SEARCH("|"&amp;Y507&amp;"|",'5_ACOMPANHAMENTO'!$AC$3:$AC$4922)))+((Z507&lt;&gt;"")*ISNUMBER(SEARCH("|"&amp;Z507&amp;"|",'5_ACOMPANHAMENTO'!$AC$3:$AC$4922)))+((AA507&lt;&gt;"")*ISNUMBER(SEARCH("|"&amp;AA507&amp;"|",'5_ACOMPANHAMENTO'!$AC$3:$AC$4922)))+((AB507&lt;&gt;"")*ISNUMBER(SEARCH("|"&amp;AB507&amp;"|",'5_ACOMPANHAMENTO'!$AC$3:$AC$4922))))&gt;0)),'5_ACOMPANHAMENTO'!$J$3:$J$4922),0))</f>
        <v>2184</v>
      </c>
      <c r="E507" s="4" t="str">
        <f t="shared" ca="1" si="161"/>
        <v>FINALIZADO</v>
      </c>
      <c r="F507" s="7">
        <f>IF(OR($B507="",$C507=""),"",IFERROR(SUMPRODUCT(--(('5_ACOMPANHAMENTO'!$AD$3:$AD$4922=TRIM($C507&amp;""))*('5_ACOMPANHAMENTO'!$AC$3:$AC$4922&lt;&gt;"")*((((I507&lt;&gt;"")*ISNUMBER(SEARCH("|"&amp;I507&amp;"|",'5_ACOMPANHAMENTO'!$AC$3:$AC$4922)))+((J507&lt;&gt;"")*ISNUMBER(SEARCH("|"&amp;J507&amp;"|",'5_ACOMPANHAMENTO'!$AC$3:$AC$4922)))+((K507&lt;&gt;"")*ISNUMBER(SEARCH("|"&amp;K507&amp;"|",'5_ACOMPANHAMENTO'!$AC$3:$AC$4922)))+((L507&lt;&gt;"")*ISNUMBER(SEARCH("|"&amp;L507&amp;"|",'5_ACOMPANHAMENTO'!$AC$3:$AC$4922)))+((M507&lt;&gt;"")*ISNUMBER(SEARCH("|"&amp;M507&amp;"|",'5_ACOMPANHAMENTO'!$AC$3:$AC$4922)))+((N507&lt;&gt;"")*ISNUMBER(SEARCH("|"&amp;N507&amp;"|",'5_ACOMPANHAMENTO'!$AC$3:$AC$4922)))+((O507&lt;&gt;"")*ISNUMBER(SEARCH("|"&amp;O507&amp;"|",'5_ACOMPANHAMENTO'!$AC$3:$AC$4922)))+((P507&lt;&gt;"")*ISNUMBER(SEARCH("|"&amp;P507&amp;"|",'5_ACOMPANHAMENTO'!$AC$3:$AC$4922)))+((Q507&lt;&gt;"")*ISNUMBER(SEARCH("|"&amp;Q507&amp;"|",'5_ACOMPANHAMENTO'!$AC$3:$AC$4922)))+((R507&lt;&gt;"")*ISNUMBER(SEARCH("|"&amp;R507&amp;"|",'5_ACOMPANHAMENTO'!$AC$3:$AC$4922)))+((S507&lt;&gt;"")*ISNUMBER(SEARCH("|"&amp;S507&amp;"|",'5_ACOMPANHAMENTO'!$AC$3:$AC$4922)))+((T507&lt;&gt;"")*ISNUMBER(SEARCH("|"&amp;T507&amp;"|",'5_ACOMPANHAMENTO'!$AC$3:$AC$4922)))+((U507&lt;&gt;"")*ISNUMBER(SEARCH("|"&amp;U507&amp;"|",'5_ACOMPANHAMENTO'!$AC$3:$AC$4922)))+((V507&lt;&gt;"")*ISNUMBER(SEARCH("|"&amp;V507&amp;"|",'5_ACOMPANHAMENTO'!$AC$3:$AC$4922)))+((W507&lt;&gt;"")*ISNUMBER(SEARCH("|"&amp;W507&amp;"|",'5_ACOMPANHAMENTO'!$AC$3:$AC$4922)))+((X507&lt;&gt;"")*ISNUMBER(SEARCH("|"&amp;X507&amp;"|",'5_ACOMPANHAMENTO'!$AC$3:$AC$4922)))+((Y507&lt;&gt;"")*ISNUMBER(SEARCH("|"&amp;Y507&amp;"|",'5_ACOMPANHAMENTO'!$AC$3:$AC$4922)))+((Z507&lt;&gt;"")*ISNUMBER(SEARCH("|"&amp;Z507&amp;"|",'5_ACOMPANHAMENTO'!$AC$3:$AC$4922)))+((AA507&lt;&gt;"")*ISNUMBER(SEARCH("|"&amp;AA507&amp;"|",'5_ACOMPANHAMENTO'!$AC$3:$AC$4922)))+((AB507&lt;&gt;"")*ISNUMBER(SEARCH("|"&amp;AB507&amp;"|",'5_ACOMPANHAMENTO'!$AC$3:$AC$4922))))&gt;0)),'5_ACOMPANHAMENTO'!$O$3:$O$4922),0))</f>
        <v>2184</v>
      </c>
      <c r="G507" s="7">
        <f t="shared" si="162"/>
        <v>0</v>
      </c>
      <c r="H507" t="str">
        <f t="shared" si="163"/>
        <v>10200,10202|SEM_SETOR</v>
      </c>
      <c r="I507" s="1" t="str">
        <f t="shared" si="164"/>
        <v>10200</v>
      </c>
      <c r="J507" s="1" t="str">
        <f t="shared" si="165"/>
        <v>10202</v>
      </c>
      <c r="K507" s="1" t="str">
        <f t="shared" si="166"/>
        <v/>
      </c>
      <c r="L507" s="1" t="str">
        <f t="shared" si="167"/>
        <v/>
      </c>
      <c r="M507" s="1" t="str">
        <f t="shared" si="168"/>
        <v/>
      </c>
      <c r="N507" s="1" t="str">
        <f t="shared" si="169"/>
        <v/>
      </c>
      <c r="O507" s="1" t="str">
        <f t="shared" si="170"/>
        <v/>
      </c>
      <c r="P507" s="1" t="str">
        <f t="shared" si="171"/>
        <v/>
      </c>
      <c r="Q507" s="1" t="str">
        <f t="shared" si="172"/>
        <v/>
      </c>
      <c r="R507" s="1" t="str">
        <f t="shared" si="173"/>
        <v/>
      </c>
      <c r="S507" s="1" t="str">
        <f t="shared" si="174"/>
        <v/>
      </c>
      <c r="T507" s="1" t="str">
        <f t="shared" si="175"/>
        <v/>
      </c>
      <c r="U507" s="1" t="str">
        <f t="shared" si="176"/>
        <v/>
      </c>
      <c r="V507" s="1" t="str">
        <f t="shared" si="177"/>
        <v/>
      </c>
      <c r="W507" s="1" t="str">
        <f t="shared" si="178"/>
        <v/>
      </c>
      <c r="X507" s="1" t="str">
        <f t="shared" si="179"/>
        <v/>
      </c>
      <c r="Y507" s="1" t="str">
        <f t="shared" si="180"/>
        <v/>
      </c>
      <c r="Z507" s="1" t="str">
        <f t="shared" si="181"/>
        <v/>
      </c>
      <c r="AA507" s="1" t="str">
        <f t="shared" si="182"/>
        <v/>
      </c>
      <c r="AB507" s="1" t="str">
        <f t="shared" si="183"/>
        <v/>
      </c>
    </row>
    <row r="508" spans="1:28" ht="11.25" hidden="1" customHeight="1" x14ac:dyDescent="0.35">
      <c r="A508" s="4">
        <f>IF(OR($B508="",$C508=""),"",IFERROR(INDEX('5_ACOMPANHAMENTO'!$A$3:$A$4922,MATCH(1,INDEX(('5_ACOMPANHAMENTO'!$AD$3:$AD$4922=TRIM($C508&amp;""))*('5_ACOMPANHAMENTO'!$AC$3:$AC$4922&lt;&gt;"")*((((I508&lt;&gt;"")*ISNUMBER(SEARCH("|"&amp;I508&amp;"|",'5_ACOMPANHAMENTO'!$AC$3:$AC$4922)))+((J508&lt;&gt;"")*ISNUMBER(SEARCH("|"&amp;J508&amp;"|",'5_ACOMPANHAMENTO'!$AC$3:$AC$4922)))+((K508&lt;&gt;"")*ISNUMBER(SEARCH("|"&amp;K508&amp;"|",'5_ACOMPANHAMENTO'!$AC$3:$AC$4922)))+((L508&lt;&gt;"")*ISNUMBER(SEARCH("|"&amp;L508&amp;"|",'5_ACOMPANHAMENTO'!$AC$3:$AC$4922)))+((M508&lt;&gt;"")*ISNUMBER(SEARCH("|"&amp;M508&amp;"|",'5_ACOMPANHAMENTO'!$AC$3:$AC$4922)))+((N508&lt;&gt;"")*ISNUMBER(SEARCH("|"&amp;N508&amp;"|",'5_ACOMPANHAMENTO'!$AC$3:$AC$4922)))+((O508&lt;&gt;"")*ISNUMBER(SEARCH("|"&amp;O508&amp;"|",'5_ACOMPANHAMENTO'!$AC$3:$AC$4922)))+((P508&lt;&gt;"")*ISNUMBER(SEARCH("|"&amp;P508&amp;"|",'5_ACOMPANHAMENTO'!$AC$3:$AC$4922)))+((Q508&lt;&gt;"")*ISNUMBER(SEARCH("|"&amp;Q508&amp;"|",'5_ACOMPANHAMENTO'!$AC$3:$AC$4922)))+((R508&lt;&gt;"")*ISNUMBER(SEARCH("|"&amp;R508&amp;"|",'5_ACOMPANHAMENTO'!$AC$3:$AC$4922)))+((S508&lt;&gt;"")*ISNUMBER(SEARCH("|"&amp;S508&amp;"|",'5_ACOMPANHAMENTO'!$AC$3:$AC$4922)))+((T508&lt;&gt;"")*ISNUMBER(SEARCH("|"&amp;T508&amp;"|",'5_ACOMPANHAMENTO'!$AC$3:$AC$4922)))+((U508&lt;&gt;"")*ISNUMBER(SEARCH("|"&amp;U508&amp;"|",'5_ACOMPANHAMENTO'!$AC$3:$AC$4922)))+((V508&lt;&gt;"")*ISNUMBER(SEARCH("|"&amp;V508&amp;"|",'5_ACOMPANHAMENTO'!$AC$3:$AC$4922)))+((W508&lt;&gt;"")*ISNUMBER(SEARCH("|"&amp;W508&amp;"|",'5_ACOMPANHAMENTO'!$AC$3:$AC$4922)))+((X508&lt;&gt;"")*ISNUMBER(SEARCH("|"&amp;X508&amp;"|",'5_ACOMPANHAMENTO'!$AC$3:$AC$4922)))+((Y508&lt;&gt;"")*ISNUMBER(SEARCH("|"&amp;Y508&amp;"|",'5_ACOMPANHAMENTO'!$AC$3:$AC$4922)))+((Z508&lt;&gt;"")*ISNUMBER(SEARCH("|"&amp;Z508&amp;"|",'5_ACOMPANHAMENTO'!$AC$3:$AC$4922)))+((AA508&lt;&gt;"")*ISNUMBER(SEARCH("|"&amp;AA508&amp;"|",'5_ACOMPANHAMENTO'!$AC$3:$AC$4922)))+((AB508&lt;&gt;"")*ISNUMBER(SEARCH("|"&amp;AB508&amp;"|",'5_ACOMPANHAMENTO'!$AC$3:$AC$4922))))&gt;0),0),0)),""))</f>
        <v>46203</v>
      </c>
      <c r="B508" s="14" t="s">
        <v>3105</v>
      </c>
      <c r="C508" s="14" t="s">
        <v>3097</v>
      </c>
      <c r="D508" s="4">
        <f>IF(OR($B508="",$C508=""),"",IFERROR(SUMPRODUCT(--(('5_ACOMPANHAMENTO'!$AD$3:$AD$4922=TRIM($C508&amp;""))*('5_ACOMPANHAMENTO'!$AC$3:$AC$4922&lt;&gt;"")*((((I508&lt;&gt;"")*ISNUMBER(SEARCH("|"&amp;I508&amp;"|",'5_ACOMPANHAMENTO'!$AC$3:$AC$4922)))+((J508&lt;&gt;"")*ISNUMBER(SEARCH("|"&amp;J508&amp;"|",'5_ACOMPANHAMENTO'!$AC$3:$AC$4922)))+((K508&lt;&gt;"")*ISNUMBER(SEARCH("|"&amp;K508&amp;"|",'5_ACOMPANHAMENTO'!$AC$3:$AC$4922)))+((L508&lt;&gt;"")*ISNUMBER(SEARCH("|"&amp;L508&amp;"|",'5_ACOMPANHAMENTO'!$AC$3:$AC$4922)))+((M508&lt;&gt;"")*ISNUMBER(SEARCH("|"&amp;M508&amp;"|",'5_ACOMPANHAMENTO'!$AC$3:$AC$4922)))+((N508&lt;&gt;"")*ISNUMBER(SEARCH("|"&amp;N508&amp;"|",'5_ACOMPANHAMENTO'!$AC$3:$AC$4922)))+((O508&lt;&gt;"")*ISNUMBER(SEARCH("|"&amp;O508&amp;"|",'5_ACOMPANHAMENTO'!$AC$3:$AC$4922)))+((P508&lt;&gt;"")*ISNUMBER(SEARCH("|"&amp;P508&amp;"|",'5_ACOMPANHAMENTO'!$AC$3:$AC$4922)))+((Q508&lt;&gt;"")*ISNUMBER(SEARCH("|"&amp;Q508&amp;"|",'5_ACOMPANHAMENTO'!$AC$3:$AC$4922)))+((R508&lt;&gt;"")*ISNUMBER(SEARCH("|"&amp;R508&amp;"|",'5_ACOMPANHAMENTO'!$AC$3:$AC$4922)))+((S508&lt;&gt;"")*ISNUMBER(SEARCH("|"&amp;S508&amp;"|",'5_ACOMPANHAMENTO'!$AC$3:$AC$4922)))+((T508&lt;&gt;"")*ISNUMBER(SEARCH("|"&amp;T508&amp;"|",'5_ACOMPANHAMENTO'!$AC$3:$AC$4922)))+((U508&lt;&gt;"")*ISNUMBER(SEARCH("|"&amp;U508&amp;"|",'5_ACOMPANHAMENTO'!$AC$3:$AC$4922)))+((V508&lt;&gt;"")*ISNUMBER(SEARCH("|"&amp;V508&amp;"|",'5_ACOMPANHAMENTO'!$AC$3:$AC$4922)))+((W508&lt;&gt;"")*ISNUMBER(SEARCH("|"&amp;W508&amp;"|",'5_ACOMPANHAMENTO'!$AC$3:$AC$4922)))+((X508&lt;&gt;"")*ISNUMBER(SEARCH("|"&amp;X508&amp;"|",'5_ACOMPANHAMENTO'!$AC$3:$AC$4922)))+((Y508&lt;&gt;"")*ISNUMBER(SEARCH("|"&amp;Y508&amp;"|",'5_ACOMPANHAMENTO'!$AC$3:$AC$4922)))+((Z508&lt;&gt;"")*ISNUMBER(SEARCH("|"&amp;Z508&amp;"|",'5_ACOMPANHAMENTO'!$AC$3:$AC$4922)))+((AA508&lt;&gt;"")*ISNUMBER(SEARCH("|"&amp;AA508&amp;"|",'5_ACOMPANHAMENTO'!$AC$3:$AC$4922)))+((AB508&lt;&gt;"")*ISNUMBER(SEARCH("|"&amp;AB508&amp;"|",'5_ACOMPANHAMENTO'!$AC$3:$AC$4922))))&gt;0)),'5_ACOMPANHAMENTO'!$J$3:$J$4922),0))</f>
        <v>2184</v>
      </c>
      <c r="E508" s="4" t="str">
        <f t="shared" ca="1" si="161"/>
        <v>FINALIZADO</v>
      </c>
      <c r="F508" s="7">
        <f>IF(OR($B508="",$C508=""),"",IFERROR(SUMPRODUCT(--(('5_ACOMPANHAMENTO'!$AD$3:$AD$4922=TRIM($C508&amp;""))*('5_ACOMPANHAMENTO'!$AC$3:$AC$4922&lt;&gt;"")*((((I508&lt;&gt;"")*ISNUMBER(SEARCH("|"&amp;I508&amp;"|",'5_ACOMPANHAMENTO'!$AC$3:$AC$4922)))+((J508&lt;&gt;"")*ISNUMBER(SEARCH("|"&amp;J508&amp;"|",'5_ACOMPANHAMENTO'!$AC$3:$AC$4922)))+((K508&lt;&gt;"")*ISNUMBER(SEARCH("|"&amp;K508&amp;"|",'5_ACOMPANHAMENTO'!$AC$3:$AC$4922)))+((L508&lt;&gt;"")*ISNUMBER(SEARCH("|"&amp;L508&amp;"|",'5_ACOMPANHAMENTO'!$AC$3:$AC$4922)))+((M508&lt;&gt;"")*ISNUMBER(SEARCH("|"&amp;M508&amp;"|",'5_ACOMPANHAMENTO'!$AC$3:$AC$4922)))+((N508&lt;&gt;"")*ISNUMBER(SEARCH("|"&amp;N508&amp;"|",'5_ACOMPANHAMENTO'!$AC$3:$AC$4922)))+((O508&lt;&gt;"")*ISNUMBER(SEARCH("|"&amp;O508&amp;"|",'5_ACOMPANHAMENTO'!$AC$3:$AC$4922)))+((P508&lt;&gt;"")*ISNUMBER(SEARCH("|"&amp;P508&amp;"|",'5_ACOMPANHAMENTO'!$AC$3:$AC$4922)))+((Q508&lt;&gt;"")*ISNUMBER(SEARCH("|"&amp;Q508&amp;"|",'5_ACOMPANHAMENTO'!$AC$3:$AC$4922)))+((R508&lt;&gt;"")*ISNUMBER(SEARCH("|"&amp;R508&amp;"|",'5_ACOMPANHAMENTO'!$AC$3:$AC$4922)))+((S508&lt;&gt;"")*ISNUMBER(SEARCH("|"&amp;S508&amp;"|",'5_ACOMPANHAMENTO'!$AC$3:$AC$4922)))+((T508&lt;&gt;"")*ISNUMBER(SEARCH("|"&amp;T508&amp;"|",'5_ACOMPANHAMENTO'!$AC$3:$AC$4922)))+((U508&lt;&gt;"")*ISNUMBER(SEARCH("|"&amp;U508&amp;"|",'5_ACOMPANHAMENTO'!$AC$3:$AC$4922)))+((V508&lt;&gt;"")*ISNUMBER(SEARCH("|"&amp;V508&amp;"|",'5_ACOMPANHAMENTO'!$AC$3:$AC$4922)))+((W508&lt;&gt;"")*ISNUMBER(SEARCH("|"&amp;W508&amp;"|",'5_ACOMPANHAMENTO'!$AC$3:$AC$4922)))+((X508&lt;&gt;"")*ISNUMBER(SEARCH("|"&amp;X508&amp;"|",'5_ACOMPANHAMENTO'!$AC$3:$AC$4922)))+((Y508&lt;&gt;"")*ISNUMBER(SEARCH("|"&amp;Y508&amp;"|",'5_ACOMPANHAMENTO'!$AC$3:$AC$4922)))+((Z508&lt;&gt;"")*ISNUMBER(SEARCH("|"&amp;Z508&amp;"|",'5_ACOMPANHAMENTO'!$AC$3:$AC$4922)))+((AA508&lt;&gt;"")*ISNUMBER(SEARCH("|"&amp;AA508&amp;"|",'5_ACOMPANHAMENTO'!$AC$3:$AC$4922)))+((AB508&lt;&gt;"")*ISNUMBER(SEARCH("|"&amp;AB508&amp;"|",'5_ACOMPANHAMENTO'!$AC$3:$AC$4922))))&gt;0)),'5_ACOMPANHAMENTO'!$O$3:$O$4922),0))</f>
        <v>2184</v>
      </c>
      <c r="G508" s="7">
        <f t="shared" si="162"/>
        <v>0</v>
      </c>
      <c r="H508" t="str">
        <f t="shared" si="163"/>
        <v>10200,10202|SEM_SETOR</v>
      </c>
      <c r="I508" s="1" t="str">
        <f t="shared" si="164"/>
        <v>10200</v>
      </c>
      <c r="J508" s="1" t="str">
        <f t="shared" si="165"/>
        <v>10202</v>
      </c>
      <c r="K508" s="1" t="str">
        <f t="shared" si="166"/>
        <v/>
      </c>
      <c r="L508" s="1" t="str">
        <f t="shared" si="167"/>
        <v/>
      </c>
      <c r="M508" s="1" t="str">
        <f t="shared" si="168"/>
        <v/>
      </c>
      <c r="N508" s="1" t="str">
        <f t="shared" si="169"/>
        <v/>
      </c>
      <c r="O508" s="1" t="str">
        <f t="shared" si="170"/>
        <v/>
      </c>
      <c r="P508" s="1" t="str">
        <f t="shared" si="171"/>
        <v/>
      </c>
      <c r="Q508" s="1" t="str">
        <f t="shared" si="172"/>
        <v/>
      </c>
      <c r="R508" s="1" t="str">
        <f t="shared" si="173"/>
        <v/>
      </c>
      <c r="S508" s="1" t="str">
        <f t="shared" si="174"/>
        <v/>
      </c>
      <c r="T508" s="1" t="str">
        <f t="shared" si="175"/>
        <v/>
      </c>
      <c r="U508" s="1" t="str">
        <f t="shared" si="176"/>
        <v/>
      </c>
      <c r="V508" s="1" t="str">
        <f t="shared" si="177"/>
        <v/>
      </c>
      <c r="W508" s="1" t="str">
        <f t="shared" si="178"/>
        <v/>
      </c>
      <c r="X508" s="1" t="str">
        <f t="shared" si="179"/>
        <v/>
      </c>
      <c r="Y508" s="1" t="str">
        <f t="shared" si="180"/>
        <v/>
      </c>
      <c r="Z508" s="1" t="str">
        <f t="shared" si="181"/>
        <v/>
      </c>
      <c r="AA508" s="1" t="str">
        <f t="shared" si="182"/>
        <v/>
      </c>
      <c r="AB508" s="1" t="str">
        <f t="shared" si="183"/>
        <v/>
      </c>
    </row>
    <row r="509" spans="1:28" ht="11.25" hidden="1" customHeight="1" x14ac:dyDescent="0.35">
      <c r="A509" s="4">
        <f>IF(OR($B509="",$C509=""),"",IFERROR(INDEX('5_ACOMPANHAMENTO'!$A$3:$A$4922,MATCH(1,INDEX(('5_ACOMPANHAMENTO'!$AD$3:$AD$4922=TRIM($C509&amp;""))*('5_ACOMPANHAMENTO'!$AC$3:$AC$4922&lt;&gt;"")*((((I509&lt;&gt;"")*ISNUMBER(SEARCH("|"&amp;I509&amp;"|",'5_ACOMPANHAMENTO'!$AC$3:$AC$4922)))+((J509&lt;&gt;"")*ISNUMBER(SEARCH("|"&amp;J509&amp;"|",'5_ACOMPANHAMENTO'!$AC$3:$AC$4922)))+((K509&lt;&gt;"")*ISNUMBER(SEARCH("|"&amp;K509&amp;"|",'5_ACOMPANHAMENTO'!$AC$3:$AC$4922)))+((L509&lt;&gt;"")*ISNUMBER(SEARCH("|"&amp;L509&amp;"|",'5_ACOMPANHAMENTO'!$AC$3:$AC$4922)))+((M509&lt;&gt;"")*ISNUMBER(SEARCH("|"&amp;M509&amp;"|",'5_ACOMPANHAMENTO'!$AC$3:$AC$4922)))+((N509&lt;&gt;"")*ISNUMBER(SEARCH("|"&amp;N509&amp;"|",'5_ACOMPANHAMENTO'!$AC$3:$AC$4922)))+((O509&lt;&gt;"")*ISNUMBER(SEARCH("|"&amp;O509&amp;"|",'5_ACOMPANHAMENTO'!$AC$3:$AC$4922)))+((P509&lt;&gt;"")*ISNUMBER(SEARCH("|"&amp;P509&amp;"|",'5_ACOMPANHAMENTO'!$AC$3:$AC$4922)))+((Q509&lt;&gt;"")*ISNUMBER(SEARCH("|"&amp;Q509&amp;"|",'5_ACOMPANHAMENTO'!$AC$3:$AC$4922)))+((R509&lt;&gt;"")*ISNUMBER(SEARCH("|"&amp;R509&amp;"|",'5_ACOMPANHAMENTO'!$AC$3:$AC$4922)))+((S509&lt;&gt;"")*ISNUMBER(SEARCH("|"&amp;S509&amp;"|",'5_ACOMPANHAMENTO'!$AC$3:$AC$4922)))+((T509&lt;&gt;"")*ISNUMBER(SEARCH("|"&amp;T509&amp;"|",'5_ACOMPANHAMENTO'!$AC$3:$AC$4922)))+((U509&lt;&gt;"")*ISNUMBER(SEARCH("|"&amp;U509&amp;"|",'5_ACOMPANHAMENTO'!$AC$3:$AC$4922)))+((V509&lt;&gt;"")*ISNUMBER(SEARCH("|"&amp;V509&amp;"|",'5_ACOMPANHAMENTO'!$AC$3:$AC$4922)))+((W509&lt;&gt;"")*ISNUMBER(SEARCH("|"&amp;W509&amp;"|",'5_ACOMPANHAMENTO'!$AC$3:$AC$4922)))+((X509&lt;&gt;"")*ISNUMBER(SEARCH("|"&amp;X509&amp;"|",'5_ACOMPANHAMENTO'!$AC$3:$AC$4922)))+((Y509&lt;&gt;"")*ISNUMBER(SEARCH("|"&amp;Y509&amp;"|",'5_ACOMPANHAMENTO'!$AC$3:$AC$4922)))+((Z509&lt;&gt;"")*ISNUMBER(SEARCH("|"&amp;Z509&amp;"|",'5_ACOMPANHAMENTO'!$AC$3:$AC$4922)))+((AA509&lt;&gt;"")*ISNUMBER(SEARCH("|"&amp;AA509&amp;"|",'5_ACOMPANHAMENTO'!$AC$3:$AC$4922)))+((AB509&lt;&gt;"")*ISNUMBER(SEARCH("|"&amp;AB509&amp;"|",'5_ACOMPANHAMENTO'!$AC$3:$AC$4922))))&gt;0),0),0)),""))</f>
        <v>46203</v>
      </c>
      <c r="B509" s="14" t="s">
        <v>3105</v>
      </c>
      <c r="C509" s="14" t="s">
        <v>3097</v>
      </c>
      <c r="D509" s="4">
        <f>IF(OR($B509="",$C509=""),"",IFERROR(SUMPRODUCT(--(('5_ACOMPANHAMENTO'!$AD$3:$AD$4922=TRIM($C509&amp;""))*('5_ACOMPANHAMENTO'!$AC$3:$AC$4922&lt;&gt;"")*((((I509&lt;&gt;"")*ISNUMBER(SEARCH("|"&amp;I509&amp;"|",'5_ACOMPANHAMENTO'!$AC$3:$AC$4922)))+((J509&lt;&gt;"")*ISNUMBER(SEARCH("|"&amp;J509&amp;"|",'5_ACOMPANHAMENTO'!$AC$3:$AC$4922)))+((K509&lt;&gt;"")*ISNUMBER(SEARCH("|"&amp;K509&amp;"|",'5_ACOMPANHAMENTO'!$AC$3:$AC$4922)))+((L509&lt;&gt;"")*ISNUMBER(SEARCH("|"&amp;L509&amp;"|",'5_ACOMPANHAMENTO'!$AC$3:$AC$4922)))+((M509&lt;&gt;"")*ISNUMBER(SEARCH("|"&amp;M509&amp;"|",'5_ACOMPANHAMENTO'!$AC$3:$AC$4922)))+((N509&lt;&gt;"")*ISNUMBER(SEARCH("|"&amp;N509&amp;"|",'5_ACOMPANHAMENTO'!$AC$3:$AC$4922)))+((O509&lt;&gt;"")*ISNUMBER(SEARCH("|"&amp;O509&amp;"|",'5_ACOMPANHAMENTO'!$AC$3:$AC$4922)))+((P509&lt;&gt;"")*ISNUMBER(SEARCH("|"&amp;P509&amp;"|",'5_ACOMPANHAMENTO'!$AC$3:$AC$4922)))+((Q509&lt;&gt;"")*ISNUMBER(SEARCH("|"&amp;Q509&amp;"|",'5_ACOMPANHAMENTO'!$AC$3:$AC$4922)))+((R509&lt;&gt;"")*ISNUMBER(SEARCH("|"&amp;R509&amp;"|",'5_ACOMPANHAMENTO'!$AC$3:$AC$4922)))+((S509&lt;&gt;"")*ISNUMBER(SEARCH("|"&amp;S509&amp;"|",'5_ACOMPANHAMENTO'!$AC$3:$AC$4922)))+((T509&lt;&gt;"")*ISNUMBER(SEARCH("|"&amp;T509&amp;"|",'5_ACOMPANHAMENTO'!$AC$3:$AC$4922)))+((U509&lt;&gt;"")*ISNUMBER(SEARCH("|"&amp;U509&amp;"|",'5_ACOMPANHAMENTO'!$AC$3:$AC$4922)))+((V509&lt;&gt;"")*ISNUMBER(SEARCH("|"&amp;V509&amp;"|",'5_ACOMPANHAMENTO'!$AC$3:$AC$4922)))+((W509&lt;&gt;"")*ISNUMBER(SEARCH("|"&amp;W509&amp;"|",'5_ACOMPANHAMENTO'!$AC$3:$AC$4922)))+((X509&lt;&gt;"")*ISNUMBER(SEARCH("|"&amp;X509&amp;"|",'5_ACOMPANHAMENTO'!$AC$3:$AC$4922)))+((Y509&lt;&gt;"")*ISNUMBER(SEARCH("|"&amp;Y509&amp;"|",'5_ACOMPANHAMENTO'!$AC$3:$AC$4922)))+((Z509&lt;&gt;"")*ISNUMBER(SEARCH("|"&amp;Z509&amp;"|",'5_ACOMPANHAMENTO'!$AC$3:$AC$4922)))+((AA509&lt;&gt;"")*ISNUMBER(SEARCH("|"&amp;AA509&amp;"|",'5_ACOMPANHAMENTO'!$AC$3:$AC$4922)))+((AB509&lt;&gt;"")*ISNUMBER(SEARCH("|"&amp;AB509&amp;"|",'5_ACOMPANHAMENTO'!$AC$3:$AC$4922))))&gt;0)),'5_ACOMPANHAMENTO'!$J$3:$J$4922),0))</f>
        <v>2184</v>
      </c>
      <c r="E509" s="4" t="str">
        <f t="shared" ca="1" si="161"/>
        <v>FINALIZADO</v>
      </c>
      <c r="F509" s="7">
        <f>IF(OR($B509="",$C509=""),"",IFERROR(SUMPRODUCT(--(('5_ACOMPANHAMENTO'!$AD$3:$AD$4922=TRIM($C509&amp;""))*('5_ACOMPANHAMENTO'!$AC$3:$AC$4922&lt;&gt;"")*((((I509&lt;&gt;"")*ISNUMBER(SEARCH("|"&amp;I509&amp;"|",'5_ACOMPANHAMENTO'!$AC$3:$AC$4922)))+((J509&lt;&gt;"")*ISNUMBER(SEARCH("|"&amp;J509&amp;"|",'5_ACOMPANHAMENTO'!$AC$3:$AC$4922)))+((K509&lt;&gt;"")*ISNUMBER(SEARCH("|"&amp;K509&amp;"|",'5_ACOMPANHAMENTO'!$AC$3:$AC$4922)))+((L509&lt;&gt;"")*ISNUMBER(SEARCH("|"&amp;L509&amp;"|",'5_ACOMPANHAMENTO'!$AC$3:$AC$4922)))+((M509&lt;&gt;"")*ISNUMBER(SEARCH("|"&amp;M509&amp;"|",'5_ACOMPANHAMENTO'!$AC$3:$AC$4922)))+((N509&lt;&gt;"")*ISNUMBER(SEARCH("|"&amp;N509&amp;"|",'5_ACOMPANHAMENTO'!$AC$3:$AC$4922)))+((O509&lt;&gt;"")*ISNUMBER(SEARCH("|"&amp;O509&amp;"|",'5_ACOMPANHAMENTO'!$AC$3:$AC$4922)))+((P509&lt;&gt;"")*ISNUMBER(SEARCH("|"&amp;P509&amp;"|",'5_ACOMPANHAMENTO'!$AC$3:$AC$4922)))+((Q509&lt;&gt;"")*ISNUMBER(SEARCH("|"&amp;Q509&amp;"|",'5_ACOMPANHAMENTO'!$AC$3:$AC$4922)))+((R509&lt;&gt;"")*ISNUMBER(SEARCH("|"&amp;R509&amp;"|",'5_ACOMPANHAMENTO'!$AC$3:$AC$4922)))+((S509&lt;&gt;"")*ISNUMBER(SEARCH("|"&amp;S509&amp;"|",'5_ACOMPANHAMENTO'!$AC$3:$AC$4922)))+((T509&lt;&gt;"")*ISNUMBER(SEARCH("|"&amp;T509&amp;"|",'5_ACOMPANHAMENTO'!$AC$3:$AC$4922)))+((U509&lt;&gt;"")*ISNUMBER(SEARCH("|"&amp;U509&amp;"|",'5_ACOMPANHAMENTO'!$AC$3:$AC$4922)))+((V509&lt;&gt;"")*ISNUMBER(SEARCH("|"&amp;V509&amp;"|",'5_ACOMPANHAMENTO'!$AC$3:$AC$4922)))+((W509&lt;&gt;"")*ISNUMBER(SEARCH("|"&amp;W509&amp;"|",'5_ACOMPANHAMENTO'!$AC$3:$AC$4922)))+((X509&lt;&gt;"")*ISNUMBER(SEARCH("|"&amp;X509&amp;"|",'5_ACOMPANHAMENTO'!$AC$3:$AC$4922)))+((Y509&lt;&gt;"")*ISNUMBER(SEARCH("|"&amp;Y509&amp;"|",'5_ACOMPANHAMENTO'!$AC$3:$AC$4922)))+((Z509&lt;&gt;"")*ISNUMBER(SEARCH("|"&amp;Z509&amp;"|",'5_ACOMPANHAMENTO'!$AC$3:$AC$4922)))+((AA509&lt;&gt;"")*ISNUMBER(SEARCH("|"&amp;AA509&amp;"|",'5_ACOMPANHAMENTO'!$AC$3:$AC$4922)))+((AB509&lt;&gt;"")*ISNUMBER(SEARCH("|"&amp;AB509&amp;"|",'5_ACOMPANHAMENTO'!$AC$3:$AC$4922))))&gt;0)),'5_ACOMPANHAMENTO'!$O$3:$O$4922),0))</f>
        <v>2184</v>
      </c>
      <c r="G509" s="7">
        <f t="shared" si="162"/>
        <v>0</v>
      </c>
      <c r="H509" t="str">
        <f t="shared" si="163"/>
        <v>10200,10202|SEM_SETOR</v>
      </c>
      <c r="I509" s="1" t="str">
        <f t="shared" si="164"/>
        <v>10200</v>
      </c>
      <c r="J509" s="1" t="str">
        <f t="shared" si="165"/>
        <v>10202</v>
      </c>
      <c r="K509" s="1" t="str">
        <f t="shared" si="166"/>
        <v/>
      </c>
      <c r="L509" s="1" t="str">
        <f t="shared" si="167"/>
        <v/>
      </c>
      <c r="M509" s="1" t="str">
        <f t="shared" si="168"/>
        <v/>
      </c>
      <c r="N509" s="1" t="str">
        <f t="shared" si="169"/>
        <v/>
      </c>
      <c r="O509" s="1" t="str">
        <f t="shared" si="170"/>
        <v/>
      </c>
      <c r="P509" s="1" t="str">
        <f t="shared" si="171"/>
        <v/>
      </c>
      <c r="Q509" s="1" t="str">
        <f t="shared" si="172"/>
        <v/>
      </c>
      <c r="R509" s="1" t="str">
        <f t="shared" si="173"/>
        <v/>
      </c>
      <c r="S509" s="1" t="str">
        <f t="shared" si="174"/>
        <v/>
      </c>
      <c r="T509" s="1" t="str">
        <f t="shared" si="175"/>
        <v/>
      </c>
      <c r="U509" s="1" t="str">
        <f t="shared" si="176"/>
        <v/>
      </c>
      <c r="V509" s="1" t="str">
        <f t="shared" si="177"/>
        <v/>
      </c>
      <c r="W509" s="1" t="str">
        <f t="shared" si="178"/>
        <v/>
      </c>
      <c r="X509" s="1" t="str">
        <f t="shared" si="179"/>
        <v/>
      </c>
      <c r="Y509" s="1" t="str">
        <f t="shared" si="180"/>
        <v/>
      </c>
      <c r="Z509" s="1" t="str">
        <f t="shared" si="181"/>
        <v/>
      </c>
      <c r="AA509" s="1" t="str">
        <f t="shared" si="182"/>
        <v/>
      </c>
      <c r="AB509" s="1" t="str">
        <f t="shared" si="183"/>
        <v/>
      </c>
    </row>
    <row r="510" spans="1:28" ht="11.25" hidden="1" customHeight="1" x14ac:dyDescent="0.35">
      <c r="A510" s="4">
        <f>IF(OR($B510="",$C510=""),"",IFERROR(INDEX('5_ACOMPANHAMENTO'!$A$3:$A$4922,MATCH(1,INDEX(('5_ACOMPANHAMENTO'!$AD$3:$AD$4922=TRIM($C510&amp;""))*('5_ACOMPANHAMENTO'!$AC$3:$AC$4922&lt;&gt;"")*((((I510&lt;&gt;"")*ISNUMBER(SEARCH("|"&amp;I510&amp;"|",'5_ACOMPANHAMENTO'!$AC$3:$AC$4922)))+((J510&lt;&gt;"")*ISNUMBER(SEARCH("|"&amp;J510&amp;"|",'5_ACOMPANHAMENTO'!$AC$3:$AC$4922)))+((K510&lt;&gt;"")*ISNUMBER(SEARCH("|"&amp;K510&amp;"|",'5_ACOMPANHAMENTO'!$AC$3:$AC$4922)))+((L510&lt;&gt;"")*ISNUMBER(SEARCH("|"&amp;L510&amp;"|",'5_ACOMPANHAMENTO'!$AC$3:$AC$4922)))+((M510&lt;&gt;"")*ISNUMBER(SEARCH("|"&amp;M510&amp;"|",'5_ACOMPANHAMENTO'!$AC$3:$AC$4922)))+((N510&lt;&gt;"")*ISNUMBER(SEARCH("|"&amp;N510&amp;"|",'5_ACOMPANHAMENTO'!$AC$3:$AC$4922)))+((O510&lt;&gt;"")*ISNUMBER(SEARCH("|"&amp;O510&amp;"|",'5_ACOMPANHAMENTO'!$AC$3:$AC$4922)))+((P510&lt;&gt;"")*ISNUMBER(SEARCH("|"&amp;P510&amp;"|",'5_ACOMPANHAMENTO'!$AC$3:$AC$4922)))+((Q510&lt;&gt;"")*ISNUMBER(SEARCH("|"&amp;Q510&amp;"|",'5_ACOMPANHAMENTO'!$AC$3:$AC$4922)))+((R510&lt;&gt;"")*ISNUMBER(SEARCH("|"&amp;R510&amp;"|",'5_ACOMPANHAMENTO'!$AC$3:$AC$4922)))+((S510&lt;&gt;"")*ISNUMBER(SEARCH("|"&amp;S510&amp;"|",'5_ACOMPANHAMENTO'!$AC$3:$AC$4922)))+((T510&lt;&gt;"")*ISNUMBER(SEARCH("|"&amp;T510&amp;"|",'5_ACOMPANHAMENTO'!$AC$3:$AC$4922)))+((U510&lt;&gt;"")*ISNUMBER(SEARCH("|"&amp;U510&amp;"|",'5_ACOMPANHAMENTO'!$AC$3:$AC$4922)))+((V510&lt;&gt;"")*ISNUMBER(SEARCH("|"&amp;V510&amp;"|",'5_ACOMPANHAMENTO'!$AC$3:$AC$4922)))+((W510&lt;&gt;"")*ISNUMBER(SEARCH("|"&amp;W510&amp;"|",'5_ACOMPANHAMENTO'!$AC$3:$AC$4922)))+((X510&lt;&gt;"")*ISNUMBER(SEARCH("|"&amp;X510&amp;"|",'5_ACOMPANHAMENTO'!$AC$3:$AC$4922)))+((Y510&lt;&gt;"")*ISNUMBER(SEARCH("|"&amp;Y510&amp;"|",'5_ACOMPANHAMENTO'!$AC$3:$AC$4922)))+((Z510&lt;&gt;"")*ISNUMBER(SEARCH("|"&amp;Z510&amp;"|",'5_ACOMPANHAMENTO'!$AC$3:$AC$4922)))+((AA510&lt;&gt;"")*ISNUMBER(SEARCH("|"&amp;AA510&amp;"|",'5_ACOMPANHAMENTO'!$AC$3:$AC$4922)))+((AB510&lt;&gt;"")*ISNUMBER(SEARCH("|"&amp;AB510&amp;"|",'5_ACOMPANHAMENTO'!$AC$3:$AC$4922))))&gt;0),0),0)),""))</f>
        <v>46203</v>
      </c>
      <c r="B510" s="14" t="s">
        <v>3093</v>
      </c>
      <c r="C510" s="14" t="s">
        <v>3097</v>
      </c>
      <c r="D510" s="4">
        <f>IF(OR($B510="",$C510=""),"",IFERROR(SUMPRODUCT(--(('5_ACOMPANHAMENTO'!$AD$3:$AD$4922=TRIM($C510&amp;""))*('5_ACOMPANHAMENTO'!$AC$3:$AC$4922&lt;&gt;"")*((((I510&lt;&gt;"")*ISNUMBER(SEARCH("|"&amp;I510&amp;"|",'5_ACOMPANHAMENTO'!$AC$3:$AC$4922)))+((J510&lt;&gt;"")*ISNUMBER(SEARCH("|"&amp;J510&amp;"|",'5_ACOMPANHAMENTO'!$AC$3:$AC$4922)))+((K510&lt;&gt;"")*ISNUMBER(SEARCH("|"&amp;K510&amp;"|",'5_ACOMPANHAMENTO'!$AC$3:$AC$4922)))+((L510&lt;&gt;"")*ISNUMBER(SEARCH("|"&amp;L510&amp;"|",'5_ACOMPANHAMENTO'!$AC$3:$AC$4922)))+((M510&lt;&gt;"")*ISNUMBER(SEARCH("|"&amp;M510&amp;"|",'5_ACOMPANHAMENTO'!$AC$3:$AC$4922)))+((N510&lt;&gt;"")*ISNUMBER(SEARCH("|"&amp;N510&amp;"|",'5_ACOMPANHAMENTO'!$AC$3:$AC$4922)))+((O510&lt;&gt;"")*ISNUMBER(SEARCH("|"&amp;O510&amp;"|",'5_ACOMPANHAMENTO'!$AC$3:$AC$4922)))+((P510&lt;&gt;"")*ISNUMBER(SEARCH("|"&amp;P510&amp;"|",'5_ACOMPANHAMENTO'!$AC$3:$AC$4922)))+((Q510&lt;&gt;"")*ISNUMBER(SEARCH("|"&amp;Q510&amp;"|",'5_ACOMPANHAMENTO'!$AC$3:$AC$4922)))+((R510&lt;&gt;"")*ISNUMBER(SEARCH("|"&amp;R510&amp;"|",'5_ACOMPANHAMENTO'!$AC$3:$AC$4922)))+((S510&lt;&gt;"")*ISNUMBER(SEARCH("|"&amp;S510&amp;"|",'5_ACOMPANHAMENTO'!$AC$3:$AC$4922)))+((T510&lt;&gt;"")*ISNUMBER(SEARCH("|"&amp;T510&amp;"|",'5_ACOMPANHAMENTO'!$AC$3:$AC$4922)))+((U510&lt;&gt;"")*ISNUMBER(SEARCH("|"&amp;U510&amp;"|",'5_ACOMPANHAMENTO'!$AC$3:$AC$4922)))+((V510&lt;&gt;"")*ISNUMBER(SEARCH("|"&amp;V510&amp;"|",'5_ACOMPANHAMENTO'!$AC$3:$AC$4922)))+((W510&lt;&gt;"")*ISNUMBER(SEARCH("|"&amp;W510&amp;"|",'5_ACOMPANHAMENTO'!$AC$3:$AC$4922)))+((X510&lt;&gt;"")*ISNUMBER(SEARCH("|"&amp;X510&amp;"|",'5_ACOMPANHAMENTO'!$AC$3:$AC$4922)))+((Y510&lt;&gt;"")*ISNUMBER(SEARCH("|"&amp;Y510&amp;"|",'5_ACOMPANHAMENTO'!$AC$3:$AC$4922)))+((Z510&lt;&gt;"")*ISNUMBER(SEARCH("|"&amp;Z510&amp;"|",'5_ACOMPANHAMENTO'!$AC$3:$AC$4922)))+((AA510&lt;&gt;"")*ISNUMBER(SEARCH("|"&amp;AA510&amp;"|",'5_ACOMPANHAMENTO'!$AC$3:$AC$4922)))+((AB510&lt;&gt;"")*ISNUMBER(SEARCH("|"&amp;AB510&amp;"|",'5_ACOMPANHAMENTO'!$AC$3:$AC$4922))))&gt;0)),'5_ACOMPANHAMENTO'!$J$3:$J$4922),0))</f>
        <v>3048</v>
      </c>
      <c r="E510" s="4" t="str">
        <f t="shared" ca="1" si="161"/>
        <v>FINALIZADO</v>
      </c>
      <c r="F510" s="7">
        <f>IF(OR($B510="",$C510=""),"",IFERROR(SUMPRODUCT(--(('5_ACOMPANHAMENTO'!$AD$3:$AD$4922=TRIM($C510&amp;""))*('5_ACOMPANHAMENTO'!$AC$3:$AC$4922&lt;&gt;"")*((((I510&lt;&gt;"")*ISNUMBER(SEARCH("|"&amp;I510&amp;"|",'5_ACOMPANHAMENTO'!$AC$3:$AC$4922)))+((J510&lt;&gt;"")*ISNUMBER(SEARCH("|"&amp;J510&amp;"|",'5_ACOMPANHAMENTO'!$AC$3:$AC$4922)))+((K510&lt;&gt;"")*ISNUMBER(SEARCH("|"&amp;K510&amp;"|",'5_ACOMPANHAMENTO'!$AC$3:$AC$4922)))+((L510&lt;&gt;"")*ISNUMBER(SEARCH("|"&amp;L510&amp;"|",'5_ACOMPANHAMENTO'!$AC$3:$AC$4922)))+((M510&lt;&gt;"")*ISNUMBER(SEARCH("|"&amp;M510&amp;"|",'5_ACOMPANHAMENTO'!$AC$3:$AC$4922)))+((N510&lt;&gt;"")*ISNUMBER(SEARCH("|"&amp;N510&amp;"|",'5_ACOMPANHAMENTO'!$AC$3:$AC$4922)))+((O510&lt;&gt;"")*ISNUMBER(SEARCH("|"&amp;O510&amp;"|",'5_ACOMPANHAMENTO'!$AC$3:$AC$4922)))+((P510&lt;&gt;"")*ISNUMBER(SEARCH("|"&amp;P510&amp;"|",'5_ACOMPANHAMENTO'!$AC$3:$AC$4922)))+((Q510&lt;&gt;"")*ISNUMBER(SEARCH("|"&amp;Q510&amp;"|",'5_ACOMPANHAMENTO'!$AC$3:$AC$4922)))+((R510&lt;&gt;"")*ISNUMBER(SEARCH("|"&amp;R510&amp;"|",'5_ACOMPANHAMENTO'!$AC$3:$AC$4922)))+((S510&lt;&gt;"")*ISNUMBER(SEARCH("|"&amp;S510&amp;"|",'5_ACOMPANHAMENTO'!$AC$3:$AC$4922)))+((T510&lt;&gt;"")*ISNUMBER(SEARCH("|"&amp;T510&amp;"|",'5_ACOMPANHAMENTO'!$AC$3:$AC$4922)))+((U510&lt;&gt;"")*ISNUMBER(SEARCH("|"&amp;U510&amp;"|",'5_ACOMPANHAMENTO'!$AC$3:$AC$4922)))+((V510&lt;&gt;"")*ISNUMBER(SEARCH("|"&amp;V510&amp;"|",'5_ACOMPANHAMENTO'!$AC$3:$AC$4922)))+((W510&lt;&gt;"")*ISNUMBER(SEARCH("|"&amp;W510&amp;"|",'5_ACOMPANHAMENTO'!$AC$3:$AC$4922)))+((X510&lt;&gt;"")*ISNUMBER(SEARCH("|"&amp;X510&amp;"|",'5_ACOMPANHAMENTO'!$AC$3:$AC$4922)))+((Y510&lt;&gt;"")*ISNUMBER(SEARCH("|"&amp;Y510&amp;"|",'5_ACOMPANHAMENTO'!$AC$3:$AC$4922)))+((Z510&lt;&gt;"")*ISNUMBER(SEARCH("|"&amp;Z510&amp;"|",'5_ACOMPANHAMENTO'!$AC$3:$AC$4922)))+((AA510&lt;&gt;"")*ISNUMBER(SEARCH("|"&amp;AA510&amp;"|",'5_ACOMPANHAMENTO'!$AC$3:$AC$4922)))+((AB510&lt;&gt;"")*ISNUMBER(SEARCH("|"&amp;AB510&amp;"|",'5_ACOMPANHAMENTO'!$AC$3:$AC$4922))))&gt;0)),'5_ACOMPANHAMENTO'!$O$3:$O$4922),0))</f>
        <v>3048</v>
      </c>
      <c r="G510" s="7">
        <f t="shared" si="162"/>
        <v>0</v>
      </c>
      <c r="H510" t="str">
        <f t="shared" si="163"/>
        <v>10204|SEM_SETOR</v>
      </c>
      <c r="I510" s="1" t="str">
        <f t="shared" si="164"/>
        <v>10204</v>
      </c>
      <c r="J510" s="1" t="str">
        <f t="shared" si="165"/>
        <v/>
      </c>
      <c r="K510" s="1" t="str">
        <f t="shared" si="166"/>
        <v/>
      </c>
      <c r="L510" s="1" t="str">
        <f t="shared" si="167"/>
        <v/>
      </c>
      <c r="M510" s="1" t="str">
        <f t="shared" si="168"/>
        <v/>
      </c>
      <c r="N510" s="1" t="str">
        <f t="shared" si="169"/>
        <v/>
      </c>
      <c r="O510" s="1" t="str">
        <f t="shared" si="170"/>
        <v/>
      </c>
      <c r="P510" s="1" t="str">
        <f t="shared" si="171"/>
        <v/>
      </c>
      <c r="Q510" s="1" t="str">
        <f t="shared" si="172"/>
        <v/>
      </c>
      <c r="R510" s="1" t="str">
        <f t="shared" si="173"/>
        <v/>
      </c>
      <c r="S510" s="1" t="str">
        <f t="shared" si="174"/>
        <v/>
      </c>
      <c r="T510" s="1" t="str">
        <f t="shared" si="175"/>
        <v/>
      </c>
      <c r="U510" s="1" t="str">
        <f t="shared" si="176"/>
        <v/>
      </c>
      <c r="V510" s="1" t="str">
        <f t="shared" si="177"/>
        <v/>
      </c>
      <c r="W510" s="1" t="str">
        <f t="shared" si="178"/>
        <v/>
      </c>
      <c r="X510" s="1" t="str">
        <f t="shared" si="179"/>
        <v/>
      </c>
      <c r="Y510" s="1" t="str">
        <f t="shared" si="180"/>
        <v/>
      </c>
      <c r="Z510" s="1" t="str">
        <f t="shared" si="181"/>
        <v/>
      </c>
      <c r="AA510" s="1" t="str">
        <f t="shared" si="182"/>
        <v/>
      </c>
      <c r="AB510" s="1" t="str">
        <f t="shared" si="183"/>
        <v/>
      </c>
    </row>
    <row r="511" spans="1:28" ht="11.25" hidden="1" customHeight="1" x14ac:dyDescent="0.35">
      <c r="A511" s="4">
        <f>IF(OR($B511="",$C511=""),"",IFERROR(INDEX('5_ACOMPANHAMENTO'!$A$3:$A$4922,MATCH(1,INDEX(('5_ACOMPANHAMENTO'!$AD$3:$AD$4922=TRIM($C511&amp;""))*('5_ACOMPANHAMENTO'!$AC$3:$AC$4922&lt;&gt;"")*((((I511&lt;&gt;"")*ISNUMBER(SEARCH("|"&amp;I511&amp;"|",'5_ACOMPANHAMENTO'!$AC$3:$AC$4922)))+((J511&lt;&gt;"")*ISNUMBER(SEARCH("|"&amp;J511&amp;"|",'5_ACOMPANHAMENTO'!$AC$3:$AC$4922)))+((K511&lt;&gt;"")*ISNUMBER(SEARCH("|"&amp;K511&amp;"|",'5_ACOMPANHAMENTO'!$AC$3:$AC$4922)))+((L511&lt;&gt;"")*ISNUMBER(SEARCH("|"&amp;L511&amp;"|",'5_ACOMPANHAMENTO'!$AC$3:$AC$4922)))+((M511&lt;&gt;"")*ISNUMBER(SEARCH("|"&amp;M511&amp;"|",'5_ACOMPANHAMENTO'!$AC$3:$AC$4922)))+((N511&lt;&gt;"")*ISNUMBER(SEARCH("|"&amp;N511&amp;"|",'5_ACOMPANHAMENTO'!$AC$3:$AC$4922)))+((O511&lt;&gt;"")*ISNUMBER(SEARCH("|"&amp;O511&amp;"|",'5_ACOMPANHAMENTO'!$AC$3:$AC$4922)))+((P511&lt;&gt;"")*ISNUMBER(SEARCH("|"&amp;P511&amp;"|",'5_ACOMPANHAMENTO'!$AC$3:$AC$4922)))+((Q511&lt;&gt;"")*ISNUMBER(SEARCH("|"&amp;Q511&amp;"|",'5_ACOMPANHAMENTO'!$AC$3:$AC$4922)))+((R511&lt;&gt;"")*ISNUMBER(SEARCH("|"&amp;R511&amp;"|",'5_ACOMPANHAMENTO'!$AC$3:$AC$4922)))+((S511&lt;&gt;"")*ISNUMBER(SEARCH("|"&amp;S511&amp;"|",'5_ACOMPANHAMENTO'!$AC$3:$AC$4922)))+((T511&lt;&gt;"")*ISNUMBER(SEARCH("|"&amp;T511&amp;"|",'5_ACOMPANHAMENTO'!$AC$3:$AC$4922)))+((U511&lt;&gt;"")*ISNUMBER(SEARCH("|"&amp;U511&amp;"|",'5_ACOMPANHAMENTO'!$AC$3:$AC$4922)))+((V511&lt;&gt;"")*ISNUMBER(SEARCH("|"&amp;V511&amp;"|",'5_ACOMPANHAMENTO'!$AC$3:$AC$4922)))+((W511&lt;&gt;"")*ISNUMBER(SEARCH("|"&amp;W511&amp;"|",'5_ACOMPANHAMENTO'!$AC$3:$AC$4922)))+((X511&lt;&gt;"")*ISNUMBER(SEARCH("|"&amp;X511&amp;"|",'5_ACOMPANHAMENTO'!$AC$3:$AC$4922)))+((Y511&lt;&gt;"")*ISNUMBER(SEARCH("|"&amp;Y511&amp;"|",'5_ACOMPANHAMENTO'!$AC$3:$AC$4922)))+((Z511&lt;&gt;"")*ISNUMBER(SEARCH("|"&amp;Z511&amp;"|",'5_ACOMPANHAMENTO'!$AC$3:$AC$4922)))+((AA511&lt;&gt;"")*ISNUMBER(SEARCH("|"&amp;AA511&amp;"|",'5_ACOMPANHAMENTO'!$AC$3:$AC$4922)))+((AB511&lt;&gt;"")*ISNUMBER(SEARCH("|"&amp;AB511&amp;"|",'5_ACOMPANHAMENTO'!$AC$3:$AC$4922))))&gt;0),0),0)),""))</f>
        <v>46211</v>
      </c>
      <c r="B511" s="14" t="s">
        <v>3094</v>
      </c>
      <c r="C511" s="14" t="s">
        <v>3097</v>
      </c>
      <c r="D511" s="4">
        <f>IF(OR($B511="",$C511=""),"",IFERROR(SUMPRODUCT(--(('5_ACOMPANHAMENTO'!$AD$3:$AD$4922=TRIM($C511&amp;""))*('5_ACOMPANHAMENTO'!$AC$3:$AC$4922&lt;&gt;"")*((((I511&lt;&gt;"")*ISNUMBER(SEARCH("|"&amp;I511&amp;"|",'5_ACOMPANHAMENTO'!$AC$3:$AC$4922)))+((J511&lt;&gt;"")*ISNUMBER(SEARCH("|"&amp;J511&amp;"|",'5_ACOMPANHAMENTO'!$AC$3:$AC$4922)))+((K511&lt;&gt;"")*ISNUMBER(SEARCH("|"&amp;K511&amp;"|",'5_ACOMPANHAMENTO'!$AC$3:$AC$4922)))+((L511&lt;&gt;"")*ISNUMBER(SEARCH("|"&amp;L511&amp;"|",'5_ACOMPANHAMENTO'!$AC$3:$AC$4922)))+((M511&lt;&gt;"")*ISNUMBER(SEARCH("|"&amp;M511&amp;"|",'5_ACOMPANHAMENTO'!$AC$3:$AC$4922)))+((N511&lt;&gt;"")*ISNUMBER(SEARCH("|"&amp;N511&amp;"|",'5_ACOMPANHAMENTO'!$AC$3:$AC$4922)))+((O511&lt;&gt;"")*ISNUMBER(SEARCH("|"&amp;O511&amp;"|",'5_ACOMPANHAMENTO'!$AC$3:$AC$4922)))+((P511&lt;&gt;"")*ISNUMBER(SEARCH("|"&amp;P511&amp;"|",'5_ACOMPANHAMENTO'!$AC$3:$AC$4922)))+((Q511&lt;&gt;"")*ISNUMBER(SEARCH("|"&amp;Q511&amp;"|",'5_ACOMPANHAMENTO'!$AC$3:$AC$4922)))+((R511&lt;&gt;"")*ISNUMBER(SEARCH("|"&amp;R511&amp;"|",'5_ACOMPANHAMENTO'!$AC$3:$AC$4922)))+((S511&lt;&gt;"")*ISNUMBER(SEARCH("|"&amp;S511&amp;"|",'5_ACOMPANHAMENTO'!$AC$3:$AC$4922)))+((T511&lt;&gt;"")*ISNUMBER(SEARCH("|"&amp;T511&amp;"|",'5_ACOMPANHAMENTO'!$AC$3:$AC$4922)))+((U511&lt;&gt;"")*ISNUMBER(SEARCH("|"&amp;U511&amp;"|",'5_ACOMPANHAMENTO'!$AC$3:$AC$4922)))+((V511&lt;&gt;"")*ISNUMBER(SEARCH("|"&amp;V511&amp;"|",'5_ACOMPANHAMENTO'!$AC$3:$AC$4922)))+((W511&lt;&gt;"")*ISNUMBER(SEARCH("|"&amp;W511&amp;"|",'5_ACOMPANHAMENTO'!$AC$3:$AC$4922)))+((X511&lt;&gt;"")*ISNUMBER(SEARCH("|"&amp;X511&amp;"|",'5_ACOMPANHAMENTO'!$AC$3:$AC$4922)))+((Y511&lt;&gt;"")*ISNUMBER(SEARCH("|"&amp;Y511&amp;"|",'5_ACOMPANHAMENTO'!$AC$3:$AC$4922)))+((Z511&lt;&gt;"")*ISNUMBER(SEARCH("|"&amp;Z511&amp;"|",'5_ACOMPANHAMENTO'!$AC$3:$AC$4922)))+((AA511&lt;&gt;"")*ISNUMBER(SEARCH("|"&amp;AA511&amp;"|",'5_ACOMPANHAMENTO'!$AC$3:$AC$4922)))+((AB511&lt;&gt;"")*ISNUMBER(SEARCH("|"&amp;AB511&amp;"|",'5_ACOMPANHAMENTO'!$AC$3:$AC$4922))))&gt;0)),'5_ACOMPANHAMENTO'!$J$3:$J$4922),0))</f>
        <v>2128</v>
      </c>
      <c r="E511" s="4" t="str">
        <f t="shared" ca="1" si="161"/>
        <v>FINALIZADO</v>
      </c>
      <c r="F511" s="7">
        <f>IF(OR($B511="",$C511=""),"",IFERROR(SUMPRODUCT(--(('5_ACOMPANHAMENTO'!$AD$3:$AD$4922=TRIM($C511&amp;""))*('5_ACOMPANHAMENTO'!$AC$3:$AC$4922&lt;&gt;"")*((((I511&lt;&gt;"")*ISNUMBER(SEARCH("|"&amp;I511&amp;"|",'5_ACOMPANHAMENTO'!$AC$3:$AC$4922)))+((J511&lt;&gt;"")*ISNUMBER(SEARCH("|"&amp;J511&amp;"|",'5_ACOMPANHAMENTO'!$AC$3:$AC$4922)))+((K511&lt;&gt;"")*ISNUMBER(SEARCH("|"&amp;K511&amp;"|",'5_ACOMPANHAMENTO'!$AC$3:$AC$4922)))+((L511&lt;&gt;"")*ISNUMBER(SEARCH("|"&amp;L511&amp;"|",'5_ACOMPANHAMENTO'!$AC$3:$AC$4922)))+((M511&lt;&gt;"")*ISNUMBER(SEARCH("|"&amp;M511&amp;"|",'5_ACOMPANHAMENTO'!$AC$3:$AC$4922)))+((N511&lt;&gt;"")*ISNUMBER(SEARCH("|"&amp;N511&amp;"|",'5_ACOMPANHAMENTO'!$AC$3:$AC$4922)))+((O511&lt;&gt;"")*ISNUMBER(SEARCH("|"&amp;O511&amp;"|",'5_ACOMPANHAMENTO'!$AC$3:$AC$4922)))+((P511&lt;&gt;"")*ISNUMBER(SEARCH("|"&amp;P511&amp;"|",'5_ACOMPANHAMENTO'!$AC$3:$AC$4922)))+((Q511&lt;&gt;"")*ISNUMBER(SEARCH("|"&amp;Q511&amp;"|",'5_ACOMPANHAMENTO'!$AC$3:$AC$4922)))+((R511&lt;&gt;"")*ISNUMBER(SEARCH("|"&amp;R511&amp;"|",'5_ACOMPANHAMENTO'!$AC$3:$AC$4922)))+((S511&lt;&gt;"")*ISNUMBER(SEARCH("|"&amp;S511&amp;"|",'5_ACOMPANHAMENTO'!$AC$3:$AC$4922)))+((T511&lt;&gt;"")*ISNUMBER(SEARCH("|"&amp;T511&amp;"|",'5_ACOMPANHAMENTO'!$AC$3:$AC$4922)))+((U511&lt;&gt;"")*ISNUMBER(SEARCH("|"&amp;U511&amp;"|",'5_ACOMPANHAMENTO'!$AC$3:$AC$4922)))+((V511&lt;&gt;"")*ISNUMBER(SEARCH("|"&amp;V511&amp;"|",'5_ACOMPANHAMENTO'!$AC$3:$AC$4922)))+((W511&lt;&gt;"")*ISNUMBER(SEARCH("|"&amp;W511&amp;"|",'5_ACOMPANHAMENTO'!$AC$3:$AC$4922)))+((X511&lt;&gt;"")*ISNUMBER(SEARCH("|"&amp;X511&amp;"|",'5_ACOMPANHAMENTO'!$AC$3:$AC$4922)))+((Y511&lt;&gt;"")*ISNUMBER(SEARCH("|"&amp;Y511&amp;"|",'5_ACOMPANHAMENTO'!$AC$3:$AC$4922)))+((Z511&lt;&gt;"")*ISNUMBER(SEARCH("|"&amp;Z511&amp;"|",'5_ACOMPANHAMENTO'!$AC$3:$AC$4922)))+((AA511&lt;&gt;"")*ISNUMBER(SEARCH("|"&amp;AA511&amp;"|",'5_ACOMPANHAMENTO'!$AC$3:$AC$4922)))+((AB511&lt;&gt;"")*ISNUMBER(SEARCH("|"&amp;AB511&amp;"|",'5_ACOMPANHAMENTO'!$AC$3:$AC$4922))))&gt;0)),'5_ACOMPANHAMENTO'!$O$3:$O$4922),0))</f>
        <v>2128</v>
      </c>
      <c r="G511" s="7">
        <f t="shared" si="162"/>
        <v>0</v>
      </c>
      <c r="H511" t="str">
        <f t="shared" si="163"/>
        <v>10210|SEM_SETOR</v>
      </c>
      <c r="I511" s="1" t="str">
        <f t="shared" si="164"/>
        <v>10210</v>
      </c>
      <c r="J511" s="1" t="str">
        <f t="shared" si="165"/>
        <v/>
      </c>
      <c r="K511" s="1" t="str">
        <f t="shared" si="166"/>
        <v/>
      </c>
      <c r="L511" s="1" t="str">
        <f t="shared" si="167"/>
        <v/>
      </c>
      <c r="M511" s="1" t="str">
        <f t="shared" si="168"/>
        <v/>
      </c>
      <c r="N511" s="1" t="str">
        <f t="shared" si="169"/>
        <v/>
      </c>
      <c r="O511" s="1" t="str">
        <f t="shared" si="170"/>
        <v/>
      </c>
      <c r="P511" s="1" t="str">
        <f t="shared" si="171"/>
        <v/>
      </c>
      <c r="Q511" s="1" t="str">
        <f t="shared" si="172"/>
        <v/>
      </c>
      <c r="R511" s="1" t="str">
        <f t="shared" si="173"/>
        <v/>
      </c>
      <c r="S511" s="1" t="str">
        <f t="shared" si="174"/>
        <v/>
      </c>
      <c r="T511" s="1" t="str">
        <f t="shared" si="175"/>
        <v/>
      </c>
      <c r="U511" s="1" t="str">
        <f t="shared" si="176"/>
        <v/>
      </c>
      <c r="V511" s="1" t="str">
        <f t="shared" si="177"/>
        <v/>
      </c>
      <c r="W511" s="1" t="str">
        <f t="shared" si="178"/>
        <v/>
      </c>
      <c r="X511" s="1" t="str">
        <f t="shared" si="179"/>
        <v/>
      </c>
      <c r="Y511" s="1" t="str">
        <f t="shared" si="180"/>
        <v/>
      </c>
      <c r="Z511" s="1" t="str">
        <f t="shared" si="181"/>
        <v/>
      </c>
      <c r="AA511" s="1" t="str">
        <f t="shared" si="182"/>
        <v/>
      </c>
      <c r="AB511" s="1" t="str">
        <f t="shared" si="183"/>
        <v/>
      </c>
    </row>
    <row r="512" spans="1:28" ht="11.25" hidden="1" customHeight="1" x14ac:dyDescent="0.35">
      <c r="A512" s="4">
        <f>IF(OR($B512="",$C512=""),"",IFERROR(INDEX('5_ACOMPANHAMENTO'!$A$3:$A$4922,MATCH(1,INDEX(('5_ACOMPANHAMENTO'!$AD$3:$AD$4922=TRIM($C512&amp;""))*('5_ACOMPANHAMENTO'!$AC$3:$AC$4922&lt;&gt;"")*((((I512&lt;&gt;"")*ISNUMBER(SEARCH("|"&amp;I512&amp;"|",'5_ACOMPANHAMENTO'!$AC$3:$AC$4922)))+((J512&lt;&gt;"")*ISNUMBER(SEARCH("|"&amp;J512&amp;"|",'5_ACOMPANHAMENTO'!$AC$3:$AC$4922)))+((K512&lt;&gt;"")*ISNUMBER(SEARCH("|"&amp;K512&amp;"|",'5_ACOMPANHAMENTO'!$AC$3:$AC$4922)))+((L512&lt;&gt;"")*ISNUMBER(SEARCH("|"&amp;L512&amp;"|",'5_ACOMPANHAMENTO'!$AC$3:$AC$4922)))+((M512&lt;&gt;"")*ISNUMBER(SEARCH("|"&amp;M512&amp;"|",'5_ACOMPANHAMENTO'!$AC$3:$AC$4922)))+((N512&lt;&gt;"")*ISNUMBER(SEARCH("|"&amp;N512&amp;"|",'5_ACOMPANHAMENTO'!$AC$3:$AC$4922)))+((O512&lt;&gt;"")*ISNUMBER(SEARCH("|"&amp;O512&amp;"|",'5_ACOMPANHAMENTO'!$AC$3:$AC$4922)))+((P512&lt;&gt;"")*ISNUMBER(SEARCH("|"&amp;P512&amp;"|",'5_ACOMPANHAMENTO'!$AC$3:$AC$4922)))+((Q512&lt;&gt;"")*ISNUMBER(SEARCH("|"&amp;Q512&amp;"|",'5_ACOMPANHAMENTO'!$AC$3:$AC$4922)))+((R512&lt;&gt;"")*ISNUMBER(SEARCH("|"&amp;R512&amp;"|",'5_ACOMPANHAMENTO'!$AC$3:$AC$4922)))+((S512&lt;&gt;"")*ISNUMBER(SEARCH("|"&amp;S512&amp;"|",'5_ACOMPANHAMENTO'!$AC$3:$AC$4922)))+((T512&lt;&gt;"")*ISNUMBER(SEARCH("|"&amp;T512&amp;"|",'5_ACOMPANHAMENTO'!$AC$3:$AC$4922)))+((U512&lt;&gt;"")*ISNUMBER(SEARCH("|"&amp;U512&amp;"|",'5_ACOMPANHAMENTO'!$AC$3:$AC$4922)))+((V512&lt;&gt;"")*ISNUMBER(SEARCH("|"&amp;V512&amp;"|",'5_ACOMPANHAMENTO'!$AC$3:$AC$4922)))+((W512&lt;&gt;"")*ISNUMBER(SEARCH("|"&amp;W512&amp;"|",'5_ACOMPANHAMENTO'!$AC$3:$AC$4922)))+((X512&lt;&gt;"")*ISNUMBER(SEARCH("|"&amp;X512&amp;"|",'5_ACOMPANHAMENTO'!$AC$3:$AC$4922)))+((Y512&lt;&gt;"")*ISNUMBER(SEARCH("|"&amp;Y512&amp;"|",'5_ACOMPANHAMENTO'!$AC$3:$AC$4922)))+((Z512&lt;&gt;"")*ISNUMBER(SEARCH("|"&amp;Z512&amp;"|",'5_ACOMPANHAMENTO'!$AC$3:$AC$4922)))+((AA512&lt;&gt;"")*ISNUMBER(SEARCH("|"&amp;AA512&amp;"|",'5_ACOMPANHAMENTO'!$AC$3:$AC$4922)))+((AB512&lt;&gt;"")*ISNUMBER(SEARCH("|"&amp;AB512&amp;"|",'5_ACOMPANHAMENTO'!$AC$3:$AC$4922))))&gt;0),0),0)),""))</f>
        <v>46211</v>
      </c>
      <c r="B512" s="14" t="s">
        <v>3094</v>
      </c>
      <c r="C512" s="14" t="s">
        <v>3097</v>
      </c>
      <c r="D512" s="4">
        <f>IF(OR($B512="",$C512=""),"",IFERROR(SUMPRODUCT(--(('5_ACOMPANHAMENTO'!$AD$3:$AD$4922=TRIM($C512&amp;""))*('5_ACOMPANHAMENTO'!$AC$3:$AC$4922&lt;&gt;"")*((((I512&lt;&gt;"")*ISNUMBER(SEARCH("|"&amp;I512&amp;"|",'5_ACOMPANHAMENTO'!$AC$3:$AC$4922)))+((J512&lt;&gt;"")*ISNUMBER(SEARCH("|"&amp;J512&amp;"|",'5_ACOMPANHAMENTO'!$AC$3:$AC$4922)))+((K512&lt;&gt;"")*ISNUMBER(SEARCH("|"&amp;K512&amp;"|",'5_ACOMPANHAMENTO'!$AC$3:$AC$4922)))+((L512&lt;&gt;"")*ISNUMBER(SEARCH("|"&amp;L512&amp;"|",'5_ACOMPANHAMENTO'!$AC$3:$AC$4922)))+((M512&lt;&gt;"")*ISNUMBER(SEARCH("|"&amp;M512&amp;"|",'5_ACOMPANHAMENTO'!$AC$3:$AC$4922)))+((N512&lt;&gt;"")*ISNUMBER(SEARCH("|"&amp;N512&amp;"|",'5_ACOMPANHAMENTO'!$AC$3:$AC$4922)))+((O512&lt;&gt;"")*ISNUMBER(SEARCH("|"&amp;O512&amp;"|",'5_ACOMPANHAMENTO'!$AC$3:$AC$4922)))+((P512&lt;&gt;"")*ISNUMBER(SEARCH("|"&amp;P512&amp;"|",'5_ACOMPANHAMENTO'!$AC$3:$AC$4922)))+((Q512&lt;&gt;"")*ISNUMBER(SEARCH("|"&amp;Q512&amp;"|",'5_ACOMPANHAMENTO'!$AC$3:$AC$4922)))+((R512&lt;&gt;"")*ISNUMBER(SEARCH("|"&amp;R512&amp;"|",'5_ACOMPANHAMENTO'!$AC$3:$AC$4922)))+((S512&lt;&gt;"")*ISNUMBER(SEARCH("|"&amp;S512&amp;"|",'5_ACOMPANHAMENTO'!$AC$3:$AC$4922)))+((T512&lt;&gt;"")*ISNUMBER(SEARCH("|"&amp;T512&amp;"|",'5_ACOMPANHAMENTO'!$AC$3:$AC$4922)))+((U512&lt;&gt;"")*ISNUMBER(SEARCH("|"&amp;U512&amp;"|",'5_ACOMPANHAMENTO'!$AC$3:$AC$4922)))+((V512&lt;&gt;"")*ISNUMBER(SEARCH("|"&amp;V512&amp;"|",'5_ACOMPANHAMENTO'!$AC$3:$AC$4922)))+((W512&lt;&gt;"")*ISNUMBER(SEARCH("|"&amp;W512&amp;"|",'5_ACOMPANHAMENTO'!$AC$3:$AC$4922)))+((X512&lt;&gt;"")*ISNUMBER(SEARCH("|"&amp;X512&amp;"|",'5_ACOMPANHAMENTO'!$AC$3:$AC$4922)))+((Y512&lt;&gt;"")*ISNUMBER(SEARCH("|"&amp;Y512&amp;"|",'5_ACOMPANHAMENTO'!$AC$3:$AC$4922)))+((Z512&lt;&gt;"")*ISNUMBER(SEARCH("|"&amp;Z512&amp;"|",'5_ACOMPANHAMENTO'!$AC$3:$AC$4922)))+((AA512&lt;&gt;"")*ISNUMBER(SEARCH("|"&amp;AA512&amp;"|",'5_ACOMPANHAMENTO'!$AC$3:$AC$4922)))+((AB512&lt;&gt;"")*ISNUMBER(SEARCH("|"&amp;AB512&amp;"|",'5_ACOMPANHAMENTO'!$AC$3:$AC$4922))))&gt;0)),'5_ACOMPANHAMENTO'!$J$3:$J$4922),0))</f>
        <v>2128</v>
      </c>
      <c r="E512" s="4" t="str">
        <f t="shared" ca="1" si="161"/>
        <v>FINALIZADO</v>
      </c>
      <c r="F512" s="7">
        <f>IF(OR($B512="",$C512=""),"",IFERROR(SUMPRODUCT(--(('5_ACOMPANHAMENTO'!$AD$3:$AD$4922=TRIM($C512&amp;""))*('5_ACOMPANHAMENTO'!$AC$3:$AC$4922&lt;&gt;"")*((((I512&lt;&gt;"")*ISNUMBER(SEARCH("|"&amp;I512&amp;"|",'5_ACOMPANHAMENTO'!$AC$3:$AC$4922)))+((J512&lt;&gt;"")*ISNUMBER(SEARCH("|"&amp;J512&amp;"|",'5_ACOMPANHAMENTO'!$AC$3:$AC$4922)))+((K512&lt;&gt;"")*ISNUMBER(SEARCH("|"&amp;K512&amp;"|",'5_ACOMPANHAMENTO'!$AC$3:$AC$4922)))+((L512&lt;&gt;"")*ISNUMBER(SEARCH("|"&amp;L512&amp;"|",'5_ACOMPANHAMENTO'!$AC$3:$AC$4922)))+((M512&lt;&gt;"")*ISNUMBER(SEARCH("|"&amp;M512&amp;"|",'5_ACOMPANHAMENTO'!$AC$3:$AC$4922)))+((N512&lt;&gt;"")*ISNUMBER(SEARCH("|"&amp;N512&amp;"|",'5_ACOMPANHAMENTO'!$AC$3:$AC$4922)))+((O512&lt;&gt;"")*ISNUMBER(SEARCH("|"&amp;O512&amp;"|",'5_ACOMPANHAMENTO'!$AC$3:$AC$4922)))+((P512&lt;&gt;"")*ISNUMBER(SEARCH("|"&amp;P512&amp;"|",'5_ACOMPANHAMENTO'!$AC$3:$AC$4922)))+((Q512&lt;&gt;"")*ISNUMBER(SEARCH("|"&amp;Q512&amp;"|",'5_ACOMPANHAMENTO'!$AC$3:$AC$4922)))+((R512&lt;&gt;"")*ISNUMBER(SEARCH("|"&amp;R512&amp;"|",'5_ACOMPANHAMENTO'!$AC$3:$AC$4922)))+((S512&lt;&gt;"")*ISNUMBER(SEARCH("|"&amp;S512&amp;"|",'5_ACOMPANHAMENTO'!$AC$3:$AC$4922)))+((T512&lt;&gt;"")*ISNUMBER(SEARCH("|"&amp;T512&amp;"|",'5_ACOMPANHAMENTO'!$AC$3:$AC$4922)))+((U512&lt;&gt;"")*ISNUMBER(SEARCH("|"&amp;U512&amp;"|",'5_ACOMPANHAMENTO'!$AC$3:$AC$4922)))+((V512&lt;&gt;"")*ISNUMBER(SEARCH("|"&amp;V512&amp;"|",'5_ACOMPANHAMENTO'!$AC$3:$AC$4922)))+((W512&lt;&gt;"")*ISNUMBER(SEARCH("|"&amp;W512&amp;"|",'5_ACOMPANHAMENTO'!$AC$3:$AC$4922)))+((X512&lt;&gt;"")*ISNUMBER(SEARCH("|"&amp;X512&amp;"|",'5_ACOMPANHAMENTO'!$AC$3:$AC$4922)))+((Y512&lt;&gt;"")*ISNUMBER(SEARCH("|"&amp;Y512&amp;"|",'5_ACOMPANHAMENTO'!$AC$3:$AC$4922)))+((Z512&lt;&gt;"")*ISNUMBER(SEARCH("|"&amp;Z512&amp;"|",'5_ACOMPANHAMENTO'!$AC$3:$AC$4922)))+((AA512&lt;&gt;"")*ISNUMBER(SEARCH("|"&amp;AA512&amp;"|",'5_ACOMPANHAMENTO'!$AC$3:$AC$4922)))+((AB512&lt;&gt;"")*ISNUMBER(SEARCH("|"&amp;AB512&amp;"|",'5_ACOMPANHAMENTO'!$AC$3:$AC$4922))))&gt;0)),'5_ACOMPANHAMENTO'!$O$3:$O$4922),0))</f>
        <v>2128</v>
      </c>
      <c r="G512" s="7">
        <f t="shared" si="162"/>
        <v>0</v>
      </c>
      <c r="H512" t="str">
        <f t="shared" si="163"/>
        <v>10210|SEM_SETOR</v>
      </c>
      <c r="I512" s="1" t="str">
        <f t="shared" si="164"/>
        <v>10210</v>
      </c>
      <c r="J512" s="1" t="str">
        <f t="shared" si="165"/>
        <v/>
      </c>
      <c r="K512" s="1" t="str">
        <f t="shared" si="166"/>
        <v/>
      </c>
      <c r="L512" s="1" t="str">
        <f t="shared" si="167"/>
        <v/>
      </c>
      <c r="M512" s="1" t="str">
        <f t="shared" si="168"/>
        <v/>
      </c>
      <c r="N512" s="1" t="str">
        <f t="shared" si="169"/>
        <v/>
      </c>
      <c r="O512" s="1" t="str">
        <f t="shared" si="170"/>
        <v/>
      </c>
      <c r="P512" s="1" t="str">
        <f t="shared" si="171"/>
        <v/>
      </c>
      <c r="Q512" s="1" t="str">
        <f t="shared" si="172"/>
        <v/>
      </c>
      <c r="R512" s="1" t="str">
        <f t="shared" si="173"/>
        <v/>
      </c>
      <c r="S512" s="1" t="str">
        <f t="shared" si="174"/>
        <v/>
      </c>
      <c r="T512" s="1" t="str">
        <f t="shared" si="175"/>
        <v/>
      </c>
      <c r="U512" s="1" t="str">
        <f t="shared" si="176"/>
        <v/>
      </c>
      <c r="V512" s="1" t="str">
        <f t="shared" si="177"/>
        <v/>
      </c>
      <c r="W512" s="1" t="str">
        <f t="shared" si="178"/>
        <v/>
      </c>
      <c r="X512" s="1" t="str">
        <f t="shared" si="179"/>
        <v/>
      </c>
      <c r="Y512" s="1" t="str">
        <f t="shared" si="180"/>
        <v/>
      </c>
      <c r="Z512" s="1" t="str">
        <f t="shared" si="181"/>
        <v/>
      </c>
      <c r="AA512" s="1" t="str">
        <f t="shared" si="182"/>
        <v/>
      </c>
      <c r="AB512" s="1" t="str">
        <f t="shared" si="183"/>
        <v/>
      </c>
    </row>
    <row r="513" spans="1:28" ht="11.25" hidden="1" customHeight="1" x14ac:dyDescent="0.35">
      <c r="A513" s="4">
        <f>IF(OR($B513="",$C513=""),"",IFERROR(INDEX('5_ACOMPANHAMENTO'!$A$3:$A$4922,MATCH(1,INDEX(('5_ACOMPANHAMENTO'!$AD$3:$AD$4922=TRIM($C513&amp;""))*('5_ACOMPANHAMENTO'!$AC$3:$AC$4922&lt;&gt;"")*((((I513&lt;&gt;"")*ISNUMBER(SEARCH("|"&amp;I513&amp;"|",'5_ACOMPANHAMENTO'!$AC$3:$AC$4922)))+((J513&lt;&gt;"")*ISNUMBER(SEARCH("|"&amp;J513&amp;"|",'5_ACOMPANHAMENTO'!$AC$3:$AC$4922)))+((K513&lt;&gt;"")*ISNUMBER(SEARCH("|"&amp;K513&amp;"|",'5_ACOMPANHAMENTO'!$AC$3:$AC$4922)))+((L513&lt;&gt;"")*ISNUMBER(SEARCH("|"&amp;L513&amp;"|",'5_ACOMPANHAMENTO'!$AC$3:$AC$4922)))+((M513&lt;&gt;"")*ISNUMBER(SEARCH("|"&amp;M513&amp;"|",'5_ACOMPANHAMENTO'!$AC$3:$AC$4922)))+((N513&lt;&gt;"")*ISNUMBER(SEARCH("|"&amp;N513&amp;"|",'5_ACOMPANHAMENTO'!$AC$3:$AC$4922)))+((O513&lt;&gt;"")*ISNUMBER(SEARCH("|"&amp;O513&amp;"|",'5_ACOMPANHAMENTO'!$AC$3:$AC$4922)))+((P513&lt;&gt;"")*ISNUMBER(SEARCH("|"&amp;P513&amp;"|",'5_ACOMPANHAMENTO'!$AC$3:$AC$4922)))+((Q513&lt;&gt;"")*ISNUMBER(SEARCH("|"&amp;Q513&amp;"|",'5_ACOMPANHAMENTO'!$AC$3:$AC$4922)))+((R513&lt;&gt;"")*ISNUMBER(SEARCH("|"&amp;R513&amp;"|",'5_ACOMPANHAMENTO'!$AC$3:$AC$4922)))+((S513&lt;&gt;"")*ISNUMBER(SEARCH("|"&amp;S513&amp;"|",'5_ACOMPANHAMENTO'!$AC$3:$AC$4922)))+((T513&lt;&gt;"")*ISNUMBER(SEARCH("|"&amp;T513&amp;"|",'5_ACOMPANHAMENTO'!$AC$3:$AC$4922)))+((U513&lt;&gt;"")*ISNUMBER(SEARCH("|"&amp;U513&amp;"|",'5_ACOMPANHAMENTO'!$AC$3:$AC$4922)))+((V513&lt;&gt;"")*ISNUMBER(SEARCH("|"&amp;V513&amp;"|",'5_ACOMPANHAMENTO'!$AC$3:$AC$4922)))+((W513&lt;&gt;"")*ISNUMBER(SEARCH("|"&amp;W513&amp;"|",'5_ACOMPANHAMENTO'!$AC$3:$AC$4922)))+((X513&lt;&gt;"")*ISNUMBER(SEARCH("|"&amp;X513&amp;"|",'5_ACOMPANHAMENTO'!$AC$3:$AC$4922)))+((Y513&lt;&gt;"")*ISNUMBER(SEARCH("|"&amp;Y513&amp;"|",'5_ACOMPANHAMENTO'!$AC$3:$AC$4922)))+((Z513&lt;&gt;"")*ISNUMBER(SEARCH("|"&amp;Z513&amp;"|",'5_ACOMPANHAMENTO'!$AC$3:$AC$4922)))+((AA513&lt;&gt;"")*ISNUMBER(SEARCH("|"&amp;AA513&amp;"|",'5_ACOMPANHAMENTO'!$AC$3:$AC$4922)))+((AB513&lt;&gt;"")*ISNUMBER(SEARCH("|"&amp;AB513&amp;"|",'5_ACOMPANHAMENTO'!$AC$3:$AC$4922))))&gt;0),0),0)),""))</f>
        <v>46211</v>
      </c>
      <c r="B513" s="14" t="s">
        <v>3094</v>
      </c>
      <c r="C513" s="14" t="s">
        <v>3097</v>
      </c>
      <c r="D513" s="4">
        <f>IF(OR($B513="",$C513=""),"",IFERROR(SUMPRODUCT(--(('5_ACOMPANHAMENTO'!$AD$3:$AD$4922=TRIM($C513&amp;""))*('5_ACOMPANHAMENTO'!$AC$3:$AC$4922&lt;&gt;"")*((((I513&lt;&gt;"")*ISNUMBER(SEARCH("|"&amp;I513&amp;"|",'5_ACOMPANHAMENTO'!$AC$3:$AC$4922)))+((J513&lt;&gt;"")*ISNUMBER(SEARCH("|"&amp;J513&amp;"|",'5_ACOMPANHAMENTO'!$AC$3:$AC$4922)))+((K513&lt;&gt;"")*ISNUMBER(SEARCH("|"&amp;K513&amp;"|",'5_ACOMPANHAMENTO'!$AC$3:$AC$4922)))+((L513&lt;&gt;"")*ISNUMBER(SEARCH("|"&amp;L513&amp;"|",'5_ACOMPANHAMENTO'!$AC$3:$AC$4922)))+((M513&lt;&gt;"")*ISNUMBER(SEARCH("|"&amp;M513&amp;"|",'5_ACOMPANHAMENTO'!$AC$3:$AC$4922)))+((N513&lt;&gt;"")*ISNUMBER(SEARCH("|"&amp;N513&amp;"|",'5_ACOMPANHAMENTO'!$AC$3:$AC$4922)))+((O513&lt;&gt;"")*ISNUMBER(SEARCH("|"&amp;O513&amp;"|",'5_ACOMPANHAMENTO'!$AC$3:$AC$4922)))+((P513&lt;&gt;"")*ISNUMBER(SEARCH("|"&amp;P513&amp;"|",'5_ACOMPANHAMENTO'!$AC$3:$AC$4922)))+((Q513&lt;&gt;"")*ISNUMBER(SEARCH("|"&amp;Q513&amp;"|",'5_ACOMPANHAMENTO'!$AC$3:$AC$4922)))+((R513&lt;&gt;"")*ISNUMBER(SEARCH("|"&amp;R513&amp;"|",'5_ACOMPANHAMENTO'!$AC$3:$AC$4922)))+((S513&lt;&gt;"")*ISNUMBER(SEARCH("|"&amp;S513&amp;"|",'5_ACOMPANHAMENTO'!$AC$3:$AC$4922)))+((T513&lt;&gt;"")*ISNUMBER(SEARCH("|"&amp;T513&amp;"|",'5_ACOMPANHAMENTO'!$AC$3:$AC$4922)))+((U513&lt;&gt;"")*ISNUMBER(SEARCH("|"&amp;U513&amp;"|",'5_ACOMPANHAMENTO'!$AC$3:$AC$4922)))+((V513&lt;&gt;"")*ISNUMBER(SEARCH("|"&amp;V513&amp;"|",'5_ACOMPANHAMENTO'!$AC$3:$AC$4922)))+((W513&lt;&gt;"")*ISNUMBER(SEARCH("|"&amp;W513&amp;"|",'5_ACOMPANHAMENTO'!$AC$3:$AC$4922)))+((X513&lt;&gt;"")*ISNUMBER(SEARCH("|"&amp;X513&amp;"|",'5_ACOMPANHAMENTO'!$AC$3:$AC$4922)))+((Y513&lt;&gt;"")*ISNUMBER(SEARCH("|"&amp;Y513&amp;"|",'5_ACOMPANHAMENTO'!$AC$3:$AC$4922)))+((Z513&lt;&gt;"")*ISNUMBER(SEARCH("|"&amp;Z513&amp;"|",'5_ACOMPANHAMENTO'!$AC$3:$AC$4922)))+((AA513&lt;&gt;"")*ISNUMBER(SEARCH("|"&amp;AA513&amp;"|",'5_ACOMPANHAMENTO'!$AC$3:$AC$4922)))+((AB513&lt;&gt;"")*ISNUMBER(SEARCH("|"&amp;AB513&amp;"|",'5_ACOMPANHAMENTO'!$AC$3:$AC$4922))))&gt;0)),'5_ACOMPANHAMENTO'!$J$3:$J$4922),0))</f>
        <v>2128</v>
      </c>
      <c r="E513" s="4" t="str">
        <f t="shared" ca="1" si="161"/>
        <v>FINALIZADO</v>
      </c>
      <c r="F513" s="7">
        <f>IF(OR($B513="",$C513=""),"",IFERROR(SUMPRODUCT(--(('5_ACOMPANHAMENTO'!$AD$3:$AD$4922=TRIM($C513&amp;""))*('5_ACOMPANHAMENTO'!$AC$3:$AC$4922&lt;&gt;"")*((((I513&lt;&gt;"")*ISNUMBER(SEARCH("|"&amp;I513&amp;"|",'5_ACOMPANHAMENTO'!$AC$3:$AC$4922)))+((J513&lt;&gt;"")*ISNUMBER(SEARCH("|"&amp;J513&amp;"|",'5_ACOMPANHAMENTO'!$AC$3:$AC$4922)))+((K513&lt;&gt;"")*ISNUMBER(SEARCH("|"&amp;K513&amp;"|",'5_ACOMPANHAMENTO'!$AC$3:$AC$4922)))+((L513&lt;&gt;"")*ISNUMBER(SEARCH("|"&amp;L513&amp;"|",'5_ACOMPANHAMENTO'!$AC$3:$AC$4922)))+((M513&lt;&gt;"")*ISNUMBER(SEARCH("|"&amp;M513&amp;"|",'5_ACOMPANHAMENTO'!$AC$3:$AC$4922)))+((N513&lt;&gt;"")*ISNUMBER(SEARCH("|"&amp;N513&amp;"|",'5_ACOMPANHAMENTO'!$AC$3:$AC$4922)))+((O513&lt;&gt;"")*ISNUMBER(SEARCH("|"&amp;O513&amp;"|",'5_ACOMPANHAMENTO'!$AC$3:$AC$4922)))+((P513&lt;&gt;"")*ISNUMBER(SEARCH("|"&amp;P513&amp;"|",'5_ACOMPANHAMENTO'!$AC$3:$AC$4922)))+((Q513&lt;&gt;"")*ISNUMBER(SEARCH("|"&amp;Q513&amp;"|",'5_ACOMPANHAMENTO'!$AC$3:$AC$4922)))+((R513&lt;&gt;"")*ISNUMBER(SEARCH("|"&amp;R513&amp;"|",'5_ACOMPANHAMENTO'!$AC$3:$AC$4922)))+((S513&lt;&gt;"")*ISNUMBER(SEARCH("|"&amp;S513&amp;"|",'5_ACOMPANHAMENTO'!$AC$3:$AC$4922)))+((T513&lt;&gt;"")*ISNUMBER(SEARCH("|"&amp;T513&amp;"|",'5_ACOMPANHAMENTO'!$AC$3:$AC$4922)))+((U513&lt;&gt;"")*ISNUMBER(SEARCH("|"&amp;U513&amp;"|",'5_ACOMPANHAMENTO'!$AC$3:$AC$4922)))+((V513&lt;&gt;"")*ISNUMBER(SEARCH("|"&amp;V513&amp;"|",'5_ACOMPANHAMENTO'!$AC$3:$AC$4922)))+((W513&lt;&gt;"")*ISNUMBER(SEARCH("|"&amp;W513&amp;"|",'5_ACOMPANHAMENTO'!$AC$3:$AC$4922)))+((X513&lt;&gt;"")*ISNUMBER(SEARCH("|"&amp;X513&amp;"|",'5_ACOMPANHAMENTO'!$AC$3:$AC$4922)))+((Y513&lt;&gt;"")*ISNUMBER(SEARCH("|"&amp;Y513&amp;"|",'5_ACOMPANHAMENTO'!$AC$3:$AC$4922)))+((Z513&lt;&gt;"")*ISNUMBER(SEARCH("|"&amp;Z513&amp;"|",'5_ACOMPANHAMENTO'!$AC$3:$AC$4922)))+((AA513&lt;&gt;"")*ISNUMBER(SEARCH("|"&amp;AA513&amp;"|",'5_ACOMPANHAMENTO'!$AC$3:$AC$4922)))+((AB513&lt;&gt;"")*ISNUMBER(SEARCH("|"&amp;AB513&amp;"|",'5_ACOMPANHAMENTO'!$AC$3:$AC$4922))))&gt;0)),'5_ACOMPANHAMENTO'!$O$3:$O$4922),0))</f>
        <v>2128</v>
      </c>
      <c r="G513" s="7">
        <f t="shared" si="162"/>
        <v>0</v>
      </c>
      <c r="H513" t="str">
        <f t="shared" si="163"/>
        <v>10210|SEM_SETOR</v>
      </c>
      <c r="I513" s="1" t="str">
        <f t="shared" si="164"/>
        <v>10210</v>
      </c>
      <c r="J513" s="1" t="str">
        <f t="shared" si="165"/>
        <v/>
      </c>
      <c r="K513" s="1" t="str">
        <f t="shared" si="166"/>
        <v/>
      </c>
      <c r="L513" s="1" t="str">
        <f t="shared" si="167"/>
        <v/>
      </c>
      <c r="M513" s="1" t="str">
        <f t="shared" si="168"/>
        <v/>
      </c>
      <c r="N513" s="1" t="str">
        <f t="shared" si="169"/>
        <v/>
      </c>
      <c r="O513" s="1" t="str">
        <f t="shared" si="170"/>
        <v/>
      </c>
      <c r="P513" s="1" t="str">
        <f t="shared" si="171"/>
        <v/>
      </c>
      <c r="Q513" s="1" t="str">
        <f t="shared" si="172"/>
        <v/>
      </c>
      <c r="R513" s="1" t="str">
        <f t="shared" si="173"/>
        <v/>
      </c>
      <c r="S513" s="1" t="str">
        <f t="shared" si="174"/>
        <v/>
      </c>
      <c r="T513" s="1" t="str">
        <f t="shared" si="175"/>
        <v/>
      </c>
      <c r="U513" s="1" t="str">
        <f t="shared" si="176"/>
        <v/>
      </c>
      <c r="V513" s="1" t="str">
        <f t="shared" si="177"/>
        <v/>
      </c>
      <c r="W513" s="1" t="str">
        <f t="shared" si="178"/>
        <v/>
      </c>
      <c r="X513" s="1" t="str">
        <f t="shared" si="179"/>
        <v/>
      </c>
      <c r="Y513" s="1" t="str">
        <f t="shared" si="180"/>
        <v/>
      </c>
      <c r="Z513" s="1" t="str">
        <f t="shared" si="181"/>
        <v/>
      </c>
      <c r="AA513" s="1" t="str">
        <f t="shared" si="182"/>
        <v/>
      </c>
      <c r="AB513" s="1" t="str">
        <f t="shared" si="183"/>
        <v/>
      </c>
    </row>
    <row r="514" spans="1:28" ht="11.25" hidden="1" customHeight="1" x14ac:dyDescent="0.35">
      <c r="A514" s="4">
        <f>IF(OR($B514="",$C514=""),"",IFERROR(INDEX('5_ACOMPANHAMENTO'!$A$3:$A$4922,MATCH(1,INDEX(('5_ACOMPANHAMENTO'!$AD$3:$AD$4922=TRIM($C514&amp;""))*('5_ACOMPANHAMENTO'!$AC$3:$AC$4922&lt;&gt;"")*((((I514&lt;&gt;"")*ISNUMBER(SEARCH("|"&amp;I514&amp;"|",'5_ACOMPANHAMENTO'!$AC$3:$AC$4922)))+((J514&lt;&gt;"")*ISNUMBER(SEARCH("|"&amp;J514&amp;"|",'5_ACOMPANHAMENTO'!$AC$3:$AC$4922)))+((K514&lt;&gt;"")*ISNUMBER(SEARCH("|"&amp;K514&amp;"|",'5_ACOMPANHAMENTO'!$AC$3:$AC$4922)))+((L514&lt;&gt;"")*ISNUMBER(SEARCH("|"&amp;L514&amp;"|",'5_ACOMPANHAMENTO'!$AC$3:$AC$4922)))+((M514&lt;&gt;"")*ISNUMBER(SEARCH("|"&amp;M514&amp;"|",'5_ACOMPANHAMENTO'!$AC$3:$AC$4922)))+((N514&lt;&gt;"")*ISNUMBER(SEARCH("|"&amp;N514&amp;"|",'5_ACOMPANHAMENTO'!$AC$3:$AC$4922)))+((O514&lt;&gt;"")*ISNUMBER(SEARCH("|"&amp;O514&amp;"|",'5_ACOMPANHAMENTO'!$AC$3:$AC$4922)))+((P514&lt;&gt;"")*ISNUMBER(SEARCH("|"&amp;P514&amp;"|",'5_ACOMPANHAMENTO'!$AC$3:$AC$4922)))+((Q514&lt;&gt;"")*ISNUMBER(SEARCH("|"&amp;Q514&amp;"|",'5_ACOMPANHAMENTO'!$AC$3:$AC$4922)))+((R514&lt;&gt;"")*ISNUMBER(SEARCH("|"&amp;R514&amp;"|",'5_ACOMPANHAMENTO'!$AC$3:$AC$4922)))+((S514&lt;&gt;"")*ISNUMBER(SEARCH("|"&amp;S514&amp;"|",'5_ACOMPANHAMENTO'!$AC$3:$AC$4922)))+((T514&lt;&gt;"")*ISNUMBER(SEARCH("|"&amp;T514&amp;"|",'5_ACOMPANHAMENTO'!$AC$3:$AC$4922)))+((U514&lt;&gt;"")*ISNUMBER(SEARCH("|"&amp;U514&amp;"|",'5_ACOMPANHAMENTO'!$AC$3:$AC$4922)))+((V514&lt;&gt;"")*ISNUMBER(SEARCH("|"&amp;V514&amp;"|",'5_ACOMPANHAMENTO'!$AC$3:$AC$4922)))+((W514&lt;&gt;"")*ISNUMBER(SEARCH("|"&amp;W514&amp;"|",'5_ACOMPANHAMENTO'!$AC$3:$AC$4922)))+((X514&lt;&gt;"")*ISNUMBER(SEARCH("|"&amp;X514&amp;"|",'5_ACOMPANHAMENTO'!$AC$3:$AC$4922)))+((Y514&lt;&gt;"")*ISNUMBER(SEARCH("|"&amp;Y514&amp;"|",'5_ACOMPANHAMENTO'!$AC$3:$AC$4922)))+((Z514&lt;&gt;"")*ISNUMBER(SEARCH("|"&amp;Z514&amp;"|",'5_ACOMPANHAMENTO'!$AC$3:$AC$4922)))+((AA514&lt;&gt;"")*ISNUMBER(SEARCH("|"&amp;AA514&amp;"|",'5_ACOMPANHAMENTO'!$AC$3:$AC$4922)))+((AB514&lt;&gt;"")*ISNUMBER(SEARCH("|"&amp;AB514&amp;"|",'5_ACOMPANHAMENTO'!$AC$3:$AC$4922))))&gt;0),0),0)),""))</f>
        <v>46211</v>
      </c>
      <c r="B514" s="14" t="s">
        <v>3094</v>
      </c>
      <c r="C514" s="14" t="s">
        <v>3097</v>
      </c>
      <c r="D514" s="4">
        <f>IF(OR($B514="",$C514=""),"",IFERROR(SUMPRODUCT(--(('5_ACOMPANHAMENTO'!$AD$3:$AD$4922=TRIM($C514&amp;""))*('5_ACOMPANHAMENTO'!$AC$3:$AC$4922&lt;&gt;"")*((((I514&lt;&gt;"")*ISNUMBER(SEARCH("|"&amp;I514&amp;"|",'5_ACOMPANHAMENTO'!$AC$3:$AC$4922)))+((J514&lt;&gt;"")*ISNUMBER(SEARCH("|"&amp;J514&amp;"|",'5_ACOMPANHAMENTO'!$AC$3:$AC$4922)))+((K514&lt;&gt;"")*ISNUMBER(SEARCH("|"&amp;K514&amp;"|",'5_ACOMPANHAMENTO'!$AC$3:$AC$4922)))+((L514&lt;&gt;"")*ISNUMBER(SEARCH("|"&amp;L514&amp;"|",'5_ACOMPANHAMENTO'!$AC$3:$AC$4922)))+((M514&lt;&gt;"")*ISNUMBER(SEARCH("|"&amp;M514&amp;"|",'5_ACOMPANHAMENTO'!$AC$3:$AC$4922)))+((N514&lt;&gt;"")*ISNUMBER(SEARCH("|"&amp;N514&amp;"|",'5_ACOMPANHAMENTO'!$AC$3:$AC$4922)))+((O514&lt;&gt;"")*ISNUMBER(SEARCH("|"&amp;O514&amp;"|",'5_ACOMPANHAMENTO'!$AC$3:$AC$4922)))+((P514&lt;&gt;"")*ISNUMBER(SEARCH("|"&amp;P514&amp;"|",'5_ACOMPANHAMENTO'!$AC$3:$AC$4922)))+((Q514&lt;&gt;"")*ISNUMBER(SEARCH("|"&amp;Q514&amp;"|",'5_ACOMPANHAMENTO'!$AC$3:$AC$4922)))+((R514&lt;&gt;"")*ISNUMBER(SEARCH("|"&amp;R514&amp;"|",'5_ACOMPANHAMENTO'!$AC$3:$AC$4922)))+((S514&lt;&gt;"")*ISNUMBER(SEARCH("|"&amp;S514&amp;"|",'5_ACOMPANHAMENTO'!$AC$3:$AC$4922)))+((T514&lt;&gt;"")*ISNUMBER(SEARCH("|"&amp;T514&amp;"|",'5_ACOMPANHAMENTO'!$AC$3:$AC$4922)))+((U514&lt;&gt;"")*ISNUMBER(SEARCH("|"&amp;U514&amp;"|",'5_ACOMPANHAMENTO'!$AC$3:$AC$4922)))+((V514&lt;&gt;"")*ISNUMBER(SEARCH("|"&amp;V514&amp;"|",'5_ACOMPANHAMENTO'!$AC$3:$AC$4922)))+((W514&lt;&gt;"")*ISNUMBER(SEARCH("|"&amp;W514&amp;"|",'5_ACOMPANHAMENTO'!$AC$3:$AC$4922)))+((X514&lt;&gt;"")*ISNUMBER(SEARCH("|"&amp;X514&amp;"|",'5_ACOMPANHAMENTO'!$AC$3:$AC$4922)))+((Y514&lt;&gt;"")*ISNUMBER(SEARCH("|"&amp;Y514&amp;"|",'5_ACOMPANHAMENTO'!$AC$3:$AC$4922)))+((Z514&lt;&gt;"")*ISNUMBER(SEARCH("|"&amp;Z514&amp;"|",'5_ACOMPANHAMENTO'!$AC$3:$AC$4922)))+((AA514&lt;&gt;"")*ISNUMBER(SEARCH("|"&amp;AA514&amp;"|",'5_ACOMPANHAMENTO'!$AC$3:$AC$4922)))+((AB514&lt;&gt;"")*ISNUMBER(SEARCH("|"&amp;AB514&amp;"|",'5_ACOMPANHAMENTO'!$AC$3:$AC$4922))))&gt;0)),'5_ACOMPANHAMENTO'!$J$3:$J$4922),0))</f>
        <v>2128</v>
      </c>
      <c r="E514" s="4" t="str">
        <f t="shared" ref="E514:E577" ca="1" si="184">IF(G514=0,"FINALIZADO",IF(TODAY()&gt;A514,"ATRASADO "&amp;TODAY()-A514&amp;" DIAS","ADIANTADO "&amp;A514-TODAY()&amp;" DIAS"))</f>
        <v>FINALIZADO</v>
      </c>
      <c r="F514" s="7">
        <f>IF(OR($B514="",$C514=""),"",IFERROR(SUMPRODUCT(--(('5_ACOMPANHAMENTO'!$AD$3:$AD$4922=TRIM($C514&amp;""))*('5_ACOMPANHAMENTO'!$AC$3:$AC$4922&lt;&gt;"")*((((I514&lt;&gt;"")*ISNUMBER(SEARCH("|"&amp;I514&amp;"|",'5_ACOMPANHAMENTO'!$AC$3:$AC$4922)))+((J514&lt;&gt;"")*ISNUMBER(SEARCH("|"&amp;J514&amp;"|",'5_ACOMPANHAMENTO'!$AC$3:$AC$4922)))+((K514&lt;&gt;"")*ISNUMBER(SEARCH("|"&amp;K514&amp;"|",'5_ACOMPANHAMENTO'!$AC$3:$AC$4922)))+((L514&lt;&gt;"")*ISNUMBER(SEARCH("|"&amp;L514&amp;"|",'5_ACOMPANHAMENTO'!$AC$3:$AC$4922)))+((M514&lt;&gt;"")*ISNUMBER(SEARCH("|"&amp;M514&amp;"|",'5_ACOMPANHAMENTO'!$AC$3:$AC$4922)))+((N514&lt;&gt;"")*ISNUMBER(SEARCH("|"&amp;N514&amp;"|",'5_ACOMPANHAMENTO'!$AC$3:$AC$4922)))+((O514&lt;&gt;"")*ISNUMBER(SEARCH("|"&amp;O514&amp;"|",'5_ACOMPANHAMENTO'!$AC$3:$AC$4922)))+((P514&lt;&gt;"")*ISNUMBER(SEARCH("|"&amp;P514&amp;"|",'5_ACOMPANHAMENTO'!$AC$3:$AC$4922)))+((Q514&lt;&gt;"")*ISNUMBER(SEARCH("|"&amp;Q514&amp;"|",'5_ACOMPANHAMENTO'!$AC$3:$AC$4922)))+((R514&lt;&gt;"")*ISNUMBER(SEARCH("|"&amp;R514&amp;"|",'5_ACOMPANHAMENTO'!$AC$3:$AC$4922)))+((S514&lt;&gt;"")*ISNUMBER(SEARCH("|"&amp;S514&amp;"|",'5_ACOMPANHAMENTO'!$AC$3:$AC$4922)))+((T514&lt;&gt;"")*ISNUMBER(SEARCH("|"&amp;T514&amp;"|",'5_ACOMPANHAMENTO'!$AC$3:$AC$4922)))+((U514&lt;&gt;"")*ISNUMBER(SEARCH("|"&amp;U514&amp;"|",'5_ACOMPANHAMENTO'!$AC$3:$AC$4922)))+((V514&lt;&gt;"")*ISNUMBER(SEARCH("|"&amp;V514&amp;"|",'5_ACOMPANHAMENTO'!$AC$3:$AC$4922)))+((W514&lt;&gt;"")*ISNUMBER(SEARCH("|"&amp;W514&amp;"|",'5_ACOMPANHAMENTO'!$AC$3:$AC$4922)))+((X514&lt;&gt;"")*ISNUMBER(SEARCH("|"&amp;X514&amp;"|",'5_ACOMPANHAMENTO'!$AC$3:$AC$4922)))+((Y514&lt;&gt;"")*ISNUMBER(SEARCH("|"&amp;Y514&amp;"|",'5_ACOMPANHAMENTO'!$AC$3:$AC$4922)))+((Z514&lt;&gt;"")*ISNUMBER(SEARCH("|"&amp;Z514&amp;"|",'5_ACOMPANHAMENTO'!$AC$3:$AC$4922)))+((AA514&lt;&gt;"")*ISNUMBER(SEARCH("|"&amp;AA514&amp;"|",'5_ACOMPANHAMENTO'!$AC$3:$AC$4922)))+((AB514&lt;&gt;"")*ISNUMBER(SEARCH("|"&amp;AB514&amp;"|",'5_ACOMPANHAMENTO'!$AC$3:$AC$4922))))&gt;0)),'5_ACOMPANHAMENTO'!$O$3:$O$4922),0))</f>
        <v>2128</v>
      </c>
      <c r="G514" s="7">
        <f t="shared" ref="G514:G577" si="185">IF(OR($B514="",$C514=""),"",D514-F514)</f>
        <v>0</v>
      </c>
      <c r="H514" t="str">
        <f t="shared" ref="H514:H577" si="186">IF(OR($B514="",$C514=""),"",TRIM($B514&amp;"")&amp;"|"&amp;TRIM($C514&amp;""))</f>
        <v>10210|SEM_SETOR</v>
      </c>
      <c r="I514" s="1" t="str">
        <f t="shared" ref="I514:I577" si="187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",99)),1,99)))</f>
        <v>10210</v>
      </c>
      <c r="J514" s="1" t="str">
        <f t="shared" ref="J514:J577" si="188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",99)),100,99)))</f>
        <v/>
      </c>
      <c r="K514" s="1" t="str">
        <f t="shared" ref="K514:K577" si="189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",99)),199,99)))</f>
        <v/>
      </c>
      <c r="L514" s="1" t="str">
        <f t="shared" ref="L514:L577" si="190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",99)),298,99)))</f>
        <v/>
      </c>
      <c r="M514" s="1" t="str">
        <f t="shared" ref="M514:M577" si="191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",99)),397,99)))</f>
        <v/>
      </c>
      <c r="N514" s="1" t="str">
        <f t="shared" ref="N514:N577" si="192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",99)),496,99)))</f>
        <v/>
      </c>
      <c r="O514" s="1" t="str">
        <f t="shared" ref="O514:O577" si="193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",99)),595,99)))</f>
        <v/>
      </c>
      <c r="P514" s="1" t="str">
        <f t="shared" ref="P514:P577" si="194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",99)),694,99)))</f>
        <v/>
      </c>
      <c r="Q514" s="1" t="str">
        <f t="shared" ref="Q514:Q577" si="195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",99)),793,99)))</f>
        <v/>
      </c>
      <c r="R514" s="1" t="str">
        <f t="shared" ref="R514:R577" si="196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",99)),892,99)))</f>
        <v/>
      </c>
      <c r="S514" s="1" t="str">
        <f t="shared" ref="S514:S577" si="197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",99)),991,99)))</f>
        <v/>
      </c>
      <c r="T514" s="1" t="str">
        <f t="shared" ref="T514:T577" si="198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",99)),1090,99)))</f>
        <v/>
      </c>
      <c r="U514" s="1" t="str">
        <f t="shared" ref="U514:U577" si="199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",99)),1189,99)))</f>
        <v/>
      </c>
      <c r="V514" s="1" t="str">
        <f t="shared" ref="V514:V577" si="200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",99)),1288,99)))</f>
        <v/>
      </c>
      <c r="W514" s="1" t="str">
        <f t="shared" ref="W514:W577" si="201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",99)),1387,99)))</f>
        <v/>
      </c>
      <c r="X514" s="1" t="str">
        <f t="shared" ref="X514:X577" si="202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",99)),1486,99)))</f>
        <v/>
      </c>
      <c r="Y514" s="1" t="str">
        <f t="shared" ref="Y514:Y577" si="203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",99)),1585,99)))</f>
        <v/>
      </c>
      <c r="Z514" s="1" t="str">
        <f t="shared" ref="Z514:Z577" si="204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",99)),1684,99)))</f>
        <v/>
      </c>
      <c r="AA514" s="1" t="str">
        <f t="shared" ref="AA514:AA577" si="205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",99)),1783,99)))</f>
        <v/>
      </c>
      <c r="AB514" s="1" t="str">
        <f t="shared" ref="AB514:AB577" si="206">IF($B514="","",TRIM(MID(SUBSTITUTE(TRIM(SUBSTITUTE(SUBSTITUTE(SUBSTITUTE(SUBSTITUTE(SUBSTITUTE(SUBSTITUTE(SUBSTITUTE(SUBSTITUTE(SUBSTITUTE(SUBSTITUTE(SUBSTITUTE(SUBSTITUTE(SUBSTITUTE(SUBSTITUTE(TRIM($B514&amp;""),CHAR(10)," "),CHAR(13)," "),"."," "),";"," "),","," "),"/"," "),"+"," "),"-"," "),"  "," "),"  "," "),"  "," "),"  "," "),"  "," "),"  "," "))," ",REPT(" ",99)),1882,99)))</f>
        <v/>
      </c>
    </row>
    <row r="515" spans="1:28" ht="11.25" hidden="1" customHeight="1" x14ac:dyDescent="0.35">
      <c r="A515" s="4">
        <f>IF(OR($B515="",$C515=""),"",IFERROR(INDEX('5_ACOMPANHAMENTO'!$A$3:$A$4922,MATCH(1,INDEX(('5_ACOMPANHAMENTO'!$AD$3:$AD$4922=TRIM($C515&amp;""))*('5_ACOMPANHAMENTO'!$AC$3:$AC$4922&lt;&gt;"")*((((I515&lt;&gt;"")*ISNUMBER(SEARCH("|"&amp;I515&amp;"|",'5_ACOMPANHAMENTO'!$AC$3:$AC$4922)))+((J515&lt;&gt;"")*ISNUMBER(SEARCH("|"&amp;J515&amp;"|",'5_ACOMPANHAMENTO'!$AC$3:$AC$4922)))+((K515&lt;&gt;"")*ISNUMBER(SEARCH("|"&amp;K515&amp;"|",'5_ACOMPANHAMENTO'!$AC$3:$AC$4922)))+((L515&lt;&gt;"")*ISNUMBER(SEARCH("|"&amp;L515&amp;"|",'5_ACOMPANHAMENTO'!$AC$3:$AC$4922)))+((M515&lt;&gt;"")*ISNUMBER(SEARCH("|"&amp;M515&amp;"|",'5_ACOMPANHAMENTO'!$AC$3:$AC$4922)))+((N515&lt;&gt;"")*ISNUMBER(SEARCH("|"&amp;N515&amp;"|",'5_ACOMPANHAMENTO'!$AC$3:$AC$4922)))+((O515&lt;&gt;"")*ISNUMBER(SEARCH("|"&amp;O515&amp;"|",'5_ACOMPANHAMENTO'!$AC$3:$AC$4922)))+((P515&lt;&gt;"")*ISNUMBER(SEARCH("|"&amp;P515&amp;"|",'5_ACOMPANHAMENTO'!$AC$3:$AC$4922)))+((Q515&lt;&gt;"")*ISNUMBER(SEARCH("|"&amp;Q515&amp;"|",'5_ACOMPANHAMENTO'!$AC$3:$AC$4922)))+((R515&lt;&gt;"")*ISNUMBER(SEARCH("|"&amp;R515&amp;"|",'5_ACOMPANHAMENTO'!$AC$3:$AC$4922)))+((S515&lt;&gt;"")*ISNUMBER(SEARCH("|"&amp;S515&amp;"|",'5_ACOMPANHAMENTO'!$AC$3:$AC$4922)))+((T515&lt;&gt;"")*ISNUMBER(SEARCH("|"&amp;T515&amp;"|",'5_ACOMPANHAMENTO'!$AC$3:$AC$4922)))+((U515&lt;&gt;"")*ISNUMBER(SEARCH("|"&amp;U515&amp;"|",'5_ACOMPANHAMENTO'!$AC$3:$AC$4922)))+((V515&lt;&gt;"")*ISNUMBER(SEARCH("|"&amp;V515&amp;"|",'5_ACOMPANHAMENTO'!$AC$3:$AC$4922)))+((W515&lt;&gt;"")*ISNUMBER(SEARCH("|"&amp;W515&amp;"|",'5_ACOMPANHAMENTO'!$AC$3:$AC$4922)))+((X515&lt;&gt;"")*ISNUMBER(SEARCH("|"&amp;X515&amp;"|",'5_ACOMPANHAMENTO'!$AC$3:$AC$4922)))+((Y515&lt;&gt;"")*ISNUMBER(SEARCH("|"&amp;Y515&amp;"|",'5_ACOMPANHAMENTO'!$AC$3:$AC$4922)))+((Z515&lt;&gt;"")*ISNUMBER(SEARCH("|"&amp;Z515&amp;"|",'5_ACOMPANHAMENTO'!$AC$3:$AC$4922)))+((AA515&lt;&gt;"")*ISNUMBER(SEARCH("|"&amp;AA515&amp;"|",'5_ACOMPANHAMENTO'!$AC$3:$AC$4922)))+((AB515&lt;&gt;"")*ISNUMBER(SEARCH("|"&amp;AB515&amp;"|",'5_ACOMPANHAMENTO'!$AC$3:$AC$4922))))&gt;0),0),0)),""))</f>
        <v>46211</v>
      </c>
      <c r="B515" s="14" t="s">
        <v>3094</v>
      </c>
      <c r="C515" s="14" t="s">
        <v>3097</v>
      </c>
      <c r="D515" s="4">
        <f>IF(OR($B515="",$C515=""),"",IFERROR(SUMPRODUCT(--(('5_ACOMPANHAMENTO'!$AD$3:$AD$4922=TRIM($C515&amp;""))*('5_ACOMPANHAMENTO'!$AC$3:$AC$4922&lt;&gt;"")*((((I515&lt;&gt;"")*ISNUMBER(SEARCH("|"&amp;I515&amp;"|",'5_ACOMPANHAMENTO'!$AC$3:$AC$4922)))+((J515&lt;&gt;"")*ISNUMBER(SEARCH("|"&amp;J515&amp;"|",'5_ACOMPANHAMENTO'!$AC$3:$AC$4922)))+((K515&lt;&gt;"")*ISNUMBER(SEARCH("|"&amp;K515&amp;"|",'5_ACOMPANHAMENTO'!$AC$3:$AC$4922)))+((L515&lt;&gt;"")*ISNUMBER(SEARCH("|"&amp;L515&amp;"|",'5_ACOMPANHAMENTO'!$AC$3:$AC$4922)))+((M515&lt;&gt;"")*ISNUMBER(SEARCH("|"&amp;M515&amp;"|",'5_ACOMPANHAMENTO'!$AC$3:$AC$4922)))+((N515&lt;&gt;"")*ISNUMBER(SEARCH("|"&amp;N515&amp;"|",'5_ACOMPANHAMENTO'!$AC$3:$AC$4922)))+((O515&lt;&gt;"")*ISNUMBER(SEARCH("|"&amp;O515&amp;"|",'5_ACOMPANHAMENTO'!$AC$3:$AC$4922)))+((P515&lt;&gt;"")*ISNUMBER(SEARCH("|"&amp;P515&amp;"|",'5_ACOMPANHAMENTO'!$AC$3:$AC$4922)))+((Q515&lt;&gt;"")*ISNUMBER(SEARCH("|"&amp;Q515&amp;"|",'5_ACOMPANHAMENTO'!$AC$3:$AC$4922)))+((R515&lt;&gt;"")*ISNUMBER(SEARCH("|"&amp;R515&amp;"|",'5_ACOMPANHAMENTO'!$AC$3:$AC$4922)))+((S515&lt;&gt;"")*ISNUMBER(SEARCH("|"&amp;S515&amp;"|",'5_ACOMPANHAMENTO'!$AC$3:$AC$4922)))+((T515&lt;&gt;"")*ISNUMBER(SEARCH("|"&amp;T515&amp;"|",'5_ACOMPANHAMENTO'!$AC$3:$AC$4922)))+((U515&lt;&gt;"")*ISNUMBER(SEARCH("|"&amp;U515&amp;"|",'5_ACOMPANHAMENTO'!$AC$3:$AC$4922)))+((V515&lt;&gt;"")*ISNUMBER(SEARCH("|"&amp;V515&amp;"|",'5_ACOMPANHAMENTO'!$AC$3:$AC$4922)))+((W515&lt;&gt;"")*ISNUMBER(SEARCH("|"&amp;W515&amp;"|",'5_ACOMPANHAMENTO'!$AC$3:$AC$4922)))+((X515&lt;&gt;"")*ISNUMBER(SEARCH("|"&amp;X515&amp;"|",'5_ACOMPANHAMENTO'!$AC$3:$AC$4922)))+((Y515&lt;&gt;"")*ISNUMBER(SEARCH("|"&amp;Y515&amp;"|",'5_ACOMPANHAMENTO'!$AC$3:$AC$4922)))+((Z515&lt;&gt;"")*ISNUMBER(SEARCH("|"&amp;Z515&amp;"|",'5_ACOMPANHAMENTO'!$AC$3:$AC$4922)))+((AA515&lt;&gt;"")*ISNUMBER(SEARCH("|"&amp;AA515&amp;"|",'5_ACOMPANHAMENTO'!$AC$3:$AC$4922)))+((AB515&lt;&gt;"")*ISNUMBER(SEARCH("|"&amp;AB515&amp;"|",'5_ACOMPANHAMENTO'!$AC$3:$AC$4922))))&gt;0)),'5_ACOMPANHAMENTO'!$J$3:$J$4922),0))</f>
        <v>2128</v>
      </c>
      <c r="E515" s="4" t="str">
        <f t="shared" ca="1" si="184"/>
        <v>FINALIZADO</v>
      </c>
      <c r="F515" s="7">
        <f>IF(OR($B515="",$C515=""),"",IFERROR(SUMPRODUCT(--(('5_ACOMPANHAMENTO'!$AD$3:$AD$4922=TRIM($C515&amp;""))*('5_ACOMPANHAMENTO'!$AC$3:$AC$4922&lt;&gt;"")*((((I515&lt;&gt;"")*ISNUMBER(SEARCH("|"&amp;I515&amp;"|",'5_ACOMPANHAMENTO'!$AC$3:$AC$4922)))+((J515&lt;&gt;"")*ISNUMBER(SEARCH("|"&amp;J515&amp;"|",'5_ACOMPANHAMENTO'!$AC$3:$AC$4922)))+((K515&lt;&gt;"")*ISNUMBER(SEARCH("|"&amp;K515&amp;"|",'5_ACOMPANHAMENTO'!$AC$3:$AC$4922)))+((L515&lt;&gt;"")*ISNUMBER(SEARCH("|"&amp;L515&amp;"|",'5_ACOMPANHAMENTO'!$AC$3:$AC$4922)))+((M515&lt;&gt;"")*ISNUMBER(SEARCH("|"&amp;M515&amp;"|",'5_ACOMPANHAMENTO'!$AC$3:$AC$4922)))+((N515&lt;&gt;"")*ISNUMBER(SEARCH("|"&amp;N515&amp;"|",'5_ACOMPANHAMENTO'!$AC$3:$AC$4922)))+((O515&lt;&gt;"")*ISNUMBER(SEARCH("|"&amp;O515&amp;"|",'5_ACOMPANHAMENTO'!$AC$3:$AC$4922)))+((P515&lt;&gt;"")*ISNUMBER(SEARCH("|"&amp;P515&amp;"|",'5_ACOMPANHAMENTO'!$AC$3:$AC$4922)))+((Q515&lt;&gt;"")*ISNUMBER(SEARCH("|"&amp;Q515&amp;"|",'5_ACOMPANHAMENTO'!$AC$3:$AC$4922)))+((R515&lt;&gt;"")*ISNUMBER(SEARCH("|"&amp;R515&amp;"|",'5_ACOMPANHAMENTO'!$AC$3:$AC$4922)))+((S515&lt;&gt;"")*ISNUMBER(SEARCH("|"&amp;S515&amp;"|",'5_ACOMPANHAMENTO'!$AC$3:$AC$4922)))+((T515&lt;&gt;"")*ISNUMBER(SEARCH("|"&amp;T515&amp;"|",'5_ACOMPANHAMENTO'!$AC$3:$AC$4922)))+((U515&lt;&gt;"")*ISNUMBER(SEARCH("|"&amp;U515&amp;"|",'5_ACOMPANHAMENTO'!$AC$3:$AC$4922)))+((V515&lt;&gt;"")*ISNUMBER(SEARCH("|"&amp;V515&amp;"|",'5_ACOMPANHAMENTO'!$AC$3:$AC$4922)))+((W515&lt;&gt;"")*ISNUMBER(SEARCH("|"&amp;W515&amp;"|",'5_ACOMPANHAMENTO'!$AC$3:$AC$4922)))+((X515&lt;&gt;"")*ISNUMBER(SEARCH("|"&amp;X515&amp;"|",'5_ACOMPANHAMENTO'!$AC$3:$AC$4922)))+((Y515&lt;&gt;"")*ISNUMBER(SEARCH("|"&amp;Y515&amp;"|",'5_ACOMPANHAMENTO'!$AC$3:$AC$4922)))+((Z515&lt;&gt;"")*ISNUMBER(SEARCH("|"&amp;Z515&amp;"|",'5_ACOMPANHAMENTO'!$AC$3:$AC$4922)))+((AA515&lt;&gt;"")*ISNUMBER(SEARCH("|"&amp;AA515&amp;"|",'5_ACOMPANHAMENTO'!$AC$3:$AC$4922)))+((AB515&lt;&gt;"")*ISNUMBER(SEARCH("|"&amp;AB515&amp;"|",'5_ACOMPANHAMENTO'!$AC$3:$AC$4922))))&gt;0)),'5_ACOMPANHAMENTO'!$O$3:$O$4922),0))</f>
        <v>2128</v>
      </c>
      <c r="G515" s="7">
        <f t="shared" si="185"/>
        <v>0</v>
      </c>
      <c r="H515" t="str">
        <f t="shared" si="186"/>
        <v>10210|SEM_SETOR</v>
      </c>
      <c r="I515" s="1" t="str">
        <f t="shared" si="187"/>
        <v>10210</v>
      </c>
      <c r="J515" s="1" t="str">
        <f t="shared" si="188"/>
        <v/>
      </c>
      <c r="K515" s="1" t="str">
        <f t="shared" si="189"/>
        <v/>
      </c>
      <c r="L515" s="1" t="str">
        <f t="shared" si="190"/>
        <v/>
      </c>
      <c r="M515" s="1" t="str">
        <f t="shared" si="191"/>
        <v/>
      </c>
      <c r="N515" s="1" t="str">
        <f t="shared" si="192"/>
        <v/>
      </c>
      <c r="O515" s="1" t="str">
        <f t="shared" si="193"/>
        <v/>
      </c>
      <c r="P515" s="1" t="str">
        <f t="shared" si="194"/>
        <v/>
      </c>
      <c r="Q515" s="1" t="str">
        <f t="shared" si="195"/>
        <v/>
      </c>
      <c r="R515" s="1" t="str">
        <f t="shared" si="196"/>
        <v/>
      </c>
      <c r="S515" s="1" t="str">
        <f t="shared" si="197"/>
        <v/>
      </c>
      <c r="T515" s="1" t="str">
        <f t="shared" si="198"/>
        <v/>
      </c>
      <c r="U515" s="1" t="str">
        <f t="shared" si="199"/>
        <v/>
      </c>
      <c r="V515" s="1" t="str">
        <f t="shared" si="200"/>
        <v/>
      </c>
      <c r="W515" s="1" t="str">
        <f t="shared" si="201"/>
        <v/>
      </c>
      <c r="X515" s="1" t="str">
        <f t="shared" si="202"/>
        <v/>
      </c>
      <c r="Y515" s="1" t="str">
        <f t="shared" si="203"/>
        <v/>
      </c>
      <c r="Z515" s="1" t="str">
        <f t="shared" si="204"/>
        <v/>
      </c>
      <c r="AA515" s="1" t="str">
        <f t="shared" si="205"/>
        <v/>
      </c>
      <c r="AB515" s="1" t="str">
        <f t="shared" si="206"/>
        <v/>
      </c>
    </row>
    <row r="516" spans="1:28" ht="11.25" hidden="1" customHeight="1" x14ac:dyDescent="0.35">
      <c r="A516" s="4">
        <f>IF(OR($B516="",$C516=""),"",IFERROR(INDEX('5_ACOMPANHAMENTO'!$A$3:$A$4922,MATCH(1,INDEX(('5_ACOMPANHAMENTO'!$AD$3:$AD$4922=TRIM($C516&amp;""))*('5_ACOMPANHAMENTO'!$AC$3:$AC$4922&lt;&gt;"")*((((I516&lt;&gt;"")*ISNUMBER(SEARCH("|"&amp;I516&amp;"|",'5_ACOMPANHAMENTO'!$AC$3:$AC$4922)))+((J516&lt;&gt;"")*ISNUMBER(SEARCH("|"&amp;J516&amp;"|",'5_ACOMPANHAMENTO'!$AC$3:$AC$4922)))+((K516&lt;&gt;"")*ISNUMBER(SEARCH("|"&amp;K516&amp;"|",'5_ACOMPANHAMENTO'!$AC$3:$AC$4922)))+((L516&lt;&gt;"")*ISNUMBER(SEARCH("|"&amp;L516&amp;"|",'5_ACOMPANHAMENTO'!$AC$3:$AC$4922)))+((M516&lt;&gt;"")*ISNUMBER(SEARCH("|"&amp;M516&amp;"|",'5_ACOMPANHAMENTO'!$AC$3:$AC$4922)))+((N516&lt;&gt;"")*ISNUMBER(SEARCH("|"&amp;N516&amp;"|",'5_ACOMPANHAMENTO'!$AC$3:$AC$4922)))+((O516&lt;&gt;"")*ISNUMBER(SEARCH("|"&amp;O516&amp;"|",'5_ACOMPANHAMENTO'!$AC$3:$AC$4922)))+((P516&lt;&gt;"")*ISNUMBER(SEARCH("|"&amp;P516&amp;"|",'5_ACOMPANHAMENTO'!$AC$3:$AC$4922)))+((Q516&lt;&gt;"")*ISNUMBER(SEARCH("|"&amp;Q516&amp;"|",'5_ACOMPANHAMENTO'!$AC$3:$AC$4922)))+((R516&lt;&gt;"")*ISNUMBER(SEARCH("|"&amp;R516&amp;"|",'5_ACOMPANHAMENTO'!$AC$3:$AC$4922)))+((S516&lt;&gt;"")*ISNUMBER(SEARCH("|"&amp;S516&amp;"|",'5_ACOMPANHAMENTO'!$AC$3:$AC$4922)))+((T516&lt;&gt;"")*ISNUMBER(SEARCH("|"&amp;T516&amp;"|",'5_ACOMPANHAMENTO'!$AC$3:$AC$4922)))+((U516&lt;&gt;"")*ISNUMBER(SEARCH("|"&amp;U516&amp;"|",'5_ACOMPANHAMENTO'!$AC$3:$AC$4922)))+((V516&lt;&gt;"")*ISNUMBER(SEARCH("|"&amp;V516&amp;"|",'5_ACOMPANHAMENTO'!$AC$3:$AC$4922)))+((W516&lt;&gt;"")*ISNUMBER(SEARCH("|"&amp;W516&amp;"|",'5_ACOMPANHAMENTO'!$AC$3:$AC$4922)))+((X516&lt;&gt;"")*ISNUMBER(SEARCH("|"&amp;X516&amp;"|",'5_ACOMPANHAMENTO'!$AC$3:$AC$4922)))+((Y516&lt;&gt;"")*ISNUMBER(SEARCH("|"&amp;Y516&amp;"|",'5_ACOMPANHAMENTO'!$AC$3:$AC$4922)))+((Z516&lt;&gt;"")*ISNUMBER(SEARCH("|"&amp;Z516&amp;"|",'5_ACOMPANHAMENTO'!$AC$3:$AC$4922)))+((AA516&lt;&gt;"")*ISNUMBER(SEARCH("|"&amp;AA516&amp;"|",'5_ACOMPANHAMENTO'!$AC$3:$AC$4922)))+((AB516&lt;&gt;"")*ISNUMBER(SEARCH("|"&amp;AB516&amp;"|",'5_ACOMPANHAMENTO'!$AC$3:$AC$4922))))&gt;0),0),0)),""))</f>
        <v>46211</v>
      </c>
      <c r="B516" s="14" t="s">
        <v>3094</v>
      </c>
      <c r="C516" s="14" t="s">
        <v>3097</v>
      </c>
      <c r="D516" s="4">
        <f>IF(OR($B516="",$C516=""),"",IFERROR(SUMPRODUCT(--(('5_ACOMPANHAMENTO'!$AD$3:$AD$4922=TRIM($C516&amp;""))*('5_ACOMPANHAMENTO'!$AC$3:$AC$4922&lt;&gt;"")*((((I516&lt;&gt;"")*ISNUMBER(SEARCH("|"&amp;I516&amp;"|",'5_ACOMPANHAMENTO'!$AC$3:$AC$4922)))+((J516&lt;&gt;"")*ISNUMBER(SEARCH("|"&amp;J516&amp;"|",'5_ACOMPANHAMENTO'!$AC$3:$AC$4922)))+((K516&lt;&gt;"")*ISNUMBER(SEARCH("|"&amp;K516&amp;"|",'5_ACOMPANHAMENTO'!$AC$3:$AC$4922)))+((L516&lt;&gt;"")*ISNUMBER(SEARCH("|"&amp;L516&amp;"|",'5_ACOMPANHAMENTO'!$AC$3:$AC$4922)))+((M516&lt;&gt;"")*ISNUMBER(SEARCH("|"&amp;M516&amp;"|",'5_ACOMPANHAMENTO'!$AC$3:$AC$4922)))+((N516&lt;&gt;"")*ISNUMBER(SEARCH("|"&amp;N516&amp;"|",'5_ACOMPANHAMENTO'!$AC$3:$AC$4922)))+((O516&lt;&gt;"")*ISNUMBER(SEARCH("|"&amp;O516&amp;"|",'5_ACOMPANHAMENTO'!$AC$3:$AC$4922)))+((P516&lt;&gt;"")*ISNUMBER(SEARCH("|"&amp;P516&amp;"|",'5_ACOMPANHAMENTO'!$AC$3:$AC$4922)))+((Q516&lt;&gt;"")*ISNUMBER(SEARCH("|"&amp;Q516&amp;"|",'5_ACOMPANHAMENTO'!$AC$3:$AC$4922)))+((R516&lt;&gt;"")*ISNUMBER(SEARCH("|"&amp;R516&amp;"|",'5_ACOMPANHAMENTO'!$AC$3:$AC$4922)))+((S516&lt;&gt;"")*ISNUMBER(SEARCH("|"&amp;S516&amp;"|",'5_ACOMPANHAMENTO'!$AC$3:$AC$4922)))+((T516&lt;&gt;"")*ISNUMBER(SEARCH("|"&amp;T516&amp;"|",'5_ACOMPANHAMENTO'!$AC$3:$AC$4922)))+((U516&lt;&gt;"")*ISNUMBER(SEARCH("|"&amp;U516&amp;"|",'5_ACOMPANHAMENTO'!$AC$3:$AC$4922)))+((V516&lt;&gt;"")*ISNUMBER(SEARCH("|"&amp;V516&amp;"|",'5_ACOMPANHAMENTO'!$AC$3:$AC$4922)))+((W516&lt;&gt;"")*ISNUMBER(SEARCH("|"&amp;W516&amp;"|",'5_ACOMPANHAMENTO'!$AC$3:$AC$4922)))+((X516&lt;&gt;"")*ISNUMBER(SEARCH("|"&amp;X516&amp;"|",'5_ACOMPANHAMENTO'!$AC$3:$AC$4922)))+((Y516&lt;&gt;"")*ISNUMBER(SEARCH("|"&amp;Y516&amp;"|",'5_ACOMPANHAMENTO'!$AC$3:$AC$4922)))+((Z516&lt;&gt;"")*ISNUMBER(SEARCH("|"&amp;Z516&amp;"|",'5_ACOMPANHAMENTO'!$AC$3:$AC$4922)))+((AA516&lt;&gt;"")*ISNUMBER(SEARCH("|"&amp;AA516&amp;"|",'5_ACOMPANHAMENTO'!$AC$3:$AC$4922)))+((AB516&lt;&gt;"")*ISNUMBER(SEARCH("|"&amp;AB516&amp;"|",'5_ACOMPANHAMENTO'!$AC$3:$AC$4922))))&gt;0)),'5_ACOMPANHAMENTO'!$J$3:$J$4922),0))</f>
        <v>2128</v>
      </c>
      <c r="E516" s="4" t="str">
        <f t="shared" ca="1" si="184"/>
        <v>FINALIZADO</v>
      </c>
      <c r="F516" s="7">
        <f>IF(OR($B516="",$C516=""),"",IFERROR(SUMPRODUCT(--(('5_ACOMPANHAMENTO'!$AD$3:$AD$4922=TRIM($C516&amp;""))*('5_ACOMPANHAMENTO'!$AC$3:$AC$4922&lt;&gt;"")*((((I516&lt;&gt;"")*ISNUMBER(SEARCH("|"&amp;I516&amp;"|",'5_ACOMPANHAMENTO'!$AC$3:$AC$4922)))+((J516&lt;&gt;"")*ISNUMBER(SEARCH("|"&amp;J516&amp;"|",'5_ACOMPANHAMENTO'!$AC$3:$AC$4922)))+((K516&lt;&gt;"")*ISNUMBER(SEARCH("|"&amp;K516&amp;"|",'5_ACOMPANHAMENTO'!$AC$3:$AC$4922)))+((L516&lt;&gt;"")*ISNUMBER(SEARCH("|"&amp;L516&amp;"|",'5_ACOMPANHAMENTO'!$AC$3:$AC$4922)))+((M516&lt;&gt;"")*ISNUMBER(SEARCH("|"&amp;M516&amp;"|",'5_ACOMPANHAMENTO'!$AC$3:$AC$4922)))+((N516&lt;&gt;"")*ISNUMBER(SEARCH("|"&amp;N516&amp;"|",'5_ACOMPANHAMENTO'!$AC$3:$AC$4922)))+((O516&lt;&gt;"")*ISNUMBER(SEARCH("|"&amp;O516&amp;"|",'5_ACOMPANHAMENTO'!$AC$3:$AC$4922)))+((P516&lt;&gt;"")*ISNUMBER(SEARCH("|"&amp;P516&amp;"|",'5_ACOMPANHAMENTO'!$AC$3:$AC$4922)))+((Q516&lt;&gt;"")*ISNUMBER(SEARCH("|"&amp;Q516&amp;"|",'5_ACOMPANHAMENTO'!$AC$3:$AC$4922)))+((R516&lt;&gt;"")*ISNUMBER(SEARCH("|"&amp;R516&amp;"|",'5_ACOMPANHAMENTO'!$AC$3:$AC$4922)))+((S516&lt;&gt;"")*ISNUMBER(SEARCH("|"&amp;S516&amp;"|",'5_ACOMPANHAMENTO'!$AC$3:$AC$4922)))+((T516&lt;&gt;"")*ISNUMBER(SEARCH("|"&amp;T516&amp;"|",'5_ACOMPANHAMENTO'!$AC$3:$AC$4922)))+((U516&lt;&gt;"")*ISNUMBER(SEARCH("|"&amp;U516&amp;"|",'5_ACOMPANHAMENTO'!$AC$3:$AC$4922)))+((V516&lt;&gt;"")*ISNUMBER(SEARCH("|"&amp;V516&amp;"|",'5_ACOMPANHAMENTO'!$AC$3:$AC$4922)))+((W516&lt;&gt;"")*ISNUMBER(SEARCH("|"&amp;W516&amp;"|",'5_ACOMPANHAMENTO'!$AC$3:$AC$4922)))+((X516&lt;&gt;"")*ISNUMBER(SEARCH("|"&amp;X516&amp;"|",'5_ACOMPANHAMENTO'!$AC$3:$AC$4922)))+((Y516&lt;&gt;"")*ISNUMBER(SEARCH("|"&amp;Y516&amp;"|",'5_ACOMPANHAMENTO'!$AC$3:$AC$4922)))+((Z516&lt;&gt;"")*ISNUMBER(SEARCH("|"&amp;Z516&amp;"|",'5_ACOMPANHAMENTO'!$AC$3:$AC$4922)))+((AA516&lt;&gt;"")*ISNUMBER(SEARCH("|"&amp;AA516&amp;"|",'5_ACOMPANHAMENTO'!$AC$3:$AC$4922)))+((AB516&lt;&gt;"")*ISNUMBER(SEARCH("|"&amp;AB516&amp;"|",'5_ACOMPANHAMENTO'!$AC$3:$AC$4922))))&gt;0)),'5_ACOMPANHAMENTO'!$O$3:$O$4922),0))</f>
        <v>2128</v>
      </c>
      <c r="G516" s="7">
        <f t="shared" si="185"/>
        <v>0</v>
      </c>
      <c r="H516" t="str">
        <f t="shared" si="186"/>
        <v>10210|SEM_SETOR</v>
      </c>
      <c r="I516" s="1" t="str">
        <f t="shared" si="187"/>
        <v>10210</v>
      </c>
      <c r="J516" s="1" t="str">
        <f t="shared" si="188"/>
        <v/>
      </c>
      <c r="K516" s="1" t="str">
        <f t="shared" si="189"/>
        <v/>
      </c>
      <c r="L516" s="1" t="str">
        <f t="shared" si="190"/>
        <v/>
      </c>
      <c r="M516" s="1" t="str">
        <f t="shared" si="191"/>
        <v/>
      </c>
      <c r="N516" s="1" t="str">
        <f t="shared" si="192"/>
        <v/>
      </c>
      <c r="O516" s="1" t="str">
        <f t="shared" si="193"/>
        <v/>
      </c>
      <c r="P516" s="1" t="str">
        <f t="shared" si="194"/>
        <v/>
      </c>
      <c r="Q516" s="1" t="str">
        <f t="shared" si="195"/>
        <v/>
      </c>
      <c r="R516" s="1" t="str">
        <f t="shared" si="196"/>
        <v/>
      </c>
      <c r="S516" s="1" t="str">
        <f t="shared" si="197"/>
        <v/>
      </c>
      <c r="T516" s="1" t="str">
        <f t="shared" si="198"/>
        <v/>
      </c>
      <c r="U516" s="1" t="str">
        <f t="shared" si="199"/>
        <v/>
      </c>
      <c r="V516" s="1" t="str">
        <f t="shared" si="200"/>
        <v/>
      </c>
      <c r="W516" s="1" t="str">
        <f t="shared" si="201"/>
        <v/>
      </c>
      <c r="X516" s="1" t="str">
        <f t="shared" si="202"/>
        <v/>
      </c>
      <c r="Y516" s="1" t="str">
        <f t="shared" si="203"/>
        <v/>
      </c>
      <c r="Z516" s="1" t="str">
        <f t="shared" si="204"/>
        <v/>
      </c>
      <c r="AA516" s="1" t="str">
        <f t="shared" si="205"/>
        <v/>
      </c>
      <c r="AB516" s="1" t="str">
        <f t="shared" si="206"/>
        <v/>
      </c>
    </row>
    <row r="517" spans="1:28" ht="11.25" hidden="1" customHeight="1" x14ac:dyDescent="0.35">
      <c r="A517" s="4">
        <f>IF(OR($B517="",$C517=""),"",IFERROR(INDEX('5_ACOMPANHAMENTO'!$A$3:$A$4922,MATCH(1,INDEX(('5_ACOMPANHAMENTO'!$AD$3:$AD$4922=TRIM($C517&amp;""))*('5_ACOMPANHAMENTO'!$AC$3:$AC$4922&lt;&gt;"")*((((I517&lt;&gt;"")*ISNUMBER(SEARCH("|"&amp;I517&amp;"|",'5_ACOMPANHAMENTO'!$AC$3:$AC$4922)))+((J517&lt;&gt;"")*ISNUMBER(SEARCH("|"&amp;J517&amp;"|",'5_ACOMPANHAMENTO'!$AC$3:$AC$4922)))+((K517&lt;&gt;"")*ISNUMBER(SEARCH("|"&amp;K517&amp;"|",'5_ACOMPANHAMENTO'!$AC$3:$AC$4922)))+((L517&lt;&gt;"")*ISNUMBER(SEARCH("|"&amp;L517&amp;"|",'5_ACOMPANHAMENTO'!$AC$3:$AC$4922)))+((M517&lt;&gt;"")*ISNUMBER(SEARCH("|"&amp;M517&amp;"|",'5_ACOMPANHAMENTO'!$AC$3:$AC$4922)))+((N517&lt;&gt;"")*ISNUMBER(SEARCH("|"&amp;N517&amp;"|",'5_ACOMPANHAMENTO'!$AC$3:$AC$4922)))+((O517&lt;&gt;"")*ISNUMBER(SEARCH("|"&amp;O517&amp;"|",'5_ACOMPANHAMENTO'!$AC$3:$AC$4922)))+((P517&lt;&gt;"")*ISNUMBER(SEARCH("|"&amp;P517&amp;"|",'5_ACOMPANHAMENTO'!$AC$3:$AC$4922)))+((Q517&lt;&gt;"")*ISNUMBER(SEARCH("|"&amp;Q517&amp;"|",'5_ACOMPANHAMENTO'!$AC$3:$AC$4922)))+((R517&lt;&gt;"")*ISNUMBER(SEARCH("|"&amp;R517&amp;"|",'5_ACOMPANHAMENTO'!$AC$3:$AC$4922)))+((S517&lt;&gt;"")*ISNUMBER(SEARCH("|"&amp;S517&amp;"|",'5_ACOMPANHAMENTO'!$AC$3:$AC$4922)))+((T517&lt;&gt;"")*ISNUMBER(SEARCH("|"&amp;T517&amp;"|",'5_ACOMPANHAMENTO'!$AC$3:$AC$4922)))+((U517&lt;&gt;"")*ISNUMBER(SEARCH("|"&amp;U517&amp;"|",'5_ACOMPANHAMENTO'!$AC$3:$AC$4922)))+((V517&lt;&gt;"")*ISNUMBER(SEARCH("|"&amp;V517&amp;"|",'5_ACOMPANHAMENTO'!$AC$3:$AC$4922)))+((W517&lt;&gt;"")*ISNUMBER(SEARCH("|"&amp;W517&amp;"|",'5_ACOMPANHAMENTO'!$AC$3:$AC$4922)))+((X517&lt;&gt;"")*ISNUMBER(SEARCH("|"&amp;X517&amp;"|",'5_ACOMPANHAMENTO'!$AC$3:$AC$4922)))+((Y517&lt;&gt;"")*ISNUMBER(SEARCH("|"&amp;Y517&amp;"|",'5_ACOMPANHAMENTO'!$AC$3:$AC$4922)))+((Z517&lt;&gt;"")*ISNUMBER(SEARCH("|"&amp;Z517&amp;"|",'5_ACOMPANHAMENTO'!$AC$3:$AC$4922)))+((AA517&lt;&gt;"")*ISNUMBER(SEARCH("|"&amp;AA517&amp;"|",'5_ACOMPANHAMENTO'!$AC$3:$AC$4922)))+((AB517&lt;&gt;"")*ISNUMBER(SEARCH("|"&amp;AB517&amp;"|",'5_ACOMPANHAMENTO'!$AC$3:$AC$4922))))&gt;0),0),0)),""))</f>
        <v>46211</v>
      </c>
      <c r="B517" s="14" t="s">
        <v>3094</v>
      </c>
      <c r="C517" s="14" t="s">
        <v>3097</v>
      </c>
      <c r="D517" s="4">
        <f>IF(OR($B517="",$C517=""),"",IFERROR(SUMPRODUCT(--(('5_ACOMPANHAMENTO'!$AD$3:$AD$4922=TRIM($C517&amp;""))*('5_ACOMPANHAMENTO'!$AC$3:$AC$4922&lt;&gt;"")*((((I517&lt;&gt;"")*ISNUMBER(SEARCH("|"&amp;I517&amp;"|",'5_ACOMPANHAMENTO'!$AC$3:$AC$4922)))+((J517&lt;&gt;"")*ISNUMBER(SEARCH("|"&amp;J517&amp;"|",'5_ACOMPANHAMENTO'!$AC$3:$AC$4922)))+((K517&lt;&gt;"")*ISNUMBER(SEARCH("|"&amp;K517&amp;"|",'5_ACOMPANHAMENTO'!$AC$3:$AC$4922)))+((L517&lt;&gt;"")*ISNUMBER(SEARCH("|"&amp;L517&amp;"|",'5_ACOMPANHAMENTO'!$AC$3:$AC$4922)))+((M517&lt;&gt;"")*ISNUMBER(SEARCH("|"&amp;M517&amp;"|",'5_ACOMPANHAMENTO'!$AC$3:$AC$4922)))+((N517&lt;&gt;"")*ISNUMBER(SEARCH("|"&amp;N517&amp;"|",'5_ACOMPANHAMENTO'!$AC$3:$AC$4922)))+((O517&lt;&gt;"")*ISNUMBER(SEARCH("|"&amp;O517&amp;"|",'5_ACOMPANHAMENTO'!$AC$3:$AC$4922)))+((P517&lt;&gt;"")*ISNUMBER(SEARCH("|"&amp;P517&amp;"|",'5_ACOMPANHAMENTO'!$AC$3:$AC$4922)))+((Q517&lt;&gt;"")*ISNUMBER(SEARCH("|"&amp;Q517&amp;"|",'5_ACOMPANHAMENTO'!$AC$3:$AC$4922)))+((R517&lt;&gt;"")*ISNUMBER(SEARCH("|"&amp;R517&amp;"|",'5_ACOMPANHAMENTO'!$AC$3:$AC$4922)))+((S517&lt;&gt;"")*ISNUMBER(SEARCH("|"&amp;S517&amp;"|",'5_ACOMPANHAMENTO'!$AC$3:$AC$4922)))+((T517&lt;&gt;"")*ISNUMBER(SEARCH("|"&amp;T517&amp;"|",'5_ACOMPANHAMENTO'!$AC$3:$AC$4922)))+((U517&lt;&gt;"")*ISNUMBER(SEARCH("|"&amp;U517&amp;"|",'5_ACOMPANHAMENTO'!$AC$3:$AC$4922)))+((V517&lt;&gt;"")*ISNUMBER(SEARCH("|"&amp;V517&amp;"|",'5_ACOMPANHAMENTO'!$AC$3:$AC$4922)))+((W517&lt;&gt;"")*ISNUMBER(SEARCH("|"&amp;W517&amp;"|",'5_ACOMPANHAMENTO'!$AC$3:$AC$4922)))+((X517&lt;&gt;"")*ISNUMBER(SEARCH("|"&amp;X517&amp;"|",'5_ACOMPANHAMENTO'!$AC$3:$AC$4922)))+((Y517&lt;&gt;"")*ISNUMBER(SEARCH("|"&amp;Y517&amp;"|",'5_ACOMPANHAMENTO'!$AC$3:$AC$4922)))+((Z517&lt;&gt;"")*ISNUMBER(SEARCH("|"&amp;Z517&amp;"|",'5_ACOMPANHAMENTO'!$AC$3:$AC$4922)))+((AA517&lt;&gt;"")*ISNUMBER(SEARCH("|"&amp;AA517&amp;"|",'5_ACOMPANHAMENTO'!$AC$3:$AC$4922)))+((AB517&lt;&gt;"")*ISNUMBER(SEARCH("|"&amp;AB517&amp;"|",'5_ACOMPANHAMENTO'!$AC$3:$AC$4922))))&gt;0)),'5_ACOMPANHAMENTO'!$J$3:$J$4922),0))</f>
        <v>2128</v>
      </c>
      <c r="E517" s="4" t="str">
        <f t="shared" ca="1" si="184"/>
        <v>FINALIZADO</v>
      </c>
      <c r="F517" s="7">
        <f>IF(OR($B517="",$C517=""),"",IFERROR(SUMPRODUCT(--(('5_ACOMPANHAMENTO'!$AD$3:$AD$4922=TRIM($C517&amp;""))*('5_ACOMPANHAMENTO'!$AC$3:$AC$4922&lt;&gt;"")*((((I517&lt;&gt;"")*ISNUMBER(SEARCH("|"&amp;I517&amp;"|",'5_ACOMPANHAMENTO'!$AC$3:$AC$4922)))+((J517&lt;&gt;"")*ISNUMBER(SEARCH("|"&amp;J517&amp;"|",'5_ACOMPANHAMENTO'!$AC$3:$AC$4922)))+((K517&lt;&gt;"")*ISNUMBER(SEARCH("|"&amp;K517&amp;"|",'5_ACOMPANHAMENTO'!$AC$3:$AC$4922)))+((L517&lt;&gt;"")*ISNUMBER(SEARCH("|"&amp;L517&amp;"|",'5_ACOMPANHAMENTO'!$AC$3:$AC$4922)))+((M517&lt;&gt;"")*ISNUMBER(SEARCH("|"&amp;M517&amp;"|",'5_ACOMPANHAMENTO'!$AC$3:$AC$4922)))+((N517&lt;&gt;"")*ISNUMBER(SEARCH("|"&amp;N517&amp;"|",'5_ACOMPANHAMENTO'!$AC$3:$AC$4922)))+((O517&lt;&gt;"")*ISNUMBER(SEARCH("|"&amp;O517&amp;"|",'5_ACOMPANHAMENTO'!$AC$3:$AC$4922)))+((P517&lt;&gt;"")*ISNUMBER(SEARCH("|"&amp;P517&amp;"|",'5_ACOMPANHAMENTO'!$AC$3:$AC$4922)))+((Q517&lt;&gt;"")*ISNUMBER(SEARCH("|"&amp;Q517&amp;"|",'5_ACOMPANHAMENTO'!$AC$3:$AC$4922)))+((R517&lt;&gt;"")*ISNUMBER(SEARCH("|"&amp;R517&amp;"|",'5_ACOMPANHAMENTO'!$AC$3:$AC$4922)))+((S517&lt;&gt;"")*ISNUMBER(SEARCH("|"&amp;S517&amp;"|",'5_ACOMPANHAMENTO'!$AC$3:$AC$4922)))+((T517&lt;&gt;"")*ISNUMBER(SEARCH("|"&amp;T517&amp;"|",'5_ACOMPANHAMENTO'!$AC$3:$AC$4922)))+((U517&lt;&gt;"")*ISNUMBER(SEARCH("|"&amp;U517&amp;"|",'5_ACOMPANHAMENTO'!$AC$3:$AC$4922)))+((V517&lt;&gt;"")*ISNUMBER(SEARCH("|"&amp;V517&amp;"|",'5_ACOMPANHAMENTO'!$AC$3:$AC$4922)))+((W517&lt;&gt;"")*ISNUMBER(SEARCH("|"&amp;W517&amp;"|",'5_ACOMPANHAMENTO'!$AC$3:$AC$4922)))+((X517&lt;&gt;"")*ISNUMBER(SEARCH("|"&amp;X517&amp;"|",'5_ACOMPANHAMENTO'!$AC$3:$AC$4922)))+((Y517&lt;&gt;"")*ISNUMBER(SEARCH("|"&amp;Y517&amp;"|",'5_ACOMPANHAMENTO'!$AC$3:$AC$4922)))+((Z517&lt;&gt;"")*ISNUMBER(SEARCH("|"&amp;Z517&amp;"|",'5_ACOMPANHAMENTO'!$AC$3:$AC$4922)))+((AA517&lt;&gt;"")*ISNUMBER(SEARCH("|"&amp;AA517&amp;"|",'5_ACOMPANHAMENTO'!$AC$3:$AC$4922)))+((AB517&lt;&gt;"")*ISNUMBER(SEARCH("|"&amp;AB517&amp;"|",'5_ACOMPANHAMENTO'!$AC$3:$AC$4922))))&gt;0)),'5_ACOMPANHAMENTO'!$O$3:$O$4922),0))</f>
        <v>2128</v>
      </c>
      <c r="G517" s="7">
        <f t="shared" si="185"/>
        <v>0</v>
      </c>
      <c r="H517" t="str">
        <f t="shared" si="186"/>
        <v>10210|SEM_SETOR</v>
      </c>
      <c r="I517" s="1" t="str">
        <f t="shared" si="187"/>
        <v>10210</v>
      </c>
      <c r="J517" s="1" t="str">
        <f t="shared" si="188"/>
        <v/>
      </c>
      <c r="K517" s="1" t="str">
        <f t="shared" si="189"/>
        <v/>
      </c>
      <c r="L517" s="1" t="str">
        <f t="shared" si="190"/>
        <v/>
      </c>
      <c r="M517" s="1" t="str">
        <f t="shared" si="191"/>
        <v/>
      </c>
      <c r="N517" s="1" t="str">
        <f t="shared" si="192"/>
        <v/>
      </c>
      <c r="O517" s="1" t="str">
        <f t="shared" si="193"/>
        <v/>
      </c>
      <c r="P517" s="1" t="str">
        <f t="shared" si="194"/>
        <v/>
      </c>
      <c r="Q517" s="1" t="str">
        <f t="shared" si="195"/>
        <v/>
      </c>
      <c r="R517" s="1" t="str">
        <f t="shared" si="196"/>
        <v/>
      </c>
      <c r="S517" s="1" t="str">
        <f t="shared" si="197"/>
        <v/>
      </c>
      <c r="T517" s="1" t="str">
        <f t="shared" si="198"/>
        <v/>
      </c>
      <c r="U517" s="1" t="str">
        <f t="shared" si="199"/>
        <v/>
      </c>
      <c r="V517" s="1" t="str">
        <f t="shared" si="200"/>
        <v/>
      </c>
      <c r="W517" s="1" t="str">
        <f t="shared" si="201"/>
        <v/>
      </c>
      <c r="X517" s="1" t="str">
        <f t="shared" si="202"/>
        <v/>
      </c>
      <c r="Y517" s="1" t="str">
        <f t="shared" si="203"/>
        <v/>
      </c>
      <c r="Z517" s="1" t="str">
        <f t="shared" si="204"/>
        <v/>
      </c>
      <c r="AA517" s="1" t="str">
        <f t="shared" si="205"/>
        <v/>
      </c>
      <c r="AB517" s="1" t="str">
        <f t="shared" si="206"/>
        <v/>
      </c>
    </row>
    <row r="518" spans="1:28" ht="11.25" hidden="1" customHeight="1" x14ac:dyDescent="0.35">
      <c r="A518" s="4">
        <f>IF(OR($B518="",$C518=""),"",IFERROR(INDEX('5_ACOMPANHAMENTO'!$A$3:$A$4922,MATCH(1,INDEX(('5_ACOMPANHAMENTO'!$AD$3:$AD$4922=TRIM($C518&amp;""))*('5_ACOMPANHAMENTO'!$AC$3:$AC$4922&lt;&gt;"")*((((I518&lt;&gt;"")*ISNUMBER(SEARCH("|"&amp;I518&amp;"|",'5_ACOMPANHAMENTO'!$AC$3:$AC$4922)))+((J518&lt;&gt;"")*ISNUMBER(SEARCH("|"&amp;J518&amp;"|",'5_ACOMPANHAMENTO'!$AC$3:$AC$4922)))+((K518&lt;&gt;"")*ISNUMBER(SEARCH("|"&amp;K518&amp;"|",'5_ACOMPANHAMENTO'!$AC$3:$AC$4922)))+((L518&lt;&gt;"")*ISNUMBER(SEARCH("|"&amp;L518&amp;"|",'5_ACOMPANHAMENTO'!$AC$3:$AC$4922)))+((M518&lt;&gt;"")*ISNUMBER(SEARCH("|"&amp;M518&amp;"|",'5_ACOMPANHAMENTO'!$AC$3:$AC$4922)))+((N518&lt;&gt;"")*ISNUMBER(SEARCH("|"&amp;N518&amp;"|",'5_ACOMPANHAMENTO'!$AC$3:$AC$4922)))+((O518&lt;&gt;"")*ISNUMBER(SEARCH("|"&amp;O518&amp;"|",'5_ACOMPANHAMENTO'!$AC$3:$AC$4922)))+((P518&lt;&gt;"")*ISNUMBER(SEARCH("|"&amp;P518&amp;"|",'5_ACOMPANHAMENTO'!$AC$3:$AC$4922)))+((Q518&lt;&gt;"")*ISNUMBER(SEARCH("|"&amp;Q518&amp;"|",'5_ACOMPANHAMENTO'!$AC$3:$AC$4922)))+((R518&lt;&gt;"")*ISNUMBER(SEARCH("|"&amp;R518&amp;"|",'5_ACOMPANHAMENTO'!$AC$3:$AC$4922)))+((S518&lt;&gt;"")*ISNUMBER(SEARCH("|"&amp;S518&amp;"|",'5_ACOMPANHAMENTO'!$AC$3:$AC$4922)))+((T518&lt;&gt;"")*ISNUMBER(SEARCH("|"&amp;T518&amp;"|",'5_ACOMPANHAMENTO'!$AC$3:$AC$4922)))+((U518&lt;&gt;"")*ISNUMBER(SEARCH("|"&amp;U518&amp;"|",'5_ACOMPANHAMENTO'!$AC$3:$AC$4922)))+((V518&lt;&gt;"")*ISNUMBER(SEARCH("|"&amp;V518&amp;"|",'5_ACOMPANHAMENTO'!$AC$3:$AC$4922)))+((W518&lt;&gt;"")*ISNUMBER(SEARCH("|"&amp;W518&amp;"|",'5_ACOMPANHAMENTO'!$AC$3:$AC$4922)))+((X518&lt;&gt;"")*ISNUMBER(SEARCH("|"&amp;X518&amp;"|",'5_ACOMPANHAMENTO'!$AC$3:$AC$4922)))+((Y518&lt;&gt;"")*ISNUMBER(SEARCH("|"&amp;Y518&amp;"|",'5_ACOMPANHAMENTO'!$AC$3:$AC$4922)))+((Z518&lt;&gt;"")*ISNUMBER(SEARCH("|"&amp;Z518&amp;"|",'5_ACOMPANHAMENTO'!$AC$3:$AC$4922)))+((AA518&lt;&gt;"")*ISNUMBER(SEARCH("|"&amp;AA518&amp;"|",'5_ACOMPANHAMENTO'!$AC$3:$AC$4922)))+((AB518&lt;&gt;"")*ISNUMBER(SEARCH("|"&amp;AB518&amp;"|",'5_ACOMPANHAMENTO'!$AC$3:$AC$4922))))&gt;0),0),0)),""))</f>
        <v>46211</v>
      </c>
      <c r="B518" s="14" t="s">
        <v>3106</v>
      </c>
      <c r="C518" s="14" t="s">
        <v>3097</v>
      </c>
      <c r="D518" s="4">
        <f>IF(OR($B518="",$C518=""),"",IFERROR(SUMPRODUCT(--(('5_ACOMPANHAMENTO'!$AD$3:$AD$4922=TRIM($C518&amp;""))*('5_ACOMPANHAMENTO'!$AC$3:$AC$4922&lt;&gt;"")*((((I518&lt;&gt;"")*ISNUMBER(SEARCH("|"&amp;I518&amp;"|",'5_ACOMPANHAMENTO'!$AC$3:$AC$4922)))+((J518&lt;&gt;"")*ISNUMBER(SEARCH("|"&amp;J518&amp;"|",'5_ACOMPANHAMENTO'!$AC$3:$AC$4922)))+((K518&lt;&gt;"")*ISNUMBER(SEARCH("|"&amp;K518&amp;"|",'5_ACOMPANHAMENTO'!$AC$3:$AC$4922)))+((L518&lt;&gt;"")*ISNUMBER(SEARCH("|"&amp;L518&amp;"|",'5_ACOMPANHAMENTO'!$AC$3:$AC$4922)))+((M518&lt;&gt;"")*ISNUMBER(SEARCH("|"&amp;M518&amp;"|",'5_ACOMPANHAMENTO'!$AC$3:$AC$4922)))+((N518&lt;&gt;"")*ISNUMBER(SEARCH("|"&amp;N518&amp;"|",'5_ACOMPANHAMENTO'!$AC$3:$AC$4922)))+((O518&lt;&gt;"")*ISNUMBER(SEARCH("|"&amp;O518&amp;"|",'5_ACOMPANHAMENTO'!$AC$3:$AC$4922)))+((P518&lt;&gt;"")*ISNUMBER(SEARCH("|"&amp;P518&amp;"|",'5_ACOMPANHAMENTO'!$AC$3:$AC$4922)))+((Q518&lt;&gt;"")*ISNUMBER(SEARCH("|"&amp;Q518&amp;"|",'5_ACOMPANHAMENTO'!$AC$3:$AC$4922)))+((R518&lt;&gt;"")*ISNUMBER(SEARCH("|"&amp;R518&amp;"|",'5_ACOMPANHAMENTO'!$AC$3:$AC$4922)))+((S518&lt;&gt;"")*ISNUMBER(SEARCH("|"&amp;S518&amp;"|",'5_ACOMPANHAMENTO'!$AC$3:$AC$4922)))+((T518&lt;&gt;"")*ISNUMBER(SEARCH("|"&amp;T518&amp;"|",'5_ACOMPANHAMENTO'!$AC$3:$AC$4922)))+((U518&lt;&gt;"")*ISNUMBER(SEARCH("|"&amp;U518&amp;"|",'5_ACOMPANHAMENTO'!$AC$3:$AC$4922)))+((V518&lt;&gt;"")*ISNUMBER(SEARCH("|"&amp;V518&amp;"|",'5_ACOMPANHAMENTO'!$AC$3:$AC$4922)))+((W518&lt;&gt;"")*ISNUMBER(SEARCH("|"&amp;W518&amp;"|",'5_ACOMPANHAMENTO'!$AC$3:$AC$4922)))+((X518&lt;&gt;"")*ISNUMBER(SEARCH("|"&amp;X518&amp;"|",'5_ACOMPANHAMENTO'!$AC$3:$AC$4922)))+((Y518&lt;&gt;"")*ISNUMBER(SEARCH("|"&amp;Y518&amp;"|",'5_ACOMPANHAMENTO'!$AC$3:$AC$4922)))+((Z518&lt;&gt;"")*ISNUMBER(SEARCH("|"&amp;Z518&amp;"|",'5_ACOMPANHAMENTO'!$AC$3:$AC$4922)))+((AA518&lt;&gt;"")*ISNUMBER(SEARCH("|"&amp;AA518&amp;"|",'5_ACOMPANHAMENTO'!$AC$3:$AC$4922)))+((AB518&lt;&gt;"")*ISNUMBER(SEARCH("|"&amp;AB518&amp;"|",'5_ACOMPANHAMENTO'!$AC$3:$AC$4922))))&gt;0)),'5_ACOMPANHAMENTO'!$J$3:$J$4922),0))</f>
        <v>2448</v>
      </c>
      <c r="E518" s="4" t="str">
        <f t="shared" ca="1" si="184"/>
        <v>FINALIZADO</v>
      </c>
      <c r="F518" s="7">
        <f>IF(OR($B518="",$C518=""),"",IFERROR(SUMPRODUCT(--(('5_ACOMPANHAMENTO'!$AD$3:$AD$4922=TRIM($C518&amp;""))*('5_ACOMPANHAMENTO'!$AC$3:$AC$4922&lt;&gt;"")*((((I518&lt;&gt;"")*ISNUMBER(SEARCH("|"&amp;I518&amp;"|",'5_ACOMPANHAMENTO'!$AC$3:$AC$4922)))+((J518&lt;&gt;"")*ISNUMBER(SEARCH("|"&amp;J518&amp;"|",'5_ACOMPANHAMENTO'!$AC$3:$AC$4922)))+((K518&lt;&gt;"")*ISNUMBER(SEARCH("|"&amp;K518&amp;"|",'5_ACOMPANHAMENTO'!$AC$3:$AC$4922)))+((L518&lt;&gt;"")*ISNUMBER(SEARCH("|"&amp;L518&amp;"|",'5_ACOMPANHAMENTO'!$AC$3:$AC$4922)))+((M518&lt;&gt;"")*ISNUMBER(SEARCH("|"&amp;M518&amp;"|",'5_ACOMPANHAMENTO'!$AC$3:$AC$4922)))+((N518&lt;&gt;"")*ISNUMBER(SEARCH("|"&amp;N518&amp;"|",'5_ACOMPANHAMENTO'!$AC$3:$AC$4922)))+((O518&lt;&gt;"")*ISNUMBER(SEARCH("|"&amp;O518&amp;"|",'5_ACOMPANHAMENTO'!$AC$3:$AC$4922)))+((P518&lt;&gt;"")*ISNUMBER(SEARCH("|"&amp;P518&amp;"|",'5_ACOMPANHAMENTO'!$AC$3:$AC$4922)))+((Q518&lt;&gt;"")*ISNUMBER(SEARCH("|"&amp;Q518&amp;"|",'5_ACOMPANHAMENTO'!$AC$3:$AC$4922)))+((R518&lt;&gt;"")*ISNUMBER(SEARCH("|"&amp;R518&amp;"|",'5_ACOMPANHAMENTO'!$AC$3:$AC$4922)))+((S518&lt;&gt;"")*ISNUMBER(SEARCH("|"&amp;S518&amp;"|",'5_ACOMPANHAMENTO'!$AC$3:$AC$4922)))+((T518&lt;&gt;"")*ISNUMBER(SEARCH("|"&amp;T518&amp;"|",'5_ACOMPANHAMENTO'!$AC$3:$AC$4922)))+((U518&lt;&gt;"")*ISNUMBER(SEARCH("|"&amp;U518&amp;"|",'5_ACOMPANHAMENTO'!$AC$3:$AC$4922)))+((V518&lt;&gt;"")*ISNUMBER(SEARCH("|"&amp;V518&amp;"|",'5_ACOMPANHAMENTO'!$AC$3:$AC$4922)))+((W518&lt;&gt;"")*ISNUMBER(SEARCH("|"&amp;W518&amp;"|",'5_ACOMPANHAMENTO'!$AC$3:$AC$4922)))+((X518&lt;&gt;"")*ISNUMBER(SEARCH("|"&amp;X518&amp;"|",'5_ACOMPANHAMENTO'!$AC$3:$AC$4922)))+((Y518&lt;&gt;"")*ISNUMBER(SEARCH("|"&amp;Y518&amp;"|",'5_ACOMPANHAMENTO'!$AC$3:$AC$4922)))+((Z518&lt;&gt;"")*ISNUMBER(SEARCH("|"&amp;Z518&amp;"|",'5_ACOMPANHAMENTO'!$AC$3:$AC$4922)))+((AA518&lt;&gt;"")*ISNUMBER(SEARCH("|"&amp;AA518&amp;"|",'5_ACOMPANHAMENTO'!$AC$3:$AC$4922)))+((AB518&lt;&gt;"")*ISNUMBER(SEARCH("|"&amp;AB518&amp;"|",'5_ACOMPANHAMENTO'!$AC$3:$AC$4922))))&gt;0)),'5_ACOMPANHAMENTO'!$O$3:$O$4922),0))</f>
        <v>2448</v>
      </c>
      <c r="G518" s="7">
        <f t="shared" si="185"/>
        <v>0</v>
      </c>
      <c r="H518" t="str">
        <f t="shared" si="186"/>
        <v>10211|SEM_SETOR</v>
      </c>
      <c r="I518" s="1" t="str">
        <f t="shared" si="187"/>
        <v>10211</v>
      </c>
      <c r="J518" s="1" t="str">
        <f t="shared" si="188"/>
        <v/>
      </c>
      <c r="K518" s="1" t="str">
        <f t="shared" si="189"/>
        <v/>
      </c>
      <c r="L518" s="1" t="str">
        <f t="shared" si="190"/>
        <v/>
      </c>
      <c r="M518" s="1" t="str">
        <f t="shared" si="191"/>
        <v/>
      </c>
      <c r="N518" s="1" t="str">
        <f t="shared" si="192"/>
        <v/>
      </c>
      <c r="O518" s="1" t="str">
        <f t="shared" si="193"/>
        <v/>
      </c>
      <c r="P518" s="1" t="str">
        <f t="shared" si="194"/>
        <v/>
      </c>
      <c r="Q518" s="1" t="str">
        <f t="shared" si="195"/>
        <v/>
      </c>
      <c r="R518" s="1" t="str">
        <f t="shared" si="196"/>
        <v/>
      </c>
      <c r="S518" s="1" t="str">
        <f t="shared" si="197"/>
        <v/>
      </c>
      <c r="T518" s="1" t="str">
        <f t="shared" si="198"/>
        <v/>
      </c>
      <c r="U518" s="1" t="str">
        <f t="shared" si="199"/>
        <v/>
      </c>
      <c r="V518" s="1" t="str">
        <f t="shared" si="200"/>
        <v/>
      </c>
      <c r="W518" s="1" t="str">
        <f t="shared" si="201"/>
        <v/>
      </c>
      <c r="X518" s="1" t="str">
        <f t="shared" si="202"/>
        <v/>
      </c>
      <c r="Y518" s="1" t="str">
        <f t="shared" si="203"/>
        <v/>
      </c>
      <c r="Z518" s="1" t="str">
        <f t="shared" si="204"/>
        <v/>
      </c>
      <c r="AA518" s="1" t="str">
        <f t="shared" si="205"/>
        <v/>
      </c>
      <c r="AB518" s="1" t="str">
        <f t="shared" si="206"/>
        <v/>
      </c>
    </row>
    <row r="519" spans="1:28" ht="11.25" hidden="1" customHeight="1" x14ac:dyDescent="0.35">
      <c r="A519" s="4">
        <f>IF(OR($B519="",$C519=""),"",IFERROR(INDEX('5_ACOMPANHAMENTO'!$A$3:$A$4922,MATCH(1,INDEX(('5_ACOMPANHAMENTO'!$AD$3:$AD$4922=TRIM($C519&amp;""))*('5_ACOMPANHAMENTO'!$AC$3:$AC$4922&lt;&gt;"")*((((I519&lt;&gt;"")*ISNUMBER(SEARCH("|"&amp;I519&amp;"|",'5_ACOMPANHAMENTO'!$AC$3:$AC$4922)))+((J519&lt;&gt;"")*ISNUMBER(SEARCH("|"&amp;J519&amp;"|",'5_ACOMPANHAMENTO'!$AC$3:$AC$4922)))+((K519&lt;&gt;"")*ISNUMBER(SEARCH("|"&amp;K519&amp;"|",'5_ACOMPANHAMENTO'!$AC$3:$AC$4922)))+((L519&lt;&gt;"")*ISNUMBER(SEARCH("|"&amp;L519&amp;"|",'5_ACOMPANHAMENTO'!$AC$3:$AC$4922)))+((M519&lt;&gt;"")*ISNUMBER(SEARCH("|"&amp;M519&amp;"|",'5_ACOMPANHAMENTO'!$AC$3:$AC$4922)))+((N519&lt;&gt;"")*ISNUMBER(SEARCH("|"&amp;N519&amp;"|",'5_ACOMPANHAMENTO'!$AC$3:$AC$4922)))+((O519&lt;&gt;"")*ISNUMBER(SEARCH("|"&amp;O519&amp;"|",'5_ACOMPANHAMENTO'!$AC$3:$AC$4922)))+((P519&lt;&gt;"")*ISNUMBER(SEARCH("|"&amp;P519&amp;"|",'5_ACOMPANHAMENTO'!$AC$3:$AC$4922)))+((Q519&lt;&gt;"")*ISNUMBER(SEARCH("|"&amp;Q519&amp;"|",'5_ACOMPANHAMENTO'!$AC$3:$AC$4922)))+((R519&lt;&gt;"")*ISNUMBER(SEARCH("|"&amp;R519&amp;"|",'5_ACOMPANHAMENTO'!$AC$3:$AC$4922)))+((S519&lt;&gt;"")*ISNUMBER(SEARCH("|"&amp;S519&amp;"|",'5_ACOMPANHAMENTO'!$AC$3:$AC$4922)))+((T519&lt;&gt;"")*ISNUMBER(SEARCH("|"&amp;T519&amp;"|",'5_ACOMPANHAMENTO'!$AC$3:$AC$4922)))+((U519&lt;&gt;"")*ISNUMBER(SEARCH("|"&amp;U519&amp;"|",'5_ACOMPANHAMENTO'!$AC$3:$AC$4922)))+((V519&lt;&gt;"")*ISNUMBER(SEARCH("|"&amp;V519&amp;"|",'5_ACOMPANHAMENTO'!$AC$3:$AC$4922)))+((W519&lt;&gt;"")*ISNUMBER(SEARCH("|"&amp;W519&amp;"|",'5_ACOMPANHAMENTO'!$AC$3:$AC$4922)))+((X519&lt;&gt;"")*ISNUMBER(SEARCH("|"&amp;X519&amp;"|",'5_ACOMPANHAMENTO'!$AC$3:$AC$4922)))+((Y519&lt;&gt;"")*ISNUMBER(SEARCH("|"&amp;Y519&amp;"|",'5_ACOMPANHAMENTO'!$AC$3:$AC$4922)))+((Z519&lt;&gt;"")*ISNUMBER(SEARCH("|"&amp;Z519&amp;"|",'5_ACOMPANHAMENTO'!$AC$3:$AC$4922)))+((AA519&lt;&gt;"")*ISNUMBER(SEARCH("|"&amp;AA519&amp;"|",'5_ACOMPANHAMENTO'!$AC$3:$AC$4922)))+((AB519&lt;&gt;"")*ISNUMBER(SEARCH("|"&amp;AB519&amp;"|",'5_ACOMPANHAMENTO'!$AC$3:$AC$4922))))&gt;0),0),0)),""))</f>
        <v>46211</v>
      </c>
      <c r="B519" s="14" t="s">
        <v>3106</v>
      </c>
      <c r="C519" s="14" t="s">
        <v>3097</v>
      </c>
      <c r="D519" s="4">
        <f>IF(OR($B519="",$C519=""),"",IFERROR(SUMPRODUCT(--(('5_ACOMPANHAMENTO'!$AD$3:$AD$4922=TRIM($C519&amp;""))*('5_ACOMPANHAMENTO'!$AC$3:$AC$4922&lt;&gt;"")*((((I519&lt;&gt;"")*ISNUMBER(SEARCH("|"&amp;I519&amp;"|",'5_ACOMPANHAMENTO'!$AC$3:$AC$4922)))+((J519&lt;&gt;"")*ISNUMBER(SEARCH("|"&amp;J519&amp;"|",'5_ACOMPANHAMENTO'!$AC$3:$AC$4922)))+((K519&lt;&gt;"")*ISNUMBER(SEARCH("|"&amp;K519&amp;"|",'5_ACOMPANHAMENTO'!$AC$3:$AC$4922)))+((L519&lt;&gt;"")*ISNUMBER(SEARCH("|"&amp;L519&amp;"|",'5_ACOMPANHAMENTO'!$AC$3:$AC$4922)))+((M519&lt;&gt;"")*ISNUMBER(SEARCH("|"&amp;M519&amp;"|",'5_ACOMPANHAMENTO'!$AC$3:$AC$4922)))+((N519&lt;&gt;"")*ISNUMBER(SEARCH("|"&amp;N519&amp;"|",'5_ACOMPANHAMENTO'!$AC$3:$AC$4922)))+((O519&lt;&gt;"")*ISNUMBER(SEARCH("|"&amp;O519&amp;"|",'5_ACOMPANHAMENTO'!$AC$3:$AC$4922)))+((P519&lt;&gt;"")*ISNUMBER(SEARCH("|"&amp;P519&amp;"|",'5_ACOMPANHAMENTO'!$AC$3:$AC$4922)))+((Q519&lt;&gt;"")*ISNUMBER(SEARCH("|"&amp;Q519&amp;"|",'5_ACOMPANHAMENTO'!$AC$3:$AC$4922)))+((R519&lt;&gt;"")*ISNUMBER(SEARCH("|"&amp;R519&amp;"|",'5_ACOMPANHAMENTO'!$AC$3:$AC$4922)))+((S519&lt;&gt;"")*ISNUMBER(SEARCH("|"&amp;S519&amp;"|",'5_ACOMPANHAMENTO'!$AC$3:$AC$4922)))+((T519&lt;&gt;"")*ISNUMBER(SEARCH("|"&amp;T519&amp;"|",'5_ACOMPANHAMENTO'!$AC$3:$AC$4922)))+((U519&lt;&gt;"")*ISNUMBER(SEARCH("|"&amp;U519&amp;"|",'5_ACOMPANHAMENTO'!$AC$3:$AC$4922)))+((V519&lt;&gt;"")*ISNUMBER(SEARCH("|"&amp;V519&amp;"|",'5_ACOMPANHAMENTO'!$AC$3:$AC$4922)))+((W519&lt;&gt;"")*ISNUMBER(SEARCH("|"&amp;W519&amp;"|",'5_ACOMPANHAMENTO'!$AC$3:$AC$4922)))+((X519&lt;&gt;"")*ISNUMBER(SEARCH("|"&amp;X519&amp;"|",'5_ACOMPANHAMENTO'!$AC$3:$AC$4922)))+((Y519&lt;&gt;"")*ISNUMBER(SEARCH("|"&amp;Y519&amp;"|",'5_ACOMPANHAMENTO'!$AC$3:$AC$4922)))+((Z519&lt;&gt;"")*ISNUMBER(SEARCH("|"&amp;Z519&amp;"|",'5_ACOMPANHAMENTO'!$AC$3:$AC$4922)))+((AA519&lt;&gt;"")*ISNUMBER(SEARCH("|"&amp;AA519&amp;"|",'5_ACOMPANHAMENTO'!$AC$3:$AC$4922)))+((AB519&lt;&gt;"")*ISNUMBER(SEARCH("|"&amp;AB519&amp;"|",'5_ACOMPANHAMENTO'!$AC$3:$AC$4922))))&gt;0)),'5_ACOMPANHAMENTO'!$J$3:$J$4922),0))</f>
        <v>2448</v>
      </c>
      <c r="E519" s="4" t="str">
        <f t="shared" ca="1" si="184"/>
        <v>FINALIZADO</v>
      </c>
      <c r="F519" s="7">
        <f>IF(OR($B519="",$C519=""),"",IFERROR(SUMPRODUCT(--(('5_ACOMPANHAMENTO'!$AD$3:$AD$4922=TRIM($C519&amp;""))*('5_ACOMPANHAMENTO'!$AC$3:$AC$4922&lt;&gt;"")*((((I519&lt;&gt;"")*ISNUMBER(SEARCH("|"&amp;I519&amp;"|",'5_ACOMPANHAMENTO'!$AC$3:$AC$4922)))+((J519&lt;&gt;"")*ISNUMBER(SEARCH("|"&amp;J519&amp;"|",'5_ACOMPANHAMENTO'!$AC$3:$AC$4922)))+((K519&lt;&gt;"")*ISNUMBER(SEARCH("|"&amp;K519&amp;"|",'5_ACOMPANHAMENTO'!$AC$3:$AC$4922)))+((L519&lt;&gt;"")*ISNUMBER(SEARCH("|"&amp;L519&amp;"|",'5_ACOMPANHAMENTO'!$AC$3:$AC$4922)))+((M519&lt;&gt;"")*ISNUMBER(SEARCH("|"&amp;M519&amp;"|",'5_ACOMPANHAMENTO'!$AC$3:$AC$4922)))+((N519&lt;&gt;"")*ISNUMBER(SEARCH("|"&amp;N519&amp;"|",'5_ACOMPANHAMENTO'!$AC$3:$AC$4922)))+((O519&lt;&gt;"")*ISNUMBER(SEARCH("|"&amp;O519&amp;"|",'5_ACOMPANHAMENTO'!$AC$3:$AC$4922)))+((P519&lt;&gt;"")*ISNUMBER(SEARCH("|"&amp;P519&amp;"|",'5_ACOMPANHAMENTO'!$AC$3:$AC$4922)))+((Q519&lt;&gt;"")*ISNUMBER(SEARCH("|"&amp;Q519&amp;"|",'5_ACOMPANHAMENTO'!$AC$3:$AC$4922)))+((R519&lt;&gt;"")*ISNUMBER(SEARCH("|"&amp;R519&amp;"|",'5_ACOMPANHAMENTO'!$AC$3:$AC$4922)))+((S519&lt;&gt;"")*ISNUMBER(SEARCH("|"&amp;S519&amp;"|",'5_ACOMPANHAMENTO'!$AC$3:$AC$4922)))+((T519&lt;&gt;"")*ISNUMBER(SEARCH("|"&amp;T519&amp;"|",'5_ACOMPANHAMENTO'!$AC$3:$AC$4922)))+((U519&lt;&gt;"")*ISNUMBER(SEARCH("|"&amp;U519&amp;"|",'5_ACOMPANHAMENTO'!$AC$3:$AC$4922)))+((V519&lt;&gt;"")*ISNUMBER(SEARCH("|"&amp;V519&amp;"|",'5_ACOMPANHAMENTO'!$AC$3:$AC$4922)))+((W519&lt;&gt;"")*ISNUMBER(SEARCH("|"&amp;W519&amp;"|",'5_ACOMPANHAMENTO'!$AC$3:$AC$4922)))+((X519&lt;&gt;"")*ISNUMBER(SEARCH("|"&amp;X519&amp;"|",'5_ACOMPANHAMENTO'!$AC$3:$AC$4922)))+((Y519&lt;&gt;"")*ISNUMBER(SEARCH("|"&amp;Y519&amp;"|",'5_ACOMPANHAMENTO'!$AC$3:$AC$4922)))+((Z519&lt;&gt;"")*ISNUMBER(SEARCH("|"&amp;Z519&amp;"|",'5_ACOMPANHAMENTO'!$AC$3:$AC$4922)))+((AA519&lt;&gt;"")*ISNUMBER(SEARCH("|"&amp;AA519&amp;"|",'5_ACOMPANHAMENTO'!$AC$3:$AC$4922)))+((AB519&lt;&gt;"")*ISNUMBER(SEARCH("|"&amp;AB519&amp;"|",'5_ACOMPANHAMENTO'!$AC$3:$AC$4922))))&gt;0)),'5_ACOMPANHAMENTO'!$O$3:$O$4922),0))</f>
        <v>2448</v>
      </c>
      <c r="G519" s="7">
        <f t="shared" si="185"/>
        <v>0</v>
      </c>
      <c r="H519" t="str">
        <f t="shared" si="186"/>
        <v>10211|SEM_SETOR</v>
      </c>
      <c r="I519" s="1" t="str">
        <f t="shared" si="187"/>
        <v>10211</v>
      </c>
      <c r="J519" s="1" t="str">
        <f t="shared" si="188"/>
        <v/>
      </c>
      <c r="K519" s="1" t="str">
        <f t="shared" si="189"/>
        <v/>
      </c>
      <c r="L519" s="1" t="str">
        <f t="shared" si="190"/>
        <v/>
      </c>
      <c r="M519" s="1" t="str">
        <f t="shared" si="191"/>
        <v/>
      </c>
      <c r="N519" s="1" t="str">
        <f t="shared" si="192"/>
        <v/>
      </c>
      <c r="O519" s="1" t="str">
        <f t="shared" si="193"/>
        <v/>
      </c>
      <c r="P519" s="1" t="str">
        <f t="shared" si="194"/>
        <v/>
      </c>
      <c r="Q519" s="1" t="str">
        <f t="shared" si="195"/>
        <v/>
      </c>
      <c r="R519" s="1" t="str">
        <f t="shared" si="196"/>
        <v/>
      </c>
      <c r="S519" s="1" t="str">
        <f t="shared" si="197"/>
        <v/>
      </c>
      <c r="T519" s="1" t="str">
        <f t="shared" si="198"/>
        <v/>
      </c>
      <c r="U519" s="1" t="str">
        <f t="shared" si="199"/>
        <v/>
      </c>
      <c r="V519" s="1" t="str">
        <f t="shared" si="200"/>
        <v/>
      </c>
      <c r="W519" s="1" t="str">
        <f t="shared" si="201"/>
        <v/>
      </c>
      <c r="X519" s="1" t="str">
        <f t="shared" si="202"/>
        <v/>
      </c>
      <c r="Y519" s="1" t="str">
        <f t="shared" si="203"/>
        <v/>
      </c>
      <c r="Z519" s="1" t="str">
        <f t="shared" si="204"/>
        <v/>
      </c>
      <c r="AA519" s="1" t="str">
        <f t="shared" si="205"/>
        <v/>
      </c>
      <c r="AB519" s="1" t="str">
        <f t="shared" si="206"/>
        <v/>
      </c>
    </row>
    <row r="520" spans="1:28" ht="11.25" hidden="1" customHeight="1" x14ac:dyDescent="0.35">
      <c r="A520" s="4">
        <f>IF(OR($B520="",$C520=""),"",IFERROR(INDEX('5_ACOMPANHAMENTO'!$A$3:$A$4922,MATCH(1,INDEX(('5_ACOMPANHAMENTO'!$AD$3:$AD$4922=TRIM($C520&amp;""))*('5_ACOMPANHAMENTO'!$AC$3:$AC$4922&lt;&gt;"")*((((I520&lt;&gt;"")*ISNUMBER(SEARCH("|"&amp;I520&amp;"|",'5_ACOMPANHAMENTO'!$AC$3:$AC$4922)))+((J520&lt;&gt;"")*ISNUMBER(SEARCH("|"&amp;J520&amp;"|",'5_ACOMPANHAMENTO'!$AC$3:$AC$4922)))+((K520&lt;&gt;"")*ISNUMBER(SEARCH("|"&amp;K520&amp;"|",'5_ACOMPANHAMENTO'!$AC$3:$AC$4922)))+((L520&lt;&gt;"")*ISNUMBER(SEARCH("|"&amp;L520&amp;"|",'5_ACOMPANHAMENTO'!$AC$3:$AC$4922)))+((M520&lt;&gt;"")*ISNUMBER(SEARCH("|"&amp;M520&amp;"|",'5_ACOMPANHAMENTO'!$AC$3:$AC$4922)))+((N520&lt;&gt;"")*ISNUMBER(SEARCH("|"&amp;N520&amp;"|",'5_ACOMPANHAMENTO'!$AC$3:$AC$4922)))+((O520&lt;&gt;"")*ISNUMBER(SEARCH("|"&amp;O520&amp;"|",'5_ACOMPANHAMENTO'!$AC$3:$AC$4922)))+((P520&lt;&gt;"")*ISNUMBER(SEARCH("|"&amp;P520&amp;"|",'5_ACOMPANHAMENTO'!$AC$3:$AC$4922)))+((Q520&lt;&gt;"")*ISNUMBER(SEARCH("|"&amp;Q520&amp;"|",'5_ACOMPANHAMENTO'!$AC$3:$AC$4922)))+((R520&lt;&gt;"")*ISNUMBER(SEARCH("|"&amp;R520&amp;"|",'5_ACOMPANHAMENTO'!$AC$3:$AC$4922)))+((S520&lt;&gt;"")*ISNUMBER(SEARCH("|"&amp;S520&amp;"|",'5_ACOMPANHAMENTO'!$AC$3:$AC$4922)))+((T520&lt;&gt;"")*ISNUMBER(SEARCH("|"&amp;T520&amp;"|",'5_ACOMPANHAMENTO'!$AC$3:$AC$4922)))+((U520&lt;&gt;"")*ISNUMBER(SEARCH("|"&amp;U520&amp;"|",'5_ACOMPANHAMENTO'!$AC$3:$AC$4922)))+((V520&lt;&gt;"")*ISNUMBER(SEARCH("|"&amp;V520&amp;"|",'5_ACOMPANHAMENTO'!$AC$3:$AC$4922)))+((W520&lt;&gt;"")*ISNUMBER(SEARCH("|"&amp;W520&amp;"|",'5_ACOMPANHAMENTO'!$AC$3:$AC$4922)))+((X520&lt;&gt;"")*ISNUMBER(SEARCH("|"&amp;X520&amp;"|",'5_ACOMPANHAMENTO'!$AC$3:$AC$4922)))+((Y520&lt;&gt;"")*ISNUMBER(SEARCH("|"&amp;Y520&amp;"|",'5_ACOMPANHAMENTO'!$AC$3:$AC$4922)))+((Z520&lt;&gt;"")*ISNUMBER(SEARCH("|"&amp;Z520&amp;"|",'5_ACOMPANHAMENTO'!$AC$3:$AC$4922)))+((AA520&lt;&gt;"")*ISNUMBER(SEARCH("|"&amp;AA520&amp;"|",'5_ACOMPANHAMENTO'!$AC$3:$AC$4922)))+((AB520&lt;&gt;"")*ISNUMBER(SEARCH("|"&amp;AB520&amp;"|",'5_ACOMPANHAMENTO'!$AC$3:$AC$4922))))&gt;0),0),0)),""))</f>
        <v>46211</v>
      </c>
      <c r="B520" s="14" t="s">
        <v>3106</v>
      </c>
      <c r="C520" s="14" t="s">
        <v>3097</v>
      </c>
      <c r="D520" s="4">
        <f>IF(OR($B520="",$C520=""),"",IFERROR(SUMPRODUCT(--(('5_ACOMPANHAMENTO'!$AD$3:$AD$4922=TRIM($C520&amp;""))*('5_ACOMPANHAMENTO'!$AC$3:$AC$4922&lt;&gt;"")*((((I520&lt;&gt;"")*ISNUMBER(SEARCH("|"&amp;I520&amp;"|",'5_ACOMPANHAMENTO'!$AC$3:$AC$4922)))+((J520&lt;&gt;"")*ISNUMBER(SEARCH("|"&amp;J520&amp;"|",'5_ACOMPANHAMENTO'!$AC$3:$AC$4922)))+((K520&lt;&gt;"")*ISNUMBER(SEARCH("|"&amp;K520&amp;"|",'5_ACOMPANHAMENTO'!$AC$3:$AC$4922)))+((L520&lt;&gt;"")*ISNUMBER(SEARCH("|"&amp;L520&amp;"|",'5_ACOMPANHAMENTO'!$AC$3:$AC$4922)))+((M520&lt;&gt;"")*ISNUMBER(SEARCH("|"&amp;M520&amp;"|",'5_ACOMPANHAMENTO'!$AC$3:$AC$4922)))+((N520&lt;&gt;"")*ISNUMBER(SEARCH("|"&amp;N520&amp;"|",'5_ACOMPANHAMENTO'!$AC$3:$AC$4922)))+((O520&lt;&gt;"")*ISNUMBER(SEARCH("|"&amp;O520&amp;"|",'5_ACOMPANHAMENTO'!$AC$3:$AC$4922)))+((P520&lt;&gt;"")*ISNUMBER(SEARCH("|"&amp;P520&amp;"|",'5_ACOMPANHAMENTO'!$AC$3:$AC$4922)))+((Q520&lt;&gt;"")*ISNUMBER(SEARCH("|"&amp;Q520&amp;"|",'5_ACOMPANHAMENTO'!$AC$3:$AC$4922)))+((R520&lt;&gt;"")*ISNUMBER(SEARCH("|"&amp;R520&amp;"|",'5_ACOMPANHAMENTO'!$AC$3:$AC$4922)))+((S520&lt;&gt;"")*ISNUMBER(SEARCH("|"&amp;S520&amp;"|",'5_ACOMPANHAMENTO'!$AC$3:$AC$4922)))+((T520&lt;&gt;"")*ISNUMBER(SEARCH("|"&amp;T520&amp;"|",'5_ACOMPANHAMENTO'!$AC$3:$AC$4922)))+((U520&lt;&gt;"")*ISNUMBER(SEARCH("|"&amp;U520&amp;"|",'5_ACOMPANHAMENTO'!$AC$3:$AC$4922)))+((V520&lt;&gt;"")*ISNUMBER(SEARCH("|"&amp;V520&amp;"|",'5_ACOMPANHAMENTO'!$AC$3:$AC$4922)))+((W520&lt;&gt;"")*ISNUMBER(SEARCH("|"&amp;W520&amp;"|",'5_ACOMPANHAMENTO'!$AC$3:$AC$4922)))+((X520&lt;&gt;"")*ISNUMBER(SEARCH("|"&amp;X520&amp;"|",'5_ACOMPANHAMENTO'!$AC$3:$AC$4922)))+((Y520&lt;&gt;"")*ISNUMBER(SEARCH("|"&amp;Y520&amp;"|",'5_ACOMPANHAMENTO'!$AC$3:$AC$4922)))+((Z520&lt;&gt;"")*ISNUMBER(SEARCH("|"&amp;Z520&amp;"|",'5_ACOMPANHAMENTO'!$AC$3:$AC$4922)))+((AA520&lt;&gt;"")*ISNUMBER(SEARCH("|"&amp;AA520&amp;"|",'5_ACOMPANHAMENTO'!$AC$3:$AC$4922)))+((AB520&lt;&gt;"")*ISNUMBER(SEARCH("|"&amp;AB520&amp;"|",'5_ACOMPANHAMENTO'!$AC$3:$AC$4922))))&gt;0)),'5_ACOMPANHAMENTO'!$J$3:$J$4922),0))</f>
        <v>2448</v>
      </c>
      <c r="E520" s="4" t="str">
        <f t="shared" ca="1" si="184"/>
        <v>FINALIZADO</v>
      </c>
      <c r="F520" s="7">
        <f>IF(OR($B520="",$C520=""),"",IFERROR(SUMPRODUCT(--(('5_ACOMPANHAMENTO'!$AD$3:$AD$4922=TRIM($C520&amp;""))*('5_ACOMPANHAMENTO'!$AC$3:$AC$4922&lt;&gt;"")*((((I520&lt;&gt;"")*ISNUMBER(SEARCH("|"&amp;I520&amp;"|",'5_ACOMPANHAMENTO'!$AC$3:$AC$4922)))+((J520&lt;&gt;"")*ISNUMBER(SEARCH("|"&amp;J520&amp;"|",'5_ACOMPANHAMENTO'!$AC$3:$AC$4922)))+((K520&lt;&gt;"")*ISNUMBER(SEARCH("|"&amp;K520&amp;"|",'5_ACOMPANHAMENTO'!$AC$3:$AC$4922)))+((L520&lt;&gt;"")*ISNUMBER(SEARCH("|"&amp;L520&amp;"|",'5_ACOMPANHAMENTO'!$AC$3:$AC$4922)))+((M520&lt;&gt;"")*ISNUMBER(SEARCH("|"&amp;M520&amp;"|",'5_ACOMPANHAMENTO'!$AC$3:$AC$4922)))+((N520&lt;&gt;"")*ISNUMBER(SEARCH("|"&amp;N520&amp;"|",'5_ACOMPANHAMENTO'!$AC$3:$AC$4922)))+((O520&lt;&gt;"")*ISNUMBER(SEARCH("|"&amp;O520&amp;"|",'5_ACOMPANHAMENTO'!$AC$3:$AC$4922)))+((P520&lt;&gt;"")*ISNUMBER(SEARCH("|"&amp;P520&amp;"|",'5_ACOMPANHAMENTO'!$AC$3:$AC$4922)))+((Q520&lt;&gt;"")*ISNUMBER(SEARCH("|"&amp;Q520&amp;"|",'5_ACOMPANHAMENTO'!$AC$3:$AC$4922)))+((R520&lt;&gt;"")*ISNUMBER(SEARCH("|"&amp;R520&amp;"|",'5_ACOMPANHAMENTO'!$AC$3:$AC$4922)))+((S520&lt;&gt;"")*ISNUMBER(SEARCH("|"&amp;S520&amp;"|",'5_ACOMPANHAMENTO'!$AC$3:$AC$4922)))+((T520&lt;&gt;"")*ISNUMBER(SEARCH("|"&amp;T520&amp;"|",'5_ACOMPANHAMENTO'!$AC$3:$AC$4922)))+((U520&lt;&gt;"")*ISNUMBER(SEARCH("|"&amp;U520&amp;"|",'5_ACOMPANHAMENTO'!$AC$3:$AC$4922)))+((V520&lt;&gt;"")*ISNUMBER(SEARCH("|"&amp;V520&amp;"|",'5_ACOMPANHAMENTO'!$AC$3:$AC$4922)))+((W520&lt;&gt;"")*ISNUMBER(SEARCH("|"&amp;W520&amp;"|",'5_ACOMPANHAMENTO'!$AC$3:$AC$4922)))+((X520&lt;&gt;"")*ISNUMBER(SEARCH("|"&amp;X520&amp;"|",'5_ACOMPANHAMENTO'!$AC$3:$AC$4922)))+((Y520&lt;&gt;"")*ISNUMBER(SEARCH("|"&amp;Y520&amp;"|",'5_ACOMPANHAMENTO'!$AC$3:$AC$4922)))+((Z520&lt;&gt;"")*ISNUMBER(SEARCH("|"&amp;Z520&amp;"|",'5_ACOMPANHAMENTO'!$AC$3:$AC$4922)))+((AA520&lt;&gt;"")*ISNUMBER(SEARCH("|"&amp;AA520&amp;"|",'5_ACOMPANHAMENTO'!$AC$3:$AC$4922)))+((AB520&lt;&gt;"")*ISNUMBER(SEARCH("|"&amp;AB520&amp;"|",'5_ACOMPANHAMENTO'!$AC$3:$AC$4922))))&gt;0)),'5_ACOMPANHAMENTO'!$O$3:$O$4922),0))</f>
        <v>2448</v>
      </c>
      <c r="G520" s="7">
        <f t="shared" si="185"/>
        <v>0</v>
      </c>
      <c r="H520" t="str">
        <f t="shared" si="186"/>
        <v>10211|SEM_SETOR</v>
      </c>
      <c r="I520" s="1" t="str">
        <f t="shared" si="187"/>
        <v>10211</v>
      </c>
      <c r="J520" s="1" t="str">
        <f t="shared" si="188"/>
        <v/>
      </c>
      <c r="K520" s="1" t="str">
        <f t="shared" si="189"/>
        <v/>
      </c>
      <c r="L520" s="1" t="str">
        <f t="shared" si="190"/>
        <v/>
      </c>
      <c r="M520" s="1" t="str">
        <f t="shared" si="191"/>
        <v/>
      </c>
      <c r="N520" s="1" t="str">
        <f t="shared" si="192"/>
        <v/>
      </c>
      <c r="O520" s="1" t="str">
        <f t="shared" si="193"/>
        <v/>
      </c>
      <c r="P520" s="1" t="str">
        <f t="shared" si="194"/>
        <v/>
      </c>
      <c r="Q520" s="1" t="str">
        <f t="shared" si="195"/>
        <v/>
      </c>
      <c r="R520" s="1" t="str">
        <f t="shared" si="196"/>
        <v/>
      </c>
      <c r="S520" s="1" t="str">
        <f t="shared" si="197"/>
        <v/>
      </c>
      <c r="T520" s="1" t="str">
        <f t="shared" si="198"/>
        <v/>
      </c>
      <c r="U520" s="1" t="str">
        <f t="shared" si="199"/>
        <v/>
      </c>
      <c r="V520" s="1" t="str">
        <f t="shared" si="200"/>
        <v/>
      </c>
      <c r="W520" s="1" t="str">
        <f t="shared" si="201"/>
        <v/>
      </c>
      <c r="X520" s="1" t="str">
        <f t="shared" si="202"/>
        <v/>
      </c>
      <c r="Y520" s="1" t="str">
        <f t="shared" si="203"/>
        <v/>
      </c>
      <c r="Z520" s="1" t="str">
        <f t="shared" si="204"/>
        <v/>
      </c>
      <c r="AA520" s="1" t="str">
        <f t="shared" si="205"/>
        <v/>
      </c>
      <c r="AB520" s="1" t="str">
        <f t="shared" si="206"/>
        <v/>
      </c>
    </row>
    <row r="521" spans="1:28" ht="11.25" hidden="1" customHeight="1" x14ac:dyDescent="0.35">
      <c r="A521" s="4">
        <f>IF(OR($B521="",$C521=""),"",IFERROR(INDEX('5_ACOMPANHAMENTO'!$A$3:$A$4922,MATCH(1,INDEX(('5_ACOMPANHAMENTO'!$AD$3:$AD$4922=TRIM($C521&amp;""))*('5_ACOMPANHAMENTO'!$AC$3:$AC$4922&lt;&gt;"")*((((I521&lt;&gt;"")*ISNUMBER(SEARCH("|"&amp;I521&amp;"|",'5_ACOMPANHAMENTO'!$AC$3:$AC$4922)))+((J521&lt;&gt;"")*ISNUMBER(SEARCH("|"&amp;J521&amp;"|",'5_ACOMPANHAMENTO'!$AC$3:$AC$4922)))+((K521&lt;&gt;"")*ISNUMBER(SEARCH("|"&amp;K521&amp;"|",'5_ACOMPANHAMENTO'!$AC$3:$AC$4922)))+((L521&lt;&gt;"")*ISNUMBER(SEARCH("|"&amp;L521&amp;"|",'5_ACOMPANHAMENTO'!$AC$3:$AC$4922)))+((M521&lt;&gt;"")*ISNUMBER(SEARCH("|"&amp;M521&amp;"|",'5_ACOMPANHAMENTO'!$AC$3:$AC$4922)))+((N521&lt;&gt;"")*ISNUMBER(SEARCH("|"&amp;N521&amp;"|",'5_ACOMPANHAMENTO'!$AC$3:$AC$4922)))+((O521&lt;&gt;"")*ISNUMBER(SEARCH("|"&amp;O521&amp;"|",'5_ACOMPANHAMENTO'!$AC$3:$AC$4922)))+((P521&lt;&gt;"")*ISNUMBER(SEARCH("|"&amp;P521&amp;"|",'5_ACOMPANHAMENTO'!$AC$3:$AC$4922)))+((Q521&lt;&gt;"")*ISNUMBER(SEARCH("|"&amp;Q521&amp;"|",'5_ACOMPANHAMENTO'!$AC$3:$AC$4922)))+((R521&lt;&gt;"")*ISNUMBER(SEARCH("|"&amp;R521&amp;"|",'5_ACOMPANHAMENTO'!$AC$3:$AC$4922)))+((S521&lt;&gt;"")*ISNUMBER(SEARCH("|"&amp;S521&amp;"|",'5_ACOMPANHAMENTO'!$AC$3:$AC$4922)))+((T521&lt;&gt;"")*ISNUMBER(SEARCH("|"&amp;T521&amp;"|",'5_ACOMPANHAMENTO'!$AC$3:$AC$4922)))+((U521&lt;&gt;"")*ISNUMBER(SEARCH("|"&amp;U521&amp;"|",'5_ACOMPANHAMENTO'!$AC$3:$AC$4922)))+((V521&lt;&gt;"")*ISNUMBER(SEARCH("|"&amp;V521&amp;"|",'5_ACOMPANHAMENTO'!$AC$3:$AC$4922)))+((W521&lt;&gt;"")*ISNUMBER(SEARCH("|"&amp;W521&amp;"|",'5_ACOMPANHAMENTO'!$AC$3:$AC$4922)))+((X521&lt;&gt;"")*ISNUMBER(SEARCH("|"&amp;X521&amp;"|",'5_ACOMPANHAMENTO'!$AC$3:$AC$4922)))+((Y521&lt;&gt;"")*ISNUMBER(SEARCH("|"&amp;Y521&amp;"|",'5_ACOMPANHAMENTO'!$AC$3:$AC$4922)))+((Z521&lt;&gt;"")*ISNUMBER(SEARCH("|"&amp;Z521&amp;"|",'5_ACOMPANHAMENTO'!$AC$3:$AC$4922)))+((AA521&lt;&gt;"")*ISNUMBER(SEARCH("|"&amp;AA521&amp;"|",'5_ACOMPANHAMENTO'!$AC$3:$AC$4922)))+((AB521&lt;&gt;"")*ISNUMBER(SEARCH("|"&amp;AB521&amp;"|",'5_ACOMPANHAMENTO'!$AC$3:$AC$4922))))&gt;0),0),0)),""))</f>
        <v>46211</v>
      </c>
      <c r="B521" s="14" t="s">
        <v>3106</v>
      </c>
      <c r="C521" s="14" t="s">
        <v>3097</v>
      </c>
      <c r="D521" s="4">
        <f>IF(OR($B521="",$C521=""),"",IFERROR(SUMPRODUCT(--(('5_ACOMPANHAMENTO'!$AD$3:$AD$4922=TRIM($C521&amp;""))*('5_ACOMPANHAMENTO'!$AC$3:$AC$4922&lt;&gt;"")*((((I521&lt;&gt;"")*ISNUMBER(SEARCH("|"&amp;I521&amp;"|",'5_ACOMPANHAMENTO'!$AC$3:$AC$4922)))+((J521&lt;&gt;"")*ISNUMBER(SEARCH("|"&amp;J521&amp;"|",'5_ACOMPANHAMENTO'!$AC$3:$AC$4922)))+((K521&lt;&gt;"")*ISNUMBER(SEARCH("|"&amp;K521&amp;"|",'5_ACOMPANHAMENTO'!$AC$3:$AC$4922)))+((L521&lt;&gt;"")*ISNUMBER(SEARCH("|"&amp;L521&amp;"|",'5_ACOMPANHAMENTO'!$AC$3:$AC$4922)))+((M521&lt;&gt;"")*ISNUMBER(SEARCH("|"&amp;M521&amp;"|",'5_ACOMPANHAMENTO'!$AC$3:$AC$4922)))+((N521&lt;&gt;"")*ISNUMBER(SEARCH("|"&amp;N521&amp;"|",'5_ACOMPANHAMENTO'!$AC$3:$AC$4922)))+((O521&lt;&gt;"")*ISNUMBER(SEARCH("|"&amp;O521&amp;"|",'5_ACOMPANHAMENTO'!$AC$3:$AC$4922)))+((P521&lt;&gt;"")*ISNUMBER(SEARCH("|"&amp;P521&amp;"|",'5_ACOMPANHAMENTO'!$AC$3:$AC$4922)))+((Q521&lt;&gt;"")*ISNUMBER(SEARCH("|"&amp;Q521&amp;"|",'5_ACOMPANHAMENTO'!$AC$3:$AC$4922)))+((R521&lt;&gt;"")*ISNUMBER(SEARCH("|"&amp;R521&amp;"|",'5_ACOMPANHAMENTO'!$AC$3:$AC$4922)))+((S521&lt;&gt;"")*ISNUMBER(SEARCH("|"&amp;S521&amp;"|",'5_ACOMPANHAMENTO'!$AC$3:$AC$4922)))+((T521&lt;&gt;"")*ISNUMBER(SEARCH("|"&amp;T521&amp;"|",'5_ACOMPANHAMENTO'!$AC$3:$AC$4922)))+((U521&lt;&gt;"")*ISNUMBER(SEARCH("|"&amp;U521&amp;"|",'5_ACOMPANHAMENTO'!$AC$3:$AC$4922)))+((V521&lt;&gt;"")*ISNUMBER(SEARCH("|"&amp;V521&amp;"|",'5_ACOMPANHAMENTO'!$AC$3:$AC$4922)))+((W521&lt;&gt;"")*ISNUMBER(SEARCH("|"&amp;W521&amp;"|",'5_ACOMPANHAMENTO'!$AC$3:$AC$4922)))+((X521&lt;&gt;"")*ISNUMBER(SEARCH("|"&amp;X521&amp;"|",'5_ACOMPANHAMENTO'!$AC$3:$AC$4922)))+((Y521&lt;&gt;"")*ISNUMBER(SEARCH("|"&amp;Y521&amp;"|",'5_ACOMPANHAMENTO'!$AC$3:$AC$4922)))+((Z521&lt;&gt;"")*ISNUMBER(SEARCH("|"&amp;Z521&amp;"|",'5_ACOMPANHAMENTO'!$AC$3:$AC$4922)))+((AA521&lt;&gt;"")*ISNUMBER(SEARCH("|"&amp;AA521&amp;"|",'5_ACOMPANHAMENTO'!$AC$3:$AC$4922)))+((AB521&lt;&gt;"")*ISNUMBER(SEARCH("|"&amp;AB521&amp;"|",'5_ACOMPANHAMENTO'!$AC$3:$AC$4922))))&gt;0)),'5_ACOMPANHAMENTO'!$J$3:$J$4922),0))</f>
        <v>2448</v>
      </c>
      <c r="E521" s="4" t="str">
        <f t="shared" ca="1" si="184"/>
        <v>FINALIZADO</v>
      </c>
      <c r="F521" s="7">
        <f>IF(OR($B521="",$C521=""),"",IFERROR(SUMPRODUCT(--(('5_ACOMPANHAMENTO'!$AD$3:$AD$4922=TRIM($C521&amp;""))*('5_ACOMPANHAMENTO'!$AC$3:$AC$4922&lt;&gt;"")*((((I521&lt;&gt;"")*ISNUMBER(SEARCH("|"&amp;I521&amp;"|",'5_ACOMPANHAMENTO'!$AC$3:$AC$4922)))+((J521&lt;&gt;"")*ISNUMBER(SEARCH("|"&amp;J521&amp;"|",'5_ACOMPANHAMENTO'!$AC$3:$AC$4922)))+((K521&lt;&gt;"")*ISNUMBER(SEARCH("|"&amp;K521&amp;"|",'5_ACOMPANHAMENTO'!$AC$3:$AC$4922)))+((L521&lt;&gt;"")*ISNUMBER(SEARCH("|"&amp;L521&amp;"|",'5_ACOMPANHAMENTO'!$AC$3:$AC$4922)))+((M521&lt;&gt;"")*ISNUMBER(SEARCH("|"&amp;M521&amp;"|",'5_ACOMPANHAMENTO'!$AC$3:$AC$4922)))+((N521&lt;&gt;"")*ISNUMBER(SEARCH("|"&amp;N521&amp;"|",'5_ACOMPANHAMENTO'!$AC$3:$AC$4922)))+((O521&lt;&gt;"")*ISNUMBER(SEARCH("|"&amp;O521&amp;"|",'5_ACOMPANHAMENTO'!$AC$3:$AC$4922)))+((P521&lt;&gt;"")*ISNUMBER(SEARCH("|"&amp;P521&amp;"|",'5_ACOMPANHAMENTO'!$AC$3:$AC$4922)))+((Q521&lt;&gt;"")*ISNUMBER(SEARCH("|"&amp;Q521&amp;"|",'5_ACOMPANHAMENTO'!$AC$3:$AC$4922)))+((R521&lt;&gt;"")*ISNUMBER(SEARCH("|"&amp;R521&amp;"|",'5_ACOMPANHAMENTO'!$AC$3:$AC$4922)))+((S521&lt;&gt;"")*ISNUMBER(SEARCH("|"&amp;S521&amp;"|",'5_ACOMPANHAMENTO'!$AC$3:$AC$4922)))+((T521&lt;&gt;"")*ISNUMBER(SEARCH("|"&amp;T521&amp;"|",'5_ACOMPANHAMENTO'!$AC$3:$AC$4922)))+((U521&lt;&gt;"")*ISNUMBER(SEARCH("|"&amp;U521&amp;"|",'5_ACOMPANHAMENTO'!$AC$3:$AC$4922)))+((V521&lt;&gt;"")*ISNUMBER(SEARCH("|"&amp;V521&amp;"|",'5_ACOMPANHAMENTO'!$AC$3:$AC$4922)))+((W521&lt;&gt;"")*ISNUMBER(SEARCH("|"&amp;W521&amp;"|",'5_ACOMPANHAMENTO'!$AC$3:$AC$4922)))+((X521&lt;&gt;"")*ISNUMBER(SEARCH("|"&amp;X521&amp;"|",'5_ACOMPANHAMENTO'!$AC$3:$AC$4922)))+((Y521&lt;&gt;"")*ISNUMBER(SEARCH("|"&amp;Y521&amp;"|",'5_ACOMPANHAMENTO'!$AC$3:$AC$4922)))+((Z521&lt;&gt;"")*ISNUMBER(SEARCH("|"&amp;Z521&amp;"|",'5_ACOMPANHAMENTO'!$AC$3:$AC$4922)))+((AA521&lt;&gt;"")*ISNUMBER(SEARCH("|"&amp;AA521&amp;"|",'5_ACOMPANHAMENTO'!$AC$3:$AC$4922)))+((AB521&lt;&gt;"")*ISNUMBER(SEARCH("|"&amp;AB521&amp;"|",'5_ACOMPANHAMENTO'!$AC$3:$AC$4922))))&gt;0)),'5_ACOMPANHAMENTO'!$O$3:$O$4922),0))</f>
        <v>2448</v>
      </c>
      <c r="G521" s="7">
        <f t="shared" si="185"/>
        <v>0</v>
      </c>
      <c r="H521" t="str">
        <f t="shared" si="186"/>
        <v>10211|SEM_SETOR</v>
      </c>
      <c r="I521" s="1" t="str">
        <f t="shared" si="187"/>
        <v>10211</v>
      </c>
      <c r="J521" s="1" t="str">
        <f t="shared" si="188"/>
        <v/>
      </c>
      <c r="K521" s="1" t="str">
        <f t="shared" si="189"/>
        <v/>
      </c>
      <c r="L521" s="1" t="str">
        <f t="shared" si="190"/>
        <v/>
      </c>
      <c r="M521" s="1" t="str">
        <f t="shared" si="191"/>
        <v/>
      </c>
      <c r="N521" s="1" t="str">
        <f t="shared" si="192"/>
        <v/>
      </c>
      <c r="O521" s="1" t="str">
        <f t="shared" si="193"/>
        <v/>
      </c>
      <c r="P521" s="1" t="str">
        <f t="shared" si="194"/>
        <v/>
      </c>
      <c r="Q521" s="1" t="str">
        <f t="shared" si="195"/>
        <v/>
      </c>
      <c r="R521" s="1" t="str">
        <f t="shared" si="196"/>
        <v/>
      </c>
      <c r="S521" s="1" t="str">
        <f t="shared" si="197"/>
        <v/>
      </c>
      <c r="T521" s="1" t="str">
        <f t="shared" si="198"/>
        <v/>
      </c>
      <c r="U521" s="1" t="str">
        <f t="shared" si="199"/>
        <v/>
      </c>
      <c r="V521" s="1" t="str">
        <f t="shared" si="200"/>
        <v/>
      </c>
      <c r="W521" s="1" t="str">
        <f t="shared" si="201"/>
        <v/>
      </c>
      <c r="X521" s="1" t="str">
        <f t="shared" si="202"/>
        <v/>
      </c>
      <c r="Y521" s="1" t="str">
        <f t="shared" si="203"/>
        <v/>
      </c>
      <c r="Z521" s="1" t="str">
        <f t="shared" si="204"/>
        <v/>
      </c>
      <c r="AA521" s="1" t="str">
        <f t="shared" si="205"/>
        <v/>
      </c>
      <c r="AB521" s="1" t="str">
        <f t="shared" si="206"/>
        <v/>
      </c>
    </row>
    <row r="522" spans="1:28" ht="11.25" hidden="1" customHeight="1" x14ac:dyDescent="0.35">
      <c r="A522" s="4">
        <f>IF(OR($B522="",$C522=""),"",IFERROR(INDEX('5_ACOMPANHAMENTO'!$A$3:$A$4922,MATCH(1,INDEX(('5_ACOMPANHAMENTO'!$AD$3:$AD$4922=TRIM($C522&amp;""))*('5_ACOMPANHAMENTO'!$AC$3:$AC$4922&lt;&gt;"")*((((I522&lt;&gt;"")*ISNUMBER(SEARCH("|"&amp;I522&amp;"|",'5_ACOMPANHAMENTO'!$AC$3:$AC$4922)))+((J522&lt;&gt;"")*ISNUMBER(SEARCH("|"&amp;J522&amp;"|",'5_ACOMPANHAMENTO'!$AC$3:$AC$4922)))+((K522&lt;&gt;"")*ISNUMBER(SEARCH("|"&amp;K522&amp;"|",'5_ACOMPANHAMENTO'!$AC$3:$AC$4922)))+((L522&lt;&gt;"")*ISNUMBER(SEARCH("|"&amp;L522&amp;"|",'5_ACOMPANHAMENTO'!$AC$3:$AC$4922)))+((M522&lt;&gt;"")*ISNUMBER(SEARCH("|"&amp;M522&amp;"|",'5_ACOMPANHAMENTO'!$AC$3:$AC$4922)))+((N522&lt;&gt;"")*ISNUMBER(SEARCH("|"&amp;N522&amp;"|",'5_ACOMPANHAMENTO'!$AC$3:$AC$4922)))+((O522&lt;&gt;"")*ISNUMBER(SEARCH("|"&amp;O522&amp;"|",'5_ACOMPANHAMENTO'!$AC$3:$AC$4922)))+((P522&lt;&gt;"")*ISNUMBER(SEARCH("|"&amp;P522&amp;"|",'5_ACOMPANHAMENTO'!$AC$3:$AC$4922)))+((Q522&lt;&gt;"")*ISNUMBER(SEARCH("|"&amp;Q522&amp;"|",'5_ACOMPANHAMENTO'!$AC$3:$AC$4922)))+((R522&lt;&gt;"")*ISNUMBER(SEARCH("|"&amp;R522&amp;"|",'5_ACOMPANHAMENTO'!$AC$3:$AC$4922)))+((S522&lt;&gt;"")*ISNUMBER(SEARCH("|"&amp;S522&amp;"|",'5_ACOMPANHAMENTO'!$AC$3:$AC$4922)))+((T522&lt;&gt;"")*ISNUMBER(SEARCH("|"&amp;T522&amp;"|",'5_ACOMPANHAMENTO'!$AC$3:$AC$4922)))+((U522&lt;&gt;"")*ISNUMBER(SEARCH("|"&amp;U522&amp;"|",'5_ACOMPANHAMENTO'!$AC$3:$AC$4922)))+((V522&lt;&gt;"")*ISNUMBER(SEARCH("|"&amp;V522&amp;"|",'5_ACOMPANHAMENTO'!$AC$3:$AC$4922)))+((W522&lt;&gt;"")*ISNUMBER(SEARCH("|"&amp;W522&amp;"|",'5_ACOMPANHAMENTO'!$AC$3:$AC$4922)))+((X522&lt;&gt;"")*ISNUMBER(SEARCH("|"&amp;X522&amp;"|",'5_ACOMPANHAMENTO'!$AC$3:$AC$4922)))+((Y522&lt;&gt;"")*ISNUMBER(SEARCH("|"&amp;Y522&amp;"|",'5_ACOMPANHAMENTO'!$AC$3:$AC$4922)))+((Z522&lt;&gt;"")*ISNUMBER(SEARCH("|"&amp;Z522&amp;"|",'5_ACOMPANHAMENTO'!$AC$3:$AC$4922)))+((AA522&lt;&gt;"")*ISNUMBER(SEARCH("|"&amp;AA522&amp;"|",'5_ACOMPANHAMENTO'!$AC$3:$AC$4922)))+((AB522&lt;&gt;"")*ISNUMBER(SEARCH("|"&amp;AB522&amp;"|",'5_ACOMPANHAMENTO'!$AC$3:$AC$4922))))&gt;0),0),0)),""))</f>
        <v>46206</v>
      </c>
      <c r="B522" s="14" t="s">
        <v>3095</v>
      </c>
      <c r="C522" s="14" t="s">
        <v>3059</v>
      </c>
      <c r="D522" s="4">
        <f>IF(OR($B522="",$C522=""),"",IFERROR(SUMPRODUCT(--(('5_ACOMPANHAMENTO'!$AD$3:$AD$4922=TRIM($C522&amp;""))*('5_ACOMPANHAMENTO'!$AC$3:$AC$4922&lt;&gt;"")*((((I522&lt;&gt;"")*ISNUMBER(SEARCH("|"&amp;I522&amp;"|",'5_ACOMPANHAMENTO'!$AC$3:$AC$4922)))+((J522&lt;&gt;"")*ISNUMBER(SEARCH("|"&amp;J522&amp;"|",'5_ACOMPANHAMENTO'!$AC$3:$AC$4922)))+((K522&lt;&gt;"")*ISNUMBER(SEARCH("|"&amp;K522&amp;"|",'5_ACOMPANHAMENTO'!$AC$3:$AC$4922)))+((L522&lt;&gt;"")*ISNUMBER(SEARCH("|"&amp;L522&amp;"|",'5_ACOMPANHAMENTO'!$AC$3:$AC$4922)))+((M522&lt;&gt;"")*ISNUMBER(SEARCH("|"&amp;M522&amp;"|",'5_ACOMPANHAMENTO'!$AC$3:$AC$4922)))+((N522&lt;&gt;"")*ISNUMBER(SEARCH("|"&amp;N522&amp;"|",'5_ACOMPANHAMENTO'!$AC$3:$AC$4922)))+((O522&lt;&gt;"")*ISNUMBER(SEARCH("|"&amp;O522&amp;"|",'5_ACOMPANHAMENTO'!$AC$3:$AC$4922)))+((P522&lt;&gt;"")*ISNUMBER(SEARCH("|"&amp;P522&amp;"|",'5_ACOMPANHAMENTO'!$AC$3:$AC$4922)))+((Q522&lt;&gt;"")*ISNUMBER(SEARCH("|"&amp;Q522&amp;"|",'5_ACOMPANHAMENTO'!$AC$3:$AC$4922)))+((R522&lt;&gt;"")*ISNUMBER(SEARCH("|"&amp;R522&amp;"|",'5_ACOMPANHAMENTO'!$AC$3:$AC$4922)))+((S522&lt;&gt;"")*ISNUMBER(SEARCH("|"&amp;S522&amp;"|",'5_ACOMPANHAMENTO'!$AC$3:$AC$4922)))+((T522&lt;&gt;"")*ISNUMBER(SEARCH("|"&amp;T522&amp;"|",'5_ACOMPANHAMENTO'!$AC$3:$AC$4922)))+((U522&lt;&gt;"")*ISNUMBER(SEARCH("|"&amp;U522&amp;"|",'5_ACOMPANHAMENTO'!$AC$3:$AC$4922)))+((V522&lt;&gt;"")*ISNUMBER(SEARCH("|"&amp;V522&amp;"|",'5_ACOMPANHAMENTO'!$AC$3:$AC$4922)))+((W522&lt;&gt;"")*ISNUMBER(SEARCH("|"&amp;W522&amp;"|",'5_ACOMPANHAMENTO'!$AC$3:$AC$4922)))+((X522&lt;&gt;"")*ISNUMBER(SEARCH("|"&amp;X522&amp;"|",'5_ACOMPANHAMENTO'!$AC$3:$AC$4922)))+((Y522&lt;&gt;"")*ISNUMBER(SEARCH("|"&amp;Y522&amp;"|",'5_ACOMPANHAMENTO'!$AC$3:$AC$4922)))+((Z522&lt;&gt;"")*ISNUMBER(SEARCH("|"&amp;Z522&amp;"|",'5_ACOMPANHAMENTO'!$AC$3:$AC$4922)))+((AA522&lt;&gt;"")*ISNUMBER(SEARCH("|"&amp;AA522&amp;"|",'5_ACOMPANHAMENTO'!$AC$3:$AC$4922)))+((AB522&lt;&gt;"")*ISNUMBER(SEARCH("|"&amp;AB522&amp;"|",'5_ACOMPANHAMENTO'!$AC$3:$AC$4922))))&gt;0)),'5_ACOMPANHAMENTO'!$J$3:$J$4922),0))</f>
        <v>1522</v>
      </c>
      <c r="E522" s="4" t="str">
        <f t="shared" ca="1" si="184"/>
        <v>FINALIZADO</v>
      </c>
      <c r="F522" s="7">
        <f>IF(OR($B522="",$C522=""),"",IFERROR(SUMPRODUCT(--(('5_ACOMPANHAMENTO'!$AD$3:$AD$4922=TRIM($C522&amp;""))*('5_ACOMPANHAMENTO'!$AC$3:$AC$4922&lt;&gt;"")*((((I522&lt;&gt;"")*ISNUMBER(SEARCH("|"&amp;I522&amp;"|",'5_ACOMPANHAMENTO'!$AC$3:$AC$4922)))+((J522&lt;&gt;"")*ISNUMBER(SEARCH("|"&amp;J522&amp;"|",'5_ACOMPANHAMENTO'!$AC$3:$AC$4922)))+((K522&lt;&gt;"")*ISNUMBER(SEARCH("|"&amp;K522&amp;"|",'5_ACOMPANHAMENTO'!$AC$3:$AC$4922)))+((L522&lt;&gt;"")*ISNUMBER(SEARCH("|"&amp;L522&amp;"|",'5_ACOMPANHAMENTO'!$AC$3:$AC$4922)))+((M522&lt;&gt;"")*ISNUMBER(SEARCH("|"&amp;M522&amp;"|",'5_ACOMPANHAMENTO'!$AC$3:$AC$4922)))+((N522&lt;&gt;"")*ISNUMBER(SEARCH("|"&amp;N522&amp;"|",'5_ACOMPANHAMENTO'!$AC$3:$AC$4922)))+((O522&lt;&gt;"")*ISNUMBER(SEARCH("|"&amp;O522&amp;"|",'5_ACOMPANHAMENTO'!$AC$3:$AC$4922)))+((P522&lt;&gt;"")*ISNUMBER(SEARCH("|"&amp;P522&amp;"|",'5_ACOMPANHAMENTO'!$AC$3:$AC$4922)))+((Q522&lt;&gt;"")*ISNUMBER(SEARCH("|"&amp;Q522&amp;"|",'5_ACOMPANHAMENTO'!$AC$3:$AC$4922)))+((R522&lt;&gt;"")*ISNUMBER(SEARCH("|"&amp;R522&amp;"|",'5_ACOMPANHAMENTO'!$AC$3:$AC$4922)))+((S522&lt;&gt;"")*ISNUMBER(SEARCH("|"&amp;S522&amp;"|",'5_ACOMPANHAMENTO'!$AC$3:$AC$4922)))+((T522&lt;&gt;"")*ISNUMBER(SEARCH("|"&amp;T522&amp;"|",'5_ACOMPANHAMENTO'!$AC$3:$AC$4922)))+((U522&lt;&gt;"")*ISNUMBER(SEARCH("|"&amp;U522&amp;"|",'5_ACOMPANHAMENTO'!$AC$3:$AC$4922)))+((V522&lt;&gt;"")*ISNUMBER(SEARCH("|"&amp;V522&amp;"|",'5_ACOMPANHAMENTO'!$AC$3:$AC$4922)))+((W522&lt;&gt;"")*ISNUMBER(SEARCH("|"&amp;W522&amp;"|",'5_ACOMPANHAMENTO'!$AC$3:$AC$4922)))+((X522&lt;&gt;"")*ISNUMBER(SEARCH("|"&amp;X522&amp;"|",'5_ACOMPANHAMENTO'!$AC$3:$AC$4922)))+((Y522&lt;&gt;"")*ISNUMBER(SEARCH("|"&amp;Y522&amp;"|",'5_ACOMPANHAMENTO'!$AC$3:$AC$4922)))+((Z522&lt;&gt;"")*ISNUMBER(SEARCH("|"&amp;Z522&amp;"|",'5_ACOMPANHAMENTO'!$AC$3:$AC$4922)))+((AA522&lt;&gt;"")*ISNUMBER(SEARCH("|"&amp;AA522&amp;"|",'5_ACOMPANHAMENTO'!$AC$3:$AC$4922)))+((AB522&lt;&gt;"")*ISNUMBER(SEARCH("|"&amp;AB522&amp;"|",'5_ACOMPANHAMENTO'!$AC$3:$AC$4922))))&gt;0)),'5_ACOMPANHAMENTO'!$O$3:$O$4922),0))</f>
        <v>1522</v>
      </c>
      <c r="G522" s="7">
        <f t="shared" si="185"/>
        <v>0</v>
      </c>
      <c r="H522" t="str">
        <f t="shared" si="186"/>
        <v>10199,10201|8 EMBALAGEM</v>
      </c>
      <c r="I522" s="1" t="str">
        <f t="shared" si="187"/>
        <v>10199</v>
      </c>
      <c r="J522" s="1" t="str">
        <f t="shared" si="188"/>
        <v>10201</v>
      </c>
      <c r="K522" s="1" t="str">
        <f t="shared" si="189"/>
        <v/>
      </c>
      <c r="L522" s="1" t="str">
        <f t="shared" si="190"/>
        <v/>
      </c>
      <c r="M522" s="1" t="str">
        <f t="shared" si="191"/>
        <v/>
      </c>
      <c r="N522" s="1" t="str">
        <f t="shared" si="192"/>
        <v/>
      </c>
      <c r="O522" s="1" t="str">
        <f t="shared" si="193"/>
        <v/>
      </c>
      <c r="P522" s="1" t="str">
        <f t="shared" si="194"/>
        <v/>
      </c>
      <c r="Q522" s="1" t="str">
        <f t="shared" si="195"/>
        <v/>
      </c>
      <c r="R522" s="1" t="str">
        <f t="shared" si="196"/>
        <v/>
      </c>
      <c r="S522" s="1" t="str">
        <f t="shared" si="197"/>
        <v/>
      </c>
      <c r="T522" s="1" t="str">
        <f t="shared" si="198"/>
        <v/>
      </c>
      <c r="U522" s="1" t="str">
        <f t="shared" si="199"/>
        <v/>
      </c>
      <c r="V522" s="1" t="str">
        <f t="shared" si="200"/>
        <v/>
      </c>
      <c r="W522" s="1" t="str">
        <f t="shared" si="201"/>
        <v/>
      </c>
      <c r="X522" s="1" t="str">
        <f t="shared" si="202"/>
        <v/>
      </c>
      <c r="Y522" s="1" t="str">
        <f t="shared" si="203"/>
        <v/>
      </c>
      <c r="Z522" s="1" t="str">
        <f t="shared" si="204"/>
        <v/>
      </c>
      <c r="AA522" s="1" t="str">
        <f t="shared" si="205"/>
        <v/>
      </c>
      <c r="AB522" s="1" t="str">
        <f t="shared" si="206"/>
        <v/>
      </c>
    </row>
    <row r="523" spans="1:28" ht="11.25" hidden="1" customHeight="1" x14ac:dyDescent="0.35">
      <c r="A523" s="4">
        <f>IF(OR($B523="",$C523=""),"",IFERROR(INDEX('5_ACOMPANHAMENTO'!$A$3:$A$4922,MATCH(1,INDEX(('5_ACOMPANHAMENTO'!$AD$3:$AD$4922=TRIM($C523&amp;""))*('5_ACOMPANHAMENTO'!$AC$3:$AC$4922&lt;&gt;"")*((((I523&lt;&gt;"")*ISNUMBER(SEARCH("|"&amp;I523&amp;"|",'5_ACOMPANHAMENTO'!$AC$3:$AC$4922)))+((J523&lt;&gt;"")*ISNUMBER(SEARCH("|"&amp;J523&amp;"|",'5_ACOMPANHAMENTO'!$AC$3:$AC$4922)))+((K523&lt;&gt;"")*ISNUMBER(SEARCH("|"&amp;K523&amp;"|",'5_ACOMPANHAMENTO'!$AC$3:$AC$4922)))+((L523&lt;&gt;"")*ISNUMBER(SEARCH("|"&amp;L523&amp;"|",'5_ACOMPANHAMENTO'!$AC$3:$AC$4922)))+((M523&lt;&gt;"")*ISNUMBER(SEARCH("|"&amp;M523&amp;"|",'5_ACOMPANHAMENTO'!$AC$3:$AC$4922)))+((N523&lt;&gt;"")*ISNUMBER(SEARCH("|"&amp;N523&amp;"|",'5_ACOMPANHAMENTO'!$AC$3:$AC$4922)))+((O523&lt;&gt;"")*ISNUMBER(SEARCH("|"&amp;O523&amp;"|",'5_ACOMPANHAMENTO'!$AC$3:$AC$4922)))+((P523&lt;&gt;"")*ISNUMBER(SEARCH("|"&amp;P523&amp;"|",'5_ACOMPANHAMENTO'!$AC$3:$AC$4922)))+((Q523&lt;&gt;"")*ISNUMBER(SEARCH("|"&amp;Q523&amp;"|",'5_ACOMPANHAMENTO'!$AC$3:$AC$4922)))+((R523&lt;&gt;"")*ISNUMBER(SEARCH("|"&amp;R523&amp;"|",'5_ACOMPANHAMENTO'!$AC$3:$AC$4922)))+((S523&lt;&gt;"")*ISNUMBER(SEARCH("|"&amp;S523&amp;"|",'5_ACOMPANHAMENTO'!$AC$3:$AC$4922)))+((T523&lt;&gt;"")*ISNUMBER(SEARCH("|"&amp;T523&amp;"|",'5_ACOMPANHAMENTO'!$AC$3:$AC$4922)))+((U523&lt;&gt;"")*ISNUMBER(SEARCH("|"&amp;U523&amp;"|",'5_ACOMPANHAMENTO'!$AC$3:$AC$4922)))+((V523&lt;&gt;"")*ISNUMBER(SEARCH("|"&amp;V523&amp;"|",'5_ACOMPANHAMENTO'!$AC$3:$AC$4922)))+((W523&lt;&gt;"")*ISNUMBER(SEARCH("|"&amp;W523&amp;"|",'5_ACOMPANHAMENTO'!$AC$3:$AC$4922)))+((X523&lt;&gt;"")*ISNUMBER(SEARCH("|"&amp;X523&amp;"|",'5_ACOMPANHAMENTO'!$AC$3:$AC$4922)))+((Y523&lt;&gt;"")*ISNUMBER(SEARCH("|"&amp;Y523&amp;"|",'5_ACOMPANHAMENTO'!$AC$3:$AC$4922)))+((Z523&lt;&gt;"")*ISNUMBER(SEARCH("|"&amp;Z523&amp;"|",'5_ACOMPANHAMENTO'!$AC$3:$AC$4922)))+((AA523&lt;&gt;"")*ISNUMBER(SEARCH("|"&amp;AA523&amp;"|",'5_ACOMPANHAMENTO'!$AC$3:$AC$4922)))+((AB523&lt;&gt;"")*ISNUMBER(SEARCH("|"&amp;AB523&amp;"|",'5_ACOMPANHAMENTO'!$AC$3:$AC$4922))))&gt;0),0),0)),""))</f>
        <v>46206</v>
      </c>
      <c r="B523" s="14" t="s">
        <v>3095</v>
      </c>
      <c r="C523" s="14" t="s">
        <v>3059</v>
      </c>
      <c r="D523" s="4">
        <f>IF(OR($B523="",$C523=""),"",IFERROR(SUMPRODUCT(--(('5_ACOMPANHAMENTO'!$AD$3:$AD$4922=TRIM($C523&amp;""))*('5_ACOMPANHAMENTO'!$AC$3:$AC$4922&lt;&gt;"")*((((I523&lt;&gt;"")*ISNUMBER(SEARCH("|"&amp;I523&amp;"|",'5_ACOMPANHAMENTO'!$AC$3:$AC$4922)))+((J523&lt;&gt;"")*ISNUMBER(SEARCH("|"&amp;J523&amp;"|",'5_ACOMPANHAMENTO'!$AC$3:$AC$4922)))+((K523&lt;&gt;"")*ISNUMBER(SEARCH("|"&amp;K523&amp;"|",'5_ACOMPANHAMENTO'!$AC$3:$AC$4922)))+((L523&lt;&gt;"")*ISNUMBER(SEARCH("|"&amp;L523&amp;"|",'5_ACOMPANHAMENTO'!$AC$3:$AC$4922)))+((M523&lt;&gt;"")*ISNUMBER(SEARCH("|"&amp;M523&amp;"|",'5_ACOMPANHAMENTO'!$AC$3:$AC$4922)))+((N523&lt;&gt;"")*ISNUMBER(SEARCH("|"&amp;N523&amp;"|",'5_ACOMPANHAMENTO'!$AC$3:$AC$4922)))+((O523&lt;&gt;"")*ISNUMBER(SEARCH("|"&amp;O523&amp;"|",'5_ACOMPANHAMENTO'!$AC$3:$AC$4922)))+((P523&lt;&gt;"")*ISNUMBER(SEARCH("|"&amp;P523&amp;"|",'5_ACOMPANHAMENTO'!$AC$3:$AC$4922)))+((Q523&lt;&gt;"")*ISNUMBER(SEARCH("|"&amp;Q523&amp;"|",'5_ACOMPANHAMENTO'!$AC$3:$AC$4922)))+((R523&lt;&gt;"")*ISNUMBER(SEARCH("|"&amp;R523&amp;"|",'5_ACOMPANHAMENTO'!$AC$3:$AC$4922)))+((S523&lt;&gt;"")*ISNUMBER(SEARCH("|"&amp;S523&amp;"|",'5_ACOMPANHAMENTO'!$AC$3:$AC$4922)))+((T523&lt;&gt;"")*ISNUMBER(SEARCH("|"&amp;T523&amp;"|",'5_ACOMPANHAMENTO'!$AC$3:$AC$4922)))+((U523&lt;&gt;"")*ISNUMBER(SEARCH("|"&amp;U523&amp;"|",'5_ACOMPANHAMENTO'!$AC$3:$AC$4922)))+((V523&lt;&gt;"")*ISNUMBER(SEARCH("|"&amp;V523&amp;"|",'5_ACOMPANHAMENTO'!$AC$3:$AC$4922)))+((W523&lt;&gt;"")*ISNUMBER(SEARCH("|"&amp;W523&amp;"|",'5_ACOMPANHAMENTO'!$AC$3:$AC$4922)))+((X523&lt;&gt;"")*ISNUMBER(SEARCH("|"&amp;X523&amp;"|",'5_ACOMPANHAMENTO'!$AC$3:$AC$4922)))+((Y523&lt;&gt;"")*ISNUMBER(SEARCH("|"&amp;Y523&amp;"|",'5_ACOMPANHAMENTO'!$AC$3:$AC$4922)))+((Z523&lt;&gt;"")*ISNUMBER(SEARCH("|"&amp;Z523&amp;"|",'5_ACOMPANHAMENTO'!$AC$3:$AC$4922)))+((AA523&lt;&gt;"")*ISNUMBER(SEARCH("|"&amp;AA523&amp;"|",'5_ACOMPANHAMENTO'!$AC$3:$AC$4922)))+((AB523&lt;&gt;"")*ISNUMBER(SEARCH("|"&amp;AB523&amp;"|",'5_ACOMPANHAMENTO'!$AC$3:$AC$4922))))&gt;0)),'5_ACOMPANHAMENTO'!$J$3:$J$4922),0))</f>
        <v>1522</v>
      </c>
      <c r="E523" s="4" t="str">
        <f t="shared" ca="1" si="184"/>
        <v>FINALIZADO</v>
      </c>
      <c r="F523" s="7">
        <f>IF(OR($B523="",$C523=""),"",IFERROR(SUMPRODUCT(--(('5_ACOMPANHAMENTO'!$AD$3:$AD$4922=TRIM($C523&amp;""))*('5_ACOMPANHAMENTO'!$AC$3:$AC$4922&lt;&gt;"")*((((I523&lt;&gt;"")*ISNUMBER(SEARCH("|"&amp;I523&amp;"|",'5_ACOMPANHAMENTO'!$AC$3:$AC$4922)))+((J523&lt;&gt;"")*ISNUMBER(SEARCH("|"&amp;J523&amp;"|",'5_ACOMPANHAMENTO'!$AC$3:$AC$4922)))+((K523&lt;&gt;"")*ISNUMBER(SEARCH("|"&amp;K523&amp;"|",'5_ACOMPANHAMENTO'!$AC$3:$AC$4922)))+((L523&lt;&gt;"")*ISNUMBER(SEARCH("|"&amp;L523&amp;"|",'5_ACOMPANHAMENTO'!$AC$3:$AC$4922)))+((M523&lt;&gt;"")*ISNUMBER(SEARCH("|"&amp;M523&amp;"|",'5_ACOMPANHAMENTO'!$AC$3:$AC$4922)))+((N523&lt;&gt;"")*ISNUMBER(SEARCH("|"&amp;N523&amp;"|",'5_ACOMPANHAMENTO'!$AC$3:$AC$4922)))+((O523&lt;&gt;"")*ISNUMBER(SEARCH("|"&amp;O523&amp;"|",'5_ACOMPANHAMENTO'!$AC$3:$AC$4922)))+((P523&lt;&gt;"")*ISNUMBER(SEARCH("|"&amp;P523&amp;"|",'5_ACOMPANHAMENTO'!$AC$3:$AC$4922)))+((Q523&lt;&gt;"")*ISNUMBER(SEARCH("|"&amp;Q523&amp;"|",'5_ACOMPANHAMENTO'!$AC$3:$AC$4922)))+((R523&lt;&gt;"")*ISNUMBER(SEARCH("|"&amp;R523&amp;"|",'5_ACOMPANHAMENTO'!$AC$3:$AC$4922)))+((S523&lt;&gt;"")*ISNUMBER(SEARCH("|"&amp;S523&amp;"|",'5_ACOMPANHAMENTO'!$AC$3:$AC$4922)))+((T523&lt;&gt;"")*ISNUMBER(SEARCH("|"&amp;T523&amp;"|",'5_ACOMPANHAMENTO'!$AC$3:$AC$4922)))+((U523&lt;&gt;"")*ISNUMBER(SEARCH("|"&amp;U523&amp;"|",'5_ACOMPANHAMENTO'!$AC$3:$AC$4922)))+((V523&lt;&gt;"")*ISNUMBER(SEARCH("|"&amp;V523&amp;"|",'5_ACOMPANHAMENTO'!$AC$3:$AC$4922)))+((W523&lt;&gt;"")*ISNUMBER(SEARCH("|"&amp;W523&amp;"|",'5_ACOMPANHAMENTO'!$AC$3:$AC$4922)))+((X523&lt;&gt;"")*ISNUMBER(SEARCH("|"&amp;X523&amp;"|",'5_ACOMPANHAMENTO'!$AC$3:$AC$4922)))+((Y523&lt;&gt;"")*ISNUMBER(SEARCH("|"&amp;Y523&amp;"|",'5_ACOMPANHAMENTO'!$AC$3:$AC$4922)))+((Z523&lt;&gt;"")*ISNUMBER(SEARCH("|"&amp;Z523&amp;"|",'5_ACOMPANHAMENTO'!$AC$3:$AC$4922)))+((AA523&lt;&gt;"")*ISNUMBER(SEARCH("|"&amp;AA523&amp;"|",'5_ACOMPANHAMENTO'!$AC$3:$AC$4922)))+((AB523&lt;&gt;"")*ISNUMBER(SEARCH("|"&amp;AB523&amp;"|",'5_ACOMPANHAMENTO'!$AC$3:$AC$4922))))&gt;0)),'5_ACOMPANHAMENTO'!$O$3:$O$4922),0))</f>
        <v>1522</v>
      </c>
      <c r="G523" s="7">
        <f t="shared" si="185"/>
        <v>0</v>
      </c>
      <c r="H523" t="str">
        <f t="shared" si="186"/>
        <v>10199,10201|8 EMBALAGEM</v>
      </c>
      <c r="I523" s="1" t="str">
        <f t="shared" si="187"/>
        <v>10199</v>
      </c>
      <c r="J523" s="1" t="str">
        <f t="shared" si="188"/>
        <v>10201</v>
      </c>
      <c r="K523" s="1" t="str">
        <f t="shared" si="189"/>
        <v/>
      </c>
      <c r="L523" s="1" t="str">
        <f t="shared" si="190"/>
        <v/>
      </c>
      <c r="M523" s="1" t="str">
        <f t="shared" si="191"/>
        <v/>
      </c>
      <c r="N523" s="1" t="str">
        <f t="shared" si="192"/>
        <v/>
      </c>
      <c r="O523" s="1" t="str">
        <f t="shared" si="193"/>
        <v/>
      </c>
      <c r="P523" s="1" t="str">
        <f t="shared" si="194"/>
        <v/>
      </c>
      <c r="Q523" s="1" t="str">
        <f t="shared" si="195"/>
        <v/>
      </c>
      <c r="R523" s="1" t="str">
        <f t="shared" si="196"/>
        <v/>
      </c>
      <c r="S523" s="1" t="str">
        <f t="shared" si="197"/>
        <v/>
      </c>
      <c r="T523" s="1" t="str">
        <f t="shared" si="198"/>
        <v/>
      </c>
      <c r="U523" s="1" t="str">
        <f t="shared" si="199"/>
        <v/>
      </c>
      <c r="V523" s="1" t="str">
        <f t="shared" si="200"/>
        <v/>
      </c>
      <c r="W523" s="1" t="str">
        <f t="shared" si="201"/>
        <v/>
      </c>
      <c r="X523" s="1" t="str">
        <f t="shared" si="202"/>
        <v/>
      </c>
      <c r="Y523" s="1" t="str">
        <f t="shared" si="203"/>
        <v/>
      </c>
      <c r="Z523" s="1" t="str">
        <f t="shared" si="204"/>
        <v/>
      </c>
      <c r="AA523" s="1" t="str">
        <f t="shared" si="205"/>
        <v/>
      </c>
      <c r="AB523" s="1" t="str">
        <f t="shared" si="206"/>
        <v/>
      </c>
    </row>
    <row r="524" spans="1:28" ht="11.25" hidden="1" customHeight="1" x14ac:dyDescent="0.35">
      <c r="A524" s="4">
        <f>IF(OR($B524="",$C524=""),"",IFERROR(INDEX('5_ACOMPANHAMENTO'!$A$3:$A$4922,MATCH(1,INDEX(('5_ACOMPANHAMENTO'!$AD$3:$AD$4922=TRIM($C524&amp;""))*('5_ACOMPANHAMENTO'!$AC$3:$AC$4922&lt;&gt;"")*((((I524&lt;&gt;"")*ISNUMBER(SEARCH("|"&amp;I524&amp;"|",'5_ACOMPANHAMENTO'!$AC$3:$AC$4922)))+((J524&lt;&gt;"")*ISNUMBER(SEARCH("|"&amp;J524&amp;"|",'5_ACOMPANHAMENTO'!$AC$3:$AC$4922)))+((K524&lt;&gt;"")*ISNUMBER(SEARCH("|"&amp;K524&amp;"|",'5_ACOMPANHAMENTO'!$AC$3:$AC$4922)))+((L524&lt;&gt;"")*ISNUMBER(SEARCH("|"&amp;L524&amp;"|",'5_ACOMPANHAMENTO'!$AC$3:$AC$4922)))+((M524&lt;&gt;"")*ISNUMBER(SEARCH("|"&amp;M524&amp;"|",'5_ACOMPANHAMENTO'!$AC$3:$AC$4922)))+((N524&lt;&gt;"")*ISNUMBER(SEARCH("|"&amp;N524&amp;"|",'5_ACOMPANHAMENTO'!$AC$3:$AC$4922)))+((O524&lt;&gt;"")*ISNUMBER(SEARCH("|"&amp;O524&amp;"|",'5_ACOMPANHAMENTO'!$AC$3:$AC$4922)))+((P524&lt;&gt;"")*ISNUMBER(SEARCH("|"&amp;P524&amp;"|",'5_ACOMPANHAMENTO'!$AC$3:$AC$4922)))+((Q524&lt;&gt;"")*ISNUMBER(SEARCH("|"&amp;Q524&amp;"|",'5_ACOMPANHAMENTO'!$AC$3:$AC$4922)))+((R524&lt;&gt;"")*ISNUMBER(SEARCH("|"&amp;R524&amp;"|",'5_ACOMPANHAMENTO'!$AC$3:$AC$4922)))+((S524&lt;&gt;"")*ISNUMBER(SEARCH("|"&amp;S524&amp;"|",'5_ACOMPANHAMENTO'!$AC$3:$AC$4922)))+((T524&lt;&gt;"")*ISNUMBER(SEARCH("|"&amp;T524&amp;"|",'5_ACOMPANHAMENTO'!$AC$3:$AC$4922)))+((U524&lt;&gt;"")*ISNUMBER(SEARCH("|"&amp;U524&amp;"|",'5_ACOMPANHAMENTO'!$AC$3:$AC$4922)))+((V524&lt;&gt;"")*ISNUMBER(SEARCH("|"&amp;V524&amp;"|",'5_ACOMPANHAMENTO'!$AC$3:$AC$4922)))+((W524&lt;&gt;"")*ISNUMBER(SEARCH("|"&amp;W524&amp;"|",'5_ACOMPANHAMENTO'!$AC$3:$AC$4922)))+((X524&lt;&gt;"")*ISNUMBER(SEARCH("|"&amp;X524&amp;"|",'5_ACOMPANHAMENTO'!$AC$3:$AC$4922)))+((Y524&lt;&gt;"")*ISNUMBER(SEARCH("|"&amp;Y524&amp;"|",'5_ACOMPANHAMENTO'!$AC$3:$AC$4922)))+((Z524&lt;&gt;"")*ISNUMBER(SEARCH("|"&amp;Z524&amp;"|",'5_ACOMPANHAMENTO'!$AC$3:$AC$4922)))+((AA524&lt;&gt;"")*ISNUMBER(SEARCH("|"&amp;AA524&amp;"|",'5_ACOMPANHAMENTO'!$AC$3:$AC$4922)))+((AB524&lt;&gt;"")*ISNUMBER(SEARCH("|"&amp;AB524&amp;"|",'5_ACOMPANHAMENTO'!$AC$3:$AC$4922))))&gt;0),0),0)),""))</f>
        <v>46206</v>
      </c>
      <c r="B524" s="14" t="s">
        <v>3095</v>
      </c>
      <c r="C524" s="14" t="s">
        <v>3059</v>
      </c>
      <c r="D524" s="4">
        <f>IF(OR($B524="",$C524=""),"",IFERROR(SUMPRODUCT(--(('5_ACOMPANHAMENTO'!$AD$3:$AD$4922=TRIM($C524&amp;""))*('5_ACOMPANHAMENTO'!$AC$3:$AC$4922&lt;&gt;"")*((((I524&lt;&gt;"")*ISNUMBER(SEARCH("|"&amp;I524&amp;"|",'5_ACOMPANHAMENTO'!$AC$3:$AC$4922)))+((J524&lt;&gt;"")*ISNUMBER(SEARCH("|"&amp;J524&amp;"|",'5_ACOMPANHAMENTO'!$AC$3:$AC$4922)))+((K524&lt;&gt;"")*ISNUMBER(SEARCH("|"&amp;K524&amp;"|",'5_ACOMPANHAMENTO'!$AC$3:$AC$4922)))+((L524&lt;&gt;"")*ISNUMBER(SEARCH("|"&amp;L524&amp;"|",'5_ACOMPANHAMENTO'!$AC$3:$AC$4922)))+((M524&lt;&gt;"")*ISNUMBER(SEARCH("|"&amp;M524&amp;"|",'5_ACOMPANHAMENTO'!$AC$3:$AC$4922)))+((N524&lt;&gt;"")*ISNUMBER(SEARCH("|"&amp;N524&amp;"|",'5_ACOMPANHAMENTO'!$AC$3:$AC$4922)))+((O524&lt;&gt;"")*ISNUMBER(SEARCH("|"&amp;O524&amp;"|",'5_ACOMPANHAMENTO'!$AC$3:$AC$4922)))+((P524&lt;&gt;"")*ISNUMBER(SEARCH("|"&amp;P524&amp;"|",'5_ACOMPANHAMENTO'!$AC$3:$AC$4922)))+((Q524&lt;&gt;"")*ISNUMBER(SEARCH("|"&amp;Q524&amp;"|",'5_ACOMPANHAMENTO'!$AC$3:$AC$4922)))+((R524&lt;&gt;"")*ISNUMBER(SEARCH("|"&amp;R524&amp;"|",'5_ACOMPANHAMENTO'!$AC$3:$AC$4922)))+((S524&lt;&gt;"")*ISNUMBER(SEARCH("|"&amp;S524&amp;"|",'5_ACOMPANHAMENTO'!$AC$3:$AC$4922)))+((T524&lt;&gt;"")*ISNUMBER(SEARCH("|"&amp;T524&amp;"|",'5_ACOMPANHAMENTO'!$AC$3:$AC$4922)))+((U524&lt;&gt;"")*ISNUMBER(SEARCH("|"&amp;U524&amp;"|",'5_ACOMPANHAMENTO'!$AC$3:$AC$4922)))+((V524&lt;&gt;"")*ISNUMBER(SEARCH("|"&amp;V524&amp;"|",'5_ACOMPANHAMENTO'!$AC$3:$AC$4922)))+((W524&lt;&gt;"")*ISNUMBER(SEARCH("|"&amp;W524&amp;"|",'5_ACOMPANHAMENTO'!$AC$3:$AC$4922)))+((X524&lt;&gt;"")*ISNUMBER(SEARCH("|"&amp;X524&amp;"|",'5_ACOMPANHAMENTO'!$AC$3:$AC$4922)))+((Y524&lt;&gt;"")*ISNUMBER(SEARCH("|"&amp;Y524&amp;"|",'5_ACOMPANHAMENTO'!$AC$3:$AC$4922)))+((Z524&lt;&gt;"")*ISNUMBER(SEARCH("|"&amp;Z524&amp;"|",'5_ACOMPANHAMENTO'!$AC$3:$AC$4922)))+((AA524&lt;&gt;"")*ISNUMBER(SEARCH("|"&amp;AA524&amp;"|",'5_ACOMPANHAMENTO'!$AC$3:$AC$4922)))+((AB524&lt;&gt;"")*ISNUMBER(SEARCH("|"&amp;AB524&amp;"|",'5_ACOMPANHAMENTO'!$AC$3:$AC$4922))))&gt;0)),'5_ACOMPANHAMENTO'!$J$3:$J$4922),0))</f>
        <v>1522</v>
      </c>
      <c r="E524" s="4" t="str">
        <f t="shared" ca="1" si="184"/>
        <v>FINALIZADO</v>
      </c>
      <c r="F524" s="7">
        <f>IF(OR($B524="",$C524=""),"",IFERROR(SUMPRODUCT(--(('5_ACOMPANHAMENTO'!$AD$3:$AD$4922=TRIM($C524&amp;""))*('5_ACOMPANHAMENTO'!$AC$3:$AC$4922&lt;&gt;"")*((((I524&lt;&gt;"")*ISNUMBER(SEARCH("|"&amp;I524&amp;"|",'5_ACOMPANHAMENTO'!$AC$3:$AC$4922)))+((J524&lt;&gt;"")*ISNUMBER(SEARCH("|"&amp;J524&amp;"|",'5_ACOMPANHAMENTO'!$AC$3:$AC$4922)))+((K524&lt;&gt;"")*ISNUMBER(SEARCH("|"&amp;K524&amp;"|",'5_ACOMPANHAMENTO'!$AC$3:$AC$4922)))+((L524&lt;&gt;"")*ISNUMBER(SEARCH("|"&amp;L524&amp;"|",'5_ACOMPANHAMENTO'!$AC$3:$AC$4922)))+((M524&lt;&gt;"")*ISNUMBER(SEARCH("|"&amp;M524&amp;"|",'5_ACOMPANHAMENTO'!$AC$3:$AC$4922)))+((N524&lt;&gt;"")*ISNUMBER(SEARCH("|"&amp;N524&amp;"|",'5_ACOMPANHAMENTO'!$AC$3:$AC$4922)))+((O524&lt;&gt;"")*ISNUMBER(SEARCH("|"&amp;O524&amp;"|",'5_ACOMPANHAMENTO'!$AC$3:$AC$4922)))+((P524&lt;&gt;"")*ISNUMBER(SEARCH("|"&amp;P524&amp;"|",'5_ACOMPANHAMENTO'!$AC$3:$AC$4922)))+((Q524&lt;&gt;"")*ISNUMBER(SEARCH("|"&amp;Q524&amp;"|",'5_ACOMPANHAMENTO'!$AC$3:$AC$4922)))+((R524&lt;&gt;"")*ISNUMBER(SEARCH("|"&amp;R524&amp;"|",'5_ACOMPANHAMENTO'!$AC$3:$AC$4922)))+((S524&lt;&gt;"")*ISNUMBER(SEARCH("|"&amp;S524&amp;"|",'5_ACOMPANHAMENTO'!$AC$3:$AC$4922)))+((T524&lt;&gt;"")*ISNUMBER(SEARCH("|"&amp;T524&amp;"|",'5_ACOMPANHAMENTO'!$AC$3:$AC$4922)))+((U524&lt;&gt;"")*ISNUMBER(SEARCH("|"&amp;U524&amp;"|",'5_ACOMPANHAMENTO'!$AC$3:$AC$4922)))+((V524&lt;&gt;"")*ISNUMBER(SEARCH("|"&amp;V524&amp;"|",'5_ACOMPANHAMENTO'!$AC$3:$AC$4922)))+((W524&lt;&gt;"")*ISNUMBER(SEARCH("|"&amp;W524&amp;"|",'5_ACOMPANHAMENTO'!$AC$3:$AC$4922)))+((X524&lt;&gt;"")*ISNUMBER(SEARCH("|"&amp;X524&amp;"|",'5_ACOMPANHAMENTO'!$AC$3:$AC$4922)))+((Y524&lt;&gt;"")*ISNUMBER(SEARCH("|"&amp;Y524&amp;"|",'5_ACOMPANHAMENTO'!$AC$3:$AC$4922)))+((Z524&lt;&gt;"")*ISNUMBER(SEARCH("|"&amp;Z524&amp;"|",'5_ACOMPANHAMENTO'!$AC$3:$AC$4922)))+((AA524&lt;&gt;"")*ISNUMBER(SEARCH("|"&amp;AA524&amp;"|",'5_ACOMPANHAMENTO'!$AC$3:$AC$4922)))+((AB524&lt;&gt;"")*ISNUMBER(SEARCH("|"&amp;AB524&amp;"|",'5_ACOMPANHAMENTO'!$AC$3:$AC$4922))))&gt;0)),'5_ACOMPANHAMENTO'!$O$3:$O$4922),0))</f>
        <v>1522</v>
      </c>
      <c r="G524" s="7">
        <f t="shared" si="185"/>
        <v>0</v>
      </c>
      <c r="H524" t="str">
        <f t="shared" si="186"/>
        <v>10199,10201|8 EMBALAGEM</v>
      </c>
      <c r="I524" s="1" t="str">
        <f t="shared" si="187"/>
        <v>10199</v>
      </c>
      <c r="J524" s="1" t="str">
        <f t="shared" si="188"/>
        <v>10201</v>
      </c>
      <c r="K524" s="1" t="str">
        <f t="shared" si="189"/>
        <v/>
      </c>
      <c r="L524" s="1" t="str">
        <f t="shared" si="190"/>
        <v/>
      </c>
      <c r="M524" s="1" t="str">
        <f t="shared" si="191"/>
        <v/>
      </c>
      <c r="N524" s="1" t="str">
        <f t="shared" si="192"/>
        <v/>
      </c>
      <c r="O524" s="1" t="str">
        <f t="shared" si="193"/>
        <v/>
      </c>
      <c r="P524" s="1" t="str">
        <f t="shared" si="194"/>
        <v/>
      </c>
      <c r="Q524" s="1" t="str">
        <f t="shared" si="195"/>
        <v/>
      </c>
      <c r="R524" s="1" t="str">
        <f t="shared" si="196"/>
        <v/>
      </c>
      <c r="S524" s="1" t="str">
        <f t="shared" si="197"/>
        <v/>
      </c>
      <c r="T524" s="1" t="str">
        <f t="shared" si="198"/>
        <v/>
      </c>
      <c r="U524" s="1" t="str">
        <f t="shared" si="199"/>
        <v/>
      </c>
      <c r="V524" s="1" t="str">
        <f t="shared" si="200"/>
        <v/>
      </c>
      <c r="W524" s="1" t="str">
        <f t="shared" si="201"/>
        <v/>
      </c>
      <c r="X524" s="1" t="str">
        <f t="shared" si="202"/>
        <v/>
      </c>
      <c r="Y524" s="1" t="str">
        <f t="shared" si="203"/>
        <v/>
      </c>
      <c r="Z524" s="1" t="str">
        <f t="shared" si="204"/>
        <v/>
      </c>
      <c r="AA524" s="1" t="str">
        <f t="shared" si="205"/>
        <v/>
      </c>
      <c r="AB524" s="1" t="str">
        <f t="shared" si="206"/>
        <v/>
      </c>
    </row>
    <row r="525" spans="1:28" ht="11.25" hidden="1" customHeight="1" x14ac:dyDescent="0.35">
      <c r="A525" s="4">
        <f>IF(OR($B525="",$C525=""),"",IFERROR(INDEX('5_ACOMPANHAMENTO'!$A$3:$A$4922,MATCH(1,INDEX(('5_ACOMPANHAMENTO'!$AD$3:$AD$4922=TRIM($C525&amp;""))*('5_ACOMPANHAMENTO'!$AC$3:$AC$4922&lt;&gt;"")*((((I525&lt;&gt;"")*ISNUMBER(SEARCH("|"&amp;I525&amp;"|",'5_ACOMPANHAMENTO'!$AC$3:$AC$4922)))+((J525&lt;&gt;"")*ISNUMBER(SEARCH("|"&amp;J525&amp;"|",'5_ACOMPANHAMENTO'!$AC$3:$AC$4922)))+((K525&lt;&gt;"")*ISNUMBER(SEARCH("|"&amp;K525&amp;"|",'5_ACOMPANHAMENTO'!$AC$3:$AC$4922)))+((L525&lt;&gt;"")*ISNUMBER(SEARCH("|"&amp;L525&amp;"|",'5_ACOMPANHAMENTO'!$AC$3:$AC$4922)))+((M525&lt;&gt;"")*ISNUMBER(SEARCH("|"&amp;M525&amp;"|",'5_ACOMPANHAMENTO'!$AC$3:$AC$4922)))+((N525&lt;&gt;"")*ISNUMBER(SEARCH("|"&amp;N525&amp;"|",'5_ACOMPANHAMENTO'!$AC$3:$AC$4922)))+((O525&lt;&gt;"")*ISNUMBER(SEARCH("|"&amp;O525&amp;"|",'5_ACOMPANHAMENTO'!$AC$3:$AC$4922)))+((P525&lt;&gt;"")*ISNUMBER(SEARCH("|"&amp;P525&amp;"|",'5_ACOMPANHAMENTO'!$AC$3:$AC$4922)))+((Q525&lt;&gt;"")*ISNUMBER(SEARCH("|"&amp;Q525&amp;"|",'5_ACOMPANHAMENTO'!$AC$3:$AC$4922)))+((R525&lt;&gt;"")*ISNUMBER(SEARCH("|"&amp;R525&amp;"|",'5_ACOMPANHAMENTO'!$AC$3:$AC$4922)))+((S525&lt;&gt;"")*ISNUMBER(SEARCH("|"&amp;S525&amp;"|",'5_ACOMPANHAMENTO'!$AC$3:$AC$4922)))+((T525&lt;&gt;"")*ISNUMBER(SEARCH("|"&amp;T525&amp;"|",'5_ACOMPANHAMENTO'!$AC$3:$AC$4922)))+((U525&lt;&gt;"")*ISNUMBER(SEARCH("|"&amp;U525&amp;"|",'5_ACOMPANHAMENTO'!$AC$3:$AC$4922)))+((V525&lt;&gt;"")*ISNUMBER(SEARCH("|"&amp;V525&amp;"|",'5_ACOMPANHAMENTO'!$AC$3:$AC$4922)))+((W525&lt;&gt;"")*ISNUMBER(SEARCH("|"&amp;W525&amp;"|",'5_ACOMPANHAMENTO'!$AC$3:$AC$4922)))+((X525&lt;&gt;"")*ISNUMBER(SEARCH("|"&amp;X525&amp;"|",'5_ACOMPANHAMENTO'!$AC$3:$AC$4922)))+((Y525&lt;&gt;"")*ISNUMBER(SEARCH("|"&amp;Y525&amp;"|",'5_ACOMPANHAMENTO'!$AC$3:$AC$4922)))+((Z525&lt;&gt;"")*ISNUMBER(SEARCH("|"&amp;Z525&amp;"|",'5_ACOMPANHAMENTO'!$AC$3:$AC$4922)))+((AA525&lt;&gt;"")*ISNUMBER(SEARCH("|"&amp;AA525&amp;"|",'5_ACOMPANHAMENTO'!$AC$3:$AC$4922)))+((AB525&lt;&gt;"")*ISNUMBER(SEARCH("|"&amp;AB525&amp;"|",'5_ACOMPANHAMENTO'!$AC$3:$AC$4922))))&gt;0),0),0)),""))</f>
        <v>46206</v>
      </c>
      <c r="B525" s="14" t="s">
        <v>3095</v>
      </c>
      <c r="C525" s="14" t="s">
        <v>3059</v>
      </c>
      <c r="D525" s="4">
        <f>IF(OR($B525="",$C525=""),"",IFERROR(SUMPRODUCT(--(('5_ACOMPANHAMENTO'!$AD$3:$AD$4922=TRIM($C525&amp;""))*('5_ACOMPANHAMENTO'!$AC$3:$AC$4922&lt;&gt;"")*((((I525&lt;&gt;"")*ISNUMBER(SEARCH("|"&amp;I525&amp;"|",'5_ACOMPANHAMENTO'!$AC$3:$AC$4922)))+((J525&lt;&gt;"")*ISNUMBER(SEARCH("|"&amp;J525&amp;"|",'5_ACOMPANHAMENTO'!$AC$3:$AC$4922)))+((K525&lt;&gt;"")*ISNUMBER(SEARCH("|"&amp;K525&amp;"|",'5_ACOMPANHAMENTO'!$AC$3:$AC$4922)))+((L525&lt;&gt;"")*ISNUMBER(SEARCH("|"&amp;L525&amp;"|",'5_ACOMPANHAMENTO'!$AC$3:$AC$4922)))+((M525&lt;&gt;"")*ISNUMBER(SEARCH("|"&amp;M525&amp;"|",'5_ACOMPANHAMENTO'!$AC$3:$AC$4922)))+((N525&lt;&gt;"")*ISNUMBER(SEARCH("|"&amp;N525&amp;"|",'5_ACOMPANHAMENTO'!$AC$3:$AC$4922)))+((O525&lt;&gt;"")*ISNUMBER(SEARCH("|"&amp;O525&amp;"|",'5_ACOMPANHAMENTO'!$AC$3:$AC$4922)))+((P525&lt;&gt;"")*ISNUMBER(SEARCH("|"&amp;P525&amp;"|",'5_ACOMPANHAMENTO'!$AC$3:$AC$4922)))+((Q525&lt;&gt;"")*ISNUMBER(SEARCH("|"&amp;Q525&amp;"|",'5_ACOMPANHAMENTO'!$AC$3:$AC$4922)))+((R525&lt;&gt;"")*ISNUMBER(SEARCH("|"&amp;R525&amp;"|",'5_ACOMPANHAMENTO'!$AC$3:$AC$4922)))+((S525&lt;&gt;"")*ISNUMBER(SEARCH("|"&amp;S525&amp;"|",'5_ACOMPANHAMENTO'!$AC$3:$AC$4922)))+((T525&lt;&gt;"")*ISNUMBER(SEARCH("|"&amp;T525&amp;"|",'5_ACOMPANHAMENTO'!$AC$3:$AC$4922)))+((U525&lt;&gt;"")*ISNUMBER(SEARCH("|"&amp;U525&amp;"|",'5_ACOMPANHAMENTO'!$AC$3:$AC$4922)))+((V525&lt;&gt;"")*ISNUMBER(SEARCH("|"&amp;V525&amp;"|",'5_ACOMPANHAMENTO'!$AC$3:$AC$4922)))+((W525&lt;&gt;"")*ISNUMBER(SEARCH("|"&amp;W525&amp;"|",'5_ACOMPANHAMENTO'!$AC$3:$AC$4922)))+((X525&lt;&gt;"")*ISNUMBER(SEARCH("|"&amp;X525&amp;"|",'5_ACOMPANHAMENTO'!$AC$3:$AC$4922)))+((Y525&lt;&gt;"")*ISNUMBER(SEARCH("|"&amp;Y525&amp;"|",'5_ACOMPANHAMENTO'!$AC$3:$AC$4922)))+((Z525&lt;&gt;"")*ISNUMBER(SEARCH("|"&amp;Z525&amp;"|",'5_ACOMPANHAMENTO'!$AC$3:$AC$4922)))+((AA525&lt;&gt;"")*ISNUMBER(SEARCH("|"&amp;AA525&amp;"|",'5_ACOMPANHAMENTO'!$AC$3:$AC$4922)))+((AB525&lt;&gt;"")*ISNUMBER(SEARCH("|"&amp;AB525&amp;"|",'5_ACOMPANHAMENTO'!$AC$3:$AC$4922))))&gt;0)),'5_ACOMPANHAMENTO'!$J$3:$J$4922),0))</f>
        <v>1522</v>
      </c>
      <c r="E525" s="4" t="str">
        <f t="shared" ca="1" si="184"/>
        <v>FINALIZADO</v>
      </c>
      <c r="F525" s="7">
        <f>IF(OR($B525="",$C525=""),"",IFERROR(SUMPRODUCT(--(('5_ACOMPANHAMENTO'!$AD$3:$AD$4922=TRIM($C525&amp;""))*('5_ACOMPANHAMENTO'!$AC$3:$AC$4922&lt;&gt;"")*((((I525&lt;&gt;"")*ISNUMBER(SEARCH("|"&amp;I525&amp;"|",'5_ACOMPANHAMENTO'!$AC$3:$AC$4922)))+((J525&lt;&gt;"")*ISNUMBER(SEARCH("|"&amp;J525&amp;"|",'5_ACOMPANHAMENTO'!$AC$3:$AC$4922)))+((K525&lt;&gt;"")*ISNUMBER(SEARCH("|"&amp;K525&amp;"|",'5_ACOMPANHAMENTO'!$AC$3:$AC$4922)))+((L525&lt;&gt;"")*ISNUMBER(SEARCH("|"&amp;L525&amp;"|",'5_ACOMPANHAMENTO'!$AC$3:$AC$4922)))+((M525&lt;&gt;"")*ISNUMBER(SEARCH("|"&amp;M525&amp;"|",'5_ACOMPANHAMENTO'!$AC$3:$AC$4922)))+((N525&lt;&gt;"")*ISNUMBER(SEARCH("|"&amp;N525&amp;"|",'5_ACOMPANHAMENTO'!$AC$3:$AC$4922)))+((O525&lt;&gt;"")*ISNUMBER(SEARCH("|"&amp;O525&amp;"|",'5_ACOMPANHAMENTO'!$AC$3:$AC$4922)))+((P525&lt;&gt;"")*ISNUMBER(SEARCH("|"&amp;P525&amp;"|",'5_ACOMPANHAMENTO'!$AC$3:$AC$4922)))+((Q525&lt;&gt;"")*ISNUMBER(SEARCH("|"&amp;Q525&amp;"|",'5_ACOMPANHAMENTO'!$AC$3:$AC$4922)))+((R525&lt;&gt;"")*ISNUMBER(SEARCH("|"&amp;R525&amp;"|",'5_ACOMPANHAMENTO'!$AC$3:$AC$4922)))+((S525&lt;&gt;"")*ISNUMBER(SEARCH("|"&amp;S525&amp;"|",'5_ACOMPANHAMENTO'!$AC$3:$AC$4922)))+((T525&lt;&gt;"")*ISNUMBER(SEARCH("|"&amp;T525&amp;"|",'5_ACOMPANHAMENTO'!$AC$3:$AC$4922)))+((U525&lt;&gt;"")*ISNUMBER(SEARCH("|"&amp;U525&amp;"|",'5_ACOMPANHAMENTO'!$AC$3:$AC$4922)))+((V525&lt;&gt;"")*ISNUMBER(SEARCH("|"&amp;V525&amp;"|",'5_ACOMPANHAMENTO'!$AC$3:$AC$4922)))+((W525&lt;&gt;"")*ISNUMBER(SEARCH("|"&amp;W525&amp;"|",'5_ACOMPANHAMENTO'!$AC$3:$AC$4922)))+((X525&lt;&gt;"")*ISNUMBER(SEARCH("|"&amp;X525&amp;"|",'5_ACOMPANHAMENTO'!$AC$3:$AC$4922)))+((Y525&lt;&gt;"")*ISNUMBER(SEARCH("|"&amp;Y525&amp;"|",'5_ACOMPANHAMENTO'!$AC$3:$AC$4922)))+((Z525&lt;&gt;"")*ISNUMBER(SEARCH("|"&amp;Z525&amp;"|",'5_ACOMPANHAMENTO'!$AC$3:$AC$4922)))+((AA525&lt;&gt;"")*ISNUMBER(SEARCH("|"&amp;AA525&amp;"|",'5_ACOMPANHAMENTO'!$AC$3:$AC$4922)))+((AB525&lt;&gt;"")*ISNUMBER(SEARCH("|"&amp;AB525&amp;"|",'5_ACOMPANHAMENTO'!$AC$3:$AC$4922))))&gt;0)),'5_ACOMPANHAMENTO'!$O$3:$O$4922),0))</f>
        <v>1522</v>
      </c>
      <c r="G525" s="7">
        <f t="shared" si="185"/>
        <v>0</v>
      </c>
      <c r="H525" t="str">
        <f t="shared" si="186"/>
        <v>10199,10201|8 EMBALAGEM</v>
      </c>
      <c r="I525" s="1" t="str">
        <f t="shared" si="187"/>
        <v>10199</v>
      </c>
      <c r="J525" s="1" t="str">
        <f t="shared" si="188"/>
        <v>10201</v>
      </c>
      <c r="K525" s="1" t="str">
        <f t="shared" si="189"/>
        <v/>
      </c>
      <c r="L525" s="1" t="str">
        <f t="shared" si="190"/>
        <v/>
      </c>
      <c r="M525" s="1" t="str">
        <f t="shared" si="191"/>
        <v/>
      </c>
      <c r="N525" s="1" t="str">
        <f t="shared" si="192"/>
        <v/>
      </c>
      <c r="O525" s="1" t="str">
        <f t="shared" si="193"/>
        <v/>
      </c>
      <c r="P525" s="1" t="str">
        <f t="shared" si="194"/>
        <v/>
      </c>
      <c r="Q525" s="1" t="str">
        <f t="shared" si="195"/>
        <v/>
      </c>
      <c r="R525" s="1" t="str">
        <f t="shared" si="196"/>
        <v/>
      </c>
      <c r="S525" s="1" t="str">
        <f t="shared" si="197"/>
        <v/>
      </c>
      <c r="T525" s="1" t="str">
        <f t="shared" si="198"/>
        <v/>
      </c>
      <c r="U525" s="1" t="str">
        <f t="shared" si="199"/>
        <v/>
      </c>
      <c r="V525" s="1" t="str">
        <f t="shared" si="200"/>
        <v/>
      </c>
      <c r="W525" s="1" t="str">
        <f t="shared" si="201"/>
        <v/>
      </c>
      <c r="X525" s="1" t="str">
        <f t="shared" si="202"/>
        <v/>
      </c>
      <c r="Y525" s="1" t="str">
        <f t="shared" si="203"/>
        <v/>
      </c>
      <c r="Z525" s="1" t="str">
        <f t="shared" si="204"/>
        <v/>
      </c>
      <c r="AA525" s="1" t="str">
        <f t="shared" si="205"/>
        <v/>
      </c>
      <c r="AB525" s="1" t="str">
        <f t="shared" si="206"/>
        <v/>
      </c>
    </row>
    <row r="526" spans="1:28" ht="11.25" hidden="1" customHeight="1" x14ac:dyDescent="0.35">
      <c r="A526" s="4">
        <f>IF(OR($B526="",$C526=""),"",IFERROR(INDEX('5_ACOMPANHAMENTO'!$A$3:$A$4922,MATCH(1,INDEX(('5_ACOMPANHAMENTO'!$AD$3:$AD$4922=TRIM($C526&amp;""))*('5_ACOMPANHAMENTO'!$AC$3:$AC$4922&lt;&gt;"")*((((I526&lt;&gt;"")*ISNUMBER(SEARCH("|"&amp;I526&amp;"|",'5_ACOMPANHAMENTO'!$AC$3:$AC$4922)))+((J526&lt;&gt;"")*ISNUMBER(SEARCH("|"&amp;J526&amp;"|",'5_ACOMPANHAMENTO'!$AC$3:$AC$4922)))+((K526&lt;&gt;"")*ISNUMBER(SEARCH("|"&amp;K526&amp;"|",'5_ACOMPANHAMENTO'!$AC$3:$AC$4922)))+((L526&lt;&gt;"")*ISNUMBER(SEARCH("|"&amp;L526&amp;"|",'5_ACOMPANHAMENTO'!$AC$3:$AC$4922)))+((M526&lt;&gt;"")*ISNUMBER(SEARCH("|"&amp;M526&amp;"|",'5_ACOMPANHAMENTO'!$AC$3:$AC$4922)))+((N526&lt;&gt;"")*ISNUMBER(SEARCH("|"&amp;N526&amp;"|",'5_ACOMPANHAMENTO'!$AC$3:$AC$4922)))+((O526&lt;&gt;"")*ISNUMBER(SEARCH("|"&amp;O526&amp;"|",'5_ACOMPANHAMENTO'!$AC$3:$AC$4922)))+((P526&lt;&gt;"")*ISNUMBER(SEARCH("|"&amp;P526&amp;"|",'5_ACOMPANHAMENTO'!$AC$3:$AC$4922)))+((Q526&lt;&gt;"")*ISNUMBER(SEARCH("|"&amp;Q526&amp;"|",'5_ACOMPANHAMENTO'!$AC$3:$AC$4922)))+((R526&lt;&gt;"")*ISNUMBER(SEARCH("|"&amp;R526&amp;"|",'5_ACOMPANHAMENTO'!$AC$3:$AC$4922)))+((S526&lt;&gt;"")*ISNUMBER(SEARCH("|"&amp;S526&amp;"|",'5_ACOMPANHAMENTO'!$AC$3:$AC$4922)))+((T526&lt;&gt;"")*ISNUMBER(SEARCH("|"&amp;T526&amp;"|",'5_ACOMPANHAMENTO'!$AC$3:$AC$4922)))+((U526&lt;&gt;"")*ISNUMBER(SEARCH("|"&amp;U526&amp;"|",'5_ACOMPANHAMENTO'!$AC$3:$AC$4922)))+((V526&lt;&gt;"")*ISNUMBER(SEARCH("|"&amp;V526&amp;"|",'5_ACOMPANHAMENTO'!$AC$3:$AC$4922)))+((W526&lt;&gt;"")*ISNUMBER(SEARCH("|"&amp;W526&amp;"|",'5_ACOMPANHAMENTO'!$AC$3:$AC$4922)))+((X526&lt;&gt;"")*ISNUMBER(SEARCH("|"&amp;X526&amp;"|",'5_ACOMPANHAMENTO'!$AC$3:$AC$4922)))+((Y526&lt;&gt;"")*ISNUMBER(SEARCH("|"&amp;Y526&amp;"|",'5_ACOMPANHAMENTO'!$AC$3:$AC$4922)))+((Z526&lt;&gt;"")*ISNUMBER(SEARCH("|"&amp;Z526&amp;"|",'5_ACOMPANHAMENTO'!$AC$3:$AC$4922)))+((AA526&lt;&gt;"")*ISNUMBER(SEARCH("|"&amp;AA526&amp;"|",'5_ACOMPANHAMENTO'!$AC$3:$AC$4922)))+((AB526&lt;&gt;"")*ISNUMBER(SEARCH("|"&amp;AB526&amp;"|",'5_ACOMPANHAMENTO'!$AC$3:$AC$4922))))&gt;0),0),0)),""))</f>
        <v>46206</v>
      </c>
      <c r="B526" s="14" t="s">
        <v>3095</v>
      </c>
      <c r="C526" s="14" t="s">
        <v>3059</v>
      </c>
      <c r="D526" s="4">
        <f>IF(OR($B526="",$C526=""),"",IFERROR(SUMPRODUCT(--(('5_ACOMPANHAMENTO'!$AD$3:$AD$4922=TRIM($C526&amp;""))*('5_ACOMPANHAMENTO'!$AC$3:$AC$4922&lt;&gt;"")*((((I526&lt;&gt;"")*ISNUMBER(SEARCH("|"&amp;I526&amp;"|",'5_ACOMPANHAMENTO'!$AC$3:$AC$4922)))+((J526&lt;&gt;"")*ISNUMBER(SEARCH("|"&amp;J526&amp;"|",'5_ACOMPANHAMENTO'!$AC$3:$AC$4922)))+((K526&lt;&gt;"")*ISNUMBER(SEARCH("|"&amp;K526&amp;"|",'5_ACOMPANHAMENTO'!$AC$3:$AC$4922)))+((L526&lt;&gt;"")*ISNUMBER(SEARCH("|"&amp;L526&amp;"|",'5_ACOMPANHAMENTO'!$AC$3:$AC$4922)))+((M526&lt;&gt;"")*ISNUMBER(SEARCH("|"&amp;M526&amp;"|",'5_ACOMPANHAMENTO'!$AC$3:$AC$4922)))+((N526&lt;&gt;"")*ISNUMBER(SEARCH("|"&amp;N526&amp;"|",'5_ACOMPANHAMENTO'!$AC$3:$AC$4922)))+((O526&lt;&gt;"")*ISNUMBER(SEARCH("|"&amp;O526&amp;"|",'5_ACOMPANHAMENTO'!$AC$3:$AC$4922)))+((P526&lt;&gt;"")*ISNUMBER(SEARCH("|"&amp;P526&amp;"|",'5_ACOMPANHAMENTO'!$AC$3:$AC$4922)))+((Q526&lt;&gt;"")*ISNUMBER(SEARCH("|"&amp;Q526&amp;"|",'5_ACOMPANHAMENTO'!$AC$3:$AC$4922)))+((R526&lt;&gt;"")*ISNUMBER(SEARCH("|"&amp;R526&amp;"|",'5_ACOMPANHAMENTO'!$AC$3:$AC$4922)))+((S526&lt;&gt;"")*ISNUMBER(SEARCH("|"&amp;S526&amp;"|",'5_ACOMPANHAMENTO'!$AC$3:$AC$4922)))+((T526&lt;&gt;"")*ISNUMBER(SEARCH("|"&amp;T526&amp;"|",'5_ACOMPANHAMENTO'!$AC$3:$AC$4922)))+((U526&lt;&gt;"")*ISNUMBER(SEARCH("|"&amp;U526&amp;"|",'5_ACOMPANHAMENTO'!$AC$3:$AC$4922)))+((V526&lt;&gt;"")*ISNUMBER(SEARCH("|"&amp;V526&amp;"|",'5_ACOMPANHAMENTO'!$AC$3:$AC$4922)))+((W526&lt;&gt;"")*ISNUMBER(SEARCH("|"&amp;W526&amp;"|",'5_ACOMPANHAMENTO'!$AC$3:$AC$4922)))+((X526&lt;&gt;"")*ISNUMBER(SEARCH("|"&amp;X526&amp;"|",'5_ACOMPANHAMENTO'!$AC$3:$AC$4922)))+((Y526&lt;&gt;"")*ISNUMBER(SEARCH("|"&amp;Y526&amp;"|",'5_ACOMPANHAMENTO'!$AC$3:$AC$4922)))+((Z526&lt;&gt;"")*ISNUMBER(SEARCH("|"&amp;Z526&amp;"|",'5_ACOMPANHAMENTO'!$AC$3:$AC$4922)))+((AA526&lt;&gt;"")*ISNUMBER(SEARCH("|"&amp;AA526&amp;"|",'5_ACOMPANHAMENTO'!$AC$3:$AC$4922)))+((AB526&lt;&gt;"")*ISNUMBER(SEARCH("|"&amp;AB526&amp;"|",'5_ACOMPANHAMENTO'!$AC$3:$AC$4922))))&gt;0)),'5_ACOMPANHAMENTO'!$J$3:$J$4922),0))</f>
        <v>1522</v>
      </c>
      <c r="E526" s="4" t="str">
        <f t="shared" ca="1" si="184"/>
        <v>FINALIZADO</v>
      </c>
      <c r="F526" s="7">
        <f>IF(OR($B526="",$C526=""),"",IFERROR(SUMPRODUCT(--(('5_ACOMPANHAMENTO'!$AD$3:$AD$4922=TRIM($C526&amp;""))*('5_ACOMPANHAMENTO'!$AC$3:$AC$4922&lt;&gt;"")*((((I526&lt;&gt;"")*ISNUMBER(SEARCH("|"&amp;I526&amp;"|",'5_ACOMPANHAMENTO'!$AC$3:$AC$4922)))+((J526&lt;&gt;"")*ISNUMBER(SEARCH("|"&amp;J526&amp;"|",'5_ACOMPANHAMENTO'!$AC$3:$AC$4922)))+((K526&lt;&gt;"")*ISNUMBER(SEARCH("|"&amp;K526&amp;"|",'5_ACOMPANHAMENTO'!$AC$3:$AC$4922)))+((L526&lt;&gt;"")*ISNUMBER(SEARCH("|"&amp;L526&amp;"|",'5_ACOMPANHAMENTO'!$AC$3:$AC$4922)))+((M526&lt;&gt;"")*ISNUMBER(SEARCH("|"&amp;M526&amp;"|",'5_ACOMPANHAMENTO'!$AC$3:$AC$4922)))+((N526&lt;&gt;"")*ISNUMBER(SEARCH("|"&amp;N526&amp;"|",'5_ACOMPANHAMENTO'!$AC$3:$AC$4922)))+((O526&lt;&gt;"")*ISNUMBER(SEARCH("|"&amp;O526&amp;"|",'5_ACOMPANHAMENTO'!$AC$3:$AC$4922)))+((P526&lt;&gt;"")*ISNUMBER(SEARCH("|"&amp;P526&amp;"|",'5_ACOMPANHAMENTO'!$AC$3:$AC$4922)))+((Q526&lt;&gt;"")*ISNUMBER(SEARCH("|"&amp;Q526&amp;"|",'5_ACOMPANHAMENTO'!$AC$3:$AC$4922)))+((R526&lt;&gt;"")*ISNUMBER(SEARCH("|"&amp;R526&amp;"|",'5_ACOMPANHAMENTO'!$AC$3:$AC$4922)))+((S526&lt;&gt;"")*ISNUMBER(SEARCH("|"&amp;S526&amp;"|",'5_ACOMPANHAMENTO'!$AC$3:$AC$4922)))+((T526&lt;&gt;"")*ISNUMBER(SEARCH("|"&amp;T526&amp;"|",'5_ACOMPANHAMENTO'!$AC$3:$AC$4922)))+((U526&lt;&gt;"")*ISNUMBER(SEARCH("|"&amp;U526&amp;"|",'5_ACOMPANHAMENTO'!$AC$3:$AC$4922)))+((V526&lt;&gt;"")*ISNUMBER(SEARCH("|"&amp;V526&amp;"|",'5_ACOMPANHAMENTO'!$AC$3:$AC$4922)))+((W526&lt;&gt;"")*ISNUMBER(SEARCH("|"&amp;W526&amp;"|",'5_ACOMPANHAMENTO'!$AC$3:$AC$4922)))+((X526&lt;&gt;"")*ISNUMBER(SEARCH("|"&amp;X526&amp;"|",'5_ACOMPANHAMENTO'!$AC$3:$AC$4922)))+((Y526&lt;&gt;"")*ISNUMBER(SEARCH("|"&amp;Y526&amp;"|",'5_ACOMPANHAMENTO'!$AC$3:$AC$4922)))+((Z526&lt;&gt;"")*ISNUMBER(SEARCH("|"&amp;Z526&amp;"|",'5_ACOMPANHAMENTO'!$AC$3:$AC$4922)))+((AA526&lt;&gt;"")*ISNUMBER(SEARCH("|"&amp;AA526&amp;"|",'5_ACOMPANHAMENTO'!$AC$3:$AC$4922)))+((AB526&lt;&gt;"")*ISNUMBER(SEARCH("|"&amp;AB526&amp;"|",'5_ACOMPANHAMENTO'!$AC$3:$AC$4922))))&gt;0)),'5_ACOMPANHAMENTO'!$O$3:$O$4922),0))</f>
        <v>1522</v>
      </c>
      <c r="G526" s="7">
        <f t="shared" si="185"/>
        <v>0</v>
      </c>
      <c r="H526" t="str">
        <f t="shared" si="186"/>
        <v>10199,10201|8 EMBALAGEM</v>
      </c>
      <c r="I526" s="1" t="str">
        <f t="shared" si="187"/>
        <v>10199</v>
      </c>
      <c r="J526" s="1" t="str">
        <f t="shared" si="188"/>
        <v>10201</v>
      </c>
      <c r="K526" s="1" t="str">
        <f t="shared" si="189"/>
        <v/>
      </c>
      <c r="L526" s="1" t="str">
        <f t="shared" si="190"/>
        <v/>
      </c>
      <c r="M526" s="1" t="str">
        <f t="shared" si="191"/>
        <v/>
      </c>
      <c r="N526" s="1" t="str">
        <f t="shared" si="192"/>
        <v/>
      </c>
      <c r="O526" s="1" t="str">
        <f t="shared" si="193"/>
        <v/>
      </c>
      <c r="P526" s="1" t="str">
        <f t="shared" si="194"/>
        <v/>
      </c>
      <c r="Q526" s="1" t="str">
        <f t="shared" si="195"/>
        <v/>
      </c>
      <c r="R526" s="1" t="str">
        <f t="shared" si="196"/>
        <v/>
      </c>
      <c r="S526" s="1" t="str">
        <f t="shared" si="197"/>
        <v/>
      </c>
      <c r="T526" s="1" t="str">
        <f t="shared" si="198"/>
        <v/>
      </c>
      <c r="U526" s="1" t="str">
        <f t="shared" si="199"/>
        <v/>
      </c>
      <c r="V526" s="1" t="str">
        <f t="shared" si="200"/>
        <v/>
      </c>
      <c r="W526" s="1" t="str">
        <f t="shared" si="201"/>
        <v/>
      </c>
      <c r="X526" s="1" t="str">
        <f t="shared" si="202"/>
        <v/>
      </c>
      <c r="Y526" s="1" t="str">
        <f t="shared" si="203"/>
        <v/>
      </c>
      <c r="Z526" s="1" t="str">
        <f t="shared" si="204"/>
        <v/>
      </c>
      <c r="AA526" s="1" t="str">
        <f t="shared" si="205"/>
        <v/>
      </c>
      <c r="AB526" s="1" t="str">
        <f t="shared" si="206"/>
        <v/>
      </c>
    </row>
    <row r="527" spans="1:28" ht="11.25" hidden="1" customHeight="1" x14ac:dyDescent="0.35">
      <c r="A527" s="4">
        <f>IF(OR($B527="",$C527=""),"",IFERROR(INDEX('5_ACOMPANHAMENTO'!$A$3:$A$4922,MATCH(1,INDEX(('5_ACOMPANHAMENTO'!$AD$3:$AD$4922=TRIM($C527&amp;""))*('5_ACOMPANHAMENTO'!$AC$3:$AC$4922&lt;&gt;"")*((((I527&lt;&gt;"")*ISNUMBER(SEARCH("|"&amp;I527&amp;"|",'5_ACOMPANHAMENTO'!$AC$3:$AC$4922)))+((J527&lt;&gt;"")*ISNUMBER(SEARCH("|"&amp;J527&amp;"|",'5_ACOMPANHAMENTO'!$AC$3:$AC$4922)))+((K527&lt;&gt;"")*ISNUMBER(SEARCH("|"&amp;K527&amp;"|",'5_ACOMPANHAMENTO'!$AC$3:$AC$4922)))+((L527&lt;&gt;"")*ISNUMBER(SEARCH("|"&amp;L527&amp;"|",'5_ACOMPANHAMENTO'!$AC$3:$AC$4922)))+((M527&lt;&gt;"")*ISNUMBER(SEARCH("|"&amp;M527&amp;"|",'5_ACOMPANHAMENTO'!$AC$3:$AC$4922)))+((N527&lt;&gt;"")*ISNUMBER(SEARCH("|"&amp;N527&amp;"|",'5_ACOMPANHAMENTO'!$AC$3:$AC$4922)))+((O527&lt;&gt;"")*ISNUMBER(SEARCH("|"&amp;O527&amp;"|",'5_ACOMPANHAMENTO'!$AC$3:$AC$4922)))+((P527&lt;&gt;"")*ISNUMBER(SEARCH("|"&amp;P527&amp;"|",'5_ACOMPANHAMENTO'!$AC$3:$AC$4922)))+((Q527&lt;&gt;"")*ISNUMBER(SEARCH("|"&amp;Q527&amp;"|",'5_ACOMPANHAMENTO'!$AC$3:$AC$4922)))+((R527&lt;&gt;"")*ISNUMBER(SEARCH("|"&amp;R527&amp;"|",'5_ACOMPANHAMENTO'!$AC$3:$AC$4922)))+((S527&lt;&gt;"")*ISNUMBER(SEARCH("|"&amp;S527&amp;"|",'5_ACOMPANHAMENTO'!$AC$3:$AC$4922)))+((T527&lt;&gt;"")*ISNUMBER(SEARCH("|"&amp;T527&amp;"|",'5_ACOMPANHAMENTO'!$AC$3:$AC$4922)))+((U527&lt;&gt;"")*ISNUMBER(SEARCH("|"&amp;U527&amp;"|",'5_ACOMPANHAMENTO'!$AC$3:$AC$4922)))+((V527&lt;&gt;"")*ISNUMBER(SEARCH("|"&amp;V527&amp;"|",'5_ACOMPANHAMENTO'!$AC$3:$AC$4922)))+((W527&lt;&gt;"")*ISNUMBER(SEARCH("|"&amp;W527&amp;"|",'5_ACOMPANHAMENTO'!$AC$3:$AC$4922)))+((X527&lt;&gt;"")*ISNUMBER(SEARCH("|"&amp;X527&amp;"|",'5_ACOMPANHAMENTO'!$AC$3:$AC$4922)))+((Y527&lt;&gt;"")*ISNUMBER(SEARCH("|"&amp;Y527&amp;"|",'5_ACOMPANHAMENTO'!$AC$3:$AC$4922)))+((Z527&lt;&gt;"")*ISNUMBER(SEARCH("|"&amp;Z527&amp;"|",'5_ACOMPANHAMENTO'!$AC$3:$AC$4922)))+((AA527&lt;&gt;"")*ISNUMBER(SEARCH("|"&amp;AA527&amp;"|",'5_ACOMPANHAMENTO'!$AC$3:$AC$4922)))+((AB527&lt;&gt;"")*ISNUMBER(SEARCH("|"&amp;AB527&amp;"|",'5_ACOMPANHAMENTO'!$AC$3:$AC$4922))))&gt;0),0),0)),""))</f>
        <v>46206</v>
      </c>
      <c r="B527" s="14" t="s">
        <v>3095</v>
      </c>
      <c r="C527" s="14" t="s">
        <v>3059</v>
      </c>
      <c r="D527" s="4">
        <f>IF(OR($B527="",$C527=""),"",IFERROR(SUMPRODUCT(--(('5_ACOMPANHAMENTO'!$AD$3:$AD$4922=TRIM($C527&amp;""))*('5_ACOMPANHAMENTO'!$AC$3:$AC$4922&lt;&gt;"")*((((I527&lt;&gt;"")*ISNUMBER(SEARCH("|"&amp;I527&amp;"|",'5_ACOMPANHAMENTO'!$AC$3:$AC$4922)))+((J527&lt;&gt;"")*ISNUMBER(SEARCH("|"&amp;J527&amp;"|",'5_ACOMPANHAMENTO'!$AC$3:$AC$4922)))+((K527&lt;&gt;"")*ISNUMBER(SEARCH("|"&amp;K527&amp;"|",'5_ACOMPANHAMENTO'!$AC$3:$AC$4922)))+((L527&lt;&gt;"")*ISNUMBER(SEARCH("|"&amp;L527&amp;"|",'5_ACOMPANHAMENTO'!$AC$3:$AC$4922)))+((M527&lt;&gt;"")*ISNUMBER(SEARCH("|"&amp;M527&amp;"|",'5_ACOMPANHAMENTO'!$AC$3:$AC$4922)))+((N527&lt;&gt;"")*ISNUMBER(SEARCH("|"&amp;N527&amp;"|",'5_ACOMPANHAMENTO'!$AC$3:$AC$4922)))+((O527&lt;&gt;"")*ISNUMBER(SEARCH("|"&amp;O527&amp;"|",'5_ACOMPANHAMENTO'!$AC$3:$AC$4922)))+((P527&lt;&gt;"")*ISNUMBER(SEARCH("|"&amp;P527&amp;"|",'5_ACOMPANHAMENTO'!$AC$3:$AC$4922)))+((Q527&lt;&gt;"")*ISNUMBER(SEARCH("|"&amp;Q527&amp;"|",'5_ACOMPANHAMENTO'!$AC$3:$AC$4922)))+((R527&lt;&gt;"")*ISNUMBER(SEARCH("|"&amp;R527&amp;"|",'5_ACOMPANHAMENTO'!$AC$3:$AC$4922)))+((S527&lt;&gt;"")*ISNUMBER(SEARCH("|"&amp;S527&amp;"|",'5_ACOMPANHAMENTO'!$AC$3:$AC$4922)))+((T527&lt;&gt;"")*ISNUMBER(SEARCH("|"&amp;T527&amp;"|",'5_ACOMPANHAMENTO'!$AC$3:$AC$4922)))+((U527&lt;&gt;"")*ISNUMBER(SEARCH("|"&amp;U527&amp;"|",'5_ACOMPANHAMENTO'!$AC$3:$AC$4922)))+((V527&lt;&gt;"")*ISNUMBER(SEARCH("|"&amp;V527&amp;"|",'5_ACOMPANHAMENTO'!$AC$3:$AC$4922)))+((W527&lt;&gt;"")*ISNUMBER(SEARCH("|"&amp;W527&amp;"|",'5_ACOMPANHAMENTO'!$AC$3:$AC$4922)))+((X527&lt;&gt;"")*ISNUMBER(SEARCH("|"&amp;X527&amp;"|",'5_ACOMPANHAMENTO'!$AC$3:$AC$4922)))+((Y527&lt;&gt;"")*ISNUMBER(SEARCH("|"&amp;Y527&amp;"|",'5_ACOMPANHAMENTO'!$AC$3:$AC$4922)))+((Z527&lt;&gt;"")*ISNUMBER(SEARCH("|"&amp;Z527&amp;"|",'5_ACOMPANHAMENTO'!$AC$3:$AC$4922)))+((AA527&lt;&gt;"")*ISNUMBER(SEARCH("|"&amp;AA527&amp;"|",'5_ACOMPANHAMENTO'!$AC$3:$AC$4922)))+((AB527&lt;&gt;"")*ISNUMBER(SEARCH("|"&amp;AB527&amp;"|",'5_ACOMPANHAMENTO'!$AC$3:$AC$4922))))&gt;0)),'5_ACOMPANHAMENTO'!$J$3:$J$4922),0))</f>
        <v>1522</v>
      </c>
      <c r="E527" s="4" t="str">
        <f t="shared" ca="1" si="184"/>
        <v>FINALIZADO</v>
      </c>
      <c r="F527" s="7">
        <f>IF(OR($B527="",$C527=""),"",IFERROR(SUMPRODUCT(--(('5_ACOMPANHAMENTO'!$AD$3:$AD$4922=TRIM($C527&amp;""))*('5_ACOMPANHAMENTO'!$AC$3:$AC$4922&lt;&gt;"")*((((I527&lt;&gt;"")*ISNUMBER(SEARCH("|"&amp;I527&amp;"|",'5_ACOMPANHAMENTO'!$AC$3:$AC$4922)))+((J527&lt;&gt;"")*ISNUMBER(SEARCH("|"&amp;J527&amp;"|",'5_ACOMPANHAMENTO'!$AC$3:$AC$4922)))+((K527&lt;&gt;"")*ISNUMBER(SEARCH("|"&amp;K527&amp;"|",'5_ACOMPANHAMENTO'!$AC$3:$AC$4922)))+((L527&lt;&gt;"")*ISNUMBER(SEARCH("|"&amp;L527&amp;"|",'5_ACOMPANHAMENTO'!$AC$3:$AC$4922)))+((M527&lt;&gt;"")*ISNUMBER(SEARCH("|"&amp;M527&amp;"|",'5_ACOMPANHAMENTO'!$AC$3:$AC$4922)))+((N527&lt;&gt;"")*ISNUMBER(SEARCH("|"&amp;N527&amp;"|",'5_ACOMPANHAMENTO'!$AC$3:$AC$4922)))+((O527&lt;&gt;"")*ISNUMBER(SEARCH("|"&amp;O527&amp;"|",'5_ACOMPANHAMENTO'!$AC$3:$AC$4922)))+((P527&lt;&gt;"")*ISNUMBER(SEARCH("|"&amp;P527&amp;"|",'5_ACOMPANHAMENTO'!$AC$3:$AC$4922)))+((Q527&lt;&gt;"")*ISNUMBER(SEARCH("|"&amp;Q527&amp;"|",'5_ACOMPANHAMENTO'!$AC$3:$AC$4922)))+((R527&lt;&gt;"")*ISNUMBER(SEARCH("|"&amp;R527&amp;"|",'5_ACOMPANHAMENTO'!$AC$3:$AC$4922)))+((S527&lt;&gt;"")*ISNUMBER(SEARCH("|"&amp;S527&amp;"|",'5_ACOMPANHAMENTO'!$AC$3:$AC$4922)))+((T527&lt;&gt;"")*ISNUMBER(SEARCH("|"&amp;T527&amp;"|",'5_ACOMPANHAMENTO'!$AC$3:$AC$4922)))+((U527&lt;&gt;"")*ISNUMBER(SEARCH("|"&amp;U527&amp;"|",'5_ACOMPANHAMENTO'!$AC$3:$AC$4922)))+((V527&lt;&gt;"")*ISNUMBER(SEARCH("|"&amp;V527&amp;"|",'5_ACOMPANHAMENTO'!$AC$3:$AC$4922)))+((W527&lt;&gt;"")*ISNUMBER(SEARCH("|"&amp;W527&amp;"|",'5_ACOMPANHAMENTO'!$AC$3:$AC$4922)))+((X527&lt;&gt;"")*ISNUMBER(SEARCH("|"&amp;X527&amp;"|",'5_ACOMPANHAMENTO'!$AC$3:$AC$4922)))+((Y527&lt;&gt;"")*ISNUMBER(SEARCH("|"&amp;Y527&amp;"|",'5_ACOMPANHAMENTO'!$AC$3:$AC$4922)))+((Z527&lt;&gt;"")*ISNUMBER(SEARCH("|"&amp;Z527&amp;"|",'5_ACOMPANHAMENTO'!$AC$3:$AC$4922)))+((AA527&lt;&gt;"")*ISNUMBER(SEARCH("|"&amp;AA527&amp;"|",'5_ACOMPANHAMENTO'!$AC$3:$AC$4922)))+((AB527&lt;&gt;"")*ISNUMBER(SEARCH("|"&amp;AB527&amp;"|",'5_ACOMPANHAMENTO'!$AC$3:$AC$4922))))&gt;0)),'5_ACOMPANHAMENTO'!$O$3:$O$4922),0))</f>
        <v>1522</v>
      </c>
      <c r="G527" s="7">
        <f t="shared" si="185"/>
        <v>0</v>
      </c>
      <c r="H527" t="str">
        <f t="shared" si="186"/>
        <v>10199,10201|8 EMBALAGEM</v>
      </c>
      <c r="I527" s="1" t="str">
        <f t="shared" si="187"/>
        <v>10199</v>
      </c>
      <c r="J527" s="1" t="str">
        <f t="shared" si="188"/>
        <v>10201</v>
      </c>
      <c r="K527" s="1" t="str">
        <f t="shared" si="189"/>
        <v/>
      </c>
      <c r="L527" s="1" t="str">
        <f t="shared" si="190"/>
        <v/>
      </c>
      <c r="M527" s="1" t="str">
        <f t="shared" si="191"/>
        <v/>
      </c>
      <c r="N527" s="1" t="str">
        <f t="shared" si="192"/>
        <v/>
      </c>
      <c r="O527" s="1" t="str">
        <f t="shared" si="193"/>
        <v/>
      </c>
      <c r="P527" s="1" t="str">
        <f t="shared" si="194"/>
        <v/>
      </c>
      <c r="Q527" s="1" t="str">
        <f t="shared" si="195"/>
        <v/>
      </c>
      <c r="R527" s="1" t="str">
        <f t="shared" si="196"/>
        <v/>
      </c>
      <c r="S527" s="1" t="str">
        <f t="shared" si="197"/>
        <v/>
      </c>
      <c r="T527" s="1" t="str">
        <f t="shared" si="198"/>
        <v/>
      </c>
      <c r="U527" s="1" t="str">
        <f t="shared" si="199"/>
        <v/>
      </c>
      <c r="V527" s="1" t="str">
        <f t="shared" si="200"/>
        <v/>
      </c>
      <c r="W527" s="1" t="str">
        <f t="shared" si="201"/>
        <v/>
      </c>
      <c r="X527" s="1" t="str">
        <f t="shared" si="202"/>
        <v/>
      </c>
      <c r="Y527" s="1" t="str">
        <f t="shared" si="203"/>
        <v/>
      </c>
      <c r="Z527" s="1" t="str">
        <f t="shared" si="204"/>
        <v/>
      </c>
      <c r="AA527" s="1" t="str">
        <f t="shared" si="205"/>
        <v/>
      </c>
      <c r="AB527" s="1" t="str">
        <f t="shared" si="206"/>
        <v/>
      </c>
    </row>
    <row r="528" spans="1:28" ht="11.25" hidden="1" customHeight="1" x14ac:dyDescent="0.35">
      <c r="A528" s="4">
        <f>IF(OR($B528="",$C528=""),"",IFERROR(INDEX('5_ACOMPANHAMENTO'!$A$3:$A$4922,MATCH(1,INDEX(('5_ACOMPANHAMENTO'!$AD$3:$AD$4922=TRIM($C528&amp;""))*('5_ACOMPANHAMENTO'!$AC$3:$AC$4922&lt;&gt;"")*((((I528&lt;&gt;"")*ISNUMBER(SEARCH("|"&amp;I528&amp;"|",'5_ACOMPANHAMENTO'!$AC$3:$AC$4922)))+((J528&lt;&gt;"")*ISNUMBER(SEARCH("|"&amp;J528&amp;"|",'5_ACOMPANHAMENTO'!$AC$3:$AC$4922)))+((K528&lt;&gt;"")*ISNUMBER(SEARCH("|"&amp;K528&amp;"|",'5_ACOMPANHAMENTO'!$AC$3:$AC$4922)))+((L528&lt;&gt;"")*ISNUMBER(SEARCH("|"&amp;L528&amp;"|",'5_ACOMPANHAMENTO'!$AC$3:$AC$4922)))+((M528&lt;&gt;"")*ISNUMBER(SEARCH("|"&amp;M528&amp;"|",'5_ACOMPANHAMENTO'!$AC$3:$AC$4922)))+((N528&lt;&gt;"")*ISNUMBER(SEARCH("|"&amp;N528&amp;"|",'5_ACOMPANHAMENTO'!$AC$3:$AC$4922)))+((O528&lt;&gt;"")*ISNUMBER(SEARCH("|"&amp;O528&amp;"|",'5_ACOMPANHAMENTO'!$AC$3:$AC$4922)))+((P528&lt;&gt;"")*ISNUMBER(SEARCH("|"&amp;P528&amp;"|",'5_ACOMPANHAMENTO'!$AC$3:$AC$4922)))+((Q528&lt;&gt;"")*ISNUMBER(SEARCH("|"&amp;Q528&amp;"|",'5_ACOMPANHAMENTO'!$AC$3:$AC$4922)))+((R528&lt;&gt;"")*ISNUMBER(SEARCH("|"&amp;R528&amp;"|",'5_ACOMPANHAMENTO'!$AC$3:$AC$4922)))+((S528&lt;&gt;"")*ISNUMBER(SEARCH("|"&amp;S528&amp;"|",'5_ACOMPANHAMENTO'!$AC$3:$AC$4922)))+((T528&lt;&gt;"")*ISNUMBER(SEARCH("|"&amp;T528&amp;"|",'5_ACOMPANHAMENTO'!$AC$3:$AC$4922)))+((U528&lt;&gt;"")*ISNUMBER(SEARCH("|"&amp;U528&amp;"|",'5_ACOMPANHAMENTO'!$AC$3:$AC$4922)))+((V528&lt;&gt;"")*ISNUMBER(SEARCH("|"&amp;V528&amp;"|",'5_ACOMPANHAMENTO'!$AC$3:$AC$4922)))+((W528&lt;&gt;"")*ISNUMBER(SEARCH("|"&amp;W528&amp;"|",'5_ACOMPANHAMENTO'!$AC$3:$AC$4922)))+((X528&lt;&gt;"")*ISNUMBER(SEARCH("|"&amp;X528&amp;"|",'5_ACOMPANHAMENTO'!$AC$3:$AC$4922)))+((Y528&lt;&gt;"")*ISNUMBER(SEARCH("|"&amp;Y528&amp;"|",'5_ACOMPANHAMENTO'!$AC$3:$AC$4922)))+((Z528&lt;&gt;"")*ISNUMBER(SEARCH("|"&amp;Z528&amp;"|",'5_ACOMPANHAMENTO'!$AC$3:$AC$4922)))+((AA528&lt;&gt;"")*ISNUMBER(SEARCH("|"&amp;AA528&amp;"|",'5_ACOMPANHAMENTO'!$AC$3:$AC$4922)))+((AB528&lt;&gt;"")*ISNUMBER(SEARCH("|"&amp;AB528&amp;"|",'5_ACOMPANHAMENTO'!$AC$3:$AC$4922))))&gt;0),0),0)),""))</f>
        <v>46206</v>
      </c>
      <c r="B528" s="14" t="s">
        <v>3095</v>
      </c>
      <c r="C528" s="14" t="s">
        <v>3059</v>
      </c>
      <c r="D528" s="4">
        <f>IF(OR($B528="",$C528=""),"",IFERROR(SUMPRODUCT(--(('5_ACOMPANHAMENTO'!$AD$3:$AD$4922=TRIM($C528&amp;""))*('5_ACOMPANHAMENTO'!$AC$3:$AC$4922&lt;&gt;"")*((((I528&lt;&gt;"")*ISNUMBER(SEARCH("|"&amp;I528&amp;"|",'5_ACOMPANHAMENTO'!$AC$3:$AC$4922)))+((J528&lt;&gt;"")*ISNUMBER(SEARCH("|"&amp;J528&amp;"|",'5_ACOMPANHAMENTO'!$AC$3:$AC$4922)))+((K528&lt;&gt;"")*ISNUMBER(SEARCH("|"&amp;K528&amp;"|",'5_ACOMPANHAMENTO'!$AC$3:$AC$4922)))+((L528&lt;&gt;"")*ISNUMBER(SEARCH("|"&amp;L528&amp;"|",'5_ACOMPANHAMENTO'!$AC$3:$AC$4922)))+((M528&lt;&gt;"")*ISNUMBER(SEARCH("|"&amp;M528&amp;"|",'5_ACOMPANHAMENTO'!$AC$3:$AC$4922)))+((N528&lt;&gt;"")*ISNUMBER(SEARCH("|"&amp;N528&amp;"|",'5_ACOMPANHAMENTO'!$AC$3:$AC$4922)))+((O528&lt;&gt;"")*ISNUMBER(SEARCH("|"&amp;O528&amp;"|",'5_ACOMPANHAMENTO'!$AC$3:$AC$4922)))+((P528&lt;&gt;"")*ISNUMBER(SEARCH("|"&amp;P528&amp;"|",'5_ACOMPANHAMENTO'!$AC$3:$AC$4922)))+((Q528&lt;&gt;"")*ISNUMBER(SEARCH("|"&amp;Q528&amp;"|",'5_ACOMPANHAMENTO'!$AC$3:$AC$4922)))+((R528&lt;&gt;"")*ISNUMBER(SEARCH("|"&amp;R528&amp;"|",'5_ACOMPANHAMENTO'!$AC$3:$AC$4922)))+((S528&lt;&gt;"")*ISNUMBER(SEARCH("|"&amp;S528&amp;"|",'5_ACOMPANHAMENTO'!$AC$3:$AC$4922)))+((T528&lt;&gt;"")*ISNUMBER(SEARCH("|"&amp;T528&amp;"|",'5_ACOMPANHAMENTO'!$AC$3:$AC$4922)))+((U528&lt;&gt;"")*ISNUMBER(SEARCH("|"&amp;U528&amp;"|",'5_ACOMPANHAMENTO'!$AC$3:$AC$4922)))+((V528&lt;&gt;"")*ISNUMBER(SEARCH("|"&amp;V528&amp;"|",'5_ACOMPANHAMENTO'!$AC$3:$AC$4922)))+((W528&lt;&gt;"")*ISNUMBER(SEARCH("|"&amp;W528&amp;"|",'5_ACOMPANHAMENTO'!$AC$3:$AC$4922)))+((X528&lt;&gt;"")*ISNUMBER(SEARCH("|"&amp;X528&amp;"|",'5_ACOMPANHAMENTO'!$AC$3:$AC$4922)))+((Y528&lt;&gt;"")*ISNUMBER(SEARCH("|"&amp;Y528&amp;"|",'5_ACOMPANHAMENTO'!$AC$3:$AC$4922)))+((Z528&lt;&gt;"")*ISNUMBER(SEARCH("|"&amp;Z528&amp;"|",'5_ACOMPANHAMENTO'!$AC$3:$AC$4922)))+((AA528&lt;&gt;"")*ISNUMBER(SEARCH("|"&amp;AA528&amp;"|",'5_ACOMPANHAMENTO'!$AC$3:$AC$4922)))+((AB528&lt;&gt;"")*ISNUMBER(SEARCH("|"&amp;AB528&amp;"|",'5_ACOMPANHAMENTO'!$AC$3:$AC$4922))))&gt;0)),'5_ACOMPANHAMENTO'!$J$3:$J$4922),0))</f>
        <v>1522</v>
      </c>
      <c r="E528" s="4" t="str">
        <f t="shared" ca="1" si="184"/>
        <v>FINALIZADO</v>
      </c>
      <c r="F528" s="7">
        <f>IF(OR($B528="",$C528=""),"",IFERROR(SUMPRODUCT(--(('5_ACOMPANHAMENTO'!$AD$3:$AD$4922=TRIM($C528&amp;""))*('5_ACOMPANHAMENTO'!$AC$3:$AC$4922&lt;&gt;"")*((((I528&lt;&gt;"")*ISNUMBER(SEARCH("|"&amp;I528&amp;"|",'5_ACOMPANHAMENTO'!$AC$3:$AC$4922)))+((J528&lt;&gt;"")*ISNUMBER(SEARCH("|"&amp;J528&amp;"|",'5_ACOMPANHAMENTO'!$AC$3:$AC$4922)))+((K528&lt;&gt;"")*ISNUMBER(SEARCH("|"&amp;K528&amp;"|",'5_ACOMPANHAMENTO'!$AC$3:$AC$4922)))+((L528&lt;&gt;"")*ISNUMBER(SEARCH("|"&amp;L528&amp;"|",'5_ACOMPANHAMENTO'!$AC$3:$AC$4922)))+((M528&lt;&gt;"")*ISNUMBER(SEARCH("|"&amp;M528&amp;"|",'5_ACOMPANHAMENTO'!$AC$3:$AC$4922)))+((N528&lt;&gt;"")*ISNUMBER(SEARCH("|"&amp;N528&amp;"|",'5_ACOMPANHAMENTO'!$AC$3:$AC$4922)))+((O528&lt;&gt;"")*ISNUMBER(SEARCH("|"&amp;O528&amp;"|",'5_ACOMPANHAMENTO'!$AC$3:$AC$4922)))+((P528&lt;&gt;"")*ISNUMBER(SEARCH("|"&amp;P528&amp;"|",'5_ACOMPANHAMENTO'!$AC$3:$AC$4922)))+((Q528&lt;&gt;"")*ISNUMBER(SEARCH("|"&amp;Q528&amp;"|",'5_ACOMPANHAMENTO'!$AC$3:$AC$4922)))+((R528&lt;&gt;"")*ISNUMBER(SEARCH("|"&amp;R528&amp;"|",'5_ACOMPANHAMENTO'!$AC$3:$AC$4922)))+((S528&lt;&gt;"")*ISNUMBER(SEARCH("|"&amp;S528&amp;"|",'5_ACOMPANHAMENTO'!$AC$3:$AC$4922)))+((T528&lt;&gt;"")*ISNUMBER(SEARCH("|"&amp;T528&amp;"|",'5_ACOMPANHAMENTO'!$AC$3:$AC$4922)))+((U528&lt;&gt;"")*ISNUMBER(SEARCH("|"&amp;U528&amp;"|",'5_ACOMPANHAMENTO'!$AC$3:$AC$4922)))+((V528&lt;&gt;"")*ISNUMBER(SEARCH("|"&amp;V528&amp;"|",'5_ACOMPANHAMENTO'!$AC$3:$AC$4922)))+((W528&lt;&gt;"")*ISNUMBER(SEARCH("|"&amp;W528&amp;"|",'5_ACOMPANHAMENTO'!$AC$3:$AC$4922)))+((X528&lt;&gt;"")*ISNUMBER(SEARCH("|"&amp;X528&amp;"|",'5_ACOMPANHAMENTO'!$AC$3:$AC$4922)))+((Y528&lt;&gt;"")*ISNUMBER(SEARCH("|"&amp;Y528&amp;"|",'5_ACOMPANHAMENTO'!$AC$3:$AC$4922)))+((Z528&lt;&gt;"")*ISNUMBER(SEARCH("|"&amp;Z528&amp;"|",'5_ACOMPANHAMENTO'!$AC$3:$AC$4922)))+((AA528&lt;&gt;"")*ISNUMBER(SEARCH("|"&amp;AA528&amp;"|",'5_ACOMPANHAMENTO'!$AC$3:$AC$4922)))+((AB528&lt;&gt;"")*ISNUMBER(SEARCH("|"&amp;AB528&amp;"|",'5_ACOMPANHAMENTO'!$AC$3:$AC$4922))))&gt;0)),'5_ACOMPANHAMENTO'!$O$3:$O$4922),0))</f>
        <v>1522</v>
      </c>
      <c r="G528" s="7">
        <f t="shared" si="185"/>
        <v>0</v>
      </c>
      <c r="H528" t="str">
        <f t="shared" si="186"/>
        <v>10199,10201|8 EMBALAGEM</v>
      </c>
      <c r="I528" s="1" t="str">
        <f t="shared" si="187"/>
        <v>10199</v>
      </c>
      <c r="J528" s="1" t="str">
        <f t="shared" si="188"/>
        <v>10201</v>
      </c>
      <c r="K528" s="1" t="str">
        <f t="shared" si="189"/>
        <v/>
      </c>
      <c r="L528" s="1" t="str">
        <f t="shared" si="190"/>
        <v/>
      </c>
      <c r="M528" s="1" t="str">
        <f t="shared" si="191"/>
        <v/>
      </c>
      <c r="N528" s="1" t="str">
        <f t="shared" si="192"/>
        <v/>
      </c>
      <c r="O528" s="1" t="str">
        <f t="shared" si="193"/>
        <v/>
      </c>
      <c r="P528" s="1" t="str">
        <f t="shared" si="194"/>
        <v/>
      </c>
      <c r="Q528" s="1" t="str">
        <f t="shared" si="195"/>
        <v/>
      </c>
      <c r="R528" s="1" t="str">
        <f t="shared" si="196"/>
        <v/>
      </c>
      <c r="S528" s="1" t="str">
        <f t="shared" si="197"/>
        <v/>
      </c>
      <c r="T528" s="1" t="str">
        <f t="shared" si="198"/>
        <v/>
      </c>
      <c r="U528" s="1" t="str">
        <f t="shared" si="199"/>
        <v/>
      </c>
      <c r="V528" s="1" t="str">
        <f t="shared" si="200"/>
        <v/>
      </c>
      <c r="W528" s="1" t="str">
        <f t="shared" si="201"/>
        <v/>
      </c>
      <c r="X528" s="1" t="str">
        <f t="shared" si="202"/>
        <v/>
      </c>
      <c r="Y528" s="1" t="str">
        <f t="shared" si="203"/>
        <v/>
      </c>
      <c r="Z528" s="1" t="str">
        <f t="shared" si="204"/>
        <v/>
      </c>
      <c r="AA528" s="1" t="str">
        <f t="shared" si="205"/>
        <v/>
      </c>
      <c r="AB528" s="1" t="str">
        <f t="shared" si="206"/>
        <v/>
      </c>
    </row>
    <row r="529" spans="1:28" ht="11.25" hidden="1" customHeight="1" x14ac:dyDescent="0.35">
      <c r="A529" s="4">
        <f>IF(OR($B529="",$C529=""),"",IFERROR(INDEX('5_ACOMPANHAMENTO'!$A$3:$A$4922,MATCH(1,INDEX(('5_ACOMPANHAMENTO'!$AD$3:$AD$4922=TRIM($C529&amp;""))*('5_ACOMPANHAMENTO'!$AC$3:$AC$4922&lt;&gt;"")*((((I529&lt;&gt;"")*ISNUMBER(SEARCH("|"&amp;I529&amp;"|",'5_ACOMPANHAMENTO'!$AC$3:$AC$4922)))+((J529&lt;&gt;"")*ISNUMBER(SEARCH("|"&amp;J529&amp;"|",'5_ACOMPANHAMENTO'!$AC$3:$AC$4922)))+((K529&lt;&gt;"")*ISNUMBER(SEARCH("|"&amp;K529&amp;"|",'5_ACOMPANHAMENTO'!$AC$3:$AC$4922)))+((L529&lt;&gt;"")*ISNUMBER(SEARCH("|"&amp;L529&amp;"|",'5_ACOMPANHAMENTO'!$AC$3:$AC$4922)))+((M529&lt;&gt;"")*ISNUMBER(SEARCH("|"&amp;M529&amp;"|",'5_ACOMPANHAMENTO'!$AC$3:$AC$4922)))+((N529&lt;&gt;"")*ISNUMBER(SEARCH("|"&amp;N529&amp;"|",'5_ACOMPANHAMENTO'!$AC$3:$AC$4922)))+((O529&lt;&gt;"")*ISNUMBER(SEARCH("|"&amp;O529&amp;"|",'5_ACOMPANHAMENTO'!$AC$3:$AC$4922)))+((P529&lt;&gt;"")*ISNUMBER(SEARCH("|"&amp;P529&amp;"|",'5_ACOMPANHAMENTO'!$AC$3:$AC$4922)))+((Q529&lt;&gt;"")*ISNUMBER(SEARCH("|"&amp;Q529&amp;"|",'5_ACOMPANHAMENTO'!$AC$3:$AC$4922)))+((R529&lt;&gt;"")*ISNUMBER(SEARCH("|"&amp;R529&amp;"|",'5_ACOMPANHAMENTO'!$AC$3:$AC$4922)))+((S529&lt;&gt;"")*ISNUMBER(SEARCH("|"&amp;S529&amp;"|",'5_ACOMPANHAMENTO'!$AC$3:$AC$4922)))+((T529&lt;&gt;"")*ISNUMBER(SEARCH("|"&amp;T529&amp;"|",'5_ACOMPANHAMENTO'!$AC$3:$AC$4922)))+((U529&lt;&gt;"")*ISNUMBER(SEARCH("|"&amp;U529&amp;"|",'5_ACOMPANHAMENTO'!$AC$3:$AC$4922)))+((V529&lt;&gt;"")*ISNUMBER(SEARCH("|"&amp;V529&amp;"|",'5_ACOMPANHAMENTO'!$AC$3:$AC$4922)))+((W529&lt;&gt;"")*ISNUMBER(SEARCH("|"&amp;W529&amp;"|",'5_ACOMPANHAMENTO'!$AC$3:$AC$4922)))+((X529&lt;&gt;"")*ISNUMBER(SEARCH("|"&amp;X529&amp;"|",'5_ACOMPANHAMENTO'!$AC$3:$AC$4922)))+((Y529&lt;&gt;"")*ISNUMBER(SEARCH("|"&amp;Y529&amp;"|",'5_ACOMPANHAMENTO'!$AC$3:$AC$4922)))+((Z529&lt;&gt;"")*ISNUMBER(SEARCH("|"&amp;Z529&amp;"|",'5_ACOMPANHAMENTO'!$AC$3:$AC$4922)))+((AA529&lt;&gt;"")*ISNUMBER(SEARCH("|"&amp;AA529&amp;"|",'5_ACOMPANHAMENTO'!$AC$3:$AC$4922)))+((AB529&lt;&gt;"")*ISNUMBER(SEARCH("|"&amp;AB529&amp;"|",'5_ACOMPANHAMENTO'!$AC$3:$AC$4922))))&gt;0),0),0)),""))</f>
        <v>46206</v>
      </c>
      <c r="B529" s="14" t="s">
        <v>3095</v>
      </c>
      <c r="C529" s="14" t="s">
        <v>3059</v>
      </c>
      <c r="D529" s="4">
        <f>IF(OR($B529="",$C529=""),"",IFERROR(SUMPRODUCT(--(('5_ACOMPANHAMENTO'!$AD$3:$AD$4922=TRIM($C529&amp;""))*('5_ACOMPANHAMENTO'!$AC$3:$AC$4922&lt;&gt;"")*((((I529&lt;&gt;"")*ISNUMBER(SEARCH("|"&amp;I529&amp;"|",'5_ACOMPANHAMENTO'!$AC$3:$AC$4922)))+((J529&lt;&gt;"")*ISNUMBER(SEARCH("|"&amp;J529&amp;"|",'5_ACOMPANHAMENTO'!$AC$3:$AC$4922)))+((K529&lt;&gt;"")*ISNUMBER(SEARCH("|"&amp;K529&amp;"|",'5_ACOMPANHAMENTO'!$AC$3:$AC$4922)))+((L529&lt;&gt;"")*ISNUMBER(SEARCH("|"&amp;L529&amp;"|",'5_ACOMPANHAMENTO'!$AC$3:$AC$4922)))+((M529&lt;&gt;"")*ISNUMBER(SEARCH("|"&amp;M529&amp;"|",'5_ACOMPANHAMENTO'!$AC$3:$AC$4922)))+((N529&lt;&gt;"")*ISNUMBER(SEARCH("|"&amp;N529&amp;"|",'5_ACOMPANHAMENTO'!$AC$3:$AC$4922)))+((O529&lt;&gt;"")*ISNUMBER(SEARCH("|"&amp;O529&amp;"|",'5_ACOMPANHAMENTO'!$AC$3:$AC$4922)))+((P529&lt;&gt;"")*ISNUMBER(SEARCH("|"&amp;P529&amp;"|",'5_ACOMPANHAMENTO'!$AC$3:$AC$4922)))+((Q529&lt;&gt;"")*ISNUMBER(SEARCH("|"&amp;Q529&amp;"|",'5_ACOMPANHAMENTO'!$AC$3:$AC$4922)))+((R529&lt;&gt;"")*ISNUMBER(SEARCH("|"&amp;R529&amp;"|",'5_ACOMPANHAMENTO'!$AC$3:$AC$4922)))+((S529&lt;&gt;"")*ISNUMBER(SEARCH("|"&amp;S529&amp;"|",'5_ACOMPANHAMENTO'!$AC$3:$AC$4922)))+((T529&lt;&gt;"")*ISNUMBER(SEARCH("|"&amp;T529&amp;"|",'5_ACOMPANHAMENTO'!$AC$3:$AC$4922)))+((U529&lt;&gt;"")*ISNUMBER(SEARCH("|"&amp;U529&amp;"|",'5_ACOMPANHAMENTO'!$AC$3:$AC$4922)))+((V529&lt;&gt;"")*ISNUMBER(SEARCH("|"&amp;V529&amp;"|",'5_ACOMPANHAMENTO'!$AC$3:$AC$4922)))+((W529&lt;&gt;"")*ISNUMBER(SEARCH("|"&amp;W529&amp;"|",'5_ACOMPANHAMENTO'!$AC$3:$AC$4922)))+((X529&lt;&gt;"")*ISNUMBER(SEARCH("|"&amp;X529&amp;"|",'5_ACOMPANHAMENTO'!$AC$3:$AC$4922)))+((Y529&lt;&gt;"")*ISNUMBER(SEARCH("|"&amp;Y529&amp;"|",'5_ACOMPANHAMENTO'!$AC$3:$AC$4922)))+((Z529&lt;&gt;"")*ISNUMBER(SEARCH("|"&amp;Z529&amp;"|",'5_ACOMPANHAMENTO'!$AC$3:$AC$4922)))+((AA529&lt;&gt;"")*ISNUMBER(SEARCH("|"&amp;AA529&amp;"|",'5_ACOMPANHAMENTO'!$AC$3:$AC$4922)))+((AB529&lt;&gt;"")*ISNUMBER(SEARCH("|"&amp;AB529&amp;"|",'5_ACOMPANHAMENTO'!$AC$3:$AC$4922))))&gt;0)),'5_ACOMPANHAMENTO'!$J$3:$J$4922),0))</f>
        <v>1522</v>
      </c>
      <c r="E529" s="4" t="str">
        <f t="shared" ca="1" si="184"/>
        <v>FINALIZADO</v>
      </c>
      <c r="F529" s="7">
        <f>IF(OR($B529="",$C529=""),"",IFERROR(SUMPRODUCT(--(('5_ACOMPANHAMENTO'!$AD$3:$AD$4922=TRIM($C529&amp;""))*('5_ACOMPANHAMENTO'!$AC$3:$AC$4922&lt;&gt;"")*((((I529&lt;&gt;"")*ISNUMBER(SEARCH("|"&amp;I529&amp;"|",'5_ACOMPANHAMENTO'!$AC$3:$AC$4922)))+((J529&lt;&gt;"")*ISNUMBER(SEARCH("|"&amp;J529&amp;"|",'5_ACOMPANHAMENTO'!$AC$3:$AC$4922)))+((K529&lt;&gt;"")*ISNUMBER(SEARCH("|"&amp;K529&amp;"|",'5_ACOMPANHAMENTO'!$AC$3:$AC$4922)))+((L529&lt;&gt;"")*ISNUMBER(SEARCH("|"&amp;L529&amp;"|",'5_ACOMPANHAMENTO'!$AC$3:$AC$4922)))+((M529&lt;&gt;"")*ISNUMBER(SEARCH("|"&amp;M529&amp;"|",'5_ACOMPANHAMENTO'!$AC$3:$AC$4922)))+((N529&lt;&gt;"")*ISNUMBER(SEARCH("|"&amp;N529&amp;"|",'5_ACOMPANHAMENTO'!$AC$3:$AC$4922)))+((O529&lt;&gt;"")*ISNUMBER(SEARCH("|"&amp;O529&amp;"|",'5_ACOMPANHAMENTO'!$AC$3:$AC$4922)))+((P529&lt;&gt;"")*ISNUMBER(SEARCH("|"&amp;P529&amp;"|",'5_ACOMPANHAMENTO'!$AC$3:$AC$4922)))+((Q529&lt;&gt;"")*ISNUMBER(SEARCH("|"&amp;Q529&amp;"|",'5_ACOMPANHAMENTO'!$AC$3:$AC$4922)))+((R529&lt;&gt;"")*ISNUMBER(SEARCH("|"&amp;R529&amp;"|",'5_ACOMPANHAMENTO'!$AC$3:$AC$4922)))+((S529&lt;&gt;"")*ISNUMBER(SEARCH("|"&amp;S529&amp;"|",'5_ACOMPANHAMENTO'!$AC$3:$AC$4922)))+((T529&lt;&gt;"")*ISNUMBER(SEARCH("|"&amp;T529&amp;"|",'5_ACOMPANHAMENTO'!$AC$3:$AC$4922)))+((U529&lt;&gt;"")*ISNUMBER(SEARCH("|"&amp;U529&amp;"|",'5_ACOMPANHAMENTO'!$AC$3:$AC$4922)))+((V529&lt;&gt;"")*ISNUMBER(SEARCH("|"&amp;V529&amp;"|",'5_ACOMPANHAMENTO'!$AC$3:$AC$4922)))+((W529&lt;&gt;"")*ISNUMBER(SEARCH("|"&amp;W529&amp;"|",'5_ACOMPANHAMENTO'!$AC$3:$AC$4922)))+((X529&lt;&gt;"")*ISNUMBER(SEARCH("|"&amp;X529&amp;"|",'5_ACOMPANHAMENTO'!$AC$3:$AC$4922)))+((Y529&lt;&gt;"")*ISNUMBER(SEARCH("|"&amp;Y529&amp;"|",'5_ACOMPANHAMENTO'!$AC$3:$AC$4922)))+((Z529&lt;&gt;"")*ISNUMBER(SEARCH("|"&amp;Z529&amp;"|",'5_ACOMPANHAMENTO'!$AC$3:$AC$4922)))+((AA529&lt;&gt;"")*ISNUMBER(SEARCH("|"&amp;AA529&amp;"|",'5_ACOMPANHAMENTO'!$AC$3:$AC$4922)))+((AB529&lt;&gt;"")*ISNUMBER(SEARCH("|"&amp;AB529&amp;"|",'5_ACOMPANHAMENTO'!$AC$3:$AC$4922))))&gt;0)),'5_ACOMPANHAMENTO'!$O$3:$O$4922),0))</f>
        <v>1522</v>
      </c>
      <c r="G529" s="7">
        <f t="shared" si="185"/>
        <v>0</v>
      </c>
      <c r="H529" t="str">
        <f t="shared" si="186"/>
        <v>10199,10201|8 EMBALAGEM</v>
      </c>
      <c r="I529" s="1" t="str">
        <f t="shared" si="187"/>
        <v>10199</v>
      </c>
      <c r="J529" s="1" t="str">
        <f t="shared" si="188"/>
        <v>10201</v>
      </c>
      <c r="K529" s="1" t="str">
        <f t="shared" si="189"/>
        <v/>
      </c>
      <c r="L529" s="1" t="str">
        <f t="shared" si="190"/>
        <v/>
      </c>
      <c r="M529" s="1" t="str">
        <f t="shared" si="191"/>
        <v/>
      </c>
      <c r="N529" s="1" t="str">
        <f t="shared" si="192"/>
        <v/>
      </c>
      <c r="O529" s="1" t="str">
        <f t="shared" si="193"/>
        <v/>
      </c>
      <c r="P529" s="1" t="str">
        <f t="shared" si="194"/>
        <v/>
      </c>
      <c r="Q529" s="1" t="str">
        <f t="shared" si="195"/>
        <v/>
      </c>
      <c r="R529" s="1" t="str">
        <f t="shared" si="196"/>
        <v/>
      </c>
      <c r="S529" s="1" t="str">
        <f t="shared" si="197"/>
        <v/>
      </c>
      <c r="T529" s="1" t="str">
        <f t="shared" si="198"/>
        <v/>
      </c>
      <c r="U529" s="1" t="str">
        <f t="shared" si="199"/>
        <v/>
      </c>
      <c r="V529" s="1" t="str">
        <f t="shared" si="200"/>
        <v/>
      </c>
      <c r="W529" s="1" t="str">
        <f t="shared" si="201"/>
        <v/>
      </c>
      <c r="X529" s="1" t="str">
        <f t="shared" si="202"/>
        <v/>
      </c>
      <c r="Y529" s="1" t="str">
        <f t="shared" si="203"/>
        <v/>
      </c>
      <c r="Z529" s="1" t="str">
        <f t="shared" si="204"/>
        <v/>
      </c>
      <c r="AA529" s="1" t="str">
        <f t="shared" si="205"/>
        <v/>
      </c>
      <c r="AB529" s="1" t="str">
        <f t="shared" si="206"/>
        <v/>
      </c>
    </row>
    <row r="530" spans="1:28" ht="11.25" hidden="1" customHeight="1" x14ac:dyDescent="0.35">
      <c r="A530" s="4">
        <f>IF(OR($B530="",$C530=""),"",IFERROR(INDEX('5_ACOMPANHAMENTO'!$A$3:$A$4922,MATCH(1,INDEX(('5_ACOMPANHAMENTO'!$AD$3:$AD$4922=TRIM($C530&amp;""))*('5_ACOMPANHAMENTO'!$AC$3:$AC$4922&lt;&gt;"")*((((I530&lt;&gt;"")*ISNUMBER(SEARCH("|"&amp;I530&amp;"|",'5_ACOMPANHAMENTO'!$AC$3:$AC$4922)))+((J530&lt;&gt;"")*ISNUMBER(SEARCH("|"&amp;J530&amp;"|",'5_ACOMPANHAMENTO'!$AC$3:$AC$4922)))+((K530&lt;&gt;"")*ISNUMBER(SEARCH("|"&amp;K530&amp;"|",'5_ACOMPANHAMENTO'!$AC$3:$AC$4922)))+((L530&lt;&gt;"")*ISNUMBER(SEARCH("|"&amp;L530&amp;"|",'5_ACOMPANHAMENTO'!$AC$3:$AC$4922)))+((M530&lt;&gt;"")*ISNUMBER(SEARCH("|"&amp;M530&amp;"|",'5_ACOMPANHAMENTO'!$AC$3:$AC$4922)))+((N530&lt;&gt;"")*ISNUMBER(SEARCH("|"&amp;N530&amp;"|",'5_ACOMPANHAMENTO'!$AC$3:$AC$4922)))+((O530&lt;&gt;"")*ISNUMBER(SEARCH("|"&amp;O530&amp;"|",'5_ACOMPANHAMENTO'!$AC$3:$AC$4922)))+((P530&lt;&gt;"")*ISNUMBER(SEARCH("|"&amp;P530&amp;"|",'5_ACOMPANHAMENTO'!$AC$3:$AC$4922)))+((Q530&lt;&gt;"")*ISNUMBER(SEARCH("|"&amp;Q530&amp;"|",'5_ACOMPANHAMENTO'!$AC$3:$AC$4922)))+((R530&lt;&gt;"")*ISNUMBER(SEARCH("|"&amp;R530&amp;"|",'5_ACOMPANHAMENTO'!$AC$3:$AC$4922)))+((S530&lt;&gt;"")*ISNUMBER(SEARCH("|"&amp;S530&amp;"|",'5_ACOMPANHAMENTO'!$AC$3:$AC$4922)))+((T530&lt;&gt;"")*ISNUMBER(SEARCH("|"&amp;T530&amp;"|",'5_ACOMPANHAMENTO'!$AC$3:$AC$4922)))+((U530&lt;&gt;"")*ISNUMBER(SEARCH("|"&amp;U530&amp;"|",'5_ACOMPANHAMENTO'!$AC$3:$AC$4922)))+((V530&lt;&gt;"")*ISNUMBER(SEARCH("|"&amp;V530&amp;"|",'5_ACOMPANHAMENTO'!$AC$3:$AC$4922)))+((W530&lt;&gt;"")*ISNUMBER(SEARCH("|"&amp;W530&amp;"|",'5_ACOMPANHAMENTO'!$AC$3:$AC$4922)))+((X530&lt;&gt;"")*ISNUMBER(SEARCH("|"&amp;X530&amp;"|",'5_ACOMPANHAMENTO'!$AC$3:$AC$4922)))+((Y530&lt;&gt;"")*ISNUMBER(SEARCH("|"&amp;Y530&amp;"|",'5_ACOMPANHAMENTO'!$AC$3:$AC$4922)))+((Z530&lt;&gt;"")*ISNUMBER(SEARCH("|"&amp;Z530&amp;"|",'5_ACOMPANHAMENTO'!$AC$3:$AC$4922)))+((AA530&lt;&gt;"")*ISNUMBER(SEARCH("|"&amp;AA530&amp;"|",'5_ACOMPANHAMENTO'!$AC$3:$AC$4922)))+((AB530&lt;&gt;"")*ISNUMBER(SEARCH("|"&amp;AB530&amp;"|",'5_ACOMPANHAMENTO'!$AC$3:$AC$4922))))&gt;0),0),0)),""))</f>
        <v>46206</v>
      </c>
      <c r="B530" s="14" t="s">
        <v>3095</v>
      </c>
      <c r="C530" s="14" t="s">
        <v>3059</v>
      </c>
      <c r="D530" s="4">
        <f>IF(OR($B530="",$C530=""),"",IFERROR(SUMPRODUCT(--(('5_ACOMPANHAMENTO'!$AD$3:$AD$4922=TRIM($C530&amp;""))*('5_ACOMPANHAMENTO'!$AC$3:$AC$4922&lt;&gt;"")*((((I530&lt;&gt;"")*ISNUMBER(SEARCH("|"&amp;I530&amp;"|",'5_ACOMPANHAMENTO'!$AC$3:$AC$4922)))+((J530&lt;&gt;"")*ISNUMBER(SEARCH("|"&amp;J530&amp;"|",'5_ACOMPANHAMENTO'!$AC$3:$AC$4922)))+((K530&lt;&gt;"")*ISNUMBER(SEARCH("|"&amp;K530&amp;"|",'5_ACOMPANHAMENTO'!$AC$3:$AC$4922)))+((L530&lt;&gt;"")*ISNUMBER(SEARCH("|"&amp;L530&amp;"|",'5_ACOMPANHAMENTO'!$AC$3:$AC$4922)))+((M530&lt;&gt;"")*ISNUMBER(SEARCH("|"&amp;M530&amp;"|",'5_ACOMPANHAMENTO'!$AC$3:$AC$4922)))+((N530&lt;&gt;"")*ISNUMBER(SEARCH("|"&amp;N530&amp;"|",'5_ACOMPANHAMENTO'!$AC$3:$AC$4922)))+((O530&lt;&gt;"")*ISNUMBER(SEARCH("|"&amp;O530&amp;"|",'5_ACOMPANHAMENTO'!$AC$3:$AC$4922)))+((P530&lt;&gt;"")*ISNUMBER(SEARCH("|"&amp;P530&amp;"|",'5_ACOMPANHAMENTO'!$AC$3:$AC$4922)))+((Q530&lt;&gt;"")*ISNUMBER(SEARCH("|"&amp;Q530&amp;"|",'5_ACOMPANHAMENTO'!$AC$3:$AC$4922)))+((R530&lt;&gt;"")*ISNUMBER(SEARCH("|"&amp;R530&amp;"|",'5_ACOMPANHAMENTO'!$AC$3:$AC$4922)))+((S530&lt;&gt;"")*ISNUMBER(SEARCH("|"&amp;S530&amp;"|",'5_ACOMPANHAMENTO'!$AC$3:$AC$4922)))+((T530&lt;&gt;"")*ISNUMBER(SEARCH("|"&amp;T530&amp;"|",'5_ACOMPANHAMENTO'!$AC$3:$AC$4922)))+((U530&lt;&gt;"")*ISNUMBER(SEARCH("|"&amp;U530&amp;"|",'5_ACOMPANHAMENTO'!$AC$3:$AC$4922)))+((V530&lt;&gt;"")*ISNUMBER(SEARCH("|"&amp;V530&amp;"|",'5_ACOMPANHAMENTO'!$AC$3:$AC$4922)))+((W530&lt;&gt;"")*ISNUMBER(SEARCH("|"&amp;W530&amp;"|",'5_ACOMPANHAMENTO'!$AC$3:$AC$4922)))+((X530&lt;&gt;"")*ISNUMBER(SEARCH("|"&amp;X530&amp;"|",'5_ACOMPANHAMENTO'!$AC$3:$AC$4922)))+((Y530&lt;&gt;"")*ISNUMBER(SEARCH("|"&amp;Y530&amp;"|",'5_ACOMPANHAMENTO'!$AC$3:$AC$4922)))+((Z530&lt;&gt;"")*ISNUMBER(SEARCH("|"&amp;Z530&amp;"|",'5_ACOMPANHAMENTO'!$AC$3:$AC$4922)))+((AA530&lt;&gt;"")*ISNUMBER(SEARCH("|"&amp;AA530&amp;"|",'5_ACOMPANHAMENTO'!$AC$3:$AC$4922)))+((AB530&lt;&gt;"")*ISNUMBER(SEARCH("|"&amp;AB530&amp;"|",'5_ACOMPANHAMENTO'!$AC$3:$AC$4922))))&gt;0)),'5_ACOMPANHAMENTO'!$J$3:$J$4922),0))</f>
        <v>1522</v>
      </c>
      <c r="E530" s="4" t="str">
        <f t="shared" ca="1" si="184"/>
        <v>FINALIZADO</v>
      </c>
      <c r="F530" s="7">
        <f>IF(OR($B530="",$C530=""),"",IFERROR(SUMPRODUCT(--(('5_ACOMPANHAMENTO'!$AD$3:$AD$4922=TRIM($C530&amp;""))*('5_ACOMPANHAMENTO'!$AC$3:$AC$4922&lt;&gt;"")*((((I530&lt;&gt;"")*ISNUMBER(SEARCH("|"&amp;I530&amp;"|",'5_ACOMPANHAMENTO'!$AC$3:$AC$4922)))+((J530&lt;&gt;"")*ISNUMBER(SEARCH("|"&amp;J530&amp;"|",'5_ACOMPANHAMENTO'!$AC$3:$AC$4922)))+((K530&lt;&gt;"")*ISNUMBER(SEARCH("|"&amp;K530&amp;"|",'5_ACOMPANHAMENTO'!$AC$3:$AC$4922)))+((L530&lt;&gt;"")*ISNUMBER(SEARCH("|"&amp;L530&amp;"|",'5_ACOMPANHAMENTO'!$AC$3:$AC$4922)))+((M530&lt;&gt;"")*ISNUMBER(SEARCH("|"&amp;M530&amp;"|",'5_ACOMPANHAMENTO'!$AC$3:$AC$4922)))+((N530&lt;&gt;"")*ISNUMBER(SEARCH("|"&amp;N530&amp;"|",'5_ACOMPANHAMENTO'!$AC$3:$AC$4922)))+((O530&lt;&gt;"")*ISNUMBER(SEARCH("|"&amp;O530&amp;"|",'5_ACOMPANHAMENTO'!$AC$3:$AC$4922)))+((P530&lt;&gt;"")*ISNUMBER(SEARCH("|"&amp;P530&amp;"|",'5_ACOMPANHAMENTO'!$AC$3:$AC$4922)))+((Q530&lt;&gt;"")*ISNUMBER(SEARCH("|"&amp;Q530&amp;"|",'5_ACOMPANHAMENTO'!$AC$3:$AC$4922)))+((R530&lt;&gt;"")*ISNUMBER(SEARCH("|"&amp;R530&amp;"|",'5_ACOMPANHAMENTO'!$AC$3:$AC$4922)))+((S530&lt;&gt;"")*ISNUMBER(SEARCH("|"&amp;S530&amp;"|",'5_ACOMPANHAMENTO'!$AC$3:$AC$4922)))+((T530&lt;&gt;"")*ISNUMBER(SEARCH("|"&amp;T530&amp;"|",'5_ACOMPANHAMENTO'!$AC$3:$AC$4922)))+((U530&lt;&gt;"")*ISNUMBER(SEARCH("|"&amp;U530&amp;"|",'5_ACOMPANHAMENTO'!$AC$3:$AC$4922)))+((V530&lt;&gt;"")*ISNUMBER(SEARCH("|"&amp;V530&amp;"|",'5_ACOMPANHAMENTO'!$AC$3:$AC$4922)))+((W530&lt;&gt;"")*ISNUMBER(SEARCH("|"&amp;W530&amp;"|",'5_ACOMPANHAMENTO'!$AC$3:$AC$4922)))+((X530&lt;&gt;"")*ISNUMBER(SEARCH("|"&amp;X530&amp;"|",'5_ACOMPANHAMENTO'!$AC$3:$AC$4922)))+((Y530&lt;&gt;"")*ISNUMBER(SEARCH("|"&amp;Y530&amp;"|",'5_ACOMPANHAMENTO'!$AC$3:$AC$4922)))+((Z530&lt;&gt;"")*ISNUMBER(SEARCH("|"&amp;Z530&amp;"|",'5_ACOMPANHAMENTO'!$AC$3:$AC$4922)))+((AA530&lt;&gt;"")*ISNUMBER(SEARCH("|"&amp;AA530&amp;"|",'5_ACOMPANHAMENTO'!$AC$3:$AC$4922)))+((AB530&lt;&gt;"")*ISNUMBER(SEARCH("|"&amp;AB530&amp;"|",'5_ACOMPANHAMENTO'!$AC$3:$AC$4922))))&gt;0)),'5_ACOMPANHAMENTO'!$O$3:$O$4922),0))</f>
        <v>1522</v>
      </c>
      <c r="G530" s="7">
        <f t="shared" si="185"/>
        <v>0</v>
      </c>
      <c r="H530" t="str">
        <f t="shared" si="186"/>
        <v>10199,10201|8 EMBALAGEM</v>
      </c>
      <c r="I530" s="1" t="str">
        <f t="shared" si="187"/>
        <v>10199</v>
      </c>
      <c r="J530" s="1" t="str">
        <f t="shared" si="188"/>
        <v>10201</v>
      </c>
      <c r="K530" s="1" t="str">
        <f t="shared" si="189"/>
        <v/>
      </c>
      <c r="L530" s="1" t="str">
        <f t="shared" si="190"/>
        <v/>
      </c>
      <c r="M530" s="1" t="str">
        <f t="shared" si="191"/>
        <v/>
      </c>
      <c r="N530" s="1" t="str">
        <f t="shared" si="192"/>
        <v/>
      </c>
      <c r="O530" s="1" t="str">
        <f t="shared" si="193"/>
        <v/>
      </c>
      <c r="P530" s="1" t="str">
        <f t="shared" si="194"/>
        <v/>
      </c>
      <c r="Q530" s="1" t="str">
        <f t="shared" si="195"/>
        <v/>
      </c>
      <c r="R530" s="1" t="str">
        <f t="shared" si="196"/>
        <v/>
      </c>
      <c r="S530" s="1" t="str">
        <f t="shared" si="197"/>
        <v/>
      </c>
      <c r="T530" s="1" t="str">
        <f t="shared" si="198"/>
        <v/>
      </c>
      <c r="U530" s="1" t="str">
        <f t="shared" si="199"/>
        <v/>
      </c>
      <c r="V530" s="1" t="str">
        <f t="shared" si="200"/>
        <v/>
      </c>
      <c r="W530" s="1" t="str">
        <f t="shared" si="201"/>
        <v/>
      </c>
      <c r="X530" s="1" t="str">
        <f t="shared" si="202"/>
        <v/>
      </c>
      <c r="Y530" s="1" t="str">
        <f t="shared" si="203"/>
        <v/>
      </c>
      <c r="Z530" s="1" t="str">
        <f t="shared" si="204"/>
        <v/>
      </c>
      <c r="AA530" s="1" t="str">
        <f t="shared" si="205"/>
        <v/>
      </c>
      <c r="AB530" s="1" t="str">
        <f t="shared" si="206"/>
        <v/>
      </c>
    </row>
    <row r="531" spans="1:28" ht="11.25" hidden="1" customHeight="1" x14ac:dyDescent="0.35">
      <c r="A531" s="4">
        <f>IF(OR($B531="",$C531=""),"",IFERROR(INDEX('5_ACOMPANHAMENTO'!$A$3:$A$4922,MATCH(1,INDEX(('5_ACOMPANHAMENTO'!$AD$3:$AD$4922=TRIM($C531&amp;""))*('5_ACOMPANHAMENTO'!$AC$3:$AC$4922&lt;&gt;"")*((((I531&lt;&gt;"")*ISNUMBER(SEARCH("|"&amp;I531&amp;"|",'5_ACOMPANHAMENTO'!$AC$3:$AC$4922)))+((J531&lt;&gt;"")*ISNUMBER(SEARCH("|"&amp;J531&amp;"|",'5_ACOMPANHAMENTO'!$AC$3:$AC$4922)))+((K531&lt;&gt;"")*ISNUMBER(SEARCH("|"&amp;K531&amp;"|",'5_ACOMPANHAMENTO'!$AC$3:$AC$4922)))+((L531&lt;&gt;"")*ISNUMBER(SEARCH("|"&amp;L531&amp;"|",'5_ACOMPANHAMENTO'!$AC$3:$AC$4922)))+((M531&lt;&gt;"")*ISNUMBER(SEARCH("|"&amp;M531&amp;"|",'5_ACOMPANHAMENTO'!$AC$3:$AC$4922)))+((N531&lt;&gt;"")*ISNUMBER(SEARCH("|"&amp;N531&amp;"|",'5_ACOMPANHAMENTO'!$AC$3:$AC$4922)))+((O531&lt;&gt;"")*ISNUMBER(SEARCH("|"&amp;O531&amp;"|",'5_ACOMPANHAMENTO'!$AC$3:$AC$4922)))+((P531&lt;&gt;"")*ISNUMBER(SEARCH("|"&amp;P531&amp;"|",'5_ACOMPANHAMENTO'!$AC$3:$AC$4922)))+((Q531&lt;&gt;"")*ISNUMBER(SEARCH("|"&amp;Q531&amp;"|",'5_ACOMPANHAMENTO'!$AC$3:$AC$4922)))+((R531&lt;&gt;"")*ISNUMBER(SEARCH("|"&amp;R531&amp;"|",'5_ACOMPANHAMENTO'!$AC$3:$AC$4922)))+((S531&lt;&gt;"")*ISNUMBER(SEARCH("|"&amp;S531&amp;"|",'5_ACOMPANHAMENTO'!$AC$3:$AC$4922)))+((T531&lt;&gt;"")*ISNUMBER(SEARCH("|"&amp;T531&amp;"|",'5_ACOMPANHAMENTO'!$AC$3:$AC$4922)))+((U531&lt;&gt;"")*ISNUMBER(SEARCH("|"&amp;U531&amp;"|",'5_ACOMPANHAMENTO'!$AC$3:$AC$4922)))+((V531&lt;&gt;"")*ISNUMBER(SEARCH("|"&amp;V531&amp;"|",'5_ACOMPANHAMENTO'!$AC$3:$AC$4922)))+((W531&lt;&gt;"")*ISNUMBER(SEARCH("|"&amp;W531&amp;"|",'5_ACOMPANHAMENTO'!$AC$3:$AC$4922)))+((X531&lt;&gt;"")*ISNUMBER(SEARCH("|"&amp;X531&amp;"|",'5_ACOMPANHAMENTO'!$AC$3:$AC$4922)))+((Y531&lt;&gt;"")*ISNUMBER(SEARCH("|"&amp;Y531&amp;"|",'5_ACOMPANHAMENTO'!$AC$3:$AC$4922)))+((Z531&lt;&gt;"")*ISNUMBER(SEARCH("|"&amp;Z531&amp;"|",'5_ACOMPANHAMENTO'!$AC$3:$AC$4922)))+((AA531&lt;&gt;"")*ISNUMBER(SEARCH("|"&amp;AA531&amp;"|",'5_ACOMPANHAMENTO'!$AC$3:$AC$4922)))+((AB531&lt;&gt;"")*ISNUMBER(SEARCH("|"&amp;AB531&amp;"|",'5_ACOMPANHAMENTO'!$AC$3:$AC$4922))))&gt;0),0),0)),""))</f>
        <v>46206</v>
      </c>
      <c r="B531" s="14" t="s">
        <v>3095</v>
      </c>
      <c r="C531" s="14" t="s">
        <v>3059</v>
      </c>
      <c r="D531" s="4">
        <f>IF(OR($B531="",$C531=""),"",IFERROR(SUMPRODUCT(--(('5_ACOMPANHAMENTO'!$AD$3:$AD$4922=TRIM($C531&amp;""))*('5_ACOMPANHAMENTO'!$AC$3:$AC$4922&lt;&gt;"")*((((I531&lt;&gt;"")*ISNUMBER(SEARCH("|"&amp;I531&amp;"|",'5_ACOMPANHAMENTO'!$AC$3:$AC$4922)))+((J531&lt;&gt;"")*ISNUMBER(SEARCH("|"&amp;J531&amp;"|",'5_ACOMPANHAMENTO'!$AC$3:$AC$4922)))+((K531&lt;&gt;"")*ISNUMBER(SEARCH("|"&amp;K531&amp;"|",'5_ACOMPANHAMENTO'!$AC$3:$AC$4922)))+((L531&lt;&gt;"")*ISNUMBER(SEARCH("|"&amp;L531&amp;"|",'5_ACOMPANHAMENTO'!$AC$3:$AC$4922)))+((M531&lt;&gt;"")*ISNUMBER(SEARCH("|"&amp;M531&amp;"|",'5_ACOMPANHAMENTO'!$AC$3:$AC$4922)))+((N531&lt;&gt;"")*ISNUMBER(SEARCH("|"&amp;N531&amp;"|",'5_ACOMPANHAMENTO'!$AC$3:$AC$4922)))+((O531&lt;&gt;"")*ISNUMBER(SEARCH("|"&amp;O531&amp;"|",'5_ACOMPANHAMENTO'!$AC$3:$AC$4922)))+((P531&lt;&gt;"")*ISNUMBER(SEARCH("|"&amp;P531&amp;"|",'5_ACOMPANHAMENTO'!$AC$3:$AC$4922)))+((Q531&lt;&gt;"")*ISNUMBER(SEARCH("|"&amp;Q531&amp;"|",'5_ACOMPANHAMENTO'!$AC$3:$AC$4922)))+((R531&lt;&gt;"")*ISNUMBER(SEARCH("|"&amp;R531&amp;"|",'5_ACOMPANHAMENTO'!$AC$3:$AC$4922)))+((S531&lt;&gt;"")*ISNUMBER(SEARCH("|"&amp;S531&amp;"|",'5_ACOMPANHAMENTO'!$AC$3:$AC$4922)))+((T531&lt;&gt;"")*ISNUMBER(SEARCH("|"&amp;T531&amp;"|",'5_ACOMPANHAMENTO'!$AC$3:$AC$4922)))+((U531&lt;&gt;"")*ISNUMBER(SEARCH("|"&amp;U531&amp;"|",'5_ACOMPANHAMENTO'!$AC$3:$AC$4922)))+((V531&lt;&gt;"")*ISNUMBER(SEARCH("|"&amp;V531&amp;"|",'5_ACOMPANHAMENTO'!$AC$3:$AC$4922)))+((W531&lt;&gt;"")*ISNUMBER(SEARCH("|"&amp;W531&amp;"|",'5_ACOMPANHAMENTO'!$AC$3:$AC$4922)))+((X531&lt;&gt;"")*ISNUMBER(SEARCH("|"&amp;X531&amp;"|",'5_ACOMPANHAMENTO'!$AC$3:$AC$4922)))+((Y531&lt;&gt;"")*ISNUMBER(SEARCH("|"&amp;Y531&amp;"|",'5_ACOMPANHAMENTO'!$AC$3:$AC$4922)))+((Z531&lt;&gt;"")*ISNUMBER(SEARCH("|"&amp;Z531&amp;"|",'5_ACOMPANHAMENTO'!$AC$3:$AC$4922)))+((AA531&lt;&gt;"")*ISNUMBER(SEARCH("|"&amp;AA531&amp;"|",'5_ACOMPANHAMENTO'!$AC$3:$AC$4922)))+((AB531&lt;&gt;"")*ISNUMBER(SEARCH("|"&amp;AB531&amp;"|",'5_ACOMPANHAMENTO'!$AC$3:$AC$4922))))&gt;0)),'5_ACOMPANHAMENTO'!$J$3:$J$4922),0))</f>
        <v>1522</v>
      </c>
      <c r="E531" s="4" t="str">
        <f t="shared" ca="1" si="184"/>
        <v>FINALIZADO</v>
      </c>
      <c r="F531" s="7">
        <f>IF(OR($B531="",$C531=""),"",IFERROR(SUMPRODUCT(--(('5_ACOMPANHAMENTO'!$AD$3:$AD$4922=TRIM($C531&amp;""))*('5_ACOMPANHAMENTO'!$AC$3:$AC$4922&lt;&gt;"")*((((I531&lt;&gt;"")*ISNUMBER(SEARCH("|"&amp;I531&amp;"|",'5_ACOMPANHAMENTO'!$AC$3:$AC$4922)))+((J531&lt;&gt;"")*ISNUMBER(SEARCH("|"&amp;J531&amp;"|",'5_ACOMPANHAMENTO'!$AC$3:$AC$4922)))+((K531&lt;&gt;"")*ISNUMBER(SEARCH("|"&amp;K531&amp;"|",'5_ACOMPANHAMENTO'!$AC$3:$AC$4922)))+((L531&lt;&gt;"")*ISNUMBER(SEARCH("|"&amp;L531&amp;"|",'5_ACOMPANHAMENTO'!$AC$3:$AC$4922)))+((M531&lt;&gt;"")*ISNUMBER(SEARCH("|"&amp;M531&amp;"|",'5_ACOMPANHAMENTO'!$AC$3:$AC$4922)))+((N531&lt;&gt;"")*ISNUMBER(SEARCH("|"&amp;N531&amp;"|",'5_ACOMPANHAMENTO'!$AC$3:$AC$4922)))+((O531&lt;&gt;"")*ISNUMBER(SEARCH("|"&amp;O531&amp;"|",'5_ACOMPANHAMENTO'!$AC$3:$AC$4922)))+((P531&lt;&gt;"")*ISNUMBER(SEARCH("|"&amp;P531&amp;"|",'5_ACOMPANHAMENTO'!$AC$3:$AC$4922)))+((Q531&lt;&gt;"")*ISNUMBER(SEARCH("|"&amp;Q531&amp;"|",'5_ACOMPANHAMENTO'!$AC$3:$AC$4922)))+((R531&lt;&gt;"")*ISNUMBER(SEARCH("|"&amp;R531&amp;"|",'5_ACOMPANHAMENTO'!$AC$3:$AC$4922)))+((S531&lt;&gt;"")*ISNUMBER(SEARCH("|"&amp;S531&amp;"|",'5_ACOMPANHAMENTO'!$AC$3:$AC$4922)))+((T531&lt;&gt;"")*ISNUMBER(SEARCH("|"&amp;T531&amp;"|",'5_ACOMPANHAMENTO'!$AC$3:$AC$4922)))+((U531&lt;&gt;"")*ISNUMBER(SEARCH("|"&amp;U531&amp;"|",'5_ACOMPANHAMENTO'!$AC$3:$AC$4922)))+((V531&lt;&gt;"")*ISNUMBER(SEARCH("|"&amp;V531&amp;"|",'5_ACOMPANHAMENTO'!$AC$3:$AC$4922)))+((W531&lt;&gt;"")*ISNUMBER(SEARCH("|"&amp;W531&amp;"|",'5_ACOMPANHAMENTO'!$AC$3:$AC$4922)))+((X531&lt;&gt;"")*ISNUMBER(SEARCH("|"&amp;X531&amp;"|",'5_ACOMPANHAMENTO'!$AC$3:$AC$4922)))+((Y531&lt;&gt;"")*ISNUMBER(SEARCH("|"&amp;Y531&amp;"|",'5_ACOMPANHAMENTO'!$AC$3:$AC$4922)))+((Z531&lt;&gt;"")*ISNUMBER(SEARCH("|"&amp;Z531&amp;"|",'5_ACOMPANHAMENTO'!$AC$3:$AC$4922)))+((AA531&lt;&gt;"")*ISNUMBER(SEARCH("|"&amp;AA531&amp;"|",'5_ACOMPANHAMENTO'!$AC$3:$AC$4922)))+((AB531&lt;&gt;"")*ISNUMBER(SEARCH("|"&amp;AB531&amp;"|",'5_ACOMPANHAMENTO'!$AC$3:$AC$4922))))&gt;0)),'5_ACOMPANHAMENTO'!$O$3:$O$4922),0))</f>
        <v>1522</v>
      </c>
      <c r="G531" s="7">
        <f t="shared" si="185"/>
        <v>0</v>
      </c>
      <c r="H531" t="str">
        <f t="shared" si="186"/>
        <v>10199,10201|8 EMBALAGEM</v>
      </c>
      <c r="I531" s="1" t="str">
        <f t="shared" si="187"/>
        <v>10199</v>
      </c>
      <c r="J531" s="1" t="str">
        <f t="shared" si="188"/>
        <v>10201</v>
      </c>
      <c r="K531" s="1" t="str">
        <f t="shared" si="189"/>
        <v/>
      </c>
      <c r="L531" s="1" t="str">
        <f t="shared" si="190"/>
        <v/>
      </c>
      <c r="M531" s="1" t="str">
        <f t="shared" si="191"/>
        <v/>
      </c>
      <c r="N531" s="1" t="str">
        <f t="shared" si="192"/>
        <v/>
      </c>
      <c r="O531" s="1" t="str">
        <f t="shared" si="193"/>
        <v/>
      </c>
      <c r="P531" s="1" t="str">
        <f t="shared" si="194"/>
        <v/>
      </c>
      <c r="Q531" s="1" t="str">
        <f t="shared" si="195"/>
        <v/>
      </c>
      <c r="R531" s="1" t="str">
        <f t="shared" si="196"/>
        <v/>
      </c>
      <c r="S531" s="1" t="str">
        <f t="shared" si="197"/>
        <v/>
      </c>
      <c r="T531" s="1" t="str">
        <f t="shared" si="198"/>
        <v/>
      </c>
      <c r="U531" s="1" t="str">
        <f t="shared" si="199"/>
        <v/>
      </c>
      <c r="V531" s="1" t="str">
        <f t="shared" si="200"/>
        <v/>
      </c>
      <c r="W531" s="1" t="str">
        <f t="shared" si="201"/>
        <v/>
      </c>
      <c r="X531" s="1" t="str">
        <f t="shared" si="202"/>
        <v/>
      </c>
      <c r="Y531" s="1" t="str">
        <f t="shared" si="203"/>
        <v/>
      </c>
      <c r="Z531" s="1" t="str">
        <f t="shared" si="204"/>
        <v/>
      </c>
      <c r="AA531" s="1" t="str">
        <f t="shared" si="205"/>
        <v/>
      </c>
      <c r="AB531" s="1" t="str">
        <f t="shared" si="206"/>
        <v/>
      </c>
    </row>
    <row r="532" spans="1:28" ht="11.25" hidden="1" customHeight="1" x14ac:dyDescent="0.35">
      <c r="A532" s="4">
        <f>IF(OR($B532="",$C532=""),"",IFERROR(INDEX('5_ACOMPANHAMENTO'!$A$3:$A$4922,MATCH(1,INDEX(('5_ACOMPANHAMENTO'!$AD$3:$AD$4922=TRIM($C532&amp;""))*('5_ACOMPANHAMENTO'!$AC$3:$AC$4922&lt;&gt;"")*((((I532&lt;&gt;"")*ISNUMBER(SEARCH("|"&amp;I532&amp;"|",'5_ACOMPANHAMENTO'!$AC$3:$AC$4922)))+((J532&lt;&gt;"")*ISNUMBER(SEARCH("|"&amp;J532&amp;"|",'5_ACOMPANHAMENTO'!$AC$3:$AC$4922)))+((K532&lt;&gt;"")*ISNUMBER(SEARCH("|"&amp;K532&amp;"|",'5_ACOMPANHAMENTO'!$AC$3:$AC$4922)))+((L532&lt;&gt;"")*ISNUMBER(SEARCH("|"&amp;L532&amp;"|",'5_ACOMPANHAMENTO'!$AC$3:$AC$4922)))+((M532&lt;&gt;"")*ISNUMBER(SEARCH("|"&amp;M532&amp;"|",'5_ACOMPANHAMENTO'!$AC$3:$AC$4922)))+((N532&lt;&gt;"")*ISNUMBER(SEARCH("|"&amp;N532&amp;"|",'5_ACOMPANHAMENTO'!$AC$3:$AC$4922)))+((O532&lt;&gt;"")*ISNUMBER(SEARCH("|"&amp;O532&amp;"|",'5_ACOMPANHAMENTO'!$AC$3:$AC$4922)))+((P532&lt;&gt;"")*ISNUMBER(SEARCH("|"&amp;P532&amp;"|",'5_ACOMPANHAMENTO'!$AC$3:$AC$4922)))+((Q532&lt;&gt;"")*ISNUMBER(SEARCH("|"&amp;Q532&amp;"|",'5_ACOMPANHAMENTO'!$AC$3:$AC$4922)))+((R532&lt;&gt;"")*ISNUMBER(SEARCH("|"&amp;R532&amp;"|",'5_ACOMPANHAMENTO'!$AC$3:$AC$4922)))+((S532&lt;&gt;"")*ISNUMBER(SEARCH("|"&amp;S532&amp;"|",'5_ACOMPANHAMENTO'!$AC$3:$AC$4922)))+((T532&lt;&gt;"")*ISNUMBER(SEARCH("|"&amp;T532&amp;"|",'5_ACOMPANHAMENTO'!$AC$3:$AC$4922)))+((U532&lt;&gt;"")*ISNUMBER(SEARCH("|"&amp;U532&amp;"|",'5_ACOMPANHAMENTO'!$AC$3:$AC$4922)))+((V532&lt;&gt;"")*ISNUMBER(SEARCH("|"&amp;V532&amp;"|",'5_ACOMPANHAMENTO'!$AC$3:$AC$4922)))+((W532&lt;&gt;"")*ISNUMBER(SEARCH("|"&amp;W532&amp;"|",'5_ACOMPANHAMENTO'!$AC$3:$AC$4922)))+((X532&lt;&gt;"")*ISNUMBER(SEARCH("|"&amp;X532&amp;"|",'5_ACOMPANHAMENTO'!$AC$3:$AC$4922)))+((Y532&lt;&gt;"")*ISNUMBER(SEARCH("|"&amp;Y532&amp;"|",'5_ACOMPANHAMENTO'!$AC$3:$AC$4922)))+((Z532&lt;&gt;"")*ISNUMBER(SEARCH("|"&amp;Z532&amp;"|",'5_ACOMPANHAMENTO'!$AC$3:$AC$4922)))+((AA532&lt;&gt;"")*ISNUMBER(SEARCH("|"&amp;AA532&amp;"|",'5_ACOMPANHAMENTO'!$AC$3:$AC$4922)))+((AB532&lt;&gt;"")*ISNUMBER(SEARCH("|"&amp;AB532&amp;"|",'5_ACOMPANHAMENTO'!$AC$3:$AC$4922))))&gt;0),0),0)),""))</f>
        <v>46206</v>
      </c>
      <c r="B532" s="14" t="s">
        <v>3095</v>
      </c>
      <c r="C532" s="14" t="s">
        <v>3059</v>
      </c>
      <c r="D532" s="4">
        <f>IF(OR($B532="",$C532=""),"",IFERROR(SUMPRODUCT(--(('5_ACOMPANHAMENTO'!$AD$3:$AD$4922=TRIM($C532&amp;""))*('5_ACOMPANHAMENTO'!$AC$3:$AC$4922&lt;&gt;"")*((((I532&lt;&gt;"")*ISNUMBER(SEARCH("|"&amp;I532&amp;"|",'5_ACOMPANHAMENTO'!$AC$3:$AC$4922)))+((J532&lt;&gt;"")*ISNUMBER(SEARCH("|"&amp;J532&amp;"|",'5_ACOMPANHAMENTO'!$AC$3:$AC$4922)))+((K532&lt;&gt;"")*ISNUMBER(SEARCH("|"&amp;K532&amp;"|",'5_ACOMPANHAMENTO'!$AC$3:$AC$4922)))+((L532&lt;&gt;"")*ISNUMBER(SEARCH("|"&amp;L532&amp;"|",'5_ACOMPANHAMENTO'!$AC$3:$AC$4922)))+((M532&lt;&gt;"")*ISNUMBER(SEARCH("|"&amp;M532&amp;"|",'5_ACOMPANHAMENTO'!$AC$3:$AC$4922)))+((N532&lt;&gt;"")*ISNUMBER(SEARCH("|"&amp;N532&amp;"|",'5_ACOMPANHAMENTO'!$AC$3:$AC$4922)))+((O532&lt;&gt;"")*ISNUMBER(SEARCH("|"&amp;O532&amp;"|",'5_ACOMPANHAMENTO'!$AC$3:$AC$4922)))+((P532&lt;&gt;"")*ISNUMBER(SEARCH("|"&amp;P532&amp;"|",'5_ACOMPANHAMENTO'!$AC$3:$AC$4922)))+((Q532&lt;&gt;"")*ISNUMBER(SEARCH("|"&amp;Q532&amp;"|",'5_ACOMPANHAMENTO'!$AC$3:$AC$4922)))+((R532&lt;&gt;"")*ISNUMBER(SEARCH("|"&amp;R532&amp;"|",'5_ACOMPANHAMENTO'!$AC$3:$AC$4922)))+((S532&lt;&gt;"")*ISNUMBER(SEARCH("|"&amp;S532&amp;"|",'5_ACOMPANHAMENTO'!$AC$3:$AC$4922)))+((T532&lt;&gt;"")*ISNUMBER(SEARCH("|"&amp;T532&amp;"|",'5_ACOMPANHAMENTO'!$AC$3:$AC$4922)))+((U532&lt;&gt;"")*ISNUMBER(SEARCH("|"&amp;U532&amp;"|",'5_ACOMPANHAMENTO'!$AC$3:$AC$4922)))+((V532&lt;&gt;"")*ISNUMBER(SEARCH("|"&amp;V532&amp;"|",'5_ACOMPANHAMENTO'!$AC$3:$AC$4922)))+((W532&lt;&gt;"")*ISNUMBER(SEARCH("|"&amp;W532&amp;"|",'5_ACOMPANHAMENTO'!$AC$3:$AC$4922)))+((X532&lt;&gt;"")*ISNUMBER(SEARCH("|"&amp;X532&amp;"|",'5_ACOMPANHAMENTO'!$AC$3:$AC$4922)))+((Y532&lt;&gt;"")*ISNUMBER(SEARCH("|"&amp;Y532&amp;"|",'5_ACOMPANHAMENTO'!$AC$3:$AC$4922)))+((Z532&lt;&gt;"")*ISNUMBER(SEARCH("|"&amp;Z532&amp;"|",'5_ACOMPANHAMENTO'!$AC$3:$AC$4922)))+((AA532&lt;&gt;"")*ISNUMBER(SEARCH("|"&amp;AA532&amp;"|",'5_ACOMPANHAMENTO'!$AC$3:$AC$4922)))+((AB532&lt;&gt;"")*ISNUMBER(SEARCH("|"&amp;AB532&amp;"|",'5_ACOMPANHAMENTO'!$AC$3:$AC$4922))))&gt;0)),'5_ACOMPANHAMENTO'!$J$3:$J$4922),0))</f>
        <v>1522</v>
      </c>
      <c r="E532" s="4" t="str">
        <f t="shared" ca="1" si="184"/>
        <v>FINALIZADO</v>
      </c>
      <c r="F532" s="7">
        <f>IF(OR($B532="",$C532=""),"",IFERROR(SUMPRODUCT(--(('5_ACOMPANHAMENTO'!$AD$3:$AD$4922=TRIM($C532&amp;""))*('5_ACOMPANHAMENTO'!$AC$3:$AC$4922&lt;&gt;"")*((((I532&lt;&gt;"")*ISNUMBER(SEARCH("|"&amp;I532&amp;"|",'5_ACOMPANHAMENTO'!$AC$3:$AC$4922)))+((J532&lt;&gt;"")*ISNUMBER(SEARCH("|"&amp;J532&amp;"|",'5_ACOMPANHAMENTO'!$AC$3:$AC$4922)))+((K532&lt;&gt;"")*ISNUMBER(SEARCH("|"&amp;K532&amp;"|",'5_ACOMPANHAMENTO'!$AC$3:$AC$4922)))+((L532&lt;&gt;"")*ISNUMBER(SEARCH("|"&amp;L532&amp;"|",'5_ACOMPANHAMENTO'!$AC$3:$AC$4922)))+((M532&lt;&gt;"")*ISNUMBER(SEARCH("|"&amp;M532&amp;"|",'5_ACOMPANHAMENTO'!$AC$3:$AC$4922)))+((N532&lt;&gt;"")*ISNUMBER(SEARCH("|"&amp;N532&amp;"|",'5_ACOMPANHAMENTO'!$AC$3:$AC$4922)))+((O532&lt;&gt;"")*ISNUMBER(SEARCH("|"&amp;O532&amp;"|",'5_ACOMPANHAMENTO'!$AC$3:$AC$4922)))+((P532&lt;&gt;"")*ISNUMBER(SEARCH("|"&amp;P532&amp;"|",'5_ACOMPANHAMENTO'!$AC$3:$AC$4922)))+((Q532&lt;&gt;"")*ISNUMBER(SEARCH("|"&amp;Q532&amp;"|",'5_ACOMPANHAMENTO'!$AC$3:$AC$4922)))+((R532&lt;&gt;"")*ISNUMBER(SEARCH("|"&amp;R532&amp;"|",'5_ACOMPANHAMENTO'!$AC$3:$AC$4922)))+((S532&lt;&gt;"")*ISNUMBER(SEARCH("|"&amp;S532&amp;"|",'5_ACOMPANHAMENTO'!$AC$3:$AC$4922)))+((T532&lt;&gt;"")*ISNUMBER(SEARCH("|"&amp;T532&amp;"|",'5_ACOMPANHAMENTO'!$AC$3:$AC$4922)))+((U532&lt;&gt;"")*ISNUMBER(SEARCH("|"&amp;U532&amp;"|",'5_ACOMPANHAMENTO'!$AC$3:$AC$4922)))+((V532&lt;&gt;"")*ISNUMBER(SEARCH("|"&amp;V532&amp;"|",'5_ACOMPANHAMENTO'!$AC$3:$AC$4922)))+((W532&lt;&gt;"")*ISNUMBER(SEARCH("|"&amp;W532&amp;"|",'5_ACOMPANHAMENTO'!$AC$3:$AC$4922)))+((X532&lt;&gt;"")*ISNUMBER(SEARCH("|"&amp;X532&amp;"|",'5_ACOMPANHAMENTO'!$AC$3:$AC$4922)))+((Y532&lt;&gt;"")*ISNUMBER(SEARCH("|"&amp;Y532&amp;"|",'5_ACOMPANHAMENTO'!$AC$3:$AC$4922)))+((Z532&lt;&gt;"")*ISNUMBER(SEARCH("|"&amp;Z532&amp;"|",'5_ACOMPANHAMENTO'!$AC$3:$AC$4922)))+((AA532&lt;&gt;"")*ISNUMBER(SEARCH("|"&amp;AA532&amp;"|",'5_ACOMPANHAMENTO'!$AC$3:$AC$4922)))+((AB532&lt;&gt;"")*ISNUMBER(SEARCH("|"&amp;AB532&amp;"|",'5_ACOMPANHAMENTO'!$AC$3:$AC$4922))))&gt;0)),'5_ACOMPANHAMENTO'!$O$3:$O$4922),0))</f>
        <v>1522</v>
      </c>
      <c r="G532" s="7">
        <f t="shared" si="185"/>
        <v>0</v>
      </c>
      <c r="H532" t="str">
        <f t="shared" si="186"/>
        <v>10199,10201|8 EMBALAGEM</v>
      </c>
      <c r="I532" s="1" t="str">
        <f t="shared" si="187"/>
        <v>10199</v>
      </c>
      <c r="J532" s="1" t="str">
        <f t="shared" si="188"/>
        <v>10201</v>
      </c>
      <c r="K532" s="1" t="str">
        <f t="shared" si="189"/>
        <v/>
      </c>
      <c r="L532" s="1" t="str">
        <f t="shared" si="190"/>
        <v/>
      </c>
      <c r="M532" s="1" t="str">
        <f t="shared" si="191"/>
        <v/>
      </c>
      <c r="N532" s="1" t="str">
        <f t="shared" si="192"/>
        <v/>
      </c>
      <c r="O532" s="1" t="str">
        <f t="shared" si="193"/>
        <v/>
      </c>
      <c r="P532" s="1" t="str">
        <f t="shared" si="194"/>
        <v/>
      </c>
      <c r="Q532" s="1" t="str">
        <f t="shared" si="195"/>
        <v/>
      </c>
      <c r="R532" s="1" t="str">
        <f t="shared" si="196"/>
        <v/>
      </c>
      <c r="S532" s="1" t="str">
        <f t="shared" si="197"/>
        <v/>
      </c>
      <c r="T532" s="1" t="str">
        <f t="shared" si="198"/>
        <v/>
      </c>
      <c r="U532" s="1" t="str">
        <f t="shared" si="199"/>
        <v/>
      </c>
      <c r="V532" s="1" t="str">
        <f t="shared" si="200"/>
        <v/>
      </c>
      <c r="W532" s="1" t="str">
        <f t="shared" si="201"/>
        <v/>
      </c>
      <c r="X532" s="1" t="str">
        <f t="shared" si="202"/>
        <v/>
      </c>
      <c r="Y532" s="1" t="str">
        <f t="shared" si="203"/>
        <v/>
      </c>
      <c r="Z532" s="1" t="str">
        <f t="shared" si="204"/>
        <v/>
      </c>
      <c r="AA532" s="1" t="str">
        <f t="shared" si="205"/>
        <v/>
      </c>
      <c r="AB532" s="1" t="str">
        <f t="shared" si="206"/>
        <v/>
      </c>
    </row>
    <row r="533" spans="1:28" ht="11.25" hidden="1" customHeight="1" x14ac:dyDescent="0.35">
      <c r="A533" s="4">
        <f>IF(OR($B533="",$C533=""),"",IFERROR(INDEX('5_ACOMPANHAMENTO'!$A$3:$A$4922,MATCH(1,INDEX(('5_ACOMPANHAMENTO'!$AD$3:$AD$4922=TRIM($C533&amp;""))*('5_ACOMPANHAMENTO'!$AC$3:$AC$4922&lt;&gt;"")*((((I533&lt;&gt;"")*ISNUMBER(SEARCH("|"&amp;I533&amp;"|",'5_ACOMPANHAMENTO'!$AC$3:$AC$4922)))+((J533&lt;&gt;"")*ISNUMBER(SEARCH("|"&amp;J533&amp;"|",'5_ACOMPANHAMENTO'!$AC$3:$AC$4922)))+((K533&lt;&gt;"")*ISNUMBER(SEARCH("|"&amp;K533&amp;"|",'5_ACOMPANHAMENTO'!$AC$3:$AC$4922)))+((L533&lt;&gt;"")*ISNUMBER(SEARCH("|"&amp;L533&amp;"|",'5_ACOMPANHAMENTO'!$AC$3:$AC$4922)))+((M533&lt;&gt;"")*ISNUMBER(SEARCH("|"&amp;M533&amp;"|",'5_ACOMPANHAMENTO'!$AC$3:$AC$4922)))+((N533&lt;&gt;"")*ISNUMBER(SEARCH("|"&amp;N533&amp;"|",'5_ACOMPANHAMENTO'!$AC$3:$AC$4922)))+((O533&lt;&gt;"")*ISNUMBER(SEARCH("|"&amp;O533&amp;"|",'5_ACOMPANHAMENTO'!$AC$3:$AC$4922)))+((P533&lt;&gt;"")*ISNUMBER(SEARCH("|"&amp;P533&amp;"|",'5_ACOMPANHAMENTO'!$AC$3:$AC$4922)))+((Q533&lt;&gt;"")*ISNUMBER(SEARCH("|"&amp;Q533&amp;"|",'5_ACOMPANHAMENTO'!$AC$3:$AC$4922)))+((R533&lt;&gt;"")*ISNUMBER(SEARCH("|"&amp;R533&amp;"|",'5_ACOMPANHAMENTO'!$AC$3:$AC$4922)))+((S533&lt;&gt;"")*ISNUMBER(SEARCH("|"&amp;S533&amp;"|",'5_ACOMPANHAMENTO'!$AC$3:$AC$4922)))+((T533&lt;&gt;"")*ISNUMBER(SEARCH("|"&amp;T533&amp;"|",'5_ACOMPANHAMENTO'!$AC$3:$AC$4922)))+((U533&lt;&gt;"")*ISNUMBER(SEARCH("|"&amp;U533&amp;"|",'5_ACOMPANHAMENTO'!$AC$3:$AC$4922)))+((V533&lt;&gt;"")*ISNUMBER(SEARCH("|"&amp;V533&amp;"|",'5_ACOMPANHAMENTO'!$AC$3:$AC$4922)))+((W533&lt;&gt;"")*ISNUMBER(SEARCH("|"&amp;W533&amp;"|",'5_ACOMPANHAMENTO'!$AC$3:$AC$4922)))+((X533&lt;&gt;"")*ISNUMBER(SEARCH("|"&amp;X533&amp;"|",'5_ACOMPANHAMENTO'!$AC$3:$AC$4922)))+((Y533&lt;&gt;"")*ISNUMBER(SEARCH("|"&amp;Y533&amp;"|",'5_ACOMPANHAMENTO'!$AC$3:$AC$4922)))+((Z533&lt;&gt;"")*ISNUMBER(SEARCH("|"&amp;Z533&amp;"|",'5_ACOMPANHAMENTO'!$AC$3:$AC$4922)))+((AA533&lt;&gt;"")*ISNUMBER(SEARCH("|"&amp;AA533&amp;"|",'5_ACOMPANHAMENTO'!$AC$3:$AC$4922)))+((AB533&lt;&gt;"")*ISNUMBER(SEARCH("|"&amp;AB533&amp;"|",'5_ACOMPANHAMENTO'!$AC$3:$AC$4922))))&gt;0),0),0)),""))</f>
        <v>46206</v>
      </c>
      <c r="B533" s="14" t="s">
        <v>3095</v>
      </c>
      <c r="C533" s="14" t="s">
        <v>3059</v>
      </c>
      <c r="D533" s="4">
        <f>IF(OR($B533="",$C533=""),"",IFERROR(SUMPRODUCT(--(('5_ACOMPANHAMENTO'!$AD$3:$AD$4922=TRIM($C533&amp;""))*('5_ACOMPANHAMENTO'!$AC$3:$AC$4922&lt;&gt;"")*((((I533&lt;&gt;"")*ISNUMBER(SEARCH("|"&amp;I533&amp;"|",'5_ACOMPANHAMENTO'!$AC$3:$AC$4922)))+((J533&lt;&gt;"")*ISNUMBER(SEARCH("|"&amp;J533&amp;"|",'5_ACOMPANHAMENTO'!$AC$3:$AC$4922)))+((K533&lt;&gt;"")*ISNUMBER(SEARCH("|"&amp;K533&amp;"|",'5_ACOMPANHAMENTO'!$AC$3:$AC$4922)))+((L533&lt;&gt;"")*ISNUMBER(SEARCH("|"&amp;L533&amp;"|",'5_ACOMPANHAMENTO'!$AC$3:$AC$4922)))+((M533&lt;&gt;"")*ISNUMBER(SEARCH("|"&amp;M533&amp;"|",'5_ACOMPANHAMENTO'!$AC$3:$AC$4922)))+((N533&lt;&gt;"")*ISNUMBER(SEARCH("|"&amp;N533&amp;"|",'5_ACOMPANHAMENTO'!$AC$3:$AC$4922)))+((O533&lt;&gt;"")*ISNUMBER(SEARCH("|"&amp;O533&amp;"|",'5_ACOMPANHAMENTO'!$AC$3:$AC$4922)))+((P533&lt;&gt;"")*ISNUMBER(SEARCH("|"&amp;P533&amp;"|",'5_ACOMPANHAMENTO'!$AC$3:$AC$4922)))+((Q533&lt;&gt;"")*ISNUMBER(SEARCH("|"&amp;Q533&amp;"|",'5_ACOMPANHAMENTO'!$AC$3:$AC$4922)))+((R533&lt;&gt;"")*ISNUMBER(SEARCH("|"&amp;R533&amp;"|",'5_ACOMPANHAMENTO'!$AC$3:$AC$4922)))+((S533&lt;&gt;"")*ISNUMBER(SEARCH("|"&amp;S533&amp;"|",'5_ACOMPANHAMENTO'!$AC$3:$AC$4922)))+((T533&lt;&gt;"")*ISNUMBER(SEARCH("|"&amp;T533&amp;"|",'5_ACOMPANHAMENTO'!$AC$3:$AC$4922)))+((U533&lt;&gt;"")*ISNUMBER(SEARCH("|"&amp;U533&amp;"|",'5_ACOMPANHAMENTO'!$AC$3:$AC$4922)))+((V533&lt;&gt;"")*ISNUMBER(SEARCH("|"&amp;V533&amp;"|",'5_ACOMPANHAMENTO'!$AC$3:$AC$4922)))+((W533&lt;&gt;"")*ISNUMBER(SEARCH("|"&amp;W533&amp;"|",'5_ACOMPANHAMENTO'!$AC$3:$AC$4922)))+((X533&lt;&gt;"")*ISNUMBER(SEARCH("|"&amp;X533&amp;"|",'5_ACOMPANHAMENTO'!$AC$3:$AC$4922)))+((Y533&lt;&gt;"")*ISNUMBER(SEARCH("|"&amp;Y533&amp;"|",'5_ACOMPANHAMENTO'!$AC$3:$AC$4922)))+((Z533&lt;&gt;"")*ISNUMBER(SEARCH("|"&amp;Z533&amp;"|",'5_ACOMPANHAMENTO'!$AC$3:$AC$4922)))+((AA533&lt;&gt;"")*ISNUMBER(SEARCH("|"&amp;AA533&amp;"|",'5_ACOMPANHAMENTO'!$AC$3:$AC$4922)))+((AB533&lt;&gt;"")*ISNUMBER(SEARCH("|"&amp;AB533&amp;"|",'5_ACOMPANHAMENTO'!$AC$3:$AC$4922))))&gt;0)),'5_ACOMPANHAMENTO'!$J$3:$J$4922),0))</f>
        <v>1522</v>
      </c>
      <c r="E533" s="4" t="str">
        <f t="shared" ca="1" si="184"/>
        <v>FINALIZADO</v>
      </c>
      <c r="F533" s="7">
        <f>IF(OR($B533="",$C533=""),"",IFERROR(SUMPRODUCT(--(('5_ACOMPANHAMENTO'!$AD$3:$AD$4922=TRIM($C533&amp;""))*('5_ACOMPANHAMENTO'!$AC$3:$AC$4922&lt;&gt;"")*((((I533&lt;&gt;"")*ISNUMBER(SEARCH("|"&amp;I533&amp;"|",'5_ACOMPANHAMENTO'!$AC$3:$AC$4922)))+((J533&lt;&gt;"")*ISNUMBER(SEARCH("|"&amp;J533&amp;"|",'5_ACOMPANHAMENTO'!$AC$3:$AC$4922)))+((K533&lt;&gt;"")*ISNUMBER(SEARCH("|"&amp;K533&amp;"|",'5_ACOMPANHAMENTO'!$AC$3:$AC$4922)))+((L533&lt;&gt;"")*ISNUMBER(SEARCH("|"&amp;L533&amp;"|",'5_ACOMPANHAMENTO'!$AC$3:$AC$4922)))+((M533&lt;&gt;"")*ISNUMBER(SEARCH("|"&amp;M533&amp;"|",'5_ACOMPANHAMENTO'!$AC$3:$AC$4922)))+((N533&lt;&gt;"")*ISNUMBER(SEARCH("|"&amp;N533&amp;"|",'5_ACOMPANHAMENTO'!$AC$3:$AC$4922)))+((O533&lt;&gt;"")*ISNUMBER(SEARCH("|"&amp;O533&amp;"|",'5_ACOMPANHAMENTO'!$AC$3:$AC$4922)))+((P533&lt;&gt;"")*ISNUMBER(SEARCH("|"&amp;P533&amp;"|",'5_ACOMPANHAMENTO'!$AC$3:$AC$4922)))+((Q533&lt;&gt;"")*ISNUMBER(SEARCH("|"&amp;Q533&amp;"|",'5_ACOMPANHAMENTO'!$AC$3:$AC$4922)))+((R533&lt;&gt;"")*ISNUMBER(SEARCH("|"&amp;R533&amp;"|",'5_ACOMPANHAMENTO'!$AC$3:$AC$4922)))+((S533&lt;&gt;"")*ISNUMBER(SEARCH("|"&amp;S533&amp;"|",'5_ACOMPANHAMENTO'!$AC$3:$AC$4922)))+((T533&lt;&gt;"")*ISNUMBER(SEARCH("|"&amp;T533&amp;"|",'5_ACOMPANHAMENTO'!$AC$3:$AC$4922)))+((U533&lt;&gt;"")*ISNUMBER(SEARCH("|"&amp;U533&amp;"|",'5_ACOMPANHAMENTO'!$AC$3:$AC$4922)))+((V533&lt;&gt;"")*ISNUMBER(SEARCH("|"&amp;V533&amp;"|",'5_ACOMPANHAMENTO'!$AC$3:$AC$4922)))+((W533&lt;&gt;"")*ISNUMBER(SEARCH("|"&amp;W533&amp;"|",'5_ACOMPANHAMENTO'!$AC$3:$AC$4922)))+((X533&lt;&gt;"")*ISNUMBER(SEARCH("|"&amp;X533&amp;"|",'5_ACOMPANHAMENTO'!$AC$3:$AC$4922)))+((Y533&lt;&gt;"")*ISNUMBER(SEARCH("|"&amp;Y533&amp;"|",'5_ACOMPANHAMENTO'!$AC$3:$AC$4922)))+((Z533&lt;&gt;"")*ISNUMBER(SEARCH("|"&amp;Z533&amp;"|",'5_ACOMPANHAMENTO'!$AC$3:$AC$4922)))+((AA533&lt;&gt;"")*ISNUMBER(SEARCH("|"&amp;AA533&amp;"|",'5_ACOMPANHAMENTO'!$AC$3:$AC$4922)))+((AB533&lt;&gt;"")*ISNUMBER(SEARCH("|"&amp;AB533&amp;"|",'5_ACOMPANHAMENTO'!$AC$3:$AC$4922))))&gt;0)),'5_ACOMPANHAMENTO'!$O$3:$O$4922),0))</f>
        <v>1522</v>
      </c>
      <c r="G533" s="7">
        <f t="shared" si="185"/>
        <v>0</v>
      </c>
      <c r="H533" t="str">
        <f t="shared" si="186"/>
        <v>10199,10201|8 EMBALAGEM</v>
      </c>
      <c r="I533" s="1" t="str">
        <f t="shared" si="187"/>
        <v>10199</v>
      </c>
      <c r="J533" s="1" t="str">
        <f t="shared" si="188"/>
        <v>10201</v>
      </c>
      <c r="K533" s="1" t="str">
        <f t="shared" si="189"/>
        <v/>
      </c>
      <c r="L533" s="1" t="str">
        <f t="shared" si="190"/>
        <v/>
      </c>
      <c r="M533" s="1" t="str">
        <f t="shared" si="191"/>
        <v/>
      </c>
      <c r="N533" s="1" t="str">
        <f t="shared" si="192"/>
        <v/>
      </c>
      <c r="O533" s="1" t="str">
        <f t="shared" si="193"/>
        <v/>
      </c>
      <c r="P533" s="1" t="str">
        <f t="shared" si="194"/>
        <v/>
      </c>
      <c r="Q533" s="1" t="str">
        <f t="shared" si="195"/>
        <v/>
      </c>
      <c r="R533" s="1" t="str">
        <f t="shared" si="196"/>
        <v/>
      </c>
      <c r="S533" s="1" t="str">
        <f t="shared" si="197"/>
        <v/>
      </c>
      <c r="T533" s="1" t="str">
        <f t="shared" si="198"/>
        <v/>
      </c>
      <c r="U533" s="1" t="str">
        <f t="shared" si="199"/>
        <v/>
      </c>
      <c r="V533" s="1" t="str">
        <f t="shared" si="200"/>
        <v/>
      </c>
      <c r="W533" s="1" t="str">
        <f t="shared" si="201"/>
        <v/>
      </c>
      <c r="X533" s="1" t="str">
        <f t="shared" si="202"/>
        <v/>
      </c>
      <c r="Y533" s="1" t="str">
        <f t="shared" si="203"/>
        <v/>
      </c>
      <c r="Z533" s="1" t="str">
        <f t="shared" si="204"/>
        <v/>
      </c>
      <c r="AA533" s="1" t="str">
        <f t="shared" si="205"/>
        <v/>
      </c>
      <c r="AB533" s="1" t="str">
        <f t="shared" si="206"/>
        <v/>
      </c>
    </row>
    <row r="534" spans="1:28" ht="11.25" hidden="1" customHeight="1" x14ac:dyDescent="0.35">
      <c r="A534" s="4">
        <f>IF(OR($B534="",$C534=""),"",IFERROR(INDEX('5_ACOMPANHAMENTO'!$A$3:$A$4922,MATCH(1,INDEX(('5_ACOMPANHAMENTO'!$AD$3:$AD$4922=TRIM($C534&amp;""))*('5_ACOMPANHAMENTO'!$AC$3:$AC$4922&lt;&gt;"")*((((I534&lt;&gt;"")*ISNUMBER(SEARCH("|"&amp;I534&amp;"|",'5_ACOMPANHAMENTO'!$AC$3:$AC$4922)))+((J534&lt;&gt;"")*ISNUMBER(SEARCH("|"&amp;J534&amp;"|",'5_ACOMPANHAMENTO'!$AC$3:$AC$4922)))+((K534&lt;&gt;"")*ISNUMBER(SEARCH("|"&amp;K534&amp;"|",'5_ACOMPANHAMENTO'!$AC$3:$AC$4922)))+((L534&lt;&gt;"")*ISNUMBER(SEARCH("|"&amp;L534&amp;"|",'5_ACOMPANHAMENTO'!$AC$3:$AC$4922)))+((M534&lt;&gt;"")*ISNUMBER(SEARCH("|"&amp;M534&amp;"|",'5_ACOMPANHAMENTO'!$AC$3:$AC$4922)))+((N534&lt;&gt;"")*ISNUMBER(SEARCH("|"&amp;N534&amp;"|",'5_ACOMPANHAMENTO'!$AC$3:$AC$4922)))+((O534&lt;&gt;"")*ISNUMBER(SEARCH("|"&amp;O534&amp;"|",'5_ACOMPANHAMENTO'!$AC$3:$AC$4922)))+((P534&lt;&gt;"")*ISNUMBER(SEARCH("|"&amp;P534&amp;"|",'5_ACOMPANHAMENTO'!$AC$3:$AC$4922)))+((Q534&lt;&gt;"")*ISNUMBER(SEARCH("|"&amp;Q534&amp;"|",'5_ACOMPANHAMENTO'!$AC$3:$AC$4922)))+((R534&lt;&gt;"")*ISNUMBER(SEARCH("|"&amp;R534&amp;"|",'5_ACOMPANHAMENTO'!$AC$3:$AC$4922)))+((S534&lt;&gt;"")*ISNUMBER(SEARCH("|"&amp;S534&amp;"|",'5_ACOMPANHAMENTO'!$AC$3:$AC$4922)))+((T534&lt;&gt;"")*ISNUMBER(SEARCH("|"&amp;T534&amp;"|",'5_ACOMPANHAMENTO'!$AC$3:$AC$4922)))+((U534&lt;&gt;"")*ISNUMBER(SEARCH("|"&amp;U534&amp;"|",'5_ACOMPANHAMENTO'!$AC$3:$AC$4922)))+((V534&lt;&gt;"")*ISNUMBER(SEARCH("|"&amp;V534&amp;"|",'5_ACOMPANHAMENTO'!$AC$3:$AC$4922)))+((W534&lt;&gt;"")*ISNUMBER(SEARCH("|"&amp;W534&amp;"|",'5_ACOMPANHAMENTO'!$AC$3:$AC$4922)))+((X534&lt;&gt;"")*ISNUMBER(SEARCH("|"&amp;X534&amp;"|",'5_ACOMPANHAMENTO'!$AC$3:$AC$4922)))+((Y534&lt;&gt;"")*ISNUMBER(SEARCH("|"&amp;Y534&amp;"|",'5_ACOMPANHAMENTO'!$AC$3:$AC$4922)))+((Z534&lt;&gt;"")*ISNUMBER(SEARCH("|"&amp;Z534&amp;"|",'5_ACOMPANHAMENTO'!$AC$3:$AC$4922)))+((AA534&lt;&gt;"")*ISNUMBER(SEARCH("|"&amp;AA534&amp;"|",'5_ACOMPANHAMENTO'!$AC$3:$AC$4922)))+((AB534&lt;&gt;"")*ISNUMBER(SEARCH("|"&amp;AB534&amp;"|",'5_ACOMPANHAMENTO'!$AC$3:$AC$4922))))&gt;0),0),0)),""))</f>
        <v>46206</v>
      </c>
      <c r="B534" s="14" t="s">
        <v>3095</v>
      </c>
      <c r="C534" s="14" t="s">
        <v>3059</v>
      </c>
      <c r="D534" s="4">
        <f>IF(OR($B534="",$C534=""),"",IFERROR(SUMPRODUCT(--(('5_ACOMPANHAMENTO'!$AD$3:$AD$4922=TRIM($C534&amp;""))*('5_ACOMPANHAMENTO'!$AC$3:$AC$4922&lt;&gt;"")*((((I534&lt;&gt;"")*ISNUMBER(SEARCH("|"&amp;I534&amp;"|",'5_ACOMPANHAMENTO'!$AC$3:$AC$4922)))+((J534&lt;&gt;"")*ISNUMBER(SEARCH("|"&amp;J534&amp;"|",'5_ACOMPANHAMENTO'!$AC$3:$AC$4922)))+((K534&lt;&gt;"")*ISNUMBER(SEARCH("|"&amp;K534&amp;"|",'5_ACOMPANHAMENTO'!$AC$3:$AC$4922)))+((L534&lt;&gt;"")*ISNUMBER(SEARCH("|"&amp;L534&amp;"|",'5_ACOMPANHAMENTO'!$AC$3:$AC$4922)))+((M534&lt;&gt;"")*ISNUMBER(SEARCH("|"&amp;M534&amp;"|",'5_ACOMPANHAMENTO'!$AC$3:$AC$4922)))+((N534&lt;&gt;"")*ISNUMBER(SEARCH("|"&amp;N534&amp;"|",'5_ACOMPANHAMENTO'!$AC$3:$AC$4922)))+((O534&lt;&gt;"")*ISNUMBER(SEARCH("|"&amp;O534&amp;"|",'5_ACOMPANHAMENTO'!$AC$3:$AC$4922)))+((P534&lt;&gt;"")*ISNUMBER(SEARCH("|"&amp;P534&amp;"|",'5_ACOMPANHAMENTO'!$AC$3:$AC$4922)))+((Q534&lt;&gt;"")*ISNUMBER(SEARCH("|"&amp;Q534&amp;"|",'5_ACOMPANHAMENTO'!$AC$3:$AC$4922)))+((R534&lt;&gt;"")*ISNUMBER(SEARCH("|"&amp;R534&amp;"|",'5_ACOMPANHAMENTO'!$AC$3:$AC$4922)))+((S534&lt;&gt;"")*ISNUMBER(SEARCH("|"&amp;S534&amp;"|",'5_ACOMPANHAMENTO'!$AC$3:$AC$4922)))+((T534&lt;&gt;"")*ISNUMBER(SEARCH("|"&amp;T534&amp;"|",'5_ACOMPANHAMENTO'!$AC$3:$AC$4922)))+((U534&lt;&gt;"")*ISNUMBER(SEARCH("|"&amp;U534&amp;"|",'5_ACOMPANHAMENTO'!$AC$3:$AC$4922)))+((V534&lt;&gt;"")*ISNUMBER(SEARCH("|"&amp;V534&amp;"|",'5_ACOMPANHAMENTO'!$AC$3:$AC$4922)))+((W534&lt;&gt;"")*ISNUMBER(SEARCH("|"&amp;W534&amp;"|",'5_ACOMPANHAMENTO'!$AC$3:$AC$4922)))+((X534&lt;&gt;"")*ISNUMBER(SEARCH("|"&amp;X534&amp;"|",'5_ACOMPANHAMENTO'!$AC$3:$AC$4922)))+((Y534&lt;&gt;"")*ISNUMBER(SEARCH("|"&amp;Y534&amp;"|",'5_ACOMPANHAMENTO'!$AC$3:$AC$4922)))+((Z534&lt;&gt;"")*ISNUMBER(SEARCH("|"&amp;Z534&amp;"|",'5_ACOMPANHAMENTO'!$AC$3:$AC$4922)))+((AA534&lt;&gt;"")*ISNUMBER(SEARCH("|"&amp;AA534&amp;"|",'5_ACOMPANHAMENTO'!$AC$3:$AC$4922)))+((AB534&lt;&gt;"")*ISNUMBER(SEARCH("|"&amp;AB534&amp;"|",'5_ACOMPANHAMENTO'!$AC$3:$AC$4922))))&gt;0)),'5_ACOMPANHAMENTO'!$J$3:$J$4922),0))</f>
        <v>1522</v>
      </c>
      <c r="E534" s="4" t="str">
        <f t="shared" ca="1" si="184"/>
        <v>FINALIZADO</v>
      </c>
      <c r="F534" s="7">
        <f>IF(OR($B534="",$C534=""),"",IFERROR(SUMPRODUCT(--(('5_ACOMPANHAMENTO'!$AD$3:$AD$4922=TRIM($C534&amp;""))*('5_ACOMPANHAMENTO'!$AC$3:$AC$4922&lt;&gt;"")*((((I534&lt;&gt;"")*ISNUMBER(SEARCH("|"&amp;I534&amp;"|",'5_ACOMPANHAMENTO'!$AC$3:$AC$4922)))+((J534&lt;&gt;"")*ISNUMBER(SEARCH("|"&amp;J534&amp;"|",'5_ACOMPANHAMENTO'!$AC$3:$AC$4922)))+((K534&lt;&gt;"")*ISNUMBER(SEARCH("|"&amp;K534&amp;"|",'5_ACOMPANHAMENTO'!$AC$3:$AC$4922)))+((L534&lt;&gt;"")*ISNUMBER(SEARCH("|"&amp;L534&amp;"|",'5_ACOMPANHAMENTO'!$AC$3:$AC$4922)))+((M534&lt;&gt;"")*ISNUMBER(SEARCH("|"&amp;M534&amp;"|",'5_ACOMPANHAMENTO'!$AC$3:$AC$4922)))+((N534&lt;&gt;"")*ISNUMBER(SEARCH("|"&amp;N534&amp;"|",'5_ACOMPANHAMENTO'!$AC$3:$AC$4922)))+((O534&lt;&gt;"")*ISNUMBER(SEARCH("|"&amp;O534&amp;"|",'5_ACOMPANHAMENTO'!$AC$3:$AC$4922)))+((P534&lt;&gt;"")*ISNUMBER(SEARCH("|"&amp;P534&amp;"|",'5_ACOMPANHAMENTO'!$AC$3:$AC$4922)))+((Q534&lt;&gt;"")*ISNUMBER(SEARCH("|"&amp;Q534&amp;"|",'5_ACOMPANHAMENTO'!$AC$3:$AC$4922)))+((R534&lt;&gt;"")*ISNUMBER(SEARCH("|"&amp;R534&amp;"|",'5_ACOMPANHAMENTO'!$AC$3:$AC$4922)))+((S534&lt;&gt;"")*ISNUMBER(SEARCH("|"&amp;S534&amp;"|",'5_ACOMPANHAMENTO'!$AC$3:$AC$4922)))+((T534&lt;&gt;"")*ISNUMBER(SEARCH("|"&amp;T534&amp;"|",'5_ACOMPANHAMENTO'!$AC$3:$AC$4922)))+((U534&lt;&gt;"")*ISNUMBER(SEARCH("|"&amp;U534&amp;"|",'5_ACOMPANHAMENTO'!$AC$3:$AC$4922)))+((V534&lt;&gt;"")*ISNUMBER(SEARCH("|"&amp;V534&amp;"|",'5_ACOMPANHAMENTO'!$AC$3:$AC$4922)))+((W534&lt;&gt;"")*ISNUMBER(SEARCH("|"&amp;W534&amp;"|",'5_ACOMPANHAMENTO'!$AC$3:$AC$4922)))+((X534&lt;&gt;"")*ISNUMBER(SEARCH("|"&amp;X534&amp;"|",'5_ACOMPANHAMENTO'!$AC$3:$AC$4922)))+((Y534&lt;&gt;"")*ISNUMBER(SEARCH("|"&amp;Y534&amp;"|",'5_ACOMPANHAMENTO'!$AC$3:$AC$4922)))+((Z534&lt;&gt;"")*ISNUMBER(SEARCH("|"&amp;Z534&amp;"|",'5_ACOMPANHAMENTO'!$AC$3:$AC$4922)))+((AA534&lt;&gt;"")*ISNUMBER(SEARCH("|"&amp;AA534&amp;"|",'5_ACOMPANHAMENTO'!$AC$3:$AC$4922)))+((AB534&lt;&gt;"")*ISNUMBER(SEARCH("|"&amp;AB534&amp;"|",'5_ACOMPANHAMENTO'!$AC$3:$AC$4922))))&gt;0)),'5_ACOMPANHAMENTO'!$O$3:$O$4922),0))</f>
        <v>1522</v>
      </c>
      <c r="G534" s="7">
        <f t="shared" si="185"/>
        <v>0</v>
      </c>
      <c r="H534" t="str">
        <f t="shared" si="186"/>
        <v>10199,10201|8 EMBALAGEM</v>
      </c>
      <c r="I534" s="1" t="str">
        <f t="shared" si="187"/>
        <v>10199</v>
      </c>
      <c r="J534" s="1" t="str">
        <f t="shared" si="188"/>
        <v>10201</v>
      </c>
      <c r="K534" s="1" t="str">
        <f t="shared" si="189"/>
        <v/>
      </c>
      <c r="L534" s="1" t="str">
        <f t="shared" si="190"/>
        <v/>
      </c>
      <c r="M534" s="1" t="str">
        <f t="shared" si="191"/>
        <v/>
      </c>
      <c r="N534" s="1" t="str">
        <f t="shared" si="192"/>
        <v/>
      </c>
      <c r="O534" s="1" t="str">
        <f t="shared" si="193"/>
        <v/>
      </c>
      <c r="P534" s="1" t="str">
        <f t="shared" si="194"/>
        <v/>
      </c>
      <c r="Q534" s="1" t="str">
        <f t="shared" si="195"/>
        <v/>
      </c>
      <c r="R534" s="1" t="str">
        <f t="shared" si="196"/>
        <v/>
      </c>
      <c r="S534" s="1" t="str">
        <f t="shared" si="197"/>
        <v/>
      </c>
      <c r="T534" s="1" t="str">
        <f t="shared" si="198"/>
        <v/>
      </c>
      <c r="U534" s="1" t="str">
        <f t="shared" si="199"/>
        <v/>
      </c>
      <c r="V534" s="1" t="str">
        <f t="shared" si="200"/>
        <v/>
      </c>
      <c r="W534" s="1" t="str">
        <f t="shared" si="201"/>
        <v/>
      </c>
      <c r="X534" s="1" t="str">
        <f t="shared" si="202"/>
        <v/>
      </c>
      <c r="Y534" s="1" t="str">
        <f t="shared" si="203"/>
        <v/>
      </c>
      <c r="Z534" s="1" t="str">
        <f t="shared" si="204"/>
        <v/>
      </c>
      <c r="AA534" s="1" t="str">
        <f t="shared" si="205"/>
        <v/>
      </c>
      <c r="AB534" s="1" t="str">
        <f t="shared" si="206"/>
        <v/>
      </c>
    </row>
    <row r="535" spans="1:28" ht="11.25" hidden="1" customHeight="1" x14ac:dyDescent="0.35">
      <c r="A535" s="4">
        <f>IF(OR($B535="",$C535=""),"",IFERROR(INDEX('5_ACOMPANHAMENTO'!$A$3:$A$4922,MATCH(1,INDEX(('5_ACOMPANHAMENTO'!$AD$3:$AD$4922=TRIM($C535&amp;""))*('5_ACOMPANHAMENTO'!$AC$3:$AC$4922&lt;&gt;"")*((((I535&lt;&gt;"")*ISNUMBER(SEARCH("|"&amp;I535&amp;"|",'5_ACOMPANHAMENTO'!$AC$3:$AC$4922)))+((J535&lt;&gt;"")*ISNUMBER(SEARCH("|"&amp;J535&amp;"|",'5_ACOMPANHAMENTO'!$AC$3:$AC$4922)))+((K535&lt;&gt;"")*ISNUMBER(SEARCH("|"&amp;K535&amp;"|",'5_ACOMPANHAMENTO'!$AC$3:$AC$4922)))+((L535&lt;&gt;"")*ISNUMBER(SEARCH("|"&amp;L535&amp;"|",'5_ACOMPANHAMENTO'!$AC$3:$AC$4922)))+((M535&lt;&gt;"")*ISNUMBER(SEARCH("|"&amp;M535&amp;"|",'5_ACOMPANHAMENTO'!$AC$3:$AC$4922)))+((N535&lt;&gt;"")*ISNUMBER(SEARCH("|"&amp;N535&amp;"|",'5_ACOMPANHAMENTO'!$AC$3:$AC$4922)))+((O535&lt;&gt;"")*ISNUMBER(SEARCH("|"&amp;O535&amp;"|",'5_ACOMPANHAMENTO'!$AC$3:$AC$4922)))+((P535&lt;&gt;"")*ISNUMBER(SEARCH("|"&amp;P535&amp;"|",'5_ACOMPANHAMENTO'!$AC$3:$AC$4922)))+((Q535&lt;&gt;"")*ISNUMBER(SEARCH("|"&amp;Q535&amp;"|",'5_ACOMPANHAMENTO'!$AC$3:$AC$4922)))+((R535&lt;&gt;"")*ISNUMBER(SEARCH("|"&amp;R535&amp;"|",'5_ACOMPANHAMENTO'!$AC$3:$AC$4922)))+((S535&lt;&gt;"")*ISNUMBER(SEARCH("|"&amp;S535&amp;"|",'5_ACOMPANHAMENTO'!$AC$3:$AC$4922)))+((T535&lt;&gt;"")*ISNUMBER(SEARCH("|"&amp;T535&amp;"|",'5_ACOMPANHAMENTO'!$AC$3:$AC$4922)))+((U535&lt;&gt;"")*ISNUMBER(SEARCH("|"&amp;U535&amp;"|",'5_ACOMPANHAMENTO'!$AC$3:$AC$4922)))+((V535&lt;&gt;"")*ISNUMBER(SEARCH("|"&amp;V535&amp;"|",'5_ACOMPANHAMENTO'!$AC$3:$AC$4922)))+((W535&lt;&gt;"")*ISNUMBER(SEARCH("|"&amp;W535&amp;"|",'5_ACOMPANHAMENTO'!$AC$3:$AC$4922)))+((X535&lt;&gt;"")*ISNUMBER(SEARCH("|"&amp;X535&amp;"|",'5_ACOMPANHAMENTO'!$AC$3:$AC$4922)))+((Y535&lt;&gt;"")*ISNUMBER(SEARCH("|"&amp;Y535&amp;"|",'5_ACOMPANHAMENTO'!$AC$3:$AC$4922)))+((Z535&lt;&gt;"")*ISNUMBER(SEARCH("|"&amp;Z535&amp;"|",'5_ACOMPANHAMENTO'!$AC$3:$AC$4922)))+((AA535&lt;&gt;"")*ISNUMBER(SEARCH("|"&amp;AA535&amp;"|",'5_ACOMPANHAMENTO'!$AC$3:$AC$4922)))+((AB535&lt;&gt;"")*ISNUMBER(SEARCH("|"&amp;AB535&amp;"|",'5_ACOMPANHAMENTO'!$AC$3:$AC$4922))))&gt;0),0),0)),""))</f>
        <v>46206</v>
      </c>
      <c r="B535" s="14" t="s">
        <v>3095</v>
      </c>
      <c r="C535" s="14" t="s">
        <v>3059</v>
      </c>
      <c r="D535" s="4">
        <f>IF(OR($B535="",$C535=""),"",IFERROR(SUMPRODUCT(--(('5_ACOMPANHAMENTO'!$AD$3:$AD$4922=TRIM($C535&amp;""))*('5_ACOMPANHAMENTO'!$AC$3:$AC$4922&lt;&gt;"")*((((I535&lt;&gt;"")*ISNUMBER(SEARCH("|"&amp;I535&amp;"|",'5_ACOMPANHAMENTO'!$AC$3:$AC$4922)))+((J535&lt;&gt;"")*ISNUMBER(SEARCH("|"&amp;J535&amp;"|",'5_ACOMPANHAMENTO'!$AC$3:$AC$4922)))+((K535&lt;&gt;"")*ISNUMBER(SEARCH("|"&amp;K535&amp;"|",'5_ACOMPANHAMENTO'!$AC$3:$AC$4922)))+((L535&lt;&gt;"")*ISNUMBER(SEARCH("|"&amp;L535&amp;"|",'5_ACOMPANHAMENTO'!$AC$3:$AC$4922)))+((M535&lt;&gt;"")*ISNUMBER(SEARCH("|"&amp;M535&amp;"|",'5_ACOMPANHAMENTO'!$AC$3:$AC$4922)))+((N535&lt;&gt;"")*ISNUMBER(SEARCH("|"&amp;N535&amp;"|",'5_ACOMPANHAMENTO'!$AC$3:$AC$4922)))+((O535&lt;&gt;"")*ISNUMBER(SEARCH("|"&amp;O535&amp;"|",'5_ACOMPANHAMENTO'!$AC$3:$AC$4922)))+((P535&lt;&gt;"")*ISNUMBER(SEARCH("|"&amp;P535&amp;"|",'5_ACOMPANHAMENTO'!$AC$3:$AC$4922)))+((Q535&lt;&gt;"")*ISNUMBER(SEARCH("|"&amp;Q535&amp;"|",'5_ACOMPANHAMENTO'!$AC$3:$AC$4922)))+((R535&lt;&gt;"")*ISNUMBER(SEARCH("|"&amp;R535&amp;"|",'5_ACOMPANHAMENTO'!$AC$3:$AC$4922)))+((S535&lt;&gt;"")*ISNUMBER(SEARCH("|"&amp;S535&amp;"|",'5_ACOMPANHAMENTO'!$AC$3:$AC$4922)))+((T535&lt;&gt;"")*ISNUMBER(SEARCH("|"&amp;T535&amp;"|",'5_ACOMPANHAMENTO'!$AC$3:$AC$4922)))+((U535&lt;&gt;"")*ISNUMBER(SEARCH("|"&amp;U535&amp;"|",'5_ACOMPANHAMENTO'!$AC$3:$AC$4922)))+((V535&lt;&gt;"")*ISNUMBER(SEARCH("|"&amp;V535&amp;"|",'5_ACOMPANHAMENTO'!$AC$3:$AC$4922)))+((W535&lt;&gt;"")*ISNUMBER(SEARCH("|"&amp;W535&amp;"|",'5_ACOMPANHAMENTO'!$AC$3:$AC$4922)))+((X535&lt;&gt;"")*ISNUMBER(SEARCH("|"&amp;X535&amp;"|",'5_ACOMPANHAMENTO'!$AC$3:$AC$4922)))+((Y535&lt;&gt;"")*ISNUMBER(SEARCH("|"&amp;Y535&amp;"|",'5_ACOMPANHAMENTO'!$AC$3:$AC$4922)))+((Z535&lt;&gt;"")*ISNUMBER(SEARCH("|"&amp;Z535&amp;"|",'5_ACOMPANHAMENTO'!$AC$3:$AC$4922)))+((AA535&lt;&gt;"")*ISNUMBER(SEARCH("|"&amp;AA535&amp;"|",'5_ACOMPANHAMENTO'!$AC$3:$AC$4922)))+((AB535&lt;&gt;"")*ISNUMBER(SEARCH("|"&amp;AB535&amp;"|",'5_ACOMPANHAMENTO'!$AC$3:$AC$4922))))&gt;0)),'5_ACOMPANHAMENTO'!$J$3:$J$4922),0))</f>
        <v>1522</v>
      </c>
      <c r="E535" s="4" t="str">
        <f t="shared" ca="1" si="184"/>
        <v>FINALIZADO</v>
      </c>
      <c r="F535" s="7">
        <f>IF(OR($B535="",$C535=""),"",IFERROR(SUMPRODUCT(--(('5_ACOMPANHAMENTO'!$AD$3:$AD$4922=TRIM($C535&amp;""))*('5_ACOMPANHAMENTO'!$AC$3:$AC$4922&lt;&gt;"")*((((I535&lt;&gt;"")*ISNUMBER(SEARCH("|"&amp;I535&amp;"|",'5_ACOMPANHAMENTO'!$AC$3:$AC$4922)))+((J535&lt;&gt;"")*ISNUMBER(SEARCH("|"&amp;J535&amp;"|",'5_ACOMPANHAMENTO'!$AC$3:$AC$4922)))+((K535&lt;&gt;"")*ISNUMBER(SEARCH("|"&amp;K535&amp;"|",'5_ACOMPANHAMENTO'!$AC$3:$AC$4922)))+((L535&lt;&gt;"")*ISNUMBER(SEARCH("|"&amp;L535&amp;"|",'5_ACOMPANHAMENTO'!$AC$3:$AC$4922)))+((M535&lt;&gt;"")*ISNUMBER(SEARCH("|"&amp;M535&amp;"|",'5_ACOMPANHAMENTO'!$AC$3:$AC$4922)))+((N535&lt;&gt;"")*ISNUMBER(SEARCH("|"&amp;N535&amp;"|",'5_ACOMPANHAMENTO'!$AC$3:$AC$4922)))+((O535&lt;&gt;"")*ISNUMBER(SEARCH("|"&amp;O535&amp;"|",'5_ACOMPANHAMENTO'!$AC$3:$AC$4922)))+((P535&lt;&gt;"")*ISNUMBER(SEARCH("|"&amp;P535&amp;"|",'5_ACOMPANHAMENTO'!$AC$3:$AC$4922)))+((Q535&lt;&gt;"")*ISNUMBER(SEARCH("|"&amp;Q535&amp;"|",'5_ACOMPANHAMENTO'!$AC$3:$AC$4922)))+((R535&lt;&gt;"")*ISNUMBER(SEARCH("|"&amp;R535&amp;"|",'5_ACOMPANHAMENTO'!$AC$3:$AC$4922)))+((S535&lt;&gt;"")*ISNUMBER(SEARCH("|"&amp;S535&amp;"|",'5_ACOMPANHAMENTO'!$AC$3:$AC$4922)))+((T535&lt;&gt;"")*ISNUMBER(SEARCH("|"&amp;T535&amp;"|",'5_ACOMPANHAMENTO'!$AC$3:$AC$4922)))+((U535&lt;&gt;"")*ISNUMBER(SEARCH("|"&amp;U535&amp;"|",'5_ACOMPANHAMENTO'!$AC$3:$AC$4922)))+((V535&lt;&gt;"")*ISNUMBER(SEARCH("|"&amp;V535&amp;"|",'5_ACOMPANHAMENTO'!$AC$3:$AC$4922)))+((W535&lt;&gt;"")*ISNUMBER(SEARCH("|"&amp;W535&amp;"|",'5_ACOMPANHAMENTO'!$AC$3:$AC$4922)))+((X535&lt;&gt;"")*ISNUMBER(SEARCH("|"&amp;X535&amp;"|",'5_ACOMPANHAMENTO'!$AC$3:$AC$4922)))+((Y535&lt;&gt;"")*ISNUMBER(SEARCH("|"&amp;Y535&amp;"|",'5_ACOMPANHAMENTO'!$AC$3:$AC$4922)))+((Z535&lt;&gt;"")*ISNUMBER(SEARCH("|"&amp;Z535&amp;"|",'5_ACOMPANHAMENTO'!$AC$3:$AC$4922)))+((AA535&lt;&gt;"")*ISNUMBER(SEARCH("|"&amp;AA535&amp;"|",'5_ACOMPANHAMENTO'!$AC$3:$AC$4922)))+((AB535&lt;&gt;"")*ISNUMBER(SEARCH("|"&amp;AB535&amp;"|",'5_ACOMPANHAMENTO'!$AC$3:$AC$4922))))&gt;0)),'5_ACOMPANHAMENTO'!$O$3:$O$4922),0))</f>
        <v>1522</v>
      </c>
      <c r="G535" s="7">
        <f t="shared" si="185"/>
        <v>0</v>
      </c>
      <c r="H535" t="str">
        <f t="shared" si="186"/>
        <v>10199,10201|8 EMBALAGEM</v>
      </c>
      <c r="I535" s="1" t="str">
        <f t="shared" si="187"/>
        <v>10199</v>
      </c>
      <c r="J535" s="1" t="str">
        <f t="shared" si="188"/>
        <v>10201</v>
      </c>
      <c r="K535" s="1" t="str">
        <f t="shared" si="189"/>
        <v/>
      </c>
      <c r="L535" s="1" t="str">
        <f t="shared" si="190"/>
        <v/>
      </c>
      <c r="M535" s="1" t="str">
        <f t="shared" si="191"/>
        <v/>
      </c>
      <c r="N535" s="1" t="str">
        <f t="shared" si="192"/>
        <v/>
      </c>
      <c r="O535" s="1" t="str">
        <f t="shared" si="193"/>
        <v/>
      </c>
      <c r="P535" s="1" t="str">
        <f t="shared" si="194"/>
        <v/>
      </c>
      <c r="Q535" s="1" t="str">
        <f t="shared" si="195"/>
        <v/>
      </c>
      <c r="R535" s="1" t="str">
        <f t="shared" si="196"/>
        <v/>
      </c>
      <c r="S535" s="1" t="str">
        <f t="shared" si="197"/>
        <v/>
      </c>
      <c r="T535" s="1" t="str">
        <f t="shared" si="198"/>
        <v/>
      </c>
      <c r="U535" s="1" t="str">
        <f t="shared" si="199"/>
        <v/>
      </c>
      <c r="V535" s="1" t="str">
        <f t="shared" si="200"/>
        <v/>
      </c>
      <c r="W535" s="1" t="str">
        <f t="shared" si="201"/>
        <v/>
      </c>
      <c r="X535" s="1" t="str">
        <f t="shared" si="202"/>
        <v/>
      </c>
      <c r="Y535" s="1" t="str">
        <f t="shared" si="203"/>
        <v/>
      </c>
      <c r="Z535" s="1" t="str">
        <f t="shared" si="204"/>
        <v/>
      </c>
      <c r="AA535" s="1" t="str">
        <f t="shared" si="205"/>
        <v/>
      </c>
      <c r="AB535" s="1" t="str">
        <f t="shared" si="206"/>
        <v/>
      </c>
    </row>
    <row r="536" spans="1:28" ht="11.25" hidden="1" customHeight="1" x14ac:dyDescent="0.35">
      <c r="A536" s="4">
        <f>IF(OR($B536="",$C536=""),"",IFERROR(INDEX('5_ACOMPANHAMENTO'!$A$3:$A$4922,MATCH(1,INDEX(('5_ACOMPANHAMENTO'!$AD$3:$AD$4922=TRIM($C536&amp;""))*('5_ACOMPANHAMENTO'!$AC$3:$AC$4922&lt;&gt;"")*((((I536&lt;&gt;"")*ISNUMBER(SEARCH("|"&amp;I536&amp;"|",'5_ACOMPANHAMENTO'!$AC$3:$AC$4922)))+((J536&lt;&gt;"")*ISNUMBER(SEARCH("|"&amp;J536&amp;"|",'5_ACOMPANHAMENTO'!$AC$3:$AC$4922)))+((K536&lt;&gt;"")*ISNUMBER(SEARCH("|"&amp;K536&amp;"|",'5_ACOMPANHAMENTO'!$AC$3:$AC$4922)))+((L536&lt;&gt;"")*ISNUMBER(SEARCH("|"&amp;L536&amp;"|",'5_ACOMPANHAMENTO'!$AC$3:$AC$4922)))+((M536&lt;&gt;"")*ISNUMBER(SEARCH("|"&amp;M536&amp;"|",'5_ACOMPANHAMENTO'!$AC$3:$AC$4922)))+((N536&lt;&gt;"")*ISNUMBER(SEARCH("|"&amp;N536&amp;"|",'5_ACOMPANHAMENTO'!$AC$3:$AC$4922)))+((O536&lt;&gt;"")*ISNUMBER(SEARCH("|"&amp;O536&amp;"|",'5_ACOMPANHAMENTO'!$AC$3:$AC$4922)))+((P536&lt;&gt;"")*ISNUMBER(SEARCH("|"&amp;P536&amp;"|",'5_ACOMPANHAMENTO'!$AC$3:$AC$4922)))+((Q536&lt;&gt;"")*ISNUMBER(SEARCH("|"&amp;Q536&amp;"|",'5_ACOMPANHAMENTO'!$AC$3:$AC$4922)))+((R536&lt;&gt;"")*ISNUMBER(SEARCH("|"&amp;R536&amp;"|",'5_ACOMPANHAMENTO'!$AC$3:$AC$4922)))+((S536&lt;&gt;"")*ISNUMBER(SEARCH("|"&amp;S536&amp;"|",'5_ACOMPANHAMENTO'!$AC$3:$AC$4922)))+((T536&lt;&gt;"")*ISNUMBER(SEARCH("|"&amp;T536&amp;"|",'5_ACOMPANHAMENTO'!$AC$3:$AC$4922)))+((U536&lt;&gt;"")*ISNUMBER(SEARCH("|"&amp;U536&amp;"|",'5_ACOMPANHAMENTO'!$AC$3:$AC$4922)))+((V536&lt;&gt;"")*ISNUMBER(SEARCH("|"&amp;V536&amp;"|",'5_ACOMPANHAMENTO'!$AC$3:$AC$4922)))+((W536&lt;&gt;"")*ISNUMBER(SEARCH("|"&amp;W536&amp;"|",'5_ACOMPANHAMENTO'!$AC$3:$AC$4922)))+((X536&lt;&gt;"")*ISNUMBER(SEARCH("|"&amp;X536&amp;"|",'5_ACOMPANHAMENTO'!$AC$3:$AC$4922)))+((Y536&lt;&gt;"")*ISNUMBER(SEARCH("|"&amp;Y536&amp;"|",'5_ACOMPANHAMENTO'!$AC$3:$AC$4922)))+((Z536&lt;&gt;"")*ISNUMBER(SEARCH("|"&amp;Z536&amp;"|",'5_ACOMPANHAMENTO'!$AC$3:$AC$4922)))+((AA536&lt;&gt;"")*ISNUMBER(SEARCH("|"&amp;AA536&amp;"|",'5_ACOMPANHAMENTO'!$AC$3:$AC$4922)))+((AB536&lt;&gt;"")*ISNUMBER(SEARCH("|"&amp;AB536&amp;"|",'5_ACOMPANHAMENTO'!$AC$3:$AC$4922))))&gt;0),0),0)),""))</f>
        <v>46206</v>
      </c>
      <c r="B536" s="14" t="s">
        <v>3095</v>
      </c>
      <c r="C536" s="14" t="s">
        <v>3059</v>
      </c>
      <c r="D536" s="4">
        <f>IF(OR($B536="",$C536=""),"",IFERROR(SUMPRODUCT(--(('5_ACOMPANHAMENTO'!$AD$3:$AD$4922=TRIM($C536&amp;""))*('5_ACOMPANHAMENTO'!$AC$3:$AC$4922&lt;&gt;"")*((((I536&lt;&gt;"")*ISNUMBER(SEARCH("|"&amp;I536&amp;"|",'5_ACOMPANHAMENTO'!$AC$3:$AC$4922)))+((J536&lt;&gt;"")*ISNUMBER(SEARCH("|"&amp;J536&amp;"|",'5_ACOMPANHAMENTO'!$AC$3:$AC$4922)))+((K536&lt;&gt;"")*ISNUMBER(SEARCH("|"&amp;K536&amp;"|",'5_ACOMPANHAMENTO'!$AC$3:$AC$4922)))+((L536&lt;&gt;"")*ISNUMBER(SEARCH("|"&amp;L536&amp;"|",'5_ACOMPANHAMENTO'!$AC$3:$AC$4922)))+((M536&lt;&gt;"")*ISNUMBER(SEARCH("|"&amp;M536&amp;"|",'5_ACOMPANHAMENTO'!$AC$3:$AC$4922)))+((N536&lt;&gt;"")*ISNUMBER(SEARCH("|"&amp;N536&amp;"|",'5_ACOMPANHAMENTO'!$AC$3:$AC$4922)))+((O536&lt;&gt;"")*ISNUMBER(SEARCH("|"&amp;O536&amp;"|",'5_ACOMPANHAMENTO'!$AC$3:$AC$4922)))+((P536&lt;&gt;"")*ISNUMBER(SEARCH("|"&amp;P536&amp;"|",'5_ACOMPANHAMENTO'!$AC$3:$AC$4922)))+((Q536&lt;&gt;"")*ISNUMBER(SEARCH("|"&amp;Q536&amp;"|",'5_ACOMPANHAMENTO'!$AC$3:$AC$4922)))+((R536&lt;&gt;"")*ISNUMBER(SEARCH("|"&amp;R536&amp;"|",'5_ACOMPANHAMENTO'!$AC$3:$AC$4922)))+((S536&lt;&gt;"")*ISNUMBER(SEARCH("|"&amp;S536&amp;"|",'5_ACOMPANHAMENTO'!$AC$3:$AC$4922)))+((T536&lt;&gt;"")*ISNUMBER(SEARCH("|"&amp;T536&amp;"|",'5_ACOMPANHAMENTO'!$AC$3:$AC$4922)))+((U536&lt;&gt;"")*ISNUMBER(SEARCH("|"&amp;U536&amp;"|",'5_ACOMPANHAMENTO'!$AC$3:$AC$4922)))+((V536&lt;&gt;"")*ISNUMBER(SEARCH("|"&amp;V536&amp;"|",'5_ACOMPANHAMENTO'!$AC$3:$AC$4922)))+((W536&lt;&gt;"")*ISNUMBER(SEARCH("|"&amp;W536&amp;"|",'5_ACOMPANHAMENTO'!$AC$3:$AC$4922)))+((X536&lt;&gt;"")*ISNUMBER(SEARCH("|"&amp;X536&amp;"|",'5_ACOMPANHAMENTO'!$AC$3:$AC$4922)))+((Y536&lt;&gt;"")*ISNUMBER(SEARCH("|"&amp;Y536&amp;"|",'5_ACOMPANHAMENTO'!$AC$3:$AC$4922)))+((Z536&lt;&gt;"")*ISNUMBER(SEARCH("|"&amp;Z536&amp;"|",'5_ACOMPANHAMENTO'!$AC$3:$AC$4922)))+((AA536&lt;&gt;"")*ISNUMBER(SEARCH("|"&amp;AA536&amp;"|",'5_ACOMPANHAMENTO'!$AC$3:$AC$4922)))+((AB536&lt;&gt;"")*ISNUMBER(SEARCH("|"&amp;AB536&amp;"|",'5_ACOMPANHAMENTO'!$AC$3:$AC$4922))))&gt;0)),'5_ACOMPANHAMENTO'!$J$3:$J$4922),0))</f>
        <v>1522</v>
      </c>
      <c r="E536" s="4" t="str">
        <f t="shared" ca="1" si="184"/>
        <v>FINALIZADO</v>
      </c>
      <c r="F536" s="7">
        <f>IF(OR($B536="",$C536=""),"",IFERROR(SUMPRODUCT(--(('5_ACOMPANHAMENTO'!$AD$3:$AD$4922=TRIM($C536&amp;""))*('5_ACOMPANHAMENTO'!$AC$3:$AC$4922&lt;&gt;"")*((((I536&lt;&gt;"")*ISNUMBER(SEARCH("|"&amp;I536&amp;"|",'5_ACOMPANHAMENTO'!$AC$3:$AC$4922)))+((J536&lt;&gt;"")*ISNUMBER(SEARCH("|"&amp;J536&amp;"|",'5_ACOMPANHAMENTO'!$AC$3:$AC$4922)))+((K536&lt;&gt;"")*ISNUMBER(SEARCH("|"&amp;K536&amp;"|",'5_ACOMPANHAMENTO'!$AC$3:$AC$4922)))+((L536&lt;&gt;"")*ISNUMBER(SEARCH("|"&amp;L536&amp;"|",'5_ACOMPANHAMENTO'!$AC$3:$AC$4922)))+((M536&lt;&gt;"")*ISNUMBER(SEARCH("|"&amp;M536&amp;"|",'5_ACOMPANHAMENTO'!$AC$3:$AC$4922)))+((N536&lt;&gt;"")*ISNUMBER(SEARCH("|"&amp;N536&amp;"|",'5_ACOMPANHAMENTO'!$AC$3:$AC$4922)))+((O536&lt;&gt;"")*ISNUMBER(SEARCH("|"&amp;O536&amp;"|",'5_ACOMPANHAMENTO'!$AC$3:$AC$4922)))+((P536&lt;&gt;"")*ISNUMBER(SEARCH("|"&amp;P536&amp;"|",'5_ACOMPANHAMENTO'!$AC$3:$AC$4922)))+((Q536&lt;&gt;"")*ISNUMBER(SEARCH("|"&amp;Q536&amp;"|",'5_ACOMPANHAMENTO'!$AC$3:$AC$4922)))+((R536&lt;&gt;"")*ISNUMBER(SEARCH("|"&amp;R536&amp;"|",'5_ACOMPANHAMENTO'!$AC$3:$AC$4922)))+((S536&lt;&gt;"")*ISNUMBER(SEARCH("|"&amp;S536&amp;"|",'5_ACOMPANHAMENTO'!$AC$3:$AC$4922)))+((T536&lt;&gt;"")*ISNUMBER(SEARCH("|"&amp;T536&amp;"|",'5_ACOMPANHAMENTO'!$AC$3:$AC$4922)))+((U536&lt;&gt;"")*ISNUMBER(SEARCH("|"&amp;U536&amp;"|",'5_ACOMPANHAMENTO'!$AC$3:$AC$4922)))+((V536&lt;&gt;"")*ISNUMBER(SEARCH("|"&amp;V536&amp;"|",'5_ACOMPANHAMENTO'!$AC$3:$AC$4922)))+((W536&lt;&gt;"")*ISNUMBER(SEARCH("|"&amp;W536&amp;"|",'5_ACOMPANHAMENTO'!$AC$3:$AC$4922)))+((X536&lt;&gt;"")*ISNUMBER(SEARCH("|"&amp;X536&amp;"|",'5_ACOMPANHAMENTO'!$AC$3:$AC$4922)))+((Y536&lt;&gt;"")*ISNUMBER(SEARCH("|"&amp;Y536&amp;"|",'5_ACOMPANHAMENTO'!$AC$3:$AC$4922)))+((Z536&lt;&gt;"")*ISNUMBER(SEARCH("|"&amp;Z536&amp;"|",'5_ACOMPANHAMENTO'!$AC$3:$AC$4922)))+((AA536&lt;&gt;"")*ISNUMBER(SEARCH("|"&amp;AA536&amp;"|",'5_ACOMPANHAMENTO'!$AC$3:$AC$4922)))+((AB536&lt;&gt;"")*ISNUMBER(SEARCH("|"&amp;AB536&amp;"|",'5_ACOMPANHAMENTO'!$AC$3:$AC$4922))))&gt;0)),'5_ACOMPANHAMENTO'!$O$3:$O$4922),0))</f>
        <v>1522</v>
      </c>
      <c r="G536" s="7">
        <f t="shared" si="185"/>
        <v>0</v>
      </c>
      <c r="H536" t="str">
        <f t="shared" si="186"/>
        <v>10199,10201|8 EMBALAGEM</v>
      </c>
      <c r="I536" s="1" t="str">
        <f t="shared" si="187"/>
        <v>10199</v>
      </c>
      <c r="J536" s="1" t="str">
        <f t="shared" si="188"/>
        <v>10201</v>
      </c>
      <c r="K536" s="1" t="str">
        <f t="shared" si="189"/>
        <v/>
      </c>
      <c r="L536" s="1" t="str">
        <f t="shared" si="190"/>
        <v/>
      </c>
      <c r="M536" s="1" t="str">
        <f t="shared" si="191"/>
        <v/>
      </c>
      <c r="N536" s="1" t="str">
        <f t="shared" si="192"/>
        <v/>
      </c>
      <c r="O536" s="1" t="str">
        <f t="shared" si="193"/>
        <v/>
      </c>
      <c r="P536" s="1" t="str">
        <f t="shared" si="194"/>
        <v/>
      </c>
      <c r="Q536" s="1" t="str">
        <f t="shared" si="195"/>
        <v/>
      </c>
      <c r="R536" s="1" t="str">
        <f t="shared" si="196"/>
        <v/>
      </c>
      <c r="S536" s="1" t="str">
        <f t="shared" si="197"/>
        <v/>
      </c>
      <c r="T536" s="1" t="str">
        <f t="shared" si="198"/>
        <v/>
      </c>
      <c r="U536" s="1" t="str">
        <f t="shared" si="199"/>
        <v/>
      </c>
      <c r="V536" s="1" t="str">
        <f t="shared" si="200"/>
        <v/>
      </c>
      <c r="W536" s="1" t="str">
        <f t="shared" si="201"/>
        <v/>
      </c>
      <c r="X536" s="1" t="str">
        <f t="shared" si="202"/>
        <v/>
      </c>
      <c r="Y536" s="1" t="str">
        <f t="shared" si="203"/>
        <v/>
      </c>
      <c r="Z536" s="1" t="str">
        <f t="shared" si="204"/>
        <v/>
      </c>
      <c r="AA536" s="1" t="str">
        <f t="shared" si="205"/>
        <v/>
      </c>
      <c r="AB536" s="1" t="str">
        <f t="shared" si="206"/>
        <v/>
      </c>
    </row>
    <row r="537" spans="1:28" ht="11.25" hidden="1" customHeight="1" x14ac:dyDescent="0.35">
      <c r="A537" s="4">
        <f>IF(OR($B537="",$C537=""),"",IFERROR(INDEX('5_ACOMPANHAMENTO'!$A$3:$A$4922,MATCH(1,INDEX(('5_ACOMPANHAMENTO'!$AD$3:$AD$4922=TRIM($C537&amp;""))*('5_ACOMPANHAMENTO'!$AC$3:$AC$4922&lt;&gt;"")*((((I537&lt;&gt;"")*ISNUMBER(SEARCH("|"&amp;I537&amp;"|",'5_ACOMPANHAMENTO'!$AC$3:$AC$4922)))+((J537&lt;&gt;"")*ISNUMBER(SEARCH("|"&amp;J537&amp;"|",'5_ACOMPANHAMENTO'!$AC$3:$AC$4922)))+((K537&lt;&gt;"")*ISNUMBER(SEARCH("|"&amp;K537&amp;"|",'5_ACOMPANHAMENTO'!$AC$3:$AC$4922)))+((L537&lt;&gt;"")*ISNUMBER(SEARCH("|"&amp;L537&amp;"|",'5_ACOMPANHAMENTO'!$AC$3:$AC$4922)))+((M537&lt;&gt;"")*ISNUMBER(SEARCH("|"&amp;M537&amp;"|",'5_ACOMPANHAMENTO'!$AC$3:$AC$4922)))+((N537&lt;&gt;"")*ISNUMBER(SEARCH("|"&amp;N537&amp;"|",'5_ACOMPANHAMENTO'!$AC$3:$AC$4922)))+((O537&lt;&gt;"")*ISNUMBER(SEARCH("|"&amp;O537&amp;"|",'5_ACOMPANHAMENTO'!$AC$3:$AC$4922)))+((P537&lt;&gt;"")*ISNUMBER(SEARCH("|"&amp;P537&amp;"|",'5_ACOMPANHAMENTO'!$AC$3:$AC$4922)))+((Q537&lt;&gt;"")*ISNUMBER(SEARCH("|"&amp;Q537&amp;"|",'5_ACOMPANHAMENTO'!$AC$3:$AC$4922)))+((R537&lt;&gt;"")*ISNUMBER(SEARCH("|"&amp;R537&amp;"|",'5_ACOMPANHAMENTO'!$AC$3:$AC$4922)))+((S537&lt;&gt;"")*ISNUMBER(SEARCH("|"&amp;S537&amp;"|",'5_ACOMPANHAMENTO'!$AC$3:$AC$4922)))+((T537&lt;&gt;"")*ISNUMBER(SEARCH("|"&amp;T537&amp;"|",'5_ACOMPANHAMENTO'!$AC$3:$AC$4922)))+((U537&lt;&gt;"")*ISNUMBER(SEARCH("|"&amp;U537&amp;"|",'5_ACOMPANHAMENTO'!$AC$3:$AC$4922)))+((V537&lt;&gt;"")*ISNUMBER(SEARCH("|"&amp;V537&amp;"|",'5_ACOMPANHAMENTO'!$AC$3:$AC$4922)))+((W537&lt;&gt;"")*ISNUMBER(SEARCH("|"&amp;W537&amp;"|",'5_ACOMPANHAMENTO'!$AC$3:$AC$4922)))+((X537&lt;&gt;"")*ISNUMBER(SEARCH("|"&amp;X537&amp;"|",'5_ACOMPANHAMENTO'!$AC$3:$AC$4922)))+((Y537&lt;&gt;"")*ISNUMBER(SEARCH("|"&amp;Y537&amp;"|",'5_ACOMPANHAMENTO'!$AC$3:$AC$4922)))+((Z537&lt;&gt;"")*ISNUMBER(SEARCH("|"&amp;Z537&amp;"|",'5_ACOMPANHAMENTO'!$AC$3:$AC$4922)))+((AA537&lt;&gt;"")*ISNUMBER(SEARCH("|"&amp;AA537&amp;"|",'5_ACOMPANHAMENTO'!$AC$3:$AC$4922)))+((AB537&lt;&gt;"")*ISNUMBER(SEARCH("|"&amp;AB537&amp;"|",'5_ACOMPANHAMENTO'!$AC$3:$AC$4922))))&gt;0),0),0)),""))</f>
        <v>46206</v>
      </c>
      <c r="B537" s="14" t="s">
        <v>3095</v>
      </c>
      <c r="C537" s="14" t="s">
        <v>3059</v>
      </c>
      <c r="D537" s="4">
        <f>IF(OR($B537="",$C537=""),"",IFERROR(SUMPRODUCT(--(('5_ACOMPANHAMENTO'!$AD$3:$AD$4922=TRIM($C537&amp;""))*('5_ACOMPANHAMENTO'!$AC$3:$AC$4922&lt;&gt;"")*((((I537&lt;&gt;"")*ISNUMBER(SEARCH("|"&amp;I537&amp;"|",'5_ACOMPANHAMENTO'!$AC$3:$AC$4922)))+((J537&lt;&gt;"")*ISNUMBER(SEARCH("|"&amp;J537&amp;"|",'5_ACOMPANHAMENTO'!$AC$3:$AC$4922)))+((K537&lt;&gt;"")*ISNUMBER(SEARCH("|"&amp;K537&amp;"|",'5_ACOMPANHAMENTO'!$AC$3:$AC$4922)))+((L537&lt;&gt;"")*ISNUMBER(SEARCH("|"&amp;L537&amp;"|",'5_ACOMPANHAMENTO'!$AC$3:$AC$4922)))+((M537&lt;&gt;"")*ISNUMBER(SEARCH("|"&amp;M537&amp;"|",'5_ACOMPANHAMENTO'!$AC$3:$AC$4922)))+((N537&lt;&gt;"")*ISNUMBER(SEARCH("|"&amp;N537&amp;"|",'5_ACOMPANHAMENTO'!$AC$3:$AC$4922)))+((O537&lt;&gt;"")*ISNUMBER(SEARCH("|"&amp;O537&amp;"|",'5_ACOMPANHAMENTO'!$AC$3:$AC$4922)))+((P537&lt;&gt;"")*ISNUMBER(SEARCH("|"&amp;P537&amp;"|",'5_ACOMPANHAMENTO'!$AC$3:$AC$4922)))+((Q537&lt;&gt;"")*ISNUMBER(SEARCH("|"&amp;Q537&amp;"|",'5_ACOMPANHAMENTO'!$AC$3:$AC$4922)))+((R537&lt;&gt;"")*ISNUMBER(SEARCH("|"&amp;R537&amp;"|",'5_ACOMPANHAMENTO'!$AC$3:$AC$4922)))+((S537&lt;&gt;"")*ISNUMBER(SEARCH("|"&amp;S537&amp;"|",'5_ACOMPANHAMENTO'!$AC$3:$AC$4922)))+((T537&lt;&gt;"")*ISNUMBER(SEARCH("|"&amp;T537&amp;"|",'5_ACOMPANHAMENTO'!$AC$3:$AC$4922)))+((U537&lt;&gt;"")*ISNUMBER(SEARCH("|"&amp;U537&amp;"|",'5_ACOMPANHAMENTO'!$AC$3:$AC$4922)))+((V537&lt;&gt;"")*ISNUMBER(SEARCH("|"&amp;V537&amp;"|",'5_ACOMPANHAMENTO'!$AC$3:$AC$4922)))+((W537&lt;&gt;"")*ISNUMBER(SEARCH("|"&amp;W537&amp;"|",'5_ACOMPANHAMENTO'!$AC$3:$AC$4922)))+((X537&lt;&gt;"")*ISNUMBER(SEARCH("|"&amp;X537&amp;"|",'5_ACOMPANHAMENTO'!$AC$3:$AC$4922)))+((Y537&lt;&gt;"")*ISNUMBER(SEARCH("|"&amp;Y537&amp;"|",'5_ACOMPANHAMENTO'!$AC$3:$AC$4922)))+((Z537&lt;&gt;"")*ISNUMBER(SEARCH("|"&amp;Z537&amp;"|",'5_ACOMPANHAMENTO'!$AC$3:$AC$4922)))+((AA537&lt;&gt;"")*ISNUMBER(SEARCH("|"&amp;AA537&amp;"|",'5_ACOMPANHAMENTO'!$AC$3:$AC$4922)))+((AB537&lt;&gt;"")*ISNUMBER(SEARCH("|"&amp;AB537&amp;"|",'5_ACOMPANHAMENTO'!$AC$3:$AC$4922))))&gt;0)),'5_ACOMPANHAMENTO'!$J$3:$J$4922),0))</f>
        <v>1522</v>
      </c>
      <c r="E537" s="4" t="str">
        <f t="shared" ca="1" si="184"/>
        <v>FINALIZADO</v>
      </c>
      <c r="F537" s="7">
        <f>IF(OR($B537="",$C537=""),"",IFERROR(SUMPRODUCT(--(('5_ACOMPANHAMENTO'!$AD$3:$AD$4922=TRIM($C537&amp;""))*('5_ACOMPANHAMENTO'!$AC$3:$AC$4922&lt;&gt;"")*((((I537&lt;&gt;"")*ISNUMBER(SEARCH("|"&amp;I537&amp;"|",'5_ACOMPANHAMENTO'!$AC$3:$AC$4922)))+((J537&lt;&gt;"")*ISNUMBER(SEARCH("|"&amp;J537&amp;"|",'5_ACOMPANHAMENTO'!$AC$3:$AC$4922)))+((K537&lt;&gt;"")*ISNUMBER(SEARCH("|"&amp;K537&amp;"|",'5_ACOMPANHAMENTO'!$AC$3:$AC$4922)))+((L537&lt;&gt;"")*ISNUMBER(SEARCH("|"&amp;L537&amp;"|",'5_ACOMPANHAMENTO'!$AC$3:$AC$4922)))+((M537&lt;&gt;"")*ISNUMBER(SEARCH("|"&amp;M537&amp;"|",'5_ACOMPANHAMENTO'!$AC$3:$AC$4922)))+((N537&lt;&gt;"")*ISNUMBER(SEARCH("|"&amp;N537&amp;"|",'5_ACOMPANHAMENTO'!$AC$3:$AC$4922)))+((O537&lt;&gt;"")*ISNUMBER(SEARCH("|"&amp;O537&amp;"|",'5_ACOMPANHAMENTO'!$AC$3:$AC$4922)))+((P537&lt;&gt;"")*ISNUMBER(SEARCH("|"&amp;P537&amp;"|",'5_ACOMPANHAMENTO'!$AC$3:$AC$4922)))+((Q537&lt;&gt;"")*ISNUMBER(SEARCH("|"&amp;Q537&amp;"|",'5_ACOMPANHAMENTO'!$AC$3:$AC$4922)))+((R537&lt;&gt;"")*ISNUMBER(SEARCH("|"&amp;R537&amp;"|",'5_ACOMPANHAMENTO'!$AC$3:$AC$4922)))+((S537&lt;&gt;"")*ISNUMBER(SEARCH("|"&amp;S537&amp;"|",'5_ACOMPANHAMENTO'!$AC$3:$AC$4922)))+((T537&lt;&gt;"")*ISNUMBER(SEARCH("|"&amp;T537&amp;"|",'5_ACOMPANHAMENTO'!$AC$3:$AC$4922)))+((U537&lt;&gt;"")*ISNUMBER(SEARCH("|"&amp;U537&amp;"|",'5_ACOMPANHAMENTO'!$AC$3:$AC$4922)))+((V537&lt;&gt;"")*ISNUMBER(SEARCH("|"&amp;V537&amp;"|",'5_ACOMPANHAMENTO'!$AC$3:$AC$4922)))+((W537&lt;&gt;"")*ISNUMBER(SEARCH("|"&amp;W537&amp;"|",'5_ACOMPANHAMENTO'!$AC$3:$AC$4922)))+((X537&lt;&gt;"")*ISNUMBER(SEARCH("|"&amp;X537&amp;"|",'5_ACOMPANHAMENTO'!$AC$3:$AC$4922)))+((Y537&lt;&gt;"")*ISNUMBER(SEARCH("|"&amp;Y537&amp;"|",'5_ACOMPANHAMENTO'!$AC$3:$AC$4922)))+((Z537&lt;&gt;"")*ISNUMBER(SEARCH("|"&amp;Z537&amp;"|",'5_ACOMPANHAMENTO'!$AC$3:$AC$4922)))+((AA537&lt;&gt;"")*ISNUMBER(SEARCH("|"&amp;AA537&amp;"|",'5_ACOMPANHAMENTO'!$AC$3:$AC$4922)))+((AB537&lt;&gt;"")*ISNUMBER(SEARCH("|"&amp;AB537&amp;"|",'5_ACOMPANHAMENTO'!$AC$3:$AC$4922))))&gt;0)),'5_ACOMPANHAMENTO'!$O$3:$O$4922),0))</f>
        <v>1522</v>
      </c>
      <c r="G537" s="7">
        <f t="shared" si="185"/>
        <v>0</v>
      </c>
      <c r="H537" t="str">
        <f t="shared" si="186"/>
        <v>10199,10201|8 EMBALAGEM</v>
      </c>
      <c r="I537" s="1" t="str">
        <f t="shared" si="187"/>
        <v>10199</v>
      </c>
      <c r="J537" s="1" t="str">
        <f t="shared" si="188"/>
        <v>10201</v>
      </c>
      <c r="K537" s="1" t="str">
        <f t="shared" si="189"/>
        <v/>
      </c>
      <c r="L537" s="1" t="str">
        <f t="shared" si="190"/>
        <v/>
      </c>
      <c r="M537" s="1" t="str">
        <f t="shared" si="191"/>
        <v/>
      </c>
      <c r="N537" s="1" t="str">
        <f t="shared" si="192"/>
        <v/>
      </c>
      <c r="O537" s="1" t="str">
        <f t="shared" si="193"/>
        <v/>
      </c>
      <c r="P537" s="1" t="str">
        <f t="shared" si="194"/>
        <v/>
      </c>
      <c r="Q537" s="1" t="str">
        <f t="shared" si="195"/>
        <v/>
      </c>
      <c r="R537" s="1" t="str">
        <f t="shared" si="196"/>
        <v/>
      </c>
      <c r="S537" s="1" t="str">
        <f t="shared" si="197"/>
        <v/>
      </c>
      <c r="T537" s="1" t="str">
        <f t="shared" si="198"/>
        <v/>
      </c>
      <c r="U537" s="1" t="str">
        <f t="shared" si="199"/>
        <v/>
      </c>
      <c r="V537" s="1" t="str">
        <f t="shared" si="200"/>
        <v/>
      </c>
      <c r="W537" s="1" t="str">
        <f t="shared" si="201"/>
        <v/>
      </c>
      <c r="X537" s="1" t="str">
        <f t="shared" si="202"/>
        <v/>
      </c>
      <c r="Y537" s="1" t="str">
        <f t="shared" si="203"/>
        <v/>
      </c>
      <c r="Z537" s="1" t="str">
        <f t="shared" si="204"/>
        <v/>
      </c>
      <c r="AA537" s="1" t="str">
        <f t="shared" si="205"/>
        <v/>
      </c>
      <c r="AB537" s="1" t="str">
        <f t="shared" si="206"/>
        <v/>
      </c>
    </row>
    <row r="538" spans="1:28" ht="11.25" hidden="1" customHeight="1" x14ac:dyDescent="0.35">
      <c r="A538" s="4">
        <f>IF(OR($B538="",$C538=""),"",IFERROR(INDEX('5_ACOMPANHAMENTO'!$A$3:$A$4922,MATCH(1,INDEX(('5_ACOMPANHAMENTO'!$AD$3:$AD$4922=TRIM($C538&amp;""))*('5_ACOMPANHAMENTO'!$AC$3:$AC$4922&lt;&gt;"")*((((I538&lt;&gt;"")*ISNUMBER(SEARCH("|"&amp;I538&amp;"|",'5_ACOMPANHAMENTO'!$AC$3:$AC$4922)))+((J538&lt;&gt;"")*ISNUMBER(SEARCH("|"&amp;J538&amp;"|",'5_ACOMPANHAMENTO'!$AC$3:$AC$4922)))+((K538&lt;&gt;"")*ISNUMBER(SEARCH("|"&amp;K538&amp;"|",'5_ACOMPANHAMENTO'!$AC$3:$AC$4922)))+((L538&lt;&gt;"")*ISNUMBER(SEARCH("|"&amp;L538&amp;"|",'5_ACOMPANHAMENTO'!$AC$3:$AC$4922)))+((M538&lt;&gt;"")*ISNUMBER(SEARCH("|"&amp;M538&amp;"|",'5_ACOMPANHAMENTO'!$AC$3:$AC$4922)))+((N538&lt;&gt;"")*ISNUMBER(SEARCH("|"&amp;N538&amp;"|",'5_ACOMPANHAMENTO'!$AC$3:$AC$4922)))+((O538&lt;&gt;"")*ISNUMBER(SEARCH("|"&amp;O538&amp;"|",'5_ACOMPANHAMENTO'!$AC$3:$AC$4922)))+((P538&lt;&gt;"")*ISNUMBER(SEARCH("|"&amp;P538&amp;"|",'5_ACOMPANHAMENTO'!$AC$3:$AC$4922)))+((Q538&lt;&gt;"")*ISNUMBER(SEARCH("|"&amp;Q538&amp;"|",'5_ACOMPANHAMENTO'!$AC$3:$AC$4922)))+((R538&lt;&gt;"")*ISNUMBER(SEARCH("|"&amp;R538&amp;"|",'5_ACOMPANHAMENTO'!$AC$3:$AC$4922)))+((S538&lt;&gt;"")*ISNUMBER(SEARCH("|"&amp;S538&amp;"|",'5_ACOMPANHAMENTO'!$AC$3:$AC$4922)))+((T538&lt;&gt;"")*ISNUMBER(SEARCH("|"&amp;T538&amp;"|",'5_ACOMPANHAMENTO'!$AC$3:$AC$4922)))+((U538&lt;&gt;"")*ISNUMBER(SEARCH("|"&amp;U538&amp;"|",'5_ACOMPANHAMENTO'!$AC$3:$AC$4922)))+((V538&lt;&gt;"")*ISNUMBER(SEARCH("|"&amp;V538&amp;"|",'5_ACOMPANHAMENTO'!$AC$3:$AC$4922)))+((W538&lt;&gt;"")*ISNUMBER(SEARCH("|"&amp;W538&amp;"|",'5_ACOMPANHAMENTO'!$AC$3:$AC$4922)))+((X538&lt;&gt;"")*ISNUMBER(SEARCH("|"&amp;X538&amp;"|",'5_ACOMPANHAMENTO'!$AC$3:$AC$4922)))+((Y538&lt;&gt;"")*ISNUMBER(SEARCH("|"&amp;Y538&amp;"|",'5_ACOMPANHAMENTO'!$AC$3:$AC$4922)))+((Z538&lt;&gt;"")*ISNUMBER(SEARCH("|"&amp;Z538&amp;"|",'5_ACOMPANHAMENTO'!$AC$3:$AC$4922)))+((AA538&lt;&gt;"")*ISNUMBER(SEARCH("|"&amp;AA538&amp;"|",'5_ACOMPANHAMENTO'!$AC$3:$AC$4922)))+((AB538&lt;&gt;"")*ISNUMBER(SEARCH("|"&amp;AB538&amp;"|",'5_ACOMPANHAMENTO'!$AC$3:$AC$4922))))&gt;0),0),0)),""))</f>
        <v>46206</v>
      </c>
      <c r="B538" s="14" t="s">
        <v>3095</v>
      </c>
      <c r="C538" s="14" t="s">
        <v>3059</v>
      </c>
      <c r="D538" s="4">
        <f>IF(OR($B538="",$C538=""),"",IFERROR(SUMPRODUCT(--(('5_ACOMPANHAMENTO'!$AD$3:$AD$4922=TRIM($C538&amp;""))*('5_ACOMPANHAMENTO'!$AC$3:$AC$4922&lt;&gt;"")*((((I538&lt;&gt;"")*ISNUMBER(SEARCH("|"&amp;I538&amp;"|",'5_ACOMPANHAMENTO'!$AC$3:$AC$4922)))+((J538&lt;&gt;"")*ISNUMBER(SEARCH("|"&amp;J538&amp;"|",'5_ACOMPANHAMENTO'!$AC$3:$AC$4922)))+((K538&lt;&gt;"")*ISNUMBER(SEARCH("|"&amp;K538&amp;"|",'5_ACOMPANHAMENTO'!$AC$3:$AC$4922)))+((L538&lt;&gt;"")*ISNUMBER(SEARCH("|"&amp;L538&amp;"|",'5_ACOMPANHAMENTO'!$AC$3:$AC$4922)))+((M538&lt;&gt;"")*ISNUMBER(SEARCH("|"&amp;M538&amp;"|",'5_ACOMPANHAMENTO'!$AC$3:$AC$4922)))+((N538&lt;&gt;"")*ISNUMBER(SEARCH("|"&amp;N538&amp;"|",'5_ACOMPANHAMENTO'!$AC$3:$AC$4922)))+((O538&lt;&gt;"")*ISNUMBER(SEARCH("|"&amp;O538&amp;"|",'5_ACOMPANHAMENTO'!$AC$3:$AC$4922)))+((P538&lt;&gt;"")*ISNUMBER(SEARCH("|"&amp;P538&amp;"|",'5_ACOMPANHAMENTO'!$AC$3:$AC$4922)))+((Q538&lt;&gt;"")*ISNUMBER(SEARCH("|"&amp;Q538&amp;"|",'5_ACOMPANHAMENTO'!$AC$3:$AC$4922)))+((R538&lt;&gt;"")*ISNUMBER(SEARCH("|"&amp;R538&amp;"|",'5_ACOMPANHAMENTO'!$AC$3:$AC$4922)))+((S538&lt;&gt;"")*ISNUMBER(SEARCH("|"&amp;S538&amp;"|",'5_ACOMPANHAMENTO'!$AC$3:$AC$4922)))+((T538&lt;&gt;"")*ISNUMBER(SEARCH("|"&amp;T538&amp;"|",'5_ACOMPANHAMENTO'!$AC$3:$AC$4922)))+((U538&lt;&gt;"")*ISNUMBER(SEARCH("|"&amp;U538&amp;"|",'5_ACOMPANHAMENTO'!$AC$3:$AC$4922)))+((V538&lt;&gt;"")*ISNUMBER(SEARCH("|"&amp;V538&amp;"|",'5_ACOMPANHAMENTO'!$AC$3:$AC$4922)))+((W538&lt;&gt;"")*ISNUMBER(SEARCH("|"&amp;W538&amp;"|",'5_ACOMPANHAMENTO'!$AC$3:$AC$4922)))+((X538&lt;&gt;"")*ISNUMBER(SEARCH("|"&amp;X538&amp;"|",'5_ACOMPANHAMENTO'!$AC$3:$AC$4922)))+((Y538&lt;&gt;"")*ISNUMBER(SEARCH("|"&amp;Y538&amp;"|",'5_ACOMPANHAMENTO'!$AC$3:$AC$4922)))+((Z538&lt;&gt;"")*ISNUMBER(SEARCH("|"&amp;Z538&amp;"|",'5_ACOMPANHAMENTO'!$AC$3:$AC$4922)))+((AA538&lt;&gt;"")*ISNUMBER(SEARCH("|"&amp;AA538&amp;"|",'5_ACOMPANHAMENTO'!$AC$3:$AC$4922)))+((AB538&lt;&gt;"")*ISNUMBER(SEARCH("|"&amp;AB538&amp;"|",'5_ACOMPANHAMENTO'!$AC$3:$AC$4922))))&gt;0)),'5_ACOMPANHAMENTO'!$J$3:$J$4922),0))</f>
        <v>1522</v>
      </c>
      <c r="E538" s="4" t="str">
        <f t="shared" ca="1" si="184"/>
        <v>FINALIZADO</v>
      </c>
      <c r="F538" s="7">
        <f>IF(OR($B538="",$C538=""),"",IFERROR(SUMPRODUCT(--(('5_ACOMPANHAMENTO'!$AD$3:$AD$4922=TRIM($C538&amp;""))*('5_ACOMPANHAMENTO'!$AC$3:$AC$4922&lt;&gt;"")*((((I538&lt;&gt;"")*ISNUMBER(SEARCH("|"&amp;I538&amp;"|",'5_ACOMPANHAMENTO'!$AC$3:$AC$4922)))+((J538&lt;&gt;"")*ISNUMBER(SEARCH("|"&amp;J538&amp;"|",'5_ACOMPANHAMENTO'!$AC$3:$AC$4922)))+((K538&lt;&gt;"")*ISNUMBER(SEARCH("|"&amp;K538&amp;"|",'5_ACOMPANHAMENTO'!$AC$3:$AC$4922)))+((L538&lt;&gt;"")*ISNUMBER(SEARCH("|"&amp;L538&amp;"|",'5_ACOMPANHAMENTO'!$AC$3:$AC$4922)))+((M538&lt;&gt;"")*ISNUMBER(SEARCH("|"&amp;M538&amp;"|",'5_ACOMPANHAMENTO'!$AC$3:$AC$4922)))+((N538&lt;&gt;"")*ISNUMBER(SEARCH("|"&amp;N538&amp;"|",'5_ACOMPANHAMENTO'!$AC$3:$AC$4922)))+((O538&lt;&gt;"")*ISNUMBER(SEARCH("|"&amp;O538&amp;"|",'5_ACOMPANHAMENTO'!$AC$3:$AC$4922)))+((P538&lt;&gt;"")*ISNUMBER(SEARCH("|"&amp;P538&amp;"|",'5_ACOMPANHAMENTO'!$AC$3:$AC$4922)))+((Q538&lt;&gt;"")*ISNUMBER(SEARCH("|"&amp;Q538&amp;"|",'5_ACOMPANHAMENTO'!$AC$3:$AC$4922)))+((R538&lt;&gt;"")*ISNUMBER(SEARCH("|"&amp;R538&amp;"|",'5_ACOMPANHAMENTO'!$AC$3:$AC$4922)))+((S538&lt;&gt;"")*ISNUMBER(SEARCH("|"&amp;S538&amp;"|",'5_ACOMPANHAMENTO'!$AC$3:$AC$4922)))+((T538&lt;&gt;"")*ISNUMBER(SEARCH("|"&amp;T538&amp;"|",'5_ACOMPANHAMENTO'!$AC$3:$AC$4922)))+((U538&lt;&gt;"")*ISNUMBER(SEARCH("|"&amp;U538&amp;"|",'5_ACOMPANHAMENTO'!$AC$3:$AC$4922)))+((V538&lt;&gt;"")*ISNUMBER(SEARCH("|"&amp;V538&amp;"|",'5_ACOMPANHAMENTO'!$AC$3:$AC$4922)))+((W538&lt;&gt;"")*ISNUMBER(SEARCH("|"&amp;W538&amp;"|",'5_ACOMPANHAMENTO'!$AC$3:$AC$4922)))+((X538&lt;&gt;"")*ISNUMBER(SEARCH("|"&amp;X538&amp;"|",'5_ACOMPANHAMENTO'!$AC$3:$AC$4922)))+((Y538&lt;&gt;"")*ISNUMBER(SEARCH("|"&amp;Y538&amp;"|",'5_ACOMPANHAMENTO'!$AC$3:$AC$4922)))+((Z538&lt;&gt;"")*ISNUMBER(SEARCH("|"&amp;Z538&amp;"|",'5_ACOMPANHAMENTO'!$AC$3:$AC$4922)))+((AA538&lt;&gt;"")*ISNUMBER(SEARCH("|"&amp;AA538&amp;"|",'5_ACOMPANHAMENTO'!$AC$3:$AC$4922)))+((AB538&lt;&gt;"")*ISNUMBER(SEARCH("|"&amp;AB538&amp;"|",'5_ACOMPANHAMENTO'!$AC$3:$AC$4922))))&gt;0)),'5_ACOMPANHAMENTO'!$O$3:$O$4922),0))</f>
        <v>1522</v>
      </c>
      <c r="G538" s="7">
        <f t="shared" si="185"/>
        <v>0</v>
      </c>
      <c r="H538" t="str">
        <f t="shared" si="186"/>
        <v>10199,10201|8 EMBALAGEM</v>
      </c>
      <c r="I538" s="1" t="str">
        <f t="shared" si="187"/>
        <v>10199</v>
      </c>
      <c r="J538" s="1" t="str">
        <f t="shared" si="188"/>
        <v>10201</v>
      </c>
      <c r="K538" s="1" t="str">
        <f t="shared" si="189"/>
        <v/>
      </c>
      <c r="L538" s="1" t="str">
        <f t="shared" si="190"/>
        <v/>
      </c>
      <c r="M538" s="1" t="str">
        <f t="shared" si="191"/>
        <v/>
      </c>
      <c r="N538" s="1" t="str">
        <f t="shared" si="192"/>
        <v/>
      </c>
      <c r="O538" s="1" t="str">
        <f t="shared" si="193"/>
        <v/>
      </c>
      <c r="P538" s="1" t="str">
        <f t="shared" si="194"/>
        <v/>
      </c>
      <c r="Q538" s="1" t="str">
        <f t="shared" si="195"/>
        <v/>
      </c>
      <c r="R538" s="1" t="str">
        <f t="shared" si="196"/>
        <v/>
      </c>
      <c r="S538" s="1" t="str">
        <f t="shared" si="197"/>
        <v/>
      </c>
      <c r="T538" s="1" t="str">
        <f t="shared" si="198"/>
        <v/>
      </c>
      <c r="U538" s="1" t="str">
        <f t="shared" si="199"/>
        <v/>
      </c>
      <c r="V538" s="1" t="str">
        <f t="shared" si="200"/>
        <v/>
      </c>
      <c r="W538" s="1" t="str">
        <f t="shared" si="201"/>
        <v/>
      </c>
      <c r="X538" s="1" t="str">
        <f t="shared" si="202"/>
        <v/>
      </c>
      <c r="Y538" s="1" t="str">
        <f t="shared" si="203"/>
        <v/>
      </c>
      <c r="Z538" s="1" t="str">
        <f t="shared" si="204"/>
        <v/>
      </c>
      <c r="AA538" s="1" t="str">
        <f t="shared" si="205"/>
        <v/>
      </c>
      <c r="AB538" s="1" t="str">
        <f t="shared" si="206"/>
        <v/>
      </c>
    </row>
    <row r="539" spans="1:28" ht="11.25" hidden="1" customHeight="1" x14ac:dyDescent="0.35">
      <c r="A539" s="4">
        <f>IF(OR($B539="",$C539=""),"",IFERROR(INDEX('5_ACOMPANHAMENTO'!$A$3:$A$4922,MATCH(1,INDEX(('5_ACOMPANHAMENTO'!$AD$3:$AD$4922=TRIM($C539&amp;""))*('5_ACOMPANHAMENTO'!$AC$3:$AC$4922&lt;&gt;"")*((((I539&lt;&gt;"")*ISNUMBER(SEARCH("|"&amp;I539&amp;"|",'5_ACOMPANHAMENTO'!$AC$3:$AC$4922)))+((J539&lt;&gt;"")*ISNUMBER(SEARCH("|"&amp;J539&amp;"|",'5_ACOMPANHAMENTO'!$AC$3:$AC$4922)))+((K539&lt;&gt;"")*ISNUMBER(SEARCH("|"&amp;K539&amp;"|",'5_ACOMPANHAMENTO'!$AC$3:$AC$4922)))+((L539&lt;&gt;"")*ISNUMBER(SEARCH("|"&amp;L539&amp;"|",'5_ACOMPANHAMENTO'!$AC$3:$AC$4922)))+((M539&lt;&gt;"")*ISNUMBER(SEARCH("|"&amp;M539&amp;"|",'5_ACOMPANHAMENTO'!$AC$3:$AC$4922)))+((N539&lt;&gt;"")*ISNUMBER(SEARCH("|"&amp;N539&amp;"|",'5_ACOMPANHAMENTO'!$AC$3:$AC$4922)))+((O539&lt;&gt;"")*ISNUMBER(SEARCH("|"&amp;O539&amp;"|",'5_ACOMPANHAMENTO'!$AC$3:$AC$4922)))+((P539&lt;&gt;"")*ISNUMBER(SEARCH("|"&amp;P539&amp;"|",'5_ACOMPANHAMENTO'!$AC$3:$AC$4922)))+((Q539&lt;&gt;"")*ISNUMBER(SEARCH("|"&amp;Q539&amp;"|",'5_ACOMPANHAMENTO'!$AC$3:$AC$4922)))+((R539&lt;&gt;"")*ISNUMBER(SEARCH("|"&amp;R539&amp;"|",'5_ACOMPANHAMENTO'!$AC$3:$AC$4922)))+((S539&lt;&gt;"")*ISNUMBER(SEARCH("|"&amp;S539&amp;"|",'5_ACOMPANHAMENTO'!$AC$3:$AC$4922)))+((T539&lt;&gt;"")*ISNUMBER(SEARCH("|"&amp;T539&amp;"|",'5_ACOMPANHAMENTO'!$AC$3:$AC$4922)))+((U539&lt;&gt;"")*ISNUMBER(SEARCH("|"&amp;U539&amp;"|",'5_ACOMPANHAMENTO'!$AC$3:$AC$4922)))+((V539&lt;&gt;"")*ISNUMBER(SEARCH("|"&amp;V539&amp;"|",'5_ACOMPANHAMENTO'!$AC$3:$AC$4922)))+((W539&lt;&gt;"")*ISNUMBER(SEARCH("|"&amp;W539&amp;"|",'5_ACOMPANHAMENTO'!$AC$3:$AC$4922)))+((X539&lt;&gt;"")*ISNUMBER(SEARCH("|"&amp;X539&amp;"|",'5_ACOMPANHAMENTO'!$AC$3:$AC$4922)))+((Y539&lt;&gt;"")*ISNUMBER(SEARCH("|"&amp;Y539&amp;"|",'5_ACOMPANHAMENTO'!$AC$3:$AC$4922)))+((Z539&lt;&gt;"")*ISNUMBER(SEARCH("|"&amp;Z539&amp;"|",'5_ACOMPANHAMENTO'!$AC$3:$AC$4922)))+((AA539&lt;&gt;"")*ISNUMBER(SEARCH("|"&amp;AA539&amp;"|",'5_ACOMPANHAMENTO'!$AC$3:$AC$4922)))+((AB539&lt;&gt;"")*ISNUMBER(SEARCH("|"&amp;AB539&amp;"|",'5_ACOMPANHAMENTO'!$AC$3:$AC$4922))))&gt;0),0),0)),""))</f>
        <v>46206</v>
      </c>
      <c r="B539" s="14" t="s">
        <v>3095</v>
      </c>
      <c r="C539" s="14" t="s">
        <v>3059</v>
      </c>
      <c r="D539" s="4">
        <f>IF(OR($B539="",$C539=""),"",IFERROR(SUMPRODUCT(--(('5_ACOMPANHAMENTO'!$AD$3:$AD$4922=TRIM($C539&amp;""))*('5_ACOMPANHAMENTO'!$AC$3:$AC$4922&lt;&gt;"")*((((I539&lt;&gt;"")*ISNUMBER(SEARCH("|"&amp;I539&amp;"|",'5_ACOMPANHAMENTO'!$AC$3:$AC$4922)))+((J539&lt;&gt;"")*ISNUMBER(SEARCH("|"&amp;J539&amp;"|",'5_ACOMPANHAMENTO'!$AC$3:$AC$4922)))+((K539&lt;&gt;"")*ISNUMBER(SEARCH("|"&amp;K539&amp;"|",'5_ACOMPANHAMENTO'!$AC$3:$AC$4922)))+((L539&lt;&gt;"")*ISNUMBER(SEARCH("|"&amp;L539&amp;"|",'5_ACOMPANHAMENTO'!$AC$3:$AC$4922)))+((M539&lt;&gt;"")*ISNUMBER(SEARCH("|"&amp;M539&amp;"|",'5_ACOMPANHAMENTO'!$AC$3:$AC$4922)))+((N539&lt;&gt;"")*ISNUMBER(SEARCH("|"&amp;N539&amp;"|",'5_ACOMPANHAMENTO'!$AC$3:$AC$4922)))+((O539&lt;&gt;"")*ISNUMBER(SEARCH("|"&amp;O539&amp;"|",'5_ACOMPANHAMENTO'!$AC$3:$AC$4922)))+((P539&lt;&gt;"")*ISNUMBER(SEARCH("|"&amp;P539&amp;"|",'5_ACOMPANHAMENTO'!$AC$3:$AC$4922)))+((Q539&lt;&gt;"")*ISNUMBER(SEARCH("|"&amp;Q539&amp;"|",'5_ACOMPANHAMENTO'!$AC$3:$AC$4922)))+((R539&lt;&gt;"")*ISNUMBER(SEARCH("|"&amp;R539&amp;"|",'5_ACOMPANHAMENTO'!$AC$3:$AC$4922)))+((S539&lt;&gt;"")*ISNUMBER(SEARCH("|"&amp;S539&amp;"|",'5_ACOMPANHAMENTO'!$AC$3:$AC$4922)))+((T539&lt;&gt;"")*ISNUMBER(SEARCH("|"&amp;T539&amp;"|",'5_ACOMPANHAMENTO'!$AC$3:$AC$4922)))+((U539&lt;&gt;"")*ISNUMBER(SEARCH("|"&amp;U539&amp;"|",'5_ACOMPANHAMENTO'!$AC$3:$AC$4922)))+((V539&lt;&gt;"")*ISNUMBER(SEARCH("|"&amp;V539&amp;"|",'5_ACOMPANHAMENTO'!$AC$3:$AC$4922)))+((W539&lt;&gt;"")*ISNUMBER(SEARCH("|"&amp;W539&amp;"|",'5_ACOMPANHAMENTO'!$AC$3:$AC$4922)))+((X539&lt;&gt;"")*ISNUMBER(SEARCH("|"&amp;X539&amp;"|",'5_ACOMPANHAMENTO'!$AC$3:$AC$4922)))+((Y539&lt;&gt;"")*ISNUMBER(SEARCH("|"&amp;Y539&amp;"|",'5_ACOMPANHAMENTO'!$AC$3:$AC$4922)))+((Z539&lt;&gt;"")*ISNUMBER(SEARCH("|"&amp;Z539&amp;"|",'5_ACOMPANHAMENTO'!$AC$3:$AC$4922)))+((AA539&lt;&gt;"")*ISNUMBER(SEARCH("|"&amp;AA539&amp;"|",'5_ACOMPANHAMENTO'!$AC$3:$AC$4922)))+((AB539&lt;&gt;"")*ISNUMBER(SEARCH("|"&amp;AB539&amp;"|",'5_ACOMPANHAMENTO'!$AC$3:$AC$4922))))&gt;0)),'5_ACOMPANHAMENTO'!$J$3:$J$4922),0))</f>
        <v>1522</v>
      </c>
      <c r="E539" s="4" t="str">
        <f t="shared" ca="1" si="184"/>
        <v>FINALIZADO</v>
      </c>
      <c r="F539" s="7">
        <f>IF(OR($B539="",$C539=""),"",IFERROR(SUMPRODUCT(--(('5_ACOMPANHAMENTO'!$AD$3:$AD$4922=TRIM($C539&amp;""))*('5_ACOMPANHAMENTO'!$AC$3:$AC$4922&lt;&gt;"")*((((I539&lt;&gt;"")*ISNUMBER(SEARCH("|"&amp;I539&amp;"|",'5_ACOMPANHAMENTO'!$AC$3:$AC$4922)))+((J539&lt;&gt;"")*ISNUMBER(SEARCH("|"&amp;J539&amp;"|",'5_ACOMPANHAMENTO'!$AC$3:$AC$4922)))+((K539&lt;&gt;"")*ISNUMBER(SEARCH("|"&amp;K539&amp;"|",'5_ACOMPANHAMENTO'!$AC$3:$AC$4922)))+((L539&lt;&gt;"")*ISNUMBER(SEARCH("|"&amp;L539&amp;"|",'5_ACOMPANHAMENTO'!$AC$3:$AC$4922)))+((M539&lt;&gt;"")*ISNUMBER(SEARCH("|"&amp;M539&amp;"|",'5_ACOMPANHAMENTO'!$AC$3:$AC$4922)))+((N539&lt;&gt;"")*ISNUMBER(SEARCH("|"&amp;N539&amp;"|",'5_ACOMPANHAMENTO'!$AC$3:$AC$4922)))+((O539&lt;&gt;"")*ISNUMBER(SEARCH("|"&amp;O539&amp;"|",'5_ACOMPANHAMENTO'!$AC$3:$AC$4922)))+((P539&lt;&gt;"")*ISNUMBER(SEARCH("|"&amp;P539&amp;"|",'5_ACOMPANHAMENTO'!$AC$3:$AC$4922)))+((Q539&lt;&gt;"")*ISNUMBER(SEARCH("|"&amp;Q539&amp;"|",'5_ACOMPANHAMENTO'!$AC$3:$AC$4922)))+((R539&lt;&gt;"")*ISNUMBER(SEARCH("|"&amp;R539&amp;"|",'5_ACOMPANHAMENTO'!$AC$3:$AC$4922)))+((S539&lt;&gt;"")*ISNUMBER(SEARCH("|"&amp;S539&amp;"|",'5_ACOMPANHAMENTO'!$AC$3:$AC$4922)))+((T539&lt;&gt;"")*ISNUMBER(SEARCH("|"&amp;T539&amp;"|",'5_ACOMPANHAMENTO'!$AC$3:$AC$4922)))+((U539&lt;&gt;"")*ISNUMBER(SEARCH("|"&amp;U539&amp;"|",'5_ACOMPANHAMENTO'!$AC$3:$AC$4922)))+((V539&lt;&gt;"")*ISNUMBER(SEARCH("|"&amp;V539&amp;"|",'5_ACOMPANHAMENTO'!$AC$3:$AC$4922)))+((W539&lt;&gt;"")*ISNUMBER(SEARCH("|"&amp;W539&amp;"|",'5_ACOMPANHAMENTO'!$AC$3:$AC$4922)))+((X539&lt;&gt;"")*ISNUMBER(SEARCH("|"&amp;X539&amp;"|",'5_ACOMPANHAMENTO'!$AC$3:$AC$4922)))+((Y539&lt;&gt;"")*ISNUMBER(SEARCH("|"&amp;Y539&amp;"|",'5_ACOMPANHAMENTO'!$AC$3:$AC$4922)))+((Z539&lt;&gt;"")*ISNUMBER(SEARCH("|"&amp;Z539&amp;"|",'5_ACOMPANHAMENTO'!$AC$3:$AC$4922)))+((AA539&lt;&gt;"")*ISNUMBER(SEARCH("|"&amp;AA539&amp;"|",'5_ACOMPANHAMENTO'!$AC$3:$AC$4922)))+((AB539&lt;&gt;"")*ISNUMBER(SEARCH("|"&amp;AB539&amp;"|",'5_ACOMPANHAMENTO'!$AC$3:$AC$4922))))&gt;0)),'5_ACOMPANHAMENTO'!$O$3:$O$4922),0))</f>
        <v>1522</v>
      </c>
      <c r="G539" s="7">
        <f t="shared" si="185"/>
        <v>0</v>
      </c>
      <c r="H539" t="str">
        <f t="shared" si="186"/>
        <v>10199,10201|8 EMBALAGEM</v>
      </c>
      <c r="I539" s="1" t="str">
        <f t="shared" si="187"/>
        <v>10199</v>
      </c>
      <c r="J539" s="1" t="str">
        <f t="shared" si="188"/>
        <v>10201</v>
      </c>
      <c r="K539" s="1" t="str">
        <f t="shared" si="189"/>
        <v/>
      </c>
      <c r="L539" s="1" t="str">
        <f t="shared" si="190"/>
        <v/>
      </c>
      <c r="M539" s="1" t="str">
        <f t="shared" si="191"/>
        <v/>
      </c>
      <c r="N539" s="1" t="str">
        <f t="shared" si="192"/>
        <v/>
      </c>
      <c r="O539" s="1" t="str">
        <f t="shared" si="193"/>
        <v/>
      </c>
      <c r="P539" s="1" t="str">
        <f t="shared" si="194"/>
        <v/>
      </c>
      <c r="Q539" s="1" t="str">
        <f t="shared" si="195"/>
        <v/>
      </c>
      <c r="R539" s="1" t="str">
        <f t="shared" si="196"/>
        <v/>
      </c>
      <c r="S539" s="1" t="str">
        <f t="shared" si="197"/>
        <v/>
      </c>
      <c r="T539" s="1" t="str">
        <f t="shared" si="198"/>
        <v/>
      </c>
      <c r="U539" s="1" t="str">
        <f t="shared" si="199"/>
        <v/>
      </c>
      <c r="V539" s="1" t="str">
        <f t="shared" si="200"/>
        <v/>
      </c>
      <c r="W539" s="1" t="str">
        <f t="shared" si="201"/>
        <v/>
      </c>
      <c r="X539" s="1" t="str">
        <f t="shared" si="202"/>
        <v/>
      </c>
      <c r="Y539" s="1" t="str">
        <f t="shared" si="203"/>
        <v/>
      </c>
      <c r="Z539" s="1" t="str">
        <f t="shared" si="204"/>
        <v/>
      </c>
      <c r="AA539" s="1" t="str">
        <f t="shared" si="205"/>
        <v/>
      </c>
      <c r="AB539" s="1" t="str">
        <f t="shared" si="206"/>
        <v/>
      </c>
    </row>
    <row r="540" spans="1:28" ht="11.25" hidden="1" customHeight="1" x14ac:dyDescent="0.35">
      <c r="A540" s="4">
        <f>IF(OR($B540="",$C540=""),"",IFERROR(INDEX('5_ACOMPANHAMENTO'!$A$3:$A$4922,MATCH(1,INDEX(('5_ACOMPANHAMENTO'!$AD$3:$AD$4922=TRIM($C540&amp;""))*('5_ACOMPANHAMENTO'!$AC$3:$AC$4922&lt;&gt;"")*((((I540&lt;&gt;"")*ISNUMBER(SEARCH("|"&amp;I540&amp;"|",'5_ACOMPANHAMENTO'!$AC$3:$AC$4922)))+((J540&lt;&gt;"")*ISNUMBER(SEARCH("|"&amp;J540&amp;"|",'5_ACOMPANHAMENTO'!$AC$3:$AC$4922)))+((K540&lt;&gt;"")*ISNUMBER(SEARCH("|"&amp;K540&amp;"|",'5_ACOMPANHAMENTO'!$AC$3:$AC$4922)))+((L540&lt;&gt;"")*ISNUMBER(SEARCH("|"&amp;L540&amp;"|",'5_ACOMPANHAMENTO'!$AC$3:$AC$4922)))+((M540&lt;&gt;"")*ISNUMBER(SEARCH("|"&amp;M540&amp;"|",'5_ACOMPANHAMENTO'!$AC$3:$AC$4922)))+((N540&lt;&gt;"")*ISNUMBER(SEARCH("|"&amp;N540&amp;"|",'5_ACOMPANHAMENTO'!$AC$3:$AC$4922)))+((O540&lt;&gt;"")*ISNUMBER(SEARCH("|"&amp;O540&amp;"|",'5_ACOMPANHAMENTO'!$AC$3:$AC$4922)))+((P540&lt;&gt;"")*ISNUMBER(SEARCH("|"&amp;P540&amp;"|",'5_ACOMPANHAMENTO'!$AC$3:$AC$4922)))+((Q540&lt;&gt;"")*ISNUMBER(SEARCH("|"&amp;Q540&amp;"|",'5_ACOMPANHAMENTO'!$AC$3:$AC$4922)))+((R540&lt;&gt;"")*ISNUMBER(SEARCH("|"&amp;R540&amp;"|",'5_ACOMPANHAMENTO'!$AC$3:$AC$4922)))+((S540&lt;&gt;"")*ISNUMBER(SEARCH("|"&amp;S540&amp;"|",'5_ACOMPANHAMENTO'!$AC$3:$AC$4922)))+((T540&lt;&gt;"")*ISNUMBER(SEARCH("|"&amp;T540&amp;"|",'5_ACOMPANHAMENTO'!$AC$3:$AC$4922)))+((U540&lt;&gt;"")*ISNUMBER(SEARCH("|"&amp;U540&amp;"|",'5_ACOMPANHAMENTO'!$AC$3:$AC$4922)))+((V540&lt;&gt;"")*ISNUMBER(SEARCH("|"&amp;V540&amp;"|",'5_ACOMPANHAMENTO'!$AC$3:$AC$4922)))+((W540&lt;&gt;"")*ISNUMBER(SEARCH("|"&amp;W540&amp;"|",'5_ACOMPANHAMENTO'!$AC$3:$AC$4922)))+((X540&lt;&gt;"")*ISNUMBER(SEARCH("|"&amp;X540&amp;"|",'5_ACOMPANHAMENTO'!$AC$3:$AC$4922)))+((Y540&lt;&gt;"")*ISNUMBER(SEARCH("|"&amp;Y540&amp;"|",'5_ACOMPANHAMENTO'!$AC$3:$AC$4922)))+((Z540&lt;&gt;"")*ISNUMBER(SEARCH("|"&amp;Z540&amp;"|",'5_ACOMPANHAMENTO'!$AC$3:$AC$4922)))+((AA540&lt;&gt;"")*ISNUMBER(SEARCH("|"&amp;AA540&amp;"|",'5_ACOMPANHAMENTO'!$AC$3:$AC$4922)))+((AB540&lt;&gt;"")*ISNUMBER(SEARCH("|"&amp;AB540&amp;"|",'5_ACOMPANHAMENTO'!$AC$3:$AC$4922))))&gt;0),0),0)),""))</f>
        <v>46206</v>
      </c>
      <c r="B540" s="14" t="s">
        <v>3095</v>
      </c>
      <c r="C540" s="14" t="s">
        <v>3059</v>
      </c>
      <c r="D540" s="4">
        <f>IF(OR($B540="",$C540=""),"",IFERROR(SUMPRODUCT(--(('5_ACOMPANHAMENTO'!$AD$3:$AD$4922=TRIM($C540&amp;""))*('5_ACOMPANHAMENTO'!$AC$3:$AC$4922&lt;&gt;"")*((((I540&lt;&gt;"")*ISNUMBER(SEARCH("|"&amp;I540&amp;"|",'5_ACOMPANHAMENTO'!$AC$3:$AC$4922)))+((J540&lt;&gt;"")*ISNUMBER(SEARCH("|"&amp;J540&amp;"|",'5_ACOMPANHAMENTO'!$AC$3:$AC$4922)))+((K540&lt;&gt;"")*ISNUMBER(SEARCH("|"&amp;K540&amp;"|",'5_ACOMPANHAMENTO'!$AC$3:$AC$4922)))+((L540&lt;&gt;"")*ISNUMBER(SEARCH("|"&amp;L540&amp;"|",'5_ACOMPANHAMENTO'!$AC$3:$AC$4922)))+((M540&lt;&gt;"")*ISNUMBER(SEARCH("|"&amp;M540&amp;"|",'5_ACOMPANHAMENTO'!$AC$3:$AC$4922)))+((N540&lt;&gt;"")*ISNUMBER(SEARCH("|"&amp;N540&amp;"|",'5_ACOMPANHAMENTO'!$AC$3:$AC$4922)))+((O540&lt;&gt;"")*ISNUMBER(SEARCH("|"&amp;O540&amp;"|",'5_ACOMPANHAMENTO'!$AC$3:$AC$4922)))+((P540&lt;&gt;"")*ISNUMBER(SEARCH("|"&amp;P540&amp;"|",'5_ACOMPANHAMENTO'!$AC$3:$AC$4922)))+((Q540&lt;&gt;"")*ISNUMBER(SEARCH("|"&amp;Q540&amp;"|",'5_ACOMPANHAMENTO'!$AC$3:$AC$4922)))+((R540&lt;&gt;"")*ISNUMBER(SEARCH("|"&amp;R540&amp;"|",'5_ACOMPANHAMENTO'!$AC$3:$AC$4922)))+((S540&lt;&gt;"")*ISNUMBER(SEARCH("|"&amp;S540&amp;"|",'5_ACOMPANHAMENTO'!$AC$3:$AC$4922)))+((T540&lt;&gt;"")*ISNUMBER(SEARCH("|"&amp;T540&amp;"|",'5_ACOMPANHAMENTO'!$AC$3:$AC$4922)))+((U540&lt;&gt;"")*ISNUMBER(SEARCH("|"&amp;U540&amp;"|",'5_ACOMPANHAMENTO'!$AC$3:$AC$4922)))+((V540&lt;&gt;"")*ISNUMBER(SEARCH("|"&amp;V540&amp;"|",'5_ACOMPANHAMENTO'!$AC$3:$AC$4922)))+((W540&lt;&gt;"")*ISNUMBER(SEARCH("|"&amp;W540&amp;"|",'5_ACOMPANHAMENTO'!$AC$3:$AC$4922)))+((X540&lt;&gt;"")*ISNUMBER(SEARCH("|"&amp;X540&amp;"|",'5_ACOMPANHAMENTO'!$AC$3:$AC$4922)))+((Y540&lt;&gt;"")*ISNUMBER(SEARCH("|"&amp;Y540&amp;"|",'5_ACOMPANHAMENTO'!$AC$3:$AC$4922)))+((Z540&lt;&gt;"")*ISNUMBER(SEARCH("|"&amp;Z540&amp;"|",'5_ACOMPANHAMENTO'!$AC$3:$AC$4922)))+((AA540&lt;&gt;"")*ISNUMBER(SEARCH("|"&amp;AA540&amp;"|",'5_ACOMPANHAMENTO'!$AC$3:$AC$4922)))+((AB540&lt;&gt;"")*ISNUMBER(SEARCH("|"&amp;AB540&amp;"|",'5_ACOMPANHAMENTO'!$AC$3:$AC$4922))))&gt;0)),'5_ACOMPANHAMENTO'!$J$3:$J$4922),0))</f>
        <v>1522</v>
      </c>
      <c r="E540" s="4" t="str">
        <f t="shared" ca="1" si="184"/>
        <v>FINALIZADO</v>
      </c>
      <c r="F540" s="7">
        <f>IF(OR($B540="",$C540=""),"",IFERROR(SUMPRODUCT(--(('5_ACOMPANHAMENTO'!$AD$3:$AD$4922=TRIM($C540&amp;""))*('5_ACOMPANHAMENTO'!$AC$3:$AC$4922&lt;&gt;"")*((((I540&lt;&gt;"")*ISNUMBER(SEARCH("|"&amp;I540&amp;"|",'5_ACOMPANHAMENTO'!$AC$3:$AC$4922)))+((J540&lt;&gt;"")*ISNUMBER(SEARCH("|"&amp;J540&amp;"|",'5_ACOMPANHAMENTO'!$AC$3:$AC$4922)))+((K540&lt;&gt;"")*ISNUMBER(SEARCH("|"&amp;K540&amp;"|",'5_ACOMPANHAMENTO'!$AC$3:$AC$4922)))+((L540&lt;&gt;"")*ISNUMBER(SEARCH("|"&amp;L540&amp;"|",'5_ACOMPANHAMENTO'!$AC$3:$AC$4922)))+((M540&lt;&gt;"")*ISNUMBER(SEARCH("|"&amp;M540&amp;"|",'5_ACOMPANHAMENTO'!$AC$3:$AC$4922)))+((N540&lt;&gt;"")*ISNUMBER(SEARCH("|"&amp;N540&amp;"|",'5_ACOMPANHAMENTO'!$AC$3:$AC$4922)))+((O540&lt;&gt;"")*ISNUMBER(SEARCH("|"&amp;O540&amp;"|",'5_ACOMPANHAMENTO'!$AC$3:$AC$4922)))+((P540&lt;&gt;"")*ISNUMBER(SEARCH("|"&amp;P540&amp;"|",'5_ACOMPANHAMENTO'!$AC$3:$AC$4922)))+((Q540&lt;&gt;"")*ISNUMBER(SEARCH("|"&amp;Q540&amp;"|",'5_ACOMPANHAMENTO'!$AC$3:$AC$4922)))+((R540&lt;&gt;"")*ISNUMBER(SEARCH("|"&amp;R540&amp;"|",'5_ACOMPANHAMENTO'!$AC$3:$AC$4922)))+((S540&lt;&gt;"")*ISNUMBER(SEARCH("|"&amp;S540&amp;"|",'5_ACOMPANHAMENTO'!$AC$3:$AC$4922)))+((T540&lt;&gt;"")*ISNUMBER(SEARCH("|"&amp;T540&amp;"|",'5_ACOMPANHAMENTO'!$AC$3:$AC$4922)))+((U540&lt;&gt;"")*ISNUMBER(SEARCH("|"&amp;U540&amp;"|",'5_ACOMPANHAMENTO'!$AC$3:$AC$4922)))+((V540&lt;&gt;"")*ISNUMBER(SEARCH("|"&amp;V540&amp;"|",'5_ACOMPANHAMENTO'!$AC$3:$AC$4922)))+((W540&lt;&gt;"")*ISNUMBER(SEARCH("|"&amp;W540&amp;"|",'5_ACOMPANHAMENTO'!$AC$3:$AC$4922)))+((X540&lt;&gt;"")*ISNUMBER(SEARCH("|"&amp;X540&amp;"|",'5_ACOMPANHAMENTO'!$AC$3:$AC$4922)))+((Y540&lt;&gt;"")*ISNUMBER(SEARCH("|"&amp;Y540&amp;"|",'5_ACOMPANHAMENTO'!$AC$3:$AC$4922)))+((Z540&lt;&gt;"")*ISNUMBER(SEARCH("|"&amp;Z540&amp;"|",'5_ACOMPANHAMENTO'!$AC$3:$AC$4922)))+((AA540&lt;&gt;"")*ISNUMBER(SEARCH("|"&amp;AA540&amp;"|",'5_ACOMPANHAMENTO'!$AC$3:$AC$4922)))+((AB540&lt;&gt;"")*ISNUMBER(SEARCH("|"&amp;AB540&amp;"|",'5_ACOMPANHAMENTO'!$AC$3:$AC$4922))))&gt;0)),'5_ACOMPANHAMENTO'!$O$3:$O$4922),0))</f>
        <v>1522</v>
      </c>
      <c r="G540" s="7">
        <f t="shared" si="185"/>
        <v>0</v>
      </c>
      <c r="H540" t="str">
        <f t="shared" si="186"/>
        <v>10199,10201|8 EMBALAGEM</v>
      </c>
      <c r="I540" s="1" t="str">
        <f t="shared" si="187"/>
        <v>10199</v>
      </c>
      <c r="J540" s="1" t="str">
        <f t="shared" si="188"/>
        <v>10201</v>
      </c>
      <c r="K540" s="1" t="str">
        <f t="shared" si="189"/>
        <v/>
      </c>
      <c r="L540" s="1" t="str">
        <f t="shared" si="190"/>
        <v/>
      </c>
      <c r="M540" s="1" t="str">
        <f t="shared" si="191"/>
        <v/>
      </c>
      <c r="N540" s="1" t="str">
        <f t="shared" si="192"/>
        <v/>
      </c>
      <c r="O540" s="1" t="str">
        <f t="shared" si="193"/>
        <v/>
      </c>
      <c r="P540" s="1" t="str">
        <f t="shared" si="194"/>
        <v/>
      </c>
      <c r="Q540" s="1" t="str">
        <f t="shared" si="195"/>
        <v/>
      </c>
      <c r="R540" s="1" t="str">
        <f t="shared" si="196"/>
        <v/>
      </c>
      <c r="S540" s="1" t="str">
        <f t="shared" si="197"/>
        <v/>
      </c>
      <c r="T540" s="1" t="str">
        <f t="shared" si="198"/>
        <v/>
      </c>
      <c r="U540" s="1" t="str">
        <f t="shared" si="199"/>
        <v/>
      </c>
      <c r="V540" s="1" t="str">
        <f t="shared" si="200"/>
        <v/>
      </c>
      <c r="W540" s="1" t="str">
        <f t="shared" si="201"/>
        <v/>
      </c>
      <c r="X540" s="1" t="str">
        <f t="shared" si="202"/>
        <v/>
      </c>
      <c r="Y540" s="1" t="str">
        <f t="shared" si="203"/>
        <v/>
      </c>
      <c r="Z540" s="1" t="str">
        <f t="shared" si="204"/>
        <v/>
      </c>
      <c r="AA540" s="1" t="str">
        <f t="shared" si="205"/>
        <v/>
      </c>
      <c r="AB540" s="1" t="str">
        <f t="shared" si="206"/>
        <v/>
      </c>
    </row>
    <row r="541" spans="1:28" ht="11.25" hidden="1" customHeight="1" x14ac:dyDescent="0.35">
      <c r="A541" s="4">
        <f>IF(OR($B541="",$C541=""),"",IFERROR(INDEX('5_ACOMPANHAMENTO'!$A$3:$A$4922,MATCH(1,INDEX(('5_ACOMPANHAMENTO'!$AD$3:$AD$4922=TRIM($C541&amp;""))*('5_ACOMPANHAMENTO'!$AC$3:$AC$4922&lt;&gt;"")*((((I541&lt;&gt;"")*ISNUMBER(SEARCH("|"&amp;I541&amp;"|",'5_ACOMPANHAMENTO'!$AC$3:$AC$4922)))+((J541&lt;&gt;"")*ISNUMBER(SEARCH("|"&amp;J541&amp;"|",'5_ACOMPANHAMENTO'!$AC$3:$AC$4922)))+((K541&lt;&gt;"")*ISNUMBER(SEARCH("|"&amp;K541&amp;"|",'5_ACOMPANHAMENTO'!$AC$3:$AC$4922)))+((L541&lt;&gt;"")*ISNUMBER(SEARCH("|"&amp;L541&amp;"|",'5_ACOMPANHAMENTO'!$AC$3:$AC$4922)))+((M541&lt;&gt;"")*ISNUMBER(SEARCH("|"&amp;M541&amp;"|",'5_ACOMPANHAMENTO'!$AC$3:$AC$4922)))+((N541&lt;&gt;"")*ISNUMBER(SEARCH("|"&amp;N541&amp;"|",'5_ACOMPANHAMENTO'!$AC$3:$AC$4922)))+((O541&lt;&gt;"")*ISNUMBER(SEARCH("|"&amp;O541&amp;"|",'5_ACOMPANHAMENTO'!$AC$3:$AC$4922)))+((P541&lt;&gt;"")*ISNUMBER(SEARCH("|"&amp;P541&amp;"|",'5_ACOMPANHAMENTO'!$AC$3:$AC$4922)))+((Q541&lt;&gt;"")*ISNUMBER(SEARCH("|"&amp;Q541&amp;"|",'5_ACOMPANHAMENTO'!$AC$3:$AC$4922)))+((R541&lt;&gt;"")*ISNUMBER(SEARCH("|"&amp;R541&amp;"|",'5_ACOMPANHAMENTO'!$AC$3:$AC$4922)))+((S541&lt;&gt;"")*ISNUMBER(SEARCH("|"&amp;S541&amp;"|",'5_ACOMPANHAMENTO'!$AC$3:$AC$4922)))+((T541&lt;&gt;"")*ISNUMBER(SEARCH("|"&amp;T541&amp;"|",'5_ACOMPANHAMENTO'!$AC$3:$AC$4922)))+((U541&lt;&gt;"")*ISNUMBER(SEARCH("|"&amp;U541&amp;"|",'5_ACOMPANHAMENTO'!$AC$3:$AC$4922)))+((V541&lt;&gt;"")*ISNUMBER(SEARCH("|"&amp;V541&amp;"|",'5_ACOMPANHAMENTO'!$AC$3:$AC$4922)))+((W541&lt;&gt;"")*ISNUMBER(SEARCH("|"&amp;W541&amp;"|",'5_ACOMPANHAMENTO'!$AC$3:$AC$4922)))+((X541&lt;&gt;"")*ISNUMBER(SEARCH("|"&amp;X541&amp;"|",'5_ACOMPANHAMENTO'!$AC$3:$AC$4922)))+((Y541&lt;&gt;"")*ISNUMBER(SEARCH("|"&amp;Y541&amp;"|",'5_ACOMPANHAMENTO'!$AC$3:$AC$4922)))+((Z541&lt;&gt;"")*ISNUMBER(SEARCH("|"&amp;Z541&amp;"|",'5_ACOMPANHAMENTO'!$AC$3:$AC$4922)))+((AA541&lt;&gt;"")*ISNUMBER(SEARCH("|"&amp;AA541&amp;"|",'5_ACOMPANHAMENTO'!$AC$3:$AC$4922)))+((AB541&lt;&gt;"")*ISNUMBER(SEARCH("|"&amp;AB541&amp;"|",'5_ACOMPANHAMENTO'!$AC$3:$AC$4922))))&gt;0),0),0)),""))</f>
        <v>46206</v>
      </c>
      <c r="B541" s="14" t="s">
        <v>3095</v>
      </c>
      <c r="C541" s="14" t="s">
        <v>3059</v>
      </c>
      <c r="D541" s="4">
        <f>IF(OR($B541="",$C541=""),"",IFERROR(SUMPRODUCT(--(('5_ACOMPANHAMENTO'!$AD$3:$AD$4922=TRIM($C541&amp;""))*('5_ACOMPANHAMENTO'!$AC$3:$AC$4922&lt;&gt;"")*((((I541&lt;&gt;"")*ISNUMBER(SEARCH("|"&amp;I541&amp;"|",'5_ACOMPANHAMENTO'!$AC$3:$AC$4922)))+((J541&lt;&gt;"")*ISNUMBER(SEARCH("|"&amp;J541&amp;"|",'5_ACOMPANHAMENTO'!$AC$3:$AC$4922)))+((K541&lt;&gt;"")*ISNUMBER(SEARCH("|"&amp;K541&amp;"|",'5_ACOMPANHAMENTO'!$AC$3:$AC$4922)))+((L541&lt;&gt;"")*ISNUMBER(SEARCH("|"&amp;L541&amp;"|",'5_ACOMPANHAMENTO'!$AC$3:$AC$4922)))+((M541&lt;&gt;"")*ISNUMBER(SEARCH("|"&amp;M541&amp;"|",'5_ACOMPANHAMENTO'!$AC$3:$AC$4922)))+((N541&lt;&gt;"")*ISNUMBER(SEARCH("|"&amp;N541&amp;"|",'5_ACOMPANHAMENTO'!$AC$3:$AC$4922)))+((O541&lt;&gt;"")*ISNUMBER(SEARCH("|"&amp;O541&amp;"|",'5_ACOMPANHAMENTO'!$AC$3:$AC$4922)))+((P541&lt;&gt;"")*ISNUMBER(SEARCH("|"&amp;P541&amp;"|",'5_ACOMPANHAMENTO'!$AC$3:$AC$4922)))+((Q541&lt;&gt;"")*ISNUMBER(SEARCH("|"&amp;Q541&amp;"|",'5_ACOMPANHAMENTO'!$AC$3:$AC$4922)))+((R541&lt;&gt;"")*ISNUMBER(SEARCH("|"&amp;R541&amp;"|",'5_ACOMPANHAMENTO'!$AC$3:$AC$4922)))+((S541&lt;&gt;"")*ISNUMBER(SEARCH("|"&amp;S541&amp;"|",'5_ACOMPANHAMENTO'!$AC$3:$AC$4922)))+((T541&lt;&gt;"")*ISNUMBER(SEARCH("|"&amp;T541&amp;"|",'5_ACOMPANHAMENTO'!$AC$3:$AC$4922)))+((U541&lt;&gt;"")*ISNUMBER(SEARCH("|"&amp;U541&amp;"|",'5_ACOMPANHAMENTO'!$AC$3:$AC$4922)))+((V541&lt;&gt;"")*ISNUMBER(SEARCH("|"&amp;V541&amp;"|",'5_ACOMPANHAMENTO'!$AC$3:$AC$4922)))+((W541&lt;&gt;"")*ISNUMBER(SEARCH("|"&amp;W541&amp;"|",'5_ACOMPANHAMENTO'!$AC$3:$AC$4922)))+((X541&lt;&gt;"")*ISNUMBER(SEARCH("|"&amp;X541&amp;"|",'5_ACOMPANHAMENTO'!$AC$3:$AC$4922)))+((Y541&lt;&gt;"")*ISNUMBER(SEARCH("|"&amp;Y541&amp;"|",'5_ACOMPANHAMENTO'!$AC$3:$AC$4922)))+((Z541&lt;&gt;"")*ISNUMBER(SEARCH("|"&amp;Z541&amp;"|",'5_ACOMPANHAMENTO'!$AC$3:$AC$4922)))+((AA541&lt;&gt;"")*ISNUMBER(SEARCH("|"&amp;AA541&amp;"|",'5_ACOMPANHAMENTO'!$AC$3:$AC$4922)))+((AB541&lt;&gt;"")*ISNUMBER(SEARCH("|"&amp;AB541&amp;"|",'5_ACOMPANHAMENTO'!$AC$3:$AC$4922))))&gt;0)),'5_ACOMPANHAMENTO'!$J$3:$J$4922),0))</f>
        <v>1522</v>
      </c>
      <c r="E541" s="4" t="str">
        <f t="shared" ca="1" si="184"/>
        <v>FINALIZADO</v>
      </c>
      <c r="F541" s="7">
        <f>IF(OR($B541="",$C541=""),"",IFERROR(SUMPRODUCT(--(('5_ACOMPANHAMENTO'!$AD$3:$AD$4922=TRIM($C541&amp;""))*('5_ACOMPANHAMENTO'!$AC$3:$AC$4922&lt;&gt;"")*((((I541&lt;&gt;"")*ISNUMBER(SEARCH("|"&amp;I541&amp;"|",'5_ACOMPANHAMENTO'!$AC$3:$AC$4922)))+((J541&lt;&gt;"")*ISNUMBER(SEARCH("|"&amp;J541&amp;"|",'5_ACOMPANHAMENTO'!$AC$3:$AC$4922)))+((K541&lt;&gt;"")*ISNUMBER(SEARCH("|"&amp;K541&amp;"|",'5_ACOMPANHAMENTO'!$AC$3:$AC$4922)))+((L541&lt;&gt;"")*ISNUMBER(SEARCH("|"&amp;L541&amp;"|",'5_ACOMPANHAMENTO'!$AC$3:$AC$4922)))+((M541&lt;&gt;"")*ISNUMBER(SEARCH("|"&amp;M541&amp;"|",'5_ACOMPANHAMENTO'!$AC$3:$AC$4922)))+((N541&lt;&gt;"")*ISNUMBER(SEARCH("|"&amp;N541&amp;"|",'5_ACOMPANHAMENTO'!$AC$3:$AC$4922)))+((O541&lt;&gt;"")*ISNUMBER(SEARCH("|"&amp;O541&amp;"|",'5_ACOMPANHAMENTO'!$AC$3:$AC$4922)))+((P541&lt;&gt;"")*ISNUMBER(SEARCH("|"&amp;P541&amp;"|",'5_ACOMPANHAMENTO'!$AC$3:$AC$4922)))+((Q541&lt;&gt;"")*ISNUMBER(SEARCH("|"&amp;Q541&amp;"|",'5_ACOMPANHAMENTO'!$AC$3:$AC$4922)))+((R541&lt;&gt;"")*ISNUMBER(SEARCH("|"&amp;R541&amp;"|",'5_ACOMPANHAMENTO'!$AC$3:$AC$4922)))+((S541&lt;&gt;"")*ISNUMBER(SEARCH("|"&amp;S541&amp;"|",'5_ACOMPANHAMENTO'!$AC$3:$AC$4922)))+((T541&lt;&gt;"")*ISNUMBER(SEARCH("|"&amp;T541&amp;"|",'5_ACOMPANHAMENTO'!$AC$3:$AC$4922)))+((U541&lt;&gt;"")*ISNUMBER(SEARCH("|"&amp;U541&amp;"|",'5_ACOMPANHAMENTO'!$AC$3:$AC$4922)))+((V541&lt;&gt;"")*ISNUMBER(SEARCH("|"&amp;V541&amp;"|",'5_ACOMPANHAMENTO'!$AC$3:$AC$4922)))+((W541&lt;&gt;"")*ISNUMBER(SEARCH("|"&amp;W541&amp;"|",'5_ACOMPANHAMENTO'!$AC$3:$AC$4922)))+((X541&lt;&gt;"")*ISNUMBER(SEARCH("|"&amp;X541&amp;"|",'5_ACOMPANHAMENTO'!$AC$3:$AC$4922)))+((Y541&lt;&gt;"")*ISNUMBER(SEARCH("|"&amp;Y541&amp;"|",'5_ACOMPANHAMENTO'!$AC$3:$AC$4922)))+((Z541&lt;&gt;"")*ISNUMBER(SEARCH("|"&amp;Z541&amp;"|",'5_ACOMPANHAMENTO'!$AC$3:$AC$4922)))+((AA541&lt;&gt;"")*ISNUMBER(SEARCH("|"&amp;AA541&amp;"|",'5_ACOMPANHAMENTO'!$AC$3:$AC$4922)))+((AB541&lt;&gt;"")*ISNUMBER(SEARCH("|"&amp;AB541&amp;"|",'5_ACOMPANHAMENTO'!$AC$3:$AC$4922))))&gt;0)),'5_ACOMPANHAMENTO'!$O$3:$O$4922),0))</f>
        <v>1522</v>
      </c>
      <c r="G541" s="7">
        <f t="shared" si="185"/>
        <v>0</v>
      </c>
      <c r="H541" t="str">
        <f t="shared" si="186"/>
        <v>10199,10201|8 EMBALAGEM</v>
      </c>
      <c r="I541" s="1" t="str">
        <f t="shared" si="187"/>
        <v>10199</v>
      </c>
      <c r="J541" s="1" t="str">
        <f t="shared" si="188"/>
        <v>10201</v>
      </c>
      <c r="K541" s="1" t="str">
        <f t="shared" si="189"/>
        <v/>
      </c>
      <c r="L541" s="1" t="str">
        <f t="shared" si="190"/>
        <v/>
      </c>
      <c r="M541" s="1" t="str">
        <f t="shared" si="191"/>
        <v/>
      </c>
      <c r="N541" s="1" t="str">
        <f t="shared" si="192"/>
        <v/>
      </c>
      <c r="O541" s="1" t="str">
        <f t="shared" si="193"/>
        <v/>
      </c>
      <c r="P541" s="1" t="str">
        <f t="shared" si="194"/>
        <v/>
      </c>
      <c r="Q541" s="1" t="str">
        <f t="shared" si="195"/>
        <v/>
      </c>
      <c r="R541" s="1" t="str">
        <f t="shared" si="196"/>
        <v/>
      </c>
      <c r="S541" s="1" t="str">
        <f t="shared" si="197"/>
        <v/>
      </c>
      <c r="T541" s="1" t="str">
        <f t="shared" si="198"/>
        <v/>
      </c>
      <c r="U541" s="1" t="str">
        <f t="shared" si="199"/>
        <v/>
      </c>
      <c r="V541" s="1" t="str">
        <f t="shared" si="200"/>
        <v/>
      </c>
      <c r="W541" s="1" t="str">
        <f t="shared" si="201"/>
        <v/>
      </c>
      <c r="X541" s="1" t="str">
        <f t="shared" si="202"/>
        <v/>
      </c>
      <c r="Y541" s="1" t="str">
        <f t="shared" si="203"/>
        <v/>
      </c>
      <c r="Z541" s="1" t="str">
        <f t="shared" si="204"/>
        <v/>
      </c>
      <c r="AA541" s="1" t="str">
        <f t="shared" si="205"/>
        <v/>
      </c>
      <c r="AB541" s="1" t="str">
        <f t="shared" si="206"/>
        <v/>
      </c>
    </row>
    <row r="542" spans="1:28" ht="11.25" hidden="1" customHeight="1" x14ac:dyDescent="0.35">
      <c r="A542" s="4">
        <f>IF(OR($B542="",$C542=""),"",IFERROR(INDEX('5_ACOMPANHAMENTO'!$A$3:$A$4922,MATCH(1,INDEX(('5_ACOMPANHAMENTO'!$AD$3:$AD$4922=TRIM($C542&amp;""))*('5_ACOMPANHAMENTO'!$AC$3:$AC$4922&lt;&gt;"")*((((I542&lt;&gt;"")*ISNUMBER(SEARCH("|"&amp;I542&amp;"|",'5_ACOMPANHAMENTO'!$AC$3:$AC$4922)))+((J542&lt;&gt;"")*ISNUMBER(SEARCH("|"&amp;J542&amp;"|",'5_ACOMPANHAMENTO'!$AC$3:$AC$4922)))+((K542&lt;&gt;"")*ISNUMBER(SEARCH("|"&amp;K542&amp;"|",'5_ACOMPANHAMENTO'!$AC$3:$AC$4922)))+((L542&lt;&gt;"")*ISNUMBER(SEARCH("|"&amp;L542&amp;"|",'5_ACOMPANHAMENTO'!$AC$3:$AC$4922)))+((M542&lt;&gt;"")*ISNUMBER(SEARCH("|"&amp;M542&amp;"|",'5_ACOMPANHAMENTO'!$AC$3:$AC$4922)))+((N542&lt;&gt;"")*ISNUMBER(SEARCH("|"&amp;N542&amp;"|",'5_ACOMPANHAMENTO'!$AC$3:$AC$4922)))+((O542&lt;&gt;"")*ISNUMBER(SEARCH("|"&amp;O542&amp;"|",'5_ACOMPANHAMENTO'!$AC$3:$AC$4922)))+((P542&lt;&gt;"")*ISNUMBER(SEARCH("|"&amp;P542&amp;"|",'5_ACOMPANHAMENTO'!$AC$3:$AC$4922)))+((Q542&lt;&gt;"")*ISNUMBER(SEARCH("|"&amp;Q542&amp;"|",'5_ACOMPANHAMENTO'!$AC$3:$AC$4922)))+((R542&lt;&gt;"")*ISNUMBER(SEARCH("|"&amp;R542&amp;"|",'5_ACOMPANHAMENTO'!$AC$3:$AC$4922)))+((S542&lt;&gt;"")*ISNUMBER(SEARCH("|"&amp;S542&amp;"|",'5_ACOMPANHAMENTO'!$AC$3:$AC$4922)))+((T542&lt;&gt;"")*ISNUMBER(SEARCH("|"&amp;T542&amp;"|",'5_ACOMPANHAMENTO'!$AC$3:$AC$4922)))+((U542&lt;&gt;"")*ISNUMBER(SEARCH("|"&amp;U542&amp;"|",'5_ACOMPANHAMENTO'!$AC$3:$AC$4922)))+((V542&lt;&gt;"")*ISNUMBER(SEARCH("|"&amp;V542&amp;"|",'5_ACOMPANHAMENTO'!$AC$3:$AC$4922)))+((W542&lt;&gt;"")*ISNUMBER(SEARCH("|"&amp;W542&amp;"|",'5_ACOMPANHAMENTO'!$AC$3:$AC$4922)))+((X542&lt;&gt;"")*ISNUMBER(SEARCH("|"&amp;X542&amp;"|",'5_ACOMPANHAMENTO'!$AC$3:$AC$4922)))+((Y542&lt;&gt;"")*ISNUMBER(SEARCH("|"&amp;Y542&amp;"|",'5_ACOMPANHAMENTO'!$AC$3:$AC$4922)))+((Z542&lt;&gt;"")*ISNUMBER(SEARCH("|"&amp;Z542&amp;"|",'5_ACOMPANHAMENTO'!$AC$3:$AC$4922)))+((AA542&lt;&gt;"")*ISNUMBER(SEARCH("|"&amp;AA542&amp;"|",'5_ACOMPANHAMENTO'!$AC$3:$AC$4922)))+((AB542&lt;&gt;"")*ISNUMBER(SEARCH("|"&amp;AB542&amp;"|",'5_ACOMPANHAMENTO'!$AC$3:$AC$4922))))&gt;0),0),0)),""))</f>
        <v>46206</v>
      </c>
      <c r="B542" s="14" t="s">
        <v>3095</v>
      </c>
      <c r="C542" s="14" t="s">
        <v>3059</v>
      </c>
      <c r="D542" s="4">
        <f>IF(OR($B542="",$C542=""),"",IFERROR(SUMPRODUCT(--(('5_ACOMPANHAMENTO'!$AD$3:$AD$4922=TRIM($C542&amp;""))*('5_ACOMPANHAMENTO'!$AC$3:$AC$4922&lt;&gt;"")*((((I542&lt;&gt;"")*ISNUMBER(SEARCH("|"&amp;I542&amp;"|",'5_ACOMPANHAMENTO'!$AC$3:$AC$4922)))+((J542&lt;&gt;"")*ISNUMBER(SEARCH("|"&amp;J542&amp;"|",'5_ACOMPANHAMENTO'!$AC$3:$AC$4922)))+((K542&lt;&gt;"")*ISNUMBER(SEARCH("|"&amp;K542&amp;"|",'5_ACOMPANHAMENTO'!$AC$3:$AC$4922)))+((L542&lt;&gt;"")*ISNUMBER(SEARCH("|"&amp;L542&amp;"|",'5_ACOMPANHAMENTO'!$AC$3:$AC$4922)))+((M542&lt;&gt;"")*ISNUMBER(SEARCH("|"&amp;M542&amp;"|",'5_ACOMPANHAMENTO'!$AC$3:$AC$4922)))+((N542&lt;&gt;"")*ISNUMBER(SEARCH("|"&amp;N542&amp;"|",'5_ACOMPANHAMENTO'!$AC$3:$AC$4922)))+((O542&lt;&gt;"")*ISNUMBER(SEARCH("|"&amp;O542&amp;"|",'5_ACOMPANHAMENTO'!$AC$3:$AC$4922)))+((P542&lt;&gt;"")*ISNUMBER(SEARCH("|"&amp;P542&amp;"|",'5_ACOMPANHAMENTO'!$AC$3:$AC$4922)))+((Q542&lt;&gt;"")*ISNUMBER(SEARCH("|"&amp;Q542&amp;"|",'5_ACOMPANHAMENTO'!$AC$3:$AC$4922)))+((R542&lt;&gt;"")*ISNUMBER(SEARCH("|"&amp;R542&amp;"|",'5_ACOMPANHAMENTO'!$AC$3:$AC$4922)))+((S542&lt;&gt;"")*ISNUMBER(SEARCH("|"&amp;S542&amp;"|",'5_ACOMPANHAMENTO'!$AC$3:$AC$4922)))+((T542&lt;&gt;"")*ISNUMBER(SEARCH("|"&amp;T542&amp;"|",'5_ACOMPANHAMENTO'!$AC$3:$AC$4922)))+((U542&lt;&gt;"")*ISNUMBER(SEARCH("|"&amp;U542&amp;"|",'5_ACOMPANHAMENTO'!$AC$3:$AC$4922)))+((V542&lt;&gt;"")*ISNUMBER(SEARCH("|"&amp;V542&amp;"|",'5_ACOMPANHAMENTO'!$AC$3:$AC$4922)))+((W542&lt;&gt;"")*ISNUMBER(SEARCH("|"&amp;W542&amp;"|",'5_ACOMPANHAMENTO'!$AC$3:$AC$4922)))+((X542&lt;&gt;"")*ISNUMBER(SEARCH("|"&amp;X542&amp;"|",'5_ACOMPANHAMENTO'!$AC$3:$AC$4922)))+((Y542&lt;&gt;"")*ISNUMBER(SEARCH("|"&amp;Y542&amp;"|",'5_ACOMPANHAMENTO'!$AC$3:$AC$4922)))+((Z542&lt;&gt;"")*ISNUMBER(SEARCH("|"&amp;Z542&amp;"|",'5_ACOMPANHAMENTO'!$AC$3:$AC$4922)))+((AA542&lt;&gt;"")*ISNUMBER(SEARCH("|"&amp;AA542&amp;"|",'5_ACOMPANHAMENTO'!$AC$3:$AC$4922)))+((AB542&lt;&gt;"")*ISNUMBER(SEARCH("|"&amp;AB542&amp;"|",'5_ACOMPANHAMENTO'!$AC$3:$AC$4922))))&gt;0)),'5_ACOMPANHAMENTO'!$J$3:$J$4922),0))</f>
        <v>1522</v>
      </c>
      <c r="E542" s="4" t="str">
        <f t="shared" ca="1" si="184"/>
        <v>FINALIZADO</v>
      </c>
      <c r="F542" s="7">
        <f>IF(OR($B542="",$C542=""),"",IFERROR(SUMPRODUCT(--(('5_ACOMPANHAMENTO'!$AD$3:$AD$4922=TRIM($C542&amp;""))*('5_ACOMPANHAMENTO'!$AC$3:$AC$4922&lt;&gt;"")*((((I542&lt;&gt;"")*ISNUMBER(SEARCH("|"&amp;I542&amp;"|",'5_ACOMPANHAMENTO'!$AC$3:$AC$4922)))+((J542&lt;&gt;"")*ISNUMBER(SEARCH("|"&amp;J542&amp;"|",'5_ACOMPANHAMENTO'!$AC$3:$AC$4922)))+((K542&lt;&gt;"")*ISNUMBER(SEARCH("|"&amp;K542&amp;"|",'5_ACOMPANHAMENTO'!$AC$3:$AC$4922)))+((L542&lt;&gt;"")*ISNUMBER(SEARCH("|"&amp;L542&amp;"|",'5_ACOMPANHAMENTO'!$AC$3:$AC$4922)))+((M542&lt;&gt;"")*ISNUMBER(SEARCH("|"&amp;M542&amp;"|",'5_ACOMPANHAMENTO'!$AC$3:$AC$4922)))+((N542&lt;&gt;"")*ISNUMBER(SEARCH("|"&amp;N542&amp;"|",'5_ACOMPANHAMENTO'!$AC$3:$AC$4922)))+((O542&lt;&gt;"")*ISNUMBER(SEARCH("|"&amp;O542&amp;"|",'5_ACOMPANHAMENTO'!$AC$3:$AC$4922)))+((P542&lt;&gt;"")*ISNUMBER(SEARCH("|"&amp;P542&amp;"|",'5_ACOMPANHAMENTO'!$AC$3:$AC$4922)))+((Q542&lt;&gt;"")*ISNUMBER(SEARCH("|"&amp;Q542&amp;"|",'5_ACOMPANHAMENTO'!$AC$3:$AC$4922)))+((R542&lt;&gt;"")*ISNUMBER(SEARCH("|"&amp;R542&amp;"|",'5_ACOMPANHAMENTO'!$AC$3:$AC$4922)))+((S542&lt;&gt;"")*ISNUMBER(SEARCH("|"&amp;S542&amp;"|",'5_ACOMPANHAMENTO'!$AC$3:$AC$4922)))+((T542&lt;&gt;"")*ISNUMBER(SEARCH("|"&amp;T542&amp;"|",'5_ACOMPANHAMENTO'!$AC$3:$AC$4922)))+((U542&lt;&gt;"")*ISNUMBER(SEARCH("|"&amp;U542&amp;"|",'5_ACOMPANHAMENTO'!$AC$3:$AC$4922)))+((V542&lt;&gt;"")*ISNUMBER(SEARCH("|"&amp;V542&amp;"|",'5_ACOMPANHAMENTO'!$AC$3:$AC$4922)))+((W542&lt;&gt;"")*ISNUMBER(SEARCH("|"&amp;W542&amp;"|",'5_ACOMPANHAMENTO'!$AC$3:$AC$4922)))+((X542&lt;&gt;"")*ISNUMBER(SEARCH("|"&amp;X542&amp;"|",'5_ACOMPANHAMENTO'!$AC$3:$AC$4922)))+((Y542&lt;&gt;"")*ISNUMBER(SEARCH("|"&amp;Y542&amp;"|",'5_ACOMPANHAMENTO'!$AC$3:$AC$4922)))+((Z542&lt;&gt;"")*ISNUMBER(SEARCH("|"&amp;Z542&amp;"|",'5_ACOMPANHAMENTO'!$AC$3:$AC$4922)))+((AA542&lt;&gt;"")*ISNUMBER(SEARCH("|"&amp;AA542&amp;"|",'5_ACOMPANHAMENTO'!$AC$3:$AC$4922)))+((AB542&lt;&gt;"")*ISNUMBER(SEARCH("|"&amp;AB542&amp;"|",'5_ACOMPANHAMENTO'!$AC$3:$AC$4922))))&gt;0)),'5_ACOMPANHAMENTO'!$O$3:$O$4922),0))</f>
        <v>1522</v>
      </c>
      <c r="G542" s="7">
        <f t="shared" si="185"/>
        <v>0</v>
      </c>
      <c r="H542" t="str">
        <f t="shared" si="186"/>
        <v>10199,10201|8 EMBALAGEM</v>
      </c>
      <c r="I542" s="1" t="str">
        <f t="shared" si="187"/>
        <v>10199</v>
      </c>
      <c r="J542" s="1" t="str">
        <f t="shared" si="188"/>
        <v>10201</v>
      </c>
      <c r="K542" s="1" t="str">
        <f t="shared" si="189"/>
        <v/>
      </c>
      <c r="L542" s="1" t="str">
        <f t="shared" si="190"/>
        <v/>
      </c>
      <c r="M542" s="1" t="str">
        <f t="shared" si="191"/>
        <v/>
      </c>
      <c r="N542" s="1" t="str">
        <f t="shared" si="192"/>
        <v/>
      </c>
      <c r="O542" s="1" t="str">
        <f t="shared" si="193"/>
        <v/>
      </c>
      <c r="P542" s="1" t="str">
        <f t="shared" si="194"/>
        <v/>
      </c>
      <c r="Q542" s="1" t="str">
        <f t="shared" si="195"/>
        <v/>
      </c>
      <c r="R542" s="1" t="str">
        <f t="shared" si="196"/>
        <v/>
      </c>
      <c r="S542" s="1" t="str">
        <f t="shared" si="197"/>
        <v/>
      </c>
      <c r="T542" s="1" t="str">
        <f t="shared" si="198"/>
        <v/>
      </c>
      <c r="U542" s="1" t="str">
        <f t="shared" si="199"/>
        <v/>
      </c>
      <c r="V542" s="1" t="str">
        <f t="shared" si="200"/>
        <v/>
      </c>
      <c r="W542" s="1" t="str">
        <f t="shared" si="201"/>
        <v/>
      </c>
      <c r="X542" s="1" t="str">
        <f t="shared" si="202"/>
        <v/>
      </c>
      <c r="Y542" s="1" t="str">
        <f t="shared" si="203"/>
        <v/>
      </c>
      <c r="Z542" s="1" t="str">
        <f t="shared" si="204"/>
        <v/>
      </c>
      <c r="AA542" s="1" t="str">
        <f t="shared" si="205"/>
        <v/>
      </c>
      <c r="AB542" s="1" t="str">
        <f t="shared" si="206"/>
        <v/>
      </c>
    </row>
    <row r="543" spans="1:28" ht="11.25" hidden="1" customHeight="1" x14ac:dyDescent="0.35">
      <c r="A543" s="4">
        <f>IF(OR($B543="",$C543=""),"",IFERROR(INDEX('5_ACOMPANHAMENTO'!$A$3:$A$4922,MATCH(1,INDEX(('5_ACOMPANHAMENTO'!$AD$3:$AD$4922=TRIM($C543&amp;""))*('5_ACOMPANHAMENTO'!$AC$3:$AC$4922&lt;&gt;"")*((((I543&lt;&gt;"")*ISNUMBER(SEARCH("|"&amp;I543&amp;"|",'5_ACOMPANHAMENTO'!$AC$3:$AC$4922)))+((J543&lt;&gt;"")*ISNUMBER(SEARCH("|"&amp;J543&amp;"|",'5_ACOMPANHAMENTO'!$AC$3:$AC$4922)))+((K543&lt;&gt;"")*ISNUMBER(SEARCH("|"&amp;K543&amp;"|",'5_ACOMPANHAMENTO'!$AC$3:$AC$4922)))+((L543&lt;&gt;"")*ISNUMBER(SEARCH("|"&amp;L543&amp;"|",'5_ACOMPANHAMENTO'!$AC$3:$AC$4922)))+((M543&lt;&gt;"")*ISNUMBER(SEARCH("|"&amp;M543&amp;"|",'5_ACOMPANHAMENTO'!$AC$3:$AC$4922)))+((N543&lt;&gt;"")*ISNUMBER(SEARCH("|"&amp;N543&amp;"|",'5_ACOMPANHAMENTO'!$AC$3:$AC$4922)))+((O543&lt;&gt;"")*ISNUMBER(SEARCH("|"&amp;O543&amp;"|",'5_ACOMPANHAMENTO'!$AC$3:$AC$4922)))+((P543&lt;&gt;"")*ISNUMBER(SEARCH("|"&amp;P543&amp;"|",'5_ACOMPANHAMENTO'!$AC$3:$AC$4922)))+((Q543&lt;&gt;"")*ISNUMBER(SEARCH("|"&amp;Q543&amp;"|",'5_ACOMPANHAMENTO'!$AC$3:$AC$4922)))+((R543&lt;&gt;"")*ISNUMBER(SEARCH("|"&amp;R543&amp;"|",'5_ACOMPANHAMENTO'!$AC$3:$AC$4922)))+((S543&lt;&gt;"")*ISNUMBER(SEARCH("|"&amp;S543&amp;"|",'5_ACOMPANHAMENTO'!$AC$3:$AC$4922)))+((T543&lt;&gt;"")*ISNUMBER(SEARCH("|"&amp;T543&amp;"|",'5_ACOMPANHAMENTO'!$AC$3:$AC$4922)))+((U543&lt;&gt;"")*ISNUMBER(SEARCH("|"&amp;U543&amp;"|",'5_ACOMPANHAMENTO'!$AC$3:$AC$4922)))+((V543&lt;&gt;"")*ISNUMBER(SEARCH("|"&amp;V543&amp;"|",'5_ACOMPANHAMENTO'!$AC$3:$AC$4922)))+((W543&lt;&gt;"")*ISNUMBER(SEARCH("|"&amp;W543&amp;"|",'5_ACOMPANHAMENTO'!$AC$3:$AC$4922)))+((X543&lt;&gt;"")*ISNUMBER(SEARCH("|"&amp;X543&amp;"|",'5_ACOMPANHAMENTO'!$AC$3:$AC$4922)))+((Y543&lt;&gt;"")*ISNUMBER(SEARCH("|"&amp;Y543&amp;"|",'5_ACOMPANHAMENTO'!$AC$3:$AC$4922)))+((Z543&lt;&gt;"")*ISNUMBER(SEARCH("|"&amp;Z543&amp;"|",'5_ACOMPANHAMENTO'!$AC$3:$AC$4922)))+((AA543&lt;&gt;"")*ISNUMBER(SEARCH("|"&amp;AA543&amp;"|",'5_ACOMPANHAMENTO'!$AC$3:$AC$4922)))+((AB543&lt;&gt;"")*ISNUMBER(SEARCH("|"&amp;AB543&amp;"|",'5_ACOMPANHAMENTO'!$AC$3:$AC$4922))))&gt;0),0),0)),""))</f>
        <v>46206</v>
      </c>
      <c r="B543" s="14" t="s">
        <v>3095</v>
      </c>
      <c r="C543" s="14" t="s">
        <v>3059</v>
      </c>
      <c r="D543" s="4">
        <f>IF(OR($B543="",$C543=""),"",IFERROR(SUMPRODUCT(--(('5_ACOMPANHAMENTO'!$AD$3:$AD$4922=TRIM($C543&amp;""))*('5_ACOMPANHAMENTO'!$AC$3:$AC$4922&lt;&gt;"")*((((I543&lt;&gt;"")*ISNUMBER(SEARCH("|"&amp;I543&amp;"|",'5_ACOMPANHAMENTO'!$AC$3:$AC$4922)))+((J543&lt;&gt;"")*ISNUMBER(SEARCH("|"&amp;J543&amp;"|",'5_ACOMPANHAMENTO'!$AC$3:$AC$4922)))+((K543&lt;&gt;"")*ISNUMBER(SEARCH("|"&amp;K543&amp;"|",'5_ACOMPANHAMENTO'!$AC$3:$AC$4922)))+((L543&lt;&gt;"")*ISNUMBER(SEARCH("|"&amp;L543&amp;"|",'5_ACOMPANHAMENTO'!$AC$3:$AC$4922)))+((M543&lt;&gt;"")*ISNUMBER(SEARCH("|"&amp;M543&amp;"|",'5_ACOMPANHAMENTO'!$AC$3:$AC$4922)))+((N543&lt;&gt;"")*ISNUMBER(SEARCH("|"&amp;N543&amp;"|",'5_ACOMPANHAMENTO'!$AC$3:$AC$4922)))+((O543&lt;&gt;"")*ISNUMBER(SEARCH("|"&amp;O543&amp;"|",'5_ACOMPANHAMENTO'!$AC$3:$AC$4922)))+((P543&lt;&gt;"")*ISNUMBER(SEARCH("|"&amp;P543&amp;"|",'5_ACOMPANHAMENTO'!$AC$3:$AC$4922)))+((Q543&lt;&gt;"")*ISNUMBER(SEARCH("|"&amp;Q543&amp;"|",'5_ACOMPANHAMENTO'!$AC$3:$AC$4922)))+((R543&lt;&gt;"")*ISNUMBER(SEARCH("|"&amp;R543&amp;"|",'5_ACOMPANHAMENTO'!$AC$3:$AC$4922)))+((S543&lt;&gt;"")*ISNUMBER(SEARCH("|"&amp;S543&amp;"|",'5_ACOMPANHAMENTO'!$AC$3:$AC$4922)))+((T543&lt;&gt;"")*ISNUMBER(SEARCH("|"&amp;T543&amp;"|",'5_ACOMPANHAMENTO'!$AC$3:$AC$4922)))+((U543&lt;&gt;"")*ISNUMBER(SEARCH("|"&amp;U543&amp;"|",'5_ACOMPANHAMENTO'!$AC$3:$AC$4922)))+((V543&lt;&gt;"")*ISNUMBER(SEARCH("|"&amp;V543&amp;"|",'5_ACOMPANHAMENTO'!$AC$3:$AC$4922)))+((W543&lt;&gt;"")*ISNUMBER(SEARCH("|"&amp;W543&amp;"|",'5_ACOMPANHAMENTO'!$AC$3:$AC$4922)))+((X543&lt;&gt;"")*ISNUMBER(SEARCH("|"&amp;X543&amp;"|",'5_ACOMPANHAMENTO'!$AC$3:$AC$4922)))+((Y543&lt;&gt;"")*ISNUMBER(SEARCH("|"&amp;Y543&amp;"|",'5_ACOMPANHAMENTO'!$AC$3:$AC$4922)))+((Z543&lt;&gt;"")*ISNUMBER(SEARCH("|"&amp;Z543&amp;"|",'5_ACOMPANHAMENTO'!$AC$3:$AC$4922)))+((AA543&lt;&gt;"")*ISNUMBER(SEARCH("|"&amp;AA543&amp;"|",'5_ACOMPANHAMENTO'!$AC$3:$AC$4922)))+((AB543&lt;&gt;"")*ISNUMBER(SEARCH("|"&amp;AB543&amp;"|",'5_ACOMPANHAMENTO'!$AC$3:$AC$4922))))&gt;0)),'5_ACOMPANHAMENTO'!$J$3:$J$4922),0))</f>
        <v>1522</v>
      </c>
      <c r="E543" s="4" t="str">
        <f t="shared" ca="1" si="184"/>
        <v>FINALIZADO</v>
      </c>
      <c r="F543" s="7">
        <f>IF(OR($B543="",$C543=""),"",IFERROR(SUMPRODUCT(--(('5_ACOMPANHAMENTO'!$AD$3:$AD$4922=TRIM($C543&amp;""))*('5_ACOMPANHAMENTO'!$AC$3:$AC$4922&lt;&gt;"")*((((I543&lt;&gt;"")*ISNUMBER(SEARCH("|"&amp;I543&amp;"|",'5_ACOMPANHAMENTO'!$AC$3:$AC$4922)))+((J543&lt;&gt;"")*ISNUMBER(SEARCH("|"&amp;J543&amp;"|",'5_ACOMPANHAMENTO'!$AC$3:$AC$4922)))+((K543&lt;&gt;"")*ISNUMBER(SEARCH("|"&amp;K543&amp;"|",'5_ACOMPANHAMENTO'!$AC$3:$AC$4922)))+((L543&lt;&gt;"")*ISNUMBER(SEARCH("|"&amp;L543&amp;"|",'5_ACOMPANHAMENTO'!$AC$3:$AC$4922)))+((M543&lt;&gt;"")*ISNUMBER(SEARCH("|"&amp;M543&amp;"|",'5_ACOMPANHAMENTO'!$AC$3:$AC$4922)))+((N543&lt;&gt;"")*ISNUMBER(SEARCH("|"&amp;N543&amp;"|",'5_ACOMPANHAMENTO'!$AC$3:$AC$4922)))+((O543&lt;&gt;"")*ISNUMBER(SEARCH("|"&amp;O543&amp;"|",'5_ACOMPANHAMENTO'!$AC$3:$AC$4922)))+((P543&lt;&gt;"")*ISNUMBER(SEARCH("|"&amp;P543&amp;"|",'5_ACOMPANHAMENTO'!$AC$3:$AC$4922)))+((Q543&lt;&gt;"")*ISNUMBER(SEARCH("|"&amp;Q543&amp;"|",'5_ACOMPANHAMENTO'!$AC$3:$AC$4922)))+((R543&lt;&gt;"")*ISNUMBER(SEARCH("|"&amp;R543&amp;"|",'5_ACOMPANHAMENTO'!$AC$3:$AC$4922)))+((S543&lt;&gt;"")*ISNUMBER(SEARCH("|"&amp;S543&amp;"|",'5_ACOMPANHAMENTO'!$AC$3:$AC$4922)))+((T543&lt;&gt;"")*ISNUMBER(SEARCH("|"&amp;T543&amp;"|",'5_ACOMPANHAMENTO'!$AC$3:$AC$4922)))+((U543&lt;&gt;"")*ISNUMBER(SEARCH("|"&amp;U543&amp;"|",'5_ACOMPANHAMENTO'!$AC$3:$AC$4922)))+((V543&lt;&gt;"")*ISNUMBER(SEARCH("|"&amp;V543&amp;"|",'5_ACOMPANHAMENTO'!$AC$3:$AC$4922)))+((W543&lt;&gt;"")*ISNUMBER(SEARCH("|"&amp;W543&amp;"|",'5_ACOMPANHAMENTO'!$AC$3:$AC$4922)))+((X543&lt;&gt;"")*ISNUMBER(SEARCH("|"&amp;X543&amp;"|",'5_ACOMPANHAMENTO'!$AC$3:$AC$4922)))+((Y543&lt;&gt;"")*ISNUMBER(SEARCH("|"&amp;Y543&amp;"|",'5_ACOMPANHAMENTO'!$AC$3:$AC$4922)))+((Z543&lt;&gt;"")*ISNUMBER(SEARCH("|"&amp;Z543&amp;"|",'5_ACOMPANHAMENTO'!$AC$3:$AC$4922)))+((AA543&lt;&gt;"")*ISNUMBER(SEARCH("|"&amp;AA543&amp;"|",'5_ACOMPANHAMENTO'!$AC$3:$AC$4922)))+((AB543&lt;&gt;"")*ISNUMBER(SEARCH("|"&amp;AB543&amp;"|",'5_ACOMPANHAMENTO'!$AC$3:$AC$4922))))&gt;0)),'5_ACOMPANHAMENTO'!$O$3:$O$4922),0))</f>
        <v>1522</v>
      </c>
      <c r="G543" s="7">
        <f t="shared" si="185"/>
        <v>0</v>
      </c>
      <c r="H543" t="str">
        <f t="shared" si="186"/>
        <v>10199,10201|8 EMBALAGEM</v>
      </c>
      <c r="I543" s="1" t="str">
        <f t="shared" si="187"/>
        <v>10199</v>
      </c>
      <c r="J543" s="1" t="str">
        <f t="shared" si="188"/>
        <v>10201</v>
      </c>
      <c r="K543" s="1" t="str">
        <f t="shared" si="189"/>
        <v/>
      </c>
      <c r="L543" s="1" t="str">
        <f t="shared" si="190"/>
        <v/>
      </c>
      <c r="M543" s="1" t="str">
        <f t="shared" si="191"/>
        <v/>
      </c>
      <c r="N543" s="1" t="str">
        <f t="shared" si="192"/>
        <v/>
      </c>
      <c r="O543" s="1" t="str">
        <f t="shared" si="193"/>
        <v/>
      </c>
      <c r="P543" s="1" t="str">
        <f t="shared" si="194"/>
        <v/>
      </c>
      <c r="Q543" s="1" t="str">
        <f t="shared" si="195"/>
        <v/>
      </c>
      <c r="R543" s="1" t="str">
        <f t="shared" si="196"/>
        <v/>
      </c>
      <c r="S543" s="1" t="str">
        <f t="shared" si="197"/>
        <v/>
      </c>
      <c r="T543" s="1" t="str">
        <f t="shared" si="198"/>
        <v/>
      </c>
      <c r="U543" s="1" t="str">
        <f t="shared" si="199"/>
        <v/>
      </c>
      <c r="V543" s="1" t="str">
        <f t="shared" si="200"/>
        <v/>
      </c>
      <c r="W543" s="1" t="str">
        <f t="shared" si="201"/>
        <v/>
      </c>
      <c r="X543" s="1" t="str">
        <f t="shared" si="202"/>
        <v/>
      </c>
      <c r="Y543" s="1" t="str">
        <f t="shared" si="203"/>
        <v/>
      </c>
      <c r="Z543" s="1" t="str">
        <f t="shared" si="204"/>
        <v/>
      </c>
      <c r="AA543" s="1" t="str">
        <f t="shared" si="205"/>
        <v/>
      </c>
      <c r="AB543" s="1" t="str">
        <f t="shared" si="206"/>
        <v/>
      </c>
    </row>
    <row r="544" spans="1:28" ht="11.25" hidden="1" customHeight="1" x14ac:dyDescent="0.35">
      <c r="A544" s="4">
        <f>IF(OR($B544="",$C544=""),"",IFERROR(INDEX('5_ACOMPANHAMENTO'!$A$3:$A$4922,MATCH(1,INDEX(('5_ACOMPANHAMENTO'!$AD$3:$AD$4922=TRIM($C544&amp;""))*('5_ACOMPANHAMENTO'!$AC$3:$AC$4922&lt;&gt;"")*((((I544&lt;&gt;"")*ISNUMBER(SEARCH("|"&amp;I544&amp;"|",'5_ACOMPANHAMENTO'!$AC$3:$AC$4922)))+((J544&lt;&gt;"")*ISNUMBER(SEARCH("|"&amp;J544&amp;"|",'5_ACOMPANHAMENTO'!$AC$3:$AC$4922)))+((K544&lt;&gt;"")*ISNUMBER(SEARCH("|"&amp;K544&amp;"|",'5_ACOMPANHAMENTO'!$AC$3:$AC$4922)))+((L544&lt;&gt;"")*ISNUMBER(SEARCH("|"&amp;L544&amp;"|",'5_ACOMPANHAMENTO'!$AC$3:$AC$4922)))+((M544&lt;&gt;"")*ISNUMBER(SEARCH("|"&amp;M544&amp;"|",'5_ACOMPANHAMENTO'!$AC$3:$AC$4922)))+((N544&lt;&gt;"")*ISNUMBER(SEARCH("|"&amp;N544&amp;"|",'5_ACOMPANHAMENTO'!$AC$3:$AC$4922)))+((O544&lt;&gt;"")*ISNUMBER(SEARCH("|"&amp;O544&amp;"|",'5_ACOMPANHAMENTO'!$AC$3:$AC$4922)))+((P544&lt;&gt;"")*ISNUMBER(SEARCH("|"&amp;P544&amp;"|",'5_ACOMPANHAMENTO'!$AC$3:$AC$4922)))+((Q544&lt;&gt;"")*ISNUMBER(SEARCH("|"&amp;Q544&amp;"|",'5_ACOMPANHAMENTO'!$AC$3:$AC$4922)))+((R544&lt;&gt;"")*ISNUMBER(SEARCH("|"&amp;R544&amp;"|",'5_ACOMPANHAMENTO'!$AC$3:$AC$4922)))+((S544&lt;&gt;"")*ISNUMBER(SEARCH("|"&amp;S544&amp;"|",'5_ACOMPANHAMENTO'!$AC$3:$AC$4922)))+((T544&lt;&gt;"")*ISNUMBER(SEARCH("|"&amp;T544&amp;"|",'5_ACOMPANHAMENTO'!$AC$3:$AC$4922)))+((U544&lt;&gt;"")*ISNUMBER(SEARCH("|"&amp;U544&amp;"|",'5_ACOMPANHAMENTO'!$AC$3:$AC$4922)))+((V544&lt;&gt;"")*ISNUMBER(SEARCH("|"&amp;V544&amp;"|",'5_ACOMPANHAMENTO'!$AC$3:$AC$4922)))+((W544&lt;&gt;"")*ISNUMBER(SEARCH("|"&amp;W544&amp;"|",'5_ACOMPANHAMENTO'!$AC$3:$AC$4922)))+((X544&lt;&gt;"")*ISNUMBER(SEARCH("|"&amp;X544&amp;"|",'5_ACOMPANHAMENTO'!$AC$3:$AC$4922)))+((Y544&lt;&gt;"")*ISNUMBER(SEARCH("|"&amp;Y544&amp;"|",'5_ACOMPANHAMENTO'!$AC$3:$AC$4922)))+((Z544&lt;&gt;"")*ISNUMBER(SEARCH("|"&amp;Z544&amp;"|",'5_ACOMPANHAMENTO'!$AC$3:$AC$4922)))+((AA544&lt;&gt;"")*ISNUMBER(SEARCH("|"&amp;AA544&amp;"|",'5_ACOMPANHAMENTO'!$AC$3:$AC$4922)))+((AB544&lt;&gt;"")*ISNUMBER(SEARCH("|"&amp;AB544&amp;"|",'5_ACOMPANHAMENTO'!$AC$3:$AC$4922))))&gt;0),0),0)),""))</f>
        <v>46206</v>
      </c>
      <c r="B544" s="14" t="s">
        <v>3095</v>
      </c>
      <c r="C544" s="14" t="s">
        <v>3059</v>
      </c>
      <c r="D544" s="4">
        <f>IF(OR($B544="",$C544=""),"",IFERROR(SUMPRODUCT(--(('5_ACOMPANHAMENTO'!$AD$3:$AD$4922=TRIM($C544&amp;""))*('5_ACOMPANHAMENTO'!$AC$3:$AC$4922&lt;&gt;"")*((((I544&lt;&gt;"")*ISNUMBER(SEARCH("|"&amp;I544&amp;"|",'5_ACOMPANHAMENTO'!$AC$3:$AC$4922)))+((J544&lt;&gt;"")*ISNUMBER(SEARCH("|"&amp;J544&amp;"|",'5_ACOMPANHAMENTO'!$AC$3:$AC$4922)))+((K544&lt;&gt;"")*ISNUMBER(SEARCH("|"&amp;K544&amp;"|",'5_ACOMPANHAMENTO'!$AC$3:$AC$4922)))+((L544&lt;&gt;"")*ISNUMBER(SEARCH("|"&amp;L544&amp;"|",'5_ACOMPANHAMENTO'!$AC$3:$AC$4922)))+((M544&lt;&gt;"")*ISNUMBER(SEARCH("|"&amp;M544&amp;"|",'5_ACOMPANHAMENTO'!$AC$3:$AC$4922)))+((N544&lt;&gt;"")*ISNUMBER(SEARCH("|"&amp;N544&amp;"|",'5_ACOMPANHAMENTO'!$AC$3:$AC$4922)))+((O544&lt;&gt;"")*ISNUMBER(SEARCH("|"&amp;O544&amp;"|",'5_ACOMPANHAMENTO'!$AC$3:$AC$4922)))+((P544&lt;&gt;"")*ISNUMBER(SEARCH("|"&amp;P544&amp;"|",'5_ACOMPANHAMENTO'!$AC$3:$AC$4922)))+((Q544&lt;&gt;"")*ISNUMBER(SEARCH("|"&amp;Q544&amp;"|",'5_ACOMPANHAMENTO'!$AC$3:$AC$4922)))+((R544&lt;&gt;"")*ISNUMBER(SEARCH("|"&amp;R544&amp;"|",'5_ACOMPANHAMENTO'!$AC$3:$AC$4922)))+((S544&lt;&gt;"")*ISNUMBER(SEARCH("|"&amp;S544&amp;"|",'5_ACOMPANHAMENTO'!$AC$3:$AC$4922)))+((T544&lt;&gt;"")*ISNUMBER(SEARCH("|"&amp;T544&amp;"|",'5_ACOMPANHAMENTO'!$AC$3:$AC$4922)))+((U544&lt;&gt;"")*ISNUMBER(SEARCH("|"&amp;U544&amp;"|",'5_ACOMPANHAMENTO'!$AC$3:$AC$4922)))+((V544&lt;&gt;"")*ISNUMBER(SEARCH("|"&amp;V544&amp;"|",'5_ACOMPANHAMENTO'!$AC$3:$AC$4922)))+((W544&lt;&gt;"")*ISNUMBER(SEARCH("|"&amp;W544&amp;"|",'5_ACOMPANHAMENTO'!$AC$3:$AC$4922)))+((X544&lt;&gt;"")*ISNUMBER(SEARCH("|"&amp;X544&amp;"|",'5_ACOMPANHAMENTO'!$AC$3:$AC$4922)))+((Y544&lt;&gt;"")*ISNUMBER(SEARCH("|"&amp;Y544&amp;"|",'5_ACOMPANHAMENTO'!$AC$3:$AC$4922)))+((Z544&lt;&gt;"")*ISNUMBER(SEARCH("|"&amp;Z544&amp;"|",'5_ACOMPANHAMENTO'!$AC$3:$AC$4922)))+((AA544&lt;&gt;"")*ISNUMBER(SEARCH("|"&amp;AA544&amp;"|",'5_ACOMPANHAMENTO'!$AC$3:$AC$4922)))+((AB544&lt;&gt;"")*ISNUMBER(SEARCH("|"&amp;AB544&amp;"|",'5_ACOMPANHAMENTO'!$AC$3:$AC$4922))))&gt;0)),'5_ACOMPANHAMENTO'!$J$3:$J$4922),0))</f>
        <v>1522</v>
      </c>
      <c r="E544" s="4" t="str">
        <f t="shared" ca="1" si="184"/>
        <v>FINALIZADO</v>
      </c>
      <c r="F544" s="7">
        <f>IF(OR($B544="",$C544=""),"",IFERROR(SUMPRODUCT(--(('5_ACOMPANHAMENTO'!$AD$3:$AD$4922=TRIM($C544&amp;""))*('5_ACOMPANHAMENTO'!$AC$3:$AC$4922&lt;&gt;"")*((((I544&lt;&gt;"")*ISNUMBER(SEARCH("|"&amp;I544&amp;"|",'5_ACOMPANHAMENTO'!$AC$3:$AC$4922)))+((J544&lt;&gt;"")*ISNUMBER(SEARCH("|"&amp;J544&amp;"|",'5_ACOMPANHAMENTO'!$AC$3:$AC$4922)))+((K544&lt;&gt;"")*ISNUMBER(SEARCH("|"&amp;K544&amp;"|",'5_ACOMPANHAMENTO'!$AC$3:$AC$4922)))+((L544&lt;&gt;"")*ISNUMBER(SEARCH("|"&amp;L544&amp;"|",'5_ACOMPANHAMENTO'!$AC$3:$AC$4922)))+((M544&lt;&gt;"")*ISNUMBER(SEARCH("|"&amp;M544&amp;"|",'5_ACOMPANHAMENTO'!$AC$3:$AC$4922)))+((N544&lt;&gt;"")*ISNUMBER(SEARCH("|"&amp;N544&amp;"|",'5_ACOMPANHAMENTO'!$AC$3:$AC$4922)))+((O544&lt;&gt;"")*ISNUMBER(SEARCH("|"&amp;O544&amp;"|",'5_ACOMPANHAMENTO'!$AC$3:$AC$4922)))+((P544&lt;&gt;"")*ISNUMBER(SEARCH("|"&amp;P544&amp;"|",'5_ACOMPANHAMENTO'!$AC$3:$AC$4922)))+((Q544&lt;&gt;"")*ISNUMBER(SEARCH("|"&amp;Q544&amp;"|",'5_ACOMPANHAMENTO'!$AC$3:$AC$4922)))+((R544&lt;&gt;"")*ISNUMBER(SEARCH("|"&amp;R544&amp;"|",'5_ACOMPANHAMENTO'!$AC$3:$AC$4922)))+((S544&lt;&gt;"")*ISNUMBER(SEARCH("|"&amp;S544&amp;"|",'5_ACOMPANHAMENTO'!$AC$3:$AC$4922)))+((T544&lt;&gt;"")*ISNUMBER(SEARCH("|"&amp;T544&amp;"|",'5_ACOMPANHAMENTO'!$AC$3:$AC$4922)))+((U544&lt;&gt;"")*ISNUMBER(SEARCH("|"&amp;U544&amp;"|",'5_ACOMPANHAMENTO'!$AC$3:$AC$4922)))+((V544&lt;&gt;"")*ISNUMBER(SEARCH("|"&amp;V544&amp;"|",'5_ACOMPANHAMENTO'!$AC$3:$AC$4922)))+((W544&lt;&gt;"")*ISNUMBER(SEARCH("|"&amp;W544&amp;"|",'5_ACOMPANHAMENTO'!$AC$3:$AC$4922)))+((X544&lt;&gt;"")*ISNUMBER(SEARCH("|"&amp;X544&amp;"|",'5_ACOMPANHAMENTO'!$AC$3:$AC$4922)))+((Y544&lt;&gt;"")*ISNUMBER(SEARCH("|"&amp;Y544&amp;"|",'5_ACOMPANHAMENTO'!$AC$3:$AC$4922)))+((Z544&lt;&gt;"")*ISNUMBER(SEARCH("|"&amp;Z544&amp;"|",'5_ACOMPANHAMENTO'!$AC$3:$AC$4922)))+((AA544&lt;&gt;"")*ISNUMBER(SEARCH("|"&amp;AA544&amp;"|",'5_ACOMPANHAMENTO'!$AC$3:$AC$4922)))+((AB544&lt;&gt;"")*ISNUMBER(SEARCH("|"&amp;AB544&amp;"|",'5_ACOMPANHAMENTO'!$AC$3:$AC$4922))))&gt;0)),'5_ACOMPANHAMENTO'!$O$3:$O$4922),0))</f>
        <v>1522</v>
      </c>
      <c r="G544" s="7">
        <f t="shared" si="185"/>
        <v>0</v>
      </c>
      <c r="H544" t="str">
        <f t="shared" si="186"/>
        <v>10199,10201|8 EMBALAGEM</v>
      </c>
      <c r="I544" s="1" t="str">
        <f t="shared" si="187"/>
        <v>10199</v>
      </c>
      <c r="J544" s="1" t="str">
        <f t="shared" si="188"/>
        <v>10201</v>
      </c>
      <c r="K544" s="1" t="str">
        <f t="shared" si="189"/>
        <v/>
      </c>
      <c r="L544" s="1" t="str">
        <f t="shared" si="190"/>
        <v/>
      </c>
      <c r="M544" s="1" t="str">
        <f t="shared" si="191"/>
        <v/>
      </c>
      <c r="N544" s="1" t="str">
        <f t="shared" si="192"/>
        <v/>
      </c>
      <c r="O544" s="1" t="str">
        <f t="shared" si="193"/>
        <v/>
      </c>
      <c r="P544" s="1" t="str">
        <f t="shared" si="194"/>
        <v/>
      </c>
      <c r="Q544" s="1" t="str">
        <f t="shared" si="195"/>
        <v/>
      </c>
      <c r="R544" s="1" t="str">
        <f t="shared" si="196"/>
        <v/>
      </c>
      <c r="S544" s="1" t="str">
        <f t="shared" si="197"/>
        <v/>
      </c>
      <c r="T544" s="1" t="str">
        <f t="shared" si="198"/>
        <v/>
      </c>
      <c r="U544" s="1" t="str">
        <f t="shared" si="199"/>
        <v/>
      </c>
      <c r="V544" s="1" t="str">
        <f t="shared" si="200"/>
        <v/>
      </c>
      <c r="W544" s="1" t="str">
        <f t="shared" si="201"/>
        <v/>
      </c>
      <c r="X544" s="1" t="str">
        <f t="shared" si="202"/>
        <v/>
      </c>
      <c r="Y544" s="1" t="str">
        <f t="shared" si="203"/>
        <v/>
      </c>
      <c r="Z544" s="1" t="str">
        <f t="shared" si="204"/>
        <v/>
      </c>
      <c r="AA544" s="1" t="str">
        <f t="shared" si="205"/>
        <v/>
      </c>
      <c r="AB544" s="1" t="str">
        <f t="shared" si="206"/>
        <v/>
      </c>
    </row>
    <row r="545" spans="1:28" ht="11.25" hidden="1" customHeight="1" x14ac:dyDescent="0.35">
      <c r="A545" s="4">
        <f>IF(OR($B545="",$C545=""),"",IFERROR(INDEX('5_ACOMPANHAMENTO'!$A$3:$A$4922,MATCH(1,INDEX(('5_ACOMPANHAMENTO'!$AD$3:$AD$4922=TRIM($C545&amp;""))*('5_ACOMPANHAMENTO'!$AC$3:$AC$4922&lt;&gt;"")*((((I545&lt;&gt;"")*ISNUMBER(SEARCH("|"&amp;I545&amp;"|",'5_ACOMPANHAMENTO'!$AC$3:$AC$4922)))+((J545&lt;&gt;"")*ISNUMBER(SEARCH("|"&amp;J545&amp;"|",'5_ACOMPANHAMENTO'!$AC$3:$AC$4922)))+((K545&lt;&gt;"")*ISNUMBER(SEARCH("|"&amp;K545&amp;"|",'5_ACOMPANHAMENTO'!$AC$3:$AC$4922)))+((L545&lt;&gt;"")*ISNUMBER(SEARCH("|"&amp;L545&amp;"|",'5_ACOMPANHAMENTO'!$AC$3:$AC$4922)))+((M545&lt;&gt;"")*ISNUMBER(SEARCH("|"&amp;M545&amp;"|",'5_ACOMPANHAMENTO'!$AC$3:$AC$4922)))+((N545&lt;&gt;"")*ISNUMBER(SEARCH("|"&amp;N545&amp;"|",'5_ACOMPANHAMENTO'!$AC$3:$AC$4922)))+((O545&lt;&gt;"")*ISNUMBER(SEARCH("|"&amp;O545&amp;"|",'5_ACOMPANHAMENTO'!$AC$3:$AC$4922)))+((P545&lt;&gt;"")*ISNUMBER(SEARCH("|"&amp;P545&amp;"|",'5_ACOMPANHAMENTO'!$AC$3:$AC$4922)))+((Q545&lt;&gt;"")*ISNUMBER(SEARCH("|"&amp;Q545&amp;"|",'5_ACOMPANHAMENTO'!$AC$3:$AC$4922)))+((R545&lt;&gt;"")*ISNUMBER(SEARCH("|"&amp;R545&amp;"|",'5_ACOMPANHAMENTO'!$AC$3:$AC$4922)))+((S545&lt;&gt;"")*ISNUMBER(SEARCH("|"&amp;S545&amp;"|",'5_ACOMPANHAMENTO'!$AC$3:$AC$4922)))+((T545&lt;&gt;"")*ISNUMBER(SEARCH("|"&amp;T545&amp;"|",'5_ACOMPANHAMENTO'!$AC$3:$AC$4922)))+((U545&lt;&gt;"")*ISNUMBER(SEARCH("|"&amp;U545&amp;"|",'5_ACOMPANHAMENTO'!$AC$3:$AC$4922)))+((V545&lt;&gt;"")*ISNUMBER(SEARCH("|"&amp;V545&amp;"|",'5_ACOMPANHAMENTO'!$AC$3:$AC$4922)))+((W545&lt;&gt;"")*ISNUMBER(SEARCH("|"&amp;W545&amp;"|",'5_ACOMPANHAMENTO'!$AC$3:$AC$4922)))+((X545&lt;&gt;"")*ISNUMBER(SEARCH("|"&amp;X545&amp;"|",'5_ACOMPANHAMENTO'!$AC$3:$AC$4922)))+((Y545&lt;&gt;"")*ISNUMBER(SEARCH("|"&amp;Y545&amp;"|",'5_ACOMPANHAMENTO'!$AC$3:$AC$4922)))+((Z545&lt;&gt;"")*ISNUMBER(SEARCH("|"&amp;Z545&amp;"|",'5_ACOMPANHAMENTO'!$AC$3:$AC$4922)))+((AA545&lt;&gt;"")*ISNUMBER(SEARCH("|"&amp;AA545&amp;"|",'5_ACOMPANHAMENTO'!$AC$3:$AC$4922)))+((AB545&lt;&gt;"")*ISNUMBER(SEARCH("|"&amp;AB545&amp;"|",'5_ACOMPANHAMENTO'!$AC$3:$AC$4922))))&gt;0),0),0)),""))</f>
        <v>46206</v>
      </c>
      <c r="B545" s="14" t="s">
        <v>3095</v>
      </c>
      <c r="C545" s="14" t="s">
        <v>3059</v>
      </c>
      <c r="D545" s="4">
        <f>IF(OR($B545="",$C545=""),"",IFERROR(SUMPRODUCT(--(('5_ACOMPANHAMENTO'!$AD$3:$AD$4922=TRIM($C545&amp;""))*('5_ACOMPANHAMENTO'!$AC$3:$AC$4922&lt;&gt;"")*((((I545&lt;&gt;"")*ISNUMBER(SEARCH("|"&amp;I545&amp;"|",'5_ACOMPANHAMENTO'!$AC$3:$AC$4922)))+((J545&lt;&gt;"")*ISNUMBER(SEARCH("|"&amp;J545&amp;"|",'5_ACOMPANHAMENTO'!$AC$3:$AC$4922)))+((K545&lt;&gt;"")*ISNUMBER(SEARCH("|"&amp;K545&amp;"|",'5_ACOMPANHAMENTO'!$AC$3:$AC$4922)))+((L545&lt;&gt;"")*ISNUMBER(SEARCH("|"&amp;L545&amp;"|",'5_ACOMPANHAMENTO'!$AC$3:$AC$4922)))+((M545&lt;&gt;"")*ISNUMBER(SEARCH("|"&amp;M545&amp;"|",'5_ACOMPANHAMENTO'!$AC$3:$AC$4922)))+((N545&lt;&gt;"")*ISNUMBER(SEARCH("|"&amp;N545&amp;"|",'5_ACOMPANHAMENTO'!$AC$3:$AC$4922)))+((O545&lt;&gt;"")*ISNUMBER(SEARCH("|"&amp;O545&amp;"|",'5_ACOMPANHAMENTO'!$AC$3:$AC$4922)))+((P545&lt;&gt;"")*ISNUMBER(SEARCH("|"&amp;P545&amp;"|",'5_ACOMPANHAMENTO'!$AC$3:$AC$4922)))+((Q545&lt;&gt;"")*ISNUMBER(SEARCH("|"&amp;Q545&amp;"|",'5_ACOMPANHAMENTO'!$AC$3:$AC$4922)))+((R545&lt;&gt;"")*ISNUMBER(SEARCH("|"&amp;R545&amp;"|",'5_ACOMPANHAMENTO'!$AC$3:$AC$4922)))+((S545&lt;&gt;"")*ISNUMBER(SEARCH("|"&amp;S545&amp;"|",'5_ACOMPANHAMENTO'!$AC$3:$AC$4922)))+((T545&lt;&gt;"")*ISNUMBER(SEARCH("|"&amp;T545&amp;"|",'5_ACOMPANHAMENTO'!$AC$3:$AC$4922)))+((U545&lt;&gt;"")*ISNUMBER(SEARCH("|"&amp;U545&amp;"|",'5_ACOMPANHAMENTO'!$AC$3:$AC$4922)))+((V545&lt;&gt;"")*ISNUMBER(SEARCH("|"&amp;V545&amp;"|",'5_ACOMPANHAMENTO'!$AC$3:$AC$4922)))+((W545&lt;&gt;"")*ISNUMBER(SEARCH("|"&amp;W545&amp;"|",'5_ACOMPANHAMENTO'!$AC$3:$AC$4922)))+((X545&lt;&gt;"")*ISNUMBER(SEARCH("|"&amp;X545&amp;"|",'5_ACOMPANHAMENTO'!$AC$3:$AC$4922)))+((Y545&lt;&gt;"")*ISNUMBER(SEARCH("|"&amp;Y545&amp;"|",'5_ACOMPANHAMENTO'!$AC$3:$AC$4922)))+((Z545&lt;&gt;"")*ISNUMBER(SEARCH("|"&amp;Z545&amp;"|",'5_ACOMPANHAMENTO'!$AC$3:$AC$4922)))+((AA545&lt;&gt;"")*ISNUMBER(SEARCH("|"&amp;AA545&amp;"|",'5_ACOMPANHAMENTO'!$AC$3:$AC$4922)))+((AB545&lt;&gt;"")*ISNUMBER(SEARCH("|"&amp;AB545&amp;"|",'5_ACOMPANHAMENTO'!$AC$3:$AC$4922))))&gt;0)),'5_ACOMPANHAMENTO'!$J$3:$J$4922),0))</f>
        <v>1522</v>
      </c>
      <c r="E545" s="4" t="str">
        <f t="shared" ca="1" si="184"/>
        <v>FINALIZADO</v>
      </c>
      <c r="F545" s="7">
        <f>IF(OR($B545="",$C545=""),"",IFERROR(SUMPRODUCT(--(('5_ACOMPANHAMENTO'!$AD$3:$AD$4922=TRIM($C545&amp;""))*('5_ACOMPANHAMENTO'!$AC$3:$AC$4922&lt;&gt;"")*((((I545&lt;&gt;"")*ISNUMBER(SEARCH("|"&amp;I545&amp;"|",'5_ACOMPANHAMENTO'!$AC$3:$AC$4922)))+((J545&lt;&gt;"")*ISNUMBER(SEARCH("|"&amp;J545&amp;"|",'5_ACOMPANHAMENTO'!$AC$3:$AC$4922)))+((K545&lt;&gt;"")*ISNUMBER(SEARCH("|"&amp;K545&amp;"|",'5_ACOMPANHAMENTO'!$AC$3:$AC$4922)))+((L545&lt;&gt;"")*ISNUMBER(SEARCH("|"&amp;L545&amp;"|",'5_ACOMPANHAMENTO'!$AC$3:$AC$4922)))+((M545&lt;&gt;"")*ISNUMBER(SEARCH("|"&amp;M545&amp;"|",'5_ACOMPANHAMENTO'!$AC$3:$AC$4922)))+((N545&lt;&gt;"")*ISNUMBER(SEARCH("|"&amp;N545&amp;"|",'5_ACOMPANHAMENTO'!$AC$3:$AC$4922)))+((O545&lt;&gt;"")*ISNUMBER(SEARCH("|"&amp;O545&amp;"|",'5_ACOMPANHAMENTO'!$AC$3:$AC$4922)))+((P545&lt;&gt;"")*ISNUMBER(SEARCH("|"&amp;P545&amp;"|",'5_ACOMPANHAMENTO'!$AC$3:$AC$4922)))+((Q545&lt;&gt;"")*ISNUMBER(SEARCH("|"&amp;Q545&amp;"|",'5_ACOMPANHAMENTO'!$AC$3:$AC$4922)))+((R545&lt;&gt;"")*ISNUMBER(SEARCH("|"&amp;R545&amp;"|",'5_ACOMPANHAMENTO'!$AC$3:$AC$4922)))+((S545&lt;&gt;"")*ISNUMBER(SEARCH("|"&amp;S545&amp;"|",'5_ACOMPANHAMENTO'!$AC$3:$AC$4922)))+((T545&lt;&gt;"")*ISNUMBER(SEARCH("|"&amp;T545&amp;"|",'5_ACOMPANHAMENTO'!$AC$3:$AC$4922)))+((U545&lt;&gt;"")*ISNUMBER(SEARCH("|"&amp;U545&amp;"|",'5_ACOMPANHAMENTO'!$AC$3:$AC$4922)))+((V545&lt;&gt;"")*ISNUMBER(SEARCH("|"&amp;V545&amp;"|",'5_ACOMPANHAMENTO'!$AC$3:$AC$4922)))+((W545&lt;&gt;"")*ISNUMBER(SEARCH("|"&amp;W545&amp;"|",'5_ACOMPANHAMENTO'!$AC$3:$AC$4922)))+((X545&lt;&gt;"")*ISNUMBER(SEARCH("|"&amp;X545&amp;"|",'5_ACOMPANHAMENTO'!$AC$3:$AC$4922)))+((Y545&lt;&gt;"")*ISNUMBER(SEARCH("|"&amp;Y545&amp;"|",'5_ACOMPANHAMENTO'!$AC$3:$AC$4922)))+((Z545&lt;&gt;"")*ISNUMBER(SEARCH("|"&amp;Z545&amp;"|",'5_ACOMPANHAMENTO'!$AC$3:$AC$4922)))+((AA545&lt;&gt;"")*ISNUMBER(SEARCH("|"&amp;AA545&amp;"|",'5_ACOMPANHAMENTO'!$AC$3:$AC$4922)))+((AB545&lt;&gt;"")*ISNUMBER(SEARCH("|"&amp;AB545&amp;"|",'5_ACOMPANHAMENTO'!$AC$3:$AC$4922))))&gt;0)),'5_ACOMPANHAMENTO'!$O$3:$O$4922),0))</f>
        <v>1522</v>
      </c>
      <c r="G545" s="7">
        <f t="shared" si="185"/>
        <v>0</v>
      </c>
      <c r="H545" t="str">
        <f t="shared" si="186"/>
        <v>10199,10201|8 EMBALAGEM</v>
      </c>
      <c r="I545" s="1" t="str">
        <f t="shared" si="187"/>
        <v>10199</v>
      </c>
      <c r="J545" s="1" t="str">
        <f t="shared" si="188"/>
        <v>10201</v>
      </c>
      <c r="K545" s="1" t="str">
        <f t="shared" si="189"/>
        <v/>
      </c>
      <c r="L545" s="1" t="str">
        <f t="shared" si="190"/>
        <v/>
      </c>
      <c r="M545" s="1" t="str">
        <f t="shared" si="191"/>
        <v/>
      </c>
      <c r="N545" s="1" t="str">
        <f t="shared" si="192"/>
        <v/>
      </c>
      <c r="O545" s="1" t="str">
        <f t="shared" si="193"/>
        <v/>
      </c>
      <c r="P545" s="1" t="str">
        <f t="shared" si="194"/>
        <v/>
      </c>
      <c r="Q545" s="1" t="str">
        <f t="shared" si="195"/>
        <v/>
      </c>
      <c r="R545" s="1" t="str">
        <f t="shared" si="196"/>
        <v/>
      </c>
      <c r="S545" s="1" t="str">
        <f t="shared" si="197"/>
        <v/>
      </c>
      <c r="T545" s="1" t="str">
        <f t="shared" si="198"/>
        <v/>
      </c>
      <c r="U545" s="1" t="str">
        <f t="shared" si="199"/>
        <v/>
      </c>
      <c r="V545" s="1" t="str">
        <f t="shared" si="200"/>
        <v/>
      </c>
      <c r="W545" s="1" t="str">
        <f t="shared" si="201"/>
        <v/>
      </c>
      <c r="X545" s="1" t="str">
        <f t="shared" si="202"/>
        <v/>
      </c>
      <c r="Y545" s="1" t="str">
        <f t="shared" si="203"/>
        <v/>
      </c>
      <c r="Z545" s="1" t="str">
        <f t="shared" si="204"/>
        <v/>
      </c>
      <c r="AA545" s="1" t="str">
        <f t="shared" si="205"/>
        <v/>
      </c>
      <c r="AB545" s="1" t="str">
        <f t="shared" si="206"/>
        <v/>
      </c>
    </row>
    <row r="546" spans="1:28" ht="11.25" hidden="1" customHeight="1" x14ac:dyDescent="0.35">
      <c r="A546" s="4">
        <f>IF(OR($B546="",$C546=""),"",IFERROR(INDEX('5_ACOMPANHAMENTO'!$A$3:$A$4922,MATCH(1,INDEX(('5_ACOMPANHAMENTO'!$AD$3:$AD$4922=TRIM($C546&amp;""))*('5_ACOMPANHAMENTO'!$AC$3:$AC$4922&lt;&gt;"")*((((I546&lt;&gt;"")*ISNUMBER(SEARCH("|"&amp;I546&amp;"|",'5_ACOMPANHAMENTO'!$AC$3:$AC$4922)))+((J546&lt;&gt;"")*ISNUMBER(SEARCH("|"&amp;J546&amp;"|",'5_ACOMPANHAMENTO'!$AC$3:$AC$4922)))+((K546&lt;&gt;"")*ISNUMBER(SEARCH("|"&amp;K546&amp;"|",'5_ACOMPANHAMENTO'!$AC$3:$AC$4922)))+((L546&lt;&gt;"")*ISNUMBER(SEARCH("|"&amp;L546&amp;"|",'5_ACOMPANHAMENTO'!$AC$3:$AC$4922)))+((M546&lt;&gt;"")*ISNUMBER(SEARCH("|"&amp;M546&amp;"|",'5_ACOMPANHAMENTO'!$AC$3:$AC$4922)))+((N546&lt;&gt;"")*ISNUMBER(SEARCH("|"&amp;N546&amp;"|",'5_ACOMPANHAMENTO'!$AC$3:$AC$4922)))+((O546&lt;&gt;"")*ISNUMBER(SEARCH("|"&amp;O546&amp;"|",'5_ACOMPANHAMENTO'!$AC$3:$AC$4922)))+((P546&lt;&gt;"")*ISNUMBER(SEARCH("|"&amp;P546&amp;"|",'5_ACOMPANHAMENTO'!$AC$3:$AC$4922)))+((Q546&lt;&gt;"")*ISNUMBER(SEARCH("|"&amp;Q546&amp;"|",'5_ACOMPANHAMENTO'!$AC$3:$AC$4922)))+((R546&lt;&gt;"")*ISNUMBER(SEARCH("|"&amp;R546&amp;"|",'5_ACOMPANHAMENTO'!$AC$3:$AC$4922)))+((S546&lt;&gt;"")*ISNUMBER(SEARCH("|"&amp;S546&amp;"|",'5_ACOMPANHAMENTO'!$AC$3:$AC$4922)))+((T546&lt;&gt;"")*ISNUMBER(SEARCH("|"&amp;T546&amp;"|",'5_ACOMPANHAMENTO'!$AC$3:$AC$4922)))+((U546&lt;&gt;"")*ISNUMBER(SEARCH("|"&amp;U546&amp;"|",'5_ACOMPANHAMENTO'!$AC$3:$AC$4922)))+((V546&lt;&gt;"")*ISNUMBER(SEARCH("|"&amp;V546&amp;"|",'5_ACOMPANHAMENTO'!$AC$3:$AC$4922)))+((W546&lt;&gt;"")*ISNUMBER(SEARCH("|"&amp;W546&amp;"|",'5_ACOMPANHAMENTO'!$AC$3:$AC$4922)))+((X546&lt;&gt;"")*ISNUMBER(SEARCH("|"&amp;X546&amp;"|",'5_ACOMPANHAMENTO'!$AC$3:$AC$4922)))+((Y546&lt;&gt;"")*ISNUMBER(SEARCH("|"&amp;Y546&amp;"|",'5_ACOMPANHAMENTO'!$AC$3:$AC$4922)))+((Z546&lt;&gt;"")*ISNUMBER(SEARCH("|"&amp;Z546&amp;"|",'5_ACOMPANHAMENTO'!$AC$3:$AC$4922)))+((AA546&lt;&gt;"")*ISNUMBER(SEARCH("|"&amp;AA546&amp;"|",'5_ACOMPANHAMENTO'!$AC$3:$AC$4922)))+((AB546&lt;&gt;"")*ISNUMBER(SEARCH("|"&amp;AB546&amp;"|",'5_ACOMPANHAMENTO'!$AC$3:$AC$4922))))&gt;0),0),0)),""))</f>
        <v>46206</v>
      </c>
      <c r="B546" s="14" t="s">
        <v>3095</v>
      </c>
      <c r="C546" s="14" t="s">
        <v>3059</v>
      </c>
      <c r="D546" s="4">
        <f>IF(OR($B546="",$C546=""),"",IFERROR(SUMPRODUCT(--(('5_ACOMPANHAMENTO'!$AD$3:$AD$4922=TRIM($C546&amp;""))*('5_ACOMPANHAMENTO'!$AC$3:$AC$4922&lt;&gt;"")*((((I546&lt;&gt;"")*ISNUMBER(SEARCH("|"&amp;I546&amp;"|",'5_ACOMPANHAMENTO'!$AC$3:$AC$4922)))+((J546&lt;&gt;"")*ISNUMBER(SEARCH("|"&amp;J546&amp;"|",'5_ACOMPANHAMENTO'!$AC$3:$AC$4922)))+((K546&lt;&gt;"")*ISNUMBER(SEARCH("|"&amp;K546&amp;"|",'5_ACOMPANHAMENTO'!$AC$3:$AC$4922)))+((L546&lt;&gt;"")*ISNUMBER(SEARCH("|"&amp;L546&amp;"|",'5_ACOMPANHAMENTO'!$AC$3:$AC$4922)))+((M546&lt;&gt;"")*ISNUMBER(SEARCH("|"&amp;M546&amp;"|",'5_ACOMPANHAMENTO'!$AC$3:$AC$4922)))+((N546&lt;&gt;"")*ISNUMBER(SEARCH("|"&amp;N546&amp;"|",'5_ACOMPANHAMENTO'!$AC$3:$AC$4922)))+((O546&lt;&gt;"")*ISNUMBER(SEARCH("|"&amp;O546&amp;"|",'5_ACOMPANHAMENTO'!$AC$3:$AC$4922)))+((P546&lt;&gt;"")*ISNUMBER(SEARCH("|"&amp;P546&amp;"|",'5_ACOMPANHAMENTO'!$AC$3:$AC$4922)))+((Q546&lt;&gt;"")*ISNUMBER(SEARCH("|"&amp;Q546&amp;"|",'5_ACOMPANHAMENTO'!$AC$3:$AC$4922)))+((R546&lt;&gt;"")*ISNUMBER(SEARCH("|"&amp;R546&amp;"|",'5_ACOMPANHAMENTO'!$AC$3:$AC$4922)))+((S546&lt;&gt;"")*ISNUMBER(SEARCH("|"&amp;S546&amp;"|",'5_ACOMPANHAMENTO'!$AC$3:$AC$4922)))+((T546&lt;&gt;"")*ISNUMBER(SEARCH("|"&amp;T546&amp;"|",'5_ACOMPANHAMENTO'!$AC$3:$AC$4922)))+((U546&lt;&gt;"")*ISNUMBER(SEARCH("|"&amp;U546&amp;"|",'5_ACOMPANHAMENTO'!$AC$3:$AC$4922)))+((V546&lt;&gt;"")*ISNUMBER(SEARCH("|"&amp;V546&amp;"|",'5_ACOMPANHAMENTO'!$AC$3:$AC$4922)))+((W546&lt;&gt;"")*ISNUMBER(SEARCH("|"&amp;W546&amp;"|",'5_ACOMPANHAMENTO'!$AC$3:$AC$4922)))+((X546&lt;&gt;"")*ISNUMBER(SEARCH("|"&amp;X546&amp;"|",'5_ACOMPANHAMENTO'!$AC$3:$AC$4922)))+((Y546&lt;&gt;"")*ISNUMBER(SEARCH("|"&amp;Y546&amp;"|",'5_ACOMPANHAMENTO'!$AC$3:$AC$4922)))+((Z546&lt;&gt;"")*ISNUMBER(SEARCH("|"&amp;Z546&amp;"|",'5_ACOMPANHAMENTO'!$AC$3:$AC$4922)))+((AA546&lt;&gt;"")*ISNUMBER(SEARCH("|"&amp;AA546&amp;"|",'5_ACOMPANHAMENTO'!$AC$3:$AC$4922)))+((AB546&lt;&gt;"")*ISNUMBER(SEARCH("|"&amp;AB546&amp;"|",'5_ACOMPANHAMENTO'!$AC$3:$AC$4922))))&gt;0)),'5_ACOMPANHAMENTO'!$J$3:$J$4922),0))</f>
        <v>1522</v>
      </c>
      <c r="E546" s="4" t="str">
        <f t="shared" ca="1" si="184"/>
        <v>FINALIZADO</v>
      </c>
      <c r="F546" s="7">
        <f>IF(OR($B546="",$C546=""),"",IFERROR(SUMPRODUCT(--(('5_ACOMPANHAMENTO'!$AD$3:$AD$4922=TRIM($C546&amp;""))*('5_ACOMPANHAMENTO'!$AC$3:$AC$4922&lt;&gt;"")*((((I546&lt;&gt;"")*ISNUMBER(SEARCH("|"&amp;I546&amp;"|",'5_ACOMPANHAMENTO'!$AC$3:$AC$4922)))+((J546&lt;&gt;"")*ISNUMBER(SEARCH("|"&amp;J546&amp;"|",'5_ACOMPANHAMENTO'!$AC$3:$AC$4922)))+((K546&lt;&gt;"")*ISNUMBER(SEARCH("|"&amp;K546&amp;"|",'5_ACOMPANHAMENTO'!$AC$3:$AC$4922)))+((L546&lt;&gt;"")*ISNUMBER(SEARCH("|"&amp;L546&amp;"|",'5_ACOMPANHAMENTO'!$AC$3:$AC$4922)))+((M546&lt;&gt;"")*ISNUMBER(SEARCH("|"&amp;M546&amp;"|",'5_ACOMPANHAMENTO'!$AC$3:$AC$4922)))+((N546&lt;&gt;"")*ISNUMBER(SEARCH("|"&amp;N546&amp;"|",'5_ACOMPANHAMENTO'!$AC$3:$AC$4922)))+((O546&lt;&gt;"")*ISNUMBER(SEARCH("|"&amp;O546&amp;"|",'5_ACOMPANHAMENTO'!$AC$3:$AC$4922)))+((P546&lt;&gt;"")*ISNUMBER(SEARCH("|"&amp;P546&amp;"|",'5_ACOMPANHAMENTO'!$AC$3:$AC$4922)))+((Q546&lt;&gt;"")*ISNUMBER(SEARCH("|"&amp;Q546&amp;"|",'5_ACOMPANHAMENTO'!$AC$3:$AC$4922)))+((R546&lt;&gt;"")*ISNUMBER(SEARCH("|"&amp;R546&amp;"|",'5_ACOMPANHAMENTO'!$AC$3:$AC$4922)))+((S546&lt;&gt;"")*ISNUMBER(SEARCH("|"&amp;S546&amp;"|",'5_ACOMPANHAMENTO'!$AC$3:$AC$4922)))+((T546&lt;&gt;"")*ISNUMBER(SEARCH("|"&amp;T546&amp;"|",'5_ACOMPANHAMENTO'!$AC$3:$AC$4922)))+((U546&lt;&gt;"")*ISNUMBER(SEARCH("|"&amp;U546&amp;"|",'5_ACOMPANHAMENTO'!$AC$3:$AC$4922)))+((V546&lt;&gt;"")*ISNUMBER(SEARCH("|"&amp;V546&amp;"|",'5_ACOMPANHAMENTO'!$AC$3:$AC$4922)))+((W546&lt;&gt;"")*ISNUMBER(SEARCH("|"&amp;W546&amp;"|",'5_ACOMPANHAMENTO'!$AC$3:$AC$4922)))+((X546&lt;&gt;"")*ISNUMBER(SEARCH("|"&amp;X546&amp;"|",'5_ACOMPANHAMENTO'!$AC$3:$AC$4922)))+((Y546&lt;&gt;"")*ISNUMBER(SEARCH("|"&amp;Y546&amp;"|",'5_ACOMPANHAMENTO'!$AC$3:$AC$4922)))+((Z546&lt;&gt;"")*ISNUMBER(SEARCH("|"&amp;Z546&amp;"|",'5_ACOMPANHAMENTO'!$AC$3:$AC$4922)))+((AA546&lt;&gt;"")*ISNUMBER(SEARCH("|"&amp;AA546&amp;"|",'5_ACOMPANHAMENTO'!$AC$3:$AC$4922)))+((AB546&lt;&gt;"")*ISNUMBER(SEARCH("|"&amp;AB546&amp;"|",'5_ACOMPANHAMENTO'!$AC$3:$AC$4922))))&gt;0)),'5_ACOMPANHAMENTO'!$O$3:$O$4922),0))</f>
        <v>1522</v>
      </c>
      <c r="G546" s="7">
        <f t="shared" si="185"/>
        <v>0</v>
      </c>
      <c r="H546" t="str">
        <f t="shared" si="186"/>
        <v>10199,10201|8 EMBALAGEM</v>
      </c>
      <c r="I546" s="1" t="str">
        <f t="shared" si="187"/>
        <v>10199</v>
      </c>
      <c r="J546" s="1" t="str">
        <f t="shared" si="188"/>
        <v>10201</v>
      </c>
      <c r="K546" s="1" t="str">
        <f t="shared" si="189"/>
        <v/>
      </c>
      <c r="L546" s="1" t="str">
        <f t="shared" si="190"/>
        <v/>
      </c>
      <c r="M546" s="1" t="str">
        <f t="shared" si="191"/>
        <v/>
      </c>
      <c r="N546" s="1" t="str">
        <f t="shared" si="192"/>
        <v/>
      </c>
      <c r="O546" s="1" t="str">
        <f t="shared" si="193"/>
        <v/>
      </c>
      <c r="P546" s="1" t="str">
        <f t="shared" si="194"/>
        <v/>
      </c>
      <c r="Q546" s="1" t="str">
        <f t="shared" si="195"/>
        <v/>
      </c>
      <c r="R546" s="1" t="str">
        <f t="shared" si="196"/>
        <v/>
      </c>
      <c r="S546" s="1" t="str">
        <f t="shared" si="197"/>
        <v/>
      </c>
      <c r="T546" s="1" t="str">
        <f t="shared" si="198"/>
        <v/>
      </c>
      <c r="U546" s="1" t="str">
        <f t="shared" si="199"/>
        <v/>
      </c>
      <c r="V546" s="1" t="str">
        <f t="shared" si="200"/>
        <v/>
      </c>
      <c r="W546" s="1" t="str">
        <f t="shared" si="201"/>
        <v/>
      </c>
      <c r="X546" s="1" t="str">
        <f t="shared" si="202"/>
        <v/>
      </c>
      <c r="Y546" s="1" t="str">
        <f t="shared" si="203"/>
        <v/>
      </c>
      <c r="Z546" s="1" t="str">
        <f t="shared" si="204"/>
        <v/>
      </c>
      <c r="AA546" s="1" t="str">
        <f t="shared" si="205"/>
        <v/>
      </c>
      <c r="AB546" s="1" t="str">
        <f t="shared" si="206"/>
        <v/>
      </c>
    </row>
    <row r="547" spans="1:28" ht="11.25" hidden="1" customHeight="1" x14ac:dyDescent="0.35">
      <c r="A547" s="4">
        <f>IF(OR($B547="",$C547=""),"",IFERROR(INDEX('5_ACOMPANHAMENTO'!$A$3:$A$4922,MATCH(1,INDEX(('5_ACOMPANHAMENTO'!$AD$3:$AD$4922=TRIM($C547&amp;""))*('5_ACOMPANHAMENTO'!$AC$3:$AC$4922&lt;&gt;"")*((((I547&lt;&gt;"")*ISNUMBER(SEARCH("|"&amp;I547&amp;"|",'5_ACOMPANHAMENTO'!$AC$3:$AC$4922)))+((J547&lt;&gt;"")*ISNUMBER(SEARCH("|"&amp;J547&amp;"|",'5_ACOMPANHAMENTO'!$AC$3:$AC$4922)))+((K547&lt;&gt;"")*ISNUMBER(SEARCH("|"&amp;K547&amp;"|",'5_ACOMPANHAMENTO'!$AC$3:$AC$4922)))+((L547&lt;&gt;"")*ISNUMBER(SEARCH("|"&amp;L547&amp;"|",'5_ACOMPANHAMENTO'!$AC$3:$AC$4922)))+((M547&lt;&gt;"")*ISNUMBER(SEARCH("|"&amp;M547&amp;"|",'5_ACOMPANHAMENTO'!$AC$3:$AC$4922)))+((N547&lt;&gt;"")*ISNUMBER(SEARCH("|"&amp;N547&amp;"|",'5_ACOMPANHAMENTO'!$AC$3:$AC$4922)))+((O547&lt;&gt;"")*ISNUMBER(SEARCH("|"&amp;O547&amp;"|",'5_ACOMPANHAMENTO'!$AC$3:$AC$4922)))+((P547&lt;&gt;"")*ISNUMBER(SEARCH("|"&amp;P547&amp;"|",'5_ACOMPANHAMENTO'!$AC$3:$AC$4922)))+((Q547&lt;&gt;"")*ISNUMBER(SEARCH("|"&amp;Q547&amp;"|",'5_ACOMPANHAMENTO'!$AC$3:$AC$4922)))+((R547&lt;&gt;"")*ISNUMBER(SEARCH("|"&amp;R547&amp;"|",'5_ACOMPANHAMENTO'!$AC$3:$AC$4922)))+((S547&lt;&gt;"")*ISNUMBER(SEARCH("|"&amp;S547&amp;"|",'5_ACOMPANHAMENTO'!$AC$3:$AC$4922)))+((T547&lt;&gt;"")*ISNUMBER(SEARCH("|"&amp;T547&amp;"|",'5_ACOMPANHAMENTO'!$AC$3:$AC$4922)))+((U547&lt;&gt;"")*ISNUMBER(SEARCH("|"&amp;U547&amp;"|",'5_ACOMPANHAMENTO'!$AC$3:$AC$4922)))+((V547&lt;&gt;"")*ISNUMBER(SEARCH("|"&amp;V547&amp;"|",'5_ACOMPANHAMENTO'!$AC$3:$AC$4922)))+((W547&lt;&gt;"")*ISNUMBER(SEARCH("|"&amp;W547&amp;"|",'5_ACOMPANHAMENTO'!$AC$3:$AC$4922)))+((X547&lt;&gt;"")*ISNUMBER(SEARCH("|"&amp;X547&amp;"|",'5_ACOMPANHAMENTO'!$AC$3:$AC$4922)))+((Y547&lt;&gt;"")*ISNUMBER(SEARCH("|"&amp;Y547&amp;"|",'5_ACOMPANHAMENTO'!$AC$3:$AC$4922)))+((Z547&lt;&gt;"")*ISNUMBER(SEARCH("|"&amp;Z547&amp;"|",'5_ACOMPANHAMENTO'!$AC$3:$AC$4922)))+((AA547&lt;&gt;"")*ISNUMBER(SEARCH("|"&amp;AA547&amp;"|",'5_ACOMPANHAMENTO'!$AC$3:$AC$4922)))+((AB547&lt;&gt;"")*ISNUMBER(SEARCH("|"&amp;AB547&amp;"|",'5_ACOMPANHAMENTO'!$AC$3:$AC$4922))))&gt;0),0),0)),""))</f>
        <v>46210</v>
      </c>
      <c r="B547" s="14" t="s">
        <v>3091</v>
      </c>
      <c r="C547" s="14" t="s">
        <v>3059</v>
      </c>
      <c r="D547" s="4">
        <f>IF(OR($B547="",$C547=""),"",IFERROR(SUMPRODUCT(--(('5_ACOMPANHAMENTO'!$AD$3:$AD$4922=TRIM($C547&amp;""))*('5_ACOMPANHAMENTO'!$AC$3:$AC$4922&lt;&gt;"")*((((I547&lt;&gt;"")*ISNUMBER(SEARCH("|"&amp;I547&amp;"|",'5_ACOMPANHAMENTO'!$AC$3:$AC$4922)))+((J547&lt;&gt;"")*ISNUMBER(SEARCH("|"&amp;J547&amp;"|",'5_ACOMPANHAMENTO'!$AC$3:$AC$4922)))+((K547&lt;&gt;"")*ISNUMBER(SEARCH("|"&amp;K547&amp;"|",'5_ACOMPANHAMENTO'!$AC$3:$AC$4922)))+((L547&lt;&gt;"")*ISNUMBER(SEARCH("|"&amp;L547&amp;"|",'5_ACOMPANHAMENTO'!$AC$3:$AC$4922)))+((M547&lt;&gt;"")*ISNUMBER(SEARCH("|"&amp;M547&amp;"|",'5_ACOMPANHAMENTO'!$AC$3:$AC$4922)))+((N547&lt;&gt;"")*ISNUMBER(SEARCH("|"&amp;N547&amp;"|",'5_ACOMPANHAMENTO'!$AC$3:$AC$4922)))+((O547&lt;&gt;"")*ISNUMBER(SEARCH("|"&amp;O547&amp;"|",'5_ACOMPANHAMENTO'!$AC$3:$AC$4922)))+((P547&lt;&gt;"")*ISNUMBER(SEARCH("|"&amp;P547&amp;"|",'5_ACOMPANHAMENTO'!$AC$3:$AC$4922)))+((Q547&lt;&gt;"")*ISNUMBER(SEARCH("|"&amp;Q547&amp;"|",'5_ACOMPANHAMENTO'!$AC$3:$AC$4922)))+((R547&lt;&gt;"")*ISNUMBER(SEARCH("|"&amp;R547&amp;"|",'5_ACOMPANHAMENTO'!$AC$3:$AC$4922)))+((S547&lt;&gt;"")*ISNUMBER(SEARCH("|"&amp;S547&amp;"|",'5_ACOMPANHAMENTO'!$AC$3:$AC$4922)))+((T547&lt;&gt;"")*ISNUMBER(SEARCH("|"&amp;T547&amp;"|",'5_ACOMPANHAMENTO'!$AC$3:$AC$4922)))+((U547&lt;&gt;"")*ISNUMBER(SEARCH("|"&amp;U547&amp;"|",'5_ACOMPANHAMENTO'!$AC$3:$AC$4922)))+((V547&lt;&gt;"")*ISNUMBER(SEARCH("|"&amp;V547&amp;"|",'5_ACOMPANHAMENTO'!$AC$3:$AC$4922)))+((W547&lt;&gt;"")*ISNUMBER(SEARCH("|"&amp;W547&amp;"|",'5_ACOMPANHAMENTO'!$AC$3:$AC$4922)))+((X547&lt;&gt;"")*ISNUMBER(SEARCH("|"&amp;X547&amp;"|",'5_ACOMPANHAMENTO'!$AC$3:$AC$4922)))+((Y547&lt;&gt;"")*ISNUMBER(SEARCH("|"&amp;Y547&amp;"|",'5_ACOMPANHAMENTO'!$AC$3:$AC$4922)))+((Z547&lt;&gt;"")*ISNUMBER(SEARCH("|"&amp;Z547&amp;"|",'5_ACOMPANHAMENTO'!$AC$3:$AC$4922)))+((AA547&lt;&gt;"")*ISNUMBER(SEARCH("|"&amp;AA547&amp;"|",'5_ACOMPANHAMENTO'!$AC$3:$AC$4922)))+((AB547&lt;&gt;"")*ISNUMBER(SEARCH("|"&amp;AB547&amp;"|",'5_ACOMPANHAMENTO'!$AC$3:$AC$4922))))&gt;0)),'5_ACOMPANHAMENTO'!$J$3:$J$4922),0))</f>
        <v>757</v>
      </c>
      <c r="E547" s="4" t="str">
        <f t="shared" ca="1" si="184"/>
        <v>FINALIZADO</v>
      </c>
      <c r="F547" s="7">
        <f>IF(OR($B547="",$C547=""),"",IFERROR(SUMPRODUCT(--(('5_ACOMPANHAMENTO'!$AD$3:$AD$4922=TRIM($C547&amp;""))*('5_ACOMPANHAMENTO'!$AC$3:$AC$4922&lt;&gt;"")*((((I547&lt;&gt;"")*ISNUMBER(SEARCH("|"&amp;I547&amp;"|",'5_ACOMPANHAMENTO'!$AC$3:$AC$4922)))+((J547&lt;&gt;"")*ISNUMBER(SEARCH("|"&amp;J547&amp;"|",'5_ACOMPANHAMENTO'!$AC$3:$AC$4922)))+((K547&lt;&gt;"")*ISNUMBER(SEARCH("|"&amp;K547&amp;"|",'5_ACOMPANHAMENTO'!$AC$3:$AC$4922)))+((L547&lt;&gt;"")*ISNUMBER(SEARCH("|"&amp;L547&amp;"|",'5_ACOMPANHAMENTO'!$AC$3:$AC$4922)))+((M547&lt;&gt;"")*ISNUMBER(SEARCH("|"&amp;M547&amp;"|",'5_ACOMPANHAMENTO'!$AC$3:$AC$4922)))+((N547&lt;&gt;"")*ISNUMBER(SEARCH("|"&amp;N547&amp;"|",'5_ACOMPANHAMENTO'!$AC$3:$AC$4922)))+((O547&lt;&gt;"")*ISNUMBER(SEARCH("|"&amp;O547&amp;"|",'5_ACOMPANHAMENTO'!$AC$3:$AC$4922)))+((P547&lt;&gt;"")*ISNUMBER(SEARCH("|"&amp;P547&amp;"|",'5_ACOMPANHAMENTO'!$AC$3:$AC$4922)))+((Q547&lt;&gt;"")*ISNUMBER(SEARCH("|"&amp;Q547&amp;"|",'5_ACOMPANHAMENTO'!$AC$3:$AC$4922)))+((R547&lt;&gt;"")*ISNUMBER(SEARCH("|"&amp;R547&amp;"|",'5_ACOMPANHAMENTO'!$AC$3:$AC$4922)))+((S547&lt;&gt;"")*ISNUMBER(SEARCH("|"&amp;S547&amp;"|",'5_ACOMPANHAMENTO'!$AC$3:$AC$4922)))+((T547&lt;&gt;"")*ISNUMBER(SEARCH("|"&amp;T547&amp;"|",'5_ACOMPANHAMENTO'!$AC$3:$AC$4922)))+((U547&lt;&gt;"")*ISNUMBER(SEARCH("|"&amp;U547&amp;"|",'5_ACOMPANHAMENTO'!$AC$3:$AC$4922)))+((V547&lt;&gt;"")*ISNUMBER(SEARCH("|"&amp;V547&amp;"|",'5_ACOMPANHAMENTO'!$AC$3:$AC$4922)))+((W547&lt;&gt;"")*ISNUMBER(SEARCH("|"&amp;W547&amp;"|",'5_ACOMPANHAMENTO'!$AC$3:$AC$4922)))+((X547&lt;&gt;"")*ISNUMBER(SEARCH("|"&amp;X547&amp;"|",'5_ACOMPANHAMENTO'!$AC$3:$AC$4922)))+((Y547&lt;&gt;"")*ISNUMBER(SEARCH("|"&amp;Y547&amp;"|",'5_ACOMPANHAMENTO'!$AC$3:$AC$4922)))+((Z547&lt;&gt;"")*ISNUMBER(SEARCH("|"&amp;Z547&amp;"|",'5_ACOMPANHAMENTO'!$AC$3:$AC$4922)))+((AA547&lt;&gt;"")*ISNUMBER(SEARCH("|"&amp;AA547&amp;"|",'5_ACOMPANHAMENTO'!$AC$3:$AC$4922)))+((AB547&lt;&gt;"")*ISNUMBER(SEARCH("|"&amp;AB547&amp;"|",'5_ACOMPANHAMENTO'!$AC$3:$AC$4922))))&gt;0)),'5_ACOMPANHAMENTO'!$O$3:$O$4922),0))</f>
        <v>757</v>
      </c>
      <c r="G547" s="7">
        <f t="shared" si="185"/>
        <v>0</v>
      </c>
      <c r="H547" t="str">
        <f t="shared" si="186"/>
        <v>10200,10202,10205|8 EMBALAGEM</v>
      </c>
      <c r="I547" s="1" t="str">
        <f t="shared" si="187"/>
        <v>10200</v>
      </c>
      <c r="J547" s="1" t="str">
        <f t="shared" si="188"/>
        <v>10202</v>
      </c>
      <c r="K547" s="1" t="str">
        <f t="shared" si="189"/>
        <v>10205</v>
      </c>
      <c r="L547" s="1" t="str">
        <f t="shared" si="190"/>
        <v/>
      </c>
      <c r="M547" s="1" t="str">
        <f t="shared" si="191"/>
        <v/>
      </c>
      <c r="N547" s="1" t="str">
        <f t="shared" si="192"/>
        <v/>
      </c>
      <c r="O547" s="1" t="str">
        <f t="shared" si="193"/>
        <v/>
      </c>
      <c r="P547" s="1" t="str">
        <f t="shared" si="194"/>
        <v/>
      </c>
      <c r="Q547" s="1" t="str">
        <f t="shared" si="195"/>
        <v/>
      </c>
      <c r="R547" s="1" t="str">
        <f t="shared" si="196"/>
        <v/>
      </c>
      <c r="S547" s="1" t="str">
        <f t="shared" si="197"/>
        <v/>
      </c>
      <c r="T547" s="1" t="str">
        <f t="shared" si="198"/>
        <v/>
      </c>
      <c r="U547" s="1" t="str">
        <f t="shared" si="199"/>
        <v/>
      </c>
      <c r="V547" s="1" t="str">
        <f t="shared" si="200"/>
        <v/>
      </c>
      <c r="W547" s="1" t="str">
        <f t="shared" si="201"/>
        <v/>
      </c>
      <c r="X547" s="1" t="str">
        <f t="shared" si="202"/>
        <v/>
      </c>
      <c r="Y547" s="1" t="str">
        <f t="shared" si="203"/>
        <v/>
      </c>
      <c r="Z547" s="1" t="str">
        <f t="shared" si="204"/>
        <v/>
      </c>
      <c r="AA547" s="1" t="str">
        <f t="shared" si="205"/>
        <v/>
      </c>
      <c r="AB547" s="1" t="str">
        <f t="shared" si="206"/>
        <v/>
      </c>
    </row>
    <row r="548" spans="1:28" ht="11.25" hidden="1" customHeight="1" x14ac:dyDescent="0.35">
      <c r="A548" s="4">
        <f>IF(OR($B548="",$C548=""),"",IFERROR(INDEX('5_ACOMPANHAMENTO'!$A$3:$A$4922,MATCH(1,INDEX(('5_ACOMPANHAMENTO'!$AD$3:$AD$4922=TRIM($C548&amp;""))*('5_ACOMPANHAMENTO'!$AC$3:$AC$4922&lt;&gt;"")*((((I548&lt;&gt;"")*ISNUMBER(SEARCH("|"&amp;I548&amp;"|",'5_ACOMPANHAMENTO'!$AC$3:$AC$4922)))+((J548&lt;&gt;"")*ISNUMBER(SEARCH("|"&amp;J548&amp;"|",'5_ACOMPANHAMENTO'!$AC$3:$AC$4922)))+((K548&lt;&gt;"")*ISNUMBER(SEARCH("|"&amp;K548&amp;"|",'5_ACOMPANHAMENTO'!$AC$3:$AC$4922)))+((L548&lt;&gt;"")*ISNUMBER(SEARCH("|"&amp;L548&amp;"|",'5_ACOMPANHAMENTO'!$AC$3:$AC$4922)))+((M548&lt;&gt;"")*ISNUMBER(SEARCH("|"&amp;M548&amp;"|",'5_ACOMPANHAMENTO'!$AC$3:$AC$4922)))+((N548&lt;&gt;"")*ISNUMBER(SEARCH("|"&amp;N548&amp;"|",'5_ACOMPANHAMENTO'!$AC$3:$AC$4922)))+((O548&lt;&gt;"")*ISNUMBER(SEARCH("|"&amp;O548&amp;"|",'5_ACOMPANHAMENTO'!$AC$3:$AC$4922)))+((P548&lt;&gt;"")*ISNUMBER(SEARCH("|"&amp;P548&amp;"|",'5_ACOMPANHAMENTO'!$AC$3:$AC$4922)))+((Q548&lt;&gt;"")*ISNUMBER(SEARCH("|"&amp;Q548&amp;"|",'5_ACOMPANHAMENTO'!$AC$3:$AC$4922)))+((R548&lt;&gt;"")*ISNUMBER(SEARCH("|"&amp;R548&amp;"|",'5_ACOMPANHAMENTO'!$AC$3:$AC$4922)))+((S548&lt;&gt;"")*ISNUMBER(SEARCH("|"&amp;S548&amp;"|",'5_ACOMPANHAMENTO'!$AC$3:$AC$4922)))+((T548&lt;&gt;"")*ISNUMBER(SEARCH("|"&amp;T548&amp;"|",'5_ACOMPANHAMENTO'!$AC$3:$AC$4922)))+((U548&lt;&gt;"")*ISNUMBER(SEARCH("|"&amp;U548&amp;"|",'5_ACOMPANHAMENTO'!$AC$3:$AC$4922)))+((V548&lt;&gt;"")*ISNUMBER(SEARCH("|"&amp;V548&amp;"|",'5_ACOMPANHAMENTO'!$AC$3:$AC$4922)))+((W548&lt;&gt;"")*ISNUMBER(SEARCH("|"&amp;W548&amp;"|",'5_ACOMPANHAMENTO'!$AC$3:$AC$4922)))+((X548&lt;&gt;"")*ISNUMBER(SEARCH("|"&amp;X548&amp;"|",'5_ACOMPANHAMENTO'!$AC$3:$AC$4922)))+((Y548&lt;&gt;"")*ISNUMBER(SEARCH("|"&amp;Y548&amp;"|",'5_ACOMPANHAMENTO'!$AC$3:$AC$4922)))+((Z548&lt;&gt;"")*ISNUMBER(SEARCH("|"&amp;Z548&amp;"|",'5_ACOMPANHAMENTO'!$AC$3:$AC$4922)))+((AA548&lt;&gt;"")*ISNUMBER(SEARCH("|"&amp;AA548&amp;"|",'5_ACOMPANHAMENTO'!$AC$3:$AC$4922)))+((AB548&lt;&gt;"")*ISNUMBER(SEARCH("|"&amp;AB548&amp;"|",'5_ACOMPANHAMENTO'!$AC$3:$AC$4922))))&gt;0),0),0)),""))</f>
        <v>46210</v>
      </c>
      <c r="B548" s="14" t="s">
        <v>3091</v>
      </c>
      <c r="C548" s="14" t="s">
        <v>3059</v>
      </c>
      <c r="D548" s="4">
        <f>IF(OR($B548="",$C548=""),"",IFERROR(SUMPRODUCT(--(('5_ACOMPANHAMENTO'!$AD$3:$AD$4922=TRIM($C548&amp;""))*('5_ACOMPANHAMENTO'!$AC$3:$AC$4922&lt;&gt;"")*((((I548&lt;&gt;"")*ISNUMBER(SEARCH("|"&amp;I548&amp;"|",'5_ACOMPANHAMENTO'!$AC$3:$AC$4922)))+((J548&lt;&gt;"")*ISNUMBER(SEARCH("|"&amp;J548&amp;"|",'5_ACOMPANHAMENTO'!$AC$3:$AC$4922)))+((K548&lt;&gt;"")*ISNUMBER(SEARCH("|"&amp;K548&amp;"|",'5_ACOMPANHAMENTO'!$AC$3:$AC$4922)))+((L548&lt;&gt;"")*ISNUMBER(SEARCH("|"&amp;L548&amp;"|",'5_ACOMPANHAMENTO'!$AC$3:$AC$4922)))+((M548&lt;&gt;"")*ISNUMBER(SEARCH("|"&amp;M548&amp;"|",'5_ACOMPANHAMENTO'!$AC$3:$AC$4922)))+((N548&lt;&gt;"")*ISNUMBER(SEARCH("|"&amp;N548&amp;"|",'5_ACOMPANHAMENTO'!$AC$3:$AC$4922)))+((O548&lt;&gt;"")*ISNUMBER(SEARCH("|"&amp;O548&amp;"|",'5_ACOMPANHAMENTO'!$AC$3:$AC$4922)))+((P548&lt;&gt;"")*ISNUMBER(SEARCH("|"&amp;P548&amp;"|",'5_ACOMPANHAMENTO'!$AC$3:$AC$4922)))+((Q548&lt;&gt;"")*ISNUMBER(SEARCH("|"&amp;Q548&amp;"|",'5_ACOMPANHAMENTO'!$AC$3:$AC$4922)))+((R548&lt;&gt;"")*ISNUMBER(SEARCH("|"&amp;R548&amp;"|",'5_ACOMPANHAMENTO'!$AC$3:$AC$4922)))+((S548&lt;&gt;"")*ISNUMBER(SEARCH("|"&amp;S548&amp;"|",'5_ACOMPANHAMENTO'!$AC$3:$AC$4922)))+((T548&lt;&gt;"")*ISNUMBER(SEARCH("|"&amp;T548&amp;"|",'5_ACOMPANHAMENTO'!$AC$3:$AC$4922)))+((U548&lt;&gt;"")*ISNUMBER(SEARCH("|"&amp;U548&amp;"|",'5_ACOMPANHAMENTO'!$AC$3:$AC$4922)))+((V548&lt;&gt;"")*ISNUMBER(SEARCH("|"&amp;V548&amp;"|",'5_ACOMPANHAMENTO'!$AC$3:$AC$4922)))+((W548&lt;&gt;"")*ISNUMBER(SEARCH("|"&amp;W548&amp;"|",'5_ACOMPANHAMENTO'!$AC$3:$AC$4922)))+((X548&lt;&gt;"")*ISNUMBER(SEARCH("|"&amp;X548&amp;"|",'5_ACOMPANHAMENTO'!$AC$3:$AC$4922)))+((Y548&lt;&gt;"")*ISNUMBER(SEARCH("|"&amp;Y548&amp;"|",'5_ACOMPANHAMENTO'!$AC$3:$AC$4922)))+((Z548&lt;&gt;"")*ISNUMBER(SEARCH("|"&amp;Z548&amp;"|",'5_ACOMPANHAMENTO'!$AC$3:$AC$4922)))+((AA548&lt;&gt;"")*ISNUMBER(SEARCH("|"&amp;AA548&amp;"|",'5_ACOMPANHAMENTO'!$AC$3:$AC$4922)))+((AB548&lt;&gt;"")*ISNUMBER(SEARCH("|"&amp;AB548&amp;"|",'5_ACOMPANHAMENTO'!$AC$3:$AC$4922))))&gt;0)),'5_ACOMPANHAMENTO'!$J$3:$J$4922),0))</f>
        <v>757</v>
      </c>
      <c r="E548" s="4" t="str">
        <f t="shared" ca="1" si="184"/>
        <v>FINALIZADO</v>
      </c>
      <c r="F548" s="7">
        <f>IF(OR($B548="",$C548=""),"",IFERROR(SUMPRODUCT(--(('5_ACOMPANHAMENTO'!$AD$3:$AD$4922=TRIM($C548&amp;""))*('5_ACOMPANHAMENTO'!$AC$3:$AC$4922&lt;&gt;"")*((((I548&lt;&gt;"")*ISNUMBER(SEARCH("|"&amp;I548&amp;"|",'5_ACOMPANHAMENTO'!$AC$3:$AC$4922)))+((J548&lt;&gt;"")*ISNUMBER(SEARCH("|"&amp;J548&amp;"|",'5_ACOMPANHAMENTO'!$AC$3:$AC$4922)))+((K548&lt;&gt;"")*ISNUMBER(SEARCH("|"&amp;K548&amp;"|",'5_ACOMPANHAMENTO'!$AC$3:$AC$4922)))+((L548&lt;&gt;"")*ISNUMBER(SEARCH("|"&amp;L548&amp;"|",'5_ACOMPANHAMENTO'!$AC$3:$AC$4922)))+((M548&lt;&gt;"")*ISNUMBER(SEARCH("|"&amp;M548&amp;"|",'5_ACOMPANHAMENTO'!$AC$3:$AC$4922)))+((N548&lt;&gt;"")*ISNUMBER(SEARCH("|"&amp;N548&amp;"|",'5_ACOMPANHAMENTO'!$AC$3:$AC$4922)))+((O548&lt;&gt;"")*ISNUMBER(SEARCH("|"&amp;O548&amp;"|",'5_ACOMPANHAMENTO'!$AC$3:$AC$4922)))+((P548&lt;&gt;"")*ISNUMBER(SEARCH("|"&amp;P548&amp;"|",'5_ACOMPANHAMENTO'!$AC$3:$AC$4922)))+((Q548&lt;&gt;"")*ISNUMBER(SEARCH("|"&amp;Q548&amp;"|",'5_ACOMPANHAMENTO'!$AC$3:$AC$4922)))+((R548&lt;&gt;"")*ISNUMBER(SEARCH("|"&amp;R548&amp;"|",'5_ACOMPANHAMENTO'!$AC$3:$AC$4922)))+((S548&lt;&gt;"")*ISNUMBER(SEARCH("|"&amp;S548&amp;"|",'5_ACOMPANHAMENTO'!$AC$3:$AC$4922)))+((T548&lt;&gt;"")*ISNUMBER(SEARCH("|"&amp;T548&amp;"|",'5_ACOMPANHAMENTO'!$AC$3:$AC$4922)))+((U548&lt;&gt;"")*ISNUMBER(SEARCH("|"&amp;U548&amp;"|",'5_ACOMPANHAMENTO'!$AC$3:$AC$4922)))+((V548&lt;&gt;"")*ISNUMBER(SEARCH("|"&amp;V548&amp;"|",'5_ACOMPANHAMENTO'!$AC$3:$AC$4922)))+((W548&lt;&gt;"")*ISNUMBER(SEARCH("|"&amp;W548&amp;"|",'5_ACOMPANHAMENTO'!$AC$3:$AC$4922)))+((X548&lt;&gt;"")*ISNUMBER(SEARCH("|"&amp;X548&amp;"|",'5_ACOMPANHAMENTO'!$AC$3:$AC$4922)))+((Y548&lt;&gt;"")*ISNUMBER(SEARCH("|"&amp;Y548&amp;"|",'5_ACOMPANHAMENTO'!$AC$3:$AC$4922)))+((Z548&lt;&gt;"")*ISNUMBER(SEARCH("|"&amp;Z548&amp;"|",'5_ACOMPANHAMENTO'!$AC$3:$AC$4922)))+((AA548&lt;&gt;"")*ISNUMBER(SEARCH("|"&amp;AA548&amp;"|",'5_ACOMPANHAMENTO'!$AC$3:$AC$4922)))+((AB548&lt;&gt;"")*ISNUMBER(SEARCH("|"&amp;AB548&amp;"|",'5_ACOMPANHAMENTO'!$AC$3:$AC$4922))))&gt;0)),'5_ACOMPANHAMENTO'!$O$3:$O$4922),0))</f>
        <v>757</v>
      </c>
      <c r="G548" s="7">
        <f t="shared" si="185"/>
        <v>0</v>
      </c>
      <c r="H548" t="str">
        <f t="shared" si="186"/>
        <v>10200,10202,10205|8 EMBALAGEM</v>
      </c>
      <c r="I548" s="1" t="str">
        <f t="shared" si="187"/>
        <v>10200</v>
      </c>
      <c r="J548" s="1" t="str">
        <f t="shared" si="188"/>
        <v>10202</v>
      </c>
      <c r="K548" s="1" t="str">
        <f t="shared" si="189"/>
        <v>10205</v>
      </c>
      <c r="L548" s="1" t="str">
        <f t="shared" si="190"/>
        <v/>
      </c>
      <c r="M548" s="1" t="str">
        <f t="shared" si="191"/>
        <v/>
      </c>
      <c r="N548" s="1" t="str">
        <f t="shared" si="192"/>
        <v/>
      </c>
      <c r="O548" s="1" t="str">
        <f t="shared" si="193"/>
        <v/>
      </c>
      <c r="P548" s="1" t="str">
        <f t="shared" si="194"/>
        <v/>
      </c>
      <c r="Q548" s="1" t="str">
        <f t="shared" si="195"/>
        <v/>
      </c>
      <c r="R548" s="1" t="str">
        <f t="shared" si="196"/>
        <v/>
      </c>
      <c r="S548" s="1" t="str">
        <f t="shared" si="197"/>
        <v/>
      </c>
      <c r="T548" s="1" t="str">
        <f t="shared" si="198"/>
        <v/>
      </c>
      <c r="U548" s="1" t="str">
        <f t="shared" si="199"/>
        <v/>
      </c>
      <c r="V548" s="1" t="str">
        <f t="shared" si="200"/>
        <v/>
      </c>
      <c r="W548" s="1" t="str">
        <f t="shared" si="201"/>
        <v/>
      </c>
      <c r="X548" s="1" t="str">
        <f t="shared" si="202"/>
        <v/>
      </c>
      <c r="Y548" s="1" t="str">
        <f t="shared" si="203"/>
        <v/>
      </c>
      <c r="Z548" s="1" t="str">
        <f t="shared" si="204"/>
        <v/>
      </c>
      <c r="AA548" s="1" t="str">
        <f t="shared" si="205"/>
        <v/>
      </c>
      <c r="AB548" s="1" t="str">
        <f t="shared" si="206"/>
        <v/>
      </c>
    </row>
    <row r="549" spans="1:28" ht="11.25" hidden="1" customHeight="1" x14ac:dyDescent="0.35">
      <c r="A549" s="4">
        <f>IF(OR($B549="",$C549=""),"",IFERROR(INDEX('5_ACOMPANHAMENTO'!$A$3:$A$4922,MATCH(1,INDEX(('5_ACOMPANHAMENTO'!$AD$3:$AD$4922=TRIM($C549&amp;""))*('5_ACOMPANHAMENTO'!$AC$3:$AC$4922&lt;&gt;"")*((((I549&lt;&gt;"")*ISNUMBER(SEARCH("|"&amp;I549&amp;"|",'5_ACOMPANHAMENTO'!$AC$3:$AC$4922)))+((J549&lt;&gt;"")*ISNUMBER(SEARCH("|"&amp;J549&amp;"|",'5_ACOMPANHAMENTO'!$AC$3:$AC$4922)))+((K549&lt;&gt;"")*ISNUMBER(SEARCH("|"&amp;K549&amp;"|",'5_ACOMPANHAMENTO'!$AC$3:$AC$4922)))+((L549&lt;&gt;"")*ISNUMBER(SEARCH("|"&amp;L549&amp;"|",'5_ACOMPANHAMENTO'!$AC$3:$AC$4922)))+((M549&lt;&gt;"")*ISNUMBER(SEARCH("|"&amp;M549&amp;"|",'5_ACOMPANHAMENTO'!$AC$3:$AC$4922)))+((N549&lt;&gt;"")*ISNUMBER(SEARCH("|"&amp;N549&amp;"|",'5_ACOMPANHAMENTO'!$AC$3:$AC$4922)))+((O549&lt;&gt;"")*ISNUMBER(SEARCH("|"&amp;O549&amp;"|",'5_ACOMPANHAMENTO'!$AC$3:$AC$4922)))+((P549&lt;&gt;"")*ISNUMBER(SEARCH("|"&amp;P549&amp;"|",'5_ACOMPANHAMENTO'!$AC$3:$AC$4922)))+((Q549&lt;&gt;"")*ISNUMBER(SEARCH("|"&amp;Q549&amp;"|",'5_ACOMPANHAMENTO'!$AC$3:$AC$4922)))+((R549&lt;&gt;"")*ISNUMBER(SEARCH("|"&amp;R549&amp;"|",'5_ACOMPANHAMENTO'!$AC$3:$AC$4922)))+((S549&lt;&gt;"")*ISNUMBER(SEARCH("|"&amp;S549&amp;"|",'5_ACOMPANHAMENTO'!$AC$3:$AC$4922)))+((T549&lt;&gt;"")*ISNUMBER(SEARCH("|"&amp;T549&amp;"|",'5_ACOMPANHAMENTO'!$AC$3:$AC$4922)))+((U549&lt;&gt;"")*ISNUMBER(SEARCH("|"&amp;U549&amp;"|",'5_ACOMPANHAMENTO'!$AC$3:$AC$4922)))+((V549&lt;&gt;"")*ISNUMBER(SEARCH("|"&amp;V549&amp;"|",'5_ACOMPANHAMENTO'!$AC$3:$AC$4922)))+((W549&lt;&gt;"")*ISNUMBER(SEARCH("|"&amp;W549&amp;"|",'5_ACOMPANHAMENTO'!$AC$3:$AC$4922)))+((X549&lt;&gt;"")*ISNUMBER(SEARCH("|"&amp;X549&amp;"|",'5_ACOMPANHAMENTO'!$AC$3:$AC$4922)))+((Y549&lt;&gt;"")*ISNUMBER(SEARCH("|"&amp;Y549&amp;"|",'5_ACOMPANHAMENTO'!$AC$3:$AC$4922)))+((Z549&lt;&gt;"")*ISNUMBER(SEARCH("|"&amp;Z549&amp;"|",'5_ACOMPANHAMENTO'!$AC$3:$AC$4922)))+((AA549&lt;&gt;"")*ISNUMBER(SEARCH("|"&amp;AA549&amp;"|",'5_ACOMPANHAMENTO'!$AC$3:$AC$4922)))+((AB549&lt;&gt;"")*ISNUMBER(SEARCH("|"&amp;AB549&amp;"|",'5_ACOMPANHAMENTO'!$AC$3:$AC$4922))))&gt;0),0),0)),""))</f>
        <v>46210</v>
      </c>
      <c r="B549" s="14" t="s">
        <v>3091</v>
      </c>
      <c r="C549" s="14" t="s">
        <v>3059</v>
      </c>
      <c r="D549" s="4">
        <f>IF(OR($B549="",$C549=""),"",IFERROR(SUMPRODUCT(--(('5_ACOMPANHAMENTO'!$AD$3:$AD$4922=TRIM($C549&amp;""))*('5_ACOMPANHAMENTO'!$AC$3:$AC$4922&lt;&gt;"")*((((I549&lt;&gt;"")*ISNUMBER(SEARCH("|"&amp;I549&amp;"|",'5_ACOMPANHAMENTO'!$AC$3:$AC$4922)))+((J549&lt;&gt;"")*ISNUMBER(SEARCH("|"&amp;J549&amp;"|",'5_ACOMPANHAMENTO'!$AC$3:$AC$4922)))+((K549&lt;&gt;"")*ISNUMBER(SEARCH("|"&amp;K549&amp;"|",'5_ACOMPANHAMENTO'!$AC$3:$AC$4922)))+((L549&lt;&gt;"")*ISNUMBER(SEARCH("|"&amp;L549&amp;"|",'5_ACOMPANHAMENTO'!$AC$3:$AC$4922)))+((M549&lt;&gt;"")*ISNUMBER(SEARCH("|"&amp;M549&amp;"|",'5_ACOMPANHAMENTO'!$AC$3:$AC$4922)))+((N549&lt;&gt;"")*ISNUMBER(SEARCH("|"&amp;N549&amp;"|",'5_ACOMPANHAMENTO'!$AC$3:$AC$4922)))+((O549&lt;&gt;"")*ISNUMBER(SEARCH("|"&amp;O549&amp;"|",'5_ACOMPANHAMENTO'!$AC$3:$AC$4922)))+((P549&lt;&gt;"")*ISNUMBER(SEARCH("|"&amp;P549&amp;"|",'5_ACOMPANHAMENTO'!$AC$3:$AC$4922)))+((Q549&lt;&gt;"")*ISNUMBER(SEARCH("|"&amp;Q549&amp;"|",'5_ACOMPANHAMENTO'!$AC$3:$AC$4922)))+((R549&lt;&gt;"")*ISNUMBER(SEARCH("|"&amp;R549&amp;"|",'5_ACOMPANHAMENTO'!$AC$3:$AC$4922)))+((S549&lt;&gt;"")*ISNUMBER(SEARCH("|"&amp;S549&amp;"|",'5_ACOMPANHAMENTO'!$AC$3:$AC$4922)))+((T549&lt;&gt;"")*ISNUMBER(SEARCH("|"&amp;T549&amp;"|",'5_ACOMPANHAMENTO'!$AC$3:$AC$4922)))+((U549&lt;&gt;"")*ISNUMBER(SEARCH("|"&amp;U549&amp;"|",'5_ACOMPANHAMENTO'!$AC$3:$AC$4922)))+((V549&lt;&gt;"")*ISNUMBER(SEARCH("|"&amp;V549&amp;"|",'5_ACOMPANHAMENTO'!$AC$3:$AC$4922)))+((W549&lt;&gt;"")*ISNUMBER(SEARCH("|"&amp;W549&amp;"|",'5_ACOMPANHAMENTO'!$AC$3:$AC$4922)))+((X549&lt;&gt;"")*ISNUMBER(SEARCH("|"&amp;X549&amp;"|",'5_ACOMPANHAMENTO'!$AC$3:$AC$4922)))+((Y549&lt;&gt;"")*ISNUMBER(SEARCH("|"&amp;Y549&amp;"|",'5_ACOMPANHAMENTO'!$AC$3:$AC$4922)))+((Z549&lt;&gt;"")*ISNUMBER(SEARCH("|"&amp;Z549&amp;"|",'5_ACOMPANHAMENTO'!$AC$3:$AC$4922)))+((AA549&lt;&gt;"")*ISNUMBER(SEARCH("|"&amp;AA549&amp;"|",'5_ACOMPANHAMENTO'!$AC$3:$AC$4922)))+((AB549&lt;&gt;"")*ISNUMBER(SEARCH("|"&amp;AB549&amp;"|",'5_ACOMPANHAMENTO'!$AC$3:$AC$4922))))&gt;0)),'5_ACOMPANHAMENTO'!$J$3:$J$4922),0))</f>
        <v>757</v>
      </c>
      <c r="E549" s="4" t="str">
        <f t="shared" ca="1" si="184"/>
        <v>FINALIZADO</v>
      </c>
      <c r="F549" s="7">
        <f>IF(OR($B549="",$C549=""),"",IFERROR(SUMPRODUCT(--(('5_ACOMPANHAMENTO'!$AD$3:$AD$4922=TRIM($C549&amp;""))*('5_ACOMPANHAMENTO'!$AC$3:$AC$4922&lt;&gt;"")*((((I549&lt;&gt;"")*ISNUMBER(SEARCH("|"&amp;I549&amp;"|",'5_ACOMPANHAMENTO'!$AC$3:$AC$4922)))+((J549&lt;&gt;"")*ISNUMBER(SEARCH("|"&amp;J549&amp;"|",'5_ACOMPANHAMENTO'!$AC$3:$AC$4922)))+((K549&lt;&gt;"")*ISNUMBER(SEARCH("|"&amp;K549&amp;"|",'5_ACOMPANHAMENTO'!$AC$3:$AC$4922)))+((L549&lt;&gt;"")*ISNUMBER(SEARCH("|"&amp;L549&amp;"|",'5_ACOMPANHAMENTO'!$AC$3:$AC$4922)))+((M549&lt;&gt;"")*ISNUMBER(SEARCH("|"&amp;M549&amp;"|",'5_ACOMPANHAMENTO'!$AC$3:$AC$4922)))+((N549&lt;&gt;"")*ISNUMBER(SEARCH("|"&amp;N549&amp;"|",'5_ACOMPANHAMENTO'!$AC$3:$AC$4922)))+((O549&lt;&gt;"")*ISNUMBER(SEARCH("|"&amp;O549&amp;"|",'5_ACOMPANHAMENTO'!$AC$3:$AC$4922)))+((P549&lt;&gt;"")*ISNUMBER(SEARCH("|"&amp;P549&amp;"|",'5_ACOMPANHAMENTO'!$AC$3:$AC$4922)))+((Q549&lt;&gt;"")*ISNUMBER(SEARCH("|"&amp;Q549&amp;"|",'5_ACOMPANHAMENTO'!$AC$3:$AC$4922)))+((R549&lt;&gt;"")*ISNUMBER(SEARCH("|"&amp;R549&amp;"|",'5_ACOMPANHAMENTO'!$AC$3:$AC$4922)))+((S549&lt;&gt;"")*ISNUMBER(SEARCH("|"&amp;S549&amp;"|",'5_ACOMPANHAMENTO'!$AC$3:$AC$4922)))+((T549&lt;&gt;"")*ISNUMBER(SEARCH("|"&amp;T549&amp;"|",'5_ACOMPANHAMENTO'!$AC$3:$AC$4922)))+((U549&lt;&gt;"")*ISNUMBER(SEARCH("|"&amp;U549&amp;"|",'5_ACOMPANHAMENTO'!$AC$3:$AC$4922)))+((V549&lt;&gt;"")*ISNUMBER(SEARCH("|"&amp;V549&amp;"|",'5_ACOMPANHAMENTO'!$AC$3:$AC$4922)))+((W549&lt;&gt;"")*ISNUMBER(SEARCH("|"&amp;W549&amp;"|",'5_ACOMPANHAMENTO'!$AC$3:$AC$4922)))+((X549&lt;&gt;"")*ISNUMBER(SEARCH("|"&amp;X549&amp;"|",'5_ACOMPANHAMENTO'!$AC$3:$AC$4922)))+((Y549&lt;&gt;"")*ISNUMBER(SEARCH("|"&amp;Y549&amp;"|",'5_ACOMPANHAMENTO'!$AC$3:$AC$4922)))+((Z549&lt;&gt;"")*ISNUMBER(SEARCH("|"&amp;Z549&amp;"|",'5_ACOMPANHAMENTO'!$AC$3:$AC$4922)))+((AA549&lt;&gt;"")*ISNUMBER(SEARCH("|"&amp;AA549&amp;"|",'5_ACOMPANHAMENTO'!$AC$3:$AC$4922)))+((AB549&lt;&gt;"")*ISNUMBER(SEARCH("|"&amp;AB549&amp;"|",'5_ACOMPANHAMENTO'!$AC$3:$AC$4922))))&gt;0)),'5_ACOMPANHAMENTO'!$O$3:$O$4922),0))</f>
        <v>757</v>
      </c>
      <c r="G549" s="7">
        <f t="shared" si="185"/>
        <v>0</v>
      </c>
      <c r="H549" t="str">
        <f t="shared" si="186"/>
        <v>10200,10202,10205|8 EMBALAGEM</v>
      </c>
      <c r="I549" s="1" t="str">
        <f t="shared" si="187"/>
        <v>10200</v>
      </c>
      <c r="J549" s="1" t="str">
        <f t="shared" si="188"/>
        <v>10202</v>
      </c>
      <c r="K549" s="1" t="str">
        <f t="shared" si="189"/>
        <v>10205</v>
      </c>
      <c r="L549" s="1" t="str">
        <f t="shared" si="190"/>
        <v/>
      </c>
      <c r="M549" s="1" t="str">
        <f t="shared" si="191"/>
        <v/>
      </c>
      <c r="N549" s="1" t="str">
        <f t="shared" si="192"/>
        <v/>
      </c>
      <c r="O549" s="1" t="str">
        <f t="shared" si="193"/>
        <v/>
      </c>
      <c r="P549" s="1" t="str">
        <f t="shared" si="194"/>
        <v/>
      </c>
      <c r="Q549" s="1" t="str">
        <f t="shared" si="195"/>
        <v/>
      </c>
      <c r="R549" s="1" t="str">
        <f t="shared" si="196"/>
        <v/>
      </c>
      <c r="S549" s="1" t="str">
        <f t="shared" si="197"/>
        <v/>
      </c>
      <c r="T549" s="1" t="str">
        <f t="shared" si="198"/>
        <v/>
      </c>
      <c r="U549" s="1" t="str">
        <f t="shared" si="199"/>
        <v/>
      </c>
      <c r="V549" s="1" t="str">
        <f t="shared" si="200"/>
        <v/>
      </c>
      <c r="W549" s="1" t="str">
        <f t="shared" si="201"/>
        <v/>
      </c>
      <c r="X549" s="1" t="str">
        <f t="shared" si="202"/>
        <v/>
      </c>
      <c r="Y549" s="1" t="str">
        <f t="shared" si="203"/>
        <v/>
      </c>
      <c r="Z549" s="1" t="str">
        <f t="shared" si="204"/>
        <v/>
      </c>
      <c r="AA549" s="1" t="str">
        <f t="shared" si="205"/>
        <v/>
      </c>
      <c r="AB549" s="1" t="str">
        <f t="shared" si="206"/>
        <v/>
      </c>
    </row>
    <row r="550" spans="1:28" ht="11.25" hidden="1" customHeight="1" x14ac:dyDescent="0.35">
      <c r="A550" s="4">
        <f>IF(OR($B550="",$C550=""),"",IFERROR(INDEX('5_ACOMPANHAMENTO'!$A$3:$A$4922,MATCH(1,INDEX(('5_ACOMPANHAMENTO'!$AD$3:$AD$4922=TRIM($C550&amp;""))*('5_ACOMPANHAMENTO'!$AC$3:$AC$4922&lt;&gt;"")*((((I550&lt;&gt;"")*ISNUMBER(SEARCH("|"&amp;I550&amp;"|",'5_ACOMPANHAMENTO'!$AC$3:$AC$4922)))+((J550&lt;&gt;"")*ISNUMBER(SEARCH("|"&amp;J550&amp;"|",'5_ACOMPANHAMENTO'!$AC$3:$AC$4922)))+((K550&lt;&gt;"")*ISNUMBER(SEARCH("|"&amp;K550&amp;"|",'5_ACOMPANHAMENTO'!$AC$3:$AC$4922)))+((L550&lt;&gt;"")*ISNUMBER(SEARCH("|"&amp;L550&amp;"|",'5_ACOMPANHAMENTO'!$AC$3:$AC$4922)))+((M550&lt;&gt;"")*ISNUMBER(SEARCH("|"&amp;M550&amp;"|",'5_ACOMPANHAMENTO'!$AC$3:$AC$4922)))+((N550&lt;&gt;"")*ISNUMBER(SEARCH("|"&amp;N550&amp;"|",'5_ACOMPANHAMENTO'!$AC$3:$AC$4922)))+((O550&lt;&gt;"")*ISNUMBER(SEARCH("|"&amp;O550&amp;"|",'5_ACOMPANHAMENTO'!$AC$3:$AC$4922)))+((P550&lt;&gt;"")*ISNUMBER(SEARCH("|"&amp;P550&amp;"|",'5_ACOMPANHAMENTO'!$AC$3:$AC$4922)))+((Q550&lt;&gt;"")*ISNUMBER(SEARCH("|"&amp;Q550&amp;"|",'5_ACOMPANHAMENTO'!$AC$3:$AC$4922)))+((R550&lt;&gt;"")*ISNUMBER(SEARCH("|"&amp;R550&amp;"|",'5_ACOMPANHAMENTO'!$AC$3:$AC$4922)))+((S550&lt;&gt;"")*ISNUMBER(SEARCH("|"&amp;S550&amp;"|",'5_ACOMPANHAMENTO'!$AC$3:$AC$4922)))+((T550&lt;&gt;"")*ISNUMBER(SEARCH("|"&amp;T550&amp;"|",'5_ACOMPANHAMENTO'!$AC$3:$AC$4922)))+((U550&lt;&gt;"")*ISNUMBER(SEARCH("|"&amp;U550&amp;"|",'5_ACOMPANHAMENTO'!$AC$3:$AC$4922)))+((V550&lt;&gt;"")*ISNUMBER(SEARCH("|"&amp;V550&amp;"|",'5_ACOMPANHAMENTO'!$AC$3:$AC$4922)))+((W550&lt;&gt;"")*ISNUMBER(SEARCH("|"&amp;W550&amp;"|",'5_ACOMPANHAMENTO'!$AC$3:$AC$4922)))+((X550&lt;&gt;"")*ISNUMBER(SEARCH("|"&amp;X550&amp;"|",'5_ACOMPANHAMENTO'!$AC$3:$AC$4922)))+((Y550&lt;&gt;"")*ISNUMBER(SEARCH("|"&amp;Y550&amp;"|",'5_ACOMPANHAMENTO'!$AC$3:$AC$4922)))+((Z550&lt;&gt;"")*ISNUMBER(SEARCH("|"&amp;Z550&amp;"|",'5_ACOMPANHAMENTO'!$AC$3:$AC$4922)))+((AA550&lt;&gt;"")*ISNUMBER(SEARCH("|"&amp;AA550&amp;"|",'5_ACOMPANHAMENTO'!$AC$3:$AC$4922)))+((AB550&lt;&gt;"")*ISNUMBER(SEARCH("|"&amp;AB550&amp;"|",'5_ACOMPANHAMENTO'!$AC$3:$AC$4922))))&gt;0),0),0)),""))</f>
        <v>46210</v>
      </c>
      <c r="B550" s="14" t="s">
        <v>3091</v>
      </c>
      <c r="C550" s="14" t="s">
        <v>3059</v>
      </c>
      <c r="D550" s="4">
        <f>IF(OR($B550="",$C550=""),"",IFERROR(SUMPRODUCT(--(('5_ACOMPANHAMENTO'!$AD$3:$AD$4922=TRIM($C550&amp;""))*('5_ACOMPANHAMENTO'!$AC$3:$AC$4922&lt;&gt;"")*((((I550&lt;&gt;"")*ISNUMBER(SEARCH("|"&amp;I550&amp;"|",'5_ACOMPANHAMENTO'!$AC$3:$AC$4922)))+((J550&lt;&gt;"")*ISNUMBER(SEARCH("|"&amp;J550&amp;"|",'5_ACOMPANHAMENTO'!$AC$3:$AC$4922)))+((K550&lt;&gt;"")*ISNUMBER(SEARCH("|"&amp;K550&amp;"|",'5_ACOMPANHAMENTO'!$AC$3:$AC$4922)))+((L550&lt;&gt;"")*ISNUMBER(SEARCH("|"&amp;L550&amp;"|",'5_ACOMPANHAMENTO'!$AC$3:$AC$4922)))+((M550&lt;&gt;"")*ISNUMBER(SEARCH("|"&amp;M550&amp;"|",'5_ACOMPANHAMENTO'!$AC$3:$AC$4922)))+((N550&lt;&gt;"")*ISNUMBER(SEARCH("|"&amp;N550&amp;"|",'5_ACOMPANHAMENTO'!$AC$3:$AC$4922)))+((O550&lt;&gt;"")*ISNUMBER(SEARCH("|"&amp;O550&amp;"|",'5_ACOMPANHAMENTO'!$AC$3:$AC$4922)))+((P550&lt;&gt;"")*ISNUMBER(SEARCH("|"&amp;P550&amp;"|",'5_ACOMPANHAMENTO'!$AC$3:$AC$4922)))+((Q550&lt;&gt;"")*ISNUMBER(SEARCH("|"&amp;Q550&amp;"|",'5_ACOMPANHAMENTO'!$AC$3:$AC$4922)))+((R550&lt;&gt;"")*ISNUMBER(SEARCH("|"&amp;R550&amp;"|",'5_ACOMPANHAMENTO'!$AC$3:$AC$4922)))+((S550&lt;&gt;"")*ISNUMBER(SEARCH("|"&amp;S550&amp;"|",'5_ACOMPANHAMENTO'!$AC$3:$AC$4922)))+((T550&lt;&gt;"")*ISNUMBER(SEARCH("|"&amp;T550&amp;"|",'5_ACOMPANHAMENTO'!$AC$3:$AC$4922)))+((U550&lt;&gt;"")*ISNUMBER(SEARCH("|"&amp;U550&amp;"|",'5_ACOMPANHAMENTO'!$AC$3:$AC$4922)))+((V550&lt;&gt;"")*ISNUMBER(SEARCH("|"&amp;V550&amp;"|",'5_ACOMPANHAMENTO'!$AC$3:$AC$4922)))+((W550&lt;&gt;"")*ISNUMBER(SEARCH("|"&amp;W550&amp;"|",'5_ACOMPANHAMENTO'!$AC$3:$AC$4922)))+((X550&lt;&gt;"")*ISNUMBER(SEARCH("|"&amp;X550&amp;"|",'5_ACOMPANHAMENTO'!$AC$3:$AC$4922)))+((Y550&lt;&gt;"")*ISNUMBER(SEARCH("|"&amp;Y550&amp;"|",'5_ACOMPANHAMENTO'!$AC$3:$AC$4922)))+((Z550&lt;&gt;"")*ISNUMBER(SEARCH("|"&amp;Z550&amp;"|",'5_ACOMPANHAMENTO'!$AC$3:$AC$4922)))+((AA550&lt;&gt;"")*ISNUMBER(SEARCH("|"&amp;AA550&amp;"|",'5_ACOMPANHAMENTO'!$AC$3:$AC$4922)))+((AB550&lt;&gt;"")*ISNUMBER(SEARCH("|"&amp;AB550&amp;"|",'5_ACOMPANHAMENTO'!$AC$3:$AC$4922))))&gt;0)),'5_ACOMPANHAMENTO'!$J$3:$J$4922),0))</f>
        <v>757</v>
      </c>
      <c r="E550" s="4" t="str">
        <f t="shared" ca="1" si="184"/>
        <v>FINALIZADO</v>
      </c>
      <c r="F550" s="7">
        <f>IF(OR($B550="",$C550=""),"",IFERROR(SUMPRODUCT(--(('5_ACOMPANHAMENTO'!$AD$3:$AD$4922=TRIM($C550&amp;""))*('5_ACOMPANHAMENTO'!$AC$3:$AC$4922&lt;&gt;"")*((((I550&lt;&gt;"")*ISNUMBER(SEARCH("|"&amp;I550&amp;"|",'5_ACOMPANHAMENTO'!$AC$3:$AC$4922)))+((J550&lt;&gt;"")*ISNUMBER(SEARCH("|"&amp;J550&amp;"|",'5_ACOMPANHAMENTO'!$AC$3:$AC$4922)))+((K550&lt;&gt;"")*ISNUMBER(SEARCH("|"&amp;K550&amp;"|",'5_ACOMPANHAMENTO'!$AC$3:$AC$4922)))+((L550&lt;&gt;"")*ISNUMBER(SEARCH("|"&amp;L550&amp;"|",'5_ACOMPANHAMENTO'!$AC$3:$AC$4922)))+((M550&lt;&gt;"")*ISNUMBER(SEARCH("|"&amp;M550&amp;"|",'5_ACOMPANHAMENTO'!$AC$3:$AC$4922)))+((N550&lt;&gt;"")*ISNUMBER(SEARCH("|"&amp;N550&amp;"|",'5_ACOMPANHAMENTO'!$AC$3:$AC$4922)))+((O550&lt;&gt;"")*ISNUMBER(SEARCH("|"&amp;O550&amp;"|",'5_ACOMPANHAMENTO'!$AC$3:$AC$4922)))+((P550&lt;&gt;"")*ISNUMBER(SEARCH("|"&amp;P550&amp;"|",'5_ACOMPANHAMENTO'!$AC$3:$AC$4922)))+((Q550&lt;&gt;"")*ISNUMBER(SEARCH("|"&amp;Q550&amp;"|",'5_ACOMPANHAMENTO'!$AC$3:$AC$4922)))+((R550&lt;&gt;"")*ISNUMBER(SEARCH("|"&amp;R550&amp;"|",'5_ACOMPANHAMENTO'!$AC$3:$AC$4922)))+((S550&lt;&gt;"")*ISNUMBER(SEARCH("|"&amp;S550&amp;"|",'5_ACOMPANHAMENTO'!$AC$3:$AC$4922)))+((T550&lt;&gt;"")*ISNUMBER(SEARCH("|"&amp;T550&amp;"|",'5_ACOMPANHAMENTO'!$AC$3:$AC$4922)))+((U550&lt;&gt;"")*ISNUMBER(SEARCH("|"&amp;U550&amp;"|",'5_ACOMPANHAMENTO'!$AC$3:$AC$4922)))+((V550&lt;&gt;"")*ISNUMBER(SEARCH("|"&amp;V550&amp;"|",'5_ACOMPANHAMENTO'!$AC$3:$AC$4922)))+((W550&lt;&gt;"")*ISNUMBER(SEARCH("|"&amp;W550&amp;"|",'5_ACOMPANHAMENTO'!$AC$3:$AC$4922)))+((X550&lt;&gt;"")*ISNUMBER(SEARCH("|"&amp;X550&amp;"|",'5_ACOMPANHAMENTO'!$AC$3:$AC$4922)))+((Y550&lt;&gt;"")*ISNUMBER(SEARCH("|"&amp;Y550&amp;"|",'5_ACOMPANHAMENTO'!$AC$3:$AC$4922)))+((Z550&lt;&gt;"")*ISNUMBER(SEARCH("|"&amp;Z550&amp;"|",'5_ACOMPANHAMENTO'!$AC$3:$AC$4922)))+((AA550&lt;&gt;"")*ISNUMBER(SEARCH("|"&amp;AA550&amp;"|",'5_ACOMPANHAMENTO'!$AC$3:$AC$4922)))+((AB550&lt;&gt;"")*ISNUMBER(SEARCH("|"&amp;AB550&amp;"|",'5_ACOMPANHAMENTO'!$AC$3:$AC$4922))))&gt;0)),'5_ACOMPANHAMENTO'!$O$3:$O$4922),0))</f>
        <v>757</v>
      </c>
      <c r="G550" s="7">
        <f t="shared" si="185"/>
        <v>0</v>
      </c>
      <c r="H550" t="str">
        <f t="shared" si="186"/>
        <v>10200,10202,10205|8 EMBALAGEM</v>
      </c>
      <c r="I550" s="1" t="str">
        <f t="shared" si="187"/>
        <v>10200</v>
      </c>
      <c r="J550" s="1" t="str">
        <f t="shared" si="188"/>
        <v>10202</v>
      </c>
      <c r="K550" s="1" t="str">
        <f t="shared" si="189"/>
        <v>10205</v>
      </c>
      <c r="L550" s="1" t="str">
        <f t="shared" si="190"/>
        <v/>
      </c>
      <c r="M550" s="1" t="str">
        <f t="shared" si="191"/>
        <v/>
      </c>
      <c r="N550" s="1" t="str">
        <f t="shared" si="192"/>
        <v/>
      </c>
      <c r="O550" s="1" t="str">
        <f t="shared" si="193"/>
        <v/>
      </c>
      <c r="P550" s="1" t="str">
        <f t="shared" si="194"/>
        <v/>
      </c>
      <c r="Q550" s="1" t="str">
        <f t="shared" si="195"/>
        <v/>
      </c>
      <c r="R550" s="1" t="str">
        <f t="shared" si="196"/>
        <v/>
      </c>
      <c r="S550" s="1" t="str">
        <f t="shared" si="197"/>
        <v/>
      </c>
      <c r="T550" s="1" t="str">
        <f t="shared" si="198"/>
        <v/>
      </c>
      <c r="U550" s="1" t="str">
        <f t="shared" si="199"/>
        <v/>
      </c>
      <c r="V550" s="1" t="str">
        <f t="shared" si="200"/>
        <v/>
      </c>
      <c r="W550" s="1" t="str">
        <f t="shared" si="201"/>
        <v/>
      </c>
      <c r="X550" s="1" t="str">
        <f t="shared" si="202"/>
        <v/>
      </c>
      <c r="Y550" s="1" t="str">
        <f t="shared" si="203"/>
        <v/>
      </c>
      <c r="Z550" s="1" t="str">
        <f t="shared" si="204"/>
        <v/>
      </c>
      <c r="AA550" s="1" t="str">
        <f t="shared" si="205"/>
        <v/>
      </c>
      <c r="AB550" s="1" t="str">
        <f t="shared" si="206"/>
        <v/>
      </c>
    </row>
    <row r="551" spans="1:28" ht="11.25" hidden="1" customHeight="1" x14ac:dyDescent="0.35">
      <c r="A551" s="4">
        <f>IF(OR($B551="",$C551=""),"",IFERROR(INDEX('5_ACOMPANHAMENTO'!$A$3:$A$4922,MATCH(1,INDEX(('5_ACOMPANHAMENTO'!$AD$3:$AD$4922=TRIM($C551&amp;""))*('5_ACOMPANHAMENTO'!$AC$3:$AC$4922&lt;&gt;"")*((((I551&lt;&gt;"")*ISNUMBER(SEARCH("|"&amp;I551&amp;"|",'5_ACOMPANHAMENTO'!$AC$3:$AC$4922)))+((J551&lt;&gt;"")*ISNUMBER(SEARCH("|"&amp;J551&amp;"|",'5_ACOMPANHAMENTO'!$AC$3:$AC$4922)))+((K551&lt;&gt;"")*ISNUMBER(SEARCH("|"&amp;K551&amp;"|",'5_ACOMPANHAMENTO'!$AC$3:$AC$4922)))+((L551&lt;&gt;"")*ISNUMBER(SEARCH("|"&amp;L551&amp;"|",'5_ACOMPANHAMENTO'!$AC$3:$AC$4922)))+((M551&lt;&gt;"")*ISNUMBER(SEARCH("|"&amp;M551&amp;"|",'5_ACOMPANHAMENTO'!$AC$3:$AC$4922)))+((N551&lt;&gt;"")*ISNUMBER(SEARCH("|"&amp;N551&amp;"|",'5_ACOMPANHAMENTO'!$AC$3:$AC$4922)))+((O551&lt;&gt;"")*ISNUMBER(SEARCH("|"&amp;O551&amp;"|",'5_ACOMPANHAMENTO'!$AC$3:$AC$4922)))+((P551&lt;&gt;"")*ISNUMBER(SEARCH("|"&amp;P551&amp;"|",'5_ACOMPANHAMENTO'!$AC$3:$AC$4922)))+((Q551&lt;&gt;"")*ISNUMBER(SEARCH("|"&amp;Q551&amp;"|",'5_ACOMPANHAMENTO'!$AC$3:$AC$4922)))+((R551&lt;&gt;"")*ISNUMBER(SEARCH("|"&amp;R551&amp;"|",'5_ACOMPANHAMENTO'!$AC$3:$AC$4922)))+((S551&lt;&gt;"")*ISNUMBER(SEARCH("|"&amp;S551&amp;"|",'5_ACOMPANHAMENTO'!$AC$3:$AC$4922)))+((T551&lt;&gt;"")*ISNUMBER(SEARCH("|"&amp;T551&amp;"|",'5_ACOMPANHAMENTO'!$AC$3:$AC$4922)))+((U551&lt;&gt;"")*ISNUMBER(SEARCH("|"&amp;U551&amp;"|",'5_ACOMPANHAMENTO'!$AC$3:$AC$4922)))+((V551&lt;&gt;"")*ISNUMBER(SEARCH("|"&amp;V551&amp;"|",'5_ACOMPANHAMENTO'!$AC$3:$AC$4922)))+((W551&lt;&gt;"")*ISNUMBER(SEARCH("|"&amp;W551&amp;"|",'5_ACOMPANHAMENTO'!$AC$3:$AC$4922)))+((X551&lt;&gt;"")*ISNUMBER(SEARCH("|"&amp;X551&amp;"|",'5_ACOMPANHAMENTO'!$AC$3:$AC$4922)))+((Y551&lt;&gt;"")*ISNUMBER(SEARCH("|"&amp;Y551&amp;"|",'5_ACOMPANHAMENTO'!$AC$3:$AC$4922)))+((Z551&lt;&gt;"")*ISNUMBER(SEARCH("|"&amp;Z551&amp;"|",'5_ACOMPANHAMENTO'!$AC$3:$AC$4922)))+((AA551&lt;&gt;"")*ISNUMBER(SEARCH("|"&amp;AA551&amp;"|",'5_ACOMPANHAMENTO'!$AC$3:$AC$4922)))+((AB551&lt;&gt;"")*ISNUMBER(SEARCH("|"&amp;AB551&amp;"|",'5_ACOMPANHAMENTO'!$AC$3:$AC$4922))))&gt;0),0),0)),""))</f>
        <v>46210</v>
      </c>
      <c r="B551" s="14" t="s">
        <v>3091</v>
      </c>
      <c r="C551" s="14" t="s">
        <v>3059</v>
      </c>
      <c r="D551" s="4">
        <f>IF(OR($B551="",$C551=""),"",IFERROR(SUMPRODUCT(--(('5_ACOMPANHAMENTO'!$AD$3:$AD$4922=TRIM($C551&amp;""))*('5_ACOMPANHAMENTO'!$AC$3:$AC$4922&lt;&gt;"")*((((I551&lt;&gt;"")*ISNUMBER(SEARCH("|"&amp;I551&amp;"|",'5_ACOMPANHAMENTO'!$AC$3:$AC$4922)))+((J551&lt;&gt;"")*ISNUMBER(SEARCH("|"&amp;J551&amp;"|",'5_ACOMPANHAMENTO'!$AC$3:$AC$4922)))+((K551&lt;&gt;"")*ISNUMBER(SEARCH("|"&amp;K551&amp;"|",'5_ACOMPANHAMENTO'!$AC$3:$AC$4922)))+((L551&lt;&gt;"")*ISNUMBER(SEARCH("|"&amp;L551&amp;"|",'5_ACOMPANHAMENTO'!$AC$3:$AC$4922)))+((M551&lt;&gt;"")*ISNUMBER(SEARCH("|"&amp;M551&amp;"|",'5_ACOMPANHAMENTO'!$AC$3:$AC$4922)))+((N551&lt;&gt;"")*ISNUMBER(SEARCH("|"&amp;N551&amp;"|",'5_ACOMPANHAMENTO'!$AC$3:$AC$4922)))+((O551&lt;&gt;"")*ISNUMBER(SEARCH("|"&amp;O551&amp;"|",'5_ACOMPANHAMENTO'!$AC$3:$AC$4922)))+((P551&lt;&gt;"")*ISNUMBER(SEARCH("|"&amp;P551&amp;"|",'5_ACOMPANHAMENTO'!$AC$3:$AC$4922)))+((Q551&lt;&gt;"")*ISNUMBER(SEARCH("|"&amp;Q551&amp;"|",'5_ACOMPANHAMENTO'!$AC$3:$AC$4922)))+((R551&lt;&gt;"")*ISNUMBER(SEARCH("|"&amp;R551&amp;"|",'5_ACOMPANHAMENTO'!$AC$3:$AC$4922)))+((S551&lt;&gt;"")*ISNUMBER(SEARCH("|"&amp;S551&amp;"|",'5_ACOMPANHAMENTO'!$AC$3:$AC$4922)))+((T551&lt;&gt;"")*ISNUMBER(SEARCH("|"&amp;T551&amp;"|",'5_ACOMPANHAMENTO'!$AC$3:$AC$4922)))+((U551&lt;&gt;"")*ISNUMBER(SEARCH("|"&amp;U551&amp;"|",'5_ACOMPANHAMENTO'!$AC$3:$AC$4922)))+((V551&lt;&gt;"")*ISNUMBER(SEARCH("|"&amp;V551&amp;"|",'5_ACOMPANHAMENTO'!$AC$3:$AC$4922)))+((W551&lt;&gt;"")*ISNUMBER(SEARCH("|"&amp;W551&amp;"|",'5_ACOMPANHAMENTO'!$AC$3:$AC$4922)))+((X551&lt;&gt;"")*ISNUMBER(SEARCH("|"&amp;X551&amp;"|",'5_ACOMPANHAMENTO'!$AC$3:$AC$4922)))+((Y551&lt;&gt;"")*ISNUMBER(SEARCH("|"&amp;Y551&amp;"|",'5_ACOMPANHAMENTO'!$AC$3:$AC$4922)))+((Z551&lt;&gt;"")*ISNUMBER(SEARCH("|"&amp;Z551&amp;"|",'5_ACOMPANHAMENTO'!$AC$3:$AC$4922)))+((AA551&lt;&gt;"")*ISNUMBER(SEARCH("|"&amp;AA551&amp;"|",'5_ACOMPANHAMENTO'!$AC$3:$AC$4922)))+((AB551&lt;&gt;"")*ISNUMBER(SEARCH("|"&amp;AB551&amp;"|",'5_ACOMPANHAMENTO'!$AC$3:$AC$4922))))&gt;0)),'5_ACOMPANHAMENTO'!$J$3:$J$4922),0))</f>
        <v>757</v>
      </c>
      <c r="E551" s="4" t="str">
        <f t="shared" ca="1" si="184"/>
        <v>FINALIZADO</v>
      </c>
      <c r="F551" s="7">
        <f>IF(OR($B551="",$C551=""),"",IFERROR(SUMPRODUCT(--(('5_ACOMPANHAMENTO'!$AD$3:$AD$4922=TRIM($C551&amp;""))*('5_ACOMPANHAMENTO'!$AC$3:$AC$4922&lt;&gt;"")*((((I551&lt;&gt;"")*ISNUMBER(SEARCH("|"&amp;I551&amp;"|",'5_ACOMPANHAMENTO'!$AC$3:$AC$4922)))+((J551&lt;&gt;"")*ISNUMBER(SEARCH("|"&amp;J551&amp;"|",'5_ACOMPANHAMENTO'!$AC$3:$AC$4922)))+((K551&lt;&gt;"")*ISNUMBER(SEARCH("|"&amp;K551&amp;"|",'5_ACOMPANHAMENTO'!$AC$3:$AC$4922)))+((L551&lt;&gt;"")*ISNUMBER(SEARCH("|"&amp;L551&amp;"|",'5_ACOMPANHAMENTO'!$AC$3:$AC$4922)))+((M551&lt;&gt;"")*ISNUMBER(SEARCH("|"&amp;M551&amp;"|",'5_ACOMPANHAMENTO'!$AC$3:$AC$4922)))+((N551&lt;&gt;"")*ISNUMBER(SEARCH("|"&amp;N551&amp;"|",'5_ACOMPANHAMENTO'!$AC$3:$AC$4922)))+((O551&lt;&gt;"")*ISNUMBER(SEARCH("|"&amp;O551&amp;"|",'5_ACOMPANHAMENTO'!$AC$3:$AC$4922)))+((P551&lt;&gt;"")*ISNUMBER(SEARCH("|"&amp;P551&amp;"|",'5_ACOMPANHAMENTO'!$AC$3:$AC$4922)))+((Q551&lt;&gt;"")*ISNUMBER(SEARCH("|"&amp;Q551&amp;"|",'5_ACOMPANHAMENTO'!$AC$3:$AC$4922)))+((R551&lt;&gt;"")*ISNUMBER(SEARCH("|"&amp;R551&amp;"|",'5_ACOMPANHAMENTO'!$AC$3:$AC$4922)))+((S551&lt;&gt;"")*ISNUMBER(SEARCH("|"&amp;S551&amp;"|",'5_ACOMPANHAMENTO'!$AC$3:$AC$4922)))+((T551&lt;&gt;"")*ISNUMBER(SEARCH("|"&amp;T551&amp;"|",'5_ACOMPANHAMENTO'!$AC$3:$AC$4922)))+((U551&lt;&gt;"")*ISNUMBER(SEARCH("|"&amp;U551&amp;"|",'5_ACOMPANHAMENTO'!$AC$3:$AC$4922)))+((V551&lt;&gt;"")*ISNUMBER(SEARCH("|"&amp;V551&amp;"|",'5_ACOMPANHAMENTO'!$AC$3:$AC$4922)))+((W551&lt;&gt;"")*ISNUMBER(SEARCH("|"&amp;W551&amp;"|",'5_ACOMPANHAMENTO'!$AC$3:$AC$4922)))+((X551&lt;&gt;"")*ISNUMBER(SEARCH("|"&amp;X551&amp;"|",'5_ACOMPANHAMENTO'!$AC$3:$AC$4922)))+((Y551&lt;&gt;"")*ISNUMBER(SEARCH("|"&amp;Y551&amp;"|",'5_ACOMPANHAMENTO'!$AC$3:$AC$4922)))+((Z551&lt;&gt;"")*ISNUMBER(SEARCH("|"&amp;Z551&amp;"|",'5_ACOMPANHAMENTO'!$AC$3:$AC$4922)))+((AA551&lt;&gt;"")*ISNUMBER(SEARCH("|"&amp;AA551&amp;"|",'5_ACOMPANHAMENTO'!$AC$3:$AC$4922)))+((AB551&lt;&gt;"")*ISNUMBER(SEARCH("|"&amp;AB551&amp;"|",'5_ACOMPANHAMENTO'!$AC$3:$AC$4922))))&gt;0)),'5_ACOMPANHAMENTO'!$O$3:$O$4922),0))</f>
        <v>757</v>
      </c>
      <c r="G551" s="7">
        <f t="shared" si="185"/>
        <v>0</v>
      </c>
      <c r="H551" t="str">
        <f t="shared" si="186"/>
        <v>10200,10202,10205|8 EMBALAGEM</v>
      </c>
      <c r="I551" s="1" t="str">
        <f t="shared" si="187"/>
        <v>10200</v>
      </c>
      <c r="J551" s="1" t="str">
        <f t="shared" si="188"/>
        <v>10202</v>
      </c>
      <c r="K551" s="1" t="str">
        <f t="shared" si="189"/>
        <v>10205</v>
      </c>
      <c r="L551" s="1" t="str">
        <f t="shared" si="190"/>
        <v/>
      </c>
      <c r="M551" s="1" t="str">
        <f t="shared" si="191"/>
        <v/>
      </c>
      <c r="N551" s="1" t="str">
        <f t="shared" si="192"/>
        <v/>
      </c>
      <c r="O551" s="1" t="str">
        <f t="shared" si="193"/>
        <v/>
      </c>
      <c r="P551" s="1" t="str">
        <f t="shared" si="194"/>
        <v/>
      </c>
      <c r="Q551" s="1" t="str">
        <f t="shared" si="195"/>
        <v/>
      </c>
      <c r="R551" s="1" t="str">
        <f t="shared" si="196"/>
        <v/>
      </c>
      <c r="S551" s="1" t="str">
        <f t="shared" si="197"/>
        <v/>
      </c>
      <c r="T551" s="1" t="str">
        <f t="shared" si="198"/>
        <v/>
      </c>
      <c r="U551" s="1" t="str">
        <f t="shared" si="199"/>
        <v/>
      </c>
      <c r="V551" s="1" t="str">
        <f t="shared" si="200"/>
        <v/>
      </c>
      <c r="W551" s="1" t="str">
        <f t="shared" si="201"/>
        <v/>
      </c>
      <c r="X551" s="1" t="str">
        <f t="shared" si="202"/>
        <v/>
      </c>
      <c r="Y551" s="1" t="str">
        <f t="shared" si="203"/>
        <v/>
      </c>
      <c r="Z551" s="1" t="str">
        <f t="shared" si="204"/>
        <v/>
      </c>
      <c r="AA551" s="1" t="str">
        <f t="shared" si="205"/>
        <v/>
      </c>
      <c r="AB551" s="1" t="str">
        <f t="shared" si="206"/>
        <v/>
      </c>
    </row>
    <row r="552" spans="1:28" ht="11.25" hidden="1" customHeight="1" x14ac:dyDescent="0.35">
      <c r="A552" s="4">
        <f>IF(OR($B552="",$C552=""),"",IFERROR(INDEX('5_ACOMPANHAMENTO'!$A$3:$A$4922,MATCH(1,INDEX(('5_ACOMPANHAMENTO'!$AD$3:$AD$4922=TRIM($C552&amp;""))*('5_ACOMPANHAMENTO'!$AC$3:$AC$4922&lt;&gt;"")*((((I552&lt;&gt;"")*ISNUMBER(SEARCH("|"&amp;I552&amp;"|",'5_ACOMPANHAMENTO'!$AC$3:$AC$4922)))+((J552&lt;&gt;"")*ISNUMBER(SEARCH("|"&amp;J552&amp;"|",'5_ACOMPANHAMENTO'!$AC$3:$AC$4922)))+((K552&lt;&gt;"")*ISNUMBER(SEARCH("|"&amp;K552&amp;"|",'5_ACOMPANHAMENTO'!$AC$3:$AC$4922)))+((L552&lt;&gt;"")*ISNUMBER(SEARCH("|"&amp;L552&amp;"|",'5_ACOMPANHAMENTO'!$AC$3:$AC$4922)))+((M552&lt;&gt;"")*ISNUMBER(SEARCH("|"&amp;M552&amp;"|",'5_ACOMPANHAMENTO'!$AC$3:$AC$4922)))+((N552&lt;&gt;"")*ISNUMBER(SEARCH("|"&amp;N552&amp;"|",'5_ACOMPANHAMENTO'!$AC$3:$AC$4922)))+((O552&lt;&gt;"")*ISNUMBER(SEARCH("|"&amp;O552&amp;"|",'5_ACOMPANHAMENTO'!$AC$3:$AC$4922)))+((P552&lt;&gt;"")*ISNUMBER(SEARCH("|"&amp;P552&amp;"|",'5_ACOMPANHAMENTO'!$AC$3:$AC$4922)))+((Q552&lt;&gt;"")*ISNUMBER(SEARCH("|"&amp;Q552&amp;"|",'5_ACOMPANHAMENTO'!$AC$3:$AC$4922)))+((R552&lt;&gt;"")*ISNUMBER(SEARCH("|"&amp;R552&amp;"|",'5_ACOMPANHAMENTO'!$AC$3:$AC$4922)))+((S552&lt;&gt;"")*ISNUMBER(SEARCH("|"&amp;S552&amp;"|",'5_ACOMPANHAMENTO'!$AC$3:$AC$4922)))+((T552&lt;&gt;"")*ISNUMBER(SEARCH("|"&amp;T552&amp;"|",'5_ACOMPANHAMENTO'!$AC$3:$AC$4922)))+((U552&lt;&gt;"")*ISNUMBER(SEARCH("|"&amp;U552&amp;"|",'5_ACOMPANHAMENTO'!$AC$3:$AC$4922)))+((V552&lt;&gt;"")*ISNUMBER(SEARCH("|"&amp;V552&amp;"|",'5_ACOMPANHAMENTO'!$AC$3:$AC$4922)))+((W552&lt;&gt;"")*ISNUMBER(SEARCH("|"&amp;W552&amp;"|",'5_ACOMPANHAMENTO'!$AC$3:$AC$4922)))+((X552&lt;&gt;"")*ISNUMBER(SEARCH("|"&amp;X552&amp;"|",'5_ACOMPANHAMENTO'!$AC$3:$AC$4922)))+((Y552&lt;&gt;"")*ISNUMBER(SEARCH("|"&amp;Y552&amp;"|",'5_ACOMPANHAMENTO'!$AC$3:$AC$4922)))+((Z552&lt;&gt;"")*ISNUMBER(SEARCH("|"&amp;Z552&amp;"|",'5_ACOMPANHAMENTO'!$AC$3:$AC$4922)))+((AA552&lt;&gt;"")*ISNUMBER(SEARCH("|"&amp;AA552&amp;"|",'5_ACOMPANHAMENTO'!$AC$3:$AC$4922)))+((AB552&lt;&gt;"")*ISNUMBER(SEARCH("|"&amp;AB552&amp;"|",'5_ACOMPANHAMENTO'!$AC$3:$AC$4922))))&gt;0),0),0)),""))</f>
        <v>46210</v>
      </c>
      <c r="B552" s="14" t="s">
        <v>3091</v>
      </c>
      <c r="C552" s="14" t="s">
        <v>3059</v>
      </c>
      <c r="D552" s="4">
        <f>IF(OR($B552="",$C552=""),"",IFERROR(SUMPRODUCT(--(('5_ACOMPANHAMENTO'!$AD$3:$AD$4922=TRIM($C552&amp;""))*('5_ACOMPANHAMENTO'!$AC$3:$AC$4922&lt;&gt;"")*((((I552&lt;&gt;"")*ISNUMBER(SEARCH("|"&amp;I552&amp;"|",'5_ACOMPANHAMENTO'!$AC$3:$AC$4922)))+((J552&lt;&gt;"")*ISNUMBER(SEARCH("|"&amp;J552&amp;"|",'5_ACOMPANHAMENTO'!$AC$3:$AC$4922)))+((K552&lt;&gt;"")*ISNUMBER(SEARCH("|"&amp;K552&amp;"|",'5_ACOMPANHAMENTO'!$AC$3:$AC$4922)))+((L552&lt;&gt;"")*ISNUMBER(SEARCH("|"&amp;L552&amp;"|",'5_ACOMPANHAMENTO'!$AC$3:$AC$4922)))+((M552&lt;&gt;"")*ISNUMBER(SEARCH("|"&amp;M552&amp;"|",'5_ACOMPANHAMENTO'!$AC$3:$AC$4922)))+((N552&lt;&gt;"")*ISNUMBER(SEARCH("|"&amp;N552&amp;"|",'5_ACOMPANHAMENTO'!$AC$3:$AC$4922)))+((O552&lt;&gt;"")*ISNUMBER(SEARCH("|"&amp;O552&amp;"|",'5_ACOMPANHAMENTO'!$AC$3:$AC$4922)))+((P552&lt;&gt;"")*ISNUMBER(SEARCH("|"&amp;P552&amp;"|",'5_ACOMPANHAMENTO'!$AC$3:$AC$4922)))+((Q552&lt;&gt;"")*ISNUMBER(SEARCH("|"&amp;Q552&amp;"|",'5_ACOMPANHAMENTO'!$AC$3:$AC$4922)))+((R552&lt;&gt;"")*ISNUMBER(SEARCH("|"&amp;R552&amp;"|",'5_ACOMPANHAMENTO'!$AC$3:$AC$4922)))+((S552&lt;&gt;"")*ISNUMBER(SEARCH("|"&amp;S552&amp;"|",'5_ACOMPANHAMENTO'!$AC$3:$AC$4922)))+((T552&lt;&gt;"")*ISNUMBER(SEARCH("|"&amp;T552&amp;"|",'5_ACOMPANHAMENTO'!$AC$3:$AC$4922)))+((U552&lt;&gt;"")*ISNUMBER(SEARCH("|"&amp;U552&amp;"|",'5_ACOMPANHAMENTO'!$AC$3:$AC$4922)))+((V552&lt;&gt;"")*ISNUMBER(SEARCH("|"&amp;V552&amp;"|",'5_ACOMPANHAMENTO'!$AC$3:$AC$4922)))+((W552&lt;&gt;"")*ISNUMBER(SEARCH("|"&amp;W552&amp;"|",'5_ACOMPANHAMENTO'!$AC$3:$AC$4922)))+((X552&lt;&gt;"")*ISNUMBER(SEARCH("|"&amp;X552&amp;"|",'5_ACOMPANHAMENTO'!$AC$3:$AC$4922)))+((Y552&lt;&gt;"")*ISNUMBER(SEARCH("|"&amp;Y552&amp;"|",'5_ACOMPANHAMENTO'!$AC$3:$AC$4922)))+((Z552&lt;&gt;"")*ISNUMBER(SEARCH("|"&amp;Z552&amp;"|",'5_ACOMPANHAMENTO'!$AC$3:$AC$4922)))+((AA552&lt;&gt;"")*ISNUMBER(SEARCH("|"&amp;AA552&amp;"|",'5_ACOMPANHAMENTO'!$AC$3:$AC$4922)))+((AB552&lt;&gt;"")*ISNUMBER(SEARCH("|"&amp;AB552&amp;"|",'5_ACOMPANHAMENTO'!$AC$3:$AC$4922))))&gt;0)),'5_ACOMPANHAMENTO'!$J$3:$J$4922),0))</f>
        <v>757</v>
      </c>
      <c r="E552" s="4" t="str">
        <f t="shared" ca="1" si="184"/>
        <v>FINALIZADO</v>
      </c>
      <c r="F552" s="7">
        <f>IF(OR($B552="",$C552=""),"",IFERROR(SUMPRODUCT(--(('5_ACOMPANHAMENTO'!$AD$3:$AD$4922=TRIM($C552&amp;""))*('5_ACOMPANHAMENTO'!$AC$3:$AC$4922&lt;&gt;"")*((((I552&lt;&gt;"")*ISNUMBER(SEARCH("|"&amp;I552&amp;"|",'5_ACOMPANHAMENTO'!$AC$3:$AC$4922)))+((J552&lt;&gt;"")*ISNUMBER(SEARCH("|"&amp;J552&amp;"|",'5_ACOMPANHAMENTO'!$AC$3:$AC$4922)))+((K552&lt;&gt;"")*ISNUMBER(SEARCH("|"&amp;K552&amp;"|",'5_ACOMPANHAMENTO'!$AC$3:$AC$4922)))+((L552&lt;&gt;"")*ISNUMBER(SEARCH("|"&amp;L552&amp;"|",'5_ACOMPANHAMENTO'!$AC$3:$AC$4922)))+((M552&lt;&gt;"")*ISNUMBER(SEARCH("|"&amp;M552&amp;"|",'5_ACOMPANHAMENTO'!$AC$3:$AC$4922)))+((N552&lt;&gt;"")*ISNUMBER(SEARCH("|"&amp;N552&amp;"|",'5_ACOMPANHAMENTO'!$AC$3:$AC$4922)))+((O552&lt;&gt;"")*ISNUMBER(SEARCH("|"&amp;O552&amp;"|",'5_ACOMPANHAMENTO'!$AC$3:$AC$4922)))+((P552&lt;&gt;"")*ISNUMBER(SEARCH("|"&amp;P552&amp;"|",'5_ACOMPANHAMENTO'!$AC$3:$AC$4922)))+((Q552&lt;&gt;"")*ISNUMBER(SEARCH("|"&amp;Q552&amp;"|",'5_ACOMPANHAMENTO'!$AC$3:$AC$4922)))+((R552&lt;&gt;"")*ISNUMBER(SEARCH("|"&amp;R552&amp;"|",'5_ACOMPANHAMENTO'!$AC$3:$AC$4922)))+((S552&lt;&gt;"")*ISNUMBER(SEARCH("|"&amp;S552&amp;"|",'5_ACOMPANHAMENTO'!$AC$3:$AC$4922)))+((T552&lt;&gt;"")*ISNUMBER(SEARCH("|"&amp;T552&amp;"|",'5_ACOMPANHAMENTO'!$AC$3:$AC$4922)))+((U552&lt;&gt;"")*ISNUMBER(SEARCH("|"&amp;U552&amp;"|",'5_ACOMPANHAMENTO'!$AC$3:$AC$4922)))+((V552&lt;&gt;"")*ISNUMBER(SEARCH("|"&amp;V552&amp;"|",'5_ACOMPANHAMENTO'!$AC$3:$AC$4922)))+((W552&lt;&gt;"")*ISNUMBER(SEARCH("|"&amp;W552&amp;"|",'5_ACOMPANHAMENTO'!$AC$3:$AC$4922)))+((X552&lt;&gt;"")*ISNUMBER(SEARCH("|"&amp;X552&amp;"|",'5_ACOMPANHAMENTO'!$AC$3:$AC$4922)))+((Y552&lt;&gt;"")*ISNUMBER(SEARCH("|"&amp;Y552&amp;"|",'5_ACOMPANHAMENTO'!$AC$3:$AC$4922)))+((Z552&lt;&gt;"")*ISNUMBER(SEARCH("|"&amp;Z552&amp;"|",'5_ACOMPANHAMENTO'!$AC$3:$AC$4922)))+((AA552&lt;&gt;"")*ISNUMBER(SEARCH("|"&amp;AA552&amp;"|",'5_ACOMPANHAMENTO'!$AC$3:$AC$4922)))+((AB552&lt;&gt;"")*ISNUMBER(SEARCH("|"&amp;AB552&amp;"|",'5_ACOMPANHAMENTO'!$AC$3:$AC$4922))))&gt;0)),'5_ACOMPANHAMENTO'!$O$3:$O$4922),0))</f>
        <v>757</v>
      </c>
      <c r="G552" s="7">
        <f t="shared" si="185"/>
        <v>0</v>
      </c>
      <c r="H552" t="str">
        <f t="shared" si="186"/>
        <v>10200,10202,10205|8 EMBALAGEM</v>
      </c>
      <c r="I552" s="1" t="str">
        <f t="shared" si="187"/>
        <v>10200</v>
      </c>
      <c r="J552" s="1" t="str">
        <f t="shared" si="188"/>
        <v>10202</v>
      </c>
      <c r="K552" s="1" t="str">
        <f t="shared" si="189"/>
        <v>10205</v>
      </c>
      <c r="L552" s="1" t="str">
        <f t="shared" si="190"/>
        <v/>
      </c>
      <c r="M552" s="1" t="str">
        <f t="shared" si="191"/>
        <v/>
      </c>
      <c r="N552" s="1" t="str">
        <f t="shared" si="192"/>
        <v/>
      </c>
      <c r="O552" s="1" t="str">
        <f t="shared" si="193"/>
        <v/>
      </c>
      <c r="P552" s="1" t="str">
        <f t="shared" si="194"/>
        <v/>
      </c>
      <c r="Q552" s="1" t="str">
        <f t="shared" si="195"/>
        <v/>
      </c>
      <c r="R552" s="1" t="str">
        <f t="shared" si="196"/>
        <v/>
      </c>
      <c r="S552" s="1" t="str">
        <f t="shared" si="197"/>
        <v/>
      </c>
      <c r="T552" s="1" t="str">
        <f t="shared" si="198"/>
        <v/>
      </c>
      <c r="U552" s="1" t="str">
        <f t="shared" si="199"/>
        <v/>
      </c>
      <c r="V552" s="1" t="str">
        <f t="shared" si="200"/>
        <v/>
      </c>
      <c r="W552" s="1" t="str">
        <f t="shared" si="201"/>
        <v/>
      </c>
      <c r="X552" s="1" t="str">
        <f t="shared" si="202"/>
        <v/>
      </c>
      <c r="Y552" s="1" t="str">
        <f t="shared" si="203"/>
        <v/>
      </c>
      <c r="Z552" s="1" t="str">
        <f t="shared" si="204"/>
        <v/>
      </c>
      <c r="AA552" s="1" t="str">
        <f t="shared" si="205"/>
        <v/>
      </c>
      <c r="AB552" s="1" t="str">
        <f t="shared" si="206"/>
        <v/>
      </c>
    </row>
    <row r="553" spans="1:28" ht="11.25" hidden="1" customHeight="1" x14ac:dyDescent="0.35">
      <c r="A553" s="4">
        <f>IF(OR($B553="",$C553=""),"",IFERROR(INDEX('5_ACOMPANHAMENTO'!$A$3:$A$4922,MATCH(1,INDEX(('5_ACOMPANHAMENTO'!$AD$3:$AD$4922=TRIM($C553&amp;""))*('5_ACOMPANHAMENTO'!$AC$3:$AC$4922&lt;&gt;"")*((((I553&lt;&gt;"")*ISNUMBER(SEARCH("|"&amp;I553&amp;"|",'5_ACOMPANHAMENTO'!$AC$3:$AC$4922)))+((J553&lt;&gt;"")*ISNUMBER(SEARCH("|"&amp;J553&amp;"|",'5_ACOMPANHAMENTO'!$AC$3:$AC$4922)))+((K553&lt;&gt;"")*ISNUMBER(SEARCH("|"&amp;K553&amp;"|",'5_ACOMPANHAMENTO'!$AC$3:$AC$4922)))+((L553&lt;&gt;"")*ISNUMBER(SEARCH("|"&amp;L553&amp;"|",'5_ACOMPANHAMENTO'!$AC$3:$AC$4922)))+((M553&lt;&gt;"")*ISNUMBER(SEARCH("|"&amp;M553&amp;"|",'5_ACOMPANHAMENTO'!$AC$3:$AC$4922)))+((N553&lt;&gt;"")*ISNUMBER(SEARCH("|"&amp;N553&amp;"|",'5_ACOMPANHAMENTO'!$AC$3:$AC$4922)))+((O553&lt;&gt;"")*ISNUMBER(SEARCH("|"&amp;O553&amp;"|",'5_ACOMPANHAMENTO'!$AC$3:$AC$4922)))+((P553&lt;&gt;"")*ISNUMBER(SEARCH("|"&amp;P553&amp;"|",'5_ACOMPANHAMENTO'!$AC$3:$AC$4922)))+((Q553&lt;&gt;"")*ISNUMBER(SEARCH("|"&amp;Q553&amp;"|",'5_ACOMPANHAMENTO'!$AC$3:$AC$4922)))+((R553&lt;&gt;"")*ISNUMBER(SEARCH("|"&amp;R553&amp;"|",'5_ACOMPANHAMENTO'!$AC$3:$AC$4922)))+((S553&lt;&gt;"")*ISNUMBER(SEARCH("|"&amp;S553&amp;"|",'5_ACOMPANHAMENTO'!$AC$3:$AC$4922)))+((T553&lt;&gt;"")*ISNUMBER(SEARCH("|"&amp;T553&amp;"|",'5_ACOMPANHAMENTO'!$AC$3:$AC$4922)))+((U553&lt;&gt;"")*ISNUMBER(SEARCH("|"&amp;U553&amp;"|",'5_ACOMPANHAMENTO'!$AC$3:$AC$4922)))+((V553&lt;&gt;"")*ISNUMBER(SEARCH("|"&amp;V553&amp;"|",'5_ACOMPANHAMENTO'!$AC$3:$AC$4922)))+((W553&lt;&gt;"")*ISNUMBER(SEARCH("|"&amp;W553&amp;"|",'5_ACOMPANHAMENTO'!$AC$3:$AC$4922)))+((X553&lt;&gt;"")*ISNUMBER(SEARCH("|"&amp;X553&amp;"|",'5_ACOMPANHAMENTO'!$AC$3:$AC$4922)))+((Y553&lt;&gt;"")*ISNUMBER(SEARCH("|"&amp;Y553&amp;"|",'5_ACOMPANHAMENTO'!$AC$3:$AC$4922)))+((Z553&lt;&gt;"")*ISNUMBER(SEARCH("|"&amp;Z553&amp;"|",'5_ACOMPANHAMENTO'!$AC$3:$AC$4922)))+((AA553&lt;&gt;"")*ISNUMBER(SEARCH("|"&amp;AA553&amp;"|",'5_ACOMPANHAMENTO'!$AC$3:$AC$4922)))+((AB553&lt;&gt;"")*ISNUMBER(SEARCH("|"&amp;AB553&amp;"|",'5_ACOMPANHAMENTO'!$AC$3:$AC$4922))))&gt;0),0),0)),""))</f>
        <v>46210</v>
      </c>
      <c r="B553" s="14" t="s">
        <v>3091</v>
      </c>
      <c r="C553" s="14" t="s">
        <v>3059</v>
      </c>
      <c r="D553" s="4">
        <f>IF(OR($B553="",$C553=""),"",IFERROR(SUMPRODUCT(--(('5_ACOMPANHAMENTO'!$AD$3:$AD$4922=TRIM($C553&amp;""))*('5_ACOMPANHAMENTO'!$AC$3:$AC$4922&lt;&gt;"")*((((I553&lt;&gt;"")*ISNUMBER(SEARCH("|"&amp;I553&amp;"|",'5_ACOMPANHAMENTO'!$AC$3:$AC$4922)))+((J553&lt;&gt;"")*ISNUMBER(SEARCH("|"&amp;J553&amp;"|",'5_ACOMPANHAMENTO'!$AC$3:$AC$4922)))+((K553&lt;&gt;"")*ISNUMBER(SEARCH("|"&amp;K553&amp;"|",'5_ACOMPANHAMENTO'!$AC$3:$AC$4922)))+((L553&lt;&gt;"")*ISNUMBER(SEARCH("|"&amp;L553&amp;"|",'5_ACOMPANHAMENTO'!$AC$3:$AC$4922)))+((M553&lt;&gt;"")*ISNUMBER(SEARCH("|"&amp;M553&amp;"|",'5_ACOMPANHAMENTO'!$AC$3:$AC$4922)))+((N553&lt;&gt;"")*ISNUMBER(SEARCH("|"&amp;N553&amp;"|",'5_ACOMPANHAMENTO'!$AC$3:$AC$4922)))+((O553&lt;&gt;"")*ISNUMBER(SEARCH("|"&amp;O553&amp;"|",'5_ACOMPANHAMENTO'!$AC$3:$AC$4922)))+((P553&lt;&gt;"")*ISNUMBER(SEARCH("|"&amp;P553&amp;"|",'5_ACOMPANHAMENTO'!$AC$3:$AC$4922)))+((Q553&lt;&gt;"")*ISNUMBER(SEARCH("|"&amp;Q553&amp;"|",'5_ACOMPANHAMENTO'!$AC$3:$AC$4922)))+((R553&lt;&gt;"")*ISNUMBER(SEARCH("|"&amp;R553&amp;"|",'5_ACOMPANHAMENTO'!$AC$3:$AC$4922)))+((S553&lt;&gt;"")*ISNUMBER(SEARCH("|"&amp;S553&amp;"|",'5_ACOMPANHAMENTO'!$AC$3:$AC$4922)))+((T553&lt;&gt;"")*ISNUMBER(SEARCH("|"&amp;T553&amp;"|",'5_ACOMPANHAMENTO'!$AC$3:$AC$4922)))+((U553&lt;&gt;"")*ISNUMBER(SEARCH("|"&amp;U553&amp;"|",'5_ACOMPANHAMENTO'!$AC$3:$AC$4922)))+((V553&lt;&gt;"")*ISNUMBER(SEARCH("|"&amp;V553&amp;"|",'5_ACOMPANHAMENTO'!$AC$3:$AC$4922)))+((W553&lt;&gt;"")*ISNUMBER(SEARCH("|"&amp;W553&amp;"|",'5_ACOMPANHAMENTO'!$AC$3:$AC$4922)))+((X553&lt;&gt;"")*ISNUMBER(SEARCH("|"&amp;X553&amp;"|",'5_ACOMPANHAMENTO'!$AC$3:$AC$4922)))+((Y553&lt;&gt;"")*ISNUMBER(SEARCH("|"&amp;Y553&amp;"|",'5_ACOMPANHAMENTO'!$AC$3:$AC$4922)))+((Z553&lt;&gt;"")*ISNUMBER(SEARCH("|"&amp;Z553&amp;"|",'5_ACOMPANHAMENTO'!$AC$3:$AC$4922)))+((AA553&lt;&gt;"")*ISNUMBER(SEARCH("|"&amp;AA553&amp;"|",'5_ACOMPANHAMENTO'!$AC$3:$AC$4922)))+((AB553&lt;&gt;"")*ISNUMBER(SEARCH("|"&amp;AB553&amp;"|",'5_ACOMPANHAMENTO'!$AC$3:$AC$4922))))&gt;0)),'5_ACOMPANHAMENTO'!$J$3:$J$4922),0))</f>
        <v>757</v>
      </c>
      <c r="E553" s="4" t="str">
        <f t="shared" ca="1" si="184"/>
        <v>FINALIZADO</v>
      </c>
      <c r="F553" s="7">
        <f>IF(OR($B553="",$C553=""),"",IFERROR(SUMPRODUCT(--(('5_ACOMPANHAMENTO'!$AD$3:$AD$4922=TRIM($C553&amp;""))*('5_ACOMPANHAMENTO'!$AC$3:$AC$4922&lt;&gt;"")*((((I553&lt;&gt;"")*ISNUMBER(SEARCH("|"&amp;I553&amp;"|",'5_ACOMPANHAMENTO'!$AC$3:$AC$4922)))+((J553&lt;&gt;"")*ISNUMBER(SEARCH("|"&amp;J553&amp;"|",'5_ACOMPANHAMENTO'!$AC$3:$AC$4922)))+((K553&lt;&gt;"")*ISNUMBER(SEARCH("|"&amp;K553&amp;"|",'5_ACOMPANHAMENTO'!$AC$3:$AC$4922)))+((L553&lt;&gt;"")*ISNUMBER(SEARCH("|"&amp;L553&amp;"|",'5_ACOMPANHAMENTO'!$AC$3:$AC$4922)))+((M553&lt;&gt;"")*ISNUMBER(SEARCH("|"&amp;M553&amp;"|",'5_ACOMPANHAMENTO'!$AC$3:$AC$4922)))+((N553&lt;&gt;"")*ISNUMBER(SEARCH("|"&amp;N553&amp;"|",'5_ACOMPANHAMENTO'!$AC$3:$AC$4922)))+((O553&lt;&gt;"")*ISNUMBER(SEARCH("|"&amp;O553&amp;"|",'5_ACOMPANHAMENTO'!$AC$3:$AC$4922)))+((P553&lt;&gt;"")*ISNUMBER(SEARCH("|"&amp;P553&amp;"|",'5_ACOMPANHAMENTO'!$AC$3:$AC$4922)))+((Q553&lt;&gt;"")*ISNUMBER(SEARCH("|"&amp;Q553&amp;"|",'5_ACOMPANHAMENTO'!$AC$3:$AC$4922)))+((R553&lt;&gt;"")*ISNUMBER(SEARCH("|"&amp;R553&amp;"|",'5_ACOMPANHAMENTO'!$AC$3:$AC$4922)))+((S553&lt;&gt;"")*ISNUMBER(SEARCH("|"&amp;S553&amp;"|",'5_ACOMPANHAMENTO'!$AC$3:$AC$4922)))+((T553&lt;&gt;"")*ISNUMBER(SEARCH("|"&amp;T553&amp;"|",'5_ACOMPANHAMENTO'!$AC$3:$AC$4922)))+((U553&lt;&gt;"")*ISNUMBER(SEARCH("|"&amp;U553&amp;"|",'5_ACOMPANHAMENTO'!$AC$3:$AC$4922)))+((V553&lt;&gt;"")*ISNUMBER(SEARCH("|"&amp;V553&amp;"|",'5_ACOMPANHAMENTO'!$AC$3:$AC$4922)))+((W553&lt;&gt;"")*ISNUMBER(SEARCH("|"&amp;W553&amp;"|",'5_ACOMPANHAMENTO'!$AC$3:$AC$4922)))+((X553&lt;&gt;"")*ISNUMBER(SEARCH("|"&amp;X553&amp;"|",'5_ACOMPANHAMENTO'!$AC$3:$AC$4922)))+((Y553&lt;&gt;"")*ISNUMBER(SEARCH("|"&amp;Y553&amp;"|",'5_ACOMPANHAMENTO'!$AC$3:$AC$4922)))+((Z553&lt;&gt;"")*ISNUMBER(SEARCH("|"&amp;Z553&amp;"|",'5_ACOMPANHAMENTO'!$AC$3:$AC$4922)))+((AA553&lt;&gt;"")*ISNUMBER(SEARCH("|"&amp;AA553&amp;"|",'5_ACOMPANHAMENTO'!$AC$3:$AC$4922)))+((AB553&lt;&gt;"")*ISNUMBER(SEARCH("|"&amp;AB553&amp;"|",'5_ACOMPANHAMENTO'!$AC$3:$AC$4922))))&gt;0)),'5_ACOMPANHAMENTO'!$O$3:$O$4922),0))</f>
        <v>757</v>
      </c>
      <c r="G553" s="7">
        <f t="shared" si="185"/>
        <v>0</v>
      </c>
      <c r="H553" t="str">
        <f t="shared" si="186"/>
        <v>10200,10202,10205|8 EMBALAGEM</v>
      </c>
      <c r="I553" s="1" t="str">
        <f t="shared" si="187"/>
        <v>10200</v>
      </c>
      <c r="J553" s="1" t="str">
        <f t="shared" si="188"/>
        <v>10202</v>
      </c>
      <c r="K553" s="1" t="str">
        <f t="shared" si="189"/>
        <v>10205</v>
      </c>
      <c r="L553" s="1" t="str">
        <f t="shared" si="190"/>
        <v/>
      </c>
      <c r="M553" s="1" t="str">
        <f t="shared" si="191"/>
        <v/>
      </c>
      <c r="N553" s="1" t="str">
        <f t="shared" si="192"/>
        <v/>
      </c>
      <c r="O553" s="1" t="str">
        <f t="shared" si="193"/>
        <v/>
      </c>
      <c r="P553" s="1" t="str">
        <f t="shared" si="194"/>
        <v/>
      </c>
      <c r="Q553" s="1" t="str">
        <f t="shared" si="195"/>
        <v/>
      </c>
      <c r="R553" s="1" t="str">
        <f t="shared" si="196"/>
        <v/>
      </c>
      <c r="S553" s="1" t="str">
        <f t="shared" si="197"/>
        <v/>
      </c>
      <c r="T553" s="1" t="str">
        <f t="shared" si="198"/>
        <v/>
      </c>
      <c r="U553" s="1" t="str">
        <f t="shared" si="199"/>
        <v/>
      </c>
      <c r="V553" s="1" t="str">
        <f t="shared" si="200"/>
        <v/>
      </c>
      <c r="W553" s="1" t="str">
        <f t="shared" si="201"/>
        <v/>
      </c>
      <c r="X553" s="1" t="str">
        <f t="shared" si="202"/>
        <v/>
      </c>
      <c r="Y553" s="1" t="str">
        <f t="shared" si="203"/>
        <v/>
      </c>
      <c r="Z553" s="1" t="str">
        <f t="shared" si="204"/>
        <v/>
      </c>
      <c r="AA553" s="1" t="str">
        <f t="shared" si="205"/>
        <v/>
      </c>
      <c r="AB553" s="1" t="str">
        <f t="shared" si="206"/>
        <v/>
      </c>
    </row>
    <row r="554" spans="1:28" ht="11.25" hidden="1" customHeight="1" x14ac:dyDescent="0.35">
      <c r="A554" s="4">
        <f>IF(OR($B554="",$C554=""),"",IFERROR(INDEX('5_ACOMPANHAMENTO'!$A$3:$A$4922,MATCH(1,INDEX(('5_ACOMPANHAMENTO'!$AD$3:$AD$4922=TRIM($C554&amp;""))*('5_ACOMPANHAMENTO'!$AC$3:$AC$4922&lt;&gt;"")*((((I554&lt;&gt;"")*ISNUMBER(SEARCH("|"&amp;I554&amp;"|",'5_ACOMPANHAMENTO'!$AC$3:$AC$4922)))+((J554&lt;&gt;"")*ISNUMBER(SEARCH("|"&amp;J554&amp;"|",'5_ACOMPANHAMENTO'!$AC$3:$AC$4922)))+((K554&lt;&gt;"")*ISNUMBER(SEARCH("|"&amp;K554&amp;"|",'5_ACOMPANHAMENTO'!$AC$3:$AC$4922)))+((L554&lt;&gt;"")*ISNUMBER(SEARCH("|"&amp;L554&amp;"|",'5_ACOMPANHAMENTO'!$AC$3:$AC$4922)))+((M554&lt;&gt;"")*ISNUMBER(SEARCH("|"&amp;M554&amp;"|",'5_ACOMPANHAMENTO'!$AC$3:$AC$4922)))+((N554&lt;&gt;"")*ISNUMBER(SEARCH("|"&amp;N554&amp;"|",'5_ACOMPANHAMENTO'!$AC$3:$AC$4922)))+((O554&lt;&gt;"")*ISNUMBER(SEARCH("|"&amp;O554&amp;"|",'5_ACOMPANHAMENTO'!$AC$3:$AC$4922)))+((P554&lt;&gt;"")*ISNUMBER(SEARCH("|"&amp;P554&amp;"|",'5_ACOMPANHAMENTO'!$AC$3:$AC$4922)))+((Q554&lt;&gt;"")*ISNUMBER(SEARCH("|"&amp;Q554&amp;"|",'5_ACOMPANHAMENTO'!$AC$3:$AC$4922)))+((R554&lt;&gt;"")*ISNUMBER(SEARCH("|"&amp;R554&amp;"|",'5_ACOMPANHAMENTO'!$AC$3:$AC$4922)))+((S554&lt;&gt;"")*ISNUMBER(SEARCH("|"&amp;S554&amp;"|",'5_ACOMPANHAMENTO'!$AC$3:$AC$4922)))+((T554&lt;&gt;"")*ISNUMBER(SEARCH("|"&amp;T554&amp;"|",'5_ACOMPANHAMENTO'!$AC$3:$AC$4922)))+((U554&lt;&gt;"")*ISNUMBER(SEARCH("|"&amp;U554&amp;"|",'5_ACOMPANHAMENTO'!$AC$3:$AC$4922)))+((V554&lt;&gt;"")*ISNUMBER(SEARCH("|"&amp;V554&amp;"|",'5_ACOMPANHAMENTO'!$AC$3:$AC$4922)))+((W554&lt;&gt;"")*ISNUMBER(SEARCH("|"&amp;W554&amp;"|",'5_ACOMPANHAMENTO'!$AC$3:$AC$4922)))+((X554&lt;&gt;"")*ISNUMBER(SEARCH("|"&amp;X554&amp;"|",'5_ACOMPANHAMENTO'!$AC$3:$AC$4922)))+((Y554&lt;&gt;"")*ISNUMBER(SEARCH("|"&amp;Y554&amp;"|",'5_ACOMPANHAMENTO'!$AC$3:$AC$4922)))+((Z554&lt;&gt;"")*ISNUMBER(SEARCH("|"&amp;Z554&amp;"|",'5_ACOMPANHAMENTO'!$AC$3:$AC$4922)))+((AA554&lt;&gt;"")*ISNUMBER(SEARCH("|"&amp;AA554&amp;"|",'5_ACOMPANHAMENTO'!$AC$3:$AC$4922)))+((AB554&lt;&gt;"")*ISNUMBER(SEARCH("|"&amp;AB554&amp;"|",'5_ACOMPANHAMENTO'!$AC$3:$AC$4922))))&gt;0),0),0)),""))</f>
        <v>46210</v>
      </c>
      <c r="B554" s="14" t="s">
        <v>3091</v>
      </c>
      <c r="C554" s="14" t="s">
        <v>3059</v>
      </c>
      <c r="D554" s="4">
        <f>IF(OR($B554="",$C554=""),"",IFERROR(SUMPRODUCT(--(('5_ACOMPANHAMENTO'!$AD$3:$AD$4922=TRIM($C554&amp;""))*('5_ACOMPANHAMENTO'!$AC$3:$AC$4922&lt;&gt;"")*((((I554&lt;&gt;"")*ISNUMBER(SEARCH("|"&amp;I554&amp;"|",'5_ACOMPANHAMENTO'!$AC$3:$AC$4922)))+((J554&lt;&gt;"")*ISNUMBER(SEARCH("|"&amp;J554&amp;"|",'5_ACOMPANHAMENTO'!$AC$3:$AC$4922)))+((K554&lt;&gt;"")*ISNUMBER(SEARCH("|"&amp;K554&amp;"|",'5_ACOMPANHAMENTO'!$AC$3:$AC$4922)))+((L554&lt;&gt;"")*ISNUMBER(SEARCH("|"&amp;L554&amp;"|",'5_ACOMPANHAMENTO'!$AC$3:$AC$4922)))+((M554&lt;&gt;"")*ISNUMBER(SEARCH("|"&amp;M554&amp;"|",'5_ACOMPANHAMENTO'!$AC$3:$AC$4922)))+((N554&lt;&gt;"")*ISNUMBER(SEARCH("|"&amp;N554&amp;"|",'5_ACOMPANHAMENTO'!$AC$3:$AC$4922)))+((O554&lt;&gt;"")*ISNUMBER(SEARCH("|"&amp;O554&amp;"|",'5_ACOMPANHAMENTO'!$AC$3:$AC$4922)))+((P554&lt;&gt;"")*ISNUMBER(SEARCH("|"&amp;P554&amp;"|",'5_ACOMPANHAMENTO'!$AC$3:$AC$4922)))+((Q554&lt;&gt;"")*ISNUMBER(SEARCH("|"&amp;Q554&amp;"|",'5_ACOMPANHAMENTO'!$AC$3:$AC$4922)))+((R554&lt;&gt;"")*ISNUMBER(SEARCH("|"&amp;R554&amp;"|",'5_ACOMPANHAMENTO'!$AC$3:$AC$4922)))+((S554&lt;&gt;"")*ISNUMBER(SEARCH("|"&amp;S554&amp;"|",'5_ACOMPANHAMENTO'!$AC$3:$AC$4922)))+((T554&lt;&gt;"")*ISNUMBER(SEARCH("|"&amp;T554&amp;"|",'5_ACOMPANHAMENTO'!$AC$3:$AC$4922)))+((U554&lt;&gt;"")*ISNUMBER(SEARCH("|"&amp;U554&amp;"|",'5_ACOMPANHAMENTO'!$AC$3:$AC$4922)))+((V554&lt;&gt;"")*ISNUMBER(SEARCH("|"&amp;V554&amp;"|",'5_ACOMPANHAMENTO'!$AC$3:$AC$4922)))+((W554&lt;&gt;"")*ISNUMBER(SEARCH("|"&amp;W554&amp;"|",'5_ACOMPANHAMENTO'!$AC$3:$AC$4922)))+((X554&lt;&gt;"")*ISNUMBER(SEARCH("|"&amp;X554&amp;"|",'5_ACOMPANHAMENTO'!$AC$3:$AC$4922)))+((Y554&lt;&gt;"")*ISNUMBER(SEARCH("|"&amp;Y554&amp;"|",'5_ACOMPANHAMENTO'!$AC$3:$AC$4922)))+((Z554&lt;&gt;"")*ISNUMBER(SEARCH("|"&amp;Z554&amp;"|",'5_ACOMPANHAMENTO'!$AC$3:$AC$4922)))+((AA554&lt;&gt;"")*ISNUMBER(SEARCH("|"&amp;AA554&amp;"|",'5_ACOMPANHAMENTO'!$AC$3:$AC$4922)))+((AB554&lt;&gt;"")*ISNUMBER(SEARCH("|"&amp;AB554&amp;"|",'5_ACOMPANHAMENTO'!$AC$3:$AC$4922))))&gt;0)),'5_ACOMPANHAMENTO'!$J$3:$J$4922),0))</f>
        <v>757</v>
      </c>
      <c r="E554" s="4" t="str">
        <f t="shared" ca="1" si="184"/>
        <v>FINALIZADO</v>
      </c>
      <c r="F554" s="7">
        <f>IF(OR($B554="",$C554=""),"",IFERROR(SUMPRODUCT(--(('5_ACOMPANHAMENTO'!$AD$3:$AD$4922=TRIM($C554&amp;""))*('5_ACOMPANHAMENTO'!$AC$3:$AC$4922&lt;&gt;"")*((((I554&lt;&gt;"")*ISNUMBER(SEARCH("|"&amp;I554&amp;"|",'5_ACOMPANHAMENTO'!$AC$3:$AC$4922)))+((J554&lt;&gt;"")*ISNUMBER(SEARCH("|"&amp;J554&amp;"|",'5_ACOMPANHAMENTO'!$AC$3:$AC$4922)))+((K554&lt;&gt;"")*ISNUMBER(SEARCH("|"&amp;K554&amp;"|",'5_ACOMPANHAMENTO'!$AC$3:$AC$4922)))+((L554&lt;&gt;"")*ISNUMBER(SEARCH("|"&amp;L554&amp;"|",'5_ACOMPANHAMENTO'!$AC$3:$AC$4922)))+((M554&lt;&gt;"")*ISNUMBER(SEARCH("|"&amp;M554&amp;"|",'5_ACOMPANHAMENTO'!$AC$3:$AC$4922)))+((N554&lt;&gt;"")*ISNUMBER(SEARCH("|"&amp;N554&amp;"|",'5_ACOMPANHAMENTO'!$AC$3:$AC$4922)))+((O554&lt;&gt;"")*ISNUMBER(SEARCH("|"&amp;O554&amp;"|",'5_ACOMPANHAMENTO'!$AC$3:$AC$4922)))+((P554&lt;&gt;"")*ISNUMBER(SEARCH("|"&amp;P554&amp;"|",'5_ACOMPANHAMENTO'!$AC$3:$AC$4922)))+((Q554&lt;&gt;"")*ISNUMBER(SEARCH("|"&amp;Q554&amp;"|",'5_ACOMPANHAMENTO'!$AC$3:$AC$4922)))+((R554&lt;&gt;"")*ISNUMBER(SEARCH("|"&amp;R554&amp;"|",'5_ACOMPANHAMENTO'!$AC$3:$AC$4922)))+((S554&lt;&gt;"")*ISNUMBER(SEARCH("|"&amp;S554&amp;"|",'5_ACOMPANHAMENTO'!$AC$3:$AC$4922)))+((T554&lt;&gt;"")*ISNUMBER(SEARCH("|"&amp;T554&amp;"|",'5_ACOMPANHAMENTO'!$AC$3:$AC$4922)))+((U554&lt;&gt;"")*ISNUMBER(SEARCH("|"&amp;U554&amp;"|",'5_ACOMPANHAMENTO'!$AC$3:$AC$4922)))+((V554&lt;&gt;"")*ISNUMBER(SEARCH("|"&amp;V554&amp;"|",'5_ACOMPANHAMENTO'!$AC$3:$AC$4922)))+((W554&lt;&gt;"")*ISNUMBER(SEARCH("|"&amp;W554&amp;"|",'5_ACOMPANHAMENTO'!$AC$3:$AC$4922)))+((X554&lt;&gt;"")*ISNUMBER(SEARCH("|"&amp;X554&amp;"|",'5_ACOMPANHAMENTO'!$AC$3:$AC$4922)))+((Y554&lt;&gt;"")*ISNUMBER(SEARCH("|"&amp;Y554&amp;"|",'5_ACOMPANHAMENTO'!$AC$3:$AC$4922)))+((Z554&lt;&gt;"")*ISNUMBER(SEARCH("|"&amp;Z554&amp;"|",'5_ACOMPANHAMENTO'!$AC$3:$AC$4922)))+((AA554&lt;&gt;"")*ISNUMBER(SEARCH("|"&amp;AA554&amp;"|",'5_ACOMPANHAMENTO'!$AC$3:$AC$4922)))+((AB554&lt;&gt;"")*ISNUMBER(SEARCH("|"&amp;AB554&amp;"|",'5_ACOMPANHAMENTO'!$AC$3:$AC$4922))))&gt;0)),'5_ACOMPANHAMENTO'!$O$3:$O$4922),0))</f>
        <v>757</v>
      </c>
      <c r="G554" s="7">
        <f t="shared" si="185"/>
        <v>0</v>
      </c>
      <c r="H554" t="str">
        <f t="shared" si="186"/>
        <v>10200,10202,10205|8 EMBALAGEM</v>
      </c>
      <c r="I554" s="1" t="str">
        <f t="shared" si="187"/>
        <v>10200</v>
      </c>
      <c r="J554" s="1" t="str">
        <f t="shared" si="188"/>
        <v>10202</v>
      </c>
      <c r="K554" s="1" t="str">
        <f t="shared" si="189"/>
        <v>10205</v>
      </c>
      <c r="L554" s="1" t="str">
        <f t="shared" si="190"/>
        <v/>
      </c>
      <c r="M554" s="1" t="str">
        <f t="shared" si="191"/>
        <v/>
      </c>
      <c r="N554" s="1" t="str">
        <f t="shared" si="192"/>
        <v/>
      </c>
      <c r="O554" s="1" t="str">
        <f t="shared" si="193"/>
        <v/>
      </c>
      <c r="P554" s="1" t="str">
        <f t="shared" si="194"/>
        <v/>
      </c>
      <c r="Q554" s="1" t="str">
        <f t="shared" si="195"/>
        <v/>
      </c>
      <c r="R554" s="1" t="str">
        <f t="shared" si="196"/>
        <v/>
      </c>
      <c r="S554" s="1" t="str">
        <f t="shared" si="197"/>
        <v/>
      </c>
      <c r="T554" s="1" t="str">
        <f t="shared" si="198"/>
        <v/>
      </c>
      <c r="U554" s="1" t="str">
        <f t="shared" si="199"/>
        <v/>
      </c>
      <c r="V554" s="1" t="str">
        <f t="shared" si="200"/>
        <v/>
      </c>
      <c r="W554" s="1" t="str">
        <f t="shared" si="201"/>
        <v/>
      </c>
      <c r="X554" s="1" t="str">
        <f t="shared" si="202"/>
        <v/>
      </c>
      <c r="Y554" s="1" t="str">
        <f t="shared" si="203"/>
        <v/>
      </c>
      <c r="Z554" s="1" t="str">
        <f t="shared" si="204"/>
        <v/>
      </c>
      <c r="AA554" s="1" t="str">
        <f t="shared" si="205"/>
        <v/>
      </c>
      <c r="AB554" s="1" t="str">
        <f t="shared" si="206"/>
        <v/>
      </c>
    </row>
    <row r="555" spans="1:28" ht="11.25" hidden="1" customHeight="1" x14ac:dyDescent="0.35">
      <c r="A555" s="4">
        <f>IF(OR($B555="",$C555=""),"",IFERROR(INDEX('5_ACOMPANHAMENTO'!$A$3:$A$4922,MATCH(1,INDEX(('5_ACOMPANHAMENTO'!$AD$3:$AD$4922=TRIM($C555&amp;""))*('5_ACOMPANHAMENTO'!$AC$3:$AC$4922&lt;&gt;"")*((((I555&lt;&gt;"")*ISNUMBER(SEARCH("|"&amp;I555&amp;"|",'5_ACOMPANHAMENTO'!$AC$3:$AC$4922)))+((J555&lt;&gt;"")*ISNUMBER(SEARCH("|"&amp;J555&amp;"|",'5_ACOMPANHAMENTO'!$AC$3:$AC$4922)))+((K555&lt;&gt;"")*ISNUMBER(SEARCH("|"&amp;K555&amp;"|",'5_ACOMPANHAMENTO'!$AC$3:$AC$4922)))+((L555&lt;&gt;"")*ISNUMBER(SEARCH("|"&amp;L555&amp;"|",'5_ACOMPANHAMENTO'!$AC$3:$AC$4922)))+((M555&lt;&gt;"")*ISNUMBER(SEARCH("|"&amp;M555&amp;"|",'5_ACOMPANHAMENTO'!$AC$3:$AC$4922)))+((N555&lt;&gt;"")*ISNUMBER(SEARCH("|"&amp;N555&amp;"|",'5_ACOMPANHAMENTO'!$AC$3:$AC$4922)))+((O555&lt;&gt;"")*ISNUMBER(SEARCH("|"&amp;O555&amp;"|",'5_ACOMPANHAMENTO'!$AC$3:$AC$4922)))+((P555&lt;&gt;"")*ISNUMBER(SEARCH("|"&amp;P555&amp;"|",'5_ACOMPANHAMENTO'!$AC$3:$AC$4922)))+((Q555&lt;&gt;"")*ISNUMBER(SEARCH("|"&amp;Q555&amp;"|",'5_ACOMPANHAMENTO'!$AC$3:$AC$4922)))+((R555&lt;&gt;"")*ISNUMBER(SEARCH("|"&amp;R555&amp;"|",'5_ACOMPANHAMENTO'!$AC$3:$AC$4922)))+((S555&lt;&gt;"")*ISNUMBER(SEARCH("|"&amp;S555&amp;"|",'5_ACOMPANHAMENTO'!$AC$3:$AC$4922)))+((T555&lt;&gt;"")*ISNUMBER(SEARCH("|"&amp;T555&amp;"|",'5_ACOMPANHAMENTO'!$AC$3:$AC$4922)))+((U555&lt;&gt;"")*ISNUMBER(SEARCH("|"&amp;U555&amp;"|",'5_ACOMPANHAMENTO'!$AC$3:$AC$4922)))+((V555&lt;&gt;"")*ISNUMBER(SEARCH("|"&amp;V555&amp;"|",'5_ACOMPANHAMENTO'!$AC$3:$AC$4922)))+((W555&lt;&gt;"")*ISNUMBER(SEARCH("|"&amp;W555&amp;"|",'5_ACOMPANHAMENTO'!$AC$3:$AC$4922)))+((X555&lt;&gt;"")*ISNUMBER(SEARCH("|"&amp;X555&amp;"|",'5_ACOMPANHAMENTO'!$AC$3:$AC$4922)))+((Y555&lt;&gt;"")*ISNUMBER(SEARCH("|"&amp;Y555&amp;"|",'5_ACOMPANHAMENTO'!$AC$3:$AC$4922)))+((Z555&lt;&gt;"")*ISNUMBER(SEARCH("|"&amp;Z555&amp;"|",'5_ACOMPANHAMENTO'!$AC$3:$AC$4922)))+((AA555&lt;&gt;"")*ISNUMBER(SEARCH("|"&amp;AA555&amp;"|",'5_ACOMPANHAMENTO'!$AC$3:$AC$4922)))+((AB555&lt;&gt;"")*ISNUMBER(SEARCH("|"&amp;AB555&amp;"|",'5_ACOMPANHAMENTO'!$AC$3:$AC$4922))))&gt;0),0),0)),""))</f>
        <v>46210</v>
      </c>
      <c r="B555" s="14" t="s">
        <v>3091</v>
      </c>
      <c r="C555" s="14" t="s">
        <v>3059</v>
      </c>
      <c r="D555" s="4">
        <f>IF(OR($B555="",$C555=""),"",IFERROR(SUMPRODUCT(--(('5_ACOMPANHAMENTO'!$AD$3:$AD$4922=TRIM($C555&amp;""))*('5_ACOMPANHAMENTO'!$AC$3:$AC$4922&lt;&gt;"")*((((I555&lt;&gt;"")*ISNUMBER(SEARCH("|"&amp;I555&amp;"|",'5_ACOMPANHAMENTO'!$AC$3:$AC$4922)))+((J555&lt;&gt;"")*ISNUMBER(SEARCH("|"&amp;J555&amp;"|",'5_ACOMPANHAMENTO'!$AC$3:$AC$4922)))+((K555&lt;&gt;"")*ISNUMBER(SEARCH("|"&amp;K555&amp;"|",'5_ACOMPANHAMENTO'!$AC$3:$AC$4922)))+((L555&lt;&gt;"")*ISNUMBER(SEARCH("|"&amp;L555&amp;"|",'5_ACOMPANHAMENTO'!$AC$3:$AC$4922)))+((M555&lt;&gt;"")*ISNUMBER(SEARCH("|"&amp;M555&amp;"|",'5_ACOMPANHAMENTO'!$AC$3:$AC$4922)))+((N555&lt;&gt;"")*ISNUMBER(SEARCH("|"&amp;N555&amp;"|",'5_ACOMPANHAMENTO'!$AC$3:$AC$4922)))+((O555&lt;&gt;"")*ISNUMBER(SEARCH("|"&amp;O555&amp;"|",'5_ACOMPANHAMENTO'!$AC$3:$AC$4922)))+((P555&lt;&gt;"")*ISNUMBER(SEARCH("|"&amp;P555&amp;"|",'5_ACOMPANHAMENTO'!$AC$3:$AC$4922)))+((Q555&lt;&gt;"")*ISNUMBER(SEARCH("|"&amp;Q555&amp;"|",'5_ACOMPANHAMENTO'!$AC$3:$AC$4922)))+((R555&lt;&gt;"")*ISNUMBER(SEARCH("|"&amp;R555&amp;"|",'5_ACOMPANHAMENTO'!$AC$3:$AC$4922)))+((S555&lt;&gt;"")*ISNUMBER(SEARCH("|"&amp;S555&amp;"|",'5_ACOMPANHAMENTO'!$AC$3:$AC$4922)))+((T555&lt;&gt;"")*ISNUMBER(SEARCH("|"&amp;T555&amp;"|",'5_ACOMPANHAMENTO'!$AC$3:$AC$4922)))+((U555&lt;&gt;"")*ISNUMBER(SEARCH("|"&amp;U555&amp;"|",'5_ACOMPANHAMENTO'!$AC$3:$AC$4922)))+((V555&lt;&gt;"")*ISNUMBER(SEARCH("|"&amp;V555&amp;"|",'5_ACOMPANHAMENTO'!$AC$3:$AC$4922)))+((W555&lt;&gt;"")*ISNUMBER(SEARCH("|"&amp;W555&amp;"|",'5_ACOMPANHAMENTO'!$AC$3:$AC$4922)))+((X555&lt;&gt;"")*ISNUMBER(SEARCH("|"&amp;X555&amp;"|",'5_ACOMPANHAMENTO'!$AC$3:$AC$4922)))+((Y555&lt;&gt;"")*ISNUMBER(SEARCH("|"&amp;Y555&amp;"|",'5_ACOMPANHAMENTO'!$AC$3:$AC$4922)))+((Z555&lt;&gt;"")*ISNUMBER(SEARCH("|"&amp;Z555&amp;"|",'5_ACOMPANHAMENTO'!$AC$3:$AC$4922)))+((AA555&lt;&gt;"")*ISNUMBER(SEARCH("|"&amp;AA555&amp;"|",'5_ACOMPANHAMENTO'!$AC$3:$AC$4922)))+((AB555&lt;&gt;"")*ISNUMBER(SEARCH("|"&amp;AB555&amp;"|",'5_ACOMPANHAMENTO'!$AC$3:$AC$4922))))&gt;0)),'5_ACOMPANHAMENTO'!$J$3:$J$4922),0))</f>
        <v>757</v>
      </c>
      <c r="E555" s="4" t="str">
        <f t="shared" ca="1" si="184"/>
        <v>FINALIZADO</v>
      </c>
      <c r="F555" s="7">
        <f>IF(OR($B555="",$C555=""),"",IFERROR(SUMPRODUCT(--(('5_ACOMPANHAMENTO'!$AD$3:$AD$4922=TRIM($C555&amp;""))*('5_ACOMPANHAMENTO'!$AC$3:$AC$4922&lt;&gt;"")*((((I555&lt;&gt;"")*ISNUMBER(SEARCH("|"&amp;I555&amp;"|",'5_ACOMPANHAMENTO'!$AC$3:$AC$4922)))+((J555&lt;&gt;"")*ISNUMBER(SEARCH("|"&amp;J555&amp;"|",'5_ACOMPANHAMENTO'!$AC$3:$AC$4922)))+((K555&lt;&gt;"")*ISNUMBER(SEARCH("|"&amp;K555&amp;"|",'5_ACOMPANHAMENTO'!$AC$3:$AC$4922)))+((L555&lt;&gt;"")*ISNUMBER(SEARCH("|"&amp;L555&amp;"|",'5_ACOMPANHAMENTO'!$AC$3:$AC$4922)))+((M555&lt;&gt;"")*ISNUMBER(SEARCH("|"&amp;M555&amp;"|",'5_ACOMPANHAMENTO'!$AC$3:$AC$4922)))+((N555&lt;&gt;"")*ISNUMBER(SEARCH("|"&amp;N555&amp;"|",'5_ACOMPANHAMENTO'!$AC$3:$AC$4922)))+((O555&lt;&gt;"")*ISNUMBER(SEARCH("|"&amp;O555&amp;"|",'5_ACOMPANHAMENTO'!$AC$3:$AC$4922)))+((P555&lt;&gt;"")*ISNUMBER(SEARCH("|"&amp;P555&amp;"|",'5_ACOMPANHAMENTO'!$AC$3:$AC$4922)))+((Q555&lt;&gt;"")*ISNUMBER(SEARCH("|"&amp;Q555&amp;"|",'5_ACOMPANHAMENTO'!$AC$3:$AC$4922)))+((R555&lt;&gt;"")*ISNUMBER(SEARCH("|"&amp;R555&amp;"|",'5_ACOMPANHAMENTO'!$AC$3:$AC$4922)))+((S555&lt;&gt;"")*ISNUMBER(SEARCH("|"&amp;S555&amp;"|",'5_ACOMPANHAMENTO'!$AC$3:$AC$4922)))+((T555&lt;&gt;"")*ISNUMBER(SEARCH("|"&amp;T555&amp;"|",'5_ACOMPANHAMENTO'!$AC$3:$AC$4922)))+((U555&lt;&gt;"")*ISNUMBER(SEARCH("|"&amp;U555&amp;"|",'5_ACOMPANHAMENTO'!$AC$3:$AC$4922)))+((V555&lt;&gt;"")*ISNUMBER(SEARCH("|"&amp;V555&amp;"|",'5_ACOMPANHAMENTO'!$AC$3:$AC$4922)))+((W555&lt;&gt;"")*ISNUMBER(SEARCH("|"&amp;W555&amp;"|",'5_ACOMPANHAMENTO'!$AC$3:$AC$4922)))+((X555&lt;&gt;"")*ISNUMBER(SEARCH("|"&amp;X555&amp;"|",'5_ACOMPANHAMENTO'!$AC$3:$AC$4922)))+((Y555&lt;&gt;"")*ISNUMBER(SEARCH("|"&amp;Y555&amp;"|",'5_ACOMPANHAMENTO'!$AC$3:$AC$4922)))+((Z555&lt;&gt;"")*ISNUMBER(SEARCH("|"&amp;Z555&amp;"|",'5_ACOMPANHAMENTO'!$AC$3:$AC$4922)))+((AA555&lt;&gt;"")*ISNUMBER(SEARCH("|"&amp;AA555&amp;"|",'5_ACOMPANHAMENTO'!$AC$3:$AC$4922)))+((AB555&lt;&gt;"")*ISNUMBER(SEARCH("|"&amp;AB555&amp;"|",'5_ACOMPANHAMENTO'!$AC$3:$AC$4922))))&gt;0)),'5_ACOMPANHAMENTO'!$O$3:$O$4922),0))</f>
        <v>757</v>
      </c>
      <c r="G555" s="7">
        <f t="shared" si="185"/>
        <v>0</v>
      </c>
      <c r="H555" t="str">
        <f t="shared" si="186"/>
        <v>10200,10202,10205|8 EMBALAGEM</v>
      </c>
      <c r="I555" s="1" t="str">
        <f t="shared" si="187"/>
        <v>10200</v>
      </c>
      <c r="J555" s="1" t="str">
        <f t="shared" si="188"/>
        <v>10202</v>
      </c>
      <c r="K555" s="1" t="str">
        <f t="shared" si="189"/>
        <v>10205</v>
      </c>
      <c r="L555" s="1" t="str">
        <f t="shared" si="190"/>
        <v/>
      </c>
      <c r="M555" s="1" t="str">
        <f t="shared" si="191"/>
        <v/>
      </c>
      <c r="N555" s="1" t="str">
        <f t="shared" si="192"/>
        <v/>
      </c>
      <c r="O555" s="1" t="str">
        <f t="shared" si="193"/>
        <v/>
      </c>
      <c r="P555" s="1" t="str">
        <f t="shared" si="194"/>
        <v/>
      </c>
      <c r="Q555" s="1" t="str">
        <f t="shared" si="195"/>
        <v/>
      </c>
      <c r="R555" s="1" t="str">
        <f t="shared" si="196"/>
        <v/>
      </c>
      <c r="S555" s="1" t="str">
        <f t="shared" si="197"/>
        <v/>
      </c>
      <c r="T555" s="1" t="str">
        <f t="shared" si="198"/>
        <v/>
      </c>
      <c r="U555" s="1" t="str">
        <f t="shared" si="199"/>
        <v/>
      </c>
      <c r="V555" s="1" t="str">
        <f t="shared" si="200"/>
        <v/>
      </c>
      <c r="W555" s="1" t="str">
        <f t="shared" si="201"/>
        <v/>
      </c>
      <c r="X555" s="1" t="str">
        <f t="shared" si="202"/>
        <v/>
      </c>
      <c r="Y555" s="1" t="str">
        <f t="shared" si="203"/>
        <v/>
      </c>
      <c r="Z555" s="1" t="str">
        <f t="shared" si="204"/>
        <v/>
      </c>
      <c r="AA555" s="1" t="str">
        <f t="shared" si="205"/>
        <v/>
      </c>
      <c r="AB555" s="1" t="str">
        <f t="shared" si="206"/>
        <v/>
      </c>
    </row>
    <row r="556" spans="1:28" ht="11.25" hidden="1" customHeight="1" x14ac:dyDescent="0.35">
      <c r="A556" s="4">
        <f>IF(OR($B556="",$C556=""),"",IFERROR(INDEX('5_ACOMPANHAMENTO'!$A$3:$A$4922,MATCH(1,INDEX(('5_ACOMPANHAMENTO'!$AD$3:$AD$4922=TRIM($C556&amp;""))*('5_ACOMPANHAMENTO'!$AC$3:$AC$4922&lt;&gt;"")*((((I556&lt;&gt;"")*ISNUMBER(SEARCH("|"&amp;I556&amp;"|",'5_ACOMPANHAMENTO'!$AC$3:$AC$4922)))+((J556&lt;&gt;"")*ISNUMBER(SEARCH("|"&amp;J556&amp;"|",'5_ACOMPANHAMENTO'!$AC$3:$AC$4922)))+((K556&lt;&gt;"")*ISNUMBER(SEARCH("|"&amp;K556&amp;"|",'5_ACOMPANHAMENTO'!$AC$3:$AC$4922)))+((L556&lt;&gt;"")*ISNUMBER(SEARCH("|"&amp;L556&amp;"|",'5_ACOMPANHAMENTO'!$AC$3:$AC$4922)))+((M556&lt;&gt;"")*ISNUMBER(SEARCH("|"&amp;M556&amp;"|",'5_ACOMPANHAMENTO'!$AC$3:$AC$4922)))+((N556&lt;&gt;"")*ISNUMBER(SEARCH("|"&amp;N556&amp;"|",'5_ACOMPANHAMENTO'!$AC$3:$AC$4922)))+((O556&lt;&gt;"")*ISNUMBER(SEARCH("|"&amp;O556&amp;"|",'5_ACOMPANHAMENTO'!$AC$3:$AC$4922)))+((P556&lt;&gt;"")*ISNUMBER(SEARCH("|"&amp;P556&amp;"|",'5_ACOMPANHAMENTO'!$AC$3:$AC$4922)))+((Q556&lt;&gt;"")*ISNUMBER(SEARCH("|"&amp;Q556&amp;"|",'5_ACOMPANHAMENTO'!$AC$3:$AC$4922)))+((R556&lt;&gt;"")*ISNUMBER(SEARCH("|"&amp;R556&amp;"|",'5_ACOMPANHAMENTO'!$AC$3:$AC$4922)))+((S556&lt;&gt;"")*ISNUMBER(SEARCH("|"&amp;S556&amp;"|",'5_ACOMPANHAMENTO'!$AC$3:$AC$4922)))+((T556&lt;&gt;"")*ISNUMBER(SEARCH("|"&amp;T556&amp;"|",'5_ACOMPANHAMENTO'!$AC$3:$AC$4922)))+((U556&lt;&gt;"")*ISNUMBER(SEARCH("|"&amp;U556&amp;"|",'5_ACOMPANHAMENTO'!$AC$3:$AC$4922)))+((V556&lt;&gt;"")*ISNUMBER(SEARCH("|"&amp;V556&amp;"|",'5_ACOMPANHAMENTO'!$AC$3:$AC$4922)))+((W556&lt;&gt;"")*ISNUMBER(SEARCH("|"&amp;W556&amp;"|",'5_ACOMPANHAMENTO'!$AC$3:$AC$4922)))+((X556&lt;&gt;"")*ISNUMBER(SEARCH("|"&amp;X556&amp;"|",'5_ACOMPANHAMENTO'!$AC$3:$AC$4922)))+((Y556&lt;&gt;"")*ISNUMBER(SEARCH("|"&amp;Y556&amp;"|",'5_ACOMPANHAMENTO'!$AC$3:$AC$4922)))+((Z556&lt;&gt;"")*ISNUMBER(SEARCH("|"&amp;Z556&amp;"|",'5_ACOMPANHAMENTO'!$AC$3:$AC$4922)))+((AA556&lt;&gt;"")*ISNUMBER(SEARCH("|"&amp;AA556&amp;"|",'5_ACOMPANHAMENTO'!$AC$3:$AC$4922)))+((AB556&lt;&gt;"")*ISNUMBER(SEARCH("|"&amp;AB556&amp;"|",'5_ACOMPANHAMENTO'!$AC$3:$AC$4922))))&gt;0),0),0)),""))</f>
        <v>46210</v>
      </c>
      <c r="B556" s="14" t="s">
        <v>3091</v>
      </c>
      <c r="C556" s="14" t="s">
        <v>3059</v>
      </c>
      <c r="D556" s="4">
        <f>IF(OR($B556="",$C556=""),"",IFERROR(SUMPRODUCT(--(('5_ACOMPANHAMENTO'!$AD$3:$AD$4922=TRIM($C556&amp;""))*('5_ACOMPANHAMENTO'!$AC$3:$AC$4922&lt;&gt;"")*((((I556&lt;&gt;"")*ISNUMBER(SEARCH("|"&amp;I556&amp;"|",'5_ACOMPANHAMENTO'!$AC$3:$AC$4922)))+((J556&lt;&gt;"")*ISNUMBER(SEARCH("|"&amp;J556&amp;"|",'5_ACOMPANHAMENTO'!$AC$3:$AC$4922)))+((K556&lt;&gt;"")*ISNUMBER(SEARCH("|"&amp;K556&amp;"|",'5_ACOMPANHAMENTO'!$AC$3:$AC$4922)))+((L556&lt;&gt;"")*ISNUMBER(SEARCH("|"&amp;L556&amp;"|",'5_ACOMPANHAMENTO'!$AC$3:$AC$4922)))+((M556&lt;&gt;"")*ISNUMBER(SEARCH("|"&amp;M556&amp;"|",'5_ACOMPANHAMENTO'!$AC$3:$AC$4922)))+((N556&lt;&gt;"")*ISNUMBER(SEARCH("|"&amp;N556&amp;"|",'5_ACOMPANHAMENTO'!$AC$3:$AC$4922)))+((O556&lt;&gt;"")*ISNUMBER(SEARCH("|"&amp;O556&amp;"|",'5_ACOMPANHAMENTO'!$AC$3:$AC$4922)))+((P556&lt;&gt;"")*ISNUMBER(SEARCH("|"&amp;P556&amp;"|",'5_ACOMPANHAMENTO'!$AC$3:$AC$4922)))+((Q556&lt;&gt;"")*ISNUMBER(SEARCH("|"&amp;Q556&amp;"|",'5_ACOMPANHAMENTO'!$AC$3:$AC$4922)))+((R556&lt;&gt;"")*ISNUMBER(SEARCH("|"&amp;R556&amp;"|",'5_ACOMPANHAMENTO'!$AC$3:$AC$4922)))+((S556&lt;&gt;"")*ISNUMBER(SEARCH("|"&amp;S556&amp;"|",'5_ACOMPANHAMENTO'!$AC$3:$AC$4922)))+((T556&lt;&gt;"")*ISNUMBER(SEARCH("|"&amp;T556&amp;"|",'5_ACOMPANHAMENTO'!$AC$3:$AC$4922)))+((U556&lt;&gt;"")*ISNUMBER(SEARCH("|"&amp;U556&amp;"|",'5_ACOMPANHAMENTO'!$AC$3:$AC$4922)))+((V556&lt;&gt;"")*ISNUMBER(SEARCH("|"&amp;V556&amp;"|",'5_ACOMPANHAMENTO'!$AC$3:$AC$4922)))+((W556&lt;&gt;"")*ISNUMBER(SEARCH("|"&amp;W556&amp;"|",'5_ACOMPANHAMENTO'!$AC$3:$AC$4922)))+((X556&lt;&gt;"")*ISNUMBER(SEARCH("|"&amp;X556&amp;"|",'5_ACOMPANHAMENTO'!$AC$3:$AC$4922)))+((Y556&lt;&gt;"")*ISNUMBER(SEARCH("|"&amp;Y556&amp;"|",'5_ACOMPANHAMENTO'!$AC$3:$AC$4922)))+((Z556&lt;&gt;"")*ISNUMBER(SEARCH("|"&amp;Z556&amp;"|",'5_ACOMPANHAMENTO'!$AC$3:$AC$4922)))+((AA556&lt;&gt;"")*ISNUMBER(SEARCH("|"&amp;AA556&amp;"|",'5_ACOMPANHAMENTO'!$AC$3:$AC$4922)))+((AB556&lt;&gt;"")*ISNUMBER(SEARCH("|"&amp;AB556&amp;"|",'5_ACOMPANHAMENTO'!$AC$3:$AC$4922))))&gt;0)),'5_ACOMPANHAMENTO'!$J$3:$J$4922),0))</f>
        <v>757</v>
      </c>
      <c r="E556" s="4" t="str">
        <f t="shared" ca="1" si="184"/>
        <v>FINALIZADO</v>
      </c>
      <c r="F556" s="7">
        <f>IF(OR($B556="",$C556=""),"",IFERROR(SUMPRODUCT(--(('5_ACOMPANHAMENTO'!$AD$3:$AD$4922=TRIM($C556&amp;""))*('5_ACOMPANHAMENTO'!$AC$3:$AC$4922&lt;&gt;"")*((((I556&lt;&gt;"")*ISNUMBER(SEARCH("|"&amp;I556&amp;"|",'5_ACOMPANHAMENTO'!$AC$3:$AC$4922)))+((J556&lt;&gt;"")*ISNUMBER(SEARCH("|"&amp;J556&amp;"|",'5_ACOMPANHAMENTO'!$AC$3:$AC$4922)))+((K556&lt;&gt;"")*ISNUMBER(SEARCH("|"&amp;K556&amp;"|",'5_ACOMPANHAMENTO'!$AC$3:$AC$4922)))+((L556&lt;&gt;"")*ISNUMBER(SEARCH("|"&amp;L556&amp;"|",'5_ACOMPANHAMENTO'!$AC$3:$AC$4922)))+((M556&lt;&gt;"")*ISNUMBER(SEARCH("|"&amp;M556&amp;"|",'5_ACOMPANHAMENTO'!$AC$3:$AC$4922)))+((N556&lt;&gt;"")*ISNUMBER(SEARCH("|"&amp;N556&amp;"|",'5_ACOMPANHAMENTO'!$AC$3:$AC$4922)))+((O556&lt;&gt;"")*ISNUMBER(SEARCH("|"&amp;O556&amp;"|",'5_ACOMPANHAMENTO'!$AC$3:$AC$4922)))+((P556&lt;&gt;"")*ISNUMBER(SEARCH("|"&amp;P556&amp;"|",'5_ACOMPANHAMENTO'!$AC$3:$AC$4922)))+((Q556&lt;&gt;"")*ISNUMBER(SEARCH("|"&amp;Q556&amp;"|",'5_ACOMPANHAMENTO'!$AC$3:$AC$4922)))+((R556&lt;&gt;"")*ISNUMBER(SEARCH("|"&amp;R556&amp;"|",'5_ACOMPANHAMENTO'!$AC$3:$AC$4922)))+((S556&lt;&gt;"")*ISNUMBER(SEARCH("|"&amp;S556&amp;"|",'5_ACOMPANHAMENTO'!$AC$3:$AC$4922)))+((T556&lt;&gt;"")*ISNUMBER(SEARCH("|"&amp;T556&amp;"|",'5_ACOMPANHAMENTO'!$AC$3:$AC$4922)))+((U556&lt;&gt;"")*ISNUMBER(SEARCH("|"&amp;U556&amp;"|",'5_ACOMPANHAMENTO'!$AC$3:$AC$4922)))+((V556&lt;&gt;"")*ISNUMBER(SEARCH("|"&amp;V556&amp;"|",'5_ACOMPANHAMENTO'!$AC$3:$AC$4922)))+((W556&lt;&gt;"")*ISNUMBER(SEARCH("|"&amp;W556&amp;"|",'5_ACOMPANHAMENTO'!$AC$3:$AC$4922)))+((X556&lt;&gt;"")*ISNUMBER(SEARCH("|"&amp;X556&amp;"|",'5_ACOMPANHAMENTO'!$AC$3:$AC$4922)))+((Y556&lt;&gt;"")*ISNUMBER(SEARCH("|"&amp;Y556&amp;"|",'5_ACOMPANHAMENTO'!$AC$3:$AC$4922)))+((Z556&lt;&gt;"")*ISNUMBER(SEARCH("|"&amp;Z556&amp;"|",'5_ACOMPANHAMENTO'!$AC$3:$AC$4922)))+((AA556&lt;&gt;"")*ISNUMBER(SEARCH("|"&amp;AA556&amp;"|",'5_ACOMPANHAMENTO'!$AC$3:$AC$4922)))+((AB556&lt;&gt;"")*ISNUMBER(SEARCH("|"&amp;AB556&amp;"|",'5_ACOMPANHAMENTO'!$AC$3:$AC$4922))))&gt;0)),'5_ACOMPANHAMENTO'!$O$3:$O$4922),0))</f>
        <v>757</v>
      </c>
      <c r="G556" s="7">
        <f t="shared" si="185"/>
        <v>0</v>
      </c>
      <c r="H556" t="str">
        <f t="shared" si="186"/>
        <v>10200,10202,10205|8 EMBALAGEM</v>
      </c>
      <c r="I556" s="1" t="str">
        <f t="shared" si="187"/>
        <v>10200</v>
      </c>
      <c r="J556" s="1" t="str">
        <f t="shared" si="188"/>
        <v>10202</v>
      </c>
      <c r="K556" s="1" t="str">
        <f t="shared" si="189"/>
        <v>10205</v>
      </c>
      <c r="L556" s="1" t="str">
        <f t="shared" si="190"/>
        <v/>
      </c>
      <c r="M556" s="1" t="str">
        <f t="shared" si="191"/>
        <v/>
      </c>
      <c r="N556" s="1" t="str">
        <f t="shared" si="192"/>
        <v/>
      </c>
      <c r="O556" s="1" t="str">
        <f t="shared" si="193"/>
        <v/>
      </c>
      <c r="P556" s="1" t="str">
        <f t="shared" si="194"/>
        <v/>
      </c>
      <c r="Q556" s="1" t="str">
        <f t="shared" si="195"/>
        <v/>
      </c>
      <c r="R556" s="1" t="str">
        <f t="shared" si="196"/>
        <v/>
      </c>
      <c r="S556" s="1" t="str">
        <f t="shared" si="197"/>
        <v/>
      </c>
      <c r="T556" s="1" t="str">
        <f t="shared" si="198"/>
        <v/>
      </c>
      <c r="U556" s="1" t="str">
        <f t="shared" si="199"/>
        <v/>
      </c>
      <c r="V556" s="1" t="str">
        <f t="shared" si="200"/>
        <v/>
      </c>
      <c r="W556" s="1" t="str">
        <f t="shared" si="201"/>
        <v/>
      </c>
      <c r="X556" s="1" t="str">
        <f t="shared" si="202"/>
        <v/>
      </c>
      <c r="Y556" s="1" t="str">
        <f t="shared" si="203"/>
        <v/>
      </c>
      <c r="Z556" s="1" t="str">
        <f t="shared" si="204"/>
        <v/>
      </c>
      <c r="AA556" s="1" t="str">
        <f t="shared" si="205"/>
        <v/>
      </c>
      <c r="AB556" s="1" t="str">
        <f t="shared" si="206"/>
        <v/>
      </c>
    </row>
    <row r="557" spans="1:28" ht="11.25" hidden="1" customHeight="1" x14ac:dyDescent="0.35">
      <c r="A557" s="4">
        <f>IF(OR($B557="",$C557=""),"",IFERROR(INDEX('5_ACOMPANHAMENTO'!$A$3:$A$4922,MATCH(1,INDEX(('5_ACOMPANHAMENTO'!$AD$3:$AD$4922=TRIM($C557&amp;""))*('5_ACOMPANHAMENTO'!$AC$3:$AC$4922&lt;&gt;"")*((((I557&lt;&gt;"")*ISNUMBER(SEARCH("|"&amp;I557&amp;"|",'5_ACOMPANHAMENTO'!$AC$3:$AC$4922)))+((J557&lt;&gt;"")*ISNUMBER(SEARCH("|"&amp;J557&amp;"|",'5_ACOMPANHAMENTO'!$AC$3:$AC$4922)))+((K557&lt;&gt;"")*ISNUMBER(SEARCH("|"&amp;K557&amp;"|",'5_ACOMPANHAMENTO'!$AC$3:$AC$4922)))+((L557&lt;&gt;"")*ISNUMBER(SEARCH("|"&amp;L557&amp;"|",'5_ACOMPANHAMENTO'!$AC$3:$AC$4922)))+((M557&lt;&gt;"")*ISNUMBER(SEARCH("|"&amp;M557&amp;"|",'5_ACOMPANHAMENTO'!$AC$3:$AC$4922)))+((N557&lt;&gt;"")*ISNUMBER(SEARCH("|"&amp;N557&amp;"|",'5_ACOMPANHAMENTO'!$AC$3:$AC$4922)))+((O557&lt;&gt;"")*ISNUMBER(SEARCH("|"&amp;O557&amp;"|",'5_ACOMPANHAMENTO'!$AC$3:$AC$4922)))+((P557&lt;&gt;"")*ISNUMBER(SEARCH("|"&amp;P557&amp;"|",'5_ACOMPANHAMENTO'!$AC$3:$AC$4922)))+((Q557&lt;&gt;"")*ISNUMBER(SEARCH("|"&amp;Q557&amp;"|",'5_ACOMPANHAMENTO'!$AC$3:$AC$4922)))+((R557&lt;&gt;"")*ISNUMBER(SEARCH("|"&amp;R557&amp;"|",'5_ACOMPANHAMENTO'!$AC$3:$AC$4922)))+((S557&lt;&gt;"")*ISNUMBER(SEARCH("|"&amp;S557&amp;"|",'5_ACOMPANHAMENTO'!$AC$3:$AC$4922)))+((T557&lt;&gt;"")*ISNUMBER(SEARCH("|"&amp;T557&amp;"|",'5_ACOMPANHAMENTO'!$AC$3:$AC$4922)))+((U557&lt;&gt;"")*ISNUMBER(SEARCH("|"&amp;U557&amp;"|",'5_ACOMPANHAMENTO'!$AC$3:$AC$4922)))+((V557&lt;&gt;"")*ISNUMBER(SEARCH("|"&amp;V557&amp;"|",'5_ACOMPANHAMENTO'!$AC$3:$AC$4922)))+((W557&lt;&gt;"")*ISNUMBER(SEARCH("|"&amp;W557&amp;"|",'5_ACOMPANHAMENTO'!$AC$3:$AC$4922)))+((X557&lt;&gt;"")*ISNUMBER(SEARCH("|"&amp;X557&amp;"|",'5_ACOMPANHAMENTO'!$AC$3:$AC$4922)))+((Y557&lt;&gt;"")*ISNUMBER(SEARCH("|"&amp;Y557&amp;"|",'5_ACOMPANHAMENTO'!$AC$3:$AC$4922)))+((Z557&lt;&gt;"")*ISNUMBER(SEARCH("|"&amp;Z557&amp;"|",'5_ACOMPANHAMENTO'!$AC$3:$AC$4922)))+((AA557&lt;&gt;"")*ISNUMBER(SEARCH("|"&amp;AA557&amp;"|",'5_ACOMPANHAMENTO'!$AC$3:$AC$4922)))+((AB557&lt;&gt;"")*ISNUMBER(SEARCH("|"&amp;AB557&amp;"|",'5_ACOMPANHAMENTO'!$AC$3:$AC$4922))))&gt;0),0),0)),""))</f>
        <v>46210</v>
      </c>
      <c r="B557" s="14" t="s">
        <v>3091</v>
      </c>
      <c r="C557" s="14" t="s">
        <v>3059</v>
      </c>
      <c r="D557" s="4">
        <f>IF(OR($B557="",$C557=""),"",IFERROR(SUMPRODUCT(--(('5_ACOMPANHAMENTO'!$AD$3:$AD$4922=TRIM($C557&amp;""))*('5_ACOMPANHAMENTO'!$AC$3:$AC$4922&lt;&gt;"")*((((I557&lt;&gt;"")*ISNUMBER(SEARCH("|"&amp;I557&amp;"|",'5_ACOMPANHAMENTO'!$AC$3:$AC$4922)))+((J557&lt;&gt;"")*ISNUMBER(SEARCH("|"&amp;J557&amp;"|",'5_ACOMPANHAMENTO'!$AC$3:$AC$4922)))+((K557&lt;&gt;"")*ISNUMBER(SEARCH("|"&amp;K557&amp;"|",'5_ACOMPANHAMENTO'!$AC$3:$AC$4922)))+((L557&lt;&gt;"")*ISNUMBER(SEARCH("|"&amp;L557&amp;"|",'5_ACOMPANHAMENTO'!$AC$3:$AC$4922)))+((M557&lt;&gt;"")*ISNUMBER(SEARCH("|"&amp;M557&amp;"|",'5_ACOMPANHAMENTO'!$AC$3:$AC$4922)))+((N557&lt;&gt;"")*ISNUMBER(SEARCH("|"&amp;N557&amp;"|",'5_ACOMPANHAMENTO'!$AC$3:$AC$4922)))+((O557&lt;&gt;"")*ISNUMBER(SEARCH("|"&amp;O557&amp;"|",'5_ACOMPANHAMENTO'!$AC$3:$AC$4922)))+((P557&lt;&gt;"")*ISNUMBER(SEARCH("|"&amp;P557&amp;"|",'5_ACOMPANHAMENTO'!$AC$3:$AC$4922)))+((Q557&lt;&gt;"")*ISNUMBER(SEARCH("|"&amp;Q557&amp;"|",'5_ACOMPANHAMENTO'!$AC$3:$AC$4922)))+((R557&lt;&gt;"")*ISNUMBER(SEARCH("|"&amp;R557&amp;"|",'5_ACOMPANHAMENTO'!$AC$3:$AC$4922)))+((S557&lt;&gt;"")*ISNUMBER(SEARCH("|"&amp;S557&amp;"|",'5_ACOMPANHAMENTO'!$AC$3:$AC$4922)))+((T557&lt;&gt;"")*ISNUMBER(SEARCH("|"&amp;T557&amp;"|",'5_ACOMPANHAMENTO'!$AC$3:$AC$4922)))+((U557&lt;&gt;"")*ISNUMBER(SEARCH("|"&amp;U557&amp;"|",'5_ACOMPANHAMENTO'!$AC$3:$AC$4922)))+((V557&lt;&gt;"")*ISNUMBER(SEARCH("|"&amp;V557&amp;"|",'5_ACOMPANHAMENTO'!$AC$3:$AC$4922)))+((W557&lt;&gt;"")*ISNUMBER(SEARCH("|"&amp;W557&amp;"|",'5_ACOMPANHAMENTO'!$AC$3:$AC$4922)))+((X557&lt;&gt;"")*ISNUMBER(SEARCH("|"&amp;X557&amp;"|",'5_ACOMPANHAMENTO'!$AC$3:$AC$4922)))+((Y557&lt;&gt;"")*ISNUMBER(SEARCH("|"&amp;Y557&amp;"|",'5_ACOMPANHAMENTO'!$AC$3:$AC$4922)))+((Z557&lt;&gt;"")*ISNUMBER(SEARCH("|"&amp;Z557&amp;"|",'5_ACOMPANHAMENTO'!$AC$3:$AC$4922)))+((AA557&lt;&gt;"")*ISNUMBER(SEARCH("|"&amp;AA557&amp;"|",'5_ACOMPANHAMENTO'!$AC$3:$AC$4922)))+((AB557&lt;&gt;"")*ISNUMBER(SEARCH("|"&amp;AB557&amp;"|",'5_ACOMPANHAMENTO'!$AC$3:$AC$4922))))&gt;0)),'5_ACOMPANHAMENTO'!$J$3:$J$4922),0))</f>
        <v>757</v>
      </c>
      <c r="E557" s="4" t="str">
        <f t="shared" ca="1" si="184"/>
        <v>FINALIZADO</v>
      </c>
      <c r="F557" s="7">
        <f>IF(OR($B557="",$C557=""),"",IFERROR(SUMPRODUCT(--(('5_ACOMPANHAMENTO'!$AD$3:$AD$4922=TRIM($C557&amp;""))*('5_ACOMPANHAMENTO'!$AC$3:$AC$4922&lt;&gt;"")*((((I557&lt;&gt;"")*ISNUMBER(SEARCH("|"&amp;I557&amp;"|",'5_ACOMPANHAMENTO'!$AC$3:$AC$4922)))+((J557&lt;&gt;"")*ISNUMBER(SEARCH("|"&amp;J557&amp;"|",'5_ACOMPANHAMENTO'!$AC$3:$AC$4922)))+((K557&lt;&gt;"")*ISNUMBER(SEARCH("|"&amp;K557&amp;"|",'5_ACOMPANHAMENTO'!$AC$3:$AC$4922)))+((L557&lt;&gt;"")*ISNUMBER(SEARCH("|"&amp;L557&amp;"|",'5_ACOMPANHAMENTO'!$AC$3:$AC$4922)))+((M557&lt;&gt;"")*ISNUMBER(SEARCH("|"&amp;M557&amp;"|",'5_ACOMPANHAMENTO'!$AC$3:$AC$4922)))+((N557&lt;&gt;"")*ISNUMBER(SEARCH("|"&amp;N557&amp;"|",'5_ACOMPANHAMENTO'!$AC$3:$AC$4922)))+((O557&lt;&gt;"")*ISNUMBER(SEARCH("|"&amp;O557&amp;"|",'5_ACOMPANHAMENTO'!$AC$3:$AC$4922)))+((P557&lt;&gt;"")*ISNUMBER(SEARCH("|"&amp;P557&amp;"|",'5_ACOMPANHAMENTO'!$AC$3:$AC$4922)))+((Q557&lt;&gt;"")*ISNUMBER(SEARCH("|"&amp;Q557&amp;"|",'5_ACOMPANHAMENTO'!$AC$3:$AC$4922)))+((R557&lt;&gt;"")*ISNUMBER(SEARCH("|"&amp;R557&amp;"|",'5_ACOMPANHAMENTO'!$AC$3:$AC$4922)))+((S557&lt;&gt;"")*ISNUMBER(SEARCH("|"&amp;S557&amp;"|",'5_ACOMPANHAMENTO'!$AC$3:$AC$4922)))+((T557&lt;&gt;"")*ISNUMBER(SEARCH("|"&amp;T557&amp;"|",'5_ACOMPANHAMENTO'!$AC$3:$AC$4922)))+((U557&lt;&gt;"")*ISNUMBER(SEARCH("|"&amp;U557&amp;"|",'5_ACOMPANHAMENTO'!$AC$3:$AC$4922)))+((V557&lt;&gt;"")*ISNUMBER(SEARCH("|"&amp;V557&amp;"|",'5_ACOMPANHAMENTO'!$AC$3:$AC$4922)))+((W557&lt;&gt;"")*ISNUMBER(SEARCH("|"&amp;W557&amp;"|",'5_ACOMPANHAMENTO'!$AC$3:$AC$4922)))+((X557&lt;&gt;"")*ISNUMBER(SEARCH("|"&amp;X557&amp;"|",'5_ACOMPANHAMENTO'!$AC$3:$AC$4922)))+((Y557&lt;&gt;"")*ISNUMBER(SEARCH("|"&amp;Y557&amp;"|",'5_ACOMPANHAMENTO'!$AC$3:$AC$4922)))+((Z557&lt;&gt;"")*ISNUMBER(SEARCH("|"&amp;Z557&amp;"|",'5_ACOMPANHAMENTO'!$AC$3:$AC$4922)))+((AA557&lt;&gt;"")*ISNUMBER(SEARCH("|"&amp;AA557&amp;"|",'5_ACOMPANHAMENTO'!$AC$3:$AC$4922)))+((AB557&lt;&gt;"")*ISNUMBER(SEARCH("|"&amp;AB557&amp;"|",'5_ACOMPANHAMENTO'!$AC$3:$AC$4922))))&gt;0)),'5_ACOMPANHAMENTO'!$O$3:$O$4922),0))</f>
        <v>757</v>
      </c>
      <c r="G557" s="7">
        <f t="shared" si="185"/>
        <v>0</v>
      </c>
      <c r="H557" t="str">
        <f t="shared" si="186"/>
        <v>10200,10202,10205|8 EMBALAGEM</v>
      </c>
      <c r="I557" s="1" t="str">
        <f t="shared" si="187"/>
        <v>10200</v>
      </c>
      <c r="J557" s="1" t="str">
        <f t="shared" si="188"/>
        <v>10202</v>
      </c>
      <c r="K557" s="1" t="str">
        <f t="shared" si="189"/>
        <v>10205</v>
      </c>
      <c r="L557" s="1" t="str">
        <f t="shared" si="190"/>
        <v/>
      </c>
      <c r="M557" s="1" t="str">
        <f t="shared" si="191"/>
        <v/>
      </c>
      <c r="N557" s="1" t="str">
        <f t="shared" si="192"/>
        <v/>
      </c>
      <c r="O557" s="1" t="str">
        <f t="shared" si="193"/>
        <v/>
      </c>
      <c r="P557" s="1" t="str">
        <f t="shared" si="194"/>
        <v/>
      </c>
      <c r="Q557" s="1" t="str">
        <f t="shared" si="195"/>
        <v/>
      </c>
      <c r="R557" s="1" t="str">
        <f t="shared" si="196"/>
        <v/>
      </c>
      <c r="S557" s="1" t="str">
        <f t="shared" si="197"/>
        <v/>
      </c>
      <c r="T557" s="1" t="str">
        <f t="shared" si="198"/>
        <v/>
      </c>
      <c r="U557" s="1" t="str">
        <f t="shared" si="199"/>
        <v/>
      </c>
      <c r="V557" s="1" t="str">
        <f t="shared" si="200"/>
        <v/>
      </c>
      <c r="W557" s="1" t="str">
        <f t="shared" si="201"/>
        <v/>
      </c>
      <c r="X557" s="1" t="str">
        <f t="shared" si="202"/>
        <v/>
      </c>
      <c r="Y557" s="1" t="str">
        <f t="shared" si="203"/>
        <v/>
      </c>
      <c r="Z557" s="1" t="str">
        <f t="shared" si="204"/>
        <v/>
      </c>
      <c r="AA557" s="1" t="str">
        <f t="shared" si="205"/>
        <v/>
      </c>
      <c r="AB557" s="1" t="str">
        <f t="shared" si="206"/>
        <v/>
      </c>
    </row>
    <row r="558" spans="1:28" ht="11.25" hidden="1" customHeight="1" x14ac:dyDescent="0.35">
      <c r="A558" s="4">
        <f>IF(OR($B558="",$C558=""),"",IFERROR(INDEX('5_ACOMPANHAMENTO'!$A$3:$A$4922,MATCH(1,INDEX(('5_ACOMPANHAMENTO'!$AD$3:$AD$4922=TRIM($C558&amp;""))*('5_ACOMPANHAMENTO'!$AC$3:$AC$4922&lt;&gt;"")*((((I558&lt;&gt;"")*ISNUMBER(SEARCH("|"&amp;I558&amp;"|",'5_ACOMPANHAMENTO'!$AC$3:$AC$4922)))+((J558&lt;&gt;"")*ISNUMBER(SEARCH("|"&amp;J558&amp;"|",'5_ACOMPANHAMENTO'!$AC$3:$AC$4922)))+((K558&lt;&gt;"")*ISNUMBER(SEARCH("|"&amp;K558&amp;"|",'5_ACOMPANHAMENTO'!$AC$3:$AC$4922)))+((L558&lt;&gt;"")*ISNUMBER(SEARCH("|"&amp;L558&amp;"|",'5_ACOMPANHAMENTO'!$AC$3:$AC$4922)))+((M558&lt;&gt;"")*ISNUMBER(SEARCH("|"&amp;M558&amp;"|",'5_ACOMPANHAMENTO'!$AC$3:$AC$4922)))+((N558&lt;&gt;"")*ISNUMBER(SEARCH("|"&amp;N558&amp;"|",'5_ACOMPANHAMENTO'!$AC$3:$AC$4922)))+((O558&lt;&gt;"")*ISNUMBER(SEARCH("|"&amp;O558&amp;"|",'5_ACOMPANHAMENTO'!$AC$3:$AC$4922)))+((P558&lt;&gt;"")*ISNUMBER(SEARCH("|"&amp;P558&amp;"|",'5_ACOMPANHAMENTO'!$AC$3:$AC$4922)))+((Q558&lt;&gt;"")*ISNUMBER(SEARCH("|"&amp;Q558&amp;"|",'5_ACOMPANHAMENTO'!$AC$3:$AC$4922)))+((R558&lt;&gt;"")*ISNUMBER(SEARCH("|"&amp;R558&amp;"|",'5_ACOMPANHAMENTO'!$AC$3:$AC$4922)))+((S558&lt;&gt;"")*ISNUMBER(SEARCH("|"&amp;S558&amp;"|",'5_ACOMPANHAMENTO'!$AC$3:$AC$4922)))+((T558&lt;&gt;"")*ISNUMBER(SEARCH("|"&amp;T558&amp;"|",'5_ACOMPANHAMENTO'!$AC$3:$AC$4922)))+((U558&lt;&gt;"")*ISNUMBER(SEARCH("|"&amp;U558&amp;"|",'5_ACOMPANHAMENTO'!$AC$3:$AC$4922)))+((V558&lt;&gt;"")*ISNUMBER(SEARCH("|"&amp;V558&amp;"|",'5_ACOMPANHAMENTO'!$AC$3:$AC$4922)))+((W558&lt;&gt;"")*ISNUMBER(SEARCH("|"&amp;W558&amp;"|",'5_ACOMPANHAMENTO'!$AC$3:$AC$4922)))+((X558&lt;&gt;"")*ISNUMBER(SEARCH("|"&amp;X558&amp;"|",'5_ACOMPANHAMENTO'!$AC$3:$AC$4922)))+((Y558&lt;&gt;"")*ISNUMBER(SEARCH("|"&amp;Y558&amp;"|",'5_ACOMPANHAMENTO'!$AC$3:$AC$4922)))+((Z558&lt;&gt;"")*ISNUMBER(SEARCH("|"&amp;Z558&amp;"|",'5_ACOMPANHAMENTO'!$AC$3:$AC$4922)))+((AA558&lt;&gt;"")*ISNUMBER(SEARCH("|"&amp;AA558&amp;"|",'5_ACOMPANHAMENTO'!$AC$3:$AC$4922)))+((AB558&lt;&gt;"")*ISNUMBER(SEARCH("|"&amp;AB558&amp;"|",'5_ACOMPANHAMENTO'!$AC$3:$AC$4922))))&gt;0),0),0)),""))</f>
        <v>46210</v>
      </c>
      <c r="B558" s="14" t="s">
        <v>3091</v>
      </c>
      <c r="C558" s="14" t="s">
        <v>3059</v>
      </c>
      <c r="D558" s="4">
        <f>IF(OR($B558="",$C558=""),"",IFERROR(SUMPRODUCT(--(('5_ACOMPANHAMENTO'!$AD$3:$AD$4922=TRIM($C558&amp;""))*('5_ACOMPANHAMENTO'!$AC$3:$AC$4922&lt;&gt;"")*((((I558&lt;&gt;"")*ISNUMBER(SEARCH("|"&amp;I558&amp;"|",'5_ACOMPANHAMENTO'!$AC$3:$AC$4922)))+((J558&lt;&gt;"")*ISNUMBER(SEARCH("|"&amp;J558&amp;"|",'5_ACOMPANHAMENTO'!$AC$3:$AC$4922)))+((K558&lt;&gt;"")*ISNUMBER(SEARCH("|"&amp;K558&amp;"|",'5_ACOMPANHAMENTO'!$AC$3:$AC$4922)))+((L558&lt;&gt;"")*ISNUMBER(SEARCH("|"&amp;L558&amp;"|",'5_ACOMPANHAMENTO'!$AC$3:$AC$4922)))+((M558&lt;&gt;"")*ISNUMBER(SEARCH("|"&amp;M558&amp;"|",'5_ACOMPANHAMENTO'!$AC$3:$AC$4922)))+((N558&lt;&gt;"")*ISNUMBER(SEARCH("|"&amp;N558&amp;"|",'5_ACOMPANHAMENTO'!$AC$3:$AC$4922)))+((O558&lt;&gt;"")*ISNUMBER(SEARCH("|"&amp;O558&amp;"|",'5_ACOMPANHAMENTO'!$AC$3:$AC$4922)))+((P558&lt;&gt;"")*ISNUMBER(SEARCH("|"&amp;P558&amp;"|",'5_ACOMPANHAMENTO'!$AC$3:$AC$4922)))+((Q558&lt;&gt;"")*ISNUMBER(SEARCH("|"&amp;Q558&amp;"|",'5_ACOMPANHAMENTO'!$AC$3:$AC$4922)))+((R558&lt;&gt;"")*ISNUMBER(SEARCH("|"&amp;R558&amp;"|",'5_ACOMPANHAMENTO'!$AC$3:$AC$4922)))+((S558&lt;&gt;"")*ISNUMBER(SEARCH("|"&amp;S558&amp;"|",'5_ACOMPANHAMENTO'!$AC$3:$AC$4922)))+((T558&lt;&gt;"")*ISNUMBER(SEARCH("|"&amp;T558&amp;"|",'5_ACOMPANHAMENTO'!$AC$3:$AC$4922)))+((U558&lt;&gt;"")*ISNUMBER(SEARCH("|"&amp;U558&amp;"|",'5_ACOMPANHAMENTO'!$AC$3:$AC$4922)))+((V558&lt;&gt;"")*ISNUMBER(SEARCH("|"&amp;V558&amp;"|",'5_ACOMPANHAMENTO'!$AC$3:$AC$4922)))+((W558&lt;&gt;"")*ISNUMBER(SEARCH("|"&amp;W558&amp;"|",'5_ACOMPANHAMENTO'!$AC$3:$AC$4922)))+((X558&lt;&gt;"")*ISNUMBER(SEARCH("|"&amp;X558&amp;"|",'5_ACOMPANHAMENTO'!$AC$3:$AC$4922)))+((Y558&lt;&gt;"")*ISNUMBER(SEARCH("|"&amp;Y558&amp;"|",'5_ACOMPANHAMENTO'!$AC$3:$AC$4922)))+((Z558&lt;&gt;"")*ISNUMBER(SEARCH("|"&amp;Z558&amp;"|",'5_ACOMPANHAMENTO'!$AC$3:$AC$4922)))+((AA558&lt;&gt;"")*ISNUMBER(SEARCH("|"&amp;AA558&amp;"|",'5_ACOMPANHAMENTO'!$AC$3:$AC$4922)))+((AB558&lt;&gt;"")*ISNUMBER(SEARCH("|"&amp;AB558&amp;"|",'5_ACOMPANHAMENTO'!$AC$3:$AC$4922))))&gt;0)),'5_ACOMPANHAMENTO'!$J$3:$J$4922),0))</f>
        <v>757</v>
      </c>
      <c r="E558" s="4" t="str">
        <f t="shared" ca="1" si="184"/>
        <v>FINALIZADO</v>
      </c>
      <c r="F558" s="7">
        <f>IF(OR($B558="",$C558=""),"",IFERROR(SUMPRODUCT(--(('5_ACOMPANHAMENTO'!$AD$3:$AD$4922=TRIM($C558&amp;""))*('5_ACOMPANHAMENTO'!$AC$3:$AC$4922&lt;&gt;"")*((((I558&lt;&gt;"")*ISNUMBER(SEARCH("|"&amp;I558&amp;"|",'5_ACOMPANHAMENTO'!$AC$3:$AC$4922)))+((J558&lt;&gt;"")*ISNUMBER(SEARCH("|"&amp;J558&amp;"|",'5_ACOMPANHAMENTO'!$AC$3:$AC$4922)))+((K558&lt;&gt;"")*ISNUMBER(SEARCH("|"&amp;K558&amp;"|",'5_ACOMPANHAMENTO'!$AC$3:$AC$4922)))+((L558&lt;&gt;"")*ISNUMBER(SEARCH("|"&amp;L558&amp;"|",'5_ACOMPANHAMENTO'!$AC$3:$AC$4922)))+((M558&lt;&gt;"")*ISNUMBER(SEARCH("|"&amp;M558&amp;"|",'5_ACOMPANHAMENTO'!$AC$3:$AC$4922)))+((N558&lt;&gt;"")*ISNUMBER(SEARCH("|"&amp;N558&amp;"|",'5_ACOMPANHAMENTO'!$AC$3:$AC$4922)))+((O558&lt;&gt;"")*ISNUMBER(SEARCH("|"&amp;O558&amp;"|",'5_ACOMPANHAMENTO'!$AC$3:$AC$4922)))+((P558&lt;&gt;"")*ISNUMBER(SEARCH("|"&amp;P558&amp;"|",'5_ACOMPANHAMENTO'!$AC$3:$AC$4922)))+((Q558&lt;&gt;"")*ISNUMBER(SEARCH("|"&amp;Q558&amp;"|",'5_ACOMPANHAMENTO'!$AC$3:$AC$4922)))+((R558&lt;&gt;"")*ISNUMBER(SEARCH("|"&amp;R558&amp;"|",'5_ACOMPANHAMENTO'!$AC$3:$AC$4922)))+((S558&lt;&gt;"")*ISNUMBER(SEARCH("|"&amp;S558&amp;"|",'5_ACOMPANHAMENTO'!$AC$3:$AC$4922)))+((T558&lt;&gt;"")*ISNUMBER(SEARCH("|"&amp;T558&amp;"|",'5_ACOMPANHAMENTO'!$AC$3:$AC$4922)))+((U558&lt;&gt;"")*ISNUMBER(SEARCH("|"&amp;U558&amp;"|",'5_ACOMPANHAMENTO'!$AC$3:$AC$4922)))+((V558&lt;&gt;"")*ISNUMBER(SEARCH("|"&amp;V558&amp;"|",'5_ACOMPANHAMENTO'!$AC$3:$AC$4922)))+((W558&lt;&gt;"")*ISNUMBER(SEARCH("|"&amp;W558&amp;"|",'5_ACOMPANHAMENTO'!$AC$3:$AC$4922)))+((X558&lt;&gt;"")*ISNUMBER(SEARCH("|"&amp;X558&amp;"|",'5_ACOMPANHAMENTO'!$AC$3:$AC$4922)))+((Y558&lt;&gt;"")*ISNUMBER(SEARCH("|"&amp;Y558&amp;"|",'5_ACOMPANHAMENTO'!$AC$3:$AC$4922)))+((Z558&lt;&gt;"")*ISNUMBER(SEARCH("|"&amp;Z558&amp;"|",'5_ACOMPANHAMENTO'!$AC$3:$AC$4922)))+((AA558&lt;&gt;"")*ISNUMBER(SEARCH("|"&amp;AA558&amp;"|",'5_ACOMPANHAMENTO'!$AC$3:$AC$4922)))+((AB558&lt;&gt;"")*ISNUMBER(SEARCH("|"&amp;AB558&amp;"|",'5_ACOMPANHAMENTO'!$AC$3:$AC$4922))))&gt;0)),'5_ACOMPANHAMENTO'!$O$3:$O$4922),0))</f>
        <v>757</v>
      </c>
      <c r="G558" s="7">
        <f t="shared" si="185"/>
        <v>0</v>
      </c>
      <c r="H558" t="str">
        <f t="shared" si="186"/>
        <v>10200,10202,10205|8 EMBALAGEM</v>
      </c>
      <c r="I558" s="1" t="str">
        <f t="shared" si="187"/>
        <v>10200</v>
      </c>
      <c r="J558" s="1" t="str">
        <f t="shared" si="188"/>
        <v>10202</v>
      </c>
      <c r="K558" s="1" t="str">
        <f t="shared" si="189"/>
        <v>10205</v>
      </c>
      <c r="L558" s="1" t="str">
        <f t="shared" si="190"/>
        <v/>
      </c>
      <c r="M558" s="1" t="str">
        <f t="shared" si="191"/>
        <v/>
      </c>
      <c r="N558" s="1" t="str">
        <f t="shared" si="192"/>
        <v/>
      </c>
      <c r="O558" s="1" t="str">
        <f t="shared" si="193"/>
        <v/>
      </c>
      <c r="P558" s="1" t="str">
        <f t="shared" si="194"/>
        <v/>
      </c>
      <c r="Q558" s="1" t="str">
        <f t="shared" si="195"/>
        <v/>
      </c>
      <c r="R558" s="1" t="str">
        <f t="shared" si="196"/>
        <v/>
      </c>
      <c r="S558" s="1" t="str">
        <f t="shared" si="197"/>
        <v/>
      </c>
      <c r="T558" s="1" t="str">
        <f t="shared" si="198"/>
        <v/>
      </c>
      <c r="U558" s="1" t="str">
        <f t="shared" si="199"/>
        <v/>
      </c>
      <c r="V558" s="1" t="str">
        <f t="shared" si="200"/>
        <v/>
      </c>
      <c r="W558" s="1" t="str">
        <f t="shared" si="201"/>
        <v/>
      </c>
      <c r="X558" s="1" t="str">
        <f t="shared" si="202"/>
        <v/>
      </c>
      <c r="Y558" s="1" t="str">
        <f t="shared" si="203"/>
        <v/>
      </c>
      <c r="Z558" s="1" t="str">
        <f t="shared" si="204"/>
        <v/>
      </c>
      <c r="AA558" s="1" t="str">
        <f t="shared" si="205"/>
        <v/>
      </c>
      <c r="AB558" s="1" t="str">
        <f t="shared" si="206"/>
        <v/>
      </c>
    </row>
    <row r="559" spans="1:28" ht="11.25" hidden="1" customHeight="1" x14ac:dyDescent="0.35">
      <c r="A559" s="4">
        <f>IF(OR($B559="",$C559=""),"",IFERROR(INDEX('5_ACOMPANHAMENTO'!$A$3:$A$4922,MATCH(1,INDEX(('5_ACOMPANHAMENTO'!$AD$3:$AD$4922=TRIM($C559&amp;""))*('5_ACOMPANHAMENTO'!$AC$3:$AC$4922&lt;&gt;"")*((((I559&lt;&gt;"")*ISNUMBER(SEARCH("|"&amp;I559&amp;"|",'5_ACOMPANHAMENTO'!$AC$3:$AC$4922)))+((J559&lt;&gt;"")*ISNUMBER(SEARCH("|"&amp;J559&amp;"|",'5_ACOMPANHAMENTO'!$AC$3:$AC$4922)))+((K559&lt;&gt;"")*ISNUMBER(SEARCH("|"&amp;K559&amp;"|",'5_ACOMPANHAMENTO'!$AC$3:$AC$4922)))+((L559&lt;&gt;"")*ISNUMBER(SEARCH("|"&amp;L559&amp;"|",'5_ACOMPANHAMENTO'!$AC$3:$AC$4922)))+((M559&lt;&gt;"")*ISNUMBER(SEARCH("|"&amp;M559&amp;"|",'5_ACOMPANHAMENTO'!$AC$3:$AC$4922)))+((N559&lt;&gt;"")*ISNUMBER(SEARCH("|"&amp;N559&amp;"|",'5_ACOMPANHAMENTO'!$AC$3:$AC$4922)))+((O559&lt;&gt;"")*ISNUMBER(SEARCH("|"&amp;O559&amp;"|",'5_ACOMPANHAMENTO'!$AC$3:$AC$4922)))+((P559&lt;&gt;"")*ISNUMBER(SEARCH("|"&amp;P559&amp;"|",'5_ACOMPANHAMENTO'!$AC$3:$AC$4922)))+((Q559&lt;&gt;"")*ISNUMBER(SEARCH("|"&amp;Q559&amp;"|",'5_ACOMPANHAMENTO'!$AC$3:$AC$4922)))+((R559&lt;&gt;"")*ISNUMBER(SEARCH("|"&amp;R559&amp;"|",'5_ACOMPANHAMENTO'!$AC$3:$AC$4922)))+((S559&lt;&gt;"")*ISNUMBER(SEARCH("|"&amp;S559&amp;"|",'5_ACOMPANHAMENTO'!$AC$3:$AC$4922)))+((T559&lt;&gt;"")*ISNUMBER(SEARCH("|"&amp;T559&amp;"|",'5_ACOMPANHAMENTO'!$AC$3:$AC$4922)))+((U559&lt;&gt;"")*ISNUMBER(SEARCH("|"&amp;U559&amp;"|",'5_ACOMPANHAMENTO'!$AC$3:$AC$4922)))+((V559&lt;&gt;"")*ISNUMBER(SEARCH("|"&amp;V559&amp;"|",'5_ACOMPANHAMENTO'!$AC$3:$AC$4922)))+((W559&lt;&gt;"")*ISNUMBER(SEARCH("|"&amp;W559&amp;"|",'5_ACOMPANHAMENTO'!$AC$3:$AC$4922)))+((X559&lt;&gt;"")*ISNUMBER(SEARCH("|"&amp;X559&amp;"|",'5_ACOMPANHAMENTO'!$AC$3:$AC$4922)))+((Y559&lt;&gt;"")*ISNUMBER(SEARCH("|"&amp;Y559&amp;"|",'5_ACOMPANHAMENTO'!$AC$3:$AC$4922)))+((Z559&lt;&gt;"")*ISNUMBER(SEARCH("|"&amp;Z559&amp;"|",'5_ACOMPANHAMENTO'!$AC$3:$AC$4922)))+((AA559&lt;&gt;"")*ISNUMBER(SEARCH("|"&amp;AA559&amp;"|",'5_ACOMPANHAMENTO'!$AC$3:$AC$4922)))+((AB559&lt;&gt;"")*ISNUMBER(SEARCH("|"&amp;AB559&amp;"|",'5_ACOMPANHAMENTO'!$AC$3:$AC$4922))))&gt;0),0),0)),""))</f>
        <v>46210</v>
      </c>
      <c r="B559" s="14" t="s">
        <v>3091</v>
      </c>
      <c r="C559" s="14" t="s">
        <v>3059</v>
      </c>
      <c r="D559" s="4">
        <f>IF(OR($B559="",$C559=""),"",IFERROR(SUMPRODUCT(--(('5_ACOMPANHAMENTO'!$AD$3:$AD$4922=TRIM($C559&amp;""))*('5_ACOMPANHAMENTO'!$AC$3:$AC$4922&lt;&gt;"")*((((I559&lt;&gt;"")*ISNUMBER(SEARCH("|"&amp;I559&amp;"|",'5_ACOMPANHAMENTO'!$AC$3:$AC$4922)))+((J559&lt;&gt;"")*ISNUMBER(SEARCH("|"&amp;J559&amp;"|",'5_ACOMPANHAMENTO'!$AC$3:$AC$4922)))+((K559&lt;&gt;"")*ISNUMBER(SEARCH("|"&amp;K559&amp;"|",'5_ACOMPANHAMENTO'!$AC$3:$AC$4922)))+((L559&lt;&gt;"")*ISNUMBER(SEARCH("|"&amp;L559&amp;"|",'5_ACOMPANHAMENTO'!$AC$3:$AC$4922)))+((M559&lt;&gt;"")*ISNUMBER(SEARCH("|"&amp;M559&amp;"|",'5_ACOMPANHAMENTO'!$AC$3:$AC$4922)))+((N559&lt;&gt;"")*ISNUMBER(SEARCH("|"&amp;N559&amp;"|",'5_ACOMPANHAMENTO'!$AC$3:$AC$4922)))+((O559&lt;&gt;"")*ISNUMBER(SEARCH("|"&amp;O559&amp;"|",'5_ACOMPANHAMENTO'!$AC$3:$AC$4922)))+((P559&lt;&gt;"")*ISNUMBER(SEARCH("|"&amp;P559&amp;"|",'5_ACOMPANHAMENTO'!$AC$3:$AC$4922)))+((Q559&lt;&gt;"")*ISNUMBER(SEARCH("|"&amp;Q559&amp;"|",'5_ACOMPANHAMENTO'!$AC$3:$AC$4922)))+((R559&lt;&gt;"")*ISNUMBER(SEARCH("|"&amp;R559&amp;"|",'5_ACOMPANHAMENTO'!$AC$3:$AC$4922)))+((S559&lt;&gt;"")*ISNUMBER(SEARCH("|"&amp;S559&amp;"|",'5_ACOMPANHAMENTO'!$AC$3:$AC$4922)))+((T559&lt;&gt;"")*ISNUMBER(SEARCH("|"&amp;T559&amp;"|",'5_ACOMPANHAMENTO'!$AC$3:$AC$4922)))+((U559&lt;&gt;"")*ISNUMBER(SEARCH("|"&amp;U559&amp;"|",'5_ACOMPANHAMENTO'!$AC$3:$AC$4922)))+((V559&lt;&gt;"")*ISNUMBER(SEARCH("|"&amp;V559&amp;"|",'5_ACOMPANHAMENTO'!$AC$3:$AC$4922)))+((W559&lt;&gt;"")*ISNUMBER(SEARCH("|"&amp;W559&amp;"|",'5_ACOMPANHAMENTO'!$AC$3:$AC$4922)))+((X559&lt;&gt;"")*ISNUMBER(SEARCH("|"&amp;X559&amp;"|",'5_ACOMPANHAMENTO'!$AC$3:$AC$4922)))+((Y559&lt;&gt;"")*ISNUMBER(SEARCH("|"&amp;Y559&amp;"|",'5_ACOMPANHAMENTO'!$AC$3:$AC$4922)))+((Z559&lt;&gt;"")*ISNUMBER(SEARCH("|"&amp;Z559&amp;"|",'5_ACOMPANHAMENTO'!$AC$3:$AC$4922)))+((AA559&lt;&gt;"")*ISNUMBER(SEARCH("|"&amp;AA559&amp;"|",'5_ACOMPANHAMENTO'!$AC$3:$AC$4922)))+((AB559&lt;&gt;"")*ISNUMBER(SEARCH("|"&amp;AB559&amp;"|",'5_ACOMPANHAMENTO'!$AC$3:$AC$4922))))&gt;0)),'5_ACOMPANHAMENTO'!$J$3:$J$4922),0))</f>
        <v>757</v>
      </c>
      <c r="E559" s="4" t="str">
        <f t="shared" ca="1" si="184"/>
        <v>FINALIZADO</v>
      </c>
      <c r="F559" s="7">
        <f>IF(OR($B559="",$C559=""),"",IFERROR(SUMPRODUCT(--(('5_ACOMPANHAMENTO'!$AD$3:$AD$4922=TRIM($C559&amp;""))*('5_ACOMPANHAMENTO'!$AC$3:$AC$4922&lt;&gt;"")*((((I559&lt;&gt;"")*ISNUMBER(SEARCH("|"&amp;I559&amp;"|",'5_ACOMPANHAMENTO'!$AC$3:$AC$4922)))+((J559&lt;&gt;"")*ISNUMBER(SEARCH("|"&amp;J559&amp;"|",'5_ACOMPANHAMENTO'!$AC$3:$AC$4922)))+((K559&lt;&gt;"")*ISNUMBER(SEARCH("|"&amp;K559&amp;"|",'5_ACOMPANHAMENTO'!$AC$3:$AC$4922)))+((L559&lt;&gt;"")*ISNUMBER(SEARCH("|"&amp;L559&amp;"|",'5_ACOMPANHAMENTO'!$AC$3:$AC$4922)))+((M559&lt;&gt;"")*ISNUMBER(SEARCH("|"&amp;M559&amp;"|",'5_ACOMPANHAMENTO'!$AC$3:$AC$4922)))+((N559&lt;&gt;"")*ISNUMBER(SEARCH("|"&amp;N559&amp;"|",'5_ACOMPANHAMENTO'!$AC$3:$AC$4922)))+((O559&lt;&gt;"")*ISNUMBER(SEARCH("|"&amp;O559&amp;"|",'5_ACOMPANHAMENTO'!$AC$3:$AC$4922)))+((P559&lt;&gt;"")*ISNUMBER(SEARCH("|"&amp;P559&amp;"|",'5_ACOMPANHAMENTO'!$AC$3:$AC$4922)))+((Q559&lt;&gt;"")*ISNUMBER(SEARCH("|"&amp;Q559&amp;"|",'5_ACOMPANHAMENTO'!$AC$3:$AC$4922)))+((R559&lt;&gt;"")*ISNUMBER(SEARCH("|"&amp;R559&amp;"|",'5_ACOMPANHAMENTO'!$AC$3:$AC$4922)))+((S559&lt;&gt;"")*ISNUMBER(SEARCH("|"&amp;S559&amp;"|",'5_ACOMPANHAMENTO'!$AC$3:$AC$4922)))+((T559&lt;&gt;"")*ISNUMBER(SEARCH("|"&amp;T559&amp;"|",'5_ACOMPANHAMENTO'!$AC$3:$AC$4922)))+((U559&lt;&gt;"")*ISNUMBER(SEARCH("|"&amp;U559&amp;"|",'5_ACOMPANHAMENTO'!$AC$3:$AC$4922)))+((V559&lt;&gt;"")*ISNUMBER(SEARCH("|"&amp;V559&amp;"|",'5_ACOMPANHAMENTO'!$AC$3:$AC$4922)))+((W559&lt;&gt;"")*ISNUMBER(SEARCH("|"&amp;W559&amp;"|",'5_ACOMPANHAMENTO'!$AC$3:$AC$4922)))+((X559&lt;&gt;"")*ISNUMBER(SEARCH("|"&amp;X559&amp;"|",'5_ACOMPANHAMENTO'!$AC$3:$AC$4922)))+((Y559&lt;&gt;"")*ISNUMBER(SEARCH("|"&amp;Y559&amp;"|",'5_ACOMPANHAMENTO'!$AC$3:$AC$4922)))+((Z559&lt;&gt;"")*ISNUMBER(SEARCH("|"&amp;Z559&amp;"|",'5_ACOMPANHAMENTO'!$AC$3:$AC$4922)))+((AA559&lt;&gt;"")*ISNUMBER(SEARCH("|"&amp;AA559&amp;"|",'5_ACOMPANHAMENTO'!$AC$3:$AC$4922)))+((AB559&lt;&gt;"")*ISNUMBER(SEARCH("|"&amp;AB559&amp;"|",'5_ACOMPANHAMENTO'!$AC$3:$AC$4922))))&gt;0)),'5_ACOMPANHAMENTO'!$O$3:$O$4922),0))</f>
        <v>757</v>
      </c>
      <c r="G559" s="7">
        <f t="shared" si="185"/>
        <v>0</v>
      </c>
      <c r="H559" t="str">
        <f t="shared" si="186"/>
        <v>10200,10202,10205|8 EMBALAGEM</v>
      </c>
      <c r="I559" s="1" t="str">
        <f t="shared" si="187"/>
        <v>10200</v>
      </c>
      <c r="J559" s="1" t="str">
        <f t="shared" si="188"/>
        <v>10202</v>
      </c>
      <c r="K559" s="1" t="str">
        <f t="shared" si="189"/>
        <v>10205</v>
      </c>
      <c r="L559" s="1" t="str">
        <f t="shared" si="190"/>
        <v/>
      </c>
      <c r="M559" s="1" t="str">
        <f t="shared" si="191"/>
        <v/>
      </c>
      <c r="N559" s="1" t="str">
        <f t="shared" si="192"/>
        <v/>
      </c>
      <c r="O559" s="1" t="str">
        <f t="shared" si="193"/>
        <v/>
      </c>
      <c r="P559" s="1" t="str">
        <f t="shared" si="194"/>
        <v/>
      </c>
      <c r="Q559" s="1" t="str">
        <f t="shared" si="195"/>
        <v/>
      </c>
      <c r="R559" s="1" t="str">
        <f t="shared" si="196"/>
        <v/>
      </c>
      <c r="S559" s="1" t="str">
        <f t="shared" si="197"/>
        <v/>
      </c>
      <c r="T559" s="1" t="str">
        <f t="shared" si="198"/>
        <v/>
      </c>
      <c r="U559" s="1" t="str">
        <f t="shared" si="199"/>
        <v/>
      </c>
      <c r="V559" s="1" t="str">
        <f t="shared" si="200"/>
        <v/>
      </c>
      <c r="W559" s="1" t="str">
        <f t="shared" si="201"/>
        <v/>
      </c>
      <c r="X559" s="1" t="str">
        <f t="shared" si="202"/>
        <v/>
      </c>
      <c r="Y559" s="1" t="str">
        <f t="shared" si="203"/>
        <v/>
      </c>
      <c r="Z559" s="1" t="str">
        <f t="shared" si="204"/>
        <v/>
      </c>
      <c r="AA559" s="1" t="str">
        <f t="shared" si="205"/>
        <v/>
      </c>
      <c r="AB559" s="1" t="str">
        <f t="shared" si="206"/>
        <v/>
      </c>
    </row>
    <row r="560" spans="1:28" ht="11.25" hidden="1" customHeight="1" x14ac:dyDescent="0.35">
      <c r="A560" s="4">
        <f>IF(OR($B560="",$C560=""),"",IFERROR(INDEX('5_ACOMPANHAMENTO'!$A$3:$A$4922,MATCH(1,INDEX(('5_ACOMPANHAMENTO'!$AD$3:$AD$4922=TRIM($C560&amp;""))*('5_ACOMPANHAMENTO'!$AC$3:$AC$4922&lt;&gt;"")*((((I560&lt;&gt;"")*ISNUMBER(SEARCH("|"&amp;I560&amp;"|",'5_ACOMPANHAMENTO'!$AC$3:$AC$4922)))+((J560&lt;&gt;"")*ISNUMBER(SEARCH("|"&amp;J560&amp;"|",'5_ACOMPANHAMENTO'!$AC$3:$AC$4922)))+((K560&lt;&gt;"")*ISNUMBER(SEARCH("|"&amp;K560&amp;"|",'5_ACOMPANHAMENTO'!$AC$3:$AC$4922)))+((L560&lt;&gt;"")*ISNUMBER(SEARCH("|"&amp;L560&amp;"|",'5_ACOMPANHAMENTO'!$AC$3:$AC$4922)))+((M560&lt;&gt;"")*ISNUMBER(SEARCH("|"&amp;M560&amp;"|",'5_ACOMPANHAMENTO'!$AC$3:$AC$4922)))+((N560&lt;&gt;"")*ISNUMBER(SEARCH("|"&amp;N560&amp;"|",'5_ACOMPANHAMENTO'!$AC$3:$AC$4922)))+((O560&lt;&gt;"")*ISNUMBER(SEARCH("|"&amp;O560&amp;"|",'5_ACOMPANHAMENTO'!$AC$3:$AC$4922)))+((P560&lt;&gt;"")*ISNUMBER(SEARCH("|"&amp;P560&amp;"|",'5_ACOMPANHAMENTO'!$AC$3:$AC$4922)))+((Q560&lt;&gt;"")*ISNUMBER(SEARCH("|"&amp;Q560&amp;"|",'5_ACOMPANHAMENTO'!$AC$3:$AC$4922)))+((R560&lt;&gt;"")*ISNUMBER(SEARCH("|"&amp;R560&amp;"|",'5_ACOMPANHAMENTO'!$AC$3:$AC$4922)))+((S560&lt;&gt;"")*ISNUMBER(SEARCH("|"&amp;S560&amp;"|",'5_ACOMPANHAMENTO'!$AC$3:$AC$4922)))+((T560&lt;&gt;"")*ISNUMBER(SEARCH("|"&amp;T560&amp;"|",'5_ACOMPANHAMENTO'!$AC$3:$AC$4922)))+((U560&lt;&gt;"")*ISNUMBER(SEARCH("|"&amp;U560&amp;"|",'5_ACOMPANHAMENTO'!$AC$3:$AC$4922)))+((V560&lt;&gt;"")*ISNUMBER(SEARCH("|"&amp;V560&amp;"|",'5_ACOMPANHAMENTO'!$AC$3:$AC$4922)))+((W560&lt;&gt;"")*ISNUMBER(SEARCH("|"&amp;W560&amp;"|",'5_ACOMPANHAMENTO'!$AC$3:$AC$4922)))+((X560&lt;&gt;"")*ISNUMBER(SEARCH("|"&amp;X560&amp;"|",'5_ACOMPANHAMENTO'!$AC$3:$AC$4922)))+((Y560&lt;&gt;"")*ISNUMBER(SEARCH("|"&amp;Y560&amp;"|",'5_ACOMPANHAMENTO'!$AC$3:$AC$4922)))+((Z560&lt;&gt;"")*ISNUMBER(SEARCH("|"&amp;Z560&amp;"|",'5_ACOMPANHAMENTO'!$AC$3:$AC$4922)))+((AA560&lt;&gt;"")*ISNUMBER(SEARCH("|"&amp;AA560&amp;"|",'5_ACOMPANHAMENTO'!$AC$3:$AC$4922)))+((AB560&lt;&gt;"")*ISNUMBER(SEARCH("|"&amp;AB560&amp;"|",'5_ACOMPANHAMENTO'!$AC$3:$AC$4922))))&gt;0),0),0)),""))</f>
        <v>46210</v>
      </c>
      <c r="B560" s="14" t="s">
        <v>3091</v>
      </c>
      <c r="C560" s="14" t="s">
        <v>3059</v>
      </c>
      <c r="D560" s="4">
        <f>IF(OR($B560="",$C560=""),"",IFERROR(SUMPRODUCT(--(('5_ACOMPANHAMENTO'!$AD$3:$AD$4922=TRIM($C560&amp;""))*('5_ACOMPANHAMENTO'!$AC$3:$AC$4922&lt;&gt;"")*((((I560&lt;&gt;"")*ISNUMBER(SEARCH("|"&amp;I560&amp;"|",'5_ACOMPANHAMENTO'!$AC$3:$AC$4922)))+((J560&lt;&gt;"")*ISNUMBER(SEARCH("|"&amp;J560&amp;"|",'5_ACOMPANHAMENTO'!$AC$3:$AC$4922)))+((K560&lt;&gt;"")*ISNUMBER(SEARCH("|"&amp;K560&amp;"|",'5_ACOMPANHAMENTO'!$AC$3:$AC$4922)))+((L560&lt;&gt;"")*ISNUMBER(SEARCH("|"&amp;L560&amp;"|",'5_ACOMPANHAMENTO'!$AC$3:$AC$4922)))+((M560&lt;&gt;"")*ISNUMBER(SEARCH("|"&amp;M560&amp;"|",'5_ACOMPANHAMENTO'!$AC$3:$AC$4922)))+((N560&lt;&gt;"")*ISNUMBER(SEARCH("|"&amp;N560&amp;"|",'5_ACOMPANHAMENTO'!$AC$3:$AC$4922)))+((O560&lt;&gt;"")*ISNUMBER(SEARCH("|"&amp;O560&amp;"|",'5_ACOMPANHAMENTO'!$AC$3:$AC$4922)))+((P560&lt;&gt;"")*ISNUMBER(SEARCH("|"&amp;P560&amp;"|",'5_ACOMPANHAMENTO'!$AC$3:$AC$4922)))+((Q560&lt;&gt;"")*ISNUMBER(SEARCH("|"&amp;Q560&amp;"|",'5_ACOMPANHAMENTO'!$AC$3:$AC$4922)))+((R560&lt;&gt;"")*ISNUMBER(SEARCH("|"&amp;R560&amp;"|",'5_ACOMPANHAMENTO'!$AC$3:$AC$4922)))+((S560&lt;&gt;"")*ISNUMBER(SEARCH("|"&amp;S560&amp;"|",'5_ACOMPANHAMENTO'!$AC$3:$AC$4922)))+((T560&lt;&gt;"")*ISNUMBER(SEARCH("|"&amp;T560&amp;"|",'5_ACOMPANHAMENTO'!$AC$3:$AC$4922)))+((U560&lt;&gt;"")*ISNUMBER(SEARCH("|"&amp;U560&amp;"|",'5_ACOMPANHAMENTO'!$AC$3:$AC$4922)))+((V560&lt;&gt;"")*ISNUMBER(SEARCH("|"&amp;V560&amp;"|",'5_ACOMPANHAMENTO'!$AC$3:$AC$4922)))+((W560&lt;&gt;"")*ISNUMBER(SEARCH("|"&amp;W560&amp;"|",'5_ACOMPANHAMENTO'!$AC$3:$AC$4922)))+((X560&lt;&gt;"")*ISNUMBER(SEARCH("|"&amp;X560&amp;"|",'5_ACOMPANHAMENTO'!$AC$3:$AC$4922)))+((Y560&lt;&gt;"")*ISNUMBER(SEARCH("|"&amp;Y560&amp;"|",'5_ACOMPANHAMENTO'!$AC$3:$AC$4922)))+((Z560&lt;&gt;"")*ISNUMBER(SEARCH("|"&amp;Z560&amp;"|",'5_ACOMPANHAMENTO'!$AC$3:$AC$4922)))+((AA560&lt;&gt;"")*ISNUMBER(SEARCH("|"&amp;AA560&amp;"|",'5_ACOMPANHAMENTO'!$AC$3:$AC$4922)))+((AB560&lt;&gt;"")*ISNUMBER(SEARCH("|"&amp;AB560&amp;"|",'5_ACOMPANHAMENTO'!$AC$3:$AC$4922))))&gt;0)),'5_ACOMPANHAMENTO'!$J$3:$J$4922),0))</f>
        <v>757</v>
      </c>
      <c r="E560" s="4" t="str">
        <f t="shared" ca="1" si="184"/>
        <v>FINALIZADO</v>
      </c>
      <c r="F560" s="7">
        <f>IF(OR($B560="",$C560=""),"",IFERROR(SUMPRODUCT(--(('5_ACOMPANHAMENTO'!$AD$3:$AD$4922=TRIM($C560&amp;""))*('5_ACOMPANHAMENTO'!$AC$3:$AC$4922&lt;&gt;"")*((((I560&lt;&gt;"")*ISNUMBER(SEARCH("|"&amp;I560&amp;"|",'5_ACOMPANHAMENTO'!$AC$3:$AC$4922)))+((J560&lt;&gt;"")*ISNUMBER(SEARCH("|"&amp;J560&amp;"|",'5_ACOMPANHAMENTO'!$AC$3:$AC$4922)))+((K560&lt;&gt;"")*ISNUMBER(SEARCH("|"&amp;K560&amp;"|",'5_ACOMPANHAMENTO'!$AC$3:$AC$4922)))+((L560&lt;&gt;"")*ISNUMBER(SEARCH("|"&amp;L560&amp;"|",'5_ACOMPANHAMENTO'!$AC$3:$AC$4922)))+((M560&lt;&gt;"")*ISNUMBER(SEARCH("|"&amp;M560&amp;"|",'5_ACOMPANHAMENTO'!$AC$3:$AC$4922)))+((N560&lt;&gt;"")*ISNUMBER(SEARCH("|"&amp;N560&amp;"|",'5_ACOMPANHAMENTO'!$AC$3:$AC$4922)))+((O560&lt;&gt;"")*ISNUMBER(SEARCH("|"&amp;O560&amp;"|",'5_ACOMPANHAMENTO'!$AC$3:$AC$4922)))+((P560&lt;&gt;"")*ISNUMBER(SEARCH("|"&amp;P560&amp;"|",'5_ACOMPANHAMENTO'!$AC$3:$AC$4922)))+((Q560&lt;&gt;"")*ISNUMBER(SEARCH("|"&amp;Q560&amp;"|",'5_ACOMPANHAMENTO'!$AC$3:$AC$4922)))+((R560&lt;&gt;"")*ISNUMBER(SEARCH("|"&amp;R560&amp;"|",'5_ACOMPANHAMENTO'!$AC$3:$AC$4922)))+((S560&lt;&gt;"")*ISNUMBER(SEARCH("|"&amp;S560&amp;"|",'5_ACOMPANHAMENTO'!$AC$3:$AC$4922)))+((T560&lt;&gt;"")*ISNUMBER(SEARCH("|"&amp;T560&amp;"|",'5_ACOMPANHAMENTO'!$AC$3:$AC$4922)))+((U560&lt;&gt;"")*ISNUMBER(SEARCH("|"&amp;U560&amp;"|",'5_ACOMPANHAMENTO'!$AC$3:$AC$4922)))+((V560&lt;&gt;"")*ISNUMBER(SEARCH("|"&amp;V560&amp;"|",'5_ACOMPANHAMENTO'!$AC$3:$AC$4922)))+((W560&lt;&gt;"")*ISNUMBER(SEARCH("|"&amp;W560&amp;"|",'5_ACOMPANHAMENTO'!$AC$3:$AC$4922)))+((X560&lt;&gt;"")*ISNUMBER(SEARCH("|"&amp;X560&amp;"|",'5_ACOMPANHAMENTO'!$AC$3:$AC$4922)))+((Y560&lt;&gt;"")*ISNUMBER(SEARCH("|"&amp;Y560&amp;"|",'5_ACOMPANHAMENTO'!$AC$3:$AC$4922)))+((Z560&lt;&gt;"")*ISNUMBER(SEARCH("|"&amp;Z560&amp;"|",'5_ACOMPANHAMENTO'!$AC$3:$AC$4922)))+((AA560&lt;&gt;"")*ISNUMBER(SEARCH("|"&amp;AA560&amp;"|",'5_ACOMPANHAMENTO'!$AC$3:$AC$4922)))+((AB560&lt;&gt;"")*ISNUMBER(SEARCH("|"&amp;AB560&amp;"|",'5_ACOMPANHAMENTO'!$AC$3:$AC$4922))))&gt;0)),'5_ACOMPANHAMENTO'!$O$3:$O$4922),0))</f>
        <v>757</v>
      </c>
      <c r="G560" s="7">
        <f t="shared" si="185"/>
        <v>0</v>
      </c>
      <c r="H560" t="str">
        <f t="shared" si="186"/>
        <v>10200,10202,10205|8 EMBALAGEM</v>
      </c>
      <c r="I560" s="1" t="str">
        <f t="shared" si="187"/>
        <v>10200</v>
      </c>
      <c r="J560" s="1" t="str">
        <f t="shared" si="188"/>
        <v>10202</v>
      </c>
      <c r="K560" s="1" t="str">
        <f t="shared" si="189"/>
        <v>10205</v>
      </c>
      <c r="L560" s="1" t="str">
        <f t="shared" si="190"/>
        <v/>
      </c>
      <c r="M560" s="1" t="str">
        <f t="shared" si="191"/>
        <v/>
      </c>
      <c r="N560" s="1" t="str">
        <f t="shared" si="192"/>
        <v/>
      </c>
      <c r="O560" s="1" t="str">
        <f t="shared" si="193"/>
        <v/>
      </c>
      <c r="P560" s="1" t="str">
        <f t="shared" si="194"/>
        <v/>
      </c>
      <c r="Q560" s="1" t="str">
        <f t="shared" si="195"/>
        <v/>
      </c>
      <c r="R560" s="1" t="str">
        <f t="shared" si="196"/>
        <v/>
      </c>
      <c r="S560" s="1" t="str">
        <f t="shared" si="197"/>
        <v/>
      </c>
      <c r="T560" s="1" t="str">
        <f t="shared" si="198"/>
        <v/>
      </c>
      <c r="U560" s="1" t="str">
        <f t="shared" si="199"/>
        <v/>
      </c>
      <c r="V560" s="1" t="str">
        <f t="shared" si="200"/>
        <v/>
      </c>
      <c r="W560" s="1" t="str">
        <f t="shared" si="201"/>
        <v/>
      </c>
      <c r="X560" s="1" t="str">
        <f t="shared" si="202"/>
        <v/>
      </c>
      <c r="Y560" s="1" t="str">
        <f t="shared" si="203"/>
        <v/>
      </c>
      <c r="Z560" s="1" t="str">
        <f t="shared" si="204"/>
        <v/>
      </c>
      <c r="AA560" s="1" t="str">
        <f t="shared" si="205"/>
        <v/>
      </c>
      <c r="AB560" s="1" t="str">
        <f t="shared" si="206"/>
        <v/>
      </c>
    </row>
    <row r="561" spans="1:28" ht="11.25" hidden="1" customHeight="1" x14ac:dyDescent="0.35">
      <c r="A561" s="4">
        <f>IF(OR($B561="",$C561=""),"",IFERROR(INDEX('5_ACOMPANHAMENTO'!$A$3:$A$4922,MATCH(1,INDEX(('5_ACOMPANHAMENTO'!$AD$3:$AD$4922=TRIM($C561&amp;""))*('5_ACOMPANHAMENTO'!$AC$3:$AC$4922&lt;&gt;"")*((((I561&lt;&gt;"")*ISNUMBER(SEARCH("|"&amp;I561&amp;"|",'5_ACOMPANHAMENTO'!$AC$3:$AC$4922)))+((J561&lt;&gt;"")*ISNUMBER(SEARCH("|"&amp;J561&amp;"|",'5_ACOMPANHAMENTO'!$AC$3:$AC$4922)))+((K561&lt;&gt;"")*ISNUMBER(SEARCH("|"&amp;K561&amp;"|",'5_ACOMPANHAMENTO'!$AC$3:$AC$4922)))+((L561&lt;&gt;"")*ISNUMBER(SEARCH("|"&amp;L561&amp;"|",'5_ACOMPANHAMENTO'!$AC$3:$AC$4922)))+((M561&lt;&gt;"")*ISNUMBER(SEARCH("|"&amp;M561&amp;"|",'5_ACOMPANHAMENTO'!$AC$3:$AC$4922)))+((N561&lt;&gt;"")*ISNUMBER(SEARCH("|"&amp;N561&amp;"|",'5_ACOMPANHAMENTO'!$AC$3:$AC$4922)))+((O561&lt;&gt;"")*ISNUMBER(SEARCH("|"&amp;O561&amp;"|",'5_ACOMPANHAMENTO'!$AC$3:$AC$4922)))+((P561&lt;&gt;"")*ISNUMBER(SEARCH("|"&amp;P561&amp;"|",'5_ACOMPANHAMENTO'!$AC$3:$AC$4922)))+((Q561&lt;&gt;"")*ISNUMBER(SEARCH("|"&amp;Q561&amp;"|",'5_ACOMPANHAMENTO'!$AC$3:$AC$4922)))+((R561&lt;&gt;"")*ISNUMBER(SEARCH("|"&amp;R561&amp;"|",'5_ACOMPANHAMENTO'!$AC$3:$AC$4922)))+((S561&lt;&gt;"")*ISNUMBER(SEARCH("|"&amp;S561&amp;"|",'5_ACOMPANHAMENTO'!$AC$3:$AC$4922)))+((T561&lt;&gt;"")*ISNUMBER(SEARCH("|"&amp;T561&amp;"|",'5_ACOMPANHAMENTO'!$AC$3:$AC$4922)))+((U561&lt;&gt;"")*ISNUMBER(SEARCH("|"&amp;U561&amp;"|",'5_ACOMPANHAMENTO'!$AC$3:$AC$4922)))+((V561&lt;&gt;"")*ISNUMBER(SEARCH("|"&amp;V561&amp;"|",'5_ACOMPANHAMENTO'!$AC$3:$AC$4922)))+((W561&lt;&gt;"")*ISNUMBER(SEARCH("|"&amp;W561&amp;"|",'5_ACOMPANHAMENTO'!$AC$3:$AC$4922)))+((X561&lt;&gt;"")*ISNUMBER(SEARCH("|"&amp;X561&amp;"|",'5_ACOMPANHAMENTO'!$AC$3:$AC$4922)))+((Y561&lt;&gt;"")*ISNUMBER(SEARCH("|"&amp;Y561&amp;"|",'5_ACOMPANHAMENTO'!$AC$3:$AC$4922)))+((Z561&lt;&gt;"")*ISNUMBER(SEARCH("|"&amp;Z561&amp;"|",'5_ACOMPANHAMENTO'!$AC$3:$AC$4922)))+((AA561&lt;&gt;"")*ISNUMBER(SEARCH("|"&amp;AA561&amp;"|",'5_ACOMPANHAMENTO'!$AC$3:$AC$4922)))+((AB561&lt;&gt;"")*ISNUMBER(SEARCH("|"&amp;AB561&amp;"|",'5_ACOMPANHAMENTO'!$AC$3:$AC$4922))))&gt;0),0),0)),""))</f>
        <v>46210</v>
      </c>
      <c r="B561" s="14" t="s">
        <v>3091</v>
      </c>
      <c r="C561" s="14" t="s">
        <v>3059</v>
      </c>
      <c r="D561" s="4">
        <f>IF(OR($B561="",$C561=""),"",IFERROR(SUMPRODUCT(--(('5_ACOMPANHAMENTO'!$AD$3:$AD$4922=TRIM($C561&amp;""))*('5_ACOMPANHAMENTO'!$AC$3:$AC$4922&lt;&gt;"")*((((I561&lt;&gt;"")*ISNUMBER(SEARCH("|"&amp;I561&amp;"|",'5_ACOMPANHAMENTO'!$AC$3:$AC$4922)))+((J561&lt;&gt;"")*ISNUMBER(SEARCH("|"&amp;J561&amp;"|",'5_ACOMPANHAMENTO'!$AC$3:$AC$4922)))+((K561&lt;&gt;"")*ISNUMBER(SEARCH("|"&amp;K561&amp;"|",'5_ACOMPANHAMENTO'!$AC$3:$AC$4922)))+((L561&lt;&gt;"")*ISNUMBER(SEARCH("|"&amp;L561&amp;"|",'5_ACOMPANHAMENTO'!$AC$3:$AC$4922)))+((M561&lt;&gt;"")*ISNUMBER(SEARCH("|"&amp;M561&amp;"|",'5_ACOMPANHAMENTO'!$AC$3:$AC$4922)))+((N561&lt;&gt;"")*ISNUMBER(SEARCH("|"&amp;N561&amp;"|",'5_ACOMPANHAMENTO'!$AC$3:$AC$4922)))+((O561&lt;&gt;"")*ISNUMBER(SEARCH("|"&amp;O561&amp;"|",'5_ACOMPANHAMENTO'!$AC$3:$AC$4922)))+((P561&lt;&gt;"")*ISNUMBER(SEARCH("|"&amp;P561&amp;"|",'5_ACOMPANHAMENTO'!$AC$3:$AC$4922)))+((Q561&lt;&gt;"")*ISNUMBER(SEARCH("|"&amp;Q561&amp;"|",'5_ACOMPANHAMENTO'!$AC$3:$AC$4922)))+((R561&lt;&gt;"")*ISNUMBER(SEARCH("|"&amp;R561&amp;"|",'5_ACOMPANHAMENTO'!$AC$3:$AC$4922)))+((S561&lt;&gt;"")*ISNUMBER(SEARCH("|"&amp;S561&amp;"|",'5_ACOMPANHAMENTO'!$AC$3:$AC$4922)))+((T561&lt;&gt;"")*ISNUMBER(SEARCH("|"&amp;T561&amp;"|",'5_ACOMPANHAMENTO'!$AC$3:$AC$4922)))+((U561&lt;&gt;"")*ISNUMBER(SEARCH("|"&amp;U561&amp;"|",'5_ACOMPANHAMENTO'!$AC$3:$AC$4922)))+((V561&lt;&gt;"")*ISNUMBER(SEARCH("|"&amp;V561&amp;"|",'5_ACOMPANHAMENTO'!$AC$3:$AC$4922)))+((W561&lt;&gt;"")*ISNUMBER(SEARCH("|"&amp;W561&amp;"|",'5_ACOMPANHAMENTO'!$AC$3:$AC$4922)))+((X561&lt;&gt;"")*ISNUMBER(SEARCH("|"&amp;X561&amp;"|",'5_ACOMPANHAMENTO'!$AC$3:$AC$4922)))+((Y561&lt;&gt;"")*ISNUMBER(SEARCH("|"&amp;Y561&amp;"|",'5_ACOMPANHAMENTO'!$AC$3:$AC$4922)))+((Z561&lt;&gt;"")*ISNUMBER(SEARCH("|"&amp;Z561&amp;"|",'5_ACOMPANHAMENTO'!$AC$3:$AC$4922)))+((AA561&lt;&gt;"")*ISNUMBER(SEARCH("|"&amp;AA561&amp;"|",'5_ACOMPANHAMENTO'!$AC$3:$AC$4922)))+((AB561&lt;&gt;"")*ISNUMBER(SEARCH("|"&amp;AB561&amp;"|",'5_ACOMPANHAMENTO'!$AC$3:$AC$4922))))&gt;0)),'5_ACOMPANHAMENTO'!$J$3:$J$4922),0))</f>
        <v>757</v>
      </c>
      <c r="E561" s="4" t="str">
        <f t="shared" ca="1" si="184"/>
        <v>FINALIZADO</v>
      </c>
      <c r="F561" s="7">
        <f>IF(OR($B561="",$C561=""),"",IFERROR(SUMPRODUCT(--(('5_ACOMPANHAMENTO'!$AD$3:$AD$4922=TRIM($C561&amp;""))*('5_ACOMPANHAMENTO'!$AC$3:$AC$4922&lt;&gt;"")*((((I561&lt;&gt;"")*ISNUMBER(SEARCH("|"&amp;I561&amp;"|",'5_ACOMPANHAMENTO'!$AC$3:$AC$4922)))+((J561&lt;&gt;"")*ISNUMBER(SEARCH("|"&amp;J561&amp;"|",'5_ACOMPANHAMENTO'!$AC$3:$AC$4922)))+((K561&lt;&gt;"")*ISNUMBER(SEARCH("|"&amp;K561&amp;"|",'5_ACOMPANHAMENTO'!$AC$3:$AC$4922)))+((L561&lt;&gt;"")*ISNUMBER(SEARCH("|"&amp;L561&amp;"|",'5_ACOMPANHAMENTO'!$AC$3:$AC$4922)))+((M561&lt;&gt;"")*ISNUMBER(SEARCH("|"&amp;M561&amp;"|",'5_ACOMPANHAMENTO'!$AC$3:$AC$4922)))+((N561&lt;&gt;"")*ISNUMBER(SEARCH("|"&amp;N561&amp;"|",'5_ACOMPANHAMENTO'!$AC$3:$AC$4922)))+((O561&lt;&gt;"")*ISNUMBER(SEARCH("|"&amp;O561&amp;"|",'5_ACOMPANHAMENTO'!$AC$3:$AC$4922)))+((P561&lt;&gt;"")*ISNUMBER(SEARCH("|"&amp;P561&amp;"|",'5_ACOMPANHAMENTO'!$AC$3:$AC$4922)))+((Q561&lt;&gt;"")*ISNUMBER(SEARCH("|"&amp;Q561&amp;"|",'5_ACOMPANHAMENTO'!$AC$3:$AC$4922)))+((R561&lt;&gt;"")*ISNUMBER(SEARCH("|"&amp;R561&amp;"|",'5_ACOMPANHAMENTO'!$AC$3:$AC$4922)))+((S561&lt;&gt;"")*ISNUMBER(SEARCH("|"&amp;S561&amp;"|",'5_ACOMPANHAMENTO'!$AC$3:$AC$4922)))+((T561&lt;&gt;"")*ISNUMBER(SEARCH("|"&amp;T561&amp;"|",'5_ACOMPANHAMENTO'!$AC$3:$AC$4922)))+((U561&lt;&gt;"")*ISNUMBER(SEARCH("|"&amp;U561&amp;"|",'5_ACOMPANHAMENTO'!$AC$3:$AC$4922)))+((V561&lt;&gt;"")*ISNUMBER(SEARCH("|"&amp;V561&amp;"|",'5_ACOMPANHAMENTO'!$AC$3:$AC$4922)))+((W561&lt;&gt;"")*ISNUMBER(SEARCH("|"&amp;W561&amp;"|",'5_ACOMPANHAMENTO'!$AC$3:$AC$4922)))+((X561&lt;&gt;"")*ISNUMBER(SEARCH("|"&amp;X561&amp;"|",'5_ACOMPANHAMENTO'!$AC$3:$AC$4922)))+((Y561&lt;&gt;"")*ISNUMBER(SEARCH("|"&amp;Y561&amp;"|",'5_ACOMPANHAMENTO'!$AC$3:$AC$4922)))+((Z561&lt;&gt;"")*ISNUMBER(SEARCH("|"&amp;Z561&amp;"|",'5_ACOMPANHAMENTO'!$AC$3:$AC$4922)))+((AA561&lt;&gt;"")*ISNUMBER(SEARCH("|"&amp;AA561&amp;"|",'5_ACOMPANHAMENTO'!$AC$3:$AC$4922)))+((AB561&lt;&gt;"")*ISNUMBER(SEARCH("|"&amp;AB561&amp;"|",'5_ACOMPANHAMENTO'!$AC$3:$AC$4922))))&gt;0)),'5_ACOMPANHAMENTO'!$O$3:$O$4922),0))</f>
        <v>757</v>
      </c>
      <c r="G561" s="7">
        <f t="shared" si="185"/>
        <v>0</v>
      </c>
      <c r="H561" t="str">
        <f t="shared" si="186"/>
        <v>10200,10202,10205|8 EMBALAGEM</v>
      </c>
      <c r="I561" s="1" t="str">
        <f t="shared" si="187"/>
        <v>10200</v>
      </c>
      <c r="J561" s="1" t="str">
        <f t="shared" si="188"/>
        <v>10202</v>
      </c>
      <c r="K561" s="1" t="str">
        <f t="shared" si="189"/>
        <v>10205</v>
      </c>
      <c r="L561" s="1" t="str">
        <f t="shared" si="190"/>
        <v/>
      </c>
      <c r="M561" s="1" t="str">
        <f t="shared" si="191"/>
        <v/>
      </c>
      <c r="N561" s="1" t="str">
        <f t="shared" si="192"/>
        <v/>
      </c>
      <c r="O561" s="1" t="str">
        <f t="shared" si="193"/>
        <v/>
      </c>
      <c r="P561" s="1" t="str">
        <f t="shared" si="194"/>
        <v/>
      </c>
      <c r="Q561" s="1" t="str">
        <f t="shared" si="195"/>
        <v/>
      </c>
      <c r="R561" s="1" t="str">
        <f t="shared" si="196"/>
        <v/>
      </c>
      <c r="S561" s="1" t="str">
        <f t="shared" si="197"/>
        <v/>
      </c>
      <c r="T561" s="1" t="str">
        <f t="shared" si="198"/>
        <v/>
      </c>
      <c r="U561" s="1" t="str">
        <f t="shared" si="199"/>
        <v/>
      </c>
      <c r="V561" s="1" t="str">
        <f t="shared" si="200"/>
        <v/>
      </c>
      <c r="W561" s="1" t="str">
        <f t="shared" si="201"/>
        <v/>
      </c>
      <c r="X561" s="1" t="str">
        <f t="shared" si="202"/>
        <v/>
      </c>
      <c r="Y561" s="1" t="str">
        <f t="shared" si="203"/>
        <v/>
      </c>
      <c r="Z561" s="1" t="str">
        <f t="shared" si="204"/>
        <v/>
      </c>
      <c r="AA561" s="1" t="str">
        <f t="shared" si="205"/>
        <v/>
      </c>
      <c r="AB561" s="1" t="str">
        <f t="shared" si="206"/>
        <v/>
      </c>
    </row>
    <row r="562" spans="1:28" ht="11.25" hidden="1" customHeight="1" x14ac:dyDescent="0.35">
      <c r="A562" s="4">
        <f>IF(OR($B562="",$C562=""),"",IFERROR(INDEX('5_ACOMPANHAMENTO'!$A$3:$A$4922,MATCH(1,INDEX(('5_ACOMPANHAMENTO'!$AD$3:$AD$4922=TRIM($C562&amp;""))*('5_ACOMPANHAMENTO'!$AC$3:$AC$4922&lt;&gt;"")*((((I562&lt;&gt;"")*ISNUMBER(SEARCH("|"&amp;I562&amp;"|",'5_ACOMPANHAMENTO'!$AC$3:$AC$4922)))+((J562&lt;&gt;"")*ISNUMBER(SEARCH("|"&amp;J562&amp;"|",'5_ACOMPANHAMENTO'!$AC$3:$AC$4922)))+((K562&lt;&gt;"")*ISNUMBER(SEARCH("|"&amp;K562&amp;"|",'5_ACOMPANHAMENTO'!$AC$3:$AC$4922)))+((L562&lt;&gt;"")*ISNUMBER(SEARCH("|"&amp;L562&amp;"|",'5_ACOMPANHAMENTO'!$AC$3:$AC$4922)))+((M562&lt;&gt;"")*ISNUMBER(SEARCH("|"&amp;M562&amp;"|",'5_ACOMPANHAMENTO'!$AC$3:$AC$4922)))+((N562&lt;&gt;"")*ISNUMBER(SEARCH("|"&amp;N562&amp;"|",'5_ACOMPANHAMENTO'!$AC$3:$AC$4922)))+((O562&lt;&gt;"")*ISNUMBER(SEARCH("|"&amp;O562&amp;"|",'5_ACOMPANHAMENTO'!$AC$3:$AC$4922)))+((P562&lt;&gt;"")*ISNUMBER(SEARCH("|"&amp;P562&amp;"|",'5_ACOMPANHAMENTO'!$AC$3:$AC$4922)))+((Q562&lt;&gt;"")*ISNUMBER(SEARCH("|"&amp;Q562&amp;"|",'5_ACOMPANHAMENTO'!$AC$3:$AC$4922)))+((R562&lt;&gt;"")*ISNUMBER(SEARCH("|"&amp;R562&amp;"|",'5_ACOMPANHAMENTO'!$AC$3:$AC$4922)))+((S562&lt;&gt;"")*ISNUMBER(SEARCH("|"&amp;S562&amp;"|",'5_ACOMPANHAMENTO'!$AC$3:$AC$4922)))+((T562&lt;&gt;"")*ISNUMBER(SEARCH("|"&amp;T562&amp;"|",'5_ACOMPANHAMENTO'!$AC$3:$AC$4922)))+((U562&lt;&gt;"")*ISNUMBER(SEARCH("|"&amp;U562&amp;"|",'5_ACOMPANHAMENTO'!$AC$3:$AC$4922)))+((V562&lt;&gt;"")*ISNUMBER(SEARCH("|"&amp;V562&amp;"|",'5_ACOMPANHAMENTO'!$AC$3:$AC$4922)))+((W562&lt;&gt;"")*ISNUMBER(SEARCH("|"&amp;W562&amp;"|",'5_ACOMPANHAMENTO'!$AC$3:$AC$4922)))+((X562&lt;&gt;"")*ISNUMBER(SEARCH("|"&amp;X562&amp;"|",'5_ACOMPANHAMENTO'!$AC$3:$AC$4922)))+((Y562&lt;&gt;"")*ISNUMBER(SEARCH("|"&amp;Y562&amp;"|",'5_ACOMPANHAMENTO'!$AC$3:$AC$4922)))+((Z562&lt;&gt;"")*ISNUMBER(SEARCH("|"&amp;Z562&amp;"|",'5_ACOMPANHAMENTO'!$AC$3:$AC$4922)))+((AA562&lt;&gt;"")*ISNUMBER(SEARCH("|"&amp;AA562&amp;"|",'5_ACOMPANHAMENTO'!$AC$3:$AC$4922)))+((AB562&lt;&gt;"")*ISNUMBER(SEARCH("|"&amp;AB562&amp;"|",'5_ACOMPANHAMENTO'!$AC$3:$AC$4922))))&gt;0),0),0)),""))</f>
        <v>46210</v>
      </c>
      <c r="B562" s="14" t="s">
        <v>3091</v>
      </c>
      <c r="C562" s="14" t="s">
        <v>3059</v>
      </c>
      <c r="D562" s="4">
        <f>IF(OR($B562="",$C562=""),"",IFERROR(SUMPRODUCT(--(('5_ACOMPANHAMENTO'!$AD$3:$AD$4922=TRIM($C562&amp;""))*('5_ACOMPANHAMENTO'!$AC$3:$AC$4922&lt;&gt;"")*((((I562&lt;&gt;"")*ISNUMBER(SEARCH("|"&amp;I562&amp;"|",'5_ACOMPANHAMENTO'!$AC$3:$AC$4922)))+((J562&lt;&gt;"")*ISNUMBER(SEARCH("|"&amp;J562&amp;"|",'5_ACOMPANHAMENTO'!$AC$3:$AC$4922)))+((K562&lt;&gt;"")*ISNUMBER(SEARCH("|"&amp;K562&amp;"|",'5_ACOMPANHAMENTO'!$AC$3:$AC$4922)))+((L562&lt;&gt;"")*ISNUMBER(SEARCH("|"&amp;L562&amp;"|",'5_ACOMPANHAMENTO'!$AC$3:$AC$4922)))+((M562&lt;&gt;"")*ISNUMBER(SEARCH("|"&amp;M562&amp;"|",'5_ACOMPANHAMENTO'!$AC$3:$AC$4922)))+((N562&lt;&gt;"")*ISNUMBER(SEARCH("|"&amp;N562&amp;"|",'5_ACOMPANHAMENTO'!$AC$3:$AC$4922)))+((O562&lt;&gt;"")*ISNUMBER(SEARCH("|"&amp;O562&amp;"|",'5_ACOMPANHAMENTO'!$AC$3:$AC$4922)))+((P562&lt;&gt;"")*ISNUMBER(SEARCH("|"&amp;P562&amp;"|",'5_ACOMPANHAMENTO'!$AC$3:$AC$4922)))+((Q562&lt;&gt;"")*ISNUMBER(SEARCH("|"&amp;Q562&amp;"|",'5_ACOMPANHAMENTO'!$AC$3:$AC$4922)))+((R562&lt;&gt;"")*ISNUMBER(SEARCH("|"&amp;R562&amp;"|",'5_ACOMPANHAMENTO'!$AC$3:$AC$4922)))+((S562&lt;&gt;"")*ISNUMBER(SEARCH("|"&amp;S562&amp;"|",'5_ACOMPANHAMENTO'!$AC$3:$AC$4922)))+((T562&lt;&gt;"")*ISNUMBER(SEARCH("|"&amp;T562&amp;"|",'5_ACOMPANHAMENTO'!$AC$3:$AC$4922)))+((U562&lt;&gt;"")*ISNUMBER(SEARCH("|"&amp;U562&amp;"|",'5_ACOMPANHAMENTO'!$AC$3:$AC$4922)))+((V562&lt;&gt;"")*ISNUMBER(SEARCH("|"&amp;V562&amp;"|",'5_ACOMPANHAMENTO'!$AC$3:$AC$4922)))+((W562&lt;&gt;"")*ISNUMBER(SEARCH("|"&amp;W562&amp;"|",'5_ACOMPANHAMENTO'!$AC$3:$AC$4922)))+((X562&lt;&gt;"")*ISNUMBER(SEARCH("|"&amp;X562&amp;"|",'5_ACOMPANHAMENTO'!$AC$3:$AC$4922)))+((Y562&lt;&gt;"")*ISNUMBER(SEARCH("|"&amp;Y562&amp;"|",'5_ACOMPANHAMENTO'!$AC$3:$AC$4922)))+((Z562&lt;&gt;"")*ISNUMBER(SEARCH("|"&amp;Z562&amp;"|",'5_ACOMPANHAMENTO'!$AC$3:$AC$4922)))+((AA562&lt;&gt;"")*ISNUMBER(SEARCH("|"&amp;AA562&amp;"|",'5_ACOMPANHAMENTO'!$AC$3:$AC$4922)))+((AB562&lt;&gt;"")*ISNUMBER(SEARCH("|"&amp;AB562&amp;"|",'5_ACOMPANHAMENTO'!$AC$3:$AC$4922))))&gt;0)),'5_ACOMPANHAMENTO'!$J$3:$J$4922),0))</f>
        <v>757</v>
      </c>
      <c r="E562" s="4" t="str">
        <f t="shared" ca="1" si="184"/>
        <v>FINALIZADO</v>
      </c>
      <c r="F562" s="7">
        <f>IF(OR($B562="",$C562=""),"",IFERROR(SUMPRODUCT(--(('5_ACOMPANHAMENTO'!$AD$3:$AD$4922=TRIM($C562&amp;""))*('5_ACOMPANHAMENTO'!$AC$3:$AC$4922&lt;&gt;"")*((((I562&lt;&gt;"")*ISNUMBER(SEARCH("|"&amp;I562&amp;"|",'5_ACOMPANHAMENTO'!$AC$3:$AC$4922)))+((J562&lt;&gt;"")*ISNUMBER(SEARCH("|"&amp;J562&amp;"|",'5_ACOMPANHAMENTO'!$AC$3:$AC$4922)))+((K562&lt;&gt;"")*ISNUMBER(SEARCH("|"&amp;K562&amp;"|",'5_ACOMPANHAMENTO'!$AC$3:$AC$4922)))+((L562&lt;&gt;"")*ISNUMBER(SEARCH("|"&amp;L562&amp;"|",'5_ACOMPANHAMENTO'!$AC$3:$AC$4922)))+((M562&lt;&gt;"")*ISNUMBER(SEARCH("|"&amp;M562&amp;"|",'5_ACOMPANHAMENTO'!$AC$3:$AC$4922)))+((N562&lt;&gt;"")*ISNUMBER(SEARCH("|"&amp;N562&amp;"|",'5_ACOMPANHAMENTO'!$AC$3:$AC$4922)))+((O562&lt;&gt;"")*ISNUMBER(SEARCH("|"&amp;O562&amp;"|",'5_ACOMPANHAMENTO'!$AC$3:$AC$4922)))+((P562&lt;&gt;"")*ISNUMBER(SEARCH("|"&amp;P562&amp;"|",'5_ACOMPANHAMENTO'!$AC$3:$AC$4922)))+((Q562&lt;&gt;"")*ISNUMBER(SEARCH("|"&amp;Q562&amp;"|",'5_ACOMPANHAMENTO'!$AC$3:$AC$4922)))+((R562&lt;&gt;"")*ISNUMBER(SEARCH("|"&amp;R562&amp;"|",'5_ACOMPANHAMENTO'!$AC$3:$AC$4922)))+((S562&lt;&gt;"")*ISNUMBER(SEARCH("|"&amp;S562&amp;"|",'5_ACOMPANHAMENTO'!$AC$3:$AC$4922)))+((T562&lt;&gt;"")*ISNUMBER(SEARCH("|"&amp;T562&amp;"|",'5_ACOMPANHAMENTO'!$AC$3:$AC$4922)))+((U562&lt;&gt;"")*ISNUMBER(SEARCH("|"&amp;U562&amp;"|",'5_ACOMPANHAMENTO'!$AC$3:$AC$4922)))+((V562&lt;&gt;"")*ISNUMBER(SEARCH("|"&amp;V562&amp;"|",'5_ACOMPANHAMENTO'!$AC$3:$AC$4922)))+((W562&lt;&gt;"")*ISNUMBER(SEARCH("|"&amp;W562&amp;"|",'5_ACOMPANHAMENTO'!$AC$3:$AC$4922)))+((X562&lt;&gt;"")*ISNUMBER(SEARCH("|"&amp;X562&amp;"|",'5_ACOMPANHAMENTO'!$AC$3:$AC$4922)))+((Y562&lt;&gt;"")*ISNUMBER(SEARCH("|"&amp;Y562&amp;"|",'5_ACOMPANHAMENTO'!$AC$3:$AC$4922)))+((Z562&lt;&gt;"")*ISNUMBER(SEARCH("|"&amp;Z562&amp;"|",'5_ACOMPANHAMENTO'!$AC$3:$AC$4922)))+((AA562&lt;&gt;"")*ISNUMBER(SEARCH("|"&amp;AA562&amp;"|",'5_ACOMPANHAMENTO'!$AC$3:$AC$4922)))+((AB562&lt;&gt;"")*ISNUMBER(SEARCH("|"&amp;AB562&amp;"|",'5_ACOMPANHAMENTO'!$AC$3:$AC$4922))))&gt;0)),'5_ACOMPANHAMENTO'!$O$3:$O$4922),0))</f>
        <v>757</v>
      </c>
      <c r="G562" s="7">
        <f t="shared" si="185"/>
        <v>0</v>
      </c>
      <c r="H562" t="str">
        <f t="shared" si="186"/>
        <v>10200,10202,10205|8 EMBALAGEM</v>
      </c>
      <c r="I562" s="1" t="str">
        <f t="shared" si="187"/>
        <v>10200</v>
      </c>
      <c r="J562" s="1" t="str">
        <f t="shared" si="188"/>
        <v>10202</v>
      </c>
      <c r="K562" s="1" t="str">
        <f t="shared" si="189"/>
        <v>10205</v>
      </c>
      <c r="L562" s="1" t="str">
        <f t="shared" si="190"/>
        <v/>
      </c>
      <c r="M562" s="1" t="str">
        <f t="shared" si="191"/>
        <v/>
      </c>
      <c r="N562" s="1" t="str">
        <f t="shared" si="192"/>
        <v/>
      </c>
      <c r="O562" s="1" t="str">
        <f t="shared" si="193"/>
        <v/>
      </c>
      <c r="P562" s="1" t="str">
        <f t="shared" si="194"/>
        <v/>
      </c>
      <c r="Q562" s="1" t="str">
        <f t="shared" si="195"/>
        <v/>
      </c>
      <c r="R562" s="1" t="str">
        <f t="shared" si="196"/>
        <v/>
      </c>
      <c r="S562" s="1" t="str">
        <f t="shared" si="197"/>
        <v/>
      </c>
      <c r="T562" s="1" t="str">
        <f t="shared" si="198"/>
        <v/>
      </c>
      <c r="U562" s="1" t="str">
        <f t="shared" si="199"/>
        <v/>
      </c>
      <c r="V562" s="1" t="str">
        <f t="shared" si="200"/>
        <v/>
      </c>
      <c r="W562" s="1" t="str">
        <f t="shared" si="201"/>
        <v/>
      </c>
      <c r="X562" s="1" t="str">
        <f t="shared" si="202"/>
        <v/>
      </c>
      <c r="Y562" s="1" t="str">
        <f t="shared" si="203"/>
        <v/>
      </c>
      <c r="Z562" s="1" t="str">
        <f t="shared" si="204"/>
        <v/>
      </c>
      <c r="AA562" s="1" t="str">
        <f t="shared" si="205"/>
        <v/>
      </c>
      <c r="AB562" s="1" t="str">
        <f t="shared" si="206"/>
        <v/>
      </c>
    </row>
    <row r="563" spans="1:28" ht="11.25" hidden="1" customHeight="1" x14ac:dyDescent="0.35">
      <c r="A563" s="4">
        <f>IF(OR($B563="",$C563=""),"",IFERROR(INDEX('5_ACOMPANHAMENTO'!$A$3:$A$4922,MATCH(1,INDEX(('5_ACOMPANHAMENTO'!$AD$3:$AD$4922=TRIM($C563&amp;""))*('5_ACOMPANHAMENTO'!$AC$3:$AC$4922&lt;&gt;"")*((((I563&lt;&gt;"")*ISNUMBER(SEARCH("|"&amp;I563&amp;"|",'5_ACOMPANHAMENTO'!$AC$3:$AC$4922)))+((J563&lt;&gt;"")*ISNUMBER(SEARCH("|"&amp;J563&amp;"|",'5_ACOMPANHAMENTO'!$AC$3:$AC$4922)))+((K563&lt;&gt;"")*ISNUMBER(SEARCH("|"&amp;K563&amp;"|",'5_ACOMPANHAMENTO'!$AC$3:$AC$4922)))+((L563&lt;&gt;"")*ISNUMBER(SEARCH("|"&amp;L563&amp;"|",'5_ACOMPANHAMENTO'!$AC$3:$AC$4922)))+((M563&lt;&gt;"")*ISNUMBER(SEARCH("|"&amp;M563&amp;"|",'5_ACOMPANHAMENTO'!$AC$3:$AC$4922)))+((N563&lt;&gt;"")*ISNUMBER(SEARCH("|"&amp;N563&amp;"|",'5_ACOMPANHAMENTO'!$AC$3:$AC$4922)))+((O563&lt;&gt;"")*ISNUMBER(SEARCH("|"&amp;O563&amp;"|",'5_ACOMPANHAMENTO'!$AC$3:$AC$4922)))+((P563&lt;&gt;"")*ISNUMBER(SEARCH("|"&amp;P563&amp;"|",'5_ACOMPANHAMENTO'!$AC$3:$AC$4922)))+((Q563&lt;&gt;"")*ISNUMBER(SEARCH("|"&amp;Q563&amp;"|",'5_ACOMPANHAMENTO'!$AC$3:$AC$4922)))+((R563&lt;&gt;"")*ISNUMBER(SEARCH("|"&amp;R563&amp;"|",'5_ACOMPANHAMENTO'!$AC$3:$AC$4922)))+((S563&lt;&gt;"")*ISNUMBER(SEARCH("|"&amp;S563&amp;"|",'5_ACOMPANHAMENTO'!$AC$3:$AC$4922)))+((T563&lt;&gt;"")*ISNUMBER(SEARCH("|"&amp;T563&amp;"|",'5_ACOMPANHAMENTO'!$AC$3:$AC$4922)))+((U563&lt;&gt;"")*ISNUMBER(SEARCH("|"&amp;U563&amp;"|",'5_ACOMPANHAMENTO'!$AC$3:$AC$4922)))+((V563&lt;&gt;"")*ISNUMBER(SEARCH("|"&amp;V563&amp;"|",'5_ACOMPANHAMENTO'!$AC$3:$AC$4922)))+((W563&lt;&gt;"")*ISNUMBER(SEARCH("|"&amp;W563&amp;"|",'5_ACOMPANHAMENTO'!$AC$3:$AC$4922)))+((X563&lt;&gt;"")*ISNUMBER(SEARCH("|"&amp;X563&amp;"|",'5_ACOMPANHAMENTO'!$AC$3:$AC$4922)))+((Y563&lt;&gt;"")*ISNUMBER(SEARCH("|"&amp;Y563&amp;"|",'5_ACOMPANHAMENTO'!$AC$3:$AC$4922)))+((Z563&lt;&gt;"")*ISNUMBER(SEARCH("|"&amp;Z563&amp;"|",'5_ACOMPANHAMENTO'!$AC$3:$AC$4922)))+((AA563&lt;&gt;"")*ISNUMBER(SEARCH("|"&amp;AA563&amp;"|",'5_ACOMPANHAMENTO'!$AC$3:$AC$4922)))+((AB563&lt;&gt;"")*ISNUMBER(SEARCH("|"&amp;AB563&amp;"|",'5_ACOMPANHAMENTO'!$AC$3:$AC$4922))))&gt;0),0),0)),""))</f>
        <v>46210</v>
      </c>
      <c r="B563" s="14" t="s">
        <v>3091</v>
      </c>
      <c r="C563" s="14" t="s">
        <v>3059</v>
      </c>
      <c r="D563" s="4">
        <f>IF(OR($B563="",$C563=""),"",IFERROR(SUMPRODUCT(--(('5_ACOMPANHAMENTO'!$AD$3:$AD$4922=TRIM($C563&amp;""))*('5_ACOMPANHAMENTO'!$AC$3:$AC$4922&lt;&gt;"")*((((I563&lt;&gt;"")*ISNUMBER(SEARCH("|"&amp;I563&amp;"|",'5_ACOMPANHAMENTO'!$AC$3:$AC$4922)))+((J563&lt;&gt;"")*ISNUMBER(SEARCH("|"&amp;J563&amp;"|",'5_ACOMPANHAMENTO'!$AC$3:$AC$4922)))+((K563&lt;&gt;"")*ISNUMBER(SEARCH("|"&amp;K563&amp;"|",'5_ACOMPANHAMENTO'!$AC$3:$AC$4922)))+((L563&lt;&gt;"")*ISNUMBER(SEARCH("|"&amp;L563&amp;"|",'5_ACOMPANHAMENTO'!$AC$3:$AC$4922)))+((M563&lt;&gt;"")*ISNUMBER(SEARCH("|"&amp;M563&amp;"|",'5_ACOMPANHAMENTO'!$AC$3:$AC$4922)))+((N563&lt;&gt;"")*ISNUMBER(SEARCH("|"&amp;N563&amp;"|",'5_ACOMPANHAMENTO'!$AC$3:$AC$4922)))+((O563&lt;&gt;"")*ISNUMBER(SEARCH("|"&amp;O563&amp;"|",'5_ACOMPANHAMENTO'!$AC$3:$AC$4922)))+((P563&lt;&gt;"")*ISNUMBER(SEARCH("|"&amp;P563&amp;"|",'5_ACOMPANHAMENTO'!$AC$3:$AC$4922)))+((Q563&lt;&gt;"")*ISNUMBER(SEARCH("|"&amp;Q563&amp;"|",'5_ACOMPANHAMENTO'!$AC$3:$AC$4922)))+((R563&lt;&gt;"")*ISNUMBER(SEARCH("|"&amp;R563&amp;"|",'5_ACOMPANHAMENTO'!$AC$3:$AC$4922)))+((S563&lt;&gt;"")*ISNUMBER(SEARCH("|"&amp;S563&amp;"|",'5_ACOMPANHAMENTO'!$AC$3:$AC$4922)))+((T563&lt;&gt;"")*ISNUMBER(SEARCH("|"&amp;T563&amp;"|",'5_ACOMPANHAMENTO'!$AC$3:$AC$4922)))+((U563&lt;&gt;"")*ISNUMBER(SEARCH("|"&amp;U563&amp;"|",'5_ACOMPANHAMENTO'!$AC$3:$AC$4922)))+((V563&lt;&gt;"")*ISNUMBER(SEARCH("|"&amp;V563&amp;"|",'5_ACOMPANHAMENTO'!$AC$3:$AC$4922)))+((W563&lt;&gt;"")*ISNUMBER(SEARCH("|"&amp;W563&amp;"|",'5_ACOMPANHAMENTO'!$AC$3:$AC$4922)))+((X563&lt;&gt;"")*ISNUMBER(SEARCH("|"&amp;X563&amp;"|",'5_ACOMPANHAMENTO'!$AC$3:$AC$4922)))+((Y563&lt;&gt;"")*ISNUMBER(SEARCH("|"&amp;Y563&amp;"|",'5_ACOMPANHAMENTO'!$AC$3:$AC$4922)))+((Z563&lt;&gt;"")*ISNUMBER(SEARCH("|"&amp;Z563&amp;"|",'5_ACOMPANHAMENTO'!$AC$3:$AC$4922)))+((AA563&lt;&gt;"")*ISNUMBER(SEARCH("|"&amp;AA563&amp;"|",'5_ACOMPANHAMENTO'!$AC$3:$AC$4922)))+((AB563&lt;&gt;"")*ISNUMBER(SEARCH("|"&amp;AB563&amp;"|",'5_ACOMPANHAMENTO'!$AC$3:$AC$4922))))&gt;0)),'5_ACOMPANHAMENTO'!$J$3:$J$4922),0))</f>
        <v>757</v>
      </c>
      <c r="E563" s="4" t="str">
        <f t="shared" ca="1" si="184"/>
        <v>FINALIZADO</v>
      </c>
      <c r="F563" s="7">
        <f>IF(OR($B563="",$C563=""),"",IFERROR(SUMPRODUCT(--(('5_ACOMPANHAMENTO'!$AD$3:$AD$4922=TRIM($C563&amp;""))*('5_ACOMPANHAMENTO'!$AC$3:$AC$4922&lt;&gt;"")*((((I563&lt;&gt;"")*ISNUMBER(SEARCH("|"&amp;I563&amp;"|",'5_ACOMPANHAMENTO'!$AC$3:$AC$4922)))+((J563&lt;&gt;"")*ISNUMBER(SEARCH("|"&amp;J563&amp;"|",'5_ACOMPANHAMENTO'!$AC$3:$AC$4922)))+((K563&lt;&gt;"")*ISNUMBER(SEARCH("|"&amp;K563&amp;"|",'5_ACOMPANHAMENTO'!$AC$3:$AC$4922)))+((L563&lt;&gt;"")*ISNUMBER(SEARCH("|"&amp;L563&amp;"|",'5_ACOMPANHAMENTO'!$AC$3:$AC$4922)))+((M563&lt;&gt;"")*ISNUMBER(SEARCH("|"&amp;M563&amp;"|",'5_ACOMPANHAMENTO'!$AC$3:$AC$4922)))+((N563&lt;&gt;"")*ISNUMBER(SEARCH("|"&amp;N563&amp;"|",'5_ACOMPANHAMENTO'!$AC$3:$AC$4922)))+((O563&lt;&gt;"")*ISNUMBER(SEARCH("|"&amp;O563&amp;"|",'5_ACOMPANHAMENTO'!$AC$3:$AC$4922)))+((P563&lt;&gt;"")*ISNUMBER(SEARCH("|"&amp;P563&amp;"|",'5_ACOMPANHAMENTO'!$AC$3:$AC$4922)))+((Q563&lt;&gt;"")*ISNUMBER(SEARCH("|"&amp;Q563&amp;"|",'5_ACOMPANHAMENTO'!$AC$3:$AC$4922)))+((R563&lt;&gt;"")*ISNUMBER(SEARCH("|"&amp;R563&amp;"|",'5_ACOMPANHAMENTO'!$AC$3:$AC$4922)))+((S563&lt;&gt;"")*ISNUMBER(SEARCH("|"&amp;S563&amp;"|",'5_ACOMPANHAMENTO'!$AC$3:$AC$4922)))+((T563&lt;&gt;"")*ISNUMBER(SEARCH("|"&amp;T563&amp;"|",'5_ACOMPANHAMENTO'!$AC$3:$AC$4922)))+((U563&lt;&gt;"")*ISNUMBER(SEARCH("|"&amp;U563&amp;"|",'5_ACOMPANHAMENTO'!$AC$3:$AC$4922)))+((V563&lt;&gt;"")*ISNUMBER(SEARCH("|"&amp;V563&amp;"|",'5_ACOMPANHAMENTO'!$AC$3:$AC$4922)))+((W563&lt;&gt;"")*ISNUMBER(SEARCH("|"&amp;W563&amp;"|",'5_ACOMPANHAMENTO'!$AC$3:$AC$4922)))+((X563&lt;&gt;"")*ISNUMBER(SEARCH("|"&amp;X563&amp;"|",'5_ACOMPANHAMENTO'!$AC$3:$AC$4922)))+((Y563&lt;&gt;"")*ISNUMBER(SEARCH("|"&amp;Y563&amp;"|",'5_ACOMPANHAMENTO'!$AC$3:$AC$4922)))+((Z563&lt;&gt;"")*ISNUMBER(SEARCH("|"&amp;Z563&amp;"|",'5_ACOMPANHAMENTO'!$AC$3:$AC$4922)))+((AA563&lt;&gt;"")*ISNUMBER(SEARCH("|"&amp;AA563&amp;"|",'5_ACOMPANHAMENTO'!$AC$3:$AC$4922)))+((AB563&lt;&gt;"")*ISNUMBER(SEARCH("|"&amp;AB563&amp;"|",'5_ACOMPANHAMENTO'!$AC$3:$AC$4922))))&gt;0)),'5_ACOMPANHAMENTO'!$O$3:$O$4922),0))</f>
        <v>757</v>
      </c>
      <c r="G563" s="7">
        <f t="shared" si="185"/>
        <v>0</v>
      </c>
      <c r="H563" t="str">
        <f t="shared" si="186"/>
        <v>10200,10202,10205|8 EMBALAGEM</v>
      </c>
      <c r="I563" s="1" t="str">
        <f t="shared" si="187"/>
        <v>10200</v>
      </c>
      <c r="J563" s="1" t="str">
        <f t="shared" si="188"/>
        <v>10202</v>
      </c>
      <c r="K563" s="1" t="str">
        <f t="shared" si="189"/>
        <v>10205</v>
      </c>
      <c r="L563" s="1" t="str">
        <f t="shared" si="190"/>
        <v/>
      </c>
      <c r="M563" s="1" t="str">
        <f t="shared" si="191"/>
        <v/>
      </c>
      <c r="N563" s="1" t="str">
        <f t="shared" si="192"/>
        <v/>
      </c>
      <c r="O563" s="1" t="str">
        <f t="shared" si="193"/>
        <v/>
      </c>
      <c r="P563" s="1" t="str">
        <f t="shared" si="194"/>
        <v/>
      </c>
      <c r="Q563" s="1" t="str">
        <f t="shared" si="195"/>
        <v/>
      </c>
      <c r="R563" s="1" t="str">
        <f t="shared" si="196"/>
        <v/>
      </c>
      <c r="S563" s="1" t="str">
        <f t="shared" si="197"/>
        <v/>
      </c>
      <c r="T563" s="1" t="str">
        <f t="shared" si="198"/>
        <v/>
      </c>
      <c r="U563" s="1" t="str">
        <f t="shared" si="199"/>
        <v/>
      </c>
      <c r="V563" s="1" t="str">
        <f t="shared" si="200"/>
        <v/>
      </c>
      <c r="W563" s="1" t="str">
        <f t="shared" si="201"/>
        <v/>
      </c>
      <c r="X563" s="1" t="str">
        <f t="shared" si="202"/>
        <v/>
      </c>
      <c r="Y563" s="1" t="str">
        <f t="shared" si="203"/>
        <v/>
      </c>
      <c r="Z563" s="1" t="str">
        <f t="shared" si="204"/>
        <v/>
      </c>
      <c r="AA563" s="1" t="str">
        <f t="shared" si="205"/>
        <v/>
      </c>
      <c r="AB563" s="1" t="str">
        <f t="shared" si="206"/>
        <v/>
      </c>
    </row>
    <row r="564" spans="1:28" ht="11.25" hidden="1" customHeight="1" x14ac:dyDescent="0.35">
      <c r="A564" s="4">
        <f>IF(OR($B564="",$C564=""),"",IFERROR(INDEX('5_ACOMPANHAMENTO'!$A$3:$A$4922,MATCH(1,INDEX(('5_ACOMPANHAMENTO'!$AD$3:$AD$4922=TRIM($C564&amp;""))*('5_ACOMPANHAMENTO'!$AC$3:$AC$4922&lt;&gt;"")*((((I564&lt;&gt;"")*ISNUMBER(SEARCH("|"&amp;I564&amp;"|",'5_ACOMPANHAMENTO'!$AC$3:$AC$4922)))+((J564&lt;&gt;"")*ISNUMBER(SEARCH("|"&amp;J564&amp;"|",'5_ACOMPANHAMENTO'!$AC$3:$AC$4922)))+((K564&lt;&gt;"")*ISNUMBER(SEARCH("|"&amp;K564&amp;"|",'5_ACOMPANHAMENTO'!$AC$3:$AC$4922)))+((L564&lt;&gt;"")*ISNUMBER(SEARCH("|"&amp;L564&amp;"|",'5_ACOMPANHAMENTO'!$AC$3:$AC$4922)))+((M564&lt;&gt;"")*ISNUMBER(SEARCH("|"&amp;M564&amp;"|",'5_ACOMPANHAMENTO'!$AC$3:$AC$4922)))+((N564&lt;&gt;"")*ISNUMBER(SEARCH("|"&amp;N564&amp;"|",'5_ACOMPANHAMENTO'!$AC$3:$AC$4922)))+((O564&lt;&gt;"")*ISNUMBER(SEARCH("|"&amp;O564&amp;"|",'5_ACOMPANHAMENTO'!$AC$3:$AC$4922)))+((P564&lt;&gt;"")*ISNUMBER(SEARCH("|"&amp;P564&amp;"|",'5_ACOMPANHAMENTO'!$AC$3:$AC$4922)))+((Q564&lt;&gt;"")*ISNUMBER(SEARCH("|"&amp;Q564&amp;"|",'5_ACOMPANHAMENTO'!$AC$3:$AC$4922)))+((R564&lt;&gt;"")*ISNUMBER(SEARCH("|"&amp;R564&amp;"|",'5_ACOMPANHAMENTO'!$AC$3:$AC$4922)))+((S564&lt;&gt;"")*ISNUMBER(SEARCH("|"&amp;S564&amp;"|",'5_ACOMPANHAMENTO'!$AC$3:$AC$4922)))+((T564&lt;&gt;"")*ISNUMBER(SEARCH("|"&amp;T564&amp;"|",'5_ACOMPANHAMENTO'!$AC$3:$AC$4922)))+((U564&lt;&gt;"")*ISNUMBER(SEARCH("|"&amp;U564&amp;"|",'5_ACOMPANHAMENTO'!$AC$3:$AC$4922)))+((V564&lt;&gt;"")*ISNUMBER(SEARCH("|"&amp;V564&amp;"|",'5_ACOMPANHAMENTO'!$AC$3:$AC$4922)))+((W564&lt;&gt;"")*ISNUMBER(SEARCH("|"&amp;W564&amp;"|",'5_ACOMPANHAMENTO'!$AC$3:$AC$4922)))+((X564&lt;&gt;"")*ISNUMBER(SEARCH("|"&amp;X564&amp;"|",'5_ACOMPANHAMENTO'!$AC$3:$AC$4922)))+((Y564&lt;&gt;"")*ISNUMBER(SEARCH("|"&amp;Y564&amp;"|",'5_ACOMPANHAMENTO'!$AC$3:$AC$4922)))+((Z564&lt;&gt;"")*ISNUMBER(SEARCH("|"&amp;Z564&amp;"|",'5_ACOMPANHAMENTO'!$AC$3:$AC$4922)))+((AA564&lt;&gt;"")*ISNUMBER(SEARCH("|"&amp;AA564&amp;"|",'5_ACOMPANHAMENTO'!$AC$3:$AC$4922)))+((AB564&lt;&gt;"")*ISNUMBER(SEARCH("|"&amp;AB564&amp;"|",'5_ACOMPANHAMENTO'!$AC$3:$AC$4922))))&gt;0),0),0)),""))</f>
        <v>46210</v>
      </c>
      <c r="B564" s="14" t="s">
        <v>3091</v>
      </c>
      <c r="C564" s="14" t="s">
        <v>3059</v>
      </c>
      <c r="D564" s="4">
        <f>IF(OR($B564="",$C564=""),"",IFERROR(SUMPRODUCT(--(('5_ACOMPANHAMENTO'!$AD$3:$AD$4922=TRIM($C564&amp;""))*('5_ACOMPANHAMENTO'!$AC$3:$AC$4922&lt;&gt;"")*((((I564&lt;&gt;"")*ISNUMBER(SEARCH("|"&amp;I564&amp;"|",'5_ACOMPANHAMENTO'!$AC$3:$AC$4922)))+((J564&lt;&gt;"")*ISNUMBER(SEARCH("|"&amp;J564&amp;"|",'5_ACOMPANHAMENTO'!$AC$3:$AC$4922)))+((K564&lt;&gt;"")*ISNUMBER(SEARCH("|"&amp;K564&amp;"|",'5_ACOMPANHAMENTO'!$AC$3:$AC$4922)))+((L564&lt;&gt;"")*ISNUMBER(SEARCH("|"&amp;L564&amp;"|",'5_ACOMPANHAMENTO'!$AC$3:$AC$4922)))+((M564&lt;&gt;"")*ISNUMBER(SEARCH("|"&amp;M564&amp;"|",'5_ACOMPANHAMENTO'!$AC$3:$AC$4922)))+((N564&lt;&gt;"")*ISNUMBER(SEARCH("|"&amp;N564&amp;"|",'5_ACOMPANHAMENTO'!$AC$3:$AC$4922)))+((O564&lt;&gt;"")*ISNUMBER(SEARCH("|"&amp;O564&amp;"|",'5_ACOMPANHAMENTO'!$AC$3:$AC$4922)))+((P564&lt;&gt;"")*ISNUMBER(SEARCH("|"&amp;P564&amp;"|",'5_ACOMPANHAMENTO'!$AC$3:$AC$4922)))+((Q564&lt;&gt;"")*ISNUMBER(SEARCH("|"&amp;Q564&amp;"|",'5_ACOMPANHAMENTO'!$AC$3:$AC$4922)))+((R564&lt;&gt;"")*ISNUMBER(SEARCH("|"&amp;R564&amp;"|",'5_ACOMPANHAMENTO'!$AC$3:$AC$4922)))+((S564&lt;&gt;"")*ISNUMBER(SEARCH("|"&amp;S564&amp;"|",'5_ACOMPANHAMENTO'!$AC$3:$AC$4922)))+((T564&lt;&gt;"")*ISNUMBER(SEARCH("|"&amp;T564&amp;"|",'5_ACOMPANHAMENTO'!$AC$3:$AC$4922)))+((U564&lt;&gt;"")*ISNUMBER(SEARCH("|"&amp;U564&amp;"|",'5_ACOMPANHAMENTO'!$AC$3:$AC$4922)))+((V564&lt;&gt;"")*ISNUMBER(SEARCH("|"&amp;V564&amp;"|",'5_ACOMPANHAMENTO'!$AC$3:$AC$4922)))+((W564&lt;&gt;"")*ISNUMBER(SEARCH("|"&amp;W564&amp;"|",'5_ACOMPANHAMENTO'!$AC$3:$AC$4922)))+((X564&lt;&gt;"")*ISNUMBER(SEARCH("|"&amp;X564&amp;"|",'5_ACOMPANHAMENTO'!$AC$3:$AC$4922)))+((Y564&lt;&gt;"")*ISNUMBER(SEARCH("|"&amp;Y564&amp;"|",'5_ACOMPANHAMENTO'!$AC$3:$AC$4922)))+((Z564&lt;&gt;"")*ISNUMBER(SEARCH("|"&amp;Z564&amp;"|",'5_ACOMPANHAMENTO'!$AC$3:$AC$4922)))+((AA564&lt;&gt;"")*ISNUMBER(SEARCH("|"&amp;AA564&amp;"|",'5_ACOMPANHAMENTO'!$AC$3:$AC$4922)))+((AB564&lt;&gt;"")*ISNUMBER(SEARCH("|"&amp;AB564&amp;"|",'5_ACOMPANHAMENTO'!$AC$3:$AC$4922))))&gt;0)),'5_ACOMPANHAMENTO'!$J$3:$J$4922),0))</f>
        <v>757</v>
      </c>
      <c r="E564" s="4" t="str">
        <f t="shared" ca="1" si="184"/>
        <v>FINALIZADO</v>
      </c>
      <c r="F564" s="7">
        <f>IF(OR($B564="",$C564=""),"",IFERROR(SUMPRODUCT(--(('5_ACOMPANHAMENTO'!$AD$3:$AD$4922=TRIM($C564&amp;""))*('5_ACOMPANHAMENTO'!$AC$3:$AC$4922&lt;&gt;"")*((((I564&lt;&gt;"")*ISNUMBER(SEARCH("|"&amp;I564&amp;"|",'5_ACOMPANHAMENTO'!$AC$3:$AC$4922)))+((J564&lt;&gt;"")*ISNUMBER(SEARCH("|"&amp;J564&amp;"|",'5_ACOMPANHAMENTO'!$AC$3:$AC$4922)))+((K564&lt;&gt;"")*ISNUMBER(SEARCH("|"&amp;K564&amp;"|",'5_ACOMPANHAMENTO'!$AC$3:$AC$4922)))+((L564&lt;&gt;"")*ISNUMBER(SEARCH("|"&amp;L564&amp;"|",'5_ACOMPANHAMENTO'!$AC$3:$AC$4922)))+((M564&lt;&gt;"")*ISNUMBER(SEARCH("|"&amp;M564&amp;"|",'5_ACOMPANHAMENTO'!$AC$3:$AC$4922)))+((N564&lt;&gt;"")*ISNUMBER(SEARCH("|"&amp;N564&amp;"|",'5_ACOMPANHAMENTO'!$AC$3:$AC$4922)))+((O564&lt;&gt;"")*ISNUMBER(SEARCH("|"&amp;O564&amp;"|",'5_ACOMPANHAMENTO'!$AC$3:$AC$4922)))+((P564&lt;&gt;"")*ISNUMBER(SEARCH("|"&amp;P564&amp;"|",'5_ACOMPANHAMENTO'!$AC$3:$AC$4922)))+((Q564&lt;&gt;"")*ISNUMBER(SEARCH("|"&amp;Q564&amp;"|",'5_ACOMPANHAMENTO'!$AC$3:$AC$4922)))+((R564&lt;&gt;"")*ISNUMBER(SEARCH("|"&amp;R564&amp;"|",'5_ACOMPANHAMENTO'!$AC$3:$AC$4922)))+((S564&lt;&gt;"")*ISNUMBER(SEARCH("|"&amp;S564&amp;"|",'5_ACOMPANHAMENTO'!$AC$3:$AC$4922)))+((T564&lt;&gt;"")*ISNUMBER(SEARCH("|"&amp;T564&amp;"|",'5_ACOMPANHAMENTO'!$AC$3:$AC$4922)))+((U564&lt;&gt;"")*ISNUMBER(SEARCH("|"&amp;U564&amp;"|",'5_ACOMPANHAMENTO'!$AC$3:$AC$4922)))+((V564&lt;&gt;"")*ISNUMBER(SEARCH("|"&amp;V564&amp;"|",'5_ACOMPANHAMENTO'!$AC$3:$AC$4922)))+((W564&lt;&gt;"")*ISNUMBER(SEARCH("|"&amp;W564&amp;"|",'5_ACOMPANHAMENTO'!$AC$3:$AC$4922)))+((X564&lt;&gt;"")*ISNUMBER(SEARCH("|"&amp;X564&amp;"|",'5_ACOMPANHAMENTO'!$AC$3:$AC$4922)))+((Y564&lt;&gt;"")*ISNUMBER(SEARCH("|"&amp;Y564&amp;"|",'5_ACOMPANHAMENTO'!$AC$3:$AC$4922)))+((Z564&lt;&gt;"")*ISNUMBER(SEARCH("|"&amp;Z564&amp;"|",'5_ACOMPANHAMENTO'!$AC$3:$AC$4922)))+((AA564&lt;&gt;"")*ISNUMBER(SEARCH("|"&amp;AA564&amp;"|",'5_ACOMPANHAMENTO'!$AC$3:$AC$4922)))+((AB564&lt;&gt;"")*ISNUMBER(SEARCH("|"&amp;AB564&amp;"|",'5_ACOMPANHAMENTO'!$AC$3:$AC$4922))))&gt;0)),'5_ACOMPANHAMENTO'!$O$3:$O$4922),0))</f>
        <v>757</v>
      </c>
      <c r="G564" s="7">
        <f t="shared" si="185"/>
        <v>0</v>
      </c>
      <c r="H564" t="str">
        <f t="shared" si="186"/>
        <v>10200,10202,10205|8 EMBALAGEM</v>
      </c>
      <c r="I564" s="1" t="str">
        <f t="shared" si="187"/>
        <v>10200</v>
      </c>
      <c r="J564" s="1" t="str">
        <f t="shared" si="188"/>
        <v>10202</v>
      </c>
      <c r="K564" s="1" t="str">
        <f t="shared" si="189"/>
        <v>10205</v>
      </c>
      <c r="L564" s="1" t="str">
        <f t="shared" si="190"/>
        <v/>
      </c>
      <c r="M564" s="1" t="str">
        <f t="shared" si="191"/>
        <v/>
      </c>
      <c r="N564" s="1" t="str">
        <f t="shared" si="192"/>
        <v/>
      </c>
      <c r="O564" s="1" t="str">
        <f t="shared" si="193"/>
        <v/>
      </c>
      <c r="P564" s="1" t="str">
        <f t="shared" si="194"/>
        <v/>
      </c>
      <c r="Q564" s="1" t="str">
        <f t="shared" si="195"/>
        <v/>
      </c>
      <c r="R564" s="1" t="str">
        <f t="shared" si="196"/>
        <v/>
      </c>
      <c r="S564" s="1" t="str">
        <f t="shared" si="197"/>
        <v/>
      </c>
      <c r="T564" s="1" t="str">
        <f t="shared" si="198"/>
        <v/>
      </c>
      <c r="U564" s="1" t="str">
        <f t="shared" si="199"/>
        <v/>
      </c>
      <c r="V564" s="1" t="str">
        <f t="shared" si="200"/>
        <v/>
      </c>
      <c r="W564" s="1" t="str">
        <f t="shared" si="201"/>
        <v/>
      </c>
      <c r="X564" s="1" t="str">
        <f t="shared" si="202"/>
        <v/>
      </c>
      <c r="Y564" s="1" t="str">
        <f t="shared" si="203"/>
        <v/>
      </c>
      <c r="Z564" s="1" t="str">
        <f t="shared" si="204"/>
        <v/>
      </c>
      <c r="AA564" s="1" t="str">
        <f t="shared" si="205"/>
        <v/>
      </c>
      <c r="AB564" s="1" t="str">
        <f t="shared" si="206"/>
        <v/>
      </c>
    </row>
    <row r="565" spans="1:28" ht="11.25" hidden="1" customHeight="1" x14ac:dyDescent="0.35">
      <c r="A565" s="4">
        <f>IF(OR($B565="",$C565=""),"",IFERROR(INDEX('5_ACOMPANHAMENTO'!$A$3:$A$4922,MATCH(1,INDEX(('5_ACOMPANHAMENTO'!$AD$3:$AD$4922=TRIM($C565&amp;""))*('5_ACOMPANHAMENTO'!$AC$3:$AC$4922&lt;&gt;"")*((((I565&lt;&gt;"")*ISNUMBER(SEARCH("|"&amp;I565&amp;"|",'5_ACOMPANHAMENTO'!$AC$3:$AC$4922)))+((J565&lt;&gt;"")*ISNUMBER(SEARCH("|"&amp;J565&amp;"|",'5_ACOMPANHAMENTO'!$AC$3:$AC$4922)))+((K565&lt;&gt;"")*ISNUMBER(SEARCH("|"&amp;K565&amp;"|",'5_ACOMPANHAMENTO'!$AC$3:$AC$4922)))+((L565&lt;&gt;"")*ISNUMBER(SEARCH("|"&amp;L565&amp;"|",'5_ACOMPANHAMENTO'!$AC$3:$AC$4922)))+((M565&lt;&gt;"")*ISNUMBER(SEARCH("|"&amp;M565&amp;"|",'5_ACOMPANHAMENTO'!$AC$3:$AC$4922)))+((N565&lt;&gt;"")*ISNUMBER(SEARCH("|"&amp;N565&amp;"|",'5_ACOMPANHAMENTO'!$AC$3:$AC$4922)))+((O565&lt;&gt;"")*ISNUMBER(SEARCH("|"&amp;O565&amp;"|",'5_ACOMPANHAMENTO'!$AC$3:$AC$4922)))+((P565&lt;&gt;"")*ISNUMBER(SEARCH("|"&amp;P565&amp;"|",'5_ACOMPANHAMENTO'!$AC$3:$AC$4922)))+((Q565&lt;&gt;"")*ISNUMBER(SEARCH("|"&amp;Q565&amp;"|",'5_ACOMPANHAMENTO'!$AC$3:$AC$4922)))+((R565&lt;&gt;"")*ISNUMBER(SEARCH("|"&amp;R565&amp;"|",'5_ACOMPANHAMENTO'!$AC$3:$AC$4922)))+((S565&lt;&gt;"")*ISNUMBER(SEARCH("|"&amp;S565&amp;"|",'5_ACOMPANHAMENTO'!$AC$3:$AC$4922)))+((T565&lt;&gt;"")*ISNUMBER(SEARCH("|"&amp;T565&amp;"|",'5_ACOMPANHAMENTO'!$AC$3:$AC$4922)))+((U565&lt;&gt;"")*ISNUMBER(SEARCH("|"&amp;U565&amp;"|",'5_ACOMPANHAMENTO'!$AC$3:$AC$4922)))+((V565&lt;&gt;"")*ISNUMBER(SEARCH("|"&amp;V565&amp;"|",'5_ACOMPANHAMENTO'!$AC$3:$AC$4922)))+((W565&lt;&gt;"")*ISNUMBER(SEARCH("|"&amp;W565&amp;"|",'5_ACOMPANHAMENTO'!$AC$3:$AC$4922)))+((X565&lt;&gt;"")*ISNUMBER(SEARCH("|"&amp;X565&amp;"|",'5_ACOMPANHAMENTO'!$AC$3:$AC$4922)))+((Y565&lt;&gt;"")*ISNUMBER(SEARCH("|"&amp;Y565&amp;"|",'5_ACOMPANHAMENTO'!$AC$3:$AC$4922)))+((Z565&lt;&gt;"")*ISNUMBER(SEARCH("|"&amp;Z565&amp;"|",'5_ACOMPANHAMENTO'!$AC$3:$AC$4922)))+((AA565&lt;&gt;"")*ISNUMBER(SEARCH("|"&amp;AA565&amp;"|",'5_ACOMPANHAMENTO'!$AC$3:$AC$4922)))+((AB565&lt;&gt;"")*ISNUMBER(SEARCH("|"&amp;AB565&amp;"|",'5_ACOMPANHAMENTO'!$AC$3:$AC$4922))))&gt;0),0),0)),""))</f>
        <v>46210</v>
      </c>
      <c r="B565" s="14" t="s">
        <v>3091</v>
      </c>
      <c r="C565" s="14" t="s">
        <v>3059</v>
      </c>
      <c r="D565" s="4">
        <f>IF(OR($B565="",$C565=""),"",IFERROR(SUMPRODUCT(--(('5_ACOMPANHAMENTO'!$AD$3:$AD$4922=TRIM($C565&amp;""))*('5_ACOMPANHAMENTO'!$AC$3:$AC$4922&lt;&gt;"")*((((I565&lt;&gt;"")*ISNUMBER(SEARCH("|"&amp;I565&amp;"|",'5_ACOMPANHAMENTO'!$AC$3:$AC$4922)))+((J565&lt;&gt;"")*ISNUMBER(SEARCH("|"&amp;J565&amp;"|",'5_ACOMPANHAMENTO'!$AC$3:$AC$4922)))+((K565&lt;&gt;"")*ISNUMBER(SEARCH("|"&amp;K565&amp;"|",'5_ACOMPANHAMENTO'!$AC$3:$AC$4922)))+((L565&lt;&gt;"")*ISNUMBER(SEARCH("|"&amp;L565&amp;"|",'5_ACOMPANHAMENTO'!$AC$3:$AC$4922)))+((M565&lt;&gt;"")*ISNUMBER(SEARCH("|"&amp;M565&amp;"|",'5_ACOMPANHAMENTO'!$AC$3:$AC$4922)))+((N565&lt;&gt;"")*ISNUMBER(SEARCH("|"&amp;N565&amp;"|",'5_ACOMPANHAMENTO'!$AC$3:$AC$4922)))+((O565&lt;&gt;"")*ISNUMBER(SEARCH("|"&amp;O565&amp;"|",'5_ACOMPANHAMENTO'!$AC$3:$AC$4922)))+((P565&lt;&gt;"")*ISNUMBER(SEARCH("|"&amp;P565&amp;"|",'5_ACOMPANHAMENTO'!$AC$3:$AC$4922)))+((Q565&lt;&gt;"")*ISNUMBER(SEARCH("|"&amp;Q565&amp;"|",'5_ACOMPANHAMENTO'!$AC$3:$AC$4922)))+((R565&lt;&gt;"")*ISNUMBER(SEARCH("|"&amp;R565&amp;"|",'5_ACOMPANHAMENTO'!$AC$3:$AC$4922)))+((S565&lt;&gt;"")*ISNUMBER(SEARCH("|"&amp;S565&amp;"|",'5_ACOMPANHAMENTO'!$AC$3:$AC$4922)))+((T565&lt;&gt;"")*ISNUMBER(SEARCH("|"&amp;T565&amp;"|",'5_ACOMPANHAMENTO'!$AC$3:$AC$4922)))+((U565&lt;&gt;"")*ISNUMBER(SEARCH("|"&amp;U565&amp;"|",'5_ACOMPANHAMENTO'!$AC$3:$AC$4922)))+((V565&lt;&gt;"")*ISNUMBER(SEARCH("|"&amp;V565&amp;"|",'5_ACOMPANHAMENTO'!$AC$3:$AC$4922)))+((W565&lt;&gt;"")*ISNUMBER(SEARCH("|"&amp;W565&amp;"|",'5_ACOMPANHAMENTO'!$AC$3:$AC$4922)))+((X565&lt;&gt;"")*ISNUMBER(SEARCH("|"&amp;X565&amp;"|",'5_ACOMPANHAMENTO'!$AC$3:$AC$4922)))+((Y565&lt;&gt;"")*ISNUMBER(SEARCH("|"&amp;Y565&amp;"|",'5_ACOMPANHAMENTO'!$AC$3:$AC$4922)))+((Z565&lt;&gt;"")*ISNUMBER(SEARCH("|"&amp;Z565&amp;"|",'5_ACOMPANHAMENTO'!$AC$3:$AC$4922)))+((AA565&lt;&gt;"")*ISNUMBER(SEARCH("|"&amp;AA565&amp;"|",'5_ACOMPANHAMENTO'!$AC$3:$AC$4922)))+((AB565&lt;&gt;"")*ISNUMBER(SEARCH("|"&amp;AB565&amp;"|",'5_ACOMPANHAMENTO'!$AC$3:$AC$4922))))&gt;0)),'5_ACOMPANHAMENTO'!$J$3:$J$4922),0))</f>
        <v>757</v>
      </c>
      <c r="E565" s="4" t="str">
        <f t="shared" ca="1" si="184"/>
        <v>FINALIZADO</v>
      </c>
      <c r="F565" s="7">
        <f>IF(OR($B565="",$C565=""),"",IFERROR(SUMPRODUCT(--(('5_ACOMPANHAMENTO'!$AD$3:$AD$4922=TRIM($C565&amp;""))*('5_ACOMPANHAMENTO'!$AC$3:$AC$4922&lt;&gt;"")*((((I565&lt;&gt;"")*ISNUMBER(SEARCH("|"&amp;I565&amp;"|",'5_ACOMPANHAMENTO'!$AC$3:$AC$4922)))+((J565&lt;&gt;"")*ISNUMBER(SEARCH("|"&amp;J565&amp;"|",'5_ACOMPANHAMENTO'!$AC$3:$AC$4922)))+((K565&lt;&gt;"")*ISNUMBER(SEARCH("|"&amp;K565&amp;"|",'5_ACOMPANHAMENTO'!$AC$3:$AC$4922)))+((L565&lt;&gt;"")*ISNUMBER(SEARCH("|"&amp;L565&amp;"|",'5_ACOMPANHAMENTO'!$AC$3:$AC$4922)))+((M565&lt;&gt;"")*ISNUMBER(SEARCH("|"&amp;M565&amp;"|",'5_ACOMPANHAMENTO'!$AC$3:$AC$4922)))+((N565&lt;&gt;"")*ISNUMBER(SEARCH("|"&amp;N565&amp;"|",'5_ACOMPANHAMENTO'!$AC$3:$AC$4922)))+((O565&lt;&gt;"")*ISNUMBER(SEARCH("|"&amp;O565&amp;"|",'5_ACOMPANHAMENTO'!$AC$3:$AC$4922)))+((P565&lt;&gt;"")*ISNUMBER(SEARCH("|"&amp;P565&amp;"|",'5_ACOMPANHAMENTO'!$AC$3:$AC$4922)))+((Q565&lt;&gt;"")*ISNUMBER(SEARCH("|"&amp;Q565&amp;"|",'5_ACOMPANHAMENTO'!$AC$3:$AC$4922)))+((R565&lt;&gt;"")*ISNUMBER(SEARCH("|"&amp;R565&amp;"|",'5_ACOMPANHAMENTO'!$AC$3:$AC$4922)))+((S565&lt;&gt;"")*ISNUMBER(SEARCH("|"&amp;S565&amp;"|",'5_ACOMPANHAMENTO'!$AC$3:$AC$4922)))+((T565&lt;&gt;"")*ISNUMBER(SEARCH("|"&amp;T565&amp;"|",'5_ACOMPANHAMENTO'!$AC$3:$AC$4922)))+((U565&lt;&gt;"")*ISNUMBER(SEARCH("|"&amp;U565&amp;"|",'5_ACOMPANHAMENTO'!$AC$3:$AC$4922)))+((V565&lt;&gt;"")*ISNUMBER(SEARCH("|"&amp;V565&amp;"|",'5_ACOMPANHAMENTO'!$AC$3:$AC$4922)))+((W565&lt;&gt;"")*ISNUMBER(SEARCH("|"&amp;W565&amp;"|",'5_ACOMPANHAMENTO'!$AC$3:$AC$4922)))+((X565&lt;&gt;"")*ISNUMBER(SEARCH("|"&amp;X565&amp;"|",'5_ACOMPANHAMENTO'!$AC$3:$AC$4922)))+((Y565&lt;&gt;"")*ISNUMBER(SEARCH("|"&amp;Y565&amp;"|",'5_ACOMPANHAMENTO'!$AC$3:$AC$4922)))+((Z565&lt;&gt;"")*ISNUMBER(SEARCH("|"&amp;Z565&amp;"|",'5_ACOMPANHAMENTO'!$AC$3:$AC$4922)))+((AA565&lt;&gt;"")*ISNUMBER(SEARCH("|"&amp;AA565&amp;"|",'5_ACOMPANHAMENTO'!$AC$3:$AC$4922)))+((AB565&lt;&gt;"")*ISNUMBER(SEARCH("|"&amp;AB565&amp;"|",'5_ACOMPANHAMENTO'!$AC$3:$AC$4922))))&gt;0)),'5_ACOMPANHAMENTO'!$O$3:$O$4922),0))</f>
        <v>757</v>
      </c>
      <c r="G565" s="7">
        <f t="shared" si="185"/>
        <v>0</v>
      </c>
      <c r="H565" t="str">
        <f t="shared" si="186"/>
        <v>10200,10202,10205|8 EMBALAGEM</v>
      </c>
      <c r="I565" s="1" t="str">
        <f t="shared" si="187"/>
        <v>10200</v>
      </c>
      <c r="J565" s="1" t="str">
        <f t="shared" si="188"/>
        <v>10202</v>
      </c>
      <c r="K565" s="1" t="str">
        <f t="shared" si="189"/>
        <v>10205</v>
      </c>
      <c r="L565" s="1" t="str">
        <f t="shared" si="190"/>
        <v/>
      </c>
      <c r="M565" s="1" t="str">
        <f t="shared" si="191"/>
        <v/>
      </c>
      <c r="N565" s="1" t="str">
        <f t="shared" si="192"/>
        <v/>
      </c>
      <c r="O565" s="1" t="str">
        <f t="shared" si="193"/>
        <v/>
      </c>
      <c r="P565" s="1" t="str">
        <f t="shared" si="194"/>
        <v/>
      </c>
      <c r="Q565" s="1" t="str">
        <f t="shared" si="195"/>
        <v/>
      </c>
      <c r="R565" s="1" t="str">
        <f t="shared" si="196"/>
        <v/>
      </c>
      <c r="S565" s="1" t="str">
        <f t="shared" si="197"/>
        <v/>
      </c>
      <c r="T565" s="1" t="str">
        <f t="shared" si="198"/>
        <v/>
      </c>
      <c r="U565" s="1" t="str">
        <f t="shared" si="199"/>
        <v/>
      </c>
      <c r="V565" s="1" t="str">
        <f t="shared" si="200"/>
        <v/>
      </c>
      <c r="W565" s="1" t="str">
        <f t="shared" si="201"/>
        <v/>
      </c>
      <c r="X565" s="1" t="str">
        <f t="shared" si="202"/>
        <v/>
      </c>
      <c r="Y565" s="1" t="str">
        <f t="shared" si="203"/>
        <v/>
      </c>
      <c r="Z565" s="1" t="str">
        <f t="shared" si="204"/>
        <v/>
      </c>
      <c r="AA565" s="1" t="str">
        <f t="shared" si="205"/>
        <v/>
      </c>
      <c r="AB565" s="1" t="str">
        <f t="shared" si="206"/>
        <v/>
      </c>
    </row>
    <row r="566" spans="1:28" ht="11.25" hidden="1" customHeight="1" x14ac:dyDescent="0.35">
      <c r="A566" s="4">
        <f>IF(OR($B566="",$C566=""),"",IFERROR(INDEX('5_ACOMPANHAMENTO'!$A$3:$A$4922,MATCH(1,INDEX(('5_ACOMPANHAMENTO'!$AD$3:$AD$4922=TRIM($C566&amp;""))*('5_ACOMPANHAMENTO'!$AC$3:$AC$4922&lt;&gt;"")*((((I566&lt;&gt;"")*ISNUMBER(SEARCH("|"&amp;I566&amp;"|",'5_ACOMPANHAMENTO'!$AC$3:$AC$4922)))+((J566&lt;&gt;"")*ISNUMBER(SEARCH("|"&amp;J566&amp;"|",'5_ACOMPANHAMENTO'!$AC$3:$AC$4922)))+((K566&lt;&gt;"")*ISNUMBER(SEARCH("|"&amp;K566&amp;"|",'5_ACOMPANHAMENTO'!$AC$3:$AC$4922)))+((L566&lt;&gt;"")*ISNUMBER(SEARCH("|"&amp;L566&amp;"|",'5_ACOMPANHAMENTO'!$AC$3:$AC$4922)))+((M566&lt;&gt;"")*ISNUMBER(SEARCH("|"&amp;M566&amp;"|",'5_ACOMPANHAMENTO'!$AC$3:$AC$4922)))+((N566&lt;&gt;"")*ISNUMBER(SEARCH("|"&amp;N566&amp;"|",'5_ACOMPANHAMENTO'!$AC$3:$AC$4922)))+((O566&lt;&gt;"")*ISNUMBER(SEARCH("|"&amp;O566&amp;"|",'5_ACOMPANHAMENTO'!$AC$3:$AC$4922)))+((P566&lt;&gt;"")*ISNUMBER(SEARCH("|"&amp;P566&amp;"|",'5_ACOMPANHAMENTO'!$AC$3:$AC$4922)))+((Q566&lt;&gt;"")*ISNUMBER(SEARCH("|"&amp;Q566&amp;"|",'5_ACOMPANHAMENTO'!$AC$3:$AC$4922)))+((R566&lt;&gt;"")*ISNUMBER(SEARCH("|"&amp;R566&amp;"|",'5_ACOMPANHAMENTO'!$AC$3:$AC$4922)))+((S566&lt;&gt;"")*ISNUMBER(SEARCH("|"&amp;S566&amp;"|",'5_ACOMPANHAMENTO'!$AC$3:$AC$4922)))+((T566&lt;&gt;"")*ISNUMBER(SEARCH("|"&amp;T566&amp;"|",'5_ACOMPANHAMENTO'!$AC$3:$AC$4922)))+((U566&lt;&gt;"")*ISNUMBER(SEARCH("|"&amp;U566&amp;"|",'5_ACOMPANHAMENTO'!$AC$3:$AC$4922)))+((V566&lt;&gt;"")*ISNUMBER(SEARCH("|"&amp;V566&amp;"|",'5_ACOMPANHAMENTO'!$AC$3:$AC$4922)))+((W566&lt;&gt;"")*ISNUMBER(SEARCH("|"&amp;W566&amp;"|",'5_ACOMPANHAMENTO'!$AC$3:$AC$4922)))+((X566&lt;&gt;"")*ISNUMBER(SEARCH("|"&amp;X566&amp;"|",'5_ACOMPANHAMENTO'!$AC$3:$AC$4922)))+((Y566&lt;&gt;"")*ISNUMBER(SEARCH("|"&amp;Y566&amp;"|",'5_ACOMPANHAMENTO'!$AC$3:$AC$4922)))+((Z566&lt;&gt;"")*ISNUMBER(SEARCH("|"&amp;Z566&amp;"|",'5_ACOMPANHAMENTO'!$AC$3:$AC$4922)))+((AA566&lt;&gt;"")*ISNUMBER(SEARCH("|"&amp;AA566&amp;"|",'5_ACOMPANHAMENTO'!$AC$3:$AC$4922)))+((AB566&lt;&gt;"")*ISNUMBER(SEARCH("|"&amp;AB566&amp;"|",'5_ACOMPANHAMENTO'!$AC$3:$AC$4922))))&gt;0),0),0)),""))</f>
        <v>46210</v>
      </c>
      <c r="B566" s="14" t="s">
        <v>3091</v>
      </c>
      <c r="C566" s="14" t="s">
        <v>3059</v>
      </c>
      <c r="D566" s="4">
        <f>IF(OR($B566="",$C566=""),"",IFERROR(SUMPRODUCT(--(('5_ACOMPANHAMENTO'!$AD$3:$AD$4922=TRIM($C566&amp;""))*('5_ACOMPANHAMENTO'!$AC$3:$AC$4922&lt;&gt;"")*((((I566&lt;&gt;"")*ISNUMBER(SEARCH("|"&amp;I566&amp;"|",'5_ACOMPANHAMENTO'!$AC$3:$AC$4922)))+((J566&lt;&gt;"")*ISNUMBER(SEARCH("|"&amp;J566&amp;"|",'5_ACOMPANHAMENTO'!$AC$3:$AC$4922)))+((K566&lt;&gt;"")*ISNUMBER(SEARCH("|"&amp;K566&amp;"|",'5_ACOMPANHAMENTO'!$AC$3:$AC$4922)))+((L566&lt;&gt;"")*ISNUMBER(SEARCH("|"&amp;L566&amp;"|",'5_ACOMPANHAMENTO'!$AC$3:$AC$4922)))+((M566&lt;&gt;"")*ISNUMBER(SEARCH("|"&amp;M566&amp;"|",'5_ACOMPANHAMENTO'!$AC$3:$AC$4922)))+((N566&lt;&gt;"")*ISNUMBER(SEARCH("|"&amp;N566&amp;"|",'5_ACOMPANHAMENTO'!$AC$3:$AC$4922)))+((O566&lt;&gt;"")*ISNUMBER(SEARCH("|"&amp;O566&amp;"|",'5_ACOMPANHAMENTO'!$AC$3:$AC$4922)))+((P566&lt;&gt;"")*ISNUMBER(SEARCH("|"&amp;P566&amp;"|",'5_ACOMPANHAMENTO'!$AC$3:$AC$4922)))+((Q566&lt;&gt;"")*ISNUMBER(SEARCH("|"&amp;Q566&amp;"|",'5_ACOMPANHAMENTO'!$AC$3:$AC$4922)))+((R566&lt;&gt;"")*ISNUMBER(SEARCH("|"&amp;R566&amp;"|",'5_ACOMPANHAMENTO'!$AC$3:$AC$4922)))+((S566&lt;&gt;"")*ISNUMBER(SEARCH("|"&amp;S566&amp;"|",'5_ACOMPANHAMENTO'!$AC$3:$AC$4922)))+((T566&lt;&gt;"")*ISNUMBER(SEARCH("|"&amp;T566&amp;"|",'5_ACOMPANHAMENTO'!$AC$3:$AC$4922)))+((U566&lt;&gt;"")*ISNUMBER(SEARCH("|"&amp;U566&amp;"|",'5_ACOMPANHAMENTO'!$AC$3:$AC$4922)))+((V566&lt;&gt;"")*ISNUMBER(SEARCH("|"&amp;V566&amp;"|",'5_ACOMPANHAMENTO'!$AC$3:$AC$4922)))+((W566&lt;&gt;"")*ISNUMBER(SEARCH("|"&amp;W566&amp;"|",'5_ACOMPANHAMENTO'!$AC$3:$AC$4922)))+((X566&lt;&gt;"")*ISNUMBER(SEARCH("|"&amp;X566&amp;"|",'5_ACOMPANHAMENTO'!$AC$3:$AC$4922)))+((Y566&lt;&gt;"")*ISNUMBER(SEARCH("|"&amp;Y566&amp;"|",'5_ACOMPANHAMENTO'!$AC$3:$AC$4922)))+((Z566&lt;&gt;"")*ISNUMBER(SEARCH("|"&amp;Z566&amp;"|",'5_ACOMPANHAMENTO'!$AC$3:$AC$4922)))+((AA566&lt;&gt;"")*ISNUMBER(SEARCH("|"&amp;AA566&amp;"|",'5_ACOMPANHAMENTO'!$AC$3:$AC$4922)))+((AB566&lt;&gt;"")*ISNUMBER(SEARCH("|"&amp;AB566&amp;"|",'5_ACOMPANHAMENTO'!$AC$3:$AC$4922))))&gt;0)),'5_ACOMPANHAMENTO'!$J$3:$J$4922),0))</f>
        <v>757</v>
      </c>
      <c r="E566" s="4" t="str">
        <f t="shared" ca="1" si="184"/>
        <v>FINALIZADO</v>
      </c>
      <c r="F566" s="7">
        <f>IF(OR($B566="",$C566=""),"",IFERROR(SUMPRODUCT(--(('5_ACOMPANHAMENTO'!$AD$3:$AD$4922=TRIM($C566&amp;""))*('5_ACOMPANHAMENTO'!$AC$3:$AC$4922&lt;&gt;"")*((((I566&lt;&gt;"")*ISNUMBER(SEARCH("|"&amp;I566&amp;"|",'5_ACOMPANHAMENTO'!$AC$3:$AC$4922)))+((J566&lt;&gt;"")*ISNUMBER(SEARCH("|"&amp;J566&amp;"|",'5_ACOMPANHAMENTO'!$AC$3:$AC$4922)))+((K566&lt;&gt;"")*ISNUMBER(SEARCH("|"&amp;K566&amp;"|",'5_ACOMPANHAMENTO'!$AC$3:$AC$4922)))+((L566&lt;&gt;"")*ISNUMBER(SEARCH("|"&amp;L566&amp;"|",'5_ACOMPANHAMENTO'!$AC$3:$AC$4922)))+((M566&lt;&gt;"")*ISNUMBER(SEARCH("|"&amp;M566&amp;"|",'5_ACOMPANHAMENTO'!$AC$3:$AC$4922)))+((N566&lt;&gt;"")*ISNUMBER(SEARCH("|"&amp;N566&amp;"|",'5_ACOMPANHAMENTO'!$AC$3:$AC$4922)))+((O566&lt;&gt;"")*ISNUMBER(SEARCH("|"&amp;O566&amp;"|",'5_ACOMPANHAMENTO'!$AC$3:$AC$4922)))+((P566&lt;&gt;"")*ISNUMBER(SEARCH("|"&amp;P566&amp;"|",'5_ACOMPANHAMENTO'!$AC$3:$AC$4922)))+((Q566&lt;&gt;"")*ISNUMBER(SEARCH("|"&amp;Q566&amp;"|",'5_ACOMPANHAMENTO'!$AC$3:$AC$4922)))+((R566&lt;&gt;"")*ISNUMBER(SEARCH("|"&amp;R566&amp;"|",'5_ACOMPANHAMENTO'!$AC$3:$AC$4922)))+((S566&lt;&gt;"")*ISNUMBER(SEARCH("|"&amp;S566&amp;"|",'5_ACOMPANHAMENTO'!$AC$3:$AC$4922)))+((T566&lt;&gt;"")*ISNUMBER(SEARCH("|"&amp;T566&amp;"|",'5_ACOMPANHAMENTO'!$AC$3:$AC$4922)))+((U566&lt;&gt;"")*ISNUMBER(SEARCH("|"&amp;U566&amp;"|",'5_ACOMPANHAMENTO'!$AC$3:$AC$4922)))+((V566&lt;&gt;"")*ISNUMBER(SEARCH("|"&amp;V566&amp;"|",'5_ACOMPANHAMENTO'!$AC$3:$AC$4922)))+((W566&lt;&gt;"")*ISNUMBER(SEARCH("|"&amp;W566&amp;"|",'5_ACOMPANHAMENTO'!$AC$3:$AC$4922)))+((X566&lt;&gt;"")*ISNUMBER(SEARCH("|"&amp;X566&amp;"|",'5_ACOMPANHAMENTO'!$AC$3:$AC$4922)))+((Y566&lt;&gt;"")*ISNUMBER(SEARCH("|"&amp;Y566&amp;"|",'5_ACOMPANHAMENTO'!$AC$3:$AC$4922)))+((Z566&lt;&gt;"")*ISNUMBER(SEARCH("|"&amp;Z566&amp;"|",'5_ACOMPANHAMENTO'!$AC$3:$AC$4922)))+((AA566&lt;&gt;"")*ISNUMBER(SEARCH("|"&amp;AA566&amp;"|",'5_ACOMPANHAMENTO'!$AC$3:$AC$4922)))+((AB566&lt;&gt;"")*ISNUMBER(SEARCH("|"&amp;AB566&amp;"|",'5_ACOMPANHAMENTO'!$AC$3:$AC$4922))))&gt;0)),'5_ACOMPANHAMENTO'!$O$3:$O$4922),0))</f>
        <v>757</v>
      </c>
      <c r="G566" s="7">
        <f t="shared" si="185"/>
        <v>0</v>
      </c>
      <c r="H566" t="str">
        <f t="shared" si="186"/>
        <v>10200,10202,10205|8 EMBALAGEM</v>
      </c>
      <c r="I566" s="1" t="str">
        <f t="shared" si="187"/>
        <v>10200</v>
      </c>
      <c r="J566" s="1" t="str">
        <f t="shared" si="188"/>
        <v>10202</v>
      </c>
      <c r="K566" s="1" t="str">
        <f t="shared" si="189"/>
        <v>10205</v>
      </c>
      <c r="L566" s="1" t="str">
        <f t="shared" si="190"/>
        <v/>
      </c>
      <c r="M566" s="1" t="str">
        <f t="shared" si="191"/>
        <v/>
      </c>
      <c r="N566" s="1" t="str">
        <f t="shared" si="192"/>
        <v/>
      </c>
      <c r="O566" s="1" t="str">
        <f t="shared" si="193"/>
        <v/>
      </c>
      <c r="P566" s="1" t="str">
        <f t="shared" si="194"/>
        <v/>
      </c>
      <c r="Q566" s="1" t="str">
        <f t="shared" si="195"/>
        <v/>
      </c>
      <c r="R566" s="1" t="str">
        <f t="shared" si="196"/>
        <v/>
      </c>
      <c r="S566" s="1" t="str">
        <f t="shared" si="197"/>
        <v/>
      </c>
      <c r="T566" s="1" t="str">
        <f t="shared" si="198"/>
        <v/>
      </c>
      <c r="U566" s="1" t="str">
        <f t="shared" si="199"/>
        <v/>
      </c>
      <c r="V566" s="1" t="str">
        <f t="shared" si="200"/>
        <v/>
      </c>
      <c r="W566" s="1" t="str">
        <f t="shared" si="201"/>
        <v/>
      </c>
      <c r="X566" s="1" t="str">
        <f t="shared" si="202"/>
        <v/>
      </c>
      <c r="Y566" s="1" t="str">
        <f t="shared" si="203"/>
        <v/>
      </c>
      <c r="Z566" s="1" t="str">
        <f t="shared" si="204"/>
        <v/>
      </c>
      <c r="AA566" s="1" t="str">
        <f t="shared" si="205"/>
        <v/>
      </c>
      <c r="AB566" s="1" t="str">
        <f t="shared" si="206"/>
        <v/>
      </c>
    </row>
    <row r="567" spans="1:28" ht="11.25" hidden="1" customHeight="1" x14ac:dyDescent="0.35">
      <c r="A567" s="4">
        <f>IF(OR($B567="",$C567=""),"",IFERROR(INDEX('5_ACOMPANHAMENTO'!$A$3:$A$4922,MATCH(1,INDEX(('5_ACOMPANHAMENTO'!$AD$3:$AD$4922=TRIM($C567&amp;""))*('5_ACOMPANHAMENTO'!$AC$3:$AC$4922&lt;&gt;"")*((((I567&lt;&gt;"")*ISNUMBER(SEARCH("|"&amp;I567&amp;"|",'5_ACOMPANHAMENTO'!$AC$3:$AC$4922)))+((J567&lt;&gt;"")*ISNUMBER(SEARCH("|"&amp;J567&amp;"|",'5_ACOMPANHAMENTO'!$AC$3:$AC$4922)))+((K567&lt;&gt;"")*ISNUMBER(SEARCH("|"&amp;K567&amp;"|",'5_ACOMPANHAMENTO'!$AC$3:$AC$4922)))+((L567&lt;&gt;"")*ISNUMBER(SEARCH("|"&amp;L567&amp;"|",'5_ACOMPANHAMENTO'!$AC$3:$AC$4922)))+((M567&lt;&gt;"")*ISNUMBER(SEARCH("|"&amp;M567&amp;"|",'5_ACOMPANHAMENTO'!$AC$3:$AC$4922)))+((N567&lt;&gt;"")*ISNUMBER(SEARCH("|"&amp;N567&amp;"|",'5_ACOMPANHAMENTO'!$AC$3:$AC$4922)))+((O567&lt;&gt;"")*ISNUMBER(SEARCH("|"&amp;O567&amp;"|",'5_ACOMPANHAMENTO'!$AC$3:$AC$4922)))+((P567&lt;&gt;"")*ISNUMBER(SEARCH("|"&amp;P567&amp;"|",'5_ACOMPANHAMENTO'!$AC$3:$AC$4922)))+((Q567&lt;&gt;"")*ISNUMBER(SEARCH("|"&amp;Q567&amp;"|",'5_ACOMPANHAMENTO'!$AC$3:$AC$4922)))+((R567&lt;&gt;"")*ISNUMBER(SEARCH("|"&amp;R567&amp;"|",'5_ACOMPANHAMENTO'!$AC$3:$AC$4922)))+((S567&lt;&gt;"")*ISNUMBER(SEARCH("|"&amp;S567&amp;"|",'5_ACOMPANHAMENTO'!$AC$3:$AC$4922)))+((T567&lt;&gt;"")*ISNUMBER(SEARCH("|"&amp;T567&amp;"|",'5_ACOMPANHAMENTO'!$AC$3:$AC$4922)))+((U567&lt;&gt;"")*ISNUMBER(SEARCH("|"&amp;U567&amp;"|",'5_ACOMPANHAMENTO'!$AC$3:$AC$4922)))+((V567&lt;&gt;"")*ISNUMBER(SEARCH("|"&amp;V567&amp;"|",'5_ACOMPANHAMENTO'!$AC$3:$AC$4922)))+((W567&lt;&gt;"")*ISNUMBER(SEARCH("|"&amp;W567&amp;"|",'5_ACOMPANHAMENTO'!$AC$3:$AC$4922)))+((X567&lt;&gt;"")*ISNUMBER(SEARCH("|"&amp;X567&amp;"|",'5_ACOMPANHAMENTO'!$AC$3:$AC$4922)))+((Y567&lt;&gt;"")*ISNUMBER(SEARCH("|"&amp;Y567&amp;"|",'5_ACOMPANHAMENTO'!$AC$3:$AC$4922)))+((Z567&lt;&gt;"")*ISNUMBER(SEARCH("|"&amp;Z567&amp;"|",'5_ACOMPANHAMENTO'!$AC$3:$AC$4922)))+((AA567&lt;&gt;"")*ISNUMBER(SEARCH("|"&amp;AA567&amp;"|",'5_ACOMPANHAMENTO'!$AC$3:$AC$4922)))+((AB567&lt;&gt;"")*ISNUMBER(SEARCH("|"&amp;AB567&amp;"|",'5_ACOMPANHAMENTO'!$AC$3:$AC$4922))))&gt;0),0),0)),""))</f>
        <v>46210</v>
      </c>
      <c r="B567" s="14" t="s">
        <v>3091</v>
      </c>
      <c r="C567" s="14" t="s">
        <v>3059</v>
      </c>
      <c r="D567" s="4">
        <f>IF(OR($B567="",$C567=""),"",IFERROR(SUMPRODUCT(--(('5_ACOMPANHAMENTO'!$AD$3:$AD$4922=TRIM($C567&amp;""))*('5_ACOMPANHAMENTO'!$AC$3:$AC$4922&lt;&gt;"")*((((I567&lt;&gt;"")*ISNUMBER(SEARCH("|"&amp;I567&amp;"|",'5_ACOMPANHAMENTO'!$AC$3:$AC$4922)))+((J567&lt;&gt;"")*ISNUMBER(SEARCH("|"&amp;J567&amp;"|",'5_ACOMPANHAMENTO'!$AC$3:$AC$4922)))+((K567&lt;&gt;"")*ISNUMBER(SEARCH("|"&amp;K567&amp;"|",'5_ACOMPANHAMENTO'!$AC$3:$AC$4922)))+((L567&lt;&gt;"")*ISNUMBER(SEARCH("|"&amp;L567&amp;"|",'5_ACOMPANHAMENTO'!$AC$3:$AC$4922)))+((M567&lt;&gt;"")*ISNUMBER(SEARCH("|"&amp;M567&amp;"|",'5_ACOMPANHAMENTO'!$AC$3:$AC$4922)))+((N567&lt;&gt;"")*ISNUMBER(SEARCH("|"&amp;N567&amp;"|",'5_ACOMPANHAMENTO'!$AC$3:$AC$4922)))+((O567&lt;&gt;"")*ISNUMBER(SEARCH("|"&amp;O567&amp;"|",'5_ACOMPANHAMENTO'!$AC$3:$AC$4922)))+((P567&lt;&gt;"")*ISNUMBER(SEARCH("|"&amp;P567&amp;"|",'5_ACOMPANHAMENTO'!$AC$3:$AC$4922)))+((Q567&lt;&gt;"")*ISNUMBER(SEARCH("|"&amp;Q567&amp;"|",'5_ACOMPANHAMENTO'!$AC$3:$AC$4922)))+((R567&lt;&gt;"")*ISNUMBER(SEARCH("|"&amp;R567&amp;"|",'5_ACOMPANHAMENTO'!$AC$3:$AC$4922)))+((S567&lt;&gt;"")*ISNUMBER(SEARCH("|"&amp;S567&amp;"|",'5_ACOMPANHAMENTO'!$AC$3:$AC$4922)))+((T567&lt;&gt;"")*ISNUMBER(SEARCH("|"&amp;T567&amp;"|",'5_ACOMPANHAMENTO'!$AC$3:$AC$4922)))+((U567&lt;&gt;"")*ISNUMBER(SEARCH("|"&amp;U567&amp;"|",'5_ACOMPANHAMENTO'!$AC$3:$AC$4922)))+((V567&lt;&gt;"")*ISNUMBER(SEARCH("|"&amp;V567&amp;"|",'5_ACOMPANHAMENTO'!$AC$3:$AC$4922)))+((W567&lt;&gt;"")*ISNUMBER(SEARCH("|"&amp;W567&amp;"|",'5_ACOMPANHAMENTO'!$AC$3:$AC$4922)))+((X567&lt;&gt;"")*ISNUMBER(SEARCH("|"&amp;X567&amp;"|",'5_ACOMPANHAMENTO'!$AC$3:$AC$4922)))+((Y567&lt;&gt;"")*ISNUMBER(SEARCH("|"&amp;Y567&amp;"|",'5_ACOMPANHAMENTO'!$AC$3:$AC$4922)))+((Z567&lt;&gt;"")*ISNUMBER(SEARCH("|"&amp;Z567&amp;"|",'5_ACOMPANHAMENTO'!$AC$3:$AC$4922)))+((AA567&lt;&gt;"")*ISNUMBER(SEARCH("|"&amp;AA567&amp;"|",'5_ACOMPANHAMENTO'!$AC$3:$AC$4922)))+((AB567&lt;&gt;"")*ISNUMBER(SEARCH("|"&amp;AB567&amp;"|",'5_ACOMPANHAMENTO'!$AC$3:$AC$4922))))&gt;0)),'5_ACOMPANHAMENTO'!$J$3:$J$4922),0))</f>
        <v>757</v>
      </c>
      <c r="E567" s="4" t="str">
        <f t="shared" ca="1" si="184"/>
        <v>FINALIZADO</v>
      </c>
      <c r="F567" s="7">
        <f>IF(OR($B567="",$C567=""),"",IFERROR(SUMPRODUCT(--(('5_ACOMPANHAMENTO'!$AD$3:$AD$4922=TRIM($C567&amp;""))*('5_ACOMPANHAMENTO'!$AC$3:$AC$4922&lt;&gt;"")*((((I567&lt;&gt;"")*ISNUMBER(SEARCH("|"&amp;I567&amp;"|",'5_ACOMPANHAMENTO'!$AC$3:$AC$4922)))+((J567&lt;&gt;"")*ISNUMBER(SEARCH("|"&amp;J567&amp;"|",'5_ACOMPANHAMENTO'!$AC$3:$AC$4922)))+((K567&lt;&gt;"")*ISNUMBER(SEARCH("|"&amp;K567&amp;"|",'5_ACOMPANHAMENTO'!$AC$3:$AC$4922)))+((L567&lt;&gt;"")*ISNUMBER(SEARCH("|"&amp;L567&amp;"|",'5_ACOMPANHAMENTO'!$AC$3:$AC$4922)))+((M567&lt;&gt;"")*ISNUMBER(SEARCH("|"&amp;M567&amp;"|",'5_ACOMPANHAMENTO'!$AC$3:$AC$4922)))+((N567&lt;&gt;"")*ISNUMBER(SEARCH("|"&amp;N567&amp;"|",'5_ACOMPANHAMENTO'!$AC$3:$AC$4922)))+((O567&lt;&gt;"")*ISNUMBER(SEARCH("|"&amp;O567&amp;"|",'5_ACOMPANHAMENTO'!$AC$3:$AC$4922)))+((P567&lt;&gt;"")*ISNUMBER(SEARCH("|"&amp;P567&amp;"|",'5_ACOMPANHAMENTO'!$AC$3:$AC$4922)))+((Q567&lt;&gt;"")*ISNUMBER(SEARCH("|"&amp;Q567&amp;"|",'5_ACOMPANHAMENTO'!$AC$3:$AC$4922)))+((R567&lt;&gt;"")*ISNUMBER(SEARCH("|"&amp;R567&amp;"|",'5_ACOMPANHAMENTO'!$AC$3:$AC$4922)))+((S567&lt;&gt;"")*ISNUMBER(SEARCH("|"&amp;S567&amp;"|",'5_ACOMPANHAMENTO'!$AC$3:$AC$4922)))+((T567&lt;&gt;"")*ISNUMBER(SEARCH("|"&amp;T567&amp;"|",'5_ACOMPANHAMENTO'!$AC$3:$AC$4922)))+((U567&lt;&gt;"")*ISNUMBER(SEARCH("|"&amp;U567&amp;"|",'5_ACOMPANHAMENTO'!$AC$3:$AC$4922)))+((V567&lt;&gt;"")*ISNUMBER(SEARCH("|"&amp;V567&amp;"|",'5_ACOMPANHAMENTO'!$AC$3:$AC$4922)))+((W567&lt;&gt;"")*ISNUMBER(SEARCH("|"&amp;W567&amp;"|",'5_ACOMPANHAMENTO'!$AC$3:$AC$4922)))+((X567&lt;&gt;"")*ISNUMBER(SEARCH("|"&amp;X567&amp;"|",'5_ACOMPANHAMENTO'!$AC$3:$AC$4922)))+((Y567&lt;&gt;"")*ISNUMBER(SEARCH("|"&amp;Y567&amp;"|",'5_ACOMPANHAMENTO'!$AC$3:$AC$4922)))+((Z567&lt;&gt;"")*ISNUMBER(SEARCH("|"&amp;Z567&amp;"|",'5_ACOMPANHAMENTO'!$AC$3:$AC$4922)))+((AA567&lt;&gt;"")*ISNUMBER(SEARCH("|"&amp;AA567&amp;"|",'5_ACOMPANHAMENTO'!$AC$3:$AC$4922)))+((AB567&lt;&gt;"")*ISNUMBER(SEARCH("|"&amp;AB567&amp;"|",'5_ACOMPANHAMENTO'!$AC$3:$AC$4922))))&gt;0)),'5_ACOMPANHAMENTO'!$O$3:$O$4922),0))</f>
        <v>757</v>
      </c>
      <c r="G567" s="7">
        <f t="shared" si="185"/>
        <v>0</v>
      </c>
      <c r="H567" t="str">
        <f t="shared" si="186"/>
        <v>10200,10202,10205|8 EMBALAGEM</v>
      </c>
      <c r="I567" s="1" t="str">
        <f t="shared" si="187"/>
        <v>10200</v>
      </c>
      <c r="J567" s="1" t="str">
        <f t="shared" si="188"/>
        <v>10202</v>
      </c>
      <c r="K567" s="1" t="str">
        <f t="shared" si="189"/>
        <v>10205</v>
      </c>
      <c r="L567" s="1" t="str">
        <f t="shared" si="190"/>
        <v/>
      </c>
      <c r="M567" s="1" t="str">
        <f t="shared" si="191"/>
        <v/>
      </c>
      <c r="N567" s="1" t="str">
        <f t="shared" si="192"/>
        <v/>
      </c>
      <c r="O567" s="1" t="str">
        <f t="shared" si="193"/>
        <v/>
      </c>
      <c r="P567" s="1" t="str">
        <f t="shared" si="194"/>
        <v/>
      </c>
      <c r="Q567" s="1" t="str">
        <f t="shared" si="195"/>
        <v/>
      </c>
      <c r="R567" s="1" t="str">
        <f t="shared" si="196"/>
        <v/>
      </c>
      <c r="S567" s="1" t="str">
        <f t="shared" si="197"/>
        <v/>
      </c>
      <c r="T567" s="1" t="str">
        <f t="shared" si="198"/>
        <v/>
      </c>
      <c r="U567" s="1" t="str">
        <f t="shared" si="199"/>
        <v/>
      </c>
      <c r="V567" s="1" t="str">
        <f t="shared" si="200"/>
        <v/>
      </c>
      <c r="W567" s="1" t="str">
        <f t="shared" si="201"/>
        <v/>
      </c>
      <c r="X567" s="1" t="str">
        <f t="shared" si="202"/>
        <v/>
      </c>
      <c r="Y567" s="1" t="str">
        <f t="shared" si="203"/>
        <v/>
      </c>
      <c r="Z567" s="1" t="str">
        <f t="shared" si="204"/>
        <v/>
      </c>
      <c r="AA567" s="1" t="str">
        <f t="shared" si="205"/>
        <v/>
      </c>
      <c r="AB567" s="1" t="str">
        <f t="shared" si="206"/>
        <v/>
      </c>
    </row>
    <row r="568" spans="1:28" ht="11.25" hidden="1" customHeight="1" x14ac:dyDescent="0.35">
      <c r="A568" s="4">
        <f>IF(OR($B568="",$C568=""),"",IFERROR(INDEX('5_ACOMPANHAMENTO'!$A$3:$A$4922,MATCH(1,INDEX(('5_ACOMPANHAMENTO'!$AD$3:$AD$4922=TRIM($C568&amp;""))*('5_ACOMPANHAMENTO'!$AC$3:$AC$4922&lt;&gt;"")*((((I568&lt;&gt;"")*ISNUMBER(SEARCH("|"&amp;I568&amp;"|",'5_ACOMPANHAMENTO'!$AC$3:$AC$4922)))+((J568&lt;&gt;"")*ISNUMBER(SEARCH("|"&amp;J568&amp;"|",'5_ACOMPANHAMENTO'!$AC$3:$AC$4922)))+((K568&lt;&gt;"")*ISNUMBER(SEARCH("|"&amp;K568&amp;"|",'5_ACOMPANHAMENTO'!$AC$3:$AC$4922)))+((L568&lt;&gt;"")*ISNUMBER(SEARCH("|"&amp;L568&amp;"|",'5_ACOMPANHAMENTO'!$AC$3:$AC$4922)))+((M568&lt;&gt;"")*ISNUMBER(SEARCH("|"&amp;M568&amp;"|",'5_ACOMPANHAMENTO'!$AC$3:$AC$4922)))+((N568&lt;&gt;"")*ISNUMBER(SEARCH("|"&amp;N568&amp;"|",'5_ACOMPANHAMENTO'!$AC$3:$AC$4922)))+((O568&lt;&gt;"")*ISNUMBER(SEARCH("|"&amp;O568&amp;"|",'5_ACOMPANHAMENTO'!$AC$3:$AC$4922)))+((P568&lt;&gt;"")*ISNUMBER(SEARCH("|"&amp;P568&amp;"|",'5_ACOMPANHAMENTO'!$AC$3:$AC$4922)))+((Q568&lt;&gt;"")*ISNUMBER(SEARCH("|"&amp;Q568&amp;"|",'5_ACOMPANHAMENTO'!$AC$3:$AC$4922)))+((R568&lt;&gt;"")*ISNUMBER(SEARCH("|"&amp;R568&amp;"|",'5_ACOMPANHAMENTO'!$AC$3:$AC$4922)))+((S568&lt;&gt;"")*ISNUMBER(SEARCH("|"&amp;S568&amp;"|",'5_ACOMPANHAMENTO'!$AC$3:$AC$4922)))+((T568&lt;&gt;"")*ISNUMBER(SEARCH("|"&amp;T568&amp;"|",'5_ACOMPANHAMENTO'!$AC$3:$AC$4922)))+((U568&lt;&gt;"")*ISNUMBER(SEARCH("|"&amp;U568&amp;"|",'5_ACOMPANHAMENTO'!$AC$3:$AC$4922)))+((V568&lt;&gt;"")*ISNUMBER(SEARCH("|"&amp;V568&amp;"|",'5_ACOMPANHAMENTO'!$AC$3:$AC$4922)))+((W568&lt;&gt;"")*ISNUMBER(SEARCH("|"&amp;W568&amp;"|",'5_ACOMPANHAMENTO'!$AC$3:$AC$4922)))+((X568&lt;&gt;"")*ISNUMBER(SEARCH("|"&amp;X568&amp;"|",'5_ACOMPANHAMENTO'!$AC$3:$AC$4922)))+((Y568&lt;&gt;"")*ISNUMBER(SEARCH("|"&amp;Y568&amp;"|",'5_ACOMPANHAMENTO'!$AC$3:$AC$4922)))+((Z568&lt;&gt;"")*ISNUMBER(SEARCH("|"&amp;Z568&amp;"|",'5_ACOMPANHAMENTO'!$AC$3:$AC$4922)))+((AA568&lt;&gt;"")*ISNUMBER(SEARCH("|"&amp;AA568&amp;"|",'5_ACOMPANHAMENTO'!$AC$3:$AC$4922)))+((AB568&lt;&gt;"")*ISNUMBER(SEARCH("|"&amp;AB568&amp;"|",'5_ACOMPANHAMENTO'!$AC$3:$AC$4922))))&gt;0),0),0)),""))</f>
        <v>46210</v>
      </c>
      <c r="B568" s="14" t="s">
        <v>3091</v>
      </c>
      <c r="C568" s="14" t="s">
        <v>3059</v>
      </c>
      <c r="D568" s="4">
        <f>IF(OR($B568="",$C568=""),"",IFERROR(SUMPRODUCT(--(('5_ACOMPANHAMENTO'!$AD$3:$AD$4922=TRIM($C568&amp;""))*('5_ACOMPANHAMENTO'!$AC$3:$AC$4922&lt;&gt;"")*((((I568&lt;&gt;"")*ISNUMBER(SEARCH("|"&amp;I568&amp;"|",'5_ACOMPANHAMENTO'!$AC$3:$AC$4922)))+((J568&lt;&gt;"")*ISNUMBER(SEARCH("|"&amp;J568&amp;"|",'5_ACOMPANHAMENTO'!$AC$3:$AC$4922)))+((K568&lt;&gt;"")*ISNUMBER(SEARCH("|"&amp;K568&amp;"|",'5_ACOMPANHAMENTO'!$AC$3:$AC$4922)))+((L568&lt;&gt;"")*ISNUMBER(SEARCH("|"&amp;L568&amp;"|",'5_ACOMPANHAMENTO'!$AC$3:$AC$4922)))+((M568&lt;&gt;"")*ISNUMBER(SEARCH("|"&amp;M568&amp;"|",'5_ACOMPANHAMENTO'!$AC$3:$AC$4922)))+((N568&lt;&gt;"")*ISNUMBER(SEARCH("|"&amp;N568&amp;"|",'5_ACOMPANHAMENTO'!$AC$3:$AC$4922)))+((O568&lt;&gt;"")*ISNUMBER(SEARCH("|"&amp;O568&amp;"|",'5_ACOMPANHAMENTO'!$AC$3:$AC$4922)))+((P568&lt;&gt;"")*ISNUMBER(SEARCH("|"&amp;P568&amp;"|",'5_ACOMPANHAMENTO'!$AC$3:$AC$4922)))+((Q568&lt;&gt;"")*ISNUMBER(SEARCH("|"&amp;Q568&amp;"|",'5_ACOMPANHAMENTO'!$AC$3:$AC$4922)))+((R568&lt;&gt;"")*ISNUMBER(SEARCH("|"&amp;R568&amp;"|",'5_ACOMPANHAMENTO'!$AC$3:$AC$4922)))+((S568&lt;&gt;"")*ISNUMBER(SEARCH("|"&amp;S568&amp;"|",'5_ACOMPANHAMENTO'!$AC$3:$AC$4922)))+((T568&lt;&gt;"")*ISNUMBER(SEARCH("|"&amp;T568&amp;"|",'5_ACOMPANHAMENTO'!$AC$3:$AC$4922)))+((U568&lt;&gt;"")*ISNUMBER(SEARCH("|"&amp;U568&amp;"|",'5_ACOMPANHAMENTO'!$AC$3:$AC$4922)))+((V568&lt;&gt;"")*ISNUMBER(SEARCH("|"&amp;V568&amp;"|",'5_ACOMPANHAMENTO'!$AC$3:$AC$4922)))+((W568&lt;&gt;"")*ISNUMBER(SEARCH("|"&amp;W568&amp;"|",'5_ACOMPANHAMENTO'!$AC$3:$AC$4922)))+((X568&lt;&gt;"")*ISNUMBER(SEARCH("|"&amp;X568&amp;"|",'5_ACOMPANHAMENTO'!$AC$3:$AC$4922)))+((Y568&lt;&gt;"")*ISNUMBER(SEARCH("|"&amp;Y568&amp;"|",'5_ACOMPANHAMENTO'!$AC$3:$AC$4922)))+((Z568&lt;&gt;"")*ISNUMBER(SEARCH("|"&amp;Z568&amp;"|",'5_ACOMPANHAMENTO'!$AC$3:$AC$4922)))+((AA568&lt;&gt;"")*ISNUMBER(SEARCH("|"&amp;AA568&amp;"|",'5_ACOMPANHAMENTO'!$AC$3:$AC$4922)))+((AB568&lt;&gt;"")*ISNUMBER(SEARCH("|"&amp;AB568&amp;"|",'5_ACOMPANHAMENTO'!$AC$3:$AC$4922))))&gt;0)),'5_ACOMPANHAMENTO'!$J$3:$J$4922),0))</f>
        <v>757</v>
      </c>
      <c r="E568" s="4" t="str">
        <f t="shared" ca="1" si="184"/>
        <v>FINALIZADO</v>
      </c>
      <c r="F568" s="7">
        <f>IF(OR($B568="",$C568=""),"",IFERROR(SUMPRODUCT(--(('5_ACOMPANHAMENTO'!$AD$3:$AD$4922=TRIM($C568&amp;""))*('5_ACOMPANHAMENTO'!$AC$3:$AC$4922&lt;&gt;"")*((((I568&lt;&gt;"")*ISNUMBER(SEARCH("|"&amp;I568&amp;"|",'5_ACOMPANHAMENTO'!$AC$3:$AC$4922)))+((J568&lt;&gt;"")*ISNUMBER(SEARCH("|"&amp;J568&amp;"|",'5_ACOMPANHAMENTO'!$AC$3:$AC$4922)))+((K568&lt;&gt;"")*ISNUMBER(SEARCH("|"&amp;K568&amp;"|",'5_ACOMPANHAMENTO'!$AC$3:$AC$4922)))+((L568&lt;&gt;"")*ISNUMBER(SEARCH("|"&amp;L568&amp;"|",'5_ACOMPANHAMENTO'!$AC$3:$AC$4922)))+((M568&lt;&gt;"")*ISNUMBER(SEARCH("|"&amp;M568&amp;"|",'5_ACOMPANHAMENTO'!$AC$3:$AC$4922)))+((N568&lt;&gt;"")*ISNUMBER(SEARCH("|"&amp;N568&amp;"|",'5_ACOMPANHAMENTO'!$AC$3:$AC$4922)))+((O568&lt;&gt;"")*ISNUMBER(SEARCH("|"&amp;O568&amp;"|",'5_ACOMPANHAMENTO'!$AC$3:$AC$4922)))+((P568&lt;&gt;"")*ISNUMBER(SEARCH("|"&amp;P568&amp;"|",'5_ACOMPANHAMENTO'!$AC$3:$AC$4922)))+((Q568&lt;&gt;"")*ISNUMBER(SEARCH("|"&amp;Q568&amp;"|",'5_ACOMPANHAMENTO'!$AC$3:$AC$4922)))+((R568&lt;&gt;"")*ISNUMBER(SEARCH("|"&amp;R568&amp;"|",'5_ACOMPANHAMENTO'!$AC$3:$AC$4922)))+((S568&lt;&gt;"")*ISNUMBER(SEARCH("|"&amp;S568&amp;"|",'5_ACOMPANHAMENTO'!$AC$3:$AC$4922)))+((T568&lt;&gt;"")*ISNUMBER(SEARCH("|"&amp;T568&amp;"|",'5_ACOMPANHAMENTO'!$AC$3:$AC$4922)))+((U568&lt;&gt;"")*ISNUMBER(SEARCH("|"&amp;U568&amp;"|",'5_ACOMPANHAMENTO'!$AC$3:$AC$4922)))+((V568&lt;&gt;"")*ISNUMBER(SEARCH("|"&amp;V568&amp;"|",'5_ACOMPANHAMENTO'!$AC$3:$AC$4922)))+((W568&lt;&gt;"")*ISNUMBER(SEARCH("|"&amp;W568&amp;"|",'5_ACOMPANHAMENTO'!$AC$3:$AC$4922)))+((X568&lt;&gt;"")*ISNUMBER(SEARCH("|"&amp;X568&amp;"|",'5_ACOMPANHAMENTO'!$AC$3:$AC$4922)))+((Y568&lt;&gt;"")*ISNUMBER(SEARCH("|"&amp;Y568&amp;"|",'5_ACOMPANHAMENTO'!$AC$3:$AC$4922)))+((Z568&lt;&gt;"")*ISNUMBER(SEARCH("|"&amp;Z568&amp;"|",'5_ACOMPANHAMENTO'!$AC$3:$AC$4922)))+((AA568&lt;&gt;"")*ISNUMBER(SEARCH("|"&amp;AA568&amp;"|",'5_ACOMPANHAMENTO'!$AC$3:$AC$4922)))+((AB568&lt;&gt;"")*ISNUMBER(SEARCH("|"&amp;AB568&amp;"|",'5_ACOMPANHAMENTO'!$AC$3:$AC$4922))))&gt;0)),'5_ACOMPANHAMENTO'!$O$3:$O$4922),0))</f>
        <v>757</v>
      </c>
      <c r="G568" s="7">
        <f t="shared" si="185"/>
        <v>0</v>
      </c>
      <c r="H568" t="str">
        <f t="shared" si="186"/>
        <v>10200,10202,10205|8 EMBALAGEM</v>
      </c>
      <c r="I568" s="1" t="str">
        <f t="shared" si="187"/>
        <v>10200</v>
      </c>
      <c r="J568" s="1" t="str">
        <f t="shared" si="188"/>
        <v>10202</v>
      </c>
      <c r="K568" s="1" t="str">
        <f t="shared" si="189"/>
        <v>10205</v>
      </c>
      <c r="L568" s="1" t="str">
        <f t="shared" si="190"/>
        <v/>
      </c>
      <c r="M568" s="1" t="str">
        <f t="shared" si="191"/>
        <v/>
      </c>
      <c r="N568" s="1" t="str">
        <f t="shared" si="192"/>
        <v/>
      </c>
      <c r="O568" s="1" t="str">
        <f t="shared" si="193"/>
        <v/>
      </c>
      <c r="P568" s="1" t="str">
        <f t="shared" si="194"/>
        <v/>
      </c>
      <c r="Q568" s="1" t="str">
        <f t="shared" si="195"/>
        <v/>
      </c>
      <c r="R568" s="1" t="str">
        <f t="shared" si="196"/>
        <v/>
      </c>
      <c r="S568" s="1" t="str">
        <f t="shared" si="197"/>
        <v/>
      </c>
      <c r="T568" s="1" t="str">
        <f t="shared" si="198"/>
        <v/>
      </c>
      <c r="U568" s="1" t="str">
        <f t="shared" si="199"/>
        <v/>
      </c>
      <c r="V568" s="1" t="str">
        <f t="shared" si="200"/>
        <v/>
      </c>
      <c r="W568" s="1" t="str">
        <f t="shared" si="201"/>
        <v/>
      </c>
      <c r="X568" s="1" t="str">
        <f t="shared" si="202"/>
        <v/>
      </c>
      <c r="Y568" s="1" t="str">
        <f t="shared" si="203"/>
        <v/>
      </c>
      <c r="Z568" s="1" t="str">
        <f t="shared" si="204"/>
        <v/>
      </c>
      <c r="AA568" s="1" t="str">
        <f t="shared" si="205"/>
        <v/>
      </c>
      <c r="AB568" s="1" t="str">
        <f t="shared" si="206"/>
        <v/>
      </c>
    </row>
    <row r="569" spans="1:28" ht="11.25" hidden="1" customHeight="1" x14ac:dyDescent="0.35">
      <c r="A569" s="4">
        <f>IF(OR($B569="",$C569=""),"",IFERROR(INDEX('5_ACOMPANHAMENTO'!$A$3:$A$4922,MATCH(1,INDEX(('5_ACOMPANHAMENTO'!$AD$3:$AD$4922=TRIM($C569&amp;""))*('5_ACOMPANHAMENTO'!$AC$3:$AC$4922&lt;&gt;"")*((((I569&lt;&gt;"")*ISNUMBER(SEARCH("|"&amp;I569&amp;"|",'5_ACOMPANHAMENTO'!$AC$3:$AC$4922)))+((J569&lt;&gt;"")*ISNUMBER(SEARCH("|"&amp;J569&amp;"|",'5_ACOMPANHAMENTO'!$AC$3:$AC$4922)))+((K569&lt;&gt;"")*ISNUMBER(SEARCH("|"&amp;K569&amp;"|",'5_ACOMPANHAMENTO'!$AC$3:$AC$4922)))+((L569&lt;&gt;"")*ISNUMBER(SEARCH("|"&amp;L569&amp;"|",'5_ACOMPANHAMENTO'!$AC$3:$AC$4922)))+((M569&lt;&gt;"")*ISNUMBER(SEARCH("|"&amp;M569&amp;"|",'5_ACOMPANHAMENTO'!$AC$3:$AC$4922)))+((N569&lt;&gt;"")*ISNUMBER(SEARCH("|"&amp;N569&amp;"|",'5_ACOMPANHAMENTO'!$AC$3:$AC$4922)))+((O569&lt;&gt;"")*ISNUMBER(SEARCH("|"&amp;O569&amp;"|",'5_ACOMPANHAMENTO'!$AC$3:$AC$4922)))+((P569&lt;&gt;"")*ISNUMBER(SEARCH("|"&amp;P569&amp;"|",'5_ACOMPANHAMENTO'!$AC$3:$AC$4922)))+((Q569&lt;&gt;"")*ISNUMBER(SEARCH("|"&amp;Q569&amp;"|",'5_ACOMPANHAMENTO'!$AC$3:$AC$4922)))+((R569&lt;&gt;"")*ISNUMBER(SEARCH("|"&amp;R569&amp;"|",'5_ACOMPANHAMENTO'!$AC$3:$AC$4922)))+((S569&lt;&gt;"")*ISNUMBER(SEARCH("|"&amp;S569&amp;"|",'5_ACOMPANHAMENTO'!$AC$3:$AC$4922)))+((T569&lt;&gt;"")*ISNUMBER(SEARCH("|"&amp;T569&amp;"|",'5_ACOMPANHAMENTO'!$AC$3:$AC$4922)))+((U569&lt;&gt;"")*ISNUMBER(SEARCH("|"&amp;U569&amp;"|",'5_ACOMPANHAMENTO'!$AC$3:$AC$4922)))+((V569&lt;&gt;"")*ISNUMBER(SEARCH("|"&amp;V569&amp;"|",'5_ACOMPANHAMENTO'!$AC$3:$AC$4922)))+((W569&lt;&gt;"")*ISNUMBER(SEARCH("|"&amp;W569&amp;"|",'5_ACOMPANHAMENTO'!$AC$3:$AC$4922)))+((X569&lt;&gt;"")*ISNUMBER(SEARCH("|"&amp;X569&amp;"|",'5_ACOMPANHAMENTO'!$AC$3:$AC$4922)))+((Y569&lt;&gt;"")*ISNUMBER(SEARCH("|"&amp;Y569&amp;"|",'5_ACOMPANHAMENTO'!$AC$3:$AC$4922)))+((Z569&lt;&gt;"")*ISNUMBER(SEARCH("|"&amp;Z569&amp;"|",'5_ACOMPANHAMENTO'!$AC$3:$AC$4922)))+((AA569&lt;&gt;"")*ISNUMBER(SEARCH("|"&amp;AA569&amp;"|",'5_ACOMPANHAMENTO'!$AC$3:$AC$4922)))+((AB569&lt;&gt;"")*ISNUMBER(SEARCH("|"&amp;AB569&amp;"|",'5_ACOMPANHAMENTO'!$AC$3:$AC$4922))))&gt;0),0),0)),""))</f>
        <v>46210</v>
      </c>
      <c r="B569" s="14" t="s">
        <v>3091</v>
      </c>
      <c r="C569" s="14" t="s">
        <v>3059</v>
      </c>
      <c r="D569" s="4">
        <f>IF(OR($B569="",$C569=""),"",IFERROR(SUMPRODUCT(--(('5_ACOMPANHAMENTO'!$AD$3:$AD$4922=TRIM($C569&amp;""))*('5_ACOMPANHAMENTO'!$AC$3:$AC$4922&lt;&gt;"")*((((I569&lt;&gt;"")*ISNUMBER(SEARCH("|"&amp;I569&amp;"|",'5_ACOMPANHAMENTO'!$AC$3:$AC$4922)))+((J569&lt;&gt;"")*ISNUMBER(SEARCH("|"&amp;J569&amp;"|",'5_ACOMPANHAMENTO'!$AC$3:$AC$4922)))+((K569&lt;&gt;"")*ISNUMBER(SEARCH("|"&amp;K569&amp;"|",'5_ACOMPANHAMENTO'!$AC$3:$AC$4922)))+((L569&lt;&gt;"")*ISNUMBER(SEARCH("|"&amp;L569&amp;"|",'5_ACOMPANHAMENTO'!$AC$3:$AC$4922)))+((M569&lt;&gt;"")*ISNUMBER(SEARCH("|"&amp;M569&amp;"|",'5_ACOMPANHAMENTO'!$AC$3:$AC$4922)))+((N569&lt;&gt;"")*ISNUMBER(SEARCH("|"&amp;N569&amp;"|",'5_ACOMPANHAMENTO'!$AC$3:$AC$4922)))+((O569&lt;&gt;"")*ISNUMBER(SEARCH("|"&amp;O569&amp;"|",'5_ACOMPANHAMENTO'!$AC$3:$AC$4922)))+((P569&lt;&gt;"")*ISNUMBER(SEARCH("|"&amp;P569&amp;"|",'5_ACOMPANHAMENTO'!$AC$3:$AC$4922)))+((Q569&lt;&gt;"")*ISNUMBER(SEARCH("|"&amp;Q569&amp;"|",'5_ACOMPANHAMENTO'!$AC$3:$AC$4922)))+((R569&lt;&gt;"")*ISNUMBER(SEARCH("|"&amp;R569&amp;"|",'5_ACOMPANHAMENTO'!$AC$3:$AC$4922)))+((S569&lt;&gt;"")*ISNUMBER(SEARCH("|"&amp;S569&amp;"|",'5_ACOMPANHAMENTO'!$AC$3:$AC$4922)))+((T569&lt;&gt;"")*ISNUMBER(SEARCH("|"&amp;T569&amp;"|",'5_ACOMPANHAMENTO'!$AC$3:$AC$4922)))+((U569&lt;&gt;"")*ISNUMBER(SEARCH("|"&amp;U569&amp;"|",'5_ACOMPANHAMENTO'!$AC$3:$AC$4922)))+((V569&lt;&gt;"")*ISNUMBER(SEARCH("|"&amp;V569&amp;"|",'5_ACOMPANHAMENTO'!$AC$3:$AC$4922)))+((W569&lt;&gt;"")*ISNUMBER(SEARCH("|"&amp;W569&amp;"|",'5_ACOMPANHAMENTO'!$AC$3:$AC$4922)))+((X569&lt;&gt;"")*ISNUMBER(SEARCH("|"&amp;X569&amp;"|",'5_ACOMPANHAMENTO'!$AC$3:$AC$4922)))+((Y569&lt;&gt;"")*ISNUMBER(SEARCH("|"&amp;Y569&amp;"|",'5_ACOMPANHAMENTO'!$AC$3:$AC$4922)))+((Z569&lt;&gt;"")*ISNUMBER(SEARCH("|"&amp;Z569&amp;"|",'5_ACOMPANHAMENTO'!$AC$3:$AC$4922)))+((AA569&lt;&gt;"")*ISNUMBER(SEARCH("|"&amp;AA569&amp;"|",'5_ACOMPANHAMENTO'!$AC$3:$AC$4922)))+((AB569&lt;&gt;"")*ISNUMBER(SEARCH("|"&amp;AB569&amp;"|",'5_ACOMPANHAMENTO'!$AC$3:$AC$4922))))&gt;0)),'5_ACOMPANHAMENTO'!$J$3:$J$4922),0))</f>
        <v>757</v>
      </c>
      <c r="E569" s="4" t="str">
        <f t="shared" ca="1" si="184"/>
        <v>FINALIZADO</v>
      </c>
      <c r="F569" s="7">
        <f>IF(OR($B569="",$C569=""),"",IFERROR(SUMPRODUCT(--(('5_ACOMPANHAMENTO'!$AD$3:$AD$4922=TRIM($C569&amp;""))*('5_ACOMPANHAMENTO'!$AC$3:$AC$4922&lt;&gt;"")*((((I569&lt;&gt;"")*ISNUMBER(SEARCH("|"&amp;I569&amp;"|",'5_ACOMPANHAMENTO'!$AC$3:$AC$4922)))+((J569&lt;&gt;"")*ISNUMBER(SEARCH("|"&amp;J569&amp;"|",'5_ACOMPANHAMENTO'!$AC$3:$AC$4922)))+((K569&lt;&gt;"")*ISNUMBER(SEARCH("|"&amp;K569&amp;"|",'5_ACOMPANHAMENTO'!$AC$3:$AC$4922)))+((L569&lt;&gt;"")*ISNUMBER(SEARCH("|"&amp;L569&amp;"|",'5_ACOMPANHAMENTO'!$AC$3:$AC$4922)))+((M569&lt;&gt;"")*ISNUMBER(SEARCH("|"&amp;M569&amp;"|",'5_ACOMPANHAMENTO'!$AC$3:$AC$4922)))+((N569&lt;&gt;"")*ISNUMBER(SEARCH("|"&amp;N569&amp;"|",'5_ACOMPANHAMENTO'!$AC$3:$AC$4922)))+((O569&lt;&gt;"")*ISNUMBER(SEARCH("|"&amp;O569&amp;"|",'5_ACOMPANHAMENTO'!$AC$3:$AC$4922)))+((P569&lt;&gt;"")*ISNUMBER(SEARCH("|"&amp;P569&amp;"|",'5_ACOMPANHAMENTO'!$AC$3:$AC$4922)))+((Q569&lt;&gt;"")*ISNUMBER(SEARCH("|"&amp;Q569&amp;"|",'5_ACOMPANHAMENTO'!$AC$3:$AC$4922)))+((R569&lt;&gt;"")*ISNUMBER(SEARCH("|"&amp;R569&amp;"|",'5_ACOMPANHAMENTO'!$AC$3:$AC$4922)))+((S569&lt;&gt;"")*ISNUMBER(SEARCH("|"&amp;S569&amp;"|",'5_ACOMPANHAMENTO'!$AC$3:$AC$4922)))+((T569&lt;&gt;"")*ISNUMBER(SEARCH("|"&amp;T569&amp;"|",'5_ACOMPANHAMENTO'!$AC$3:$AC$4922)))+((U569&lt;&gt;"")*ISNUMBER(SEARCH("|"&amp;U569&amp;"|",'5_ACOMPANHAMENTO'!$AC$3:$AC$4922)))+((V569&lt;&gt;"")*ISNUMBER(SEARCH("|"&amp;V569&amp;"|",'5_ACOMPANHAMENTO'!$AC$3:$AC$4922)))+((W569&lt;&gt;"")*ISNUMBER(SEARCH("|"&amp;W569&amp;"|",'5_ACOMPANHAMENTO'!$AC$3:$AC$4922)))+((X569&lt;&gt;"")*ISNUMBER(SEARCH("|"&amp;X569&amp;"|",'5_ACOMPANHAMENTO'!$AC$3:$AC$4922)))+((Y569&lt;&gt;"")*ISNUMBER(SEARCH("|"&amp;Y569&amp;"|",'5_ACOMPANHAMENTO'!$AC$3:$AC$4922)))+((Z569&lt;&gt;"")*ISNUMBER(SEARCH("|"&amp;Z569&amp;"|",'5_ACOMPANHAMENTO'!$AC$3:$AC$4922)))+((AA569&lt;&gt;"")*ISNUMBER(SEARCH("|"&amp;AA569&amp;"|",'5_ACOMPANHAMENTO'!$AC$3:$AC$4922)))+((AB569&lt;&gt;"")*ISNUMBER(SEARCH("|"&amp;AB569&amp;"|",'5_ACOMPANHAMENTO'!$AC$3:$AC$4922))))&gt;0)),'5_ACOMPANHAMENTO'!$O$3:$O$4922),0))</f>
        <v>757</v>
      </c>
      <c r="G569" s="7">
        <f t="shared" si="185"/>
        <v>0</v>
      </c>
      <c r="H569" t="str">
        <f t="shared" si="186"/>
        <v>10200,10202,10205|8 EMBALAGEM</v>
      </c>
      <c r="I569" s="1" t="str">
        <f t="shared" si="187"/>
        <v>10200</v>
      </c>
      <c r="J569" s="1" t="str">
        <f t="shared" si="188"/>
        <v>10202</v>
      </c>
      <c r="K569" s="1" t="str">
        <f t="shared" si="189"/>
        <v>10205</v>
      </c>
      <c r="L569" s="1" t="str">
        <f t="shared" si="190"/>
        <v/>
      </c>
      <c r="M569" s="1" t="str">
        <f t="shared" si="191"/>
        <v/>
      </c>
      <c r="N569" s="1" t="str">
        <f t="shared" si="192"/>
        <v/>
      </c>
      <c r="O569" s="1" t="str">
        <f t="shared" si="193"/>
        <v/>
      </c>
      <c r="P569" s="1" t="str">
        <f t="shared" si="194"/>
        <v/>
      </c>
      <c r="Q569" s="1" t="str">
        <f t="shared" si="195"/>
        <v/>
      </c>
      <c r="R569" s="1" t="str">
        <f t="shared" si="196"/>
        <v/>
      </c>
      <c r="S569" s="1" t="str">
        <f t="shared" si="197"/>
        <v/>
      </c>
      <c r="T569" s="1" t="str">
        <f t="shared" si="198"/>
        <v/>
      </c>
      <c r="U569" s="1" t="str">
        <f t="shared" si="199"/>
        <v/>
      </c>
      <c r="V569" s="1" t="str">
        <f t="shared" si="200"/>
        <v/>
      </c>
      <c r="W569" s="1" t="str">
        <f t="shared" si="201"/>
        <v/>
      </c>
      <c r="X569" s="1" t="str">
        <f t="shared" si="202"/>
        <v/>
      </c>
      <c r="Y569" s="1" t="str">
        <f t="shared" si="203"/>
        <v/>
      </c>
      <c r="Z569" s="1" t="str">
        <f t="shared" si="204"/>
        <v/>
      </c>
      <c r="AA569" s="1" t="str">
        <f t="shared" si="205"/>
        <v/>
      </c>
      <c r="AB569" s="1" t="str">
        <f t="shared" si="206"/>
        <v/>
      </c>
    </row>
    <row r="570" spans="1:28" ht="11.25" hidden="1" customHeight="1" x14ac:dyDescent="0.35">
      <c r="A570" s="4">
        <f>IF(OR($B570="",$C570=""),"",IFERROR(INDEX('5_ACOMPANHAMENTO'!$A$3:$A$4922,MATCH(1,INDEX(('5_ACOMPANHAMENTO'!$AD$3:$AD$4922=TRIM($C570&amp;""))*('5_ACOMPANHAMENTO'!$AC$3:$AC$4922&lt;&gt;"")*((((I570&lt;&gt;"")*ISNUMBER(SEARCH("|"&amp;I570&amp;"|",'5_ACOMPANHAMENTO'!$AC$3:$AC$4922)))+((J570&lt;&gt;"")*ISNUMBER(SEARCH("|"&amp;J570&amp;"|",'5_ACOMPANHAMENTO'!$AC$3:$AC$4922)))+((K570&lt;&gt;"")*ISNUMBER(SEARCH("|"&amp;K570&amp;"|",'5_ACOMPANHAMENTO'!$AC$3:$AC$4922)))+((L570&lt;&gt;"")*ISNUMBER(SEARCH("|"&amp;L570&amp;"|",'5_ACOMPANHAMENTO'!$AC$3:$AC$4922)))+((M570&lt;&gt;"")*ISNUMBER(SEARCH("|"&amp;M570&amp;"|",'5_ACOMPANHAMENTO'!$AC$3:$AC$4922)))+((N570&lt;&gt;"")*ISNUMBER(SEARCH("|"&amp;N570&amp;"|",'5_ACOMPANHAMENTO'!$AC$3:$AC$4922)))+((O570&lt;&gt;"")*ISNUMBER(SEARCH("|"&amp;O570&amp;"|",'5_ACOMPANHAMENTO'!$AC$3:$AC$4922)))+((P570&lt;&gt;"")*ISNUMBER(SEARCH("|"&amp;P570&amp;"|",'5_ACOMPANHAMENTO'!$AC$3:$AC$4922)))+((Q570&lt;&gt;"")*ISNUMBER(SEARCH("|"&amp;Q570&amp;"|",'5_ACOMPANHAMENTO'!$AC$3:$AC$4922)))+((R570&lt;&gt;"")*ISNUMBER(SEARCH("|"&amp;R570&amp;"|",'5_ACOMPANHAMENTO'!$AC$3:$AC$4922)))+((S570&lt;&gt;"")*ISNUMBER(SEARCH("|"&amp;S570&amp;"|",'5_ACOMPANHAMENTO'!$AC$3:$AC$4922)))+((T570&lt;&gt;"")*ISNUMBER(SEARCH("|"&amp;T570&amp;"|",'5_ACOMPANHAMENTO'!$AC$3:$AC$4922)))+((U570&lt;&gt;"")*ISNUMBER(SEARCH("|"&amp;U570&amp;"|",'5_ACOMPANHAMENTO'!$AC$3:$AC$4922)))+((V570&lt;&gt;"")*ISNUMBER(SEARCH("|"&amp;V570&amp;"|",'5_ACOMPANHAMENTO'!$AC$3:$AC$4922)))+((W570&lt;&gt;"")*ISNUMBER(SEARCH("|"&amp;W570&amp;"|",'5_ACOMPANHAMENTO'!$AC$3:$AC$4922)))+((X570&lt;&gt;"")*ISNUMBER(SEARCH("|"&amp;X570&amp;"|",'5_ACOMPANHAMENTO'!$AC$3:$AC$4922)))+((Y570&lt;&gt;"")*ISNUMBER(SEARCH("|"&amp;Y570&amp;"|",'5_ACOMPANHAMENTO'!$AC$3:$AC$4922)))+((Z570&lt;&gt;"")*ISNUMBER(SEARCH("|"&amp;Z570&amp;"|",'5_ACOMPANHAMENTO'!$AC$3:$AC$4922)))+((AA570&lt;&gt;"")*ISNUMBER(SEARCH("|"&amp;AA570&amp;"|",'5_ACOMPANHAMENTO'!$AC$3:$AC$4922)))+((AB570&lt;&gt;"")*ISNUMBER(SEARCH("|"&amp;AB570&amp;"|",'5_ACOMPANHAMENTO'!$AC$3:$AC$4922))))&gt;0),0),0)),""))</f>
        <v>46210</v>
      </c>
      <c r="B570" s="14" t="s">
        <v>3091</v>
      </c>
      <c r="C570" s="14" t="s">
        <v>3059</v>
      </c>
      <c r="D570" s="4">
        <f>IF(OR($B570="",$C570=""),"",IFERROR(SUMPRODUCT(--(('5_ACOMPANHAMENTO'!$AD$3:$AD$4922=TRIM($C570&amp;""))*('5_ACOMPANHAMENTO'!$AC$3:$AC$4922&lt;&gt;"")*((((I570&lt;&gt;"")*ISNUMBER(SEARCH("|"&amp;I570&amp;"|",'5_ACOMPANHAMENTO'!$AC$3:$AC$4922)))+((J570&lt;&gt;"")*ISNUMBER(SEARCH("|"&amp;J570&amp;"|",'5_ACOMPANHAMENTO'!$AC$3:$AC$4922)))+((K570&lt;&gt;"")*ISNUMBER(SEARCH("|"&amp;K570&amp;"|",'5_ACOMPANHAMENTO'!$AC$3:$AC$4922)))+((L570&lt;&gt;"")*ISNUMBER(SEARCH("|"&amp;L570&amp;"|",'5_ACOMPANHAMENTO'!$AC$3:$AC$4922)))+((M570&lt;&gt;"")*ISNUMBER(SEARCH("|"&amp;M570&amp;"|",'5_ACOMPANHAMENTO'!$AC$3:$AC$4922)))+((N570&lt;&gt;"")*ISNUMBER(SEARCH("|"&amp;N570&amp;"|",'5_ACOMPANHAMENTO'!$AC$3:$AC$4922)))+((O570&lt;&gt;"")*ISNUMBER(SEARCH("|"&amp;O570&amp;"|",'5_ACOMPANHAMENTO'!$AC$3:$AC$4922)))+((P570&lt;&gt;"")*ISNUMBER(SEARCH("|"&amp;P570&amp;"|",'5_ACOMPANHAMENTO'!$AC$3:$AC$4922)))+((Q570&lt;&gt;"")*ISNUMBER(SEARCH("|"&amp;Q570&amp;"|",'5_ACOMPANHAMENTO'!$AC$3:$AC$4922)))+((R570&lt;&gt;"")*ISNUMBER(SEARCH("|"&amp;R570&amp;"|",'5_ACOMPANHAMENTO'!$AC$3:$AC$4922)))+((S570&lt;&gt;"")*ISNUMBER(SEARCH("|"&amp;S570&amp;"|",'5_ACOMPANHAMENTO'!$AC$3:$AC$4922)))+((T570&lt;&gt;"")*ISNUMBER(SEARCH("|"&amp;T570&amp;"|",'5_ACOMPANHAMENTO'!$AC$3:$AC$4922)))+((U570&lt;&gt;"")*ISNUMBER(SEARCH("|"&amp;U570&amp;"|",'5_ACOMPANHAMENTO'!$AC$3:$AC$4922)))+((V570&lt;&gt;"")*ISNUMBER(SEARCH("|"&amp;V570&amp;"|",'5_ACOMPANHAMENTO'!$AC$3:$AC$4922)))+((W570&lt;&gt;"")*ISNUMBER(SEARCH("|"&amp;W570&amp;"|",'5_ACOMPANHAMENTO'!$AC$3:$AC$4922)))+((X570&lt;&gt;"")*ISNUMBER(SEARCH("|"&amp;X570&amp;"|",'5_ACOMPANHAMENTO'!$AC$3:$AC$4922)))+((Y570&lt;&gt;"")*ISNUMBER(SEARCH("|"&amp;Y570&amp;"|",'5_ACOMPANHAMENTO'!$AC$3:$AC$4922)))+((Z570&lt;&gt;"")*ISNUMBER(SEARCH("|"&amp;Z570&amp;"|",'5_ACOMPANHAMENTO'!$AC$3:$AC$4922)))+((AA570&lt;&gt;"")*ISNUMBER(SEARCH("|"&amp;AA570&amp;"|",'5_ACOMPANHAMENTO'!$AC$3:$AC$4922)))+((AB570&lt;&gt;"")*ISNUMBER(SEARCH("|"&amp;AB570&amp;"|",'5_ACOMPANHAMENTO'!$AC$3:$AC$4922))))&gt;0)),'5_ACOMPANHAMENTO'!$J$3:$J$4922),0))</f>
        <v>757</v>
      </c>
      <c r="E570" s="4" t="str">
        <f t="shared" ca="1" si="184"/>
        <v>FINALIZADO</v>
      </c>
      <c r="F570" s="7">
        <f>IF(OR($B570="",$C570=""),"",IFERROR(SUMPRODUCT(--(('5_ACOMPANHAMENTO'!$AD$3:$AD$4922=TRIM($C570&amp;""))*('5_ACOMPANHAMENTO'!$AC$3:$AC$4922&lt;&gt;"")*((((I570&lt;&gt;"")*ISNUMBER(SEARCH("|"&amp;I570&amp;"|",'5_ACOMPANHAMENTO'!$AC$3:$AC$4922)))+((J570&lt;&gt;"")*ISNUMBER(SEARCH("|"&amp;J570&amp;"|",'5_ACOMPANHAMENTO'!$AC$3:$AC$4922)))+((K570&lt;&gt;"")*ISNUMBER(SEARCH("|"&amp;K570&amp;"|",'5_ACOMPANHAMENTO'!$AC$3:$AC$4922)))+((L570&lt;&gt;"")*ISNUMBER(SEARCH("|"&amp;L570&amp;"|",'5_ACOMPANHAMENTO'!$AC$3:$AC$4922)))+((M570&lt;&gt;"")*ISNUMBER(SEARCH("|"&amp;M570&amp;"|",'5_ACOMPANHAMENTO'!$AC$3:$AC$4922)))+((N570&lt;&gt;"")*ISNUMBER(SEARCH("|"&amp;N570&amp;"|",'5_ACOMPANHAMENTO'!$AC$3:$AC$4922)))+((O570&lt;&gt;"")*ISNUMBER(SEARCH("|"&amp;O570&amp;"|",'5_ACOMPANHAMENTO'!$AC$3:$AC$4922)))+((P570&lt;&gt;"")*ISNUMBER(SEARCH("|"&amp;P570&amp;"|",'5_ACOMPANHAMENTO'!$AC$3:$AC$4922)))+((Q570&lt;&gt;"")*ISNUMBER(SEARCH("|"&amp;Q570&amp;"|",'5_ACOMPANHAMENTO'!$AC$3:$AC$4922)))+((R570&lt;&gt;"")*ISNUMBER(SEARCH("|"&amp;R570&amp;"|",'5_ACOMPANHAMENTO'!$AC$3:$AC$4922)))+((S570&lt;&gt;"")*ISNUMBER(SEARCH("|"&amp;S570&amp;"|",'5_ACOMPANHAMENTO'!$AC$3:$AC$4922)))+((T570&lt;&gt;"")*ISNUMBER(SEARCH("|"&amp;T570&amp;"|",'5_ACOMPANHAMENTO'!$AC$3:$AC$4922)))+((U570&lt;&gt;"")*ISNUMBER(SEARCH("|"&amp;U570&amp;"|",'5_ACOMPANHAMENTO'!$AC$3:$AC$4922)))+((V570&lt;&gt;"")*ISNUMBER(SEARCH("|"&amp;V570&amp;"|",'5_ACOMPANHAMENTO'!$AC$3:$AC$4922)))+((W570&lt;&gt;"")*ISNUMBER(SEARCH("|"&amp;W570&amp;"|",'5_ACOMPANHAMENTO'!$AC$3:$AC$4922)))+((X570&lt;&gt;"")*ISNUMBER(SEARCH("|"&amp;X570&amp;"|",'5_ACOMPANHAMENTO'!$AC$3:$AC$4922)))+((Y570&lt;&gt;"")*ISNUMBER(SEARCH("|"&amp;Y570&amp;"|",'5_ACOMPANHAMENTO'!$AC$3:$AC$4922)))+((Z570&lt;&gt;"")*ISNUMBER(SEARCH("|"&amp;Z570&amp;"|",'5_ACOMPANHAMENTO'!$AC$3:$AC$4922)))+((AA570&lt;&gt;"")*ISNUMBER(SEARCH("|"&amp;AA570&amp;"|",'5_ACOMPANHAMENTO'!$AC$3:$AC$4922)))+((AB570&lt;&gt;"")*ISNUMBER(SEARCH("|"&amp;AB570&amp;"|",'5_ACOMPANHAMENTO'!$AC$3:$AC$4922))))&gt;0)),'5_ACOMPANHAMENTO'!$O$3:$O$4922),0))</f>
        <v>757</v>
      </c>
      <c r="G570" s="7">
        <f t="shared" si="185"/>
        <v>0</v>
      </c>
      <c r="H570" t="str">
        <f t="shared" si="186"/>
        <v>10200,10202,10205|8 EMBALAGEM</v>
      </c>
      <c r="I570" s="1" t="str">
        <f t="shared" si="187"/>
        <v>10200</v>
      </c>
      <c r="J570" s="1" t="str">
        <f t="shared" si="188"/>
        <v>10202</v>
      </c>
      <c r="K570" s="1" t="str">
        <f t="shared" si="189"/>
        <v>10205</v>
      </c>
      <c r="L570" s="1" t="str">
        <f t="shared" si="190"/>
        <v/>
      </c>
      <c r="M570" s="1" t="str">
        <f t="shared" si="191"/>
        <v/>
      </c>
      <c r="N570" s="1" t="str">
        <f t="shared" si="192"/>
        <v/>
      </c>
      <c r="O570" s="1" t="str">
        <f t="shared" si="193"/>
        <v/>
      </c>
      <c r="P570" s="1" t="str">
        <f t="shared" si="194"/>
        <v/>
      </c>
      <c r="Q570" s="1" t="str">
        <f t="shared" si="195"/>
        <v/>
      </c>
      <c r="R570" s="1" t="str">
        <f t="shared" si="196"/>
        <v/>
      </c>
      <c r="S570" s="1" t="str">
        <f t="shared" si="197"/>
        <v/>
      </c>
      <c r="T570" s="1" t="str">
        <f t="shared" si="198"/>
        <v/>
      </c>
      <c r="U570" s="1" t="str">
        <f t="shared" si="199"/>
        <v/>
      </c>
      <c r="V570" s="1" t="str">
        <f t="shared" si="200"/>
        <v/>
      </c>
      <c r="W570" s="1" t="str">
        <f t="shared" si="201"/>
        <v/>
      </c>
      <c r="X570" s="1" t="str">
        <f t="shared" si="202"/>
        <v/>
      </c>
      <c r="Y570" s="1" t="str">
        <f t="shared" si="203"/>
        <v/>
      </c>
      <c r="Z570" s="1" t="str">
        <f t="shared" si="204"/>
        <v/>
      </c>
      <c r="AA570" s="1" t="str">
        <f t="shared" si="205"/>
        <v/>
      </c>
      <c r="AB570" s="1" t="str">
        <f t="shared" si="206"/>
        <v/>
      </c>
    </row>
    <row r="571" spans="1:28" ht="11.25" hidden="1" customHeight="1" x14ac:dyDescent="0.35">
      <c r="A571" s="4">
        <f>IF(OR($B571="",$C571=""),"",IFERROR(INDEX('5_ACOMPANHAMENTO'!$A$3:$A$4922,MATCH(1,INDEX(('5_ACOMPANHAMENTO'!$AD$3:$AD$4922=TRIM($C571&amp;""))*('5_ACOMPANHAMENTO'!$AC$3:$AC$4922&lt;&gt;"")*((((I571&lt;&gt;"")*ISNUMBER(SEARCH("|"&amp;I571&amp;"|",'5_ACOMPANHAMENTO'!$AC$3:$AC$4922)))+((J571&lt;&gt;"")*ISNUMBER(SEARCH("|"&amp;J571&amp;"|",'5_ACOMPANHAMENTO'!$AC$3:$AC$4922)))+((K571&lt;&gt;"")*ISNUMBER(SEARCH("|"&amp;K571&amp;"|",'5_ACOMPANHAMENTO'!$AC$3:$AC$4922)))+((L571&lt;&gt;"")*ISNUMBER(SEARCH("|"&amp;L571&amp;"|",'5_ACOMPANHAMENTO'!$AC$3:$AC$4922)))+((M571&lt;&gt;"")*ISNUMBER(SEARCH("|"&amp;M571&amp;"|",'5_ACOMPANHAMENTO'!$AC$3:$AC$4922)))+((N571&lt;&gt;"")*ISNUMBER(SEARCH("|"&amp;N571&amp;"|",'5_ACOMPANHAMENTO'!$AC$3:$AC$4922)))+((O571&lt;&gt;"")*ISNUMBER(SEARCH("|"&amp;O571&amp;"|",'5_ACOMPANHAMENTO'!$AC$3:$AC$4922)))+((P571&lt;&gt;"")*ISNUMBER(SEARCH("|"&amp;P571&amp;"|",'5_ACOMPANHAMENTO'!$AC$3:$AC$4922)))+((Q571&lt;&gt;"")*ISNUMBER(SEARCH("|"&amp;Q571&amp;"|",'5_ACOMPANHAMENTO'!$AC$3:$AC$4922)))+((R571&lt;&gt;"")*ISNUMBER(SEARCH("|"&amp;R571&amp;"|",'5_ACOMPANHAMENTO'!$AC$3:$AC$4922)))+((S571&lt;&gt;"")*ISNUMBER(SEARCH("|"&amp;S571&amp;"|",'5_ACOMPANHAMENTO'!$AC$3:$AC$4922)))+((T571&lt;&gt;"")*ISNUMBER(SEARCH("|"&amp;T571&amp;"|",'5_ACOMPANHAMENTO'!$AC$3:$AC$4922)))+((U571&lt;&gt;"")*ISNUMBER(SEARCH("|"&amp;U571&amp;"|",'5_ACOMPANHAMENTO'!$AC$3:$AC$4922)))+((V571&lt;&gt;"")*ISNUMBER(SEARCH("|"&amp;V571&amp;"|",'5_ACOMPANHAMENTO'!$AC$3:$AC$4922)))+((W571&lt;&gt;"")*ISNUMBER(SEARCH("|"&amp;W571&amp;"|",'5_ACOMPANHAMENTO'!$AC$3:$AC$4922)))+((X571&lt;&gt;"")*ISNUMBER(SEARCH("|"&amp;X571&amp;"|",'5_ACOMPANHAMENTO'!$AC$3:$AC$4922)))+((Y571&lt;&gt;"")*ISNUMBER(SEARCH("|"&amp;Y571&amp;"|",'5_ACOMPANHAMENTO'!$AC$3:$AC$4922)))+((Z571&lt;&gt;"")*ISNUMBER(SEARCH("|"&amp;Z571&amp;"|",'5_ACOMPANHAMENTO'!$AC$3:$AC$4922)))+((AA571&lt;&gt;"")*ISNUMBER(SEARCH("|"&amp;AA571&amp;"|",'5_ACOMPANHAMENTO'!$AC$3:$AC$4922)))+((AB571&lt;&gt;"")*ISNUMBER(SEARCH("|"&amp;AB571&amp;"|",'5_ACOMPANHAMENTO'!$AC$3:$AC$4922))))&gt;0),0),0)),""))</f>
        <v>46210</v>
      </c>
      <c r="B571" s="14" t="s">
        <v>3091</v>
      </c>
      <c r="C571" s="14" t="s">
        <v>3059</v>
      </c>
      <c r="D571" s="4">
        <f>IF(OR($B571="",$C571=""),"",IFERROR(SUMPRODUCT(--(('5_ACOMPANHAMENTO'!$AD$3:$AD$4922=TRIM($C571&amp;""))*('5_ACOMPANHAMENTO'!$AC$3:$AC$4922&lt;&gt;"")*((((I571&lt;&gt;"")*ISNUMBER(SEARCH("|"&amp;I571&amp;"|",'5_ACOMPANHAMENTO'!$AC$3:$AC$4922)))+((J571&lt;&gt;"")*ISNUMBER(SEARCH("|"&amp;J571&amp;"|",'5_ACOMPANHAMENTO'!$AC$3:$AC$4922)))+((K571&lt;&gt;"")*ISNUMBER(SEARCH("|"&amp;K571&amp;"|",'5_ACOMPANHAMENTO'!$AC$3:$AC$4922)))+((L571&lt;&gt;"")*ISNUMBER(SEARCH("|"&amp;L571&amp;"|",'5_ACOMPANHAMENTO'!$AC$3:$AC$4922)))+((M571&lt;&gt;"")*ISNUMBER(SEARCH("|"&amp;M571&amp;"|",'5_ACOMPANHAMENTO'!$AC$3:$AC$4922)))+((N571&lt;&gt;"")*ISNUMBER(SEARCH("|"&amp;N571&amp;"|",'5_ACOMPANHAMENTO'!$AC$3:$AC$4922)))+((O571&lt;&gt;"")*ISNUMBER(SEARCH("|"&amp;O571&amp;"|",'5_ACOMPANHAMENTO'!$AC$3:$AC$4922)))+((P571&lt;&gt;"")*ISNUMBER(SEARCH("|"&amp;P571&amp;"|",'5_ACOMPANHAMENTO'!$AC$3:$AC$4922)))+((Q571&lt;&gt;"")*ISNUMBER(SEARCH("|"&amp;Q571&amp;"|",'5_ACOMPANHAMENTO'!$AC$3:$AC$4922)))+((R571&lt;&gt;"")*ISNUMBER(SEARCH("|"&amp;R571&amp;"|",'5_ACOMPANHAMENTO'!$AC$3:$AC$4922)))+((S571&lt;&gt;"")*ISNUMBER(SEARCH("|"&amp;S571&amp;"|",'5_ACOMPANHAMENTO'!$AC$3:$AC$4922)))+((T571&lt;&gt;"")*ISNUMBER(SEARCH("|"&amp;T571&amp;"|",'5_ACOMPANHAMENTO'!$AC$3:$AC$4922)))+((U571&lt;&gt;"")*ISNUMBER(SEARCH("|"&amp;U571&amp;"|",'5_ACOMPANHAMENTO'!$AC$3:$AC$4922)))+((V571&lt;&gt;"")*ISNUMBER(SEARCH("|"&amp;V571&amp;"|",'5_ACOMPANHAMENTO'!$AC$3:$AC$4922)))+((W571&lt;&gt;"")*ISNUMBER(SEARCH("|"&amp;W571&amp;"|",'5_ACOMPANHAMENTO'!$AC$3:$AC$4922)))+((X571&lt;&gt;"")*ISNUMBER(SEARCH("|"&amp;X571&amp;"|",'5_ACOMPANHAMENTO'!$AC$3:$AC$4922)))+((Y571&lt;&gt;"")*ISNUMBER(SEARCH("|"&amp;Y571&amp;"|",'5_ACOMPANHAMENTO'!$AC$3:$AC$4922)))+((Z571&lt;&gt;"")*ISNUMBER(SEARCH("|"&amp;Z571&amp;"|",'5_ACOMPANHAMENTO'!$AC$3:$AC$4922)))+((AA571&lt;&gt;"")*ISNUMBER(SEARCH("|"&amp;AA571&amp;"|",'5_ACOMPANHAMENTO'!$AC$3:$AC$4922)))+((AB571&lt;&gt;"")*ISNUMBER(SEARCH("|"&amp;AB571&amp;"|",'5_ACOMPANHAMENTO'!$AC$3:$AC$4922))))&gt;0)),'5_ACOMPANHAMENTO'!$J$3:$J$4922),0))</f>
        <v>757</v>
      </c>
      <c r="E571" s="4" t="str">
        <f t="shared" ca="1" si="184"/>
        <v>FINALIZADO</v>
      </c>
      <c r="F571" s="7">
        <f>IF(OR($B571="",$C571=""),"",IFERROR(SUMPRODUCT(--(('5_ACOMPANHAMENTO'!$AD$3:$AD$4922=TRIM($C571&amp;""))*('5_ACOMPANHAMENTO'!$AC$3:$AC$4922&lt;&gt;"")*((((I571&lt;&gt;"")*ISNUMBER(SEARCH("|"&amp;I571&amp;"|",'5_ACOMPANHAMENTO'!$AC$3:$AC$4922)))+((J571&lt;&gt;"")*ISNUMBER(SEARCH("|"&amp;J571&amp;"|",'5_ACOMPANHAMENTO'!$AC$3:$AC$4922)))+((K571&lt;&gt;"")*ISNUMBER(SEARCH("|"&amp;K571&amp;"|",'5_ACOMPANHAMENTO'!$AC$3:$AC$4922)))+((L571&lt;&gt;"")*ISNUMBER(SEARCH("|"&amp;L571&amp;"|",'5_ACOMPANHAMENTO'!$AC$3:$AC$4922)))+((M571&lt;&gt;"")*ISNUMBER(SEARCH("|"&amp;M571&amp;"|",'5_ACOMPANHAMENTO'!$AC$3:$AC$4922)))+((N571&lt;&gt;"")*ISNUMBER(SEARCH("|"&amp;N571&amp;"|",'5_ACOMPANHAMENTO'!$AC$3:$AC$4922)))+((O571&lt;&gt;"")*ISNUMBER(SEARCH("|"&amp;O571&amp;"|",'5_ACOMPANHAMENTO'!$AC$3:$AC$4922)))+((P571&lt;&gt;"")*ISNUMBER(SEARCH("|"&amp;P571&amp;"|",'5_ACOMPANHAMENTO'!$AC$3:$AC$4922)))+((Q571&lt;&gt;"")*ISNUMBER(SEARCH("|"&amp;Q571&amp;"|",'5_ACOMPANHAMENTO'!$AC$3:$AC$4922)))+((R571&lt;&gt;"")*ISNUMBER(SEARCH("|"&amp;R571&amp;"|",'5_ACOMPANHAMENTO'!$AC$3:$AC$4922)))+((S571&lt;&gt;"")*ISNUMBER(SEARCH("|"&amp;S571&amp;"|",'5_ACOMPANHAMENTO'!$AC$3:$AC$4922)))+((T571&lt;&gt;"")*ISNUMBER(SEARCH("|"&amp;T571&amp;"|",'5_ACOMPANHAMENTO'!$AC$3:$AC$4922)))+((U571&lt;&gt;"")*ISNUMBER(SEARCH("|"&amp;U571&amp;"|",'5_ACOMPANHAMENTO'!$AC$3:$AC$4922)))+((V571&lt;&gt;"")*ISNUMBER(SEARCH("|"&amp;V571&amp;"|",'5_ACOMPANHAMENTO'!$AC$3:$AC$4922)))+((W571&lt;&gt;"")*ISNUMBER(SEARCH("|"&amp;W571&amp;"|",'5_ACOMPANHAMENTO'!$AC$3:$AC$4922)))+((X571&lt;&gt;"")*ISNUMBER(SEARCH("|"&amp;X571&amp;"|",'5_ACOMPANHAMENTO'!$AC$3:$AC$4922)))+((Y571&lt;&gt;"")*ISNUMBER(SEARCH("|"&amp;Y571&amp;"|",'5_ACOMPANHAMENTO'!$AC$3:$AC$4922)))+((Z571&lt;&gt;"")*ISNUMBER(SEARCH("|"&amp;Z571&amp;"|",'5_ACOMPANHAMENTO'!$AC$3:$AC$4922)))+((AA571&lt;&gt;"")*ISNUMBER(SEARCH("|"&amp;AA571&amp;"|",'5_ACOMPANHAMENTO'!$AC$3:$AC$4922)))+((AB571&lt;&gt;"")*ISNUMBER(SEARCH("|"&amp;AB571&amp;"|",'5_ACOMPANHAMENTO'!$AC$3:$AC$4922))))&gt;0)),'5_ACOMPANHAMENTO'!$O$3:$O$4922),0))</f>
        <v>757</v>
      </c>
      <c r="G571" s="7">
        <f t="shared" si="185"/>
        <v>0</v>
      </c>
      <c r="H571" t="str">
        <f t="shared" si="186"/>
        <v>10200,10202,10205|8 EMBALAGEM</v>
      </c>
      <c r="I571" s="1" t="str">
        <f t="shared" si="187"/>
        <v>10200</v>
      </c>
      <c r="J571" s="1" t="str">
        <f t="shared" si="188"/>
        <v>10202</v>
      </c>
      <c r="K571" s="1" t="str">
        <f t="shared" si="189"/>
        <v>10205</v>
      </c>
      <c r="L571" s="1" t="str">
        <f t="shared" si="190"/>
        <v/>
      </c>
      <c r="M571" s="1" t="str">
        <f t="shared" si="191"/>
        <v/>
      </c>
      <c r="N571" s="1" t="str">
        <f t="shared" si="192"/>
        <v/>
      </c>
      <c r="O571" s="1" t="str">
        <f t="shared" si="193"/>
        <v/>
      </c>
      <c r="P571" s="1" t="str">
        <f t="shared" si="194"/>
        <v/>
      </c>
      <c r="Q571" s="1" t="str">
        <f t="shared" si="195"/>
        <v/>
      </c>
      <c r="R571" s="1" t="str">
        <f t="shared" si="196"/>
        <v/>
      </c>
      <c r="S571" s="1" t="str">
        <f t="shared" si="197"/>
        <v/>
      </c>
      <c r="T571" s="1" t="str">
        <f t="shared" si="198"/>
        <v/>
      </c>
      <c r="U571" s="1" t="str">
        <f t="shared" si="199"/>
        <v/>
      </c>
      <c r="V571" s="1" t="str">
        <f t="shared" si="200"/>
        <v/>
      </c>
      <c r="W571" s="1" t="str">
        <f t="shared" si="201"/>
        <v/>
      </c>
      <c r="X571" s="1" t="str">
        <f t="shared" si="202"/>
        <v/>
      </c>
      <c r="Y571" s="1" t="str">
        <f t="shared" si="203"/>
        <v/>
      </c>
      <c r="Z571" s="1" t="str">
        <f t="shared" si="204"/>
        <v/>
      </c>
      <c r="AA571" s="1" t="str">
        <f t="shared" si="205"/>
        <v/>
      </c>
      <c r="AB571" s="1" t="str">
        <f t="shared" si="206"/>
        <v/>
      </c>
    </row>
    <row r="572" spans="1:28" ht="11.25" hidden="1" customHeight="1" x14ac:dyDescent="0.35">
      <c r="A572" s="4">
        <f>IF(OR($B572="",$C572=""),"",IFERROR(INDEX('5_ACOMPANHAMENTO'!$A$3:$A$4922,MATCH(1,INDEX(('5_ACOMPANHAMENTO'!$AD$3:$AD$4922=TRIM($C572&amp;""))*('5_ACOMPANHAMENTO'!$AC$3:$AC$4922&lt;&gt;"")*((((I572&lt;&gt;"")*ISNUMBER(SEARCH("|"&amp;I572&amp;"|",'5_ACOMPANHAMENTO'!$AC$3:$AC$4922)))+((J572&lt;&gt;"")*ISNUMBER(SEARCH("|"&amp;J572&amp;"|",'5_ACOMPANHAMENTO'!$AC$3:$AC$4922)))+((K572&lt;&gt;"")*ISNUMBER(SEARCH("|"&amp;K572&amp;"|",'5_ACOMPANHAMENTO'!$AC$3:$AC$4922)))+((L572&lt;&gt;"")*ISNUMBER(SEARCH("|"&amp;L572&amp;"|",'5_ACOMPANHAMENTO'!$AC$3:$AC$4922)))+((M572&lt;&gt;"")*ISNUMBER(SEARCH("|"&amp;M572&amp;"|",'5_ACOMPANHAMENTO'!$AC$3:$AC$4922)))+((N572&lt;&gt;"")*ISNUMBER(SEARCH("|"&amp;N572&amp;"|",'5_ACOMPANHAMENTO'!$AC$3:$AC$4922)))+((O572&lt;&gt;"")*ISNUMBER(SEARCH("|"&amp;O572&amp;"|",'5_ACOMPANHAMENTO'!$AC$3:$AC$4922)))+((P572&lt;&gt;"")*ISNUMBER(SEARCH("|"&amp;P572&amp;"|",'5_ACOMPANHAMENTO'!$AC$3:$AC$4922)))+((Q572&lt;&gt;"")*ISNUMBER(SEARCH("|"&amp;Q572&amp;"|",'5_ACOMPANHAMENTO'!$AC$3:$AC$4922)))+((R572&lt;&gt;"")*ISNUMBER(SEARCH("|"&amp;R572&amp;"|",'5_ACOMPANHAMENTO'!$AC$3:$AC$4922)))+((S572&lt;&gt;"")*ISNUMBER(SEARCH("|"&amp;S572&amp;"|",'5_ACOMPANHAMENTO'!$AC$3:$AC$4922)))+((T572&lt;&gt;"")*ISNUMBER(SEARCH("|"&amp;T572&amp;"|",'5_ACOMPANHAMENTO'!$AC$3:$AC$4922)))+((U572&lt;&gt;"")*ISNUMBER(SEARCH("|"&amp;U572&amp;"|",'5_ACOMPANHAMENTO'!$AC$3:$AC$4922)))+((V572&lt;&gt;"")*ISNUMBER(SEARCH("|"&amp;V572&amp;"|",'5_ACOMPANHAMENTO'!$AC$3:$AC$4922)))+((W572&lt;&gt;"")*ISNUMBER(SEARCH("|"&amp;W572&amp;"|",'5_ACOMPANHAMENTO'!$AC$3:$AC$4922)))+((X572&lt;&gt;"")*ISNUMBER(SEARCH("|"&amp;X572&amp;"|",'5_ACOMPANHAMENTO'!$AC$3:$AC$4922)))+((Y572&lt;&gt;"")*ISNUMBER(SEARCH("|"&amp;Y572&amp;"|",'5_ACOMPANHAMENTO'!$AC$3:$AC$4922)))+((Z572&lt;&gt;"")*ISNUMBER(SEARCH("|"&amp;Z572&amp;"|",'5_ACOMPANHAMENTO'!$AC$3:$AC$4922)))+((AA572&lt;&gt;"")*ISNUMBER(SEARCH("|"&amp;AA572&amp;"|",'5_ACOMPANHAMENTO'!$AC$3:$AC$4922)))+((AB572&lt;&gt;"")*ISNUMBER(SEARCH("|"&amp;AB572&amp;"|",'5_ACOMPANHAMENTO'!$AC$3:$AC$4922))))&gt;0),0),0)),""))</f>
        <v>46210</v>
      </c>
      <c r="B572" s="14" t="s">
        <v>3091</v>
      </c>
      <c r="C572" s="14" t="s">
        <v>3059</v>
      </c>
      <c r="D572" s="4">
        <f>IF(OR($B572="",$C572=""),"",IFERROR(SUMPRODUCT(--(('5_ACOMPANHAMENTO'!$AD$3:$AD$4922=TRIM($C572&amp;""))*('5_ACOMPANHAMENTO'!$AC$3:$AC$4922&lt;&gt;"")*((((I572&lt;&gt;"")*ISNUMBER(SEARCH("|"&amp;I572&amp;"|",'5_ACOMPANHAMENTO'!$AC$3:$AC$4922)))+((J572&lt;&gt;"")*ISNUMBER(SEARCH("|"&amp;J572&amp;"|",'5_ACOMPANHAMENTO'!$AC$3:$AC$4922)))+((K572&lt;&gt;"")*ISNUMBER(SEARCH("|"&amp;K572&amp;"|",'5_ACOMPANHAMENTO'!$AC$3:$AC$4922)))+((L572&lt;&gt;"")*ISNUMBER(SEARCH("|"&amp;L572&amp;"|",'5_ACOMPANHAMENTO'!$AC$3:$AC$4922)))+((M572&lt;&gt;"")*ISNUMBER(SEARCH("|"&amp;M572&amp;"|",'5_ACOMPANHAMENTO'!$AC$3:$AC$4922)))+((N572&lt;&gt;"")*ISNUMBER(SEARCH("|"&amp;N572&amp;"|",'5_ACOMPANHAMENTO'!$AC$3:$AC$4922)))+((O572&lt;&gt;"")*ISNUMBER(SEARCH("|"&amp;O572&amp;"|",'5_ACOMPANHAMENTO'!$AC$3:$AC$4922)))+((P572&lt;&gt;"")*ISNUMBER(SEARCH("|"&amp;P572&amp;"|",'5_ACOMPANHAMENTO'!$AC$3:$AC$4922)))+((Q572&lt;&gt;"")*ISNUMBER(SEARCH("|"&amp;Q572&amp;"|",'5_ACOMPANHAMENTO'!$AC$3:$AC$4922)))+((R572&lt;&gt;"")*ISNUMBER(SEARCH("|"&amp;R572&amp;"|",'5_ACOMPANHAMENTO'!$AC$3:$AC$4922)))+((S572&lt;&gt;"")*ISNUMBER(SEARCH("|"&amp;S572&amp;"|",'5_ACOMPANHAMENTO'!$AC$3:$AC$4922)))+((T572&lt;&gt;"")*ISNUMBER(SEARCH("|"&amp;T572&amp;"|",'5_ACOMPANHAMENTO'!$AC$3:$AC$4922)))+((U572&lt;&gt;"")*ISNUMBER(SEARCH("|"&amp;U572&amp;"|",'5_ACOMPANHAMENTO'!$AC$3:$AC$4922)))+((V572&lt;&gt;"")*ISNUMBER(SEARCH("|"&amp;V572&amp;"|",'5_ACOMPANHAMENTO'!$AC$3:$AC$4922)))+((W572&lt;&gt;"")*ISNUMBER(SEARCH("|"&amp;W572&amp;"|",'5_ACOMPANHAMENTO'!$AC$3:$AC$4922)))+((X572&lt;&gt;"")*ISNUMBER(SEARCH("|"&amp;X572&amp;"|",'5_ACOMPANHAMENTO'!$AC$3:$AC$4922)))+((Y572&lt;&gt;"")*ISNUMBER(SEARCH("|"&amp;Y572&amp;"|",'5_ACOMPANHAMENTO'!$AC$3:$AC$4922)))+((Z572&lt;&gt;"")*ISNUMBER(SEARCH("|"&amp;Z572&amp;"|",'5_ACOMPANHAMENTO'!$AC$3:$AC$4922)))+((AA572&lt;&gt;"")*ISNUMBER(SEARCH("|"&amp;AA572&amp;"|",'5_ACOMPANHAMENTO'!$AC$3:$AC$4922)))+((AB572&lt;&gt;"")*ISNUMBER(SEARCH("|"&amp;AB572&amp;"|",'5_ACOMPANHAMENTO'!$AC$3:$AC$4922))))&gt;0)),'5_ACOMPANHAMENTO'!$J$3:$J$4922),0))</f>
        <v>757</v>
      </c>
      <c r="E572" s="4" t="str">
        <f t="shared" ca="1" si="184"/>
        <v>FINALIZADO</v>
      </c>
      <c r="F572" s="7">
        <f>IF(OR($B572="",$C572=""),"",IFERROR(SUMPRODUCT(--(('5_ACOMPANHAMENTO'!$AD$3:$AD$4922=TRIM($C572&amp;""))*('5_ACOMPANHAMENTO'!$AC$3:$AC$4922&lt;&gt;"")*((((I572&lt;&gt;"")*ISNUMBER(SEARCH("|"&amp;I572&amp;"|",'5_ACOMPANHAMENTO'!$AC$3:$AC$4922)))+((J572&lt;&gt;"")*ISNUMBER(SEARCH("|"&amp;J572&amp;"|",'5_ACOMPANHAMENTO'!$AC$3:$AC$4922)))+((K572&lt;&gt;"")*ISNUMBER(SEARCH("|"&amp;K572&amp;"|",'5_ACOMPANHAMENTO'!$AC$3:$AC$4922)))+((L572&lt;&gt;"")*ISNUMBER(SEARCH("|"&amp;L572&amp;"|",'5_ACOMPANHAMENTO'!$AC$3:$AC$4922)))+((M572&lt;&gt;"")*ISNUMBER(SEARCH("|"&amp;M572&amp;"|",'5_ACOMPANHAMENTO'!$AC$3:$AC$4922)))+((N572&lt;&gt;"")*ISNUMBER(SEARCH("|"&amp;N572&amp;"|",'5_ACOMPANHAMENTO'!$AC$3:$AC$4922)))+((O572&lt;&gt;"")*ISNUMBER(SEARCH("|"&amp;O572&amp;"|",'5_ACOMPANHAMENTO'!$AC$3:$AC$4922)))+((P572&lt;&gt;"")*ISNUMBER(SEARCH("|"&amp;P572&amp;"|",'5_ACOMPANHAMENTO'!$AC$3:$AC$4922)))+((Q572&lt;&gt;"")*ISNUMBER(SEARCH("|"&amp;Q572&amp;"|",'5_ACOMPANHAMENTO'!$AC$3:$AC$4922)))+((R572&lt;&gt;"")*ISNUMBER(SEARCH("|"&amp;R572&amp;"|",'5_ACOMPANHAMENTO'!$AC$3:$AC$4922)))+((S572&lt;&gt;"")*ISNUMBER(SEARCH("|"&amp;S572&amp;"|",'5_ACOMPANHAMENTO'!$AC$3:$AC$4922)))+((T572&lt;&gt;"")*ISNUMBER(SEARCH("|"&amp;T572&amp;"|",'5_ACOMPANHAMENTO'!$AC$3:$AC$4922)))+((U572&lt;&gt;"")*ISNUMBER(SEARCH("|"&amp;U572&amp;"|",'5_ACOMPANHAMENTO'!$AC$3:$AC$4922)))+((V572&lt;&gt;"")*ISNUMBER(SEARCH("|"&amp;V572&amp;"|",'5_ACOMPANHAMENTO'!$AC$3:$AC$4922)))+((W572&lt;&gt;"")*ISNUMBER(SEARCH("|"&amp;W572&amp;"|",'5_ACOMPANHAMENTO'!$AC$3:$AC$4922)))+((X572&lt;&gt;"")*ISNUMBER(SEARCH("|"&amp;X572&amp;"|",'5_ACOMPANHAMENTO'!$AC$3:$AC$4922)))+((Y572&lt;&gt;"")*ISNUMBER(SEARCH("|"&amp;Y572&amp;"|",'5_ACOMPANHAMENTO'!$AC$3:$AC$4922)))+((Z572&lt;&gt;"")*ISNUMBER(SEARCH("|"&amp;Z572&amp;"|",'5_ACOMPANHAMENTO'!$AC$3:$AC$4922)))+((AA572&lt;&gt;"")*ISNUMBER(SEARCH("|"&amp;AA572&amp;"|",'5_ACOMPANHAMENTO'!$AC$3:$AC$4922)))+((AB572&lt;&gt;"")*ISNUMBER(SEARCH("|"&amp;AB572&amp;"|",'5_ACOMPANHAMENTO'!$AC$3:$AC$4922))))&gt;0)),'5_ACOMPANHAMENTO'!$O$3:$O$4922),0))</f>
        <v>757</v>
      </c>
      <c r="G572" s="7">
        <f t="shared" si="185"/>
        <v>0</v>
      </c>
      <c r="H572" t="str">
        <f t="shared" si="186"/>
        <v>10200,10202,10205|8 EMBALAGEM</v>
      </c>
      <c r="I572" s="1" t="str">
        <f t="shared" si="187"/>
        <v>10200</v>
      </c>
      <c r="J572" s="1" t="str">
        <f t="shared" si="188"/>
        <v>10202</v>
      </c>
      <c r="K572" s="1" t="str">
        <f t="shared" si="189"/>
        <v>10205</v>
      </c>
      <c r="L572" s="1" t="str">
        <f t="shared" si="190"/>
        <v/>
      </c>
      <c r="M572" s="1" t="str">
        <f t="shared" si="191"/>
        <v/>
      </c>
      <c r="N572" s="1" t="str">
        <f t="shared" si="192"/>
        <v/>
      </c>
      <c r="O572" s="1" t="str">
        <f t="shared" si="193"/>
        <v/>
      </c>
      <c r="P572" s="1" t="str">
        <f t="shared" si="194"/>
        <v/>
      </c>
      <c r="Q572" s="1" t="str">
        <f t="shared" si="195"/>
        <v/>
      </c>
      <c r="R572" s="1" t="str">
        <f t="shared" si="196"/>
        <v/>
      </c>
      <c r="S572" s="1" t="str">
        <f t="shared" si="197"/>
        <v/>
      </c>
      <c r="T572" s="1" t="str">
        <f t="shared" si="198"/>
        <v/>
      </c>
      <c r="U572" s="1" t="str">
        <f t="shared" si="199"/>
        <v/>
      </c>
      <c r="V572" s="1" t="str">
        <f t="shared" si="200"/>
        <v/>
      </c>
      <c r="W572" s="1" t="str">
        <f t="shared" si="201"/>
        <v/>
      </c>
      <c r="X572" s="1" t="str">
        <f t="shared" si="202"/>
        <v/>
      </c>
      <c r="Y572" s="1" t="str">
        <f t="shared" si="203"/>
        <v/>
      </c>
      <c r="Z572" s="1" t="str">
        <f t="shared" si="204"/>
        <v/>
      </c>
      <c r="AA572" s="1" t="str">
        <f t="shared" si="205"/>
        <v/>
      </c>
      <c r="AB572" s="1" t="str">
        <f t="shared" si="206"/>
        <v/>
      </c>
    </row>
    <row r="573" spans="1:28" ht="11.25" hidden="1" customHeight="1" x14ac:dyDescent="0.35">
      <c r="A573" s="4">
        <f>IF(OR($B573="",$C573=""),"",IFERROR(INDEX('5_ACOMPANHAMENTO'!$A$3:$A$4922,MATCH(1,INDEX(('5_ACOMPANHAMENTO'!$AD$3:$AD$4922=TRIM($C573&amp;""))*('5_ACOMPANHAMENTO'!$AC$3:$AC$4922&lt;&gt;"")*((((I573&lt;&gt;"")*ISNUMBER(SEARCH("|"&amp;I573&amp;"|",'5_ACOMPANHAMENTO'!$AC$3:$AC$4922)))+((J573&lt;&gt;"")*ISNUMBER(SEARCH("|"&amp;J573&amp;"|",'5_ACOMPANHAMENTO'!$AC$3:$AC$4922)))+((K573&lt;&gt;"")*ISNUMBER(SEARCH("|"&amp;K573&amp;"|",'5_ACOMPANHAMENTO'!$AC$3:$AC$4922)))+((L573&lt;&gt;"")*ISNUMBER(SEARCH("|"&amp;L573&amp;"|",'5_ACOMPANHAMENTO'!$AC$3:$AC$4922)))+((M573&lt;&gt;"")*ISNUMBER(SEARCH("|"&amp;M573&amp;"|",'5_ACOMPANHAMENTO'!$AC$3:$AC$4922)))+((N573&lt;&gt;"")*ISNUMBER(SEARCH("|"&amp;N573&amp;"|",'5_ACOMPANHAMENTO'!$AC$3:$AC$4922)))+((O573&lt;&gt;"")*ISNUMBER(SEARCH("|"&amp;O573&amp;"|",'5_ACOMPANHAMENTO'!$AC$3:$AC$4922)))+((P573&lt;&gt;"")*ISNUMBER(SEARCH("|"&amp;P573&amp;"|",'5_ACOMPANHAMENTO'!$AC$3:$AC$4922)))+((Q573&lt;&gt;"")*ISNUMBER(SEARCH("|"&amp;Q573&amp;"|",'5_ACOMPANHAMENTO'!$AC$3:$AC$4922)))+((R573&lt;&gt;"")*ISNUMBER(SEARCH("|"&amp;R573&amp;"|",'5_ACOMPANHAMENTO'!$AC$3:$AC$4922)))+((S573&lt;&gt;"")*ISNUMBER(SEARCH("|"&amp;S573&amp;"|",'5_ACOMPANHAMENTO'!$AC$3:$AC$4922)))+((T573&lt;&gt;"")*ISNUMBER(SEARCH("|"&amp;T573&amp;"|",'5_ACOMPANHAMENTO'!$AC$3:$AC$4922)))+((U573&lt;&gt;"")*ISNUMBER(SEARCH("|"&amp;U573&amp;"|",'5_ACOMPANHAMENTO'!$AC$3:$AC$4922)))+((V573&lt;&gt;"")*ISNUMBER(SEARCH("|"&amp;V573&amp;"|",'5_ACOMPANHAMENTO'!$AC$3:$AC$4922)))+((W573&lt;&gt;"")*ISNUMBER(SEARCH("|"&amp;W573&amp;"|",'5_ACOMPANHAMENTO'!$AC$3:$AC$4922)))+((X573&lt;&gt;"")*ISNUMBER(SEARCH("|"&amp;X573&amp;"|",'5_ACOMPANHAMENTO'!$AC$3:$AC$4922)))+((Y573&lt;&gt;"")*ISNUMBER(SEARCH("|"&amp;Y573&amp;"|",'5_ACOMPANHAMENTO'!$AC$3:$AC$4922)))+((Z573&lt;&gt;"")*ISNUMBER(SEARCH("|"&amp;Z573&amp;"|",'5_ACOMPANHAMENTO'!$AC$3:$AC$4922)))+((AA573&lt;&gt;"")*ISNUMBER(SEARCH("|"&amp;AA573&amp;"|",'5_ACOMPANHAMENTO'!$AC$3:$AC$4922)))+((AB573&lt;&gt;"")*ISNUMBER(SEARCH("|"&amp;AB573&amp;"|",'5_ACOMPANHAMENTO'!$AC$3:$AC$4922))))&gt;0),0),0)),""))</f>
        <v>46210</v>
      </c>
      <c r="B573" s="14" t="s">
        <v>3091</v>
      </c>
      <c r="C573" s="14" t="s">
        <v>3059</v>
      </c>
      <c r="D573" s="4">
        <f>IF(OR($B573="",$C573=""),"",IFERROR(SUMPRODUCT(--(('5_ACOMPANHAMENTO'!$AD$3:$AD$4922=TRIM($C573&amp;""))*('5_ACOMPANHAMENTO'!$AC$3:$AC$4922&lt;&gt;"")*((((I573&lt;&gt;"")*ISNUMBER(SEARCH("|"&amp;I573&amp;"|",'5_ACOMPANHAMENTO'!$AC$3:$AC$4922)))+((J573&lt;&gt;"")*ISNUMBER(SEARCH("|"&amp;J573&amp;"|",'5_ACOMPANHAMENTO'!$AC$3:$AC$4922)))+((K573&lt;&gt;"")*ISNUMBER(SEARCH("|"&amp;K573&amp;"|",'5_ACOMPANHAMENTO'!$AC$3:$AC$4922)))+((L573&lt;&gt;"")*ISNUMBER(SEARCH("|"&amp;L573&amp;"|",'5_ACOMPANHAMENTO'!$AC$3:$AC$4922)))+((M573&lt;&gt;"")*ISNUMBER(SEARCH("|"&amp;M573&amp;"|",'5_ACOMPANHAMENTO'!$AC$3:$AC$4922)))+((N573&lt;&gt;"")*ISNUMBER(SEARCH("|"&amp;N573&amp;"|",'5_ACOMPANHAMENTO'!$AC$3:$AC$4922)))+((O573&lt;&gt;"")*ISNUMBER(SEARCH("|"&amp;O573&amp;"|",'5_ACOMPANHAMENTO'!$AC$3:$AC$4922)))+((P573&lt;&gt;"")*ISNUMBER(SEARCH("|"&amp;P573&amp;"|",'5_ACOMPANHAMENTO'!$AC$3:$AC$4922)))+((Q573&lt;&gt;"")*ISNUMBER(SEARCH("|"&amp;Q573&amp;"|",'5_ACOMPANHAMENTO'!$AC$3:$AC$4922)))+((R573&lt;&gt;"")*ISNUMBER(SEARCH("|"&amp;R573&amp;"|",'5_ACOMPANHAMENTO'!$AC$3:$AC$4922)))+((S573&lt;&gt;"")*ISNUMBER(SEARCH("|"&amp;S573&amp;"|",'5_ACOMPANHAMENTO'!$AC$3:$AC$4922)))+((T573&lt;&gt;"")*ISNUMBER(SEARCH("|"&amp;T573&amp;"|",'5_ACOMPANHAMENTO'!$AC$3:$AC$4922)))+((U573&lt;&gt;"")*ISNUMBER(SEARCH("|"&amp;U573&amp;"|",'5_ACOMPANHAMENTO'!$AC$3:$AC$4922)))+((V573&lt;&gt;"")*ISNUMBER(SEARCH("|"&amp;V573&amp;"|",'5_ACOMPANHAMENTO'!$AC$3:$AC$4922)))+((W573&lt;&gt;"")*ISNUMBER(SEARCH("|"&amp;W573&amp;"|",'5_ACOMPANHAMENTO'!$AC$3:$AC$4922)))+((X573&lt;&gt;"")*ISNUMBER(SEARCH("|"&amp;X573&amp;"|",'5_ACOMPANHAMENTO'!$AC$3:$AC$4922)))+((Y573&lt;&gt;"")*ISNUMBER(SEARCH("|"&amp;Y573&amp;"|",'5_ACOMPANHAMENTO'!$AC$3:$AC$4922)))+((Z573&lt;&gt;"")*ISNUMBER(SEARCH("|"&amp;Z573&amp;"|",'5_ACOMPANHAMENTO'!$AC$3:$AC$4922)))+((AA573&lt;&gt;"")*ISNUMBER(SEARCH("|"&amp;AA573&amp;"|",'5_ACOMPANHAMENTO'!$AC$3:$AC$4922)))+((AB573&lt;&gt;"")*ISNUMBER(SEARCH("|"&amp;AB573&amp;"|",'5_ACOMPANHAMENTO'!$AC$3:$AC$4922))))&gt;0)),'5_ACOMPANHAMENTO'!$J$3:$J$4922),0))</f>
        <v>757</v>
      </c>
      <c r="E573" s="4" t="str">
        <f t="shared" ca="1" si="184"/>
        <v>FINALIZADO</v>
      </c>
      <c r="F573" s="7">
        <f>IF(OR($B573="",$C573=""),"",IFERROR(SUMPRODUCT(--(('5_ACOMPANHAMENTO'!$AD$3:$AD$4922=TRIM($C573&amp;""))*('5_ACOMPANHAMENTO'!$AC$3:$AC$4922&lt;&gt;"")*((((I573&lt;&gt;"")*ISNUMBER(SEARCH("|"&amp;I573&amp;"|",'5_ACOMPANHAMENTO'!$AC$3:$AC$4922)))+((J573&lt;&gt;"")*ISNUMBER(SEARCH("|"&amp;J573&amp;"|",'5_ACOMPANHAMENTO'!$AC$3:$AC$4922)))+((K573&lt;&gt;"")*ISNUMBER(SEARCH("|"&amp;K573&amp;"|",'5_ACOMPANHAMENTO'!$AC$3:$AC$4922)))+((L573&lt;&gt;"")*ISNUMBER(SEARCH("|"&amp;L573&amp;"|",'5_ACOMPANHAMENTO'!$AC$3:$AC$4922)))+((M573&lt;&gt;"")*ISNUMBER(SEARCH("|"&amp;M573&amp;"|",'5_ACOMPANHAMENTO'!$AC$3:$AC$4922)))+((N573&lt;&gt;"")*ISNUMBER(SEARCH("|"&amp;N573&amp;"|",'5_ACOMPANHAMENTO'!$AC$3:$AC$4922)))+((O573&lt;&gt;"")*ISNUMBER(SEARCH("|"&amp;O573&amp;"|",'5_ACOMPANHAMENTO'!$AC$3:$AC$4922)))+((P573&lt;&gt;"")*ISNUMBER(SEARCH("|"&amp;P573&amp;"|",'5_ACOMPANHAMENTO'!$AC$3:$AC$4922)))+((Q573&lt;&gt;"")*ISNUMBER(SEARCH("|"&amp;Q573&amp;"|",'5_ACOMPANHAMENTO'!$AC$3:$AC$4922)))+((R573&lt;&gt;"")*ISNUMBER(SEARCH("|"&amp;R573&amp;"|",'5_ACOMPANHAMENTO'!$AC$3:$AC$4922)))+((S573&lt;&gt;"")*ISNUMBER(SEARCH("|"&amp;S573&amp;"|",'5_ACOMPANHAMENTO'!$AC$3:$AC$4922)))+((T573&lt;&gt;"")*ISNUMBER(SEARCH("|"&amp;T573&amp;"|",'5_ACOMPANHAMENTO'!$AC$3:$AC$4922)))+((U573&lt;&gt;"")*ISNUMBER(SEARCH("|"&amp;U573&amp;"|",'5_ACOMPANHAMENTO'!$AC$3:$AC$4922)))+((V573&lt;&gt;"")*ISNUMBER(SEARCH("|"&amp;V573&amp;"|",'5_ACOMPANHAMENTO'!$AC$3:$AC$4922)))+((W573&lt;&gt;"")*ISNUMBER(SEARCH("|"&amp;W573&amp;"|",'5_ACOMPANHAMENTO'!$AC$3:$AC$4922)))+((X573&lt;&gt;"")*ISNUMBER(SEARCH("|"&amp;X573&amp;"|",'5_ACOMPANHAMENTO'!$AC$3:$AC$4922)))+((Y573&lt;&gt;"")*ISNUMBER(SEARCH("|"&amp;Y573&amp;"|",'5_ACOMPANHAMENTO'!$AC$3:$AC$4922)))+((Z573&lt;&gt;"")*ISNUMBER(SEARCH("|"&amp;Z573&amp;"|",'5_ACOMPANHAMENTO'!$AC$3:$AC$4922)))+((AA573&lt;&gt;"")*ISNUMBER(SEARCH("|"&amp;AA573&amp;"|",'5_ACOMPANHAMENTO'!$AC$3:$AC$4922)))+((AB573&lt;&gt;"")*ISNUMBER(SEARCH("|"&amp;AB573&amp;"|",'5_ACOMPANHAMENTO'!$AC$3:$AC$4922))))&gt;0)),'5_ACOMPANHAMENTO'!$O$3:$O$4922),0))</f>
        <v>757</v>
      </c>
      <c r="G573" s="7">
        <f t="shared" si="185"/>
        <v>0</v>
      </c>
      <c r="H573" t="str">
        <f t="shared" si="186"/>
        <v>10200,10202,10205|8 EMBALAGEM</v>
      </c>
      <c r="I573" s="1" t="str">
        <f t="shared" si="187"/>
        <v>10200</v>
      </c>
      <c r="J573" s="1" t="str">
        <f t="shared" si="188"/>
        <v>10202</v>
      </c>
      <c r="K573" s="1" t="str">
        <f t="shared" si="189"/>
        <v>10205</v>
      </c>
      <c r="L573" s="1" t="str">
        <f t="shared" si="190"/>
        <v/>
      </c>
      <c r="M573" s="1" t="str">
        <f t="shared" si="191"/>
        <v/>
      </c>
      <c r="N573" s="1" t="str">
        <f t="shared" si="192"/>
        <v/>
      </c>
      <c r="O573" s="1" t="str">
        <f t="shared" si="193"/>
        <v/>
      </c>
      <c r="P573" s="1" t="str">
        <f t="shared" si="194"/>
        <v/>
      </c>
      <c r="Q573" s="1" t="str">
        <f t="shared" si="195"/>
        <v/>
      </c>
      <c r="R573" s="1" t="str">
        <f t="shared" si="196"/>
        <v/>
      </c>
      <c r="S573" s="1" t="str">
        <f t="shared" si="197"/>
        <v/>
      </c>
      <c r="T573" s="1" t="str">
        <f t="shared" si="198"/>
        <v/>
      </c>
      <c r="U573" s="1" t="str">
        <f t="shared" si="199"/>
        <v/>
      </c>
      <c r="V573" s="1" t="str">
        <f t="shared" si="200"/>
        <v/>
      </c>
      <c r="W573" s="1" t="str">
        <f t="shared" si="201"/>
        <v/>
      </c>
      <c r="X573" s="1" t="str">
        <f t="shared" si="202"/>
        <v/>
      </c>
      <c r="Y573" s="1" t="str">
        <f t="shared" si="203"/>
        <v/>
      </c>
      <c r="Z573" s="1" t="str">
        <f t="shared" si="204"/>
        <v/>
      </c>
      <c r="AA573" s="1" t="str">
        <f t="shared" si="205"/>
        <v/>
      </c>
      <c r="AB573" s="1" t="str">
        <f t="shared" si="206"/>
        <v/>
      </c>
    </row>
    <row r="574" spans="1:28" ht="11.25" hidden="1" customHeight="1" x14ac:dyDescent="0.35">
      <c r="A574" s="4">
        <f>IF(OR($B574="",$C574=""),"",IFERROR(INDEX('5_ACOMPANHAMENTO'!$A$3:$A$4922,MATCH(1,INDEX(('5_ACOMPANHAMENTO'!$AD$3:$AD$4922=TRIM($C574&amp;""))*('5_ACOMPANHAMENTO'!$AC$3:$AC$4922&lt;&gt;"")*((((I574&lt;&gt;"")*ISNUMBER(SEARCH("|"&amp;I574&amp;"|",'5_ACOMPANHAMENTO'!$AC$3:$AC$4922)))+((J574&lt;&gt;"")*ISNUMBER(SEARCH("|"&amp;J574&amp;"|",'5_ACOMPANHAMENTO'!$AC$3:$AC$4922)))+((K574&lt;&gt;"")*ISNUMBER(SEARCH("|"&amp;K574&amp;"|",'5_ACOMPANHAMENTO'!$AC$3:$AC$4922)))+((L574&lt;&gt;"")*ISNUMBER(SEARCH("|"&amp;L574&amp;"|",'5_ACOMPANHAMENTO'!$AC$3:$AC$4922)))+((M574&lt;&gt;"")*ISNUMBER(SEARCH("|"&amp;M574&amp;"|",'5_ACOMPANHAMENTO'!$AC$3:$AC$4922)))+((N574&lt;&gt;"")*ISNUMBER(SEARCH("|"&amp;N574&amp;"|",'5_ACOMPANHAMENTO'!$AC$3:$AC$4922)))+((O574&lt;&gt;"")*ISNUMBER(SEARCH("|"&amp;O574&amp;"|",'5_ACOMPANHAMENTO'!$AC$3:$AC$4922)))+((P574&lt;&gt;"")*ISNUMBER(SEARCH("|"&amp;P574&amp;"|",'5_ACOMPANHAMENTO'!$AC$3:$AC$4922)))+((Q574&lt;&gt;"")*ISNUMBER(SEARCH("|"&amp;Q574&amp;"|",'5_ACOMPANHAMENTO'!$AC$3:$AC$4922)))+((R574&lt;&gt;"")*ISNUMBER(SEARCH("|"&amp;R574&amp;"|",'5_ACOMPANHAMENTO'!$AC$3:$AC$4922)))+((S574&lt;&gt;"")*ISNUMBER(SEARCH("|"&amp;S574&amp;"|",'5_ACOMPANHAMENTO'!$AC$3:$AC$4922)))+((T574&lt;&gt;"")*ISNUMBER(SEARCH("|"&amp;T574&amp;"|",'5_ACOMPANHAMENTO'!$AC$3:$AC$4922)))+((U574&lt;&gt;"")*ISNUMBER(SEARCH("|"&amp;U574&amp;"|",'5_ACOMPANHAMENTO'!$AC$3:$AC$4922)))+((V574&lt;&gt;"")*ISNUMBER(SEARCH("|"&amp;V574&amp;"|",'5_ACOMPANHAMENTO'!$AC$3:$AC$4922)))+((W574&lt;&gt;"")*ISNUMBER(SEARCH("|"&amp;W574&amp;"|",'5_ACOMPANHAMENTO'!$AC$3:$AC$4922)))+((X574&lt;&gt;"")*ISNUMBER(SEARCH("|"&amp;X574&amp;"|",'5_ACOMPANHAMENTO'!$AC$3:$AC$4922)))+((Y574&lt;&gt;"")*ISNUMBER(SEARCH("|"&amp;Y574&amp;"|",'5_ACOMPANHAMENTO'!$AC$3:$AC$4922)))+((Z574&lt;&gt;"")*ISNUMBER(SEARCH("|"&amp;Z574&amp;"|",'5_ACOMPANHAMENTO'!$AC$3:$AC$4922)))+((AA574&lt;&gt;"")*ISNUMBER(SEARCH("|"&amp;AA574&amp;"|",'5_ACOMPANHAMENTO'!$AC$3:$AC$4922)))+((AB574&lt;&gt;"")*ISNUMBER(SEARCH("|"&amp;AB574&amp;"|",'5_ACOMPANHAMENTO'!$AC$3:$AC$4922))))&gt;0),0),0)),""))</f>
        <v>46210</v>
      </c>
      <c r="B574" s="14" t="s">
        <v>3091</v>
      </c>
      <c r="C574" s="14" t="s">
        <v>3059</v>
      </c>
      <c r="D574" s="4">
        <f>IF(OR($B574="",$C574=""),"",IFERROR(SUMPRODUCT(--(('5_ACOMPANHAMENTO'!$AD$3:$AD$4922=TRIM($C574&amp;""))*('5_ACOMPANHAMENTO'!$AC$3:$AC$4922&lt;&gt;"")*((((I574&lt;&gt;"")*ISNUMBER(SEARCH("|"&amp;I574&amp;"|",'5_ACOMPANHAMENTO'!$AC$3:$AC$4922)))+((J574&lt;&gt;"")*ISNUMBER(SEARCH("|"&amp;J574&amp;"|",'5_ACOMPANHAMENTO'!$AC$3:$AC$4922)))+((K574&lt;&gt;"")*ISNUMBER(SEARCH("|"&amp;K574&amp;"|",'5_ACOMPANHAMENTO'!$AC$3:$AC$4922)))+((L574&lt;&gt;"")*ISNUMBER(SEARCH("|"&amp;L574&amp;"|",'5_ACOMPANHAMENTO'!$AC$3:$AC$4922)))+((M574&lt;&gt;"")*ISNUMBER(SEARCH("|"&amp;M574&amp;"|",'5_ACOMPANHAMENTO'!$AC$3:$AC$4922)))+((N574&lt;&gt;"")*ISNUMBER(SEARCH("|"&amp;N574&amp;"|",'5_ACOMPANHAMENTO'!$AC$3:$AC$4922)))+((O574&lt;&gt;"")*ISNUMBER(SEARCH("|"&amp;O574&amp;"|",'5_ACOMPANHAMENTO'!$AC$3:$AC$4922)))+((P574&lt;&gt;"")*ISNUMBER(SEARCH("|"&amp;P574&amp;"|",'5_ACOMPANHAMENTO'!$AC$3:$AC$4922)))+((Q574&lt;&gt;"")*ISNUMBER(SEARCH("|"&amp;Q574&amp;"|",'5_ACOMPANHAMENTO'!$AC$3:$AC$4922)))+((R574&lt;&gt;"")*ISNUMBER(SEARCH("|"&amp;R574&amp;"|",'5_ACOMPANHAMENTO'!$AC$3:$AC$4922)))+((S574&lt;&gt;"")*ISNUMBER(SEARCH("|"&amp;S574&amp;"|",'5_ACOMPANHAMENTO'!$AC$3:$AC$4922)))+((T574&lt;&gt;"")*ISNUMBER(SEARCH("|"&amp;T574&amp;"|",'5_ACOMPANHAMENTO'!$AC$3:$AC$4922)))+((U574&lt;&gt;"")*ISNUMBER(SEARCH("|"&amp;U574&amp;"|",'5_ACOMPANHAMENTO'!$AC$3:$AC$4922)))+((V574&lt;&gt;"")*ISNUMBER(SEARCH("|"&amp;V574&amp;"|",'5_ACOMPANHAMENTO'!$AC$3:$AC$4922)))+((W574&lt;&gt;"")*ISNUMBER(SEARCH("|"&amp;W574&amp;"|",'5_ACOMPANHAMENTO'!$AC$3:$AC$4922)))+((X574&lt;&gt;"")*ISNUMBER(SEARCH("|"&amp;X574&amp;"|",'5_ACOMPANHAMENTO'!$AC$3:$AC$4922)))+((Y574&lt;&gt;"")*ISNUMBER(SEARCH("|"&amp;Y574&amp;"|",'5_ACOMPANHAMENTO'!$AC$3:$AC$4922)))+((Z574&lt;&gt;"")*ISNUMBER(SEARCH("|"&amp;Z574&amp;"|",'5_ACOMPANHAMENTO'!$AC$3:$AC$4922)))+((AA574&lt;&gt;"")*ISNUMBER(SEARCH("|"&amp;AA574&amp;"|",'5_ACOMPANHAMENTO'!$AC$3:$AC$4922)))+((AB574&lt;&gt;"")*ISNUMBER(SEARCH("|"&amp;AB574&amp;"|",'5_ACOMPANHAMENTO'!$AC$3:$AC$4922))))&gt;0)),'5_ACOMPANHAMENTO'!$J$3:$J$4922),0))</f>
        <v>757</v>
      </c>
      <c r="E574" s="4" t="str">
        <f t="shared" ca="1" si="184"/>
        <v>FINALIZADO</v>
      </c>
      <c r="F574" s="7">
        <f>IF(OR($B574="",$C574=""),"",IFERROR(SUMPRODUCT(--(('5_ACOMPANHAMENTO'!$AD$3:$AD$4922=TRIM($C574&amp;""))*('5_ACOMPANHAMENTO'!$AC$3:$AC$4922&lt;&gt;"")*((((I574&lt;&gt;"")*ISNUMBER(SEARCH("|"&amp;I574&amp;"|",'5_ACOMPANHAMENTO'!$AC$3:$AC$4922)))+((J574&lt;&gt;"")*ISNUMBER(SEARCH("|"&amp;J574&amp;"|",'5_ACOMPANHAMENTO'!$AC$3:$AC$4922)))+((K574&lt;&gt;"")*ISNUMBER(SEARCH("|"&amp;K574&amp;"|",'5_ACOMPANHAMENTO'!$AC$3:$AC$4922)))+((L574&lt;&gt;"")*ISNUMBER(SEARCH("|"&amp;L574&amp;"|",'5_ACOMPANHAMENTO'!$AC$3:$AC$4922)))+((M574&lt;&gt;"")*ISNUMBER(SEARCH("|"&amp;M574&amp;"|",'5_ACOMPANHAMENTO'!$AC$3:$AC$4922)))+((N574&lt;&gt;"")*ISNUMBER(SEARCH("|"&amp;N574&amp;"|",'5_ACOMPANHAMENTO'!$AC$3:$AC$4922)))+((O574&lt;&gt;"")*ISNUMBER(SEARCH("|"&amp;O574&amp;"|",'5_ACOMPANHAMENTO'!$AC$3:$AC$4922)))+((P574&lt;&gt;"")*ISNUMBER(SEARCH("|"&amp;P574&amp;"|",'5_ACOMPANHAMENTO'!$AC$3:$AC$4922)))+((Q574&lt;&gt;"")*ISNUMBER(SEARCH("|"&amp;Q574&amp;"|",'5_ACOMPANHAMENTO'!$AC$3:$AC$4922)))+((R574&lt;&gt;"")*ISNUMBER(SEARCH("|"&amp;R574&amp;"|",'5_ACOMPANHAMENTO'!$AC$3:$AC$4922)))+((S574&lt;&gt;"")*ISNUMBER(SEARCH("|"&amp;S574&amp;"|",'5_ACOMPANHAMENTO'!$AC$3:$AC$4922)))+((T574&lt;&gt;"")*ISNUMBER(SEARCH("|"&amp;T574&amp;"|",'5_ACOMPANHAMENTO'!$AC$3:$AC$4922)))+((U574&lt;&gt;"")*ISNUMBER(SEARCH("|"&amp;U574&amp;"|",'5_ACOMPANHAMENTO'!$AC$3:$AC$4922)))+((V574&lt;&gt;"")*ISNUMBER(SEARCH("|"&amp;V574&amp;"|",'5_ACOMPANHAMENTO'!$AC$3:$AC$4922)))+((W574&lt;&gt;"")*ISNUMBER(SEARCH("|"&amp;W574&amp;"|",'5_ACOMPANHAMENTO'!$AC$3:$AC$4922)))+((X574&lt;&gt;"")*ISNUMBER(SEARCH("|"&amp;X574&amp;"|",'5_ACOMPANHAMENTO'!$AC$3:$AC$4922)))+((Y574&lt;&gt;"")*ISNUMBER(SEARCH("|"&amp;Y574&amp;"|",'5_ACOMPANHAMENTO'!$AC$3:$AC$4922)))+((Z574&lt;&gt;"")*ISNUMBER(SEARCH("|"&amp;Z574&amp;"|",'5_ACOMPANHAMENTO'!$AC$3:$AC$4922)))+((AA574&lt;&gt;"")*ISNUMBER(SEARCH("|"&amp;AA574&amp;"|",'5_ACOMPANHAMENTO'!$AC$3:$AC$4922)))+((AB574&lt;&gt;"")*ISNUMBER(SEARCH("|"&amp;AB574&amp;"|",'5_ACOMPANHAMENTO'!$AC$3:$AC$4922))))&gt;0)),'5_ACOMPANHAMENTO'!$O$3:$O$4922),0))</f>
        <v>757</v>
      </c>
      <c r="G574" s="7">
        <f t="shared" si="185"/>
        <v>0</v>
      </c>
      <c r="H574" t="str">
        <f t="shared" si="186"/>
        <v>10200,10202,10205|8 EMBALAGEM</v>
      </c>
      <c r="I574" s="1" t="str">
        <f t="shared" si="187"/>
        <v>10200</v>
      </c>
      <c r="J574" s="1" t="str">
        <f t="shared" si="188"/>
        <v>10202</v>
      </c>
      <c r="K574" s="1" t="str">
        <f t="shared" si="189"/>
        <v>10205</v>
      </c>
      <c r="L574" s="1" t="str">
        <f t="shared" si="190"/>
        <v/>
      </c>
      <c r="M574" s="1" t="str">
        <f t="shared" si="191"/>
        <v/>
      </c>
      <c r="N574" s="1" t="str">
        <f t="shared" si="192"/>
        <v/>
      </c>
      <c r="O574" s="1" t="str">
        <f t="shared" si="193"/>
        <v/>
      </c>
      <c r="P574" s="1" t="str">
        <f t="shared" si="194"/>
        <v/>
      </c>
      <c r="Q574" s="1" t="str">
        <f t="shared" si="195"/>
        <v/>
      </c>
      <c r="R574" s="1" t="str">
        <f t="shared" si="196"/>
        <v/>
      </c>
      <c r="S574" s="1" t="str">
        <f t="shared" si="197"/>
        <v/>
      </c>
      <c r="T574" s="1" t="str">
        <f t="shared" si="198"/>
        <v/>
      </c>
      <c r="U574" s="1" t="str">
        <f t="shared" si="199"/>
        <v/>
      </c>
      <c r="V574" s="1" t="str">
        <f t="shared" si="200"/>
        <v/>
      </c>
      <c r="W574" s="1" t="str">
        <f t="shared" si="201"/>
        <v/>
      </c>
      <c r="X574" s="1" t="str">
        <f t="shared" si="202"/>
        <v/>
      </c>
      <c r="Y574" s="1" t="str">
        <f t="shared" si="203"/>
        <v/>
      </c>
      <c r="Z574" s="1" t="str">
        <f t="shared" si="204"/>
        <v/>
      </c>
      <c r="AA574" s="1" t="str">
        <f t="shared" si="205"/>
        <v/>
      </c>
      <c r="AB574" s="1" t="str">
        <f t="shared" si="206"/>
        <v/>
      </c>
    </row>
    <row r="575" spans="1:28" ht="11.25" hidden="1" customHeight="1" x14ac:dyDescent="0.35">
      <c r="A575" s="4">
        <f>IF(OR($B575="",$C575=""),"",IFERROR(INDEX('5_ACOMPANHAMENTO'!$A$3:$A$4922,MATCH(1,INDEX(('5_ACOMPANHAMENTO'!$AD$3:$AD$4922=TRIM($C575&amp;""))*('5_ACOMPANHAMENTO'!$AC$3:$AC$4922&lt;&gt;"")*((((I575&lt;&gt;"")*ISNUMBER(SEARCH("|"&amp;I575&amp;"|",'5_ACOMPANHAMENTO'!$AC$3:$AC$4922)))+((J575&lt;&gt;"")*ISNUMBER(SEARCH("|"&amp;J575&amp;"|",'5_ACOMPANHAMENTO'!$AC$3:$AC$4922)))+((K575&lt;&gt;"")*ISNUMBER(SEARCH("|"&amp;K575&amp;"|",'5_ACOMPANHAMENTO'!$AC$3:$AC$4922)))+((L575&lt;&gt;"")*ISNUMBER(SEARCH("|"&amp;L575&amp;"|",'5_ACOMPANHAMENTO'!$AC$3:$AC$4922)))+((M575&lt;&gt;"")*ISNUMBER(SEARCH("|"&amp;M575&amp;"|",'5_ACOMPANHAMENTO'!$AC$3:$AC$4922)))+((N575&lt;&gt;"")*ISNUMBER(SEARCH("|"&amp;N575&amp;"|",'5_ACOMPANHAMENTO'!$AC$3:$AC$4922)))+((O575&lt;&gt;"")*ISNUMBER(SEARCH("|"&amp;O575&amp;"|",'5_ACOMPANHAMENTO'!$AC$3:$AC$4922)))+((P575&lt;&gt;"")*ISNUMBER(SEARCH("|"&amp;P575&amp;"|",'5_ACOMPANHAMENTO'!$AC$3:$AC$4922)))+((Q575&lt;&gt;"")*ISNUMBER(SEARCH("|"&amp;Q575&amp;"|",'5_ACOMPANHAMENTO'!$AC$3:$AC$4922)))+((R575&lt;&gt;"")*ISNUMBER(SEARCH("|"&amp;R575&amp;"|",'5_ACOMPANHAMENTO'!$AC$3:$AC$4922)))+((S575&lt;&gt;"")*ISNUMBER(SEARCH("|"&amp;S575&amp;"|",'5_ACOMPANHAMENTO'!$AC$3:$AC$4922)))+((T575&lt;&gt;"")*ISNUMBER(SEARCH("|"&amp;T575&amp;"|",'5_ACOMPANHAMENTO'!$AC$3:$AC$4922)))+((U575&lt;&gt;"")*ISNUMBER(SEARCH("|"&amp;U575&amp;"|",'5_ACOMPANHAMENTO'!$AC$3:$AC$4922)))+((V575&lt;&gt;"")*ISNUMBER(SEARCH("|"&amp;V575&amp;"|",'5_ACOMPANHAMENTO'!$AC$3:$AC$4922)))+((W575&lt;&gt;"")*ISNUMBER(SEARCH("|"&amp;W575&amp;"|",'5_ACOMPANHAMENTO'!$AC$3:$AC$4922)))+((X575&lt;&gt;"")*ISNUMBER(SEARCH("|"&amp;X575&amp;"|",'5_ACOMPANHAMENTO'!$AC$3:$AC$4922)))+((Y575&lt;&gt;"")*ISNUMBER(SEARCH("|"&amp;Y575&amp;"|",'5_ACOMPANHAMENTO'!$AC$3:$AC$4922)))+((Z575&lt;&gt;"")*ISNUMBER(SEARCH("|"&amp;Z575&amp;"|",'5_ACOMPANHAMENTO'!$AC$3:$AC$4922)))+((AA575&lt;&gt;"")*ISNUMBER(SEARCH("|"&amp;AA575&amp;"|",'5_ACOMPANHAMENTO'!$AC$3:$AC$4922)))+((AB575&lt;&gt;"")*ISNUMBER(SEARCH("|"&amp;AB575&amp;"|",'5_ACOMPANHAMENTO'!$AC$3:$AC$4922))))&gt;0),0),0)),""))</f>
        <v>46210</v>
      </c>
      <c r="B575" s="14" t="s">
        <v>3091</v>
      </c>
      <c r="C575" s="14" t="s">
        <v>3059</v>
      </c>
      <c r="D575" s="4">
        <f>IF(OR($B575="",$C575=""),"",IFERROR(SUMPRODUCT(--(('5_ACOMPANHAMENTO'!$AD$3:$AD$4922=TRIM($C575&amp;""))*('5_ACOMPANHAMENTO'!$AC$3:$AC$4922&lt;&gt;"")*((((I575&lt;&gt;"")*ISNUMBER(SEARCH("|"&amp;I575&amp;"|",'5_ACOMPANHAMENTO'!$AC$3:$AC$4922)))+((J575&lt;&gt;"")*ISNUMBER(SEARCH("|"&amp;J575&amp;"|",'5_ACOMPANHAMENTO'!$AC$3:$AC$4922)))+((K575&lt;&gt;"")*ISNUMBER(SEARCH("|"&amp;K575&amp;"|",'5_ACOMPANHAMENTO'!$AC$3:$AC$4922)))+((L575&lt;&gt;"")*ISNUMBER(SEARCH("|"&amp;L575&amp;"|",'5_ACOMPANHAMENTO'!$AC$3:$AC$4922)))+((M575&lt;&gt;"")*ISNUMBER(SEARCH("|"&amp;M575&amp;"|",'5_ACOMPANHAMENTO'!$AC$3:$AC$4922)))+((N575&lt;&gt;"")*ISNUMBER(SEARCH("|"&amp;N575&amp;"|",'5_ACOMPANHAMENTO'!$AC$3:$AC$4922)))+((O575&lt;&gt;"")*ISNUMBER(SEARCH("|"&amp;O575&amp;"|",'5_ACOMPANHAMENTO'!$AC$3:$AC$4922)))+((P575&lt;&gt;"")*ISNUMBER(SEARCH("|"&amp;P575&amp;"|",'5_ACOMPANHAMENTO'!$AC$3:$AC$4922)))+((Q575&lt;&gt;"")*ISNUMBER(SEARCH("|"&amp;Q575&amp;"|",'5_ACOMPANHAMENTO'!$AC$3:$AC$4922)))+((R575&lt;&gt;"")*ISNUMBER(SEARCH("|"&amp;R575&amp;"|",'5_ACOMPANHAMENTO'!$AC$3:$AC$4922)))+((S575&lt;&gt;"")*ISNUMBER(SEARCH("|"&amp;S575&amp;"|",'5_ACOMPANHAMENTO'!$AC$3:$AC$4922)))+((T575&lt;&gt;"")*ISNUMBER(SEARCH("|"&amp;T575&amp;"|",'5_ACOMPANHAMENTO'!$AC$3:$AC$4922)))+((U575&lt;&gt;"")*ISNUMBER(SEARCH("|"&amp;U575&amp;"|",'5_ACOMPANHAMENTO'!$AC$3:$AC$4922)))+((V575&lt;&gt;"")*ISNUMBER(SEARCH("|"&amp;V575&amp;"|",'5_ACOMPANHAMENTO'!$AC$3:$AC$4922)))+((W575&lt;&gt;"")*ISNUMBER(SEARCH("|"&amp;W575&amp;"|",'5_ACOMPANHAMENTO'!$AC$3:$AC$4922)))+((X575&lt;&gt;"")*ISNUMBER(SEARCH("|"&amp;X575&amp;"|",'5_ACOMPANHAMENTO'!$AC$3:$AC$4922)))+((Y575&lt;&gt;"")*ISNUMBER(SEARCH("|"&amp;Y575&amp;"|",'5_ACOMPANHAMENTO'!$AC$3:$AC$4922)))+((Z575&lt;&gt;"")*ISNUMBER(SEARCH("|"&amp;Z575&amp;"|",'5_ACOMPANHAMENTO'!$AC$3:$AC$4922)))+((AA575&lt;&gt;"")*ISNUMBER(SEARCH("|"&amp;AA575&amp;"|",'5_ACOMPANHAMENTO'!$AC$3:$AC$4922)))+((AB575&lt;&gt;"")*ISNUMBER(SEARCH("|"&amp;AB575&amp;"|",'5_ACOMPANHAMENTO'!$AC$3:$AC$4922))))&gt;0)),'5_ACOMPANHAMENTO'!$J$3:$J$4922),0))</f>
        <v>757</v>
      </c>
      <c r="E575" s="4" t="str">
        <f t="shared" ca="1" si="184"/>
        <v>FINALIZADO</v>
      </c>
      <c r="F575" s="7">
        <f>IF(OR($B575="",$C575=""),"",IFERROR(SUMPRODUCT(--(('5_ACOMPANHAMENTO'!$AD$3:$AD$4922=TRIM($C575&amp;""))*('5_ACOMPANHAMENTO'!$AC$3:$AC$4922&lt;&gt;"")*((((I575&lt;&gt;"")*ISNUMBER(SEARCH("|"&amp;I575&amp;"|",'5_ACOMPANHAMENTO'!$AC$3:$AC$4922)))+((J575&lt;&gt;"")*ISNUMBER(SEARCH("|"&amp;J575&amp;"|",'5_ACOMPANHAMENTO'!$AC$3:$AC$4922)))+((K575&lt;&gt;"")*ISNUMBER(SEARCH("|"&amp;K575&amp;"|",'5_ACOMPANHAMENTO'!$AC$3:$AC$4922)))+((L575&lt;&gt;"")*ISNUMBER(SEARCH("|"&amp;L575&amp;"|",'5_ACOMPANHAMENTO'!$AC$3:$AC$4922)))+((M575&lt;&gt;"")*ISNUMBER(SEARCH("|"&amp;M575&amp;"|",'5_ACOMPANHAMENTO'!$AC$3:$AC$4922)))+((N575&lt;&gt;"")*ISNUMBER(SEARCH("|"&amp;N575&amp;"|",'5_ACOMPANHAMENTO'!$AC$3:$AC$4922)))+((O575&lt;&gt;"")*ISNUMBER(SEARCH("|"&amp;O575&amp;"|",'5_ACOMPANHAMENTO'!$AC$3:$AC$4922)))+((P575&lt;&gt;"")*ISNUMBER(SEARCH("|"&amp;P575&amp;"|",'5_ACOMPANHAMENTO'!$AC$3:$AC$4922)))+((Q575&lt;&gt;"")*ISNUMBER(SEARCH("|"&amp;Q575&amp;"|",'5_ACOMPANHAMENTO'!$AC$3:$AC$4922)))+((R575&lt;&gt;"")*ISNUMBER(SEARCH("|"&amp;R575&amp;"|",'5_ACOMPANHAMENTO'!$AC$3:$AC$4922)))+((S575&lt;&gt;"")*ISNUMBER(SEARCH("|"&amp;S575&amp;"|",'5_ACOMPANHAMENTO'!$AC$3:$AC$4922)))+((T575&lt;&gt;"")*ISNUMBER(SEARCH("|"&amp;T575&amp;"|",'5_ACOMPANHAMENTO'!$AC$3:$AC$4922)))+((U575&lt;&gt;"")*ISNUMBER(SEARCH("|"&amp;U575&amp;"|",'5_ACOMPANHAMENTO'!$AC$3:$AC$4922)))+((V575&lt;&gt;"")*ISNUMBER(SEARCH("|"&amp;V575&amp;"|",'5_ACOMPANHAMENTO'!$AC$3:$AC$4922)))+((W575&lt;&gt;"")*ISNUMBER(SEARCH("|"&amp;W575&amp;"|",'5_ACOMPANHAMENTO'!$AC$3:$AC$4922)))+((X575&lt;&gt;"")*ISNUMBER(SEARCH("|"&amp;X575&amp;"|",'5_ACOMPANHAMENTO'!$AC$3:$AC$4922)))+((Y575&lt;&gt;"")*ISNUMBER(SEARCH("|"&amp;Y575&amp;"|",'5_ACOMPANHAMENTO'!$AC$3:$AC$4922)))+((Z575&lt;&gt;"")*ISNUMBER(SEARCH("|"&amp;Z575&amp;"|",'5_ACOMPANHAMENTO'!$AC$3:$AC$4922)))+((AA575&lt;&gt;"")*ISNUMBER(SEARCH("|"&amp;AA575&amp;"|",'5_ACOMPANHAMENTO'!$AC$3:$AC$4922)))+((AB575&lt;&gt;"")*ISNUMBER(SEARCH("|"&amp;AB575&amp;"|",'5_ACOMPANHAMENTO'!$AC$3:$AC$4922))))&gt;0)),'5_ACOMPANHAMENTO'!$O$3:$O$4922),0))</f>
        <v>757</v>
      </c>
      <c r="G575" s="7">
        <f t="shared" si="185"/>
        <v>0</v>
      </c>
      <c r="H575" t="str">
        <f t="shared" si="186"/>
        <v>10200,10202,10205|8 EMBALAGEM</v>
      </c>
      <c r="I575" s="1" t="str">
        <f t="shared" si="187"/>
        <v>10200</v>
      </c>
      <c r="J575" s="1" t="str">
        <f t="shared" si="188"/>
        <v>10202</v>
      </c>
      <c r="K575" s="1" t="str">
        <f t="shared" si="189"/>
        <v>10205</v>
      </c>
      <c r="L575" s="1" t="str">
        <f t="shared" si="190"/>
        <v/>
      </c>
      <c r="M575" s="1" t="str">
        <f t="shared" si="191"/>
        <v/>
      </c>
      <c r="N575" s="1" t="str">
        <f t="shared" si="192"/>
        <v/>
      </c>
      <c r="O575" s="1" t="str">
        <f t="shared" si="193"/>
        <v/>
      </c>
      <c r="P575" s="1" t="str">
        <f t="shared" si="194"/>
        <v/>
      </c>
      <c r="Q575" s="1" t="str">
        <f t="shared" si="195"/>
        <v/>
      </c>
      <c r="R575" s="1" t="str">
        <f t="shared" si="196"/>
        <v/>
      </c>
      <c r="S575" s="1" t="str">
        <f t="shared" si="197"/>
        <v/>
      </c>
      <c r="T575" s="1" t="str">
        <f t="shared" si="198"/>
        <v/>
      </c>
      <c r="U575" s="1" t="str">
        <f t="shared" si="199"/>
        <v/>
      </c>
      <c r="V575" s="1" t="str">
        <f t="shared" si="200"/>
        <v/>
      </c>
      <c r="W575" s="1" t="str">
        <f t="shared" si="201"/>
        <v/>
      </c>
      <c r="X575" s="1" t="str">
        <f t="shared" si="202"/>
        <v/>
      </c>
      <c r="Y575" s="1" t="str">
        <f t="shared" si="203"/>
        <v/>
      </c>
      <c r="Z575" s="1" t="str">
        <f t="shared" si="204"/>
        <v/>
      </c>
      <c r="AA575" s="1" t="str">
        <f t="shared" si="205"/>
        <v/>
      </c>
      <c r="AB575" s="1" t="str">
        <f t="shared" si="206"/>
        <v/>
      </c>
    </row>
    <row r="576" spans="1:28" ht="11.25" hidden="1" customHeight="1" x14ac:dyDescent="0.35">
      <c r="A576" s="4">
        <f>IF(OR($B576="",$C576=""),"",IFERROR(INDEX('5_ACOMPANHAMENTO'!$A$3:$A$4922,MATCH(1,INDEX(('5_ACOMPANHAMENTO'!$AD$3:$AD$4922=TRIM($C576&amp;""))*('5_ACOMPANHAMENTO'!$AC$3:$AC$4922&lt;&gt;"")*((((I576&lt;&gt;"")*ISNUMBER(SEARCH("|"&amp;I576&amp;"|",'5_ACOMPANHAMENTO'!$AC$3:$AC$4922)))+((J576&lt;&gt;"")*ISNUMBER(SEARCH("|"&amp;J576&amp;"|",'5_ACOMPANHAMENTO'!$AC$3:$AC$4922)))+((K576&lt;&gt;"")*ISNUMBER(SEARCH("|"&amp;K576&amp;"|",'5_ACOMPANHAMENTO'!$AC$3:$AC$4922)))+((L576&lt;&gt;"")*ISNUMBER(SEARCH("|"&amp;L576&amp;"|",'5_ACOMPANHAMENTO'!$AC$3:$AC$4922)))+((M576&lt;&gt;"")*ISNUMBER(SEARCH("|"&amp;M576&amp;"|",'5_ACOMPANHAMENTO'!$AC$3:$AC$4922)))+((N576&lt;&gt;"")*ISNUMBER(SEARCH("|"&amp;N576&amp;"|",'5_ACOMPANHAMENTO'!$AC$3:$AC$4922)))+((O576&lt;&gt;"")*ISNUMBER(SEARCH("|"&amp;O576&amp;"|",'5_ACOMPANHAMENTO'!$AC$3:$AC$4922)))+((P576&lt;&gt;"")*ISNUMBER(SEARCH("|"&amp;P576&amp;"|",'5_ACOMPANHAMENTO'!$AC$3:$AC$4922)))+((Q576&lt;&gt;"")*ISNUMBER(SEARCH("|"&amp;Q576&amp;"|",'5_ACOMPANHAMENTO'!$AC$3:$AC$4922)))+((R576&lt;&gt;"")*ISNUMBER(SEARCH("|"&amp;R576&amp;"|",'5_ACOMPANHAMENTO'!$AC$3:$AC$4922)))+((S576&lt;&gt;"")*ISNUMBER(SEARCH("|"&amp;S576&amp;"|",'5_ACOMPANHAMENTO'!$AC$3:$AC$4922)))+((T576&lt;&gt;"")*ISNUMBER(SEARCH("|"&amp;T576&amp;"|",'5_ACOMPANHAMENTO'!$AC$3:$AC$4922)))+((U576&lt;&gt;"")*ISNUMBER(SEARCH("|"&amp;U576&amp;"|",'5_ACOMPANHAMENTO'!$AC$3:$AC$4922)))+((V576&lt;&gt;"")*ISNUMBER(SEARCH("|"&amp;V576&amp;"|",'5_ACOMPANHAMENTO'!$AC$3:$AC$4922)))+((W576&lt;&gt;"")*ISNUMBER(SEARCH("|"&amp;W576&amp;"|",'5_ACOMPANHAMENTO'!$AC$3:$AC$4922)))+((X576&lt;&gt;"")*ISNUMBER(SEARCH("|"&amp;X576&amp;"|",'5_ACOMPANHAMENTO'!$AC$3:$AC$4922)))+((Y576&lt;&gt;"")*ISNUMBER(SEARCH("|"&amp;Y576&amp;"|",'5_ACOMPANHAMENTO'!$AC$3:$AC$4922)))+((Z576&lt;&gt;"")*ISNUMBER(SEARCH("|"&amp;Z576&amp;"|",'5_ACOMPANHAMENTO'!$AC$3:$AC$4922)))+((AA576&lt;&gt;"")*ISNUMBER(SEARCH("|"&amp;AA576&amp;"|",'5_ACOMPANHAMENTO'!$AC$3:$AC$4922)))+((AB576&lt;&gt;"")*ISNUMBER(SEARCH("|"&amp;AB576&amp;"|",'5_ACOMPANHAMENTO'!$AC$3:$AC$4922))))&gt;0),0),0)),""))</f>
        <v>46210</v>
      </c>
      <c r="B576" s="14" t="s">
        <v>3091</v>
      </c>
      <c r="C576" s="14" t="s">
        <v>3059</v>
      </c>
      <c r="D576" s="4">
        <f>IF(OR($B576="",$C576=""),"",IFERROR(SUMPRODUCT(--(('5_ACOMPANHAMENTO'!$AD$3:$AD$4922=TRIM($C576&amp;""))*('5_ACOMPANHAMENTO'!$AC$3:$AC$4922&lt;&gt;"")*((((I576&lt;&gt;"")*ISNUMBER(SEARCH("|"&amp;I576&amp;"|",'5_ACOMPANHAMENTO'!$AC$3:$AC$4922)))+((J576&lt;&gt;"")*ISNUMBER(SEARCH("|"&amp;J576&amp;"|",'5_ACOMPANHAMENTO'!$AC$3:$AC$4922)))+((K576&lt;&gt;"")*ISNUMBER(SEARCH("|"&amp;K576&amp;"|",'5_ACOMPANHAMENTO'!$AC$3:$AC$4922)))+((L576&lt;&gt;"")*ISNUMBER(SEARCH("|"&amp;L576&amp;"|",'5_ACOMPANHAMENTO'!$AC$3:$AC$4922)))+((M576&lt;&gt;"")*ISNUMBER(SEARCH("|"&amp;M576&amp;"|",'5_ACOMPANHAMENTO'!$AC$3:$AC$4922)))+((N576&lt;&gt;"")*ISNUMBER(SEARCH("|"&amp;N576&amp;"|",'5_ACOMPANHAMENTO'!$AC$3:$AC$4922)))+((O576&lt;&gt;"")*ISNUMBER(SEARCH("|"&amp;O576&amp;"|",'5_ACOMPANHAMENTO'!$AC$3:$AC$4922)))+((P576&lt;&gt;"")*ISNUMBER(SEARCH("|"&amp;P576&amp;"|",'5_ACOMPANHAMENTO'!$AC$3:$AC$4922)))+((Q576&lt;&gt;"")*ISNUMBER(SEARCH("|"&amp;Q576&amp;"|",'5_ACOMPANHAMENTO'!$AC$3:$AC$4922)))+((R576&lt;&gt;"")*ISNUMBER(SEARCH("|"&amp;R576&amp;"|",'5_ACOMPANHAMENTO'!$AC$3:$AC$4922)))+((S576&lt;&gt;"")*ISNUMBER(SEARCH("|"&amp;S576&amp;"|",'5_ACOMPANHAMENTO'!$AC$3:$AC$4922)))+((T576&lt;&gt;"")*ISNUMBER(SEARCH("|"&amp;T576&amp;"|",'5_ACOMPANHAMENTO'!$AC$3:$AC$4922)))+((U576&lt;&gt;"")*ISNUMBER(SEARCH("|"&amp;U576&amp;"|",'5_ACOMPANHAMENTO'!$AC$3:$AC$4922)))+((V576&lt;&gt;"")*ISNUMBER(SEARCH("|"&amp;V576&amp;"|",'5_ACOMPANHAMENTO'!$AC$3:$AC$4922)))+((W576&lt;&gt;"")*ISNUMBER(SEARCH("|"&amp;W576&amp;"|",'5_ACOMPANHAMENTO'!$AC$3:$AC$4922)))+((X576&lt;&gt;"")*ISNUMBER(SEARCH("|"&amp;X576&amp;"|",'5_ACOMPANHAMENTO'!$AC$3:$AC$4922)))+((Y576&lt;&gt;"")*ISNUMBER(SEARCH("|"&amp;Y576&amp;"|",'5_ACOMPANHAMENTO'!$AC$3:$AC$4922)))+((Z576&lt;&gt;"")*ISNUMBER(SEARCH("|"&amp;Z576&amp;"|",'5_ACOMPANHAMENTO'!$AC$3:$AC$4922)))+((AA576&lt;&gt;"")*ISNUMBER(SEARCH("|"&amp;AA576&amp;"|",'5_ACOMPANHAMENTO'!$AC$3:$AC$4922)))+((AB576&lt;&gt;"")*ISNUMBER(SEARCH("|"&amp;AB576&amp;"|",'5_ACOMPANHAMENTO'!$AC$3:$AC$4922))))&gt;0)),'5_ACOMPANHAMENTO'!$J$3:$J$4922),0))</f>
        <v>757</v>
      </c>
      <c r="E576" s="4" t="str">
        <f t="shared" ca="1" si="184"/>
        <v>FINALIZADO</v>
      </c>
      <c r="F576" s="7">
        <f>IF(OR($B576="",$C576=""),"",IFERROR(SUMPRODUCT(--(('5_ACOMPANHAMENTO'!$AD$3:$AD$4922=TRIM($C576&amp;""))*('5_ACOMPANHAMENTO'!$AC$3:$AC$4922&lt;&gt;"")*((((I576&lt;&gt;"")*ISNUMBER(SEARCH("|"&amp;I576&amp;"|",'5_ACOMPANHAMENTO'!$AC$3:$AC$4922)))+((J576&lt;&gt;"")*ISNUMBER(SEARCH("|"&amp;J576&amp;"|",'5_ACOMPANHAMENTO'!$AC$3:$AC$4922)))+((K576&lt;&gt;"")*ISNUMBER(SEARCH("|"&amp;K576&amp;"|",'5_ACOMPANHAMENTO'!$AC$3:$AC$4922)))+((L576&lt;&gt;"")*ISNUMBER(SEARCH("|"&amp;L576&amp;"|",'5_ACOMPANHAMENTO'!$AC$3:$AC$4922)))+((M576&lt;&gt;"")*ISNUMBER(SEARCH("|"&amp;M576&amp;"|",'5_ACOMPANHAMENTO'!$AC$3:$AC$4922)))+((N576&lt;&gt;"")*ISNUMBER(SEARCH("|"&amp;N576&amp;"|",'5_ACOMPANHAMENTO'!$AC$3:$AC$4922)))+((O576&lt;&gt;"")*ISNUMBER(SEARCH("|"&amp;O576&amp;"|",'5_ACOMPANHAMENTO'!$AC$3:$AC$4922)))+((P576&lt;&gt;"")*ISNUMBER(SEARCH("|"&amp;P576&amp;"|",'5_ACOMPANHAMENTO'!$AC$3:$AC$4922)))+((Q576&lt;&gt;"")*ISNUMBER(SEARCH("|"&amp;Q576&amp;"|",'5_ACOMPANHAMENTO'!$AC$3:$AC$4922)))+((R576&lt;&gt;"")*ISNUMBER(SEARCH("|"&amp;R576&amp;"|",'5_ACOMPANHAMENTO'!$AC$3:$AC$4922)))+((S576&lt;&gt;"")*ISNUMBER(SEARCH("|"&amp;S576&amp;"|",'5_ACOMPANHAMENTO'!$AC$3:$AC$4922)))+((T576&lt;&gt;"")*ISNUMBER(SEARCH("|"&amp;T576&amp;"|",'5_ACOMPANHAMENTO'!$AC$3:$AC$4922)))+((U576&lt;&gt;"")*ISNUMBER(SEARCH("|"&amp;U576&amp;"|",'5_ACOMPANHAMENTO'!$AC$3:$AC$4922)))+((V576&lt;&gt;"")*ISNUMBER(SEARCH("|"&amp;V576&amp;"|",'5_ACOMPANHAMENTO'!$AC$3:$AC$4922)))+((W576&lt;&gt;"")*ISNUMBER(SEARCH("|"&amp;W576&amp;"|",'5_ACOMPANHAMENTO'!$AC$3:$AC$4922)))+((X576&lt;&gt;"")*ISNUMBER(SEARCH("|"&amp;X576&amp;"|",'5_ACOMPANHAMENTO'!$AC$3:$AC$4922)))+((Y576&lt;&gt;"")*ISNUMBER(SEARCH("|"&amp;Y576&amp;"|",'5_ACOMPANHAMENTO'!$AC$3:$AC$4922)))+((Z576&lt;&gt;"")*ISNUMBER(SEARCH("|"&amp;Z576&amp;"|",'5_ACOMPANHAMENTO'!$AC$3:$AC$4922)))+((AA576&lt;&gt;"")*ISNUMBER(SEARCH("|"&amp;AA576&amp;"|",'5_ACOMPANHAMENTO'!$AC$3:$AC$4922)))+((AB576&lt;&gt;"")*ISNUMBER(SEARCH("|"&amp;AB576&amp;"|",'5_ACOMPANHAMENTO'!$AC$3:$AC$4922))))&gt;0)),'5_ACOMPANHAMENTO'!$O$3:$O$4922),0))</f>
        <v>757</v>
      </c>
      <c r="G576" s="7">
        <f t="shared" si="185"/>
        <v>0</v>
      </c>
      <c r="H576" t="str">
        <f t="shared" si="186"/>
        <v>10200,10202,10205|8 EMBALAGEM</v>
      </c>
      <c r="I576" s="1" t="str">
        <f t="shared" si="187"/>
        <v>10200</v>
      </c>
      <c r="J576" s="1" t="str">
        <f t="shared" si="188"/>
        <v>10202</v>
      </c>
      <c r="K576" s="1" t="str">
        <f t="shared" si="189"/>
        <v>10205</v>
      </c>
      <c r="L576" s="1" t="str">
        <f t="shared" si="190"/>
        <v/>
      </c>
      <c r="M576" s="1" t="str">
        <f t="shared" si="191"/>
        <v/>
      </c>
      <c r="N576" s="1" t="str">
        <f t="shared" si="192"/>
        <v/>
      </c>
      <c r="O576" s="1" t="str">
        <f t="shared" si="193"/>
        <v/>
      </c>
      <c r="P576" s="1" t="str">
        <f t="shared" si="194"/>
        <v/>
      </c>
      <c r="Q576" s="1" t="str">
        <f t="shared" si="195"/>
        <v/>
      </c>
      <c r="R576" s="1" t="str">
        <f t="shared" si="196"/>
        <v/>
      </c>
      <c r="S576" s="1" t="str">
        <f t="shared" si="197"/>
        <v/>
      </c>
      <c r="T576" s="1" t="str">
        <f t="shared" si="198"/>
        <v/>
      </c>
      <c r="U576" s="1" t="str">
        <f t="shared" si="199"/>
        <v/>
      </c>
      <c r="V576" s="1" t="str">
        <f t="shared" si="200"/>
        <v/>
      </c>
      <c r="W576" s="1" t="str">
        <f t="shared" si="201"/>
        <v/>
      </c>
      <c r="X576" s="1" t="str">
        <f t="shared" si="202"/>
        <v/>
      </c>
      <c r="Y576" s="1" t="str">
        <f t="shared" si="203"/>
        <v/>
      </c>
      <c r="Z576" s="1" t="str">
        <f t="shared" si="204"/>
        <v/>
      </c>
      <c r="AA576" s="1" t="str">
        <f t="shared" si="205"/>
        <v/>
      </c>
      <c r="AB576" s="1" t="str">
        <f t="shared" si="206"/>
        <v/>
      </c>
    </row>
    <row r="577" spans="1:28" ht="11.25" hidden="1" customHeight="1" x14ac:dyDescent="0.35">
      <c r="A577" s="4">
        <f>IF(OR($B577="",$C577=""),"",IFERROR(INDEX('5_ACOMPANHAMENTO'!$A$3:$A$4922,MATCH(1,INDEX(('5_ACOMPANHAMENTO'!$AD$3:$AD$4922=TRIM($C577&amp;""))*('5_ACOMPANHAMENTO'!$AC$3:$AC$4922&lt;&gt;"")*((((I577&lt;&gt;"")*ISNUMBER(SEARCH("|"&amp;I577&amp;"|",'5_ACOMPANHAMENTO'!$AC$3:$AC$4922)))+((J577&lt;&gt;"")*ISNUMBER(SEARCH("|"&amp;J577&amp;"|",'5_ACOMPANHAMENTO'!$AC$3:$AC$4922)))+((K577&lt;&gt;"")*ISNUMBER(SEARCH("|"&amp;K577&amp;"|",'5_ACOMPANHAMENTO'!$AC$3:$AC$4922)))+((L577&lt;&gt;"")*ISNUMBER(SEARCH("|"&amp;L577&amp;"|",'5_ACOMPANHAMENTO'!$AC$3:$AC$4922)))+((M577&lt;&gt;"")*ISNUMBER(SEARCH("|"&amp;M577&amp;"|",'5_ACOMPANHAMENTO'!$AC$3:$AC$4922)))+((N577&lt;&gt;"")*ISNUMBER(SEARCH("|"&amp;N577&amp;"|",'5_ACOMPANHAMENTO'!$AC$3:$AC$4922)))+((O577&lt;&gt;"")*ISNUMBER(SEARCH("|"&amp;O577&amp;"|",'5_ACOMPANHAMENTO'!$AC$3:$AC$4922)))+((P577&lt;&gt;"")*ISNUMBER(SEARCH("|"&amp;P577&amp;"|",'5_ACOMPANHAMENTO'!$AC$3:$AC$4922)))+((Q577&lt;&gt;"")*ISNUMBER(SEARCH("|"&amp;Q577&amp;"|",'5_ACOMPANHAMENTO'!$AC$3:$AC$4922)))+((R577&lt;&gt;"")*ISNUMBER(SEARCH("|"&amp;R577&amp;"|",'5_ACOMPANHAMENTO'!$AC$3:$AC$4922)))+((S577&lt;&gt;"")*ISNUMBER(SEARCH("|"&amp;S577&amp;"|",'5_ACOMPANHAMENTO'!$AC$3:$AC$4922)))+((T577&lt;&gt;"")*ISNUMBER(SEARCH("|"&amp;T577&amp;"|",'5_ACOMPANHAMENTO'!$AC$3:$AC$4922)))+((U577&lt;&gt;"")*ISNUMBER(SEARCH("|"&amp;U577&amp;"|",'5_ACOMPANHAMENTO'!$AC$3:$AC$4922)))+((V577&lt;&gt;"")*ISNUMBER(SEARCH("|"&amp;V577&amp;"|",'5_ACOMPANHAMENTO'!$AC$3:$AC$4922)))+((W577&lt;&gt;"")*ISNUMBER(SEARCH("|"&amp;W577&amp;"|",'5_ACOMPANHAMENTO'!$AC$3:$AC$4922)))+((X577&lt;&gt;"")*ISNUMBER(SEARCH("|"&amp;X577&amp;"|",'5_ACOMPANHAMENTO'!$AC$3:$AC$4922)))+((Y577&lt;&gt;"")*ISNUMBER(SEARCH("|"&amp;Y577&amp;"|",'5_ACOMPANHAMENTO'!$AC$3:$AC$4922)))+((Z577&lt;&gt;"")*ISNUMBER(SEARCH("|"&amp;Z577&amp;"|",'5_ACOMPANHAMENTO'!$AC$3:$AC$4922)))+((AA577&lt;&gt;"")*ISNUMBER(SEARCH("|"&amp;AA577&amp;"|",'5_ACOMPANHAMENTO'!$AC$3:$AC$4922)))+((AB577&lt;&gt;"")*ISNUMBER(SEARCH("|"&amp;AB577&amp;"|",'5_ACOMPANHAMENTO'!$AC$3:$AC$4922))))&gt;0),0),0)),""))</f>
        <v>46210</v>
      </c>
      <c r="B577" s="14" t="s">
        <v>3091</v>
      </c>
      <c r="C577" s="14" t="s">
        <v>3059</v>
      </c>
      <c r="D577" s="4">
        <f>IF(OR($B577="",$C577=""),"",IFERROR(SUMPRODUCT(--(('5_ACOMPANHAMENTO'!$AD$3:$AD$4922=TRIM($C577&amp;""))*('5_ACOMPANHAMENTO'!$AC$3:$AC$4922&lt;&gt;"")*((((I577&lt;&gt;"")*ISNUMBER(SEARCH("|"&amp;I577&amp;"|",'5_ACOMPANHAMENTO'!$AC$3:$AC$4922)))+((J577&lt;&gt;"")*ISNUMBER(SEARCH("|"&amp;J577&amp;"|",'5_ACOMPANHAMENTO'!$AC$3:$AC$4922)))+((K577&lt;&gt;"")*ISNUMBER(SEARCH("|"&amp;K577&amp;"|",'5_ACOMPANHAMENTO'!$AC$3:$AC$4922)))+((L577&lt;&gt;"")*ISNUMBER(SEARCH("|"&amp;L577&amp;"|",'5_ACOMPANHAMENTO'!$AC$3:$AC$4922)))+((M577&lt;&gt;"")*ISNUMBER(SEARCH("|"&amp;M577&amp;"|",'5_ACOMPANHAMENTO'!$AC$3:$AC$4922)))+((N577&lt;&gt;"")*ISNUMBER(SEARCH("|"&amp;N577&amp;"|",'5_ACOMPANHAMENTO'!$AC$3:$AC$4922)))+((O577&lt;&gt;"")*ISNUMBER(SEARCH("|"&amp;O577&amp;"|",'5_ACOMPANHAMENTO'!$AC$3:$AC$4922)))+((P577&lt;&gt;"")*ISNUMBER(SEARCH("|"&amp;P577&amp;"|",'5_ACOMPANHAMENTO'!$AC$3:$AC$4922)))+((Q577&lt;&gt;"")*ISNUMBER(SEARCH("|"&amp;Q577&amp;"|",'5_ACOMPANHAMENTO'!$AC$3:$AC$4922)))+((R577&lt;&gt;"")*ISNUMBER(SEARCH("|"&amp;R577&amp;"|",'5_ACOMPANHAMENTO'!$AC$3:$AC$4922)))+((S577&lt;&gt;"")*ISNUMBER(SEARCH("|"&amp;S577&amp;"|",'5_ACOMPANHAMENTO'!$AC$3:$AC$4922)))+((T577&lt;&gt;"")*ISNUMBER(SEARCH("|"&amp;T577&amp;"|",'5_ACOMPANHAMENTO'!$AC$3:$AC$4922)))+((U577&lt;&gt;"")*ISNUMBER(SEARCH("|"&amp;U577&amp;"|",'5_ACOMPANHAMENTO'!$AC$3:$AC$4922)))+((V577&lt;&gt;"")*ISNUMBER(SEARCH("|"&amp;V577&amp;"|",'5_ACOMPANHAMENTO'!$AC$3:$AC$4922)))+((W577&lt;&gt;"")*ISNUMBER(SEARCH("|"&amp;W577&amp;"|",'5_ACOMPANHAMENTO'!$AC$3:$AC$4922)))+((X577&lt;&gt;"")*ISNUMBER(SEARCH("|"&amp;X577&amp;"|",'5_ACOMPANHAMENTO'!$AC$3:$AC$4922)))+((Y577&lt;&gt;"")*ISNUMBER(SEARCH("|"&amp;Y577&amp;"|",'5_ACOMPANHAMENTO'!$AC$3:$AC$4922)))+((Z577&lt;&gt;"")*ISNUMBER(SEARCH("|"&amp;Z577&amp;"|",'5_ACOMPANHAMENTO'!$AC$3:$AC$4922)))+((AA577&lt;&gt;"")*ISNUMBER(SEARCH("|"&amp;AA577&amp;"|",'5_ACOMPANHAMENTO'!$AC$3:$AC$4922)))+((AB577&lt;&gt;"")*ISNUMBER(SEARCH("|"&amp;AB577&amp;"|",'5_ACOMPANHAMENTO'!$AC$3:$AC$4922))))&gt;0)),'5_ACOMPANHAMENTO'!$J$3:$J$4922),0))</f>
        <v>757</v>
      </c>
      <c r="E577" s="4" t="str">
        <f t="shared" ca="1" si="184"/>
        <v>FINALIZADO</v>
      </c>
      <c r="F577" s="7">
        <f>IF(OR($B577="",$C577=""),"",IFERROR(SUMPRODUCT(--(('5_ACOMPANHAMENTO'!$AD$3:$AD$4922=TRIM($C577&amp;""))*('5_ACOMPANHAMENTO'!$AC$3:$AC$4922&lt;&gt;"")*((((I577&lt;&gt;"")*ISNUMBER(SEARCH("|"&amp;I577&amp;"|",'5_ACOMPANHAMENTO'!$AC$3:$AC$4922)))+((J577&lt;&gt;"")*ISNUMBER(SEARCH("|"&amp;J577&amp;"|",'5_ACOMPANHAMENTO'!$AC$3:$AC$4922)))+((K577&lt;&gt;"")*ISNUMBER(SEARCH("|"&amp;K577&amp;"|",'5_ACOMPANHAMENTO'!$AC$3:$AC$4922)))+((L577&lt;&gt;"")*ISNUMBER(SEARCH("|"&amp;L577&amp;"|",'5_ACOMPANHAMENTO'!$AC$3:$AC$4922)))+((M577&lt;&gt;"")*ISNUMBER(SEARCH("|"&amp;M577&amp;"|",'5_ACOMPANHAMENTO'!$AC$3:$AC$4922)))+((N577&lt;&gt;"")*ISNUMBER(SEARCH("|"&amp;N577&amp;"|",'5_ACOMPANHAMENTO'!$AC$3:$AC$4922)))+((O577&lt;&gt;"")*ISNUMBER(SEARCH("|"&amp;O577&amp;"|",'5_ACOMPANHAMENTO'!$AC$3:$AC$4922)))+((P577&lt;&gt;"")*ISNUMBER(SEARCH("|"&amp;P577&amp;"|",'5_ACOMPANHAMENTO'!$AC$3:$AC$4922)))+((Q577&lt;&gt;"")*ISNUMBER(SEARCH("|"&amp;Q577&amp;"|",'5_ACOMPANHAMENTO'!$AC$3:$AC$4922)))+((R577&lt;&gt;"")*ISNUMBER(SEARCH("|"&amp;R577&amp;"|",'5_ACOMPANHAMENTO'!$AC$3:$AC$4922)))+((S577&lt;&gt;"")*ISNUMBER(SEARCH("|"&amp;S577&amp;"|",'5_ACOMPANHAMENTO'!$AC$3:$AC$4922)))+((T577&lt;&gt;"")*ISNUMBER(SEARCH("|"&amp;T577&amp;"|",'5_ACOMPANHAMENTO'!$AC$3:$AC$4922)))+((U577&lt;&gt;"")*ISNUMBER(SEARCH("|"&amp;U577&amp;"|",'5_ACOMPANHAMENTO'!$AC$3:$AC$4922)))+((V577&lt;&gt;"")*ISNUMBER(SEARCH("|"&amp;V577&amp;"|",'5_ACOMPANHAMENTO'!$AC$3:$AC$4922)))+((W577&lt;&gt;"")*ISNUMBER(SEARCH("|"&amp;W577&amp;"|",'5_ACOMPANHAMENTO'!$AC$3:$AC$4922)))+((X577&lt;&gt;"")*ISNUMBER(SEARCH("|"&amp;X577&amp;"|",'5_ACOMPANHAMENTO'!$AC$3:$AC$4922)))+((Y577&lt;&gt;"")*ISNUMBER(SEARCH("|"&amp;Y577&amp;"|",'5_ACOMPANHAMENTO'!$AC$3:$AC$4922)))+((Z577&lt;&gt;"")*ISNUMBER(SEARCH("|"&amp;Z577&amp;"|",'5_ACOMPANHAMENTO'!$AC$3:$AC$4922)))+((AA577&lt;&gt;"")*ISNUMBER(SEARCH("|"&amp;AA577&amp;"|",'5_ACOMPANHAMENTO'!$AC$3:$AC$4922)))+((AB577&lt;&gt;"")*ISNUMBER(SEARCH("|"&amp;AB577&amp;"|",'5_ACOMPANHAMENTO'!$AC$3:$AC$4922))))&gt;0)),'5_ACOMPANHAMENTO'!$O$3:$O$4922),0))</f>
        <v>757</v>
      </c>
      <c r="G577" s="7">
        <f t="shared" si="185"/>
        <v>0</v>
      </c>
      <c r="H577" t="str">
        <f t="shared" si="186"/>
        <v>10200,10202,10205|8 EMBALAGEM</v>
      </c>
      <c r="I577" s="1" t="str">
        <f t="shared" si="187"/>
        <v>10200</v>
      </c>
      <c r="J577" s="1" t="str">
        <f t="shared" si="188"/>
        <v>10202</v>
      </c>
      <c r="K577" s="1" t="str">
        <f t="shared" si="189"/>
        <v>10205</v>
      </c>
      <c r="L577" s="1" t="str">
        <f t="shared" si="190"/>
        <v/>
      </c>
      <c r="M577" s="1" t="str">
        <f t="shared" si="191"/>
        <v/>
      </c>
      <c r="N577" s="1" t="str">
        <f t="shared" si="192"/>
        <v/>
      </c>
      <c r="O577" s="1" t="str">
        <f t="shared" si="193"/>
        <v/>
      </c>
      <c r="P577" s="1" t="str">
        <f t="shared" si="194"/>
        <v/>
      </c>
      <c r="Q577" s="1" t="str">
        <f t="shared" si="195"/>
        <v/>
      </c>
      <c r="R577" s="1" t="str">
        <f t="shared" si="196"/>
        <v/>
      </c>
      <c r="S577" s="1" t="str">
        <f t="shared" si="197"/>
        <v/>
      </c>
      <c r="T577" s="1" t="str">
        <f t="shared" si="198"/>
        <v/>
      </c>
      <c r="U577" s="1" t="str">
        <f t="shared" si="199"/>
        <v/>
      </c>
      <c r="V577" s="1" t="str">
        <f t="shared" si="200"/>
        <v/>
      </c>
      <c r="W577" s="1" t="str">
        <f t="shared" si="201"/>
        <v/>
      </c>
      <c r="X577" s="1" t="str">
        <f t="shared" si="202"/>
        <v/>
      </c>
      <c r="Y577" s="1" t="str">
        <f t="shared" si="203"/>
        <v/>
      </c>
      <c r="Z577" s="1" t="str">
        <f t="shared" si="204"/>
        <v/>
      </c>
      <c r="AA577" s="1" t="str">
        <f t="shared" si="205"/>
        <v/>
      </c>
      <c r="AB577" s="1" t="str">
        <f t="shared" si="206"/>
        <v/>
      </c>
    </row>
    <row r="578" spans="1:28" ht="11.25" hidden="1" customHeight="1" x14ac:dyDescent="0.35">
      <c r="A578" s="4">
        <f>IF(OR($B578="",$C578=""),"",IFERROR(INDEX('5_ACOMPANHAMENTO'!$A$3:$A$4922,MATCH(1,INDEX(('5_ACOMPANHAMENTO'!$AD$3:$AD$4922=TRIM($C578&amp;""))*('5_ACOMPANHAMENTO'!$AC$3:$AC$4922&lt;&gt;"")*((((I578&lt;&gt;"")*ISNUMBER(SEARCH("|"&amp;I578&amp;"|",'5_ACOMPANHAMENTO'!$AC$3:$AC$4922)))+((J578&lt;&gt;"")*ISNUMBER(SEARCH("|"&amp;J578&amp;"|",'5_ACOMPANHAMENTO'!$AC$3:$AC$4922)))+((K578&lt;&gt;"")*ISNUMBER(SEARCH("|"&amp;K578&amp;"|",'5_ACOMPANHAMENTO'!$AC$3:$AC$4922)))+((L578&lt;&gt;"")*ISNUMBER(SEARCH("|"&amp;L578&amp;"|",'5_ACOMPANHAMENTO'!$AC$3:$AC$4922)))+((M578&lt;&gt;"")*ISNUMBER(SEARCH("|"&amp;M578&amp;"|",'5_ACOMPANHAMENTO'!$AC$3:$AC$4922)))+((N578&lt;&gt;"")*ISNUMBER(SEARCH("|"&amp;N578&amp;"|",'5_ACOMPANHAMENTO'!$AC$3:$AC$4922)))+((O578&lt;&gt;"")*ISNUMBER(SEARCH("|"&amp;O578&amp;"|",'5_ACOMPANHAMENTO'!$AC$3:$AC$4922)))+((P578&lt;&gt;"")*ISNUMBER(SEARCH("|"&amp;P578&amp;"|",'5_ACOMPANHAMENTO'!$AC$3:$AC$4922)))+((Q578&lt;&gt;"")*ISNUMBER(SEARCH("|"&amp;Q578&amp;"|",'5_ACOMPANHAMENTO'!$AC$3:$AC$4922)))+((R578&lt;&gt;"")*ISNUMBER(SEARCH("|"&amp;R578&amp;"|",'5_ACOMPANHAMENTO'!$AC$3:$AC$4922)))+((S578&lt;&gt;"")*ISNUMBER(SEARCH("|"&amp;S578&amp;"|",'5_ACOMPANHAMENTO'!$AC$3:$AC$4922)))+((T578&lt;&gt;"")*ISNUMBER(SEARCH("|"&amp;T578&amp;"|",'5_ACOMPANHAMENTO'!$AC$3:$AC$4922)))+((U578&lt;&gt;"")*ISNUMBER(SEARCH("|"&amp;U578&amp;"|",'5_ACOMPANHAMENTO'!$AC$3:$AC$4922)))+((V578&lt;&gt;"")*ISNUMBER(SEARCH("|"&amp;V578&amp;"|",'5_ACOMPANHAMENTO'!$AC$3:$AC$4922)))+((W578&lt;&gt;"")*ISNUMBER(SEARCH("|"&amp;W578&amp;"|",'5_ACOMPANHAMENTO'!$AC$3:$AC$4922)))+((X578&lt;&gt;"")*ISNUMBER(SEARCH("|"&amp;X578&amp;"|",'5_ACOMPANHAMENTO'!$AC$3:$AC$4922)))+((Y578&lt;&gt;"")*ISNUMBER(SEARCH("|"&amp;Y578&amp;"|",'5_ACOMPANHAMENTO'!$AC$3:$AC$4922)))+((Z578&lt;&gt;"")*ISNUMBER(SEARCH("|"&amp;Z578&amp;"|",'5_ACOMPANHAMENTO'!$AC$3:$AC$4922)))+((AA578&lt;&gt;"")*ISNUMBER(SEARCH("|"&amp;AA578&amp;"|",'5_ACOMPANHAMENTO'!$AC$3:$AC$4922)))+((AB578&lt;&gt;"")*ISNUMBER(SEARCH("|"&amp;AB578&amp;"|",'5_ACOMPANHAMENTO'!$AC$3:$AC$4922))))&gt;0),0),0)),""))</f>
        <v>46210</v>
      </c>
      <c r="B578" s="14" t="s">
        <v>3091</v>
      </c>
      <c r="C578" s="14" t="s">
        <v>3059</v>
      </c>
      <c r="D578" s="4">
        <f>IF(OR($B578="",$C578=""),"",IFERROR(SUMPRODUCT(--(('5_ACOMPANHAMENTO'!$AD$3:$AD$4922=TRIM($C578&amp;""))*('5_ACOMPANHAMENTO'!$AC$3:$AC$4922&lt;&gt;"")*((((I578&lt;&gt;"")*ISNUMBER(SEARCH("|"&amp;I578&amp;"|",'5_ACOMPANHAMENTO'!$AC$3:$AC$4922)))+((J578&lt;&gt;"")*ISNUMBER(SEARCH("|"&amp;J578&amp;"|",'5_ACOMPANHAMENTO'!$AC$3:$AC$4922)))+((K578&lt;&gt;"")*ISNUMBER(SEARCH("|"&amp;K578&amp;"|",'5_ACOMPANHAMENTO'!$AC$3:$AC$4922)))+((L578&lt;&gt;"")*ISNUMBER(SEARCH("|"&amp;L578&amp;"|",'5_ACOMPANHAMENTO'!$AC$3:$AC$4922)))+((M578&lt;&gt;"")*ISNUMBER(SEARCH("|"&amp;M578&amp;"|",'5_ACOMPANHAMENTO'!$AC$3:$AC$4922)))+((N578&lt;&gt;"")*ISNUMBER(SEARCH("|"&amp;N578&amp;"|",'5_ACOMPANHAMENTO'!$AC$3:$AC$4922)))+((O578&lt;&gt;"")*ISNUMBER(SEARCH("|"&amp;O578&amp;"|",'5_ACOMPANHAMENTO'!$AC$3:$AC$4922)))+((P578&lt;&gt;"")*ISNUMBER(SEARCH("|"&amp;P578&amp;"|",'5_ACOMPANHAMENTO'!$AC$3:$AC$4922)))+((Q578&lt;&gt;"")*ISNUMBER(SEARCH("|"&amp;Q578&amp;"|",'5_ACOMPANHAMENTO'!$AC$3:$AC$4922)))+((R578&lt;&gt;"")*ISNUMBER(SEARCH("|"&amp;R578&amp;"|",'5_ACOMPANHAMENTO'!$AC$3:$AC$4922)))+((S578&lt;&gt;"")*ISNUMBER(SEARCH("|"&amp;S578&amp;"|",'5_ACOMPANHAMENTO'!$AC$3:$AC$4922)))+((T578&lt;&gt;"")*ISNUMBER(SEARCH("|"&amp;T578&amp;"|",'5_ACOMPANHAMENTO'!$AC$3:$AC$4922)))+((U578&lt;&gt;"")*ISNUMBER(SEARCH("|"&amp;U578&amp;"|",'5_ACOMPANHAMENTO'!$AC$3:$AC$4922)))+((V578&lt;&gt;"")*ISNUMBER(SEARCH("|"&amp;V578&amp;"|",'5_ACOMPANHAMENTO'!$AC$3:$AC$4922)))+((W578&lt;&gt;"")*ISNUMBER(SEARCH("|"&amp;W578&amp;"|",'5_ACOMPANHAMENTO'!$AC$3:$AC$4922)))+((X578&lt;&gt;"")*ISNUMBER(SEARCH("|"&amp;X578&amp;"|",'5_ACOMPANHAMENTO'!$AC$3:$AC$4922)))+((Y578&lt;&gt;"")*ISNUMBER(SEARCH("|"&amp;Y578&amp;"|",'5_ACOMPANHAMENTO'!$AC$3:$AC$4922)))+((Z578&lt;&gt;"")*ISNUMBER(SEARCH("|"&amp;Z578&amp;"|",'5_ACOMPANHAMENTO'!$AC$3:$AC$4922)))+((AA578&lt;&gt;"")*ISNUMBER(SEARCH("|"&amp;AA578&amp;"|",'5_ACOMPANHAMENTO'!$AC$3:$AC$4922)))+((AB578&lt;&gt;"")*ISNUMBER(SEARCH("|"&amp;AB578&amp;"|",'5_ACOMPANHAMENTO'!$AC$3:$AC$4922))))&gt;0)),'5_ACOMPANHAMENTO'!$J$3:$J$4922),0))</f>
        <v>757</v>
      </c>
      <c r="E578" s="4" t="str">
        <f t="shared" ref="E578:E592" ca="1" si="207">IF(G578=0,"FINALIZADO",IF(TODAY()&gt;A578,"ATRASADO "&amp;TODAY()-A578&amp;" DIAS","ADIANTADO "&amp;A578-TODAY()&amp;" DIAS"))</f>
        <v>FINALIZADO</v>
      </c>
      <c r="F578" s="7">
        <f>IF(OR($B578="",$C578=""),"",IFERROR(SUMPRODUCT(--(('5_ACOMPANHAMENTO'!$AD$3:$AD$4922=TRIM($C578&amp;""))*('5_ACOMPANHAMENTO'!$AC$3:$AC$4922&lt;&gt;"")*((((I578&lt;&gt;"")*ISNUMBER(SEARCH("|"&amp;I578&amp;"|",'5_ACOMPANHAMENTO'!$AC$3:$AC$4922)))+((J578&lt;&gt;"")*ISNUMBER(SEARCH("|"&amp;J578&amp;"|",'5_ACOMPANHAMENTO'!$AC$3:$AC$4922)))+((K578&lt;&gt;"")*ISNUMBER(SEARCH("|"&amp;K578&amp;"|",'5_ACOMPANHAMENTO'!$AC$3:$AC$4922)))+((L578&lt;&gt;"")*ISNUMBER(SEARCH("|"&amp;L578&amp;"|",'5_ACOMPANHAMENTO'!$AC$3:$AC$4922)))+((M578&lt;&gt;"")*ISNUMBER(SEARCH("|"&amp;M578&amp;"|",'5_ACOMPANHAMENTO'!$AC$3:$AC$4922)))+((N578&lt;&gt;"")*ISNUMBER(SEARCH("|"&amp;N578&amp;"|",'5_ACOMPANHAMENTO'!$AC$3:$AC$4922)))+((O578&lt;&gt;"")*ISNUMBER(SEARCH("|"&amp;O578&amp;"|",'5_ACOMPANHAMENTO'!$AC$3:$AC$4922)))+((P578&lt;&gt;"")*ISNUMBER(SEARCH("|"&amp;P578&amp;"|",'5_ACOMPANHAMENTO'!$AC$3:$AC$4922)))+((Q578&lt;&gt;"")*ISNUMBER(SEARCH("|"&amp;Q578&amp;"|",'5_ACOMPANHAMENTO'!$AC$3:$AC$4922)))+((R578&lt;&gt;"")*ISNUMBER(SEARCH("|"&amp;R578&amp;"|",'5_ACOMPANHAMENTO'!$AC$3:$AC$4922)))+((S578&lt;&gt;"")*ISNUMBER(SEARCH("|"&amp;S578&amp;"|",'5_ACOMPANHAMENTO'!$AC$3:$AC$4922)))+((T578&lt;&gt;"")*ISNUMBER(SEARCH("|"&amp;T578&amp;"|",'5_ACOMPANHAMENTO'!$AC$3:$AC$4922)))+((U578&lt;&gt;"")*ISNUMBER(SEARCH("|"&amp;U578&amp;"|",'5_ACOMPANHAMENTO'!$AC$3:$AC$4922)))+((V578&lt;&gt;"")*ISNUMBER(SEARCH("|"&amp;V578&amp;"|",'5_ACOMPANHAMENTO'!$AC$3:$AC$4922)))+((W578&lt;&gt;"")*ISNUMBER(SEARCH("|"&amp;W578&amp;"|",'5_ACOMPANHAMENTO'!$AC$3:$AC$4922)))+((X578&lt;&gt;"")*ISNUMBER(SEARCH("|"&amp;X578&amp;"|",'5_ACOMPANHAMENTO'!$AC$3:$AC$4922)))+((Y578&lt;&gt;"")*ISNUMBER(SEARCH("|"&amp;Y578&amp;"|",'5_ACOMPANHAMENTO'!$AC$3:$AC$4922)))+((Z578&lt;&gt;"")*ISNUMBER(SEARCH("|"&amp;Z578&amp;"|",'5_ACOMPANHAMENTO'!$AC$3:$AC$4922)))+((AA578&lt;&gt;"")*ISNUMBER(SEARCH("|"&amp;AA578&amp;"|",'5_ACOMPANHAMENTO'!$AC$3:$AC$4922)))+((AB578&lt;&gt;"")*ISNUMBER(SEARCH("|"&amp;AB578&amp;"|",'5_ACOMPANHAMENTO'!$AC$3:$AC$4922))))&gt;0)),'5_ACOMPANHAMENTO'!$O$3:$O$4922),0))</f>
        <v>757</v>
      </c>
      <c r="G578" s="7">
        <f t="shared" ref="G578:G641" si="208">IF(OR($B578="",$C578=""),"",D578-F578)</f>
        <v>0</v>
      </c>
      <c r="H578" t="str">
        <f t="shared" ref="H578:H592" si="209">IF(OR($B578="",$C578=""),"",TRIM($B578&amp;"")&amp;"|"&amp;TRIM($C578&amp;""))</f>
        <v>10200,10202,10205|8 EMBALAGEM</v>
      </c>
      <c r="I578" s="1" t="str">
        <f t="shared" ref="I578:I592" si="210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",99)),1,99)))</f>
        <v>10200</v>
      </c>
      <c r="J578" s="1" t="str">
        <f t="shared" ref="J578:J592" si="211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",99)),100,99)))</f>
        <v>10202</v>
      </c>
      <c r="K578" s="1" t="str">
        <f t="shared" ref="K578:K592" si="212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",99)),199,99)))</f>
        <v>10205</v>
      </c>
      <c r="L578" s="1" t="str">
        <f t="shared" ref="L578:L592" si="213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",99)),298,99)))</f>
        <v/>
      </c>
      <c r="M578" s="1" t="str">
        <f t="shared" ref="M578:M592" si="214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",99)),397,99)))</f>
        <v/>
      </c>
      <c r="N578" s="1" t="str">
        <f t="shared" ref="N578:N592" si="215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",99)),496,99)))</f>
        <v/>
      </c>
      <c r="O578" s="1" t="str">
        <f t="shared" ref="O578:O592" si="216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",99)),595,99)))</f>
        <v/>
      </c>
      <c r="P578" s="1" t="str">
        <f t="shared" ref="P578:P592" si="217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",99)),694,99)))</f>
        <v/>
      </c>
      <c r="Q578" s="1" t="str">
        <f t="shared" ref="Q578:Q592" si="218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",99)),793,99)))</f>
        <v/>
      </c>
      <c r="R578" s="1" t="str">
        <f t="shared" ref="R578:R592" si="219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",99)),892,99)))</f>
        <v/>
      </c>
      <c r="S578" s="1" t="str">
        <f t="shared" ref="S578:S592" si="220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",99)),991,99)))</f>
        <v/>
      </c>
      <c r="T578" s="1" t="str">
        <f t="shared" ref="T578:T592" si="221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",99)),1090,99)))</f>
        <v/>
      </c>
      <c r="U578" s="1" t="str">
        <f t="shared" ref="U578:U592" si="222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",99)),1189,99)))</f>
        <v/>
      </c>
      <c r="V578" s="1" t="str">
        <f t="shared" ref="V578:V592" si="223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",99)),1288,99)))</f>
        <v/>
      </c>
      <c r="W578" s="1" t="str">
        <f t="shared" ref="W578:W592" si="224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",99)),1387,99)))</f>
        <v/>
      </c>
      <c r="X578" s="1" t="str">
        <f t="shared" ref="X578:X592" si="225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",99)),1486,99)))</f>
        <v/>
      </c>
      <c r="Y578" s="1" t="str">
        <f t="shared" ref="Y578:Y592" si="226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",99)),1585,99)))</f>
        <v/>
      </c>
      <c r="Z578" s="1" t="str">
        <f t="shared" ref="Z578:Z592" si="227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",99)),1684,99)))</f>
        <v/>
      </c>
      <c r="AA578" s="1" t="str">
        <f t="shared" ref="AA578:AA592" si="228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",99)),1783,99)))</f>
        <v/>
      </c>
      <c r="AB578" s="1" t="str">
        <f t="shared" ref="AB578:AB592" si="229">IF($B578="","",TRIM(MID(SUBSTITUTE(TRIM(SUBSTITUTE(SUBSTITUTE(SUBSTITUTE(SUBSTITUTE(SUBSTITUTE(SUBSTITUTE(SUBSTITUTE(SUBSTITUTE(SUBSTITUTE(SUBSTITUTE(SUBSTITUTE(SUBSTITUTE(SUBSTITUTE(SUBSTITUTE(TRIM($B578&amp;""),CHAR(10)," "),CHAR(13)," "),"."," "),";"," "),","," "),"/"," "),"+"," "),"-"," "),"  "," "),"  "," "),"  "," "),"  "," "),"  "," "),"  "," "))," ",REPT(" ",99)),1882,99)))</f>
        <v/>
      </c>
    </row>
    <row r="579" spans="1:28" ht="11.25" hidden="1" customHeight="1" x14ac:dyDescent="0.35">
      <c r="A579" s="4">
        <f>IF(OR($B579="",$C579=""),"",IFERROR(INDEX('5_ACOMPANHAMENTO'!$A$3:$A$4922,MATCH(1,INDEX(('5_ACOMPANHAMENTO'!$AD$3:$AD$4922=TRIM($C579&amp;""))*('5_ACOMPANHAMENTO'!$AC$3:$AC$4922&lt;&gt;"")*((((I579&lt;&gt;"")*ISNUMBER(SEARCH("|"&amp;I579&amp;"|",'5_ACOMPANHAMENTO'!$AC$3:$AC$4922)))+((J579&lt;&gt;"")*ISNUMBER(SEARCH("|"&amp;J579&amp;"|",'5_ACOMPANHAMENTO'!$AC$3:$AC$4922)))+((K579&lt;&gt;"")*ISNUMBER(SEARCH("|"&amp;K579&amp;"|",'5_ACOMPANHAMENTO'!$AC$3:$AC$4922)))+((L579&lt;&gt;"")*ISNUMBER(SEARCH("|"&amp;L579&amp;"|",'5_ACOMPANHAMENTO'!$AC$3:$AC$4922)))+((M579&lt;&gt;"")*ISNUMBER(SEARCH("|"&amp;M579&amp;"|",'5_ACOMPANHAMENTO'!$AC$3:$AC$4922)))+((N579&lt;&gt;"")*ISNUMBER(SEARCH("|"&amp;N579&amp;"|",'5_ACOMPANHAMENTO'!$AC$3:$AC$4922)))+((O579&lt;&gt;"")*ISNUMBER(SEARCH("|"&amp;O579&amp;"|",'5_ACOMPANHAMENTO'!$AC$3:$AC$4922)))+((P579&lt;&gt;"")*ISNUMBER(SEARCH("|"&amp;P579&amp;"|",'5_ACOMPANHAMENTO'!$AC$3:$AC$4922)))+((Q579&lt;&gt;"")*ISNUMBER(SEARCH("|"&amp;Q579&amp;"|",'5_ACOMPANHAMENTO'!$AC$3:$AC$4922)))+((R579&lt;&gt;"")*ISNUMBER(SEARCH("|"&amp;R579&amp;"|",'5_ACOMPANHAMENTO'!$AC$3:$AC$4922)))+((S579&lt;&gt;"")*ISNUMBER(SEARCH("|"&amp;S579&amp;"|",'5_ACOMPANHAMENTO'!$AC$3:$AC$4922)))+((T579&lt;&gt;"")*ISNUMBER(SEARCH("|"&amp;T579&amp;"|",'5_ACOMPANHAMENTO'!$AC$3:$AC$4922)))+((U579&lt;&gt;"")*ISNUMBER(SEARCH("|"&amp;U579&amp;"|",'5_ACOMPANHAMENTO'!$AC$3:$AC$4922)))+((V579&lt;&gt;"")*ISNUMBER(SEARCH("|"&amp;V579&amp;"|",'5_ACOMPANHAMENTO'!$AC$3:$AC$4922)))+((W579&lt;&gt;"")*ISNUMBER(SEARCH("|"&amp;W579&amp;"|",'5_ACOMPANHAMENTO'!$AC$3:$AC$4922)))+((X579&lt;&gt;"")*ISNUMBER(SEARCH("|"&amp;X579&amp;"|",'5_ACOMPANHAMENTO'!$AC$3:$AC$4922)))+((Y579&lt;&gt;"")*ISNUMBER(SEARCH("|"&amp;Y579&amp;"|",'5_ACOMPANHAMENTO'!$AC$3:$AC$4922)))+((Z579&lt;&gt;"")*ISNUMBER(SEARCH("|"&amp;Z579&amp;"|",'5_ACOMPANHAMENTO'!$AC$3:$AC$4922)))+((AA579&lt;&gt;"")*ISNUMBER(SEARCH("|"&amp;AA579&amp;"|",'5_ACOMPANHAMENTO'!$AC$3:$AC$4922)))+((AB579&lt;&gt;"")*ISNUMBER(SEARCH("|"&amp;AB579&amp;"|",'5_ACOMPANHAMENTO'!$AC$3:$AC$4922))))&gt;0),0),0)),""))</f>
        <v>46209</v>
      </c>
      <c r="B579" s="14" t="s">
        <v>3093</v>
      </c>
      <c r="C579" s="14" t="s">
        <v>3059</v>
      </c>
      <c r="D579" s="4">
        <f>IF(OR($B579="",$C579=""),"",IFERROR(SUMPRODUCT(--(('5_ACOMPANHAMENTO'!$AD$3:$AD$4922=TRIM($C579&amp;""))*('5_ACOMPANHAMENTO'!$AC$3:$AC$4922&lt;&gt;"")*((((I579&lt;&gt;"")*ISNUMBER(SEARCH("|"&amp;I579&amp;"|",'5_ACOMPANHAMENTO'!$AC$3:$AC$4922)))+((J579&lt;&gt;"")*ISNUMBER(SEARCH("|"&amp;J579&amp;"|",'5_ACOMPANHAMENTO'!$AC$3:$AC$4922)))+((K579&lt;&gt;"")*ISNUMBER(SEARCH("|"&amp;K579&amp;"|",'5_ACOMPANHAMENTO'!$AC$3:$AC$4922)))+((L579&lt;&gt;"")*ISNUMBER(SEARCH("|"&amp;L579&amp;"|",'5_ACOMPANHAMENTO'!$AC$3:$AC$4922)))+((M579&lt;&gt;"")*ISNUMBER(SEARCH("|"&amp;M579&amp;"|",'5_ACOMPANHAMENTO'!$AC$3:$AC$4922)))+((N579&lt;&gt;"")*ISNUMBER(SEARCH("|"&amp;N579&amp;"|",'5_ACOMPANHAMENTO'!$AC$3:$AC$4922)))+((O579&lt;&gt;"")*ISNUMBER(SEARCH("|"&amp;O579&amp;"|",'5_ACOMPANHAMENTO'!$AC$3:$AC$4922)))+((P579&lt;&gt;"")*ISNUMBER(SEARCH("|"&amp;P579&amp;"|",'5_ACOMPANHAMENTO'!$AC$3:$AC$4922)))+((Q579&lt;&gt;"")*ISNUMBER(SEARCH("|"&amp;Q579&amp;"|",'5_ACOMPANHAMENTO'!$AC$3:$AC$4922)))+((R579&lt;&gt;"")*ISNUMBER(SEARCH("|"&amp;R579&amp;"|",'5_ACOMPANHAMENTO'!$AC$3:$AC$4922)))+((S579&lt;&gt;"")*ISNUMBER(SEARCH("|"&amp;S579&amp;"|",'5_ACOMPANHAMENTO'!$AC$3:$AC$4922)))+((T579&lt;&gt;"")*ISNUMBER(SEARCH("|"&amp;T579&amp;"|",'5_ACOMPANHAMENTO'!$AC$3:$AC$4922)))+((U579&lt;&gt;"")*ISNUMBER(SEARCH("|"&amp;U579&amp;"|",'5_ACOMPANHAMENTO'!$AC$3:$AC$4922)))+((V579&lt;&gt;"")*ISNUMBER(SEARCH("|"&amp;V579&amp;"|",'5_ACOMPANHAMENTO'!$AC$3:$AC$4922)))+((W579&lt;&gt;"")*ISNUMBER(SEARCH("|"&amp;W579&amp;"|",'5_ACOMPANHAMENTO'!$AC$3:$AC$4922)))+((X579&lt;&gt;"")*ISNUMBER(SEARCH("|"&amp;X579&amp;"|",'5_ACOMPANHAMENTO'!$AC$3:$AC$4922)))+((Y579&lt;&gt;"")*ISNUMBER(SEARCH("|"&amp;Y579&amp;"|",'5_ACOMPANHAMENTO'!$AC$3:$AC$4922)))+((Z579&lt;&gt;"")*ISNUMBER(SEARCH("|"&amp;Z579&amp;"|",'5_ACOMPANHAMENTO'!$AC$3:$AC$4922)))+((AA579&lt;&gt;"")*ISNUMBER(SEARCH("|"&amp;AA579&amp;"|",'5_ACOMPANHAMENTO'!$AC$3:$AC$4922)))+((AB579&lt;&gt;"")*ISNUMBER(SEARCH("|"&amp;AB579&amp;"|",'5_ACOMPANHAMENTO'!$AC$3:$AC$4922))))&gt;0)),'5_ACOMPANHAMENTO'!$J$3:$J$4922),0))</f>
        <v>718</v>
      </c>
      <c r="E579" s="4" t="str">
        <f t="shared" ca="1" si="207"/>
        <v>FINALIZADO</v>
      </c>
      <c r="F579" s="7">
        <f>IF(OR($B579="",$C579=""),"",IFERROR(SUMPRODUCT(--(('5_ACOMPANHAMENTO'!$AD$3:$AD$4922=TRIM($C579&amp;""))*('5_ACOMPANHAMENTO'!$AC$3:$AC$4922&lt;&gt;"")*((((I579&lt;&gt;"")*ISNUMBER(SEARCH("|"&amp;I579&amp;"|",'5_ACOMPANHAMENTO'!$AC$3:$AC$4922)))+((J579&lt;&gt;"")*ISNUMBER(SEARCH("|"&amp;J579&amp;"|",'5_ACOMPANHAMENTO'!$AC$3:$AC$4922)))+((K579&lt;&gt;"")*ISNUMBER(SEARCH("|"&amp;K579&amp;"|",'5_ACOMPANHAMENTO'!$AC$3:$AC$4922)))+((L579&lt;&gt;"")*ISNUMBER(SEARCH("|"&amp;L579&amp;"|",'5_ACOMPANHAMENTO'!$AC$3:$AC$4922)))+((M579&lt;&gt;"")*ISNUMBER(SEARCH("|"&amp;M579&amp;"|",'5_ACOMPANHAMENTO'!$AC$3:$AC$4922)))+((N579&lt;&gt;"")*ISNUMBER(SEARCH("|"&amp;N579&amp;"|",'5_ACOMPANHAMENTO'!$AC$3:$AC$4922)))+((O579&lt;&gt;"")*ISNUMBER(SEARCH("|"&amp;O579&amp;"|",'5_ACOMPANHAMENTO'!$AC$3:$AC$4922)))+((P579&lt;&gt;"")*ISNUMBER(SEARCH("|"&amp;P579&amp;"|",'5_ACOMPANHAMENTO'!$AC$3:$AC$4922)))+((Q579&lt;&gt;"")*ISNUMBER(SEARCH("|"&amp;Q579&amp;"|",'5_ACOMPANHAMENTO'!$AC$3:$AC$4922)))+((R579&lt;&gt;"")*ISNUMBER(SEARCH("|"&amp;R579&amp;"|",'5_ACOMPANHAMENTO'!$AC$3:$AC$4922)))+((S579&lt;&gt;"")*ISNUMBER(SEARCH("|"&amp;S579&amp;"|",'5_ACOMPANHAMENTO'!$AC$3:$AC$4922)))+((T579&lt;&gt;"")*ISNUMBER(SEARCH("|"&amp;T579&amp;"|",'5_ACOMPANHAMENTO'!$AC$3:$AC$4922)))+((U579&lt;&gt;"")*ISNUMBER(SEARCH("|"&amp;U579&amp;"|",'5_ACOMPANHAMENTO'!$AC$3:$AC$4922)))+((V579&lt;&gt;"")*ISNUMBER(SEARCH("|"&amp;V579&amp;"|",'5_ACOMPANHAMENTO'!$AC$3:$AC$4922)))+((W579&lt;&gt;"")*ISNUMBER(SEARCH("|"&amp;W579&amp;"|",'5_ACOMPANHAMENTO'!$AC$3:$AC$4922)))+((X579&lt;&gt;"")*ISNUMBER(SEARCH("|"&amp;X579&amp;"|",'5_ACOMPANHAMENTO'!$AC$3:$AC$4922)))+((Y579&lt;&gt;"")*ISNUMBER(SEARCH("|"&amp;Y579&amp;"|",'5_ACOMPANHAMENTO'!$AC$3:$AC$4922)))+((Z579&lt;&gt;"")*ISNUMBER(SEARCH("|"&amp;Z579&amp;"|",'5_ACOMPANHAMENTO'!$AC$3:$AC$4922)))+((AA579&lt;&gt;"")*ISNUMBER(SEARCH("|"&amp;AA579&amp;"|",'5_ACOMPANHAMENTO'!$AC$3:$AC$4922)))+((AB579&lt;&gt;"")*ISNUMBER(SEARCH("|"&amp;AB579&amp;"|",'5_ACOMPANHAMENTO'!$AC$3:$AC$4922))))&gt;0)),'5_ACOMPANHAMENTO'!$O$3:$O$4922),0))</f>
        <v>718</v>
      </c>
      <c r="G579" s="7">
        <f t="shared" si="208"/>
        <v>0</v>
      </c>
      <c r="H579" t="str">
        <f t="shared" si="209"/>
        <v>10204|8 EMBALAGEM</v>
      </c>
      <c r="I579" s="1" t="str">
        <f t="shared" si="210"/>
        <v>10204</v>
      </c>
      <c r="J579" s="1" t="str">
        <f t="shared" si="211"/>
        <v/>
      </c>
      <c r="K579" s="1" t="str">
        <f t="shared" si="212"/>
        <v/>
      </c>
      <c r="L579" s="1" t="str">
        <f t="shared" si="213"/>
        <v/>
      </c>
      <c r="M579" s="1" t="str">
        <f t="shared" si="214"/>
        <v/>
      </c>
      <c r="N579" s="1" t="str">
        <f t="shared" si="215"/>
        <v/>
      </c>
      <c r="O579" s="1" t="str">
        <f t="shared" si="216"/>
        <v/>
      </c>
      <c r="P579" s="1" t="str">
        <f t="shared" si="217"/>
        <v/>
      </c>
      <c r="Q579" s="1" t="str">
        <f t="shared" si="218"/>
        <v/>
      </c>
      <c r="R579" s="1" t="str">
        <f t="shared" si="219"/>
        <v/>
      </c>
      <c r="S579" s="1" t="str">
        <f t="shared" si="220"/>
        <v/>
      </c>
      <c r="T579" s="1" t="str">
        <f t="shared" si="221"/>
        <v/>
      </c>
      <c r="U579" s="1" t="str">
        <f t="shared" si="222"/>
        <v/>
      </c>
      <c r="V579" s="1" t="str">
        <f t="shared" si="223"/>
        <v/>
      </c>
      <c r="W579" s="1" t="str">
        <f t="shared" si="224"/>
        <v/>
      </c>
      <c r="X579" s="1" t="str">
        <f t="shared" si="225"/>
        <v/>
      </c>
      <c r="Y579" s="1" t="str">
        <f t="shared" si="226"/>
        <v/>
      </c>
      <c r="Z579" s="1" t="str">
        <f t="shared" si="227"/>
        <v/>
      </c>
      <c r="AA579" s="1" t="str">
        <f t="shared" si="228"/>
        <v/>
      </c>
      <c r="AB579" s="1" t="str">
        <f t="shared" si="229"/>
        <v/>
      </c>
    </row>
    <row r="580" spans="1:28" ht="11.25" hidden="1" customHeight="1" x14ac:dyDescent="0.35">
      <c r="A580" s="4">
        <f>IF(OR($B580="",$C580=""),"",IFERROR(INDEX('5_ACOMPANHAMENTO'!$A$3:$A$4922,MATCH(1,INDEX(('5_ACOMPANHAMENTO'!$AD$3:$AD$4922=TRIM($C580&amp;""))*('5_ACOMPANHAMENTO'!$AC$3:$AC$4922&lt;&gt;"")*((((I580&lt;&gt;"")*ISNUMBER(SEARCH("|"&amp;I580&amp;"|",'5_ACOMPANHAMENTO'!$AC$3:$AC$4922)))+((J580&lt;&gt;"")*ISNUMBER(SEARCH("|"&amp;J580&amp;"|",'5_ACOMPANHAMENTO'!$AC$3:$AC$4922)))+((K580&lt;&gt;"")*ISNUMBER(SEARCH("|"&amp;K580&amp;"|",'5_ACOMPANHAMENTO'!$AC$3:$AC$4922)))+((L580&lt;&gt;"")*ISNUMBER(SEARCH("|"&amp;L580&amp;"|",'5_ACOMPANHAMENTO'!$AC$3:$AC$4922)))+((M580&lt;&gt;"")*ISNUMBER(SEARCH("|"&amp;M580&amp;"|",'5_ACOMPANHAMENTO'!$AC$3:$AC$4922)))+((N580&lt;&gt;"")*ISNUMBER(SEARCH("|"&amp;N580&amp;"|",'5_ACOMPANHAMENTO'!$AC$3:$AC$4922)))+((O580&lt;&gt;"")*ISNUMBER(SEARCH("|"&amp;O580&amp;"|",'5_ACOMPANHAMENTO'!$AC$3:$AC$4922)))+((P580&lt;&gt;"")*ISNUMBER(SEARCH("|"&amp;P580&amp;"|",'5_ACOMPANHAMENTO'!$AC$3:$AC$4922)))+((Q580&lt;&gt;"")*ISNUMBER(SEARCH("|"&amp;Q580&amp;"|",'5_ACOMPANHAMENTO'!$AC$3:$AC$4922)))+((R580&lt;&gt;"")*ISNUMBER(SEARCH("|"&amp;R580&amp;"|",'5_ACOMPANHAMENTO'!$AC$3:$AC$4922)))+((S580&lt;&gt;"")*ISNUMBER(SEARCH("|"&amp;S580&amp;"|",'5_ACOMPANHAMENTO'!$AC$3:$AC$4922)))+((T580&lt;&gt;"")*ISNUMBER(SEARCH("|"&amp;T580&amp;"|",'5_ACOMPANHAMENTO'!$AC$3:$AC$4922)))+((U580&lt;&gt;"")*ISNUMBER(SEARCH("|"&amp;U580&amp;"|",'5_ACOMPANHAMENTO'!$AC$3:$AC$4922)))+((V580&lt;&gt;"")*ISNUMBER(SEARCH("|"&amp;V580&amp;"|",'5_ACOMPANHAMENTO'!$AC$3:$AC$4922)))+((W580&lt;&gt;"")*ISNUMBER(SEARCH("|"&amp;W580&amp;"|",'5_ACOMPANHAMENTO'!$AC$3:$AC$4922)))+((X580&lt;&gt;"")*ISNUMBER(SEARCH("|"&amp;X580&amp;"|",'5_ACOMPANHAMENTO'!$AC$3:$AC$4922)))+((Y580&lt;&gt;"")*ISNUMBER(SEARCH("|"&amp;Y580&amp;"|",'5_ACOMPANHAMENTO'!$AC$3:$AC$4922)))+((Z580&lt;&gt;"")*ISNUMBER(SEARCH("|"&amp;Z580&amp;"|",'5_ACOMPANHAMENTO'!$AC$3:$AC$4922)))+((AA580&lt;&gt;"")*ISNUMBER(SEARCH("|"&amp;AA580&amp;"|",'5_ACOMPANHAMENTO'!$AC$3:$AC$4922)))+((AB580&lt;&gt;"")*ISNUMBER(SEARCH("|"&amp;AB580&amp;"|",'5_ACOMPANHAMENTO'!$AC$3:$AC$4922))))&gt;0),0),0)),""))</f>
        <v>46209</v>
      </c>
      <c r="B580" s="14" t="s">
        <v>3093</v>
      </c>
      <c r="C580" s="14" t="s">
        <v>3059</v>
      </c>
      <c r="D580" s="4">
        <f>IF(OR($B580="",$C580=""),"",IFERROR(SUMPRODUCT(--(('5_ACOMPANHAMENTO'!$AD$3:$AD$4922=TRIM($C580&amp;""))*('5_ACOMPANHAMENTO'!$AC$3:$AC$4922&lt;&gt;"")*((((I580&lt;&gt;"")*ISNUMBER(SEARCH("|"&amp;I580&amp;"|",'5_ACOMPANHAMENTO'!$AC$3:$AC$4922)))+((J580&lt;&gt;"")*ISNUMBER(SEARCH("|"&amp;J580&amp;"|",'5_ACOMPANHAMENTO'!$AC$3:$AC$4922)))+((K580&lt;&gt;"")*ISNUMBER(SEARCH("|"&amp;K580&amp;"|",'5_ACOMPANHAMENTO'!$AC$3:$AC$4922)))+((L580&lt;&gt;"")*ISNUMBER(SEARCH("|"&amp;L580&amp;"|",'5_ACOMPANHAMENTO'!$AC$3:$AC$4922)))+((M580&lt;&gt;"")*ISNUMBER(SEARCH("|"&amp;M580&amp;"|",'5_ACOMPANHAMENTO'!$AC$3:$AC$4922)))+((N580&lt;&gt;"")*ISNUMBER(SEARCH("|"&amp;N580&amp;"|",'5_ACOMPANHAMENTO'!$AC$3:$AC$4922)))+((O580&lt;&gt;"")*ISNUMBER(SEARCH("|"&amp;O580&amp;"|",'5_ACOMPANHAMENTO'!$AC$3:$AC$4922)))+((P580&lt;&gt;"")*ISNUMBER(SEARCH("|"&amp;P580&amp;"|",'5_ACOMPANHAMENTO'!$AC$3:$AC$4922)))+((Q580&lt;&gt;"")*ISNUMBER(SEARCH("|"&amp;Q580&amp;"|",'5_ACOMPANHAMENTO'!$AC$3:$AC$4922)))+((R580&lt;&gt;"")*ISNUMBER(SEARCH("|"&amp;R580&amp;"|",'5_ACOMPANHAMENTO'!$AC$3:$AC$4922)))+((S580&lt;&gt;"")*ISNUMBER(SEARCH("|"&amp;S580&amp;"|",'5_ACOMPANHAMENTO'!$AC$3:$AC$4922)))+((T580&lt;&gt;"")*ISNUMBER(SEARCH("|"&amp;T580&amp;"|",'5_ACOMPANHAMENTO'!$AC$3:$AC$4922)))+((U580&lt;&gt;"")*ISNUMBER(SEARCH("|"&amp;U580&amp;"|",'5_ACOMPANHAMENTO'!$AC$3:$AC$4922)))+((V580&lt;&gt;"")*ISNUMBER(SEARCH("|"&amp;V580&amp;"|",'5_ACOMPANHAMENTO'!$AC$3:$AC$4922)))+((W580&lt;&gt;"")*ISNUMBER(SEARCH("|"&amp;W580&amp;"|",'5_ACOMPANHAMENTO'!$AC$3:$AC$4922)))+((X580&lt;&gt;"")*ISNUMBER(SEARCH("|"&amp;X580&amp;"|",'5_ACOMPANHAMENTO'!$AC$3:$AC$4922)))+((Y580&lt;&gt;"")*ISNUMBER(SEARCH("|"&amp;Y580&amp;"|",'5_ACOMPANHAMENTO'!$AC$3:$AC$4922)))+((Z580&lt;&gt;"")*ISNUMBER(SEARCH("|"&amp;Z580&amp;"|",'5_ACOMPANHAMENTO'!$AC$3:$AC$4922)))+((AA580&lt;&gt;"")*ISNUMBER(SEARCH("|"&amp;AA580&amp;"|",'5_ACOMPANHAMENTO'!$AC$3:$AC$4922)))+((AB580&lt;&gt;"")*ISNUMBER(SEARCH("|"&amp;AB580&amp;"|",'5_ACOMPANHAMENTO'!$AC$3:$AC$4922))))&gt;0)),'5_ACOMPANHAMENTO'!$J$3:$J$4922),0))</f>
        <v>718</v>
      </c>
      <c r="E580" s="4" t="str">
        <f t="shared" ca="1" si="207"/>
        <v>FINALIZADO</v>
      </c>
      <c r="F580" s="7">
        <f>IF(OR($B580="",$C580=""),"",IFERROR(SUMPRODUCT(--(('5_ACOMPANHAMENTO'!$AD$3:$AD$4922=TRIM($C580&amp;""))*('5_ACOMPANHAMENTO'!$AC$3:$AC$4922&lt;&gt;"")*((((I580&lt;&gt;"")*ISNUMBER(SEARCH("|"&amp;I580&amp;"|",'5_ACOMPANHAMENTO'!$AC$3:$AC$4922)))+((J580&lt;&gt;"")*ISNUMBER(SEARCH("|"&amp;J580&amp;"|",'5_ACOMPANHAMENTO'!$AC$3:$AC$4922)))+((K580&lt;&gt;"")*ISNUMBER(SEARCH("|"&amp;K580&amp;"|",'5_ACOMPANHAMENTO'!$AC$3:$AC$4922)))+((L580&lt;&gt;"")*ISNUMBER(SEARCH("|"&amp;L580&amp;"|",'5_ACOMPANHAMENTO'!$AC$3:$AC$4922)))+((M580&lt;&gt;"")*ISNUMBER(SEARCH("|"&amp;M580&amp;"|",'5_ACOMPANHAMENTO'!$AC$3:$AC$4922)))+((N580&lt;&gt;"")*ISNUMBER(SEARCH("|"&amp;N580&amp;"|",'5_ACOMPANHAMENTO'!$AC$3:$AC$4922)))+((O580&lt;&gt;"")*ISNUMBER(SEARCH("|"&amp;O580&amp;"|",'5_ACOMPANHAMENTO'!$AC$3:$AC$4922)))+((P580&lt;&gt;"")*ISNUMBER(SEARCH("|"&amp;P580&amp;"|",'5_ACOMPANHAMENTO'!$AC$3:$AC$4922)))+((Q580&lt;&gt;"")*ISNUMBER(SEARCH("|"&amp;Q580&amp;"|",'5_ACOMPANHAMENTO'!$AC$3:$AC$4922)))+((R580&lt;&gt;"")*ISNUMBER(SEARCH("|"&amp;R580&amp;"|",'5_ACOMPANHAMENTO'!$AC$3:$AC$4922)))+((S580&lt;&gt;"")*ISNUMBER(SEARCH("|"&amp;S580&amp;"|",'5_ACOMPANHAMENTO'!$AC$3:$AC$4922)))+((T580&lt;&gt;"")*ISNUMBER(SEARCH("|"&amp;T580&amp;"|",'5_ACOMPANHAMENTO'!$AC$3:$AC$4922)))+((U580&lt;&gt;"")*ISNUMBER(SEARCH("|"&amp;U580&amp;"|",'5_ACOMPANHAMENTO'!$AC$3:$AC$4922)))+((V580&lt;&gt;"")*ISNUMBER(SEARCH("|"&amp;V580&amp;"|",'5_ACOMPANHAMENTO'!$AC$3:$AC$4922)))+((W580&lt;&gt;"")*ISNUMBER(SEARCH("|"&amp;W580&amp;"|",'5_ACOMPANHAMENTO'!$AC$3:$AC$4922)))+((X580&lt;&gt;"")*ISNUMBER(SEARCH("|"&amp;X580&amp;"|",'5_ACOMPANHAMENTO'!$AC$3:$AC$4922)))+((Y580&lt;&gt;"")*ISNUMBER(SEARCH("|"&amp;Y580&amp;"|",'5_ACOMPANHAMENTO'!$AC$3:$AC$4922)))+((Z580&lt;&gt;"")*ISNUMBER(SEARCH("|"&amp;Z580&amp;"|",'5_ACOMPANHAMENTO'!$AC$3:$AC$4922)))+((AA580&lt;&gt;"")*ISNUMBER(SEARCH("|"&amp;AA580&amp;"|",'5_ACOMPANHAMENTO'!$AC$3:$AC$4922)))+((AB580&lt;&gt;"")*ISNUMBER(SEARCH("|"&amp;AB580&amp;"|",'5_ACOMPANHAMENTO'!$AC$3:$AC$4922))))&gt;0)),'5_ACOMPANHAMENTO'!$O$3:$O$4922),0))</f>
        <v>718</v>
      </c>
      <c r="G580" s="7">
        <f t="shared" si="208"/>
        <v>0</v>
      </c>
      <c r="H580" t="str">
        <f t="shared" si="209"/>
        <v>10204|8 EMBALAGEM</v>
      </c>
      <c r="I580" s="1" t="str">
        <f t="shared" si="210"/>
        <v>10204</v>
      </c>
      <c r="J580" s="1" t="str">
        <f t="shared" si="211"/>
        <v/>
      </c>
      <c r="K580" s="1" t="str">
        <f t="shared" si="212"/>
        <v/>
      </c>
      <c r="L580" s="1" t="str">
        <f t="shared" si="213"/>
        <v/>
      </c>
      <c r="M580" s="1" t="str">
        <f t="shared" si="214"/>
        <v/>
      </c>
      <c r="N580" s="1" t="str">
        <f t="shared" si="215"/>
        <v/>
      </c>
      <c r="O580" s="1" t="str">
        <f t="shared" si="216"/>
        <v/>
      </c>
      <c r="P580" s="1" t="str">
        <f t="shared" si="217"/>
        <v/>
      </c>
      <c r="Q580" s="1" t="str">
        <f t="shared" si="218"/>
        <v/>
      </c>
      <c r="R580" s="1" t="str">
        <f t="shared" si="219"/>
        <v/>
      </c>
      <c r="S580" s="1" t="str">
        <f t="shared" si="220"/>
        <v/>
      </c>
      <c r="T580" s="1" t="str">
        <f t="shared" si="221"/>
        <v/>
      </c>
      <c r="U580" s="1" t="str">
        <f t="shared" si="222"/>
        <v/>
      </c>
      <c r="V580" s="1" t="str">
        <f t="shared" si="223"/>
        <v/>
      </c>
      <c r="W580" s="1" t="str">
        <f t="shared" si="224"/>
        <v/>
      </c>
      <c r="X580" s="1" t="str">
        <f t="shared" si="225"/>
        <v/>
      </c>
      <c r="Y580" s="1" t="str">
        <f t="shared" si="226"/>
        <v/>
      </c>
      <c r="Z580" s="1" t="str">
        <f t="shared" si="227"/>
        <v/>
      </c>
      <c r="AA580" s="1" t="str">
        <f t="shared" si="228"/>
        <v/>
      </c>
      <c r="AB580" s="1" t="str">
        <f t="shared" si="229"/>
        <v/>
      </c>
    </row>
    <row r="581" spans="1:28" ht="11.25" hidden="1" customHeight="1" x14ac:dyDescent="0.35">
      <c r="A581" s="4">
        <f>IF(OR($B581="",$C581=""),"",IFERROR(INDEX('5_ACOMPANHAMENTO'!$A$3:$A$4922,MATCH(1,INDEX(('5_ACOMPANHAMENTO'!$AD$3:$AD$4922=TRIM($C581&amp;""))*('5_ACOMPANHAMENTO'!$AC$3:$AC$4922&lt;&gt;"")*((((I581&lt;&gt;"")*ISNUMBER(SEARCH("|"&amp;I581&amp;"|",'5_ACOMPANHAMENTO'!$AC$3:$AC$4922)))+((J581&lt;&gt;"")*ISNUMBER(SEARCH("|"&amp;J581&amp;"|",'5_ACOMPANHAMENTO'!$AC$3:$AC$4922)))+((K581&lt;&gt;"")*ISNUMBER(SEARCH("|"&amp;K581&amp;"|",'5_ACOMPANHAMENTO'!$AC$3:$AC$4922)))+((L581&lt;&gt;"")*ISNUMBER(SEARCH("|"&amp;L581&amp;"|",'5_ACOMPANHAMENTO'!$AC$3:$AC$4922)))+((M581&lt;&gt;"")*ISNUMBER(SEARCH("|"&amp;M581&amp;"|",'5_ACOMPANHAMENTO'!$AC$3:$AC$4922)))+((N581&lt;&gt;"")*ISNUMBER(SEARCH("|"&amp;N581&amp;"|",'5_ACOMPANHAMENTO'!$AC$3:$AC$4922)))+((O581&lt;&gt;"")*ISNUMBER(SEARCH("|"&amp;O581&amp;"|",'5_ACOMPANHAMENTO'!$AC$3:$AC$4922)))+((P581&lt;&gt;"")*ISNUMBER(SEARCH("|"&amp;P581&amp;"|",'5_ACOMPANHAMENTO'!$AC$3:$AC$4922)))+((Q581&lt;&gt;"")*ISNUMBER(SEARCH("|"&amp;Q581&amp;"|",'5_ACOMPANHAMENTO'!$AC$3:$AC$4922)))+((R581&lt;&gt;"")*ISNUMBER(SEARCH("|"&amp;R581&amp;"|",'5_ACOMPANHAMENTO'!$AC$3:$AC$4922)))+((S581&lt;&gt;"")*ISNUMBER(SEARCH("|"&amp;S581&amp;"|",'5_ACOMPANHAMENTO'!$AC$3:$AC$4922)))+((T581&lt;&gt;"")*ISNUMBER(SEARCH("|"&amp;T581&amp;"|",'5_ACOMPANHAMENTO'!$AC$3:$AC$4922)))+((U581&lt;&gt;"")*ISNUMBER(SEARCH("|"&amp;U581&amp;"|",'5_ACOMPANHAMENTO'!$AC$3:$AC$4922)))+((V581&lt;&gt;"")*ISNUMBER(SEARCH("|"&amp;V581&amp;"|",'5_ACOMPANHAMENTO'!$AC$3:$AC$4922)))+((W581&lt;&gt;"")*ISNUMBER(SEARCH("|"&amp;W581&amp;"|",'5_ACOMPANHAMENTO'!$AC$3:$AC$4922)))+((X581&lt;&gt;"")*ISNUMBER(SEARCH("|"&amp;X581&amp;"|",'5_ACOMPANHAMENTO'!$AC$3:$AC$4922)))+((Y581&lt;&gt;"")*ISNUMBER(SEARCH("|"&amp;Y581&amp;"|",'5_ACOMPANHAMENTO'!$AC$3:$AC$4922)))+((Z581&lt;&gt;"")*ISNUMBER(SEARCH("|"&amp;Z581&amp;"|",'5_ACOMPANHAMENTO'!$AC$3:$AC$4922)))+((AA581&lt;&gt;"")*ISNUMBER(SEARCH("|"&amp;AA581&amp;"|",'5_ACOMPANHAMENTO'!$AC$3:$AC$4922)))+((AB581&lt;&gt;"")*ISNUMBER(SEARCH("|"&amp;AB581&amp;"|",'5_ACOMPANHAMENTO'!$AC$3:$AC$4922))))&gt;0),0),0)),""))</f>
        <v>46209</v>
      </c>
      <c r="B581" s="14" t="s">
        <v>3093</v>
      </c>
      <c r="C581" s="14" t="s">
        <v>3059</v>
      </c>
      <c r="D581" s="4">
        <f>IF(OR($B581="",$C581=""),"",IFERROR(SUMPRODUCT(--(('5_ACOMPANHAMENTO'!$AD$3:$AD$4922=TRIM($C581&amp;""))*('5_ACOMPANHAMENTO'!$AC$3:$AC$4922&lt;&gt;"")*((((I581&lt;&gt;"")*ISNUMBER(SEARCH("|"&amp;I581&amp;"|",'5_ACOMPANHAMENTO'!$AC$3:$AC$4922)))+((J581&lt;&gt;"")*ISNUMBER(SEARCH("|"&amp;J581&amp;"|",'5_ACOMPANHAMENTO'!$AC$3:$AC$4922)))+((K581&lt;&gt;"")*ISNUMBER(SEARCH("|"&amp;K581&amp;"|",'5_ACOMPANHAMENTO'!$AC$3:$AC$4922)))+((L581&lt;&gt;"")*ISNUMBER(SEARCH("|"&amp;L581&amp;"|",'5_ACOMPANHAMENTO'!$AC$3:$AC$4922)))+((M581&lt;&gt;"")*ISNUMBER(SEARCH("|"&amp;M581&amp;"|",'5_ACOMPANHAMENTO'!$AC$3:$AC$4922)))+((N581&lt;&gt;"")*ISNUMBER(SEARCH("|"&amp;N581&amp;"|",'5_ACOMPANHAMENTO'!$AC$3:$AC$4922)))+((O581&lt;&gt;"")*ISNUMBER(SEARCH("|"&amp;O581&amp;"|",'5_ACOMPANHAMENTO'!$AC$3:$AC$4922)))+((P581&lt;&gt;"")*ISNUMBER(SEARCH("|"&amp;P581&amp;"|",'5_ACOMPANHAMENTO'!$AC$3:$AC$4922)))+((Q581&lt;&gt;"")*ISNUMBER(SEARCH("|"&amp;Q581&amp;"|",'5_ACOMPANHAMENTO'!$AC$3:$AC$4922)))+((R581&lt;&gt;"")*ISNUMBER(SEARCH("|"&amp;R581&amp;"|",'5_ACOMPANHAMENTO'!$AC$3:$AC$4922)))+((S581&lt;&gt;"")*ISNUMBER(SEARCH("|"&amp;S581&amp;"|",'5_ACOMPANHAMENTO'!$AC$3:$AC$4922)))+((T581&lt;&gt;"")*ISNUMBER(SEARCH("|"&amp;T581&amp;"|",'5_ACOMPANHAMENTO'!$AC$3:$AC$4922)))+((U581&lt;&gt;"")*ISNUMBER(SEARCH("|"&amp;U581&amp;"|",'5_ACOMPANHAMENTO'!$AC$3:$AC$4922)))+((V581&lt;&gt;"")*ISNUMBER(SEARCH("|"&amp;V581&amp;"|",'5_ACOMPANHAMENTO'!$AC$3:$AC$4922)))+((W581&lt;&gt;"")*ISNUMBER(SEARCH("|"&amp;W581&amp;"|",'5_ACOMPANHAMENTO'!$AC$3:$AC$4922)))+((X581&lt;&gt;"")*ISNUMBER(SEARCH("|"&amp;X581&amp;"|",'5_ACOMPANHAMENTO'!$AC$3:$AC$4922)))+((Y581&lt;&gt;"")*ISNUMBER(SEARCH("|"&amp;Y581&amp;"|",'5_ACOMPANHAMENTO'!$AC$3:$AC$4922)))+((Z581&lt;&gt;"")*ISNUMBER(SEARCH("|"&amp;Z581&amp;"|",'5_ACOMPANHAMENTO'!$AC$3:$AC$4922)))+((AA581&lt;&gt;"")*ISNUMBER(SEARCH("|"&amp;AA581&amp;"|",'5_ACOMPANHAMENTO'!$AC$3:$AC$4922)))+((AB581&lt;&gt;"")*ISNUMBER(SEARCH("|"&amp;AB581&amp;"|",'5_ACOMPANHAMENTO'!$AC$3:$AC$4922))))&gt;0)),'5_ACOMPANHAMENTO'!$J$3:$J$4922),0))</f>
        <v>718</v>
      </c>
      <c r="E581" s="4" t="str">
        <f t="shared" ca="1" si="207"/>
        <v>FINALIZADO</v>
      </c>
      <c r="F581" s="7">
        <f>IF(OR($B581="",$C581=""),"",IFERROR(SUMPRODUCT(--(('5_ACOMPANHAMENTO'!$AD$3:$AD$4922=TRIM($C581&amp;""))*('5_ACOMPANHAMENTO'!$AC$3:$AC$4922&lt;&gt;"")*((((I581&lt;&gt;"")*ISNUMBER(SEARCH("|"&amp;I581&amp;"|",'5_ACOMPANHAMENTO'!$AC$3:$AC$4922)))+((J581&lt;&gt;"")*ISNUMBER(SEARCH("|"&amp;J581&amp;"|",'5_ACOMPANHAMENTO'!$AC$3:$AC$4922)))+((K581&lt;&gt;"")*ISNUMBER(SEARCH("|"&amp;K581&amp;"|",'5_ACOMPANHAMENTO'!$AC$3:$AC$4922)))+((L581&lt;&gt;"")*ISNUMBER(SEARCH("|"&amp;L581&amp;"|",'5_ACOMPANHAMENTO'!$AC$3:$AC$4922)))+((M581&lt;&gt;"")*ISNUMBER(SEARCH("|"&amp;M581&amp;"|",'5_ACOMPANHAMENTO'!$AC$3:$AC$4922)))+((N581&lt;&gt;"")*ISNUMBER(SEARCH("|"&amp;N581&amp;"|",'5_ACOMPANHAMENTO'!$AC$3:$AC$4922)))+((O581&lt;&gt;"")*ISNUMBER(SEARCH("|"&amp;O581&amp;"|",'5_ACOMPANHAMENTO'!$AC$3:$AC$4922)))+((P581&lt;&gt;"")*ISNUMBER(SEARCH("|"&amp;P581&amp;"|",'5_ACOMPANHAMENTO'!$AC$3:$AC$4922)))+((Q581&lt;&gt;"")*ISNUMBER(SEARCH("|"&amp;Q581&amp;"|",'5_ACOMPANHAMENTO'!$AC$3:$AC$4922)))+((R581&lt;&gt;"")*ISNUMBER(SEARCH("|"&amp;R581&amp;"|",'5_ACOMPANHAMENTO'!$AC$3:$AC$4922)))+((S581&lt;&gt;"")*ISNUMBER(SEARCH("|"&amp;S581&amp;"|",'5_ACOMPANHAMENTO'!$AC$3:$AC$4922)))+((T581&lt;&gt;"")*ISNUMBER(SEARCH("|"&amp;T581&amp;"|",'5_ACOMPANHAMENTO'!$AC$3:$AC$4922)))+((U581&lt;&gt;"")*ISNUMBER(SEARCH("|"&amp;U581&amp;"|",'5_ACOMPANHAMENTO'!$AC$3:$AC$4922)))+((V581&lt;&gt;"")*ISNUMBER(SEARCH("|"&amp;V581&amp;"|",'5_ACOMPANHAMENTO'!$AC$3:$AC$4922)))+((W581&lt;&gt;"")*ISNUMBER(SEARCH("|"&amp;W581&amp;"|",'5_ACOMPANHAMENTO'!$AC$3:$AC$4922)))+((X581&lt;&gt;"")*ISNUMBER(SEARCH("|"&amp;X581&amp;"|",'5_ACOMPANHAMENTO'!$AC$3:$AC$4922)))+((Y581&lt;&gt;"")*ISNUMBER(SEARCH("|"&amp;Y581&amp;"|",'5_ACOMPANHAMENTO'!$AC$3:$AC$4922)))+((Z581&lt;&gt;"")*ISNUMBER(SEARCH("|"&amp;Z581&amp;"|",'5_ACOMPANHAMENTO'!$AC$3:$AC$4922)))+((AA581&lt;&gt;"")*ISNUMBER(SEARCH("|"&amp;AA581&amp;"|",'5_ACOMPANHAMENTO'!$AC$3:$AC$4922)))+((AB581&lt;&gt;"")*ISNUMBER(SEARCH("|"&amp;AB581&amp;"|",'5_ACOMPANHAMENTO'!$AC$3:$AC$4922))))&gt;0)),'5_ACOMPANHAMENTO'!$O$3:$O$4922),0))</f>
        <v>718</v>
      </c>
      <c r="G581" s="7">
        <f t="shared" si="208"/>
        <v>0</v>
      </c>
      <c r="H581" t="str">
        <f t="shared" si="209"/>
        <v>10204|8 EMBALAGEM</v>
      </c>
      <c r="I581" s="1" t="str">
        <f t="shared" si="210"/>
        <v>10204</v>
      </c>
      <c r="J581" s="1" t="str">
        <f t="shared" si="211"/>
        <v/>
      </c>
      <c r="K581" s="1" t="str">
        <f t="shared" si="212"/>
        <v/>
      </c>
      <c r="L581" s="1" t="str">
        <f t="shared" si="213"/>
        <v/>
      </c>
      <c r="M581" s="1" t="str">
        <f t="shared" si="214"/>
        <v/>
      </c>
      <c r="N581" s="1" t="str">
        <f t="shared" si="215"/>
        <v/>
      </c>
      <c r="O581" s="1" t="str">
        <f t="shared" si="216"/>
        <v/>
      </c>
      <c r="P581" s="1" t="str">
        <f t="shared" si="217"/>
        <v/>
      </c>
      <c r="Q581" s="1" t="str">
        <f t="shared" si="218"/>
        <v/>
      </c>
      <c r="R581" s="1" t="str">
        <f t="shared" si="219"/>
        <v/>
      </c>
      <c r="S581" s="1" t="str">
        <f t="shared" si="220"/>
        <v/>
      </c>
      <c r="T581" s="1" t="str">
        <f t="shared" si="221"/>
        <v/>
      </c>
      <c r="U581" s="1" t="str">
        <f t="shared" si="222"/>
        <v/>
      </c>
      <c r="V581" s="1" t="str">
        <f t="shared" si="223"/>
        <v/>
      </c>
      <c r="W581" s="1" t="str">
        <f t="shared" si="224"/>
        <v/>
      </c>
      <c r="X581" s="1" t="str">
        <f t="shared" si="225"/>
        <v/>
      </c>
      <c r="Y581" s="1" t="str">
        <f t="shared" si="226"/>
        <v/>
      </c>
      <c r="Z581" s="1" t="str">
        <f t="shared" si="227"/>
        <v/>
      </c>
      <c r="AA581" s="1" t="str">
        <f t="shared" si="228"/>
        <v/>
      </c>
      <c r="AB581" s="1" t="str">
        <f t="shared" si="229"/>
        <v/>
      </c>
    </row>
    <row r="582" spans="1:28" ht="11.25" hidden="1" customHeight="1" x14ac:dyDescent="0.35">
      <c r="A582" s="4">
        <f>IF(OR($B582="",$C582=""),"",IFERROR(INDEX('5_ACOMPANHAMENTO'!$A$3:$A$4922,MATCH(1,INDEX(('5_ACOMPANHAMENTO'!$AD$3:$AD$4922=TRIM($C582&amp;""))*('5_ACOMPANHAMENTO'!$AC$3:$AC$4922&lt;&gt;"")*((((I582&lt;&gt;"")*ISNUMBER(SEARCH("|"&amp;I582&amp;"|",'5_ACOMPANHAMENTO'!$AC$3:$AC$4922)))+((J582&lt;&gt;"")*ISNUMBER(SEARCH("|"&amp;J582&amp;"|",'5_ACOMPANHAMENTO'!$AC$3:$AC$4922)))+((K582&lt;&gt;"")*ISNUMBER(SEARCH("|"&amp;K582&amp;"|",'5_ACOMPANHAMENTO'!$AC$3:$AC$4922)))+((L582&lt;&gt;"")*ISNUMBER(SEARCH("|"&amp;L582&amp;"|",'5_ACOMPANHAMENTO'!$AC$3:$AC$4922)))+((M582&lt;&gt;"")*ISNUMBER(SEARCH("|"&amp;M582&amp;"|",'5_ACOMPANHAMENTO'!$AC$3:$AC$4922)))+((N582&lt;&gt;"")*ISNUMBER(SEARCH("|"&amp;N582&amp;"|",'5_ACOMPANHAMENTO'!$AC$3:$AC$4922)))+((O582&lt;&gt;"")*ISNUMBER(SEARCH("|"&amp;O582&amp;"|",'5_ACOMPANHAMENTO'!$AC$3:$AC$4922)))+((P582&lt;&gt;"")*ISNUMBER(SEARCH("|"&amp;P582&amp;"|",'5_ACOMPANHAMENTO'!$AC$3:$AC$4922)))+((Q582&lt;&gt;"")*ISNUMBER(SEARCH("|"&amp;Q582&amp;"|",'5_ACOMPANHAMENTO'!$AC$3:$AC$4922)))+((R582&lt;&gt;"")*ISNUMBER(SEARCH("|"&amp;R582&amp;"|",'5_ACOMPANHAMENTO'!$AC$3:$AC$4922)))+((S582&lt;&gt;"")*ISNUMBER(SEARCH("|"&amp;S582&amp;"|",'5_ACOMPANHAMENTO'!$AC$3:$AC$4922)))+((T582&lt;&gt;"")*ISNUMBER(SEARCH("|"&amp;T582&amp;"|",'5_ACOMPANHAMENTO'!$AC$3:$AC$4922)))+((U582&lt;&gt;"")*ISNUMBER(SEARCH("|"&amp;U582&amp;"|",'5_ACOMPANHAMENTO'!$AC$3:$AC$4922)))+((V582&lt;&gt;"")*ISNUMBER(SEARCH("|"&amp;V582&amp;"|",'5_ACOMPANHAMENTO'!$AC$3:$AC$4922)))+((W582&lt;&gt;"")*ISNUMBER(SEARCH("|"&amp;W582&amp;"|",'5_ACOMPANHAMENTO'!$AC$3:$AC$4922)))+((X582&lt;&gt;"")*ISNUMBER(SEARCH("|"&amp;X582&amp;"|",'5_ACOMPANHAMENTO'!$AC$3:$AC$4922)))+((Y582&lt;&gt;"")*ISNUMBER(SEARCH("|"&amp;Y582&amp;"|",'5_ACOMPANHAMENTO'!$AC$3:$AC$4922)))+((Z582&lt;&gt;"")*ISNUMBER(SEARCH("|"&amp;Z582&amp;"|",'5_ACOMPANHAMENTO'!$AC$3:$AC$4922)))+((AA582&lt;&gt;"")*ISNUMBER(SEARCH("|"&amp;AA582&amp;"|",'5_ACOMPANHAMENTO'!$AC$3:$AC$4922)))+((AB582&lt;&gt;"")*ISNUMBER(SEARCH("|"&amp;AB582&amp;"|",'5_ACOMPANHAMENTO'!$AC$3:$AC$4922))))&gt;0),0),0)),""))</f>
        <v>46209</v>
      </c>
      <c r="B582" s="14" t="s">
        <v>3093</v>
      </c>
      <c r="C582" s="14" t="s">
        <v>3059</v>
      </c>
      <c r="D582" s="4">
        <f>IF(OR($B582="",$C582=""),"",IFERROR(SUMPRODUCT(--(('5_ACOMPANHAMENTO'!$AD$3:$AD$4922=TRIM($C582&amp;""))*('5_ACOMPANHAMENTO'!$AC$3:$AC$4922&lt;&gt;"")*((((I582&lt;&gt;"")*ISNUMBER(SEARCH("|"&amp;I582&amp;"|",'5_ACOMPANHAMENTO'!$AC$3:$AC$4922)))+((J582&lt;&gt;"")*ISNUMBER(SEARCH("|"&amp;J582&amp;"|",'5_ACOMPANHAMENTO'!$AC$3:$AC$4922)))+((K582&lt;&gt;"")*ISNUMBER(SEARCH("|"&amp;K582&amp;"|",'5_ACOMPANHAMENTO'!$AC$3:$AC$4922)))+((L582&lt;&gt;"")*ISNUMBER(SEARCH("|"&amp;L582&amp;"|",'5_ACOMPANHAMENTO'!$AC$3:$AC$4922)))+((M582&lt;&gt;"")*ISNUMBER(SEARCH("|"&amp;M582&amp;"|",'5_ACOMPANHAMENTO'!$AC$3:$AC$4922)))+((N582&lt;&gt;"")*ISNUMBER(SEARCH("|"&amp;N582&amp;"|",'5_ACOMPANHAMENTO'!$AC$3:$AC$4922)))+((O582&lt;&gt;"")*ISNUMBER(SEARCH("|"&amp;O582&amp;"|",'5_ACOMPANHAMENTO'!$AC$3:$AC$4922)))+((P582&lt;&gt;"")*ISNUMBER(SEARCH("|"&amp;P582&amp;"|",'5_ACOMPANHAMENTO'!$AC$3:$AC$4922)))+((Q582&lt;&gt;"")*ISNUMBER(SEARCH("|"&amp;Q582&amp;"|",'5_ACOMPANHAMENTO'!$AC$3:$AC$4922)))+((R582&lt;&gt;"")*ISNUMBER(SEARCH("|"&amp;R582&amp;"|",'5_ACOMPANHAMENTO'!$AC$3:$AC$4922)))+((S582&lt;&gt;"")*ISNUMBER(SEARCH("|"&amp;S582&amp;"|",'5_ACOMPANHAMENTO'!$AC$3:$AC$4922)))+((T582&lt;&gt;"")*ISNUMBER(SEARCH("|"&amp;T582&amp;"|",'5_ACOMPANHAMENTO'!$AC$3:$AC$4922)))+((U582&lt;&gt;"")*ISNUMBER(SEARCH("|"&amp;U582&amp;"|",'5_ACOMPANHAMENTO'!$AC$3:$AC$4922)))+((V582&lt;&gt;"")*ISNUMBER(SEARCH("|"&amp;V582&amp;"|",'5_ACOMPANHAMENTO'!$AC$3:$AC$4922)))+((W582&lt;&gt;"")*ISNUMBER(SEARCH("|"&amp;W582&amp;"|",'5_ACOMPANHAMENTO'!$AC$3:$AC$4922)))+((X582&lt;&gt;"")*ISNUMBER(SEARCH("|"&amp;X582&amp;"|",'5_ACOMPANHAMENTO'!$AC$3:$AC$4922)))+((Y582&lt;&gt;"")*ISNUMBER(SEARCH("|"&amp;Y582&amp;"|",'5_ACOMPANHAMENTO'!$AC$3:$AC$4922)))+((Z582&lt;&gt;"")*ISNUMBER(SEARCH("|"&amp;Z582&amp;"|",'5_ACOMPANHAMENTO'!$AC$3:$AC$4922)))+((AA582&lt;&gt;"")*ISNUMBER(SEARCH("|"&amp;AA582&amp;"|",'5_ACOMPANHAMENTO'!$AC$3:$AC$4922)))+((AB582&lt;&gt;"")*ISNUMBER(SEARCH("|"&amp;AB582&amp;"|",'5_ACOMPANHAMENTO'!$AC$3:$AC$4922))))&gt;0)),'5_ACOMPANHAMENTO'!$J$3:$J$4922),0))</f>
        <v>718</v>
      </c>
      <c r="E582" s="4" t="str">
        <f t="shared" ca="1" si="207"/>
        <v>FINALIZADO</v>
      </c>
      <c r="F582" s="7">
        <f>IF(OR($B582="",$C582=""),"",IFERROR(SUMPRODUCT(--(('5_ACOMPANHAMENTO'!$AD$3:$AD$4922=TRIM($C582&amp;""))*('5_ACOMPANHAMENTO'!$AC$3:$AC$4922&lt;&gt;"")*((((I582&lt;&gt;"")*ISNUMBER(SEARCH("|"&amp;I582&amp;"|",'5_ACOMPANHAMENTO'!$AC$3:$AC$4922)))+((J582&lt;&gt;"")*ISNUMBER(SEARCH("|"&amp;J582&amp;"|",'5_ACOMPANHAMENTO'!$AC$3:$AC$4922)))+((K582&lt;&gt;"")*ISNUMBER(SEARCH("|"&amp;K582&amp;"|",'5_ACOMPANHAMENTO'!$AC$3:$AC$4922)))+((L582&lt;&gt;"")*ISNUMBER(SEARCH("|"&amp;L582&amp;"|",'5_ACOMPANHAMENTO'!$AC$3:$AC$4922)))+((M582&lt;&gt;"")*ISNUMBER(SEARCH("|"&amp;M582&amp;"|",'5_ACOMPANHAMENTO'!$AC$3:$AC$4922)))+((N582&lt;&gt;"")*ISNUMBER(SEARCH("|"&amp;N582&amp;"|",'5_ACOMPANHAMENTO'!$AC$3:$AC$4922)))+((O582&lt;&gt;"")*ISNUMBER(SEARCH("|"&amp;O582&amp;"|",'5_ACOMPANHAMENTO'!$AC$3:$AC$4922)))+((P582&lt;&gt;"")*ISNUMBER(SEARCH("|"&amp;P582&amp;"|",'5_ACOMPANHAMENTO'!$AC$3:$AC$4922)))+((Q582&lt;&gt;"")*ISNUMBER(SEARCH("|"&amp;Q582&amp;"|",'5_ACOMPANHAMENTO'!$AC$3:$AC$4922)))+((R582&lt;&gt;"")*ISNUMBER(SEARCH("|"&amp;R582&amp;"|",'5_ACOMPANHAMENTO'!$AC$3:$AC$4922)))+((S582&lt;&gt;"")*ISNUMBER(SEARCH("|"&amp;S582&amp;"|",'5_ACOMPANHAMENTO'!$AC$3:$AC$4922)))+((T582&lt;&gt;"")*ISNUMBER(SEARCH("|"&amp;T582&amp;"|",'5_ACOMPANHAMENTO'!$AC$3:$AC$4922)))+((U582&lt;&gt;"")*ISNUMBER(SEARCH("|"&amp;U582&amp;"|",'5_ACOMPANHAMENTO'!$AC$3:$AC$4922)))+((V582&lt;&gt;"")*ISNUMBER(SEARCH("|"&amp;V582&amp;"|",'5_ACOMPANHAMENTO'!$AC$3:$AC$4922)))+((W582&lt;&gt;"")*ISNUMBER(SEARCH("|"&amp;W582&amp;"|",'5_ACOMPANHAMENTO'!$AC$3:$AC$4922)))+((X582&lt;&gt;"")*ISNUMBER(SEARCH("|"&amp;X582&amp;"|",'5_ACOMPANHAMENTO'!$AC$3:$AC$4922)))+((Y582&lt;&gt;"")*ISNUMBER(SEARCH("|"&amp;Y582&amp;"|",'5_ACOMPANHAMENTO'!$AC$3:$AC$4922)))+((Z582&lt;&gt;"")*ISNUMBER(SEARCH("|"&amp;Z582&amp;"|",'5_ACOMPANHAMENTO'!$AC$3:$AC$4922)))+((AA582&lt;&gt;"")*ISNUMBER(SEARCH("|"&amp;AA582&amp;"|",'5_ACOMPANHAMENTO'!$AC$3:$AC$4922)))+((AB582&lt;&gt;"")*ISNUMBER(SEARCH("|"&amp;AB582&amp;"|",'5_ACOMPANHAMENTO'!$AC$3:$AC$4922))))&gt;0)),'5_ACOMPANHAMENTO'!$O$3:$O$4922),0))</f>
        <v>718</v>
      </c>
      <c r="G582" s="7">
        <f t="shared" si="208"/>
        <v>0</v>
      </c>
      <c r="H582" t="str">
        <f t="shared" si="209"/>
        <v>10204|8 EMBALAGEM</v>
      </c>
      <c r="I582" s="1" t="str">
        <f t="shared" si="210"/>
        <v>10204</v>
      </c>
      <c r="J582" s="1" t="str">
        <f t="shared" si="211"/>
        <v/>
      </c>
      <c r="K582" s="1" t="str">
        <f t="shared" si="212"/>
        <v/>
      </c>
      <c r="L582" s="1" t="str">
        <f t="shared" si="213"/>
        <v/>
      </c>
      <c r="M582" s="1" t="str">
        <f t="shared" si="214"/>
        <v/>
      </c>
      <c r="N582" s="1" t="str">
        <f t="shared" si="215"/>
        <v/>
      </c>
      <c r="O582" s="1" t="str">
        <f t="shared" si="216"/>
        <v/>
      </c>
      <c r="P582" s="1" t="str">
        <f t="shared" si="217"/>
        <v/>
      </c>
      <c r="Q582" s="1" t="str">
        <f t="shared" si="218"/>
        <v/>
      </c>
      <c r="R582" s="1" t="str">
        <f t="shared" si="219"/>
        <v/>
      </c>
      <c r="S582" s="1" t="str">
        <f t="shared" si="220"/>
        <v/>
      </c>
      <c r="T582" s="1" t="str">
        <f t="shared" si="221"/>
        <v/>
      </c>
      <c r="U582" s="1" t="str">
        <f t="shared" si="222"/>
        <v/>
      </c>
      <c r="V582" s="1" t="str">
        <f t="shared" si="223"/>
        <v/>
      </c>
      <c r="W582" s="1" t="str">
        <f t="shared" si="224"/>
        <v/>
      </c>
      <c r="X582" s="1" t="str">
        <f t="shared" si="225"/>
        <v/>
      </c>
      <c r="Y582" s="1" t="str">
        <f t="shared" si="226"/>
        <v/>
      </c>
      <c r="Z582" s="1" t="str">
        <f t="shared" si="227"/>
        <v/>
      </c>
      <c r="AA582" s="1" t="str">
        <f t="shared" si="228"/>
        <v/>
      </c>
      <c r="AB582" s="1" t="str">
        <f t="shared" si="229"/>
        <v/>
      </c>
    </row>
    <row r="583" spans="1:28" ht="11.25" hidden="1" customHeight="1" x14ac:dyDescent="0.35">
      <c r="A583" s="4">
        <f>IF(OR($B583="",$C583=""),"",IFERROR(INDEX('5_ACOMPANHAMENTO'!$A$3:$A$4922,MATCH(1,INDEX(('5_ACOMPANHAMENTO'!$AD$3:$AD$4922=TRIM($C583&amp;""))*('5_ACOMPANHAMENTO'!$AC$3:$AC$4922&lt;&gt;"")*((((I583&lt;&gt;"")*ISNUMBER(SEARCH("|"&amp;I583&amp;"|",'5_ACOMPANHAMENTO'!$AC$3:$AC$4922)))+((J583&lt;&gt;"")*ISNUMBER(SEARCH("|"&amp;J583&amp;"|",'5_ACOMPANHAMENTO'!$AC$3:$AC$4922)))+((K583&lt;&gt;"")*ISNUMBER(SEARCH("|"&amp;K583&amp;"|",'5_ACOMPANHAMENTO'!$AC$3:$AC$4922)))+((L583&lt;&gt;"")*ISNUMBER(SEARCH("|"&amp;L583&amp;"|",'5_ACOMPANHAMENTO'!$AC$3:$AC$4922)))+((M583&lt;&gt;"")*ISNUMBER(SEARCH("|"&amp;M583&amp;"|",'5_ACOMPANHAMENTO'!$AC$3:$AC$4922)))+((N583&lt;&gt;"")*ISNUMBER(SEARCH("|"&amp;N583&amp;"|",'5_ACOMPANHAMENTO'!$AC$3:$AC$4922)))+((O583&lt;&gt;"")*ISNUMBER(SEARCH("|"&amp;O583&amp;"|",'5_ACOMPANHAMENTO'!$AC$3:$AC$4922)))+((P583&lt;&gt;"")*ISNUMBER(SEARCH("|"&amp;P583&amp;"|",'5_ACOMPANHAMENTO'!$AC$3:$AC$4922)))+((Q583&lt;&gt;"")*ISNUMBER(SEARCH("|"&amp;Q583&amp;"|",'5_ACOMPANHAMENTO'!$AC$3:$AC$4922)))+((R583&lt;&gt;"")*ISNUMBER(SEARCH("|"&amp;R583&amp;"|",'5_ACOMPANHAMENTO'!$AC$3:$AC$4922)))+((S583&lt;&gt;"")*ISNUMBER(SEARCH("|"&amp;S583&amp;"|",'5_ACOMPANHAMENTO'!$AC$3:$AC$4922)))+((T583&lt;&gt;"")*ISNUMBER(SEARCH("|"&amp;T583&amp;"|",'5_ACOMPANHAMENTO'!$AC$3:$AC$4922)))+((U583&lt;&gt;"")*ISNUMBER(SEARCH("|"&amp;U583&amp;"|",'5_ACOMPANHAMENTO'!$AC$3:$AC$4922)))+((V583&lt;&gt;"")*ISNUMBER(SEARCH("|"&amp;V583&amp;"|",'5_ACOMPANHAMENTO'!$AC$3:$AC$4922)))+((W583&lt;&gt;"")*ISNUMBER(SEARCH("|"&amp;W583&amp;"|",'5_ACOMPANHAMENTO'!$AC$3:$AC$4922)))+((X583&lt;&gt;"")*ISNUMBER(SEARCH("|"&amp;X583&amp;"|",'5_ACOMPANHAMENTO'!$AC$3:$AC$4922)))+((Y583&lt;&gt;"")*ISNUMBER(SEARCH("|"&amp;Y583&amp;"|",'5_ACOMPANHAMENTO'!$AC$3:$AC$4922)))+((Z583&lt;&gt;"")*ISNUMBER(SEARCH("|"&amp;Z583&amp;"|",'5_ACOMPANHAMENTO'!$AC$3:$AC$4922)))+((AA583&lt;&gt;"")*ISNUMBER(SEARCH("|"&amp;AA583&amp;"|",'5_ACOMPANHAMENTO'!$AC$3:$AC$4922)))+((AB583&lt;&gt;"")*ISNUMBER(SEARCH("|"&amp;AB583&amp;"|",'5_ACOMPANHAMENTO'!$AC$3:$AC$4922))))&gt;0),0),0)),""))</f>
        <v>46209</v>
      </c>
      <c r="B583" s="14" t="s">
        <v>3093</v>
      </c>
      <c r="C583" s="14" t="s">
        <v>3059</v>
      </c>
      <c r="D583" s="4">
        <f>IF(OR($B583="",$C583=""),"",IFERROR(SUMPRODUCT(--(('5_ACOMPANHAMENTO'!$AD$3:$AD$4922=TRIM($C583&amp;""))*('5_ACOMPANHAMENTO'!$AC$3:$AC$4922&lt;&gt;"")*((((I583&lt;&gt;"")*ISNUMBER(SEARCH("|"&amp;I583&amp;"|",'5_ACOMPANHAMENTO'!$AC$3:$AC$4922)))+((J583&lt;&gt;"")*ISNUMBER(SEARCH("|"&amp;J583&amp;"|",'5_ACOMPANHAMENTO'!$AC$3:$AC$4922)))+((K583&lt;&gt;"")*ISNUMBER(SEARCH("|"&amp;K583&amp;"|",'5_ACOMPANHAMENTO'!$AC$3:$AC$4922)))+((L583&lt;&gt;"")*ISNUMBER(SEARCH("|"&amp;L583&amp;"|",'5_ACOMPANHAMENTO'!$AC$3:$AC$4922)))+((M583&lt;&gt;"")*ISNUMBER(SEARCH("|"&amp;M583&amp;"|",'5_ACOMPANHAMENTO'!$AC$3:$AC$4922)))+((N583&lt;&gt;"")*ISNUMBER(SEARCH("|"&amp;N583&amp;"|",'5_ACOMPANHAMENTO'!$AC$3:$AC$4922)))+((O583&lt;&gt;"")*ISNUMBER(SEARCH("|"&amp;O583&amp;"|",'5_ACOMPANHAMENTO'!$AC$3:$AC$4922)))+((P583&lt;&gt;"")*ISNUMBER(SEARCH("|"&amp;P583&amp;"|",'5_ACOMPANHAMENTO'!$AC$3:$AC$4922)))+((Q583&lt;&gt;"")*ISNUMBER(SEARCH("|"&amp;Q583&amp;"|",'5_ACOMPANHAMENTO'!$AC$3:$AC$4922)))+((R583&lt;&gt;"")*ISNUMBER(SEARCH("|"&amp;R583&amp;"|",'5_ACOMPANHAMENTO'!$AC$3:$AC$4922)))+((S583&lt;&gt;"")*ISNUMBER(SEARCH("|"&amp;S583&amp;"|",'5_ACOMPANHAMENTO'!$AC$3:$AC$4922)))+((T583&lt;&gt;"")*ISNUMBER(SEARCH("|"&amp;T583&amp;"|",'5_ACOMPANHAMENTO'!$AC$3:$AC$4922)))+((U583&lt;&gt;"")*ISNUMBER(SEARCH("|"&amp;U583&amp;"|",'5_ACOMPANHAMENTO'!$AC$3:$AC$4922)))+((V583&lt;&gt;"")*ISNUMBER(SEARCH("|"&amp;V583&amp;"|",'5_ACOMPANHAMENTO'!$AC$3:$AC$4922)))+((W583&lt;&gt;"")*ISNUMBER(SEARCH("|"&amp;W583&amp;"|",'5_ACOMPANHAMENTO'!$AC$3:$AC$4922)))+((X583&lt;&gt;"")*ISNUMBER(SEARCH("|"&amp;X583&amp;"|",'5_ACOMPANHAMENTO'!$AC$3:$AC$4922)))+((Y583&lt;&gt;"")*ISNUMBER(SEARCH("|"&amp;Y583&amp;"|",'5_ACOMPANHAMENTO'!$AC$3:$AC$4922)))+((Z583&lt;&gt;"")*ISNUMBER(SEARCH("|"&amp;Z583&amp;"|",'5_ACOMPANHAMENTO'!$AC$3:$AC$4922)))+((AA583&lt;&gt;"")*ISNUMBER(SEARCH("|"&amp;AA583&amp;"|",'5_ACOMPANHAMENTO'!$AC$3:$AC$4922)))+((AB583&lt;&gt;"")*ISNUMBER(SEARCH("|"&amp;AB583&amp;"|",'5_ACOMPANHAMENTO'!$AC$3:$AC$4922))))&gt;0)),'5_ACOMPANHAMENTO'!$J$3:$J$4922),0))</f>
        <v>718</v>
      </c>
      <c r="E583" s="4" t="str">
        <f t="shared" ca="1" si="207"/>
        <v>FINALIZADO</v>
      </c>
      <c r="F583" s="7">
        <f>IF(OR($B583="",$C583=""),"",IFERROR(SUMPRODUCT(--(('5_ACOMPANHAMENTO'!$AD$3:$AD$4922=TRIM($C583&amp;""))*('5_ACOMPANHAMENTO'!$AC$3:$AC$4922&lt;&gt;"")*((((I583&lt;&gt;"")*ISNUMBER(SEARCH("|"&amp;I583&amp;"|",'5_ACOMPANHAMENTO'!$AC$3:$AC$4922)))+((J583&lt;&gt;"")*ISNUMBER(SEARCH("|"&amp;J583&amp;"|",'5_ACOMPANHAMENTO'!$AC$3:$AC$4922)))+((K583&lt;&gt;"")*ISNUMBER(SEARCH("|"&amp;K583&amp;"|",'5_ACOMPANHAMENTO'!$AC$3:$AC$4922)))+((L583&lt;&gt;"")*ISNUMBER(SEARCH("|"&amp;L583&amp;"|",'5_ACOMPANHAMENTO'!$AC$3:$AC$4922)))+((M583&lt;&gt;"")*ISNUMBER(SEARCH("|"&amp;M583&amp;"|",'5_ACOMPANHAMENTO'!$AC$3:$AC$4922)))+((N583&lt;&gt;"")*ISNUMBER(SEARCH("|"&amp;N583&amp;"|",'5_ACOMPANHAMENTO'!$AC$3:$AC$4922)))+((O583&lt;&gt;"")*ISNUMBER(SEARCH("|"&amp;O583&amp;"|",'5_ACOMPANHAMENTO'!$AC$3:$AC$4922)))+((P583&lt;&gt;"")*ISNUMBER(SEARCH("|"&amp;P583&amp;"|",'5_ACOMPANHAMENTO'!$AC$3:$AC$4922)))+((Q583&lt;&gt;"")*ISNUMBER(SEARCH("|"&amp;Q583&amp;"|",'5_ACOMPANHAMENTO'!$AC$3:$AC$4922)))+((R583&lt;&gt;"")*ISNUMBER(SEARCH("|"&amp;R583&amp;"|",'5_ACOMPANHAMENTO'!$AC$3:$AC$4922)))+((S583&lt;&gt;"")*ISNUMBER(SEARCH("|"&amp;S583&amp;"|",'5_ACOMPANHAMENTO'!$AC$3:$AC$4922)))+((T583&lt;&gt;"")*ISNUMBER(SEARCH("|"&amp;T583&amp;"|",'5_ACOMPANHAMENTO'!$AC$3:$AC$4922)))+((U583&lt;&gt;"")*ISNUMBER(SEARCH("|"&amp;U583&amp;"|",'5_ACOMPANHAMENTO'!$AC$3:$AC$4922)))+((V583&lt;&gt;"")*ISNUMBER(SEARCH("|"&amp;V583&amp;"|",'5_ACOMPANHAMENTO'!$AC$3:$AC$4922)))+((W583&lt;&gt;"")*ISNUMBER(SEARCH("|"&amp;W583&amp;"|",'5_ACOMPANHAMENTO'!$AC$3:$AC$4922)))+((X583&lt;&gt;"")*ISNUMBER(SEARCH("|"&amp;X583&amp;"|",'5_ACOMPANHAMENTO'!$AC$3:$AC$4922)))+((Y583&lt;&gt;"")*ISNUMBER(SEARCH("|"&amp;Y583&amp;"|",'5_ACOMPANHAMENTO'!$AC$3:$AC$4922)))+((Z583&lt;&gt;"")*ISNUMBER(SEARCH("|"&amp;Z583&amp;"|",'5_ACOMPANHAMENTO'!$AC$3:$AC$4922)))+((AA583&lt;&gt;"")*ISNUMBER(SEARCH("|"&amp;AA583&amp;"|",'5_ACOMPANHAMENTO'!$AC$3:$AC$4922)))+((AB583&lt;&gt;"")*ISNUMBER(SEARCH("|"&amp;AB583&amp;"|",'5_ACOMPANHAMENTO'!$AC$3:$AC$4922))))&gt;0)),'5_ACOMPANHAMENTO'!$O$3:$O$4922),0))</f>
        <v>718</v>
      </c>
      <c r="G583" s="7">
        <f t="shared" si="208"/>
        <v>0</v>
      </c>
      <c r="H583" t="str">
        <f t="shared" si="209"/>
        <v>10204|8 EMBALAGEM</v>
      </c>
      <c r="I583" s="1" t="str">
        <f t="shared" si="210"/>
        <v>10204</v>
      </c>
      <c r="J583" s="1" t="str">
        <f t="shared" si="211"/>
        <v/>
      </c>
      <c r="K583" s="1" t="str">
        <f t="shared" si="212"/>
        <v/>
      </c>
      <c r="L583" s="1" t="str">
        <f t="shared" si="213"/>
        <v/>
      </c>
      <c r="M583" s="1" t="str">
        <f t="shared" si="214"/>
        <v/>
      </c>
      <c r="N583" s="1" t="str">
        <f t="shared" si="215"/>
        <v/>
      </c>
      <c r="O583" s="1" t="str">
        <f t="shared" si="216"/>
        <v/>
      </c>
      <c r="P583" s="1" t="str">
        <f t="shared" si="217"/>
        <v/>
      </c>
      <c r="Q583" s="1" t="str">
        <f t="shared" si="218"/>
        <v/>
      </c>
      <c r="R583" s="1" t="str">
        <f t="shared" si="219"/>
        <v/>
      </c>
      <c r="S583" s="1" t="str">
        <f t="shared" si="220"/>
        <v/>
      </c>
      <c r="T583" s="1" t="str">
        <f t="shared" si="221"/>
        <v/>
      </c>
      <c r="U583" s="1" t="str">
        <f t="shared" si="222"/>
        <v/>
      </c>
      <c r="V583" s="1" t="str">
        <f t="shared" si="223"/>
        <v/>
      </c>
      <c r="W583" s="1" t="str">
        <f t="shared" si="224"/>
        <v/>
      </c>
      <c r="X583" s="1" t="str">
        <f t="shared" si="225"/>
        <v/>
      </c>
      <c r="Y583" s="1" t="str">
        <f t="shared" si="226"/>
        <v/>
      </c>
      <c r="Z583" s="1" t="str">
        <f t="shared" si="227"/>
        <v/>
      </c>
      <c r="AA583" s="1" t="str">
        <f t="shared" si="228"/>
        <v/>
      </c>
      <c r="AB583" s="1" t="str">
        <f t="shared" si="229"/>
        <v/>
      </c>
    </row>
    <row r="584" spans="1:28" ht="11.25" hidden="1" customHeight="1" x14ac:dyDescent="0.35">
      <c r="A584" s="4">
        <f>IF(OR($B584="",$C584=""),"",IFERROR(INDEX('5_ACOMPANHAMENTO'!$A$3:$A$4922,MATCH(1,INDEX(('5_ACOMPANHAMENTO'!$AD$3:$AD$4922=TRIM($C584&amp;""))*('5_ACOMPANHAMENTO'!$AC$3:$AC$4922&lt;&gt;"")*((((I584&lt;&gt;"")*ISNUMBER(SEARCH("|"&amp;I584&amp;"|",'5_ACOMPANHAMENTO'!$AC$3:$AC$4922)))+((J584&lt;&gt;"")*ISNUMBER(SEARCH("|"&amp;J584&amp;"|",'5_ACOMPANHAMENTO'!$AC$3:$AC$4922)))+((K584&lt;&gt;"")*ISNUMBER(SEARCH("|"&amp;K584&amp;"|",'5_ACOMPANHAMENTO'!$AC$3:$AC$4922)))+((L584&lt;&gt;"")*ISNUMBER(SEARCH("|"&amp;L584&amp;"|",'5_ACOMPANHAMENTO'!$AC$3:$AC$4922)))+((M584&lt;&gt;"")*ISNUMBER(SEARCH("|"&amp;M584&amp;"|",'5_ACOMPANHAMENTO'!$AC$3:$AC$4922)))+((N584&lt;&gt;"")*ISNUMBER(SEARCH("|"&amp;N584&amp;"|",'5_ACOMPANHAMENTO'!$AC$3:$AC$4922)))+((O584&lt;&gt;"")*ISNUMBER(SEARCH("|"&amp;O584&amp;"|",'5_ACOMPANHAMENTO'!$AC$3:$AC$4922)))+((P584&lt;&gt;"")*ISNUMBER(SEARCH("|"&amp;P584&amp;"|",'5_ACOMPANHAMENTO'!$AC$3:$AC$4922)))+((Q584&lt;&gt;"")*ISNUMBER(SEARCH("|"&amp;Q584&amp;"|",'5_ACOMPANHAMENTO'!$AC$3:$AC$4922)))+((R584&lt;&gt;"")*ISNUMBER(SEARCH("|"&amp;R584&amp;"|",'5_ACOMPANHAMENTO'!$AC$3:$AC$4922)))+((S584&lt;&gt;"")*ISNUMBER(SEARCH("|"&amp;S584&amp;"|",'5_ACOMPANHAMENTO'!$AC$3:$AC$4922)))+((T584&lt;&gt;"")*ISNUMBER(SEARCH("|"&amp;T584&amp;"|",'5_ACOMPANHAMENTO'!$AC$3:$AC$4922)))+((U584&lt;&gt;"")*ISNUMBER(SEARCH("|"&amp;U584&amp;"|",'5_ACOMPANHAMENTO'!$AC$3:$AC$4922)))+((V584&lt;&gt;"")*ISNUMBER(SEARCH("|"&amp;V584&amp;"|",'5_ACOMPANHAMENTO'!$AC$3:$AC$4922)))+((W584&lt;&gt;"")*ISNUMBER(SEARCH("|"&amp;W584&amp;"|",'5_ACOMPANHAMENTO'!$AC$3:$AC$4922)))+((X584&lt;&gt;"")*ISNUMBER(SEARCH("|"&amp;X584&amp;"|",'5_ACOMPANHAMENTO'!$AC$3:$AC$4922)))+((Y584&lt;&gt;"")*ISNUMBER(SEARCH("|"&amp;Y584&amp;"|",'5_ACOMPANHAMENTO'!$AC$3:$AC$4922)))+((Z584&lt;&gt;"")*ISNUMBER(SEARCH("|"&amp;Z584&amp;"|",'5_ACOMPANHAMENTO'!$AC$3:$AC$4922)))+((AA584&lt;&gt;"")*ISNUMBER(SEARCH("|"&amp;AA584&amp;"|",'5_ACOMPANHAMENTO'!$AC$3:$AC$4922)))+((AB584&lt;&gt;"")*ISNUMBER(SEARCH("|"&amp;AB584&amp;"|",'5_ACOMPANHAMENTO'!$AC$3:$AC$4922))))&gt;0),0),0)),""))</f>
        <v>46209</v>
      </c>
      <c r="B584" s="14" t="s">
        <v>3093</v>
      </c>
      <c r="C584" s="14" t="s">
        <v>3059</v>
      </c>
      <c r="D584" s="4">
        <f>IF(OR($B584="",$C584=""),"",IFERROR(SUMPRODUCT(--(('5_ACOMPANHAMENTO'!$AD$3:$AD$4922=TRIM($C584&amp;""))*('5_ACOMPANHAMENTO'!$AC$3:$AC$4922&lt;&gt;"")*((((I584&lt;&gt;"")*ISNUMBER(SEARCH("|"&amp;I584&amp;"|",'5_ACOMPANHAMENTO'!$AC$3:$AC$4922)))+((J584&lt;&gt;"")*ISNUMBER(SEARCH("|"&amp;J584&amp;"|",'5_ACOMPANHAMENTO'!$AC$3:$AC$4922)))+((K584&lt;&gt;"")*ISNUMBER(SEARCH("|"&amp;K584&amp;"|",'5_ACOMPANHAMENTO'!$AC$3:$AC$4922)))+((L584&lt;&gt;"")*ISNUMBER(SEARCH("|"&amp;L584&amp;"|",'5_ACOMPANHAMENTO'!$AC$3:$AC$4922)))+((M584&lt;&gt;"")*ISNUMBER(SEARCH("|"&amp;M584&amp;"|",'5_ACOMPANHAMENTO'!$AC$3:$AC$4922)))+((N584&lt;&gt;"")*ISNUMBER(SEARCH("|"&amp;N584&amp;"|",'5_ACOMPANHAMENTO'!$AC$3:$AC$4922)))+((O584&lt;&gt;"")*ISNUMBER(SEARCH("|"&amp;O584&amp;"|",'5_ACOMPANHAMENTO'!$AC$3:$AC$4922)))+((P584&lt;&gt;"")*ISNUMBER(SEARCH("|"&amp;P584&amp;"|",'5_ACOMPANHAMENTO'!$AC$3:$AC$4922)))+((Q584&lt;&gt;"")*ISNUMBER(SEARCH("|"&amp;Q584&amp;"|",'5_ACOMPANHAMENTO'!$AC$3:$AC$4922)))+((R584&lt;&gt;"")*ISNUMBER(SEARCH("|"&amp;R584&amp;"|",'5_ACOMPANHAMENTO'!$AC$3:$AC$4922)))+((S584&lt;&gt;"")*ISNUMBER(SEARCH("|"&amp;S584&amp;"|",'5_ACOMPANHAMENTO'!$AC$3:$AC$4922)))+((T584&lt;&gt;"")*ISNUMBER(SEARCH("|"&amp;T584&amp;"|",'5_ACOMPANHAMENTO'!$AC$3:$AC$4922)))+((U584&lt;&gt;"")*ISNUMBER(SEARCH("|"&amp;U584&amp;"|",'5_ACOMPANHAMENTO'!$AC$3:$AC$4922)))+((V584&lt;&gt;"")*ISNUMBER(SEARCH("|"&amp;V584&amp;"|",'5_ACOMPANHAMENTO'!$AC$3:$AC$4922)))+((W584&lt;&gt;"")*ISNUMBER(SEARCH("|"&amp;W584&amp;"|",'5_ACOMPANHAMENTO'!$AC$3:$AC$4922)))+((X584&lt;&gt;"")*ISNUMBER(SEARCH("|"&amp;X584&amp;"|",'5_ACOMPANHAMENTO'!$AC$3:$AC$4922)))+((Y584&lt;&gt;"")*ISNUMBER(SEARCH("|"&amp;Y584&amp;"|",'5_ACOMPANHAMENTO'!$AC$3:$AC$4922)))+((Z584&lt;&gt;"")*ISNUMBER(SEARCH("|"&amp;Z584&amp;"|",'5_ACOMPANHAMENTO'!$AC$3:$AC$4922)))+((AA584&lt;&gt;"")*ISNUMBER(SEARCH("|"&amp;AA584&amp;"|",'5_ACOMPANHAMENTO'!$AC$3:$AC$4922)))+((AB584&lt;&gt;"")*ISNUMBER(SEARCH("|"&amp;AB584&amp;"|",'5_ACOMPANHAMENTO'!$AC$3:$AC$4922))))&gt;0)),'5_ACOMPANHAMENTO'!$J$3:$J$4922),0))</f>
        <v>718</v>
      </c>
      <c r="E584" s="4" t="str">
        <f t="shared" ca="1" si="207"/>
        <v>FINALIZADO</v>
      </c>
      <c r="F584" s="7">
        <f>IF(OR($B584="",$C584=""),"",IFERROR(SUMPRODUCT(--(('5_ACOMPANHAMENTO'!$AD$3:$AD$4922=TRIM($C584&amp;""))*('5_ACOMPANHAMENTO'!$AC$3:$AC$4922&lt;&gt;"")*((((I584&lt;&gt;"")*ISNUMBER(SEARCH("|"&amp;I584&amp;"|",'5_ACOMPANHAMENTO'!$AC$3:$AC$4922)))+((J584&lt;&gt;"")*ISNUMBER(SEARCH("|"&amp;J584&amp;"|",'5_ACOMPANHAMENTO'!$AC$3:$AC$4922)))+((K584&lt;&gt;"")*ISNUMBER(SEARCH("|"&amp;K584&amp;"|",'5_ACOMPANHAMENTO'!$AC$3:$AC$4922)))+((L584&lt;&gt;"")*ISNUMBER(SEARCH("|"&amp;L584&amp;"|",'5_ACOMPANHAMENTO'!$AC$3:$AC$4922)))+((M584&lt;&gt;"")*ISNUMBER(SEARCH("|"&amp;M584&amp;"|",'5_ACOMPANHAMENTO'!$AC$3:$AC$4922)))+((N584&lt;&gt;"")*ISNUMBER(SEARCH("|"&amp;N584&amp;"|",'5_ACOMPANHAMENTO'!$AC$3:$AC$4922)))+((O584&lt;&gt;"")*ISNUMBER(SEARCH("|"&amp;O584&amp;"|",'5_ACOMPANHAMENTO'!$AC$3:$AC$4922)))+((P584&lt;&gt;"")*ISNUMBER(SEARCH("|"&amp;P584&amp;"|",'5_ACOMPANHAMENTO'!$AC$3:$AC$4922)))+((Q584&lt;&gt;"")*ISNUMBER(SEARCH("|"&amp;Q584&amp;"|",'5_ACOMPANHAMENTO'!$AC$3:$AC$4922)))+((R584&lt;&gt;"")*ISNUMBER(SEARCH("|"&amp;R584&amp;"|",'5_ACOMPANHAMENTO'!$AC$3:$AC$4922)))+((S584&lt;&gt;"")*ISNUMBER(SEARCH("|"&amp;S584&amp;"|",'5_ACOMPANHAMENTO'!$AC$3:$AC$4922)))+((T584&lt;&gt;"")*ISNUMBER(SEARCH("|"&amp;T584&amp;"|",'5_ACOMPANHAMENTO'!$AC$3:$AC$4922)))+((U584&lt;&gt;"")*ISNUMBER(SEARCH("|"&amp;U584&amp;"|",'5_ACOMPANHAMENTO'!$AC$3:$AC$4922)))+((V584&lt;&gt;"")*ISNUMBER(SEARCH("|"&amp;V584&amp;"|",'5_ACOMPANHAMENTO'!$AC$3:$AC$4922)))+((W584&lt;&gt;"")*ISNUMBER(SEARCH("|"&amp;W584&amp;"|",'5_ACOMPANHAMENTO'!$AC$3:$AC$4922)))+((X584&lt;&gt;"")*ISNUMBER(SEARCH("|"&amp;X584&amp;"|",'5_ACOMPANHAMENTO'!$AC$3:$AC$4922)))+((Y584&lt;&gt;"")*ISNUMBER(SEARCH("|"&amp;Y584&amp;"|",'5_ACOMPANHAMENTO'!$AC$3:$AC$4922)))+((Z584&lt;&gt;"")*ISNUMBER(SEARCH("|"&amp;Z584&amp;"|",'5_ACOMPANHAMENTO'!$AC$3:$AC$4922)))+((AA584&lt;&gt;"")*ISNUMBER(SEARCH("|"&amp;AA584&amp;"|",'5_ACOMPANHAMENTO'!$AC$3:$AC$4922)))+((AB584&lt;&gt;"")*ISNUMBER(SEARCH("|"&amp;AB584&amp;"|",'5_ACOMPANHAMENTO'!$AC$3:$AC$4922))))&gt;0)),'5_ACOMPANHAMENTO'!$O$3:$O$4922),0))</f>
        <v>718</v>
      </c>
      <c r="G584" s="7">
        <f t="shared" si="208"/>
        <v>0</v>
      </c>
      <c r="H584" t="str">
        <f t="shared" si="209"/>
        <v>10204|8 EMBALAGEM</v>
      </c>
      <c r="I584" s="1" t="str">
        <f t="shared" si="210"/>
        <v>10204</v>
      </c>
      <c r="J584" s="1" t="str">
        <f t="shared" si="211"/>
        <v/>
      </c>
      <c r="K584" s="1" t="str">
        <f t="shared" si="212"/>
        <v/>
      </c>
      <c r="L584" s="1" t="str">
        <f t="shared" si="213"/>
        <v/>
      </c>
      <c r="M584" s="1" t="str">
        <f t="shared" si="214"/>
        <v/>
      </c>
      <c r="N584" s="1" t="str">
        <f t="shared" si="215"/>
        <v/>
      </c>
      <c r="O584" s="1" t="str">
        <f t="shared" si="216"/>
        <v/>
      </c>
      <c r="P584" s="1" t="str">
        <f t="shared" si="217"/>
        <v/>
      </c>
      <c r="Q584" s="1" t="str">
        <f t="shared" si="218"/>
        <v/>
      </c>
      <c r="R584" s="1" t="str">
        <f t="shared" si="219"/>
        <v/>
      </c>
      <c r="S584" s="1" t="str">
        <f t="shared" si="220"/>
        <v/>
      </c>
      <c r="T584" s="1" t="str">
        <f t="shared" si="221"/>
        <v/>
      </c>
      <c r="U584" s="1" t="str">
        <f t="shared" si="222"/>
        <v/>
      </c>
      <c r="V584" s="1" t="str">
        <f t="shared" si="223"/>
        <v/>
      </c>
      <c r="W584" s="1" t="str">
        <f t="shared" si="224"/>
        <v/>
      </c>
      <c r="X584" s="1" t="str">
        <f t="shared" si="225"/>
        <v/>
      </c>
      <c r="Y584" s="1" t="str">
        <f t="shared" si="226"/>
        <v/>
      </c>
      <c r="Z584" s="1" t="str">
        <f t="shared" si="227"/>
        <v/>
      </c>
      <c r="AA584" s="1" t="str">
        <f t="shared" si="228"/>
        <v/>
      </c>
      <c r="AB584" s="1" t="str">
        <f t="shared" si="229"/>
        <v/>
      </c>
    </row>
    <row r="585" spans="1:28" ht="11.25" hidden="1" customHeight="1" x14ac:dyDescent="0.35">
      <c r="A585" s="4">
        <f>IF(OR($B585="",$C585=""),"",IFERROR(INDEX('5_ACOMPANHAMENTO'!$A$3:$A$4922,MATCH(1,INDEX(('5_ACOMPANHAMENTO'!$AD$3:$AD$4922=TRIM($C585&amp;""))*('5_ACOMPANHAMENTO'!$AC$3:$AC$4922&lt;&gt;"")*((((I585&lt;&gt;"")*ISNUMBER(SEARCH("|"&amp;I585&amp;"|",'5_ACOMPANHAMENTO'!$AC$3:$AC$4922)))+((J585&lt;&gt;"")*ISNUMBER(SEARCH("|"&amp;J585&amp;"|",'5_ACOMPANHAMENTO'!$AC$3:$AC$4922)))+((K585&lt;&gt;"")*ISNUMBER(SEARCH("|"&amp;K585&amp;"|",'5_ACOMPANHAMENTO'!$AC$3:$AC$4922)))+((L585&lt;&gt;"")*ISNUMBER(SEARCH("|"&amp;L585&amp;"|",'5_ACOMPANHAMENTO'!$AC$3:$AC$4922)))+((M585&lt;&gt;"")*ISNUMBER(SEARCH("|"&amp;M585&amp;"|",'5_ACOMPANHAMENTO'!$AC$3:$AC$4922)))+((N585&lt;&gt;"")*ISNUMBER(SEARCH("|"&amp;N585&amp;"|",'5_ACOMPANHAMENTO'!$AC$3:$AC$4922)))+((O585&lt;&gt;"")*ISNUMBER(SEARCH("|"&amp;O585&amp;"|",'5_ACOMPANHAMENTO'!$AC$3:$AC$4922)))+((P585&lt;&gt;"")*ISNUMBER(SEARCH("|"&amp;P585&amp;"|",'5_ACOMPANHAMENTO'!$AC$3:$AC$4922)))+((Q585&lt;&gt;"")*ISNUMBER(SEARCH("|"&amp;Q585&amp;"|",'5_ACOMPANHAMENTO'!$AC$3:$AC$4922)))+((R585&lt;&gt;"")*ISNUMBER(SEARCH("|"&amp;R585&amp;"|",'5_ACOMPANHAMENTO'!$AC$3:$AC$4922)))+((S585&lt;&gt;"")*ISNUMBER(SEARCH("|"&amp;S585&amp;"|",'5_ACOMPANHAMENTO'!$AC$3:$AC$4922)))+((T585&lt;&gt;"")*ISNUMBER(SEARCH("|"&amp;T585&amp;"|",'5_ACOMPANHAMENTO'!$AC$3:$AC$4922)))+((U585&lt;&gt;"")*ISNUMBER(SEARCH("|"&amp;U585&amp;"|",'5_ACOMPANHAMENTO'!$AC$3:$AC$4922)))+((V585&lt;&gt;"")*ISNUMBER(SEARCH("|"&amp;V585&amp;"|",'5_ACOMPANHAMENTO'!$AC$3:$AC$4922)))+((W585&lt;&gt;"")*ISNUMBER(SEARCH("|"&amp;W585&amp;"|",'5_ACOMPANHAMENTO'!$AC$3:$AC$4922)))+((X585&lt;&gt;"")*ISNUMBER(SEARCH("|"&amp;X585&amp;"|",'5_ACOMPANHAMENTO'!$AC$3:$AC$4922)))+((Y585&lt;&gt;"")*ISNUMBER(SEARCH("|"&amp;Y585&amp;"|",'5_ACOMPANHAMENTO'!$AC$3:$AC$4922)))+((Z585&lt;&gt;"")*ISNUMBER(SEARCH("|"&amp;Z585&amp;"|",'5_ACOMPANHAMENTO'!$AC$3:$AC$4922)))+((AA585&lt;&gt;"")*ISNUMBER(SEARCH("|"&amp;AA585&amp;"|",'5_ACOMPANHAMENTO'!$AC$3:$AC$4922)))+((AB585&lt;&gt;"")*ISNUMBER(SEARCH("|"&amp;AB585&amp;"|",'5_ACOMPANHAMENTO'!$AC$3:$AC$4922))))&gt;0),0),0)),""))</f>
        <v>46209</v>
      </c>
      <c r="B585" s="14" t="s">
        <v>3093</v>
      </c>
      <c r="C585" s="14" t="s">
        <v>3059</v>
      </c>
      <c r="D585" s="4">
        <f>IF(OR($B585="",$C585=""),"",IFERROR(SUMPRODUCT(--(('5_ACOMPANHAMENTO'!$AD$3:$AD$4922=TRIM($C585&amp;""))*('5_ACOMPANHAMENTO'!$AC$3:$AC$4922&lt;&gt;"")*((((I585&lt;&gt;"")*ISNUMBER(SEARCH("|"&amp;I585&amp;"|",'5_ACOMPANHAMENTO'!$AC$3:$AC$4922)))+((J585&lt;&gt;"")*ISNUMBER(SEARCH("|"&amp;J585&amp;"|",'5_ACOMPANHAMENTO'!$AC$3:$AC$4922)))+((K585&lt;&gt;"")*ISNUMBER(SEARCH("|"&amp;K585&amp;"|",'5_ACOMPANHAMENTO'!$AC$3:$AC$4922)))+((L585&lt;&gt;"")*ISNUMBER(SEARCH("|"&amp;L585&amp;"|",'5_ACOMPANHAMENTO'!$AC$3:$AC$4922)))+((M585&lt;&gt;"")*ISNUMBER(SEARCH("|"&amp;M585&amp;"|",'5_ACOMPANHAMENTO'!$AC$3:$AC$4922)))+((N585&lt;&gt;"")*ISNUMBER(SEARCH("|"&amp;N585&amp;"|",'5_ACOMPANHAMENTO'!$AC$3:$AC$4922)))+((O585&lt;&gt;"")*ISNUMBER(SEARCH("|"&amp;O585&amp;"|",'5_ACOMPANHAMENTO'!$AC$3:$AC$4922)))+((P585&lt;&gt;"")*ISNUMBER(SEARCH("|"&amp;P585&amp;"|",'5_ACOMPANHAMENTO'!$AC$3:$AC$4922)))+((Q585&lt;&gt;"")*ISNUMBER(SEARCH("|"&amp;Q585&amp;"|",'5_ACOMPANHAMENTO'!$AC$3:$AC$4922)))+((R585&lt;&gt;"")*ISNUMBER(SEARCH("|"&amp;R585&amp;"|",'5_ACOMPANHAMENTO'!$AC$3:$AC$4922)))+((S585&lt;&gt;"")*ISNUMBER(SEARCH("|"&amp;S585&amp;"|",'5_ACOMPANHAMENTO'!$AC$3:$AC$4922)))+((T585&lt;&gt;"")*ISNUMBER(SEARCH("|"&amp;T585&amp;"|",'5_ACOMPANHAMENTO'!$AC$3:$AC$4922)))+((U585&lt;&gt;"")*ISNUMBER(SEARCH("|"&amp;U585&amp;"|",'5_ACOMPANHAMENTO'!$AC$3:$AC$4922)))+((V585&lt;&gt;"")*ISNUMBER(SEARCH("|"&amp;V585&amp;"|",'5_ACOMPANHAMENTO'!$AC$3:$AC$4922)))+((W585&lt;&gt;"")*ISNUMBER(SEARCH("|"&amp;W585&amp;"|",'5_ACOMPANHAMENTO'!$AC$3:$AC$4922)))+((X585&lt;&gt;"")*ISNUMBER(SEARCH("|"&amp;X585&amp;"|",'5_ACOMPANHAMENTO'!$AC$3:$AC$4922)))+((Y585&lt;&gt;"")*ISNUMBER(SEARCH("|"&amp;Y585&amp;"|",'5_ACOMPANHAMENTO'!$AC$3:$AC$4922)))+((Z585&lt;&gt;"")*ISNUMBER(SEARCH("|"&amp;Z585&amp;"|",'5_ACOMPANHAMENTO'!$AC$3:$AC$4922)))+((AA585&lt;&gt;"")*ISNUMBER(SEARCH("|"&amp;AA585&amp;"|",'5_ACOMPANHAMENTO'!$AC$3:$AC$4922)))+((AB585&lt;&gt;"")*ISNUMBER(SEARCH("|"&amp;AB585&amp;"|",'5_ACOMPANHAMENTO'!$AC$3:$AC$4922))))&gt;0)),'5_ACOMPANHAMENTO'!$J$3:$J$4922),0))</f>
        <v>718</v>
      </c>
      <c r="E585" s="4" t="str">
        <f t="shared" ca="1" si="207"/>
        <v>FINALIZADO</v>
      </c>
      <c r="F585" s="7">
        <f>IF(OR($B585="",$C585=""),"",IFERROR(SUMPRODUCT(--(('5_ACOMPANHAMENTO'!$AD$3:$AD$4922=TRIM($C585&amp;""))*('5_ACOMPANHAMENTO'!$AC$3:$AC$4922&lt;&gt;"")*((((I585&lt;&gt;"")*ISNUMBER(SEARCH("|"&amp;I585&amp;"|",'5_ACOMPANHAMENTO'!$AC$3:$AC$4922)))+((J585&lt;&gt;"")*ISNUMBER(SEARCH("|"&amp;J585&amp;"|",'5_ACOMPANHAMENTO'!$AC$3:$AC$4922)))+((K585&lt;&gt;"")*ISNUMBER(SEARCH("|"&amp;K585&amp;"|",'5_ACOMPANHAMENTO'!$AC$3:$AC$4922)))+((L585&lt;&gt;"")*ISNUMBER(SEARCH("|"&amp;L585&amp;"|",'5_ACOMPANHAMENTO'!$AC$3:$AC$4922)))+((M585&lt;&gt;"")*ISNUMBER(SEARCH("|"&amp;M585&amp;"|",'5_ACOMPANHAMENTO'!$AC$3:$AC$4922)))+((N585&lt;&gt;"")*ISNUMBER(SEARCH("|"&amp;N585&amp;"|",'5_ACOMPANHAMENTO'!$AC$3:$AC$4922)))+((O585&lt;&gt;"")*ISNUMBER(SEARCH("|"&amp;O585&amp;"|",'5_ACOMPANHAMENTO'!$AC$3:$AC$4922)))+((P585&lt;&gt;"")*ISNUMBER(SEARCH("|"&amp;P585&amp;"|",'5_ACOMPANHAMENTO'!$AC$3:$AC$4922)))+((Q585&lt;&gt;"")*ISNUMBER(SEARCH("|"&amp;Q585&amp;"|",'5_ACOMPANHAMENTO'!$AC$3:$AC$4922)))+((R585&lt;&gt;"")*ISNUMBER(SEARCH("|"&amp;R585&amp;"|",'5_ACOMPANHAMENTO'!$AC$3:$AC$4922)))+((S585&lt;&gt;"")*ISNUMBER(SEARCH("|"&amp;S585&amp;"|",'5_ACOMPANHAMENTO'!$AC$3:$AC$4922)))+((T585&lt;&gt;"")*ISNUMBER(SEARCH("|"&amp;T585&amp;"|",'5_ACOMPANHAMENTO'!$AC$3:$AC$4922)))+((U585&lt;&gt;"")*ISNUMBER(SEARCH("|"&amp;U585&amp;"|",'5_ACOMPANHAMENTO'!$AC$3:$AC$4922)))+((V585&lt;&gt;"")*ISNUMBER(SEARCH("|"&amp;V585&amp;"|",'5_ACOMPANHAMENTO'!$AC$3:$AC$4922)))+((W585&lt;&gt;"")*ISNUMBER(SEARCH("|"&amp;W585&amp;"|",'5_ACOMPANHAMENTO'!$AC$3:$AC$4922)))+((X585&lt;&gt;"")*ISNUMBER(SEARCH("|"&amp;X585&amp;"|",'5_ACOMPANHAMENTO'!$AC$3:$AC$4922)))+((Y585&lt;&gt;"")*ISNUMBER(SEARCH("|"&amp;Y585&amp;"|",'5_ACOMPANHAMENTO'!$AC$3:$AC$4922)))+((Z585&lt;&gt;"")*ISNUMBER(SEARCH("|"&amp;Z585&amp;"|",'5_ACOMPANHAMENTO'!$AC$3:$AC$4922)))+((AA585&lt;&gt;"")*ISNUMBER(SEARCH("|"&amp;AA585&amp;"|",'5_ACOMPANHAMENTO'!$AC$3:$AC$4922)))+((AB585&lt;&gt;"")*ISNUMBER(SEARCH("|"&amp;AB585&amp;"|",'5_ACOMPANHAMENTO'!$AC$3:$AC$4922))))&gt;0)),'5_ACOMPANHAMENTO'!$O$3:$O$4922),0))</f>
        <v>718</v>
      </c>
      <c r="G585" s="7">
        <f t="shared" si="208"/>
        <v>0</v>
      </c>
      <c r="H585" t="str">
        <f t="shared" si="209"/>
        <v>10204|8 EMBALAGEM</v>
      </c>
      <c r="I585" s="1" t="str">
        <f t="shared" si="210"/>
        <v>10204</v>
      </c>
      <c r="J585" s="1" t="str">
        <f t="shared" si="211"/>
        <v/>
      </c>
      <c r="K585" s="1" t="str">
        <f t="shared" si="212"/>
        <v/>
      </c>
      <c r="L585" s="1" t="str">
        <f t="shared" si="213"/>
        <v/>
      </c>
      <c r="M585" s="1" t="str">
        <f t="shared" si="214"/>
        <v/>
      </c>
      <c r="N585" s="1" t="str">
        <f t="shared" si="215"/>
        <v/>
      </c>
      <c r="O585" s="1" t="str">
        <f t="shared" si="216"/>
        <v/>
      </c>
      <c r="P585" s="1" t="str">
        <f t="shared" si="217"/>
        <v/>
      </c>
      <c r="Q585" s="1" t="str">
        <f t="shared" si="218"/>
        <v/>
      </c>
      <c r="R585" s="1" t="str">
        <f t="shared" si="219"/>
        <v/>
      </c>
      <c r="S585" s="1" t="str">
        <f t="shared" si="220"/>
        <v/>
      </c>
      <c r="T585" s="1" t="str">
        <f t="shared" si="221"/>
        <v/>
      </c>
      <c r="U585" s="1" t="str">
        <f t="shared" si="222"/>
        <v/>
      </c>
      <c r="V585" s="1" t="str">
        <f t="shared" si="223"/>
        <v/>
      </c>
      <c r="W585" s="1" t="str">
        <f t="shared" si="224"/>
        <v/>
      </c>
      <c r="X585" s="1" t="str">
        <f t="shared" si="225"/>
        <v/>
      </c>
      <c r="Y585" s="1" t="str">
        <f t="shared" si="226"/>
        <v/>
      </c>
      <c r="Z585" s="1" t="str">
        <f t="shared" si="227"/>
        <v/>
      </c>
      <c r="AA585" s="1" t="str">
        <f t="shared" si="228"/>
        <v/>
      </c>
      <c r="AB585" s="1" t="str">
        <f t="shared" si="229"/>
        <v/>
      </c>
    </row>
    <row r="586" spans="1:28" ht="11.25" hidden="1" customHeight="1" x14ac:dyDescent="0.35">
      <c r="A586" s="4">
        <f>IF(OR($B586="",$C586=""),"",IFERROR(INDEX('5_ACOMPANHAMENTO'!$A$3:$A$4922,MATCH(1,INDEX(('5_ACOMPANHAMENTO'!$AD$3:$AD$4922=TRIM($C586&amp;""))*('5_ACOMPANHAMENTO'!$AC$3:$AC$4922&lt;&gt;"")*((((I586&lt;&gt;"")*ISNUMBER(SEARCH("|"&amp;I586&amp;"|",'5_ACOMPANHAMENTO'!$AC$3:$AC$4922)))+((J586&lt;&gt;"")*ISNUMBER(SEARCH("|"&amp;J586&amp;"|",'5_ACOMPANHAMENTO'!$AC$3:$AC$4922)))+((K586&lt;&gt;"")*ISNUMBER(SEARCH("|"&amp;K586&amp;"|",'5_ACOMPANHAMENTO'!$AC$3:$AC$4922)))+((L586&lt;&gt;"")*ISNUMBER(SEARCH("|"&amp;L586&amp;"|",'5_ACOMPANHAMENTO'!$AC$3:$AC$4922)))+((M586&lt;&gt;"")*ISNUMBER(SEARCH("|"&amp;M586&amp;"|",'5_ACOMPANHAMENTO'!$AC$3:$AC$4922)))+((N586&lt;&gt;"")*ISNUMBER(SEARCH("|"&amp;N586&amp;"|",'5_ACOMPANHAMENTO'!$AC$3:$AC$4922)))+((O586&lt;&gt;"")*ISNUMBER(SEARCH("|"&amp;O586&amp;"|",'5_ACOMPANHAMENTO'!$AC$3:$AC$4922)))+((P586&lt;&gt;"")*ISNUMBER(SEARCH("|"&amp;P586&amp;"|",'5_ACOMPANHAMENTO'!$AC$3:$AC$4922)))+((Q586&lt;&gt;"")*ISNUMBER(SEARCH("|"&amp;Q586&amp;"|",'5_ACOMPANHAMENTO'!$AC$3:$AC$4922)))+((R586&lt;&gt;"")*ISNUMBER(SEARCH("|"&amp;R586&amp;"|",'5_ACOMPANHAMENTO'!$AC$3:$AC$4922)))+((S586&lt;&gt;"")*ISNUMBER(SEARCH("|"&amp;S586&amp;"|",'5_ACOMPANHAMENTO'!$AC$3:$AC$4922)))+((T586&lt;&gt;"")*ISNUMBER(SEARCH("|"&amp;T586&amp;"|",'5_ACOMPANHAMENTO'!$AC$3:$AC$4922)))+((U586&lt;&gt;"")*ISNUMBER(SEARCH("|"&amp;U586&amp;"|",'5_ACOMPANHAMENTO'!$AC$3:$AC$4922)))+((V586&lt;&gt;"")*ISNUMBER(SEARCH("|"&amp;V586&amp;"|",'5_ACOMPANHAMENTO'!$AC$3:$AC$4922)))+((W586&lt;&gt;"")*ISNUMBER(SEARCH("|"&amp;W586&amp;"|",'5_ACOMPANHAMENTO'!$AC$3:$AC$4922)))+((X586&lt;&gt;"")*ISNUMBER(SEARCH("|"&amp;X586&amp;"|",'5_ACOMPANHAMENTO'!$AC$3:$AC$4922)))+((Y586&lt;&gt;"")*ISNUMBER(SEARCH("|"&amp;Y586&amp;"|",'5_ACOMPANHAMENTO'!$AC$3:$AC$4922)))+((Z586&lt;&gt;"")*ISNUMBER(SEARCH("|"&amp;Z586&amp;"|",'5_ACOMPANHAMENTO'!$AC$3:$AC$4922)))+((AA586&lt;&gt;"")*ISNUMBER(SEARCH("|"&amp;AA586&amp;"|",'5_ACOMPANHAMENTO'!$AC$3:$AC$4922)))+((AB586&lt;&gt;"")*ISNUMBER(SEARCH("|"&amp;AB586&amp;"|",'5_ACOMPANHAMENTO'!$AC$3:$AC$4922))))&gt;0),0),0)),""))</f>
        <v>46209</v>
      </c>
      <c r="B586" s="14" t="s">
        <v>3093</v>
      </c>
      <c r="C586" s="14" t="s">
        <v>3059</v>
      </c>
      <c r="D586" s="4">
        <f>IF(OR($B586="",$C586=""),"",IFERROR(SUMPRODUCT(--(('5_ACOMPANHAMENTO'!$AD$3:$AD$4922=TRIM($C586&amp;""))*('5_ACOMPANHAMENTO'!$AC$3:$AC$4922&lt;&gt;"")*((((I586&lt;&gt;"")*ISNUMBER(SEARCH("|"&amp;I586&amp;"|",'5_ACOMPANHAMENTO'!$AC$3:$AC$4922)))+((J586&lt;&gt;"")*ISNUMBER(SEARCH("|"&amp;J586&amp;"|",'5_ACOMPANHAMENTO'!$AC$3:$AC$4922)))+((K586&lt;&gt;"")*ISNUMBER(SEARCH("|"&amp;K586&amp;"|",'5_ACOMPANHAMENTO'!$AC$3:$AC$4922)))+((L586&lt;&gt;"")*ISNUMBER(SEARCH("|"&amp;L586&amp;"|",'5_ACOMPANHAMENTO'!$AC$3:$AC$4922)))+((M586&lt;&gt;"")*ISNUMBER(SEARCH("|"&amp;M586&amp;"|",'5_ACOMPANHAMENTO'!$AC$3:$AC$4922)))+((N586&lt;&gt;"")*ISNUMBER(SEARCH("|"&amp;N586&amp;"|",'5_ACOMPANHAMENTO'!$AC$3:$AC$4922)))+((O586&lt;&gt;"")*ISNUMBER(SEARCH("|"&amp;O586&amp;"|",'5_ACOMPANHAMENTO'!$AC$3:$AC$4922)))+((P586&lt;&gt;"")*ISNUMBER(SEARCH("|"&amp;P586&amp;"|",'5_ACOMPANHAMENTO'!$AC$3:$AC$4922)))+((Q586&lt;&gt;"")*ISNUMBER(SEARCH("|"&amp;Q586&amp;"|",'5_ACOMPANHAMENTO'!$AC$3:$AC$4922)))+((R586&lt;&gt;"")*ISNUMBER(SEARCH("|"&amp;R586&amp;"|",'5_ACOMPANHAMENTO'!$AC$3:$AC$4922)))+((S586&lt;&gt;"")*ISNUMBER(SEARCH("|"&amp;S586&amp;"|",'5_ACOMPANHAMENTO'!$AC$3:$AC$4922)))+((T586&lt;&gt;"")*ISNUMBER(SEARCH("|"&amp;T586&amp;"|",'5_ACOMPANHAMENTO'!$AC$3:$AC$4922)))+((U586&lt;&gt;"")*ISNUMBER(SEARCH("|"&amp;U586&amp;"|",'5_ACOMPANHAMENTO'!$AC$3:$AC$4922)))+((V586&lt;&gt;"")*ISNUMBER(SEARCH("|"&amp;V586&amp;"|",'5_ACOMPANHAMENTO'!$AC$3:$AC$4922)))+((W586&lt;&gt;"")*ISNUMBER(SEARCH("|"&amp;W586&amp;"|",'5_ACOMPANHAMENTO'!$AC$3:$AC$4922)))+((X586&lt;&gt;"")*ISNUMBER(SEARCH("|"&amp;X586&amp;"|",'5_ACOMPANHAMENTO'!$AC$3:$AC$4922)))+((Y586&lt;&gt;"")*ISNUMBER(SEARCH("|"&amp;Y586&amp;"|",'5_ACOMPANHAMENTO'!$AC$3:$AC$4922)))+((Z586&lt;&gt;"")*ISNUMBER(SEARCH("|"&amp;Z586&amp;"|",'5_ACOMPANHAMENTO'!$AC$3:$AC$4922)))+((AA586&lt;&gt;"")*ISNUMBER(SEARCH("|"&amp;AA586&amp;"|",'5_ACOMPANHAMENTO'!$AC$3:$AC$4922)))+((AB586&lt;&gt;"")*ISNUMBER(SEARCH("|"&amp;AB586&amp;"|",'5_ACOMPANHAMENTO'!$AC$3:$AC$4922))))&gt;0)),'5_ACOMPANHAMENTO'!$J$3:$J$4922),0))</f>
        <v>718</v>
      </c>
      <c r="E586" s="4" t="str">
        <f t="shared" ca="1" si="207"/>
        <v>FINALIZADO</v>
      </c>
      <c r="F586" s="7">
        <f>IF(OR($B586="",$C586=""),"",IFERROR(SUMPRODUCT(--(('5_ACOMPANHAMENTO'!$AD$3:$AD$4922=TRIM($C586&amp;""))*('5_ACOMPANHAMENTO'!$AC$3:$AC$4922&lt;&gt;"")*((((I586&lt;&gt;"")*ISNUMBER(SEARCH("|"&amp;I586&amp;"|",'5_ACOMPANHAMENTO'!$AC$3:$AC$4922)))+((J586&lt;&gt;"")*ISNUMBER(SEARCH("|"&amp;J586&amp;"|",'5_ACOMPANHAMENTO'!$AC$3:$AC$4922)))+((K586&lt;&gt;"")*ISNUMBER(SEARCH("|"&amp;K586&amp;"|",'5_ACOMPANHAMENTO'!$AC$3:$AC$4922)))+((L586&lt;&gt;"")*ISNUMBER(SEARCH("|"&amp;L586&amp;"|",'5_ACOMPANHAMENTO'!$AC$3:$AC$4922)))+((M586&lt;&gt;"")*ISNUMBER(SEARCH("|"&amp;M586&amp;"|",'5_ACOMPANHAMENTO'!$AC$3:$AC$4922)))+((N586&lt;&gt;"")*ISNUMBER(SEARCH("|"&amp;N586&amp;"|",'5_ACOMPANHAMENTO'!$AC$3:$AC$4922)))+((O586&lt;&gt;"")*ISNUMBER(SEARCH("|"&amp;O586&amp;"|",'5_ACOMPANHAMENTO'!$AC$3:$AC$4922)))+((P586&lt;&gt;"")*ISNUMBER(SEARCH("|"&amp;P586&amp;"|",'5_ACOMPANHAMENTO'!$AC$3:$AC$4922)))+((Q586&lt;&gt;"")*ISNUMBER(SEARCH("|"&amp;Q586&amp;"|",'5_ACOMPANHAMENTO'!$AC$3:$AC$4922)))+((R586&lt;&gt;"")*ISNUMBER(SEARCH("|"&amp;R586&amp;"|",'5_ACOMPANHAMENTO'!$AC$3:$AC$4922)))+((S586&lt;&gt;"")*ISNUMBER(SEARCH("|"&amp;S586&amp;"|",'5_ACOMPANHAMENTO'!$AC$3:$AC$4922)))+((T586&lt;&gt;"")*ISNUMBER(SEARCH("|"&amp;T586&amp;"|",'5_ACOMPANHAMENTO'!$AC$3:$AC$4922)))+((U586&lt;&gt;"")*ISNUMBER(SEARCH("|"&amp;U586&amp;"|",'5_ACOMPANHAMENTO'!$AC$3:$AC$4922)))+((V586&lt;&gt;"")*ISNUMBER(SEARCH("|"&amp;V586&amp;"|",'5_ACOMPANHAMENTO'!$AC$3:$AC$4922)))+((W586&lt;&gt;"")*ISNUMBER(SEARCH("|"&amp;W586&amp;"|",'5_ACOMPANHAMENTO'!$AC$3:$AC$4922)))+((X586&lt;&gt;"")*ISNUMBER(SEARCH("|"&amp;X586&amp;"|",'5_ACOMPANHAMENTO'!$AC$3:$AC$4922)))+((Y586&lt;&gt;"")*ISNUMBER(SEARCH("|"&amp;Y586&amp;"|",'5_ACOMPANHAMENTO'!$AC$3:$AC$4922)))+((Z586&lt;&gt;"")*ISNUMBER(SEARCH("|"&amp;Z586&amp;"|",'5_ACOMPANHAMENTO'!$AC$3:$AC$4922)))+((AA586&lt;&gt;"")*ISNUMBER(SEARCH("|"&amp;AA586&amp;"|",'5_ACOMPANHAMENTO'!$AC$3:$AC$4922)))+((AB586&lt;&gt;"")*ISNUMBER(SEARCH("|"&amp;AB586&amp;"|",'5_ACOMPANHAMENTO'!$AC$3:$AC$4922))))&gt;0)),'5_ACOMPANHAMENTO'!$O$3:$O$4922),0))</f>
        <v>718</v>
      </c>
      <c r="G586" s="7">
        <f t="shared" si="208"/>
        <v>0</v>
      </c>
      <c r="H586" t="str">
        <f t="shared" si="209"/>
        <v>10204|8 EMBALAGEM</v>
      </c>
      <c r="I586" s="1" t="str">
        <f t="shared" si="210"/>
        <v>10204</v>
      </c>
      <c r="J586" s="1" t="str">
        <f t="shared" si="211"/>
        <v/>
      </c>
      <c r="K586" s="1" t="str">
        <f t="shared" si="212"/>
        <v/>
      </c>
      <c r="L586" s="1" t="str">
        <f t="shared" si="213"/>
        <v/>
      </c>
      <c r="M586" s="1" t="str">
        <f t="shared" si="214"/>
        <v/>
      </c>
      <c r="N586" s="1" t="str">
        <f t="shared" si="215"/>
        <v/>
      </c>
      <c r="O586" s="1" t="str">
        <f t="shared" si="216"/>
        <v/>
      </c>
      <c r="P586" s="1" t="str">
        <f t="shared" si="217"/>
        <v/>
      </c>
      <c r="Q586" s="1" t="str">
        <f t="shared" si="218"/>
        <v/>
      </c>
      <c r="R586" s="1" t="str">
        <f t="shared" si="219"/>
        <v/>
      </c>
      <c r="S586" s="1" t="str">
        <f t="shared" si="220"/>
        <v/>
      </c>
      <c r="T586" s="1" t="str">
        <f t="shared" si="221"/>
        <v/>
      </c>
      <c r="U586" s="1" t="str">
        <f t="shared" si="222"/>
        <v/>
      </c>
      <c r="V586" s="1" t="str">
        <f t="shared" si="223"/>
        <v/>
      </c>
      <c r="W586" s="1" t="str">
        <f t="shared" si="224"/>
        <v/>
      </c>
      <c r="X586" s="1" t="str">
        <f t="shared" si="225"/>
        <v/>
      </c>
      <c r="Y586" s="1" t="str">
        <f t="shared" si="226"/>
        <v/>
      </c>
      <c r="Z586" s="1" t="str">
        <f t="shared" si="227"/>
        <v/>
      </c>
      <c r="AA586" s="1" t="str">
        <f t="shared" si="228"/>
        <v/>
      </c>
      <c r="AB586" s="1" t="str">
        <f t="shared" si="229"/>
        <v/>
      </c>
    </row>
    <row r="587" spans="1:28" ht="11.25" hidden="1" customHeight="1" x14ac:dyDescent="0.35">
      <c r="A587" s="4">
        <f>IF(OR($B587="",$C587=""),"",IFERROR(INDEX('5_ACOMPANHAMENTO'!$A$3:$A$4922,MATCH(1,INDEX(('5_ACOMPANHAMENTO'!$AD$3:$AD$4922=TRIM($C587&amp;""))*('5_ACOMPANHAMENTO'!$AC$3:$AC$4922&lt;&gt;"")*((((I587&lt;&gt;"")*ISNUMBER(SEARCH("|"&amp;I587&amp;"|",'5_ACOMPANHAMENTO'!$AC$3:$AC$4922)))+((J587&lt;&gt;"")*ISNUMBER(SEARCH("|"&amp;J587&amp;"|",'5_ACOMPANHAMENTO'!$AC$3:$AC$4922)))+((K587&lt;&gt;"")*ISNUMBER(SEARCH("|"&amp;K587&amp;"|",'5_ACOMPANHAMENTO'!$AC$3:$AC$4922)))+((L587&lt;&gt;"")*ISNUMBER(SEARCH("|"&amp;L587&amp;"|",'5_ACOMPANHAMENTO'!$AC$3:$AC$4922)))+((M587&lt;&gt;"")*ISNUMBER(SEARCH("|"&amp;M587&amp;"|",'5_ACOMPANHAMENTO'!$AC$3:$AC$4922)))+((N587&lt;&gt;"")*ISNUMBER(SEARCH("|"&amp;N587&amp;"|",'5_ACOMPANHAMENTO'!$AC$3:$AC$4922)))+((O587&lt;&gt;"")*ISNUMBER(SEARCH("|"&amp;O587&amp;"|",'5_ACOMPANHAMENTO'!$AC$3:$AC$4922)))+((P587&lt;&gt;"")*ISNUMBER(SEARCH("|"&amp;P587&amp;"|",'5_ACOMPANHAMENTO'!$AC$3:$AC$4922)))+((Q587&lt;&gt;"")*ISNUMBER(SEARCH("|"&amp;Q587&amp;"|",'5_ACOMPANHAMENTO'!$AC$3:$AC$4922)))+((R587&lt;&gt;"")*ISNUMBER(SEARCH("|"&amp;R587&amp;"|",'5_ACOMPANHAMENTO'!$AC$3:$AC$4922)))+((S587&lt;&gt;"")*ISNUMBER(SEARCH("|"&amp;S587&amp;"|",'5_ACOMPANHAMENTO'!$AC$3:$AC$4922)))+((T587&lt;&gt;"")*ISNUMBER(SEARCH("|"&amp;T587&amp;"|",'5_ACOMPANHAMENTO'!$AC$3:$AC$4922)))+((U587&lt;&gt;"")*ISNUMBER(SEARCH("|"&amp;U587&amp;"|",'5_ACOMPANHAMENTO'!$AC$3:$AC$4922)))+((V587&lt;&gt;"")*ISNUMBER(SEARCH("|"&amp;V587&amp;"|",'5_ACOMPANHAMENTO'!$AC$3:$AC$4922)))+((W587&lt;&gt;"")*ISNUMBER(SEARCH("|"&amp;W587&amp;"|",'5_ACOMPANHAMENTO'!$AC$3:$AC$4922)))+((X587&lt;&gt;"")*ISNUMBER(SEARCH("|"&amp;X587&amp;"|",'5_ACOMPANHAMENTO'!$AC$3:$AC$4922)))+((Y587&lt;&gt;"")*ISNUMBER(SEARCH("|"&amp;Y587&amp;"|",'5_ACOMPANHAMENTO'!$AC$3:$AC$4922)))+((Z587&lt;&gt;"")*ISNUMBER(SEARCH("|"&amp;Z587&amp;"|",'5_ACOMPANHAMENTO'!$AC$3:$AC$4922)))+((AA587&lt;&gt;"")*ISNUMBER(SEARCH("|"&amp;AA587&amp;"|",'5_ACOMPANHAMENTO'!$AC$3:$AC$4922)))+((AB587&lt;&gt;"")*ISNUMBER(SEARCH("|"&amp;AB587&amp;"|",'5_ACOMPANHAMENTO'!$AC$3:$AC$4922))))&gt;0),0),0)),""))</f>
        <v>46211</v>
      </c>
      <c r="B587" s="14" t="s">
        <v>3094</v>
      </c>
      <c r="C587" s="14" t="s">
        <v>3059</v>
      </c>
      <c r="D587" s="4">
        <f>IF(OR($B587="",$C587=""),"",IFERROR(SUMPRODUCT(--(('5_ACOMPANHAMENTO'!$AD$3:$AD$4922=TRIM($C587&amp;""))*('5_ACOMPANHAMENTO'!$AC$3:$AC$4922&lt;&gt;"")*((((I587&lt;&gt;"")*ISNUMBER(SEARCH("|"&amp;I587&amp;"|",'5_ACOMPANHAMENTO'!$AC$3:$AC$4922)))+((J587&lt;&gt;"")*ISNUMBER(SEARCH("|"&amp;J587&amp;"|",'5_ACOMPANHAMENTO'!$AC$3:$AC$4922)))+((K587&lt;&gt;"")*ISNUMBER(SEARCH("|"&amp;K587&amp;"|",'5_ACOMPANHAMENTO'!$AC$3:$AC$4922)))+((L587&lt;&gt;"")*ISNUMBER(SEARCH("|"&amp;L587&amp;"|",'5_ACOMPANHAMENTO'!$AC$3:$AC$4922)))+((M587&lt;&gt;"")*ISNUMBER(SEARCH("|"&amp;M587&amp;"|",'5_ACOMPANHAMENTO'!$AC$3:$AC$4922)))+((N587&lt;&gt;"")*ISNUMBER(SEARCH("|"&amp;N587&amp;"|",'5_ACOMPANHAMENTO'!$AC$3:$AC$4922)))+((O587&lt;&gt;"")*ISNUMBER(SEARCH("|"&amp;O587&amp;"|",'5_ACOMPANHAMENTO'!$AC$3:$AC$4922)))+((P587&lt;&gt;"")*ISNUMBER(SEARCH("|"&amp;P587&amp;"|",'5_ACOMPANHAMENTO'!$AC$3:$AC$4922)))+((Q587&lt;&gt;"")*ISNUMBER(SEARCH("|"&amp;Q587&amp;"|",'5_ACOMPANHAMENTO'!$AC$3:$AC$4922)))+((R587&lt;&gt;"")*ISNUMBER(SEARCH("|"&amp;R587&amp;"|",'5_ACOMPANHAMENTO'!$AC$3:$AC$4922)))+((S587&lt;&gt;"")*ISNUMBER(SEARCH("|"&amp;S587&amp;"|",'5_ACOMPANHAMENTO'!$AC$3:$AC$4922)))+((T587&lt;&gt;"")*ISNUMBER(SEARCH("|"&amp;T587&amp;"|",'5_ACOMPANHAMENTO'!$AC$3:$AC$4922)))+((U587&lt;&gt;"")*ISNUMBER(SEARCH("|"&amp;U587&amp;"|",'5_ACOMPANHAMENTO'!$AC$3:$AC$4922)))+((V587&lt;&gt;"")*ISNUMBER(SEARCH("|"&amp;V587&amp;"|",'5_ACOMPANHAMENTO'!$AC$3:$AC$4922)))+((W587&lt;&gt;"")*ISNUMBER(SEARCH("|"&amp;W587&amp;"|",'5_ACOMPANHAMENTO'!$AC$3:$AC$4922)))+((X587&lt;&gt;"")*ISNUMBER(SEARCH("|"&amp;X587&amp;"|",'5_ACOMPANHAMENTO'!$AC$3:$AC$4922)))+((Y587&lt;&gt;"")*ISNUMBER(SEARCH("|"&amp;Y587&amp;"|",'5_ACOMPANHAMENTO'!$AC$3:$AC$4922)))+((Z587&lt;&gt;"")*ISNUMBER(SEARCH("|"&amp;Z587&amp;"|",'5_ACOMPANHAMENTO'!$AC$3:$AC$4922)))+((AA587&lt;&gt;"")*ISNUMBER(SEARCH("|"&amp;AA587&amp;"|",'5_ACOMPANHAMENTO'!$AC$3:$AC$4922)))+((AB587&lt;&gt;"")*ISNUMBER(SEARCH("|"&amp;AB587&amp;"|",'5_ACOMPANHAMENTO'!$AC$3:$AC$4922))))&gt;0)),'5_ACOMPANHAMENTO'!$J$3:$J$4922),0))</f>
        <v>1384</v>
      </c>
      <c r="E587" s="4" t="str">
        <f t="shared" ca="1" si="207"/>
        <v>FINALIZADO</v>
      </c>
      <c r="F587" s="7">
        <f>IF(OR($B587="",$C587=""),"",IFERROR(SUMPRODUCT(--(('5_ACOMPANHAMENTO'!$AD$3:$AD$4922=TRIM($C587&amp;""))*('5_ACOMPANHAMENTO'!$AC$3:$AC$4922&lt;&gt;"")*((((I587&lt;&gt;"")*ISNUMBER(SEARCH("|"&amp;I587&amp;"|",'5_ACOMPANHAMENTO'!$AC$3:$AC$4922)))+((J587&lt;&gt;"")*ISNUMBER(SEARCH("|"&amp;J587&amp;"|",'5_ACOMPANHAMENTO'!$AC$3:$AC$4922)))+((K587&lt;&gt;"")*ISNUMBER(SEARCH("|"&amp;K587&amp;"|",'5_ACOMPANHAMENTO'!$AC$3:$AC$4922)))+((L587&lt;&gt;"")*ISNUMBER(SEARCH("|"&amp;L587&amp;"|",'5_ACOMPANHAMENTO'!$AC$3:$AC$4922)))+((M587&lt;&gt;"")*ISNUMBER(SEARCH("|"&amp;M587&amp;"|",'5_ACOMPANHAMENTO'!$AC$3:$AC$4922)))+((N587&lt;&gt;"")*ISNUMBER(SEARCH("|"&amp;N587&amp;"|",'5_ACOMPANHAMENTO'!$AC$3:$AC$4922)))+((O587&lt;&gt;"")*ISNUMBER(SEARCH("|"&amp;O587&amp;"|",'5_ACOMPANHAMENTO'!$AC$3:$AC$4922)))+((P587&lt;&gt;"")*ISNUMBER(SEARCH("|"&amp;P587&amp;"|",'5_ACOMPANHAMENTO'!$AC$3:$AC$4922)))+((Q587&lt;&gt;"")*ISNUMBER(SEARCH("|"&amp;Q587&amp;"|",'5_ACOMPANHAMENTO'!$AC$3:$AC$4922)))+((R587&lt;&gt;"")*ISNUMBER(SEARCH("|"&amp;R587&amp;"|",'5_ACOMPANHAMENTO'!$AC$3:$AC$4922)))+((S587&lt;&gt;"")*ISNUMBER(SEARCH("|"&amp;S587&amp;"|",'5_ACOMPANHAMENTO'!$AC$3:$AC$4922)))+((T587&lt;&gt;"")*ISNUMBER(SEARCH("|"&amp;T587&amp;"|",'5_ACOMPANHAMENTO'!$AC$3:$AC$4922)))+((U587&lt;&gt;"")*ISNUMBER(SEARCH("|"&amp;U587&amp;"|",'5_ACOMPANHAMENTO'!$AC$3:$AC$4922)))+((V587&lt;&gt;"")*ISNUMBER(SEARCH("|"&amp;V587&amp;"|",'5_ACOMPANHAMENTO'!$AC$3:$AC$4922)))+((W587&lt;&gt;"")*ISNUMBER(SEARCH("|"&amp;W587&amp;"|",'5_ACOMPANHAMENTO'!$AC$3:$AC$4922)))+((X587&lt;&gt;"")*ISNUMBER(SEARCH("|"&amp;X587&amp;"|",'5_ACOMPANHAMENTO'!$AC$3:$AC$4922)))+((Y587&lt;&gt;"")*ISNUMBER(SEARCH("|"&amp;Y587&amp;"|",'5_ACOMPANHAMENTO'!$AC$3:$AC$4922)))+((Z587&lt;&gt;"")*ISNUMBER(SEARCH("|"&amp;Z587&amp;"|",'5_ACOMPANHAMENTO'!$AC$3:$AC$4922)))+((AA587&lt;&gt;"")*ISNUMBER(SEARCH("|"&amp;AA587&amp;"|",'5_ACOMPANHAMENTO'!$AC$3:$AC$4922)))+((AB587&lt;&gt;"")*ISNUMBER(SEARCH("|"&amp;AB587&amp;"|",'5_ACOMPANHAMENTO'!$AC$3:$AC$4922))))&gt;0)),'5_ACOMPANHAMENTO'!$O$3:$O$4922),0))</f>
        <v>1384</v>
      </c>
      <c r="G587" s="7">
        <f t="shared" si="208"/>
        <v>0</v>
      </c>
      <c r="H587" t="str">
        <f t="shared" si="209"/>
        <v>10210|8 EMBALAGEM</v>
      </c>
      <c r="I587" s="1" t="str">
        <f t="shared" si="210"/>
        <v>10210</v>
      </c>
      <c r="J587" s="1" t="str">
        <f t="shared" si="211"/>
        <v/>
      </c>
      <c r="K587" s="1" t="str">
        <f t="shared" si="212"/>
        <v/>
      </c>
      <c r="L587" s="1" t="str">
        <f t="shared" si="213"/>
        <v/>
      </c>
      <c r="M587" s="1" t="str">
        <f t="shared" si="214"/>
        <v/>
      </c>
      <c r="N587" s="1" t="str">
        <f t="shared" si="215"/>
        <v/>
      </c>
      <c r="O587" s="1" t="str">
        <f t="shared" si="216"/>
        <v/>
      </c>
      <c r="P587" s="1" t="str">
        <f t="shared" si="217"/>
        <v/>
      </c>
      <c r="Q587" s="1" t="str">
        <f t="shared" si="218"/>
        <v/>
      </c>
      <c r="R587" s="1" t="str">
        <f t="shared" si="219"/>
        <v/>
      </c>
      <c r="S587" s="1" t="str">
        <f t="shared" si="220"/>
        <v/>
      </c>
      <c r="T587" s="1" t="str">
        <f t="shared" si="221"/>
        <v/>
      </c>
      <c r="U587" s="1" t="str">
        <f t="shared" si="222"/>
        <v/>
      </c>
      <c r="V587" s="1" t="str">
        <f t="shared" si="223"/>
        <v/>
      </c>
      <c r="W587" s="1" t="str">
        <f t="shared" si="224"/>
        <v/>
      </c>
      <c r="X587" s="1" t="str">
        <f t="shared" si="225"/>
        <v/>
      </c>
      <c r="Y587" s="1" t="str">
        <f t="shared" si="226"/>
        <v/>
      </c>
      <c r="Z587" s="1" t="str">
        <f t="shared" si="227"/>
        <v/>
      </c>
      <c r="AA587" s="1" t="str">
        <f t="shared" si="228"/>
        <v/>
      </c>
      <c r="AB587" s="1" t="str">
        <f t="shared" si="229"/>
        <v/>
      </c>
    </row>
    <row r="588" spans="1:28" ht="11.25" hidden="1" customHeight="1" x14ac:dyDescent="0.35">
      <c r="A588" s="4">
        <f>IF(OR($B588="",$C588=""),"",IFERROR(INDEX('5_ACOMPANHAMENTO'!$A$3:$A$4922,MATCH(1,INDEX(('5_ACOMPANHAMENTO'!$AD$3:$AD$4922=TRIM($C588&amp;""))*('5_ACOMPANHAMENTO'!$AC$3:$AC$4922&lt;&gt;"")*((((I588&lt;&gt;"")*ISNUMBER(SEARCH("|"&amp;I588&amp;"|",'5_ACOMPANHAMENTO'!$AC$3:$AC$4922)))+((J588&lt;&gt;"")*ISNUMBER(SEARCH("|"&amp;J588&amp;"|",'5_ACOMPANHAMENTO'!$AC$3:$AC$4922)))+((K588&lt;&gt;"")*ISNUMBER(SEARCH("|"&amp;K588&amp;"|",'5_ACOMPANHAMENTO'!$AC$3:$AC$4922)))+((L588&lt;&gt;"")*ISNUMBER(SEARCH("|"&amp;L588&amp;"|",'5_ACOMPANHAMENTO'!$AC$3:$AC$4922)))+((M588&lt;&gt;"")*ISNUMBER(SEARCH("|"&amp;M588&amp;"|",'5_ACOMPANHAMENTO'!$AC$3:$AC$4922)))+((N588&lt;&gt;"")*ISNUMBER(SEARCH("|"&amp;N588&amp;"|",'5_ACOMPANHAMENTO'!$AC$3:$AC$4922)))+((O588&lt;&gt;"")*ISNUMBER(SEARCH("|"&amp;O588&amp;"|",'5_ACOMPANHAMENTO'!$AC$3:$AC$4922)))+((P588&lt;&gt;"")*ISNUMBER(SEARCH("|"&amp;P588&amp;"|",'5_ACOMPANHAMENTO'!$AC$3:$AC$4922)))+((Q588&lt;&gt;"")*ISNUMBER(SEARCH("|"&amp;Q588&amp;"|",'5_ACOMPANHAMENTO'!$AC$3:$AC$4922)))+((R588&lt;&gt;"")*ISNUMBER(SEARCH("|"&amp;R588&amp;"|",'5_ACOMPANHAMENTO'!$AC$3:$AC$4922)))+((S588&lt;&gt;"")*ISNUMBER(SEARCH("|"&amp;S588&amp;"|",'5_ACOMPANHAMENTO'!$AC$3:$AC$4922)))+((T588&lt;&gt;"")*ISNUMBER(SEARCH("|"&amp;T588&amp;"|",'5_ACOMPANHAMENTO'!$AC$3:$AC$4922)))+((U588&lt;&gt;"")*ISNUMBER(SEARCH("|"&amp;U588&amp;"|",'5_ACOMPANHAMENTO'!$AC$3:$AC$4922)))+((V588&lt;&gt;"")*ISNUMBER(SEARCH("|"&amp;V588&amp;"|",'5_ACOMPANHAMENTO'!$AC$3:$AC$4922)))+((W588&lt;&gt;"")*ISNUMBER(SEARCH("|"&amp;W588&amp;"|",'5_ACOMPANHAMENTO'!$AC$3:$AC$4922)))+((X588&lt;&gt;"")*ISNUMBER(SEARCH("|"&amp;X588&amp;"|",'5_ACOMPANHAMENTO'!$AC$3:$AC$4922)))+((Y588&lt;&gt;"")*ISNUMBER(SEARCH("|"&amp;Y588&amp;"|",'5_ACOMPANHAMENTO'!$AC$3:$AC$4922)))+((Z588&lt;&gt;"")*ISNUMBER(SEARCH("|"&amp;Z588&amp;"|",'5_ACOMPANHAMENTO'!$AC$3:$AC$4922)))+((AA588&lt;&gt;"")*ISNUMBER(SEARCH("|"&amp;AA588&amp;"|",'5_ACOMPANHAMENTO'!$AC$3:$AC$4922)))+((AB588&lt;&gt;"")*ISNUMBER(SEARCH("|"&amp;AB588&amp;"|",'5_ACOMPANHAMENTO'!$AC$3:$AC$4922))))&gt;0),0),0)),""))</f>
        <v>46211</v>
      </c>
      <c r="B588" s="14" t="s">
        <v>3094</v>
      </c>
      <c r="C588" s="14" t="s">
        <v>3059</v>
      </c>
      <c r="D588" s="4">
        <f>IF(OR($B588="",$C588=""),"",IFERROR(SUMPRODUCT(--(('5_ACOMPANHAMENTO'!$AD$3:$AD$4922=TRIM($C588&amp;""))*('5_ACOMPANHAMENTO'!$AC$3:$AC$4922&lt;&gt;"")*((((I588&lt;&gt;"")*ISNUMBER(SEARCH("|"&amp;I588&amp;"|",'5_ACOMPANHAMENTO'!$AC$3:$AC$4922)))+((J588&lt;&gt;"")*ISNUMBER(SEARCH("|"&amp;J588&amp;"|",'5_ACOMPANHAMENTO'!$AC$3:$AC$4922)))+((K588&lt;&gt;"")*ISNUMBER(SEARCH("|"&amp;K588&amp;"|",'5_ACOMPANHAMENTO'!$AC$3:$AC$4922)))+((L588&lt;&gt;"")*ISNUMBER(SEARCH("|"&amp;L588&amp;"|",'5_ACOMPANHAMENTO'!$AC$3:$AC$4922)))+((M588&lt;&gt;"")*ISNUMBER(SEARCH("|"&amp;M588&amp;"|",'5_ACOMPANHAMENTO'!$AC$3:$AC$4922)))+((N588&lt;&gt;"")*ISNUMBER(SEARCH("|"&amp;N588&amp;"|",'5_ACOMPANHAMENTO'!$AC$3:$AC$4922)))+((O588&lt;&gt;"")*ISNUMBER(SEARCH("|"&amp;O588&amp;"|",'5_ACOMPANHAMENTO'!$AC$3:$AC$4922)))+((P588&lt;&gt;"")*ISNUMBER(SEARCH("|"&amp;P588&amp;"|",'5_ACOMPANHAMENTO'!$AC$3:$AC$4922)))+((Q588&lt;&gt;"")*ISNUMBER(SEARCH("|"&amp;Q588&amp;"|",'5_ACOMPANHAMENTO'!$AC$3:$AC$4922)))+((R588&lt;&gt;"")*ISNUMBER(SEARCH("|"&amp;R588&amp;"|",'5_ACOMPANHAMENTO'!$AC$3:$AC$4922)))+((S588&lt;&gt;"")*ISNUMBER(SEARCH("|"&amp;S588&amp;"|",'5_ACOMPANHAMENTO'!$AC$3:$AC$4922)))+((T588&lt;&gt;"")*ISNUMBER(SEARCH("|"&amp;T588&amp;"|",'5_ACOMPANHAMENTO'!$AC$3:$AC$4922)))+((U588&lt;&gt;"")*ISNUMBER(SEARCH("|"&amp;U588&amp;"|",'5_ACOMPANHAMENTO'!$AC$3:$AC$4922)))+((V588&lt;&gt;"")*ISNUMBER(SEARCH("|"&amp;V588&amp;"|",'5_ACOMPANHAMENTO'!$AC$3:$AC$4922)))+((W588&lt;&gt;"")*ISNUMBER(SEARCH("|"&amp;W588&amp;"|",'5_ACOMPANHAMENTO'!$AC$3:$AC$4922)))+((X588&lt;&gt;"")*ISNUMBER(SEARCH("|"&amp;X588&amp;"|",'5_ACOMPANHAMENTO'!$AC$3:$AC$4922)))+((Y588&lt;&gt;"")*ISNUMBER(SEARCH("|"&amp;Y588&amp;"|",'5_ACOMPANHAMENTO'!$AC$3:$AC$4922)))+((Z588&lt;&gt;"")*ISNUMBER(SEARCH("|"&amp;Z588&amp;"|",'5_ACOMPANHAMENTO'!$AC$3:$AC$4922)))+((AA588&lt;&gt;"")*ISNUMBER(SEARCH("|"&amp;AA588&amp;"|",'5_ACOMPANHAMENTO'!$AC$3:$AC$4922)))+((AB588&lt;&gt;"")*ISNUMBER(SEARCH("|"&amp;AB588&amp;"|",'5_ACOMPANHAMENTO'!$AC$3:$AC$4922))))&gt;0)),'5_ACOMPANHAMENTO'!$J$3:$J$4922),0))</f>
        <v>1384</v>
      </c>
      <c r="E588" s="4" t="str">
        <f t="shared" ca="1" si="207"/>
        <v>FINALIZADO</v>
      </c>
      <c r="F588" s="7">
        <f>IF(OR($B588="",$C588=""),"",IFERROR(SUMPRODUCT(--(('5_ACOMPANHAMENTO'!$AD$3:$AD$4922=TRIM($C588&amp;""))*('5_ACOMPANHAMENTO'!$AC$3:$AC$4922&lt;&gt;"")*((((I588&lt;&gt;"")*ISNUMBER(SEARCH("|"&amp;I588&amp;"|",'5_ACOMPANHAMENTO'!$AC$3:$AC$4922)))+((J588&lt;&gt;"")*ISNUMBER(SEARCH("|"&amp;J588&amp;"|",'5_ACOMPANHAMENTO'!$AC$3:$AC$4922)))+((K588&lt;&gt;"")*ISNUMBER(SEARCH("|"&amp;K588&amp;"|",'5_ACOMPANHAMENTO'!$AC$3:$AC$4922)))+((L588&lt;&gt;"")*ISNUMBER(SEARCH("|"&amp;L588&amp;"|",'5_ACOMPANHAMENTO'!$AC$3:$AC$4922)))+((M588&lt;&gt;"")*ISNUMBER(SEARCH("|"&amp;M588&amp;"|",'5_ACOMPANHAMENTO'!$AC$3:$AC$4922)))+((N588&lt;&gt;"")*ISNUMBER(SEARCH("|"&amp;N588&amp;"|",'5_ACOMPANHAMENTO'!$AC$3:$AC$4922)))+((O588&lt;&gt;"")*ISNUMBER(SEARCH("|"&amp;O588&amp;"|",'5_ACOMPANHAMENTO'!$AC$3:$AC$4922)))+((P588&lt;&gt;"")*ISNUMBER(SEARCH("|"&amp;P588&amp;"|",'5_ACOMPANHAMENTO'!$AC$3:$AC$4922)))+((Q588&lt;&gt;"")*ISNUMBER(SEARCH("|"&amp;Q588&amp;"|",'5_ACOMPANHAMENTO'!$AC$3:$AC$4922)))+((R588&lt;&gt;"")*ISNUMBER(SEARCH("|"&amp;R588&amp;"|",'5_ACOMPANHAMENTO'!$AC$3:$AC$4922)))+((S588&lt;&gt;"")*ISNUMBER(SEARCH("|"&amp;S588&amp;"|",'5_ACOMPANHAMENTO'!$AC$3:$AC$4922)))+((T588&lt;&gt;"")*ISNUMBER(SEARCH("|"&amp;T588&amp;"|",'5_ACOMPANHAMENTO'!$AC$3:$AC$4922)))+((U588&lt;&gt;"")*ISNUMBER(SEARCH("|"&amp;U588&amp;"|",'5_ACOMPANHAMENTO'!$AC$3:$AC$4922)))+((V588&lt;&gt;"")*ISNUMBER(SEARCH("|"&amp;V588&amp;"|",'5_ACOMPANHAMENTO'!$AC$3:$AC$4922)))+((W588&lt;&gt;"")*ISNUMBER(SEARCH("|"&amp;W588&amp;"|",'5_ACOMPANHAMENTO'!$AC$3:$AC$4922)))+((X588&lt;&gt;"")*ISNUMBER(SEARCH("|"&amp;X588&amp;"|",'5_ACOMPANHAMENTO'!$AC$3:$AC$4922)))+((Y588&lt;&gt;"")*ISNUMBER(SEARCH("|"&amp;Y588&amp;"|",'5_ACOMPANHAMENTO'!$AC$3:$AC$4922)))+((Z588&lt;&gt;"")*ISNUMBER(SEARCH("|"&amp;Z588&amp;"|",'5_ACOMPANHAMENTO'!$AC$3:$AC$4922)))+((AA588&lt;&gt;"")*ISNUMBER(SEARCH("|"&amp;AA588&amp;"|",'5_ACOMPANHAMENTO'!$AC$3:$AC$4922)))+((AB588&lt;&gt;"")*ISNUMBER(SEARCH("|"&amp;AB588&amp;"|",'5_ACOMPANHAMENTO'!$AC$3:$AC$4922))))&gt;0)),'5_ACOMPANHAMENTO'!$O$3:$O$4922),0))</f>
        <v>1384</v>
      </c>
      <c r="G588" s="7">
        <f t="shared" si="208"/>
        <v>0</v>
      </c>
      <c r="H588" t="str">
        <f t="shared" si="209"/>
        <v>10210|8 EMBALAGEM</v>
      </c>
      <c r="I588" s="1" t="str">
        <f t="shared" si="210"/>
        <v>10210</v>
      </c>
      <c r="J588" s="1" t="str">
        <f t="shared" si="211"/>
        <v/>
      </c>
      <c r="K588" s="1" t="str">
        <f t="shared" si="212"/>
        <v/>
      </c>
      <c r="L588" s="1" t="str">
        <f t="shared" si="213"/>
        <v/>
      </c>
      <c r="M588" s="1" t="str">
        <f t="shared" si="214"/>
        <v/>
      </c>
      <c r="N588" s="1" t="str">
        <f t="shared" si="215"/>
        <v/>
      </c>
      <c r="O588" s="1" t="str">
        <f t="shared" si="216"/>
        <v/>
      </c>
      <c r="P588" s="1" t="str">
        <f t="shared" si="217"/>
        <v/>
      </c>
      <c r="Q588" s="1" t="str">
        <f t="shared" si="218"/>
        <v/>
      </c>
      <c r="R588" s="1" t="str">
        <f t="shared" si="219"/>
        <v/>
      </c>
      <c r="S588" s="1" t="str">
        <f t="shared" si="220"/>
        <v/>
      </c>
      <c r="T588" s="1" t="str">
        <f t="shared" si="221"/>
        <v/>
      </c>
      <c r="U588" s="1" t="str">
        <f t="shared" si="222"/>
        <v/>
      </c>
      <c r="V588" s="1" t="str">
        <f t="shared" si="223"/>
        <v/>
      </c>
      <c r="W588" s="1" t="str">
        <f t="shared" si="224"/>
        <v/>
      </c>
      <c r="X588" s="1" t="str">
        <f t="shared" si="225"/>
        <v/>
      </c>
      <c r="Y588" s="1" t="str">
        <f t="shared" si="226"/>
        <v/>
      </c>
      <c r="Z588" s="1" t="str">
        <f t="shared" si="227"/>
        <v/>
      </c>
      <c r="AA588" s="1" t="str">
        <f t="shared" si="228"/>
        <v/>
      </c>
      <c r="AB588" s="1" t="str">
        <f t="shared" si="229"/>
        <v/>
      </c>
    </row>
    <row r="589" spans="1:28" ht="11.25" hidden="1" customHeight="1" x14ac:dyDescent="0.35">
      <c r="A589" s="4">
        <f>IF(OR($B589="",$C589=""),"",IFERROR(INDEX('5_ACOMPANHAMENTO'!$A$3:$A$4922,MATCH(1,INDEX(('5_ACOMPANHAMENTO'!$AD$3:$AD$4922=TRIM($C589&amp;""))*('5_ACOMPANHAMENTO'!$AC$3:$AC$4922&lt;&gt;"")*((((I589&lt;&gt;"")*ISNUMBER(SEARCH("|"&amp;I589&amp;"|",'5_ACOMPANHAMENTO'!$AC$3:$AC$4922)))+((J589&lt;&gt;"")*ISNUMBER(SEARCH("|"&amp;J589&amp;"|",'5_ACOMPANHAMENTO'!$AC$3:$AC$4922)))+((K589&lt;&gt;"")*ISNUMBER(SEARCH("|"&amp;K589&amp;"|",'5_ACOMPANHAMENTO'!$AC$3:$AC$4922)))+((L589&lt;&gt;"")*ISNUMBER(SEARCH("|"&amp;L589&amp;"|",'5_ACOMPANHAMENTO'!$AC$3:$AC$4922)))+((M589&lt;&gt;"")*ISNUMBER(SEARCH("|"&amp;M589&amp;"|",'5_ACOMPANHAMENTO'!$AC$3:$AC$4922)))+((N589&lt;&gt;"")*ISNUMBER(SEARCH("|"&amp;N589&amp;"|",'5_ACOMPANHAMENTO'!$AC$3:$AC$4922)))+((O589&lt;&gt;"")*ISNUMBER(SEARCH("|"&amp;O589&amp;"|",'5_ACOMPANHAMENTO'!$AC$3:$AC$4922)))+((P589&lt;&gt;"")*ISNUMBER(SEARCH("|"&amp;P589&amp;"|",'5_ACOMPANHAMENTO'!$AC$3:$AC$4922)))+((Q589&lt;&gt;"")*ISNUMBER(SEARCH("|"&amp;Q589&amp;"|",'5_ACOMPANHAMENTO'!$AC$3:$AC$4922)))+((R589&lt;&gt;"")*ISNUMBER(SEARCH("|"&amp;R589&amp;"|",'5_ACOMPANHAMENTO'!$AC$3:$AC$4922)))+((S589&lt;&gt;"")*ISNUMBER(SEARCH("|"&amp;S589&amp;"|",'5_ACOMPANHAMENTO'!$AC$3:$AC$4922)))+((T589&lt;&gt;"")*ISNUMBER(SEARCH("|"&amp;T589&amp;"|",'5_ACOMPANHAMENTO'!$AC$3:$AC$4922)))+((U589&lt;&gt;"")*ISNUMBER(SEARCH("|"&amp;U589&amp;"|",'5_ACOMPANHAMENTO'!$AC$3:$AC$4922)))+((V589&lt;&gt;"")*ISNUMBER(SEARCH("|"&amp;V589&amp;"|",'5_ACOMPANHAMENTO'!$AC$3:$AC$4922)))+((W589&lt;&gt;"")*ISNUMBER(SEARCH("|"&amp;W589&amp;"|",'5_ACOMPANHAMENTO'!$AC$3:$AC$4922)))+((X589&lt;&gt;"")*ISNUMBER(SEARCH("|"&amp;X589&amp;"|",'5_ACOMPANHAMENTO'!$AC$3:$AC$4922)))+((Y589&lt;&gt;"")*ISNUMBER(SEARCH("|"&amp;Y589&amp;"|",'5_ACOMPANHAMENTO'!$AC$3:$AC$4922)))+((Z589&lt;&gt;"")*ISNUMBER(SEARCH("|"&amp;Z589&amp;"|",'5_ACOMPANHAMENTO'!$AC$3:$AC$4922)))+((AA589&lt;&gt;"")*ISNUMBER(SEARCH("|"&amp;AA589&amp;"|",'5_ACOMPANHAMENTO'!$AC$3:$AC$4922)))+((AB589&lt;&gt;"")*ISNUMBER(SEARCH("|"&amp;AB589&amp;"|",'5_ACOMPANHAMENTO'!$AC$3:$AC$4922))))&gt;0),0),0)),""))</f>
        <v>46211</v>
      </c>
      <c r="B589" s="14" t="s">
        <v>3094</v>
      </c>
      <c r="C589" s="14" t="s">
        <v>3059</v>
      </c>
      <c r="D589" s="4">
        <f>IF(OR($B589="",$C589=""),"",IFERROR(SUMPRODUCT(--(('5_ACOMPANHAMENTO'!$AD$3:$AD$4922=TRIM($C589&amp;""))*('5_ACOMPANHAMENTO'!$AC$3:$AC$4922&lt;&gt;"")*((((I589&lt;&gt;"")*ISNUMBER(SEARCH("|"&amp;I589&amp;"|",'5_ACOMPANHAMENTO'!$AC$3:$AC$4922)))+((J589&lt;&gt;"")*ISNUMBER(SEARCH("|"&amp;J589&amp;"|",'5_ACOMPANHAMENTO'!$AC$3:$AC$4922)))+((K589&lt;&gt;"")*ISNUMBER(SEARCH("|"&amp;K589&amp;"|",'5_ACOMPANHAMENTO'!$AC$3:$AC$4922)))+((L589&lt;&gt;"")*ISNUMBER(SEARCH("|"&amp;L589&amp;"|",'5_ACOMPANHAMENTO'!$AC$3:$AC$4922)))+((M589&lt;&gt;"")*ISNUMBER(SEARCH("|"&amp;M589&amp;"|",'5_ACOMPANHAMENTO'!$AC$3:$AC$4922)))+((N589&lt;&gt;"")*ISNUMBER(SEARCH("|"&amp;N589&amp;"|",'5_ACOMPANHAMENTO'!$AC$3:$AC$4922)))+((O589&lt;&gt;"")*ISNUMBER(SEARCH("|"&amp;O589&amp;"|",'5_ACOMPANHAMENTO'!$AC$3:$AC$4922)))+((P589&lt;&gt;"")*ISNUMBER(SEARCH("|"&amp;P589&amp;"|",'5_ACOMPANHAMENTO'!$AC$3:$AC$4922)))+((Q589&lt;&gt;"")*ISNUMBER(SEARCH("|"&amp;Q589&amp;"|",'5_ACOMPANHAMENTO'!$AC$3:$AC$4922)))+((R589&lt;&gt;"")*ISNUMBER(SEARCH("|"&amp;R589&amp;"|",'5_ACOMPANHAMENTO'!$AC$3:$AC$4922)))+((S589&lt;&gt;"")*ISNUMBER(SEARCH("|"&amp;S589&amp;"|",'5_ACOMPANHAMENTO'!$AC$3:$AC$4922)))+((T589&lt;&gt;"")*ISNUMBER(SEARCH("|"&amp;T589&amp;"|",'5_ACOMPANHAMENTO'!$AC$3:$AC$4922)))+((U589&lt;&gt;"")*ISNUMBER(SEARCH("|"&amp;U589&amp;"|",'5_ACOMPANHAMENTO'!$AC$3:$AC$4922)))+((V589&lt;&gt;"")*ISNUMBER(SEARCH("|"&amp;V589&amp;"|",'5_ACOMPANHAMENTO'!$AC$3:$AC$4922)))+((W589&lt;&gt;"")*ISNUMBER(SEARCH("|"&amp;W589&amp;"|",'5_ACOMPANHAMENTO'!$AC$3:$AC$4922)))+((X589&lt;&gt;"")*ISNUMBER(SEARCH("|"&amp;X589&amp;"|",'5_ACOMPANHAMENTO'!$AC$3:$AC$4922)))+((Y589&lt;&gt;"")*ISNUMBER(SEARCH("|"&amp;Y589&amp;"|",'5_ACOMPANHAMENTO'!$AC$3:$AC$4922)))+((Z589&lt;&gt;"")*ISNUMBER(SEARCH("|"&amp;Z589&amp;"|",'5_ACOMPANHAMENTO'!$AC$3:$AC$4922)))+((AA589&lt;&gt;"")*ISNUMBER(SEARCH("|"&amp;AA589&amp;"|",'5_ACOMPANHAMENTO'!$AC$3:$AC$4922)))+((AB589&lt;&gt;"")*ISNUMBER(SEARCH("|"&amp;AB589&amp;"|",'5_ACOMPANHAMENTO'!$AC$3:$AC$4922))))&gt;0)),'5_ACOMPANHAMENTO'!$J$3:$J$4922),0))</f>
        <v>1384</v>
      </c>
      <c r="E589" s="4" t="str">
        <f t="shared" ca="1" si="207"/>
        <v>FINALIZADO</v>
      </c>
      <c r="F589" s="7">
        <f>IF(OR($B589="",$C589=""),"",IFERROR(SUMPRODUCT(--(('5_ACOMPANHAMENTO'!$AD$3:$AD$4922=TRIM($C589&amp;""))*('5_ACOMPANHAMENTO'!$AC$3:$AC$4922&lt;&gt;"")*((((I589&lt;&gt;"")*ISNUMBER(SEARCH("|"&amp;I589&amp;"|",'5_ACOMPANHAMENTO'!$AC$3:$AC$4922)))+((J589&lt;&gt;"")*ISNUMBER(SEARCH("|"&amp;J589&amp;"|",'5_ACOMPANHAMENTO'!$AC$3:$AC$4922)))+((K589&lt;&gt;"")*ISNUMBER(SEARCH("|"&amp;K589&amp;"|",'5_ACOMPANHAMENTO'!$AC$3:$AC$4922)))+((L589&lt;&gt;"")*ISNUMBER(SEARCH("|"&amp;L589&amp;"|",'5_ACOMPANHAMENTO'!$AC$3:$AC$4922)))+((M589&lt;&gt;"")*ISNUMBER(SEARCH("|"&amp;M589&amp;"|",'5_ACOMPANHAMENTO'!$AC$3:$AC$4922)))+((N589&lt;&gt;"")*ISNUMBER(SEARCH("|"&amp;N589&amp;"|",'5_ACOMPANHAMENTO'!$AC$3:$AC$4922)))+((O589&lt;&gt;"")*ISNUMBER(SEARCH("|"&amp;O589&amp;"|",'5_ACOMPANHAMENTO'!$AC$3:$AC$4922)))+((P589&lt;&gt;"")*ISNUMBER(SEARCH("|"&amp;P589&amp;"|",'5_ACOMPANHAMENTO'!$AC$3:$AC$4922)))+((Q589&lt;&gt;"")*ISNUMBER(SEARCH("|"&amp;Q589&amp;"|",'5_ACOMPANHAMENTO'!$AC$3:$AC$4922)))+((R589&lt;&gt;"")*ISNUMBER(SEARCH("|"&amp;R589&amp;"|",'5_ACOMPANHAMENTO'!$AC$3:$AC$4922)))+((S589&lt;&gt;"")*ISNUMBER(SEARCH("|"&amp;S589&amp;"|",'5_ACOMPANHAMENTO'!$AC$3:$AC$4922)))+((T589&lt;&gt;"")*ISNUMBER(SEARCH("|"&amp;T589&amp;"|",'5_ACOMPANHAMENTO'!$AC$3:$AC$4922)))+((U589&lt;&gt;"")*ISNUMBER(SEARCH("|"&amp;U589&amp;"|",'5_ACOMPANHAMENTO'!$AC$3:$AC$4922)))+((V589&lt;&gt;"")*ISNUMBER(SEARCH("|"&amp;V589&amp;"|",'5_ACOMPANHAMENTO'!$AC$3:$AC$4922)))+((W589&lt;&gt;"")*ISNUMBER(SEARCH("|"&amp;W589&amp;"|",'5_ACOMPANHAMENTO'!$AC$3:$AC$4922)))+((X589&lt;&gt;"")*ISNUMBER(SEARCH("|"&amp;X589&amp;"|",'5_ACOMPANHAMENTO'!$AC$3:$AC$4922)))+((Y589&lt;&gt;"")*ISNUMBER(SEARCH("|"&amp;Y589&amp;"|",'5_ACOMPANHAMENTO'!$AC$3:$AC$4922)))+((Z589&lt;&gt;"")*ISNUMBER(SEARCH("|"&amp;Z589&amp;"|",'5_ACOMPANHAMENTO'!$AC$3:$AC$4922)))+((AA589&lt;&gt;"")*ISNUMBER(SEARCH("|"&amp;AA589&amp;"|",'5_ACOMPANHAMENTO'!$AC$3:$AC$4922)))+((AB589&lt;&gt;"")*ISNUMBER(SEARCH("|"&amp;AB589&amp;"|",'5_ACOMPANHAMENTO'!$AC$3:$AC$4922))))&gt;0)),'5_ACOMPANHAMENTO'!$O$3:$O$4922),0))</f>
        <v>1384</v>
      </c>
      <c r="G589" s="7">
        <f t="shared" si="208"/>
        <v>0</v>
      </c>
      <c r="H589" t="str">
        <f t="shared" si="209"/>
        <v>10210|8 EMBALAGEM</v>
      </c>
      <c r="I589" s="1" t="str">
        <f t="shared" si="210"/>
        <v>10210</v>
      </c>
      <c r="J589" s="1" t="str">
        <f t="shared" si="211"/>
        <v/>
      </c>
      <c r="K589" s="1" t="str">
        <f t="shared" si="212"/>
        <v/>
      </c>
      <c r="L589" s="1" t="str">
        <f t="shared" si="213"/>
        <v/>
      </c>
      <c r="M589" s="1" t="str">
        <f t="shared" si="214"/>
        <v/>
      </c>
      <c r="N589" s="1" t="str">
        <f t="shared" si="215"/>
        <v/>
      </c>
      <c r="O589" s="1" t="str">
        <f t="shared" si="216"/>
        <v/>
      </c>
      <c r="P589" s="1" t="str">
        <f t="shared" si="217"/>
        <v/>
      </c>
      <c r="Q589" s="1" t="str">
        <f t="shared" si="218"/>
        <v/>
      </c>
      <c r="R589" s="1" t="str">
        <f t="shared" si="219"/>
        <v/>
      </c>
      <c r="S589" s="1" t="str">
        <f t="shared" si="220"/>
        <v/>
      </c>
      <c r="T589" s="1" t="str">
        <f t="shared" si="221"/>
        <v/>
      </c>
      <c r="U589" s="1" t="str">
        <f t="shared" si="222"/>
        <v/>
      </c>
      <c r="V589" s="1" t="str">
        <f t="shared" si="223"/>
        <v/>
      </c>
      <c r="W589" s="1" t="str">
        <f t="shared" si="224"/>
        <v/>
      </c>
      <c r="X589" s="1" t="str">
        <f t="shared" si="225"/>
        <v/>
      </c>
      <c r="Y589" s="1" t="str">
        <f t="shared" si="226"/>
        <v/>
      </c>
      <c r="Z589" s="1" t="str">
        <f t="shared" si="227"/>
        <v/>
      </c>
      <c r="AA589" s="1" t="str">
        <f t="shared" si="228"/>
        <v/>
      </c>
      <c r="AB589" s="1" t="str">
        <f t="shared" si="229"/>
        <v/>
      </c>
    </row>
    <row r="590" spans="1:28" ht="11.25" hidden="1" customHeight="1" x14ac:dyDescent="0.35">
      <c r="A590" s="4">
        <f>IF(OR($B590="",$C590=""),"",IFERROR(INDEX('5_ACOMPANHAMENTO'!$A$3:$A$4922,MATCH(1,INDEX(('5_ACOMPANHAMENTO'!$AD$3:$AD$4922=TRIM($C590&amp;""))*('5_ACOMPANHAMENTO'!$AC$3:$AC$4922&lt;&gt;"")*((((I590&lt;&gt;"")*ISNUMBER(SEARCH("|"&amp;I590&amp;"|",'5_ACOMPANHAMENTO'!$AC$3:$AC$4922)))+((J590&lt;&gt;"")*ISNUMBER(SEARCH("|"&amp;J590&amp;"|",'5_ACOMPANHAMENTO'!$AC$3:$AC$4922)))+((K590&lt;&gt;"")*ISNUMBER(SEARCH("|"&amp;K590&amp;"|",'5_ACOMPANHAMENTO'!$AC$3:$AC$4922)))+((L590&lt;&gt;"")*ISNUMBER(SEARCH("|"&amp;L590&amp;"|",'5_ACOMPANHAMENTO'!$AC$3:$AC$4922)))+((M590&lt;&gt;"")*ISNUMBER(SEARCH("|"&amp;M590&amp;"|",'5_ACOMPANHAMENTO'!$AC$3:$AC$4922)))+((N590&lt;&gt;"")*ISNUMBER(SEARCH("|"&amp;N590&amp;"|",'5_ACOMPANHAMENTO'!$AC$3:$AC$4922)))+((O590&lt;&gt;"")*ISNUMBER(SEARCH("|"&amp;O590&amp;"|",'5_ACOMPANHAMENTO'!$AC$3:$AC$4922)))+((P590&lt;&gt;"")*ISNUMBER(SEARCH("|"&amp;P590&amp;"|",'5_ACOMPANHAMENTO'!$AC$3:$AC$4922)))+((Q590&lt;&gt;"")*ISNUMBER(SEARCH("|"&amp;Q590&amp;"|",'5_ACOMPANHAMENTO'!$AC$3:$AC$4922)))+((R590&lt;&gt;"")*ISNUMBER(SEARCH("|"&amp;R590&amp;"|",'5_ACOMPANHAMENTO'!$AC$3:$AC$4922)))+((S590&lt;&gt;"")*ISNUMBER(SEARCH("|"&amp;S590&amp;"|",'5_ACOMPANHAMENTO'!$AC$3:$AC$4922)))+((T590&lt;&gt;"")*ISNUMBER(SEARCH("|"&amp;T590&amp;"|",'5_ACOMPANHAMENTO'!$AC$3:$AC$4922)))+((U590&lt;&gt;"")*ISNUMBER(SEARCH("|"&amp;U590&amp;"|",'5_ACOMPANHAMENTO'!$AC$3:$AC$4922)))+((V590&lt;&gt;"")*ISNUMBER(SEARCH("|"&amp;V590&amp;"|",'5_ACOMPANHAMENTO'!$AC$3:$AC$4922)))+((W590&lt;&gt;"")*ISNUMBER(SEARCH("|"&amp;W590&amp;"|",'5_ACOMPANHAMENTO'!$AC$3:$AC$4922)))+((X590&lt;&gt;"")*ISNUMBER(SEARCH("|"&amp;X590&amp;"|",'5_ACOMPANHAMENTO'!$AC$3:$AC$4922)))+((Y590&lt;&gt;"")*ISNUMBER(SEARCH("|"&amp;Y590&amp;"|",'5_ACOMPANHAMENTO'!$AC$3:$AC$4922)))+((Z590&lt;&gt;"")*ISNUMBER(SEARCH("|"&amp;Z590&amp;"|",'5_ACOMPANHAMENTO'!$AC$3:$AC$4922)))+((AA590&lt;&gt;"")*ISNUMBER(SEARCH("|"&amp;AA590&amp;"|",'5_ACOMPANHAMENTO'!$AC$3:$AC$4922)))+((AB590&lt;&gt;"")*ISNUMBER(SEARCH("|"&amp;AB590&amp;"|",'5_ACOMPANHAMENTO'!$AC$3:$AC$4922))))&gt;0),0),0)),""))</f>
        <v>46211</v>
      </c>
      <c r="B590" s="14" t="s">
        <v>3094</v>
      </c>
      <c r="C590" s="14" t="s">
        <v>3059</v>
      </c>
      <c r="D590" s="4">
        <f>IF(OR($B590="",$C590=""),"",IFERROR(SUMPRODUCT(--(('5_ACOMPANHAMENTO'!$AD$3:$AD$4922=TRIM($C590&amp;""))*('5_ACOMPANHAMENTO'!$AC$3:$AC$4922&lt;&gt;"")*((((I590&lt;&gt;"")*ISNUMBER(SEARCH("|"&amp;I590&amp;"|",'5_ACOMPANHAMENTO'!$AC$3:$AC$4922)))+((J590&lt;&gt;"")*ISNUMBER(SEARCH("|"&amp;J590&amp;"|",'5_ACOMPANHAMENTO'!$AC$3:$AC$4922)))+((K590&lt;&gt;"")*ISNUMBER(SEARCH("|"&amp;K590&amp;"|",'5_ACOMPANHAMENTO'!$AC$3:$AC$4922)))+((L590&lt;&gt;"")*ISNUMBER(SEARCH("|"&amp;L590&amp;"|",'5_ACOMPANHAMENTO'!$AC$3:$AC$4922)))+((M590&lt;&gt;"")*ISNUMBER(SEARCH("|"&amp;M590&amp;"|",'5_ACOMPANHAMENTO'!$AC$3:$AC$4922)))+((N590&lt;&gt;"")*ISNUMBER(SEARCH("|"&amp;N590&amp;"|",'5_ACOMPANHAMENTO'!$AC$3:$AC$4922)))+((O590&lt;&gt;"")*ISNUMBER(SEARCH("|"&amp;O590&amp;"|",'5_ACOMPANHAMENTO'!$AC$3:$AC$4922)))+((P590&lt;&gt;"")*ISNUMBER(SEARCH("|"&amp;P590&amp;"|",'5_ACOMPANHAMENTO'!$AC$3:$AC$4922)))+((Q590&lt;&gt;"")*ISNUMBER(SEARCH("|"&amp;Q590&amp;"|",'5_ACOMPANHAMENTO'!$AC$3:$AC$4922)))+((R590&lt;&gt;"")*ISNUMBER(SEARCH("|"&amp;R590&amp;"|",'5_ACOMPANHAMENTO'!$AC$3:$AC$4922)))+((S590&lt;&gt;"")*ISNUMBER(SEARCH("|"&amp;S590&amp;"|",'5_ACOMPANHAMENTO'!$AC$3:$AC$4922)))+((T590&lt;&gt;"")*ISNUMBER(SEARCH("|"&amp;T590&amp;"|",'5_ACOMPANHAMENTO'!$AC$3:$AC$4922)))+((U590&lt;&gt;"")*ISNUMBER(SEARCH("|"&amp;U590&amp;"|",'5_ACOMPANHAMENTO'!$AC$3:$AC$4922)))+((V590&lt;&gt;"")*ISNUMBER(SEARCH("|"&amp;V590&amp;"|",'5_ACOMPANHAMENTO'!$AC$3:$AC$4922)))+((W590&lt;&gt;"")*ISNUMBER(SEARCH("|"&amp;W590&amp;"|",'5_ACOMPANHAMENTO'!$AC$3:$AC$4922)))+((X590&lt;&gt;"")*ISNUMBER(SEARCH("|"&amp;X590&amp;"|",'5_ACOMPANHAMENTO'!$AC$3:$AC$4922)))+((Y590&lt;&gt;"")*ISNUMBER(SEARCH("|"&amp;Y590&amp;"|",'5_ACOMPANHAMENTO'!$AC$3:$AC$4922)))+((Z590&lt;&gt;"")*ISNUMBER(SEARCH("|"&amp;Z590&amp;"|",'5_ACOMPANHAMENTO'!$AC$3:$AC$4922)))+((AA590&lt;&gt;"")*ISNUMBER(SEARCH("|"&amp;AA590&amp;"|",'5_ACOMPANHAMENTO'!$AC$3:$AC$4922)))+((AB590&lt;&gt;"")*ISNUMBER(SEARCH("|"&amp;AB590&amp;"|",'5_ACOMPANHAMENTO'!$AC$3:$AC$4922))))&gt;0)),'5_ACOMPANHAMENTO'!$J$3:$J$4922),0))</f>
        <v>1384</v>
      </c>
      <c r="E590" s="4" t="str">
        <f t="shared" ca="1" si="207"/>
        <v>FINALIZADO</v>
      </c>
      <c r="F590" s="7">
        <f>IF(OR($B590="",$C590=""),"",IFERROR(SUMPRODUCT(--(('5_ACOMPANHAMENTO'!$AD$3:$AD$4922=TRIM($C590&amp;""))*('5_ACOMPANHAMENTO'!$AC$3:$AC$4922&lt;&gt;"")*((((I590&lt;&gt;"")*ISNUMBER(SEARCH("|"&amp;I590&amp;"|",'5_ACOMPANHAMENTO'!$AC$3:$AC$4922)))+((J590&lt;&gt;"")*ISNUMBER(SEARCH("|"&amp;J590&amp;"|",'5_ACOMPANHAMENTO'!$AC$3:$AC$4922)))+((K590&lt;&gt;"")*ISNUMBER(SEARCH("|"&amp;K590&amp;"|",'5_ACOMPANHAMENTO'!$AC$3:$AC$4922)))+((L590&lt;&gt;"")*ISNUMBER(SEARCH("|"&amp;L590&amp;"|",'5_ACOMPANHAMENTO'!$AC$3:$AC$4922)))+((M590&lt;&gt;"")*ISNUMBER(SEARCH("|"&amp;M590&amp;"|",'5_ACOMPANHAMENTO'!$AC$3:$AC$4922)))+((N590&lt;&gt;"")*ISNUMBER(SEARCH("|"&amp;N590&amp;"|",'5_ACOMPANHAMENTO'!$AC$3:$AC$4922)))+((O590&lt;&gt;"")*ISNUMBER(SEARCH("|"&amp;O590&amp;"|",'5_ACOMPANHAMENTO'!$AC$3:$AC$4922)))+((P590&lt;&gt;"")*ISNUMBER(SEARCH("|"&amp;P590&amp;"|",'5_ACOMPANHAMENTO'!$AC$3:$AC$4922)))+((Q590&lt;&gt;"")*ISNUMBER(SEARCH("|"&amp;Q590&amp;"|",'5_ACOMPANHAMENTO'!$AC$3:$AC$4922)))+((R590&lt;&gt;"")*ISNUMBER(SEARCH("|"&amp;R590&amp;"|",'5_ACOMPANHAMENTO'!$AC$3:$AC$4922)))+((S590&lt;&gt;"")*ISNUMBER(SEARCH("|"&amp;S590&amp;"|",'5_ACOMPANHAMENTO'!$AC$3:$AC$4922)))+((T590&lt;&gt;"")*ISNUMBER(SEARCH("|"&amp;T590&amp;"|",'5_ACOMPANHAMENTO'!$AC$3:$AC$4922)))+((U590&lt;&gt;"")*ISNUMBER(SEARCH("|"&amp;U590&amp;"|",'5_ACOMPANHAMENTO'!$AC$3:$AC$4922)))+((V590&lt;&gt;"")*ISNUMBER(SEARCH("|"&amp;V590&amp;"|",'5_ACOMPANHAMENTO'!$AC$3:$AC$4922)))+((W590&lt;&gt;"")*ISNUMBER(SEARCH("|"&amp;W590&amp;"|",'5_ACOMPANHAMENTO'!$AC$3:$AC$4922)))+((X590&lt;&gt;"")*ISNUMBER(SEARCH("|"&amp;X590&amp;"|",'5_ACOMPANHAMENTO'!$AC$3:$AC$4922)))+((Y590&lt;&gt;"")*ISNUMBER(SEARCH("|"&amp;Y590&amp;"|",'5_ACOMPANHAMENTO'!$AC$3:$AC$4922)))+((Z590&lt;&gt;"")*ISNUMBER(SEARCH("|"&amp;Z590&amp;"|",'5_ACOMPANHAMENTO'!$AC$3:$AC$4922)))+((AA590&lt;&gt;"")*ISNUMBER(SEARCH("|"&amp;AA590&amp;"|",'5_ACOMPANHAMENTO'!$AC$3:$AC$4922)))+((AB590&lt;&gt;"")*ISNUMBER(SEARCH("|"&amp;AB590&amp;"|",'5_ACOMPANHAMENTO'!$AC$3:$AC$4922))))&gt;0)),'5_ACOMPANHAMENTO'!$O$3:$O$4922),0))</f>
        <v>1384</v>
      </c>
      <c r="G590" s="7">
        <f t="shared" si="208"/>
        <v>0</v>
      </c>
      <c r="H590" t="str">
        <f t="shared" si="209"/>
        <v>10210|8 EMBALAGEM</v>
      </c>
      <c r="I590" s="1" t="str">
        <f t="shared" si="210"/>
        <v>10210</v>
      </c>
      <c r="J590" s="1" t="str">
        <f t="shared" si="211"/>
        <v/>
      </c>
      <c r="K590" s="1" t="str">
        <f t="shared" si="212"/>
        <v/>
      </c>
      <c r="L590" s="1" t="str">
        <f t="shared" si="213"/>
        <v/>
      </c>
      <c r="M590" s="1" t="str">
        <f t="shared" si="214"/>
        <v/>
      </c>
      <c r="N590" s="1" t="str">
        <f t="shared" si="215"/>
        <v/>
      </c>
      <c r="O590" s="1" t="str">
        <f t="shared" si="216"/>
        <v/>
      </c>
      <c r="P590" s="1" t="str">
        <f t="shared" si="217"/>
        <v/>
      </c>
      <c r="Q590" s="1" t="str">
        <f t="shared" si="218"/>
        <v/>
      </c>
      <c r="R590" s="1" t="str">
        <f t="shared" si="219"/>
        <v/>
      </c>
      <c r="S590" s="1" t="str">
        <f t="shared" si="220"/>
        <v/>
      </c>
      <c r="T590" s="1" t="str">
        <f t="shared" si="221"/>
        <v/>
      </c>
      <c r="U590" s="1" t="str">
        <f t="shared" si="222"/>
        <v/>
      </c>
      <c r="V590" s="1" t="str">
        <f t="shared" si="223"/>
        <v/>
      </c>
      <c r="W590" s="1" t="str">
        <f t="shared" si="224"/>
        <v/>
      </c>
      <c r="X590" s="1" t="str">
        <f t="shared" si="225"/>
        <v/>
      </c>
      <c r="Y590" s="1" t="str">
        <f t="shared" si="226"/>
        <v/>
      </c>
      <c r="Z590" s="1" t="str">
        <f t="shared" si="227"/>
        <v/>
      </c>
      <c r="AA590" s="1" t="str">
        <f t="shared" si="228"/>
        <v/>
      </c>
      <c r="AB590" s="1" t="str">
        <f t="shared" si="229"/>
        <v/>
      </c>
    </row>
    <row r="591" spans="1:28" ht="11.25" hidden="1" customHeight="1" x14ac:dyDescent="0.35">
      <c r="A591" s="4">
        <f>IF(OR($B591="",$C591=""),"",IFERROR(INDEX('5_ACOMPANHAMENTO'!$A$3:$A$4922,MATCH(1,INDEX(('5_ACOMPANHAMENTO'!$AD$3:$AD$4922=TRIM($C591&amp;""))*('5_ACOMPANHAMENTO'!$AC$3:$AC$4922&lt;&gt;"")*((((I591&lt;&gt;"")*ISNUMBER(SEARCH("|"&amp;I591&amp;"|",'5_ACOMPANHAMENTO'!$AC$3:$AC$4922)))+((J591&lt;&gt;"")*ISNUMBER(SEARCH("|"&amp;J591&amp;"|",'5_ACOMPANHAMENTO'!$AC$3:$AC$4922)))+((K591&lt;&gt;"")*ISNUMBER(SEARCH("|"&amp;K591&amp;"|",'5_ACOMPANHAMENTO'!$AC$3:$AC$4922)))+((L591&lt;&gt;"")*ISNUMBER(SEARCH("|"&amp;L591&amp;"|",'5_ACOMPANHAMENTO'!$AC$3:$AC$4922)))+((M591&lt;&gt;"")*ISNUMBER(SEARCH("|"&amp;M591&amp;"|",'5_ACOMPANHAMENTO'!$AC$3:$AC$4922)))+((N591&lt;&gt;"")*ISNUMBER(SEARCH("|"&amp;N591&amp;"|",'5_ACOMPANHAMENTO'!$AC$3:$AC$4922)))+((O591&lt;&gt;"")*ISNUMBER(SEARCH("|"&amp;O591&amp;"|",'5_ACOMPANHAMENTO'!$AC$3:$AC$4922)))+((P591&lt;&gt;"")*ISNUMBER(SEARCH("|"&amp;P591&amp;"|",'5_ACOMPANHAMENTO'!$AC$3:$AC$4922)))+((Q591&lt;&gt;"")*ISNUMBER(SEARCH("|"&amp;Q591&amp;"|",'5_ACOMPANHAMENTO'!$AC$3:$AC$4922)))+((R591&lt;&gt;"")*ISNUMBER(SEARCH("|"&amp;R591&amp;"|",'5_ACOMPANHAMENTO'!$AC$3:$AC$4922)))+((S591&lt;&gt;"")*ISNUMBER(SEARCH("|"&amp;S591&amp;"|",'5_ACOMPANHAMENTO'!$AC$3:$AC$4922)))+((T591&lt;&gt;"")*ISNUMBER(SEARCH("|"&amp;T591&amp;"|",'5_ACOMPANHAMENTO'!$AC$3:$AC$4922)))+((U591&lt;&gt;"")*ISNUMBER(SEARCH("|"&amp;U591&amp;"|",'5_ACOMPANHAMENTO'!$AC$3:$AC$4922)))+((V591&lt;&gt;"")*ISNUMBER(SEARCH("|"&amp;V591&amp;"|",'5_ACOMPANHAMENTO'!$AC$3:$AC$4922)))+((W591&lt;&gt;"")*ISNUMBER(SEARCH("|"&amp;W591&amp;"|",'5_ACOMPANHAMENTO'!$AC$3:$AC$4922)))+((X591&lt;&gt;"")*ISNUMBER(SEARCH("|"&amp;X591&amp;"|",'5_ACOMPANHAMENTO'!$AC$3:$AC$4922)))+((Y591&lt;&gt;"")*ISNUMBER(SEARCH("|"&amp;Y591&amp;"|",'5_ACOMPANHAMENTO'!$AC$3:$AC$4922)))+((Z591&lt;&gt;"")*ISNUMBER(SEARCH("|"&amp;Z591&amp;"|",'5_ACOMPANHAMENTO'!$AC$3:$AC$4922)))+((AA591&lt;&gt;"")*ISNUMBER(SEARCH("|"&amp;AA591&amp;"|",'5_ACOMPANHAMENTO'!$AC$3:$AC$4922)))+((AB591&lt;&gt;"")*ISNUMBER(SEARCH("|"&amp;AB591&amp;"|",'5_ACOMPANHAMENTO'!$AC$3:$AC$4922))))&gt;0),0),0)),""))</f>
        <v>46211</v>
      </c>
      <c r="B591" s="14" t="s">
        <v>3094</v>
      </c>
      <c r="C591" s="14" t="s">
        <v>3059</v>
      </c>
      <c r="D591" s="4">
        <f>IF(OR($B591="",$C591=""),"",IFERROR(SUMPRODUCT(--(('5_ACOMPANHAMENTO'!$AD$3:$AD$4922=TRIM($C591&amp;""))*('5_ACOMPANHAMENTO'!$AC$3:$AC$4922&lt;&gt;"")*((((I591&lt;&gt;"")*ISNUMBER(SEARCH("|"&amp;I591&amp;"|",'5_ACOMPANHAMENTO'!$AC$3:$AC$4922)))+((J591&lt;&gt;"")*ISNUMBER(SEARCH("|"&amp;J591&amp;"|",'5_ACOMPANHAMENTO'!$AC$3:$AC$4922)))+((K591&lt;&gt;"")*ISNUMBER(SEARCH("|"&amp;K591&amp;"|",'5_ACOMPANHAMENTO'!$AC$3:$AC$4922)))+((L591&lt;&gt;"")*ISNUMBER(SEARCH("|"&amp;L591&amp;"|",'5_ACOMPANHAMENTO'!$AC$3:$AC$4922)))+((M591&lt;&gt;"")*ISNUMBER(SEARCH("|"&amp;M591&amp;"|",'5_ACOMPANHAMENTO'!$AC$3:$AC$4922)))+((N591&lt;&gt;"")*ISNUMBER(SEARCH("|"&amp;N591&amp;"|",'5_ACOMPANHAMENTO'!$AC$3:$AC$4922)))+((O591&lt;&gt;"")*ISNUMBER(SEARCH("|"&amp;O591&amp;"|",'5_ACOMPANHAMENTO'!$AC$3:$AC$4922)))+((P591&lt;&gt;"")*ISNUMBER(SEARCH("|"&amp;P591&amp;"|",'5_ACOMPANHAMENTO'!$AC$3:$AC$4922)))+((Q591&lt;&gt;"")*ISNUMBER(SEARCH("|"&amp;Q591&amp;"|",'5_ACOMPANHAMENTO'!$AC$3:$AC$4922)))+((R591&lt;&gt;"")*ISNUMBER(SEARCH("|"&amp;R591&amp;"|",'5_ACOMPANHAMENTO'!$AC$3:$AC$4922)))+((S591&lt;&gt;"")*ISNUMBER(SEARCH("|"&amp;S591&amp;"|",'5_ACOMPANHAMENTO'!$AC$3:$AC$4922)))+((T591&lt;&gt;"")*ISNUMBER(SEARCH("|"&amp;T591&amp;"|",'5_ACOMPANHAMENTO'!$AC$3:$AC$4922)))+((U591&lt;&gt;"")*ISNUMBER(SEARCH("|"&amp;U591&amp;"|",'5_ACOMPANHAMENTO'!$AC$3:$AC$4922)))+((V591&lt;&gt;"")*ISNUMBER(SEARCH("|"&amp;V591&amp;"|",'5_ACOMPANHAMENTO'!$AC$3:$AC$4922)))+((W591&lt;&gt;"")*ISNUMBER(SEARCH("|"&amp;W591&amp;"|",'5_ACOMPANHAMENTO'!$AC$3:$AC$4922)))+((X591&lt;&gt;"")*ISNUMBER(SEARCH("|"&amp;X591&amp;"|",'5_ACOMPANHAMENTO'!$AC$3:$AC$4922)))+((Y591&lt;&gt;"")*ISNUMBER(SEARCH("|"&amp;Y591&amp;"|",'5_ACOMPANHAMENTO'!$AC$3:$AC$4922)))+((Z591&lt;&gt;"")*ISNUMBER(SEARCH("|"&amp;Z591&amp;"|",'5_ACOMPANHAMENTO'!$AC$3:$AC$4922)))+((AA591&lt;&gt;"")*ISNUMBER(SEARCH("|"&amp;AA591&amp;"|",'5_ACOMPANHAMENTO'!$AC$3:$AC$4922)))+((AB591&lt;&gt;"")*ISNUMBER(SEARCH("|"&amp;AB591&amp;"|",'5_ACOMPANHAMENTO'!$AC$3:$AC$4922))))&gt;0)),'5_ACOMPANHAMENTO'!$J$3:$J$4922),0))</f>
        <v>1384</v>
      </c>
      <c r="E591" s="4" t="str">
        <f t="shared" ca="1" si="207"/>
        <v>FINALIZADO</v>
      </c>
      <c r="F591" s="7">
        <f>IF(OR($B591="",$C591=""),"",IFERROR(SUMPRODUCT(--(('5_ACOMPANHAMENTO'!$AD$3:$AD$4922=TRIM($C591&amp;""))*('5_ACOMPANHAMENTO'!$AC$3:$AC$4922&lt;&gt;"")*((((I591&lt;&gt;"")*ISNUMBER(SEARCH("|"&amp;I591&amp;"|",'5_ACOMPANHAMENTO'!$AC$3:$AC$4922)))+((J591&lt;&gt;"")*ISNUMBER(SEARCH("|"&amp;J591&amp;"|",'5_ACOMPANHAMENTO'!$AC$3:$AC$4922)))+((K591&lt;&gt;"")*ISNUMBER(SEARCH("|"&amp;K591&amp;"|",'5_ACOMPANHAMENTO'!$AC$3:$AC$4922)))+((L591&lt;&gt;"")*ISNUMBER(SEARCH("|"&amp;L591&amp;"|",'5_ACOMPANHAMENTO'!$AC$3:$AC$4922)))+((M591&lt;&gt;"")*ISNUMBER(SEARCH("|"&amp;M591&amp;"|",'5_ACOMPANHAMENTO'!$AC$3:$AC$4922)))+((N591&lt;&gt;"")*ISNUMBER(SEARCH("|"&amp;N591&amp;"|",'5_ACOMPANHAMENTO'!$AC$3:$AC$4922)))+((O591&lt;&gt;"")*ISNUMBER(SEARCH("|"&amp;O591&amp;"|",'5_ACOMPANHAMENTO'!$AC$3:$AC$4922)))+((P591&lt;&gt;"")*ISNUMBER(SEARCH("|"&amp;P591&amp;"|",'5_ACOMPANHAMENTO'!$AC$3:$AC$4922)))+((Q591&lt;&gt;"")*ISNUMBER(SEARCH("|"&amp;Q591&amp;"|",'5_ACOMPANHAMENTO'!$AC$3:$AC$4922)))+((R591&lt;&gt;"")*ISNUMBER(SEARCH("|"&amp;R591&amp;"|",'5_ACOMPANHAMENTO'!$AC$3:$AC$4922)))+((S591&lt;&gt;"")*ISNUMBER(SEARCH("|"&amp;S591&amp;"|",'5_ACOMPANHAMENTO'!$AC$3:$AC$4922)))+((T591&lt;&gt;"")*ISNUMBER(SEARCH("|"&amp;T591&amp;"|",'5_ACOMPANHAMENTO'!$AC$3:$AC$4922)))+((U591&lt;&gt;"")*ISNUMBER(SEARCH("|"&amp;U591&amp;"|",'5_ACOMPANHAMENTO'!$AC$3:$AC$4922)))+((V591&lt;&gt;"")*ISNUMBER(SEARCH("|"&amp;V591&amp;"|",'5_ACOMPANHAMENTO'!$AC$3:$AC$4922)))+((W591&lt;&gt;"")*ISNUMBER(SEARCH("|"&amp;W591&amp;"|",'5_ACOMPANHAMENTO'!$AC$3:$AC$4922)))+((X591&lt;&gt;"")*ISNUMBER(SEARCH("|"&amp;X591&amp;"|",'5_ACOMPANHAMENTO'!$AC$3:$AC$4922)))+((Y591&lt;&gt;"")*ISNUMBER(SEARCH("|"&amp;Y591&amp;"|",'5_ACOMPANHAMENTO'!$AC$3:$AC$4922)))+((Z591&lt;&gt;"")*ISNUMBER(SEARCH("|"&amp;Z591&amp;"|",'5_ACOMPANHAMENTO'!$AC$3:$AC$4922)))+((AA591&lt;&gt;"")*ISNUMBER(SEARCH("|"&amp;AA591&amp;"|",'5_ACOMPANHAMENTO'!$AC$3:$AC$4922)))+((AB591&lt;&gt;"")*ISNUMBER(SEARCH("|"&amp;AB591&amp;"|",'5_ACOMPANHAMENTO'!$AC$3:$AC$4922))))&gt;0)),'5_ACOMPANHAMENTO'!$O$3:$O$4922),0))</f>
        <v>1384</v>
      </c>
      <c r="G591" s="7">
        <f t="shared" si="208"/>
        <v>0</v>
      </c>
      <c r="H591" t="str">
        <f t="shared" si="209"/>
        <v>10210|8 EMBALAGEM</v>
      </c>
      <c r="I591" s="1" t="str">
        <f t="shared" si="210"/>
        <v>10210</v>
      </c>
      <c r="J591" s="1" t="str">
        <f t="shared" si="211"/>
        <v/>
      </c>
      <c r="K591" s="1" t="str">
        <f t="shared" si="212"/>
        <v/>
      </c>
      <c r="L591" s="1" t="str">
        <f t="shared" si="213"/>
        <v/>
      </c>
      <c r="M591" s="1" t="str">
        <f t="shared" si="214"/>
        <v/>
      </c>
      <c r="N591" s="1" t="str">
        <f t="shared" si="215"/>
        <v/>
      </c>
      <c r="O591" s="1" t="str">
        <f t="shared" si="216"/>
        <v/>
      </c>
      <c r="P591" s="1" t="str">
        <f t="shared" si="217"/>
        <v/>
      </c>
      <c r="Q591" s="1" t="str">
        <f t="shared" si="218"/>
        <v/>
      </c>
      <c r="R591" s="1" t="str">
        <f t="shared" si="219"/>
        <v/>
      </c>
      <c r="S591" s="1" t="str">
        <f t="shared" si="220"/>
        <v/>
      </c>
      <c r="T591" s="1" t="str">
        <f t="shared" si="221"/>
        <v/>
      </c>
      <c r="U591" s="1" t="str">
        <f t="shared" si="222"/>
        <v/>
      </c>
      <c r="V591" s="1" t="str">
        <f t="shared" si="223"/>
        <v/>
      </c>
      <c r="W591" s="1" t="str">
        <f t="shared" si="224"/>
        <v/>
      </c>
      <c r="X591" s="1" t="str">
        <f t="shared" si="225"/>
        <v/>
      </c>
      <c r="Y591" s="1" t="str">
        <f t="shared" si="226"/>
        <v/>
      </c>
      <c r="Z591" s="1" t="str">
        <f t="shared" si="227"/>
        <v/>
      </c>
      <c r="AA591" s="1" t="str">
        <f t="shared" si="228"/>
        <v/>
      </c>
      <c r="AB591" s="1" t="str">
        <f t="shared" si="229"/>
        <v/>
      </c>
    </row>
    <row r="592" spans="1:28" ht="11.25" hidden="1" customHeight="1" x14ac:dyDescent="0.35">
      <c r="A592" s="4">
        <f>IF(OR($B592="",$C592=""),"",IFERROR(INDEX('5_ACOMPANHAMENTO'!$A$3:$A$4922,MATCH(1,INDEX(('5_ACOMPANHAMENTO'!$AD$3:$AD$4922=TRIM($C592&amp;""))*('5_ACOMPANHAMENTO'!$AC$3:$AC$4922&lt;&gt;"")*((((I592&lt;&gt;"")*ISNUMBER(SEARCH("|"&amp;I592&amp;"|",'5_ACOMPANHAMENTO'!$AC$3:$AC$4922)))+((J592&lt;&gt;"")*ISNUMBER(SEARCH("|"&amp;J592&amp;"|",'5_ACOMPANHAMENTO'!$AC$3:$AC$4922)))+((K592&lt;&gt;"")*ISNUMBER(SEARCH("|"&amp;K592&amp;"|",'5_ACOMPANHAMENTO'!$AC$3:$AC$4922)))+((L592&lt;&gt;"")*ISNUMBER(SEARCH("|"&amp;L592&amp;"|",'5_ACOMPANHAMENTO'!$AC$3:$AC$4922)))+((M592&lt;&gt;"")*ISNUMBER(SEARCH("|"&amp;M592&amp;"|",'5_ACOMPANHAMENTO'!$AC$3:$AC$4922)))+((N592&lt;&gt;"")*ISNUMBER(SEARCH("|"&amp;N592&amp;"|",'5_ACOMPANHAMENTO'!$AC$3:$AC$4922)))+((O592&lt;&gt;"")*ISNUMBER(SEARCH("|"&amp;O592&amp;"|",'5_ACOMPANHAMENTO'!$AC$3:$AC$4922)))+((P592&lt;&gt;"")*ISNUMBER(SEARCH("|"&amp;P592&amp;"|",'5_ACOMPANHAMENTO'!$AC$3:$AC$4922)))+((Q592&lt;&gt;"")*ISNUMBER(SEARCH("|"&amp;Q592&amp;"|",'5_ACOMPANHAMENTO'!$AC$3:$AC$4922)))+((R592&lt;&gt;"")*ISNUMBER(SEARCH("|"&amp;R592&amp;"|",'5_ACOMPANHAMENTO'!$AC$3:$AC$4922)))+((S592&lt;&gt;"")*ISNUMBER(SEARCH("|"&amp;S592&amp;"|",'5_ACOMPANHAMENTO'!$AC$3:$AC$4922)))+((T592&lt;&gt;"")*ISNUMBER(SEARCH("|"&amp;T592&amp;"|",'5_ACOMPANHAMENTO'!$AC$3:$AC$4922)))+((U592&lt;&gt;"")*ISNUMBER(SEARCH("|"&amp;U592&amp;"|",'5_ACOMPANHAMENTO'!$AC$3:$AC$4922)))+((V592&lt;&gt;"")*ISNUMBER(SEARCH("|"&amp;V592&amp;"|",'5_ACOMPANHAMENTO'!$AC$3:$AC$4922)))+((W592&lt;&gt;"")*ISNUMBER(SEARCH("|"&amp;W592&amp;"|",'5_ACOMPANHAMENTO'!$AC$3:$AC$4922)))+((X592&lt;&gt;"")*ISNUMBER(SEARCH("|"&amp;X592&amp;"|",'5_ACOMPANHAMENTO'!$AC$3:$AC$4922)))+((Y592&lt;&gt;"")*ISNUMBER(SEARCH("|"&amp;Y592&amp;"|",'5_ACOMPANHAMENTO'!$AC$3:$AC$4922)))+((Z592&lt;&gt;"")*ISNUMBER(SEARCH("|"&amp;Z592&amp;"|",'5_ACOMPANHAMENTO'!$AC$3:$AC$4922)))+((AA592&lt;&gt;"")*ISNUMBER(SEARCH("|"&amp;AA592&amp;"|",'5_ACOMPANHAMENTO'!$AC$3:$AC$4922)))+((AB592&lt;&gt;"")*ISNUMBER(SEARCH("|"&amp;AB592&amp;"|",'5_ACOMPANHAMENTO'!$AC$3:$AC$4922))))&gt;0),0),0)),""))</f>
        <v>46211</v>
      </c>
      <c r="B592" s="14" t="s">
        <v>3094</v>
      </c>
      <c r="C592" s="14" t="s">
        <v>3059</v>
      </c>
      <c r="D592" s="4">
        <f>IF(OR($B592="",$C592=""),"",IFERROR(SUMPRODUCT(--(('5_ACOMPANHAMENTO'!$AD$3:$AD$4922=TRIM($C592&amp;""))*('5_ACOMPANHAMENTO'!$AC$3:$AC$4922&lt;&gt;"")*((((I592&lt;&gt;"")*ISNUMBER(SEARCH("|"&amp;I592&amp;"|",'5_ACOMPANHAMENTO'!$AC$3:$AC$4922)))+((J592&lt;&gt;"")*ISNUMBER(SEARCH("|"&amp;J592&amp;"|",'5_ACOMPANHAMENTO'!$AC$3:$AC$4922)))+((K592&lt;&gt;"")*ISNUMBER(SEARCH("|"&amp;K592&amp;"|",'5_ACOMPANHAMENTO'!$AC$3:$AC$4922)))+((L592&lt;&gt;"")*ISNUMBER(SEARCH("|"&amp;L592&amp;"|",'5_ACOMPANHAMENTO'!$AC$3:$AC$4922)))+((M592&lt;&gt;"")*ISNUMBER(SEARCH("|"&amp;M592&amp;"|",'5_ACOMPANHAMENTO'!$AC$3:$AC$4922)))+((N592&lt;&gt;"")*ISNUMBER(SEARCH("|"&amp;N592&amp;"|",'5_ACOMPANHAMENTO'!$AC$3:$AC$4922)))+((O592&lt;&gt;"")*ISNUMBER(SEARCH("|"&amp;O592&amp;"|",'5_ACOMPANHAMENTO'!$AC$3:$AC$4922)))+((P592&lt;&gt;"")*ISNUMBER(SEARCH("|"&amp;P592&amp;"|",'5_ACOMPANHAMENTO'!$AC$3:$AC$4922)))+((Q592&lt;&gt;"")*ISNUMBER(SEARCH("|"&amp;Q592&amp;"|",'5_ACOMPANHAMENTO'!$AC$3:$AC$4922)))+((R592&lt;&gt;"")*ISNUMBER(SEARCH("|"&amp;R592&amp;"|",'5_ACOMPANHAMENTO'!$AC$3:$AC$4922)))+((S592&lt;&gt;"")*ISNUMBER(SEARCH("|"&amp;S592&amp;"|",'5_ACOMPANHAMENTO'!$AC$3:$AC$4922)))+((T592&lt;&gt;"")*ISNUMBER(SEARCH("|"&amp;T592&amp;"|",'5_ACOMPANHAMENTO'!$AC$3:$AC$4922)))+((U592&lt;&gt;"")*ISNUMBER(SEARCH("|"&amp;U592&amp;"|",'5_ACOMPANHAMENTO'!$AC$3:$AC$4922)))+((V592&lt;&gt;"")*ISNUMBER(SEARCH("|"&amp;V592&amp;"|",'5_ACOMPANHAMENTO'!$AC$3:$AC$4922)))+((W592&lt;&gt;"")*ISNUMBER(SEARCH("|"&amp;W592&amp;"|",'5_ACOMPANHAMENTO'!$AC$3:$AC$4922)))+((X592&lt;&gt;"")*ISNUMBER(SEARCH("|"&amp;X592&amp;"|",'5_ACOMPANHAMENTO'!$AC$3:$AC$4922)))+((Y592&lt;&gt;"")*ISNUMBER(SEARCH("|"&amp;Y592&amp;"|",'5_ACOMPANHAMENTO'!$AC$3:$AC$4922)))+((Z592&lt;&gt;"")*ISNUMBER(SEARCH("|"&amp;Z592&amp;"|",'5_ACOMPANHAMENTO'!$AC$3:$AC$4922)))+((AA592&lt;&gt;"")*ISNUMBER(SEARCH("|"&amp;AA592&amp;"|",'5_ACOMPANHAMENTO'!$AC$3:$AC$4922)))+((AB592&lt;&gt;"")*ISNUMBER(SEARCH("|"&amp;AB592&amp;"|",'5_ACOMPANHAMENTO'!$AC$3:$AC$4922))))&gt;0)),'5_ACOMPANHAMENTO'!$J$3:$J$4922),0))</f>
        <v>1384</v>
      </c>
      <c r="E592" s="4" t="str">
        <f t="shared" ca="1" si="207"/>
        <v>FINALIZADO</v>
      </c>
      <c r="F592" s="7">
        <f>IF(OR($B592="",$C592=""),"",IFERROR(SUMPRODUCT(--(('5_ACOMPANHAMENTO'!$AD$3:$AD$4922=TRIM($C592&amp;""))*('5_ACOMPANHAMENTO'!$AC$3:$AC$4922&lt;&gt;"")*((((I592&lt;&gt;"")*ISNUMBER(SEARCH("|"&amp;I592&amp;"|",'5_ACOMPANHAMENTO'!$AC$3:$AC$4922)))+((J592&lt;&gt;"")*ISNUMBER(SEARCH("|"&amp;J592&amp;"|",'5_ACOMPANHAMENTO'!$AC$3:$AC$4922)))+((K592&lt;&gt;"")*ISNUMBER(SEARCH("|"&amp;K592&amp;"|",'5_ACOMPANHAMENTO'!$AC$3:$AC$4922)))+((L592&lt;&gt;"")*ISNUMBER(SEARCH("|"&amp;L592&amp;"|",'5_ACOMPANHAMENTO'!$AC$3:$AC$4922)))+((M592&lt;&gt;"")*ISNUMBER(SEARCH("|"&amp;M592&amp;"|",'5_ACOMPANHAMENTO'!$AC$3:$AC$4922)))+((N592&lt;&gt;"")*ISNUMBER(SEARCH("|"&amp;N592&amp;"|",'5_ACOMPANHAMENTO'!$AC$3:$AC$4922)))+((O592&lt;&gt;"")*ISNUMBER(SEARCH("|"&amp;O592&amp;"|",'5_ACOMPANHAMENTO'!$AC$3:$AC$4922)))+((P592&lt;&gt;"")*ISNUMBER(SEARCH("|"&amp;P592&amp;"|",'5_ACOMPANHAMENTO'!$AC$3:$AC$4922)))+((Q592&lt;&gt;"")*ISNUMBER(SEARCH("|"&amp;Q592&amp;"|",'5_ACOMPANHAMENTO'!$AC$3:$AC$4922)))+((R592&lt;&gt;"")*ISNUMBER(SEARCH("|"&amp;R592&amp;"|",'5_ACOMPANHAMENTO'!$AC$3:$AC$4922)))+((S592&lt;&gt;"")*ISNUMBER(SEARCH("|"&amp;S592&amp;"|",'5_ACOMPANHAMENTO'!$AC$3:$AC$4922)))+((T592&lt;&gt;"")*ISNUMBER(SEARCH("|"&amp;T592&amp;"|",'5_ACOMPANHAMENTO'!$AC$3:$AC$4922)))+((U592&lt;&gt;"")*ISNUMBER(SEARCH("|"&amp;U592&amp;"|",'5_ACOMPANHAMENTO'!$AC$3:$AC$4922)))+((V592&lt;&gt;"")*ISNUMBER(SEARCH("|"&amp;V592&amp;"|",'5_ACOMPANHAMENTO'!$AC$3:$AC$4922)))+((W592&lt;&gt;"")*ISNUMBER(SEARCH("|"&amp;W592&amp;"|",'5_ACOMPANHAMENTO'!$AC$3:$AC$4922)))+((X592&lt;&gt;"")*ISNUMBER(SEARCH("|"&amp;X592&amp;"|",'5_ACOMPANHAMENTO'!$AC$3:$AC$4922)))+((Y592&lt;&gt;"")*ISNUMBER(SEARCH("|"&amp;Y592&amp;"|",'5_ACOMPANHAMENTO'!$AC$3:$AC$4922)))+((Z592&lt;&gt;"")*ISNUMBER(SEARCH("|"&amp;Z592&amp;"|",'5_ACOMPANHAMENTO'!$AC$3:$AC$4922)))+((AA592&lt;&gt;"")*ISNUMBER(SEARCH("|"&amp;AA592&amp;"|",'5_ACOMPANHAMENTO'!$AC$3:$AC$4922)))+((AB592&lt;&gt;"")*ISNUMBER(SEARCH("|"&amp;AB592&amp;"|",'5_ACOMPANHAMENTO'!$AC$3:$AC$4922))))&gt;0)),'5_ACOMPANHAMENTO'!$O$3:$O$4922),0))</f>
        <v>1384</v>
      </c>
      <c r="G592" s="7">
        <f t="shared" si="208"/>
        <v>0</v>
      </c>
      <c r="H592" t="str">
        <f t="shared" si="209"/>
        <v>10210|8 EMBALAGEM</v>
      </c>
      <c r="I592" s="1" t="str">
        <f t="shared" si="210"/>
        <v>10210</v>
      </c>
      <c r="J592" s="1" t="str">
        <f t="shared" si="211"/>
        <v/>
      </c>
      <c r="K592" s="1" t="str">
        <f t="shared" si="212"/>
        <v/>
      </c>
      <c r="L592" s="1" t="str">
        <f t="shared" si="213"/>
        <v/>
      </c>
      <c r="M592" s="1" t="str">
        <f t="shared" si="214"/>
        <v/>
      </c>
      <c r="N592" s="1" t="str">
        <f t="shared" si="215"/>
        <v/>
      </c>
      <c r="O592" s="1" t="str">
        <f t="shared" si="216"/>
        <v/>
      </c>
      <c r="P592" s="1" t="str">
        <f t="shared" si="217"/>
        <v/>
      </c>
      <c r="Q592" s="1" t="str">
        <f t="shared" si="218"/>
        <v/>
      </c>
      <c r="R592" s="1" t="str">
        <f t="shared" si="219"/>
        <v/>
      </c>
      <c r="S592" s="1" t="str">
        <f t="shared" si="220"/>
        <v/>
      </c>
      <c r="T592" s="1" t="str">
        <f t="shared" si="221"/>
        <v/>
      </c>
      <c r="U592" s="1" t="str">
        <f t="shared" si="222"/>
        <v/>
      </c>
      <c r="V592" s="1" t="str">
        <f t="shared" si="223"/>
        <v/>
      </c>
      <c r="W592" s="1" t="str">
        <f t="shared" si="224"/>
        <v/>
      </c>
      <c r="X592" s="1" t="str">
        <f t="shared" si="225"/>
        <v/>
      </c>
      <c r="Y592" s="1" t="str">
        <f t="shared" si="226"/>
        <v/>
      </c>
      <c r="Z592" s="1" t="str">
        <f t="shared" si="227"/>
        <v/>
      </c>
      <c r="AA592" s="1" t="str">
        <f t="shared" si="228"/>
        <v/>
      </c>
      <c r="AB592" s="1" t="str">
        <f t="shared" si="229"/>
        <v/>
      </c>
    </row>
  </sheetData>
  <autoFilter ref="A1:G592" xr:uid="{00000000-0009-0000-0000-000003000000}">
    <filterColumn colId="4">
      <filters>
        <filter val="ATRASADO 1 DIAS"/>
        <filter val="ATRASADO 2 DIAS"/>
        <filter val="ATRASADO 3 DIAS"/>
        <filter val="ATRASADO 4 DIAS"/>
        <filter val="ATRASADO 7 DIAS"/>
        <filter val="ATRASADO 8 DIAS"/>
      </filters>
    </filterColumn>
  </autoFilter>
  <conditionalFormatting sqref="E1:E1048576">
    <cfRule type="containsText" dxfId="10" priority="1" operator="containsText" text="ADIANTADO">
      <formula>NOT(ISERROR(SEARCH("ADIANTADO",E1)))</formula>
    </cfRule>
    <cfRule type="containsText" dxfId="9" priority="2" operator="containsText" text="ATRASADO">
      <formula>NOT(ISERROR(SEARCH("ATRASADO",E1)))</formula>
    </cfRule>
    <cfRule type="containsText" dxfId="8" priority="3" operator="containsText" text="FINALIZADO">
      <formula>NOT(ISERROR(SEARCH("FINALIZADO",E1)))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D4871"/>
  <sheetViews>
    <sheetView tabSelected="1" zoomScaleNormal="100" workbookViewId="0">
      <pane xSplit="9" ySplit="1" topLeftCell="J4856" activePane="bottomRight" state="frozen"/>
      <selection pane="topRight" activeCell="J1" sqref="J1"/>
      <selection pane="bottomLeft" activeCell="A335" sqref="A335"/>
      <selection pane="bottomRight" activeCell="D4867" sqref="D4867"/>
    </sheetView>
  </sheetViews>
  <sheetFormatPr defaultColWidth="0" defaultRowHeight="14.5" x14ac:dyDescent="0.35"/>
  <cols>
    <col min="1" max="1" width="9.54296875" style="36" customWidth="1"/>
    <col min="2" max="2" width="7.1796875" style="1" customWidth="1"/>
    <col min="3" max="3" width="13.26953125" style="1" hidden="1" customWidth="1"/>
    <col min="4" max="4" width="10.453125" style="1" customWidth="1"/>
    <col min="5" max="5" width="10.1796875" style="1" customWidth="1"/>
    <col min="6" max="6" width="33.81640625" style="1" customWidth="1"/>
    <col min="7" max="7" width="8.7265625" style="1" customWidth="1"/>
    <col min="8" max="8" width="8.54296875" style="1" customWidth="1"/>
    <col min="9" max="9" width="8.26953125" style="8" customWidth="1"/>
    <col min="10" max="10" width="6.453125" style="8" customWidth="1"/>
    <col min="11" max="11" width="7.453125" style="1" customWidth="1"/>
    <col min="12" max="12" width="8.453125" style="1" customWidth="1"/>
    <col min="13" max="13" width="8.1796875" style="1" customWidth="1"/>
    <col min="14" max="15" width="13" style="1" customWidth="1"/>
    <col min="16" max="18" width="18" style="1" customWidth="1"/>
    <col min="19" max="19" width="15" style="1" customWidth="1"/>
    <col min="20" max="20" width="12" style="1" customWidth="1"/>
    <col min="21" max="21" width="15" style="1" customWidth="1"/>
    <col min="22" max="22" width="10" style="1" customWidth="1"/>
    <col min="23" max="26" width="18" style="1" customWidth="1"/>
    <col min="27" max="27" width="16" style="5" customWidth="1"/>
    <col min="28" max="28" width="18" style="1" hidden="1" customWidth="1"/>
    <col min="29" max="29" width="8.54296875" style="1" hidden="1" customWidth="1"/>
    <col min="30" max="30" width="13" hidden="1" customWidth="1"/>
    <col min="31" max="38" width="8.54296875" style="1" hidden="1" customWidth="1"/>
    <col min="39" max="16384" width="8.54296875" style="1" hidden="1"/>
  </cols>
  <sheetData>
    <row r="1" spans="1:30" s="33" customFormat="1" ht="72.5" customHeight="1" x14ac:dyDescent="0.35">
      <c r="A1" s="34" t="s">
        <v>3107</v>
      </c>
      <c r="B1" s="13" t="s">
        <v>3108</v>
      </c>
      <c r="C1" s="13" t="s">
        <v>3109</v>
      </c>
      <c r="D1" s="13" t="s">
        <v>74</v>
      </c>
      <c r="E1" s="13" t="s">
        <v>77</v>
      </c>
      <c r="F1" s="13" t="s">
        <v>3110</v>
      </c>
      <c r="G1" s="13" t="s">
        <v>3111</v>
      </c>
      <c r="H1" s="13" t="s">
        <v>3022</v>
      </c>
      <c r="I1" s="13" t="s">
        <v>3023</v>
      </c>
      <c r="J1" s="13" t="s">
        <v>3112</v>
      </c>
      <c r="K1" s="13" t="s">
        <v>3113</v>
      </c>
      <c r="L1" s="13" t="s">
        <v>82</v>
      </c>
      <c r="M1" s="13" t="s">
        <v>3114</v>
      </c>
      <c r="N1" s="13" t="s">
        <v>3115</v>
      </c>
      <c r="O1" s="13" t="s">
        <v>3116</v>
      </c>
      <c r="P1" s="13" t="s">
        <v>3117</v>
      </c>
      <c r="Q1" s="13" t="s">
        <v>3118</v>
      </c>
      <c r="R1" s="13" t="s">
        <v>3119</v>
      </c>
      <c r="S1" s="13" t="s">
        <v>3120</v>
      </c>
      <c r="T1" s="13" t="s">
        <v>3121</v>
      </c>
      <c r="U1" s="13" t="s">
        <v>1</v>
      </c>
      <c r="V1" s="13" t="s">
        <v>3122</v>
      </c>
      <c r="W1" s="13" t="s">
        <v>3123</v>
      </c>
      <c r="X1" s="13" t="s">
        <v>3124</v>
      </c>
      <c r="Y1" s="13" t="s">
        <v>3125</v>
      </c>
      <c r="Z1" s="13" t="s">
        <v>3126</v>
      </c>
      <c r="AA1" s="31" t="s">
        <v>3127</v>
      </c>
      <c r="AB1" s="13" t="s">
        <v>3068</v>
      </c>
      <c r="AC1" s="13" t="s">
        <v>3128</v>
      </c>
      <c r="AD1" s="13" t="s">
        <v>3129</v>
      </c>
    </row>
    <row r="2" spans="1:30" ht="36" customHeight="1" x14ac:dyDescent="0.3">
      <c r="A2" s="35">
        <v>46198</v>
      </c>
      <c r="B2" s="10">
        <v>10176</v>
      </c>
      <c r="C2" s="10" t="s">
        <v>3130</v>
      </c>
      <c r="D2" s="10" t="s">
        <v>68</v>
      </c>
      <c r="E2" s="10">
        <v>200124130</v>
      </c>
      <c r="F2" s="10" t="s">
        <v>3131</v>
      </c>
      <c r="G2" s="10" t="s">
        <v>68</v>
      </c>
      <c r="H2" s="10" t="s">
        <v>68</v>
      </c>
      <c r="I2" s="9" t="s">
        <v>68</v>
      </c>
      <c r="J2" s="9">
        <v>12</v>
      </c>
      <c r="K2" s="10">
        <f>IF($E2="","",IFERROR(INDEX('01_Cad_Pecas'!$H$2:$H$5000,MATCH($E2,'01_Cad_Pecas'!$D$2:$D$5000,0)),IFERROR(INDEX('01_Cad_Pecas'!$H$2:$H$5000,MATCH(VALUE($E2),'01_Cad_Pecas'!$D$2:$D$5000,0)),"")))</f>
        <v>8</v>
      </c>
      <c r="L2" s="10">
        <f>IF($E2="","",IFERROR(INDEX('01_Cad_Pecas'!$I$2:$I$5000,MATCH($E2,'01_Cad_Pecas'!$D$2:$D$5000,0)),IFERROR(INDEX('01_Cad_Pecas'!$I$2:$I$5000,MATCH(VALUE($E2),'01_Cad_Pecas'!$D$2:$D$5000,0)),"")))</f>
        <v>0.2</v>
      </c>
      <c r="M2" s="10">
        <f t="shared" ref="M2:M65" si="0">IF(OR($J2="",$L2=""),"",IF($K2="",0,$K2)+$J2*$L2)</f>
        <v>10.4</v>
      </c>
      <c r="N2" s="10">
        <v>46199</v>
      </c>
      <c r="O2" s="9">
        <v>12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1"/>
      <c r="AB2" s="10" t="s">
        <v>3132</v>
      </c>
      <c r="AC2" s="10" t="s">
        <v>3128</v>
      </c>
      <c r="AD2" s="10" t="s">
        <v>3129</v>
      </c>
    </row>
    <row r="3" spans="1:30" ht="24" customHeight="1" x14ac:dyDescent="0.3">
      <c r="A3" s="35">
        <v>46198</v>
      </c>
      <c r="B3" s="10">
        <v>10176</v>
      </c>
      <c r="C3" s="10" t="s">
        <v>3130</v>
      </c>
      <c r="D3" s="10" t="s">
        <v>68</v>
      </c>
      <c r="E3" s="10">
        <v>200124131</v>
      </c>
      <c r="F3" s="10" t="s">
        <v>271</v>
      </c>
      <c r="G3" s="10" t="s">
        <v>68</v>
      </c>
      <c r="H3" s="10" t="s">
        <v>68</v>
      </c>
      <c r="I3" s="9" t="s">
        <v>68</v>
      </c>
      <c r="J3" s="9">
        <v>30</v>
      </c>
      <c r="K3" s="10">
        <f>IF($E3="","",IFERROR(INDEX('01_Cad_Pecas'!$H$2:$H$5000,MATCH($E3,'01_Cad_Pecas'!$D$2:$D$5000,0)),IFERROR(INDEX('01_Cad_Pecas'!$H$2:$H$5000,MATCH(VALUE($E3),'01_Cad_Pecas'!$D$2:$D$5000,0)),"")))</f>
        <v>8</v>
      </c>
      <c r="L3" s="10">
        <f>IF($E3="","",IFERROR(INDEX('01_Cad_Pecas'!$I$2:$I$5000,MATCH($E3,'01_Cad_Pecas'!$D$2:$D$5000,0)),IFERROR(INDEX('01_Cad_Pecas'!$I$2:$I$5000,MATCH(VALUE($E3),'01_Cad_Pecas'!$D$2:$D$5000,0)),"")))</f>
        <v>0.2</v>
      </c>
      <c r="M3" s="10">
        <f t="shared" si="0"/>
        <v>14</v>
      </c>
      <c r="N3" s="10">
        <v>46199</v>
      </c>
      <c r="O3" s="9">
        <v>30</v>
      </c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1"/>
      <c r="AB3" s="10" t="s">
        <v>3132</v>
      </c>
      <c r="AC3" s="10" t="str">
        <f t="shared" ref="AC3:AC66" si="1">IF($B3="","","|"&amp;SUBSTITUTE(TRIM(SUBSTITUTE(SUBSTITUTE(SUBSTITUTE(SUBSTITUTE(SUBSTITUTE(SUBSTITUTE(SUBSTITUTE(SUBSTITUTE(SUBSTITUTE(SUBSTITUTE(SUBSTITUTE(SUBSTITUTE(SUBSTITUTE(SUBSTITUTE(TRIM($B3&amp;""),CHAR(10)," "),CHAR(13)," "),"."," "),";"," "),","," "),"/"," "),"+"," "),"-"," "),"  "," "),"  "," "),"  "," "),"  "," "),"  "," "),"  "," "))," ","|")&amp;"|")</f>
        <v>|10176|</v>
      </c>
      <c r="AD3" s="10" t="str">
        <f t="shared" ref="AD3:AD66" si="2">TRIM($I3&amp;"")</f>
        <v>CARTONAGEM</v>
      </c>
    </row>
    <row r="4" spans="1:30" ht="24" customHeight="1" x14ac:dyDescent="0.3">
      <c r="A4" s="35">
        <v>46198</v>
      </c>
      <c r="B4" s="10">
        <v>10176</v>
      </c>
      <c r="C4" s="10" t="s">
        <v>3130</v>
      </c>
      <c r="D4" s="10" t="s">
        <v>68</v>
      </c>
      <c r="E4" s="10">
        <v>200131131</v>
      </c>
      <c r="F4" s="10" t="s">
        <v>248</v>
      </c>
      <c r="G4" s="10" t="s">
        <v>68</v>
      </c>
      <c r="H4" s="10" t="s">
        <v>68</v>
      </c>
      <c r="I4" s="9" t="s">
        <v>68</v>
      </c>
      <c r="J4" s="9">
        <v>24</v>
      </c>
      <c r="K4" s="10">
        <f>IF($E4="","",IFERROR(INDEX('01_Cad_Pecas'!$H$2:$H$5000,MATCH($E4,'01_Cad_Pecas'!$D$2:$D$5000,0)),IFERROR(INDEX('01_Cad_Pecas'!$H$2:$H$5000,MATCH(VALUE($E4),'01_Cad_Pecas'!$D$2:$D$5000,0)),"")))</f>
        <v>8</v>
      </c>
      <c r="L4" s="10">
        <f>IF($E4="","",IFERROR(INDEX('01_Cad_Pecas'!$I$2:$I$5000,MATCH($E4,'01_Cad_Pecas'!$D$2:$D$5000,0)),IFERROR(INDEX('01_Cad_Pecas'!$I$2:$I$5000,MATCH(VALUE($E4),'01_Cad_Pecas'!$D$2:$D$5000,0)),"")))</f>
        <v>0.2</v>
      </c>
      <c r="M4" s="10">
        <f t="shared" si="0"/>
        <v>12.8</v>
      </c>
      <c r="N4" s="10">
        <v>46199</v>
      </c>
      <c r="O4" s="9">
        <v>24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1"/>
      <c r="AB4" s="10" t="s">
        <v>3132</v>
      </c>
      <c r="AC4" s="10" t="str">
        <f t="shared" si="1"/>
        <v>|10176|</v>
      </c>
      <c r="AD4" s="10" t="str">
        <f t="shared" si="2"/>
        <v>CARTONAGEM</v>
      </c>
    </row>
    <row r="5" spans="1:30" ht="24" customHeight="1" x14ac:dyDescent="0.3">
      <c r="A5" s="35">
        <v>46198</v>
      </c>
      <c r="B5" s="10">
        <v>10176</v>
      </c>
      <c r="C5" s="10" t="s">
        <v>3130</v>
      </c>
      <c r="D5" s="10" t="s">
        <v>68</v>
      </c>
      <c r="E5" s="10">
        <v>200140130</v>
      </c>
      <c r="F5" s="10" t="s">
        <v>3133</v>
      </c>
      <c r="G5" s="10" t="s">
        <v>68</v>
      </c>
      <c r="H5" s="10" t="s">
        <v>68</v>
      </c>
      <c r="I5" s="9" t="s">
        <v>68</v>
      </c>
      <c r="J5" s="9">
        <v>30</v>
      </c>
      <c r="K5" s="10">
        <f>IF($E5="","",IFERROR(INDEX('01_Cad_Pecas'!$H$2:$H$5000,MATCH($E5,'01_Cad_Pecas'!$D$2:$D$5000,0)),IFERROR(INDEX('01_Cad_Pecas'!$H$2:$H$5000,MATCH(VALUE($E5),'01_Cad_Pecas'!$D$2:$D$5000,0)),"")))</f>
        <v>8</v>
      </c>
      <c r="L5" s="10">
        <f>IF($E5="","",IFERROR(INDEX('01_Cad_Pecas'!$I$2:$I$5000,MATCH($E5,'01_Cad_Pecas'!$D$2:$D$5000,0)),IFERROR(INDEX('01_Cad_Pecas'!$I$2:$I$5000,MATCH(VALUE($E5),'01_Cad_Pecas'!$D$2:$D$5000,0)),"")))</f>
        <v>0.2</v>
      </c>
      <c r="M5" s="10">
        <f t="shared" si="0"/>
        <v>14</v>
      </c>
      <c r="N5" s="10">
        <v>46199</v>
      </c>
      <c r="O5" s="9">
        <v>30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1"/>
      <c r="AB5" s="10" t="s">
        <v>3132</v>
      </c>
      <c r="AC5" s="10" t="str">
        <f t="shared" si="1"/>
        <v>|10176|</v>
      </c>
      <c r="AD5" s="10" t="str">
        <f t="shared" si="2"/>
        <v>CARTONAGEM</v>
      </c>
    </row>
    <row r="6" spans="1:30" ht="24" customHeight="1" x14ac:dyDescent="0.3">
      <c r="A6" s="35">
        <v>46198</v>
      </c>
      <c r="B6" s="10">
        <v>10176</v>
      </c>
      <c r="C6" s="10" t="s">
        <v>3130</v>
      </c>
      <c r="D6" s="10" t="s">
        <v>68</v>
      </c>
      <c r="E6" s="10">
        <v>200161130</v>
      </c>
      <c r="F6" s="10" t="s">
        <v>3134</v>
      </c>
      <c r="G6" s="10" t="s">
        <v>68</v>
      </c>
      <c r="H6" s="10" t="s">
        <v>68</v>
      </c>
      <c r="I6" s="9" t="s">
        <v>68</v>
      </c>
      <c r="J6" s="9">
        <v>30</v>
      </c>
      <c r="K6" s="10">
        <f>IF($E6="","",IFERROR(INDEX('01_Cad_Pecas'!$H$2:$H$5000,MATCH($E6,'01_Cad_Pecas'!$D$2:$D$5000,0)),IFERROR(INDEX('01_Cad_Pecas'!$H$2:$H$5000,MATCH(VALUE($E6),'01_Cad_Pecas'!$D$2:$D$5000,0)),"")))</f>
        <v>8</v>
      </c>
      <c r="L6" s="10">
        <f>IF($E6="","",IFERROR(INDEX('01_Cad_Pecas'!$I$2:$I$5000,MATCH($E6,'01_Cad_Pecas'!$D$2:$D$5000,0)),IFERROR(INDEX('01_Cad_Pecas'!$I$2:$I$5000,MATCH(VALUE($E6),'01_Cad_Pecas'!$D$2:$D$5000,0)),"")))</f>
        <v>0.2</v>
      </c>
      <c r="M6" s="10">
        <f t="shared" si="0"/>
        <v>14</v>
      </c>
      <c r="N6" s="10">
        <v>46199</v>
      </c>
      <c r="O6" s="9">
        <v>30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1"/>
      <c r="AB6" s="10" t="s">
        <v>3132</v>
      </c>
      <c r="AC6" s="10" t="str">
        <f t="shared" si="1"/>
        <v>|10176|</v>
      </c>
      <c r="AD6" s="10" t="str">
        <f t="shared" si="2"/>
        <v>CARTONAGEM</v>
      </c>
    </row>
    <row r="7" spans="1:30" ht="24" customHeight="1" x14ac:dyDescent="0.3">
      <c r="A7" s="35">
        <v>46198</v>
      </c>
      <c r="B7" s="10">
        <v>10176</v>
      </c>
      <c r="C7" s="10" t="s">
        <v>3130</v>
      </c>
      <c r="D7" s="10" t="s">
        <v>68</v>
      </c>
      <c r="E7" s="10">
        <v>200190130</v>
      </c>
      <c r="F7" s="10" t="s">
        <v>263</v>
      </c>
      <c r="G7" s="10" t="s">
        <v>68</v>
      </c>
      <c r="H7" s="10" t="s">
        <v>68</v>
      </c>
      <c r="I7" s="9" t="s">
        <v>68</v>
      </c>
      <c r="J7" s="9">
        <v>12</v>
      </c>
      <c r="K7" s="10">
        <f>IF($E7="","",IFERROR(INDEX('01_Cad_Pecas'!$H$2:$H$5000,MATCH($E7,'01_Cad_Pecas'!$D$2:$D$5000,0)),IFERROR(INDEX('01_Cad_Pecas'!$H$2:$H$5000,MATCH(VALUE($E7),'01_Cad_Pecas'!$D$2:$D$5000,0)),"")))</f>
        <v>8</v>
      </c>
      <c r="L7" s="10">
        <f>IF($E7="","",IFERROR(INDEX('01_Cad_Pecas'!$I$2:$I$5000,MATCH($E7,'01_Cad_Pecas'!$D$2:$D$5000,0)),IFERROR(INDEX('01_Cad_Pecas'!$I$2:$I$5000,MATCH(VALUE($E7),'01_Cad_Pecas'!$D$2:$D$5000,0)),"")))</f>
        <v>0.2</v>
      </c>
      <c r="M7" s="10">
        <f t="shared" si="0"/>
        <v>10.4</v>
      </c>
      <c r="N7" s="10">
        <v>46199</v>
      </c>
      <c r="O7" s="9">
        <v>12</v>
      </c>
      <c r="P7" s="10"/>
      <c r="Q7" s="10"/>
      <c r="R7" s="10">
        <f t="shared" ref="R7:R70" si="3">IF(AND($P7&lt;&gt;"",$Q7&lt;&gt;""),($Q7-$P7)*1440,IF(AND($O7&lt;&gt;"",$L7&lt;&gt;""),IF($K7="",0,$K7)+$O7*$L7,""))</f>
        <v>10.4</v>
      </c>
      <c r="S7" s="10"/>
      <c r="T7" s="10">
        <f t="shared" ref="T7:T70" si="4">IF(OR($J7="",$O7=""),"",$O7/$J7)</f>
        <v>1</v>
      </c>
      <c r="U7" s="10"/>
      <c r="V7" s="10" t="str">
        <f t="shared" ref="V7:V70" ca="1" si="5">IF($A7="","",IF(AND($A7&lt;&gt;"",NOT(OR($U7="Concluído",$U7="Concluido")),TODAY()&gt;$A7),"SIM","NÃO"))</f>
        <v>SIM</v>
      </c>
      <c r="W7" s="10">
        <f>IF(OR($A7="",$I7="",$M7=""),"",SUMIFS($M$2:M7,$I$2:I7,$I7,$A$2:A7,$A7)-$M7)</f>
        <v>65.2</v>
      </c>
      <c r="X7" s="10">
        <f t="shared" ref="X7:X70" si="6">IF(OR($A7="",$I7=""),"",SUMIFS($M$2:$M$4922,$I$2:$I$4922,$I7,$A$2:$A$4922,$A7))</f>
        <v>166.4</v>
      </c>
      <c r="Y7" s="10">
        <f>IFERROR(VLOOKUP($I7,'02_Cad_Maquinas'!$B$2:$H$200,7,FALSE()),"")</f>
        <v>475.2</v>
      </c>
      <c r="Z7" s="10">
        <f t="shared" ref="Z7:Z70" si="7">IF(OR($X7="",$Y7=""),"",$Y7-$X7)</f>
        <v>308.79999999999995</v>
      </c>
      <c r="AA7" s="11">
        <f t="shared" ref="AA7:AA70" si="8">IF(OR($X7="",$Y7=""),"",$X7/$Y7)</f>
        <v>0.35016835016835018</v>
      </c>
      <c r="AB7" s="10" t="s">
        <v>3132</v>
      </c>
      <c r="AC7" s="10" t="str">
        <f t="shared" si="1"/>
        <v>|10176|</v>
      </c>
      <c r="AD7" s="10" t="str">
        <f t="shared" si="2"/>
        <v>CARTONAGEM</v>
      </c>
    </row>
    <row r="8" spans="1:30" ht="24" customHeight="1" x14ac:dyDescent="0.3">
      <c r="A8" s="35">
        <v>46198</v>
      </c>
      <c r="B8" s="10">
        <v>10176</v>
      </c>
      <c r="C8" s="10" t="s">
        <v>3130</v>
      </c>
      <c r="D8" s="10" t="s">
        <v>68</v>
      </c>
      <c r="E8" s="10">
        <v>200200130</v>
      </c>
      <c r="F8" s="10" t="s">
        <v>3135</v>
      </c>
      <c r="G8" s="10" t="s">
        <v>68</v>
      </c>
      <c r="H8" s="10" t="s">
        <v>68</v>
      </c>
      <c r="I8" s="9" t="s">
        <v>68</v>
      </c>
      <c r="J8" s="9">
        <v>30</v>
      </c>
      <c r="K8" s="10">
        <f>IF($E8="","",IFERROR(INDEX('01_Cad_Pecas'!$H$2:$H$5000,MATCH($E8,'01_Cad_Pecas'!$D$2:$D$5000,0)),IFERROR(INDEX('01_Cad_Pecas'!$H$2:$H$5000,MATCH(VALUE($E8),'01_Cad_Pecas'!$D$2:$D$5000,0)),"")))</f>
        <v>8</v>
      </c>
      <c r="L8" s="10">
        <f>IF($E8="","",IFERROR(INDEX('01_Cad_Pecas'!$I$2:$I$5000,MATCH($E8,'01_Cad_Pecas'!$D$2:$D$5000,0)),IFERROR(INDEX('01_Cad_Pecas'!$I$2:$I$5000,MATCH(VALUE($E8),'01_Cad_Pecas'!$D$2:$D$5000,0)),"")))</f>
        <v>0.2</v>
      </c>
      <c r="M8" s="10">
        <f t="shared" si="0"/>
        <v>14</v>
      </c>
      <c r="N8" s="10">
        <v>46199</v>
      </c>
      <c r="O8" s="9">
        <v>30</v>
      </c>
      <c r="P8" s="10"/>
      <c r="Q8" s="10"/>
      <c r="R8" s="10">
        <f t="shared" si="3"/>
        <v>14</v>
      </c>
      <c r="S8" s="10"/>
      <c r="T8" s="10">
        <f t="shared" si="4"/>
        <v>1</v>
      </c>
      <c r="U8" s="10"/>
      <c r="V8" s="10" t="str">
        <f t="shared" ca="1" si="5"/>
        <v>SIM</v>
      </c>
      <c r="W8" s="10">
        <f>IF(OR($A8="",$I8="",$M8=""),"",SUMIFS($M$2:M8,$I$2:I8,$I8,$A$2:A8,$A8)-$M8)</f>
        <v>75.600000000000009</v>
      </c>
      <c r="X8" s="10">
        <f t="shared" si="6"/>
        <v>166.4</v>
      </c>
      <c r="Y8" s="10">
        <f>IFERROR(VLOOKUP($I8,'02_Cad_Maquinas'!$B$2:$H$200,7,FALSE()),"")</f>
        <v>475.2</v>
      </c>
      <c r="Z8" s="10">
        <f t="shared" si="7"/>
        <v>308.79999999999995</v>
      </c>
      <c r="AA8" s="11">
        <f t="shared" si="8"/>
        <v>0.35016835016835018</v>
      </c>
      <c r="AB8" s="10" t="s">
        <v>3132</v>
      </c>
      <c r="AC8" s="10" t="str">
        <f t="shared" si="1"/>
        <v>|10176|</v>
      </c>
      <c r="AD8" s="10" t="str">
        <f t="shared" si="2"/>
        <v>CARTONAGEM</v>
      </c>
    </row>
    <row r="9" spans="1:30" ht="24" customHeight="1" x14ac:dyDescent="0.3">
      <c r="A9" s="35">
        <v>46198</v>
      </c>
      <c r="B9" s="10">
        <v>10176</v>
      </c>
      <c r="C9" s="10" t="s">
        <v>3130</v>
      </c>
      <c r="D9" s="10" t="s">
        <v>68</v>
      </c>
      <c r="E9" s="10">
        <v>30003031</v>
      </c>
      <c r="F9" s="10" t="s">
        <v>3136</v>
      </c>
      <c r="G9" s="10" t="s">
        <v>68</v>
      </c>
      <c r="H9" s="10" t="s">
        <v>68</v>
      </c>
      <c r="I9" s="9" t="s">
        <v>68</v>
      </c>
      <c r="J9" s="9">
        <v>119</v>
      </c>
      <c r="K9" s="10">
        <f>IF($E9="","",IFERROR(INDEX('01_Cad_Pecas'!$H$2:$H$5000,MATCH($E9,'01_Cad_Pecas'!$D$2:$D$5000,0)),IFERROR(INDEX('01_Cad_Pecas'!$H$2:$H$5000,MATCH(VALUE($E9),'01_Cad_Pecas'!$D$2:$D$5000,0)),"")))</f>
        <v>8</v>
      </c>
      <c r="L9" s="10">
        <f>IF($E9="","",IFERROR(INDEX('01_Cad_Pecas'!$I$2:$I$5000,MATCH($E9,'01_Cad_Pecas'!$D$2:$D$5000,0)),IFERROR(INDEX('01_Cad_Pecas'!$I$2:$I$5000,MATCH(VALUE($E9),'01_Cad_Pecas'!$D$2:$D$5000,0)),"")))</f>
        <v>0.2</v>
      </c>
      <c r="M9" s="10">
        <f t="shared" si="0"/>
        <v>31.8</v>
      </c>
      <c r="N9" s="10">
        <v>46199</v>
      </c>
      <c r="O9" s="9">
        <v>119</v>
      </c>
      <c r="P9" s="10"/>
      <c r="Q9" s="10"/>
      <c r="R9" s="10">
        <f t="shared" si="3"/>
        <v>31.8</v>
      </c>
      <c r="S9" s="10"/>
      <c r="T9" s="10">
        <f t="shared" si="4"/>
        <v>1</v>
      </c>
      <c r="U9" s="10"/>
      <c r="V9" s="10" t="str">
        <f t="shared" ca="1" si="5"/>
        <v>SIM</v>
      </c>
      <c r="W9" s="10">
        <f>IF(OR($A9="",$I9="",$M9=""),"",SUMIFS($M$2:M9,$I$2:I9,$I9,$A$2:A9,$A9)-$M9)</f>
        <v>89.600000000000009</v>
      </c>
      <c r="X9" s="10">
        <f t="shared" si="6"/>
        <v>166.4</v>
      </c>
      <c r="Y9" s="10">
        <f>IFERROR(VLOOKUP($I9,'02_Cad_Maquinas'!$B$2:$H$200,7,FALSE()),"")</f>
        <v>475.2</v>
      </c>
      <c r="Z9" s="10">
        <f t="shared" si="7"/>
        <v>308.79999999999995</v>
      </c>
      <c r="AA9" s="11">
        <f t="shared" si="8"/>
        <v>0.35016835016835018</v>
      </c>
      <c r="AB9" s="10" t="s">
        <v>3132</v>
      </c>
      <c r="AC9" s="10" t="str">
        <f t="shared" si="1"/>
        <v>|10176|</v>
      </c>
      <c r="AD9" s="10" t="str">
        <f t="shared" si="2"/>
        <v>CARTONAGEM</v>
      </c>
    </row>
    <row r="10" spans="1:30" ht="24" customHeight="1" x14ac:dyDescent="0.3">
      <c r="A10" s="35">
        <v>46196</v>
      </c>
      <c r="B10" s="10">
        <v>10176</v>
      </c>
      <c r="C10" s="10" t="s">
        <v>3130</v>
      </c>
      <c r="D10" s="10" t="s">
        <v>68</v>
      </c>
      <c r="E10" s="10">
        <v>30003032</v>
      </c>
      <c r="F10" s="10" t="s">
        <v>3137</v>
      </c>
      <c r="G10" s="10" t="s">
        <v>68</v>
      </c>
      <c r="H10" s="10" t="s">
        <v>68</v>
      </c>
      <c r="I10" s="9" t="s">
        <v>68</v>
      </c>
      <c r="J10" s="9">
        <v>198</v>
      </c>
      <c r="K10" s="10">
        <f>IF($E10="","",IFERROR(INDEX('01_Cad_Pecas'!$H$2:$H$5000,MATCH($E10,'01_Cad_Pecas'!$D$2:$D$5000,0)),IFERROR(INDEX('01_Cad_Pecas'!$H$2:$H$5000,MATCH(VALUE($E10),'01_Cad_Pecas'!$D$2:$D$5000,0)),"")))</f>
        <v>8</v>
      </c>
      <c r="L10" s="10">
        <f>IF($E10="","",IFERROR(INDEX('01_Cad_Pecas'!$I$2:$I$5000,MATCH($E10,'01_Cad_Pecas'!$D$2:$D$5000,0)),IFERROR(INDEX('01_Cad_Pecas'!$I$2:$I$5000,MATCH(VALUE($E10),'01_Cad_Pecas'!$D$2:$D$5000,0)),"")))</f>
        <v>0.2</v>
      </c>
      <c r="M10" s="10">
        <f t="shared" si="0"/>
        <v>47.6</v>
      </c>
      <c r="N10" s="10">
        <v>46199</v>
      </c>
      <c r="O10" s="9">
        <v>198</v>
      </c>
      <c r="P10" s="10"/>
      <c r="Q10" s="10"/>
      <c r="R10" s="10">
        <f t="shared" si="3"/>
        <v>47.6</v>
      </c>
      <c r="S10" s="10"/>
      <c r="T10" s="10">
        <f t="shared" si="4"/>
        <v>1</v>
      </c>
      <c r="U10" s="10"/>
      <c r="V10" s="10" t="str">
        <f t="shared" ca="1" si="5"/>
        <v>SIM</v>
      </c>
      <c r="W10" s="10">
        <f>IF(OR($A10="",$I10="",$M10=""),"",SUMIFS($M$2:M10,$I$2:I10,$I10,$A$2:A10,$A10)-$M10)</f>
        <v>0</v>
      </c>
      <c r="X10" s="10">
        <f t="shared" si="6"/>
        <v>111.2</v>
      </c>
      <c r="Y10" s="10">
        <f>IFERROR(VLOOKUP($I10,'02_Cad_Maquinas'!$B$2:$H$200,7,FALSE()),"")</f>
        <v>475.2</v>
      </c>
      <c r="Z10" s="10">
        <f t="shared" si="7"/>
        <v>364</v>
      </c>
      <c r="AA10" s="11">
        <f t="shared" si="8"/>
        <v>0.23400673400673402</v>
      </c>
      <c r="AB10" s="10" t="s">
        <v>3132</v>
      </c>
      <c r="AC10" s="10" t="str">
        <f t="shared" si="1"/>
        <v>|10176|</v>
      </c>
      <c r="AD10" s="10" t="str">
        <f t="shared" si="2"/>
        <v>CARTONAGEM</v>
      </c>
    </row>
    <row r="11" spans="1:30" ht="24" customHeight="1" x14ac:dyDescent="0.3">
      <c r="A11" s="35">
        <v>46196</v>
      </c>
      <c r="B11" s="10">
        <v>10176</v>
      </c>
      <c r="C11" s="10" t="s">
        <v>3130</v>
      </c>
      <c r="D11" s="10" t="s">
        <v>68</v>
      </c>
      <c r="E11" s="10">
        <v>30003033</v>
      </c>
      <c r="F11" s="10" t="s">
        <v>3138</v>
      </c>
      <c r="G11" s="10" t="s">
        <v>68</v>
      </c>
      <c r="H11" s="10" t="s">
        <v>68</v>
      </c>
      <c r="I11" s="9" t="s">
        <v>68</v>
      </c>
      <c r="J11" s="9">
        <v>198</v>
      </c>
      <c r="K11" s="10">
        <f>IF($E11="","",IFERROR(INDEX('01_Cad_Pecas'!$H$2:$H$5000,MATCH($E11,'01_Cad_Pecas'!$D$2:$D$5000,0)),IFERROR(INDEX('01_Cad_Pecas'!$H$2:$H$5000,MATCH(VALUE($E11),'01_Cad_Pecas'!$D$2:$D$5000,0)),"")))</f>
        <v>8</v>
      </c>
      <c r="L11" s="10">
        <f>IF($E11="","",IFERROR(INDEX('01_Cad_Pecas'!$I$2:$I$5000,MATCH($E11,'01_Cad_Pecas'!$D$2:$D$5000,0)),IFERROR(INDEX('01_Cad_Pecas'!$I$2:$I$5000,MATCH(VALUE($E11),'01_Cad_Pecas'!$D$2:$D$5000,0)),"")))</f>
        <v>0.2</v>
      </c>
      <c r="M11" s="10">
        <f t="shared" si="0"/>
        <v>47.6</v>
      </c>
      <c r="N11" s="10">
        <v>46199</v>
      </c>
      <c r="O11" s="9">
        <v>198</v>
      </c>
      <c r="P11" s="10"/>
      <c r="Q11" s="10"/>
      <c r="R11" s="10">
        <f t="shared" si="3"/>
        <v>47.6</v>
      </c>
      <c r="S11" s="10"/>
      <c r="T11" s="10">
        <f t="shared" si="4"/>
        <v>1</v>
      </c>
      <c r="U11" s="10"/>
      <c r="V11" s="10" t="str">
        <f t="shared" ca="1" si="5"/>
        <v>SIM</v>
      </c>
      <c r="W11" s="10">
        <f>IF(OR($A11="",$I11="",$M11=""),"",SUMIFS($M$2:M11,$I$2:I11,$I11,$A$2:A11,$A11)-$M11)</f>
        <v>47.6</v>
      </c>
      <c r="X11" s="10">
        <f t="shared" si="6"/>
        <v>111.2</v>
      </c>
      <c r="Y11" s="10">
        <f>IFERROR(VLOOKUP($I11,'02_Cad_Maquinas'!$B$2:$H$200,7,FALSE()),"")</f>
        <v>475.2</v>
      </c>
      <c r="Z11" s="10">
        <f t="shared" si="7"/>
        <v>364</v>
      </c>
      <c r="AA11" s="11">
        <f t="shared" si="8"/>
        <v>0.23400673400673402</v>
      </c>
      <c r="AB11" s="10" t="s">
        <v>3132</v>
      </c>
      <c r="AC11" s="10" t="str">
        <f t="shared" si="1"/>
        <v>|10176|</v>
      </c>
      <c r="AD11" s="10" t="str">
        <f t="shared" si="2"/>
        <v>CARTONAGEM</v>
      </c>
    </row>
    <row r="12" spans="1:30" ht="24" customHeight="1" x14ac:dyDescent="0.3">
      <c r="A12" s="35">
        <v>46196</v>
      </c>
      <c r="B12" s="10">
        <v>10176</v>
      </c>
      <c r="C12" s="10" t="s">
        <v>3130</v>
      </c>
      <c r="D12" s="10" t="s">
        <v>68</v>
      </c>
      <c r="E12" s="10">
        <v>30003034</v>
      </c>
      <c r="F12" s="10" t="s">
        <v>3139</v>
      </c>
      <c r="G12" s="10" t="s">
        <v>68</v>
      </c>
      <c r="H12" s="10" t="s">
        <v>68</v>
      </c>
      <c r="I12" s="9" t="s">
        <v>68</v>
      </c>
      <c r="J12" s="9">
        <v>40</v>
      </c>
      <c r="K12" s="10">
        <f>IF($E12="","",IFERROR(INDEX('01_Cad_Pecas'!$H$2:$H$5000,MATCH($E12,'01_Cad_Pecas'!$D$2:$D$5000,0)),IFERROR(INDEX('01_Cad_Pecas'!$H$2:$H$5000,MATCH(VALUE($E12),'01_Cad_Pecas'!$D$2:$D$5000,0)),"")))</f>
        <v>8</v>
      </c>
      <c r="L12" s="10">
        <f>IF($E12="","",IFERROR(INDEX('01_Cad_Pecas'!$I$2:$I$5000,MATCH($E12,'01_Cad_Pecas'!$D$2:$D$5000,0)),IFERROR(INDEX('01_Cad_Pecas'!$I$2:$I$5000,MATCH(VALUE($E12),'01_Cad_Pecas'!$D$2:$D$5000,0)),"")))</f>
        <v>0.2</v>
      </c>
      <c r="M12" s="10">
        <f t="shared" si="0"/>
        <v>16</v>
      </c>
      <c r="N12" s="10">
        <v>46199</v>
      </c>
      <c r="O12" s="9">
        <v>40</v>
      </c>
      <c r="P12" s="10"/>
      <c r="Q12" s="10"/>
      <c r="R12" s="10">
        <f t="shared" si="3"/>
        <v>16</v>
      </c>
      <c r="S12" s="10"/>
      <c r="T12" s="10">
        <f t="shared" si="4"/>
        <v>1</v>
      </c>
      <c r="U12" s="10"/>
      <c r="V12" s="10" t="str">
        <f t="shared" ca="1" si="5"/>
        <v>SIM</v>
      </c>
      <c r="W12" s="10">
        <f>IF(OR($A12="",$I12="",$M12=""),"",SUMIFS($M$2:M12,$I$2:I12,$I12,$A$2:A12,$A12)-$M12)</f>
        <v>95.2</v>
      </c>
      <c r="X12" s="10">
        <f t="shared" si="6"/>
        <v>111.2</v>
      </c>
      <c r="Y12" s="10">
        <f>IFERROR(VLOOKUP($I12,'02_Cad_Maquinas'!$B$2:$H$200,7,FALSE()),"")</f>
        <v>475.2</v>
      </c>
      <c r="Z12" s="10">
        <f t="shared" si="7"/>
        <v>364</v>
      </c>
      <c r="AA12" s="11">
        <f t="shared" si="8"/>
        <v>0.23400673400673402</v>
      </c>
      <c r="AB12" s="10" t="s">
        <v>3132</v>
      </c>
      <c r="AC12" s="10" t="str">
        <f t="shared" si="1"/>
        <v>|10176|</v>
      </c>
      <c r="AD12" s="10" t="str">
        <f t="shared" si="2"/>
        <v>CARTONAGEM</v>
      </c>
    </row>
    <row r="13" spans="1:30" ht="24" customHeight="1" x14ac:dyDescent="0.3">
      <c r="A13" s="35">
        <v>46198</v>
      </c>
      <c r="B13" s="10">
        <v>10176</v>
      </c>
      <c r="C13" s="10" t="s">
        <v>3130</v>
      </c>
      <c r="D13" s="10" t="s">
        <v>68</v>
      </c>
      <c r="E13" s="10">
        <v>30003330</v>
      </c>
      <c r="F13" s="10" t="s">
        <v>3140</v>
      </c>
      <c r="G13" s="10" t="s">
        <v>68</v>
      </c>
      <c r="H13" s="10" t="s">
        <v>68</v>
      </c>
      <c r="I13" s="9" t="s">
        <v>68</v>
      </c>
      <c r="J13" s="9">
        <v>75</v>
      </c>
      <c r="K13" s="10">
        <f>IF($E13="","",IFERROR(INDEX('01_Cad_Pecas'!$H$2:$H$5000,MATCH($E13,'01_Cad_Pecas'!$D$2:$D$5000,0)),IFERROR(INDEX('01_Cad_Pecas'!$H$2:$H$5000,MATCH(VALUE($E13),'01_Cad_Pecas'!$D$2:$D$5000,0)),"")))</f>
        <v>8</v>
      </c>
      <c r="L13" s="10">
        <f>IF($E13="","",IFERROR(INDEX('01_Cad_Pecas'!$I$2:$I$5000,MATCH($E13,'01_Cad_Pecas'!$D$2:$D$5000,0)),IFERROR(INDEX('01_Cad_Pecas'!$I$2:$I$5000,MATCH(VALUE($E13),'01_Cad_Pecas'!$D$2:$D$5000,0)),"")))</f>
        <v>0.2</v>
      </c>
      <c r="M13" s="10">
        <f t="shared" si="0"/>
        <v>23</v>
      </c>
      <c r="N13" s="10">
        <v>46199</v>
      </c>
      <c r="O13" s="9">
        <v>75</v>
      </c>
      <c r="P13" s="10"/>
      <c r="Q13" s="10"/>
      <c r="R13" s="10">
        <f t="shared" si="3"/>
        <v>23</v>
      </c>
      <c r="S13" s="10"/>
      <c r="T13" s="10">
        <f t="shared" si="4"/>
        <v>1</v>
      </c>
      <c r="U13" s="10"/>
      <c r="V13" s="10" t="str">
        <f t="shared" ca="1" si="5"/>
        <v>SIM</v>
      </c>
      <c r="W13" s="10">
        <f>IF(OR($A13="",$I13="",$M13=""),"",SUMIFS($M$2:M13,$I$2:I13,$I13,$A$2:A13,$A13)-$M13)</f>
        <v>121.4</v>
      </c>
      <c r="X13" s="10">
        <f t="shared" si="6"/>
        <v>166.4</v>
      </c>
      <c r="Y13" s="10">
        <f>IFERROR(VLOOKUP($I13,'02_Cad_Maquinas'!$B$2:$H$200,7,FALSE()),"")</f>
        <v>475.2</v>
      </c>
      <c r="Z13" s="10">
        <f t="shared" si="7"/>
        <v>308.79999999999995</v>
      </c>
      <c r="AA13" s="11">
        <f t="shared" si="8"/>
        <v>0.35016835016835018</v>
      </c>
      <c r="AB13" s="10" t="s">
        <v>3132</v>
      </c>
      <c r="AC13" s="10" t="str">
        <f t="shared" si="1"/>
        <v>|10176|</v>
      </c>
      <c r="AD13" s="10" t="str">
        <f t="shared" si="2"/>
        <v>CARTONAGEM</v>
      </c>
    </row>
    <row r="14" spans="1:30" ht="24" customHeight="1" x14ac:dyDescent="0.3">
      <c r="A14" s="35">
        <v>46198</v>
      </c>
      <c r="B14" s="10">
        <v>10176</v>
      </c>
      <c r="C14" s="10" t="s">
        <v>3130</v>
      </c>
      <c r="D14" s="10" t="s">
        <v>68</v>
      </c>
      <c r="E14" s="10">
        <v>300048930</v>
      </c>
      <c r="F14" s="10" t="s">
        <v>265</v>
      </c>
      <c r="G14" s="10" t="s">
        <v>68</v>
      </c>
      <c r="H14" s="10" t="s">
        <v>68</v>
      </c>
      <c r="I14" s="9" t="s">
        <v>68</v>
      </c>
      <c r="J14" s="9">
        <v>15</v>
      </c>
      <c r="K14" s="10">
        <f>IF($E14="","",IFERROR(INDEX('01_Cad_Pecas'!$H$2:$H$5000,MATCH($E14,'01_Cad_Pecas'!$D$2:$D$5000,0)),IFERROR(INDEX('01_Cad_Pecas'!$H$2:$H$5000,MATCH(VALUE($E14),'01_Cad_Pecas'!$D$2:$D$5000,0)),"")))</f>
        <v>8</v>
      </c>
      <c r="L14" s="10">
        <f>IF($E14="","",IFERROR(INDEX('01_Cad_Pecas'!$I$2:$I$5000,MATCH($E14,'01_Cad_Pecas'!$D$2:$D$5000,0)),IFERROR(INDEX('01_Cad_Pecas'!$I$2:$I$5000,MATCH(VALUE($E14),'01_Cad_Pecas'!$D$2:$D$5000,0)),"")))</f>
        <v>0.2</v>
      </c>
      <c r="M14" s="10">
        <f t="shared" si="0"/>
        <v>11</v>
      </c>
      <c r="N14" s="10">
        <v>46199</v>
      </c>
      <c r="O14" s="9">
        <v>15</v>
      </c>
      <c r="P14" s="10"/>
      <c r="Q14" s="10"/>
      <c r="R14" s="10">
        <f t="shared" si="3"/>
        <v>11</v>
      </c>
      <c r="S14" s="10"/>
      <c r="T14" s="10">
        <f t="shared" si="4"/>
        <v>1</v>
      </c>
      <c r="U14" s="10"/>
      <c r="V14" s="10" t="str">
        <f t="shared" ca="1" si="5"/>
        <v>SIM</v>
      </c>
      <c r="W14" s="10">
        <f>IF(OR($A14="",$I14="",$M14=""),"",SUMIFS($M$2:M14,$I$2:I14,$I14,$A$2:A14,$A14)-$M14)</f>
        <v>144.4</v>
      </c>
      <c r="X14" s="10">
        <f t="shared" si="6"/>
        <v>166.4</v>
      </c>
      <c r="Y14" s="10">
        <f>IFERROR(VLOOKUP($I14,'02_Cad_Maquinas'!$B$2:$H$200,7,FALSE()),"")</f>
        <v>475.2</v>
      </c>
      <c r="Z14" s="10">
        <f t="shared" si="7"/>
        <v>308.79999999999995</v>
      </c>
      <c r="AA14" s="11">
        <f t="shared" si="8"/>
        <v>0.35016835016835018</v>
      </c>
      <c r="AB14" s="10" t="s">
        <v>3132</v>
      </c>
      <c r="AC14" s="10" t="str">
        <f t="shared" si="1"/>
        <v>|10176|</v>
      </c>
      <c r="AD14" s="10" t="str">
        <f t="shared" si="2"/>
        <v>CARTONAGEM</v>
      </c>
    </row>
    <row r="15" spans="1:30" ht="24" customHeight="1" x14ac:dyDescent="0.3">
      <c r="A15" s="35">
        <v>46198</v>
      </c>
      <c r="B15" s="10">
        <v>10176</v>
      </c>
      <c r="C15" s="10" t="s">
        <v>3130</v>
      </c>
      <c r="D15" s="10" t="s">
        <v>68</v>
      </c>
      <c r="E15" s="10">
        <v>300048931</v>
      </c>
      <c r="F15" s="10" t="s">
        <v>3141</v>
      </c>
      <c r="G15" s="10" t="s">
        <v>68</v>
      </c>
      <c r="H15" s="10" t="s">
        <v>68</v>
      </c>
      <c r="I15" s="9" t="s">
        <v>68</v>
      </c>
      <c r="J15" s="9">
        <v>15</v>
      </c>
      <c r="K15" s="10">
        <f>IF($E15="","",IFERROR(INDEX('01_Cad_Pecas'!$H$2:$H$5000,MATCH($E15,'01_Cad_Pecas'!$D$2:$D$5000,0)),IFERROR(INDEX('01_Cad_Pecas'!$H$2:$H$5000,MATCH(VALUE($E15),'01_Cad_Pecas'!$D$2:$D$5000,0)),"")))</f>
        <v>8</v>
      </c>
      <c r="L15" s="10">
        <f>IF($E15="","",IFERROR(INDEX('01_Cad_Pecas'!$I$2:$I$5000,MATCH($E15,'01_Cad_Pecas'!$D$2:$D$5000,0)),IFERROR(INDEX('01_Cad_Pecas'!$I$2:$I$5000,MATCH(VALUE($E15),'01_Cad_Pecas'!$D$2:$D$5000,0)),"")))</f>
        <v>0.2</v>
      </c>
      <c r="M15" s="10">
        <f t="shared" si="0"/>
        <v>11</v>
      </c>
      <c r="N15" s="10">
        <v>46199</v>
      </c>
      <c r="O15" s="9">
        <v>15</v>
      </c>
      <c r="P15" s="10"/>
      <c r="Q15" s="10"/>
      <c r="R15" s="10">
        <f t="shared" si="3"/>
        <v>11</v>
      </c>
      <c r="S15" s="10"/>
      <c r="T15" s="10">
        <f t="shared" si="4"/>
        <v>1</v>
      </c>
      <c r="U15" s="10"/>
      <c r="V15" s="10" t="str">
        <f t="shared" ca="1" si="5"/>
        <v>SIM</v>
      </c>
      <c r="W15" s="10">
        <f>IF(OR($A15="",$I15="",$M15=""),"",SUMIFS($M$2:M15,$I$2:I15,$I15,$A$2:A15,$A15)-$M15)</f>
        <v>155.4</v>
      </c>
      <c r="X15" s="10">
        <f t="shared" si="6"/>
        <v>166.4</v>
      </c>
      <c r="Y15" s="10">
        <f>IFERROR(VLOOKUP($I15,'02_Cad_Maquinas'!$B$2:$H$200,7,FALSE()),"")</f>
        <v>475.2</v>
      </c>
      <c r="Z15" s="10">
        <f t="shared" si="7"/>
        <v>308.79999999999995</v>
      </c>
      <c r="AA15" s="11">
        <f t="shared" si="8"/>
        <v>0.35016835016835018</v>
      </c>
      <c r="AB15" s="10" t="s">
        <v>3132</v>
      </c>
      <c r="AC15" s="10" t="str">
        <f t="shared" si="1"/>
        <v>|10176|</v>
      </c>
      <c r="AD15" s="10" t="str">
        <f t="shared" si="2"/>
        <v>CARTONAGEM</v>
      </c>
    </row>
    <row r="16" spans="1:30" ht="36" customHeight="1" x14ac:dyDescent="0.3">
      <c r="A16" s="35">
        <v>46199</v>
      </c>
      <c r="B16" s="10">
        <v>10163</v>
      </c>
      <c r="C16" s="10" t="s">
        <v>3142</v>
      </c>
      <c r="D16" s="10" t="s">
        <v>68</v>
      </c>
      <c r="E16" s="10">
        <v>200124131</v>
      </c>
      <c r="F16" s="10" t="s">
        <v>271</v>
      </c>
      <c r="G16" s="10" t="s">
        <v>68</v>
      </c>
      <c r="H16" s="10" t="s">
        <v>68</v>
      </c>
      <c r="I16" s="9" t="s">
        <v>68</v>
      </c>
      <c r="J16" s="9">
        <v>30</v>
      </c>
      <c r="K16" s="10">
        <f>IF($E16="","",IFERROR(INDEX('01_Cad_Pecas'!$H$2:$H$5000,MATCH($E16,'01_Cad_Pecas'!$D$2:$D$5000,0)),IFERROR(INDEX('01_Cad_Pecas'!$H$2:$H$5000,MATCH(VALUE($E16),'01_Cad_Pecas'!$D$2:$D$5000,0)),"")))</f>
        <v>8</v>
      </c>
      <c r="L16" s="10">
        <f>IF($E16="","",IFERROR(INDEX('01_Cad_Pecas'!$I$2:$I$5000,MATCH($E16,'01_Cad_Pecas'!$D$2:$D$5000,0)),IFERROR(INDEX('01_Cad_Pecas'!$I$2:$I$5000,MATCH(VALUE($E16),'01_Cad_Pecas'!$D$2:$D$5000,0)),"")))</f>
        <v>0.2</v>
      </c>
      <c r="M16" s="10">
        <f t="shared" si="0"/>
        <v>14</v>
      </c>
      <c r="N16" s="10">
        <v>46198</v>
      </c>
      <c r="O16" s="9">
        <v>30</v>
      </c>
      <c r="P16" s="10"/>
      <c r="Q16" s="10"/>
      <c r="R16" s="10">
        <f t="shared" si="3"/>
        <v>14</v>
      </c>
      <c r="S16" s="10"/>
      <c r="T16" s="10">
        <f t="shared" si="4"/>
        <v>1</v>
      </c>
      <c r="U16" s="10"/>
      <c r="V16" s="10" t="str">
        <f t="shared" ca="1" si="5"/>
        <v>SIM</v>
      </c>
      <c r="W16" s="10">
        <f>IF(OR($A16="",$I16="",$M16=""),"",SUMIFS($M$2:M16,$I$2:I16,$I16,$A$2:A16,$A16)-$M16)</f>
        <v>0</v>
      </c>
      <c r="X16" s="10">
        <f t="shared" si="6"/>
        <v>834.6</v>
      </c>
      <c r="Y16" s="10">
        <f>IFERROR(VLOOKUP($I16,'02_Cad_Maquinas'!$B$2:$H$200,7,FALSE()),"")</f>
        <v>475.2</v>
      </c>
      <c r="Z16" s="10">
        <f t="shared" si="7"/>
        <v>-359.40000000000003</v>
      </c>
      <c r="AA16" s="11">
        <f t="shared" si="8"/>
        <v>1.7563131313131315</v>
      </c>
      <c r="AB16" s="10" t="s">
        <v>3143</v>
      </c>
      <c r="AC16" s="10" t="str">
        <f t="shared" si="1"/>
        <v>|10163|</v>
      </c>
      <c r="AD16" s="10" t="str">
        <f t="shared" si="2"/>
        <v>CARTONAGEM</v>
      </c>
    </row>
    <row r="17" spans="1:30" ht="36" customHeight="1" x14ac:dyDescent="0.3">
      <c r="A17" s="35">
        <v>46199</v>
      </c>
      <c r="B17" s="10">
        <v>10163</v>
      </c>
      <c r="C17" s="10" t="s">
        <v>3142</v>
      </c>
      <c r="D17" s="10" t="s">
        <v>68</v>
      </c>
      <c r="E17" s="10">
        <v>200131130</v>
      </c>
      <c r="F17" s="10" t="s">
        <v>3144</v>
      </c>
      <c r="G17" s="10" t="s">
        <v>68</v>
      </c>
      <c r="H17" s="10" t="s">
        <v>68</v>
      </c>
      <c r="I17" s="9" t="s">
        <v>68</v>
      </c>
      <c r="J17" s="9">
        <v>20</v>
      </c>
      <c r="K17" s="10">
        <f>IF($E17="","",IFERROR(INDEX('01_Cad_Pecas'!$H$2:$H$5000,MATCH($E17,'01_Cad_Pecas'!$D$2:$D$5000,0)),IFERROR(INDEX('01_Cad_Pecas'!$H$2:$H$5000,MATCH(VALUE($E17),'01_Cad_Pecas'!$D$2:$D$5000,0)),"")))</f>
        <v>8</v>
      </c>
      <c r="L17" s="10">
        <f>IF($E17="","",IFERROR(INDEX('01_Cad_Pecas'!$I$2:$I$5000,MATCH($E17,'01_Cad_Pecas'!$D$2:$D$5000,0)),IFERROR(INDEX('01_Cad_Pecas'!$I$2:$I$5000,MATCH(VALUE($E17),'01_Cad_Pecas'!$D$2:$D$5000,0)),"")))</f>
        <v>0.2</v>
      </c>
      <c r="M17" s="10">
        <f t="shared" si="0"/>
        <v>12</v>
      </c>
      <c r="N17" s="10">
        <v>46198</v>
      </c>
      <c r="O17" s="9">
        <v>20</v>
      </c>
      <c r="P17" s="10"/>
      <c r="Q17" s="10"/>
      <c r="R17" s="10">
        <f t="shared" si="3"/>
        <v>12</v>
      </c>
      <c r="S17" s="10"/>
      <c r="T17" s="10">
        <f t="shared" si="4"/>
        <v>1</v>
      </c>
      <c r="U17" s="10"/>
      <c r="V17" s="10" t="str">
        <f t="shared" ca="1" si="5"/>
        <v>SIM</v>
      </c>
      <c r="W17" s="10">
        <f>IF(OR($A17="",$I17="",$M17=""),"",SUMIFS($M$2:M17,$I$2:I17,$I17,$A$2:A17,$A17)-$M17)</f>
        <v>14</v>
      </c>
      <c r="X17" s="10">
        <f t="shared" si="6"/>
        <v>834.6</v>
      </c>
      <c r="Y17" s="10">
        <f>IFERROR(VLOOKUP($I17,'02_Cad_Maquinas'!$B$2:$H$200,7,FALSE()),"")</f>
        <v>475.2</v>
      </c>
      <c r="Z17" s="10">
        <f t="shared" si="7"/>
        <v>-359.40000000000003</v>
      </c>
      <c r="AA17" s="11">
        <f t="shared" si="8"/>
        <v>1.7563131313131315</v>
      </c>
      <c r="AB17" s="10" t="s">
        <v>3143</v>
      </c>
      <c r="AC17" s="10" t="str">
        <f t="shared" si="1"/>
        <v>|10163|</v>
      </c>
      <c r="AD17" s="10" t="str">
        <f t="shared" si="2"/>
        <v>CARTONAGEM</v>
      </c>
    </row>
    <row r="18" spans="1:30" ht="36" customHeight="1" x14ac:dyDescent="0.3">
      <c r="A18" s="35">
        <v>46199</v>
      </c>
      <c r="B18" s="10">
        <v>10163</v>
      </c>
      <c r="C18" s="10" t="s">
        <v>3142</v>
      </c>
      <c r="D18" s="10" t="s">
        <v>68</v>
      </c>
      <c r="E18" s="10">
        <v>200312130</v>
      </c>
      <c r="F18" s="10" t="s">
        <v>3145</v>
      </c>
      <c r="G18" s="10" t="s">
        <v>68</v>
      </c>
      <c r="H18" s="10" t="s">
        <v>68</v>
      </c>
      <c r="I18" s="9" t="s">
        <v>68</v>
      </c>
      <c r="J18" s="9">
        <v>10</v>
      </c>
      <c r="K18" s="10">
        <f>IF($E18="","",IFERROR(INDEX('01_Cad_Pecas'!$H$2:$H$5000,MATCH($E18,'01_Cad_Pecas'!$D$2:$D$5000,0)),IFERROR(INDEX('01_Cad_Pecas'!$H$2:$H$5000,MATCH(VALUE($E18),'01_Cad_Pecas'!$D$2:$D$5000,0)),"")))</f>
        <v>8</v>
      </c>
      <c r="L18" s="10">
        <f>IF($E18="","",IFERROR(INDEX('01_Cad_Pecas'!$I$2:$I$5000,MATCH($E18,'01_Cad_Pecas'!$D$2:$D$5000,0)),IFERROR(INDEX('01_Cad_Pecas'!$I$2:$I$5000,MATCH(VALUE($E18),'01_Cad_Pecas'!$D$2:$D$5000,0)),"")))</f>
        <v>0.2</v>
      </c>
      <c r="M18" s="10">
        <f t="shared" si="0"/>
        <v>10</v>
      </c>
      <c r="N18" s="10">
        <v>46198</v>
      </c>
      <c r="O18" s="9">
        <v>10</v>
      </c>
      <c r="P18" s="10"/>
      <c r="Q18" s="10"/>
      <c r="R18" s="10">
        <f t="shared" si="3"/>
        <v>10</v>
      </c>
      <c r="S18" s="10"/>
      <c r="T18" s="10">
        <f t="shared" si="4"/>
        <v>1</v>
      </c>
      <c r="U18" s="10"/>
      <c r="V18" s="10" t="str">
        <f t="shared" ca="1" si="5"/>
        <v>SIM</v>
      </c>
      <c r="W18" s="10">
        <f>IF(OR($A18="",$I18="",$M18=""),"",SUMIFS($M$2:M18,$I$2:I18,$I18,$A$2:A18,$A18)-$M18)</f>
        <v>26</v>
      </c>
      <c r="X18" s="10">
        <f t="shared" si="6"/>
        <v>834.6</v>
      </c>
      <c r="Y18" s="10">
        <f>IFERROR(VLOOKUP($I18,'02_Cad_Maquinas'!$B$2:$H$200,7,FALSE()),"")</f>
        <v>475.2</v>
      </c>
      <c r="Z18" s="10">
        <f t="shared" si="7"/>
        <v>-359.40000000000003</v>
      </c>
      <c r="AA18" s="11">
        <f t="shared" si="8"/>
        <v>1.7563131313131315</v>
      </c>
      <c r="AB18" s="10" t="s">
        <v>3143</v>
      </c>
      <c r="AC18" s="10" t="str">
        <f t="shared" si="1"/>
        <v>|10163|</v>
      </c>
      <c r="AD18" s="10" t="str">
        <f t="shared" si="2"/>
        <v>CARTONAGEM</v>
      </c>
    </row>
    <row r="19" spans="1:30" ht="36" customHeight="1" x14ac:dyDescent="0.3">
      <c r="A19" s="35">
        <v>46199</v>
      </c>
      <c r="B19" s="10">
        <v>10163</v>
      </c>
      <c r="C19" s="10" t="s">
        <v>3142</v>
      </c>
      <c r="D19" s="10" t="s">
        <v>68</v>
      </c>
      <c r="E19" s="10">
        <v>200520130</v>
      </c>
      <c r="F19" s="10" t="s">
        <v>3146</v>
      </c>
      <c r="G19" s="10" t="s">
        <v>68</v>
      </c>
      <c r="H19" s="10" t="s">
        <v>68</v>
      </c>
      <c r="I19" s="9" t="s">
        <v>68</v>
      </c>
      <c r="J19" s="9">
        <v>70</v>
      </c>
      <c r="K19" s="10">
        <f>IF($E19="","",IFERROR(INDEX('01_Cad_Pecas'!$H$2:$H$5000,MATCH($E19,'01_Cad_Pecas'!$D$2:$D$5000,0)),IFERROR(INDEX('01_Cad_Pecas'!$H$2:$H$5000,MATCH(VALUE($E19),'01_Cad_Pecas'!$D$2:$D$5000,0)),"")))</f>
        <v>8</v>
      </c>
      <c r="L19" s="10">
        <f>IF($E19="","",IFERROR(INDEX('01_Cad_Pecas'!$I$2:$I$5000,MATCH($E19,'01_Cad_Pecas'!$D$2:$D$5000,0)),IFERROR(INDEX('01_Cad_Pecas'!$I$2:$I$5000,MATCH(VALUE($E19),'01_Cad_Pecas'!$D$2:$D$5000,0)),"")))</f>
        <v>0.2</v>
      </c>
      <c r="M19" s="10">
        <f t="shared" si="0"/>
        <v>22</v>
      </c>
      <c r="N19" s="10">
        <v>46198</v>
      </c>
      <c r="O19" s="9">
        <v>70</v>
      </c>
      <c r="P19" s="10"/>
      <c r="Q19" s="10"/>
      <c r="R19" s="10">
        <f t="shared" si="3"/>
        <v>22</v>
      </c>
      <c r="S19" s="10"/>
      <c r="T19" s="10">
        <f t="shared" si="4"/>
        <v>1</v>
      </c>
      <c r="U19" s="10"/>
      <c r="V19" s="10" t="str">
        <f t="shared" ca="1" si="5"/>
        <v>SIM</v>
      </c>
      <c r="W19" s="10">
        <f>IF(OR($A19="",$I19="",$M19=""),"",SUMIFS($M$2:M19,$I$2:I19,$I19,$A$2:A19,$A19)-$M19)</f>
        <v>36</v>
      </c>
      <c r="X19" s="10">
        <f t="shared" si="6"/>
        <v>834.6</v>
      </c>
      <c r="Y19" s="10">
        <f>IFERROR(VLOOKUP($I19,'02_Cad_Maquinas'!$B$2:$H$200,7,FALSE()),"")</f>
        <v>475.2</v>
      </c>
      <c r="Z19" s="10">
        <f t="shared" si="7"/>
        <v>-359.40000000000003</v>
      </c>
      <c r="AA19" s="11">
        <f t="shared" si="8"/>
        <v>1.7563131313131315</v>
      </c>
      <c r="AB19" s="10" t="s">
        <v>3143</v>
      </c>
      <c r="AC19" s="10" t="str">
        <f t="shared" si="1"/>
        <v>|10163|</v>
      </c>
      <c r="AD19" s="10" t="str">
        <f t="shared" si="2"/>
        <v>CARTONAGEM</v>
      </c>
    </row>
    <row r="20" spans="1:30" ht="36" customHeight="1" x14ac:dyDescent="0.3">
      <c r="A20" s="35">
        <v>46199</v>
      </c>
      <c r="B20" s="10">
        <v>10163</v>
      </c>
      <c r="C20" s="10" t="s">
        <v>3142</v>
      </c>
      <c r="D20" s="10" t="s">
        <v>68</v>
      </c>
      <c r="E20" s="10">
        <v>200522130</v>
      </c>
      <c r="F20" s="10" t="s">
        <v>217</v>
      </c>
      <c r="G20" s="10" t="s">
        <v>68</v>
      </c>
      <c r="H20" s="10" t="s">
        <v>68</v>
      </c>
      <c r="I20" s="9" t="s">
        <v>68</v>
      </c>
      <c r="J20" s="9">
        <v>130</v>
      </c>
      <c r="K20" s="10">
        <f>IF($E20="","",IFERROR(INDEX('01_Cad_Pecas'!$H$2:$H$5000,MATCH($E20,'01_Cad_Pecas'!$D$2:$D$5000,0)),IFERROR(INDEX('01_Cad_Pecas'!$H$2:$H$5000,MATCH(VALUE($E20),'01_Cad_Pecas'!$D$2:$D$5000,0)),"")))</f>
        <v>8</v>
      </c>
      <c r="L20" s="10">
        <f>IF($E20="","",IFERROR(INDEX('01_Cad_Pecas'!$I$2:$I$5000,MATCH($E20,'01_Cad_Pecas'!$D$2:$D$5000,0)),IFERROR(INDEX('01_Cad_Pecas'!$I$2:$I$5000,MATCH(VALUE($E20),'01_Cad_Pecas'!$D$2:$D$5000,0)),"")))</f>
        <v>0.2</v>
      </c>
      <c r="M20" s="10">
        <f t="shared" si="0"/>
        <v>34</v>
      </c>
      <c r="N20" s="10">
        <v>46198</v>
      </c>
      <c r="O20" s="9">
        <v>130</v>
      </c>
      <c r="P20" s="10"/>
      <c r="Q20" s="10"/>
      <c r="R20" s="10">
        <f t="shared" si="3"/>
        <v>34</v>
      </c>
      <c r="S20" s="10"/>
      <c r="T20" s="10">
        <f t="shared" si="4"/>
        <v>1</v>
      </c>
      <c r="U20" s="10"/>
      <c r="V20" s="10" t="str">
        <f t="shared" ca="1" si="5"/>
        <v>SIM</v>
      </c>
      <c r="W20" s="10">
        <f>IF(OR($A20="",$I20="",$M20=""),"",SUMIFS($M$2:M20,$I$2:I20,$I20,$A$2:A20,$A20)-$M20)</f>
        <v>58</v>
      </c>
      <c r="X20" s="10">
        <f t="shared" si="6"/>
        <v>834.6</v>
      </c>
      <c r="Y20" s="10">
        <f>IFERROR(VLOOKUP($I20,'02_Cad_Maquinas'!$B$2:$H$200,7,FALSE()),"")</f>
        <v>475.2</v>
      </c>
      <c r="Z20" s="10">
        <f t="shared" si="7"/>
        <v>-359.40000000000003</v>
      </c>
      <c r="AA20" s="11">
        <f t="shared" si="8"/>
        <v>1.7563131313131315</v>
      </c>
      <c r="AB20" s="10" t="s">
        <v>3143</v>
      </c>
      <c r="AC20" s="10" t="str">
        <f t="shared" si="1"/>
        <v>|10163|</v>
      </c>
      <c r="AD20" s="10" t="str">
        <f t="shared" si="2"/>
        <v>CARTONAGEM</v>
      </c>
    </row>
    <row r="21" spans="1:30" ht="36" customHeight="1" x14ac:dyDescent="0.3">
      <c r="A21" s="35">
        <v>46197</v>
      </c>
      <c r="B21" s="10">
        <v>10163</v>
      </c>
      <c r="C21" s="10" t="s">
        <v>3142</v>
      </c>
      <c r="D21" s="10" t="s">
        <v>68</v>
      </c>
      <c r="E21" s="10">
        <v>30002730</v>
      </c>
      <c r="F21" s="10" t="s">
        <v>3147</v>
      </c>
      <c r="G21" s="10" t="s">
        <v>68</v>
      </c>
      <c r="H21" s="10" t="s">
        <v>68</v>
      </c>
      <c r="I21" s="9" t="s">
        <v>68</v>
      </c>
      <c r="J21" s="9">
        <v>250</v>
      </c>
      <c r="K21" s="10">
        <f>IF($E21="","",IFERROR(INDEX('01_Cad_Pecas'!$H$2:$H$5000,MATCH($E21,'01_Cad_Pecas'!$D$2:$D$5000,0)),IFERROR(INDEX('01_Cad_Pecas'!$H$2:$H$5000,MATCH(VALUE($E21),'01_Cad_Pecas'!$D$2:$D$5000,0)),"")))</f>
        <v>8</v>
      </c>
      <c r="L21" s="10">
        <f>IF($E21="","",IFERROR(INDEX('01_Cad_Pecas'!$I$2:$I$5000,MATCH($E21,'01_Cad_Pecas'!$D$2:$D$5000,0)),IFERROR(INDEX('01_Cad_Pecas'!$I$2:$I$5000,MATCH(VALUE($E21),'01_Cad_Pecas'!$D$2:$D$5000,0)),"")))</f>
        <v>0.2</v>
      </c>
      <c r="M21" s="10">
        <f t="shared" si="0"/>
        <v>58</v>
      </c>
      <c r="N21" s="10">
        <v>46198</v>
      </c>
      <c r="O21" s="9">
        <v>250</v>
      </c>
      <c r="P21" s="10"/>
      <c r="Q21" s="10"/>
      <c r="R21" s="10">
        <f t="shared" si="3"/>
        <v>58</v>
      </c>
      <c r="S21" s="10"/>
      <c r="T21" s="10">
        <f t="shared" si="4"/>
        <v>1</v>
      </c>
      <c r="U21" s="10"/>
      <c r="V21" s="10" t="str">
        <f t="shared" ca="1" si="5"/>
        <v>SIM</v>
      </c>
      <c r="W21" s="10">
        <f>IF(OR($A21="",$I21="",$M21=""),"",SUMIFS($M$2:M21,$I$2:I21,$I21,$A$2:A21,$A21)-$M21)</f>
        <v>0</v>
      </c>
      <c r="X21" s="10">
        <f t="shared" si="6"/>
        <v>226</v>
      </c>
      <c r="Y21" s="10">
        <f>IFERROR(VLOOKUP($I21,'02_Cad_Maquinas'!$B$2:$H$200,7,FALSE()),"")</f>
        <v>475.2</v>
      </c>
      <c r="Z21" s="10">
        <f t="shared" si="7"/>
        <v>249.2</v>
      </c>
      <c r="AA21" s="11">
        <f t="shared" si="8"/>
        <v>0.47558922558922562</v>
      </c>
      <c r="AB21" s="10" t="s">
        <v>3143</v>
      </c>
      <c r="AC21" s="10" t="str">
        <f t="shared" si="1"/>
        <v>|10163|</v>
      </c>
      <c r="AD21" s="10" t="str">
        <f t="shared" si="2"/>
        <v>CARTONAGEM</v>
      </c>
    </row>
    <row r="22" spans="1:30" ht="36" customHeight="1" x14ac:dyDescent="0.3">
      <c r="A22" s="35">
        <v>46199</v>
      </c>
      <c r="B22" s="10">
        <v>10163</v>
      </c>
      <c r="C22" s="10" t="s">
        <v>3142</v>
      </c>
      <c r="D22" s="10" t="s">
        <v>68</v>
      </c>
      <c r="E22" s="10">
        <v>30003031</v>
      </c>
      <c r="F22" s="10" t="s">
        <v>3136</v>
      </c>
      <c r="G22" s="10" t="s">
        <v>68</v>
      </c>
      <c r="H22" s="10" t="s">
        <v>68</v>
      </c>
      <c r="I22" s="9" t="s">
        <v>68</v>
      </c>
      <c r="J22" s="9">
        <v>190</v>
      </c>
      <c r="K22" s="10">
        <f>IF($E22="","",IFERROR(INDEX('01_Cad_Pecas'!$H$2:$H$5000,MATCH($E22,'01_Cad_Pecas'!$D$2:$D$5000,0)),IFERROR(INDEX('01_Cad_Pecas'!$H$2:$H$5000,MATCH(VALUE($E22),'01_Cad_Pecas'!$D$2:$D$5000,0)),"")))</f>
        <v>8</v>
      </c>
      <c r="L22" s="10">
        <f>IF($E22="","",IFERROR(INDEX('01_Cad_Pecas'!$I$2:$I$5000,MATCH($E22,'01_Cad_Pecas'!$D$2:$D$5000,0)),IFERROR(INDEX('01_Cad_Pecas'!$I$2:$I$5000,MATCH(VALUE($E22),'01_Cad_Pecas'!$D$2:$D$5000,0)),"")))</f>
        <v>0.2</v>
      </c>
      <c r="M22" s="10">
        <f t="shared" si="0"/>
        <v>46</v>
      </c>
      <c r="N22" s="10">
        <v>46198</v>
      </c>
      <c r="O22" s="9">
        <v>190</v>
      </c>
      <c r="P22" s="10"/>
      <c r="Q22" s="10"/>
      <c r="R22" s="10">
        <f t="shared" si="3"/>
        <v>46</v>
      </c>
      <c r="S22" s="10"/>
      <c r="T22" s="10">
        <f t="shared" si="4"/>
        <v>1</v>
      </c>
      <c r="U22" s="10"/>
      <c r="V22" s="10" t="str">
        <f t="shared" ca="1" si="5"/>
        <v>SIM</v>
      </c>
      <c r="W22" s="10">
        <f>IF(OR($A22="",$I22="",$M22=""),"",SUMIFS($M$2:M22,$I$2:I22,$I22,$A$2:A22,$A22)-$M22)</f>
        <v>92</v>
      </c>
      <c r="X22" s="10">
        <f t="shared" si="6"/>
        <v>834.6</v>
      </c>
      <c r="Y22" s="10">
        <f>IFERROR(VLOOKUP($I22,'02_Cad_Maquinas'!$B$2:$H$200,7,FALSE()),"")</f>
        <v>475.2</v>
      </c>
      <c r="Z22" s="10">
        <f t="shared" si="7"/>
        <v>-359.40000000000003</v>
      </c>
      <c r="AA22" s="11">
        <f t="shared" si="8"/>
        <v>1.7563131313131315</v>
      </c>
      <c r="AB22" s="10" t="s">
        <v>3143</v>
      </c>
      <c r="AC22" s="10" t="str">
        <f t="shared" si="1"/>
        <v>|10163|</v>
      </c>
      <c r="AD22" s="10" t="str">
        <f t="shared" si="2"/>
        <v>CARTONAGEM</v>
      </c>
    </row>
    <row r="23" spans="1:30" ht="36" customHeight="1" x14ac:dyDescent="0.3">
      <c r="A23" s="35">
        <v>46197</v>
      </c>
      <c r="B23" s="10">
        <v>10163</v>
      </c>
      <c r="C23" s="10" t="s">
        <v>3142</v>
      </c>
      <c r="D23" s="10" t="s">
        <v>68</v>
      </c>
      <c r="E23" s="10">
        <v>30003032</v>
      </c>
      <c r="F23" s="10" t="s">
        <v>3137</v>
      </c>
      <c r="G23" s="10" t="s">
        <v>68</v>
      </c>
      <c r="H23" s="10" t="s">
        <v>68</v>
      </c>
      <c r="I23" s="9" t="s">
        <v>68</v>
      </c>
      <c r="J23" s="9">
        <v>380</v>
      </c>
      <c r="K23" s="10">
        <f>IF($E23="","",IFERROR(INDEX('01_Cad_Pecas'!$H$2:$H$5000,MATCH($E23,'01_Cad_Pecas'!$D$2:$D$5000,0)),IFERROR(INDEX('01_Cad_Pecas'!$H$2:$H$5000,MATCH(VALUE($E23),'01_Cad_Pecas'!$D$2:$D$5000,0)),"")))</f>
        <v>8</v>
      </c>
      <c r="L23" s="10">
        <f>IF($E23="","",IFERROR(INDEX('01_Cad_Pecas'!$I$2:$I$5000,MATCH($E23,'01_Cad_Pecas'!$D$2:$D$5000,0)),IFERROR(INDEX('01_Cad_Pecas'!$I$2:$I$5000,MATCH(VALUE($E23),'01_Cad_Pecas'!$D$2:$D$5000,0)),"")))</f>
        <v>0.2</v>
      </c>
      <c r="M23" s="10">
        <f t="shared" si="0"/>
        <v>84</v>
      </c>
      <c r="N23" s="10">
        <v>46198</v>
      </c>
      <c r="O23" s="9">
        <v>380</v>
      </c>
      <c r="P23" s="10"/>
      <c r="Q23" s="10"/>
      <c r="R23" s="10">
        <f t="shared" si="3"/>
        <v>84</v>
      </c>
      <c r="S23" s="10"/>
      <c r="T23" s="10">
        <f t="shared" si="4"/>
        <v>1</v>
      </c>
      <c r="U23" s="10"/>
      <c r="V23" s="10" t="str">
        <f t="shared" ca="1" si="5"/>
        <v>SIM</v>
      </c>
      <c r="W23" s="10">
        <f>IF(OR($A23="",$I23="",$M23=""),"",SUMIFS($M$2:M23,$I$2:I23,$I23,$A$2:A23,$A23)-$M23)</f>
        <v>58</v>
      </c>
      <c r="X23" s="10">
        <f t="shared" si="6"/>
        <v>226</v>
      </c>
      <c r="Y23" s="10">
        <f>IFERROR(VLOOKUP($I23,'02_Cad_Maquinas'!$B$2:$H$200,7,FALSE()),"")</f>
        <v>475.2</v>
      </c>
      <c r="Z23" s="10">
        <f t="shared" si="7"/>
        <v>249.2</v>
      </c>
      <c r="AA23" s="11">
        <f t="shared" si="8"/>
        <v>0.47558922558922562</v>
      </c>
      <c r="AB23" s="10" t="s">
        <v>3143</v>
      </c>
      <c r="AC23" s="10" t="str">
        <f t="shared" si="1"/>
        <v>|10163|</v>
      </c>
      <c r="AD23" s="10" t="str">
        <f t="shared" si="2"/>
        <v>CARTONAGEM</v>
      </c>
    </row>
    <row r="24" spans="1:30" ht="36" customHeight="1" x14ac:dyDescent="0.3">
      <c r="A24" s="35">
        <v>46197</v>
      </c>
      <c r="B24" s="10">
        <v>10163</v>
      </c>
      <c r="C24" s="10" t="s">
        <v>3142</v>
      </c>
      <c r="D24" s="10" t="s">
        <v>68</v>
      </c>
      <c r="E24" s="10">
        <v>30003033</v>
      </c>
      <c r="F24" s="10" t="s">
        <v>3138</v>
      </c>
      <c r="G24" s="10" t="s">
        <v>68</v>
      </c>
      <c r="H24" s="10" t="s">
        <v>68</v>
      </c>
      <c r="I24" s="9" t="s">
        <v>68</v>
      </c>
      <c r="J24" s="9">
        <v>380</v>
      </c>
      <c r="K24" s="10">
        <f>IF($E24="","",IFERROR(INDEX('01_Cad_Pecas'!$H$2:$H$5000,MATCH($E24,'01_Cad_Pecas'!$D$2:$D$5000,0)),IFERROR(INDEX('01_Cad_Pecas'!$H$2:$H$5000,MATCH(VALUE($E24),'01_Cad_Pecas'!$D$2:$D$5000,0)),"")))</f>
        <v>8</v>
      </c>
      <c r="L24" s="10">
        <f>IF($E24="","",IFERROR(INDEX('01_Cad_Pecas'!$I$2:$I$5000,MATCH($E24,'01_Cad_Pecas'!$D$2:$D$5000,0)),IFERROR(INDEX('01_Cad_Pecas'!$I$2:$I$5000,MATCH(VALUE($E24),'01_Cad_Pecas'!$D$2:$D$5000,0)),"")))</f>
        <v>0.2</v>
      </c>
      <c r="M24" s="10">
        <f t="shared" si="0"/>
        <v>84</v>
      </c>
      <c r="N24" s="10">
        <v>46198</v>
      </c>
      <c r="O24" s="9">
        <v>380</v>
      </c>
      <c r="P24" s="10"/>
      <c r="Q24" s="10"/>
      <c r="R24" s="10">
        <f t="shared" si="3"/>
        <v>84</v>
      </c>
      <c r="S24" s="10"/>
      <c r="T24" s="10">
        <f t="shared" si="4"/>
        <v>1</v>
      </c>
      <c r="U24" s="10"/>
      <c r="V24" s="10" t="str">
        <f t="shared" ca="1" si="5"/>
        <v>SIM</v>
      </c>
      <c r="W24" s="10">
        <f>IF(OR($A24="",$I24="",$M24=""),"",SUMIFS($M$2:M24,$I$2:I24,$I24,$A$2:A24,$A24)-$M24)</f>
        <v>142</v>
      </c>
      <c r="X24" s="10">
        <f t="shared" si="6"/>
        <v>226</v>
      </c>
      <c r="Y24" s="10">
        <f>IFERROR(VLOOKUP($I24,'02_Cad_Maquinas'!$B$2:$H$200,7,FALSE()),"")</f>
        <v>475.2</v>
      </c>
      <c r="Z24" s="10">
        <f t="shared" si="7"/>
        <v>249.2</v>
      </c>
      <c r="AA24" s="11">
        <f t="shared" si="8"/>
        <v>0.47558922558922562</v>
      </c>
      <c r="AB24" s="10" t="s">
        <v>3143</v>
      </c>
      <c r="AC24" s="10" t="str">
        <f t="shared" si="1"/>
        <v>|10163|</v>
      </c>
      <c r="AD24" s="10" t="str">
        <f t="shared" si="2"/>
        <v>CARTONAGEM</v>
      </c>
    </row>
    <row r="25" spans="1:30" ht="36" customHeight="1" x14ac:dyDescent="0.3">
      <c r="A25" s="35">
        <v>46199</v>
      </c>
      <c r="B25" s="10">
        <v>10163</v>
      </c>
      <c r="C25" s="10" t="s">
        <v>3142</v>
      </c>
      <c r="D25" s="10" t="s">
        <v>68</v>
      </c>
      <c r="E25" s="10">
        <v>300048930</v>
      </c>
      <c r="F25" s="10" t="s">
        <v>265</v>
      </c>
      <c r="G25" s="10" t="s">
        <v>68</v>
      </c>
      <c r="H25" s="10" t="s">
        <v>68</v>
      </c>
      <c r="I25" s="9" t="s">
        <v>68</v>
      </c>
      <c r="J25" s="9">
        <v>25</v>
      </c>
      <c r="K25" s="10">
        <f>IF($E25="","",IFERROR(INDEX('01_Cad_Pecas'!$H$2:$H$5000,MATCH($E25,'01_Cad_Pecas'!$D$2:$D$5000,0)),IFERROR(INDEX('01_Cad_Pecas'!$H$2:$H$5000,MATCH(VALUE($E25),'01_Cad_Pecas'!$D$2:$D$5000,0)),"")))</f>
        <v>8</v>
      </c>
      <c r="L25" s="10">
        <f>IF($E25="","",IFERROR(INDEX('01_Cad_Pecas'!$I$2:$I$5000,MATCH($E25,'01_Cad_Pecas'!$D$2:$D$5000,0)),IFERROR(INDEX('01_Cad_Pecas'!$I$2:$I$5000,MATCH(VALUE($E25),'01_Cad_Pecas'!$D$2:$D$5000,0)),"")))</f>
        <v>0.2</v>
      </c>
      <c r="M25" s="10">
        <f t="shared" si="0"/>
        <v>13</v>
      </c>
      <c r="N25" s="10">
        <v>46198</v>
      </c>
      <c r="O25" s="9">
        <v>25</v>
      </c>
      <c r="P25" s="10"/>
      <c r="Q25" s="10"/>
      <c r="R25" s="10">
        <f t="shared" si="3"/>
        <v>13</v>
      </c>
      <c r="S25" s="10"/>
      <c r="T25" s="10">
        <f t="shared" si="4"/>
        <v>1</v>
      </c>
      <c r="U25" s="10"/>
      <c r="V25" s="10" t="str">
        <f t="shared" ca="1" si="5"/>
        <v>SIM</v>
      </c>
      <c r="W25" s="10">
        <f>IF(OR($A25="",$I25="",$M25=""),"",SUMIFS($M$2:M25,$I$2:I25,$I25,$A$2:A25,$A25)-$M25)</f>
        <v>138</v>
      </c>
      <c r="X25" s="10">
        <f t="shared" si="6"/>
        <v>834.6</v>
      </c>
      <c r="Y25" s="10">
        <f>IFERROR(VLOOKUP($I25,'02_Cad_Maquinas'!$B$2:$H$200,7,FALSE()),"")</f>
        <v>475.2</v>
      </c>
      <c r="Z25" s="10">
        <f t="shared" si="7"/>
        <v>-359.40000000000003</v>
      </c>
      <c r="AA25" s="11">
        <f t="shared" si="8"/>
        <v>1.7563131313131315</v>
      </c>
      <c r="AB25" s="10" t="s">
        <v>3143</v>
      </c>
      <c r="AC25" s="10" t="str">
        <f t="shared" si="1"/>
        <v>|10163|</v>
      </c>
      <c r="AD25" s="10" t="str">
        <f t="shared" si="2"/>
        <v>CARTONAGEM</v>
      </c>
    </row>
    <row r="26" spans="1:30" ht="36" customHeight="1" x14ac:dyDescent="0.3">
      <c r="A26" s="35">
        <v>46199</v>
      </c>
      <c r="B26" s="10">
        <v>10163</v>
      </c>
      <c r="C26" s="10" t="s">
        <v>3142</v>
      </c>
      <c r="D26" s="10" t="s">
        <v>68</v>
      </c>
      <c r="E26" s="10">
        <v>300048931</v>
      </c>
      <c r="F26" s="10" t="s">
        <v>3141</v>
      </c>
      <c r="G26" s="10" t="s">
        <v>68</v>
      </c>
      <c r="H26" s="10" t="s">
        <v>68</v>
      </c>
      <c r="I26" s="9" t="s">
        <v>68</v>
      </c>
      <c r="J26" s="9">
        <v>25</v>
      </c>
      <c r="K26" s="10">
        <f>IF($E26="","",IFERROR(INDEX('01_Cad_Pecas'!$H$2:$H$5000,MATCH($E26,'01_Cad_Pecas'!$D$2:$D$5000,0)),IFERROR(INDEX('01_Cad_Pecas'!$H$2:$H$5000,MATCH(VALUE($E26),'01_Cad_Pecas'!$D$2:$D$5000,0)),"")))</f>
        <v>8</v>
      </c>
      <c r="L26" s="10">
        <f>IF($E26="","",IFERROR(INDEX('01_Cad_Pecas'!$I$2:$I$5000,MATCH($E26,'01_Cad_Pecas'!$D$2:$D$5000,0)),IFERROR(INDEX('01_Cad_Pecas'!$I$2:$I$5000,MATCH(VALUE($E26),'01_Cad_Pecas'!$D$2:$D$5000,0)),"")))</f>
        <v>0.2</v>
      </c>
      <c r="M26" s="10">
        <f t="shared" si="0"/>
        <v>13</v>
      </c>
      <c r="N26" s="10">
        <v>46198</v>
      </c>
      <c r="O26" s="9">
        <v>25</v>
      </c>
      <c r="P26" s="10"/>
      <c r="Q26" s="10"/>
      <c r="R26" s="10">
        <f t="shared" si="3"/>
        <v>13</v>
      </c>
      <c r="S26" s="10"/>
      <c r="T26" s="10">
        <f t="shared" si="4"/>
        <v>1</v>
      </c>
      <c r="U26" s="10"/>
      <c r="V26" s="10" t="str">
        <f t="shared" ca="1" si="5"/>
        <v>SIM</v>
      </c>
      <c r="W26" s="10">
        <f>IF(OR($A26="",$I26="",$M26=""),"",SUMIFS($M$2:M26,$I$2:I26,$I26,$A$2:A26,$A26)-$M26)</f>
        <v>151</v>
      </c>
      <c r="X26" s="10">
        <f t="shared" si="6"/>
        <v>834.6</v>
      </c>
      <c r="Y26" s="10">
        <f>IFERROR(VLOOKUP($I26,'02_Cad_Maquinas'!$B$2:$H$200,7,FALSE()),"")</f>
        <v>475.2</v>
      </c>
      <c r="Z26" s="10">
        <f t="shared" si="7"/>
        <v>-359.40000000000003</v>
      </c>
      <c r="AA26" s="11">
        <f t="shared" si="8"/>
        <v>1.7563131313131315</v>
      </c>
      <c r="AB26" s="10" t="s">
        <v>3143</v>
      </c>
      <c r="AC26" s="10" t="str">
        <f t="shared" si="1"/>
        <v>|10163|</v>
      </c>
      <c r="AD26" s="10" t="str">
        <f t="shared" si="2"/>
        <v>CARTONAGEM</v>
      </c>
    </row>
    <row r="27" spans="1:30" ht="24" customHeight="1" x14ac:dyDescent="0.3">
      <c r="A27" s="35">
        <v>46199</v>
      </c>
      <c r="B27" s="10">
        <v>10179</v>
      </c>
      <c r="C27" s="10"/>
      <c r="D27" s="14" t="s">
        <v>68</v>
      </c>
      <c r="E27" s="10" t="s">
        <v>241</v>
      </c>
      <c r="F27" s="10" t="s">
        <v>3131</v>
      </c>
      <c r="G27" s="14" t="s">
        <v>68</v>
      </c>
      <c r="H27" s="14" t="s">
        <v>68</v>
      </c>
      <c r="I27" s="14" t="s">
        <v>68</v>
      </c>
      <c r="J27" s="9">
        <v>2</v>
      </c>
      <c r="K27" s="10">
        <f>IF($E27="","",IFERROR(INDEX('01_Cad_Pecas'!$H$2:$H$5000,MATCH($E27,'01_Cad_Pecas'!$D$2:$D$5000,0)),IFERROR(INDEX('01_Cad_Pecas'!$H$2:$H$5000,MATCH(VALUE($E27),'01_Cad_Pecas'!$D$2:$D$5000,0)),"")))</f>
        <v>8</v>
      </c>
      <c r="L27" s="10">
        <f>IF($E27="","",IFERROR(INDEX('01_Cad_Pecas'!$I$2:$I$5000,MATCH($E27,'01_Cad_Pecas'!$D$2:$D$5000,0)),IFERROR(INDEX('01_Cad_Pecas'!$I$2:$I$5000,MATCH(VALUE($E27),'01_Cad_Pecas'!$D$2:$D$5000,0)),"")))</f>
        <v>0.2</v>
      </c>
      <c r="M27" s="10">
        <f t="shared" si="0"/>
        <v>8.4</v>
      </c>
      <c r="N27" s="10">
        <v>46202</v>
      </c>
      <c r="O27" s="9">
        <v>2</v>
      </c>
      <c r="P27" s="10"/>
      <c r="Q27" s="10"/>
      <c r="R27" s="10">
        <f t="shared" si="3"/>
        <v>8.4</v>
      </c>
      <c r="S27" s="10"/>
      <c r="T27" s="10">
        <f t="shared" si="4"/>
        <v>1</v>
      </c>
      <c r="U27" s="10"/>
      <c r="V27" s="10" t="str">
        <f t="shared" ca="1" si="5"/>
        <v>SIM</v>
      </c>
      <c r="W27" s="10">
        <f>IF(OR($A27="",$I27="",$M27=""),"",SUMIFS($M$2:M27,$I$2:I27,$I27,$A$2:A27,$A27)-$M27)</f>
        <v>164</v>
      </c>
      <c r="X27" s="10">
        <f t="shared" si="6"/>
        <v>834.6</v>
      </c>
      <c r="Y27" s="10">
        <f>IFERROR(VLOOKUP($I27,'02_Cad_Maquinas'!$B$2:$H$200,7,FALSE()),"")</f>
        <v>475.2</v>
      </c>
      <c r="Z27" s="10">
        <f t="shared" si="7"/>
        <v>-359.40000000000003</v>
      </c>
      <c r="AA27" s="11">
        <f t="shared" si="8"/>
        <v>1.7563131313131315</v>
      </c>
      <c r="AB27" s="10"/>
      <c r="AC27" s="10" t="str">
        <f t="shared" si="1"/>
        <v>|10179|</v>
      </c>
      <c r="AD27" s="10" t="str">
        <f t="shared" si="2"/>
        <v>CARTONAGEM</v>
      </c>
    </row>
    <row r="28" spans="1:30" ht="24" customHeight="1" x14ac:dyDescent="0.3">
      <c r="A28" s="35">
        <v>46199</v>
      </c>
      <c r="B28" s="10">
        <v>10179</v>
      </c>
      <c r="C28" s="10"/>
      <c r="D28" s="14" t="s">
        <v>68</v>
      </c>
      <c r="E28" s="10">
        <v>200131131</v>
      </c>
      <c r="F28" s="10" t="s">
        <v>248</v>
      </c>
      <c r="G28" s="14" t="s">
        <v>68</v>
      </c>
      <c r="H28" s="14" t="s">
        <v>68</v>
      </c>
      <c r="I28" s="14" t="s">
        <v>68</v>
      </c>
      <c r="J28" s="9">
        <v>4</v>
      </c>
      <c r="K28" s="10">
        <f>IF($E28="","",IFERROR(INDEX('01_Cad_Pecas'!$H$2:$H$5000,MATCH($E28,'01_Cad_Pecas'!$D$2:$D$5000,0)),IFERROR(INDEX('01_Cad_Pecas'!$H$2:$H$5000,MATCH(VALUE($E28),'01_Cad_Pecas'!$D$2:$D$5000,0)),"")))</f>
        <v>8</v>
      </c>
      <c r="L28" s="10">
        <f>IF($E28="","",IFERROR(INDEX('01_Cad_Pecas'!$I$2:$I$5000,MATCH($E28,'01_Cad_Pecas'!$D$2:$D$5000,0)),IFERROR(INDEX('01_Cad_Pecas'!$I$2:$I$5000,MATCH(VALUE($E28),'01_Cad_Pecas'!$D$2:$D$5000,0)),"")))</f>
        <v>0.2</v>
      </c>
      <c r="M28" s="10">
        <f t="shared" si="0"/>
        <v>8.8000000000000007</v>
      </c>
      <c r="N28" s="10">
        <v>46202</v>
      </c>
      <c r="O28" s="9">
        <v>4</v>
      </c>
      <c r="P28" s="10"/>
      <c r="Q28" s="10"/>
      <c r="R28" s="10">
        <f t="shared" si="3"/>
        <v>8.8000000000000007</v>
      </c>
      <c r="S28" s="10"/>
      <c r="T28" s="10">
        <f t="shared" si="4"/>
        <v>1</v>
      </c>
      <c r="U28" s="10"/>
      <c r="V28" s="10" t="str">
        <f t="shared" ca="1" si="5"/>
        <v>SIM</v>
      </c>
      <c r="W28" s="10">
        <f>IF(OR($A28="",$I28="",$M28=""),"",SUMIFS($M$2:M28,$I$2:I28,$I28,$A$2:A28,$A28)-$M28)</f>
        <v>172.4</v>
      </c>
      <c r="X28" s="10">
        <f t="shared" si="6"/>
        <v>834.6</v>
      </c>
      <c r="Y28" s="10">
        <f>IFERROR(VLOOKUP($I28,'02_Cad_Maquinas'!$B$2:$H$200,7,FALSE()),"")</f>
        <v>475.2</v>
      </c>
      <c r="Z28" s="10">
        <f t="shared" si="7"/>
        <v>-359.40000000000003</v>
      </c>
      <c r="AA28" s="11">
        <f t="shared" si="8"/>
        <v>1.7563131313131315</v>
      </c>
      <c r="AB28" s="10"/>
      <c r="AC28" s="10" t="str">
        <f t="shared" si="1"/>
        <v>|10179|</v>
      </c>
      <c r="AD28" s="10" t="str">
        <f t="shared" si="2"/>
        <v>CARTONAGEM</v>
      </c>
    </row>
    <row r="29" spans="1:30" ht="24" customHeight="1" x14ac:dyDescent="0.3">
      <c r="A29" s="35">
        <v>46199</v>
      </c>
      <c r="B29" s="10">
        <v>10179</v>
      </c>
      <c r="C29" s="10"/>
      <c r="D29" s="14" t="s">
        <v>68</v>
      </c>
      <c r="E29" s="10">
        <v>200161130</v>
      </c>
      <c r="F29" s="10" t="s">
        <v>3134</v>
      </c>
      <c r="G29" s="14" t="s">
        <v>68</v>
      </c>
      <c r="H29" s="14" t="s">
        <v>68</v>
      </c>
      <c r="I29" s="14" t="s">
        <v>68</v>
      </c>
      <c r="J29" s="9">
        <v>5</v>
      </c>
      <c r="K29" s="10">
        <f>IF($E29="","",IFERROR(INDEX('01_Cad_Pecas'!$H$2:$H$5000,MATCH($E29,'01_Cad_Pecas'!$D$2:$D$5000,0)),IFERROR(INDEX('01_Cad_Pecas'!$H$2:$H$5000,MATCH(VALUE($E29),'01_Cad_Pecas'!$D$2:$D$5000,0)),"")))</f>
        <v>8</v>
      </c>
      <c r="L29" s="10">
        <f>IF($E29="","",IFERROR(INDEX('01_Cad_Pecas'!$I$2:$I$5000,MATCH($E29,'01_Cad_Pecas'!$D$2:$D$5000,0)),IFERROR(INDEX('01_Cad_Pecas'!$I$2:$I$5000,MATCH(VALUE($E29),'01_Cad_Pecas'!$D$2:$D$5000,0)),"")))</f>
        <v>0.2</v>
      </c>
      <c r="M29" s="10">
        <f t="shared" si="0"/>
        <v>9</v>
      </c>
      <c r="N29" s="10">
        <v>46202</v>
      </c>
      <c r="O29" s="9">
        <v>5</v>
      </c>
      <c r="P29" s="10"/>
      <c r="Q29" s="10"/>
      <c r="R29" s="10">
        <f t="shared" si="3"/>
        <v>9</v>
      </c>
      <c r="S29" s="10"/>
      <c r="T29" s="10">
        <f t="shared" si="4"/>
        <v>1</v>
      </c>
      <c r="U29" s="10"/>
      <c r="V29" s="10" t="str">
        <f t="shared" ca="1" si="5"/>
        <v>SIM</v>
      </c>
      <c r="W29" s="10">
        <f>IF(OR($A29="",$I29="",$M29=""),"",SUMIFS($M$2:M29,$I$2:I29,$I29,$A$2:A29,$A29)-$M29)</f>
        <v>181.20000000000002</v>
      </c>
      <c r="X29" s="10">
        <f t="shared" si="6"/>
        <v>834.6</v>
      </c>
      <c r="Y29" s="10">
        <f>IFERROR(VLOOKUP($I29,'02_Cad_Maquinas'!$B$2:$H$200,7,FALSE()),"")</f>
        <v>475.2</v>
      </c>
      <c r="Z29" s="10">
        <f t="shared" si="7"/>
        <v>-359.40000000000003</v>
      </c>
      <c r="AA29" s="11">
        <f t="shared" si="8"/>
        <v>1.7563131313131315</v>
      </c>
      <c r="AB29" s="10"/>
      <c r="AC29" s="10" t="str">
        <f t="shared" si="1"/>
        <v>|10179|</v>
      </c>
      <c r="AD29" s="10" t="str">
        <f t="shared" si="2"/>
        <v>CARTONAGEM</v>
      </c>
    </row>
    <row r="30" spans="1:30" ht="24" customHeight="1" x14ac:dyDescent="0.3">
      <c r="A30" s="35">
        <v>46199</v>
      </c>
      <c r="B30" s="10">
        <v>10179</v>
      </c>
      <c r="C30" s="10"/>
      <c r="D30" s="14" t="s">
        <v>68</v>
      </c>
      <c r="E30" s="10">
        <v>200196130</v>
      </c>
      <c r="F30" s="10" t="s">
        <v>262</v>
      </c>
      <c r="G30" s="14" t="s">
        <v>68</v>
      </c>
      <c r="H30" s="14" t="s">
        <v>68</v>
      </c>
      <c r="I30" s="14" t="s">
        <v>68</v>
      </c>
      <c r="J30" s="9">
        <v>3</v>
      </c>
      <c r="K30" s="10">
        <f>IF($E30="","",IFERROR(INDEX('01_Cad_Pecas'!$H$2:$H$5000,MATCH($E30,'01_Cad_Pecas'!$D$2:$D$5000,0)),IFERROR(INDEX('01_Cad_Pecas'!$H$2:$H$5000,MATCH(VALUE($E30),'01_Cad_Pecas'!$D$2:$D$5000,0)),"")))</f>
        <v>8</v>
      </c>
      <c r="L30" s="10">
        <f>IF($E30="","",IFERROR(INDEX('01_Cad_Pecas'!$I$2:$I$5000,MATCH($E30,'01_Cad_Pecas'!$D$2:$D$5000,0)),IFERROR(INDEX('01_Cad_Pecas'!$I$2:$I$5000,MATCH(VALUE($E30),'01_Cad_Pecas'!$D$2:$D$5000,0)),"")))</f>
        <v>0.2</v>
      </c>
      <c r="M30" s="10">
        <f t="shared" si="0"/>
        <v>8.6</v>
      </c>
      <c r="N30" s="10">
        <v>46202</v>
      </c>
      <c r="O30" s="9">
        <v>3</v>
      </c>
      <c r="P30" s="10"/>
      <c r="Q30" s="10"/>
      <c r="R30" s="10">
        <f t="shared" si="3"/>
        <v>8.6</v>
      </c>
      <c r="S30" s="10"/>
      <c r="T30" s="10">
        <f t="shared" si="4"/>
        <v>1</v>
      </c>
      <c r="U30" s="10"/>
      <c r="V30" s="10" t="str">
        <f t="shared" ca="1" si="5"/>
        <v>SIM</v>
      </c>
      <c r="W30" s="10">
        <f>IF(OR($A30="",$I30="",$M30=""),"",SUMIFS($M$2:M30,$I$2:I30,$I30,$A$2:A30,$A30)-$M30)</f>
        <v>190.20000000000002</v>
      </c>
      <c r="X30" s="10">
        <f t="shared" si="6"/>
        <v>834.6</v>
      </c>
      <c r="Y30" s="10">
        <f>IFERROR(VLOOKUP($I30,'02_Cad_Maquinas'!$B$2:$H$200,7,FALSE()),"")</f>
        <v>475.2</v>
      </c>
      <c r="Z30" s="10">
        <f t="shared" si="7"/>
        <v>-359.40000000000003</v>
      </c>
      <c r="AA30" s="11">
        <f t="shared" si="8"/>
        <v>1.7563131313131315</v>
      </c>
      <c r="AB30" s="10"/>
      <c r="AC30" s="10" t="str">
        <f t="shared" si="1"/>
        <v>|10179|</v>
      </c>
      <c r="AD30" s="10" t="str">
        <f t="shared" si="2"/>
        <v>CARTONAGEM</v>
      </c>
    </row>
    <row r="31" spans="1:30" ht="24" customHeight="1" x14ac:dyDescent="0.3">
      <c r="A31" s="35">
        <v>46199</v>
      </c>
      <c r="B31" s="10">
        <v>10179</v>
      </c>
      <c r="C31" s="10"/>
      <c r="D31" s="14" t="s">
        <v>68</v>
      </c>
      <c r="E31" s="10">
        <v>200200130</v>
      </c>
      <c r="F31" s="10" t="s">
        <v>3135</v>
      </c>
      <c r="G31" s="14" t="s">
        <v>68</v>
      </c>
      <c r="H31" s="14" t="s">
        <v>68</v>
      </c>
      <c r="I31" s="14" t="s">
        <v>68</v>
      </c>
      <c r="J31" s="9">
        <v>1</v>
      </c>
      <c r="K31" s="10">
        <f>IF($E31="","",IFERROR(INDEX('01_Cad_Pecas'!$H$2:$H$5000,MATCH($E31,'01_Cad_Pecas'!$D$2:$D$5000,0)),IFERROR(INDEX('01_Cad_Pecas'!$H$2:$H$5000,MATCH(VALUE($E31),'01_Cad_Pecas'!$D$2:$D$5000,0)),"")))</f>
        <v>8</v>
      </c>
      <c r="L31" s="10">
        <f>IF($E31="","",IFERROR(INDEX('01_Cad_Pecas'!$I$2:$I$5000,MATCH($E31,'01_Cad_Pecas'!$D$2:$D$5000,0)),IFERROR(INDEX('01_Cad_Pecas'!$I$2:$I$5000,MATCH(VALUE($E31),'01_Cad_Pecas'!$D$2:$D$5000,0)),"")))</f>
        <v>0.2</v>
      </c>
      <c r="M31" s="10">
        <f t="shared" si="0"/>
        <v>8.1999999999999993</v>
      </c>
      <c r="N31" s="10">
        <v>46202</v>
      </c>
      <c r="O31" s="9">
        <v>1</v>
      </c>
      <c r="P31" s="10"/>
      <c r="Q31" s="10"/>
      <c r="R31" s="10">
        <f t="shared" si="3"/>
        <v>8.1999999999999993</v>
      </c>
      <c r="S31" s="10"/>
      <c r="T31" s="10">
        <f t="shared" si="4"/>
        <v>1</v>
      </c>
      <c r="U31" s="10"/>
      <c r="V31" s="10" t="str">
        <f t="shared" ca="1" si="5"/>
        <v>SIM</v>
      </c>
      <c r="W31" s="10">
        <f>IF(OR($A31="",$I31="",$M31=""),"",SUMIFS($M$2:M31,$I$2:I31,$I31,$A$2:A31,$A31)-$M31)</f>
        <v>198.8</v>
      </c>
      <c r="X31" s="10">
        <f t="shared" si="6"/>
        <v>834.6</v>
      </c>
      <c r="Y31" s="10">
        <f>IFERROR(VLOOKUP($I31,'02_Cad_Maquinas'!$B$2:$H$200,7,FALSE()),"")</f>
        <v>475.2</v>
      </c>
      <c r="Z31" s="10">
        <f t="shared" si="7"/>
        <v>-359.40000000000003</v>
      </c>
      <c r="AA31" s="11">
        <f t="shared" si="8"/>
        <v>1.7563131313131315</v>
      </c>
      <c r="AB31" s="10"/>
      <c r="AC31" s="10" t="str">
        <f t="shared" si="1"/>
        <v>|10179|</v>
      </c>
      <c r="AD31" s="10" t="str">
        <f t="shared" si="2"/>
        <v>CARTONAGEM</v>
      </c>
    </row>
    <row r="32" spans="1:30" ht="24" customHeight="1" x14ac:dyDescent="0.3">
      <c r="A32" s="35">
        <v>46199</v>
      </c>
      <c r="B32" s="10">
        <v>10179</v>
      </c>
      <c r="C32" s="10"/>
      <c r="D32" s="14" t="s">
        <v>68</v>
      </c>
      <c r="E32" s="10">
        <v>200306230</v>
      </c>
      <c r="F32" s="10" t="s">
        <v>311</v>
      </c>
      <c r="G32" s="14" t="s">
        <v>68</v>
      </c>
      <c r="H32" s="14" t="s">
        <v>68</v>
      </c>
      <c r="I32" s="14" t="s">
        <v>68</v>
      </c>
      <c r="J32" s="9">
        <v>4</v>
      </c>
      <c r="K32" s="10">
        <f>IF($E32="","",IFERROR(INDEX('01_Cad_Pecas'!$H$2:$H$5000,MATCH($E32,'01_Cad_Pecas'!$D$2:$D$5000,0)),IFERROR(INDEX('01_Cad_Pecas'!$H$2:$H$5000,MATCH(VALUE($E32),'01_Cad_Pecas'!$D$2:$D$5000,0)),"")))</f>
        <v>8</v>
      </c>
      <c r="L32" s="10">
        <f>IF($E32="","",IFERROR(INDEX('01_Cad_Pecas'!$I$2:$I$5000,MATCH($E32,'01_Cad_Pecas'!$D$2:$D$5000,0)),IFERROR(INDEX('01_Cad_Pecas'!$I$2:$I$5000,MATCH(VALUE($E32),'01_Cad_Pecas'!$D$2:$D$5000,0)),"")))</f>
        <v>0.2</v>
      </c>
      <c r="M32" s="10">
        <f t="shared" si="0"/>
        <v>8.8000000000000007</v>
      </c>
      <c r="N32" s="10">
        <v>46202</v>
      </c>
      <c r="O32" s="9">
        <v>4</v>
      </c>
      <c r="P32" s="10"/>
      <c r="Q32" s="10"/>
      <c r="R32" s="10">
        <f t="shared" si="3"/>
        <v>8.8000000000000007</v>
      </c>
      <c r="S32" s="10"/>
      <c r="T32" s="10">
        <f t="shared" si="4"/>
        <v>1</v>
      </c>
      <c r="U32" s="10"/>
      <c r="V32" s="10" t="str">
        <f t="shared" ca="1" si="5"/>
        <v>SIM</v>
      </c>
      <c r="W32" s="10">
        <f>IF(OR($A32="",$I32="",$M32=""),"",SUMIFS($M$2:M32,$I$2:I32,$I32,$A$2:A32,$A32)-$M32)</f>
        <v>207</v>
      </c>
      <c r="X32" s="10">
        <f t="shared" si="6"/>
        <v>834.6</v>
      </c>
      <c r="Y32" s="10">
        <f>IFERROR(VLOOKUP($I32,'02_Cad_Maquinas'!$B$2:$H$200,7,FALSE()),"")</f>
        <v>475.2</v>
      </c>
      <c r="Z32" s="10">
        <f t="shared" si="7"/>
        <v>-359.40000000000003</v>
      </c>
      <c r="AA32" s="11">
        <f t="shared" si="8"/>
        <v>1.7563131313131315</v>
      </c>
      <c r="AB32" s="10"/>
      <c r="AC32" s="10" t="str">
        <f t="shared" si="1"/>
        <v>|10179|</v>
      </c>
      <c r="AD32" s="10" t="str">
        <f t="shared" si="2"/>
        <v>CARTONAGEM</v>
      </c>
    </row>
    <row r="33" spans="1:30" ht="24" customHeight="1" x14ac:dyDescent="0.3">
      <c r="A33" s="35">
        <v>46199</v>
      </c>
      <c r="B33" s="10">
        <v>10179</v>
      </c>
      <c r="C33" s="10"/>
      <c r="D33" s="14" t="s">
        <v>68</v>
      </c>
      <c r="E33" s="10">
        <v>200520130</v>
      </c>
      <c r="F33" s="10" t="s">
        <v>3146</v>
      </c>
      <c r="G33" s="14" t="s">
        <v>68</v>
      </c>
      <c r="H33" s="14" t="s">
        <v>68</v>
      </c>
      <c r="I33" s="14" t="s">
        <v>68</v>
      </c>
      <c r="J33" s="9">
        <v>1</v>
      </c>
      <c r="K33" s="10">
        <f>IF($E33="","",IFERROR(INDEX('01_Cad_Pecas'!$H$2:$H$5000,MATCH($E33,'01_Cad_Pecas'!$D$2:$D$5000,0)),IFERROR(INDEX('01_Cad_Pecas'!$H$2:$H$5000,MATCH(VALUE($E33),'01_Cad_Pecas'!$D$2:$D$5000,0)),"")))</f>
        <v>8</v>
      </c>
      <c r="L33" s="10">
        <f>IF($E33="","",IFERROR(INDEX('01_Cad_Pecas'!$I$2:$I$5000,MATCH($E33,'01_Cad_Pecas'!$D$2:$D$5000,0)),IFERROR(INDEX('01_Cad_Pecas'!$I$2:$I$5000,MATCH(VALUE($E33),'01_Cad_Pecas'!$D$2:$D$5000,0)),"")))</f>
        <v>0.2</v>
      </c>
      <c r="M33" s="10">
        <f t="shared" si="0"/>
        <v>8.1999999999999993</v>
      </c>
      <c r="N33" s="10">
        <v>46202</v>
      </c>
      <c r="O33" s="9">
        <v>1</v>
      </c>
      <c r="P33" s="10"/>
      <c r="Q33" s="10"/>
      <c r="R33" s="10">
        <f t="shared" si="3"/>
        <v>8.1999999999999993</v>
      </c>
      <c r="S33" s="10"/>
      <c r="T33" s="10">
        <f t="shared" si="4"/>
        <v>1</v>
      </c>
      <c r="U33" s="10"/>
      <c r="V33" s="10" t="str">
        <f t="shared" ca="1" si="5"/>
        <v>SIM</v>
      </c>
      <c r="W33" s="10">
        <f>IF(OR($A33="",$I33="",$M33=""),"",SUMIFS($M$2:M33,$I$2:I33,$I33,$A$2:A33,$A33)-$M33)</f>
        <v>215.8</v>
      </c>
      <c r="X33" s="10">
        <f t="shared" si="6"/>
        <v>834.6</v>
      </c>
      <c r="Y33" s="10">
        <f>IFERROR(VLOOKUP($I33,'02_Cad_Maquinas'!$B$2:$H$200,7,FALSE()),"")</f>
        <v>475.2</v>
      </c>
      <c r="Z33" s="10">
        <f t="shared" si="7"/>
        <v>-359.40000000000003</v>
      </c>
      <c r="AA33" s="11">
        <f t="shared" si="8"/>
        <v>1.7563131313131315</v>
      </c>
      <c r="AB33" s="10"/>
      <c r="AC33" s="10" t="str">
        <f t="shared" si="1"/>
        <v>|10179|</v>
      </c>
      <c r="AD33" s="10" t="str">
        <f t="shared" si="2"/>
        <v>CARTONAGEM</v>
      </c>
    </row>
    <row r="34" spans="1:30" ht="24" customHeight="1" x14ac:dyDescent="0.3">
      <c r="A34" s="35">
        <v>46199</v>
      </c>
      <c r="B34" s="10">
        <v>10179</v>
      </c>
      <c r="C34" s="10"/>
      <c r="D34" s="14" t="s">
        <v>68</v>
      </c>
      <c r="E34" s="10">
        <v>30002730</v>
      </c>
      <c r="F34" s="10" t="s">
        <v>3147</v>
      </c>
      <c r="G34" s="14" t="s">
        <v>68</v>
      </c>
      <c r="H34" s="14" t="s">
        <v>68</v>
      </c>
      <c r="I34" s="14" t="s">
        <v>68</v>
      </c>
      <c r="J34" s="9">
        <v>608</v>
      </c>
      <c r="K34" s="10">
        <f>IF($E34="","",IFERROR(INDEX('01_Cad_Pecas'!$H$2:$H$5000,MATCH($E34,'01_Cad_Pecas'!$D$2:$D$5000,0)),IFERROR(INDEX('01_Cad_Pecas'!$H$2:$H$5000,MATCH(VALUE($E34),'01_Cad_Pecas'!$D$2:$D$5000,0)),"")))</f>
        <v>8</v>
      </c>
      <c r="L34" s="10">
        <f>IF($E34="","",IFERROR(INDEX('01_Cad_Pecas'!$I$2:$I$5000,MATCH($E34,'01_Cad_Pecas'!$D$2:$D$5000,0)),IFERROR(INDEX('01_Cad_Pecas'!$I$2:$I$5000,MATCH(VALUE($E34),'01_Cad_Pecas'!$D$2:$D$5000,0)),"")))</f>
        <v>0.2</v>
      </c>
      <c r="M34" s="10">
        <f t="shared" si="0"/>
        <v>129.60000000000002</v>
      </c>
      <c r="N34" s="10">
        <v>46202</v>
      </c>
      <c r="O34" s="9">
        <v>608</v>
      </c>
      <c r="P34" s="10"/>
      <c r="Q34" s="10"/>
      <c r="R34" s="10">
        <f t="shared" si="3"/>
        <v>129.60000000000002</v>
      </c>
      <c r="S34" s="10"/>
      <c r="T34" s="10">
        <f t="shared" si="4"/>
        <v>1</v>
      </c>
      <c r="U34" s="10"/>
      <c r="V34" s="10" t="str">
        <f t="shared" ca="1" si="5"/>
        <v>SIM</v>
      </c>
      <c r="W34" s="10">
        <f>IF(OR($A34="",$I34="",$M34=""),"",SUMIFS($M$2:M34,$I$2:I34,$I34,$A$2:A34,$A34)-$M34)</f>
        <v>224</v>
      </c>
      <c r="X34" s="10">
        <f t="shared" si="6"/>
        <v>834.6</v>
      </c>
      <c r="Y34" s="10">
        <f>IFERROR(VLOOKUP($I34,'02_Cad_Maquinas'!$B$2:$H$200,7,FALSE()),"")</f>
        <v>475.2</v>
      </c>
      <c r="Z34" s="10">
        <f t="shared" si="7"/>
        <v>-359.40000000000003</v>
      </c>
      <c r="AA34" s="11">
        <f t="shared" si="8"/>
        <v>1.7563131313131315</v>
      </c>
      <c r="AB34" s="10"/>
      <c r="AC34" s="10" t="str">
        <f t="shared" si="1"/>
        <v>|10179|</v>
      </c>
      <c r="AD34" s="10" t="str">
        <f t="shared" si="2"/>
        <v>CARTONAGEM</v>
      </c>
    </row>
    <row r="35" spans="1:30" ht="24" customHeight="1" x14ac:dyDescent="0.3">
      <c r="A35" s="35">
        <v>46199</v>
      </c>
      <c r="B35" s="10">
        <v>10179</v>
      </c>
      <c r="C35" s="10"/>
      <c r="D35" s="14" t="s">
        <v>68</v>
      </c>
      <c r="E35" s="10">
        <v>30003031</v>
      </c>
      <c r="F35" s="10" t="s">
        <v>3136</v>
      </c>
      <c r="G35" s="14" t="s">
        <v>68</v>
      </c>
      <c r="H35" s="14" t="s">
        <v>68</v>
      </c>
      <c r="I35" s="14" t="s">
        <v>68</v>
      </c>
      <c r="J35" s="9">
        <v>334</v>
      </c>
      <c r="K35" s="10">
        <f>IF($E35="","",IFERROR(INDEX('01_Cad_Pecas'!$H$2:$H$5000,MATCH($E35,'01_Cad_Pecas'!$D$2:$D$5000,0)),IFERROR(INDEX('01_Cad_Pecas'!$H$2:$H$5000,MATCH(VALUE($E35),'01_Cad_Pecas'!$D$2:$D$5000,0)),"")))</f>
        <v>8</v>
      </c>
      <c r="L35" s="10">
        <f>IF($E35="","",IFERROR(INDEX('01_Cad_Pecas'!$I$2:$I$5000,MATCH($E35,'01_Cad_Pecas'!$D$2:$D$5000,0)),IFERROR(INDEX('01_Cad_Pecas'!$I$2:$I$5000,MATCH(VALUE($E35),'01_Cad_Pecas'!$D$2:$D$5000,0)),"")))</f>
        <v>0.2</v>
      </c>
      <c r="M35" s="10">
        <f t="shared" si="0"/>
        <v>74.8</v>
      </c>
      <c r="N35" s="10">
        <v>46202</v>
      </c>
      <c r="O35" s="9">
        <v>334</v>
      </c>
      <c r="P35" s="10"/>
      <c r="Q35" s="10"/>
      <c r="R35" s="10">
        <f t="shared" si="3"/>
        <v>74.8</v>
      </c>
      <c r="S35" s="10"/>
      <c r="T35" s="10">
        <f t="shared" si="4"/>
        <v>1</v>
      </c>
      <c r="U35" s="10"/>
      <c r="V35" s="10" t="str">
        <f t="shared" ca="1" si="5"/>
        <v>SIM</v>
      </c>
      <c r="W35" s="10">
        <f>IF(OR($A35="",$I35="",$M35=""),"",SUMIFS($M$2:M35,$I$2:I35,$I35,$A$2:A35,$A35)-$M35)</f>
        <v>353.6</v>
      </c>
      <c r="X35" s="10">
        <f t="shared" si="6"/>
        <v>834.6</v>
      </c>
      <c r="Y35" s="10">
        <f>IFERROR(VLOOKUP($I35,'02_Cad_Maquinas'!$B$2:$H$200,7,FALSE()),"")</f>
        <v>475.2</v>
      </c>
      <c r="Z35" s="10">
        <f t="shared" si="7"/>
        <v>-359.40000000000003</v>
      </c>
      <c r="AA35" s="11">
        <f t="shared" si="8"/>
        <v>1.7563131313131315</v>
      </c>
      <c r="AB35" s="10"/>
      <c r="AC35" s="10" t="str">
        <f t="shared" si="1"/>
        <v>|10179|</v>
      </c>
      <c r="AD35" s="10" t="str">
        <f t="shared" si="2"/>
        <v>CARTONAGEM</v>
      </c>
    </row>
    <row r="36" spans="1:30" ht="24" customHeight="1" x14ac:dyDescent="0.3">
      <c r="A36" s="35">
        <v>46199</v>
      </c>
      <c r="B36" s="10">
        <v>10179</v>
      </c>
      <c r="C36" s="10"/>
      <c r="D36" s="14" t="s">
        <v>68</v>
      </c>
      <c r="E36" s="10">
        <v>30003032</v>
      </c>
      <c r="F36" s="10" t="s">
        <v>3137</v>
      </c>
      <c r="G36" s="14" t="s">
        <v>68</v>
      </c>
      <c r="H36" s="14" t="s">
        <v>68</v>
      </c>
      <c r="I36" s="14" t="s">
        <v>68</v>
      </c>
      <c r="J36" s="9">
        <v>674</v>
      </c>
      <c r="K36" s="10">
        <f>IF($E36="","",IFERROR(INDEX('01_Cad_Pecas'!$H$2:$H$5000,MATCH($E36,'01_Cad_Pecas'!$D$2:$D$5000,0)),IFERROR(INDEX('01_Cad_Pecas'!$H$2:$H$5000,MATCH(VALUE($E36),'01_Cad_Pecas'!$D$2:$D$5000,0)),"")))</f>
        <v>8</v>
      </c>
      <c r="L36" s="10">
        <f>IF($E36="","",IFERROR(INDEX('01_Cad_Pecas'!$I$2:$I$5000,MATCH($E36,'01_Cad_Pecas'!$D$2:$D$5000,0)),IFERROR(INDEX('01_Cad_Pecas'!$I$2:$I$5000,MATCH(VALUE($E36),'01_Cad_Pecas'!$D$2:$D$5000,0)),"")))</f>
        <v>0.2</v>
      </c>
      <c r="M36" s="10">
        <f t="shared" si="0"/>
        <v>142.80000000000001</v>
      </c>
      <c r="N36" s="10">
        <v>46202</v>
      </c>
      <c r="O36" s="9">
        <v>674</v>
      </c>
      <c r="P36" s="10"/>
      <c r="Q36" s="10"/>
      <c r="R36" s="10">
        <f t="shared" si="3"/>
        <v>142.80000000000001</v>
      </c>
      <c r="S36" s="10"/>
      <c r="T36" s="10">
        <f t="shared" si="4"/>
        <v>1</v>
      </c>
      <c r="U36" s="10"/>
      <c r="V36" s="10" t="str">
        <f t="shared" ca="1" si="5"/>
        <v>SIM</v>
      </c>
      <c r="W36" s="10">
        <f>IF(OR($A36="",$I36="",$M36=""),"",SUMIFS($M$2:M36,$I$2:I36,$I36,$A$2:A36,$A36)-$M36)</f>
        <v>428.40000000000003</v>
      </c>
      <c r="X36" s="10">
        <f t="shared" si="6"/>
        <v>834.6</v>
      </c>
      <c r="Y36" s="10">
        <f>IFERROR(VLOOKUP($I36,'02_Cad_Maquinas'!$B$2:$H$200,7,FALSE()),"")</f>
        <v>475.2</v>
      </c>
      <c r="Z36" s="10">
        <f t="shared" si="7"/>
        <v>-359.40000000000003</v>
      </c>
      <c r="AA36" s="11">
        <f t="shared" si="8"/>
        <v>1.7563131313131315</v>
      </c>
      <c r="AB36" s="10"/>
      <c r="AC36" s="10" t="str">
        <f t="shared" si="1"/>
        <v>|10179|</v>
      </c>
      <c r="AD36" s="10" t="str">
        <f t="shared" si="2"/>
        <v>CARTONAGEM</v>
      </c>
    </row>
    <row r="37" spans="1:30" ht="24" customHeight="1" x14ac:dyDescent="0.3">
      <c r="A37" s="35">
        <v>46199</v>
      </c>
      <c r="B37" s="10">
        <v>10179</v>
      </c>
      <c r="C37" s="10"/>
      <c r="D37" s="14" t="s">
        <v>68</v>
      </c>
      <c r="E37" s="10">
        <v>30003033</v>
      </c>
      <c r="F37" s="10" t="s">
        <v>3138</v>
      </c>
      <c r="G37" s="14" t="s">
        <v>68</v>
      </c>
      <c r="H37" s="14" t="s">
        <v>68</v>
      </c>
      <c r="I37" s="14" t="s">
        <v>68</v>
      </c>
      <c r="J37" s="9">
        <v>632</v>
      </c>
      <c r="K37" s="10">
        <f>IF($E37="","",IFERROR(INDEX('01_Cad_Pecas'!$H$2:$H$5000,MATCH($E37,'01_Cad_Pecas'!$D$2:$D$5000,0)),IFERROR(INDEX('01_Cad_Pecas'!$H$2:$H$5000,MATCH(VALUE($E37),'01_Cad_Pecas'!$D$2:$D$5000,0)),"")))</f>
        <v>8</v>
      </c>
      <c r="L37" s="10">
        <f>IF($E37="","",IFERROR(INDEX('01_Cad_Pecas'!$I$2:$I$5000,MATCH($E37,'01_Cad_Pecas'!$D$2:$D$5000,0)),IFERROR(INDEX('01_Cad_Pecas'!$I$2:$I$5000,MATCH(VALUE($E37),'01_Cad_Pecas'!$D$2:$D$5000,0)),"")))</f>
        <v>0.2</v>
      </c>
      <c r="M37" s="10">
        <f t="shared" si="0"/>
        <v>134.4</v>
      </c>
      <c r="N37" s="10">
        <v>46202</v>
      </c>
      <c r="O37" s="9">
        <v>632</v>
      </c>
      <c r="P37" s="10"/>
      <c r="Q37" s="10"/>
      <c r="R37" s="10">
        <f t="shared" si="3"/>
        <v>134.4</v>
      </c>
      <c r="S37" s="10"/>
      <c r="T37" s="10">
        <f t="shared" si="4"/>
        <v>1</v>
      </c>
      <c r="U37" s="10"/>
      <c r="V37" s="10" t="str">
        <f t="shared" ca="1" si="5"/>
        <v>SIM</v>
      </c>
      <c r="W37" s="10">
        <f>IF(OR($A37="",$I37="",$M37=""),"",SUMIFS($M$2:M37,$I$2:I37,$I37,$A$2:A37,$A37)-$M37)</f>
        <v>571.20000000000005</v>
      </c>
      <c r="X37" s="10">
        <f t="shared" si="6"/>
        <v>834.6</v>
      </c>
      <c r="Y37" s="10">
        <f>IFERROR(VLOOKUP($I37,'02_Cad_Maquinas'!$B$2:$H$200,7,FALSE()),"")</f>
        <v>475.2</v>
      </c>
      <c r="Z37" s="10">
        <f t="shared" si="7"/>
        <v>-359.40000000000003</v>
      </c>
      <c r="AA37" s="11">
        <f t="shared" si="8"/>
        <v>1.7563131313131315</v>
      </c>
      <c r="AB37" s="10"/>
      <c r="AC37" s="10" t="str">
        <f t="shared" si="1"/>
        <v>|10179|</v>
      </c>
      <c r="AD37" s="10" t="str">
        <f t="shared" si="2"/>
        <v>CARTONAGEM</v>
      </c>
    </row>
    <row r="38" spans="1:30" ht="24" customHeight="1" x14ac:dyDescent="0.3">
      <c r="A38" s="35">
        <v>46199</v>
      </c>
      <c r="B38" s="10">
        <v>10179</v>
      </c>
      <c r="C38" s="10"/>
      <c r="D38" s="14" t="s">
        <v>68</v>
      </c>
      <c r="E38" s="10">
        <v>30003034</v>
      </c>
      <c r="F38" s="10" t="s">
        <v>3139</v>
      </c>
      <c r="G38" s="14" t="s">
        <v>68</v>
      </c>
      <c r="H38" s="14" t="s">
        <v>68</v>
      </c>
      <c r="I38" s="14" t="s">
        <v>68</v>
      </c>
      <c r="J38" s="9">
        <v>6</v>
      </c>
      <c r="K38" s="10">
        <f>IF($E38="","",IFERROR(INDEX('01_Cad_Pecas'!$H$2:$H$5000,MATCH($E38,'01_Cad_Pecas'!$D$2:$D$5000,0)),IFERROR(INDEX('01_Cad_Pecas'!$H$2:$H$5000,MATCH(VALUE($E38),'01_Cad_Pecas'!$D$2:$D$5000,0)),"")))</f>
        <v>8</v>
      </c>
      <c r="L38" s="10">
        <f>IF($E38="","",IFERROR(INDEX('01_Cad_Pecas'!$I$2:$I$5000,MATCH($E38,'01_Cad_Pecas'!$D$2:$D$5000,0)),IFERROR(INDEX('01_Cad_Pecas'!$I$2:$I$5000,MATCH(VALUE($E38),'01_Cad_Pecas'!$D$2:$D$5000,0)),"")))</f>
        <v>0.2</v>
      </c>
      <c r="M38" s="10">
        <f t="shared" si="0"/>
        <v>9.1999999999999993</v>
      </c>
      <c r="N38" s="10">
        <v>46202</v>
      </c>
      <c r="O38" s="9">
        <v>6</v>
      </c>
      <c r="P38" s="10"/>
      <c r="Q38" s="10"/>
      <c r="R38" s="10">
        <f t="shared" si="3"/>
        <v>9.1999999999999993</v>
      </c>
      <c r="S38" s="10"/>
      <c r="T38" s="10">
        <f t="shared" si="4"/>
        <v>1</v>
      </c>
      <c r="U38" s="10"/>
      <c r="V38" s="10" t="str">
        <f t="shared" ca="1" si="5"/>
        <v>SIM</v>
      </c>
      <c r="W38" s="10">
        <f>IF(OR($A38="",$I38="",$M38=""),"",SUMIFS($M$2:M38,$I$2:I38,$I38,$A$2:A38,$A38)-$M38)</f>
        <v>705.6</v>
      </c>
      <c r="X38" s="10">
        <f t="shared" si="6"/>
        <v>834.6</v>
      </c>
      <c r="Y38" s="10">
        <f>IFERROR(VLOOKUP($I38,'02_Cad_Maquinas'!$B$2:$H$200,7,FALSE()),"")</f>
        <v>475.2</v>
      </c>
      <c r="Z38" s="10">
        <f t="shared" si="7"/>
        <v>-359.40000000000003</v>
      </c>
      <c r="AA38" s="11">
        <f t="shared" si="8"/>
        <v>1.7563131313131315</v>
      </c>
      <c r="AB38" s="10"/>
      <c r="AC38" s="10" t="str">
        <f t="shared" si="1"/>
        <v>|10179|</v>
      </c>
      <c r="AD38" s="10" t="str">
        <f t="shared" si="2"/>
        <v>CARTONAGEM</v>
      </c>
    </row>
    <row r="39" spans="1:30" ht="24" customHeight="1" x14ac:dyDescent="0.3">
      <c r="A39" s="35">
        <v>46199</v>
      </c>
      <c r="B39" s="10">
        <v>10179</v>
      </c>
      <c r="C39" s="10"/>
      <c r="D39" s="14" t="s">
        <v>68</v>
      </c>
      <c r="E39" s="10">
        <v>30003035</v>
      </c>
      <c r="F39" s="10" t="s">
        <v>3148</v>
      </c>
      <c r="G39" s="14" t="s">
        <v>68</v>
      </c>
      <c r="H39" s="14" t="s">
        <v>68</v>
      </c>
      <c r="I39" s="14" t="s">
        <v>68</v>
      </c>
      <c r="J39" s="9">
        <v>24</v>
      </c>
      <c r="K39" s="10">
        <f>IF($E39="","",IFERROR(INDEX('01_Cad_Pecas'!$H$2:$H$5000,MATCH($E39,'01_Cad_Pecas'!$D$2:$D$5000,0)),IFERROR(INDEX('01_Cad_Pecas'!$H$2:$H$5000,MATCH(VALUE($E39),'01_Cad_Pecas'!$D$2:$D$5000,0)),"")))</f>
        <v>8</v>
      </c>
      <c r="L39" s="10">
        <f>IF($E39="","",IFERROR(INDEX('01_Cad_Pecas'!$I$2:$I$5000,MATCH($E39,'01_Cad_Pecas'!$D$2:$D$5000,0)),IFERROR(INDEX('01_Cad_Pecas'!$I$2:$I$5000,MATCH(VALUE($E39),'01_Cad_Pecas'!$D$2:$D$5000,0)),"")))</f>
        <v>0.2</v>
      </c>
      <c r="M39" s="10">
        <f t="shared" si="0"/>
        <v>12.8</v>
      </c>
      <c r="N39" s="10">
        <v>46202</v>
      </c>
      <c r="O39" s="9">
        <v>24</v>
      </c>
      <c r="P39" s="10"/>
      <c r="Q39" s="10"/>
      <c r="R39" s="10">
        <f t="shared" si="3"/>
        <v>12.8</v>
      </c>
      <c r="S39" s="10"/>
      <c r="T39" s="10">
        <f t="shared" si="4"/>
        <v>1</v>
      </c>
      <c r="U39" s="10"/>
      <c r="V39" s="10" t="str">
        <f t="shared" ca="1" si="5"/>
        <v>SIM</v>
      </c>
      <c r="W39" s="10">
        <f>IF(OR($A39="",$I39="",$M39=""),"",SUMIFS($M$2:M39,$I$2:I39,$I39,$A$2:A39,$A39)-$M39)</f>
        <v>714.80000000000007</v>
      </c>
      <c r="X39" s="10">
        <f t="shared" si="6"/>
        <v>834.6</v>
      </c>
      <c r="Y39" s="10">
        <f>IFERROR(VLOOKUP($I39,'02_Cad_Maquinas'!$B$2:$H$200,7,FALSE()),"")</f>
        <v>475.2</v>
      </c>
      <c r="Z39" s="10">
        <f t="shared" si="7"/>
        <v>-359.40000000000003</v>
      </c>
      <c r="AA39" s="11">
        <f t="shared" si="8"/>
        <v>1.7563131313131315</v>
      </c>
      <c r="AB39" s="10"/>
      <c r="AC39" s="10" t="str">
        <f t="shared" si="1"/>
        <v>|10179|</v>
      </c>
      <c r="AD39" s="10" t="str">
        <f t="shared" si="2"/>
        <v>CARTONAGEM</v>
      </c>
    </row>
    <row r="40" spans="1:30" ht="24" customHeight="1" x14ac:dyDescent="0.3">
      <c r="A40" s="35">
        <v>46199</v>
      </c>
      <c r="B40" s="10">
        <v>10179</v>
      </c>
      <c r="C40" s="10"/>
      <c r="D40" s="14" t="s">
        <v>68</v>
      </c>
      <c r="E40" s="10">
        <v>30003330</v>
      </c>
      <c r="F40" s="10" t="s">
        <v>3140</v>
      </c>
      <c r="G40" s="14" t="s">
        <v>68</v>
      </c>
      <c r="H40" s="14" t="s">
        <v>68</v>
      </c>
      <c r="I40" s="14" t="s">
        <v>68</v>
      </c>
      <c r="J40" s="9">
        <v>3</v>
      </c>
      <c r="K40" s="10">
        <f>IF($E40="","",IFERROR(INDEX('01_Cad_Pecas'!$H$2:$H$5000,MATCH($E40,'01_Cad_Pecas'!$D$2:$D$5000,0)),IFERROR(INDEX('01_Cad_Pecas'!$H$2:$H$5000,MATCH(VALUE($E40),'01_Cad_Pecas'!$D$2:$D$5000,0)),"")))</f>
        <v>8</v>
      </c>
      <c r="L40" s="10">
        <f>IF($E40="","",IFERROR(INDEX('01_Cad_Pecas'!$I$2:$I$5000,MATCH($E40,'01_Cad_Pecas'!$D$2:$D$5000,0)),IFERROR(INDEX('01_Cad_Pecas'!$I$2:$I$5000,MATCH(VALUE($E40),'01_Cad_Pecas'!$D$2:$D$5000,0)),"")))</f>
        <v>0.2</v>
      </c>
      <c r="M40" s="10">
        <f t="shared" si="0"/>
        <v>8.6</v>
      </c>
      <c r="N40" s="10">
        <v>46202</v>
      </c>
      <c r="O40" s="9">
        <v>3</v>
      </c>
      <c r="P40" s="10"/>
      <c r="Q40" s="10"/>
      <c r="R40" s="10">
        <f t="shared" si="3"/>
        <v>8.6</v>
      </c>
      <c r="S40" s="10"/>
      <c r="T40" s="10">
        <f t="shared" si="4"/>
        <v>1</v>
      </c>
      <c r="U40" s="10"/>
      <c r="V40" s="10" t="str">
        <f t="shared" ca="1" si="5"/>
        <v>SIM</v>
      </c>
      <c r="W40" s="10">
        <f>IF(OR($A40="",$I40="",$M40=""),"",SUMIFS($M$2:M40,$I$2:I40,$I40,$A$2:A40,$A40)-$M40)</f>
        <v>727.6</v>
      </c>
      <c r="X40" s="10">
        <f t="shared" si="6"/>
        <v>834.6</v>
      </c>
      <c r="Y40" s="10">
        <f>IFERROR(VLOOKUP($I40,'02_Cad_Maquinas'!$B$2:$H$200,7,FALSE()),"")</f>
        <v>475.2</v>
      </c>
      <c r="Z40" s="10">
        <f t="shared" si="7"/>
        <v>-359.40000000000003</v>
      </c>
      <c r="AA40" s="11">
        <f t="shared" si="8"/>
        <v>1.7563131313131315</v>
      </c>
      <c r="AB40" s="10"/>
      <c r="AC40" s="10" t="str">
        <f t="shared" si="1"/>
        <v>|10179|</v>
      </c>
      <c r="AD40" s="10" t="str">
        <f t="shared" si="2"/>
        <v>CARTONAGEM</v>
      </c>
    </row>
    <row r="41" spans="1:30" ht="24" customHeight="1" x14ac:dyDescent="0.3">
      <c r="A41" s="35">
        <v>46199</v>
      </c>
      <c r="B41" s="10">
        <v>10179</v>
      </c>
      <c r="C41" s="10"/>
      <c r="D41" s="14" t="s">
        <v>68</v>
      </c>
      <c r="E41" s="10">
        <v>30003430</v>
      </c>
      <c r="F41" s="10" t="s">
        <v>3149</v>
      </c>
      <c r="G41" s="14" t="s">
        <v>68</v>
      </c>
      <c r="H41" s="14" t="s">
        <v>68</v>
      </c>
      <c r="I41" s="14" t="s">
        <v>68</v>
      </c>
      <c r="J41" s="9">
        <v>17</v>
      </c>
      <c r="K41" s="10">
        <f>IF($E41="","",IFERROR(INDEX('01_Cad_Pecas'!$H$2:$H$5000,MATCH($E41,'01_Cad_Pecas'!$D$2:$D$5000,0)),IFERROR(INDEX('01_Cad_Pecas'!$H$2:$H$5000,MATCH(VALUE($E41),'01_Cad_Pecas'!$D$2:$D$5000,0)),"")))</f>
        <v>8</v>
      </c>
      <c r="L41" s="10">
        <f>IF($E41="","",IFERROR(INDEX('01_Cad_Pecas'!$I$2:$I$5000,MATCH($E41,'01_Cad_Pecas'!$D$2:$D$5000,0)),IFERROR(INDEX('01_Cad_Pecas'!$I$2:$I$5000,MATCH(VALUE($E41),'01_Cad_Pecas'!$D$2:$D$5000,0)),"")))</f>
        <v>0.2</v>
      </c>
      <c r="M41" s="10">
        <f t="shared" si="0"/>
        <v>11.4</v>
      </c>
      <c r="N41" s="10">
        <v>46202</v>
      </c>
      <c r="O41" s="9">
        <v>17</v>
      </c>
      <c r="P41" s="10"/>
      <c r="Q41" s="10"/>
      <c r="R41" s="10">
        <f t="shared" si="3"/>
        <v>11.4</v>
      </c>
      <c r="S41" s="10"/>
      <c r="T41" s="10">
        <f t="shared" si="4"/>
        <v>1</v>
      </c>
      <c r="U41" s="10"/>
      <c r="V41" s="10" t="str">
        <f t="shared" ca="1" si="5"/>
        <v>SIM</v>
      </c>
      <c r="W41" s="10">
        <f>IF(OR($A41="",$I41="",$M41=""),"",SUMIFS($M$2:M41,$I$2:I41,$I41,$A$2:A41,$A41)-$M41)</f>
        <v>736.2</v>
      </c>
      <c r="X41" s="10">
        <f t="shared" si="6"/>
        <v>834.6</v>
      </c>
      <c r="Y41" s="10">
        <f>IFERROR(VLOOKUP($I41,'02_Cad_Maquinas'!$B$2:$H$200,7,FALSE()),"")</f>
        <v>475.2</v>
      </c>
      <c r="Z41" s="10">
        <f t="shared" si="7"/>
        <v>-359.40000000000003</v>
      </c>
      <c r="AA41" s="11">
        <f t="shared" si="8"/>
        <v>1.7563131313131315</v>
      </c>
      <c r="AB41" s="10"/>
      <c r="AC41" s="10" t="str">
        <f t="shared" si="1"/>
        <v>|10179|</v>
      </c>
      <c r="AD41" s="10" t="str">
        <f t="shared" si="2"/>
        <v>CARTONAGEM</v>
      </c>
    </row>
    <row r="42" spans="1:30" ht="24" customHeight="1" x14ac:dyDescent="0.3">
      <c r="A42" s="35">
        <v>46199</v>
      </c>
      <c r="B42" s="10">
        <v>10179</v>
      </c>
      <c r="C42" s="10"/>
      <c r="D42" s="14" t="s">
        <v>68</v>
      </c>
      <c r="E42" s="10">
        <v>30003432</v>
      </c>
      <c r="F42" s="10" t="s">
        <v>3150</v>
      </c>
      <c r="G42" s="14" t="s">
        <v>68</v>
      </c>
      <c r="H42" s="14" t="s">
        <v>68</v>
      </c>
      <c r="I42" s="14" t="s">
        <v>68</v>
      </c>
      <c r="J42" s="9">
        <v>17</v>
      </c>
      <c r="K42" s="10">
        <f>IF($E42="","",IFERROR(INDEX('01_Cad_Pecas'!$H$2:$H$5000,MATCH($E42,'01_Cad_Pecas'!$D$2:$D$5000,0)),IFERROR(INDEX('01_Cad_Pecas'!$H$2:$H$5000,MATCH(VALUE($E42),'01_Cad_Pecas'!$D$2:$D$5000,0)),"")))</f>
        <v>8</v>
      </c>
      <c r="L42" s="10">
        <f>IF($E42="","",IFERROR(INDEX('01_Cad_Pecas'!$I$2:$I$5000,MATCH($E42,'01_Cad_Pecas'!$D$2:$D$5000,0)),IFERROR(INDEX('01_Cad_Pecas'!$I$2:$I$5000,MATCH(VALUE($E42),'01_Cad_Pecas'!$D$2:$D$5000,0)),"")))</f>
        <v>0.2</v>
      </c>
      <c r="M42" s="10">
        <f t="shared" si="0"/>
        <v>11.4</v>
      </c>
      <c r="N42" s="10">
        <v>46202</v>
      </c>
      <c r="O42" s="9">
        <v>17</v>
      </c>
      <c r="P42" s="10"/>
      <c r="Q42" s="10"/>
      <c r="R42" s="10">
        <f t="shared" si="3"/>
        <v>11.4</v>
      </c>
      <c r="S42" s="10"/>
      <c r="T42" s="10">
        <f t="shared" si="4"/>
        <v>1</v>
      </c>
      <c r="U42" s="10"/>
      <c r="V42" s="10" t="str">
        <f t="shared" ca="1" si="5"/>
        <v>SIM</v>
      </c>
      <c r="W42" s="10">
        <f>IF(OR($A42="",$I42="",$M42=""),"",SUMIFS($M$2:M42,$I$2:I42,$I42,$A$2:A42,$A42)-$M42)</f>
        <v>747.6</v>
      </c>
      <c r="X42" s="10">
        <f t="shared" si="6"/>
        <v>834.6</v>
      </c>
      <c r="Y42" s="10">
        <f>IFERROR(VLOOKUP($I42,'02_Cad_Maquinas'!$B$2:$H$200,7,FALSE()),"")</f>
        <v>475.2</v>
      </c>
      <c r="Z42" s="10">
        <f t="shared" si="7"/>
        <v>-359.40000000000003</v>
      </c>
      <c r="AA42" s="11">
        <f t="shared" si="8"/>
        <v>1.7563131313131315</v>
      </c>
      <c r="AB42" s="10"/>
      <c r="AC42" s="10" t="str">
        <f t="shared" si="1"/>
        <v>|10179|</v>
      </c>
      <c r="AD42" s="10" t="str">
        <f t="shared" si="2"/>
        <v>CARTONAGEM</v>
      </c>
    </row>
    <row r="43" spans="1:30" ht="24" customHeight="1" x14ac:dyDescent="0.3">
      <c r="A43" s="35">
        <v>46199</v>
      </c>
      <c r="B43" s="10">
        <v>10179</v>
      </c>
      <c r="C43" s="10"/>
      <c r="D43" s="14" t="s">
        <v>68</v>
      </c>
      <c r="E43" s="10">
        <v>300048930</v>
      </c>
      <c r="F43" s="10" t="s">
        <v>265</v>
      </c>
      <c r="G43" s="14" t="s">
        <v>68</v>
      </c>
      <c r="H43" s="14" t="s">
        <v>68</v>
      </c>
      <c r="I43" s="14" t="s">
        <v>68</v>
      </c>
      <c r="J43" s="9">
        <v>5</v>
      </c>
      <c r="K43" s="10">
        <f>IF($E43="","",IFERROR(INDEX('01_Cad_Pecas'!$H$2:$H$5000,MATCH($E43,'01_Cad_Pecas'!$D$2:$D$5000,0)),IFERROR(INDEX('01_Cad_Pecas'!$H$2:$H$5000,MATCH(VALUE($E43),'01_Cad_Pecas'!$D$2:$D$5000,0)),"")))</f>
        <v>8</v>
      </c>
      <c r="L43" s="10">
        <f>IF($E43="","",IFERROR(INDEX('01_Cad_Pecas'!$I$2:$I$5000,MATCH($E43,'01_Cad_Pecas'!$D$2:$D$5000,0)),IFERROR(INDEX('01_Cad_Pecas'!$I$2:$I$5000,MATCH(VALUE($E43),'01_Cad_Pecas'!$D$2:$D$5000,0)),"")))</f>
        <v>0.2</v>
      </c>
      <c r="M43" s="10">
        <f t="shared" si="0"/>
        <v>9</v>
      </c>
      <c r="N43" s="10">
        <v>46202</v>
      </c>
      <c r="O43" s="9">
        <v>5</v>
      </c>
      <c r="P43" s="10"/>
      <c r="Q43" s="10"/>
      <c r="R43" s="10">
        <f t="shared" si="3"/>
        <v>9</v>
      </c>
      <c r="S43" s="10"/>
      <c r="T43" s="10">
        <f t="shared" si="4"/>
        <v>1</v>
      </c>
      <c r="U43" s="10"/>
      <c r="V43" s="10" t="str">
        <f t="shared" ca="1" si="5"/>
        <v>SIM</v>
      </c>
      <c r="W43" s="10">
        <f>IF(OR($A43="",$I43="",$M43=""),"",SUMIFS($M$2:M43,$I$2:I43,$I43,$A$2:A43,$A43)-$M43)</f>
        <v>759</v>
      </c>
      <c r="X43" s="10">
        <f t="shared" si="6"/>
        <v>834.6</v>
      </c>
      <c r="Y43" s="10">
        <f>IFERROR(VLOOKUP($I43,'02_Cad_Maquinas'!$B$2:$H$200,7,FALSE()),"")</f>
        <v>475.2</v>
      </c>
      <c r="Z43" s="10">
        <f t="shared" si="7"/>
        <v>-359.40000000000003</v>
      </c>
      <c r="AA43" s="11">
        <f t="shared" si="8"/>
        <v>1.7563131313131315</v>
      </c>
      <c r="AB43" s="10"/>
      <c r="AC43" s="10" t="str">
        <f t="shared" si="1"/>
        <v>|10179|</v>
      </c>
      <c r="AD43" s="10" t="str">
        <f t="shared" si="2"/>
        <v>CARTONAGEM</v>
      </c>
    </row>
    <row r="44" spans="1:30" ht="24" customHeight="1" x14ac:dyDescent="0.3">
      <c r="A44" s="35">
        <v>46199</v>
      </c>
      <c r="B44" s="10">
        <v>10179</v>
      </c>
      <c r="C44" s="10"/>
      <c r="D44" s="14" t="s">
        <v>68</v>
      </c>
      <c r="E44" s="10">
        <v>300048931</v>
      </c>
      <c r="F44" s="10" t="s">
        <v>3141</v>
      </c>
      <c r="G44" s="14" t="s">
        <v>68</v>
      </c>
      <c r="H44" s="14" t="s">
        <v>68</v>
      </c>
      <c r="I44" s="14" t="s">
        <v>68</v>
      </c>
      <c r="J44" s="9">
        <v>5</v>
      </c>
      <c r="K44" s="10">
        <f>IF($E44="","",IFERROR(INDEX('01_Cad_Pecas'!$H$2:$H$5000,MATCH($E44,'01_Cad_Pecas'!$D$2:$D$5000,0)),IFERROR(INDEX('01_Cad_Pecas'!$H$2:$H$5000,MATCH(VALUE($E44),'01_Cad_Pecas'!$D$2:$D$5000,0)),"")))</f>
        <v>8</v>
      </c>
      <c r="L44" s="10">
        <f>IF($E44="","",IFERROR(INDEX('01_Cad_Pecas'!$I$2:$I$5000,MATCH($E44,'01_Cad_Pecas'!$D$2:$D$5000,0)),IFERROR(INDEX('01_Cad_Pecas'!$I$2:$I$5000,MATCH(VALUE($E44),'01_Cad_Pecas'!$D$2:$D$5000,0)),"")))</f>
        <v>0.2</v>
      </c>
      <c r="M44" s="10">
        <f t="shared" si="0"/>
        <v>9</v>
      </c>
      <c r="N44" s="10">
        <v>46202</v>
      </c>
      <c r="O44" s="9">
        <v>5</v>
      </c>
      <c r="P44" s="10"/>
      <c r="Q44" s="10"/>
      <c r="R44" s="10">
        <f t="shared" si="3"/>
        <v>9</v>
      </c>
      <c r="S44" s="10"/>
      <c r="T44" s="10">
        <f t="shared" si="4"/>
        <v>1</v>
      </c>
      <c r="U44" s="10"/>
      <c r="V44" s="10" t="str">
        <f t="shared" ca="1" si="5"/>
        <v>SIM</v>
      </c>
      <c r="W44" s="10">
        <f>IF(OR($A44="",$I44="",$M44=""),"",SUMIFS($M$2:M44,$I$2:I44,$I44,$A$2:A44,$A44)-$M44)</f>
        <v>768</v>
      </c>
      <c r="X44" s="10">
        <f t="shared" si="6"/>
        <v>834.6</v>
      </c>
      <c r="Y44" s="10">
        <f>IFERROR(VLOOKUP($I44,'02_Cad_Maquinas'!$B$2:$H$200,7,FALSE()),"")</f>
        <v>475.2</v>
      </c>
      <c r="Z44" s="10">
        <f t="shared" si="7"/>
        <v>-359.40000000000003</v>
      </c>
      <c r="AA44" s="11">
        <f t="shared" si="8"/>
        <v>1.7563131313131315</v>
      </c>
      <c r="AB44" s="10"/>
      <c r="AC44" s="10" t="str">
        <f t="shared" si="1"/>
        <v>|10179|</v>
      </c>
      <c r="AD44" s="10" t="str">
        <f t="shared" si="2"/>
        <v>CARTONAGEM</v>
      </c>
    </row>
    <row r="45" spans="1:30" ht="24" customHeight="1" x14ac:dyDescent="0.3">
      <c r="A45" s="35">
        <v>46199</v>
      </c>
      <c r="B45" s="10">
        <v>10179</v>
      </c>
      <c r="C45" s="10"/>
      <c r="D45" s="14" t="s">
        <v>68</v>
      </c>
      <c r="E45" s="10">
        <v>300800230</v>
      </c>
      <c r="F45" s="10" t="s">
        <v>3151</v>
      </c>
      <c r="G45" s="14" t="s">
        <v>68</v>
      </c>
      <c r="H45" s="14" t="s">
        <v>68</v>
      </c>
      <c r="I45" s="14" t="s">
        <v>68</v>
      </c>
      <c r="J45" s="9">
        <v>3</v>
      </c>
      <c r="K45" s="10">
        <f>IF($E45="","",IFERROR(INDEX('01_Cad_Pecas'!$H$2:$H$5000,MATCH($E45,'01_Cad_Pecas'!$D$2:$D$5000,0)),IFERROR(INDEX('01_Cad_Pecas'!$H$2:$H$5000,MATCH(VALUE($E45),'01_Cad_Pecas'!$D$2:$D$5000,0)),"")))</f>
        <v>8</v>
      </c>
      <c r="L45" s="10">
        <f>IF($E45="","",IFERROR(INDEX('01_Cad_Pecas'!$I$2:$I$5000,MATCH($E45,'01_Cad_Pecas'!$D$2:$D$5000,0)),IFERROR(INDEX('01_Cad_Pecas'!$I$2:$I$5000,MATCH(VALUE($E45),'01_Cad_Pecas'!$D$2:$D$5000,0)),"")))</f>
        <v>0.2</v>
      </c>
      <c r="M45" s="10">
        <f t="shared" si="0"/>
        <v>8.6</v>
      </c>
      <c r="N45" s="10">
        <v>46202</v>
      </c>
      <c r="O45" s="9">
        <v>3</v>
      </c>
      <c r="P45" s="10"/>
      <c r="Q45" s="10"/>
      <c r="R45" s="10">
        <f t="shared" si="3"/>
        <v>8.6</v>
      </c>
      <c r="S45" s="10"/>
      <c r="T45" s="10">
        <f t="shared" si="4"/>
        <v>1</v>
      </c>
      <c r="U45" s="10"/>
      <c r="V45" s="10" t="str">
        <f t="shared" ca="1" si="5"/>
        <v>SIM</v>
      </c>
      <c r="W45" s="10">
        <f>IF(OR($A45="",$I45="",$M45=""),"",SUMIFS($M$2:M45,$I$2:I45,$I45,$A$2:A45,$A45)-$M45)</f>
        <v>777</v>
      </c>
      <c r="X45" s="10">
        <f t="shared" si="6"/>
        <v>834.6</v>
      </c>
      <c r="Y45" s="10">
        <f>IFERROR(VLOOKUP($I45,'02_Cad_Maquinas'!$B$2:$H$200,7,FALSE()),"")</f>
        <v>475.2</v>
      </c>
      <c r="Z45" s="10">
        <f t="shared" si="7"/>
        <v>-359.40000000000003</v>
      </c>
      <c r="AA45" s="11">
        <f t="shared" si="8"/>
        <v>1.7563131313131315</v>
      </c>
      <c r="AB45" s="10"/>
      <c r="AC45" s="10" t="str">
        <f t="shared" si="1"/>
        <v>|10179|</v>
      </c>
      <c r="AD45" s="10" t="str">
        <f t="shared" si="2"/>
        <v>CARTONAGEM</v>
      </c>
    </row>
    <row r="46" spans="1:30" ht="24" customHeight="1" x14ac:dyDescent="0.3">
      <c r="A46" s="35">
        <v>46199</v>
      </c>
      <c r="B46" s="10">
        <v>10179</v>
      </c>
      <c r="C46" s="10"/>
      <c r="D46" s="14" t="s">
        <v>68</v>
      </c>
      <c r="E46" s="10">
        <v>301240130</v>
      </c>
      <c r="F46" s="10" t="s">
        <v>3152</v>
      </c>
      <c r="G46" s="14" t="s">
        <v>68</v>
      </c>
      <c r="H46" s="14" t="s">
        <v>68</v>
      </c>
      <c r="I46" s="14" t="s">
        <v>68</v>
      </c>
      <c r="J46" s="9">
        <v>25</v>
      </c>
      <c r="K46" s="10">
        <f>IF($E46="","",IFERROR(INDEX('01_Cad_Pecas'!$H$2:$H$5000,MATCH($E46,'01_Cad_Pecas'!$D$2:$D$5000,0)),IFERROR(INDEX('01_Cad_Pecas'!$H$2:$H$5000,MATCH(VALUE($E46),'01_Cad_Pecas'!$D$2:$D$5000,0)),"")))</f>
        <v>8</v>
      </c>
      <c r="L46" s="10">
        <f>IF($E46="","",IFERROR(INDEX('01_Cad_Pecas'!$I$2:$I$5000,MATCH($E46,'01_Cad_Pecas'!$D$2:$D$5000,0)),IFERROR(INDEX('01_Cad_Pecas'!$I$2:$I$5000,MATCH(VALUE($E46),'01_Cad_Pecas'!$D$2:$D$5000,0)),"")))</f>
        <v>0.2</v>
      </c>
      <c r="M46" s="10">
        <f t="shared" si="0"/>
        <v>13</v>
      </c>
      <c r="N46" s="10">
        <v>46202</v>
      </c>
      <c r="O46" s="9">
        <v>25</v>
      </c>
      <c r="P46" s="10"/>
      <c r="Q46" s="10"/>
      <c r="R46" s="10">
        <f t="shared" si="3"/>
        <v>13</v>
      </c>
      <c r="S46" s="10"/>
      <c r="T46" s="10">
        <f t="shared" si="4"/>
        <v>1</v>
      </c>
      <c r="U46" s="10"/>
      <c r="V46" s="10" t="str">
        <f t="shared" ca="1" si="5"/>
        <v>SIM</v>
      </c>
      <c r="W46" s="10">
        <f>IF(OR($A46="",$I46="",$M46=""),"",SUMIFS($M$2:M46,$I$2:I46,$I46,$A$2:A46,$A46)-$M46)</f>
        <v>785.6</v>
      </c>
      <c r="X46" s="10">
        <f t="shared" si="6"/>
        <v>834.6</v>
      </c>
      <c r="Y46" s="10">
        <f>IFERROR(VLOOKUP($I46,'02_Cad_Maquinas'!$B$2:$H$200,7,FALSE()),"")</f>
        <v>475.2</v>
      </c>
      <c r="Z46" s="10">
        <f t="shared" si="7"/>
        <v>-359.40000000000003</v>
      </c>
      <c r="AA46" s="11">
        <f t="shared" si="8"/>
        <v>1.7563131313131315</v>
      </c>
      <c r="AB46" s="10"/>
      <c r="AC46" s="10" t="str">
        <f t="shared" si="1"/>
        <v>|10179|</v>
      </c>
      <c r="AD46" s="10" t="str">
        <f t="shared" si="2"/>
        <v>CARTONAGEM</v>
      </c>
    </row>
    <row r="47" spans="1:30" ht="24" customHeight="1" x14ac:dyDescent="0.3">
      <c r="A47" s="35">
        <v>46199</v>
      </c>
      <c r="B47" s="10">
        <v>10179</v>
      </c>
      <c r="C47" s="10"/>
      <c r="D47" s="14" t="s">
        <v>68</v>
      </c>
      <c r="E47" s="10">
        <v>301248130</v>
      </c>
      <c r="F47" s="10" t="s">
        <v>3153</v>
      </c>
      <c r="G47" s="14" t="s">
        <v>68</v>
      </c>
      <c r="H47" s="14" t="s">
        <v>68</v>
      </c>
      <c r="I47" s="14" t="s">
        <v>68</v>
      </c>
      <c r="J47" s="9">
        <v>140</v>
      </c>
      <c r="K47" s="10">
        <f>IF($E47="","",IFERROR(INDEX('01_Cad_Pecas'!$H$2:$H$5000,MATCH($E47,'01_Cad_Pecas'!$D$2:$D$5000,0)),IFERROR(INDEX('01_Cad_Pecas'!$H$2:$H$5000,MATCH(VALUE($E47),'01_Cad_Pecas'!$D$2:$D$5000,0)),"")))</f>
        <v>8</v>
      </c>
      <c r="L47" s="10">
        <f>IF($E47="","",IFERROR(INDEX('01_Cad_Pecas'!$I$2:$I$5000,MATCH($E47,'01_Cad_Pecas'!$D$2:$D$5000,0)),IFERROR(INDEX('01_Cad_Pecas'!$I$2:$I$5000,MATCH(VALUE($E47),'01_Cad_Pecas'!$D$2:$D$5000,0)),"")))</f>
        <v>0.2</v>
      </c>
      <c r="M47" s="10">
        <f t="shared" si="0"/>
        <v>36</v>
      </c>
      <c r="N47" s="10">
        <v>46202</v>
      </c>
      <c r="O47" s="9">
        <v>140</v>
      </c>
      <c r="P47" s="10"/>
      <c r="Q47" s="10"/>
      <c r="R47" s="10">
        <f t="shared" si="3"/>
        <v>36</v>
      </c>
      <c r="S47" s="10"/>
      <c r="T47" s="10">
        <f t="shared" si="4"/>
        <v>1</v>
      </c>
      <c r="U47" s="10"/>
      <c r="V47" s="10" t="str">
        <f t="shared" ca="1" si="5"/>
        <v>SIM</v>
      </c>
      <c r="W47" s="10">
        <f>IF(OR($A47="",$I47="",$M47=""),"",SUMIFS($M$2:M47,$I$2:I47,$I47,$A$2:A47,$A47)-$M47)</f>
        <v>798.6</v>
      </c>
      <c r="X47" s="10">
        <f t="shared" si="6"/>
        <v>834.6</v>
      </c>
      <c r="Y47" s="10">
        <f>IFERROR(VLOOKUP($I47,'02_Cad_Maquinas'!$B$2:$H$200,7,FALSE()),"")</f>
        <v>475.2</v>
      </c>
      <c r="Z47" s="10">
        <f t="shared" si="7"/>
        <v>-359.40000000000003</v>
      </c>
      <c r="AA47" s="11">
        <f t="shared" si="8"/>
        <v>1.7563131313131315</v>
      </c>
      <c r="AB47" s="10"/>
      <c r="AC47" s="10" t="str">
        <f t="shared" si="1"/>
        <v>|10179|</v>
      </c>
      <c r="AD47" s="10" t="str">
        <f t="shared" si="2"/>
        <v>CARTONAGEM</v>
      </c>
    </row>
    <row r="48" spans="1:30" ht="24" customHeight="1" x14ac:dyDescent="0.3">
      <c r="A48" s="35">
        <v>46205</v>
      </c>
      <c r="B48" s="10" t="s">
        <v>3076</v>
      </c>
      <c r="C48" s="10"/>
      <c r="D48" s="10" t="s">
        <v>68</v>
      </c>
      <c r="E48" s="10">
        <v>30008430</v>
      </c>
      <c r="F48" s="10" t="s">
        <v>282</v>
      </c>
      <c r="G48" s="10" t="s">
        <v>68</v>
      </c>
      <c r="H48" s="10" t="s">
        <v>68</v>
      </c>
      <c r="I48" s="10" t="s">
        <v>68</v>
      </c>
      <c r="J48" s="9">
        <v>55</v>
      </c>
      <c r="K48" s="10">
        <f>IF($E48="","",IFERROR(INDEX('01_Cad_Pecas'!$H$2:$H$5000,MATCH($E48,'01_Cad_Pecas'!$D$2:$D$5000,0)),IFERROR(INDEX('01_Cad_Pecas'!$H$2:$H$5000,MATCH(VALUE($E48),'01_Cad_Pecas'!$D$2:$D$5000,0)),"")))</f>
        <v>8</v>
      </c>
      <c r="L48" s="10">
        <f>IF($E48="","",IFERROR(INDEX('01_Cad_Pecas'!$I$2:$I$5000,MATCH($E48,'01_Cad_Pecas'!$D$2:$D$5000,0)),IFERROR(INDEX('01_Cad_Pecas'!$I$2:$I$5000,MATCH(VALUE($E48),'01_Cad_Pecas'!$D$2:$D$5000,0)),"")))</f>
        <v>0.2</v>
      </c>
      <c r="M48" s="10">
        <f t="shared" si="0"/>
        <v>19</v>
      </c>
      <c r="N48" s="10">
        <v>46202</v>
      </c>
      <c r="O48" s="9">
        <v>55</v>
      </c>
      <c r="P48" s="10"/>
      <c r="Q48" s="10"/>
      <c r="R48" s="10">
        <f t="shared" si="3"/>
        <v>19</v>
      </c>
      <c r="S48" s="10"/>
      <c r="T48" s="10">
        <f t="shared" si="4"/>
        <v>1</v>
      </c>
      <c r="U48" s="10"/>
      <c r="V48" s="10" t="str">
        <f t="shared" ca="1" si="5"/>
        <v>SIM</v>
      </c>
      <c r="W48" s="10">
        <f>IF(OR($A48="",$I48="",$M48=""),"",SUMIFS($M$2:M48,$I$2:I48,$I48,$A$2:A48,$A48)-$M48)</f>
        <v>0</v>
      </c>
      <c r="X48" s="10">
        <f t="shared" si="6"/>
        <v>19</v>
      </c>
      <c r="Y48" s="10">
        <f>IFERROR(VLOOKUP($I48,'02_Cad_Maquinas'!$B$2:$H$200,7,FALSE()),"")</f>
        <v>475.2</v>
      </c>
      <c r="Z48" s="10">
        <f t="shared" si="7"/>
        <v>456.2</v>
      </c>
      <c r="AA48" s="11">
        <f t="shared" si="8"/>
        <v>3.9983164983164982E-2</v>
      </c>
      <c r="AB48" s="10"/>
      <c r="AC48" s="10" t="str">
        <f t="shared" si="1"/>
        <v>|10149|10150|</v>
      </c>
      <c r="AD48" s="10" t="str">
        <f t="shared" si="2"/>
        <v>CARTONAGEM</v>
      </c>
    </row>
    <row r="49" spans="1:30" ht="24" customHeight="1" x14ac:dyDescent="0.3">
      <c r="A49" s="35">
        <v>46209</v>
      </c>
      <c r="B49" s="10">
        <v>10151.10152</v>
      </c>
      <c r="C49" s="10"/>
      <c r="D49" s="10" t="s">
        <v>68</v>
      </c>
      <c r="E49" s="15">
        <v>200640130</v>
      </c>
      <c r="F49" s="16" t="s">
        <v>3154</v>
      </c>
      <c r="G49" s="10" t="s">
        <v>68</v>
      </c>
      <c r="H49" s="10" t="s">
        <v>68</v>
      </c>
      <c r="I49" s="10" t="s">
        <v>68</v>
      </c>
      <c r="J49" s="9">
        <v>62</v>
      </c>
      <c r="K49" s="10">
        <f>IF($E49="","",IFERROR(INDEX('01_Cad_Pecas'!$H$2:$H$5000,MATCH($E49,'01_Cad_Pecas'!$D$2:$D$5000,0)),IFERROR(INDEX('01_Cad_Pecas'!$H$2:$H$5000,MATCH(VALUE($E49),'01_Cad_Pecas'!$D$2:$D$5000,0)),"")))</f>
        <v>8</v>
      </c>
      <c r="L49" s="10">
        <f>IF($E49="","",IFERROR(INDEX('01_Cad_Pecas'!$I$2:$I$5000,MATCH($E49,'01_Cad_Pecas'!$D$2:$D$5000,0)),IFERROR(INDEX('01_Cad_Pecas'!$I$2:$I$5000,MATCH(VALUE($E49),'01_Cad_Pecas'!$D$2:$D$5000,0)),"")))</f>
        <v>0.2</v>
      </c>
      <c r="M49" s="10">
        <f t="shared" si="0"/>
        <v>20.399999999999999</v>
      </c>
      <c r="N49" s="10">
        <v>46202</v>
      </c>
      <c r="O49" s="9">
        <v>62</v>
      </c>
      <c r="P49" s="10"/>
      <c r="Q49" s="10"/>
      <c r="R49" s="10">
        <f t="shared" si="3"/>
        <v>20.399999999999999</v>
      </c>
      <c r="S49" s="10"/>
      <c r="T49" s="10">
        <f t="shared" si="4"/>
        <v>1</v>
      </c>
      <c r="U49" s="10"/>
      <c r="V49" s="10" t="str">
        <f t="shared" ca="1" si="5"/>
        <v>SIM</v>
      </c>
      <c r="W49" s="10">
        <f>IF(OR($A49="",$I49="",$M49=""),"",SUMIFS($M$2:M49,$I$2:I49,$I49,$A$2:A49,$A49)-$M49)</f>
        <v>0</v>
      </c>
      <c r="X49" s="10">
        <f t="shared" si="6"/>
        <v>20.399999999999999</v>
      </c>
      <c r="Y49" s="10">
        <f>IFERROR(VLOOKUP($I49,'02_Cad_Maquinas'!$B$2:$H$200,7,FALSE()),"")</f>
        <v>475.2</v>
      </c>
      <c r="Z49" s="10">
        <f t="shared" si="7"/>
        <v>454.8</v>
      </c>
      <c r="AA49" s="11">
        <f t="shared" si="8"/>
        <v>4.2929292929292928E-2</v>
      </c>
      <c r="AB49" s="10"/>
      <c r="AC49" s="10" t="str">
        <f t="shared" si="1"/>
        <v>|10151|10152|</v>
      </c>
      <c r="AD49" s="10" t="str">
        <f t="shared" si="2"/>
        <v>CARTONAGEM</v>
      </c>
    </row>
    <row r="50" spans="1:30" ht="24" customHeight="1" x14ac:dyDescent="0.3">
      <c r="A50" s="35">
        <v>46210</v>
      </c>
      <c r="B50" s="10">
        <v>10151.10152</v>
      </c>
      <c r="C50" s="10"/>
      <c r="D50" s="10" t="s">
        <v>68</v>
      </c>
      <c r="E50" s="15">
        <v>200640131</v>
      </c>
      <c r="F50" s="16" t="s">
        <v>3155</v>
      </c>
      <c r="G50" s="10" t="s">
        <v>68</v>
      </c>
      <c r="H50" s="10" t="s">
        <v>68</v>
      </c>
      <c r="I50" s="10" t="s">
        <v>68</v>
      </c>
      <c r="J50" s="9">
        <v>62</v>
      </c>
      <c r="K50" s="10">
        <f>IF($E50="","",IFERROR(INDEX('01_Cad_Pecas'!$H$2:$H$5000,MATCH($E50,'01_Cad_Pecas'!$D$2:$D$5000,0)),IFERROR(INDEX('01_Cad_Pecas'!$H$2:$H$5000,MATCH(VALUE($E50),'01_Cad_Pecas'!$D$2:$D$5000,0)),"")))</f>
        <v>8</v>
      </c>
      <c r="L50" s="10">
        <f>IF($E50="","",IFERROR(INDEX('01_Cad_Pecas'!$I$2:$I$5000,MATCH($E50,'01_Cad_Pecas'!$D$2:$D$5000,0)),IFERROR(INDEX('01_Cad_Pecas'!$I$2:$I$5000,MATCH(VALUE($E50),'01_Cad_Pecas'!$D$2:$D$5000,0)),"")))</f>
        <v>0.2</v>
      </c>
      <c r="M50" s="10">
        <f t="shared" si="0"/>
        <v>20.399999999999999</v>
      </c>
      <c r="N50" s="10">
        <v>46202</v>
      </c>
      <c r="O50" s="9">
        <v>62</v>
      </c>
      <c r="P50" s="10"/>
      <c r="Q50" s="10"/>
      <c r="R50" s="10">
        <f t="shared" si="3"/>
        <v>20.399999999999999</v>
      </c>
      <c r="S50" s="10"/>
      <c r="T50" s="10">
        <f t="shared" si="4"/>
        <v>1</v>
      </c>
      <c r="U50" s="10"/>
      <c r="V50" s="10" t="str">
        <f t="shared" ca="1" si="5"/>
        <v>SIM</v>
      </c>
      <c r="W50" s="10">
        <f>IF(OR($A50="",$I50="",$M50=""),"",SUMIFS($M$2:M50,$I$2:I50,$I50,$A$2:A50,$A50)-$M50)</f>
        <v>0</v>
      </c>
      <c r="X50" s="10">
        <f t="shared" si="6"/>
        <v>20.399999999999999</v>
      </c>
      <c r="Y50" s="10">
        <f>IFERROR(VLOOKUP($I50,'02_Cad_Maquinas'!$B$2:$H$200,7,FALSE()),"")</f>
        <v>475.2</v>
      </c>
      <c r="Z50" s="10">
        <f t="shared" si="7"/>
        <v>454.8</v>
      </c>
      <c r="AA50" s="11">
        <f t="shared" si="8"/>
        <v>4.2929292929292928E-2</v>
      </c>
      <c r="AB50" s="10"/>
      <c r="AC50" s="10" t="str">
        <f t="shared" si="1"/>
        <v>|10151|10152|</v>
      </c>
      <c r="AD50" s="10" t="str">
        <f t="shared" si="2"/>
        <v>CARTONAGEM</v>
      </c>
    </row>
    <row r="51" spans="1:30" ht="24" customHeight="1" x14ac:dyDescent="0.3">
      <c r="A51" s="35">
        <v>46211</v>
      </c>
      <c r="B51" s="10">
        <v>10153.10154</v>
      </c>
      <c r="C51" s="10"/>
      <c r="D51" s="10" t="s">
        <v>68</v>
      </c>
      <c r="E51" s="10">
        <v>30008430</v>
      </c>
      <c r="F51" s="10" t="s">
        <v>3156</v>
      </c>
      <c r="G51" s="10" t="s">
        <v>68</v>
      </c>
      <c r="H51" s="10" t="s">
        <v>68</v>
      </c>
      <c r="I51" s="10" t="s">
        <v>68</v>
      </c>
      <c r="J51" s="9">
        <v>10</v>
      </c>
      <c r="K51" s="10">
        <f>IF($E51="","",IFERROR(INDEX('01_Cad_Pecas'!$H$2:$H$5000,MATCH($E51,'01_Cad_Pecas'!$D$2:$D$5000,0)),IFERROR(INDEX('01_Cad_Pecas'!$H$2:$H$5000,MATCH(VALUE($E51),'01_Cad_Pecas'!$D$2:$D$5000,0)),"")))</f>
        <v>8</v>
      </c>
      <c r="L51" s="10">
        <f>IF($E51="","",IFERROR(INDEX('01_Cad_Pecas'!$I$2:$I$5000,MATCH($E51,'01_Cad_Pecas'!$D$2:$D$5000,0)),IFERROR(INDEX('01_Cad_Pecas'!$I$2:$I$5000,MATCH(VALUE($E51),'01_Cad_Pecas'!$D$2:$D$5000,0)),"")))</f>
        <v>0.2</v>
      </c>
      <c r="M51" s="10">
        <f t="shared" si="0"/>
        <v>10</v>
      </c>
      <c r="N51" s="10">
        <v>46202</v>
      </c>
      <c r="O51" s="9">
        <v>10</v>
      </c>
      <c r="P51" s="10"/>
      <c r="Q51" s="10"/>
      <c r="R51" s="10">
        <f t="shared" si="3"/>
        <v>10</v>
      </c>
      <c r="S51" s="10"/>
      <c r="T51" s="10">
        <f t="shared" si="4"/>
        <v>1</v>
      </c>
      <c r="U51" s="10"/>
      <c r="V51" s="10" t="str">
        <f t="shared" ca="1" si="5"/>
        <v>SIM</v>
      </c>
      <c r="W51" s="10">
        <f>IF(OR($A51="",$I51="",$M51=""),"",SUMIFS($M$2:M51,$I$2:I51,$I51,$A$2:A51,$A51)-$M51)</f>
        <v>0</v>
      </c>
      <c r="X51" s="10">
        <f t="shared" si="6"/>
        <v>10</v>
      </c>
      <c r="Y51" s="10">
        <f>IFERROR(VLOOKUP($I51,'02_Cad_Maquinas'!$B$2:$H$200,7,FALSE()),"")</f>
        <v>475.2</v>
      </c>
      <c r="Z51" s="10">
        <f t="shared" si="7"/>
        <v>465.2</v>
      </c>
      <c r="AA51" s="11">
        <f t="shared" si="8"/>
        <v>2.1043771043771045E-2</v>
      </c>
      <c r="AB51" s="10"/>
      <c r="AC51" s="10" t="str">
        <f t="shared" si="1"/>
        <v>|10153|10154|</v>
      </c>
      <c r="AD51" s="10" t="str">
        <f t="shared" si="2"/>
        <v>CARTONAGEM</v>
      </c>
    </row>
    <row r="52" spans="1:30" ht="24" customHeight="1" x14ac:dyDescent="0.3">
      <c r="A52" s="35">
        <v>46204</v>
      </c>
      <c r="B52" s="10">
        <v>10180</v>
      </c>
      <c r="C52" s="10"/>
      <c r="D52" s="10" t="s">
        <v>68</v>
      </c>
      <c r="E52" s="17">
        <v>30002730</v>
      </c>
      <c r="F52" s="16" t="s">
        <v>3147</v>
      </c>
      <c r="G52" s="10" t="s">
        <v>68</v>
      </c>
      <c r="H52" s="10" t="s">
        <v>68</v>
      </c>
      <c r="I52" s="10" t="s">
        <v>68</v>
      </c>
      <c r="J52" s="15">
        <v>820</v>
      </c>
      <c r="K52" s="10">
        <f>IF($E52="","",IFERROR(INDEX('01_Cad_Pecas'!$H$2:$H$5000,MATCH($E52,'01_Cad_Pecas'!$D$2:$D$5000,0)),IFERROR(INDEX('01_Cad_Pecas'!$H$2:$H$5000,MATCH(VALUE($E52),'01_Cad_Pecas'!$D$2:$D$5000,0)),"")))</f>
        <v>8</v>
      </c>
      <c r="L52" s="10">
        <f>IF($E52="","",IFERROR(INDEX('01_Cad_Pecas'!$I$2:$I$5000,MATCH($E52,'01_Cad_Pecas'!$D$2:$D$5000,0)),IFERROR(INDEX('01_Cad_Pecas'!$I$2:$I$5000,MATCH(VALUE($E52),'01_Cad_Pecas'!$D$2:$D$5000,0)),"")))</f>
        <v>0.2</v>
      </c>
      <c r="M52" s="10">
        <f t="shared" si="0"/>
        <v>172</v>
      </c>
      <c r="N52" s="10">
        <v>46202</v>
      </c>
      <c r="O52" s="15">
        <v>820</v>
      </c>
      <c r="P52" s="10"/>
      <c r="Q52" s="10"/>
      <c r="R52" s="10">
        <f t="shared" si="3"/>
        <v>172</v>
      </c>
      <c r="S52" s="10"/>
      <c r="T52" s="10">
        <f t="shared" si="4"/>
        <v>1</v>
      </c>
      <c r="U52" s="10"/>
      <c r="V52" s="10" t="str">
        <f t="shared" ca="1" si="5"/>
        <v>SIM</v>
      </c>
      <c r="W52" s="10">
        <f>IF(OR($A52="",$I52="",$M52=""),"",SUMIFS($M$2:M52,$I$2:I52,$I52,$A$2:A52,$A52)-$M52)</f>
        <v>0</v>
      </c>
      <c r="X52" s="10">
        <f t="shared" si="6"/>
        <v>655</v>
      </c>
      <c r="Y52" s="10">
        <f>IFERROR(VLOOKUP($I52,'02_Cad_Maquinas'!$B$2:$H$200,7,FALSE()),"")</f>
        <v>475.2</v>
      </c>
      <c r="Z52" s="10">
        <f t="shared" si="7"/>
        <v>-179.8</v>
      </c>
      <c r="AA52" s="11">
        <f t="shared" si="8"/>
        <v>1.3783670033670035</v>
      </c>
      <c r="AB52" s="10"/>
      <c r="AC52" s="10" t="str">
        <f t="shared" si="1"/>
        <v>|10180|</v>
      </c>
      <c r="AD52" s="10" t="str">
        <f t="shared" si="2"/>
        <v>CARTONAGEM</v>
      </c>
    </row>
    <row r="53" spans="1:30" ht="24" customHeight="1" x14ac:dyDescent="0.3">
      <c r="A53" s="35">
        <v>46204</v>
      </c>
      <c r="B53" s="10">
        <v>10180</v>
      </c>
      <c r="C53" s="10"/>
      <c r="D53" s="10" t="s">
        <v>68</v>
      </c>
      <c r="E53" s="17">
        <v>30003031</v>
      </c>
      <c r="F53" s="16" t="s">
        <v>3136</v>
      </c>
      <c r="G53" s="10" t="s">
        <v>68</v>
      </c>
      <c r="H53" s="10" t="s">
        <v>68</v>
      </c>
      <c r="I53" s="10" t="s">
        <v>68</v>
      </c>
      <c r="J53" s="15">
        <v>410</v>
      </c>
      <c r="K53" s="10">
        <f>IF($E53="","",IFERROR(INDEX('01_Cad_Pecas'!$H$2:$H$5000,MATCH($E53,'01_Cad_Pecas'!$D$2:$D$5000,0)),IFERROR(INDEX('01_Cad_Pecas'!$H$2:$H$5000,MATCH(VALUE($E53),'01_Cad_Pecas'!$D$2:$D$5000,0)),"")))</f>
        <v>8</v>
      </c>
      <c r="L53" s="10">
        <f>IF($E53="","",IFERROR(INDEX('01_Cad_Pecas'!$I$2:$I$5000,MATCH($E53,'01_Cad_Pecas'!$D$2:$D$5000,0)),IFERROR(INDEX('01_Cad_Pecas'!$I$2:$I$5000,MATCH(VALUE($E53),'01_Cad_Pecas'!$D$2:$D$5000,0)),"")))</f>
        <v>0.2</v>
      </c>
      <c r="M53" s="10">
        <f t="shared" si="0"/>
        <v>90</v>
      </c>
      <c r="N53" s="10">
        <v>46202</v>
      </c>
      <c r="O53" s="15">
        <v>410</v>
      </c>
      <c r="P53" s="10"/>
      <c r="Q53" s="10"/>
      <c r="R53" s="10">
        <f t="shared" si="3"/>
        <v>90</v>
      </c>
      <c r="S53" s="10"/>
      <c r="T53" s="10">
        <f t="shared" si="4"/>
        <v>1</v>
      </c>
      <c r="U53" s="10"/>
      <c r="V53" s="10" t="str">
        <f t="shared" ca="1" si="5"/>
        <v>SIM</v>
      </c>
      <c r="W53" s="10">
        <f>IF(OR($A53="",$I53="",$M53=""),"",SUMIFS($M$2:M53,$I$2:I53,$I53,$A$2:A53,$A53)-$M53)</f>
        <v>172</v>
      </c>
      <c r="X53" s="10">
        <f t="shared" si="6"/>
        <v>655</v>
      </c>
      <c r="Y53" s="10">
        <f>IFERROR(VLOOKUP($I53,'02_Cad_Maquinas'!$B$2:$H$200,7,FALSE()),"")</f>
        <v>475.2</v>
      </c>
      <c r="Z53" s="10">
        <f t="shared" si="7"/>
        <v>-179.8</v>
      </c>
      <c r="AA53" s="11">
        <f t="shared" si="8"/>
        <v>1.3783670033670035</v>
      </c>
      <c r="AB53" s="10"/>
      <c r="AC53" s="10" t="str">
        <f t="shared" si="1"/>
        <v>|10180|</v>
      </c>
      <c r="AD53" s="10" t="str">
        <f t="shared" si="2"/>
        <v>CARTONAGEM</v>
      </c>
    </row>
    <row r="54" spans="1:30" ht="24" customHeight="1" x14ac:dyDescent="0.3">
      <c r="A54" s="35">
        <v>46204</v>
      </c>
      <c r="B54" s="10">
        <v>10180</v>
      </c>
      <c r="C54" s="10"/>
      <c r="D54" s="10" t="s">
        <v>68</v>
      </c>
      <c r="E54" s="17">
        <v>30003032</v>
      </c>
      <c r="F54" s="16" t="s">
        <v>3137</v>
      </c>
      <c r="G54" s="10" t="s">
        <v>68</v>
      </c>
      <c r="H54" s="10" t="s">
        <v>68</v>
      </c>
      <c r="I54" s="10" t="s">
        <v>68</v>
      </c>
      <c r="J54" s="15">
        <v>820</v>
      </c>
      <c r="K54" s="10">
        <f>IF($E54="","",IFERROR(INDEX('01_Cad_Pecas'!$H$2:$H$5000,MATCH($E54,'01_Cad_Pecas'!$D$2:$D$5000,0)),IFERROR(INDEX('01_Cad_Pecas'!$H$2:$H$5000,MATCH(VALUE($E54),'01_Cad_Pecas'!$D$2:$D$5000,0)),"")))</f>
        <v>8</v>
      </c>
      <c r="L54" s="10">
        <f>IF($E54="","",IFERROR(INDEX('01_Cad_Pecas'!$I$2:$I$5000,MATCH($E54,'01_Cad_Pecas'!$D$2:$D$5000,0)),IFERROR(INDEX('01_Cad_Pecas'!$I$2:$I$5000,MATCH(VALUE($E54),'01_Cad_Pecas'!$D$2:$D$5000,0)),"")))</f>
        <v>0.2</v>
      </c>
      <c r="M54" s="10">
        <f t="shared" si="0"/>
        <v>172</v>
      </c>
      <c r="N54" s="10">
        <v>46202</v>
      </c>
      <c r="O54" s="15">
        <v>820</v>
      </c>
      <c r="P54" s="10"/>
      <c r="Q54" s="10"/>
      <c r="R54" s="10">
        <f t="shared" si="3"/>
        <v>172</v>
      </c>
      <c r="S54" s="10"/>
      <c r="T54" s="10">
        <f t="shared" si="4"/>
        <v>1</v>
      </c>
      <c r="U54" s="10"/>
      <c r="V54" s="10" t="str">
        <f t="shared" ca="1" si="5"/>
        <v>SIM</v>
      </c>
      <c r="W54" s="10">
        <f>IF(OR($A54="",$I54="",$M54=""),"",SUMIFS($M$2:M54,$I$2:I54,$I54,$A$2:A54,$A54)-$M54)</f>
        <v>262</v>
      </c>
      <c r="X54" s="10">
        <f t="shared" si="6"/>
        <v>655</v>
      </c>
      <c r="Y54" s="10">
        <f>IFERROR(VLOOKUP($I54,'02_Cad_Maquinas'!$B$2:$H$200,7,FALSE()),"")</f>
        <v>475.2</v>
      </c>
      <c r="Z54" s="10">
        <f t="shared" si="7"/>
        <v>-179.8</v>
      </c>
      <c r="AA54" s="11">
        <f t="shared" si="8"/>
        <v>1.3783670033670035</v>
      </c>
      <c r="AB54" s="10"/>
      <c r="AC54" s="10" t="str">
        <f t="shared" si="1"/>
        <v>|10180|</v>
      </c>
      <c r="AD54" s="10" t="str">
        <f t="shared" si="2"/>
        <v>CARTONAGEM</v>
      </c>
    </row>
    <row r="55" spans="1:30" ht="24" customHeight="1" x14ac:dyDescent="0.3">
      <c r="A55" s="35">
        <v>46204</v>
      </c>
      <c r="B55" s="10">
        <v>10180</v>
      </c>
      <c r="C55" s="10"/>
      <c r="D55" s="10" t="s">
        <v>68</v>
      </c>
      <c r="E55" s="17">
        <v>30003033</v>
      </c>
      <c r="F55" s="16" t="s">
        <v>3138</v>
      </c>
      <c r="G55" s="10" t="s">
        <v>68</v>
      </c>
      <c r="H55" s="10" t="s">
        <v>68</v>
      </c>
      <c r="I55" s="10" t="s">
        <v>68</v>
      </c>
      <c r="J55" s="15">
        <v>820</v>
      </c>
      <c r="K55" s="10">
        <f>IF($E55="","",IFERROR(INDEX('01_Cad_Pecas'!$H$2:$H$5000,MATCH($E55,'01_Cad_Pecas'!$D$2:$D$5000,0)),IFERROR(INDEX('01_Cad_Pecas'!$H$2:$H$5000,MATCH(VALUE($E55),'01_Cad_Pecas'!$D$2:$D$5000,0)),"")))</f>
        <v>8</v>
      </c>
      <c r="L55" s="10">
        <f>IF($E55="","",IFERROR(INDEX('01_Cad_Pecas'!$I$2:$I$5000,MATCH($E55,'01_Cad_Pecas'!$D$2:$D$5000,0)),IFERROR(INDEX('01_Cad_Pecas'!$I$2:$I$5000,MATCH(VALUE($E55),'01_Cad_Pecas'!$D$2:$D$5000,0)),"")))</f>
        <v>0.2</v>
      </c>
      <c r="M55" s="10">
        <f t="shared" si="0"/>
        <v>172</v>
      </c>
      <c r="N55" s="10">
        <v>46202</v>
      </c>
      <c r="O55" s="15">
        <v>820</v>
      </c>
      <c r="P55" s="10"/>
      <c r="Q55" s="10"/>
      <c r="R55" s="10">
        <f t="shared" si="3"/>
        <v>172</v>
      </c>
      <c r="S55" s="10"/>
      <c r="T55" s="10">
        <f t="shared" si="4"/>
        <v>1</v>
      </c>
      <c r="U55" s="10"/>
      <c r="V55" s="10" t="str">
        <f t="shared" ca="1" si="5"/>
        <v>SIM</v>
      </c>
      <c r="W55" s="10">
        <f>IF(OR($A55="",$I55="",$M55=""),"",SUMIFS($M$2:M55,$I$2:I55,$I55,$A$2:A55,$A55)-$M55)</f>
        <v>434</v>
      </c>
      <c r="X55" s="10">
        <f t="shared" si="6"/>
        <v>655</v>
      </c>
      <c r="Y55" s="10">
        <f>IFERROR(VLOOKUP($I55,'02_Cad_Maquinas'!$B$2:$H$200,7,FALSE()),"")</f>
        <v>475.2</v>
      </c>
      <c r="Z55" s="10">
        <f t="shared" si="7"/>
        <v>-179.8</v>
      </c>
      <c r="AA55" s="11">
        <f t="shared" si="8"/>
        <v>1.3783670033670035</v>
      </c>
      <c r="AB55" s="10"/>
      <c r="AC55" s="10" t="str">
        <f t="shared" si="1"/>
        <v>|10180|</v>
      </c>
      <c r="AD55" s="10" t="str">
        <f t="shared" si="2"/>
        <v>CARTONAGEM</v>
      </c>
    </row>
    <row r="56" spans="1:30" ht="24" customHeight="1" x14ac:dyDescent="0.3">
      <c r="A56" s="35">
        <v>46204</v>
      </c>
      <c r="B56" s="10">
        <v>10180</v>
      </c>
      <c r="C56" s="10"/>
      <c r="D56" s="10" t="s">
        <v>68</v>
      </c>
      <c r="E56" s="17">
        <v>301248130</v>
      </c>
      <c r="F56" s="16" t="s">
        <v>3153</v>
      </c>
      <c r="G56" s="10" t="s">
        <v>68</v>
      </c>
      <c r="H56" s="10" t="s">
        <v>68</v>
      </c>
      <c r="I56" s="10" t="s">
        <v>68</v>
      </c>
      <c r="J56" s="15">
        <v>205</v>
      </c>
      <c r="K56" s="10">
        <f>IF($E56="","",IFERROR(INDEX('01_Cad_Pecas'!$H$2:$H$5000,MATCH($E56,'01_Cad_Pecas'!$D$2:$D$5000,0)),IFERROR(INDEX('01_Cad_Pecas'!$H$2:$H$5000,MATCH(VALUE($E56),'01_Cad_Pecas'!$D$2:$D$5000,0)),"")))</f>
        <v>8</v>
      </c>
      <c r="L56" s="10">
        <f>IF($E56="","",IFERROR(INDEX('01_Cad_Pecas'!$I$2:$I$5000,MATCH($E56,'01_Cad_Pecas'!$D$2:$D$5000,0)),IFERROR(INDEX('01_Cad_Pecas'!$I$2:$I$5000,MATCH(VALUE($E56),'01_Cad_Pecas'!$D$2:$D$5000,0)),"")))</f>
        <v>0.2</v>
      </c>
      <c r="M56" s="10">
        <f t="shared" si="0"/>
        <v>49</v>
      </c>
      <c r="N56" s="10">
        <v>46202</v>
      </c>
      <c r="O56" s="15">
        <v>205</v>
      </c>
      <c r="P56" s="10"/>
      <c r="Q56" s="10"/>
      <c r="R56" s="10">
        <f t="shared" si="3"/>
        <v>49</v>
      </c>
      <c r="S56" s="10"/>
      <c r="T56" s="10">
        <f t="shared" si="4"/>
        <v>1</v>
      </c>
      <c r="U56" s="10"/>
      <c r="V56" s="10" t="str">
        <f t="shared" ca="1" si="5"/>
        <v>SIM</v>
      </c>
      <c r="W56" s="10">
        <f>IF(OR($A56="",$I56="",$M56=""),"",SUMIFS($M$2:M56,$I$2:I56,$I56,$A$2:A56,$A56)-$M56)</f>
        <v>606</v>
      </c>
      <c r="X56" s="10">
        <f t="shared" si="6"/>
        <v>655</v>
      </c>
      <c r="Y56" s="10">
        <f>IFERROR(VLOOKUP($I56,'02_Cad_Maquinas'!$B$2:$H$200,7,FALSE()),"")</f>
        <v>475.2</v>
      </c>
      <c r="Z56" s="10">
        <f t="shared" si="7"/>
        <v>-179.8</v>
      </c>
      <c r="AA56" s="11">
        <f t="shared" si="8"/>
        <v>1.3783670033670035</v>
      </c>
      <c r="AB56" s="10"/>
      <c r="AC56" s="10" t="str">
        <f t="shared" si="1"/>
        <v>|10180|</v>
      </c>
      <c r="AD56" s="10" t="str">
        <f t="shared" si="2"/>
        <v>CARTONAGEM</v>
      </c>
    </row>
    <row r="57" spans="1:30" ht="36" customHeight="1" x14ac:dyDescent="0.3">
      <c r="A57" s="35">
        <v>46213</v>
      </c>
      <c r="B57" s="10" t="s">
        <v>3070</v>
      </c>
      <c r="C57" s="10"/>
      <c r="D57" s="10" t="s">
        <v>68</v>
      </c>
      <c r="E57" s="10">
        <v>200610130</v>
      </c>
      <c r="F57" s="10" t="s">
        <v>86</v>
      </c>
      <c r="G57" s="10" t="s">
        <v>68</v>
      </c>
      <c r="H57" s="10" t="s">
        <v>68</v>
      </c>
      <c r="I57" s="10" t="s">
        <v>68</v>
      </c>
      <c r="J57" s="9">
        <v>4</v>
      </c>
      <c r="K57" s="10"/>
      <c r="L57" s="10">
        <f>IF($E57="","",IFERROR(INDEX('01_Cad_Pecas'!$I$2:$I$5000,MATCH($E57,'01_Cad_Pecas'!$D$2:$D$5000,0)),IFERROR(INDEX('01_Cad_Pecas'!$I$2:$I$5000,MATCH(VALUE($E57),'01_Cad_Pecas'!$D$2:$D$5000,0)),"")))</f>
        <v>0.2</v>
      </c>
      <c r="M57" s="10">
        <f t="shared" si="0"/>
        <v>0.8</v>
      </c>
      <c r="N57" s="10">
        <v>46206</v>
      </c>
      <c r="O57" s="10">
        <v>4</v>
      </c>
      <c r="P57" s="10"/>
      <c r="Q57" s="10"/>
      <c r="R57" s="10">
        <f t="shared" si="3"/>
        <v>0.8</v>
      </c>
      <c r="S57" s="10"/>
      <c r="T57" s="10">
        <f t="shared" si="4"/>
        <v>1</v>
      </c>
      <c r="U57" s="10" t="s">
        <v>36</v>
      </c>
      <c r="V57" s="10" t="str">
        <f t="shared" ca="1" si="5"/>
        <v>NÃO</v>
      </c>
      <c r="W57" s="10">
        <f>IF(OR($A57="",$I57="",$M57=""),"",SUMIFS($M$2:M57,$I$2:I57,$I57,$A$2:A57,$A57)-$M57)</f>
        <v>0</v>
      </c>
      <c r="X57" s="10">
        <f t="shared" si="6"/>
        <v>0.8</v>
      </c>
      <c r="Y57" s="10">
        <f>IFERROR(VLOOKUP($I57,'02_Cad_Maquinas'!$B$2:$H$200,7,FALSE()),"")</f>
        <v>475.2</v>
      </c>
      <c r="Z57" s="10">
        <f t="shared" si="7"/>
        <v>474.4</v>
      </c>
      <c r="AA57" s="11">
        <f t="shared" si="8"/>
        <v>1.6835016835016836E-3</v>
      </c>
      <c r="AB57" s="10"/>
      <c r="AC57" s="10" t="str">
        <f t="shared" si="1"/>
        <v>|10188|10186|10189|</v>
      </c>
      <c r="AD57" s="10" t="str">
        <f t="shared" si="2"/>
        <v>CARTONAGEM</v>
      </c>
    </row>
    <row r="58" spans="1:30" ht="36" customHeight="1" x14ac:dyDescent="0.3">
      <c r="A58" s="35">
        <v>46214</v>
      </c>
      <c r="B58" s="10" t="s">
        <v>3071</v>
      </c>
      <c r="C58" s="10"/>
      <c r="D58" s="10" t="s">
        <v>68</v>
      </c>
      <c r="E58" s="10">
        <v>200611230</v>
      </c>
      <c r="F58" s="10" t="s">
        <v>88</v>
      </c>
      <c r="G58" s="10" t="s">
        <v>68</v>
      </c>
      <c r="H58" s="10" t="s">
        <v>68</v>
      </c>
      <c r="I58" s="10" t="s">
        <v>68</v>
      </c>
      <c r="J58" s="9">
        <v>3</v>
      </c>
      <c r="K58" s="10"/>
      <c r="L58" s="10">
        <f>IF($E58="","",IFERROR(INDEX('01_Cad_Pecas'!$I$2:$I$5000,MATCH($E58,'01_Cad_Pecas'!$D$2:$D$5000,0)),IFERROR(INDEX('01_Cad_Pecas'!$I$2:$I$5000,MATCH(VALUE($E58),'01_Cad_Pecas'!$D$2:$D$5000,0)),"")))</f>
        <v>0.2</v>
      </c>
      <c r="M58" s="10">
        <f t="shared" si="0"/>
        <v>0.60000000000000009</v>
      </c>
      <c r="N58" s="10">
        <v>46206</v>
      </c>
      <c r="O58" s="10">
        <v>3</v>
      </c>
      <c r="P58" s="10"/>
      <c r="Q58" s="10"/>
      <c r="R58" s="10">
        <f t="shared" si="3"/>
        <v>0.60000000000000009</v>
      </c>
      <c r="S58" s="10"/>
      <c r="T58" s="10">
        <f t="shared" si="4"/>
        <v>1</v>
      </c>
      <c r="U58" s="10" t="s">
        <v>36</v>
      </c>
      <c r="V58" s="10" t="str">
        <f t="shared" ca="1" si="5"/>
        <v>NÃO</v>
      </c>
      <c r="W58" s="10">
        <f>IF(OR($A58="",$I58="",$M58=""),"",SUMIFS($M$2:M58,$I$2:I58,$I58,$A$2:A58,$A58)-$M58)</f>
        <v>0</v>
      </c>
      <c r="X58" s="10">
        <f t="shared" si="6"/>
        <v>0.60000000000000009</v>
      </c>
      <c r="Y58" s="10">
        <f>IFERROR(VLOOKUP($I58,'02_Cad_Maquinas'!$B$2:$H$200,7,FALSE()),"")</f>
        <v>475.2</v>
      </c>
      <c r="Z58" s="10">
        <f t="shared" si="7"/>
        <v>474.59999999999997</v>
      </c>
      <c r="AA58" s="11">
        <f t="shared" si="8"/>
        <v>1.262626262626263E-3</v>
      </c>
      <c r="AB58" s="10"/>
      <c r="AC58" s="10" t="str">
        <f t="shared" si="1"/>
        <v>|10188|10186|10190|</v>
      </c>
      <c r="AD58" s="10" t="str">
        <f t="shared" si="2"/>
        <v>CARTONAGEM</v>
      </c>
    </row>
    <row r="59" spans="1:30" ht="36" customHeight="1" x14ac:dyDescent="0.3">
      <c r="A59" s="35">
        <v>46215</v>
      </c>
      <c r="B59" s="10" t="s">
        <v>3072</v>
      </c>
      <c r="C59" s="10"/>
      <c r="D59" s="10" t="s">
        <v>68</v>
      </c>
      <c r="E59" s="10">
        <v>200640130</v>
      </c>
      <c r="F59" s="10" t="s">
        <v>3154</v>
      </c>
      <c r="G59" s="10" t="s">
        <v>68</v>
      </c>
      <c r="H59" s="10" t="s">
        <v>68</v>
      </c>
      <c r="I59" s="10" t="s">
        <v>68</v>
      </c>
      <c r="J59" s="9">
        <v>61</v>
      </c>
      <c r="K59" s="10"/>
      <c r="L59" s="10">
        <f>IF($E59="","",IFERROR(INDEX('01_Cad_Pecas'!$I$2:$I$5000,MATCH($E59,'01_Cad_Pecas'!$D$2:$D$5000,0)),IFERROR(INDEX('01_Cad_Pecas'!$I$2:$I$5000,MATCH(VALUE($E59),'01_Cad_Pecas'!$D$2:$D$5000,0)),"")))</f>
        <v>0.2</v>
      </c>
      <c r="M59" s="10">
        <f t="shared" si="0"/>
        <v>12.200000000000001</v>
      </c>
      <c r="N59" s="10">
        <v>46206</v>
      </c>
      <c r="O59" s="10">
        <v>61</v>
      </c>
      <c r="P59" s="10"/>
      <c r="Q59" s="10"/>
      <c r="R59" s="10">
        <f t="shared" si="3"/>
        <v>12.200000000000001</v>
      </c>
      <c r="S59" s="10"/>
      <c r="T59" s="10">
        <f t="shared" si="4"/>
        <v>1</v>
      </c>
      <c r="U59" s="10" t="s">
        <v>36</v>
      </c>
      <c r="V59" s="10" t="str">
        <f t="shared" ca="1" si="5"/>
        <v>NÃO</v>
      </c>
      <c r="W59" s="10">
        <f>IF(OR($A59="",$I59="",$M59=""),"",SUMIFS($M$2:M59,$I$2:I59,$I59,$A$2:A59,$A59)-$M59)</f>
        <v>0</v>
      </c>
      <c r="X59" s="10">
        <f t="shared" si="6"/>
        <v>12.200000000000001</v>
      </c>
      <c r="Y59" s="10">
        <f>IFERROR(VLOOKUP($I59,'02_Cad_Maquinas'!$B$2:$H$200,7,FALSE()),"")</f>
        <v>475.2</v>
      </c>
      <c r="Z59" s="10">
        <f t="shared" si="7"/>
        <v>463</v>
      </c>
      <c r="AA59" s="11">
        <f t="shared" si="8"/>
        <v>2.5673400673400678E-2</v>
      </c>
      <c r="AB59" s="10"/>
      <c r="AC59" s="10" t="str">
        <f t="shared" si="1"/>
        <v>|10188|10186|10191|</v>
      </c>
      <c r="AD59" s="10" t="str">
        <f t="shared" si="2"/>
        <v>CARTONAGEM</v>
      </c>
    </row>
    <row r="60" spans="1:30" ht="36" customHeight="1" x14ac:dyDescent="0.3">
      <c r="A60" s="35">
        <v>46216</v>
      </c>
      <c r="B60" s="10" t="s">
        <v>3073</v>
      </c>
      <c r="C60" s="10"/>
      <c r="D60" s="10" t="s">
        <v>68</v>
      </c>
      <c r="E60" s="10">
        <v>200640131</v>
      </c>
      <c r="F60" s="10" t="s">
        <v>3155</v>
      </c>
      <c r="G60" s="10" t="s">
        <v>68</v>
      </c>
      <c r="H60" s="10" t="s">
        <v>68</v>
      </c>
      <c r="I60" s="10" t="s">
        <v>68</v>
      </c>
      <c r="J60" s="9">
        <v>61</v>
      </c>
      <c r="K60" s="10"/>
      <c r="L60" s="10">
        <f>IF($E60="","",IFERROR(INDEX('01_Cad_Pecas'!$I$2:$I$5000,MATCH($E60,'01_Cad_Pecas'!$D$2:$D$5000,0)),IFERROR(INDEX('01_Cad_Pecas'!$I$2:$I$5000,MATCH(VALUE($E60),'01_Cad_Pecas'!$D$2:$D$5000,0)),"")))</f>
        <v>0.2</v>
      </c>
      <c r="M60" s="10">
        <f t="shared" si="0"/>
        <v>12.200000000000001</v>
      </c>
      <c r="N60" s="10">
        <v>46206</v>
      </c>
      <c r="O60" s="10">
        <v>61</v>
      </c>
      <c r="P60" s="10"/>
      <c r="Q60" s="10"/>
      <c r="R60" s="10">
        <f t="shared" si="3"/>
        <v>12.200000000000001</v>
      </c>
      <c r="S60" s="10"/>
      <c r="T60" s="10">
        <f t="shared" si="4"/>
        <v>1</v>
      </c>
      <c r="U60" s="10" t="s">
        <v>36</v>
      </c>
      <c r="V60" s="10" t="str">
        <f t="shared" ca="1" si="5"/>
        <v>NÃO</v>
      </c>
      <c r="W60" s="10">
        <f>IF(OR($A60="",$I60="",$M60=""),"",SUMIFS($M$2:M60,$I$2:I60,$I60,$A$2:A60,$A60)-$M60)</f>
        <v>0</v>
      </c>
      <c r="X60" s="10">
        <f t="shared" si="6"/>
        <v>30.400000000000006</v>
      </c>
      <c r="Y60" s="10">
        <f>IFERROR(VLOOKUP($I60,'02_Cad_Maquinas'!$B$2:$H$200,7,FALSE()),"")</f>
        <v>475.2</v>
      </c>
      <c r="Z60" s="10">
        <f t="shared" si="7"/>
        <v>444.79999999999995</v>
      </c>
      <c r="AA60" s="11">
        <f t="shared" si="8"/>
        <v>6.3973063973063987E-2</v>
      </c>
      <c r="AB60" s="10"/>
      <c r="AC60" s="10" t="str">
        <f t="shared" si="1"/>
        <v>|10188|10186|10192|</v>
      </c>
      <c r="AD60" s="10" t="str">
        <f t="shared" si="2"/>
        <v>CARTONAGEM</v>
      </c>
    </row>
    <row r="61" spans="1:30" ht="36" customHeight="1" x14ac:dyDescent="0.3">
      <c r="A61" s="35">
        <v>46217</v>
      </c>
      <c r="B61" s="10" t="s">
        <v>3074</v>
      </c>
      <c r="C61" s="10"/>
      <c r="D61" s="10" t="s">
        <v>68</v>
      </c>
      <c r="E61" s="10">
        <v>200651131</v>
      </c>
      <c r="F61" s="10" t="s">
        <v>285</v>
      </c>
      <c r="G61" s="10" t="s">
        <v>68</v>
      </c>
      <c r="H61" s="10" t="s">
        <v>68</v>
      </c>
      <c r="I61" s="10" t="s">
        <v>68</v>
      </c>
      <c r="J61" s="9">
        <v>18</v>
      </c>
      <c r="K61" s="10"/>
      <c r="L61" s="10">
        <f>IF($E61="","",IFERROR(INDEX('01_Cad_Pecas'!$I$2:$I$5000,MATCH($E61,'01_Cad_Pecas'!$D$2:$D$5000,0)),IFERROR(INDEX('01_Cad_Pecas'!$I$2:$I$5000,MATCH(VALUE($E61),'01_Cad_Pecas'!$D$2:$D$5000,0)),"")))</f>
        <v>0.2</v>
      </c>
      <c r="M61" s="10">
        <f t="shared" si="0"/>
        <v>3.6</v>
      </c>
      <c r="N61" s="10">
        <v>46206</v>
      </c>
      <c r="O61" s="10">
        <v>18</v>
      </c>
      <c r="P61" s="10"/>
      <c r="Q61" s="10"/>
      <c r="R61" s="10">
        <f t="shared" si="3"/>
        <v>3.6</v>
      </c>
      <c r="S61" s="10"/>
      <c r="T61" s="10">
        <f t="shared" si="4"/>
        <v>1</v>
      </c>
      <c r="U61" s="10" t="s">
        <v>36</v>
      </c>
      <c r="V61" s="10" t="str">
        <f t="shared" ca="1" si="5"/>
        <v>NÃO</v>
      </c>
      <c r="W61" s="10">
        <f>IF(OR($A61="",$I61="",$M61=""),"",SUMIFS($M$2:M61,$I$2:I61,$I61,$A$2:A61,$A61)-$M61)</f>
        <v>0</v>
      </c>
      <c r="X61" s="10">
        <f t="shared" si="6"/>
        <v>3.6</v>
      </c>
      <c r="Y61" s="10">
        <f>IFERROR(VLOOKUP($I61,'02_Cad_Maquinas'!$B$2:$H$200,7,FALSE()),"")</f>
        <v>475.2</v>
      </c>
      <c r="Z61" s="10">
        <f t="shared" si="7"/>
        <v>471.59999999999997</v>
      </c>
      <c r="AA61" s="11">
        <f t="shared" si="8"/>
        <v>7.575757575757576E-3</v>
      </c>
      <c r="AB61" s="10"/>
      <c r="AC61" s="10" t="str">
        <f t="shared" si="1"/>
        <v>|10188|10186|10193|</v>
      </c>
      <c r="AD61" s="10" t="str">
        <f t="shared" si="2"/>
        <v>CARTONAGEM</v>
      </c>
    </row>
    <row r="62" spans="1:30" ht="36" customHeight="1" x14ac:dyDescent="0.3">
      <c r="A62" s="35">
        <v>46218</v>
      </c>
      <c r="B62" s="10" t="s">
        <v>3075</v>
      </c>
      <c r="C62" s="10"/>
      <c r="D62" s="10" t="s">
        <v>68</v>
      </c>
      <c r="E62" s="10">
        <v>30008430</v>
      </c>
      <c r="F62" s="10" t="s">
        <v>282</v>
      </c>
      <c r="G62" s="10" t="s">
        <v>68</v>
      </c>
      <c r="H62" s="10" t="s">
        <v>68</v>
      </c>
      <c r="I62" s="10" t="s">
        <v>68</v>
      </c>
      <c r="J62" s="9">
        <v>30</v>
      </c>
      <c r="K62" s="10"/>
      <c r="L62" s="10">
        <f>IF($E62="","",IFERROR(INDEX('01_Cad_Pecas'!$I$2:$I$5000,MATCH($E62,'01_Cad_Pecas'!$D$2:$D$5000,0)),IFERROR(INDEX('01_Cad_Pecas'!$I$2:$I$5000,MATCH(VALUE($E62),'01_Cad_Pecas'!$D$2:$D$5000,0)),"")))</f>
        <v>0.2</v>
      </c>
      <c r="M62" s="10">
        <f t="shared" si="0"/>
        <v>6</v>
      </c>
      <c r="N62" s="10">
        <v>46206</v>
      </c>
      <c r="O62" s="10">
        <v>30</v>
      </c>
      <c r="P62" s="10"/>
      <c r="Q62" s="10"/>
      <c r="R62" s="10">
        <f t="shared" si="3"/>
        <v>6</v>
      </c>
      <c r="S62" s="10"/>
      <c r="T62" s="10">
        <f t="shared" si="4"/>
        <v>1</v>
      </c>
      <c r="U62" s="10" t="s">
        <v>36</v>
      </c>
      <c r="V62" s="10" t="str">
        <f t="shared" ca="1" si="5"/>
        <v>NÃO</v>
      </c>
      <c r="W62" s="10">
        <f>IF(OR($A62="",$I62="",$M62=""),"",SUMIFS($M$2:M62,$I$2:I62,$I62,$A$2:A62,$A62)-$M62)</f>
        <v>0</v>
      </c>
      <c r="X62" s="10">
        <f t="shared" si="6"/>
        <v>26</v>
      </c>
      <c r="Y62" s="10">
        <f>IFERROR(VLOOKUP($I62,'02_Cad_Maquinas'!$B$2:$H$200,7,FALSE()),"")</f>
        <v>475.2</v>
      </c>
      <c r="Z62" s="10">
        <f t="shared" si="7"/>
        <v>449.2</v>
      </c>
      <c r="AA62" s="11">
        <f t="shared" si="8"/>
        <v>5.4713804713804715E-2</v>
      </c>
      <c r="AB62" s="10"/>
      <c r="AC62" s="10" t="str">
        <f t="shared" si="1"/>
        <v>|10188|10186|10194|</v>
      </c>
      <c r="AD62" s="10" t="str">
        <f t="shared" si="2"/>
        <v>CARTONAGEM</v>
      </c>
    </row>
    <row r="63" spans="1:30" ht="24" customHeight="1" x14ac:dyDescent="0.3">
      <c r="A63" s="35">
        <v>46219</v>
      </c>
      <c r="B63" s="10">
        <v>10190.101909999999</v>
      </c>
      <c r="C63" s="10"/>
      <c r="D63" s="10" t="s">
        <v>68</v>
      </c>
      <c r="E63" s="10">
        <v>30008430</v>
      </c>
      <c r="F63" s="10" t="s">
        <v>282</v>
      </c>
      <c r="G63" s="10" t="s">
        <v>68</v>
      </c>
      <c r="H63" s="10" t="s">
        <v>68</v>
      </c>
      <c r="I63" s="10" t="s">
        <v>68</v>
      </c>
      <c r="J63" s="9">
        <v>120</v>
      </c>
      <c r="K63" s="10">
        <f>IF($E63="","",IFERROR(INDEX('01_Cad_Pecas'!$H$2:$H$5000,MATCH($E63,'01_Cad_Pecas'!$D$2:$D$5000,0)),IFERROR(INDEX('01_Cad_Pecas'!$H$2:$H$5000,MATCH(VALUE($E63),'01_Cad_Pecas'!$D$2:$D$5000,0)),"")))</f>
        <v>8</v>
      </c>
      <c r="L63" s="10">
        <f>IF($E63="","",IFERROR(INDEX('01_Cad_Pecas'!$I$2:$I$5000,MATCH($E63,'01_Cad_Pecas'!$D$2:$D$5000,0)),IFERROR(INDEX('01_Cad_Pecas'!$I$2:$I$5000,MATCH(VALUE($E63),'01_Cad_Pecas'!$D$2:$D$5000,0)),"")))</f>
        <v>0.2</v>
      </c>
      <c r="M63" s="10">
        <f t="shared" si="0"/>
        <v>32</v>
      </c>
      <c r="N63" s="10">
        <v>46206</v>
      </c>
      <c r="O63" s="10">
        <v>120</v>
      </c>
      <c r="P63" s="10"/>
      <c r="Q63" s="10"/>
      <c r="R63" s="10">
        <f t="shared" si="3"/>
        <v>32</v>
      </c>
      <c r="S63" s="10"/>
      <c r="T63" s="10">
        <f t="shared" si="4"/>
        <v>1</v>
      </c>
      <c r="U63" s="10" t="s">
        <v>36</v>
      </c>
      <c r="V63" s="10" t="str">
        <f t="shared" ca="1" si="5"/>
        <v>NÃO</v>
      </c>
      <c r="W63" s="10">
        <f>IF(OR($A63="",$I63="",$M63=""),"",SUMIFS($M$2:M63,$I$2:I63,$I63,$A$2:A63,$A63)-$M63)</f>
        <v>0</v>
      </c>
      <c r="X63" s="10">
        <f t="shared" si="6"/>
        <v>99.000000000000014</v>
      </c>
      <c r="Y63" s="10">
        <f>IFERROR(VLOOKUP($I63,'02_Cad_Maquinas'!$B$2:$H$200,7,FALSE()),"")</f>
        <v>475.2</v>
      </c>
      <c r="Z63" s="10">
        <f t="shared" si="7"/>
        <v>376.2</v>
      </c>
      <c r="AA63" s="11">
        <f t="shared" si="8"/>
        <v>0.20833333333333337</v>
      </c>
      <c r="AB63" s="10"/>
      <c r="AC63" s="10" t="str">
        <f t="shared" si="1"/>
        <v>|10190|10191|</v>
      </c>
      <c r="AD63" s="10" t="str">
        <f t="shared" si="2"/>
        <v>CARTONAGEM</v>
      </c>
    </row>
    <row r="64" spans="1:30" ht="24" customHeight="1" x14ac:dyDescent="0.3">
      <c r="A64" s="35">
        <v>46220</v>
      </c>
      <c r="B64" s="10">
        <v>10192.10187</v>
      </c>
      <c r="C64" s="10"/>
      <c r="D64" s="10" t="s">
        <v>68</v>
      </c>
      <c r="E64" s="10">
        <v>30003031</v>
      </c>
      <c r="F64" s="10" t="s">
        <v>3136</v>
      </c>
      <c r="G64" s="10" t="s">
        <v>68</v>
      </c>
      <c r="H64" s="10" t="s">
        <v>68</v>
      </c>
      <c r="I64" s="10" t="s">
        <v>68</v>
      </c>
      <c r="J64" s="19">
        <v>51</v>
      </c>
      <c r="K64" s="10">
        <f>IF($E64="","",IFERROR(INDEX('01_Cad_Pecas'!$H$2:$H$5000,MATCH($E64,'01_Cad_Pecas'!$D$2:$D$5000,0)),IFERROR(INDEX('01_Cad_Pecas'!$H$2:$H$5000,MATCH(VALUE($E64),'01_Cad_Pecas'!$D$2:$D$5000,0)),"")))</f>
        <v>8</v>
      </c>
      <c r="L64" s="10">
        <f>IF($E64="","",IFERROR(INDEX('01_Cad_Pecas'!$I$2:$I$5000,MATCH($E64,'01_Cad_Pecas'!$D$2:$D$5000,0)),IFERROR(INDEX('01_Cad_Pecas'!$I$2:$I$5000,MATCH(VALUE($E64),'01_Cad_Pecas'!$D$2:$D$5000,0)),"")))</f>
        <v>0.2</v>
      </c>
      <c r="M64" s="10">
        <f t="shared" si="0"/>
        <v>18.200000000000003</v>
      </c>
      <c r="N64" s="10">
        <v>46206</v>
      </c>
      <c r="O64" s="10">
        <v>51</v>
      </c>
      <c r="P64" s="10"/>
      <c r="Q64" s="10"/>
      <c r="R64" s="10">
        <f t="shared" si="3"/>
        <v>18.200000000000003</v>
      </c>
      <c r="S64" s="10"/>
      <c r="T64" s="10">
        <f t="shared" si="4"/>
        <v>1</v>
      </c>
      <c r="U64" s="10" t="s">
        <v>36</v>
      </c>
      <c r="V64" s="10" t="str">
        <f t="shared" ca="1" si="5"/>
        <v>NÃO</v>
      </c>
      <c r="W64" s="10">
        <f>IF(OR($A64="",$I64="",$M64=""),"",SUMIFS($M$2:M64,$I$2:I64,$I64,$A$2:A64,$A64)-$M64)</f>
        <v>0</v>
      </c>
      <c r="X64" s="10">
        <f t="shared" si="6"/>
        <v>18.200000000000003</v>
      </c>
      <c r="Y64" s="10">
        <f>IFERROR(VLOOKUP($I64,'02_Cad_Maquinas'!$B$2:$H$200,7,FALSE()),"")</f>
        <v>475.2</v>
      </c>
      <c r="Z64" s="10">
        <f t="shared" si="7"/>
        <v>457</v>
      </c>
      <c r="AA64" s="11">
        <f t="shared" si="8"/>
        <v>3.8299663299663306E-2</v>
      </c>
      <c r="AB64" s="10"/>
      <c r="AC64" s="10" t="str">
        <f t="shared" si="1"/>
        <v>|10192|10187|</v>
      </c>
      <c r="AD64" s="10" t="str">
        <f t="shared" si="2"/>
        <v>CARTONAGEM</v>
      </c>
    </row>
    <row r="65" spans="1:30" ht="24" customHeight="1" x14ac:dyDescent="0.3">
      <c r="A65" s="35">
        <v>46219</v>
      </c>
      <c r="B65" s="10">
        <v>10192.10187</v>
      </c>
      <c r="C65" s="10"/>
      <c r="D65" s="10" t="s">
        <v>68</v>
      </c>
      <c r="E65" s="10">
        <v>30003032</v>
      </c>
      <c r="F65" s="10" t="s">
        <v>3137</v>
      </c>
      <c r="G65" s="10" t="s">
        <v>68</v>
      </c>
      <c r="H65" s="10" t="s">
        <v>68</v>
      </c>
      <c r="I65" s="10" t="s">
        <v>68</v>
      </c>
      <c r="J65" s="19">
        <v>204</v>
      </c>
      <c r="K65" s="10">
        <f>IF($E65="","",IFERROR(INDEX('01_Cad_Pecas'!$H$2:$H$5000,MATCH($E65,'01_Cad_Pecas'!$D$2:$D$5000,0)),IFERROR(INDEX('01_Cad_Pecas'!$H$2:$H$5000,MATCH(VALUE($E65),'01_Cad_Pecas'!$D$2:$D$5000,0)),"")))</f>
        <v>8</v>
      </c>
      <c r="L65" s="10">
        <f>IF($E65="","",IFERROR(INDEX('01_Cad_Pecas'!$I$2:$I$5000,MATCH($E65,'01_Cad_Pecas'!$D$2:$D$5000,0)),IFERROR(INDEX('01_Cad_Pecas'!$I$2:$I$5000,MATCH(VALUE($E65),'01_Cad_Pecas'!$D$2:$D$5000,0)),"")))</f>
        <v>0.2</v>
      </c>
      <c r="M65" s="10">
        <f t="shared" si="0"/>
        <v>48.800000000000004</v>
      </c>
      <c r="N65" s="10">
        <v>46206</v>
      </c>
      <c r="O65" s="10">
        <v>204</v>
      </c>
      <c r="P65" s="10"/>
      <c r="Q65" s="10"/>
      <c r="R65" s="10">
        <f t="shared" si="3"/>
        <v>48.800000000000004</v>
      </c>
      <c r="S65" s="10"/>
      <c r="T65" s="10">
        <f t="shared" si="4"/>
        <v>1</v>
      </c>
      <c r="U65" s="10" t="s">
        <v>36</v>
      </c>
      <c r="V65" s="10" t="str">
        <f t="shared" ca="1" si="5"/>
        <v>NÃO</v>
      </c>
      <c r="W65" s="10">
        <f>IF(OR($A65="",$I65="",$M65=""),"",SUMIFS($M$2:M65,$I$2:I65,$I65,$A$2:A65,$A65)-$M65)</f>
        <v>32.000000000000007</v>
      </c>
      <c r="X65" s="10">
        <f t="shared" si="6"/>
        <v>99.000000000000014</v>
      </c>
      <c r="Y65" s="10">
        <f>IFERROR(VLOOKUP($I65,'02_Cad_Maquinas'!$B$2:$H$200,7,FALSE()),"")</f>
        <v>475.2</v>
      </c>
      <c r="Z65" s="10">
        <f t="shared" si="7"/>
        <v>376.2</v>
      </c>
      <c r="AA65" s="11">
        <f t="shared" si="8"/>
        <v>0.20833333333333337</v>
      </c>
      <c r="AB65" s="10"/>
      <c r="AC65" s="10" t="str">
        <f t="shared" si="1"/>
        <v>|10192|10187|</v>
      </c>
      <c r="AD65" s="10" t="str">
        <f t="shared" si="2"/>
        <v>CARTONAGEM</v>
      </c>
    </row>
    <row r="66" spans="1:30" ht="24" customHeight="1" x14ac:dyDescent="0.3">
      <c r="A66" s="35">
        <v>46216</v>
      </c>
      <c r="B66" s="10">
        <v>10192.10187</v>
      </c>
      <c r="C66" s="10"/>
      <c r="D66" s="10" t="s">
        <v>68</v>
      </c>
      <c r="E66" s="10">
        <v>30003330</v>
      </c>
      <c r="F66" s="10" t="s">
        <v>3140</v>
      </c>
      <c r="G66" s="10" t="s">
        <v>68</v>
      </c>
      <c r="H66" s="10" t="s">
        <v>68</v>
      </c>
      <c r="I66" s="10" t="s">
        <v>68</v>
      </c>
      <c r="J66" s="19">
        <v>51</v>
      </c>
      <c r="K66" s="10">
        <f>IF($E66="","",IFERROR(INDEX('01_Cad_Pecas'!$H$2:$H$5000,MATCH($E66,'01_Cad_Pecas'!$D$2:$D$5000,0)),IFERROR(INDEX('01_Cad_Pecas'!$H$2:$H$5000,MATCH(VALUE($E66),'01_Cad_Pecas'!$D$2:$D$5000,0)),"")))</f>
        <v>8</v>
      </c>
      <c r="L66" s="10">
        <f>IF($E66="","",IFERROR(INDEX('01_Cad_Pecas'!$I$2:$I$5000,MATCH($E66,'01_Cad_Pecas'!$D$2:$D$5000,0)),IFERROR(INDEX('01_Cad_Pecas'!$I$2:$I$5000,MATCH(VALUE($E66),'01_Cad_Pecas'!$D$2:$D$5000,0)),"")))</f>
        <v>0.2</v>
      </c>
      <c r="M66" s="10">
        <f t="shared" ref="M66:M129" si="9">IF(OR($J66="",$L66=""),"",IF($K66="",0,$K66)+$J66*$L66)</f>
        <v>18.200000000000003</v>
      </c>
      <c r="N66" s="10">
        <v>46206</v>
      </c>
      <c r="O66" s="10">
        <v>51</v>
      </c>
      <c r="P66" s="10"/>
      <c r="Q66" s="10"/>
      <c r="R66" s="10">
        <f t="shared" si="3"/>
        <v>18.200000000000003</v>
      </c>
      <c r="S66" s="10"/>
      <c r="T66" s="10">
        <f t="shared" si="4"/>
        <v>1</v>
      </c>
      <c r="U66" s="10" t="s">
        <v>36</v>
      </c>
      <c r="V66" s="10" t="str">
        <f t="shared" ca="1" si="5"/>
        <v>NÃO</v>
      </c>
      <c r="W66" s="10">
        <f>IF(OR($A66="",$I66="",$M66=""),"",SUMIFS($M$2:M66,$I$2:I66,$I66,$A$2:A66,$A66)-$M66)</f>
        <v>12.200000000000003</v>
      </c>
      <c r="X66" s="10">
        <f t="shared" si="6"/>
        <v>30.400000000000006</v>
      </c>
      <c r="Y66" s="10">
        <f>IFERROR(VLOOKUP($I66,'02_Cad_Maquinas'!$B$2:$H$200,7,FALSE()),"")</f>
        <v>475.2</v>
      </c>
      <c r="Z66" s="10">
        <f t="shared" si="7"/>
        <v>444.79999999999995</v>
      </c>
      <c r="AA66" s="11">
        <f t="shared" si="8"/>
        <v>6.3973063973063987E-2</v>
      </c>
      <c r="AB66" s="10"/>
      <c r="AC66" s="10" t="str">
        <f t="shared" si="1"/>
        <v>|10192|10187|</v>
      </c>
      <c r="AD66" s="10" t="str">
        <f t="shared" si="2"/>
        <v>CARTONAGEM</v>
      </c>
    </row>
    <row r="67" spans="1:30" ht="24" customHeight="1" x14ac:dyDescent="0.3">
      <c r="A67" s="35">
        <v>46219</v>
      </c>
      <c r="B67" s="10">
        <v>10192.10187</v>
      </c>
      <c r="C67" s="10"/>
      <c r="D67" s="10" t="s">
        <v>68</v>
      </c>
      <c r="E67" s="10">
        <v>30003331</v>
      </c>
      <c r="F67" s="10" t="s">
        <v>272</v>
      </c>
      <c r="G67" s="10" t="s">
        <v>68</v>
      </c>
      <c r="H67" s="10" t="s">
        <v>68</v>
      </c>
      <c r="I67" s="10" t="s">
        <v>68</v>
      </c>
      <c r="J67" s="19">
        <v>51</v>
      </c>
      <c r="K67" s="10">
        <f>IF($E67="","",IFERROR(INDEX('01_Cad_Pecas'!$H$2:$H$5000,MATCH($E67,'01_Cad_Pecas'!$D$2:$D$5000,0)),IFERROR(INDEX('01_Cad_Pecas'!$H$2:$H$5000,MATCH(VALUE($E67),'01_Cad_Pecas'!$D$2:$D$5000,0)),"")))</f>
        <v>8</v>
      </c>
      <c r="L67" s="10">
        <f>IF($E67="","",IFERROR(INDEX('01_Cad_Pecas'!$I$2:$I$5000,MATCH($E67,'01_Cad_Pecas'!$D$2:$D$5000,0)),IFERROR(INDEX('01_Cad_Pecas'!$I$2:$I$5000,MATCH(VALUE($E67),'01_Cad_Pecas'!$D$2:$D$5000,0)),"")))</f>
        <v>0.2</v>
      </c>
      <c r="M67" s="10">
        <f t="shared" si="9"/>
        <v>18.200000000000003</v>
      </c>
      <c r="N67" s="10">
        <v>46206</v>
      </c>
      <c r="O67" s="10">
        <v>51</v>
      </c>
      <c r="P67" s="10"/>
      <c r="Q67" s="10"/>
      <c r="R67" s="10">
        <f t="shared" si="3"/>
        <v>18.200000000000003</v>
      </c>
      <c r="S67" s="10"/>
      <c r="T67" s="10">
        <f t="shared" si="4"/>
        <v>1</v>
      </c>
      <c r="U67" s="10" t="s">
        <v>36</v>
      </c>
      <c r="V67" s="10" t="str">
        <f t="shared" ca="1" si="5"/>
        <v>NÃO</v>
      </c>
      <c r="W67" s="10">
        <f>IF(OR($A67="",$I67="",$M67=""),"",SUMIFS($M$2:M67,$I$2:I67,$I67,$A$2:A67,$A67)-$M67)</f>
        <v>80.800000000000011</v>
      </c>
      <c r="X67" s="10">
        <f t="shared" si="6"/>
        <v>99.000000000000014</v>
      </c>
      <c r="Y67" s="10">
        <f>IFERROR(VLOOKUP($I67,'02_Cad_Maquinas'!$B$2:$H$200,7,FALSE()),"")</f>
        <v>475.2</v>
      </c>
      <c r="Z67" s="10">
        <f t="shared" si="7"/>
        <v>376.2</v>
      </c>
      <c r="AA67" s="11">
        <f t="shared" si="8"/>
        <v>0.20833333333333337</v>
      </c>
      <c r="AB67" s="10"/>
      <c r="AC67" s="10" t="str">
        <f t="shared" ref="AC67:AC130" si="10">IF($B67="","","|"&amp;SUBSTITUTE(TRIM(SUBSTITUTE(SUBSTITUTE(SUBSTITUTE(SUBSTITUTE(SUBSTITUTE(SUBSTITUTE(SUBSTITUTE(SUBSTITUTE(SUBSTITUTE(SUBSTITUTE(SUBSTITUTE(SUBSTITUTE(SUBSTITUTE(SUBSTITUTE(TRIM($B67&amp;""),CHAR(10)," "),CHAR(13)," "),"."," "),";"," "),","," "),"/"," "),"+"," "),"-"," "),"  "," "),"  "," "),"  "," "),"  "," "),"  "," "),"  "," "))," ","|")&amp;"|")</f>
        <v>|10192|10187|</v>
      </c>
      <c r="AD67" s="10" t="str">
        <f t="shared" ref="AD67:AD130" si="11">TRIM($I67&amp;"")</f>
        <v>CARTONAGEM</v>
      </c>
    </row>
    <row r="68" spans="1:30" ht="24" customHeight="1" x14ac:dyDescent="0.3">
      <c r="A68" s="35">
        <v>46218</v>
      </c>
      <c r="B68" s="10">
        <v>10192.10187</v>
      </c>
      <c r="C68" s="10"/>
      <c r="D68" s="10" t="s">
        <v>68</v>
      </c>
      <c r="E68" s="10">
        <v>30008430</v>
      </c>
      <c r="F68" s="10" t="s">
        <v>282</v>
      </c>
      <c r="G68" s="10" t="s">
        <v>68</v>
      </c>
      <c r="H68" s="10" t="s">
        <v>68</v>
      </c>
      <c r="I68" s="10" t="s">
        <v>68</v>
      </c>
      <c r="J68" s="19">
        <v>60</v>
      </c>
      <c r="K68" s="10">
        <f>IF($E68="","",IFERROR(INDEX('01_Cad_Pecas'!$H$2:$H$5000,MATCH($E68,'01_Cad_Pecas'!$D$2:$D$5000,0)),IFERROR(INDEX('01_Cad_Pecas'!$H$2:$H$5000,MATCH(VALUE($E68),'01_Cad_Pecas'!$D$2:$D$5000,0)),"")))</f>
        <v>8</v>
      </c>
      <c r="L68" s="10">
        <f>IF($E68="","",IFERROR(INDEX('01_Cad_Pecas'!$I$2:$I$5000,MATCH($E68,'01_Cad_Pecas'!$D$2:$D$5000,0)),IFERROR(INDEX('01_Cad_Pecas'!$I$2:$I$5000,MATCH(VALUE($E68),'01_Cad_Pecas'!$D$2:$D$5000,0)),"")))</f>
        <v>0.2</v>
      </c>
      <c r="M68" s="10">
        <f t="shared" si="9"/>
        <v>20</v>
      </c>
      <c r="N68" s="10">
        <v>46206</v>
      </c>
      <c r="O68" s="10">
        <v>60</v>
      </c>
      <c r="P68" s="10"/>
      <c r="Q68" s="10"/>
      <c r="R68" s="10">
        <f t="shared" si="3"/>
        <v>20</v>
      </c>
      <c r="S68" s="10"/>
      <c r="T68" s="10">
        <f t="shared" si="4"/>
        <v>1</v>
      </c>
      <c r="U68" s="10" t="s">
        <v>36</v>
      </c>
      <c r="V68" s="10" t="str">
        <f t="shared" ca="1" si="5"/>
        <v>NÃO</v>
      </c>
      <c r="W68" s="10">
        <f>IF(OR($A68="",$I68="",$M68=""),"",SUMIFS($M$2:M68,$I$2:I68,$I68,$A$2:A68,$A68)-$M68)</f>
        <v>6</v>
      </c>
      <c r="X68" s="10">
        <f t="shared" si="6"/>
        <v>26</v>
      </c>
      <c r="Y68" s="10">
        <f>IFERROR(VLOOKUP($I68,'02_Cad_Maquinas'!$B$2:$H$200,7,FALSE()),"")</f>
        <v>475.2</v>
      </c>
      <c r="Z68" s="10">
        <f t="shared" si="7"/>
        <v>449.2</v>
      </c>
      <c r="AA68" s="11">
        <f t="shared" si="8"/>
        <v>5.4713804713804715E-2</v>
      </c>
      <c r="AB68" s="10"/>
      <c r="AC68" s="10" t="str">
        <f t="shared" si="10"/>
        <v>|10192|10187|</v>
      </c>
      <c r="AD68" s="10" t="str">
        <f t="shared" si="11"/>
        <v>CARTONAGEM</v>
      </c>
    </row>
    <row r="69" spans="1:30" ht="36" customHeight="1" x14ac:dyDescent="0.3">
      <c r="A69" s="35">
        <v>46197</v>
      </c>
      <c r="B69" s="10">
        <v>10163.10147</v>
      </c>
      <c r="C69" s="10" t="s">
        <v>3142</v>
      </c>
      <c r="D69" s="10" t="s">
        <v>35</v>
      </c>
      <c r="E69" s="10">
        <v>20061312</v>
      </c>
      <c r="F69" s="10" t="s">
        <v>3157</v>
      </c>
      <c r="G69" s="10" t="s">
        <v>35</v>
      </c>
      <c r="H69" s="10" t="s">
        <v>35</v>
      </c>
      <c r="I69" s="9" t="s">
        <v>35</v>
      </c>
      <c r="J69" s="9">
        <v>2</v>
      </c>
      <c r="K69" s="10">
        <f>IF($E69="","",IFERROR(INDEX('01_Cad_Pecas'!$H$2:$H$5000,MATCH($E69,'01_Cad_Pecas'!$D$2:$D$5000,0)),IFERROR(INDEX('01_Cad_Pecas'!$H$2:$H$5000,MATCH(VALUE($E69),'01_Cad_Pecas'!$D$2:$D$5000,0)),"")))</f>
        <v>7</v>
      </c>
      <c r="L69" s="10">
        <f>IF($E69="","",IFERROR(INDEX('01_Cad_Pecas'!$I$2:$I$5000,MATCH($E69,'01_Cad_Pecas'!$D$2:$D$5000,0)),IFERROR(INDEX('01_Cad_Pecas'!$I$2:$I$5000,MATCH(VALUE($E69),'01_Cad_Pecas'!$D$2:$D$5000,0)),"")))</f>
        <v>0.81</v>
      </c>
      <c r="M69" s="10">
        <f t="shared" si="9"/>
        <v>8.620000000000001</v>
      </c>
      <c r="N69" s="9">
        <v>46197</v>
      </c>
      <c r="O69" s="9">
        <v>2</v>
      </c>
      <c r="P69" s="10"/>
      <c r="Q69" s="10"/>
      <c r="R69" s="10">
        <f t="shared" si="3"/>
        <v>8.620000000000001</v>
      </c>
      <c r="S69" s="10"/>
      <c r="T69" s="10">
        <f t="shared" si="4"/>
        <v>1</v>
      </c>
      <c r="U69" s="10"/>
      <c r="V69" s="10" t="str">
        <f t="shared" ca="1" si="5"/>
        <v>SIM</v>
      </c>
      <c r="W69" s="10">
        <f>IF(OR($A69="",$I69="",$M69=""),"",SUMIFS($M$2:M69,$I$2:I69,$I69,$A$2:A69,$A69)-$M69)</f>
        <v>0</v>
      </c>
      <c r="X69" s="10">
        <f t="shared" si="6"/>
        <v>56.120000000000005</v>
      </c>
      <c r="Y69" s="10">
        <f>IFERROR(VLOOKUP($I69,'02_Cad_Maquinas'!$B$2:$H$200,7,FALSE()),"")</f>
        <v>506.88</v>
      </c>
      <c r="Z69" s="10">
        <f t="shared" si="7"/>
        <v>450.76</v>
      </c>
      <c r="AA69" s="11">
        <f t="shared" si="8"/>
        <v>0.11071654040404041</v>
      </c>
      <c r="AB69" s="10" t="s">
        <v>3158</v>
      </c>
      <c r="AC69" s="10" t="str">
        <f t="shared" si="10"/>
        <v>|10163|10147|</v>
      </c>
      <c r="AD69" s="10" t="str">
        <f t="shared" si="11"/>
        <v>CNC</v>
      </c>
    </row>
    <row r="70" spans="1:30" ht="36" customHeight="1" x14ac:dyDescent="0.3">
      <c r="A70" s="35">
        <v>46197</v>
      </c>
      <c r="B70" s="10">
        <v>10163.10147</v>
      </c>
      <c r="C70" s="10" t="s">
        <v>3142</v>
      </c>
      <c r="D70" s="10" t="s">
        <v>35</v>
      </c>
      <c r="E70" s="10">
        <v>30006104</v>
      </c>
      <c r="F70" s="10" t="s">
        <v>3159</v>
      </c>
      <c r="G70" s="10" t="s">
        <v>35</v>
      </c>
      <c r="H70" s="10" t="s">
        <v>35</v>
      </c>
      <c r="I70" s="9" t="s">
        <v>35</v>
      </c>
      <c r="J70" s="9">
        <v>50</v>
      </c>
      <c r="K70" s="10">
        <f>IF($E70="","",IFERROR(INDEX('01_Cad_Pecas'!$H$2:$H$5000,MATCH($E70,'01_Cad_Pecas'!$D$2:$D$5000,0)),IFERROR(INDEX('01_Cad_Pecas'!$H$2:$H$5000,MATCH(VALUE($E70),'01_Cad_Pecas'!$D$2:$D$5000,0)),"")))</f>
        <v>7</v>
      </c>
      <c r="L70" s="10">
        <f>IF($E70="","",IFERROR(INDEX('01_Cad_Pecas'!$I$2:$I$5000,MATCH($E70,'01_Cad_Pecas'!$D$2:$D$5000,0)),IFERROR(INDEX('01_Cad_Pecas'!$I$2:$I$5000,MATCH(VALUE($E70),'01_Cad_Pecas'!$D$2:$D$5000,0)),"")))</f>
        <v>0.81</v>
      </c>
      <c r="M70" s="10">
        <f t="shared" si="9"/>
        <v>47.5</v>
      </c>
      <c r="N70" s="9">
        <v>46197</v>
      </c>
      <c r="O70" s="9">
        <v>50</v>
      </c>
      <c r="P70" s="10"/>
      <c r="Q70" s="10"/>
      <c r="R70" s="10">
        <f t="shared" si="3"/>
        <v>47.5</v>
      </c>
      <c r="S70" s="10"/>
      <c r="T70" s="10">
        <f t="shared" si="4"/>
        <v>1</v>
      </c>
      <c r="U70" s="10"/>
      <c r="V70" s="10" t="str">
        <f t="shared" ca="1" si="5"/>
        <v>SIM</v>
      </c>
      <c r="W70" s="10">
        <f>IF(OR($A70="",$I70="",$M70=""),"",SUMIFS($M$2:M70,$I$2:I70,$I70,$A$2:A70,$A70)-$M70)</f>
        <v>8.6200000000000045</v>
      </c>
      <c r="X70" s="10">
        <f t="shared" si="6"/>
        <v>56.120000000000005</v>
      </c>
      <c r="Y70" s="10">
        <f>IFERROR(VLOOKUP($I70,'02_Cad_Maquinas'!$B$2:$H$200,7,FALSE()),"")</f>
        <v>506.88</v>
      </c>
      <c r="Z70" s="10">
        <f t="shared" si="7"/>
        <v>450.76</v>
      </c>
      <c r="AA70" s="11">
        <f t="shared" si="8"/>
        <v>0.11071654040404041</v>
      </c>
      <c r="AB70" s="10" t="s">
        <v>3158</v>
      </c>
      <c r="AC70" s="10" t="str">
        <f t="shared" si="10"/>
        <v>|10163|10147|</v>
      </c>
      <c r="AD70" s="10" t="str">
        <f t="shared" si="11"/>
        <v>CNC</v>
      </c>
    </row>
    <row r="71" spans="1:30" ht="24" customHeight="1" x14ac:dyDescent="0.3">
      <c r="A71" s="35">
        <v>46198</v>
      </c>
      <c r="B71" s="10">
        <v>10179</v>
      </c>
      <c r="C71" s="10"/>
      <c r="D71" s="10" t="s">
        <v>35</v>
      </c>
      <c r="E71" s="10">
        <v>30080009</v>
      </c>
      <c r="F71" s="10" t="s">
        <v>3160</v>
      </c>
      <c r="G71" s="10" t="s">
        <v>35</v>
      </c>
      <c r="H71" s="10" t="s">
        <v>35</v>
      </c>
      <c r="I71" s="10" t="s">
        <v>35</v>
      </c>
      <c r="J71" s="9">
        <v>6</v>
      </c>
      <c r="K71" s="10">
        <f>IF($E71="","",IFERROR(INDEX('01_Cad_Pecas'!$H$2:$H$5000,MATCH($E71,'01_Cad_Pecas'!$D$2:$D$5000,0)),IFERROR(INDEX('01_Cad_Pecas'!$H$2:$H$5000,MATCH(VALUE($E71),'01_Cad_Pecas'!$D$2:$D$5000,0)),"")))</f>
        <v>7</v>
      </c>
      <c r="L71" s="10">
        <f>IF($E71="","",IFERROR(INDEX('01_Cad_Pecas'!$I$2:$I$5000,MATCH($E71,'01_Cad_Pecas'!$D$2:$D$5000,0)),IFERROR(INDEX('01_Cad_Pecas'!$I$2:$I$5000,MATCH(VALUE($E71),'01_Cad_Pecas'!$D$2:$D$5000,0)),"")))</f>
        <v>0.81</v>
      </c>
      <c r="M71" s="10">
        <f t="shared" si="9"/>
        <v>11.86</v>
      </c>
      <c r="N71" s="10">
        <v>46198</v>
      </c>
      <c r="O71" s="9">
        <v>6</v>
      </c>
      <c r="P71" s="10"/>
      <c r="Q71" s="10"/>
      <c r="R71" s="10">
        <f t="shared" ref="R71:R134" si="12">IF(AND($P71&lt;&gt;"",$Q71&lt;&gt;""),($Q71-$P71)*1440,IF(AND($O71&lt;&gt;"",$L71&lt;&gt;""),IF($K71="",0,$K71)+$O71*$L71,""))</f>
        <v>11.86</v>
      </c>
      <c r="S71" s="10"/>
      <c r="T71" s="10">
        <f t="shared" ref="T71:T134" si="13">IF(OR($J71="",$O71=""),"",$O71/$J71)</f>
        <v>1</v>
      </c>
      <c r="U71" s="10"/>
      <c r="V71" s="10" t="str">
        <f t="shared" ref="V71:V134" ca="1" si="14">IF($A71="","",IF(AND($A71&lt;&gt;"",NOT(OR($U71="Concluído",$U71="Concluido")),TODAY()&gt;$A71),"SIM","NÃO"))</f>
        <v>SIM</v>
      </c>
      <c r="W71" s="10">
        <f>IF(OR($A71="",$I71="",$M71=""),"",SUMIFS($M$2:M71,$I$2:I71,$I71,$A$2:A71,$A71)-$M71)</f>
        <v>0</v>
      </c>
      <c r="X71" s="10">
        <f t="shared" ref="X71:X134" si="15">IF(OR($A71="",$I71=""),"",SUMIFS($M$2:$M$4922,$I$2:$I$4922,$I71,$A$2:$A$4922,$A71))</f>
        <v>352.98</v>
      </c>
      <c r="Y71" s="10">
        <f>IFERROR(VLOOKUP($I71,'02_Cad_Maquinas'!$B$2:$H$200,7,FALSE()),"")</f>
        <v>506.88</v>
      </c>
      <c r="Z71" s="10">
        <f t="shared" ref="Z71:Z134" si="16">IF(OR($X71="",$Y71=""),"",$Y71-$X71)</f>
        <v>153.89999999999998</v>
      </c>
      <c r="AA71" s="11">
        <f t="shared" ref="AA71:AA134" si="17">IF(OR($X71="",$Y71=""),"",$X71/$Y71)</f>
        <v>0.69637784090909094</v>
      </c>
      <c r="AB71" s="10"/>
      <c r="AC71" s="10" t="str">
        <f t="shared" si="10"/>
        <v>|10179|</v>
      </c>
      <c r="AD71" s="10" t="str">
        <f t="shared" si="11"/>
        <v>CNC</v>
      </c>
    </row>
    <row r="72" spans="1:30" ht="24" customHeight="1" x14ac:dyDescent="0.3">
      <c r="A72" s="35">
        <v>46198</v>
      </c>
      <c r="B72" s="10">
        <v>10179</v>
      </c>
      <c r="C72" s="10"/>
      <c r="D72" s="10" t="s">
        <v>35</v>
      </c>
      <c r="E72" s="10">
        <v>30081507</v>
      </c>
      <c r="F72" s="10" t="s">
        <v>3161</v>
      </c>
      <c r="G72" s="10" t="s">
        <v>35</v>
      </c>
      <c r="H72" s="10" t="s">
        <v>35</v>
      </c>
      <c r="I72" s="10" t="s">
        <v>35</v>
      </c>
      <c r="J72" s="9">
        <v>3</v>
      </c>
      <c r="K72" s="10">
        <f>IF($E72="","",IFERROR(INDEX('01_Cad_Pecas'!$H$2:$H$5000,MATCH($E72,'01_Cad_Pecas'!$D$2:$D$5000,0)),IFERROR(INDEX('01_Cad_Pecas'!$H$2:$H$5000,MATCH(VALUE($E72),'01_Cad_Pecas'!$D$2:$D$5000,0)),"")))</f>
        <v>7</v>
      </c>
      <c r="L72" s="10">
        <f>IF($E72="","",IFERROR(INDEX('01_Cad_Pecas'!$I$2:$I$5000,MATCH($E72,'01_Cad_Pecas'!$D$2:$D$5000,0)),IFERROR(INDEX('01_Cad_Pecas'!$I$2:$I$5000,MATCH(VALUE($E72),'01_Cad_Pecas'!$D$2:$D$5000,0)),"")))</f>
        <v>0.81</v>
      </c>
      <c r="M72" s="10">
        <f t="shared" si="9"/>
        <v>9.43</v>
      </c>
      <c r="N72" s="10">
        <v>46198</v>
      </c>
      <c r="O72" s="9">
        <v>3</v>
      </c>
      <c r="P72" s="10"/>
      <c r="Q72" s="10"/>
      <c r="R72" s="10">
        <f t="shared" si="12"/>
        <v>9.43</v>
      </c>
      <c r="S72" s="10"/>
      <c r="T72" s="10">
        <f t="shared" si="13"/>
        <v>1</v>
      </c>
      <c r="U72" s="10"/>
      <c r="V72" s="10" t="str">
        <f t="shared" ca="1" si="14"/>
        <v>SIM</v>
      </c>
      <c r="W72" s="10">
        <f>IF(OR($A72="",$I72="",$M72=""),"",SUMIFS($M$2:M72,$I$2:I72,$I72,$A$2:A72,$A72)-$M72)</f>
        <v>11.86</v>
      </c>
      <c r="X72" s="10">
        <f t="shared" si="15"/>
        <v>352.98</v>
      </c>
      <c r="Y72" s="10">
        <f>IFERROR(VLOOKUP($I72,'02_Cad_Maquinas'!$B$2:$H$200,7,FALSE()),"")</f>
        <v>506.88</v>
      </c>
      <c r="Z72" s="10">
        <f t="shared" si="16"/>
        <v>153.89999999999998</v>
      </c>
      <c r="AA72" s="11">
        <f t="shared" si="17"/>
        <v>0.69637784090909094</v>
      </c>
      <c r="AB72" s="10"/>
      <c r="AC72" s="10" t="str">
        <f t="shared" si="10"/>
        <v>|10179|</v>
      </c>
      <c r="AD72" s="10" t="str">
        <f t="shared" si="11"/>
        <v>CNC</v>
      </c>
    </row>
    <row r="73" spans="1:30" ht="24" customHeight="1" x14ac:dyDescent="0.3">
      <c r="A73" s="35">
        <v>46198</v>
      </c>
      <c r="B73" s="10">
        <v>10179</v>
      </c>
      <c r="C73" s="10"/>
      <c r="D73" s="10" t="s">
        <v>35</v>
      </c>
      <c r="E73" s="10">
        <v>30081508</v>
      </c>
      <c r="F73" s="10" t="s">
        <v>3162</v>
      </c>
      <c r="G73" s="10" t="s">
        <v>35</v>
      </c>
      <c r="H73" s="10" t="s">
        <v>35</v>
      </c>
      <c r="I73" s="10" t="s">
        <v>35</v>
      </c>
      <c r="J73" s="9">
        <v>3</v>
      </c>
      <c r="K73" s="10">
        <f>IF($E73="","",IFERROR(INDEX('01_Cad_Pecas'!$H$2:$H$5000,MATCH($E73,'01_Cad_Pecas'!$D$2:$D$5000,0)),IFERROR(INDEX('01_Cad_Pecas'!$H$2:$H$5000,MATCH(VALUE($E73),'01_Cad_Pecas'!$D$2:$D$5000,0)),"")))</f>
        <v>7</v>
      </c>
      <c r="L73" s="10">
        <f>IF($E73="","",IFERROR(INDEX('01_Cad_Pecas'!$I$2:$I$5000,MATCH($E73,'01_Cad_Pecas'!$D$2:$D$5000,0)),IFERROR(INDEX('01_Cad_Pecas'!$I$2:$I$5000,MATCH(VALUE($E73),'01_Cad_Pecas'!$D$2:$D$5000,0)),"")))</f>
        <v>0.81</v>
      </c>
      <c r="M73" s="10">
        <f t="shared" si="9"/>
        <v>9.43</v>
      </c>
      <c r="N73" s="10">
        <v>46198</v>
      </c>
      <c r="O73" s="9">
        <v>3</v>
      </c>
      <c r="P73" s="10"/>
      <c r="Q73" s="10"/>
      <c r="R73" s="10">
        <f t="shared" si="12"/>
        <v>9.43</v>
      </c>
      <c r="S73" s="10"/>
      <c r="T73" s="10">
        <f t="shared" si="13"/>
        <v>1</v>
      </c>
      <c r="U73" s="10"/>
      <c r="V73" s="10" t="str">
        <f t="shared" ca="1" si="14"/>
        <v>SIM</v>
      </c>
      <c r="W73" s="10">
        <f>IF(OR($A73="",$I73="",$M73=""),"",SUMIFS($M$2:M73,$I$2:I73,$I73,$A$2:A73,$A73)-$M73)</f>
        <v>21.29</v>
      </c>
      <c r="X73" s="10">
        <f t="shared" si="15"/>
        <v>352.98</v>
      </c>
      <c r="Y73" s="10">
        <f>IFERROR(VLOOKUP($I73,'02_Cad_Maquinas'!$B$2:$H$200,7,FALSE()),"")</f>
        <v>506.88</v>
      </c>
      <c r="Z73" s="10">
        <f t="shared" si="16"/>
        <v>153.89999999999998</v>
      </c>
      <c r="AA73" s="11">
        <f t="shared" si="17"/>
        <v>0.69637784090909094</v>
      </c>
      <c r="AB73" s="10"/>
      <c r="AC73" s="10" t="str">
        <f t="shared" si="10"/>
        <v>|10179|</v>
      </c>
      <c r="AD73" s="10" t="str">
        <f t="shared" si="11"/>
        <v>CNC</v>
      </c>
    </row>
    <row r="74" spans="1:30" ht="24" customHeight="1" x14ac:dyDescent="0.3">
      <c r="A74" s="35">
        <v>46198</v>
      </c>
      <c r="B74" s="10">
        <v>10179</v>
      </c>
      <c r="C74" s="10"/>
      <c r="D74" s="10" t="s">
        <v>35</v>
      </c>
      <c r="E74" s="10">
        <v>30080008</v>
      </c>
      <c r="F74" s="10" t="s">
        <v>3163</v>
      </c>
      <c r="G74" s="10" t="s">
        <v>35</v>
      </c>
      <c r="H74" s="10" t="s">
        <v>35</v>
      </c>
      <c r="I74" s="10" t="s">
        <v>35</v>
      </c>
      <c r="J74" s="9">
        <v>6</v>
      </c>
      <c r="K74" s="10">
        <f>IF($E74="","",IFERROR(INDEX('01_Cad_Pecas'!$H$2:$H$5000,MATCH($E74,'01_Cad_Pecas'!$D$2:$D$5000,0)),IFERROR(INDEX('01_Cad_Pecas'!$H$2:$H$5000,MATCH(VALUE($E74),'01_Cad_Pecas'!$D$2:$D$5000,0)),"")))</f>
        <v>7</v>
      </c>
      <c r="L74" s="10">
        <f>IF($E74="","",IFERROR(INDEX('01_Cad_Pecas'!$I$2:$I$5000,MATCH($E74,'01_Cad_Pecas'!$D$2:$D$5000,0)),IFERROR(INDEX('01_Cad_Pecas'!$I$2:$I$5000,MATCH(VALUE($E74),'01_Cad_Pecas'!$D$2:$D$5000,0)),"")))</f>
        <v>0.81</v>
      </c>
      <c r="M74" s="10">
        <f t="shared" si="9"/>
        <v>11.86</v>
      </c>
      <c r="N74" s="10">
        <v>46198</v>
      </c>
      <c r="O74" s="9">
        <v>6</v>
      </c>
      <c r="P74" s="10"/>
      <c r="Q74" s="10"/>
      <c r="R74" s="10">
        <f t="shared" si="12"/>
        <v>11.86</v>
      </c>
      <c r="S74" s="10"/>
      <c r="T74" s="10">
        <f t="shared" si="13"/>
        <v>1</v>
      </c>
      <c r="U74" s="10"/>
      <c r="V74" s="10" t="str">
        <f t="shared" ca="1" si="14"/>
        <v>SIM</v>
      </c>
      <c r="W74" s="10">
        <f>IF(OR($A74="",$I74="",$M74=""),"",SUMIFS($M$2:M74,$I$2:I74,$I74,$A$2:A74,$A74)-$M74)</f>
        <v>30.72</v>
      </c>
      <c r="X74" s="10">
        <f t="shared" si="15"/>
        <v>352.98</v>
      </c>
      <c r="Y74" s="10">
        <f>IFERROR(VLOOKUP($I74,'02_Cad_Maquinas'!$B$2:$H$200,7,FALSE()),"")</f>
        <v>506.88</v>
      </c>
      <c r="Z74" s="10">
        <f t="shared" si="16"/>
        <v>153.89999999999998</v>
      </c>
      <c r="AA74" s="11">
        <f t="shared" si="17"/>
        <v>0.69637784090909094</v>
      </c>
      <c r="AB74" s="10"/>
      <c r="AC74" s="10" t="str">
        <f t="shared" si="10"/>
        <v>|10179|</v>
      </c>
      <c r="AD74" s="10" t="str">
        <f t="shared" si="11"/>
        <v>CNC</v>
      </c>
    </row>
    <row r="75" spans="1:30" ht="24" customHeight="1" x14ac:dyDescent="0.3">
      <c r="A75" s="35">
        <v>46198</v>
      </c>
      <c r="B75" s="10">
        <v>10179</v>
      </c>
      <c r="C75" s="10"/>
      <c r="D75" s="10" t="s">
        <v>35</v>
      </c>
      <c r="E75" s="10">
        <v>30006104</v>
      </c>
      <c r="F75" s="10" t="s">
        <v>3159</v>
      </c>
      <c r="G75" s="10" t="s">
        <v>35</v>
      </c>
      <c r="H75" s="10" t="s">
        <v>35</v>
      </c>
      <c r="I75" s="10" t="s">
        <v>35</v>
      </c>
      <c r="J75" s="9">
        <v>10</v>
      </c>
      <c r="K75" s="10">
        <f>IF($E75="","",IFERROR(INDEX('01_Cad_Pecas'!$H$2:$H$5000,MATCH($E75,'01_Cad_Pecas'!$D$2:$D$5000,0)),IFERROR(INDEX('01_Cad_Pecas'!$H$2:$H$5000,MATCH(VALUE($E75),'01_Cad_Pecas'!$D$2:$D$5000,0)),"")))</f>
        <v>7</v>
      </c>
      <c r="L75" s="10">
        <f>IF($E75="","",IFERROR(INDEX('01_Cad_Pecas'!$I$2:$I$5000,MATCH($E75,'01_Cad_Pecas'!$D$2:$D$5000,0)),IFERROR(INDEX('01_Cad_Pecas'!$I$2:$I$5000,MATCH(VALUE($E75),'01_Cad_Pecas'!$D$2:$D$5000,0)),"")))</f>
        <v>0.81</v>
      </c>
      <c r="M75" s="10">
        <f t="shared" si="9"/>
        <v>15.100000000000001</v>
      </c>
      <c r="N75" s="10">
        <v>46198</v>
      </c>
      <c r="O75" s="9">
        <v>10</v>
      </c>
      <c r="P75" s="10"/>
      <c r="Q75" s="10"/>
      <c r="R75" s="10">
        <f t="shared" si="12"/>
        <v>15.100000000000001</v>
      </c>
      <c r="S75" s="10"/>
      <c r="T75" s="10">
        <f t="shared" si="13"/>
        <v>1</v>
      </c>
      <c r="U75" s="10"/>
      <c r="V75" s="10" t="str">
        <f t="shared" ca="1" si="14"/>
        <v>SIM</v>
      </c>
      <c r="W75" s="10">
        <f>IF(OR($A75="",$I75="",$M75=""),"",SUMIFS($M$2:M75,$I$2:I75,$I75,$A$2:A75,$A75)-$M75)</f>
        <v>42.58</v>
      </c>
      <c r="X75" s="10">
        <f t="shared" si="15"/>
        <v>352.98</v>
      </c>
      <c r="Y75" s="10">
        <f>IFERROR(VLOOKUP($I75,'02_Cad_Maquinas'!$B$2:$H$200,7,FALSE()),"")</f>
        <v>506.88</v>
      </c>
      <c r="Z75" s="10">
        <f t="shared" si="16"/>
        <v>153.89999999999998</v>
      </c>
      <c r="AA75" s="11">
        <f t="shared" si="17"/>
        <v>0.69637784090909094</v>
      </c>
      <c r="AB75" s="10"/>
      <c r="AC75" s="10" t="str">
        <f t="shared" si="10"/>
        <v>|10179|</v>
      </c>
      <c r="AD75" s="10" t="str">
        <f t="shared" si="11"/>
        <v>CNC</v>
      </c>
    </row>
    <row r="76" spans="1:30" x14ac:dyDescent="0.3">
      <c r="A76" s="35">
        <v>46198</v>
      </c>
      <c r="B76" s="10">
        <v>10179</v>
      </c>
      <c r="C76" s="10"/>
      <c r="D76" s="10" t="s">
        <v>35</v>
      </c>
      <c r="E76" s="10">
        <v>30124801</v>
      </c>
      <c r="F76" s="10" t="s">
        <v>3164</v>
      </c>
      <c r="G76" s="10" t="s">
        <v>35</v>
      </c>
      <c r="H76" s="10" t="s">
        <v>35</v>
      </c>
      <c r="I76" s="10" t="s">
        <v>35</v>
      </c>
      <c r="J76" s="9">
        <v>140</v>
      </c>
      <c r="K76" s="10">
        <f>IF($E76="","",IFERROR(INDEX('01_Cad_Pecas'!$H$2:$H$5000,MATCH($E76,'01_Cad_Pecas'!$D$2:$D$5000,0)),IFERROR(INDEX('01_Cad_Pecas'!$H$2:$H$5000,MATCH(VALUE($E76),'01_Cad_Pecas'!$D$2:$D$5000,0)),"")))</f>
        <v>7</v>
      </c>
      <c r="L76" s="10">
        <f>IF($E76="","",IFERROR(INDEX('01_Cad_Pecas'!$I$2:$I$5000,MATCH($E76,'01_Cad_Pecas'!$D$2:$D$5000,0)),IFERROR(INDEX('01_Cad_Pecas'!$I$2:$I$5000,MATCH(VALUE($E76),'01_Cad_Pecas'!$D$2:$D$5000,0)),"")))</f>
        <v>0.81</v>
      </c>
      <c r="M76" s="10">
        <f t="shared" si="9"/>
        <v>120.4</v>
      </c>
      <c r="N76" s="10">
        <v>46198</v>
      </c>
      <c r="O76" s="9">
        <v>140</v>
      </c>
      <c r="P76" s="10"/>
      <c r="Q76" s="10"/>
      <c r="R76" s="10">
        <f t="shared" si="12"/>
        <v>120.4</v>
      </c>
      <c r="S76" s="10"/>
      <c r="T76" s="10">
        <f t="shared" si="13"/>
        <v>1</v>
      </c>
      <c r="U76" s="10"/>
      <c r="V76" s="10" t="str">
        <f t="shared" ca="1" si="14"/>
        <v>SIM</v>
      </c>
      <c r="W76" s="10">
        <f>IF(OR($A76="",$I76="",$M76=""),"",SUMIFS($M$2:M76,$I$2:I76,$I76,$A$2:A76,$A76)-$M76)</f>
        <v>57.680000000000007</v>
      </c>
      <c r="X76" s="10">
        <f t="shared" si="15"/>
        <v>352.98</v>
      </c>
      <c r="Y76" s="10">
        <f>IFERROR(VLOOKUP($I76,'02_Cad_Maquinas'!$B$2:$H$200,7,FALSE()),"")</f>
        <v>506.88</v>
      </c>
      <c r="Z76" s="10">
        <f t="shared" si="16"/>
        <v>153.89999999999998</v>
      </c>
      <c r="AA76" s="11">
        <f t="shared" si="17"/>
        <v>0.69637784090909094</v>
      </c>
      <c r="AB76" s="10"/>
      <c r="AC76" s="10" t="str">
        <f t="shared" si="10"/>
        <v>|10179|</v>
      </c>
      <c r="AD76" s="10" t="str">
        <f t="shared" si="11"/>
        <v>CNC</v>
      </c>
    </row>
    <row r="77" spans="1:30" x14ac:dyDescent="0.3">
      <c r="A77" s="35">
        <v>46198</v>
      </c>
      <c r="B77" s="10">
        <v>10179</v>
      </c>
      <c r="C77" s="10"/>
      <c r="D77" s="10" t="s">
        <v>35</v>
      </c>
      <c r="E77" s="10">
        <v>30124001</v>
      </c>
      <c r="F77" s="10" t="s">
        <v>2740</v>
      </c>
      <c r="G77" s="10" t="s">
        <v>35</v>
      </c>
      <c r="H77" s="10" t="s">
        <v>35</v>
      </c>
      <c r="I77" s="10" t="s">
        <v>35</v>
      </c>
      <c r="J77" s="9">
        <v>25</v>
      </c>
      <c r="K77" s="10">
        <f>IF($E77="","",IFERROR(INDEX('01_Cad_Pecas'!$H$2:$H$5000,MATCH($E77,'01_Cad_Pecas'!$D$2:$D$5000,0)),IFERROR(INDEX('01_Cad_Pecas'!$H$2:$H$5000,MATCH(VALUE($E77),'01_Cad_Pecas'!$D$2:$D$5000,0)),"")))</f>
        <v>7</v>
      </c>
      <c r="L77" s="10">
        <f>IF($E77="","",IFERROR(INDEX('01_Cad_Pecas'!$I$2:$I$5000,MATCH($E77,'01_Cad_Pecas'!$D$2:$D$5000,0)),IFERROR(INDEX('01_Cad_Pecas'!$I$2:$I$5000,MATCH(VALUE($E77),'01_Cad_Pecas'!$D$2:$D$5000,0)),"")))</f>
        <v>0.81</v>
      </c>
      <c r="M77" s="10">
        <f t="shared" si="9"/>
        <v>27.25</v>
      </c>
      <c r="N77" s="10">
        <v>46198</v>
      </c>
      <c r="O77" s="9">
        <v>25</v>
      </c>
      <c r="P77" s="10"/>
      <c r="Q77" s="10"/>
      <c r="R77" s="10">
        <f t="shared" si="12"/>
        <v>27.25</v>
      </c>
      <c r="S77" s="10"/>
      <c r="T77" s="10">
        <f t="shared" si="13"/>
        <v>1</v>
      </c>
      <c r="U77" s="10"/>
      <c r="V77" s="10" t="str">
        <f t="shared" ca="1" si="14"/>
        <v>SIM</v>
      </c>
      <c r="W77" s="10">
        <f>IF(OR($A77="",$I77="",$M77=""),"",SUMIFS($M$2:M77,$I$2:I77,$I77,$A$2:A77,$A77)-$M77)</f>
        <v>178.08</v>
      </c>
      <c r="X77" s="10">
        <f t="shared" si="15"/>
        <v>352.98</v>
      </c>
      <c r="Y77" s="10">
        <f>IFERROR(VLOOKUP($I77,'02_Cad_Maquinas'!$B$2:$H$200,7,FALSE()),"")</f>
        <v>506.88</v>
      </c>
      <c r="Z77" s="10">
        <f t="shared" si="16"/>
        <v>153.89999999999998</v>
      </c>
      <c r="AA77" s="11">
        <f t="shared" si="17"/>
        <v>0.69637784090909094</v>
      </c>
      <c r="AB77" s="10"/>
      <c r="AC77" s="10" t="str">
        <f t="shared" si="10"/>
        <v>|10179|</v>
      </c>
      <c r="AD77" s="10" t="str">
        <f t="shared" si="11"/>
        <v>CNC</v>
      </c>
    </row>
    <row r="78" spans="1:30" x14ac:dyDescent="0.3">
      <c r="A78" s="35">
        <v>46198</v>
      </c>
      <c r="B78" s="10">
        <v>10179</v>
      </c>
      <c r="C78" s="10"/>
      <c r="D78" s="10" t="s">
        <v>35</v>
      </c>
      <c r="E78" s="10">
        <v>30124002</v>
      </c>
      <c r="F78" s="10" t="s">
        <v>2741</v>
      </c>
      <c r="G78" s="10" t="s">
        <v>35</v>
      </c>
      <c r="H78" s="10" t="s">
        <v>35</v>
      </c>
      <c r="I78" s="10" t="s">
        <v>35</v>
      </c>
      <c r="J78" s="9">
        <v>25</v>
      </c>
      <c r="K78" s="10">
        <f>IF($E78="","",IFERROR(INDEX('01_Cad_Pecas'!$H$2:$H$5000,MATCH($E78,'01_Cad_Pecas'!$D$2:$D$5000,0)),IFERROR(INDEX('01_Cad_Pecas'!$H$2:$H$5000,MATCH(VALUE($E78),'01_Cad_Pecas'!$D$2:$D$5000,0)),"")))</f>
        <v>7</v>
      </c>
      <c r="L78" s="10">
        <f>IF($E78="","",IFERROR(INDEX('01_Cad_Pecas'!$I$2:$I$5000,MATCH($E78,'01_Cad_Pecas'!$D$2:$D$5000,0)),IFERROR(INDEX('01_Cad_Pecas'!$I$2:$I$5000,MATCH(VALUE($E78),'01_Cad_Pecas'!$D$2:$D$5000,0)),"")))</f>
        <v>0.81</v>
      </c>
      <c r="M78" s="10">
        <f t="shared" si="9"/>
        <v>27.25</v>
      </c>
      <c r="N78" s="10">
        <v>46198</v>
      </c>
      <c r="O78" s="9">
        <v>25</v>
      </c>
      <c r="P78" s="10"/>
      <c r="Q78" s="10"/>
      <c r="R78" s="10">
        <f t="shared" si="12"/>
        <v>27.25</v>
      </c>
      <c r="S78" s="10"/>
      <c r="T78" s="10">
        <f t="shared" si="13"/>
        <v>1</v>
      </c>
      <c r="U78" s="10"/>
      <c r="V78" s="10" t="str">
        <f t="shared" ca="1" si="14"/>
        <v>SIM</v>
      </c>
      <c r="W78" s="10">
        <f>IF(OR($A78="",$I78="",$M78=""),"",SUMIFS($M$2:M78,$I$2:I78,$I78,$A$2:A78,$A78)-$M78)</f>
        <v>205.33</v>
      </c>
      <c r="X78" s="10">
        <f t="shared" si="15"/>
        <v>352.98</v>
      </c>
      <c r="Y78" s="10">
        <f>IFERROR(VLOOKUP($I78,'02_Cad_Maquinas'!$B$2:$H$200,7,FALSE()),"")</f>
        <v>506.88</v>
      </c>
      <c r="Z78" s="10">
        <f t="shared" si="16"/>
        <v>153.89999999999998</v>
      </c>
      <c r="AA78" s="11">
        <f t="shared" si="17"/>
        <v>0.69637784090909094</v>
      </c>
      <c r="AB78" s="10"/>
      <c r="AC78" s="10" t="str">
        <f t="shared" si="10"/>
        <v>|10179|</v>
      </c>
      <c r="AD78" s="10" t="str">
        <f t="shared" si="11"/>
        <v>CNC</v>
      </c>
    </row>
    <row r="79" spans="1:30" ht="24" customHeight="1" x14ac:dyDescent="0.3">
      <c r="A79" s="35">
        <v>46198</v>
      </c>
      <c r="B79" s="10">
        <v>10179</v>
      </c>
      <c r="C79" s="10"/>
      <c r="D79" s="10" t="s">
        <v>35</v>
      </c>
      <c r="E79" s="10">
        <v>30124802</v>
      </c>
      <c r="F79" s="10" t="s">
        <v>3165</v>
      </c>
      <c r="G79" s="10" t="s">
        <v>35</v>
      </c>
      <c r="H79" s="10" t="s">
        <v>35</v>
      </c>
      <c r="I79" s="10" t="s">
        <v>35</v>
      </c>
      <c r="J79" s="9">
        <v>140</v>
      </c>
      <c r="K79" s="10">
        <f>IF($E79="","",IFERROR(INDEX('01_Cad_Pecas'!$H$2:$H$5000,MATCH($E79,'01_Cad_Pecas'!$D$2:$D$5000,0)),IFERROR(INDEX('01_Cad_Pecas'!$H$2:$H$5000,MATCH(VALUE($E79),'01_Cad_Pecas'!$D$2:$D$5000,0)),"")))</f>
        <v>7</v>
      </c>
      <c r="L79" s="10">
        <f>IF($E79="","",IFERROR(INDEX('01_Cad_Pecas'!$I$2:$I$5000,MATCH($E79,'01_Cad_Pecas'!$D$2:$D$5000,0)),IFERROR(INDEX('01_Cad_Pecas'!$I$2:$I$5000,MATCH(VALUE($E79),'01_Cad_Pecas'!$D$2:$D$5000,0)),"")))</f>
        <v>0.81</v>
      </c>
      <c r="M79" s="10">
        <f t="shared" si="9"/>
        <v>120.4</v>
      </c>
      <c r="N79" s="10">
        <v>46198</v>
      </c>
      <c r="O79" s="9">
        <v>140</v>
      </c>
      <c r="P79" s="10"/>
      <c r="Q79" s="10"/>
      <c r="R79" s="10">
        <f t="shared" si="12"/>
        <v>120.4</v>
      </c>
      <c r="S79" s="10"/>
      <c r="T79" s="10">
        <f t="shared" si="13"/>
        <v>1</v>
      </c>
      <c r="U79" s="10"/>
      <c r="V79" s="10" t="str">
        <f t="shared" ca="1" si="14"/>
        <v>SIM</v>
      </c>
      <c r="W79" s="10">
        <f>IF(OR($A79="",$I79="",$M79=""),"",SUMIFS($M$2:M79,$I$2:I79,$I79,$A$2:A79,$A79)-$M79)</f>
        <v>232.58</v>
      </c>
      <c r="X79" s="10">
        <f t="shared" si="15"/>
        <v>352.98</v>
      </c>
      <c r="Y79" s="10">
        <f>IFERROR(VLOOKUP($I79,'02_Cad_Maquinas'!$B$2:$H$200,7,FALSE()),"")</f>
        <v>506.88</v>
      </c>
      <c r="Z79" s="10">
        <f t="shared" si="16"/>
        <v>153.89999999999998</v>
      </c>
      <c r="AA79" s="11">
        <f t="shared" si="17"/>
        <v>0.69637784090909094</v>
      </c>
      <c r="AB79" s="10"/>
      <c r="AC79" s="10" t="str">
        <f t="shared" si="10"/>
        <v>|10179|</v>
      </c>
      <c r="AD79" s="10" t="str">
        <f t="shared" si="11"/>
        <v>CNC</v>
      </c>
    </row>
    <row r="80" spans="1:30" ht="24" customHeight="1" x14ac:dyDescent="0.3">
      <c r="A80" s="35">
        <v>46199</v>
      </c>
      <c r="B80" s="10">
        <v>10180.101479999999</v>
      </c>
      <c r="C80" s="10"/>
      <c r="D80" s="10" t="s">
        <v>35</v>
      </c>
      <c r="E80" s="10">
        <v>30124801</v>
      </c>
      <c r="F80" s="10" t="s">
        <v>1873</v>
      </c>
      <c r="G80" s="10" t="s">
        <v>35</v>
      </c>
      <c r="H80" s="10" t="s">
        <v>35</v>
      </c>
      <c r="I80" s="10" t="s">
        <v>35</v>
      </c>
      <c r="J80" s="9">
        <v>205</v>
      </c>
      <c r="K80" s="10">
        <f>IF($E80="","",IFERROR(INDEX('01_Cad_Pecas'!$H$2:$H$5000,MATCH($E80,'01_Cad_Pecas'!$D$2:$D$5000,0)),IFERROR(INDEX('01_Cad_Pecas'!$H$2:$H$5000,MATCH(VALUE($E80),'01_Cad_Pecas'!$D$2:$D$5000,0)),"")))</f>
        <v>7</v>
      </c>
      <c r="L80" s="10">
        <f>IF($E80="","",IFERROR(INDEX('01_Cad_Pecas'!$I$2:$I$5000,MATCH($E80,'01_Cad_Pecas'!$D$2:$D$5000,0)),IFERROR(INDEX('01_Cad_Pecas'!$I$2:$I$5000,MATCH(VALUE($E80),'01_Cad_Pecas'!$D$2:$D$5000,0)),"")))</f>
        <v>0.81</v>
      </c>
      <c r="M80" s="10">
        <f t="shared" si="9"/>
        <v>173.05</v>
      </c>
      <c r="N80" s="10">
        <v>46200</v>
      </c>
      <c r="O80" s="9">
        <v>205</v>
      </c>
      <c r="P80" s="10"/>
      <c r="Q80" s="10"/>
      <c r="R80" s="10">
        <f t="shared" si="12"/>
        <v>173.05</v>
      </c>
      <c r="S80" s="10"/>
      <c r="T80" s="10">
        <f t="shared" si="13"/>
        <v>1</v>
      </c>
      <c r="U80" s="10"/>
      <c r="V80" s="10" t="str">
        <f t="shared" ca="1" si="14"/>
        <v>SIM</v>
      </c>
      <c r="W80" s="10">
        <f>IF(OR($A80="",$I80="",$M80=""),"",SUMIFS($M$2:M80,$I$2:I80,$I80,$A$2:A80,$A80)-$M80)</f>
        <v>0</v>
      </c>
      <c r="X80" s="10">
        <f t="shared" si="15"/>
        <v>346.1</v>
      </c>
      <c r="Y80" s="10">
        <f>IFERROR(VLOOKUP($I80,'02_Cad_Maquinas'!$B$2:$H$200,7,FALSE()),"")</f>
        <v>506.88</v>
      </c>
      <c r="Z80" s="10">
        <f t="shared" si="16"/>
        <v>160.77999999999997</v>
      </c>
      <c r="AA80" s="11">
        <f t="shared" si="17"/>
        <v>0.68280460858585867</v>
      </c>
      <c r="AB80" s="10"/>
      <c r="AC80" s="10" t="str">
        <f t="shared" si="10"/>
        <v>|10180|10148|</v>
      </c>
      <c r="AD80" s="10" t="str">
        <f t="shared" si="11"/>
        <v>CNC</v>
      </c>
    </row>
    <row r="81" spans="1:30" ht="24" customHeight="1" x14ac:dyDescent="0.3">
      <c r="A81" s="35">
        <v>46199</v>
      </c>
      <c r="B81" s="10">
        <v>10180.101479999999</v>
      </c>
      <c r="C81" s="10"/>
      <c r="D81" s="10" t="s">
        <v>35</v>
      </c>
      <c r="E81" s="10">
        <v>30124802</v>
      </c>
      <c r="F81" s="10" t="s">
        <v>3166</v>
      </c>
      <c r="G81" s="10" t="s">
        <v>35</v>
      </c>
      <c r="H81" s="10" t="s">
        <v>35</v>
      </c>
      <c r="I81" s="10" t="s">
        <v>35</v>
      </c>
      <c r="J81" s="9">
        <v>205</v>
      </c>
      <c r="K81" s="10">
        <f>IF($E81="","",IFERROR(INDEX('01_Cad_Pecas'!$H$2:$H$5000,MATCH($E81,'01_Cad_Pecas'!$D$2:$D$5000,0)),IFERROR(INDEX('01_Cad_Pecas'!$H$2:$H$5000,MATCH(VALUE($E81),'01_Cad_Pecas'!$D$2:$D$5000,0)),"")))</f>
        <v>7</v>
      </c>
      <c r="L81" s="10">
        <f>IF($E81="","",IFERROR(INDEX('01_Cad_Pecas'!$I$2:$I$5000,MATCH($E81,'01_Cad_Pecas'!$D$2:$D$5000,0)),IFERROR(INDEX('01_Cad_Pecas'!$I$2:$I$5000,MATCH(VALUE($E81),'01_Cad_Pecas'!$D$2:$D$5000,0)),"")))</f>
        <v>0.81</v>
      </c>
      <c r="M81" s="10">
        <f t="shared" si="9"/>
        <v>173.05</v>
      </c>
      <c r="N81" s="10">
        <v>46200</v>
      </c>
      <c r="O81" s="9">
        <v>205</v>
      </c>
      <c r="P81" s="10"/>
      <c r="Q81" s="10"/>
      <c r="R81" s="10">
        <f t="shared" si="12"/>
        <v>173.05</v>
      </c>
      <c r="S81" s="10"/>
      <c r="T81" s="10">
        <f t="shared" si="13"/>
        <v>1</v>
      </c>
      <c r="U81" s="10"/>
      <c r="V81" s="10" t="str">
        <f t="shared" ca="1" si="14"/>
        <v>SIM</v>
      </c>
      <c r="W81" s="10">
        <f>IF(OR($A81="",$I81="",$M81=""),"",SUMIFS($M$2:M81,$I$2:I81,$I81,$A$2:A81,$A81)-$M81)</f>
        <v>173.05</v>
      </c>
      <c r="X81" s="10">
        <f t="shared" si="15"/>
        <v>346.1</v>
      </c>
      <c r="Y81" s="10">
        <f>IFERROR(VLOOKUP($I81,'02_Cad_Maquinas'!$B$2:$H$200,7,FALSE()),"")</f>
        <v>506.88</v>
      </c>
      <c r="Z81" s="10">
        <f t="shared" si="16"/>
        <v>160.77999999999997</v>
      </c>
      <c r="AA81" s="11">
        <f t="shared" si="17"/>
        <v>0.68280460858585867</v>
      </c>
      <c r="AB81" s="10"/>
      <c r="AC81" s="10" t="str">
        <f t="shared" si="10"/>
        <v>|10180|10148|</v>
      </c>
      <c r="AD81" s="10" t="str">
        <f t="shared" si="11"/>
        <v>CNC</v>
      </c>
    </row>
    <row r="82" spans="1:30" ht="24" customHeight="1" x14ac:dyDescent="0.3">
      <c r="A82" s="35">
        <v>46199</v>
      </c>
      <c r="B82" s="10">
        <v>10176</v>
      </c>
      <c r="C82" s="10" t="s">
        <v>3130</v>
      </c>
      <c r="D82" s="10" t="s">
        <v>60</v>
      </c>
      <c r="E82" s="10">
        <v>30001212</v>
      </c>
      <c r="F82" s="10" t="s">
        <v>482</v>
      </c>
      <c r="G82" s="10" t="s">
        <v>3167</v>
      </c>
      <c r="H82" s="10" t="s">
        <v>3167</v>
      </c>
      <c r="I82" s="9" t="s">
        <v>3167</v>
      </c>
      <c r="J82" s="9">
        <v>40</v>
      </c>
      <c r="K82" s="10">
        <f>IF($E82="","",IFERROR(INDEX('01_Cad_Pecas'!$H$2:$H$5000,MATCH($E82,'01_Cad_Pecas'!$D$2:$D$5000,0)),IFERROR(INDEX('01_Cad_Pecas'!$H$2:$H$5000,MATCH(VALUE($E82),'01_Cad_Pecas'!$D$2:$D$5000,0)),"")))</f>
        <v>0</v>
      </c>
      <c r="L82" s="10">
        <f>IF($E82="","",IFERROR(INDEX('01_Cad_Pecas'!$I$2:$I$5000,MATCH($E82,'01_Cad_Pecas'!$D$2:$D$5000,0)),IFERROR(INDEX('01_Cad_Pecas'!$I$2:$I$5000,MATCH(VALUE($E82),'01_Cad_Pecas'!$D$2:$D$5000,0)),"")))</f>
        <v>0.35</v>
      </c>
      <c r="M82" s="10">
        <f t="shared" si="9"/>
        <v>14</v>
      </c>
      <c r="N82" s="10">
        <v>46198</v>
      </c>
      <c r="O82" s="9">
        <v>40</v>
      </c>
      <c r="P82" s="10"/>
      <c r="Q82" s="10"/>
      <c r="R82" s="10">
        <f t="shared" si="12"/>
        <v>14</v>
      </c>
      <c r="S82" s="10"/>
      <c r="T82" s="10">
        <f t="shared" si="13"/>
        <v>1</v>
      </c>
      <c r="U82" s="10"/>
      <c r="V82" s="10" t="str">
        <f t="shared" ca="1" si="14"/>
        <v>SIM</v>
      </c>
      <c r="W82" s="10">
        <f>IF(OR($A82="",$I82="",$M82=""),"",SUMIFS($M$2:M82,$I$2:I82,$I82,$A$2:A82,$A82)-$M82)</f>
        <v>0</v>
      </c>
      <c r="X82" s="10">
        <f t="shared" si="15"/>
        <v>893.2</v>
      </c>
      <c r="Y82" s="10" t="str">
        <f>IFERROR(VLOOKUP($I82,'02_Cad_Maquinas'!$B$2:$H$200,7,FALSE()),"")</f>
        <v/>
      </c>
      <c r="Z82" s="10" t="str">
        <f t="shared" si="16"/>
        <v/>
      </c>
      <c r="AA82" s="11" t="str">
        <f t="shared" si="17"/>
        <v/>
      </c>
      <c r="AB82" s="10" t="s">
        <v>3168</v>
      </c>
      <c r="AC82" s="10" t="str">
        <f t="shared" si="10"/>
        <v>|10176|</v>
      </c>
      <c r="AD82" s="10" t="str">
        <f t="shared" si="11"/>
        <v>COLA DE ESPUMA</v>
      </c>
    </row>
    <row r="83" spans="1:30" ht="24" customHeight="1" x14ac:dyDescent="0.3">
      <c r="A83" s="35">
        <v>46199</v>
      </c>
      <c r="B83" s="10">
        <v>10176</v>
      </c>
      <c r="C83" s="10" t="s">
        <v>3130</v>
      </c>
      <c r="D83" s="10" t="s">
        <v>60</v>
      </c>
      <c r="E83" s="10">
        <v>30001213</v>
      </c>
      <c r="F83" s="10" t="s">
        <v>477</v>
      </c>
      <c r="G83" s="10" t="s">
        <v>3167</v>
      </c>
      <c r="H83" s="10" t="s">
        <v>3167</v>
      </c>
      <c r="I83" s="9" t="s">
        <v>3167</v>
      </c>
      <c r="J83" s="9">
        <v>238</v>
      </c>
      <c r="K83" s="10">
        <f>IF($E83="","",IFERROR(INDEX('01_Cad_Pecas'!$H$2:$H$5000,MATCH($E83,'01_Cad_Pecas'!$D$2:$D$5000,0)),IFERROR(INDEX('01_Cad_Pecas'!$H$2:$H$5000,MATCH(VALUE($E83),'01_Cad_Pecas'!$D$2:$D$5000,0)),"")))</f>
        <v>0</v>
      </c>
      <c r="L83" s="10">
        <f>IF($E83="","",IFERROR(INDEX('01_Cad_Pecas'!$I$2:$I$5000,MATCH($E83,'01_Cad_Pecas'!$D$2:$D$5000,0)),IFERROR(INDEX('01_Cad_Pecas'!$I$2:$I$5000,MATCH(VALUE($E83),'01_Cad_Pecas'!$D$2:$D$5000,0)),"")))</f>
        <v>0.35</v>
      </c>
      <c r="M83" s="10">
        <f t="shared" si="9"/>
        <v>83.3</v>
      </c>
      <c r="N83" s="10">
        <v>46198</v>
      </c>
      <c r="O83" s="9">
        <v>238</v>
      </c>
      <c r="P83" s="10"/>
      <c r="Q83" s="10"/>
      <c r="R83" s="10">
        <f t="shared" si="12"/>
        <v>83.3</v>
      </c>
      <c r="S83" s="10"/>
      <c r="T83" s="10">
        <f t="shared" si="13"/>
        <v>1</v>
      </c>
      <c r="U83" s="10"/>
      <c r="V83" s="10" t="str">
        <f t="shared" ca="1" si="14"/>
        <v>SIM</v>
      </c>
      <c r="W83" s="10">
        <f>IF(OR($A83="",$I83="",$M83=""),"",SUMIFS($M$2:M83,$I$2:I83,$I83,$A$2:A83,$A83)-$M83)</f>
        <v>14</v>
      </c>
      <c r="X83" s="10">
        <f t="shared" si="15"/>
        <v>893.2</v>
      </c>
      <c r="Y83" s="10" t="str">
        <f>IFERROR(VLOOKUP($I83,'02_Cad_Maquinas'!$B$2:$H$200,7,FALSE()),"")</f>
        <v/>
      </c>
      <c r="Z83" s="10" t="str">
        <f t="shared" si="16"/>
        <v/>
      </c>
      <c r="AA83" s="11" t="str">
        <f t="shared" si="17"/>
        <v/>
      </c>
      <c r="AB83" s="10" t="s">
        <v>3168</v>
      </c>
      <c r="AC83" s="10" t="str">
        <f t="shared" si="10"/>
        <v>|10176|</v>
      </c>
      <c r="AD83" s="10" t="str">
        <f t="shared" si="11"/>
        <v>COLA DE ESPUMA</v>
      </c>
    </row>
    <row r="84" spans="1:30" ht="24" customHeight="1" x14ac:dyDescent="0.3">
      <c r="A84" s="35">
        <v>46199</v>
      </c>
      <c r="B84" s="10">
        <v>10176</v>
      </c>
      <c r="C84" s="10" t="s">
        <v>3130</v>
      </c>
      <c r="D84" s="10" t="s">
        <v>60</v>
      </c>
      <c r="E84" s="10">
        <v>30001312</v>
      </c>
      <c r="F84" s="10" t="s">
        <v>3169</v>
      </c>
      <c r="G84" s="10" t="s">
        <v>3167</v>
      </c>
      <c r="H84" s="10" t="s">
        <v>3167</v>
      </c>
      <c r="I84" s="9" t="s">
        <v>3167</v>
      </c>
      <c r="J84" s="9">
        <v>48</v>
      </c>
      <c r="K84" s="10">
        <f>IF($E84="","",IFERROR(INDEX('01_Cad_Pecas'!$H$2:$H$5000,MATCH($E84,'01_Cad_Pecas'!$D$2:$D$5000,0)),IFERROR(INDEX('01_Cad_Pecas'!$H$2:$H$5000,MATCH(VALUE($E84),'01_Cad_Pecas'!$D$2:$D$5000,0)),"")))</f>
        <v>0</v>
      </c>
      <c r="L84" s="10">
        <f>IF($E84="","",IFERROR(INDEX('01_Cad_Pecas'!$I$2:$I$5000,MATCH($E84,'01_Cad_Pecas'!$D$2:$D$5000,0)),IFERROR(INDEX('01_Cad_Pecas'!$I$2:$I$5000,MATCH(VALUE($E84),'01_Cad_Pecas'!$D$2:$D$5000,0)),"")))</f>
        <v>0.35</v>
      </c>
      <c r="M84" s="10">
        <f t="shared" si="9"/>
        <v>16.799999999999997</v>
      </c>
      <c r="N84" s="10">
        <v>46198</v>
      </c>
      <c r="O84" s="9">
        <v>48</v>
      </c>
      <c r="P84" s="10"/>
      <c r="Q84" s="10"/>
      <c r="R84" s="10">
        <f t="shared" si="12"/>
        <v>16.799999999999997</v>
      </c>
      <c r="S84" s="10"/>
      <c r="T84" s="10">
        <f t="shared" si="13"/>
        <v>1</v>
      </c>
      <c r="U84" s="10"/>
      <c r="V84" s="10" t="str">
        <f t="shared" ca="1" si="14"/>
        <v>SIM</v>
      </c>
      <c r="W84" s="10">
        <f>IF(OR($A84="",$I84="",$M84=""),"",SUMIFS($M$2:M84,$I$2:I84,$I84,$A$2:A84,$A84)-$M84)</f>
        <v>97.3</v>
      </c>
      <c r="X84" s="10">
        <f t="shared" si="15"/>
        <v>893.2</v>
      </c>
      <c r="Y84" s="10" t="str">
        <f>IFERROR(VLOOKUP($I84,'02_Cad_Maquinas'!$B$2:$H$200,7,FALSE()),"")</f>
        <v/>
      </c>
      <c r="Z84" s="10" t="str">
        <f t="shared" si="16"/>
        <v/>
      </c>
      <c r="AA84" s="11" t="str">
        <f t="shared" si="17"/>
        <v/>
      </c>
      <c r="AB84" s="10" t="s">
        <v>3168</v>
      </c>
      <c r="AC84" s="10" t="str">
        <f t="shared" si="10"/>
        <v>|10176|</v>
      </c>
      <c r="AD84" s="10" t="str">
        <f t="shared" si="11"/>
        <v>COLA DE ESPUMA</v>
      </c>
    </row>
    <row r="85" spans="1:30" ht="24" customHeight="1" x14ac:dyDescent="0.3">
      <c r="A85" s="35">
        <v>46199</v>
      </c>
      <c r="B85" s="10">
        <v>10176</v>
      </c>
      <c r="C85" s="10" t="s">
        <v>3130</v>
      </c>
      <c r="D85" s="10" t="s">
        <v>60</v>
      </c>
      <c r="E85" s="10">
        <v>30003212</v>
      </c>
      <c r="F85" s="10" t="s">
        <v>3170</v>
      </c>
      <c r="G85" s="10" t="s">
        <v>3167</v>
      </c>
      <c r="H85" s="10" t="s">
        <v>3167</v>
      </c>
      <c r="I85" s="9" t="s">
        <v>3167</v>
      </c>
      <c r="J85" s="9">
        <v>150</v>
      </c>
      <c r="K85" s="10">
        <f>IF($E85="","",IFERROR(INDEX('01_Cad_Pecas'!$H$2:$H$5000,MATCH($E85,'01_Cad_Pecas'!$D$2:$D$5000,0)),IFERROR(INDEX('01_Cad_Pecas'!$H$2:$H$5000,MATCH(VALUE($E85),'01_Cad_Pecas'!$D$2:$D$5000,0)),"")))</f>
        <v>0</v>
      </c>
      <c r="L85" s="10">
        <f>IF($E85="","",IFERROR(INDEX('01_Cad_Pecas'!$I$2:$I$5000,MATCH($E85,'01_Cad_Pecas'!$D$2:$D$5000,0)),IFERROR(INDEX('01_Cad_Pecas'!$I$2:$I$5000,MATCH(VALUE($E85),'01_Cad_Pecas'!$D$2:$D$5000,0)),"")))</f>
        <v>0.35</v>
      </c>
      <c r="M85" s="10">
        <f t="shared" si="9"/>
        <v>52.5</v>
      </c>
      <c r="N85" s="10">
        <v>46198</v>
      </c>
      <c r="O85" s="9">
        <v>150</v>
      </c>
      <c r="P85" s="10"/>
      <c r="Q85" s="10"/>
      <c r="R85" s="10">
        <f t="shared" si="12"/>
        <v>52.5</v>
      </c>
      <c r="S85" s="10"/>
      <c r="T85" s="10">
        <f t="shared" si="13"/>
        <v>1</v>
      </c>
      <c r="U85" s="10"/>
      <c r="V85" s="10" t="str">
        <f t="shared" ca="1" si="14"/>
        <v>SIM</v>
      </c>
      <c r="W85" s="10">
        <f>IF(OR($A85="",$I85="",$M85=""),"",SUMIFS($M$2:M85,$I$2:I85,$I85,$A$2:A85,$A85)-$M85)</f>
        <v>114.1</v>
      </c>
      <c r="X85" s="10">
        <f t="shared" si="15"/>
        <v>893.2</v>
      </c>
      <c r="Y85" s="10" t="str">
        <f>IFERROR(VLOOKUP($I85,'02_Cad_Maquinas'!$B$2:$H$200,7,FALSE()),"")</f>
        <v/>
      </c>
      <c r="Z85" s="10" t="str">
        <f t="shared" si="16"/>
        <v/>
      </c>
      <c r="AA85" s="11" t="str">
        <f t="shared" si="17"/>
        <v/>
      </c>
      <c r="AB85" s="10" t="s">
        <v>3168</v>
      </c>
      <c r="AC85" s="10" t="str">
        <f t="shared" si="10"/>
        <v>|10176|</v>
      </c>
      <c r="AD85" s="10" t="str">
        <f t="shared" si="11"/>
        <v>COLA DE ESPUMA</v>
      </c>
    </row>
    <row r="86" spans="1:30" ht="24" customHeight="1" x14ac:dyDescent="0.3">
      <c r="A86" s="35">
        <v>46199</v>
      </c>
      <c r="B86" s="10">
        <v>10176</v>
      </c>
      <c r="C86" s="10" t="s">
        <v>3130</v>
      </c>
      <c r="D86" s="10" t="s">
        <v>60</v>
      </c>
      <c r="E86" s="10">
        <v>30001231</v>
      </c>
      <c r="F86" s="10" t="s">
        <v>3171</v>
      </c>
      <c r="G86" s="10" t="s">
        <v>3167</v>
      </c>
      <c r="H86" s="10" t="s">
        <v>3167</v>
      </c>
      <c r="I86" s="9" t="s">
        <v>3167</v>
      </c>
      <c r="J86" s="9">
        <v>238</v>
      </c>
      <c r="K86" s="10">
        <f>IF($E86="","",IFERROR(INDEX('01_Cad_Pecas'!$H$2:$H$5000,MATCH($E86,'01_Cad_Pecas'!$D$2:$D$5000,0)),IFERROR(INDEX('01_Cad_Pecas'!$H$2:$H$5000,MATCH(VALUE($E86),'01_Cad_Pecas'!$D$2:$D$5000,0)),"")))</f>
        <v>0</v>
      </c>
      <c r="L86" s="10">
        <f>IF($E86="","",IFERROR(INDEX('01_Cad_Pecas'!$I$2:$I$5000,MATCH($E86,'01_Cad_Pecas'!$D$2:$D$5000,0)),IFERROR(INDEX('01_Cad_Pecas'!$I$2:$I$5000,MATCH(VALUE($E86),'01_Cad_Pecas'!$D$2:$D$5000,0)),"")))</f>
        <v>0.35</v>
      </c>
      <c r="M86" s="10">
        <f t="shared" si="9"/>
        <v>83.3</v>
      </c>
      <c r="N86" s="10">
        <v>46198</v>
      </c>
      <c r="O86" s="9">
        <v>238</v>
      </c>
      <c r="P86" s="10"/>
      <c r="Q86" s="10"/>
      <c r="R86" s="10">
        <f t="shared" si="12"/>
        <v>83.3</v>
      </c>
      <c r="S86" s="10"/>
      <c r="T86" s="10">
        <f t="shared" si="13"/>
        <v>1</v>
      </c>
      <c r="U86" s="10"/>
      <c r="V86" s="10" t="str">
        <f t="shared" ca="1" si="14"/>
        <v>SIM</v>
      </c>
      <c r="W86" s="10">
        <f>IF(OR($A86="",$I86="",$M86=""),"",SUMIFS($M$2:M86,$I$2:I86,$I86,$A$2:A86,$A86)-$M86)</f>
        <v>166.59999999999997</v>
      </c>
      <c r="X86" s="10">
        <f t="shared" si="15"/>
        <v>893.2</v>
      </c>
      <c r="Y86" s="10" t="str">
        <f>IFERROR(VLOOKUP($I86,'02_Cad_Maquinas'!$B$2:$H$200,7,FALSE()),"")</f>
        <v/>
      </c>
      <c r="Z86" s="10" t="str">
        <f t="shared" si="16"/>
        <v/>
      </c>
      <c r="AA86" s="11" t="str">
        <f t="shared" si="17"/>
        <v/>
      </c>
      <c r="AB86" s="10" t="s">
        <v>3168</v>
      </c>
      <c r="AC86" s="10" t="str">
        <f t="shared" si="10"/>
        <v>|10176|</v>
      </c>
      <c r="AD86" s="10" t="str">
        <f t="shared" si="11"/>
        <v>COLA DE ESPUMA</v>
      </c>
    </row>
    <row r="87" spans="1:30" ht="24" customHeight="1" x14ac:dyDescent="0.3">
      <c r="A87" s="35">
        <v>46199</v>
      </c>
      <c r="B87" s="10">
        <v>10176</v>
      </c>
      <c r="C87" s="10" t="s">
        <v>3130</v>
      </c>
      <c r="D87" s="10" t="s">
        <v>60</v>
      </c>
      <c r="E87" s="10">
        <v>30001235</v>
      </c>
      <c r="F87" s="10" t="s">
        <v>3172</v>
      </c>
      <c r="G87" s="10" t="s">
        <v>3167</v>
      </c>
      <c r="H87" s="10" t="s">
        <v>3167</v>
      </c>
      <c r="I87" s="9" t="s">
        <v>3167</v>
      </c>
      <c r="J87" s="9">
        <v>190</v>
      </c>
      <c r="K87" s="10">
        <f>IF($E87="","",IFERROR(INDEX('01_Cad_Pecas'!$H$2:$H$5000,MATCH($E87,'01_Cad_Pecas'!$D$2:$D$5000,0)),IFERROR(INDEX('01_Cad_Pecas'!$H$2:$H$5000,MATCH(VALUE($E87),'01_Cad_Pecas'!$D$2:$D$5000,0)),"")))</f>
        <v>0</v>
      </c>
      <c r="L87" s="10">
        <f>IF($E87="","",IFERROR(INDEX('01_Cad_Pecas'!$I$2:$I$5000,MATCH($E87,'01_Cad_Pecas'!$D$2:$D$5000,0)),IFERROR(INDEX('01_Cad_Pecas'!$I$2:$I$5000,MATCH(VALUE($E87),'01_Cad_Pecas'!$D$2:$D$5000,0)),"")))</f>
        <v>0.35</v>
      </c>
      <c r="M87" s="10">
        <f t="shared" si="9"/>
        <v>66.5</v>
      </c>
      <c r="N87" s="10">
        <v>46198</v>
      </c>
      <c r="O87" s="9">
        <v>190</v>
      </c>
      <c r="P87" s="10"/>
      <c r="Q87" s="10"/>
      <c r="R87" s="10">
        <f t="shared" si="12"/>
        <v>66.5</v>
      </c>
      <c r="S87" s="10"/>
      <c r="T87" s="10">
        <f t="shared" si="13"/>
        <v>1</v>
      </c>
      <c r="U87" s="10"/>
      <c r="V87" s="10" t="str">
        <f t="shared" ca="1" si="14"/>
        <v>SIM</v>
      </c>
      <c r="W87" s="10">
        <f>IF(OR($A87="",$I87="",$M87=""),"",SUMIFS($M$2:M87,$I$2:I87,$I87,$A$2:A87,$A87)-$M87)</f>
        <v>249.89999999999998</v>
      </c>
      <c r="X87" s="10">
        <f t="shared" si="15"/>
        <v>893.2</v>
      </c>
      <c r="Y87" s="10" t="str">
        <f>IFERROR(VLOOKUP($I87,'02_Cad_Maquinas'!$B$2:$H$200,7,FALSE()),"")</f>
        <v/>
      </c>
      <c r="Z87" s="10" t="str">
        <f t="shared" si="16"/>
        <v/>
      </c>
      <c r="AA87" s="11" t="str">
        <f t="shared" si="17"/>
        <v/>
      </c>
      <c r="AB87" s="10" t="s">
        <v>3168</v>
      </c>
      <c r="AC87" s="10" t="str">
        <f t="shared" si="10"/>
        <v>|10176|</v>
      </c>
      <c r="AD87" s="10" t="str">
        <f t="shared" si="11"/>
        <v>COLA DE ESPUMA</v>
      </c>
    </row>
    <row r="88" spans="1:30" ht="24" customHeight="1" x14ac:dyDescent="0.3">
      <c r="A88" s="35">
        <v>46199</v>
      </c>
      <c r="B88" s="10">
        <v>10176</v>
      </c>
      <c r="C88" s="10" t="s">
        <v>3130</v>
      </c>
      <c r="D88" s="10" t="s">
        <v>60</v>
      </c>
      <c r="E88" s="10">
        <v>30001330</v>
      </c>
      <c r="F88" s="10" t="s">
        <v>3172</v>
      </c>
      <c r="G88" s="10" t="s">
        <v>3167</v>
      </c>
      <c r="H88" s="10" t="s">
        <v>3167</v>
      </c>
      <c r="I88" s="9" t="s">
        <v>3167</v>
      </c>
      <c r="J88" s="9">
        <v>48</v>
      </c>
      <c r="K88" s="10">
        <f>IF($E88="","",IFERROR(INDEX('01_Cad_Pecas'!$H$2:$H$5000,MATCH($E88,'01_Cad_Pecas'!$D$2:$D$5000,0)),IFERROR(INDEX('01_Cad_Pecas'!$H$2:$H$5000,MATCH(VALUE($E88),'01_Cad_Pecas'!$D$2:$D$5000,0)),"")))</f>
        <v>0</v>
      </c>
      <c r="L88" s="10">
        <f>IF($E88="","",IFERROR(INDEX('01_Cad_Pecas'!$I$2:$I$5000,MATCH($E88,'01_Cad_Pecas'!$D$2:$D$5000,0)),IFERROR(INDEX('01_Cad_Pecas'!$I$2:$I$5000,MATCH(VALUE($E88),'01_Cad_Pecas'!$D$2:$D$5000,0)),"")))</f>
        <v>0.35</v>
      </c>
      <c r="M88" s="10">
        <f t="shared" si="9"/>
        <v>16.799999999999997</v>
      </c>
      <c r="N88" s="10">
        <v>46198</v>
      </c>
      <c r="O88" s="9">
        <v>48</v>
      </c>
      <c r="P88" s="10"/>
      <c r="Q88" s="10"/>
      <c r="R88" s="10">
        <f t="shared" si="12"/>
        <v>16.799999999999997</v>
      </c>
      <c r="S88" s="10"/>
      <c r="T88" s="10">
        <f t="shared" si="13"/>
        <v>1</v>
      </c>
      <c r="U88" s="10"/>
      <c r="V88" s="10" t="str">
        <f t="shared" ca="1" si="14"/>
        <v>SIM</v>
      </c>
      <c r="W88" s="10">
        <f>IF(OR($A88="",$I88="",$M88=""),"",SUMIFS($M$2:M88,$I$2:I88,$I88,$A$2:A88,$A88)-$M88)</f>
        <v>316.39999999999998</v>
      </c>
      <c r="X88" s="10">
        <f t="shared" si="15"/>
        <v>893.2</v>
      </c>
      <c r="Y88" s="10" t="str">
        <f>IFERROR(VLOOKUP($I88,'02_Cad_Maquinas'!$B$2:$H$200,7,FALSE()),"")</f>
        <v/>
      </c>
      <c r="Z88" s="10" t="str">
        <f t="shared" si="16"/>
        <v/>
      </c>
      <c r="AA88" s="11" t="str">
        <f t="shared" si="17"/>
        <v/>
      </c>
      <c r="AB88" s="10" t="s">
        <v>3168</v>
      </c>
      <c r="AC88" s="10" t="str">
        <f t="shared" si="10"/>
        <v>|10176|</v>
      </c>
      <c r="AD88" s="10" t="str">
        <f t="shared" si="11"/>
        <v>COLA DE ESPUMA</v>
      </c>
    </row>
    <row r="89" spans="1:30" ht="24" customHeight="1" x14ac:dyDescent="0.3">
      <c r="A89" s="35">
        <v>46199</v>
      </c>
      <c r="B89" s="10">
        <v>10176</v>
      </c>
      <c r="C89" s="10" t="s">
        <v>3130</v>
      </c>
      <c r="D89" s="10" t="s">
        <v>60</v>
      </c>
      <c r="E89" s="10">
        <v>30004807</v>
      </c>
      <c r="F89" s="10" t="s">
        <v>466</v>
      </c>
      <c r="G89" s="10" t="s">
        <v>3167</v>
      </c>
      <c r="H89" s="10" t="s">
        <v>3167</v>
      </c>
      <c r="I89" s="9" t="s">
        <v>3167</v>
      </c>
      <c r="J89" s="9">
        <v>30</v>
      </c>
      <c r="K89" s="10">
        <f>IF($E89="","",IFERROR(INDEX('01_Cad_Pecas'!$H$2:$H$5000,MATCH($E89,'01_Cad_Pecas'!$D$2:$D$5000,0)),IFERROR(INDEX('01_Cad_Pecas'!$H$2:$H$5000,MATCH(VALUE($E89),'01_Cad_Pecas'!$D$2:$D$5000,0)),"")))</f>
        <v>0</v>
      </c>
      <c r="L89" s="10">
        <f>IF($E89="","",IFERROR(INDEX('01_Cad_Pecas'!$I$2:$I$5000,MATCH($E89,'01_Cad_Pecas'!$D$2:$D$5000,0)),IFERROR(INDEX('01_Cad_Pecas'!$I$2:$I$5000,MATCH(VALUE($E89),'01_Cad_Pecas'!$D$2:$D$5000,0)),"")))</f>
        <v>0.35</v>
      </c>
      <c r="M89" s="10">
        <f t="shared" si="9"/>
        <v>10.5</v>
      </c>
      <c r="N89" s="10">
        <v>46198</v>
      </c>
      <c r="O89" s="9">
        <v>30</v>
      </c>
      <c r="P89" s="10"/>
      <c r="Q89" s="10"/>
      <c r="R89" s="10">
        <f t="shared" si="12"/>
        <v>10.5</v>
      </c>
      <c r="S89" s="10"/>
      <c r="T89" s="10">
        <f t="shared" si="13"/>
        <v>1</v>
      </c>
      <c r="U89" s="10"/>
      <c r="V89" s="10" t="str">
        <f t="shared" ca="1" si="14"/>
        <v>SIM</v>
      </c>
      <c r="W89" s="10">
        <f>IF(OR($A89="",$I89="",$M89=""),"",SUMIFS($M$2:M89,$I$2:I89,$I89,$A$2:A89,$A89)-$M89)</f>
        <v>333.2</v>
      </c>
      <c r="X89" s="10">
        <f t="shared" si="15"/>
        <v>893.2</v>
      </c>
      <c r="Y89" s="10" t="str">
        <f>IFERROR(VLOOKUP($I89,'02_Cad_Maquinas'!$B$2:$H$200,7,FALSE()),"")</f>
        <v/>
      </c>
      <c r="Z89" s="10" t="str">
        <f t="shared" si="16"/>
        <v/>
      </c>
      <c r="AA89" s="11" t="str">
        <f t="shared" si="17"/>
        <v/>
      </c>
      <c r="AB89" s="10" t="s">
        <v>3168</v>
      </c>
      <c r="AC89" s="10" t="str">
        <f t="shared" si="10"/>
        <v>|10176|</v>
      </c>
      <c r="AD89" s="10" t="str">
        <f t="shared" si="11"/>
        <v>COLA DE ESPUMA</v>
      </c>
    </row>
    <row r="90" spans="1:30" ht="36" customHeight="1" x14ac:dyDescent="0.3">
      <c r="A90" s="35">
        <v>46199</v>
      </c>
      <c r="B90" s="10">
        <v>10163</v>
      </c>
      <c r="C90" s="10" t="s">
        <v>3142</v>
      </c>
      <c r="D90" s="10" t="s">
        <v>60</v>
      </c>
      <c r="E90" s="10">
        <v>30001213</v>
      </c>
      <c r="F90" s="10" t="s">
        <v>477</v>
      </c>
      <c r="G90" s="10" t="s">
        <v>3167</v>
      </c>
      <c r="H90" s="10" t="s">
        <v>3167</v>
      </c>
      <c r="I90" s="9" t="s">
        <v>3167</v>
      </c>
      <c r="J90" s="9">
        <v>380</v>
      </c>
      <c r="K90" s="10">
        <f>IF($E90="","",IFERROR(INDEX('01_Cad_Pecas'!$H$2:$H$5000,MATCH($E90,'01_Cad_Pecas'!$D$2:$D$5000,0)),IFERROR(INDEX('01_Cad_Pecas'!$H$2:$H$5000,MATCH(VALUE($E90),'01_Cad_Pecas'!$D$2:$D$5000,0)),"")))</f>
        <v>0</v>
      </c>
      <c r="L90" s="10">
        <f>IF($E90="","",IFERROR(INDEX('01_Cad_Pecas'!$I$2:$I$5000,MATCH($E90,'01_Cad_Pecas'!$D$2:$D$5000,0)),IFERROR(INDEX('01_Cad_Pecas'!$I$2:$I$5000,MATCH(VALUE($E90),'01_Cad_Pecas'!$D$2:$D$5000,0)),"")))</f>
        <v>0.35</v>
      </c>
      <c r="M90" s="10">
        <f t="shared" si="9"/>
        <v>133</v>
      </c>
      <c r="N90" s="10">
        <v>46198</v>
      </c>
      <c r="O90" s="9">
        <v>380</v>
      </c>
      <c r="P90" s="10"/>
      <c r="Q90" s="10"/>
      <c r="R90" s="10">
        <f t="shared" si="12"/>
        <v>133</v>
      </c>
      <c r="S90" s="10"/>
      <c r="T90" s="10">
        <f t="shared" si="13"/>
        <v>1</v>
      </c>
      <c r="U90" s="10"/>
      <c r="V90" s="10" t="str">
        <f t="shared" ca="1" si="14"/>
        <v>SIM</v>
      </c>
      <c r="W90" s="10">
        <f>IF(OR($A90="",$I90="",$M90=""),"",SUMIFS($M$2:M90,$I$2:I90,$I90,$A$2:A90,$A90)-$M90)</f>
        <v>343.7</v>
      </c>
      <c r="X90" s="10">
        <f t="shared" si="15"/>
        <v>893.2</v>
      </c>
      <c r="Y90" s="10" t="str">
        <f>IFERROR(VLOOKUP($I90,'02_Cad_Maquinas'!$B$2:$H$200,7,FALSE()),"")</f>
        <v/>
      </c>
      <c r="Z90" s="10" t="str">
        <f t="shared" si="16"/>
        <v/>
      </c>
      <c r="AA90" s="11" t="str">
        <f t="shared" si="17"/>
        <v/>
      </c>
      <c r="AB90" s="10" t="s">
        <v>3173</v>
      </c>
      <c r="AC90" s="10" t="str">
        <f t="shared" si="10"/>
        <v>|10163|</v>
      </c>
      <c r="AD90" s="10" t="str">
        <f t="shared" si="11"/>
        <v>COLA DE ESPUMA</v>
      </c>
    </row>
    <row r="91" spans="1:30" ht="36" customHeight="1" x14ac:dyDescent="0.3">
      <c r="A91" s="35">
        <v>46199</v>
      </c>
      <c r="B91" s="10">
        <v>10163</v>
      </c>
      <c r="C91" s="10" t="s">
        <v>3142</v>
      </c>
      <c r="D91" s="10" t="s">
        <v>60</v>
      </c>
      <c r="E91" s="10">
        <v>30001312</v>
      </c>
      <c r="F91" s="10" t="s">
        <v>3169</v>
      </c>
      <c r="G91" s="10" t="s">
        <v>3167</v>
      </c>
      <c r="H91" s="10" t="s">
        <v>3167</v>
      </c>
      <c r="I91" s="9" t="s">
        <v>3167</v>
      </c>
      <c r="J91" s="9">
        <v>130</v>
      </c>
      <c r="K91" s="10">
        <f>IF($E91="","",IFERROR(INDEX('01_Cad_Pecas'!$H$2:$H$5000,MATCH($E91,'01_Cad_Pecas'!$D$2:$D$5000,0)),IFERROR(INDEX('01_Cad_Pecas'!$H$2:$H$5000,MATCH(VALUE($E91),'01_Cad_Pecas'!$D$2:$D$5000,0)),"")))</f>
        <v>0</v>
      </c>
      <c r="L91" s="10">
        <f>IF($E91="","",IFERROR(INDEX('01_Cad_Pecas'!$I$2:$I$5000,MATCH($E91,'01_Cad_Pecas'!$D$2:$D$5000,0)),IFERROR(INDEX('01_Cad_Pecas'!$I$2:$I$5000,MATCH(VALUE($E91),'01_Cad_Pecas'!$D$2:$D$5000,0)),"")))</f>
        <v>0.35</v>
      </c>
      <c r="M91" s="10">
        <f t="shared" si="9"/>
        <v>45.5</v>
      </c>
      <c r="N91" s="10">
        <v>46198</v>
      </c>
      <c r="O91" s="9">
        <v>130</v>
      </c>
      <c r="P91" s="10"/>
      <c r="Q91" s="10"/>
      <c r="R91" s="10">
        <f t="shared" si="12"/>
        <v>45.5</v>
      </c>
      <c r="S91" s="10"/>
      <c r="T91" s="10">
        <f t="shared" si="13"/>
        <v>1</v>
      </c>
      <c r="U91" s="10"/>
      <c r="V91" s="10" t="str">
        <f t="shared" ca="1" si="14"/>
        <v>SIM</v>
      </c>
      <c r="W91" s="10">
        <f>IF(OR($A91="",$I91="",$M91=""),"",SUMIFS($M$2:M91,$I$2:I91,$I91,$A$2:A91,$A91)-$M91)</f>
        <v>476.70000000000005</v>
      </c>
      <c r="X91" s="10">
        <f t="shared" si="15"/>
        <v>893.2</v>
      </c>
      <c r="Y91" s="10" t="str">
        <f>IFERROR(VLOOKUP($I91,'02_Cad_Maquinas'!$B$2:$H$200,7,FALSE()),"")</f>
        <v/>
      </c>
      <c r="Z91" s="10" t="str">
        <f t="shared" si="16"/>
        <v/>
      </c>
      <c r="AA91" s="11" t="str">
        <f t="shared" si="17"/>
        <v/>
      </c>
      <c r="AB91" s="10" t="s">
        <v>3173</v>
      </c>
      <c r="AC91" s="10" t="str">
        <f t="shared" si="10"/>
        <v>|10163|</v>
      </c>
      <c r="AD91" s="10" t="str">
        <f t="shared" si="11"/>
        <v>COLA DE ESPUMA</v>
      </c>
    </row>
    <row r="92" spans="1:30" ht="36" customHeight="1" x14ac:dyDescent="0.3">
      <c r="A92" s="35">
        <v>46199</v>
      </c>
      <c r="B92" s="10">
        <v>10163</v>
      </c>
      <c r="C92" s="10" t="s">
        <v>3142</v>
      </c>
      <c r="D92" s="10" t="s">
        <v>60</v>
      </c>
      <c r="E92" s="10">
        <v>30001412</v>
      </c>
      <c r="F92" s="10" t="s">
        <v>3174</v>
      </c>
      <c r="G92" s="10" t="s">
        <v>3167</v>
      </c>
      <c r="H92" s="10" t="s">
        <v>3167</v>
      </c>
      <c r="I92" s="9" t="s">
        <v>3167</v>
      </c>
      <c r="J92" s="9">
        <v>250</v>
      </c>
      <c r="K92" s="10">
        <f>IF($E92="","",IFERROR(INDEX('01_Cad_Pecas'!$H$2:$H$5000,MATCH($E92,'01_Cad_Pecas'!$D$2:$D$5000,0)),IFERROR(INDEX('01_Cad_Pecas'!$H$2:$H$5000,MATCH(VALUE($E92),'01_Cad_Pecas'!$D$2:$D$5000,0)),"")))</f>
        <v>0</v>
      </c>
      <c r="L92" s="10">
        <f>IF($E92="","",IFERROR(INDEX('01_Cad_Pecas'!$I$2:$I$5000,MATCH($E92,'01_Cad_Pecas'!$D$2:$D$5000,0)),IFERROR(INDEX('01_Cad_Pecas'!$I$2:$I$5000,MATCH(VALUE($E92),'01_Cad_Pecas'!$D$2:$D$5000,0)),"")))</f>
        <v>0.35</v>
      </c>
      <c r="M92" s="10">
        <f t="shared" si="9"/>
        <v>87.5</v>
      </c>
      <c r="N92" s="10">
        <v>46198</v>
      </c>
      <c r="O92" s="9">
        <v>250</v>
      </c>
      <c r="P92" s="10"/>
      <c r="Q92" s="10"/>
      <c r="R92" s="10">
        <f t="shared" si="12"/>
        <v>87.5</v>
      </c>
      <c r="S92" s="10"/>
      <c r="T92" s="10">
        <f t="shared" si="13"/>
        <v>1</v>
      </c>
      <c r="U92" s="10"/>
      <c r="V92" s="10" t="str">
        <f t="shared" ca="1" si="14"/>
        <v>SIM</v>
      </c>
      <c r="W92" s="10">
        <f>IF(OR($A92="",$I92="",$M92=""),"",SUMIFS($M$2:M92,$I$2:I92,$I92,$A$2:A92,$A92)-$M92)</f>
        <v>522.20000000000005</v>
      </c>
      <c r="X92" s="10">
        <f t="shared" si="15"/>
        <v>893.2</v>
      </c>
      <c r="Y92" s="10" t="str">
        <f>IFERROR(VLOOKUP($I92,'02_Cad_Maquinas'!$B$2:$H$200,7,FALSE()),"")</f>
        <v/>
      </c>
      <c r="Z92" s="10" t="str">
        <f t="shared" si="16"/>
        <v/>
      </c>
      <c r="AA92" s="11" t="str">
        <f t="shared" si="17"/>
        <v/>
      </c>
      <c r="AB92" s="10" t="s">
        <v>3173</v>
      </c>
      <c r="AC92" s="10" t="str">
        <f t="shared" si="10"/>
        <v>|10163|</v>
      </c>
      <c r="AD92" s="10" t="str">
        <f t="shared" si="11"/>
        <v>COLA DE ESPUMA</v>
      </c>
    </row>
    <row r="93" spans="1:30" ht="36" customHeight="1" x14ac:dyDescent="0.3">
      <c r="A93" s="35">
        <v>46199</v>
      </c>
      <c r="B93" s="10">
        <v>10163</v>
      </c>
      <c r="C93" s="10" t="s">
        <v>3142</v>
      </c>
      <c r="D93" s="10" t="s">
        <v>60</v>
      </c>
      <c r="E93" s="10">
        <v>30001231</v>
      </c>
      <c r="F93" s="10" t="s">
        <v>3171</v>
      </c>
      <c r="G93" s="10" t="s">
        <v>3167</v>
      </c>
      <c r="H93" s="10" t="s">
        <v>3167</v>
      </c>
      <c r="I93" s="9" t="s">
        <v>3167</v>
      </c>
      <c r="J93" s="9">
        <v>380</v>
      </c>
      <c r="K93" s="10">
        <f>IF($E93="","",IFERROR(INDEX('01_Cad_Pecas'!$H$2:$H$5000,MATCH($E93,'01_Cad_Pecas'!$D$2:$D$5000,0)),IFERROR(INDEX('01_Cad_Pecas'!$H$2:$H$5000,MATCH(VALUE($E93),'01_Cad_Pecas'!$D$2:$D$5000,0)),"")))</f>
        <v>0</v>
      </c>
      <c r="L93" s="10">
        <f>IF($E93="","",IFERROR(INDEX('01_Cad_Pecas'!$I$2:$I$5000,MATCH($E93,'01_Cad_Pecas'!$D$2:$D$5000,0)),IFERROR(INDEX('01_Cad_Pecas'!$I$2:$I$5000,MATCH(VALUE($E93),'01_Cad_Pecas'!$D$2:$D$5000,0)),"")))</f>
        <v>0.35</v>
      </c>
      <c r="M93" s="10">
        <f t="shared" si="9"/>
        <v>133</v>
      </c>
      <c r="N93" s="10">
        <v>46198</v>
      </c>
      <c r="O93" s="9">
        <v>380</v>
      </c>
      <c r="P93" s="10"/>
      <c r="Q93" s="10"/>
      <c r="R93" s="10">
        <f t="shared" si="12"/>
        <v>133</v>
      </c>
      <c r="S93" s="10"/>
      <c r="T93" s="10">
        <f t="shared" si="13"/>
        <v>1</v>
      </c>
      <c r="U93" s="10"/>
      <c r="V93" s="10" t="str">
        <f t="shared" ca="1" si="14"/>
        <v>SIM</v>
      </c>
      <c r="W93" s="10">
        <f>IF(OR($A93="",$I93="",$M93=""),"",SUMIFS($M$2:M93,$I$2:I93,$I93,$A$2:A93,$A93)-$M93)</f>
        <v>609.70000000000005</v>
      </c>
      <c r="X93" s="10">
        <f t="shared" si="15"/>
        <v>893.2</v>
      </c>
      <c r="Y93" s="10" t="str">
        <f>IFERROR(VLOOKUP($I93,'02_Cad_Maquinas'!$B$2:$H$200,7,FALSE()),"")</f>
        <v/>
      </c>
      <c r="Z93" s="10" t="str">
        <f t="shared" si="16"/>
        <v/>
      </c>
      <c r="AA93" s="11" t="str">
        <f t="shared" si="17"/>
        <v/>
      </c>
      <c r="AB93" s="10" t="s">
        <v>3173</v>
      </c>
      <c r="AC93" s="10" t="str">
        <f t="shared" si="10"/>
        <v>|10163|</v>
      </c>
      <c r="AD93" s="10" t="str">
        <f t="shared" si="11"/>
        <v>COLA DE ESPUMA</v>
      </c>
    </row>
    <row r="94" spans="1:30" ht="36" customHeight="1" x14ac:dyDescent="0.3">
      <c r="A94" s="35">
        <v>46199</v>
      </c>
      <c r="B94" s="10">
        <v>10163</v>
      </c>
      <c r="C94" s="10" t="s">
        <v>3142</v>
      </c>
      <c r="D94" s="10" t="s">
        <v>60</v>
      </c>
      <c r="E94" s="10">
        <v>30001235</v>
      </c>
      <c r="F94" s="10" t="s">
        <v>3172</v>
      </c>
      <c r="G94" s="10" t="s">
        <v>3167</v>
      </c>
      <c r="H94" s="10" t="s">
        <v>3167</v>
      </c>
      <c r="I94" s="9" t="s">
        <v>3167</v>
      </c>
      <c r="J94" s="9">
        <v>250</v>
      </c>
      <c r="K94" s="10">
        <f>IF($E94="","",IFERROR(INDEX('01_Cad_Pecas'!$H$2:$H$5000,MATCH($E94,'01_Cad_Pecas'!$D$2:$D$5000,0)),IFERROR(INDEX('01_Cad_Pecas'!$H$2:$H$5000,MATCH(VALUE($E94),'01_Cad_Pecas'!$D$2:$D$5000,0)),"")))</f>
        <v>0</v>
      </c>
      <c r="L94" s="10">
        <f>IF($E94="","",IFERROR(INDEX('01_Cad_Pecas'!$I$2:$I$5000,MATCH($E94,'01_Cad_Pecas'!$D$2:$D$5000,0)),IFERROR(INDEX('01_Cad_Pecas'!$I$2:$I$5000,MATCH(VALUE($E94),'01_Cad_Pecas'!$D$2:$D$5000,0)),"")))</f>
        <v>0.35</v>
      </c>
      <c r="M94" s="10">
        <f t="shared" si="9"/>
        <v>87.5</v>
      </c>
      <c r="N94" s="10">
        <v>46198</v>
      </c>
      <c r="O94" s="9">
        <v>250</v>
      </c>
      <c r="P94" s="10"/>
      <c r="Q94" s="10"/>
      <c r="R94" s="10">
        <f t="shared" si="12"/>
        <v>87.5</v>
      </c>
      <c r="S94" s="10"/>
      <c r="T94" s="10">
        <f t="shared" si="13"/>
        <v>1</v>
      </c>
      <c r="U94" s="10"/>
      <c r="V94" s="10" t="str">
        <f t="shared" ca="1" si="14"/>
        <v>SIM</v>
      </c>
      <c r="W94" s="10">
        <f>IF(OR($A94="",$I94="",$M94=""),"",SUMIFS($M$2:M94,$I$2:I94,$I94,$A$2:A94,$A94)-$M94)</f>
        <v>742.7</v>
      </c>
      <c r="X94" s="10">
        <f t="shared" si="15"/>
        <v>893.2</v>
      </c>
      <c r="Y94" s="10" t="str">
        <f>IFERROR(VLOOKUP($I94,'02_Cad_Maquinas'!$B$2:$H$200,7,FALSE()),"")</f>
        <v/>
      </c>
      <c r="Z94" s="10" t="str">
        <f t="shared" si="16"/>
        <v/>
      </c>
      <c r="AA94" s="11" t="str">
        <f t="shared" si="17"/>
        <v/>
      </c>
      <c r="AB94" s="10" t="s">
        <v>3173</v>
      </c>
      <c r="AC94" s="10" t="str">
        <f t="shared" si="10"/>
        <v>|10163|</v>
      </c>
      <c r="AD94" s="10" t="str">
        <f t="shared" si="11"/>
        <v>COLA DE ESPUMA</v>
      </c>
    </row>
    <row r="95" spans="1:30" ht="36" customHeight="1" x14ac:dyDescent="0.3">
      <c r="A95" s="35">
        <v>46199</v>
      </c>
      <c r="B95" s="10">
        <v>10163</v>
      </c>
      <c r="C95" s="10" t="s">
        <v>3142</v>
      </c>
      <c r="D95" s="10" t="s">
        <v>60</v>
      </c>
      <c r="E95" s="10">
        <v>30001330</v>
      </c>
      <c r="F95" s="10" t="s">
        <v>3172</v>
      </c>
      <c r="G95" s="10" t="s">
        <v>3167</v>
      </c>
      <c r="H95" s="10" t="s">
        <v>3167</v>
      </c>
      <c r="I95" s="9" t="s">
        <v>3167</v>
      </c>
      <c r="J95" s="9">
        <v>130</v>
      </c>
      <c r="K95" s="10">
        <f>IF($E95="","",IFERROR(INDEX('01_Cad_Pecas'!$H$2:$H$5000,MATCH($E95,'01_Cad_Pecas'!$D$2:$D$5000,0)),IFERROR(INDEX('01_Cad_Pecas'!$H$2:$H$5000,MATCH(VALUE($E95),'01_Cad_Pecas'!$D$2:$D$5000,0)),"")))</f>
        <v>0</v>
      </c>
      <c r="L95" s="10">
        <f>IF($E95="","",IFERROR(INDEX('01_Cad_Pecas'!$I$2:$I$5000,MATCH($E95,'01_Cad_Pecas'!$D$2:$D$5000,0)),IFERROR(INDEX('01_Cad_Pecas'!$I$2:$I$5000,MATCH(VALUE($E95),'01_Cad_Pecas'!$D$2:$D$5000,0)),"")))</f>
        <v>0.35</v>
      </c>
      <c r="M95" s="10">
        <f t="shared" si="9"/>
        <v>45.5</v>
      </c>
      <c r="N95" s="10">
        <v>46198</v>
      </c>
      <c r="O95" s="9">
        <v>130</v>
      </c>
      <c r="P95" s="10"/>
      <c r="Q95" s="10"/>
      <c r="R95" s="10">
        <f t="shared" si="12"/>
        <v>45.5</v>
      </c>
      <c r="S95" s="10"/>
      <c r="T95" s="10">
        <f t="shared" si="13"/>
        <v>1</v>
      </c>
      <c r="U95" s="10"/>
      <c r="V95" s="10" t="str">
        <f t="shared" ca="1" si="14"/>
        <v>SIM</v>
      </c>
      <c r="W95" s="10">
        <f>IF(OR($A95="",$I95="",$M95=""),"",SUMIFS($M$2:M95,$I$2:I95,$I95,$A$2:A95,$A95)-$M95)</f>
        <v>830.2</v>
      </c>
      <c r="X95" s="10">
        <f t="shared" si="15"/>
        <v>893.2</v>
      </c>
      <c r="Y95" s="10" t="str">
        <f>IFERROR(VLOOKUP($I95,'02_Cad_Maquinas'!$B$2:$H$200,7,FALSE()),"")</f>
        <v/>
      </c>
      <c r="Z95" s="10" t="str">
        <f t="shared" si="16"/>
        <v/>
      </c>
      <c r="AA95" s="11" t="str">
        <f t="shared" si="17"/>
        <v/>
      </c>
      <c r="AB95" s="10" t="s">
        <v>3173</v>
      </c>
      <c r="AC95" s="10" t="str">
        <f t="shared" si="10"/>
        <v>|10163|</v>
      </c>
      <c r="AD95" s="10" t="str">
        <f t="shared" si="11"/>
        <v>COLA DE ESPUMA</v>
      </c>
    </row>
    <row r="96" spans="1:30" ht="36" customHeight="1" x14ac:dyDescent="0.3">
      <c r="A96" s="35">
        <v>46199</v>
      </c>
      <c r="B96" s="10">
        <v>10163</v>
      </c>
      <c r="C96" s="10" t="s">
        <v>3142</v>
      </c>
      <c r="D96" s="10" t="s">
        <v>60</v>
      </c>
      <c r="E96" s="10">
        <v>30004807</v>
      </c>
      <c r="F96" s="10" t="s">
        <v>466</v>
      </c>
      <c r="G96" s="10" t="s">
        <v>3167</v>
      </c>
      <c r="H96" s="10" t="s">
        <v>3167</v>
      </c>
      <c r="I96" s="9" t="s">
        <v>3167</v>
      </c>
      <c r="J96" s="9">
        <v>50</v>
      </c>
      <c r="K96" s="10">
        <f>IF($E96="","",IFERROR(INDEX('01_Cad_Pecas'!$H$2:$H$5000,MATCH($E96,'01_Cad_Pecas'!$D$2:$D$5000,0)),IFERROR(INDEX('01_Cad_Pecas'!$H$2:$H$5000,MATCH(VALUE($E96),'01_Cad_Pecas'!$D$2:$D$5000,0)),"")))</f>
        <v>0</v>
      </c>
      <c r="L96" s="10">
        <f>IF($E96="","",IFERROR(INDEX('01_Cad_Pecas'!$I$2:$I$5000,MATCH($E96,'01_Cad_Pecas'!$D$2:$D$5000,0)),IFERROR(INDEX('01_Cad_Pecas'!$I$2:$I$5000,MATCH(VALUE($E96),'01_Cad_Pecas'!$D$2:$D$5000,0)),"")))</f>
        <v>0.35</v>
      </c>
      <c r="M96" s="10">
        <f t="shared" si="9"/>
        <v>17.5</v>
      </c>
      <c r="N96" s="10">
        <v>46198</v>
      </c>
      <c r="O96" s="9">
        <v>50</v>
      </c>
      <c r="P96" s="10"/>
      <c r="Q96" s="10"/>
      <c r="R96" s="10">
        <f t="shared" si="12"/>
        <v>17.5</v>
      </c>
      <c r="S96" s="10"/>
      <c r="T96" s="10">
        <f t="shared" si="13"/>
        <v>1</v>
      </c>
      <c r="U96" s="10"/>
      <c r="V96" s="10" t="str">
        <f t="shared" ca="1" si="14"/>
        <v>SIM</v>
      </c>
      <c r="W96" s="10">
        <f>IF(OR($A96="",$I96="",$M96=""),"",SUMIFS($M$2:M96,$I$2:I96,$I96,$A$2:A96,$A96)-$M96)</f>
        <v>875.7</v>
      </c>
      <c r="X96" s="10">
        <f t="shared" si="15"/>
        <v>893.2</v>
      </c>
      <c r="Y96" s="10" t="str">
        <f>IFERROR(VLOOKUP($I96,'02_Cad_Maquinas'!$B$2:$H$200,7,FALSE()),"")</f>
        <v/>
      </c>
      <c r="Z96" s="10" t="str">
        <f t="shared" si="16"/>
        <v/>
      </c>
      <c r="AA96" s="11" t="str">
        <f t="shared" si="17"/>
        <v/>
      </c>
      <c r="AB96" s="10" t="s">
        <v>3173</v>
      </c>
      <c r="AC96" s="10" t="str">
        <f t="shared" si="10"/>
        <v>|10163|</v>
      </c>
      <c r="AD96" s="10" t="str">
        <f t="shared" si="11"/>
        <v>COLA DE ESPUMA</v>
      </c>
    </row>
    <row r="97" spans="1:30" ht="24" customHeight="1" x14ac:dyDescent="0.3">
      <c r="A97" s="35">
        <v>46202</v>
      </c>
      <c r="B97" s="10">
        <v>10179</v>
      </c>
      <c r="C97" s="10"/>
      <c r="D97" s="10" t="s">
        <v>60</v>
      </c>
      <c r="E97" s="10">
        <v>30003404</v>
      </c>
      <c r="F97" s="10" t="s">
        <v>461</v>
      </c>
      <c r="G97" s="10" t="s">
        <v>3167</v>
      </c>
      <c r="H97" s="10" t="s">
        <v>3167</v>
      </c>
      <c r="I97" s="10" t="s">
        <v>3167</v>
      </c>
      <c r="J97" s="9">
        <v>34</v>
      </c>
      <c r="K97" s="10">
        <f>IF($E97="","",IFERROR(INDEX('01_Cad_Pecas'!$H$2:$H$5000,MATCH($E97,'01_Cad_Pecas'!$D$2:$D$5000,0)),IFERROR(INDEX('01_Cad_Pecas'!$H$2:$H$5000,MATCH(VALUE($E97),'01_Cad_Pecas'!$D$2:$D$5000,0)),"")))</f>
        <v>0</v>
      </c>
      <c r="L97" s="10">
        <f>IF($E97="","",IFERROR(INDEX('01_Cad_Pecas'!$I$2:$I$5000,MATCH($E97,'01_Cad_Pecas'!$D$2:$D$5000,0)),IFERROR(INDEX('01_Cad_Pecas'!$I$2:$I$5000,MATCH(VALUE($E97),'01_Cad_Pecas'!$D$2:$D$5000,0)),"")))</f>
        <v>0.35</v>
      </c>
      <c r="M97" s="10">
        <f t="shared" si="9"/>
        <v>11.899999999999999</v>
      </c>
      <c r="N97" s="10">
        <v>46200</v>
      </c>
      <c r="O97" s="9">
        <v>34</v>
      </c>
      <c r="P97" s="10"/>
      <c r="Q97" s="10"/>
      <c r="R97" s="10">
        <f t="shared" si="12"/>
        <v>11.899999999999999</v>
      </c>
      <c r="S97" s="10"/>
      <c r="T97" s="10">
        <f t="shared" si="13"/>
        <v>1</v>
      </c>
      <c r="U97" s="10"/>
      <c r="V97" s="10" t="str">
        <f t="shared" ca="1" si="14"/>
        <v>SIM</v>
      </c>
      <c r="W97" s="10">
        <f>IF(OR($A97="",$I97="",$M97=""),"",SUMIFS($M$2:M97,$I$2:I97,$I97,$A$2:A97,$A97)-$M97)</f>
        <v>0</v>
      </c>
      <c r="X97" s="10">
        <f t="shared" si="15"/>
        <v>979.29999999999984</v>
      </c>
      <c r="Y97" s="10" t="str">
        <f>IFERROR(VLOOKUP($I97,'02_Cad_Maquinas'!$B$2:$H$200,7,FALSE()),"")</f>
        <v/>
      </c>
      <c r="Z97" s="10" t="str">
        <f t="shared" si="16"/>
        <v/>
      </c>
      <c r="AA97" s="11" t="str">
        <f t="shared" si="17"/>
        <v/>
      </c>
      <c r="AB97" s="10"/>
      <c r="AC97" s="10" t="str">
        <f t="shared" si="10"/>
        <v>|10179|</v>
      </c>
      <c r="AD97" s="10" t="str">
        <f t="shared" si="11"/>
        <v>COLA DE ESPUMA</v>
      </c>
    </row>
    <row r="98" spans="1:30" ht="24" customHeight="1" x14ac:dyDescent="0.3">
      <c r="A98" s="35">
        <v>46202</v>
      </c>
      <c r="B98" s="10">
        <v>10179</v>
      </c>
      <c r="C98" s="10"/>
      <c r="D98" s="10" t="s">
        <v>60</v>
      </c>
      <c r="E98" s="10">
        <v>30001212</v>
      </c>
      <c r="F98" s="10" t="s">
        <v>482</v>
      </c>
      <c r="G98" s="10" t="s">
        <v>3167</v>
      </c>
      <c r="H98" s="10" t="s">
        <v>3167</v>
      </c>
      <c r="I98" s="10" t="s">
        <v>3167</v>
      </c>
      <c r="J98" s="9">
        <v>6</v>
      </c>
      <c r="K98" s="10">
        <f>IF($E98="","",IFERROR(INDEX('01_Cad_Pecas'!$H$2:$H$5000,MATCH($E98,'01_Cad_Pecas'!$D$2:$D$5000,0)),IFERROR(INDEX('01_Cad_Pecas'!$H$2:$H$5000,MATCH(VALUE($E98),'01_Cad_Pecas'!$D$2:$D$5000,0)),"")))</f>
        <v>0</v>
      </c>
      <c r="L98" s="10">
        <f>IF($E98="","",IFERROR(INDEX('01_Cad_Pecas'!$I$2:$I$5000,MATCH($E98,'01_Cad_Pecas'!$D$2:$D$5000,0)),IFERROR(INDEX('01_Cad_Pecas'!$I$2:$I$5000,MATCH(VALUE($E98),'01_Cad_Pecas'!$D$2:$D$5000,0)),"")))</f>
        <v>0.35</v>
      </c>
      <c r="M98" s="10">
        <f t="shared" si="9"/>
        <v>2.0999999999999996</v>
      </c>
      <c r="N98" s="10">
        <v>46200</v>
      </c>
      <c r="O98" s="9">
        <v>6</v>
      </c>
      <c r="P98" s="10"/>
      <c r="Q98" s="10"/>
      <c r="R98" s="10">
        <f t="shared" si="12"/>
        <v>2.0999999999999996</v>
      </c>
      <c r="S98" s="10"/>
      <c r="T98" s="10">
        <f t="shared" si="13"/>
        <v>1</v>
      </c>
      <c r="U98" s="10"/>
      <c r="V98" s="10" t="str">
        <f t="shared" ca="1" si="14"/>
        <v>SIM</v>
      </c>
      <c r="W98" s="10">
        <f>IF(OR($A98="",$I98="",$M98=""),"",SUMIFS($M$2:M98,$I$2:I98,$I98,$A$2:A98,$A98)-$M98)</f>
        <v>11.899999999999999</v>
      </c>
      <c r="X98" s="10">
        <f t="shared" si="15"/>
        <v>979.29999999999984</v>
      </c>
      <c r="Y98" s="10" t="str">
        <f>IFERROR(VLOOKUP($I98,'02_Cad_Maquinas'!$B$2:$H$200,7,FALSE()),"")</f>
        <v/>
      </c>
      <c r="Z98" s="10" t="str">
        <f t="shared" si="16"/>
        <v/>
      </c>
      <c r="AA98" s="11" t="str">
        <f t="shared" si="17"/>
        <v/>
      </c>
      <c r="AB98" s="10"/>
      <c r="AC98" s="10" t="str">
        <f t="shared" si="10"/>
        <v>|10179|</v>
      </c>
      <c r="AD98" s="10" t="str">
        <f t="shared" si="11"/>
        <v>COLA DE ESPUMA</v>
      </c>
    </row>
    <row r="99" spans="1:30" ht="24" customHeight="1" x14ac:dyDescent="0.3">
      <c r="A99" s="35">
        <v>46202</v>
      </c>
      <c r="B99" s="10">
        <v>10179</v>
      </c>
      <c r="C99" s="10"/>
      <c r="D99" s="10" t="s">
        <v>60</v>
      </c>
      <c r="E99" s="10">
        <v>30001213</v>
      </c>
      <c r="F99" s="10" t="s">
        <v>477</v>
      </c>
      <c r="G99" s="10" t="s">
        <v>3167</v>
      </c>
      <c r="H99" s="10" t="s">
        <v>3167</v>
      </c>
      <c r="I99" s="10" t="s">
        <v>3167</v>
      </c>
      <c r="J99" s="9">
        <v>668</v>
      </c>
      <c r="K99" s="10">
        <f>IF($E99="","",IFERROR(INDEX('01_Cad_Pecas'!$H$2:$H$5000,MATCH($E99,'01_Cad_Pecas'!$D$2:$D$5000,0)),IFERROR(INDEX('01_Cad_Pecas'!$H$2:$H$5000,MATCH(VALUE($E99),'01_Cad_Pecas'!$D$2:$D$5000,0)),"")))</f>
        <v>0</v>
      </c>
      <c r="L99" s="10">
        <f>IF($E99="","",IFERROR(INDEX('01_Cad_Pecas'!$I$2:$I$5000,MATCH($E99,'01_Cad_Pecas'!$D$2:$D$5000,0)),IFERROR(INDEX('01_Cad_Pecas'!$I$2:$I$5000,MATCH(VALUE($E99),'01_Cad_Pecas'!$D$2:$D$5000,0)),"")))</f>
        <v>0.35</v>
      </c>
      <c r="M99" s="10">
        <f t="shared" si="9"/>
        <v>233.79999999999998</v>
      </c>
      <c r="N99" s="10">
        <v>46200</v>
      </c>
      <c r="O99" s="9">
        <v>668</v>
      </c>
      <c r="P99" s="10"/>
      <c r="Q99" s="10"/>
      <c r="R99" s="10">
        <f t="shared" si="12"/>
        <v>233.79999999999998</v>
      </c>
      <c r="S99" s="10"/>
      <c r="T99" s="10">
        <f t="shared" si="13"/>
        <v>1</v>
      </c>
      <c r="U99" s="10"/>
      <c r="V99" s="10" t="str">
        <f t="shared" ca="1" si="14"/>
        <v>SIM</v>
      </c>
      <c r="W99" s="10">
        <f>IF(OR($A99="",$I99="",$M99=""),"",SUMIFS($M$2:M99,$I$2:I99,$I99,$A$2:A99,$A99)-$M99)</f>
        <v>14</v>
      </c>
      <c r="X99" s="10">
        <f t="shared" si="15"/>
        <v>979.29999999999984</v>
      </c>
      <c r="Y99" s="10" t="str">
        <f>IFERROR(VLOOKUP($I99,'02_Cad_Maquinas'!$B$2:$H$200,7,FALSE()),"")</f>
        <v/>
      </c>
      <c r="Z99" s="10" t="str">
        <f t="shared" si="16"/>
        <v/>
      </c>
      <c r="AA99" s="11" t="str">
        <f t="shared" si="17"/>
        <v/>
      </c>
      <c r="AB99" s="10"/>
      <c r="AC99" s="10" t="str">
        <f t="shared" si="10"/>
        <v>|10179|</v>
      </c>
      <c r="AD99" s="10" t="str">
        <f t="shared" si="11"/>
        <v>COLA DE ESPUMA</v>
      </c>
    </row>
    <row r="100" spans="1:30" ht="24" customHeight="1" x14ac:dyDescent="0.3">
      <c r="A100" s="35">
        <v>46202</v>
      </c>
      <c r="B100" s="10">
        <v>10179</v>
      </c>
      <c r="C100" s="10"/>
      <c r="D100" s="10" t="s">
        <v>60</v>
      </c>
      <c r="E100" s="10">
        <v>30001312</v>
      </c>
      <c r="F100" s="10" t="s">
        <v>3169</v>
      </c>
      <c r="G100" s="10" t="s">
        <v>3167</v>
      </c>
      <c r="H100" s="10" t="s">
        <v>3167</v>
      </c>
      <c r="I100" s="10" t="s">
        <v>3167</v>
      </c>
      <c r="J100" s="9">
        <v>624</v>
      </c>
      <c r="K100" s="10">
        <f>IF($E100="","",IFERROR(INDEX('01_Cad_Pecas'!$H$2:$H$5000,MATCH($E100,'01_Cad_Pecas'!$D$2:$D$5000,0)),IFERROR(INDEX('01_Cad_Pecas'!$H$2:$H$5000,MATCH(VALUE($E100),'01_Cad_Pecas'!$D$2:$D$5000,0)),"")))</f>
        <v>0</v>
      </c>
      <c r="L100" s="10">
        <f>IF($E100="","",IFERROR(INDEX('01_Cad_Pecas'!$I$2:$I$5000,MATCH($E100,'01_Cad_Pecas'!$D$2:$D$5000,0)),IFERROR(INDEX('01_Cad_Pecas'!$I$2:$I$5000,MATCH(VALUE($E100),'01_Cad_Pecas'!$D$2:$D$5000,0)),"")))</f>
        <v>0.35</v>
      </c>
      <c r="M100" s="10">
        <f t="shared" si="9"/>
        <v>218.39999999999998</v>
      </c>
      <c r="N100" s="10">
        <v>46200</v>
      </c>
      <c r="O100" s="9">
        <v>624</v>
      </c>
      <c r="P100" s="10"/>
      <c r="Q100" s="10"/>
      <c r="R100" s="10">
        <f t="shared" si="12"/>
        <v>218.39999999999998</v>
      </c>
      <c r="S100" s="10"/>
      <c r="T100" s="10">
        <f t="shared" si="13"/>
        <v>1</v>
      </c>
      <c r="U100" s="10"/>
      <c r="V100" s="10" t="str">
        <f t="shared" ca="1" si="14"/>
        <v>SIM</v>
      </c>
      <c r="W100" s="10">
        <f>IF(OR($A100="",$I100="",$M100=""),"",SUMIFS($M$2:M100,$I$2:I100,$I100,$A$2:A100,$A100)-$M100)</f>
        <v>247.79999999999995</v>
      </c>
      <c r="X100" s="10">
        <f t="shared" si="15"/>
        <v>979.29999999999984</v>
      </c>
      <c r="Y100" s="10" t="str">
        <f>IFERROR(VLOOKUP($I100,'02_Cad_Maquinas'!$B$2:$H$200,7,FALSE()),"")</f>
        <v/>
      </c>
      <c r="Z100" s="10" t="str">
        <f t="shared" si="16"/>
        <v/>
      </c>
      <c r="AA100" s="11" t="str">
        <f t="shared" si="17"/>
        <v/>
      </c>
      <c r="AB100" s="10"/>
      <c r="AC100" s="10" t="str">
        <f t="shared" si="10"/>
        <v>|10179|</v>
      </c>
      <c r="AD100" s="10" t="str">
        <f t="shared" si="11"/>
        <v>COLA DE ESPUMA</v>
      </c>
    </row>
    <row r="101" spans="1:30" ht="24" customHeight="1" x14ac:dyDescent="0.3">
      <c r="A101" s="35">
        <v>46202</v>
      </c>
      <c r="B101" s="10">
        <v>10179</v>
      </c>
      <c r="C101" s="10"/>
      <c r="D101" s="10" t="s">
        <v>60</v>
      </c>
      <c r="E101" s="10">
        <v>30001320</v>
      </c>
      <c r="F101" s="10" t="s">
        <v>3175</v>
      </c>
      <c r="G101" s="10" t="s">
        <v>3167</v>
      </c>
      <c r="H101" s="10" t="s">
        <v>3167</v>
      </c>
      <c r="I101" s="10" t="s">
        <v>3167</v>
      </c>
      <c r="J101" s="9">
        <v>6</v>
      </c>
      <c r="K101" s="10">
        <f>IF($E101="","",IFERROR(INDEX('01_Cad_Pecas'!$H$2:$H$5000,MATCH($E101,'01_Cad_Pecas'!$D$2:$D$5000,0)),IFERROR(INDEX('01_Cad_Pecas'!$H$2:$H$5000,MATCH(VALUE($E101),'01_Cad_Pecas'!$D$2:$D$5000,0)),"")))</f>
        <v>0</v>
      </c>
      <c r="L101" s="10">
        <f>IF($E101="","",IFERROR(INDEX('01_Cad_Pecas'!$I$2:$I$5000,MATCH($E101,'01_Cad_Pecas'!$D$2:$D$5000,0)),IFERROR(INDEX('01_Cad_Pecas'!$I$2:$I$5000,MATCH(VALUE($E101),'01_Cad_Pecas'!$D$2:$D$5000,0)),"")))</f>
        <v>0.35</v>
      </c>
      <c r="M101" s="10">
        <f t="shared" si="9"/>
        <v>2.0999999999999996</v>
      </c>
      <c r="N101" s="10">
        <v>46200</v>
      </c>
      <c r="O101" s="9">
        <v>6</v>
      </c>
      <c r="P101" s="10"/>
      <c r="Q101" s="10"/>
      <c r="R101" s="10">
        <f t="shared" si="12"/>
        <v>2.0999999999999996</v>
      </c>
      <c r="S101" s="10"/>
      <c r="T101" s="10">
        <f t="shared" si="13"/>
        <v>1</v>
      </c>
      <c r="U101" s="10"/>
      <c r="V101" s="10" t="str">
        <f t="shared" ca="1" si="14"/>
        <v>SIM</v>
      </c>
      <c r="W101" s="10">
        <f>IF(OR($A101="",$I101="",$M101=""),"",SUMIFS($M$2:M101,$I$2:I101,$I101,$A$2:A101,$A101)-$M101)</f>
        <v>466.19999999999993</v>
      </c>
      <c r="X101" s="10">
        <f t="shared" si="15"/>
        <v>979.29999999999984</v>
      </c>
      <c r="Y101" s="10" t="str">
        <f>IFERROR(VLOOKUP($I101,'02_Cad_Maquinas'!$B$2:$H$200,7,FALSE()),"")</f>
        <v/>
      </c>
      <c r="Z101" s="10" t="str">
        <f t="shared" si="16"/>
        <v/>
      </c>
      <c r="AA101" s="11" t="str">
        <f t="shared" si="17"/>
        <v/>
      </c>
      <c r="AB101" s="10"/>
      <c r="AC101" s="10" t="str">
        <f t="shared" si="10"/>
        <v>|10179|</v>
      </c>
      <c r="AD101" s="10" t="str">
        <f t="shared" si="11"/>
        <v>COLA DE ESPUMA</v>
      </c>
    </row>
    <row r="102" spans="1:30" ht="24" customHeight="1" x14ac:dyDescent="0.3">
      <c r="A102" s="35">
        <v>46202</v>
      </c>
      <c r="B102" s="10">
        <v>10179</v>
      </c>
      <c r="C102" s="10"/>
      <c r="D102" s="10" t="s">
        <v>60</v>
      </c>
      <c r="E102" s="10">
        <v>30001412</v>
      </c>
      <c r="F102" s="10" t="s">
        <v>3174</v>
      </c>
      <c r="G102" s="10" t="s">
        <v>3167</v>
      </c>
      <c r="H102" s="10" t="s">
        <v>3167</v>
      </c>
      <c r="I102" s="10" t="s">
        <v>3167</v>
      </c>
      <c r="J102" s="9">
        <v>8</v>
      </c>
      <c r="K102" s="10">
        <f>IF($E102="","",IFERROR(INDEX('01_Cad_Pecas'!$H$2:$H$5000,MATCH($E102,'01_Cad_Pecas'!$D$2:$D$5000,0)),IFERROR(INDEX('01_Cad_Pecas'!$H$2:$H$5000,MATCH(VALUE($E102),'01_Cad_Pecas'!$D$2:$D$5000,0)),"")))</f>
        <v>0</v>
      </c>
      <c r="L102" s="10">
        <f>IF($E102="","",IFERROR(INDEX('01_Cad_Pecas'!$I$2:$I$5000,MATCH($E102,'01_Cad_Pecas'!$D$2:$D$5000,0)),IFERROR(INDEX('01_Cad_Pecas'!$I$2:$I$5000,MATCH(VALUE($E102),'01_Cad_Pecas'!$D$2:$D$5000,0)),"")))</f>
        <v>0.35</v>
      </c>
      <c r="M102" s="10">
        <f t="shared" si="9"/>
        <v>2.8</v>
      </c>
      <c r="N102" s="10">
        <v>46200</v>
      </c>
      <c r="O102" s="9">
        <v>8</v>
      </c>
      <c r="P102" s="10"/>
      <c r="Q102" s="10"/>
      <c r="R102" s="10">
        <f t="shared" si="12"/>
        <v>2.8</v>
      </c>
      <c r="S102" s="10"/>
      <c r="T102" s="10">
        <f t="shared" si="13"/>
        <v>1</v>
      </c>
      <c r="U102" s="10"/>
      <c r="V102" s="10" t="str">
        <f t="shared" ca="1" si="14"/>
        <v>SIM</v>
      </c>
      <c r="W102" s="10">
        <f>IF(OR($A102="",$I102="",$M102=""),"",SUMIFS($M$2:M102,$I$2:I102,$I102,$A$2:A102,$A102)-$M102)</f>
        <v>468.29999999999995</v>
      </c>
      <c r="X102" s="10">
        <f t="shared" si="15"/>
        <v>979.29999999999984</v>
      </c>
      <c r="Y102" s="10" t="str">
        <f>IFERROR(VLOOKUP($I102,'02_Cad_Maquinas'!$B$2:$H$200,7,FALSE()),"")</f>
        <v/>
      </c>
      <c r="Z102" s="10" t="str">
        <f t="shared" si="16"/>
        <v/>
      </c>
      <c r="AA102" s="11" t="str">
        <f t="shared" si="17"/>
        <v/>
      </c>
      <c r="AB102" s="10"/>
      <c r="AC102" s="10" t="str">
        <f t="shared" si="10"/>
        <v>|10179|</v>
      </c>
      <c r="AD102" s="10" t="str">
        <f t="shared" si="11"/>
        <v>COLA DE ESPUMA</v>
      </c>
    </row>
    <row r="103" spans="1:30" ht="24" customHeight="1" x14ac:dyDescent="0.3">
      <c r="A103" s="35">
        <v>46202</v>
      </c>
      <c r="B103" s="10">
        <v>10179</v>
      </c>
      <c r="C103" s="10"/>
      <c r="D103" s="10" t="s">
        <v>60</v>
      </c>
      <c r="E103" s="10">
        <v>30003413</v>
      </c>
      <c r="F103" s="10" t="s">
        <v>462</v>
      </c>
      <c r="G103" s="10" t="s">
        <v>3167</v>
      </c>
      <c r="H103" s="10" t="s">
        <v>3167</v>
      </c>
      <c r="I103" s="10" t="s">
        <v>3167</v>
      </c>
      <c r="J103" s="9">
        <v>34</v>
      </c>
      <c r="K103" s="10">
        <f>IF($E103="","",IFERROR(INDEX('01_Cad_Pecas'!$H$2:$H$5000,MATCH($E103,'01_Cad_Pecas'!$D$2:$D$5000,0)),IFERROR(INDEX('01_Cad_Pecas'!$H$2:$H$5000,MATCH(VALUE($E103),'01_Cad_Pecas'!$D$2:$D$5000,0)),"")))</f>
        <v>0</v>
      </c>
      <c r="L103" s="10">
        <f>IF($E103="","",IFERROR(INDEX('01_Cad_Pecas'!$I$2:$I$5000,MATCH($E103,'01_Cad_Pecas'!$D$2:$D$5000,0)),IFERROR(INDEX('01_Cad_Pecas'!$I$2:$I$5000,MATCH(VALUE($E103),'01_Cad_Pecas'!$D$2:$D$5000,0)),"")))</f>
        <v>0.35</v>
      </c>
      <c r="M103" s="10">
        <f t="shared" si="9"/>
        <v>11.899999999999999</v>
      </c>
      <c r="N103" s="10">
        <v>46200</v>
      </c>
      <c r="O103" s="9">
        <v>34</v>
      </c>
      <c r="P103" s="10"/>
      <c r="Q103" s="10"/>
      <c r="R103" s="10">
        <f t="shared" si="12"/>
        <v>11.899999999999999</v>
      </c>
      <c r="S103" s="10"/>
      <c r="T103" s="10">
        <f t="shared" si="13"/>
        <v>1</v>
      </c>
      <c r="U103" s="10"/>
      <c r="V103" s="10" t="str">
        <f t="shared" ca="1" si="14"/>
        <v>SIM</v>
      </c>
      <c r="W103" s="10">
        <f>IF(OR($A103="",$I103="",$M103=""),"",SUMIFS($M$2:M103,$I$2:I103,$I103,$A$2:A103,$A103)-$M103)</f>
        <v>471.09999999999997</v>
      </c>
      <c r="X103" s="10">
        <f t="shared" si="15"/>
        <v>979.29999999999984</v>
      </c>
      <c r="Y103" s="10" t="str">
        <f>IFERROR(VLOOKUP($I103,'02_Cad_Maquinas'!$B$2:$H$200,7,FALSE()),"")</f>
        <v/>
      </c>
      <c r="Z103" s="10" t="str">
        <f t="shared" si="16"/>
        <v/>
      </c>
      <c r="AA103" s="11" t="str">
        <f t="shared" si="17"/>
        <v/>
      </c>
      <c r="AB103" s="10"/>
      <c r="AC103" s="10" t="str">
        <f t="shared" si="10"/>
        <v>|10179|</v>
      </c>
      <c r="AD103" s="10" t="str">
        <f t="shared" si="11"/>
        <v>COLA DE ESPUMA</v>
      </c>
    </row>
    <row r="104" spans="1:30" ht="24" customHeight="1" x14ac:dyDescent="0.3">
      <c r="A104" s="35">
        <v>46202</v>
      </c>
      <c r="B104" s="10">
        <v>10179</v>
      </c>
      <c r="C104" s="10"/>
      <c r="D104" s="10" t="s">
        <v>60</v>
      </c>
      <c r="E104" s="10">
        <v>30001231</v>
      </c>
      <c r="F104" s="10" t="s">
        <v>3171</v>
      </c>
      <c r="G104" s="10" t="s">
        <v>3167</v>
      </c>
      <c r="H104" s="10" t="s">
        <v>3167</v>
      </c>
      <c r="I104" s="10" t="s">
        <v>3167</v>
      </c>
      <c r="J104" s="9">
        <v>668</v>
      </c>
      <c r="K104" s="10">
        <f>IF($E104="","",IFERROR(INDEX('01_Cad_Pecas'!$H$2:$H$5000,MATCH($E104,'01_Cad_Pecas'!$D$2:$D$5000,0)),IFERROR(INDEX('01_Cad_Pecas'!$H$2:$H$5000,MATCH(VALUE($E104),'01_Cad_Pecas'!$D$2:$D$5000,0)),"")))</f>
        <v>0</v>
      </c>
      <c r="L104" s="10">
        <f>IF($E104="","",IFERROR(INDEX('01_Cad_Pecas'!$I$2:$I$5000,MATCH($E104,'01_Cad_Pecas'!$D$2:$D$5000,0)),IFERROR(INDEX('01_Cad_Pecas'!$I$2:$I$5000,MATCH(VALUE($E104),'01_Cad_Pecas'!$D$2:$D$5000,0)),"")))</f>
        <v>0.35</v>
      </c>
      <c r="M104" s="10">
        <f t="shared" si="9"/>
        <v>233.79999999999998</v>
      </c>
      <c r="N104" s="10">
        <v>46200</v>
      </c>
      <c r="O104" s="9">
        <v>668</v>
      </c>
      <c r="P104" s="10"/>
      <c r="Q104" s="10"/>
      <c r="R104" s="10">
        <f t="shared" si="12"/>
        <v>233.79999999999998</v>
      </c>
      <c r="S104" s="10"/>
      <c r="T104" s="10">
        <f t="shared" si="13"/>
        <v>1</v>
      </c>
      <c r="U104" s="10"/>
      <c r="V104" s="10" t="str">
        <f t="shared" ca="1" si="14"/>
        <v>SIM</v>
      </c>
      <c r="W104" s="10">
        <f>IF(OR($A104="",$I104="",$M104=""),"",SUMIFS($M$2:M104,$I$2:I104,$I104,$A$2:A104,$A104)-$M104)</f>
        <v>483</v>
      </c>
      <c r="X104" s="10">
        <f t="shared" si="15"/>
        <v>979.29999999999984</v>
      </c>
      <c r="Y104" s="10" t="str">
        <f>IFERROR(VLOOKUP($I104,'02_Cad_Maquinas'!$B$2:$H$200,7,FALSE()),"")</f>
        <v/>
      </c>
      <c r="Z104" s="10" t="str">
        <f t="shared" si="16"/>
        <v/>
      </c>
      <c r="AA104" s="11" t="str">
        <f t="shared" si="17"/>
        <v/>
      </c>
      <c r="AB104" s="10"/>
      <c r="AC104" s="10" t="str">
        <f t="shared" si="10"/>
        <v>|10179|</v>
      </c>
      <c r="AD104" s="10" t="str">
        <f t="shared" si="11"/>
        <v>COLA DE ESPUMA</v>
      </c>
    </row>
    <row r="105" spans="1:30" ht="24" customHeight="1" x14ac:dyDescent="0.3">
      <c r="A105" s="35">
        <v>46202</v>
      </c>
      <c r="B105" s="10">
        <v>10179</v>
      </c>
      <c r="C105" s="10"/>
      <c r="D105" s="10" t="s">
        <v>60</v>
      </c>
      <c r="E105" s="10">
        <v>30001235</v>
      </c>
      <c r="F105" s="10" t="s">
        <v>3172</v>
      </c>
      <c r="G105" s="10" t="s">
        <v>3167</v>
      </c>
      <c r="H105" s="10" t="s">
        <v>3167</v>
      </c>
      <c r="I105" s="10" t="s">
        <v>3167</v>
      </c>
      <c r="J105" s="9">
        <v>14</v>
      </c>
      <c r="K105" s="10">
        <f>IF($E105="","",IFERROR(INDEX('01_Cad_Pecas'!$H$2:$H$5000,MATCH($E105,'01_Cad_Pecas'!$D$2:$D$5000,0)),IFERROR(INDEX('01_Cad_Pecas'!$H$2:$H$5000,MATCH(VALUE($E105),'01_Cad_Pecas'!$D$2:$D$5000,0)),"")))</f>
        <v>0</v>
      </c>
      <c r="L105" s="10">
        <f>IF($E105="","",IFERROR(INDEX('01_Cad_Pecas'!$I$2:$I$5000,MATCH($E105,'01_Cad_Pecas'!$D$2:$D$5000,0)),IFERROR(INDEX('01_Cad_Pecas'!$I$2:$I$5000,MATCH(VALUE($E105),'01_Cad_Pecas'!$D$2:$D$5000,0)),"")))</f>
        <v>0.35</v>
      </c>
      <c r="M105" s="10">
        <f t="shared" si="9"/>
        <v>4.8999999999999995</v>
      </c>
      <c r="N105" s="10">
        <v>46200</v>
      </c>
      <c r="O105" s="9">
        <v>14</v>
      </c>
      <c r="P105" s="10"/>
      <c r="Q105" s="10"/>
      <c r="R105" s="10">
        <f t="shared" si="12"/>
        <v>4.8999999999999995</v>
      </c>
      <c r="S105" s="10"/>
      <c r="T105" s="10">
        <f t="shared" si="13"/>
        <v>1</v>
      </c>
      <c r="U105" s="10"/>
      <c r="V105" s="10" t="str">
        <f t="shared" ca="1" si="14"/>
        <v>SIM</v>
      </c>
      <c r="W105" s="10">
        <f>IF(OR($A105="",$I105="",$M105=""),"",SUMIFS($M$2:M105,$I$2:I105,$I105,$A$2:A105,$A105)-$M105)</f>
        <v>716.8</v>
      </c>
      <c r="X105" s="10">
        <f t="shared" si="15"/>
        <v>979.29999999999984</v>
      </c>
      <c r="Y105" s="10" t="str">
        <f>IFERROR(VLOOKUP($I105,'02_Cad_Maquinas'!$B$2:$H$200,7,FALSE()),"")</f>
        <v/>
      </c>
      <c r="Z105" s="10" t="str">
        <f t="shared" si="16"/>
        <v/>
      </c>
      <c r="AA105" s="11" t="str">
        <f t="shared" si="17"/>
        <v/>
      </c>
      <c r="AB105" s="10"/>
      <c r="AC105" s="10" t="str">
        <f t="shared" si="10"/>
        <v>|10179|</v>
      </c>
      <c r="AD105" s="10" t="str">
        <f t="shared" si="11"/>
        <v>COLA DE ESPUMA</v>
      </c>
    </row>
    <row r="106" spans="1:30" ht="24" customHeight="1" x14ac:dyDescent="0.3">
      <c r="A106" s="35">
        <v>46202</v>
      </c>
      <c r="B106" s="10">
        <v>10179</v>
      </c>
      <c r="C106" s="10"/>
      <c r="D106" s="10" t="s">
        <v>60</v>
      </c>
      <c r="E106" s="10">
        <v>30001330</v>
      </c>
      <c r="F106" s="10" t="s">
        <v>3172</v>
      </c>
      <c r="G106" s="10" t="s">
        <v>3167</v>
      </c>
      <c r="H106" s="10" t="s">
        <v>3167</v>
      </c>
      <c r="I106" s="10" t="s">
        <v>3167</v>
      </c>
      <c r="J106" s="9">
        <v>654</v>
      </c>
      <c r="K106" s="10">
        <f>IF($E106="","",IFERROR(INDEX('01_Cad_Pecas'!$H$2:$H$5000,MATCH($E106,'01_Cad_Pecas'!$D$2:$D$5000,0)),IFERROR(INDEX('01_Cad_Pecas'!$H$2:$H$5000,MATCH(VALUE($E106),'01_Cad_Pecas'!$D$2:$D$5000,0)),"")))</f>
        <v>0</v>
      </c>
      <c r="L106" s="10">
        <f>IF($E106="","",IFERROR(INDEX('01_Cad_Pecas'!$I$2:$I$5000,MATCH($E106,'01_Cad_Pecas'!$D$2:$D$5000,0)),IFERROR(INDEX('01_Cad_Pecas'!$I$2:$I$5000,MATCH(VALUE($E106),'01_Cad_Pecas'!$D$2:$D$5000,0)),"")))</f>
        <v>0.35</v>
      </c>
      <c r="M106" s="10">
        <f t="shared" si="9"/>
        <v>228.89999999999998</v>
      </c>
      <c r="N106" s="10">
        <v>46200</v>
      </c>
      <c r="O106" s="9">
        <v>654</v>
      </c>
      <c r="P106" s="10"/>
      <c r="Q106" s="10"/>
      <c r="R106" s="10">
        <f t="shared" si="12"/>
        <v>228.89999999999998</v>
      </c>
      <c r="S106" s="10"/>
      <c r="T106" s="10">
        <f t="shared" si="13"/>
        <v>1</v>
      </c>
      <c r="U106" s="10"/>
      <c r="V106" s="10" t="str">
        <f t="shared" ca="1" si="14"/>
        <v>SIM</v>
      </c>
      <c r="W106" s="10">
        <f>IF(OR($A106="",$I106="",$M106=""),"",SUMIFS($M$2:M106,$I$2:I106,$I106,$A$2:A106,$A106)-$M106)</f>
        <v>721.69999999999993</v>
      </c>
      <c r="X106" s="10">
        <f t="shared" si="15"/>
        <v>979.29999999999984</v>
      </c>
      <c r="Y106" s="10" t="str">
        <f>IFERROR(VLOOKUP($I106,'02_Cad_Maquinas'!$B$2:$H$200,7,FALSE()),"")</f>
        <v/>
      </c>
      <c r="Z106" s="10" t="str">
        <f t="shared" si="16"/>
        <v/>
      </c>
      <c r="AA106" s="11" t="str">
        <f t="shared" si="17"/>
        <v/>
      </c>
      <c r="AB106" s="10"/>
      <c r="AC106" s="10" t="str">
        <f t="shared" si="10"/>
        <v>|10179|</v>
      </c>
      <c r="AD106" s="10" t="str">
        <f t="shared" si="11"/>
        <v>COLA DE ESPUMA</v>
      </c>
    </row>
    <row r="107" spans="1:30" ht="24" customHeight="1" x14ac:dyDescent="0.3">
      <c r="A107" s="35">
        <v>46202</v>
      </c>
      <c r="B107" s="10">
        <v>10179</v>
      </c>
      <c r="C107" s="10"/>
      <c r="D107" s="10" t="s">
        <v>60</v>
      </c>
      <c r="E107" s="10">
        <v>30004807</v>
      </c>
      <c r="F107" s="10" t="s">
        <v>466</v>
      </c>
      <c r="G107" s="10" t="s">
        <v>3167</v>
      </c>
      <c r="H107" s="10" t="s">
        <v>3167</v>
      </c>
      <c r="I107" s="10" t="s">
        <v>3167</v>
      </c>
      <c r="J107" s="9">
        <v>10</v>
      </c>
      <c r="K107" s="10">
        <f>IF($E107="","",IFERROR(INDEX('01_Cad_Pecas'!$H$2:$H$5000,MATCH($E107,'01_Cad_Pecas'!$D$2:$D$5000,0)),IFERROR(INDEX('01_Cad_Pecas'!$H$2:$H$5000,MATCH(VALUE($E107),'01_Cad_Pecas'!$D$2:$D$5000,0)),"")))</f>
        <v>0</v>
      </c>
      <c r="L107" s="10">
        <f>IF($E107="","",IFERROR(INDEX('01_Cad_Pecas'!$I$2:$I$5000,MATCH($E107,'01_Cad_Pecas'!$D$2:$D$5000,0)),IFERROR(INDEX('01_Cad_Pecas'!$I$2:$I$5000,MATCH(VALUE($E107),'01_Cad_Pecas'!$D$2:$D$5000,0)),"")))</f>
        <v>0.35</v>
      </c>
      <c r="M107" s="10">
        <f t="shared" si="9"/>
        <v>3.5</v>
      </c>
      <c r="N107" s="10">
        <v>46200</v>
      </c>
      <c r="O107" s="9">
        <v>10</v>
      </c>
      <c r="P107" s="10"/>
      <c r="Q107" s="10"/>
      <c r="R107" s="10">
        <f t="shared" si="12"/>
        <v>3.5</v>
      </c>
      <c r="S107" s="10"/>
      <c r="T107" s="10">
        <f t="shared" si="13"/>
        <v>1</v>
      </c>
      <c r="U107" s="10"/>
      <c r="V107" s="10" t="str">
        <f t="shared" ca="1" si="14"/>
        <v>SIM</v>
      </c>
      <c r="W107" s="10">
        <f>IF(OR($A107="",$I107="",$M107=""),"",SUMIFS($M$2:M107,$I$2:I107,$I107,$A$2:A107,$A107)-$M107)</f>
        <v>950.59999999999991</v>
      </c>
      <c r="X107" s="10">
        <f t="shared" si="15"/>
        <v>979.29999999999984</v>
      </c>
      <c r="Y107" s="10" t="str">
        <f>IFERROR(VLOOKUP($I107,'02_Cad_Maquinas'!$B$2:$H$200,7,FALSE()),"")</f>
        <v/>
      </c>
      <c r="Z107" s="10" t="str">
        <f t="shared" si="16"/>
        <v/>
      </c>
      <c r="AA107" s="11" t="str">
        <f t="shared" si="17"/>
        <v/>
      </c>
      <c r="AB107" s="10"/>
      <c r="AC107" s="10" t="str">
        <f t="shared" si="10"/>
        <v>|10179|</v>
      </c>
      <c r="AD107" s="10" t="str">
        <f t="shared" si="11"/>
        <v>COLA DE ESPUMA</v>
      </c>
    </row>
    <row r="108" spans="1:30" ht="24" customHeight="1" x14ac:dyDescent="0.3">
      <c r="A108" s="35">
        <v>46202</v>
      </c>
      <c r="B108" s="10">
        <v>10179</v>
      </c>
      <c r="C108" s="10"/>
      <c r="D108" s="10" t="s">
        <v>60</v>
      </c>
      <c r="E108" s="10">
        <v>30006805</v>
      </c>
      <c r="F108" s="10" t="s">
        <v>476</v>
      </c>
      <c r="G108" s="10" t="s">
        <v>3167</v>
      </c>
      <c r="H108" s="10" t="s">
        <v>3167</v>
      </c>
      <c r="I108" s="10" t="s">
        <v>3167</v>
      </c>
      <c r="J108" s="9">
        <v>48</v>
      </c>
      <c r="K108" s="10">
        <f>IF($E108="","",IFERROR(INDEX('01_Cad_Pecas'!$H$2:$H$5000,MATCH($E108,'01_Cad_Pecas'!$D$2:$D$5000,0)),IFERROR(INDEX('01_Cad_Pecas'!$H$2:$H$5000,MATCH(VALUE($E108),'01_Cad_Pecas'!$D$2:$D$5000,0)),"")))</f>
        <v>0</v>
      </c>
      <c r="L108" s="10">
        <f>IF($E108="","",IFERROR(INDEX('01_Cad_Pecas'!$I$2:$I$5000,MATCH($E108,'01_Cad_Pecas'!$D$2:$D$5000,0)),IFERROR(INDEX('01_Cad_Pecas'!$I$2:$I$5000,MATCH(VALUE($E108),'01_Cad_Pecas'!$D$2:$D$5000,0)),"")))</f>
        <v>0.35</v>
      </c>
      <c r="M108" s="10">
        <f t="shared" si="9"/>
        <v>16.799999999999997</v>
      </c>
      <c r="N108" s="10">
        <v>46200</v>
      </c>
      <c r="O108" s="9">
        <v>48</v>
      </c>
      <c r="P108" s="10"/>
      <c r="Q108" s="10"/>
      <c r="R108" s="10">
        <f t="shared" si="12"/>
        <v>16.799999999999997</v>
      </c>
      <c r="S108" s="10"/>
      <c r="T108" s="10">
        <f t="shared" si="13"/>
        <v>1</v>
      </c>
      <c r="U108" s="10"/>
      <c r="V108" s="10" t="str">
        <f t="shared" ca="1" si="14"/>
        <v>SIM</v>
      </c>
      <c r="W108" s="10">
        <f>IF(OR($A108="",$I108="",$M108=""),"",SUMIFS($M$2:M108,$I$2:I108,$I108,$A$2:A108,$A108)-$M108)</f>
        <v>954.09999999999991</v>
      </c>
      <c r="X108" s="10">
        <f t="shared" si="15"/>
        <v>979.29999999999984</v>
      </c>
      <c r="Y108" s="10" t="str">
        <f>IFERROR(VLOOKUP($I108,'02_Cad_Maquinas'!$B$2:$H$200,7,FALSE()),"")</f>
        <v/>
      </c>
      <c r="Z108" s="10" t="str">
        <f t="shared" si="16"/>
        <v/>
      </c>
      <c r="AA108" s="11" t="str">
        <f t="shared" si="17"/>
        <v/>
      </c>
      <c r="AB108" s="10"/>
      <c r="AC108" s="10" t="str">
        <f t="shared" si="10"/>
        <v>|10179|</v>
      </c>
      <c r="AD108" s="10" t="str">
        <f t="shared" si="11"/>
        <v>COLA DE ESPUMA</v>
      </c>
    </row>
    <row r="109" spans="1:30" ht="24" customHeight="1" x14ac:dyDescent="0.3">
      <c r="A109" s="35">
        <v>46202</v>
      </c>
      <c r="B109" s="10">
        <v>10179</v>
      </c>
      <c r="C109" s="10"/>
      <c r="D109" s="10" t="s">
        <v>60</v>
      </c>
      <c r="E109" s="10">
        <v>30006806</v>
      </c>
      <c r="F109" s="10" t="s">
        <v>478</v>
      </c>
      <c r="G109" s="10" t="s">
        <v>3167</v>
      </c>
      <c r="H109" s="10" t="s">
        <v>3167</v>
      </c>
      <c r="I109" s="10" t="s">
        <v>3167</v>
      </c>
      <c r="J109" s="9">
        <v>24</v>
      </c>
      <c r="K109" s="10">
        <f>IF($E109="","",IFERROR(INDEX('01_Cad_Pecas'!$H$2:$H$5000,MATCH($E109,'01_Cad_Pecas'!$D$2:$D$5000,0)),IFERROR(INDEX('01_Cad_Pecas'!$H$2:$H$5000,MATCH(VALUE($E109),'01_Cad_Pecas'!$D$2:$D$5000,0)),"")))</f>
        <v>0</v>
      </c>
      <c r="L109" s="10">
        <f>IF($E109="","",IFERROR(INDEX('01_Cad_Pecas'!$I$2:$I$5000,MATCH($E109,'01_Cad_Pecas'!$D$2:$D$5000,0)),IFERROR(INDEX('01_Cad_Pecas'!$I$2:$I$5000,MATCH(VALUE($E109),'01_Cad_Pecas'!$D$2:$D$5000,0)),"")))</f>
        <v>0.35</v>
      </c>
      <c r="M109" s="10">
        <f t="shared" si="9"/>
        <v>8.3999999999999986</v>
      </c>
      <c r="N109" s="10">
        <v>46200</v>
      </c>
      <c r="O109" s="9">
        <v>24</v>
      </c>
      <c r="P109" s="10"/>
      <c r="Q109" s="10"/>
      <c r="R109" s="10">
        <f t="shared" si="12"/>
        <v>8.3999999999999986</v>
      </c>
      <c r="S109" s="10"/>
      <c r="T109" s="10">
        <f t="shared" si="13"/>
        <v>1</v>
      </c>
      <c r="U109" s="10"/>
      <c r="V109" s="10" t="str">
        <f t="shared" ca="1" si="14"/>
        <v>SIM</v>
      </c>
      <c r="W109" s="10">
        <f>IF(OR($A109="",$I109="",$M109=""),"",SUMIFS($M$2:M109,$I$2:I109,$I109,$A$2:A109,$A109)-$M109)</f>
        <v>970.89999999999986</v>
      </c>
      <c r="X109" s="10">
        <f t="shared" si="15"/>
        <v>979.29999999999984</v>
      </c>
      <c r="Y109" s="10" t="str">
        <f>IFERROR(VLOOKUP($I109,'02_Cad_Maquinas'!$B$2:$H$200,7,FALSE()),"")</f>
        <v/>
      </c>
      <c r="Z109" s="10" t="str">
        <f t="shared" si="16"/>
        <v/>
      </c>
      <c r="AA109" s="11" t="str">
        <f t="shared" si="17"/>
        <v/>
      </c>
      <c r="AB109" s="10"/>
      <c r="AC109" s="10" t="str">
        <f t="shared" si="10"/>
        <v>|10179|</v>
      </c>
      <c r="AD109" s="10" t="str">
        <f t="shared" si="11"/>
        <v>COLA DE ESPUMA</v>
      </c>
    </row>
    <row r="110" spans="1:30" ht="24" customHeight="1" x14ac:dyDescent="0.3">
      <c r="A110" s="35">
        <v>46202</v>
      </c>
      <c r="B110" s="10">
        <v>10148</v>
      </c>
      <c r="C110" s="10"/>
      <c r="D110" s="10" t="s">
        <v>60</v>
      </c>
      <c r="E110" s="20">
        <v>30003609</v>
      </c>
      <c r="F110" s="16" t="s">
        <v>3176</v>
      </c>
      <c r="G110" s="10" t="s">
        <v>60</v>
      </c>
      <c r="H110" s="10" t="s">
        <v>60</v>
      </c>
      <c r="I110" s="10" t="s">
        <v>60</v>
      </c>
      <c r="J110" s="19">
        <v>130</v>
      </c>
      <c r="K110" s="10">
        <f>IF($E110="","",IFERROR(INDEX('01_Cad_Pecas'!$H$2:$H$5000,MATCH($E110,'01_Cad_Pecas'!$D$2:$D$5000,0)),IFERROR(INDEX('01_Cad_Pecas'!$H$2:$H$5000,MATCH(VALUE($E110),'01_Cad_Pecas'!$D$2:$D$5000,0)),"")))</f>
        <v>0</v>
      </c>
      <c r="L110" s="10">
        <f>IF($E110="","",IFERROR(INDEX('01_Cad_Pecas'!$I$2:$I$5000,MATCH($E110,'01_Cad_Pecas'!$D$2:$D$5000,0)),IFERROR(INDEX('01_Cad_Pecas'!$I$2:$I$5000,MATCH(VALUE($E110),'01_Cad_Pecas'!$D$2:$D$5000,0)),"")))</f>
        <v>0.35</v>
      </c>
      <c r="M110" s="10">
        <f t="shared" si="9"/>
        <v>45.5</v>
      </c>
      <c r="N110" s="10">
        <v>46200</v>
      </c>
      <c r="O110" s="19">
        <v>130</v>
      </c>
      <c r="P110" s="10"/>
      <c r="Q110" s="10"/>
      <c r="R110" s="10">
        <f t="shared" si="12"/>
        <v>45.5</v>
      </c>
      <c r="S110" s="10"/>
      <c r="T110" s="10">
        <f t="shared" si="13"/>
        <v>1</v>
      </c>
      <c r="U110" s="10"/>
      <c r="V110" s="10" t="str">
        <f t="shared" ca="1" si="14"/>
        <v>SIM</v>
      </c>
      <c r="W110" s="10">
        <f>IF(OR($A110="",$I110="",$M110=""),"",SUMIFS($M$2:M110,$I$2:I110,$I110,$A$2:A110,$A110)-$M110)</f>
        <v>0</v>
      </c>
      <c r="X110" s="10">
        <f t="shared" si="15"/>
        <v>93.100000000000009</v>
      </c>
      <c r="Y110" s="10">
        <f>IFERROR(VLOOKUP($I110,'02_Cad_Maquinas'!$B$2:$H$200,7,FALSE()),"")</f>
        <v>1056</v>
      </c>
      <c r="Z110" s="10">
        <f t="shared" si="16"/>
        <v>962.9</v>
      </c>
      <c r="AA110" s="11">
        <f t="shared" si="17"/>
        <v>8.816287878787879E-2</v>
      </c>
      <c r="AB110" s="10"/>
      <c r="AC110" s="10" t="str">
        <f t="shared" si="10"/>
        <v>|10148|</v>
      </c>
      <c r="AD110" s="10" t="str">
        <f t="shared" si="11"/>
        <v>COLA DE ESPUMA</v>
      </c>
    </row>
    <row r="111" spans="1:30" ht="24" customHeight="1" x14ac:dyDescent="0.3">
      <c r="A111" s="35">
        <v>46202</v>
      </c>
      <c r="B111" s="10">
        <v>10148</v>
      </c>
      <c r="C111" s="10"/>
      <c r="D111" s="10" t="s">
        <v>60</v>
      </c>
      <c r="E111" s="20">
        <v>30008306</v>
      </c>
      <c r="F111" s="16" t="s">
        <v>3177</v>
      </c>
      <c r="G111" s="10" t="s">
        <v>60</v>
      </c>
      <c r="H111" s="10" t="s">
        <v>60</v>
      </c>
      <c r="I111" s="10" t="s">
        <v>60</v>
      </c>
      <c r="J111" s="19">
        <v>2</v>
      </c>
      <c r="K111" s="10">
        <f>IF($E111="","",IFERROR(INDEX('01_Cad_Pecas'!$H$2:$H$5000,MATCH($E111,'01_Cad_Pecas'!$D$2:$D$5000,0)),IFERROR(INDEX('01_Cad_Pecas'!$H$2:$H$5000,MATCH(VALUE($E111),'01_Cad_Pecas'!$D$2:$D$5000,0)),"")))</f>
        <v>0</v>
      </c>
      <c r="L111" s="10">
        <f>IF($E111="","",IFERROR(INDEX('01_Cad_Pecas'!$I$2:$I$5000,MATCH($E111,'01_Cad_Pecas'!$D$2:$D$5000,0)),IFERROR(INDEX('01_Cad_Pecas'!$I$2:$I$5000,MATCH(VALUE($E111),'01_Cad_Pecas'!$D$2:$D$5000,0)),"")))</f>
        <v>0.35</v>
      </c>
      <c r="M111" s="10">
        <f t="shared" si="9"/>
        <v>0.7</v>
      </c>
      <c r="N111" s="10">
        <v>46200</v>
      </c>
      <c r="O111" s="19">
        <v>2</v>
      </c>
      <c r="P111" s="10"/>
      <c r="Q111" s="10"/>
      <c r="R111" s="10">
        <f t="shared" si="12"/>
        <v>0.7</v>
      </c>
      <c r="S111" s="10"/>
      <c r="T111" s="10">
        <f t="shared" si="13"/>
        <v>1</v>
      </c>
      <c r="U111" s="10"/>
      <c r="V111" s="10" t="str">
        <f t="shared" ca="1" si="14"/>
        <v>SIM</v>
      </c>
      <c r="W111" s="10">
        <f>IF(OR($A111="",$I111="",$M111=""),"",SUMIFS($M$2:M111,$I$2:I111,$I111,$A$2:A111,$A111)-$M111)</f>
        <v>45.5</v>
      </c>
      <c r="X111" s="10">
        <f t="shared" si="15"/>
        <v>93.100000000000009</v>
      </c>
      <c r="Y111" s="10">
        <f>IFERROR(VLOOKUP($I111,'02_Cad_Maquinas'!$B$2:$H$200,7,FALSE()),"")</f>
        <v>1056</v>
      </c>
      <c r="Z111" s="10">
        <f t="shared" si="16"/>
        <v>962.9</v>
      </c>
      <c r="AA111" s="11">
        <f t="shared" si="17"/>
        <v>8.816287878787879E-2</v>
      </c>
      <c r="AB111" s="10"/>
      <c r="AC111" s="10" t="str">
        <f t="shared" si="10"/>
        <v>|10148|</v>
      </c>
      <c r="AD111" s="10" t="str">
        <f t="shared" si="11"/>
        <v>COLA DE ESPUMA</v>
      </c>
    </row>
    <row r="112" spans="1:30" ht="24" customHeight="1" x14ac:dyDescent="0.3">
      <c r="A112" s="35">
        <v>46202</v>
      </c>
      <c r="B112" s="10">
        <v>10148</v>
      </c>
      <c r="C112" s="10"/>
      <c r="D112" s="10" t="s">
        <v>60</v>
      </c>
      <c r="E112" s="20">
        <v>30003603</v>
      </c>
      <c r="F112" s="16" t="s">
        <v>460</v>
      </c>
      <c r="G112" s="10" t="s">
        <v>60</v>
      </c>
      <c r="H112" s="10" t="s">
        <v>60</v>
      </c>
      <c r="I112" s="10" t="s">
        <v>60</v>
      </c>
      <c r="J112" s="19">
        <v>130</v>
      </c>
      <c r="K112" s="10">
        <f>IF($E112="","",IFERROR(INDEX('01_Cad_Pecas'!$H$2:$H$5000,MATCH($E112,'01_Cad_Pecas'!$D$2:$D$5000,0)),IFERROR(INDEX('01_Cad_Pecas'!$H$2:$H$5000,MATCH(VALUE($E112),'01_Cad_Pecas'!$D$2:$D$5000,0)),"")))</f>
        <v>0</v>
      </c>
      <c r="L112" s="10">
        <f>IF($E112="","",IFERROR(INDEX('01_Cad_Pecas'!$I$2:$I$5000,MATCH($E112,'01_Cad_Pecas'!$D$2:$D$5000,0)),IFERROR(INDEX('01_Cad_Pecas'!$I$2:$I$5000,MATCH(VALUE($E112),'01_Cad_Pecas'!$D$2:$D$5000,0)),"")))</f>
        <v>0.35</v>
      </c>
      <c r="M112" s="10">
        <f t="shared" si="9"/>
        <v>45.5</v>
      </c>
      <c r="N112" s="10">
        <v>46200</v>
      </c>
      <c r="O112" s="19">
        <v>130</v>
      </c>
      <c r="P112" s="10"/>
      <c r="Q112" s="10"/>
      <c r="R112" s="10">
        <f t="shared" si="12"/>
        <v>45.5</v>
      </c>
      <c r="S112" s="10"/>
      <c r="T112" s="10">
        <f t="shared" si="13"/>
        <v>1</v>
      </c>
      <c r="U112" s="10"/>
      <c r="V112" s="10" t="str">
        <f t="shared" ca="1" si="14"/>
        <v>SIM</v>
      </c>
      <c r="W112" s="10">
        <f>IF(OR($A112="",$I112="",$M112=""),"",SUMIFS($M$2:M112,$I$2:I112,$I112,$A$2:A112,$A112)-$M112)</f>
        <v>46.2</v>
      </c>
      <c r="X112" s="10">
        <f t="shared" si="15"/>
        <v>93.100000000000009</v>
      </c>
      <c r="Y112" s="10">
        <f>IFERROR(VLOOKUP($I112,'02_Cad_Maquinas'!$B$2:$H$200,7,FALSE()),"")</f>
        <v>1056</v>
      </c>
      <c r="Z112" s="10">
        <f t="shared" si="16"/>
        <v>962.9</v>
      </c>
      <c r="AA112" s="11">
        <f t="shared" si="17"/>
        <v>8.816287878787879E-2</v>
      </c>
      <c r="AB112" s="10"/>
      <c r="AC112" s="10" t="str">
        <f t="shared" si="10"/>
        <v>|10148|</v>
      </c>
      <c r="AD112" s="10" t="str">
        <f t="shared" si="11"/>
        <v>COLA DE ESPUMA</v>
      </c>
    </row>
    <row r="113" spans="1:30" ht="24" customHeight="1" x14ac:dyDescent="0.3">
      <c r="A113" s="35">
        <v>46202</v>
      </c>
      <c r="B113" s="10">
        <v>10148</v>
      </c>
      <c r="C113" s="10"/>
      <c r="D113" s="10" t="s">
        <v>60</v>
      </c>
      <c r="E113" s="20">
        <v>30003604</v>
      </c>
      <c r="F113" s="16" t="s">
        <v>3178</v>
      </c>
      <c r="G113" s="10" t="s">
        <v>60</v>
      </c>
      <c r="H113" s="10" t="s">
        <v>60</v>
      </c>
      <c r="I113" s="10" t="s">
        <v>60</v>
      </c>
      <c r="J113" s="19">
        <v>2</v>
      </c>
      <c r="K113" s="10">
        <f>IF($E113="","",IFERROR(INDEX('01_Cad_Pecas'!$H$2:$H$5000,MATCH($E113,'01_Cad_Pecas'!$D$2:$D$5000,0)),IFERROR(INDEX('01_Cad_Pecas'!$H$2:$H$5000,MATCH(VALUE($E113),'01_Cad_Pecas'!$D$2:$D$5000,0)),"")))</f>
        <v>0</v>
      </c>
      <c r="L113" s="10">
        <f>IF($E113="","",IFERROR(INDEX('01_Cad_Pecas'!$I$2:$I$5000,MATCH($E113,'01_Cad_Pecas'!$D$2:$D$5000,0)),IFERROR(INDEX('01_Cad_Pecas'!$I$2:$I$5000,MATCH(VALUE($E113),'01_Cad_Pecas'!$D$2:$D$5000,0)),"")))</f>
        <v>0.35</v>
      </c>
      <c r="M113" s="10">
        <f t="shared" si="9"/>
        <v>0.7</v>
      </c>
      <c r="N113" s="10">
        <v>46200</v>
      </c>
      <c r="O113" s="19">
        <v>2</v>
      </c>
      <c r="P113" s="10"/>
      <c r="Q113" s="10"/>
      <c r="R113" s="10">
        <f t="shared" si="12"/>
        <v>0.7</v>
      </c>
      <c r="S113" s="10"/>
      <c r="T113" s="10">
        <f t="shared" si="13"/>
        <v>1</v>
      </c>
      <c r="U113" s="10"/>
      <c r="V113" s="10" t="str">
        <f t="shared" ca="1" si="14"/>
        <v>SIM</v>
      </c>
      <c r="W113" s="10">
        <f>IF(OR($A113="",$I113="",$M113=""),"",SUMIFS($M$2:M113,$I$2:I113,$I113,$A$2:A113,$A113)-$M113)</f>
        <v>91.7</v>
      </c>
      <c r="X113" s="10">
        <f t="shared" si="15"/>
        <v>93.100000000000009</v>
      </c>
      <c r="Y113" s="10">
        <f>IFERROR(VLOOKUP($I113,'02_Cad_Maquinas'!$B$2:$H$200,7,FALSE()),"")</f>
        <v>1056</v>
      </c>
      <c r="Z113" s="10">
        <f t="shared" si="16"/>
        <v>962.9</v>
      </c>
      <c r="AA113" s="11">
        <f t="shared" si="17"/>
        <v>8.816287878787879E-2</v>
      </c>
      <c r="AB113" s="10"/>
      <c r="AC113" s="10" t="str">
        <f t="shared" si="10"/>
        <v>|10148|</v>
      </c>
      <c r="AD113" s="10" t="str">
        <f t="shared" si="11"/>
        <v>COLA DE ESPUMA</v>
      </c>
    </row>
    <row r="114" spans="1:30" ht="24" customHeight="1" x14ac:dyDescent="0.3">
      <c r="A114" s="35">
        <v>46202</v>
      </c>
      <c r="B114" s="10">
        <v>10148</v>
      </c>
      <c r="C114" s="10"/>
      <c r="D114" s="10" t="s">
        <v>60</v>
      </c>
      <c r="E114" s="20">
        <v>30003605</v>
      </c>
      <c r="F114" s="16" t="s">
        <v>3179</v>
      </c>
      <c r="G114" s="10" t="s">
        <v>60</v>
      </c>
      <c r="H114" s="10" t="s">
        <v>60</v>
      </c>
      <c r="I114" s="10" t="s">
        <v>60</v>
      </c>
      <c r="J114" s="19">
        <v>2</v>
      </c>
      <c r="K114" s="10">
        <f>IF($E114="","",IFERROR(INDEX('01_Cad_Pecas'!$H$2:$H$5000,MATCH($E114,'01_Cad_Pecas'!$D$2:$D$5000,0)),IFERROR(INDEX('01_Cad_Pecas'!$H$2:$H$5000,MATCH(VALUE($E114),'01_Cad_Pecas'!$D$2:$D$5000,0)),"")))</f>
        <v>0</v>
      </c>
      <c r="L114" s="10">
        <f>IF($E114="","",IFERROR(INDEX('01_Cad_Pecas'!$I$2:$I$5000,MATCH($E114,'01_Cad_Pecas'!$D$2:$D$5000,0)),IFERROR(INDEX('01_Cad_Pecas'!$I$2:$I$5000,MATCH(VALUE($E114),'01_Cad_Pecas'!$D$2:$D$5000,0)),"")))</f>
        <v>0.35</v>
      </c>
      <c r="M114" s="10">
        <f t="shared" si="9"/>
        <v>0.7</v>
      </c>
      <c r="N114" s="10">
        <v>46200</v>
      </c>
      <c r="O114" s="19">
        <v>2</v>
      </c>
      <c r="P114" s="10"/>
      <c r="Q114" s="10"/>
      <c r="R114" s="10">
        <f t="shared" si="12"/>
        <v>0.7</v>
      </c>
      <c r="S114" s="10"/>
      <c r="T114" s="10">
        <f t="shared" si="13"/>
        <v>1</v>
      </c>
      <c r="U114" s="10"/>
      <c r="V114" s="10" t="str">
        <f t="shared" ca="1" si="14"/>
        <v>SIM</v>
      </c>
      <c r="W114" s="10">
        <f>IF(OR($A114="",$I114="",$M114=""),"",SUMIFS($M$2:M114,$I$2:I114,$I114,$A$2:A114,$A114)-$M114)</f>
        <v>92.4</v>
      </c>
      <c r="X114" s="10">
        <f t="shared" si="15"/>
        <v>93.100000000000009</v>
      </c>
      <c r="Y114" s="10">
        <f>IFERROR(VLOOKUP($I114,'02_Cad_Maquinas'!$B$2:$H$200,7,FALSE()),"")</f>
        <v>1056</v>
      </c>
      <c r="Z114" s="10">
        <f t="shared" si="16"/>
        <v>962.9</v>
      </c>
      <c r="AA114" s="11">
        <f t="shared" si="17"/>
        <v>8.816287878787879E-2</v>
      </c>
      <c r="AB114" s="10"/>
      <c r="AC114" s="10" t="str">
        <f t="shared" si="10"/>
        <v>|10148|</v>
      </c>
      <c r="AD114" s="10" t="str">
        <f t="shared" si="11"/>
        <v>COLA DE ESPUMA</v>
      </c>
    </row>
    <row r="115" spans="1:30" ht="24" customHeight="1" x14ac:dyDescent="0.3">
      <c r="A115" s="35">
        <v>46203</v>
      </c>
      <c r="B115" s="10" t="s">
        <v>3076</v>
      </c>
      <c r="C115" s="10"/>
      <c r="D115" s="10" t="s">
        <v>60</v>
      </c>
      <c r="E115" s="20">
        <v>30003609</v>
      </c>
      <c r="F115" s="16" t="s">
        <v>3176</v>
      </c>
      <c r="G115" s="10" t="s">
        <v>60</v>
      </c>
      <c r="H115" s="10" t="s">
        <v>60</v>
      </c>
      <c r="I115" s="10" t="s">
        <v>60</v>
      </c>
      <c r="J115" s="19">
        <v>110</v>
      </c>
      <c r="K115" s="10">
        <f>IF($E115="","",IFERROR(INDEX('01_Cad_Pecas'!$H$2:$H$5000,MATCH($E115,'01_Cad_Pecas'!$D$2:$D$5000,0)),IFERROR(INDEX('01_Cad_Pecas'!$H$2:$H$5000,MATCH(VALUE($E115),'01_Cad_Pecas'!$D$2:$D$5000,0)),"")))</f>
        <v>0</v>
      </c>
      <c r="L115" s="10">
        <f>IF($E115="","",IFERROR(INDEX('01_Cad_Pecas'!$I$2:$I$5000,MATCH($E115,'01_Cad_Pecas'!$D$2:$D$5000,0)),IFERROR(INDEX('01_Cad_Pecas'!$I$2:$I$5000,MATCH(VALUE($E115),'01_Cad_Pecas'!$D$2:$D$5000,0)),"")))</f>
        <v>0.35</v>
      </c>
      <c r="M115" s="10">
        <f t="shared" si="9"/>
        <v>38.5</v>
      </c>
      <c r="N115" s="10">
        <v>46203</v>
      </c>
      <c r="O115" s="19">
        <v>110</v>
      </c>
      <c r="P115" s="10"/>
      <c r="Q115" s="10"/>
      <c r="R115" s="10">
        <f t="shared" si="12"/>
        <v>38.5</v>
      </c>
      <c r="S115" s="10"/>
      <c r="T115" s="10">
        <f t="shared" si="13"/>
        <v>1</v>
      </c>
      <c r="U115" s="10"/>
      <c r="V115" s="10" t="str">
        <f t="shared" ca="1" si="14"/>
        <v>SIM</v>
      </c>
      <c r="W115" s="10">
        <f>IF(OR($A115="",$I115="",$M115=""),"",SUMIFS($M$2:M115,$I$2:I115,$I115,$A$2:A115,$A115)-$M115)</f>
        <v>0</v>
      </c>
      <c r="X115" s="10">
        <f t="shared" si="15"/>
        <v>100.10000000000001</v>
      </c>
      <c r="Y115" s="10">
        <f>IFERROR(VLOOKUP($I115,'02_Cad_Maquinas'!$B$2:$H$200,7,FALSE()),"")</f>
        <v>1056</v>
      </c>
      <c r="Z115" s="10">
        <f t="shared" si="16"/>
        <v>955.9</v>
      </c>
      <c r="AA115" s="11">
        <f t="shared" si="17"/>
        <v>9.4791666666666677E-2</v>
      </c>
      <c r="AB115" s="10"/>
      <c r="AC115" s="10" t="str">
        <f t="shared" si="10"/>
        <v>|10149|10150|</v>
      </c>
      <c r="AD115" s="10" t="str">
        <f t="shared" si="11"/>
        <v>COLA DE ESPUMA</v>
      </c>
    </row>
    <row r="116" spans="1:30" ht="24" customHeight="1" x14ac:dyDescent="0.3">
      <c r="A116" s="35">
        <v>46203</v>
      </c>
      <c r="B116" s="10" t="s">
        <v>3076</v>
      </c>
      <c r="C116" s="10"/>
      <c r="D116" s="10" t="s">
        <v>60</v>
      </c>
      <c r="E116" s="20">
        <v>30008306</v>
      </c>
      <c r="F116" s="16" t="s">
        <v>3177</v>
      </c>
      <c r="G116" s="10" t="s">
        <v>60</v>
      </c>
      <c r="H116" s="10" t="s">
        <v>60</v>
      </c>
      <c r="I116" s="10" t="s">
        <v>60</v>
      </c>
      <c r="J116" s="19">
        <v>22</v>
      </c>
      <c r="K116" s="10">
        <f>IF($E116="","",IFERROR(INDEX('01_Cad_Pecas'!$H$2:$H$5000,MATCH($E116,'01_Cad_Pecas'!$D$2:$D$5000,0)),IFERROR(INDEX('01_Cad_Pecas'!$H$2:$H$5000,MATCH(VALUE($E116),'01_Cad_Pecas'!$D$2:$D$5000,0)),"")))</f>
        <v>0</v>
      </c>
      <c r="L116" s="10">
        <f>IF($E116="","",IFERROR(INDEX('01_Cad_Pecas'!$I$2:$I$5000,MATCH($E116,'01_Cad_Pecas'!$D$2:$D$5000,0)),IFERROR(INDEX('01_Cad_Pecas'!$I$2:$I$5000,MATCH(VALUE($E116),'01_Cad_Pecas'!$D$2:$D$5000,0)),"")))</f>
        <v>0.35</v>
      </c>
      <c r="M116" s="10">
        <f t="shared" si="9"/>
        <v>7.6999999999999993</v>
      </c>
      <c r="N116" s="10">
        <v>46203</v>
      </c>
      <c r="O116" s="19">
        <v>22</v>
      </c>
      <c r="P116" s="10"/>
      <c r="Q116" s="10"/>
      <c r="R116" s="10">
        <f t="shared" si="12"/>
        <v>7.6999999999999993</v>
      </c>
      <c r="S116" s="10"/>
      <c r="T116" s="10">
        <f t="shared" si="13"/>
        <v>1</v>
      </c>
      <c r="U116" s="10"/>
      <c r="V116" s="10" t="str">
        <f t="shared" ca="1" si="14"/>
        <v>SIM</v>
      </c>
      <c r="W116" s="10">
        <f>IF(OR($A116="",$I116="",$M116=""),"",SUMIFS($M$2:M116,$I$2:I116,$I116,$A$2:A116,$A116)-$M116)</f>
        <v>38.5</v>
      </c>
      <c r="X116" s="10">
        <f t="shared" si="15"/>
        <v>100.10000000000001</v>
      </c>
      <c r="Y116" s="10">
        <f>IFERROR(VLOOKUP($I116,'02_Cad_Maquinas'!$B$2:$H$200,7,FALSE()),"")</f>
        <v>1056</v>
      </c>
      <c r="Z116" s="10">
        <f t="shared" si="16"/>
        <v>955.9</v>
      </c>
      <c r="AA116" s="11">
        <f t="shared" si="17"/>
        <v>9.4791666666666677E-2</v>
      </c>
      <c r="AB116" s="10"/>
      <c r="AC116" s="10" t="str">
        <f t="shared" si="10"/>
        <v>|10149|10150|</v>
      </c>
      <c r="AD116" s="10" t="str">
        <f t="shared" si="11"/>
        <v>COLA DE ESPUMA</v>
      </c>
    </row>
    <row r="117" spans="1:30" ht="24" customHeight="1" x14ac:dyDescent="0.3">
      <c r="A117" s="35">
        <v>46203</v>
      </c>
      <c r="B117" s="10" t="s">
        <v>3076</v>
      </c>
      <c r="C117" s="10"/>
      <c r="D117" s="10" t="s">
        <v>60</v>
      </c>
      <c r="E117" s="20">
        <v>30003603</v>
      </c>
      <c r="F117" s="16" t="s">
        <v>460</v>
      </c>
      <c r="G117" s="10" t="s">
        <v>60</v>
      </c>
      <c r="H117" s="10" t="s">
        <v>60</v>
      </c>
      <c r="I117" s="10" t="s">
        <v>60</v>
      </c>
      <c r="J117" s="19">
        <v>110</v>
      </c>
      <c r="K117" s="10">
        <f>IF($E117="","",IFERROR(INDEX('01_Cad_Pecas'!$H$2:$H$5000,MATCH($E117,'01_Cad_Pecas'!$D$2:$D$5000,0)),IFERROR(INDEX('01_Cad_Pecas'!$H$2:$H$5000,MATCH(VALUE($E117),'01_Cad_Pecas'!$D$2:$D$5000,0)),"")))</f>
        <v>0</v>
      </c>
      <c r="L117" s="10">
        <f>IF($E117="","",IFERROR(INDEX('01_Cad_Pecas'!$I$2:$I$5000,MATCH($E117,'01_Cad_Pecas'!$D$2:$D$5000,0)),IFERROR(INDEX('01_Cad_Pecas'!$I$2:$I$5000,MATCH(VALUE($E117),'01_Cad_Pecas'!$D$2:$D$5000,0)),"")))</f>
        <v>0.35</v>
      </c>
      <c r="M117" s="10">
        <f t="shared" si="9"/>
        <v>38.5</v>
      </c>
      <c r="N117" s="10">
        <v>46203</v>
      </c>
      <c r="O117" s="19">
        <v>110</v>
      </c>
      <c r="P117" s="10"/>
      <c r="Q117" s="10"/>
      <c r="R117" s="10">
        <f t="shared" si="12"/>
        <v>38.5</v>
      </c>
      <c r="S117" s="10"/>
      <c r="T117" s="10">
        <f t="shared" si="13"/>
        <v>1</v>
      </c>
      <c r="U117" s="10"/>
      <c r="V117" s="10" t="str">
        <f t="shared" ca="1" si="14"/>
        <v>SIM</v>
      </c>
      <c r="W117" s="10">
        <f>IF(OR($A117="",$I117="",$M117=""),"",SUMIFS($M$2:M117,$I$2:I117,$I117,$A$2:A117,$A117)-$M117)</f>
        <v>46.2</v>
      </c>
      <c r="X117" s="10">
        <f t="shared" si="15"/>
        <v>100.10000000000001</v>
      </c>
      <c r="Y117" s="10">
        <f>IFERROR(VLOOKUP($I117,'02_Cad_Maquinas'!$B$2:$H$200,7,FALSE()),"")</f>
        <v>1056</v>
      </c>
      <c r="Z117" s="10">
        <f t="shared" si="16"/>
        <v>955.9</v>
      </c>
      <c r="AA117" s="11">
        <f t="shared" si="17"/>
        <v>9.4791666666666677E-2</v>
      </c>
      <c r="AB117" s="10"/>
      <c r="AC117" s="10" t="str">
        <f t="shared" si="10"/>
        <v>|10149|10150|</v>
      </c>
      <c r="AD117" s="10" t="str">
        <f t="shared" si="11"/>
        <v>COLA DE ESPUMA</v>
      </c>
    </row>
    <row r="118" spans="1:30" ht="24" customHeight="1" x14ac:dyDescent="0.3">
      <c r="A118" s="35">
        <v>46203</v>
      </c>
      <c r="B118" s="10" t="s">
        <v>3076</v>
      </c>
      <c r="C118" s="10"/>
      <c r="D118" s="10" t="s">
        <v>60</v>
      </c>
      <c r="E118" s="20">
        <v>30003604</v>
      </c>
      <c r="F118" s="16" t="s">
        <v>3178</v>
      </c>
      <c r="G118" s="10" t="s">
        <v>60</v>
      </c>
      <c r="H118" s="10" t="s">
        <v>60</v>
      </c>
      <c r="I118" s="10" t="s">
        <v>60</v>
      </c>
      <c r="J118" s="19">
        <v>22</v>
      </c>
      <c r="K118" s="10">
        <f>IF($E118="","",IFERROR(INDEX('01_Cad_Pecas'!$H$2:$H$5000,MATCH($E118,'01_Cad_Pecas'!$D$2:$D$5000,0)),IFERROR(INDEX('01_Cad_Pecas'!$H$2:$H$5000,MATCH(VALUE($E118),'01_Cad_Pecas'!$D$2:$D$5000,0)),"")))</f>
        <v>0</v>
      </c>
      <c r="L118" s="10">
        <f>IF($E118="","",IFERROR(INDEX('01_Cad_Pecas'!$I$2:$I$5000,MATCH($E118,'01_Cad_Pecas'!$D$2:$D$5000,0)),IFERROR(INDEX('01_Cad_Pecas'!$I$2:$I$5000,MATCH(VALUE($E118),'01_Cad_Pecas'!$D$2:$D$5000,0)),"")))</f>
        <v>0.35</v>
      </c>
      <c r="M118" s="10">
        <f t="shared" si="9"/>
        <v>7.6999999999999993</v>
      </c>
      <c r="N118" s="10">
        <v>46203</v>
      </c>
      <c r="O118" s="19">
        <v>22</v>
      </c>
      <c r="P118" s="10"/>
      <c r="Q118" s="10"/>
      <c r="R118" s="10">
        <f t="shared" si="12"/>
        <v>7.6999999999999993</v>
      </c>
      <c r="S118" s="10"/>
      <c r="T118" s="10">
        <f t="shared" si="13"/>
        <v>1</v>
      </c>
      <c r="U118" s="10"/>
      <c r="V118" s="10" t="str">
        <f t="shared" ca="1" si="14"/>
        <v>SIM</v>
      </c>
      <c r="W118" s="10">
        <f>IF(OR($A118="",$I118="",$M118=""),"",SUMIFS($M$2:M118,$I$2:I118,$I118,$A$2:A118,$A118)-$M118)</f>
        <v>84.7</v>
      </c>
      <c r="X118" s="10">
        <f t="shared" si="15"/>
        <v>100.10000000000001</v>
      </c>
      <c r="Y118" s="10">
        <f>IFERROR(VLOOKUP($I118,'02_Cad_Maquinas'!$B$2:$H$200,7,FALSE()),"")</f>
        <v>1056</v>
      </c>
      <c r="Z118" s="10">
        <f t="shared" si="16"/>
        <v>955.9</v>
      </c>
      <c r="AA118" s="11">
        <f t="shared" si="17"/>
        <v>9.4791666666666677E-2</v>
      </c>
      <c r="AB118" s="10"/>
      <c r="AC118" s="10" t="str">
        <f t="shared" si="10"/>
        <v>|10149|10150|</v>
      </c>
      <c r="AD118" s="10" t="str">
        <f t="shared" si="11"/>
        <v>COLA DE ESPUMA</v>
      </c>
    </row>
    <row r="119" spans="1:30" ht="24" customHeight="1" x14ac:dyDescent="0.3">
      <c r="A119" s="35">
        <v>46203</v>
      </c>
      <c r="B119" s="10" t="s">
        <v>3076</v>
      </c>
      <c r="C119" s="10"/>
      <c r="D119" s="10" t="s">
        <v>60</v>
      </c>
      <c r="E119" s="20">
        <v>30003605</v>
      </c>
      <c r="F119" s="16" t="s">
        <v>3179</v>
      </c>
      <c r="G119" s="10" t="s">
        <v>60</v>
      </c>
      <c r="H119" s="10" t="s">
        <v>60</v>
      </c>
      <c r="I119" s="10" t="s">
        <v>60</v>
      </c>
      <c r="J119" s="19">
        <v>22</v>
      </c>
      <c r="K119" s="10">
        <f>IF($E119="","",IFERROR(INDEX('01_Cad_Pecas'!$H$2:$H$5000,MATCH($E119,'01_Cad_Pecas'!$D$2:$D$5000,0)),IFERROR(INDEX('01_Cad_Pecas'!$H$2:$H$5000,MATCH(VALUE($E119),'01_Cad_Pecas'!$D$2:$D$5000,0)),"")))</f>
        <v>0</v>
      </c>
      <c r="L119" s="10">
        <f>IF($E119="","",IFERROR(INDEX('01_Cad_Pecas'!$I$2:$I$5000,MATCH($E119,'01_Cad_Pecas'!$D$2:$D$5000,0)),IFERROR(INDEX('01_Cad_Pecas'!$I$2:$I$5000,MATCH(VALUE($E119),'01_Cad_Pecas'!$D$2:$D$5000,0)),"")))</f>
        <v>0.35</v>
      </c>
      <c r="M119" s="10">
        <f t="shared" si="9"/>
        <v>7.6999999999999993</v>
      </c>
      <c r="N119" s="10">
        <v>46204</v>
      </c>
      <c r="O119" s="19">
        <v>22</v>
      </c>
      <c r="P119" s="10"/>
      <c r="Q119" s="10"/>
      <c r="R119" s="10">
        <f t="shared" si="12"/>
        <v>7.6999999999999993</v>
      </c>
      <c r="S119" s="10"/>
      <c r="T119" s="10">
        <f t="shared" si="13"/>
        <v>1</v>
      </c>
      <c r="U119" s="10"/>
      <c r="V119" s="10" t="str">
        <f t="shared" ca="1" si="14"/>
        <v>SIM</v>
      </c>
      <c r="W119" s="10">
        <f>IF(OR($A119="",$I119="",$M119=""),"",SUMIFS($M$2:M119,$I$2:I119,$I119,$A$2:A119,$A119)-$M119)</f>
        <v>92.4</v>
      </c>
      <c r="X119" s="10">
        <f t="shared" si="15"/>
        <v>100.10000000000001</v>
      </c>
      <c r="Y119" s="10">
        <f>IFERROR(VLOOKUP($I119,'02_Cad_Maquinas'!$B$2:$H$200,7,FALSE()),"")</f>
        <v>1056</v>
      </c>
      <c r="Z119" s="10">
        <f t="shared" si="16"/>
        <v>955.9</v>
      </c>
      <c r="AA119" s="11">
        <f t="shared" si="17"/>
        <v>9.4791666666666677E-2</v>
      </c>
      <c r="AB119" s="10"/>
      <c r="AC119" s="10" t="str">
        <f t="shared" si="10"/>
        <v>|10149|10150|</v>
      </c>
      <c r="AD119" s="10" t="str">
        <f t="shared" si="11"/>
        <v>COLA DE ESPUMA</v>
      </c>
    </row>
    <row r="120" spans="1:30" ht="24" customHeight="1" x14ac:dyDescent="0.3">
      <c r="A120" s="35">
        <v>46206</v>
      </c>
      <c r="B120" s="10" t="s">
        <v>3077</v>
      </c>
      <c r="C120" s="10"/>
      <c r="D120" s="10" t="s">
        <v>60</v>
      </c>
      <c r="E120" s="10">
        <v>30003609</v>
      </c>
      <c r="F120" s="10" t="s">
        <v>3176</v>
      </c>
      <c r="G120" s="10" t="s">
        <v>60</v>
      </c>
      <c r="H120" s="10" t="s">
        <v>60</v>
      </c>
      <c r="I120" s="10" t="s">
        <v>60</v>
      </c>
      <c r="J120" s="15">
        <v>136</v>
      </c>
      <c r="K120" s="15"/>
      <c r="L120" s="10">
        <f>IF($E120="","",IFERROR(INDEX('01_Cad_Pecas'!$I$2:$I$5000,MATCH($E120,'01_Cad_Pecas'!$D$2:$D$5000,0)),IFERROR(INDEX('01_Cad_Pecas'!$I$2:$I$5000,MATCH(VALUE($E120),'01_Cad_Pecas'!$D$2:$D$5000,0)),"")))</f>
        <v>0.35</v>
      </c>
      <c r="M120" s="10">
        <f t="shared" si="9"/>
        <v>47.599999999999994</v>
      </c>
      <c r="N120" s="10">
        <v>46204</v>
      </c>
      <c r="O120" s="15">
        <v>136</v>
      </c>
      <c r="P120" s="10"/>
      <c r="Q120" s="10"/>
      <c r="R120" s="10">
        <f t="shared" si="12"/>
        <v>47.599999999999994</v>
      </c>
      <c r="S120" s="10"/>
      <c r="T120" s="10">
        <f t="shared" si="13"/>
        <v>1</v>
      </c>
      <c r="U120" s="10"/>
      <c r="V120" s="10" t="str">
        <f t="shared" ca="1" si="14"/>
        <v>SIM</v>
      </c>
      <c r="W120" s="10">
        <f>IF(OR($A120="",$I120="",$M120=""),"",SUMIFS($M$2:M120,$I$2:I120,$I120,$A$2:A120,$A120)-$M120)</f>
        <v>0</v>
      </c>
      <c r="X120" s="10">
        <f t="shared" si="15"/>
        <v>95.199999999999989</v>
      </c>
      <c r="Y120" s="10">
        <f>IFERROR(VLOOKUP($I120,'02_Cad_Maquinas'!$B$2:$H$200,7,FALSE()),"")</f>
        <v>1056</v>
      </c>
      <c r="Z120" s="10">
        <f t="shared" si="16"/>
        <v>960.8</v>
      </c>
      <c r="AA120" s="11">
        <f t="shared" si="17"/>
        <v>9.0151515151515135E-2</v>
      </c>
      <c r="AB120" s="10"/>
      <c r="AC120" s="10" t="str">
        <f t="shared" si="10"/>
        <v>|10153|</v>
      </c>
      <c r="AD120" s="10" t="str">
        <f t="shared" si="11"/>
        <v>COLA DE ESPUMA</v>
      </c>
    </row>
    <row r="121" spans="1:30" ht="24" customHeight="1" x14ac:dyDescent="0.3">
      <c r="A121" s="35">
        <v>46206</v>
      </c>
      <c r="B121" s="10">
        <v>10153</v>
      </c>
      <c r="C121" s="10"/>
      <c r="D121" s="10" t="s">
        <v>60</v>
      </c>
      <c r="E121" s="10">
        <v>30003603</v>
      </c>
      <c r="F121" s="10" t="s">
        <v>460</v>
      </c>
      <c r="G121" s="10" t="s">
        <v>60</v>
      </c>
      <c r="H121" s="10" t="s">
        <v>60</v>
      </c>
      <c r="I121" s="10" t="s">
        <v>60</v>
      </c>
      <c r="J121" s="15">
        <v>136</v>
      </c>
      <c r="K121" s="15"/>
      <c r="L121" s="10">
        <f>IF($E121="","",IFERROR(INDEX('01_Cad_Pecas'!$I$2:$I$5000,MATCH($E121,'01_Cad_Pecas'!$D$2:$D$5000,0)),IFERROR(INDEX('01_Cad_Pecas'!$I$2:$I$5000,MATCH(VALUE($E121),'01_Cad_Pecas'!$D$2:$D$5000,0)),"")))</f>
        <v>0.35</v>
      </c>
      <c r="M121" s="10">
        <f t="shared" si="9"/>
        <v>47.599999999999994</v>
      </c>
      <c r="N121" s="10">
        <v>46205</v>
      </c>
      <c r="O121" s="15">
        <v>136</v>
      </c>
      <c r="P121" s="10"/>
      <c r="Q121" s="10"/>
      <c r="R121" s="10">
        <f t="shared" si="12"/>
        <v>47.599999999999994</v>
      </c>
      <c r="S121" s="10"/>
      <c r="T121" s="10">
        <f t="shared" si="13"/>
        <v>1</v>
      </c>
      <c r="U121" s="10"/>
      <c r="V121" s="10" t="str">
        <f t="shared" ca="1" si="14"/>
        <v>SIM</v>
      </c>
      <c r="W121" s="10">
        <f>IF(OR($A121="",$I121="",$M121=""),"",SUMIFS($M$2:M121,$I$2:I121,$I121,$A$2:A121,$A121)-$M121)</f>
        <v>47.599999999999994</v>
      </c>
      <c r="X121" s="10">
        <f t="shared" si="15"/>
        <v>95.199999999999989</v>
      </c>
      <c r="Y121" s="10">
        <f>IFERROR(VLOOKUP($I121,'02_Cad_Maquinas'!$B$2:$H$200,7,FALSE()),"")</f>
        <v>1056</v>
      </c>
      <c r="Z121" s="10">
        <f t="shared" si="16"/>
        <v>960.8</v>
      </c>
      <c r="AA121" s="11">
        <f t="shared" si="17"/>
        <v>9.0151515151515135E-2</v>
      </c>
      <c r="AB121" s="10"/>
      <c r="AC121" s="10" t="str">
        <f t="shared" si="10"/>
        <v>|10153|</v>
      </c>
      <c r="AD121" s="10" t="str">
        <f t="shared" si="11"/>
        <v>COLA DE ESPUMA</v>
      </c>
    </row>
    <row r="122" spans="1:30" ht="24" customHeight="1" x14ac:dyDescent="0.3">
      <c r="A122" s="35">
        <v>46209</v>
      </c>
      <c r="B122" s="10">
        <v>10154</v>
      </c>
      <c r="C122" s="10"/>
      <c r="D122" s="10" t="s">
        <v>60</v>
      </c>
      <c r="E122" s="10">
        <v>30003597</v>
      </c>
      <c r="F122" s="10" t="s">
        <v>3176</v>
      </c>
      <c r="G122" s="10" t="s">
        <v>60</v>
      </c>
      <c r="H122" s="10" t="s">
        <v>60</v>
      </c>
      <c r="I122" s="10" t="s">
        <v>60</v>
      </c>
      <c r="J122" s="15">
        <v>136</v>
      </c>
      <c r="K122" s="10" t="str">
        <f>IF($E122="","",IFERROR(INDEX('01_Cad_Pecas'!$H$2:$H$5000,MATCH($E122,'01_Cad_Pecas'!$D$2:$D$5000,0)),IFERROR(INDEX('01_Cad_Pecas'!$H$2:$H$5000,MATCH(VALUE($E122),'01_Cad_Pecas'!$D$2:$D$5000,0)),"")))</f>
        <v/>
      </c>
      <c r="L122" s="10" t="str">
        <f>IF($E122="","",IFERROR(INDEX('01_Cad_Pecas'!$I$2:$I$5000,MATCH($E122,'01_Cad_Pecas'!$D$2:$D$5000,0)),IFERROR(INDEX('01_Cad_Pecas'!$I$2:$I$5000,MATCH(VALUE($E122),'01_Cad_Pecas'!$D$2:$D$5000,0)),"")))</f>
        <v/>
      </c>
      <c r="M122" s="10" t="str">
        <f t="shared" si="9"/>
        <v/>
      </c>
      <c r="N122" s="10">
        <v>46205</v>
      </c>
      <c r="O122" s="15">
        <v>136</v>
      </c>
      <c r="P122" s="10"/>
      <c r="Q122" s="10"/>
      <c r="R122" s="10" t="str">
        <f t="shared" si="12"/>
        <v/>
      </c>
      <c r="S122" s="10"/>
      <c r="T122" s="10">
        <f t="shared" si="13"/>
        <v>1</v>
      </c>
      <c r="U122" s="10"/>
      <c r="V122" s="10" t="str">
        <f t="shared" ca="1" si="14"/>
        <v>SIM</v>
      </c>
      <c r="W122" s="10" t="str">
        <f>IF(OR($A122="",$I122="",$M122=""),"",SUMIFS($M$2:M122,$I$2:I122,$I122,$A$2:A122,$A122)-$M122)</f>
        <v/>
      </c>
      <c r="X122" s="10">
        <f t="shared" si="15"/>
        <v>0</v>
      </c>
      <c r="Y122" s="10">
        <f>IFERROR(VLOOKUP($I122,'02_Cad_Maquinas'!$B$2:$H$200,7,FALSE()),"")</f>
        <v>1056</v>
      </c>
      <c r="Z122" s="10">
        <f t="shared" si="16"/>
        <v>1056</v>
      </c>
      <c r="AA122" s="11">
        <f t="shared" si="17"/>
        <v>0</v>
      </c>
      <c r="AB122" s="10"/>
      <c r="AC122" s="10" t="str">
        <f t="shared" si="10"/>
        <v>|10154|</v>
      </c>
      <c r="AD122" s="10" t="str">
        <f t="shared" si="11"/>
        <v>COLA DE ESPUMA</v>
      </c>
    </row>
    <row r="123" spans="1:30" ht="24" customHeight="1" x14ac:dyDescent="0.3">
      <c r="A123" s="35">
        <v>46209</v>
      </c>
      <c r="B123" s="10">
        <v>10154</v>
      </c>
      <c r="C123" s="10"/>
      <c r="D123" s="10" t="s">
        <v>60</v>
      </c>
      <c r="E123" s="10">
        <v>30003591</v>
      </c>
      <c r="F123" s="10" t="s">
        <v>460</v>
      </c>
      <c r="G123" s="10" t="s">
        <v>60</v>
      </c>
      <c r="H123" s="10" t="s">
        <v>60</v>
      </c>
      <c r="I123" s="10" t="s">
        <v>60</v>
      </c>
      <c r="J123" s="15">
        <v>136</v>
      </c>
      <c r="K123" s="10" t="str">
        <f>IF($E123="","",IFERROR(INDEX('01_Cad_Pecas'!$H$2:$H$5000,MATCH($E123,'01_Cad_Pecas'!$D$2:$D$5000,0)),IFERROR(INDEX('01_Cad_Pecas'!$H$2:$H$5000,MATCH(VALUE($E123),'01_Cad_Pecas'!$D$2:$D$5000,0)),"")))</f>
        <v/>
      </c>
      <c r="L123" s="10" t="str">
        <f>IF($E123="","",IFERROR(INDEX('01_Cad_Pecas'!$I$2:$I$5000,MATCH($E123,'01_Cad_Pecas'!$D$2:$D$5000,0)),IFERROR(INDEX('01_Cad_Pecas'!$I$2:$I$5000,MATCH(VALUE($E123),'01_Cad_Pecas'!$D$2:$D$5000,0)),"")))</f>
        <v/>
      </c>
      <c r="M123" s="10" t="str">
        <f t="shared" si="9"/>
        <v/>
      </c>
      <c r="N123" s="10">
        <v>46205</v>
      </c>
      <c r="O123" s="15">
        <v>136</v>
      </c>
      <c r="P123" s="10"/>
      <c r="Q123" s="10"/>
      <c r="R123" s="10" t="str">
        <f t="shared" si="12"/>
        <v/>
      </c>
      <c r="S123" s="10"/>
      <c r="T123" s="10">
        <f t="shared" si="13"/>
        <v>1</v>
      </c>
      <c r="U123" s="10"/>
      <c r="V123" s="10" t="str">
        <f t="shared" ca="1" si="14"/>
        <v>SIM</v>
      </c>
      <c r="W123" s="10" t="str">
        <f>IF(OR($A123="",$I123="",$M123=""),"",SUMIFS($M$2:M123,$I$2:I123,$I123,$A$2:A123,$A123)-$M123)</f>
        <v/>
      </c>
      <c r="X123" s="10">
        <f t="shared" si="15"/>
        <v>0</v>
      </c>
      <c r="Y123" s="10">
        <f>IFERROR(VLOOKUP($I123,'02_Cad_Maquinas'!$B$2:$H$200,7,FALSE()),"")</f>
        <v>1056</v>
      </c>
      <c r="Z123" s="10">
        <f t="shared" si="16"/>
        <v>1056</v>
      </c>
      <c r="AA123" s="11">
        <f t="shared" si="17"/>
        <v>0</v>
      </c>
      <c r="AB123" s="10"/>
      <c r="AC123" s="10" t="str">
        <f t="shared" si="10"/>
        <v>|10154|</v>
      </c>
      <c r="AD123" s="10" t="str">
        <f t="shared" si="11"/>
        <v>COLA DE ESPUMA</v>
      </c>
    </row>
    <row r="124" spans="1:30" ht="24" customHeight="1" x14ac:dyDescent="0.3">
      <c r="A124" s="35">
        <v>46204</v>
      </c>
      <c r="B124" s="10">
        <v>10180</v>
      </c>
      <c r="C124" s="10"/>
      <c r="D124" s="10" t="s">
        <v>60</v>
      </c>
      <c r="E124" s="17">
        <v>30001213</v>
      </c>
      <c r="F124" s="16" t="s">
        <v>477</v>
      </c>
      <c r="G124" s="10" t="s">
        <v>60</v>
      </c>
      <c r="H124" s="10" t="s">
        <v>60</v>
      </c>
      <c r="I124" s="10" t="s">
        <v>60</v>
      </c>
      <c r="J124" s="15">
        <v>820</v>
      </c>
      <c r="K124" s="15"/>
      <c r="L124" s="10">
        <f>IF($E124="","",IFERROR(INDEX('01_Cad_Pecas'!$I$2:$I$5000,MATCH($E124,'01_Cad_Pecas'!$D$2:$D$5000,0)),IFERROR(INDEX('01_Cad_Pecas'!$I$2:$I$5000,MATCH(VALUE($E124),'01_Cad_Pecas'!$D$2:$D$5000,0)),"")))</f>
        <v>0.35</v>
      </c>
      <c r="M124" s="10">
        <f t="shared" si="9"/>
        <v>287</v>
      </c>
      <c r="N124" s="10">
        <v>46205</v>
      </c>
      <c r="O124" s="15">
        <v>820</v>
      </c>
      <c r="P124" s="10"/>
      <c r="Q124" s="10"/>
      <c r="R124" s="10">
        <f t="shared" si="12"/>
        <v>287</v>
      </c>
      <c r="S124" s="10"/>
      <c r="T124" s="10">
        <f t="shared" si="13"/>
        <v>1</v>
      </c>
      <c r="U124" s="10"/>
      <c r="V124" s="10" t="str">
        <f t="shared" ca="1" si="14"/>
        <v>SIM</v>
      </c>
      <c r="W124" s="10">
        <f>IF(OR($A124="",$I124="",$M124=""),"",SUMIFS($M$2:M124,$I$2:I124,$I124,$A$2:A124,$A124)-$M124)</f>
        <v>0</v>
      </c>
      <c r="X124" s="10">
        <f t="shared" si="15"/>
        <v>574</v>
      </c>
      <c r="Y124" s="10">
        <f>IFERROR(VLOOKUP($I124,'02_Cad_Maquinas'!$B$2:$H$200,7,FALSE()),"")</f>
        <v>1056</v>
      </c>
      <c r="Z124" s="10">
        <f t="shared" si="16"/>
        <v>482</v>
      </c>
      <c r="AA124" s="11">
        <f t="shared" si="17"/>
        <v>0.54356060606060608</v>
      </c>
      <c r="AB124" s="10"/>
      <c r="AC124" s="10" t="str">
        <f t="shared" si="10"/>
        <v>|10180|</v>
      </c>
      <c r="AD124" s="10" t="str">
        <f t="shared" si="11"/>
        <v>COLA DE ESPUMA</v>
      </c>
    </row>
    <row r="125" spans="1:30" ht="24" customHeight="1" x14ac:dyDescent="0.3">
      <c r="A125" s="35">
        <v>46204</v>
      </c>
      <c r="B125" s="10">
        <v>10180</v>
      </c>
      <c r="C125" s="10"/>
      <c r="D125" s="10" t="s">
        <v>60</v>
      </c>
      <c r="E125" s="17">
        <v>30001312</v>
      </c>
      <c r="F125" s="16" t="s">
        <v>3169</v>
      </c>
      <c r="G125" s="10" t="s">
        <v>60</v>
      </c>
      <c r="H125" s="10" t="s">
        <v>60</v>
      </c>
      <c r="I125" s="10" t="s">
        <v>60</v>
      </c>
      <c r="J125" s="15">
        <v>820</v>
      </c>
      <c r="K125" s="15"/>
      <c r="L125" s="10">
        <f>IF($E125="","",IFERROR(INDEX('01_Cad_Pecas'!$I$2:$I$5000,MATCH($E125,'01_Cad_Pecas'!$D$2:$D$5000,0)),IFERROR(INDEX('01_Cad_Pecas'!$I$2:$I$5000,MATCH(VALUE($E125),'01_Cad_Pecas'!$D$2:$D$5000,0)),"")))</f>
        <v>0.35</v>
      </c>
      <c r="M125" s="10">
        <f t="shared" si="9"/>
        <v>287</v>
      </c>
      <c r="N125" s="10">
        <v>46205</v>
      </c>
      <c r="O125" s="15">
        <v>820</v>
      </c>
      <c r="P125" s="10"/>
      <c r="Q125" s="10"/>
      <c r="R125" s="10">
        <f t="shared" si="12"/>
        <v>287</v>
      </c>
      <c r="S125" s="10"/>
      <c r="T125" s="10">
        <f t="shared" si="13"/>
        <v>1</v>
      </c>
      <c r="U125" s="10"/>
      <c r="V125" s="10" t="str">
        <f t="shared" ca="1" si="14"/>
        <v>SIM</v>
      </c>
      <c r="W125" s="10">
        <f>IF(OR($A125="",$I125="",$M125=""),"",SUMIFS($M$2:M125,$I$2:I125,$I125,$A$2:A125,$A125)-$M125)</f>
        <v>287</v>
      </c>
      <c r="X125" s="10">
        <f t="shared" si="15"/>
        <v>574</v>
      </c>
      <c r="Y125" s="10">
        <f>IFERROR(VLOOKUP($I125,'02_Cad_Maquinas'!$B$2:$H$200,7,FALSE()),"")</f>
        <v>1056</v>
      </c>
      <c r="Z125" s="10">
        <f t="shared" si="16"/>
        <v>482</v>
      </c>
      <c r="AA125" s="11">
        <f t="shared" si="17"/>
        <v>0.54356060606060608</v>
      </c>
      <c r="AB125" s="10"/>
      <c r="AC125" s="10" t="str">
        <f t="shared" si="10"/>
        <v>|10180|</v>
      </c>
      <c r="AD125" s="10" t="str">
        <f t="shared" si="11"/>
        <v>COLA DE ESPUMA</v>
      </c>
    </row>
    <row r="126" spans="1:30" ht="24" customHeight="1" x14ac:dyDescent="0.3">
      <c r="A126" s="35">
        <v>46198</v>
      </c>
      <c r="B126" s="10">
        <v>10176</v>
      </c>
      <c r="C126" s="10" t="s">
        <v>3130</v>
      </c>
      <c r="D126" s="10" t="s">
        <v>63</v>
      </c>
      <c r="E126" s="10">
        <v>30006110</v>
      </c>
      <c r="F126" s="10" t="s">
        <v>3180</v>
      </c>
      <c r="G126" s="10" t="s">
        <v>63</v>
      </c>
      <c r="H126" s="10" t="s">
        <v>63</v>
      </c>
      <c r="I126" s="9" t="s">
        <v>63</v>
      </c>
      <c r="J126" s="9">
        <v>30</v>
      </c>
      <c r="K126" s="10">
        <f>IF($E126="","",IFERROR(INDEX('01_Cad_Pecas'!$H$2:$H$5000,MATCH($E126,'01_Cad_Pecas'!$D$2:$D$5000,0)),IFERROR(INDEX('01_Cad_Pecas'!$H$2:$H$5000,MATCH(VALUE($E126),'01_Cad_Pecas'!$D$2:$D$5000,0)),"")))</f>
        <v>3</v>
      </c>
      <c r="L126" s="10">
        <f>IF($E126="","",IFERROR(INDEX('01_Cad_Pecas'!$I$2:$I$5000,MATCH($E126,'01_Cad_Pecas'!$D$2:$D$5000,0)),IFERROR(INDEX('01_Cad_Pecas'!$I$2:$I$5000,MATCH(VALUE($E126),'01_Cad_Pecas'!$D$2:$D$5000,0)),"")))</f>
        <v>6.7799999999999999E-2</v>
      </c>
      <c r="M126" s="10">
        <f t="shared" si="9"/>
        <v>5.0339999999999998</v>
      </c>
      <c r="N126" s="10">
        <v>46197</v>
      </c>
      <c r="O126" s="9">
        <v>52</v>
      </c>
      <c r="P126" s="10"/>
      <c r="Q126" s="10"/>
      <c r="R126" s="10">
        <f t="shared" si="12"/>
        <v>6.5255999999999998</v>
      </c>
      <c r="S126" s="10"/>
      <c r="T126" s="10">
        <f t="shared" si="13"/>
        <v>1.7333333333333334</v>
      </c>
      <c r="U126" s="10"/>
      <c r="V126" s="10" t="str">
        <f t="shared" ca="1" si="14"/>
        <v>SIM</v>
      </c>
      <c r="W126" s="10">
        <f>IF(OR($A126="",$I126="",$M126=""),"",SUMIFS($M$2:M126,$I$2:I126,$I126,$A$2:A126,$A126)-$M126)</f>
        <v>0</v>
      </c>
      <c r="X126" s="10">
        <f t="shared" si="15"/>
        <v>10.068</v>
      </c>
      <c r="Y126" s="10">
        <f>IFERROR(VLOOKUP($I126,'02_Cad_Maquinas'!$B$2:$H$200,7,FALSE()),"")</f>
        <v>475.2</v>
      </c>
      <c r="Z126" s="10">
        <f t="shared" si="16"/>
        <v>465.13200000000001</v>
      </c>
      <c r="AA126" s="11">
        <f t="shared" si="17"/>
        <v>2.1186868686868688E-2</v>
      </c>
      <c r="AB126" s="10" t="s">
        <v>3181</v>
      </c>
      <c r="AC126" s="10" t="str">
        <f t="shared" si="10"/>
        <v>|10176|</v>
      </c>
      <c r="AD126" s="10" t="str">
        <f t="shared" si="11"/>
        <v>COLADEIRA 122</v>
      </c>
    </row>
    <row r="127" spans="1:30" ht="24" customHeight="1" x14ac:dyDescent="0.3">
      <c r="A127" s="35">
        <v>46198</v>
      </c>
      <c r="B127" s="10">
        <v>10176</v>
      </c>
      <c r="C127" s="10" t="s">
        <v>3130</v>
      </c>
      <c r="D127" s="10" t="s">
        <v>63</v>
      </c>
      <c r="E127" s="10">
        <v>30006111</v>
      </c>
      <c r="F127" s="10" t="s">
        <v>3182</v>
      </c>
      <c r="G127" s="10" t="s">
        <v>63</v>
      </c>
      <c r="H127" s="10" t="s">
        <v>63</v>
      </c>
      <c r="I127" s="9" t="s">
        <v>63</v>
      </c>
      <c r="J127" s="9">
        <v>30</v>
      </c>
      <c r="K127" s="10">
        <f>IF($E127="","",IFERROR(INDEX('01_Cad_Pecas'!$H$2:$H$5000,MATCH($E127,'01_Cad_Pecas'!$D$2:$D$5000,0)),IFERROR(INDEX('01_Cad_Pecas'!$H$2:$H$5000,MATCH(VALUE($E127),'01_Cad_Pecas'!$D$2:$D$5000,0)),"")))</f>
        <v>3</v>
      </c>
      <c r="L127" s="10">
        <f>IF($E127="","",IFERROR(INDEX('01_Cad_Pecas'!$I$2:$I$5000,MATCH($E127,'01_Cad_Pecas'!$D$2:$D$5000,0)),IFERROR(INDEX('01_Cad_Pecas'!$I$2:$I$5000,MATCH(VALUE($E127),'01_Cad_Pecas'!$D$2:$D$5000,0)),"")))</f>
        <v>6.7799999999999999E-2</v>
      </c>
      <c r="M127" s="10">
        <f t="shared" si="9"/>
        <v>5.0339999999999998</v>
      </c>
      <c r="N127" s="10">
        <v>46197</v>
      </c>
      <c r="O127" s="9">
        <v>776</v>
      </c>
      <c r="P127" s="10"/>
      <c r="Q127" s="10"/>
      <c r="R127" s="10">
        <f t="shared" si="12"/>
        <v>55.6128</v>
      </c>
      <c r="S127" s="10"/>
      <c r="T127" s="10">
        <f t="shared" si="13"/>
        <v>25.866666666666667</v>
      </c>
      <c r="U127" s="10"/>
      <c r="V127" s="10" t="str">
        <f t="shared" ca="1" si="14"/>
        <v>SIM</v>
      </c>
      <c r="W127" s="10">
        <f>IF(OR($A127="",$I127="",$M127=""),"",SUMIFS($M$2:M127,$I$2:I127,$I127,$A$2:A127,$A127)-$M127)</f>
        <v>5.0339999999999998</v>
      </c>
      <c r="X127" s="10">
        <f t="shared" si="15"/>
        <v>10.068</v>
      </c>
      <c r="Y127" s="10">
        <f>IFERROR(VLOOKUP($I127,'02_Cad_Maquinas'!$B$2:$H$200,7,FALSE()),"")</f>
        <v>475.2</v>
      </c>
      <c r="Z127" s="10">
        <f t="shared" si="16"/>
        <v>465.13200000000001</v>
      </c>
      <c r="AA127" s="11">
        <f t="shared" si="17"/>
        <v>2.1186868686868688E-2</v>
      </c>
      <c r="AB127" s="10" t="s">
        <v>3181</v>
      </c>
      <c r="AC127" s="10" t="str">
        <f t="shared" si="10"/>
        <v>|10176|</v>
      </c>
      <c r="AD127" s="10" t="str">
        <f t="shared" si="11"/>
        <v>COLADEIRA 122</v>
      </c>
    </row>
    <row r="128" spans="1:30" ht="36" customHeight="1" x14ac:dyDescent="0.3">
      <c r="A128" s="35">
        <v>46199</v>
      </c>
      <c r="B128" s="10">
        <v>10163.10147</v>
      </c>
      <c r="C128" s="10" t="s">
        <v>3142</v>
      </c>
      <c r="D128" s="10" t="s">
        <v>63</v>
      </c>
      <c r="E128" s="10">
        <v>30006110</v>
      </c>
      <c r="F128" s="10" t="s">
        <v>3180</v>
      </c>
      <c r="G128" s="10" t="s">
        <v>63</v>
      </c>
      <c r="H128" s="10" t="s">
        <v>63</v>
      </c>
      <c r="I128" s="9" t="s">
        <v>63</v>
      </c>
      <c r="J128" s="9">
        <v>50</v>
      </c>
      <c r="K128" s="10">
        <f>IF($E128="","",IFERROR(INDEX('01_Cad_Pecas'!$H$2:$H$5000,MATCH($E128,'01_Cad_Pecas'!$D$2:$D$5000,0)),IFERROR(INDEX('01_Cad_Pecas'!$H$2:$H$5000,MATCH(VALUE($E128),'01_Cad_Pecas'!$D$2:$D$5000,0)),"")))</f>
        <v>3</v>
      </c>
      <c r="L128" s="10">
        <f>IF($E128="","",IFERROR(INDEX('01_Cad_Pecas'!$I$2:$I$5000,MATCH($E128,'01_Cad_Pecas'!$D$2:$D$5000,0)),IFERROR(INDEX('01_Cad_Pecas'!$I$2:$I$5000,MATCH(VALUE($E128),'01_Cad_Pecas'!$D$2:$D$5000,0)),"")))</f>
        <v>6.7799999999999999E-2</v>
      </c>
      <c r="M128" s="10">
        <f t="shared" si="9"/>
        <v>6.3900000000000006</v>
      </c>
      <c r="N128" s="10">
        <v>46198</v>
      </c>
      <c r="O128" s="9">
        <v>600</v>
      </c>
      <c r="P128" s="10"/>
      <c r="Q128" s="10"/>
      <c r="R128" s="10">
        <f t="shared" si="12"/>
        <v>43.68</v>
      </c>
      <c r="S128" s="10"/>
      <c r="T128" s="10">
        <f t="shared" si="13"/>
        <v>12</v>
      </c>
      <c r="U128" s="10"/>
      <c r="V128" s="10" t="str">
        <f t="shared" ca="1" si="14"/>
        <v>SIM</v>
      </c>
      <c r="W128" s="10">
        <f>IF(OR($A128="",$I128="",$M128=""),"",SUMIFS($M$2:M128,$I$2:I128,$I128,$A$2:A128,$A128)-$M128)</f>
        <v>0</v>
      </c>
      <c r="X128" s="10">
        <f t="shared" si="15"/>
        <v>12.780000000000001</v>
      </c>
      <c r="Y128" s="10">
        <f>IFERROR(VLOOKUP($I128,'02_Cad_Maquinas'!$B$2:$H$200,7,FALSE()),"")</f>
        <v>475.2</v>
      </c>
      <c r="Z128" s="10">
        <f t="shared" si="16"/>
        <v>462.41999999999996</v>
      </c>
      <c r="AA128" s="11">
        <f t="shared" si="17"/>
        <v>2.6893939393939397E-2</v>
      </c>
      <c r="AB128" s="10" t="s">
        <v>3183</v>
      </c>
      <c r="AC128" s="10" t="str">
        <f t="shared" si="10"/>
        <v>|10163|10147|</v>
      </c>
      <c r="AD128" s="10" t="str">
        <f t="shared" si="11"/>
        <v>COLADEIRA 122</v>
      </c>
    </row>
    <row r="129" spans="1:30" ht="36" customHeight="1" x14ac:dyDescent="0.3">
      <c r="A129" s="35">
        <v>46199</v>
      </c>
      <c r="B129" s="10">
        <v>10163.10147</v>
      </c>
      <c r="C129" s="10" t="s">
        <v>3142</v>
      </c>
      <c r="D129" s="10" t="s">
        <v>63</v>
      </c>
      <c r="E129" s="10">
        <v>30006111</v>
      </c>
      <c r="F129" s="10" t="s">
        <v>3182</v>
      </c>
      <c r="G129" s="10" t="s">
        <v>63</v>
      </c>
      <c r="H129" s="10" t="s">
        <v>63</v>
      </c>
      <c r="I129" s="9" t="s">
        <v>63</v>
      </c>
      <c r="J129" s="9">
        <v>50</v>
      </c>
      <c r="K129" s="10">
        <f>IF($E129="","",IFERROR(INDEX('01_Cad_Pecas'!$H$2:$H$5000,MATCH($E129,'01_Cad_Pecas'!$D$2:$D$5000,0)),IFERROR(INDEX('01_Cad_Pecas'!$H$2:$H$5000,MATCH(VALUE($E129),'01_Cad_Pecas'!$D$2:$D$5000,0)),"")))</f>
        <v>3</v>
      </c>
      <c r="L129" s="10">
        <f>IF($E129="","",IFERROR(INDEX('01_Cad_Pecas'!$I$2:$I$5000,MATCH($E129,'01_Cad_Pecas'!$D$2:$D$5000,0)),IFERROR(INDEX('01_Cad_Pecas'!$I$2:$I$5000,MATCH(VALUE($E129),'01_Cad_Pecas'!$D$2:$D$5000,0)),"")))</f>
        <v>6.7799999999999999E-2</v>
      </c>
      <c r="M129" s="10">
        <f t="shared" si="9"/>
        <v>6.3900000000000006</v>
      </c>
      <c r="N129" s="10">
        <v>46198</v>
      </c>
      <c r="O129" s="9">
        <v>132</v>
      </c>
      <c r="P129" s="10"/>
      <c r="Q129" s="10"/>
      <c r="R129" s="10">
        <f t="shared" si="12"/>
        <v>11.9496</v>
      </c>
      <c r="S129" s="10"/>
      <c r="T129" s="10">
        <f t="shared" si="13"/>
        <v>2.64</v>
      </c>
      <c r="U129" s="10"/>
      <c r="V129" s="10" t="str">
        <f t="shared" ca="1" si="14"/>
        <v>SIM</v>
      </c>
      <c r="W129" s="10">
        <f>IF(OR($A129="",$I129="",$M129=""),"",SUMIFS($M$2:M129,$I$2:I129,$I129,$A$2:A129,$A129)-$M129)</f>
        <v>6.3900000000000006</v>
      </c>
      <c r="X129" s="10">
        <f t="shared" si="15"/>
        <v>12.780000000000001</v>
      </c>
      <c r="Y129" s="10">
        <f>IFERROR(VLOOKUP($I129,'02_Cad_Maquinas'!$B$2:$H$200,7,FALSE()),"")</f>
        <v>475.2</v>
      </c>
      <c r="Z129" s="10">
        <f t="shared" si="16"/>
        <v>462.41999999999996</v>
      </c>
      <c r="AA129" s="11">
        <f t="shared" si="17"/>
        <v>2.6893939393939397E-2</v>
      </c>
      <c r="AB129" s="10" t="s">
        <v>3183</v>
      </c>
      <c r="AC129" s="10" t="str">
        <f t="shared" si="10"/>
        <v>|10163|10147|</v>
      </c>
      <c r="AD129" s="10" t="str">
        <f t="shared" si="11"/>
        <v>COLADEIRA 122</v>
      </c>
    </row>
    <row r="130" spans="1:30" ht="24" customHeight="1" x14ac:dyDescent="0.3">
      <c r="A130" s="35">
        <v>46202</v>
      </c>
      <c r="B130" s="10">
        <v>10179</v>
      </c>
      <c r="C130" s="10"/>
      <c r="D130" s="10" t="s">
        <v>63</v>
      </c>
      <c r="E130" s="10">
        <v>30006110</v>
      </c>
      <c r="F130" s="10" t="s">
        <v>3180</v>
      </c>
      <c r="G130" s="10" t="s">
        <v>63</v>
      </c>
      <c r="H130" s="10" t="s">
        <v>63</v>
      </c>
      <c r="I130" s="10" t="s">
        <v>63</v>
      </c>
      <c r="J130" s="9">
        <v>10</v>
      </c>
      <c r="K130" s="10">
        <f>IF($E130="","",IFERROR(INDEX('01_Cad_Pecas'!$H$2:$H$5000,MATCH($E130,'01_Cad_Pecas'!$D$2:$D$5000,0)),IFERROR(INDEX('01_Cad_Pecas'!$H$2:$H$5000,MATCH(VALUE($E130),'01_Cad_Pecas'!$D$2:$D$5000,0)),"")))</f>
        <v>3</v>
      </c>
      <c r="L130" s="10">
        <f>IF($E130="","",IFERROR(INDEX('01_Cad_Pecas'!$I$2:$I$5000,MATCH($E130,'01_Cad_Pecas'!$D$2:$D$5000,0)),IFERROR(INDEX('01_Cad_Pecas'!$I$2:$I$5000,MATCH(VALUE($E130),'01_Cad_Pecas'!$D$2:$D$5000,0)),"")))</f>
        <v>6.7799999999999999E-2</v>
      </c>
      <c r="M130" s="10">
        <f t="shared" ref="M130:M193" si="18">IF(OR($J130="",$L130=""),"",IF($K130="",0,$K130)+$J130*$L130)</f>
        <v>3.6779999999999999</v>
      </c>
      <c r="N130" s="10">
        <v>46198</v>
      </c>
      <c r="O130" s="9">
        <v>44</v>
      </c>
      <c r="P130" s="10"/>
      <c r="Q130" s="10"/>
      <c r="R130" s="10">
        <f t="shared" si="12"/>
        <v>5.9832000000000001</v>
      </c>
      <c r="S130" s="10"/>
      <c r="T130" s="10">
        <f t="shared" si="13"/>
        <v>4.4000000000000004</v>
      </c>
      <c r="U130" s="10"/>
      <c r="V130" s="10" t="str">
        <f t="shared" ca="1" si="14"/>
        <v>SIM</v>
      </c>
      <c r="W130" s="10">
        <f>IF(OR($A130="",$I130="",$M130=""),"",SUMIFS($M$2:M130,$I$2:I130,$I130,$A$2:A130,$A130)-$M130)</f>
        <v>0</v>
      </c>
      <c r="X130" s="10">
        <f t="shared" si="15"/>
        <v>7.3559999999999999</v>
      </c>
      <c r="Y130" s="10">
        <f>IFERROR(VLOOKUP($I130,'02_Cad_Maquinas'!$B$2:$H$200,7,FALSE()),"")</f>
        <v>475.2</v>
      </c>
      <c r="Z130" s="10">
        <f t="shared" si="16"/>
        <v>467.84399999999999</v>
      </c>
      <c r="AA130" s="11">
        <f t="shared" si="17"/>
        <v>1.5479797979797981E-2</v>
      </c>
      <c r="AB130" s="10"/>
      <c r="AC130" s="10" t="str">
        <f t="shared" si="10"/>
        <v>|10179|</v>
      </c>
      <c r="AD130" s="10" t="str">
        <f t="shared" si="11"/>
        <v>COLADEIRA 122</v>
      </c>
    </row>
    <row r="131" spans="1:30" ht="24" customHeight="1" x14ac:dyDescent="0.3">
      <c r="A131" s="35">
        <v>46202</v>
      </c>
      <c r="B131" s="10">
        <v>10179</v>
      </c>
      <c r="C131" s="10"/>
      <c r="D131" s="10" t="s">
        <v>63</v>
      </c>
      <c r="E131" s="10">
        <v>30006111</v>
      </c>
      <c r="F131" s="10" t="s">
        <v>3182</v>
      </c>
      <c r="G131" s="10" t="s">
        <v>63</v>
      </c>
      <c r="H131" s="10" t="s">
        <v>63</v>
      </c>
      <c r="I131" s="10" t="s">
        <v>63</v>
      </c>
      <c r="J131" s="9">
        <v>10</v>
      </c>
      <c r="K131" s="10">
        <f>IF($E131="","",IFERROR(INDEX('01_Cad_Pecas'!$H$2:$H$5000,MATCH($E131,'01_Cad_Pecas'!$D$2:$D$5000,0)),IFERROR(INDEX('01_Cad_Pecas'!$H$2:$H$5000,MATCH(VALUE($E131),'01_Cad_Pecas'!$D$2:$D$5000,0)),"")))</f>
        <v>3</v>
      </c>
      <c r="L131" s="10">
        <f>IF($E131="","",IFERROR(INDEX('01_Cad_Pecas'!$I$2:$I$5000,MATCH($E131,'01_Cad_Pecas'!$D$2:$D$5000,0)),IFERROR(INDEX('01_Cad_Pecas'!$I$2:$I$5000,MATCH(VALUE($E131),'01_Cad_Pecas'!$D$2:$D$5000,0)),"")))</f>
        <v>6.7799999999999999E-2</v>
      </c>
      <c r="M131" s="10">
        <f t="shared" si="18"/>
        <v>3.6779999999999999</v>
      </c>
      <c r="N131" s="10">
        <v>46198</v>
      </c>
      <c r="O131" s="9">
        <v>52</v>
      </c>
      <c r="P131" s="10"/>
      <c r="Q131" s="10"/>
      <c r="R131" s="10">
        <f t="shared" si="12"/>
        <v>6.5255999999999998</v>
      </c>
      <c r="S131" s="10"/>
      <c r="T131" s="10">
        <f t="shared" si="13"/>
        <v>5.2</v>
      </c>
      <c r="U131" s="10"/>
      <c r="V131" s="10" t="str">
        <f t="shared" ca="1" si="14"/>
        <v>SIM</v>
      </c>
      <c r="W131" s="10">
        <f>IF(OR($A131="",$I131="",$M131=""),"",SUMIFS($M$2:M131,$I$2:I131,$I131,$A$2:A131,$A131)-$M131)</f>
        <v>3.6779999999999999</v>
      </c>
      <c r="X131" s="10">
        <f t="shared" si="15"/>
        <v>7.3559999999999999</v>
      </c>
      <c r="Y131" s="10">
        <f>IFERROR(VLOOKUP($I131,'02_Cad_Maquinas'!$B$2:$H$200,7,FALSE()),"")</f>
        <v>475.2</v>
      </c>
      <c r="Z131" s="10">
        <f t="shared" si="16"/>
        <v>467.84399999999999</v>
      </c>
      <c r="AA131" s="11">
        <f t="shared" si="17"/>
        <v>1.5479797979797981E-2</v>
      </c>
      <c r="AB131" s="10"/>
      <c r="AC131" s="10" t="str">
        <f t="shared" ref="AC131:AC194" si="19">IF($B131="","","|"&amp;SUBSTITUTE(TRIM(SUBSTITUTE(SUBSTITUTE(SUBSTITUTE(SUBSTITUTE(SUBSTITUTE(SUBSTITUTE(SUBSTITUTE(SUBSTITUTE(SUBSTITUTE(SUBSTITUTE(SUBSTITUTE(SUBSTITUTE(SUBSTITUTE(SUBSTITUTE(TRIM($B131&amp;""),CHAR(10)," "),CHAR(13)," "),"."," "),";"," "),","," "),"/"," "),"+"," "),"-"," "),"  "," "),"  "," "),"  "," "),"  "," "),"  "," "),"  "," "))," ","|")&amp;"|")</f>
        <v>|10179|</v>
      </c>
      <c r="AD131" s="10" t="str">
        <f t="shared" ref="AD131:AD194" si="20">TRIM($I131&amp;"")</f>
        <v>COLADEIRA 122</v>
      </c>
    </row>
    <row r="132" spans="1:30" ht="24" customHeight="1" x14ac:dyDescent="0.3">
      <c r="A132" s="35">
        <v>46198</v>
      </c>
      <c r="B132" s="10">
        <v>10176</v>
      </c>
      <c r="C132" s="10" t="s">
        <v>3130</v>
      </c>
      <c r="D132" s="10" t="s">
        <v>61</v>
      </c>
      <c r="E132" s="10">
        <v>20014005</v>
      </c>
      <c r="F132" s="10" t="s">
        <v>3184</v>
      </c>
      <c r="G132" s="10" t="s">
        <v>61</v>
      </c>
      <c r="H132" s="10" t="s">
        <v>61</v>
      </c>
      <c r="I132" s="9" t="s">
        <v>61</v>
      </c>
      <c r="J132" s="9">
        <v>30</v>
      </c>
      <c r="K132" s="10">
        <f>IF($E132="","",IFERROR(INDEX('01_Cad_Pecas'!$H$2:$H$5000,MATCH($E132,'01_Cad_Pecas'!$D$2:$D$5000,0)),IFERROR(INDEX('01_Cad_Pecas'!$H$2:$H$5000,MATCH(VALUE($E132),'01_Cad_Pecas'!$D$2:$D$5000,0)),"")))</f>
        <v>1.1000000000000001</v>
      </c>
      <c r="L132" s="10">
        <f>IF($E132="","",IFERROR(INDEX('01_Cad_Pecas'!$I$2:$I$5000,MATCH($E132,'01_Cad_Pecas'!$D$2:$D$5000,0)),IFERROR(INDEX('01_Cad_Pecas'!$I$2:$I$5000,MATCH(VALUE($E132),'01_Cad_Pecas'!$D$2:$D$5000,0)),"")))</f>
        <v>9.375E-2</v>
      </c>
      <c r="M132" s="10">
        <f t="shared" si="18"/>
        <v>3.9125000000000001</v>
      </c>
      <c r="N132" s="10">
        <v>46197</v>
      </c>
      <c r="O132" s="9">
        <v>176</v>
      </c>
      <c r="P132" s="10"/>
      <c r="Q132" s="10"/>
      <c r="R132" s="10">
        <f t="shared" si="12"/>
        <v>17.600000000000001</v>
      </c>
      <c r="S132" s="10"/>
      <c r="T132" s="10">
        <f t="shared" si="13"/>
        <v>5.8666666666666663</v>
      </c>
      <c r="U132" s="10"/>
      <c r="V132" s="10" t="str">
        <f t="shared" ca="1" si="14"/>
        <v>SIM</v>
      </c>
      <c r="W132" s="10">
        <f>IF(OR($A132="",$I132="",$M132=""),"",SUMIFS($M$2:M132,$I$2:I132,$I132,$A$2:A132,$A132)-$M132)</f>
        <v>0</v>
      </c>
      <c r="X132" s="10">
        <f t="shared" si="15"/>
        <v>153.49530000000001</v>
      </c>
      <c r="Y132" s="10">
        <f>IFERROR(VLOOKUP($I132,'02_Cad_Maquinas'!$B$2:$H$200,7,FALSE()),"")</f>
        <v>475.2</v>
      </c>
      <c r="Z132" s="10">
        <f t="shared" si="16"/>
        <v>321.7047</v>
      </c>
      <c r="AA132" s="11">
        <f t="shared" si="17"/>
        <v>0.32301199494949501</v>
      </c>
      <c r="AB132" s="10" t="s">
        <v>3185</v>
      </c>
      <c r="AC132" s="10" t="str">
        <f t="shared" si="19"/>
        <v>|10176|</v>
      </c>
      <c r="AD132" s="10" t="str">
        <f t="shared" si="20"/>
        <v>COLADEIRA 23</v>
      </c>
    </row>
    <row r="133" spans="1:30" ht="24" customHeight="1" x14ac:dyDescent="0.3">
      <c r="A133" s="35">
        <v>46198</v>
      </c>
      <c r="B133" s="10">
        <v>10176</v>
      </c>
      <c r="C133" s="10" t="s">
        <v>3130</v>
      </c>
      <c r="D133" s="10" t="s">
        <v>61</v>
      </c>
      <c r="E133" s="10">
        <v>20014205</v>
      </c>
      <c r="F133" s="10" t="s">
        <v>3186</v>
      </c>
      <c r="G133" s="10" t="s">
        <v>61</v>
      </c>
      <c r="H133" s="10" t="s">
        <v>61</v>
      </c>
      <c r="I133" s="9" t="s">
        <v>61</v>
      </c>
      <c r="J133" s="9">
        <v>30</v>
      </c>
      <c r="K133" s="10">
        <f>IF($E133="","",IFERROR(INDEX('01_Cad_Pecas'!$H$2:$H$5000,MATCH($E133,'01_Cad_Pecas'!$D$2:$D$5000,0)),IFERROR(INDEX('01_Cad_Pecas'!$H$2:$H$5000,MATCH(VALUE($E133),'01_Cad_Pecas'!$D$2:$D$5000,0)),"")))</f>
        <v>1.1000000000000001</v>
      </c>
      <c r="L133" s="10">
        <f>IF($E133="","",IFERROR(INDEX('01_Cad_Pecas'!$I$2:$I$5000,MATCH($E133,'01_Cad_Pecas'!$D$2:$D$5000,0)),IFERROR(INDEX('01_Cad_Pecas'!$I$2:$I$5000,MATCH(VALUE($E133),'01_Cad_Pecas'!$D$2:$D$5000,0)),"")))</f>
        <v>9.375E-2</v>
      </c>
      <c r="M133" s="10">
        <f t="shared" si="18"/>
        <v>3.9125000000000001</v>
      </c>
      <c r="N133" s="10">
        <v>46197</v>
      </c>
      <c r="O133" s="9">
        <v>60</v>
      </c>
      <c r="P133" s="10"/>
      <c r="Q133" s="10"/>
      <c r="R133" s="10">
        <f t="shared" si="12"/>
        <v>6.7249999999999996</v>
      </c>
      <c r="S133" s="10"/>
      <c r="T133" s="10">
        <f t="shared" si="13"/>
        <v>2</v>
      </c>
      <c r="U133" s="10"/>
      <c r="V133" s="10" t="str">
        <f t="shared" ca="1" si="14"/>
        <v>SIM</v>
      </c>
      <c r="W133" s="10">
        <f>IF(OR($A133="",$I133="",$M133=""),"",SUMIFS($M$2:M133,$I$2:I133,$I133,$A$2:A133,$A133)-$M133)</f>
        <v>3.9125000000000001</v>
      </c>
      <c r="X133" s="10">
        <f t="shared" si="15"/>
        <v>153.49530000000001</v>
      </c>
      <c r="Y133" s="10">
        <f>IFERROR(VLOOKUP($I133,'02_Cad_Maquinas'!$B$2:$H$200,7,FALSE()),"")</f>
        <v>475.2</v>
      </c>
      <c r="Z133" s="10">
        <f t="shared" si="16"/>
        <v>321.7047</v>
      </c>
      <c r="AA133" s="11">
        <f t="shared" si="17"/>
        <v>0.32301199494949501</v>
      </c>
      <c r="AB133" s="10" t="s">
        <v>3185</v>
      </c>
      <c r="AC133" s="10" t="str">
        <f t="shared" si="19"/>
        <v>|10176|</v>
      </c>
      <c r="AD133" s="10" t="str">
        <f t="shared" si="20"/>
        <v>COLADEIRA 23</v>
      </c>
    </row>
    <row r="134" spans="1:30" ht="24" customHeight="1" x14ac:dyDescent="0.3">
      <c r="A134" s="35">
        <v>46198</v>
      </c>
      <c r="B134" s="10">
        <v>10176</v>
      </c>
      <c r="C134" s="10" t="s">
        <v>3130</v>
      </c>
      <c r="D134" s="10" t="s">
        <v>61</v>
      </c>
      <c r="E134" s="10">
        <v>20014305</v>
      </c>
      <c r="F134" s="10" t="s">
        <v>3187</v>
      </c>
      <c r="G134" s="10" t="s">
        <v>61</v>
      </c>
      <c r="H134" s="10" t="s">
        <v>61</v>
      </c>
      <c r="I134" s="9" t="s">
        <v>61</v>
      </c>
      <c r="J134" s="9">
        <v>42</v>
      </c>
      <c r="K134" s="10">
        <f>IF($E134="","",IFERROR(INDEX('01_Cad_Pecas'!$H$2:$H$5000,MATCH($E134,'01_Cad_Pecas'!$D$2:$D$5000,0)),IFERROR(INDEX('01_Cad_Pecas'!$H$2:$H$5000,MATCH(VALUE($E134),'01_Cad_Pecas'!$D$2:$D$5000,0)),"")))</f>
        <v>1.1000000000000001</v>
      </c>
      <c r="L134" s="10">
        <f>IF($E134="","",IFERROR(INDEX('01_Cad_Pecas'!$I$2:$I$5000,MATCH($E134,'01_Cad_Pecas'!$D$2:$D$5000,0)),IFERROR(INDEX('01_Cad_Pecas'!$I$2:$I$5000,MATCH(VALUE($E134),'01_Cad_Pecas'!$D$2:$D$5000,0)),"")))</f>
        <v>9.375E-2</v>
      </c>
      <c r="M134" s="10">
        <f t="shared" si="18"/>
        <v>5.0374999999999996</v>
      </c>
      <c r="N134" s="10">
        <v>46197</v>
      </c>
      <c r="O134" s="9">
        <v>48</v>
      </c>
      <c r="P134" s="10"/>
      <c r="Q134" s="10"/>
      <c r="R134" s="10">
        <f t="shared" si="12"/>
        <v>5.6</v>
      </c>
      <c r="S134" s="10"/>
      <c r="T134" s="10">
        <f t="shared" si="13"/>
        <v>1.1428571428571428</v>
      </c>
      <c r="U134" s="10"/>
      <c r="V134" s="10" t="str">
        <f t="shared" ca="1" si="14"/>
        <v>SIM</v>
      </c>
      <c r="W134" s="10">
        <f>IF(OR($A134="",$I134="",$M134=""),"",SUMIFS($M$2:M134,$I$2:I134,$I134,$A$2:A134,$A134)-$M134)</f>
        <v>7.8250000000000011</v>
      </c>
      <c r="X134" s="10">
        <f t="shared" si="15"/>
        <v>153.49530000000001</v>
      </c>
      <c r="Y134" s="10">
        <f>IFERROR(VLOOKUP($I134,'02_Cad_Maquinas'!$B$2:$H$200,7,FALSE()),"")</f>
        <v>475.2</v>
      </c>
      <c r="Z134" s="10">
        <f t="shared" si="16"/>
        <v>321.7047</v>
      </c>
      <c r="AA134" s="11">
        <f t="shared" si="17"/>
        <v>0.32301199494949501</v>
      </c>
      <c r="AB134" s="10" t="s">
        <v>3185</v>
      </c>
      <c r="AC134" s="10" t="str">
        <f t="shared" si="19"/>
        <v>|10176|</v>
      </c>
      <c r="AD134" s="10" t="str">
        <f t="shared" si="20"/>
        <v>COLADEIRA 23</v>
      </c>
    </row>
    <row r="135" spans="1:30" ht="24" customHeight="1" x14ac:dyDescent="0.3">
      <c r="A135" s="35">
        <v>46198</v>
      </c>
      <c r="B135" s="10">
        <v>10176</v>
      </c>
      <c r="C135" s="10" t="s">
        <v>3130</v>
      </c>
      <c r="D135" s="10" t="s">
        <v>61</v>
      </c>
      <c r="E135" s="10">
        <v>20019003</v>
      </c>
      <c r="F135" s="10" t="s">
        <v>1617</v>
      </c>
      <c r="G135" s="10" t="s">
        <v>61</v>
      </c>
      <c r="H135" s="10" t="s">
        <v>61</v>
      </c>
      <c r="I135" s="9" t="s">
        <v>61</v>
      </c>
      <c r="J135" s="9">
        <v>24</v>
      </c>
      <c r="K135" s="10">
        <f>IF($E135="","",IFERROR(INDEX('01_Cad_Pecas'!$H$2:$H$5000,MATCH($E135,'01_Cad_Pecas'!$D$2:$D$5000,0)),IFERROR(INDEX('01_Cad_Pecas'!$H$2:$H$5000,MATCH(VALUE($E135),'01_Cad_Pecas'!$D$2:$D$5000,0)),"")))</f>
        <v>3</v>
      </c>
      <c r="L135" s="10">
        <f>IF($E135="","",IFERROR(INDEX('01_Cad_Pecas'!$I$2:$I$5000,MATCH($E135,'01_Cad_Pecas'!$D$2:$D$5000,0)),IFERROR(INDEX('01_Cad_Pecas'!$I$2:$I$5000,MATCH(VALUE($E135),'01_Cad_Pecas'!$D$2:$D$5000,0)),"")))</f>
        <v>6.7799999999999999E-2</v>
      </c>
      <c r="M135" s="10">
        <f t="shared" si="18"/>
        <v>4.6272000000000002</v>
      </c>
      <c r="N135" s="10">
        <v>46197</v>
      </c>
      <c r="O135" s="9">
        <v>60</v>
      </c>
      <c r="P135" s="10"/>
      <c r="Q135" s="10"/>
      <c r="R135" s="10">
        <f t="shared" ref="R135:R198" si="21">IF(AND($P135&lt;&gt;"",$Q135&lt;&gt;""),($Q135-$P135)*1440,IF(AND($O135&lt;&gt;"",$L135&lt;&gt;""),IF($K135="",0,$K135)+$O135*$L135,""))</f>
        <v>7.0679999999999996</v>
      </c>
      <c r="S135" s="10"/>
      <c r="T135" s="10">
        <f t="shared" ref="T135:T198" si="22">IF(OR($J135="",$O135=""),"",$O135/$J135)</f>
        <v>2.5</v>
      </c>
      <c r="U135" s="10"/>
      <c r="V135" s="10" t="str">
        <f t="shared" ref="V135:V198" ca="1" si="23">IF($A135="","",IF(AND($A135&lt;&gt;"",NOT(OR($U135="Concluído",$U135="Concluido")),TODAY()&gt;$A135),"SIM","NÃO"))</f>
        <v>SIM</v>
      </c>
      <c r="W135" s="10">
        <f>IF(OR($A135="",$I135="",$M135=""),"",SUMIFS($M$2:M135,$I$2:I135,$I135,$A$2:A135,$A135)-$M135)</f>
        <v>12.862499999999999</v>
      </c>
      <c r="X135" s="10">
        <f t="shared" ref="X135:X198" si="24">IF(OR($A135="",$I135=""),"",SUMIFS($M$2:$M$4922,$I$2:$I$4922,$I135,$A$2:$A$4922,$A135))</f>
        <v>153.49530000000001</v>
      </c>
      <c r="Y135" s="10">
        <f>IFERROR(VLOOKUP($I135,'02_Cad_Maquinas'!$B$2:$H$200,7,FALSE()),"")</f>
        <v>475.2</v>
      </c>
      <c r="Z135" s="10">
        <f t="shared" ref="Z135:Z198" si="25">IF(OR($X135="",$Y135=""),"",$Y135-$X135)</f>
        <v>321.7047</v>
      </c>
      <c r="AA135" s="11">
        <f t="shared" ref="AA135:AA198" si="26">IF(OR($X135="",$Y135=""),"",$X135/$Y135)</f>
        <v>0.32301199494949501</v>
      </c>
      <c r="AB135" s="10" t="s">
        <v>3185</v>
      </c>
      <c r="AC135" s="10" t="str">
        <f t="shared" si="19"/>
        <v>|10176|</v>
      </c>
      <c r="AD135" s="10" t="str">
        <f t="shared" si="20"/>
        <v>COLADEIRA 23</v>
      </c>
    </row>
    <row r="136" spans="1:30" ht="24" customHeight="1" x14ac:dyDescent="0.3">
      <c r="A136" s="35">
        <v>46198</v>
      </c>
      <c r="B136" s="10">
        <v>10176</v>
      </c>
      <c r="C136" s="10" t="s">
        <v>3130</v>
      </c>
      <c r="D136" s="10" t="s">
        <v>61</v>
      </c>
      <c r="E136" s="10">
        <v>20019005</v>
      </c>
      <c r="F136" s="10" t="s">
        <v>2939</v>
      </c>
      <c r="G136" s="10" t="s">
        <v>61</v>
      </c>
      <c r="H136" s="10" t="s">
        <v>61</v>
      </c>
      <c r="I136" s="9" t="s">
        <v>61</v>
      </c>
      <c r="J136" s="9">
        <v>240</v>
      </c>
      <c r="K136" s="10">
        <f>IF($E136="","",IFERROR(INDEX('01_Cad_Pecas'!$H$2:$H$5000,MATCH($E136,'01_Cad_Pecas'!$D$2:$D$5000,0)),IFERROR(INDEX('01_Cad_Pecas'!$H$2:$H$5000,MATCH(VALUE($E136),'01_Cad_Pecas'!$D$2:$D$5000,0)),"")))</f>
        <v>3</v>
      </c>
      <c r="L136" s="10">
        <f>IF($E136="","",IFERROR(INDEX('01_Cad_Pecas'!$I$2:$I$5000,MATCH($E136,'01_Cad_Pecas'!$D$2:$D$5000,0)),IFERROR(INDEX('01_Cad_Pecas'!$I$2:$I$5000,MATCH(VALUE($E136),'01_Cad_Pecas'!$D$2:$D$5000,0)),"")))</f>
        <v>6.7799999999999999E-2</v>
      </c>
      <c r="M136" s="10">
        <f t="shared" si="18"/>
        <v>19.271999999999998</v>
      </c>
      <c r="N136" s="10">
        <v>46197</v>
      </c>
      <c r="O136" s="9">
        <v>4</v>
      </c>
      <c r="P136" s="10"/>
      <c r="Q136" s="10"/>
      <c r="R136" s="10">
        <f t="shared" si="21"/>
        <v>3.2711999999999999</v>
      </c>
      <c r="S136" s="10"/>
      <c r="T136" s="10">
        <f t="shared" si="22"/>
        <v>1.6666666666666666E-2</v>
      </c>
      <c r="U136" s="10"/>
      <c r="V136" s="10" t="str">
        <f t="shared" ca="1" si="23"/>
        <v>SIM</v>
      </c>
      <c r="W136" s="10">
        <f>IF(OR($A136="",$I136="",$M136=""),"",SUMIFS($M$2:M136,$I$2:I136,$I136,$A$2:A136,$A136)-$M136)</f>
        <v>17.489699999999999</v>
      </c>
      <c r="X136" s="10">
        <f t="shared" si="24"/>
        <v>153.49530000000001</v>
      </c>
      <c r="Y136" s="10">
        <f>IFERROR(VLOOKUP($I136,'02_Cad_Maquinas'!$B$2:$H$200,7,FALSE()),"")</f>
        <v>475.2</v>
      </c>
      <c r="Z136" s="10">
        <f t="shared" si="25"/>
        <v>321.7047</v>
      </c>
      <c r="AA136" s="11">
        <f t="shared" si="26"/>
        <v>0.32301199494949501</v>
      </c>
      <c r="AB136" s="10" t="s">
        <v>3185</v>
      </c>
      <c r="AC136" s="10" t="str">
        <f t="shared" si="19"/>
        <v>|10176|</v>
      </c>
      <c r="AD136" s="10" t="str">
        <f t="shared" si="20"/>
        <v>COLADEIRA 23</v>
      </c>
    </row>
    <row r="137" spans="1:30" ht="24" customHeight="1" x14ac:dyDescent="0.3">
      <c r="A137" s="35">
        <v>46198</v>
      </c>
      <c r="B137" s="10">
        <v>10176</v>
      </c>
      <c r="C137" s="10" t="s">
        <v>3130</v>
      </c>
      <c r="D137" s="10" t="s">
        <v>61</v>
      </c>
      <c r="E137" s="10">
        <v>20013102</v>
      </c>
      <c r="F137" s="10" t="s">
        <v>3188</v>
      </c>
      <c r="G137" s="10" t="s">
        <v>61</v>
      </c>
      <c r="H137" s="10" t="s">
        <v>61</v>
      </c>
      <c r="I137" s="9" t="s">
        <v>61</v>
      </c>
      <c r="J137" s="9">
        <v>360</v>
      </c>
      <c r="K137" s="10">
        <f>IF($E137="","",IFERROR(INDEX('01_Cad_Pecas'!$H$2:$H$5000,MATCH($E137,'01_Cad_Pecas'!$D$2:$D$5000,0)),IFERROR(INDEX('01_Cad_Pecas'!$H$2:$H$5000,MATCH(VALUE($E137),'01_Cad_Pecas'!$D$2:$D$5000,0)),"")))</f>
        <v>3</v>
      </c>
      <c r="L137" s="10">
        <f>IF($E137="","",IFERROR(INDEX('01_Cad_Pecas'!$I$2:$I$5000,MATCH($E137,'01_Cad_Pecas'!$D$2:$D$5000,0)),IFERROR(INDEX('01_Cad_Pecas'!$I$2:$I$5000,MATCH(VALUE($E137),'01_Cad_Pecas'!$D$2:$D$5000,0)),"")))</f>
        <v>6.7799999999999999E-2</v>
      </c>
      <c r="M137" s="10">
        <f t="shared" si="18"/>
        <v>27.408000000000001</v>
      </c>
      <c r="N137" s="10">
        <v>46197</v>
      </c>
      <c r="O137" s="9">
        <v>70</v>
      </c>
      <c r="P137" s="10"/>
      <c r="Q137" s="10"/>
      <c r="R137" s="10">
        <f t="shared" si="21"/>
        <v>7.7459999999999996</v>
      </c>
      <c r="S137" s="10"/>
      <c r="T137" s="10">
        <f t="shared" si="22"/>
        <v>0.19444444444444445</v>
      </c>
      <c r="U137" s="10"/>
      <c r="V137" s="10" t="str">
        <f t="shared" ca="1" si="23"/>
        <v>SIM</v>
      </c>
      <c r="W137" s="10">
        <f>IF(OR($A137="",$I137="",$M137=""),"",SUMIFS($M$2:M137,$I$2:I137,$I137,$A$2:A137,$A137)-$M137)</f>
        <v>36.761700000000005</v>
      </c>
      <c r="X137" s="10">
        <f t="shared" si="24"/>
        <v>153.49530000000001</v>
      </c>
      <c r="Y137" s="10">
        <f>IFERROR(VLOOKUP($I137,'02_Cad_Maquinas'!$B$2:$H$200,7,FALSE()),"")</f>
        <v>475.2</v>
      </c>
      <c r="Z137" s="10">
        <f t="shared" si="25"/>
        <v>321.7047</v>
      </c>
      <c r="AA137" s="11">
        <f t="shared" si="26"/>
        <v>0.32301199494949501</v>
      </c>
      <c r="AB137" s="10" t="s">
        <v>3185</v>
      </c>
      <c r="AC137" s="10" t="str">
        <f t="shared" si="19"/>
        <v>|10176|</v>
      </c>
      <c r="AD137" s="10" t="str">
        <f t="shared" si="20"/>
        <v>COLADEIRA 23</v>
      </c>
    </row>
    <row r="138" spans="1:30" ht="24" customHeight="1" x14ac:dyDescent="0.3">
      <c r="A138" s="35">
        <v>46198</v>
      </c>
      <c r="B138" s="10">
        <v>10176</v>
      </c>
      <c r="C138" s="10" t="s">
        <v>3130</v>
      </c>
      <c r="D138" s="10" t="s">
        <v>61</v>
      </c>
      <c r="E138" s="10">
        <v>20013102</v>
      </c>
      <c r="F138" s="10" t="s">
        <v>3188</v>
      </c>
      <c r="G138" s="10" t="s">
        <v>61</v>
      </c>
      <c r="H138" s="10" t="s">
        <v>61</v>
      </c>
      <c r="I138" s="9" t="s">
        <v>61</v>
      </c>
      <c r="J138" s="9">
        <v>48</v>
      </c>
      <c r="K138" s="10">
        <f>IF($E138="","",IFERROR(INDEX('01_Cad_Pecas'!$H$2:$H$5000,MATCH($E138,'01_Cad_Pecas'!$D$2:$D$5000,0)),IFERROR(INDEX('01_Cad_Pecas'!$H$2:$H$5000,MATCH(VALUE($E138),'01_Cad_Pecas'!$D$2:$D$5000,0)),"")))</f>
        <v>3</v>
      </c>
      <c r="L138" s="10">
        <f>IF($E138="","",IFERROR(INDEX('01_Cad_Pecas'!$I$2:$I$5000,MATCH($E138,'01_Cad_Pecas'!$D$2:$D$5000,0)),IFERROR(INDEX('01_Cad_Pecas'!$I$2:$I$5000,MATCH(VALUE($E138),'01_Cad_Pecas'!$D$2:$D$5000,0)),"")))</f>
        <v>6.7799999999999999E-2</v>
      </c>
      <c r="M138" s="10">
        <f t="shared" si="18"/>
        <v>6.2544000000000004</v>
      </c>
      <c r="N138" s="10">
        <v>46197</v>
      </c>
      <c r="O138" s="9">
        <v>6</v>
      </c>
      <c r="P138" s="10"/>
      <c r="Q138" s="10"/>
      <c r="R138" s="10">
        <f t="shared" si="21"/>
        <v>3.4068000000000001</v>
      </c>
      <c r="S138" s="10"/>
      <c r="T138" s="10">
        <f t="shared" si="22"/>
        <v>0.125</v>
      </c>
      <c r="U138" s="10"/>
      <c r="V138" s="10" t="str">
        <f t="shared" ca="1" si="23"/>
        <v>SIM</v>
      </c>
      <c r="W138" s="10">
        <f>IF(OR($A138="",$I138="",$M138=""),"",SUMIFS($M$2:M138,$I$2:I138,$I138,$A$2:A138,$A138)-$M138)</f>
        <v>64.169700000000006</v>
      </c>
      <c r="X138" s="10">
        <f t="shared" si="24"/>
        <v>153.49530000000001</v>
      </c>
      <c r="Y138" s="10">
        <f>IFERROR(VLOOKUP($I138,'02_Cad_Maquinas'!$B$2:$H$200,7,FALSE()),"")</f>
        <v>475.2</v>
      </c>
      <c r="Z138" s="10">
        <f t="shared" si="25"/>
        <v>321.7047</v>
      </c>
      <c r="AA138" s="11">
        <f t="shared" si="26"/>
        <v>0.32301199494949501</v>
      </c>
      <c r="AB138" s="10" t="s">
        <v>3185</v>
      </c>
      <c r="AC138" s="10" t="str">
        <f t="shared" si="19"/>
        <v>|10176|</v>
      </c>
      <c r="AD138" s="10" t="str">
        <f t="shared" si="20"/>
        <v>COLADEIRA 23</v>
      </c>
    </row>
    <row r="139" spans="1:30" ht="24" customHeight="1" x14ac:dyDescent="0.3">
      <c r="A139" s="35">
        <v>46198</v>
      </c>
      <c r="B139" s="10">
        <v>10176</v>
      </c>
      <c r="C139" s="10" t="s">
        <v>3130</v>
      </c>
      <c r="D139" s="10" t="s">
        <v>61</v>
      </c>
      <c r="E139" s="10">
        <v>20013103</v>
      </c>
      <c r="F139" s="10" t="s">
        <v>3189</v>
      </c>
      <c r="G139" s="10" t="s">
        <v>61</v>
      </c>
      <c r="H139" s="10" t="s">
        <v>61</v>
      </c>
      <c r="I139" s="9" t="s">
        <v>61</v>
      </c>
      <c r="J139" s="9">
        <v>360</v>
      </c>
      <c r="K139" s="10">
        <f>IF($E139="","",IFERROR(INDEX('01_Cad_Pecas'!$H$2:$H$5000,MATCH($E139,'01_Cad_Pecas'!$D$2:$D$5000,0)),IFERROR(INDEX('01_Cad_Pecas'!$H$2:$H$5000,MATCH(VALUE($E139),'01_Cad_Pecas'!$D$2:$D$5000,0)),"")))</f>
        <v>3</v>
      </c>
      <c r="L139" s="10">
        <f>IF($E139="","",IFERROR(INDEX('01_Cad_Pecas'!$I$2:$I$5000,MATCH($E139,'01_Cad_Pecas'!$D$2:$D$5000,0)),IFERROR(INDEX('01_Cad_Pecas'!$I$2:$I$5000,MATCH(VALUE($E139),'01_Cad_Pecas'!$D$2:$D$5000,0)),"")))</f>
        <v>6.7799999999999999E-2</v>
      </c>
      <c r="M139" s="10">
        <f t="shared" si="18"/>
        <v>27.408000000000001</v>
      </c>
      <c r="N139" s="10">
        <v>46197</v>
      </c>
      <c r="O139" s="9">
        <v>60</v>
      </c>
      <c r="P139" s="10"/>
      <c r="Q139" s="10"/>
      <c r="R139" s="10">
        <f t="shared" si="21"/>
        <v>7.0679999999999996</v>
      </c>
      <c r="S139" s="10"/>
      <c r="T139" s="10">
        <f t="shared" si="22"/>
        <v>0.16666666666666666</v>
      </c>
      <c r="U139" s="10"/>
      <c r="V139" s="10" t="str">
        <f t="shared" ca="1" si="23"/>
        <v>SIM</v>
      </c>
      <c r="W139" s="10">
        <f>IF(OR($A139="",$I139="",$M139=""),"",SUMIFS($M$2:M139,$I$2:I139,$I139,$A$2:A139,$A139)-$M139)</f>
        <v>70.42410000000001</v>
      </c>
      <c r="X139" s="10">
        <f t="shared" si="24"/>
        <v>153.49530000000001</v>
      </c>
      <c r="Y139" s="10">
        <f>IFERROR(VLOOKUP($I139,'02_Cad_Maquinas'!$B$2:$H$200,7,FALSE()),"")</f>
        <v>475.2</v>
      </c>
      <c r="Z139" s="10">
        <f t="shared" si="25"/>
        <v>321.7047</v>
      </c>
      <c r="AA139" s="11">
        <f t="shared" si="26"/>
        <v>0.32301199494949501</v>
      </c>
      <c r="AB139" s="10" t="s">
        <v>3185</v>
      </c>
      <c r="AC139" s="10" t="str">
        <f t="shared" si="19"/>
        <v>|10176|</v>
      </c>
      <c r="AD139" s="10" t="str">
        <f t="shared" si="20"/>
        <v>COLADEIRA 23</v>
      </c>
    </row>
    <row r="140" spans="1:30" ht="24" customHeight="1" x14ac:dyDescent="0.3">
      <c r="A140" s="35">
        <v>46198</v>
      </c>
      <c r="B140" s="10">
        <v>10176</v>
      </c>
      <c r="C140" s="10" t="s">
        <v>3130</v>
      </c>
      <c r="D140" s="10" t="s">
        <v>61</v>
      </c>
      <c r="E140" s="10">
        <v>20013103</v>
      </c>
      <c r="F140" s="10" t="s">
        <v>3189</v>
      </c>
      <c r="G140" s="10" t="s">
        <v>61</v>
      </c>
      <c r="H140" s="10" t="s">
        <v>61</v>
      </c>
      <c r="I140" s="9" t="s">
        <v>61</v>
      </c>
      <c r="J140" s="9">
        <v>48</v>
      </c>
      <c r="K140" s="10">
        <f>IF($E140="","",IFERROR(INDEX('01_Cad_Pecas'!$H$2:$H$5000,MATCH($E140,'01_Cad_Pecas'!$D$2:$D$5000,0)),IFERROR(INDEX('01_Cad_Pecas'!$H$2:$H$5000,MATCH(VALUE($E140),'01_Cad_Pecas'!$D$2:$D$5000,0)),"")))</f>
        <v>3</v>
      </c>
      <c r="L140" s="10">
        <f>IF($E140="","",IFERROR(INDEX('01_Cad_Pecas'!$I$2:$I$5000,MATCH($E140,'01_Cad_Pecas'!$D$2:$D$5000,0)),IFERROR(INDEX('01_Cad_Pecas'!$I$2:$I$5000,MATCH(VALUE($E140),'01_Cad_Pecas'!$D$2:$D$5000,0)),"")))</f>
        <v>6.7799999999999999E-2</v>
      </c>
      <c r="M140" s="10">
        <f t="shared" si="18"/>
        <v>6.2544000000000004</v>
      </c>
      <c r="N140" s="10">
        <v>46197</v>
      </c>
      <c r="O140" s="9">
        <v>70</v>
      </c>
      <c r="P140" s="10"/>
      <c r="Q140" s="10"/>
      <c r="R140" s="10">
        <f t="shared" si="21"/>
        <v>7.7459999999999996</v>
      </c>
      <c r="S140" s="10"/>
      <c r="T140" s="10">
        <f t="shared" si="22"/>
        <v>1.4583333333333333</v>
      </c>
      <c r="U140" s="10"/>
      <c r="V140" s="10" t="str">
        <f t="shared" ca="1" si="23"/>
        <v>SIM</v>
      </c>
      <c r="W140" s="10">
        <f>IF(OR($A140="",$I140="",$M140=""),"",SUMIFS($M$2:M140,$I$2:I140,$I140,$A$2:A140,$A140)-$M140)</f>
        <v>97.832100000000011</v>
      </c>
      <c r="X140" s="10">
        <f t="shared" si="24"/>
        <v>153.49530000000001</v>
      </c>
      <c r="Y140" s="10">
        <f>IFERROR(VLOOKUP($I140,'02_Cad_Maquinas'!$B$2:$H$200,7,FALSE()),"")</f>
        <v>475.2</v>
      </c>
      <c r="Z140" s="10">
        <f t="shared" si="25"/>
        <v>321.7047</v>
      </c>
      <c r="AA140" s="11">
        <f t="shared" si="26"/>
        <v>0.32301199494949501</v>
      </c>
      <c r="AB140" s="10" t="s">
        <v>3185</v>
      </c>
      <c r="AC140" s="10" t="str">
        <f t="shared" si="19"/>
        <v>|10176|</v>
      </c>
      <c r="AD140" s="10" t="str">
        <f t="shared" si="20"/>
        <v>COLADEIRA 23</v>
      </c>
    </row>
    <row r="141" spans="1:30" ht="24" customHeight="1" x14ac:dyDescent="0.3">
      <c r="A141" s="35">
        <v>46198</v>
      </c>
      <c r="B141" s="10">
        <v>10176</v>
      </c>
      <c r="C141" s="10" t="s">
        <v>3130</v>
      </c>
      <c r="D141" s="10" t="s">
        <v>61</v>
      </c>
      <c r="E141" s="10">
        <v>20020001</v>
      </c>
      <c r="F141" s="10" t="s">
        <v>3190</v>
      </c>
      <c r="G141" s="10" t="s">
        <v>61</v>
      </c>
      <c r="H141" s="10" t="s">
        <v>61</v>
      </c>
      <c r="I141" s="9" t="s">
        <v>61</v>
      </c>
      <c r="J141" s="9">
        <v>120</v>
      </c>
      <c r="K141" s="10">
        <f>IF($E141="","",IFERROR(INDEX('01_Cad_Pecas'!$H$2:$H$5000,MATCH($E141,'01_Cad_Pecas'!$D$2:$D$5000,0)),IFERROR(INDEX('01_Cad_Pecas'!$H$2:$H$5000,MATCH(VALUE($E141),'01_Cad_Pecas'!$D$2:$D$5000,0)),"")))</f>
        <v>3</v>
      </c>
      <c r="L141" s="10">
        <f>IF($E141="","",IFERROR(INDEX('01_Cad_Pecas'!$I$2:$I$5000,MATCH($E141,'01_Cad_Pecas'!$D$2:$D$5000,0)),IFERROR(INDEX('01_Cad_Pecas'!$I$2:$I$5000,MATCH(VALUE($E141),'01_Cad_Pecas'!$D$2:$D$5000,0)),"")))</f>
        <v>6.7799999999999999E-2</v>
      </c>
      <c r="M141" s="10">
        <f t="shared" si="18"/>
        <v>11.135999999999999</v>
      </c>
      <c r="N141" s="10">
        <v>46197</v>
      </c>
      <c r="O141" s="9">
        <v>36</v>
      </c>
      <c r="P141" s="10"/>
      <c r="Q141" s="10"/>
      <c r="R141" s="10">
        <f t="shared" si="21"/>
        <v>5.4407999999999994</v>
      </c>
      <c r="S141" s="10"/>
      <c r="T141" s="10">
        <f t="shared" si="22"/>
        <v>0.3</v>
      </c>
      <c r="U141" s="10"/>
      <c r="V141" s="10" t="str">
        <f t="shared" ca="1" si="23"/>
        <v>SIM</v>
      </c>
      <c r="W141" s="10">
        <f>IF(OR($A141="",$I141="",$M141=""),"",SUMIFS($M$2:M141,$I$2:I141,$I141,$A$2:A141,$A141)-$M141)</f>
        <v>104.08650000000002</v>
      </c>
      <c r="X141" s="10">
        <f t="shared" si="24"/>
        <v>153.49530000000001</v>
      </c>
      <c r="Y141" s="10">
        <f>IFERROR(VLOOKUP($I141,'02_Cad_Maquinas'!$B$2:$H$200,7,FALSE()),"")</f>
        <v>475.2</v>
      </c>
      <c r="Z141" s="10">
        <f t="shared" si="25"/>
        <v>321.7047</v>
      </c>
      <c r="AA141" s="11">
        <f t="shared" si="26"/>
        <v>0.32301199494949501</v>
      </c>
      <c r="AB141" s="10" t="s">
        <v>3185</v>
      </c>
      <c r="AC141" s="10" t="str">
        <f t="shared" si="19"/>
        <v>|10176|</v>
      </c>
      <c r="AD141" s="10" t="str">
        <f t="shared" si="20"/>
        <v>COLADEIRA 23</v>
      </c>
    </row>
    <row r="142" spans="1:30" ht="24" customHeight="1" x14ac:dyDescent="0.3">
      <c r="A142" s="35">
        <v>46198</v>
      </c>
      <c r="B142" s="10">
        <v>10176</v>
      </c>
      <c r="C142" s="10" t="s">
        <v>3130</v>
      </c>
      <c r="D142" s="10" t="s">
        <v>61</v>
      </c>
      <c r="E142" s="10">
        <v>30001202</v>
      </c>
      <c r="F142" s="10" t="s">
        <v>3191</v>
      </c>
      <c r="G142" s="10" t="s">
        <v>61</v>
      </c>
      <c r="H142" s="10" t="s">
        <v>61</v>
      </c>
      <c r="I142" s="9" t="s">
        <v>61</v>
      </c>
      <c r="J142" s="9">
        <v>380</v>
      </c>
      <c r="K142" s="10">
        <f>IF($E142="","",IFERROR(INDEX('01_Cad_Pecas'!$H$2:$H$5000,MATCH($E142,'01_Cad_Pecas'!$D$2:$D$5000,0)),IFERROR(INDEX('01_Cad_Pecas'!$H$2:$H$5000,MATCH(VALUE($E142),'01_Cad_Pecas'!$D$2:$D$5000,0)),"")))</f>
        <v>3</v>
      </c>
      <c r="L142" s="10">
        <f>IF($E142="","",IFERROR(INDEX('01_Cad_Pecas'!$I$2:$I$5000,MATCH($E142,'01_Cad_Pecas'!$D$2:$D$5000,0)),IFERROR(INDEX('01_Cad_Pecas'!$I$2:$I$5000,MATCH(VALUE($E142),'01_Cad_Pecas'!$D$2:$D$5000,0)),"")))</f>
        <v>6.7799999999999999E-2</v>
      </c>
      <c r="M142" s="10">
        <f t="shared" si="18"/>
        <v>28.763999999999999</v>
      </c>
      <c r="N142" s="10">
        <v>46197</v>
      </c>
      <c r="O142" s="9">
        <v>478</v>
      </c>
      <c r="P142" s="10"/>
      <c r="Q142" s="10"/>
      <c r="R142" s="10">
        <f t="shared" si="21"/>
        <v>35.4084</v>
      </c>
      <c r="S142" s="10"/>
      <c r="T142" s="10">
        <f t="shared" si="22"/>
        <v>1.2578947368421052</v>
      </c>
      <c r="U142" s="10"/>
      <c r="V142" s="10" t="str">
        <f t="shared" ca="1" si="23"/>
        <v>SIM</v>
      </c>
      <c r="W142" s="10">
        <f>IF(OR($A142="",$I142="",$M142=""),"",SUMIFS($M$2:M142,$I$2:I142,$I142,$A$2:A142,$A142)-$M142)</f>
        <v>115.22250000000001</v>
      </c>
      <c r="X142" s="10">
        <f t="shared" si="24"/>
        <v>153.49530000000001</v>
      </c>
      <c r="Y142" s="10">
        <f>IFERROR(VLOOKUP($I142,'02_Cad_Maquinas'!$B$2:$H$200,7,FALSE()),"")</f>
        <v>475.2</v>
      </c>
      <c r="Z142" s="10">
        <f t="shared" si="25"/>
        <v>321.7047</v>
      </c>
      <c r="AA142" s="11">
        <f t="shared" si="26"/>
        <v>0.32301199494949501</v>
      </c>
      <c r="AB142" s="10" t="s">
        <v>3185</v>
      </c>
      <c r="AC142" s="10" t="str">
        <f t="shared" si="19"/>
        <v>|10176|</v>
      </c>
      <c r="AD142" s="10" t="str">
        <f t="shared" si="20"/>
        <v>COLADEIRA 23</v>
      </c>
    </row>
    <row r="143" spans="1:30" ht="24" customHeight="1" x14ac:dyDescent="0.3">
      <c r="A143" s="35">
        <v>46198</v>
      </c>
      <c r="B143" s="10">
        <v>10176</v>
      </c>
      <c r="C143" s="10" t="s">
        <v>3130</v>
      </c>
      <c r="D143" s="10" t="s">
        <v>61</v>
      </c>
      <c r="E143" s="10">
        <v>30001202</v>
      </c>
      <c r="F143" s="10" t="s">
        <v>3191</v>
      </c>
      <c r="G143" s="10" t="s">
        <v>61</v>
      </c>
      <c r="H143" s="10" t="s">
        <v>61</v>
      </c>
      <c r="I143" s="9" t="s">
        <v>61</v>
      </c>
      <c r="J143" s="9">
        <v>96</v>
      </c>
      <c r="K143" s="10">
        <f>IF($E143="","",IFERROR(INDEX('01_Cad_Pecas'!$H$2:$H$5000,MATCH($E143,'01_Cad_Pecas'!$D$2:$D$5000,0)),IFERROR(INDEX('01_Cad_Pecas'!$H$2:$H$5000,MATCH(VALUE($E143),'01_Cad_Pecas'!$D$2:$D$5000,0)),"")))</f>
        <v>3</v>
      </c>
      <c r="L143" s="10">
        <f>IF($E143="","",IFERROR(INDEX('01_Cad_Pecas'!$I$2:$I$5000,MATCH($E143,'01_Cad_Pecas'!$D$2:$D$5000,0)),IFERROR(INDEX('01_Cad_Pecas'!$I$2:$I$5000,MATCH(VALUE($E143),'01_Cad_Pecas'!$D$2:$D$5000,0)),"")))</f>
        <v>6.7799999999999999E-2</v>
      </c>
      <c r="M143" s="10">
        <f t="shared" si="18"/>
        <v>9.5088000000000008</v>
      </c>
      <c r="N143" s="10">
        <v>46197</v>
      </c>
      <c r="O143" s="9">
        <v>36</v>
      </c>
      <c r="P143" s="10"/>
      <c r="Q143" s="10"/>
      <c r="R143" s="10">
        <f t="shared" si="21"/>
        <v>5.4407999999999994</v>
      </c>
      <c r="S143" s="10"/>
      <c r="T143" s="10">
        <f t="shared" si="22"/>
        <v>0.375</v>
      </c>
      <c r="U143" s="10"/>
      <c r="V143" s="10" t="str">
        <f t="shared" ca="1" si="23"/>
        <v>SIM</v>
      </c>
      <c r="W143" s="10">
        <f>IF(OR($A143="",$I143="",$M143=""),"",SUMIFS($M$2:M143,$I$2:I143,$I143,$A$2:A143,$A143)-$M143)</f>
        <v>143.98650000000001</v>
      </c>
      <c r="X143" s="10">
        <f t="shared" si="24"/>
        <v>153.49530000000001</v>
      </c>
      <c r="Y143" s="10">
        <f>IFERROR(VLOOKUP($I143,'02_Cad_Maquinas'!$B$2:$H$200,7,FALSE()),"")</f>
        <v>475.2</v>
      </c>
      <c r="Z143" s="10">
        <f t="shared" si="25"/>
        <v>321.7047</v>
      </c>
      <c r="AA143" s="11">
        <f t="shared" si="26"/>
        <v>0.32301199494949501</v>
      </c>
      <c r="AB143" s="10" t="s">
        <v>3185</v>
      </c>
      <c r="AC143" s="10" t="str">
        <f t="shared" si="19"/>
        <v>|10176|</v>
      </c>
      <c r="AD143" s="10" t="str">
        <f t="shared" si="20"/>
        <v>COLADEIRA 23</v>
      </c>
    </row>
    <row r="144" spans="1:30" ht="36" customHeight="1" x14ac:dyDescent="0.3">
      <c r="A144" s="35">
        <v>46199</v>
      </c>
      <c r="B144" s="10">
        <v>10163.10147</v>
      </c>
      <c r="C144" s="10" t="s">
        <v>3142</v>
      </c>
      <c r="D144" s="10" t="s">
        <v>61</v>
      </c>
      <c r="E144" s="10">
        <v>20014105</v>
      </c>
      <c r="F144" s="10" t="s">
        <v>3192</v>
      </c>
      <c r="G144" s="10" t="s">
        <v>61</v>
      </c>
      <c r="H144" s="10" t="s">
        <v>61</v>
      </c>
      <c r="I144" s="9" t="s">
        <v>61</v>
      </c>
      <c r="J144" s="9">
        <v>20</v>
      </c>
      <c r="K144" s="10">
        <f>IF($E144="","",IFERROR(INDEX('01_Cad_Pecas'!$H$2:$H$5000,MATCH($E144,'01_Cad_Pecas'!$D$2:$D$5000,0)),IFERROR(INDEX('01_Cad_Pecas'!$H$2:$H$5000,MATCH(VALUE($E144),'01_Cad_Pecas'!$D$2:$D$5000,0)),"")))</f>
        <v>1.1000000000000001</v>
      </c>
      <c r="L144" s="10">
        <f>IF($E144="","",IFERROR(INDEX('01_Cad_Pecas'!$I$2:$I$5000,MATCH($E144,'01_Cad_Pecas'!$D$2:$D$5000,0)),IFERROR(INDEX('01_Cad_Pecas'!$I$2:$I$5000,MATCH(VALUE($E144),'01_Cad_Pecas'!$D$2:$D$5000,0)),"")))</f>
        <v>9.375E-2</v>
      </c>
      <c r="M144" s="10">
        <f t="shared" si="18"/>
        <v>2.9750000000000001</v>
      </c>
      <c r="N144" s="10">
        <v>46198</v>
      </c>
      <c r="O144" s="9">
        <v>20</v>
      </c>
      <c r="P144" s="10"/>
      <c r="Q144" s="10"/>
      <c r="R144" s="10">
        <f t="shared" si="21"/>
        <v>2.9750000000000001</v>
      </c>
      <c r="S144" s="10"/>
      <c r="T144" s="10">
        <f t="shared" si="22"/>
        <v>1</v>
      </c>
      <c r="U144" s="10"/>
      <c r="V144" s="10" t="str">
        <f t="shared" ca="1" si="23"/>
        <v>SIM</v>
      </c>
      <c r="W144" s="10">
        <f>IF(OR($A144="",$I144="",$M144=""),"",SUMIFS($M$2:M144,$I$2:I144,$I144,$A$2:A144,$A144)-$M144)</f>
        <v>0</v>
      </c>
      <c r="X144" s="10">
        <f t="shared" si="24"/>
        <v>242.08549999999997</v>
      </c>
      <c r="Y144" s="10">
        <f>IFERROR(VLOOKUP($I144,'02_Cad_Maquinas'!$B$2:$H$200,7,FALSE()),"")</f>
        <v>475.2</v>
      </c>
      <c r="Z144" s="10">
        <f t="shared" si="25"/>
        <v>233.11450000000002</v>
      </c>
      <c r="AA144" s="11">
        <f t="shared" si="26"/>
        <v>0.50943918350168349</v>
      </c>
      <c r="AB144" s="10" t="s">
        <v>3193</v>
      </c>
      <c r="AC144" s="10" t="str">
        <f t="shared" si="19"/>
        <v>|10163|10147|</v>
      </c>
      <c r="AD144" s="10" t="str">
        <f t="shared" si="20"/>
        <v>COLADEIRA 23</v>
      </c>
    </row>
    <row r="145" spans="1:30" ht="36" customHeight="1" x14ac:dyDescent="0.3">
      <c r="A145" s="35">
        <v>46199</v>
      </c>
      <c r="B145" s="10">
        <v>10163.10147</v>
      </c>
      <c r="C145" s="10" t="s">
        <v>3142</v>
      </c>
      <c r="D145" s="10" t="s">
        <v>61</v>
      </c>
      <c r="E145" s="10">
        <v>20014305</v>
      </c>
      <c r="F145" s="10" t="s">
        <v>3187</v>
      </c>
      <c r="G145" s="10" t="s">
        <v>61</v>
      </c>
      <c r="H145" s="10" t="s">
        <v>61</v>
      </c>
      <c r="I145" s="9" t="s">
        <v>61</v>
      </c>
      <c r="J145" s="9">
        <v>20</v>
      </c>
      <c r="K145" s="10">
        <f>IF($E145="","",IFERROR(INDEX('01_Cad_Pecas'!$H$2:$H$5000,MATCH($E145,'01_Cad_Pecas'!$D$2:$D$5000,0)),IFERROR(INDEX('01_Cad_Pecas'!$H$2:$H$5000,MATCH(VALUE($E145),'01_Cad_Pecas'!$D$2:$D$5000,0)),"")))</f>
        <v>1.1000000000000001</v>
      </c>
      <c r="L145" s="10">
        <f>IF($E145="","",IFERROR(INDEX('01_Cad_Pecas'!$I$2:$I$5000,MATCH($E145,'01_Cad_Pecas'!$D$2:$D$5000,0)),IFERROR(INDEX('01_Cad_Pecas'!$I$2:$I$5000,MATCH(VALUE($E145),'01_Cad_Pecas'!$D$2:$D$5000,0)),"")))</f>
        <v>9.375E-2</v>
      </c>
      <c r="M145" s="10">
        <f t="shared" si="18"/>
        <v>2.9750000000000001</v>
      </c>
      <c r="N145" s="10">
        <v>46198</v>
      </c>
      <c r="O145" s="9">
        <v>20</v>
      </c>
      <c r="P145" s="10"/>
      <c r="Q145" s="10"/>
      <c r="R145" s="10">
        <f t="shared" si="21"/>
        <v>2.9750000000000001</v>
      </c>
      <c r="S145" s="10"/>
      <c r="T145" s="10">
        <f t="shared" si="22"/>
        <v>1</v>
      </c>
      <c r="U145" s="10"/>
      <c r="V145" s="10" t="str">
        <f t="shared" ca="1" si="23"/>
        <v>SIM</v>
      </c>
      <c r="W145" s="10">
        <f>IF(OR($A145="",$I145="",$M145=""),"",SUMIFS($M$2:M145,$I$2:I145,$I145,$A$2:A145,$A145)-$M145)</f>
        <v>2.9750000000000001</v>
      </c>
      <c r="X145" s="10">
        <f t="shared" si="24"/>
        <v>242.08549999999997</v>
      </c>
      <c r="Y145" s="10">
        <f>IFERROR(VLOOKUP($I145,'02_Cad_Maquinas'!$B$2:$H$200,7,FALSE()),"")</f>
        <v>475.2</v>
      </c>
      <c r="Z145" s="10">
        <f t="shared" si="25"/>
        <v>233.11450000000002</v>
      </c>
      <c r="AA145" s="11">
        <f t="shared" si="26"/>
        <v>0.50943918350168349</v>
      </c>
      <c r="AB145" s="10" t="s">
        <v>3193</v>
      </c>
      <c r="AC145" s="10" t="str">
        <f t="shared" si="19"/>
        <v>|10163|10147|</v>
      </c>
      <c r="AD145" s="10" t="str">
        <f t="shared" si="20"/>
        <v>COLADEIRA 23</v>
      </c>
    </row>
    <row r="146" spans="1:30" ht="36" customHeight="1" x14ac:dyDescent="0.3">
      <c r="A146" s="35">
        <v>46199</v>
      </c>
      <c r="B146" s="10">
        <v>10163.10147</v>
      </c>
      <c r="C146" s="10" t="s">
        <v>3142</v>
      </c>
      <c r="D146" s="10" t="s">
        <v>61</v>
      </c>
      <c r="E146" s="10">
        <v>20014305</v>
      </c>
      <c r="F146" s="10" t="s">
        <v>3187</v>
      </c>
      <c r="G146" s="10" t="s">
        <v>61</v>
      </c>
      <c r="H146" s="10" t="s">
        <v>61</v>
      </c>
      <c r="I146" s="9" t="s">
        <v>61</v>
      </c>
      <c r="J146" s="9">
        <v>10</v>
      </c>
      <c r="K146" s="10">
        <f>IF($E146="","",IFERROR(INDEX('01_Cad_Pecas'!$H$2:$H$5000,MATCH($E146,'01_Cad_Pecas'!$D$2:$D$5000,0)),IFERROR(INDEX('01_Cad_Pecas'!$H$2:$H$5000,MATCH(VALUE($E146),'01_Cad_Pecas'!$D$2:$D$5000,0)),"")))</f>
        <v>1.1000000000000001</v>
      </c>
      <c r="L146" s="10">
        <f>IF($E146="","",IFERROR(INDEX('01_Cad_Pecas'!$I$2:$I$5000,MATCH($E146,'01_Cad_Pecas'!$D$2:$D$5000,0)),IFERROR(INDEX('01_Cad_Pecas'!$I$2:$I$5000,MATCH(VALUE($E146),'01_Cad_Pecas'!$D$2:$D$5000,0)),"")))</f>
        <v>9.375E-2</v>
      </c>
      <c r="M146" s="10">
        <f t="shared" si="18"/>
        <v>2.0375000000000001</v>
      </c>
      <c r="N146" s="10">
        <v>46198</v>
      </c>
      <c r="O146" s="9">
        <v>10</v>
      </c>
      <c r="P146" s="10"/>
      <c r="Q146" s="10"/>
      <c r="R146" s="10">
        <f t="shared" si="21"/>
        <v>2.0375000000000001</v>
      </c>
      <c r="S146" s="10"/>
      <c r="T146" s="10">
        <f t="shared" si="22"/>
        <v>1</v>
      </c>
      <c r="U146" s="10"/>
      <c r="V146" s="10" t="str">
        <f t="shared" ca="1" si="23"/>
        <v>SIM</v>
      </c>
      <c r="W146" s="10">
        <f>IF(OR($A146="",$I146="",$M146=""),"",SUMIFS($M$2:M146,$I$2:I146,$I146,$A$2:A146,$A146)-$M146)</f>
        <v>5.9500000000000011</v>
      </c>
      <c r="X146" s="10">
        <f t="shared" si="24"/>
        <v>242.08549999999997</v>
      </c>
      <c r="Y146" s="10">
        <f>IFERROR(VLOOKUP($I146,'02_Cad_Maquinas'!$B$2:$H$200,7,FALSE()),"")</f>
        <v>475.2</v>
      </c>
      <c r="Z146" s="10">
        <f t="shared" si="25"/>
        <v>233.11450000000002</v>
      </c>
      <c r="AA146" s="11">
        <f t="shared" si="26"/>
        <v>0.50943918350168349</v>
      </c>
      <c r="AB146" s="10" t="s">
        <v>3193</v>
      </c>
      <c r="AC146" s="10" t="str">
        <f t="shared" si="19"/>
        <v>|10163|10147|</v>
      </c>
      <c r="AD146" s="10" t="str">
        <f t="shared" si="20"/>
        <v>COLADEIRA 23</v>
      </c>
    </row>
    <row r="147" spans="1:30" ht="36" customHeight="1" x14ac:dyDescent="0.3">
      <c r="A147" s="35">
        <v>46199</v>
      </c>
      <c r="B147" s="10">
        <v>10163.10147</v>
      </c>
      <c r="C147" s="10" t="s">
        <v>3142</v>
      </c>
      <c r="D147" s="10" t="s">
        <v>61</v>
      </c>
      <c r="E147" s="10">
        <v>20013102</v>
      </c>
      <c r="F147" s="10" t="s">
        <v>3188</v>
      </c>
      <c r="G147" s="10" t="s">
        <v>61</v>
      </c>
      <c r="H147" s="10" t="s">
        <v>61</v>
      </c>
      <c r="I147" s="9" t="s">
        <v>61</v>
      </c>
      <c r="J147" s="9">
        <v>200</v>
      </c>
      <c r="K147" s="10">
        <f>IF($E147="","",IFERROR(INDEX('01_Cad_Pecas'!$H$2:$H$5000,MATCH($E147,'01_Cad_Pecas'!$D$2:$D$5000,0)),IFERROR(INDEX('01_Cad_Pecas'!$H$2:$H$5000,MATCH(VALUE($E147),'01_Cad_Pecas'!$D$2:$D$5000,0)),"")))</f>
        <v>3</v>
      </c>
      <c r="L147" s="10">
        <f>IF($E147="","",IFERROR(INDEX('01_Cad_Pecas'!$I$2:$I$5000,MATCH($E147,'01_Cad_Pecas'!$D$2:$D$5000,0)),IFERROR(INDEX('01_Cad_Pecas'!$I$2:$I$5000,MATCH(VALUE($E147),'01_Cad_Pecas'!$D$2:$D$5000,0)),"")))</f>
        <v>6.7799999999999999E-2</v>
      </c>
      <c r="M147" s="10">
        <f t="shared" si="18"/>
        <v>16.560000000000002</v>
      </c>
      <c r="N147" s="10">
        <v>46198</v>
      </c>
      <c r="O147" s="9">
        <v>200</v>
      </c>
      <c r="P147" s="10"/>
      <c r="Q147" s="10"/>
      <c r="R147" s="10">
        <f t="shared" si="21"/>
        <v>16.560000000000002</v>
      </c>
      <c r="S147" s="10"/>
      <c r="T147" s="10">
        <f t="shared" si="22"/>
        <v>1</v>
      </c>
      <c r="U147" s="10"/>
      <c r="V147" s="10" t="str">
        <f t="shared" ca="1" si="23"/>
        <v>SIM</v>
      </c>
      <c r="W147" s="10">
        <f>IF(OR($A147="",$I147="",$M147=""),"",SUMIFS($M$2:M147,$I$2:I147,$I147,$A$2:A147,$A147)-$M147)</f>
        <v>7.9875000000000007</v>
      </c>
      <c r="X147" s="10">
        <f t="shared" si="24"/>
        <v>242.08549999999997</v>
      </c>
      <c r="Y147" s="10">
        <f>IFERROR(VLOOKUP($I147,'02_Cad_Maquinas'!$B$2:$H$200,7,FALSE()),"")</f>
        <v>475.2</v>
      </c>
      <c r="Z147" s="10">
        <f t="shared" si="25"/>
        <v>233.11450000000002</v>
      </c>
      <c r="AA147" s="11">
        <f t="shared" si="26"/>
        <v>0.50943918350168349</v>
      </c>
      <c r="AB147" s="10" t="s">
        <v>3193</v>
      </c>
      <c r="AC147" s="10" t="str">
        <f t="shared" si="19"/>
        <v>|10163|10147|</v>
      </c>
      <c r="AD147" s="10" t="str">
        <f t="shared" si="20"/>
        <v>COLADEIRA 23</v>
      </c>
    </row>
    <row r="148" spans="1:30" ht="36" customHeight="1" x14ac:dyDescent="0.3">
      <c r="A148" s="35">
        <v>46199</v>
      </c>
      <c r="B148" s="10">
        <v>10163.10147</v>
      </c>
      <c r="C148" s="10" t="s">
        <v>3142</v>
      </c>
      <c r="D148" s="10" t="s">
        <v>61</v>
      </c>
      <c r="E148" s="10">
        <v>20013103</v>
      </c>
      <c r="F148" s="10" t="s">
        <v>3189</v>
      </c>
      <c r="G148" s="10" t="s">
        <v>61</v>
      </c>
      <c r="H148" s="10" t="s">
        <v>61</v>
      </c>
      <c r="I148" s="9" t="s">
        <v>61</v>
      </c>
      <c r="J148" s="9">
        <v>200</v>
      </c>
      <c r="K148" s="10">
        <f>IF($E148="","",IFERROR(INDEX('01_Cad_Pecas'!$H$2:$H$5000,MATCH($E148,'01_Cad_Pecas'!$D$2:$D$5000,0)),IFERROR(INDEX('01_Cad_Pecas'!$H$2:$H$5000,MATCH(VALUE($E148),'01_Cad_Pecas'!$D$2:$D$5000,0)),"")))</f>
        <v>3</v>
      </c>
      <c r="L148" s="10">
        <f>IF($E148="","",IFERROR(INDEX('01_Cad_Pecas'!$I$2:$I$5000,MATCH($E148,'01_Cad_Pecas'!$D$2:$D$5000,0)),IFERROR(INDEX('01_Cad_Pecas'!$I$2:$I$5000,MATCH(VALUE($E148),'01_Cad_Pecas'!$D$2:$D$5000,0)),"")))</f>
        <v>6.7799999999999999E-2</v>
      </c>
      <c r="M148" s="10">
        <f t="shared" si="18"/>
        <v>16.560000000000002</v>
      </c>
      <c r="N148" s="10">
        <v>46198</v>
      </c>
      <c r="O148" s="9">
        <v>200</v>
      </c>
      <c r="P148" s="10"/>
      <c r="Q148" s="10"/>
      <c r="R148" s="10">
        <f t="shared" si="21"/>
        <v>16.560000000000002</v>
      </c>
      <c r="S148" s="10"/>
      <c r="T148" s="10">
        <f t="shared" si="22"/>
        <v>1</v>
      </c>
      <c r="U148" s="10"/>
      <c r="V148" s="10" t="str">
        <f t="shared" ca="1" si="23"/>
        <v>SIM</v>
      </c>
      <c r="W148" s="10">
        <f>IF(OR($A148="",$I148="",$M148=""),"",SUMIFS($M$2:M148,$I$2:I148,$I148,$A$2:A148,$A148)-$M148)</f>
        <v>24.547499999999999</v>
      </c>
      <c r="X148" s="10">
        <f t="shared" si="24"/>
        <v>242.08549999999997</v>
      </c>
      <c r="Y148" s="10">
        <f>IFERROR(VLOOKUP($I148,'02_Cad_Maquinas'!$B$2:$H$200,7,FALSE()),"")</f>
        <v>475.2</v>
      </c>
      <c r="Z148" s="10">
        <f t="shared" si="25"/>
        <v>233.11450000000002</v>
      </c>
      <c r="AA148" s="11">
        <f t="shared" si="26"/>
        <v>0.50943918350168349</v>
      </c>
      <c r="AB148" s="10" t="s">
        <v>3193</v>
      </c>
      <c r="AC148" s="10" t="str">
        <f t="shared" si="19"/>
        <v>|10163|10147|</v>
      </c>
      <c r="AD148" s="10" t="str">
        <f t="shared" si="20"/>
        <v>COLADEIRA 23</v>
      </c>
    </row>
    <row r="149" spans="1:30" ht="36" customHeight="1" x14ac:dyDescent="0.3">
      <c r="A149" s="35">
        <v>46199</v>
      </c>
      <c r="B149" s="10">
        <v>10163.10147</v>
      </c>
      <c r="C149" s="10" t="s">
        <v>3142</v>
      </c>
      <c r="D149" s="10" t="s">
        <v>61</v>
      </c>
      <c r="E149" s="10">
        <v>20031202</v>
      </c>
      <c r="F149" s="10" t="s">
        <v>3194</v>
      </c>
      <c r="G149" s="10" t="s">
        <v>61</v>
      </c>
      <c r="H149" s="10" t="s">
        <v>61</v>
      </c>
      <c r="I149" s="9" t="s">
        <v>61</v>
      </c>
      <c r="J149" s="9">
        <v>40</v>
      </c>
      <c r="K149" s="10">
        <f>IF($E149="","",IFERROR(INDEX('01_Cad_Pecas'!$H$2:$H$5000,MATCH($E149,'01_Cad_Pecas'!$D$2:$D$5000,0)),IFERROR(INDEX('01_Cad_Pecas'!$H$2:$H$5000,MATCH(VALUE($E149),'01_Cad_Pecas'!$D$2:$D$5000,0)),"")))</f>
        <v>1.1000000000000001</v>
      </c>
      <c r="L149" s="10">
        <f>IF($E149="","",IFERROR(INDEX('01_Cad_Pecas'!$I$2:$I$5000,MATCH($E149,'01_Cad_Pecas'!$D$2:$D$5000,0)),IFERROR(INDEX('01_Cad_Pecas'!$I$2:$I$5000,MATCH(VALUE($E149),'01_Cad_Pecas'!$D$2:$D$5000,0)),"")))</f>
        <v>9.375E-2</v>
      </c>
      <c r="M149" s="10">
        <f t="shared" si="18"/>
        <v>4.8499999999999996</v>
      </c>
      <c r="N149" s="10">
        <v>46198</v>
      </c>
      <c r="O149" s="9">
        <v>40</v>
      </c>
      <c r="P149" s="10"/>
      <c r="Q149" s="10"/>
      <c r="R149" s="10">
        <f t="shared" si="21"/>
        <v>4.8499999999999996</v>
      </c>
      <c r="S149" s="10"/>
      <c r="T149" s="10">
        <f t="shared" si="22"/>
        <v>1</v>
      </c>
      <c r="U149" s="10"/>
      <c r="V149" s="10" t="str">
        <f t="shared" ca="1" si="23"/>
        <v>SIM</v>
      </c>
      <c r="W149" s="10">
        <f>IF(OR($A149="",$I149="",$M149=""),"",SUMIFS($M$2:M149,$I$2:I149,$I149,$A$2:A149,$A149)-$M149)</f>
        <v>41.107500000000002</v>
      </c>
      <c r="X149" s="10">
        <f t="shared" si="24"/>
        <v>242.08549999999997</v>
      </c>
      <c r="Y149" s="10">
        <f>IFERROR(VLOOKUP($I149,'02_Cad_Maquinas'!$B$2:$H$200,7,FALSE()),"")</f>
        <v>475.2</v>
      </c>
      <c r="Z149" s="10">
        <f t="shared" si="25"/>
        <v>233.11450000000002</v>
      </c>
      <c r="AA149" s="11">
        <f t="shared" si="26"/>
        <v>0.50943918350168349</v>
      </c>
      <c r="AB149" s="10" t="s">
        <v>3193</v>
      </c>
      <c r="AC149" s="10" t="str">
        <f t="shared" si="19"/>
        <v>|10163|10147|</v>
      </c>
      <c r="AD149" s="10" t="str">
        <f t="shared" si="20"/>
        <v>COLADEIRA 23</v>
      </c>
    </row>
    <row r="150" spans="1:30" ht="36" customHeight="1" x14ac:dyDescent="0.3">
      <c r="A150" s="35">
        <v>46199</v>
      </c>
      <c r="B150" s="10">
        <v>10163.10147</v>
      </c>
      <c r="C150" s="10" t="s">
        <v>3142</v>
      </c>
      <c r="D150" s="10" t="s">
        <v>61</v>
      </c>
      <c r="E150" s="10">
        <v>20031203</v>
      </c>
      <c r="F150" s="10" t="s">
        <v>3195</v>
      </c>
      <c r="G150" s="10" t="s">
        <v>61</v>
      </c>
      <c r="H150" s="10" t="s">
        <v>61</v>
      </c>
      <c r="I150" s="9" t="s">
        <v>61</v>
      </c>
      <c r="J150" s="9">
        <v>40</v>
      </c>
      <c r="K150" s="10">
        <f>IF($E150="","",IFERROR(INDEX('01_Cad_Pecas'!$H$2:$H$5000,MATCH($E150,'01_Cad_Pecas'!$D$2:$D$5000,0)),IFERROR(INDEX('01_Cad_Pecas'!$H$2:$H$5000,MATCH(VALUE($E150),'01_Cad_Pecas'!$D$2:$D$5000,0)),"")))</f>
        <v>1.1000000000000001</v>
      </c>
      <c r="L150" s="10">
        <f>IF($E150="","",IFERROR(INDEX('01_Cad_Pecas'!$I$2:$I$5000,MATCH($E150,'01_Cad_Pecas'!$D$2:$D$5000,0)),IFERROR(INDEX('01_Cad_Pecas'!$I$2:$I$5000,MATCH(VALUE($E150),'01_Cad_Pecas'!$D$2:$D$5000,0)),"")))</f>
        <v>9.375E-2</v>
      </c>
      <c r="M150" s="10">
        <f t="shared" si="18"/>
        <v>4.8499999999999996</v>
      </c>
      <c r="N150" s="10">
        <v>46198</v>
      </c>
      <c r="O150" s="9">
        <v>40</v>
      </c>
      <c r="P150" s="10"/>
      <c r="Q150" s="10"/>
      <c r="R150" s="10">
        <f t="shared" si="21"/>
        <v>4.8499999999999996</v>
      </c>
      <c r="S150" s="10"/>
      <c r="T150" s="10">
        <f t="shared" si="22"/>
        <v>1</v>
      </c>
      <c r="U150" s="10"/>
      <c r="V150" s="10" t="str">
        <f t="shared" ca="1" si="23"/>
        <v>SIM</v>
      </c>
      <c r="W150" s="10">
        <f>IF(OR($A150="",$I150="",$M150=""),"",SUMIFS($M$2:M150,$I$2:I150,$I150,$A$2:A150,$A150)-$M150)</f>
        <v>45.957500000000003</v>
      </c>
      <c r="X150" s="10">
        <f t="shared" si="24"/>
        <v>242.08549999999997</v>
      </c>
      <c r="Y150" s="10">
        <f>IFERROR(VLOOKUP($I150,'02_Cad_Maquinas'!$B$2:$H$200,7,FALSE()),"")</f>
        <v>475.2</v>
      </c>
      <c r="Z150" s="10">
        <f t="shared" si="25"/>
        <v>233.11450000000002</v>
      </c>
      <c r="AA150" s="11">
        <f t="shared" si="26"/>
        <v>0.50943918350168349</v>
      </c>
      <c r="AB150" s="10" t="s">
        <v>3193</v>
      </c>
      <c r="AC150" s="10" t="str">
        <f t="shared" si="19"/>
        <v>|10163|10147|</v>
      </c>
      <c r="AD150" s="10" t="str">
        <f t="shared" si="20"/>
        <v>COLADEIRA 23</v>
      </c>
    </row>
    <row r="151" spans="1:30" ht="36" customHeight="1" x14ac:dyDescent="0.3">
      <c r="A151" s="35">
        <v>46199</v>
      </c>
      <c r="B151" s="10">
        <v>10163.10147</v>
      </c>
      <c r="C151" s="10" t="s">
        <v>3142</v>
      </c>
      <c r="D151" s="10" t="s">
        <v>61</v>
      </c>
      <c r="E151" s="10">
        <v>20052001</v>
      </c>
      <c r="F151" s="10" t="s">
        <v>3196</v>
      </c>
      <c r="G151" s="10" t="s">
        <v>61</v>
      </c>
      <c r="H151" s="10" t="s">
        <v>61</v>
      </c>
      <c r="I151" s="9" t="s">
        <v>61</v>
      </c>
      <c r="J151" s="9">
        <v>800</v>
      </c>
      <c r="K151" s="10">
        <f>IF($E151="","",IFERROR(INDEX('01_Cad_Pecas'!$H$2:$H$5000,MATCH($E151,'01_Cad_Pecas'!$D$2:$D$5000,0)),IFERROR(INDEX('01_Cad_Pecas'!$H$2:$H$5000,MATCH(VALUE($E151),'01_Cad_Pecas'!$D$2:$D$5000,0)),"")))</f>
        <v>1.1000000000000001</v>
      </c>
      <c r="L151" s="10">
        <f>IF($E151="","",IFERROR(INDEX('01_Cad_Pecas'!$I$2:$I$5000,MATCH($E151,'01_Cad_Pecas'!$D$2:$D$5000,0)),IFERROR(INDEX('01_Cad_Pecas'!$I$2:$I$5000,MATCH(VALUE($E151),'01_Cad_Pecas'!$D$2:$D$5000,0)),"")))</f>
        <v>9.375E-2</v>
      </c>
      <c r="M151" s="10">
        <f t="shared" si="18"/>
        <v>76.099999999999994</v>
      </c>
      <c r="N151" s="10">
        <v>46198</v>
      </c>
      <c r="O151" s="9">
        <v>800</v>
      </c>
      <c r="P151" s="10"/>
      <c r="Q151" s="10"/>
      <c r="R151" s="10">
        <f t="shared" si="21"/>
        <v>76.099999999999994</v>
      </c>
      <c r="S151" s="10"/>
      <c r="T151" s="10">
        <f t="shared" si="22"/>
        <v>1</v>
      </c>
      <c r="U151" s="10"/>
      <c r="V151" s="10" t="str">
        <f t="shared" ca="1" si="23"/>
        <v>SIM</v>
      </c>
      <c r="W151" s="10">
        <f>IF(OR($A151="",$I151="",$M151=""),"",SUMIFS($M$2:M151,$I$2:I151,$I151,$A$2:A151,$A151)-$M151)</f>
        <v>50.807500000000005</v>
      </c>
      <c r="X151" s="10">
        <f t="shared" si="24"/>
        <v>242.08549999999997</v>
      </c>
      <c r="Y151" s="10">
        <f>IFERROR(VLOOKUP($I151,'02_Cad_Maquinas'!$B$2:$H$200,7,FALSE()),"")</f>
        <v>475.2</v>
      </c>
      <c r="Z151" s="10">
        <f t="shared" si="25"/>
        <v>233.11450000000002</v>
      </c>
      <c r="AA151" s="11">
        <f t="shared" si="26"/>
        <v>0.50943918350168349</v>
      </c>
      <c r="AB151" s="10" t="s">
        <v>3193</v>
      </c>
      <c r="AC151" s="10" t="str">
        <f t="shared" si="19"/>
        <v>|10163|10147|</v>
      </c>
      <c r="AD151" s="10" t="str">
        <f t="shared" si="20"/>
        <v>COLADEIRA 23</v>
      </c>
    </row>
    <row r="152" spans="1:30" ht="36" customHeight="1" x14ac:dyDescent="0.3">
      <c r="A152" s="35">
        <v>46199</v>
      </c>
      <c r="B152" s="10">
        <v>10163.10147</v>
      </c>
      <c r="C152" s="10" t="s">
        <v>3142</v>
      </c>
      <c r="D152" s="10" t="s">
        <v>61</v>
      </c>
      <c r="E152" s="10">
        <v>20052002</v>
      </c>
      <c r="F152" s="10" t="s">
        <v>3197</v>
      </c>
      <c r="G152" s="10" t="s">
        <v>61</v>
      </c>
      <c r="H152" s="10" t="s">
        <v>61</v>
      </c>
      <c r="I152" s="9" t="s">
        <v>61</v>
      </c>
      <c r="J152" s="9">
        <v>70</v>
      </c>
      <c r="K152" s="10">
        <f>IF($E152="","",IFERROR(INDEX('01_Cad_Pecas'!$H$2:$H$5000,MATCH($E152,'01_Cad_Pecas'!$D$2:$D$5000,0)),IFERROR(INDEX('01_Cad_Pecas'!$H$2:$H$5000,MATCH(VALUE($E152),'01_Cad_Pecas'!$D$2:$D$5000,0)),"")))</f>
        <v>1.1000000000000001</v>
      </c>
      <c r="L152" s="10">
        <f>IF($E152="","",IFERROR(INDEX('01_Cad_Pecas'!$I$2:$I$5000,MATCH($E152,'01_Cad_Pecas'!$D$2:$D$5000,0)),IFERROR(INDEX('01_Cad_Pecas'!$I$2:$I$5000,MATCH(VALUE($E152),'01_Cad_Pecas'!$D$2:$D$5000,0)),"")))</f>
        <v>9.375E-2</v>
      </c>
      <c r="M152" s="10">
        <f t="shared" si="18"/>
        <v>7.6624999999999996</v>
      </c>
      <c r="N152" s="10">
        <v>46198</v>
      </c>
      <c r="O152" s="9">
        <v>70</v>
      </c>
      <c r="P152" s="10"/>
      <c r="Q152" s="10"/>
      <c r="R152" s="10">
        <f t="shared" si="21"/>
        <v>7.6624999999999996</v>
      </c>
      <c r="S152" s="10"/>
      <c r="T152" s="10">
        <f t="shared" si="22"/>
        <v>1</v>
      </c>
      <c r="U152" s="10"/>
      <c r="V152" s="10" t="str">
        <f t="shared" ca="1" si="23"/>
        <v>SIM</v>
      </c>
      <c r="W152" s="10">
        <f>IF(OR($A152="",$I152="",$M152=""),"",SUMIFS($M$2:M152,$I$2:I152,$I152,$A$2:A152,$A152)-$M152)</f>
        <v>126.9075</v>
      </c>
      <c r="X152" s="10">
        <f t="shared" si="24"/>
        <v>242.08549999999997</v>
      </c>
      <c r="Y152" s="10">
        <f>IFERROR(VLOOKUP($I152,'02_Cad_Maquinas'!$B$2:$H$200,7,FALSE()),"")</f>
        <v>475.2</v>
      </c>
      <c r="Z152" s="10">
        <f t="shared" si="25"/>
        <v>233.11450000000002</v>
      </c>
      <c r="AA152" s="11">
        <f t="shared" si="26"/>
        <v>0.50943918350168349</v>
      </c>
      <c r="AB152" s="10" t="s">
        <v>3193</v>
      </c>
      <c r="AC152" s="10" t="str">
        <f t="shared" si="19"/>
        <v>|10163|10147|</v>
      </c>
      <c r="AD152" s="10" t="str">
        <f t="shared" si="20"/>
        <v>COLADEIRA 23</v>
      </c>
    </row>
    <row r="153" spans="1:30" ht="36" customHeight="1" x14ac:dyDescent="0.3">
      <c r="A153" s="35">
        <v>46199</v>
      </c>
      <c r="B153" s="10">
        <v>10163.10147</v>
      </c>
      <c r="C153" s="10" t="s">
        <v>3142</v>
      </c>
      <c r="D153" s="10" t="s">
        <v>61</v>
      </c>
      <c r="E153" s="10">
        <v>20052003</v>
      </c>
      <c r="F153" s="10" t="s">
        <v>3198</v>
      </c>
      <c r="G153" s="10" t="s">
        <v>61</v>
      </c>
      <c r="H153" s="10" t="s">
        <v>61</v>
      </c>
      <c r="I153" s="9" t="s">
        <v>61</v>
      </c>
      <c r="J153" s="9">
        <v>140</v>
      </c>
      <c r="K153" s="10">
        <f>IF($E153="","",IFERROR(INDEX('01_Cad_Pecas'!$H$2:$H$5000,MATCH($E153,'01_Cad_Pecas'!$D$2:$D$5000,0)),IFERROR(INDEX('01_Cad_Pecas'!$H$2:$H$5000,MATCH(VALUE($E153),'01_Cad_Pecas'!$D$2:$D$5000,0)),"")))</f>
        <v>1.1000000000000001</v>
      </c>
      <c r="L153" s="10">
        <f>IF($E153="","",IFERROR(INDEX('01_Cad_Pecas'!$I$2:$I$5000,MATCH($E153,'01_Cad_Pecas'!$D$2:$D$5000,0)),IFERROR(INDEX('01_Cad_Pecas'!$I$2:$I$5000,MATCH(VALUE($E153),'01_Cad_Pecas'!$D$2:$D$5000,0)),"")))</f>
        <v>9.375E-2</v>
      </c>
      <c r="M153" s="10">
        <f t="shared" si="18"/>
        <v>14.225</v>
      </c>
      <c r="N153" s="10">
        <v>46198</v>
      </c>
      <c r="O153" s="9">
        <v>140</v>
      </c>
      <c r="P153" s="10"/>
      <c r="Q153" s="10"/>
      <c r="R153" s="10">
        <f t="shared" si="21"/>
        <v>14.225</v>
      </c>
      <c r="S153" s="10"/>
      <c r="T153" s="10">
        <f t="shared" si="22"/>
        <v>1</v>
      </c>
      <c r="U153" s="10"/>
      <c r="V153" s="10" t="str">
        <f t="shared" ca="1" si="23"/>
        <v>SIM</v>
      </c>
      <c r="W153" s="10">
        <f>IF(OR($A153="",$I153="",$M153=""),"",SUMIFS($M$2:M153,$I$2:I153,$I153,$A$2:A153,$A153)-$M153)</f>
        <v>134.57</v>
      </c>
      <c r="X153" s="10">
        <f t="shared" si="24"/>
        <v>242.08549999999997</v>
      </c>
      <c r="Y153" s="10">
        <f>IFERROR(VLOOKUP($I153,'02_Cad_Maquinas'!$B$2:$H$200,7,FALSE()),"")</f>
        <v>475.2</v>
      </c>
      <c r="Z153" s="10">
        <f t="shared" si="25"/>
        <v>233.11450000000002</v>
      </c>
      <c r="AA153" s="11">
        <f t="shared" si="26"/>
        <v>0.50943918350168349</v>
      </c>
      <c r="AB153" s="10" t="s">
        <v>3193</v>
      </c>
      <c r="AC153" s="10" t="str">
        <f t="shared" si="19"/>
        <v>|10163|10147|</v>
      </c>
      <c r="AD153" s="10" t="str">
        <f t="shared" si="20"/>
        <v>COLADEIRA 23</v>
      </c>
    </row>
    <row r="154" spans="1:30" ht="36" customHeight="1" x14ac:dyDescent="0.3">
      <c r="A154" s="35">
        <v>46199</v>
      </c>
      <c r="B154" s="10">
        <v>10163.10147</v>
      </c>
      <c r="C154" s="10" t="s">
        <v>3142</v>
      </c>
      <c r="D154" s="10" t="s">
        <v>61</v>
      </c>
      <c r="E154" s="10">
        <v>20052202</v>
      </c>
      <c r="F154" s="10" t="s">
        <v>3199</v>
      </c>
      <c r="G154" s="10" t="s">
        <v>61</v>
      </c>
      <c r="H154" s="10" t="s">
        <v>61</v>
      </c>
      <c r="I154" s="9" t="s">
        <v>61</v>
      </c>
      <c r="J154" s="9">
        <v>130</v>
      </c>
      <c r="K154" s="10">
        <f>IF($E154="","",IFERROR(INDEX('01_Cad_Pecas'!$H$2:$H$5000,MATCH($E154,'01_Cad_Pecas'!$D$2:$D$5000,0)),IFERROR(INDEX('01_Cad_Pecas'!$H$2:$H$5000,MATCH(VALUE($E154),'01_Cad_Pecas'!$D$2:$D$5000,0)),"")))</f>
        <v>1.1000000000000001</v>
      </c>
      <c r="L154" s="10">
        <f>IF($E154="","",IFERROR(INDEX('01_Cad_Pecas'!$I$2:$I$5000,MATCH($E154,'01_Cad_Pecas'!$D$2:$D$5000,0)),IFERROR(INDEX('01_Cad_Pecas'!$I$2:$I$5000,MATCH(VALUE($E154),'01_Cad_Pecas'!$D$2:$D$5000,0)),"")))</f>
        <v>9.375E-2</v>
      </c>
      <c r="M154" s="10">
        <f t="shared" si="18"/>
        <v>13.2875</v>
      </c>
      <c r="N154" s="10">
        <v>46198</v>
      </c>
      <c r="O154" s="9">
        <v>130</v>
      </c>
      <c r="P154" s="10"/>
      <c r="Q154" s="10"/>
      <c r="R154" s="10">
        <f t="shared" si="21"/>
        <v>13.2875</v>
      </c>
      <c r="S154" s="10"/>
      <c r="T154" s="10">
        <f t="shared" si="22"/>
        <v>1</v>
      </c>
      <c r="U154" s="10"/>
      <c r="V154" s="10" t="str">
        <f t="shared" ca="1" si="23"/>
        <v>SIM</v>
      </c>
      <c r="W154" s="10">
        <f>IF(OR($A154="",$I154="",$M154=""),"",SUMIFS($M$2:M154,$I$2:I154,$I154,$A$2:A154,$A154)-$M154)</f>
        <v>148.79499999999999</v>
      </c>
      <c r="X154" s="10">
        <f t="shared" si="24"/>
        <v>242.08549999999997</v>
      </c>
      <c r="Y154" s="10">
        <f>IFERROR(VLOOKUP($I154,'02_Cad_Maquinas'!$B$2:$H$200,7,FALSE()),"")</f>
        <v>475.2</v>
      </c>
      <c r="Z154" s="10">
        <f t="shared" si="25"/>
        <v>233.11450000000002</v>
      </c>
      <c r="AA154" s="11">
        <f t="shared" si="26"/>
        <v>0.50943918350168349</v>
      </c>
      <c r="AB154" s="10" t="s">
        <v>3193</v>
      </c>
      <c r="AC154" s="10" t="str">
        <f t="shared" si="19"/>
        <v>|10163|10147|</v>
      </c>
      <c r="AD154" s="10" t="str">
        <f t="shared" si="20"/>
        <v>COLADEIRA 23</v>
      </c>
    </row>
    <row r="155" spans="1:30" ht="36" customHeight="1" x14ac:dyDescent="0.3">
      <c r="A155" s="35">
        <v>46199</v>
      </c>
      <c r="B155" s="10">
        <v>10163.10147</v>
      </c>
      <c r="C155" s="10" t="s">
        <v>3142</v>
      </c>
      <c r="D155" s="10" t="s">
        <v>61</v>
      </c>
      <c r="E155" s="10">
        <v>20052203</v>
      </c>
      <c r="F155" s="10" t="s">
        <v>3200</v>
      </c>
      <c r="G155" s="10" t="s">
        <v>61</v>
      </c>
      <c r="H155" s="10" t="s">
        <v>61</v>
      </c>
      <c r="I155" s="9" t="s">
        <v>61</v>
      </c>
      <c r="J155" s="9">
        <v>260</v>
      </c>
      <c r="K155" s="10">
        <f>IF($E155="","",IFERROR(INDEX('01_Cad_Pecas'!$H$2:$H$5000,MATCH($E155,'01_Cad_Pecas'!$D$2:$D$5000,0)),IFERROR(INDEX('01_Cad_Pecas'!$H$2:$H$5000,MATCH(VALUE($E155),'01_Cad_Pecas'!$D$2:$D$5000,0)),"")))</f>
        <v>1.1000000000000001</v>
      </c>
      <c r="L155" s="10">
        <f>IF($E155="","",IFERROR(INDEX('01_Cad_Pecas'!$I$2:$I$5000,MATCH($E155,'01_Cad_Pecas'!$D$2:$D$5000,0)),IFERROR(INDEX('01_Cad_Pecas'!$I$2:$I$5000,MATCH(VALUE($E155),'01_Cad_Pecas'!$D$2:$D$5000,0)),"")))</f>
        <v>9.375E-2</v>
      </c>
      <c r="M155" s="10">
        <f t="shared" si="18"/>
        <v>25.475000000000001</v>
      </c>
      <c r="N155" s="10">
        <v>46198</v>
      </c>
      <c r="O155" s="9">
        <v>260</v>
      </c>
      <c r="P155" s="10"/>
      <c r="Q155" s="10"/>
      <c r="R155" s="10">
        <f t="shared" si="21"/>
        <v>25.475000000000001</v>
      </c>
      <c r="S155" s="10"/>
      <c r="T155" s="10">
        <f t="shared" si="22"/>
        <v>1</v>
      </c>
      <c r="U155" s="10"/>
      <c r="V155" s="10" t="str">
        <f t="shared" ca="1" si="23"/>
        <v>SIM</v>
      </c>
      <c r="W155" s="10">
        <f>IF(OR($A155="",$I155="",$M155=""),"",SUMIFS($M$2:M155,$I$2:I155,$I155,$A$2:A155,$A155)-$M155)</f>
        <v>162.08249999999998</v>
      </c>
      <c r="X155" s="10">
        <f t="shared" si="24"/>
        <v>242.08549999999997</v>
      </c>
      <c r="Y155" s="10">
        <f>IFERROR(VLOOKUP($I155,'02_Cad_Maquinas'!$B$2:$H$200,7,FALSE()),"")</f>
        <v>475.2</v>
      </c>
      <c r="Z155" s="10">
        <f t="shared" si="25"/>
        <v>233.11450000000002</v>
      </c>
      <c r="AA155" s="11">
        <f t="shared" si="26"/>
        <v>0.50943918350168349</v>
      </c>
      <c r="AB155" s="10" t="s">
        <v>3193</v>
      </c>
      <c r="AC155" s="10" t="str">
        <f t="shared" si="19"/>
        <v>|10163|10147|</v>
      </c>
      <c r="AD155" s="10" t="str">
        <f t="shared" si="20"/>
        <v>COLADEIRA 23</v>
      </c>
    </row>
    <row r="156" spans="1:30" ht="36" customHeight="1" x14ac:dyDescent="0.3">
      <c r="A156" s="35">
        <v>46199</v>
      </c>
      <c r="B156" s="10">
        <v>10163.10147</v>
      </c>
      <c r="C156" s="10" t="s">
        <v>3142</v>
      </c>
      <c r="D156" s="10" t="s">
        <v>61</v>
      </c>
      <c r="E156" s="10">
        <v>30001202</v>
      </c>
      <c r="F156" s="10" t="s">
        <v>3191</v>
      </c>
      <c r="G156" s="10" t="s">
        <v>61</v>
      </c>
      <c r="H156" s="10" t="s">
        <v>61</v>
      </c>
      <c r="I156" s="9" t="s">
        <v>61</v>
      </c>
      <c r="J156" s="9">
        <v>760</v>
      </c>
      <c r="K156" s="10">
        <f>IF($E156="","",IFERROR(INDEX('01_Cad_Pecas'!$H$2:$H$5000,MATCH($E156,'01_Cad_Pecas'!$D$2:$D$5000,0)),IFERROR(INDEX('01_Cad_Pecas'!$H$2:$H$5000,MATCH(VALUE($E156),'01_Cad_Pecas'!$D$2:$D$5000,0)),"")))</f>
        <v>3</v>
      </c>
      <c r="L156" s="10">
        <f>IF($E156="","",IFERROR(INDEX('01_Cad_Pecas'!$I$2:$I$5000,MATCH($E156,'01_Cad_Pecas'!$D$2:$D$5000,0)),IFERROR(INDEX('01_Cad_Pecas'!$I$2:$I$5000,MATCH(VALUE($E156),'01_Cad_Pecas'!$D$2:$D$5000,0)),"")))</f>
        <v>6.7799999999999999E-2</v>
      </c>
      <c r="M156" s="10">
        <f t="shared" si="18"/>
        <v>54.527999999999999</v>
      </c>
      <c r="N156" s="10">
        <v>46198</v>
      </c>
      <c r="O156" s="9">
        <v>760</v>
      </c>
      <c r="P156" s="10"/>
      <c r="Q156" s="10"/>
      <c r="R156" s="10">
        <f t="shared" si="21"/>
        <v>54.527999999999999</v>
      </c>
      <c r="S156" s="10"/>
      <c r="T156" s="10">
        <f t="shared" si="22"/>
        <v>1</v>
      </c>
      <c r="U156" s="10"/>
      <c r="V156" s="10" t="str">
        <f t="shared" ca="1" si="23"/>
        <v>SIM</v>
      </c>
      <c r="W156" s="10">
        <f>IF(OR($A156="",$I156="",$M156=""),"",SUMIFS($M$2:M156,$I$2:I156,$I156,$A$2:A156,$A156)-$M156)</f>
        <v>187.55749999999998</v>
      </c>
      <c r="X156" s="10">
        <f t="shared" si="24"/>
        <v>242.08549999999997</v>
      </c>
      <c r="Y156" s="10">
        <f>IFERROR(VLOOKUP($I156,'02_Cad_Maquinas'!$B$2:$H$200,7,FALSE()),"")</f>
        <v>475.2</v>
      </c>
      <c r="Z156" s="10">
        <f t="shared" si="25"/>
        <v>233.11450000000002</v>
      </c>
      <c r="AA156" s="11">
        <f t="shared" si="26"/>
        <v>0.50943918350168349</v>
      </c>
      <c r="AB156" s="10" t="s">
        <v>3193</v>
      </c>
      <c r="AC156" s="10" t="str">
        <f t="shared" si="19"/>
        <v>|10163|10147|</v>
      </c>
      <c r="AD156" s="10" t="str">
        <f t="shared" si="20"/>
        <v>COLADEIRA 23</v>
      </c>
    </row>
    <row r="157" spans="1:30" ht="24" customHeight="1" x14ac:dyDescent="0.3">
      <c r="A157" s="35">
        <v>46202</v>
      </c>
      <c r="B157" s="10">
        <v>10179</v>
      </c>
      <c r="C157" s="10"/>
      <c r="D157" s="10" t="s">
        <v>61</v>
      </c>
      <c r="E157" s="10">
        <v>20014001</v>
      </c>
      <c r="F157" s="10" t="s">
        <v>3201</v>
      </c>
      <c r="G157" s="10" t="s">
        <v>61</v>
      </c>
      <c r="H157" s="10" t="s">
        <v>61</v>
      </c>
      <c r="I157" s="10" t="s">
        <v>61</v>
      </c>
      <c r="J157" s="9">
        <v>10</v>
      </c>
      <c r="K157" s="10">
        <f>IF($E157="","",IFERROR(INDEX('01_Cad_Pecas'!$H$2:$H$5000,MATCH($E157,'01_Cad_Pecas'!$D$2:$D$5000,0)),IFERROR(INDEX('01_Cad_Pecas'!$H$2:$H$5000,MATCH(VALUE($E157),'01_Cad_Pecas'!$D$2:$D$5000,0)),"")))</f>
        <v>3</v>
      </c>
      <c r="L157" s="10">
        <f>IF($E157="","",IFERROR(INDEX('01_Cad_Pecas'!$I$2:$I$5000,MATCH($E157,'01_Cad_Pecas'!$D$2:$D$5000,0)),IFERROR(INDEX('01_Cad_Pecas'!$I$2:$I$5000,MATCH(VALUE($E157),'01_Cad_Pecas'!$D$2:$D$5000,0)),"")))</f>
        <v>6.7799999999999999E-2</v>
      </c>
      <c r="M157" s="10">
        <f t="shared" si="18"/>
        <v>3.6779999999999999</v>
      </c>
      <c r="N157" s="10">
        <v>46200</v>
      </c>
      <c r="O157" s="9">
        <v>10</v>
      </c>
      <c r="P157" s="10"/>
      <c r="Q157" s="10"/>
      <c r="R157" s="10">
        <f t="shared" si="21"/>
        <v>3.6779999999999999</v>
      </c>
      <c r="S157" s="10"/>
      <c r="T157" s="10">
        <f t="shared" si="22"/>
        <v>1</v>
      </c>
      <c r="U157" s="10"/>
      <c r="V157" s="10" t="str">
        <f t="shared" ca="1" si="23"/>
        <v>SIM</v>
      </c>
      <c r="W157" s="10">
        <f>IF(OR($A157="",$I157="",$M157=""),"",SUMIFS($M$2:M157,$I$2:I157,$I157,$A$2:A157,$A157)-$M157)</f>
        <v>0</v>
      </c>
      <c r="X157" s="10">
        <f t="shared" si="24"/>
        <v>354.71250000000009</v>
      </c>
      <c r="Y157" s="10">
        <f>IFERROR(VLOOKUP($I157,'02_Cad_Maquinas'!$B$2:$H$200,7,FALSE()),"")</f>
        <v>475.2</v>
      </c>
      <c r="Z157" s="10">
        <f t="shared" si="25"/>
        <v>120.4874999999999</v>
      </c>
      <c r="AA157" s="11">
        <f t="shared" si="26"/>
        <v>0.74644886363636387</v>
      </c>
      <c r="AB157" s="10"/>
      <c r="AC157" s="10" t="str">
        <f t="shared" si="19"/>
        <v>|10179|</v>
      </c>
      <c r="AD157" s="10" t="str">
        <f t="shared" si="20"/>
        <v>COLADEIRA 23</v>
      </c>
    </row>
    <row r="158" spans="1:30" ht="24" customHeight="1" x14ac:dyDescent="0.3">
      <c r="A158" s="35">
        <v>46202</v>
      </c>
      <c r="B158" s="10">
        <v>10179</v>
      </c>
      <c r="C158" s="10"/>
      <c r="D158" s="10" t="s">
        <v>61</v>
      </c>
      <c r="E158" s="10">
        <v>20014205</v>
      </c>
      <c r="F158" s="10" t="s">
        <v>3186</v>
      </c>
      <c r="G158" s="10" t="s">
        <v>61</v>
      </c>
      <c r="H158" s="10" t="s">
        <v>61</v>
      </c>
      <c r="I158" s="10" t="s">
        <v>61</v>
      </c>
      <c r="J158" s="9">
        <v>5</v>
      </c>
      <c r="K158" s="10">
        <f>IF($E158="","",IFERROR(INDEX('01_Cad_Pecas'!$H$2:$H$5000,MATCH($E158,'01_Cad_Pecas'!$D$2:$D$5000,0)),IFERROR(INDEX('01_Cad_Pecas'!$H$2:$H$5000,MATCH(VALUE($E158),'01_Cad_Pecas'!$D$2:$D$5000,0)),"")))</f>
        <v>1.1000000000000001</v>
      </c>
      <c r="L158" s="10">
        <f>IF($E158="","",IFERROR(INDEX('01_Cad_Pecas'!$I$2:$I$5000,MATCH($E158,'01_Cad_Pecas'!$D$2:$D$5000,0)),IFERROR(INDEX('01_Cad_Pecas'!$I$2:$I$5000,MATCH(VALUE($E158),'01_Cad_Pecas'!$D$2:$D$5000,0)),"")))</f>
        <v>9.375E-2</v>
      </c>
      <c r="M158" s="10">
        <f t="shared" si="18"/>
        <v>1.5687500000000001</v>
      </c>
      <c r="N158" s="10">
        <v>46200</v>
      </c>
      <c r="O158" s="9">
        <v>5</v>
      </c>
      <c r="P158" s="10"/>
      <c r="Q158" s="10"/>
      <c r="R158" s="10">
        <f t="shared" si="21"/>
        <v>1.5687500000000001</v>
      </c>
      <c r="S158" s="10"/>
      <c r="T158" s="10">
        <f t="shared" si="22"/>
        <v>1</v>
      </c>
      <c r="U158" s="10"/>
      <c r="V158" s="10" t="str">
        <f t="shared" ca="1" si="23"/>
        <v>SIM</v>
      </c>
      <c r="W158" s="10">
        <f>IF(OR($A158="",$I158="",$M158=""),"",SUMIFS($M$2:M158,$I$2:I158,$I158,$A$2:A158,$A158)-$M158)</f>
        <v>3.6780000000000004</v>
      </c>
      <c r="X158" s="10">
        <f t="shared" si="24"/>
        <v>354.71250000000009</v>
      </c>
      <c r="Y158" s="10">
        <f>IFERROR(VLOOKUP($I158,'02_Cad_Maquinas'!$B$2:$H$200,7,FALSE()),"")</f>
        <v>475.2</v>
      </c>
      <c r="Z158" s="10">
        <f t="shared" si="25"/>
        <v>120.4874999999999</v>
      </c>
      <c r="AA158" s="11">
        <f t="shared" si="26"/>
        <v>0.74644886363636387</v>
      </c>
      <c r="AB158" s="10"/>
      <c r="AC158" s="10" t="str">
        <f t="shared" si="19"/>
        <v>|10179|</v>
      </c>
      <c r="AD158" s="10" t="str">
        <f t="shared" si="20"/>
        <v>COLADEIRA 23</v>
      </c>
    </row>
    <row r="159" spans="1:30" ht="24" customHeight="1" x14ac:dyDescent="0.3">
      <c r="A159" s="35">
        <v>46202</v>
      </c>
      <c r="B159" s="10">
        <v>10179</v>
      </c>
      <c r="C159" s="10"/>
      <c r="D159" s="10" t="s">
        <v>61</v>
      </c>
      <c r="E159" s="10">
        <v>20014305</v>
      </c>
      <c r="F159" s="10" t="s">
        <v>3187</v>
      </c>
      <c r="G159" s="10" t="s">
        <v>61</v>
      </c>
      <c r="H159" s="10" t="s">
        <v>61</v>
      </c>
      <c r="I159" s="10" t="s">
        <v>61</v>
      </c>
      <c r="J159" s="9">
        <v>1</v>
      </c>
      <c r="K159" s="10">
        <f>IF($E159="","",IFERROR(INDEX('01_Cad_Pecas'!$H$2:$H$5000,MATCH($E159,'01_Cad_Pecas'!$D$2:$D$5000,0)),IFERROR(INDEX('01_Cad_Pecas'!$H$2:$H$5000,MATCH(VALUE($E159),'01_Cad_Pecas'!$D$2:$D$5000,0)),"")))</f>
        <v>1.1000000000000001</v>
      </c>
      <c r="L159" s="10">
        <f>IF($E159="","",IFERROR(INDEX('01_Cad_Pecas'!$I$2:$I$5000,MATCH($E159,'01_Cad_Pecas'!$D$2:$D$5000,0)),IFERROR(INDEX('01_Cad_Pecas'!$I$2:$I$5000,MATCH(VALUE($E159),'01_Cad_Pecas'!$D$2:$D$5000,0)),"")))</f>
        <v>9.375E-2</v>
      </c>
      <c r="M159" s="10">
        <f t="shared" si="18"/>
        <v>1.1937500000000001</v>
      </c>
      <c r="N159" s="10">
        <v>46200</v>
      </c>
      <c r="O159" s="9">
        <v>1</v>
      </c>
      <c r="P159" s="10"/>
      <c r="Q159" s="10"/>
      <c r="R159" s="10">
        <f t="shared" si="21"/>
        <v>1.1937500000000001</v>
      </c>
      <c r="S159" s="10"/>
      <c r="T159" s="10">
        <f t="shared" si="22"/>
        <v>1</v>
      </c>
      <c r="U159" s="10"/>
      <c r="V159" s="10" t="str">
        <f t="shared" ca="1" si="23"/>
        <v>SIM</v>
      </c>
      <c r="W159" s="10">
        <f>IF(OR($A159="",$I159="",$M159=""),"",SUMIFS($M$2:M159,$I$2:I159,$I159,$A$2:A159,$A159)-$M159)</f>
        <v>5.2467500000000005</v>
      </c>
      <c r="X159" s="10">
        <f t="shared" si="24"/>
        <v>354.71250000000009</v>
      </c>
      <c r="Y159" s="10">
        <f>IFERROR(VLOOKUP($I159,'02_Cad_Maquinas'!$B$2:$H$200,7,FALSE()),"")</f>
        <v>475.2</v>
      </c>
      <c r="Z159" s="10">
        <f t="shared" si="25"/>
        <v>120.4874999999999</v>
      </c>
      <c r="AA159" s="11">
        <f t="shared" si="26"/>
        <v>0.74644886363636387</v>
      </c>
      <c r="AB159" s="10"/>
      <c r="AC159" s="10" t="str">
        <f t="shared" si="19"/>
        <v>|10179|</v>
      </c>
      <c r="AD159" s="10" t="str">
        <f t="shared" si="20"/>
        <v>COLADEIRA 23</v>
      </c>
    </row>
    <row r="160" spans="1:30" ht="24" customHeight="1" x14ac:dyDescent="0.3">
      <c r="A160" s="35">
        <v>46202</v>
      </c>
      <c r="B160" s="10">
        <v>10179</v>
      </c>
      <c r="C160" s="10"/>
      <c r="D160" s="10" t="s">
        <v>61</v>
      </c>
      <c r="E160" s="10">
        <v>20014305</v>
      </c>
      <c r="F160" s="10" t="s">
        <v>3187</v>
      </c>
      <c r="G160" s="10" t="s">
        <v>61</v>
      </c>
      <c r="H160" s="10" t="s">
        <v>61</v>
      </c>
      <c r="I160" s="10" t="s">
        <v>61</v>
      </c>
      <c r="J160" s="9">
        <v>1</v>
      </c>
      <c r="K160" s="10">
        <f>IF($E160="","",IFERROR(INDEX('01_Cad_Pecas'!$H$2:$H$5000,MATCH($E160,'01_Cad_Pecas'!$D$2:$D$5000,0)),IFERROR(INDEX('01_Cad_Pecas'!$H$2:$H$5000,MATCH(VALUE($E160),'01_Cad_Pecas'!$D$2:$D$5000,0)),"")))</f>
        <v>1.1000000000000001</v>
      </c>
      <c r="L160" s="10">
        <f>IF($E160="","",IFERROR(INDEX('01_Cad_Pecas'!$I$2:$I$5000,MATCH($E160,'01_Cad_Pecas'!$D$2:$D$5000,0)),IFERROR(INDEX('01_Cad_Pecas'!$I$2:$I$5000,MATCH(VALUE($E160),'01_Cad_Pecas'!$D$2:$D$5000,0)),"")))</f>
        <v>9.375E-2</v>
      </c>
      <c r="M160" s="10">
        <f t="shared" si="18"/>
        <v>1.1937500000000001</v>
      </c>
      <c r="N160" s="10">
        <v>46200</v>
      </c>
      <c r="O160" s="9">
        <v>1</v>
      </c>
      <c r="P160" s="10"/>
      <c r="Q160" s="10"/>
      <c r="R160" s="10">
        <f t="shared" si="21"/>
        <v>1.1937500000000001</v>
      </c>
      <c r="S160" s="10"/>
      <c r="T160" s="10">
        <f t="shared" si="22"/>
        <v>1</v>
      </c>
      <c r="U160" s="10"/>
      <c r="V160" s="10" t="str">
        <f t="shared" ca="1" si="23"/>
        <v>SIM</v>
      </c>
      <c r="W160" s="10">
        <f>IF(OR($A160="",$I160="",$M160=""),"",SUMIFS($M$2:M160,$I$2:I160,$I160,$A$2:A160,$A160)-$M160)</f>
        <v>6.4405000000000001</v>
      </c>
      <c r="X160" s="10">
        <f t="shared" si="24"/>
        <v>354.71250000000009</v>
      </c>
      <c r="Y160" s="10">
        <f>IFERROR(VLOOKUP($I160,'02_Cad_Maquinas'!$B$2:$H$200,7,FALSE()),"")</f>
        <v>475.2</v>
      </c>
      <c r="Z160" s="10">
        <f t="shared" si="25"/>
        <v>120.4874999999999</v>
      </c>
      <c r="AA160" s="11">
        <f t="shared" si="26"/>
        <v>0.74644886363636387</v>
      </c>
      <c r="AB160" s="10"/>
      <c r="AC160" s="10" t="str">
        <f t="shared" si="19"/>
        <v>|10179|</v>
      </c>
      <c r="AD160" s="10" t="str">
        <f t="shared" si="20"/>
        <v>COLADEIRA 23</v>
      </c>
    </row>
    <row r="161" spans="1:30" ht="24" customHeight="1" x14ac:dyDescent="0.3">
      <c r="A161" s="35">
        <v>46202</v>
      </c>
      <c r="B161" s="10">
        <v>10179</v>
      </c>
      <c r="C161" s="10"/>
      <c r="D161" s="10" t="s">
        <v>61</v>
      </c>
      <c r="E161" s="10">
        <v>20014202</v>
      </c>
      <c r="F161" s="10" t="s">
        <v>3202</v>
      </c>
      <c r="G161" s="10" t="s">
        <v>61</v>
      </c>
      <c r="H161" s="10" t="s">
        <v>61</v>
      </c>
      <c r="I161" s="10" t="s">
        <v>61</v>
      </c>
      <c r="J161" s="9">
        <v>10</v>
      </c>
      <c r="K161" s="10">
        <f>IF($E161="","",IFERROR(INDEX('01_Cad_Pecas'!$H$2:$H$5000,MATCH($E161,'01_Cad_Pecas'!$D$2:$D$5000,0)),IFERROR(INDEX('01_Cad_Pecas'!$H$2:$H$5000,MATCH(VALUE($E161),'01_Cad_Pecas'!$D$2:$D$5000,0)),"")))</f>
        <v>3</v>
      </c>
      <c r="L161" s="10">
        <f>IF($E161="","",IFERROR(INDEX('01_Cad_Pecas'!$I$2:$I$5000,MATCH($E161,'01_Cad_Pecas'!$D$2:$D$5000,0)),IFERROR(INDEX('01_Cad_Pecas'!$I$2:$I$5000,MATCH(VALUE($E161),'01_Cad_Pecas'!$D$2:$D$5000,0)),"")))</f>
        <v>6.7799999999999999E-2</v>
      </c>
      <c r="M161" s="10">
        <f t="shared" si="18"/>
        <v>3.6779999999999999</v>
      </c>
      <c r="N161" s="10">
        <v>46200</v>
      </c>
      <c r="O161" s="9">
        <v>10</v>
      </c>
      <c r="P161" s="10"/>
      <c r="Q161" s="10"/>
      <c r="R161" s="10">
        <f t="shared" si="21"/>
        <v>3.6779999999999999</v>
      </c>
      <c r="S161" s="10"/>
      <c r="T161" s="10">
        <f t="shared" si="22"/>
        <v>1</v>
      </c>
      <c r="U161" s="10"/>
      <c r="V161" s="10" t="str">
        <f t="shared" ca="1" si="23"/>
        <v>SIM</v>
      </c>
      <c r="W161" s="10">
        <f>IF(OR($A161="",$I161="",$M161=""),"",SUMIFS($M$2:M161,$I$2:I161,$I161,$A$2:A161,$A161)-$M161)</f>
        <v>7.6342499999999989</v>
      </c>
      <c r="X161" s="10">
        <f t="shared" si="24"/>
        <v>354.71250000000009</v>
      </c>
      <c r="Y161" s="10">
        <f>IFERROR(VLOOKUP($I161,'02_Cad_Maquinas'!$B$2:$H$200,7,FALSE()),"")</f>
        <v>475.2</v>
      </c>
      <c r="Z161" s="10">
        <f t="shared" si="25"/>
        <v>120.4874999999999</v>
      </c>
      <c r="AA161" s="11">
        <f t="shared" si="26"/>
        <v>0.74644886363636387</v>
      </c>
      <c r="AB161" s="10"/>
      <c r="AC161" s="10" t="str">
        <f t="shared" si="19"/>
        <v>|10179|</v>
      </c>
      <c r="AD161" s="10" t="str">
        <f t="shared" si="20"/>
        <v>COLADEIRA 23</v>
      </c>
    </row>
    <row r="162" spans="1:30" ht="24" customHeight="1" x14ac:dyDescent="0.3">
      <c r="A162" s="35">
        <v>46202</v>
      </c>
      <c r="B162" s="10">
        <v>10179</v>
      </c>
      <c r="C162" s="10"/>
      <c r="D162" s="10" t="s">
        <v>61</v>
      </c>
      <c r="E162" s="10">
        <v>20014203</v>
      </c>
      <c r="F162" s="10" t="s">
        <v>3203</v>
      </c>
      <c r="G162" s="10" t="s">
        <v>61</v>
      </c>
      <c r="H162" s="10" t="s">
        <v>61</v>
      </c>
      <c r="I162" s="10" t="s">
        <v>61</v>
      </c>
      <c r="J162" s="9">
        <v>10</v>
      </c>
      <c r="K162" s="10">
        <f>IF($E162="","",IFERROR(INDEX('01_Cad_Pecas'!$H$2:$H$5000,MATCH($E162,'01_Cad_Pecas'!$D$2:$D$5000,0)),IFERROR(INDEX('01_Cad_Pecas'!$H$2:$H$5000,MATCH(VALUE($E162),'01_Cad_Pecas'!$D$2:$D$5000,0)),"")))</f>
        <v>3</v>
      </c>
      <c r="L162" s="10">
        <f>IF($E162="","",IFERROR(INDEX('01_Cad_Pecas'!$I$2:$I$5000,MATCH($E162,'01_Cad_Pecas'!$D$2:$D$5000,0)),IFERROR(INDEX('01_Cad_Pecas'!$I$2:$I$5000,MATCH(VALUE($E162),'01_Cad_Pecas'!$D$2:$D$5000,0)),"")))</f>
        <v>6.7799999999999999E-2</v>
      </c>
      <c r="M162" s="10">
        <f t="shared" si="18"/>
        <v>3.6779999999999999</v>
      </c>
      <c r="N162" s="10">
        <v>46200</v>
      </c>
      <c r="O162" s="9">
        <v>10</v>
      </c>
      <c r="P162" s="10"/>
      <c r="Q162" s="10"/>
      <c r="R162" s="10">
        <f t="shared" si="21"/>
        <v>3.6779999999999999</v>
      </c>
      <c r="S162" s="10"/>
      <c r="T162" s="10">
        <f t="shared" si="22"/>
        <v>1</v>
      </c>
      <c r="U162" s="10"/>
      <c r="V162" s="10" t="str">
        <f t="shared" ca="1" si="23"/>
        <v>SIM</v>
      </c>
      <c r="W162" s="10">
        <f>IF(OR($A162="",$I162="",$M162=""),"",SUMIFS($M$2:M162,$I$2:I162,$I162,$A$2:A162,$A162)-$M162)</f>
        <v>11.312249999999999</v>
      </c>
      <c r="X162" s="10">
        <f t="shared" si="24"/>
        <v>354.71250000000009</v>
      </c>
      <c r="Y162" s="10">
        <f>IFERROR(VLOOKUP($I162,'02_Cad_Maquinas'!$B$2:$H$200,7,FALSE()),"")</f>
        <v>475.2</v>
      </c>
      <c r="Z162" s="10">
        <f t="shared" si="25"/>
        <v>120.4874999999999</v>
      </c>
      <c r="AA162" s="11">
        <f t="shared" si="26"/>
        <v>0.74644886363636387</v>
      </c>
      <c r="AB162" s="10"/>
      <c r="AC162" s="10" t="str">
        <f t="shared" si="19"/>
        <v>|10179|</v>
      </c>
      <c r="AD162" s="10" t="str">
        <f t="shared" si="20"/>
        <v>COLADEIRA 23</v>
      </c>
    </row>
    <row r="163" spans="1:30" ht="24" customHeight="1" x14ac:dyDescent="0.3">
      <c r="A163" s="35">
        <v>46202</v>
      </c>
      <c r="B163" s="10">
        <v>10179</v>
      </c>
      <c r="C163" s="10"/>
      <c r="D163" s="10" t="s">
        <v>61</v>
      </c>
      <c r="E163" s="10">
        <v>30003407</v>
      </c>
      <c r="F163" s="10" t="s">
        <v>3204</v>
      </c>
      <c r="G163" s="10" t="s">
        <v>61</v>
      </c>
      <c r="H163" s="10" t="s">
        <v>61</v>
      </c>
      <c r="I163" s="10" t="s">
        <v>61</v>
      </c>
      <c r="J163" s="9">
        <v>102</v>
      </c>
      <c r="K163" s="10">
        <f>IF($E163="","",IFERROR(INDEX('01_Cad_Pecas'!$H$2:$H$5000,MATCH($E163,'01_Cad_Pecas'!$D$2:$D$5000,0)),IFERROR(INDEX('01_Cad_Pecas'!$H$2:$H$5000,MATCH(VALUE($E163),'01_Cad_Pecas'!$D$2:$D$5000,0)),"")))</f>
        <v>3</v>
      </c>
      <c r="L163" s="10">
        <f>IF($E163="","",IFERROR(INDEX('01_Cad_Pecas'!$I$2:$I$5000,MATCH($E163,'01_Cad_Pecas'!$D$2:$D$5000,0)),IFERROR(INDEX('01_Cad_Pecas'!$I$2:$I$5000,MATCH(VALUE($E163),'01_Cad_Pecas'!$D$2:$D$5000,0)),"")))</f>
        <v>6.7799999999999999E-2</v>
      </c>
      <c r="M163" s="10">
        <f t="shared" si="18"/>
        <v>9.9155999999999995</v>
      </c>
      <c r="N163" s="10">
        <v>46200</v>
      </c>
      <c r="O163" s="9">
        <v>102</v>
      </c>
      <c r="P163" s="10"/>
      <c r="Q163" s="10"/>
      <c r="R163" s="10">
        <f t="shared" si="21"/>
        <v>9.9155999999999995</v>
      </c>
      <c r="S163" s="10"/>
      <c r="T163" s="10">
        <f t="shared" si="22"/>
        <v>1</v>
      </c>
      <c r="U163" s="10"/>
      <c r="V163" s="10" t="str">
        <f t="shared" ca="1" si="23"/>
        <v>SIM</v>
      </c>
      <c r="W163" s="10">
        <f>IF(OR($A163="",$I163="",$M163=""),"",SUMIFS($M$2:M163,$I$2:I163,$I163,$A$2:A163,$A163)-$M163)</f>
        <v>14.990250000000001</v>
      </c>
      <c r="X163" s="10">
        <f t="shared" si="24"/>
        <v>354.71250000000009</v>
      </c>
      <c r="Y163" s="10">
        <f>IFERROR(VLOOKUP($I163,'02_Cad_Maquinas'!$B$2:$H$200,7,FALSE()),"")</f>
        <v>475.2</v>
      </c>
      <c r="Z163" s="10">
        <f t="shared" si="25"/>
        <v>120.4874999999999</v>
      </c>
      <c r="AA163" s="11">
        <f t="shared" si="26"/>
        <v>0.74644886363636387</v>
      </c>
      <c r="AB163" s="10"/>
      <c r="AC163" s="10" t="str">
        <f t="shared" si="19"/>
        <v>|10179|</v>
      </c>
      <c r="AD163" s="10" t="str">
        <f t="shared" si="20"/>
        <v>COLADEIRA 23</v>
      </c>
    </row>
    <row r="164" spans="1:30" ht="24" customHeight="1" x14ac:dyDescent="0.3">
      <c r="A164" s="35">
        <v>46202</v>
      </c>
      <c r="B164" s="10">
        <v>10179</v>
      </c>
      <c r="C164" s="10"/>
      <c r="D164" s="10" t="s">
        <v>61</v>
      </c>
      <c r="E164" s="10">
        <v>30080004</v>
      </c>
      <c r="F164" s="10" t="s">
        <v>3205</v>
      </c>
      <c r="G164" s="10" t="s">
        <v>61</v>
      </c>
      <c r="H164" s="10" t="s">
        <v>61</v>
      </c>
      <c r="I164" s="10" t="s">
        <v>61</v>
      </c>
      <c r="J164" s="9">
        <v>2</v>
      </c>
      <c r="K164" s="10">
        <f>IF($E164="","",IFERROR(INDEX('01_Cad_Pecas'!$H$2:$H$5000,MATCH($E164,'01_Cad_Pecas'!$D$2:$D$5000,0)),IFERROR(INDEX('01_Cad_Pecas'!$H$2:$H$5000,MATCH(VALUE($E164),'01_Cad_Pecas'!$D$2:$D$5000,0)),"")))</f>
        <v>1.1000000000000001</v>
      </c>
      <c r="L164" s="10">
        <f>IF($E164="","",IFERROR(INDEX('01_Cad_Pecas'!$I$2:$I$5000,MATCH($E164,'01_Cad_Pecas'!$D$2:$D$5000,0)),IFERROR(INDEX('01_Cad_Pecas'!$I$2:$I$5000,MATCH(VALUE($E164),'01_Cad_Pecas'!$D$2:$D$5000,0)),"")))</f>
        <v>9.375E-2</v>
      </c>
      <c r="M164" s="10">
        <f t="shared" si="18"/>
        <v>1.2875000000000001</v>
      </c>
      <c r="N164" s="10">
        <v>46200</v>
      </c>
      <c r="O164" s="9">
        <v>2</v>
      </c>
      <c r="P164" s="10"/>
      <c r="Q164" s="10"/>
      <c r="R164" s="10">
        <f t="shared" si="21"/>
        <v>1.2875000000000001</v>
      </c>
      <c r="S164" s="10"/>
      <c r="T164" s="10">
        <f t="shared" si="22"/>
        <v>1</v>
      </c>
      <c r="U164" s="10"/>
      <c r="V164" s="10" t="str">
        <f t="shared" ca="1" si="23"/>
        <v>SIM</v>
      </c>
      <c r="W164" s="10">
        <f>IF(OR($A164="",$I164="",$M164=""),"",SUMIFS($M$2:M164,$I$2:I164,$I164,$A$2:A164,$A164)-$M164)</f>
        <v>24.905850000000001</v>
      </c>
      <c r="X164" s="10">
        <f t="shared" si="24"/>
        <v>354.71250000000009</v>
      </c>
      <c r="Y164" s="10">
        <f>IFERROR(VLOOKUP($I164,'02_Cad_Maquinas'!$B$2:$H$200,7,FALSE()),"")</f>
        <v>475.2</v>
      </c>
      <c r="Z164" s="10">
        <f t="shared" si="25"/>
        <v>120.4874999999999</v>
      </c>
      <c r="AA164" s="11">
        <f t="shared" si="26"/>
        <v>0.74644886363636387</v>
      </c>
      <c r="AB164" s="10"/>
      <c r="AC164" s="10" t="str">
        <f t="shared" si="19"/>
        <v>|10179|</v>
      </c>
      <c r="AD164" s="10" t="str">
        <f t="shared" si="20"/>
        <v>COLADEIRA 23</v>
      </c>
    </row>
    <row r="165" spans="1:30" ht="24" customHeight="1" x14ac:dyDescent="0.3">
      <c r="A165" s="35">
        <v>46202</v>
      </c>
      <c r="B165" s="10">
        <v>10179</v>
      </c>
      <c r="C165" s="10"/>
      <c r="D165" s="10" t="s">
        <v>61</v>
      </c>
      <c r="E165" s="10">
        <v>30080004</v>
      </c>
      <c r="F165" s="10" t="s">
        <v>3205</v>
      </c>
      <c r="G165" s="10" t="s">
        <v>61</v>
      </c>
      <c r="H165" s="10" t="s">
        <v>61</v>
      </c>
      <c r="I165" s="10" t="s">
        <v>61</v>
      </c>
      <c r="J165" s="9">
        <v>2</v>
      </c>
      <c r="K165" s="10">
        <f>IF($E165="","",IFERROR(INDEX('01_Cad_Pecas'!$H$2:$H$5000,MATCH($E165,'01_Cad_Pecas'!$D$2:$D$5000,0)),IFERROR(INDEX('01_Cad_Pecas'!$H$2:$H$5000,MATCH(VALUE($E165),'01_Cad_Pecas'!$D$2:$D$5000,0)),"")))</f>
        <v>1.1000000000000001</v>
      </c>
      <c r="L165" s="10">
        <f>IF($E165="","",IFERROR(INDEX('01_Cad_Pecas'!$I$2:$I$5000,MATCH($E165,'01_Cad_Pecas'!$D$2:$D$5000,0)),IFERROR(INDEX('01_Cad_Pecas'!$I$2:$I$5000,MATCH(VALUE($E165),'01_Cad_Pecas'!$D$2:$D$5000,0)),"")))</f>
        <v>9.375E-2</v>
      </c>
      <c r="M165" s="10">
        <f t="shared" si="18"/>
        <v>1.2875000000000001</v>
      </c>
      <c r="N165" s="10">
        <v>46200</v>
      </c>
      <c r="O165" s="9">
        <v>2</v>
      </c>
      <c r="P165" s="10"/>
      <c r="Q165" s="10"/>
      <c r="R165" s="10">
        <f t="shared" si="21"/>
        <v>1.2875000000000001</v>
      </c>
      <c r="S165" s="10"/>
      <c r="T165" s="10">
        <f t="shared" si="22"/>
        <v>1</v>
      </c>
      <c r="U165" s="10"/>
      <c r="V165" s="10" t="str">
        <f t="shared" ca="1" si="23"/>
        <v>SIM</v>
      </c>
      <c r="W165" s="10">
        <f>IF(OR($A165="",$I165="",$M165=""),"",SUMIFS($M$2:M165,$I$2:I165,$I165,$A$2:A165,$A165)-$M165)</f>
        <v>26.193350000000002</v>
      </c>
      <c r="X165" s="10">
        <f t="shared" si="24"/>
        <v>354.71250000000009</v>
      </c>
      <c r="Y165" s="10">
        <f>IFERROR(VLOOKUP($I165,'02_Cad_Maquinas'!$B$2:$H$200,7,FALSE()),"")</f>
        <v>475.2</v>
      </c>
      <c r="Z165" s="10">
        <f t="shared" si="25"/>
        <v>120.4874999999999</v>
      </c>
      <c r="AA165" s="11">
        <f t="shared" si="26"/>
        <v>0.74644886363636387</v>
      </c>
      <c r="AB165" s="10"/>
      <c r="AC165" s="10" t="str">
        <f t="shared" si="19"/>
        <v>|10179|</v>
      </c>
      <c r="AD165" s="10" t="str">
        <f t="shared" si="20"/>
        <v>COLADEIRA 23</v>
      </c>
    </row>
    <row r="166" spans="1:30" ht="24" customHeight="1" x14ac:dyDescent="0.3">
      <c r="A166" s="35">
        <v>46202</v>
      </c>
      <c r="B166" s="10">
        <v>10179</v>
      </c>
      <c r="C166" s="10"/>
      <c r="D166" s="10" t="s">
        <v>61</v>
      </c>
      <c r="E166" s="10">
        <v>30080004</v>
      </c>
      <c r="F166" s="10" t="s">
        <v>3205</v>
      </c>
      <c r="G166" s="10" t="s">
        <v>61</v>
      </c>
      <c r="H166" s="10" t="s">
        <v>61</v>
      </c>
      <c r="I166" s="10" t="s">
        <v>61</v>
      </c>
      <c r="J166" s="9">
        <v>2</v>
      </c>
      <c r="K166" s="10">
        <f>IF($E166="","",IFERROR(INDEX('01_Cad_Pecas'!$H$2:$H$5000,MATCH($E166,'01_Cad_Pecas'!$D$2:$D$5000,0)),IFERROR(INDEX('01_Cad_Pecas'!$H$2:$H$5000,MATCH(VALUE($E166),'01_Cad_Pecas'!$D$2:$D$5000,0)),"")))</f>
        <v>1.1000000000000001</v>
      </c>
      <c r="L166" s="10">
        <f>IF($E166="","",IFERROR(INDEX('01_Cad_Pecas'!$I$2:$I$5000,MATCH($E166,'01_Cad_Pecas'!$D$2:$D$5000,0)),IFERROR(INDEX('01_Cad_Pecas'!$I$2:$I$5000,MATCH(VALUE($E166),'01_Cad_Pecas'!$D$2:$D$5000,0)),"")))</f>
        <v>9.375E-2</v>
      </c>
      <c r="M166" s="10">
        <f t="shared" si="18"/>
        <v>1.2875000000000001</v>
      </c>
      <c r="N166" s="10">
        <v>46200</v>
      </c>
      <c r="O166" s="9">
        <v>2</v>
      </c>
      <c r="P166" s="10"/>
      <c r="Q166" s="10"/>
      <c r="R166" s="10">
        <f t="shared" si="21"/>
        <v>1.2875000000000001</v>
      </c>
      <c r="S166" s="10"/>
      <c r="T166" s="10">
        <f t="shared" si="22"/>
        <v>1</v>
      </c>
      <c r="U166" s="10"/>
      <c r="V166" s="10" t="str">
        <f t="shared" ca="1" si="23"/>
        <v>SIM</v>
      </c>
      <c r="W166" s="10">
        <f>IF(OR($A166="",$I166="",$M166=""),"",SUMIFS($M$2:M166,$I$2:I166,$I166,$A$2:A166,$A166)-$M166)</f>
        <v>27.480850000000004</v>
      </c>
      <c r="X166" s="10">
        <f t="shared" si="24"/>
        <v>354.71250000000009</v>
      </c>
      <c r="Y166" s="10">
        <f>IFERROR(VLOOKUP($I166,'02_Cad_Maquinas'!$B$2:$H$200,7,FALSE()),"")</f>
        <v>475.2</v>
      </c>
      <c r="Z166" s="10">
        <f t="shared" si="25"/>
        <v>120.4874999999999</v>
      </c>
      <c r="AA166" s="11">
        <f t="shared" si="26"/>
        <v>0.74644886363636387</v>
      </c>
      <c r="AB166" s="10"/>
      <c r="AC166" s="10" t="str">
        <f t="shared" si="19"/>
        <v>|10179|</v>
      </c>
      <c r="AD166" s="10" t="str">
        <f t="shared" si="20"/>
        <v>COLADEIRA 23</v>
      </c>
    </row>
    <row r="167" spans="1:30" ht="24" customHeight="1" x14ac:dyDescent="0.3">
      <c r="A167" s="35">
        <v>46202</v>
      </c>
      <c r="B167" s="10">
        <v>10179</v>
      </c>
      <c r="C167" s="10"/>
      <c r="D167" s="10" t="s">
        <v>61</v>
      </c>
      <c r="E167" s="10">
        <v>30080005</v>
      </c>
      <c r="F167" s="10" t="s">
        <v>3206</v>
      </c>
      <c r="G167" s="10" t="s">
        <v>61</v>
      </c>
      <c r="H167" s="10" t="s">
        <v>61</v>
      </c>
      <c r="I167" s="10" t="s">
        <v>61</v>
      </c>
      <c r="J167" s="9">
        <v>2</v>
      </c>
      <c r="K167" s="10">
        <f>IF($E167="","",IFERROR(INDEX('01_Cad_Pecas'!$H$2:$H$5000,MATCH($E167,'01_Cad_Pecas'!$D$2:$D$5000,0)),IFERROR(INDEX('01_Cad_Pecas'!$H$2:$H$5000,MATCH(VALUE($E167),'01_Cad_Pecas'!$D$2:$D$5000,0)),"")))</f>
        <v>1.1000000000000001</v>
      </c>
      <c r="L167" s="10">
        <f>IF($E167="","",IFERROR(INDEX('01_Cad_Pecas'!$I$2:$I$5000,MATCH($E167,'01_Cad_Pecas'!$D$2:$D$5000,0)),IFERROR(INDEX('01_Cad_Pecas'!$I$2:$I$5000,MATCH(VALUE($E167),'01_Cad_Pecas'!$D$2:$D$5000,0)),"")))</f>
        <v>9.375E-2</v>
      </c>
      <c r="M167" s="10">
        <f t="shared" si="18"/>
        <v>1.2875000000000001</v>
      </c>
      <c r="N167" s="10">
        <v>46200</v>
      </c>
      <c r="O167" s="9">
        <v>2</v>
      </c>
      <c r="P167" s="10"/>
      <c r="Q167" s="10"/>
      <c r="R167" s="10">
        <f t="shared" si="21"/>
        <v>1.2875000000000001</v>
      </c>
      <c r="S167" s="10"/>
      <c r="T167" s="10">
        <f t="shared" si="22"/>
        <v>1</v>
      </c>
      <c r="U167" s="10"/>
      <c r="V167" s="10" t="str">
        <f t="shared" ca="1" si="23"/>
        <v>SIM</v>
      </c>
      <c r="W167" s="10">
        <f>IF(OR($A167="",$I167="",$M167=""),"",SUMIFS($M$2:M167,$I$2:I167,$I167,$A$2:A167,$A167)-$M167)</f>
        <v>28.768350000000005</v>
      </c>
      <c r="X167" s="10">
        <f t="shared" si="24"/>
        <v>354.71250000000009</v>
      </c>
      <c r="Y167" s="10">
        <f>IFERROR(VLOOKUP($I167,'02_Cad_Maquinas'!$B$2:$H$200,7,FALSE()),"")</f>
        <v>475.2</v>
      </c>
      <c r="Z167" s="10">
        <f t="shared" si="25"/>
        <v>120.4874999999999</v>
      </c>
      <c r="AA167" s="11">
        <f t="shared" si="26"/>
        <v>0.74644886363636387</v>
      </c>
      <c r="AB167" s="10"/>
      <c r="AC167" s="10" t="str">
        <f t="shared" si="19"/>
        <v>|10179|</v>
      </c>
      <c r="AD167" s="10" t="str">
        <f t="shared" si="20"/>
        <v>COLADEIRA 23</v>
      </c>
    </row>
    <row r="168" spans="1:30" ht="24" customHeight="1" x14ac:dyDescent="0.3">
      <c r="A168" s="35">
        <v>46202</v>
      </c>
      <c r="B168" s="10">
        <v>10179</v>
      </c>
      <c r="C168" s="10"/>
      <c r="D168" s="10" t="s">
        <v>61</v>
      </c>
      <c r="E168" s="10">
        <v>30080005</v>
      </c>
      <c r="F168" s="10" t="s">
        <v>3206</v>
      </c>
      <c r="G168" s="10" t="s">
        <v>61</v>
      </c>
      <c r="H168" s="10" t="s">
        <v>61</v>
      </c>
      <c r="I168" s="10" t="s">
        <v>61</v>
      </c>
      <c r="J168" s="9">
        <v>2</v>
      </c>
      <c r="K168" s="10">
        <f>IF($E168="","",IFERROR(INDEX('01_Cad_Pecas'!$H$2:$H$5000,MATCH($E168,'01_Cad_Pecas'!$D$2:$D$5000,0)),IFERROR(INDEX('01_Cad_Pecas'!$H$2:$H$5000,MATCH(VALUE($E168),'01_Cad_Pecas'!$D$2:$D$5000,0)),"")))</f>
        <v>1.1000000000000001</v>
      </c>
      <c r="L168" s="10">
        <f>IF($E168="","",IFERROR(INDEX('01_Cad_Pecas'!$I$2:$I$5000,MATCH($E168,'01_Cad_Pecas'!$D$2:$D$5000,0)),IFERROR(INDEX('01_Cad_Pecas'!$I$2:$I$5000,MATCH(VALUE($E168),'01_Cad_Pecas'!$D$2:$D$5000,0)),"")))</f>
        <v>9.375E-2</v>
      </c>
      <c r="M168" s="10">
        <f t="shared" si="18"/>
        <v>1.2875000000000001</v>
      </c>
      <c r="N168" s="10">
        <v>46200</v>
      </c>
      <c r="O168" s="9">
        <v>2</v>
      </c>
      <c r="P168" s="10"/>
      <c r="Q168" s="10"/>
      <c r="R168" s="10">
        <f t="shared" si="21"/>
        <v>1.2875000000000001</v>
      </c>
      <c r="S168" s="10"/>
      <c r="T168" s="10">
        <f t="shared" si="22"/>
        <v>1</v>
      </c>
      <c r="U168" s="10"/>
      <c r="V168" s="10" t="str">
        <f t="shared" ca="1" si="23"/>
        <v>SIM</v>
      </c>
      <c r="W168" s="10">
        <f>IF(OR($A168="",$I168="",$M168=""),"",SUMIFS($M$2:M168,$I$2:I168,$I168,$A$2:A168,$A168)-$M168)</f>
        <v>30.055850000000007</v>
      </c>
      <c r="X168" s="10">
        <f t="shared" si="24"/>
        <v>354.71250000000009</v>
      </c>
      <c r="Y168" s="10">
        <f>IFERROR(VLOOKUP($I168,'02_Cad_Maquinas'!$B$2:$H$200,7,FALSE()),"")</f>
        <v>475.2</v>
      </c>
      <c r="Z168" s="10">
        <f t="shared" si="25"/>
        <v>120.4874999999999</v>
      </c>
      <c r="AA168" s="11">
        <f t="shared" si="26"/>
        <v>0.74644886363636387</v>
      </c>
      <c r="AB168" s="10"/>
      <c r="AC168" s="10" t="str">
        <f t="shared" si="19"/>
        <v>|10179|</v>
      </c>
      <c r="AD168" s="10" t="str">
        <f t="shared" si="20"/>
        <v>COLADEIRA 23</v>
      </c>
    </row>
    <row r="169" spans="1:30" ht="24" customHeight="1" x14ac:dyDescent="0.3">
      <c r="A169" s="35">
        <v>46202</v>
      </c>
      <c r="B169" s="10">
        <v>10179</v>
      </c>
      <c r="C169" s="10"/>
      <c r="D169" s="10" t="s">
        <v>61</v>
      </c>
      <c r="E169" s="10">
        <v>30080005</v>
      </c>
      <c r="F169" s="10" t="s">
        <v>3206</v>
      </c>
      <c r="G169" s="10" t="s">
        <v>61</v>
      </c>
      <c r="H169" s="10" t="s">
        <v>61</v>
      </c>
      <c r="I169" s="10" t="s">
        <v>61</v>
      </c>
      <c r="J169" s="9">
        <v>2</v>
      </c>
      <c r="K169" s="10">
        <f>IF($E169="","",IFERROR(INDEX('01_Cad_Pecas'!$H$2:$H$5000,MATCH($E169,'01_Cad_Pecas'!$D$2:$D$5000,0)),IFERROR(INDEX('01_Cad_Pecas'!$H$2:$H$5000,MATCH(VALUE($E169),'01_Cad_Pecas'!$D$2:$D$5000,0)),"")))</f>
        <v>1.1000000000000001</v>
      </c>
      <c r="L169" s="10">
        <f>IF($E169="","",IFERROR(INDEX('01_Cad_Pecas'!$I$2:$I$5000,MATCH($E169,'01_Cad_Pecas'!$D$2:$D$5000,0)),IFERROR(INDEX('01_Cad_Pecas'!$I$2:$I$5000,MATCH(VALUE($E169),'01_Cad_Pecas'!$D$2:$D$5000,0)),"")))</f>
        <v>9.375E-2</v>
      </c>
      <c r="M169" s="10">
        <f t="shared" si="18"/>
        <v>1.2875000000000001</v>
      </c>
      <c r="N169" s="10">
        <v>46200</v>
      </c>
      <c r="O169" s="9">
        <v>2</v>
      </c>
      <c r="P169" s="10"/>
      <c r="Q169" s="10"/>
      <c r="R169" s="10">
        <f t="shared" si="21"/>
        <v>1.2875000000000001</v>
      </c>
      <c r="S169" s="10"/>
      <c r="T169" s="10">
        <f t="shared" si="22"/>
        <v>1</v>
      </c>
      <c r="U169" s="10"/>
      <c r="V169" s="10" t="str">
        <f t="shared" ca="1" si="23"/>
        <v>SIM</v>
      </c>
      <c r="W169" s="10">
        <f>IF(OR($A169="",$I169="",$M169=""),"",SUMIFS($M$2:M169,$I$2:I169,$I169,$A$2:A169,$A169)-$M169)</f>
        <v>31.343350000000008</v>
      </c>
      <c r="X169" s="10">
        <f t="shared" si="24"/>
        <v>354.71250000000009</v>
      </c>
      <c r="Y169" s="10">
        <f>IFERROR(VLOOKUP($I169,'02_Cad_Maquinas'!$B$2:$H$200,7,FALSE()),"")</f>
        <v>475.2</v>
      </c>
      <c r="Z169" s="10">
        <f t="shared" si="25"/>
        <v>120.4874999999999</v>
      </c>
      <c r="AA169" s="11">
        <f t="shared" si="26"/>
        <v>0.74644886363636387</v>
      </c>
      <c r="AB169" s="10"/>
      <c r="AC169" s="10" t="str">
        <f t="shared" si="19"/>
        <v>|10179|</v>
      </c>
      <c r="AD169" s="10" t="str">
        <f t="shared" si="20"/>
        <v>COLADEIRA 23</v>
      </c>
    </row>
    <row r="170" spans="1:30" ht="24" customHeight="1" x14ac:dyDescent="0.3">
      <c r="A170" s="35">
        <v>46202</v>
      </c>
      <c r="B170" s="10">
        <v>10179</v>
      </c>
      <c r="C170" s="10"/>
      <c r="D170" s="10" t="s">
        <v>61</v>
      </c>
      <c r="E170" s="10">
        <v>20019005</v>
      </c>
      <c r="F170" s="10" t="s">
        <v>2939</v>
      </c>
      <c r="G170" s="10" t="s">
        <v>61</v>
      </c>
      <c r="H170" s="10" t="s">
        <v>61</v>
      </c>
      <c r="I170" s="10" t="s">
        <v>61</v>
      </c>
      <c r="J170" s="9">
        <v>36</v>
      </c>
      <c r="K170" s="10">
        <f>IF($E170="","",IFERROR(INDEX('01_Cad_Pecas'!$H$2:$H$5000,MATCH($E170,'01_Cad_Pecas'!$D$2:$D$5000,0)),IFERROR(INDEX('01_Cad_Pecas'!$H$2:$H$5000,MATCH(VALUE($E170),'01_Cad_Pecas'!$D$2:$D$5000,0)),"")))</f>
        <v>3</v>
      </c>
      <c r="L170" s="10">
        <f>IF($E170="","",IFERROR(INDEX('01_Cad_Pecas'!$I$2:$I$5000,MATCH($E170,'01_Cad_Pecas'!$D$2:$D$5000,0)),IFERROR(INDEX('01_Cad_Pecas'!$I$2:$I$5000,MATCH(VALUE($E170),'01_Cad_Pecas'!$D$2:$D$5000,0)),"")))</f>
        <v>6.7799999999999999E-2</v>
      </c>
      <c r="M170" s="10">
        <f t="shared" si="18"/>
        <v>5.4407999999999994</v>
      </c>
      <c r="N170" s="10">
        <v>46200</v>
      </c>
      <c r="O170" s="9">
        <v>36</v>
      </c>
      <c r="P170" s="10"/>
      <c r="Q170" s="10"/>
      <c r="R170" s="10">
        <f t="shared" si="21"/>
        <v>5.4407999999999994</v>
      </c>
      <c r="S170" s="10"/>
      <c r="T170" s="10">
        <f t="shared" si="22"/>
        <v>1</v>
      </c>
      <c r="U170" s="10"/>
      <c r="V170" s="10" t="str">
        <f t="shared" ca="1" si="23"/>
        <v>SIM</v>
      </c>
      <c r="W170" s="10">
        <f>IF(OR($A170="",$I170="",$M170=""),"",SUMIFS($M$2:M170,$I$2:I170,$I170,$A$2:A170,$A170)-$M170)</f>
        <v>32.630850000000009</v>
      </c>
      <c r="X170" s="10">
        <f t="shared" si="24"/>
        <v>354.71250000000009</v>
      </c>
      <c r="Y170" s="10">
        <f>IFERROR(VLOOKUP($I170,'02_Cad_Maquinas'!$B$2:$H$200,7,FALSE()),"")</f>
        <v>475.2</v>
      </c>
      <c r="Z170" s="10">
        <f t="shared" si="25"/>
        <v>120.4874999999999</v>
      </c>
      <c r="AA170" s="11">
        <f t="shared" si="26"/>
        <v>0.74644886363636387</v>
      </c>
      <c r="AB170" s="10"/>
      <c r="AC170" s="10" t="str">
        <f t="shared" si="19"/>
        <v>|10179|</v>
      </c>
      <c r="AD170" s="10" t="str">
        <f t="shared" si="20"/>
        <v>COLADEIRA 23</v>
      </c>
    </row>
    <row r="171" spans="1:30" ht="24" customHeight="1" x14ac:dyDescent="0.3">
      <c r="A171" s="35">
        <v>46202</v>
      </c>
      <c r="B171" s="10">
        <v>10179</v>
      </c>
      <c r="C171" s="10"/>
      <c r="D171" s="10" t="s">
        <v>61</v>
      </c>
      <c r="E171" s="10">
        <v>20019603</v>
      </c>
      <c r="F171" s="10" t="s">
        <v>2937</v>
      </c>
      <c r="G171" s="10" t="s">
        <v>61</v>
      </c>
      <c r="H171" s="10" t="s">
        <v>61</v>
      </c>
      <c r="I171" s="10" t="s">
        <v>61</v>
      </c>
      <c r="J171" s="9">
        <v>3</v>
      </c>
      <c r="K171" s="10">
        <f>IF($E171="","",IFERROR(INDEX('01_Cad_Pecas'!$H$2:$H$5000,MATCH($E171,'01_Cad_Pecas'!$D$2:$D$5000,0)),IFERROR(INDEX('01_Cad_Pecas'!$H$2:$H$5000,MATCH(VALUE($E171),'01_Cad_Pecas'!$D$2:$D$5000,0)),"")))</f>
        <v>3</v>
      </c>
      <c r="L171" s="10">
        <f>IF($E171="","",IFERROR(INDEX('01_Cad_Pecas'!$I$2:$I$5000,MATCH($E171,'01_Cad_Pecas'!$D$2:$D$5000,0)),IFERROR(INDEX('01_Cad_Pecas'!$I$2:$I$5000,MATCH(VALUE($E171),'01_Cad_Pecas'!$D$2:$D$5000,0)),"")))</f>
        <v>6.7799999999999999E-2</v>
      </c>
      <c r="M171" s="10">
        <f t="shared" si="18"/>
        <v>3.2033999999999998</v>
      </c>
      <c r="N171" s="10">
        <v>46200</v>
      </c>
      <c r="O171" s="9">
        <v>3</v>
      </c>
      <c r="P171" s="10"/>
      <c r="Q171" s="10"/>
      <c r="R171" s="10">
        <f t="shared" si="21"/>
        <v>3.2033999999999998</v>
      </c>
      <c r="S171" s="10"/>
      <c r="T171" s="10">
        <f t="shared" si="22"/>
        <v>1</v>
      </c>
      <c r="U171" s="10"/>
      <c r="V171" s="10" t="str">
        <f t="shared" ca="1" si="23"/>
        <v>SIM</v>
      </c>
      <c r="W171" s="10">
        <f>IF(OR($A171="",$I171="",$M171=""),"",SUMIFS($M$2:M171,$I$2:I171,$I171,$A$2:A171,$A171)-$M171)</f>
        <v>38.071650000000005</v>
      </c>
      <c r="X171" s="10">
        <f t="shared" si="24"/>
        <v>354.71250000000009</v>
      </c>
      <c r="Y171" s="10">
        <f>IFERROR(VLOOKUP($I171,'02_Cad_Maquinas'!$B$2:$H$200,7,FALSE()),"")</f>
        <v>475.2</v>
      </c>
      <c r="Z171" s="10">
        <f t="shared" si="25"/>
        <v>120.4874999999999</v>
      </c>
      <c r="AA171" s="11">
        <f t="shared" si="26"/>
        <v>0.74644886363636387</v>
      </c>
      <c r="AB171" s="10"/>
      <c r="AC171" s="10" t="str">
        <f t="shared" si="19"/>
        <v>|10179|</v>
      </c>
      <c r="AD171" s="10" t="str">
        <f t="shared" si="20"/>
        <v>COLADEIRA 23</v>
      </c>
    </row>
    <row r="172" spans="1:30" ht="24" customHeight="1" x14ac:dyDescent="0.3">
      <c r="A172" s="35">
        <v>46202</v>
      </c>
      <c r="B172" s="10">
        <v>10179</v>
      </c>
      <c r="C172" s="10"/>
      <c r="D172" s="10" t="s">
        <v>61</v>
      </c>
      <c r="E172" s="10">
        <v>20019606</v>
      </c>
      <c r="F172" s="10" t="s">
        <v>3207</v>
      </c>
      <c r="G172" s="10" t="s">
        <v>61</v>
      </c>
      <c r="H172" s="10" t="s">
        <v>61</v>
      </c>
      <c r="I172" s="10" t="s">
        <v>61</v>
      </c>
      <c r="J172" s="9">
        <v>6</v>
      </c>
      <c r="K172" s="10">
        <f>IF($E172="","",IFERROR(INDEX('01_Cad_Pecas'!$H$2:$H$5000,MATCH($E172,'01_Cad_Pecas'!$D$2:$D$5000,0)),IFERROR(INDEX('01_Cad_Pecas'!$H$2:$H$5000,MATCH(VALUE($E172),'01_Cad_Pecas'!$D$2:$D$5000,0)),"")))</f>
        <v>3</v>
      </c>
      <c r="L172" s="10">
        <f>IF($E172="","",IFERROR(INDEX('01_Cad_Pecas'!$I$2:$I$5000,MATCH($E172,'01_Cad_Pecas'!$D$2:$D$5000,0)),IFERROR(INDEX('01_Cad_Pecas'!$I$2:$I$5000,MATCH(VALUE($E172),'01_Cad_Pecas'!$D$2:$D$5000,0)),"")))</f>
        <v>6.7799999999999999E-2</v>
      </c>
      <c r="M172" s="10">
        <f t="shared" si="18"/>
        <v>3.4068000000000001</v>
      </c>
      <c r="N172" s="10">
        <v>46200</v>
      </c>
      <c r="O172" s="9">
        <v>6</v>
      </c>
      <c r="P172" s="10"/>
      <c r="Q172" s="10"/>
      <c r="R172" s="10">
        <f t="shared" si="21"/>
        <v>3.4068000000000001</v>
      </c>
      <c r="S172" s="10"/>
      <c r="T172" s="10">
        <f t="shared" si="22"/>
        <v>1</v>
      </c>
      <c r="U172" s="10"/>
      <c r="V172" s="10" t="str">
        <f t="shared" ca="1" si="23"/>
        <v>SIM</v>
      </c>
      <c r="W172" s="10">
        <f>IF(OR($A172="",$I172="",$M172=""),"",SUMIFS($M$2:M172,$I$2:I172,$I172,$A$2:A172,$A172)-$M172)</f>
        <v>41.275050000000007</v>
      </c>
      <c r="X172" s="10">
        <f t="shared" si="24"/>
        <v>354.71250000000009</v>
      </c>
      <c r="Y172" s="10">
        <f>IFERROR(VLOOKUP($I172,'02_Cad_Maquinas'!$B$2:$H$200,7,FALSE()),"")</f>
        <v>475.2</v>
      </c>
      <c r="Z172" s="10">
        <f t="shared" si="25"/>
        <v>120.4874999999999</v>
      </c>
      <c r="AA172" s="11">
        <f t="shared" si="26"/>
        <v>0.74644886363636387</v>
      </c>
      <c r="AB172" s="10"/>
      <c r="AC172" s="10" t="str">
        <f t="shared" si="19"/>
        <v>|10179|</v>
      </c>
      <c r="AD172" s="10" t="str">
        <f t="shared" si="20"/>
        <v>COLADEIRA 23</v>
      </c>
    </row>
    <row r="173" spans="1:30" ht="24" customHeight="1" x14ac:dyDescent="0.3">
      <c r="A173" s="35">
        <v>46202</v>
      </c>
      <c r="B173" s="10">
        <v>10179</v>
      </c>
      <c r="C173" s="10"/>
      <c r="D173" s="10" t="s">
        <v>61</v>
      </c>
      <c r="E173" s="10">
        <v>20013102</v>
      </c>
      <c r="F173" s="10" t="s">
        <v>3188</v>
      </c>
      <c r="G173" s="10" t="s">
        <v>61</v>
      </c>
      <c r="H173" s="10" t="s">
        <v>61</v>
      </c>
      <c r="I173" s="10" t="s">
        <v>61</v>
      </c>
      <c r="J173" s="9">
        <v>8</v>
      </c>
      <c r="K173" s="10">
        <f>IF($E173="","",IFERROR(INDEX('01_Cad_Pecas'!$H$2:$H$5000,MATCH($E173,'01_Cad_Pecas'!$D$2:$D$5000,0)),IFERROR(INDEX('01_Cad_Pecas'!$H$2:$H$5000,MATCH(VALUE($E173),'01_Cad_Pecas'!$D$2:$D$5000,0)),"")))</f>
        <v>3</v>
      </c>
      <c r="L173" s="10">
        <f>IF($E173="","",IFERROR(INDEX('01_Cad_Pecas'!$I$2:$I$5000,MATCH($E173,'01_Cad_Pecas'!$D$2:$D$5000,0)),IFERROR(INDEX('01_Cad_Pecas'!$I$2:$I$5000,MATCH(VALUE($E173),'01_Cad_Pecas'!$D$2:$D$5000,0)),"")))</f>
        <v>6.7799999999999999E-2</v>
      </c>
      <c r="M173" s="10">
        <f t="shared" si="18"/>
        <v>3.5423999999999998</v>
      </c>
      <c r="N173" s="10">
        <v>46200</v>
      </c>
      <c r="O173" s="9">
        <v>8</v>
      </c>
      <c r="P173" s="10"/>
      <c r="Q173" s="10"/>
      <c r="R173" s="10">
        <f t="shared" si="21"/>
        <v>3.5423999999999998</v>
      </c>
      <c r="S173" s="10"/>
      <c r="T173" s="10">
        <f t="shared" si="22"/>
        <v>1</v>
      </c>
      <c r="U173" s="10"/>
      <c r="V173" s="10" t="str">
        <f t="shared" ca="1" si="23"/>
        <v>SIM</v>
      </c>
      <c r="W173" s="10">
        <f>IF(OR($A173="",$I173="",$M173=""),"",SUMIFS($M$2:M173,$I$2:I173,$I173,$A$2:A173,$A173)-$M173)</f>
        <v>44.681850000000004</v>
      </c>
      <c r="X173" s="10">
        <f t="shared" si="24"/>
        <v>354.71250000000009</v>
      </c>
      <c r="Y173" s="10">
        <f>IFERROR(VLOOKUP($I173,'02_Cad_Maquinas'!$B$2:$H$200,7,FALSE()),"")</f>
        <v>475.2</v>
      </c>
      <c r="Z173" s="10">
        <f t="shared" si="25"/>
        <v>120.4874999999999</v>
      </c>
      <c r="AA173" s="11">
        <f t="shared" si="26"/>
        <v>0.74644886363636387</v>
      </c>
      <c r="AB173" s="10"/>
      <c r="AC173" s="10" t="str">
        <f t="shared" si="19"/>
        <v>|10179|</v>
      </c>
      <c r="AD173" s="10" t="str">
        <f t="shared" si="20"/>
        <v>COLADEIRA 23</v>
      </c>
    </row>
    <row r="174" spans="1:30" ht="24" customHeight="1" x14ac:dyDescent="0.3">
      <c r="A174" s="35">
        <v>46202</v>
      </c>
      <c r="B174" s="10">
        <v>10179</v>
      </c>
      <c r="C174" s="10"/>
      <c r="D174" s="10" t="s">
        <v>61</v>
      </c>
      <c r="E174" s="10">
        <v>20013103</v>
      </c>
      <c r="F174" s="10" t="s">
        <v>3189</v>
      </c>
      <c r="G174" s="10" t="s">
        <v>61</v>
      </c>
      <c r="H174" s="10" t="s">
        <v>61</v>
      </c>
      <c r="I174" s="10" t="s">
        <v>61</v>
      </c>
      <c r="J174" s="9">
        <v>8</v>
      </c>
      <c r="K174" s="10">
        <f>IF($E174="","",IFERROR(INDEX('01_Cad_Pecas'!$H$2:$H$5000,MATCH($E174,'01_Cad_Pecas'!$D$2:$D$5000,0)),IFERROR(INDEX('01_Cad_Pecas'!$H$2:$H$5000,MATCH(VALUE($E174),'01_Cad_Pecas'!$D$2:$D$5000,0)),"")))</f>
        <v>3</v>
      </c>
      <c r="L174" s="10">
        <f>IF($E174="","",IFERROR(INDEX('01_Cad_Pecas'!$I$2:$I$5000,MATCH($E174,'01_Cad_Pecas'!$D$2:$D$5000,0)),IFERROR(INDEX('01_Cad_Pecas'!$I$2:$I$5000,MATCH(VALUE($E174),'01_Cad_Pecas'!$D$2:$D$5000,0)),"")))</f>
        <v>6.7799999999999999E-2</v>
      </c>
      <c r="M174" s="10">
        <f t="shared" si="18"/>
        <v>3.5423999999999998</v>
      </c>
      <c r="N174" s="10">
        <v>46200</v>
      </c>
      <c r="O174" s="9">
        <v>8</v>
      </c>
      <c r="P174" s="10"/>
      <c r="Q174" s="10"/>
      <c r="R174" s="10">
        <f t="shared" si="21"/>
        <v>3.5423999999999998</v>
      </c>
      <c r="S174" s="10"/>
      <c r="T174" s="10">
        <f t="shared" si="22"/>
        <v>1</v>
      </c>
      <c r="U174" s="10"/>
      <c r="V174" s="10" t="str">
        <f t="shared" ca="1" si="23"/>
        <v>SIM</v>
      </c>
      <c r="W174" s="10">
        <f>IF(OR($A174="",$I174="",$M174=""),"",SUMIFS($M$2:M174,$I$2:I174,$I174,$A$2:A174,$A174)-$M174)</f>
        <v>48.224250000000005</v>
      </c>
      <c r="X174" s="10">
        <f t="shared" si="24"/>
        <v>354.71250000000009</v>
      </c>
      <c r="Y174" s="10">
        <f>IFERROR(VLOOKUP($I174,'02_Cad_Maquinas'!$B$2:$H$200,7,FALSE()),"")</f>
        <v>475.2</v>
      </c>
      <c r="Z174" s="10">
        <f t="shared" si="25"/>
        <v>120.4874999999999</v>
      </c>
      <c r="AA174" s="11">
        <f t="shared" si="26"/>
        <v>0.74644886363636387</v>
      </c>
      <c r="AB174" s="10"/>
      <c r="AC174" s="10" t="str">
        <f t="shared" si="19"/>
        <v>|10179|</v>
      </c>
      <c r="AD174" s="10" t="str">
        <f t="shared" si="20"/>
        <v>COLADEIRA 23</v>
      </c>
    </row>
    <row r="175" spans="1:30" ht="24" customHeight="1" x14ac:dyDescent="0.3">
      <c r="A175" s="35">
        <v>46202</v>
      </c>
      <c r="B175" s="10">
        <v>10179</v>
      </c>
      <c r="C175" s="10"/>
      <c r="D175" s="10" t="s">
        <v>61</v>
      </c>
      <c r="E175" s="10">
        <v>20020001</v>
      </c>
      <c r="F175" s="10" t="s">
        <v>3190</v>
      </c>
      <c r="G175" s="10" t="s">
        <v>61</v>
      </c>
      <c r="H175" s="10" t="s">
        <v>61</v>
      </c>
      <c r="I175" s="10" t="s">
        <v>61</v>
      </c>
      <c r="J175" s="9">
        <v>4</v>
      </c>
      <c r="K175" s="10">
        <f>IF($E175="","",IFERROR(INDEX('01_Cad_Pecas'!$H$2:$H$5000,MATCH($E175,'01_Cad_Pecas'!$D$2:$D$5000,0)),IFERROR(INDEX('01_Cad_Pecas'!$H$2:$H$5000,MATCH(VALUE($E175),'01_Cad_Pecas'!$D$2:$D$5000,0)),"")))</f>
        <v>3</v>
      </c>
      <c r="L175" s="10">
        <f>IF($E175="","",IFERROR(INDEX('01_Cad_Pecas'!$I$2:$I$5000,MATCH($E175,'01_Cad_Pecas'!$D$2:$D$5000,0)),IFERROR(INDEX('01_Cad_Pecas'!$I$2:$I$5000,MATCH(VALUE($E175),'01_Cad_Pecas'!$D$2:$D$5000,0)),"")))</f>
        <v>6.7799999999999999E-2</v>
      </c>
      <c r="M175" s="10">
        <f t="shared" si="18"/>
        <v>3.2711999999999999</v>
      </c>
      <c r="N175" s="10">
        <v>46200</v>
      </c>
      <c r="O175" s="9">
        <v>4</v>
      </c>
      <c r="P175" s="10"/>
      <c r="Q175" s="10"/>
      <c r="R175" s="10">
        <f t="shared" si="21"/>
        <v>3.2711999999999999</v>
      </c>
      <c r="S175" s="10"/>
      <c r="T175" s="10">
        <f t="shared" si="22"/>
        <v>1</v>
      </c>
      <c r="U175" s="10"/>
      <c r="V175" s="10" t="str">
        <f t="shared" ca="1" si="23"/>
        <v>SIM</v>
      </c>
      <c r="W175" s="10">
        <f>IF(OR($A175="",$I175="",$M175=""),"",SUMIFS($M$2:M175,$I$2:I175,$I175,$A$2:A175,$A175)-$M175)</f>
        <v>51.766650000000006</v>
      </c>
      <c r="X175" s="10">
        <f t="shared" si="24"/>
        <v>354.71250000000009</v>
      </c>
      <c r="Y175" s="10">
        <f>IFERROR(VLOOKUP($I175,'02_Cad_Maquinas'!$B$2:$H$200,7,FALSE()),"")</f>
        <v>475.2</v>
      </c>
      <c r="Z175" s="10">
        <f t="shared" si="25"/>
        <v>120.4874999999999</v>
      </c>
      <c r="AA175" s="11">
        <f t="shared" si="26"/>
        <v>0.74644886363636387</v>
      </c>
      <c r="AB175" s="10"/>
      <c r="AC175" s="10" t="str">
        <f t="shared" si="19"/>
        <v>|10179|</v>
      </c>
      <c r="AD175" s="10" t="str">
        <f t="shared" si="20"/>
        <v>COLADEIRA 23</v>
      </c>
    </row>
    <row r="176" spans="1:30" ht="24" customHeight="1" x14ac:dyDescent="0.3">
      <c r="A176" s="35">
        <v>46202</v>
      </c>
      <c r="B176" s="10">
        <v>10179</v>
      </c>
      <c r="C176" s="10"/>
      <c r="D176" s="10" t="s">
        <v>61</v>
      </c>
      <c r="E176" s="10">
        <v>200306101</v>
      </c>
      <c r="F176" s="10" t="s">
        <v>3208</v>
      </c>
      <c r="G176" s="10" t="s">
        <v>61</v>
      </c>
      <c r="H176" s="10" t="s">
        <v>61</v>
      </c>
      <c r="I176" s="10" t="s">
        <v>61</v>
      </c>
      <c r="J176" s="9">
        <v>16</v>
      </c>
      <c r="K176" s="10">
        <f>IF($E176="","",IFERROR(INDEX('01_Cad_Pecas'!$H$2:$H$5000,MATCH($E176,'01_Cad_Pecas'!$D$2:$D$5000,0)),IFERROR(INDEX('01_Cad_Pecas'!$H$2:$H$5000,MATCH(VALUE($E176),'01_Cad_Pecas'!$D$2:$D$5000,0)),"")))</f>
        <v>3</v>
      </c>
      <c r="L176" s="10">
        <f>IF($E176="","",IFERROR(INDEX('01_Cad_Pecas'!$I$2:$I$5000,MATCH($E176,'01_Cad_Pecas'!$D$2:$D$5000,0)),IFERROR(INDEX('01_Cad_Pecas'!$I$2:$I$5000,MATCH(VALUE($E176),'01_Cad_Pecas'!$D$2:$D$5000,0)),"")))</f>
        <v>6.7799999999999999E-2</v>
      </c>
      <c r="M176" s="10">
        <f t="shared" si="18"/>
        <v>4.0847999999999995</v>
      </c>
      <c r="N176" s="10">
        <v>46200</v>
      </c>
      <c r="O176" s="9">
        <v>16</v>
      </c>
      <c r="P176" s="10"/>
      <c r="Q176" s="10"/>
      <c r="R176" s="10">
        <f t="shared" si="21"/>
        <v>4.0847999999999995</v>
      </c>
      <c r="S176" s="10"/>
      <c r="T176" s="10">
        <f t="shared" si="22"/>
        <v>1</v>
      </c>
      <c r="U176" s="10"/>
      <c r="V176" s="10" t="str">
        <f t="shared" ca="1" si="23"/>
        <v>SIM</v>
      </c>
      <c r="W176" s="10">
        <f>IF(OR($A176="",$I176="",$M176=""),"",SUMIFS($M$2:M176,$I$2:I176,$I176,$A$2:A176,$A176)-$M176)</f>
        <v>55.037850000000006</v>
      </c>
      <c r="X176" s="10">
        <f t="shared" si="24"/>
        <v>354.71250000000009</v>
      </c>
      <c r="Y176" s="10">
        <f>IFERROR(VLOOKUP($I176,'02_Cad_Maquinas'!$B$2:$H$200,7,FALSE()),"")</f>
        <v>475.2</v>
      </c>
      <c r="Z176" s="10">
        <f t="shared" si="25"/>
        <v>120.4874999999999</v>
      </c>
      <c r="AA176" s="11">
        <f t="shared" si="26"/>
        <v>0.74644886363636387</v>
      </c>
      <c r="AB176" s="10"/>
      <c r="AC176" s="10" t="str">
        <f t="shared" si="19"/>
        <v>|10179|</v>
      </c>
      <c r="AD176" s="10" t="str">
        <f t="shared" si="20"/>
        <v>COLADEIRA 23</v>
      </c>
    </row>
    <row r="177" spans="1:30" ht="24" customHeight="1" x14ac:dyDescent="0.3">
      <c r="A177" s="35">
        <v>46202</v>
      </c>
      <c r="B177" s="10">
        <v>10179</v>
      </c>
      <c r="C177" s="10"/>
      <c r="D177" s="10" t="s">
        <v>61</v>
      </c>
      <c r="E177" s="10">
        <v>200306102</v>
      </c>
      <c r="F177" s="10" t="s">
        <v>3209</v>
      </c>
      <c r="G177" s="10" t="s">
        <v>61</v>
      </c>
      <c r="H177" s="10" t="s">
        <v>61</v>
      </c>
      <c r="I177" s="10" t="s">
        <v>61</v>
      </c>
      <c r="J177" s="9">
        <v>8</v>
      </c>
      <c r="K177" s="10">
        <f>IF($E177="","",IFERROR(INDEX('01_Cad_Pecas'!$H$2:$H$5000,MATCH($E177,'01_Cad_Pecas'!$D$2:$D$5000,0)),IFERROR(INDEX('01_Cad_Pecas'!$H$2:$H$5000,MATCH(VALUE($E177),'01_Cad_Pecas'!$D$2:$D$5000,0)),"")))</f>
        <v>3</v>
      </c>
      <c r="L177" s="10">
        <f>IF($E177="","",IFERROR(INDEX('01_Cad_Pecas'!$I$2:$I$5000,MATCH($E177,'01_Cad_Pecas'!$D$2:$D$5000,0)),IFERROR(INDEX('01_Cad_Pecas'!$I$2:$I$5000,MATCH(VALUE($E177),'01_Cad_Pecas'!$D$2:$D$5000,0)),"")))</f>
        <v>6.7799999999999999E-2</v>
      </c>
      <c r="M177" s="10">
        <f t="shared" si="18"/>
        <v>3.5423999999999998</v>
      </c>
      <c r="N177" s="10">
        <v>46200</v>
      </c>
      <c r="O177" s="9">
        <v>8</v>
      </c>
      <c r="P177" s="10"/>
      <c r="Q177" s="10"/>
      <c r="R177" s="10">
        <f t="shared" si="21"/>
        <v>3.5423999999999998</v>
      </c>
      <c r="S177" s="10"/>
      <c r="T177" s="10">
        <f t="shared" si="22"/>
        <v>1</v>
      </c>
      <c r="U177" s="10"/>
      <c r="V177" s="10" t="str">
        <f t="shared" ca="1" si="23"/>
        <v>SIM</v>
      </c>
      <c r="W177" s="10">
        <f>IF(OR($A177="",$I177="",$M177=""),"",SUMIFS($M$2:M177,$I$2:I177,$I177,$A$2:A177,$A177)-$M177)</f>
        <v>59.122650000000007</v>
      </c>
      <c r="X177" s="10">
        <f t="shared" si="24"/>
        <v>354.71250000000009</v>
      </c>
      <c r="Y177" s="10">
        <f>IFERROR(VLOOKUP($I177,'02_Cad_Maquinas'!$B$2:$H$200,7,FALSE()),"")</f>
        <v>475.2</v>
      </c>
      <c r="Z177" s="10">
        <f t="shared" si="25"/>
        <v>120.4874999999999</v>
      </c>
      <c r="AA177" s="11">
        <f t="shared" si="26"/>
        <v>0.74644886363636387</v>
      </c>
      <c r="AB177" s="10"/>
      <c r="AC177" s="10" t="str">
        <f t="shared" si="19"/>
        <v>|10179|</v>
      </c>
      <c r="AD177" s="10" t="str">
        <f t="shared" si="20"/>
        <v>COLADEIRA 23</v>
      </c>
    </row>
    <row r="178" spans="1:30" ht="24" customHeight="1" x14ac:dyDescent="0.3">
      <c r="A178" s="35">
        <v>46202</v>
      </c>
      <c r="B178" s="10">
        <v>10179</v>
      </c>
      <c r="C178" s="10"/>
      <c r="D178" s="10" t="s">
        <v>61</v>
      </c>
      <c r="E178" s="10">
        <v>200308205</v>
      </c>
      <c r="F178" s="10" t="s">
        <v>3210</v>
      </c>
      <c r="G178" s="10"/>
      <c r="H178" s="10"/>
      <c r="I178" s="9"/>
      <c r="J178" s="9">
        <v>4</v>
      </c>
      <c r="K178" s="10">
        <f>IF($E178="","",IFERROR(INDEX('01_Cad_Pecas'!$H$2:$H$5000,MATCH($E178,'01_Cad_Pecas'!$D$2:$D$5000,0)),IFERROR(INDEX('01_Cad_Pecas'!$H$2:$H$5000,MATCH(VALUE($E178),'01_Cad_Pecas'!$D$2:$D$5000,0)),"")))</f>
        <v>5</v>
      </c>
      <c r="L178" s="10">
        <f>IF($E178="","",IFERROR(INDEX('01_Cad_Pecas'!$I$2:$I$5000,MATCH($E178,'01_Cad_Pecas'!$D$2:$D$5000,0)),IFERROR(INDEX('01_Cad_Pecas'!$I$2:$I$5000,MATCH(VALUE($E178),'01_Cad_Pecas'!$D$2:$D$5000,0)),"")))</f>
        <v>2.2400000000000002</v>
      </c>
      <c r="M178" s="10">
        <f t="shared" si="18"/>
        <v>13.96</v>
      </c>
      <c r="N178" s="10">
        <v>46200</v>
      </c>
      <c r="O178" s="9">
        <v>4</v>
      </c>
      <c r="P178" s="10"/>
      <c r="Q178" s="10"/>
      <c r="R178" s="10">
        <f t="shared" si="21"/>
        <v>13.96</v>
      </c>
      <c r="S178" s="10"/>
      <c r="T178" s="10">
        <f t="shared" si="22"/>
        <v>1</v>
      </c>
      <c r="U178" s="10"/>
      <c r="V178" s="10" t="str">
        <f t="shared" ca="1" si="23"/>
        <v>SIM</v>
      </c>
      <c r="W178" s="10" t="str">
        <f>IF(OR($A178="",$I178="",$M178=""),"",SUMIFS($M$2:M178,$I$2:I178,$I178,$A$2:A178,$A178)-$M178)</f>
        <v/>
      </c>
      <c r="X178" s="10" t="str">
        <f t="shared" si="24"/>
        <v/>
      </c>
      <c r="Y178" s="10" t="str">
        <f>IFERROR(VLOOKUP($I178,'02_Cad_Maquinas'!$B$2:$H$200,7,FALSE()),"")</f>
        <v/>
      </c>
      <c r="Z178" s="10" t="str">
        <f t="shared" si="25"/>
        <v/>
      </c>
      <c r="AA178" s="11" t="str">
        <f t="shared" si="26"/>
        <v/>
      </c>
      <c r="AB178" s="10"/>
      <c r="AC178" s="10" t="str">
        <f t="shared" si="19"/>
        <v>|10179|</v>
      </c>
      <c r="AD178" s="10" t="str">
        <f t="shared" si="20"/>
        <v/>
      </c>
    </row>
    <row r="179" spans="1:30" ht="24" customHeight="1" x14ac:dyDescent="0.3">
      <c r="A179" s="35">
        <v>46202</v>
      </c>
      <c r="B179" s="10">
        <v>10179</v>
      </c>
      <c r="C179" s="10"/>
      <c r="D179" s="10" t="s">
        <v>61</v>
      </c>
      <c r="E179" s="10">
        <v>30124801</v>
      </c>
      <c r="F179" s="10" t="s">
        <v>3164</v>
      </c>
      <c r="G179" s="10" t="s">
        <v>61</v>
      </c>
      <c r="H179" s="10" t="s">
        <v>61</v>
      </c>
      <c r="I179" s="10" t="s">
        <v>61</v>
      </c>
      <c r="J179" s="9">
        <v>140</v>
      </c>
      <c r="K179" s="10">
        <f>IF($E179="","",IFERROR(INDEX('01_Cad_Pecas'!$H$2:$H$5000,MATCH($E179,'01_Cad_Pecas'!$D$2:$D$5000,0)),IFERROR(INDEX('01_Cad_Pecas'!$H$2:$H$5000,MATCH(VALUE($E179),'01_Cad_Pecas'!$D$2:$D$5000,0)),"")))</f>
        <v>7</v>
      </c>
      <c r="L179" s="10">
        <f>IF($E179="","",IFERROR(INDEX('01_Cad_Pecas'!$I$2:$I$5000,MATCH($E179,'01_Cad_Pecas'!$D$2:$D$5000,0)),IFERROR(INDEX('01_Cad_Pecas'!$I$2:$I$5000,MATCH(VALUE($E179),'01_Cad_Pecas'!$D$2:$D$5000,0)),"")))</f>
        <v>0.81</v>
      </c>
      <c r="M179" s="10">
        <f t="shared" si="18"/>
        <v>120.4</v>
      </c>
      <c r="N179" s="10">
        <v>46200</v>
      </c>
      <c r="O179" s="9">
        <v>140</v>
      </c>
      <c r="P179" s="10"/>
      <c r="Q179" s="10"/>
      <c r="R179" s="10">
        <f t="shared" si="21"/>
        <v>120.4</v>
      </c>
      <c r="S179" s="10"/>
      <c r="T179" s="10">
        <f t="shared" si="22"/>
        <v>1</v>
      </c>
      <c r="U179" s="10"/>
      <c r="V179" s="10" t="str">
        <f t="shared" ca="1" si="23"/>
        <v>SIM</v>
      </c>
      <c r="W179" s="10">
        <f>IF(OR($A179="",$I179="",$M179=""),"",SUMIFS($M$2:M179,$I$2:I179,$I179,$A$2:A179,$A179)-$M179)</f>
        <v>62.665050000000008</v>
      </c>
      <c r="X179" s="10">
        <f t="shared" si="24"/>
        <v>354.71250000000009</v>
      </c>
      <c r="Y179" s="10">
        <f>IFERROR(VLOOKUP($I179,'02_Cad_Maquinas'!$B$2:$H$200,7,FALSE()),"")</f>
        <v>475.2</v>
      </c>
      <c r="Z179" s="10">
        <f t="shared" si="25"/>
        <v>120.4874999999999</v>
      </c>
      <c r="AA179" s="11">
        <f t="shared" si="26"/>
        <v>0.74644886363636387</v>
      </c>
      <c r="AB179" s="10"/>
      <c r="AC179" s="10" t="str">
        <f t="shared" si="19"/>
        <v>|10179|</v>
      </c>
      <c r="AD179" s="10" t="str">
        <f t="shared" si="20"/>
        <v>COLADEIRA 23</v>
      </c>
    </row>
    <row r="180" spans="1:30" ht="24" customHeight="1" x14ac:dyDescent="0.3">
      <c r="A180" s="35">
        <v>46202</v>
      </c>
      <c r="B180" s="10">
        <v>10179</v>
      </c>
      <c r="C180" s="10"/>
      <c r="D180" s="10" t="s">
        <v>61</v>
      </c>
      <c r="E180" s="10">
        <v>20052001</v>
      </c>
      <c r="F180" s="10" t="s">
        <v>3196</v>
      </c>
      <c r="G180" s="10" t="s">
        <v>61</v>
      </c>
      <c r="H180" s="10" t="s">
        <v>61</v>
      </c>
      <c r="I180" s="10" t="s">
        <v>61</v>
      </c>
      <c r="J180" s="9">
        <v>4</v>
      </c>
      <c r="K180" s="10">
        <f>IF($E180="","",IFERROR(INDEX('01_Cad_Pecas'!$H$2:$H$5000,MATCH($E180,'01_Cad_Pecas'!$D$2:$D$5000,0)),IFERROR(INDEX('01_Cad_Pecas'!$H$2:$H$5000,MATCH(VALUE($E180),'01_Cad_Pecas'!$D$2:$D$5000,0)),"")))</f>
        <v>1.1000000000000001</v>
      </c>
      <c r="L180" s="10">
        <f>IF($E180="","",IFERROR(INDEX('01_Cad_Pecas'!$I$2:$I$5000,MATCH($E180,'01_Cad_Pecas'!$D$2:$D$5000,0)),IFERROR(INDEX('01_Cad_Pecas'!$I$2:$I$5000,MATCH(VALUE($E180),'01_Cad_Pecas'!$D$2:$D$5000,0)),"")))</f>
        <v>9.375E-2</v>
      </c>
      <c r="M180" s="10">
        <f t="shared" si="18"/>
        <v>1.4750000000000001</v>
      </c>
      <c r="N180" s="10">
        <v>46200</v>
      </c>
      <c r="O180" s="9">
        <v>4</v>
      </c>
      <c r="P180" s="10"/>
      <c r="Q180" s="10"/>
      <c r="R180" s="10">
        <f t="shared" si="21"/>
        <v>1.4750000000000001</v>
      </c>
      <c r="S180" s="10"/>
      <c r="T180" s="10">
        <f t="shared" si="22"/>
        <v>1</v>
      </c>
      <c r="U180" s="10"/>
      <c r="V180" s="10" t="str">
        <f t="shared" ca="1" si="23"/>
        <v>SIM</v>
      </c>
      <c r="W180" s="10">
        <f>IF(OR($A180="",$I180="",$M180=""),"",SUMIFS($M$2:M180,$I$2:I180,$I180,$A$2:A180,$A180)-$M180)</f>
        <v>183.06505000000001</v>
      </c>
      <c r="X180" s="10">
        <f t="shared" si="24"/>
        <v>354.71250000000009</v>
      </c>
      <c r="Y180" s="10">
        <f>IFERROR(VLOOKUP($I180,'02_Cad_Maquinas'!$B$2:$H$200,7,FALSE()),"")</f>
        <v>475.2</v>
      </c>
      <c r="Z180" s="10">
        <f t="shared" si="25"/>
        <v>120.4874999999999</v>
      </c>
      <c r="AA180" s="11">
        <f t="shared" si="26"/>
        <v>0.74644886363636387</v>
      </c>
      <c r="AB180" s="10"/>
      <c r="AC180" s="10" t="str">
        <f t="shared" si="19"/>
        <v>|10179|</v>
      </c>
      <c r="AD180" s="10" t="str">
        <f t="shared" si="20"/>
        <v>COLADEIRA 23</v>
      </c>
    </row>
    <row r="181" spans="1:30" ht="24" customHeight="1" x14ac:dyDescent="0.3">
      <c r="A181" s="35">
        <v>46202</v>
      </c>
      <c r="B181" s="10">
        <v>10179</v>
      </c>
      <c r="C181" s="10"/>
      <c r="D181" s="10" t="s">
        <v>61</v>
      </c>
      <c r="E181" s="10">
        <v>20052002</v>
      </c>
      <c r="F181" s="10" t="s">
        <v>3197</v>
      </c>
      <c r="G181" s="10" t="s">
        <v>61</v>
      </c>
      <c r="H181" s="10" t="s">
        <v>61</v>
      </c>
      <c r="I181" s="10" t="s">
        <v>61</v>
      </c>
      <c r="J181" s="9">
        <v>1</v>
      </c>
      <c r="K181" s="10">
        <f>IF($E181="","",IFERROR(INDEX('01_Cad_Pecas'!$H$2:$H$5000,MATCH($E181,'01_Cad_Pecas'!$D$2:$D$5000,0)),IFERROR(INDEX('01_Cad_Pecas'!$H$2:$H$5000,MATCH(VALUE($E181),'01_Cad_Pecas'!$D$2:$D$5000,0)),"")))</f>
        <v>1.1000000000000001</v>
      </c>
      <c r="L181" s="10">
        <f>IF($E181="","",IFERROR(INDEX('01_Cad_Pecas'!$I$2:$I$5000,MATCH($E181,'01_Cad_Pecas'!$D$2:$D$5000,0)),IFERROR(INDEX('01_Cad_Pecas'!$I$2:$I$5000,MATCH(VALUE($E181),'01_Cad_Pecas'!$D$2:$D$5000,0)),"")))</f>
        <v>9.375E-2</v>
      </c>
      <c r="M181" s="10">
        <f t="shared" si="18"/>
        <v>1.1937500000000001</v>
      </c>
      <c r="N181" s="10">
        <v>46200</v>
      </c>
      <c r="O181" s="9">
        <v>1</v>
      </c>
      <c r="P181" s="10"/>
      <c r="Q181" s="10"/>
      <c r="R181" s="10">
        <f t="shared" si="21"/>
        <v>1.1937500000000001</v>
      </c>
      <c r="S181" s="10"/>
      <c r="T181" s="10">
        <f t="shared" si="22"/>
        <v>1</v>
      </c>
      <c r="U181" s="10"/>
      <c r="V181" s="10" t="str">
        <f t="shared" ca="1" si="23"/>
        <v>SIM</v>
      </c>
      <c r="W181" s="10">
        <f>IF(OR($A181="",$I181="",$M181=""),"",SUMIFS($M$2:M181,$I$2:I181,$I181,$A$2:A181,$A181)-$M181)</f>
        <v>184.54005000000001</v>
      </c>
      <c r="X181" s="10">
        <f t="shared" si="24"/>
        <v>354.71250000000009</v>
      </c>
      <c r="Y181" s="10">
        <f>IFERROR(VLOOKUP($I181,'02_Cad_Maquinas'!$B$2:$H$200,7,FALSE()),"")</f>
        <v>475.2</v>
      </c>
      <c r="Z181" s="10">
        <f t="shared" si="25"/>
        <v>120.4874999999999</v>
      </c>
      <c r="AA181" s="11">
        <f t="shared" si="26"/>
        <v>0.74644886363636387</v>
      </c>
      <c r="AB181" s="10"/>
      <c r="AC181" s="10" t="str">
        <f t="shared" si="19"/>
        <v>|10179|</v>
      </c>
      <c r="AD181" s="10" t="str">
        <f t="shared" si="20"/>
        <v>COLADEIRA 23</v>
      </c>
    </row>
    <row r="182" spans="1:30" ht="24" customHeight="1" x14ac:dyDescent="0.3">
      <c r="A182" s="35">
        <v>46202</v>
      </c>
      <c r="B182" s="10">
        <v>10179</v>
      </c>
      <c r="C182" s="10"/>
      <c r="D182" s="10" t="s">
        <v>61</v>
      </c>
      <c r="E182" s="10">
        <v>20052003</v>
      </c>
      <c r="F182" s="10" t="s">
        <v>3198</v>
      </c>
      <c r="G182" s="10" t="s">
        <v>61</v>
      </c>
      <c r="H182" s="10" t="s">
        <v>61</v>
      </c>
      <c r="I182" s="10" t="s">
        <v>61</v>
      </c>
      <c r="J182" s="9">
        <v>2</v>
      </c>
      <c r="K182" s="10">
        <f>IF($E182="","",IFERROR(INDEX('01_Cad_Pecas'!$H$2:$H$5000,MATCH($E182,'01_Cad_Pecas'!$D$2:$D$5000,0)),IFERROR(INDEX('01_Cad_Pecas'!$H$2:$H$5000,MATCH(VALUE($E182),'01_Cad_Pecas'!$D$2:$D$5000,0)),"")))</f>
        <v>1.1000000000000001</v>
      </c>
      <c r="L182" s="10">
        <f>IF($E182="","",IFERROR(INDEX('01_Cad_Pecas'!$I$2:$I$5000,MATCH($E182,'01_Cad_Pecas'!$D$2:$D$5000,0)),IFERROR(INDEX('01_Cad_Pecas'!$I$2:$I$5000,MATCH(VALUE($E182),'01_Cad_Pecas'!$D$2:$D$5000,0)),"")))</f>
        <v>9.375E-2</v>
      </c>
      <c r="M182" s="10">
        <f t="shared" si="18"/>
        <v>1.2875000000000001</v>
      </c>
      <c r="N182" s="10">
        <v>46200</v>
      </c>
      <c r="O182" s="9">
        <v>2</v>
      </c>
      <c r="P182" s="10"/>
      <c r="Q182" s="10"/>
      <c r="R182" s="10">
        <f t="shared" si="21"/>
        <v>1.2875000000000001</v>
      </c>
      <c r="S182" s="10"/>
      <c r="T182" s="10">
        <f t="shared" si="22"/>
        <v>1</v>
      </c>
      <c r="U182" s="10"/>
      <c r="V182" s="10" t="str">
        <f t="shared" ca="1" si="23"/>
        <v>SIM</v>
      </c>
      <c r="W182" s="10">
        <f>IF(OR($A182="",$I182="",$M182=""),"",SUMIFS($M$2:M182,$I$2:I182,$I182,$A$2:A182,$A182)-$M182)</f>
        <v>185.7338</v>
      </c>
      <c r="X182" s="10">
        <f t="shared" si="24"/>
        <v>354.71250000000009</v>
      </c>
      <c r="Y182" s="10">
        <f>IFERROR(VLOOKUP($I182,'02_Cad_Maquinas'!$B$2:$H$200,7,FALSE()),"")</f>
        <v>475.2</v>
      </c>
      <c r="Z182" s="10">
        <f t="shared" si="25"/>
        <v>120.4874999999999</v>
      </c>
      <c r="AA182" s="11">
        <f t="shared" si="26"/>
        <v>0.74644886363636387</v>
      </c>
      <c r="AB182" s="10"/>
      <c r="AC182" s="10" t="str">
        <f t="shared" si="19"/>
        <v>|10179|</v>
      </c>
      <c r="AD182" s="10" t="str">
        <f t="shared" si="20"/>
        <v>COLADEIRA 23</v>
      </c>
    </row>
    <row r="183" spans="1:30" ht="24" customHeight="1" x14ac:dyDescent="0.3">
      <c r="A183" s="35">
        <v>46202</v>
      </c>
      <c r="B183" s="10">
        <v>10179</v>
      </c>
      <c r="C183" s="10"/>
      <c r="D183" s="10" t="s">
        <v>61</v>
      </c>
      <c r="E183" s="10">
        <v>30001202</v>
      </c>
      <c r="F183" s="10" t="s">
        <v>3191</v>
      </c>
      <c r="G183" s="10" t="s">
        <v>61</v>
      </c>
      <c r="H183" s="10" t="s">
        <v>61</v>
      </c>
      <c r="I183" s="10" t="s">
        <v>61</v>
      </c>
      <c r="J183" s="9">
        <v>28</v>
      </c>
      <c r="K183" s="10">
        <f>IF($E183="","",IFERROR(INDEX('01_Cad_Pecas'!$H$2:$H$5000,MATCH($E183,'01_Cad_Pecas'!$D$2:$D$5000,0)),IFERROR(INDEX('01_Cad_Pecas'!$H$2:$H$5000,MATCH(VALUE($E183),'01_Cad_Pecas'!$D$2:$D$5000,0)),"")))</f>
        <v>3</v>
      </c>
      <c r="L183" s="10">
        <f>IF($E183="","",IFERROR(INDEX('01_Cad_Pecas'!$I$2:$I$5000,MATCH($E183,'01_Cad_Pecas'!$D$2:$D$5000,0)),IFERROR(INDEX('01_Cad_Pecas'!$I$2:$I$5000,MATCH(VALUE($E183),'01_Cad_Pecas'!$D$2:$D$5000,0)),"")))</f>
        <v>6.7799999999999999E-2</v>
      </c>
      <c r="M183" s="10">
        <f t="shared" si="18"/>
        <v>4.8984000000000005</v>
      </c>
      <c r="N183" s="10">
        <v>46198</v>
      </c>
      <c r="O183" s="9">
        <v>28</v>
      </c>
      <c r="P183" s="10"/>
      <c r="Q183" s="10"/>
      <c r="R183" s="10">
        <f t="shared" si="21"/>
        <v>4.8984000000000005</v>
      </c>
      <c r="S183" s="10"/>
      <c r="T183" s="10">
        <f t="shared" si="22"/>
        <v>1</v>
      </c>
      <c r="U183" s="10"/>
      <c r="V183" s="10" t="str">
        <f t="shared" ca="1" si="23"/>
        <v>SIM</v>
      </c>
      <c r="W183" s="10">
        <f>IF(OR($A183="",$I183="",$M183=""),"",SUMIFS($M$2:M183,$I$2:I183,$I183,$A$2:A183,$A183)-$M183)</f>
        <v>187.0213</v>
      </c>
      <c r="X183" s="10">
        <f t="shared" si="24"/>
        <v>354.71250000000009</v>
      </c>
      <c r="Y183" s="10">
        <f>IFERROR(VLOOKUP($I183,'02_Cad_Maquinas'!$B$2:$H$200,7,FALSE()),"")</f>
        <v>475.2</v>
      </c>
      <c r="Z183" s="10">
        <f t="shared" si="25"/>
        <v>120.4874999999999</v>
      </c>
      <c r="AA183" s="11">
        <f t="shared" si="26"/>
        <v>0.74644886363636387</v>
      </c>
      <c r="AB183" s="10"/>
      <c r="AC183" s="10" t="str">
        <f t="shared" si="19"/>
        <v>|10179|</v>
      </c>
      <c r="AD183" s="10" t="str">
        <f t="shared" si="20"/>
        <v>COLADEIRA 23</v>
      </c>
    </row>
    <row r="184" spans="1:30" ht="24" customHeight="1" x14ac:dyDescent="0.3">
      <c r="A184" s="35">
        <v>46202</v>
      </c>
      <c r="B184" s="10">
        <v>10179</v>
      </c>
      <c r="C184" s="10"/>
      <c r="D184" s="10" t="s">
        <v>61</v>
      </c>
      <c r="E184" s="10">
        <v>30001202</v>
      </c>
      <c r="F184" s="10" t="s">
        <v>3191</v>
      </c>
      <c r="G184" s="10" t="s">
        <v>61</v>
      </c>
      <c r="H184" s="10" t="s">
        <v>61</v>
      </c>
      <c r="I184" s="10" t="s">
        <v>61</v>
      </c>
      <c r="J184" s="9">
        <v>1120</v>
      </c>
      <c r="K184" s="10">
        <f>IF($E184="","",IFERROR(INDEX('01_Cad_Pecas'!$H$2:$H$5000,MATCH($E184,'01_Cad_Pecas'!$D$2:$D$5000,0)),IFERROR(INDEX('01_Cad_Pecas'!$H$2:$H$5000,MATCH(VALUE($E184),'01_Cad_Pecas'!$D$2:$D$5000,0)),"")))</f>
        <v>3</v>
      </c>
      <c r="L184" s="10">
        <f>IF($E184="","",IFERROR(INDEX('01_Cad_Pecas'!$I$2:$I$5000,MATCH($E184,'01_Cad_Pecas'!$D$2:$D$5000,0)),IFERROR(INDEX('01_Cad_Pecas'!$I$2:$I$5000,MATCH(VALUE($E184),'01_Cad_Pecas'!$D$2:$D$5000,0)),"")))</f>
        <v>6.7799999999999999E-2</v>
      </c>
      <c r="M184" s="10">
        <f t="shared" si="18"/>
        <v>78.935999999999993</v>
      </c>
      <c r="N184" s="10">
        <v>46198</v>
      </c>
      <c r="O184" s="9">
        <v>1120</v>
      </c>
      <c r="P184" s="10"/>
      <c r="Q184" s="10"/>
      <c r="R184" s="10">
        <f t="shared" si="21"/>
        <v>78.935999999999993</v>
      </c>
      <c r="S184" s="10"/>
      <c r="T184" s="10">
        <f t="shared" si="22"/>
        <v>1</v>
      </c>
      <c r="U184" s="10"/>
      <c r="V184" s="10" t="str">
        <f t="shared" ca="1" si="23"/>
        <v>SIM</v>
      </c>
      <c r="W184" s="10">
        <f>IF(OR($A184="",$I184="",$M184=""),"",SUMIFS($M$2:M184,$I$2:I184,$I184,$A$2:A184,$A184)-$M184)</f>
        <v>191.91970000000003</v>
      </c>
      <c r="X184" s="10">
        <f t="shared" si="24"/>
        <v>354.71250000000009</v>
      </c>
      <c r="Y184" s="10">
        <f>IFERROR(VLOOKUP($I184,'02_Cad_Maquinas'!$B$2:$H$200,7,FALSE()),"")</f>
        <v>475.2</v>
      </c>
      <c r="Z184" s="10">
        <f t="shared" si="25"/>
        <v>120.4874999999999</v>
      </c>
      <c r="AA184" s="11">
        <f t="shared" si="26"/>
        <v>0.74644886363636387</v>
      </c>
      <c r="AB184" s="10"/>
      <c r="AC184" s="10" t="str">
        <f t="shared" si="19"/>
        <v>|10179|</v>
      </c>
      <c r="AD184" s="10" t="str">
        <f t="shared" si="20"/>
        <v>COLADEIRA 23</v>
      </c>
    </row>
    <row r="185" spans="1:30" ht="24" customHeight="1" x14ac:dyDescent="0.3">
      <c r="A185" s="35">
        <v>46202</v>
      </c>
      <c r="B185" s="10">
        <v>10179</v>
      </c>
      <c r="C185" s="10"/>
      <c r="D185" s="10" t="s">
        <v>61</v>
      </c>
      <c r="E185" s="10">
        <v>30001202</v>
      </c>
      <c r="F185" s="10" t="s">
        <v>3191</v>
      </c>
      <c r="G185" s="10" t="s">
        <v>61</v>
      </c>
      <c r="H185" s="10" t="s">
        <v>61</v>
      </c>
      <c r="I185" s="10" t="s">
        <v>61</v>
      </c>
      <c r="J185" s="9">
        <v>68</v>
      </c>
      <c r="K185" s="10">
        <f>IF($E185="","",IFERROR(INDEX('01_Cad_Pecas'!$H$2:$H$5000,MATCH($E185,'01_Cad_Pecas'!$D$2:$D$5000,0)),IFERROR(INDEX('01_Cad_Pecas'!$H$2:$H$5000,MATCH(VALUE($E185),'01_Cad_Pecas'!$D$2:$D$5000,0)),"")))</f>
        <v>3</v>
      </c>
      <c r="L185" s="10">
        <f>IF($E185="","",IFERROR(INDEX('01_Cad_Pecas'!$I$2:$I$5000,MATCH($E185,'01_Cad_Pecas'!$D$2:$D$5000,0)),IFERROR(INDEX('01_Cad_Pecas'!$I$2:$I$5000,MATCH(VALUE($E185),'01_Cad_Pecas'!$D$2:$D$5000,0)),"")))</f>
        <v>6.7799999999999999E-2</v>
      </c>
      <c r="M185" s="10">
        <f t="shared" si="18"/>
        <v>7.6104000000000003</v>
      </c>
      <c r="N185" s="10">
        <v>46198</v>
      </c>
      <c r="O185" s="9">
        <v>68</v>
      </c>
      <c r="P185" s="10"/>
      <c r="Q185" s="10"/>
      <c r="R185" s="10">
        <f t="shared" si="21"/>
        <v>7.6104000000000003</v>
      </c>
      <c r="S185" s="10"/>
      <c r="T185" s="10">
        <f t="shared" si="22"/>
        <v>1</v>
      </c>
      <c r="U185" s="10"/>
      <c r="V185" s="10" t="str">
        <f t="shared" ca="1" si="23"/>
        <v>SIM</v>
      </c>
      <c r="W185" s="10">
        <f>IF(OR($A185="",$I185="",$M185=""),"",SUMIFS($M$2:M185,$I$2:I185,$I185,$A$2:A185,$A185)-$M185)</f>
        <v>270.85570000000001</v>
      </c>
      <c r="X185" s="10">
        <f t="shared" si="24"/>
        <v>354.71250000000009</v>
      </c>
      <c r="Y185" s="10">
        <f>IFERROR(VLOOKUP($I185,'02_Cad_Maquinas'!$B$2:$H$200,7,FALSE()),"")</f>
        <v>475.2</v>
      </c>
      <c r="Z185" s="10">
        <f t="shared" si="25"/>
        <v>120.4874999999999</v>
      </c>
      <c r="AA185" s="11">
        <f t="shared" si="26"/>
        <v>0.74644886363636387</v>
      </c>
      <c r="AB185" s="10"/>
      <c r="AC185" s="10" t="str">
        <f t="shared" si="19"/>
        <v>|10179|</v>
      </c>
      <c r="AD185" s="10" t="str">
        <f t="shared" si="20"/>
        <v>COLADEIRA 23</v>
      </c>
    </row>
    <row r="186" spans="1:30" ht="24" customHeight="1" x14ac:dyDescent="0.3">
      <c r="A186" s="35">
        <v>46202</v>
      </c>
      <c r="B186" s="10">
        <v>10179</v>
      </c>
      <c r="C186" s="10"/>
      <c r="D186" s="10" t="s">
        <v>61</v>
      </c>
      <c r="E186" s="10">
        <v>30001202</v>
      </c>
      <c r="F186" s="10" t="s">
        <v>3191</v>
      </c>
      <c r="G186" s="10" t="s">
        <v>61</v>
      </c>
      <c r="H186" s="10" t="s">
        <v>61</v>
      </c>
      <c r="I186" s="10" t="s">
        <v>61</v>
      </c>
      <c r="J186" s="9">
        <v>120</v>
      </c>
      <c r="K186" s="10">
        <f>IF($E186="","",IFERROR(INDEX('01_Cad_Pecas'!$H$2:$H$5000,MATCH($E186,'01_Cad_Pecas'!$D$2:$D$5000,0)),IFERROR(INDEX('01_Cad_Pecas'!$H$2:$H$5000,MATCH(VALUE($E186),'01_Cad_Pecas'!$D$2:$D$5000,0)),"")))</f>
        <v>3</v>
      </c>
      <c r="L186" s="10">
        <f>IF($E186="","",IFERROR(INDEX('01_Cad_Pecas'!$I$2:$I$5000,MATCH($E186,'01_Cad_Pecas'!$D$2:$D$5000,0)),IFERROR(INDEX('01_Cad_Pecas'!$I$2:$I$5000,MATCH(VALUE($E186),'01_Cad_Pecas'!$D$2:$D$5000,0)),"")))</f>
        <v>6.7799999999999999E-2</v>
      </c>
      <c r="M186" s="10">
        <f t="shared" si="18"/>
        <v>11.135999999999999</v>
      </c>
      <c r="N186" s="10">
        <v>46198</v>
      </c>
      <c r="O186" s="9">
        <v>120</v>
      </c>
      <c r="P186" s="10"/>
      <c r="Q186" s="10"/>
      <c r="R186" s="10">
        <f t="shared" si="21"/>
        <v>11.135999999999999</v>
      </c>
      <c r="S186" s="10"/>
      <c r="T186" s="10">
        <f t="shared" si="22"/>
        <v>1</v>
      </c>
      <c r="U186" s="10"/>
      <c r="V186" s="10" t="str">
        <f t="shared" ca="1" si="23"/>
        <v>SIM</v>
      </c>
      <c r="W186" s="10">
        <f>IF(OR($A186="",$I186="",$M186=""),"",SUMIFS($M$2:M186,$I$2:I186,$I186,$A$2:A186,$A186)-$M186)</f>
        <v>278.46610000000004</v>
      </c>
      <c r="X186" s="10">
        <f t="shared" si="24"/>
        <v>354.71250000000009</v>
      </c>
      <c r="Y186" s="10">
        <f>IFERROR(VLOOKUP($I186,'02_Cad_Maquinas'!$B$2:$H$200,7,FALSE()),"")</f>
        <v>475.2</v>
      </c>
      <c r="Z186" s="10">
        <f t="shared" si="25"/>
        <v>120.4874999999999</v>
      </c>
      <c r="AA186" s="11">
        <f t="shared" si="26"/>
        <v>0.74644886363636387</v>
      </c>
      <c r="AB186" s="10"/>
      <c r="AC186" s="10" t="str">
        <f t="shared" si="19"/>
        <v>|10179|</v>
      </c>
      <c r="AD186" s="10" t="str">
        <f t="shared" si="20"/>
        <v>COLADEIRA 23</v>
      </c>
    </row>
    <row r="187" spans="1:30" ht="24" customHeight="1" x14ac:dyDescent="0.3">
      <c r="A187" s="35">
        <v>46202</v>
      </c>
      <c r="B187" s="10">
        <v>10179</v>
      </c>
      <c r="C187" s="10"/>
      <c r="D187" s="10" t="s">
        <v>61</v>
      </c>
      <c r="E187" s="10">
        <v>30003410</v>
      </c>
      <c r="F187" s="10" t="s">
        <v>556</v>
      </c>
      <c r="G187" s="10" t="s">
        <v>61</v>
      </c>
      <c r="H187" s="10" t="s">
        <v>61</v>
      </c>
      <c r="I187" s="10" t="s">
        <v>61</v>
      </c>
      <c r="J187" s="9">
        <v>34</v>
      </c>
      <c r="K187" s="10">
        <f>IF($E187="","",IFERROR(INDEX('01_Cad_Pecas'!$H$2:$H$5000,MATCH($E187,'01_Cad_Pecas'!$D$2:$D$5000,0)),IFERROR(INDEX('01_Cad_Pecas'!$H$2:$H$5000,MATCH(VALUE($E187),'01_Cad_Pecas'!$D$2:$D$5000,0)),"")))</f>
        <v>3</v>
      </c>
      <c r="L187" s="10">
        <f>IF($E187="","",IFERROR(INDEX('01_Cad_Pecas'!$I$2:$I$5000,MATCH($E187,'01_Cad_Pecas'!$D$2:$D$5000,0)),IFERROR(INDEX('01_Cad_Pecas'!$I$2:$I$5000,MATCH(VALUE($E187),'01_Cad_Pecas'!$D$2:$D$5000,0)),"")))</f>
        <v>6.7799999999999999E-2</v>
      </c>
      <c r="M187" s="10">
        <f t="shared" si="18"/>
        <v>5.3052000000000001</v>
      </c>
      <c r="N187" s="10">
        <v>46198</v>
      </c>
      <c r="O187" s="9">
        <v>34</v>
      </c>
      <c r="P187" s="10"/>
      <c r="Q187" s="10"/>
      <c r="R187" s="10">
        <f t="shared" si="21"/>
        <v>5.3052000000000001</v>
      </c>
      <c r="S187" s="10"/>
      <c r="T187" s="10">
        <f t="shared" si="22"/>
        <v>1</v>
      </c>
      <c r="U187" s="10"/>
      <c r="V187" s="10" t="str">
        <f t="shared" ca="1" si="23"/>
        <v>SIM</v>
      </c>
      <c r="W187" s="10">
        <f>IF(OR($A187="",$I187="",$M187=""),"",SUMIFS($M$2:M187,$I$2:I187,$I187,$A$2:A187,$A187)-$M187)</f>
        <v>289.60210000000006</v>
      </c>
      <c r="X187" s="10">
        <f t="shared" si="24"/>
        <v>354.71250000000009</v>
      </c>
      <c r="Y187" s="10">
        <f>IFERROR(VLOOKUP($I187,'02_Cad_Maquinas'!$B$2:$H$200,7,FALSE()),"")</f>
        <v>475.2</v>
      </c>
      <c r="Z187" s="10">
        <f t="shared" si="25"/>
        <v>120.4874999999999</v>
      </c>
      <c r="AA187" s="11">
        <f t="shared" si="26"/>
        <v>0.74644886363636387</v>
      </c>
      <c r="AB187" s="10"/>
      <c r="AC187" s="10" t="str">
        <f t="shared" si="19"/>
        <v>|10179|</v>
      </c>
      <c r="AD187" s="10" t="str">
        <f t="shared" si="20"/>
        <v>COLADEIRA 23</v>
      </c>
    </row>
    <row r="188" spans="1:30" ht="24" customHeight="1" x14ac:dyDescent="0.3">
      <c r="A188" s="35">
        <v>46202</v>
      </c>
      <c r="B188" s="10">
        <v>10179</v>
      </c>
      <c r="C188" s="10"/>
      <c r="D188" s="10" t="s">
        <v>61</v>
      </c>
      <c r="E188" s="10">
        <v>30003411</v>
      </c>
      <c r="F188" s="10" t="s">
        <v>555</v>
      </c>
      <c r="G188" s="10" t="s">
        <v>61</v>
      </c>
      <c r="H188" s="10" t="s">
        <v>61</v>
      </c>
      <c r="I188" s="10" t="s">
        <v>61</v>
      </c>
      <c r="J188" s="9">
        <v>34</v>
      </c>
      <c r="K188" s="10">
        <f>IF($E188="","",IFERROR(INDEX('01_Cad_Pecas'!$H$2:$H$5000,MATCH($E188,'01_Cad_Pecas'!$D$2:$D$5000,0)),IFERROR(INDEX('01_Cad_Pecas'!$H$2:$H$5000,MATCH(VALUE($E188),'01_Cad_Pecas'!$D$2:$D$5000,0)),"")))</f>
        <v>3</v>
      </c>
      <c r="L188" s="10">
        <f>IF($E188="","",IFERROR(INDEX('01_Cad_Pecas'!$I$2:$I$5000,MATCH($E188,'01_Cad_Pecas'!$D$2:$D$5000,0)),IFERROR(INDEX('01_Cad_Pecas'!$I$2:$I$5000,MATCH(VALUE($E188),'01_Cad_Pecas'!$D$2:$D$5000,0)),"")))</f>
        <v>6.7799999999999999E-2</v>
      </c>
      <c r="M188" s="10">
        <f t="shared" si="18"/>
        <v>5.3052000000000001</v>
      </c>
      <c r="N188" s="10">
        <v>46198</v>
      </c>
      <c r="O188" s="9">
        <v>34</v>
      </c>
      <c r="P188" s="10"/>
      <c r="Q188" s="10"/>
      <c r="R188" s="10">
        <f t="shared" si="21"/>
        <v>5.3052000000000001</v>
      </c>
      <c r="S188" s="10"/>
      <c r="T188" s="10">
        <f t="shared" si="22"/>
        <v>1</v>
      </c>
      <c r="U188" s="10"/>
      <c r="V188" s="10" t="str">
        <f t="shared" ca="1" si="23"/>
        <v>SIM</v>
      </c>
      <c r="W188" s="10">
        <f>IF(OR($A188="",$I188="",$M188=""),"",SUMIFS($M$2:M188,$I$2:I188,$I188,$A$2:A188,$A188)-$M188)</f>
        <v>294.90730000000008</v>
      </c>
      <c r="X188" s="10">
        <f t="shared" si="24"/>
        <v>354.71250000000009</v>
      </c>
      <c r="Y188" s="10">
        <f>IFERROR(VLOOKUP($I188,'02_Cad_Maquinas'!$B$2:$H$200,7,FALSE()),"")</f>
        <v>475.2</v>
      </c>
      <c r="Z188" s="10">
        <f t="shared" si="25"/>
        <v>120.4874999999999</v>
      </c>
      <c r="AA188" s="11">
        <f t="shared" si="26"/>
        <v>0.74644886363636387</v>
      </c>
      <c r="AB188" s="10"/>
      <c r="AC188" s="10" t="str">
        <f t="shared" si="19"/>
        <v>|10179|</v>
      </c>
      <c r="AD188" s="10" t="str">
        <f t="shared" si="20"/>
        <v>COLADEIRA 23</v>
      </c>
    </row>
    <row r="189" spans="1:30" ht="24" customHeight="1" x14ac:dyDescent="0.3">
      <c r="A189" s="35">
        <v>46202</v>
      </c>
      <c r="B189" s="10">
        <v>10179</v>
      </c>
      <c r="C189" s="10"/>
      <c r="D189" s="10" t="s">
        <v>61</v>
      </c>
      <c r="E189" s="10">
        <v>30124001</v>
      </c>
      <c r="F189" s="10" t="s">
        <v>2740</v>
      </c>
      <c r="G189" s="10" t="s">
        <v>61</v>
      </c>
      <c r="H189" s="10" t="s">
        <v>61</v>
      </c>
      <c r="I189" s="10" t="s">
        <v>61</v>
      </c>
      <c r="J189" s="9">
        <v>25</v>
      </c>
      <c r="K189" s="10">
        <f>IF($E189="","",IFERROR(INDEX('01_Cad_Pecas'!$H$2:$H$5000,MATCH($E189,'01_Cad_Pecas'!$D$2:$D$5000,0)),IFERROR(INDEX('01_Cad_Pecas'!$H$2:$H$5000,MATCH(VALUE($E189),'01_Cad_Pecas'!$D$2:$D$5000,0)),"")))</f>
        <v>7</v>
      </c>
      <c r="L189" s="10">
        <f>IF($E189="","",IFERROR(INDEX('01_Cad_Pecas'!$I$2:$I$5000,MATCH($E189,'01_Cad_Pecas'!$D$2:$D$5000,0)),IFERROR(INDEX('01_Cad_Pecas'!$I$2:$I$5000,MATCH(VALUE($E189),'01_Cad_Pecas'!$D$2:$D$5000,0)),"")))</f>
        <v>0.81</v>
      </c>
      <c r="M189" s="10">
        <f t="shared" si="18"/>
        <v>27.25</v>
      </c>
      <c r="N189" s="10">
        <v>46206</v>
      </c>
      <c r="O189" s="10">
        <v>25</v>
      </c>
      <c r="P189" s="10"/>
      <c r="Q189" s="10"/>
      <c r="R189" s="10">
        <f t="shared" si="21"/>
        <v>27.25</v>
      </c>
      <c r="S189" s="10"/>
      <c r="T189" s="10">
        <f t="shared" si="22"/>
        <v>1</v>
      </c>
      <c r="U189" s="10" t="s">
        <v>36</v>
      </c>
      <c r="V189" s="10" t="str">
        <f t="shared" ca="1" si="23"/>
        <v>NÃO</v>
      </c>
      <c r="W189" s="10">
        <f>IF(OR($A189="",$I189="",$M189=""),"",SUMIFS($M$2:M189,$I$2:I189,$I189,$A$2:A189,$A189)-$M189)</f>
        <v>300.21250000000009</v>
      </c>
      <c r="X189" s="10">
        <f t="shared" si="24"/>
        <v>354.71250000000009</v>
      </c>
      <c r="Y189" s="10">
        <f>IFERROR(VLOOKUP($I189,'02_Cad_Maquinas'!$B$2:$H$200,7,FALSE()),"")</f>
        <v>475.2</v>
      </c>
      <c r="Z189" s="10">
        <f t="shared" si="25"/>
        <v>120.4874999999999</v>
      </c>
      <c r="AA189" s="11">
        <f t="shared" si="26"/>
        <v>0.74644886363636387</v>
      </c>
      <c r="AB189" s="10"/>
      <c r="AC189" s="10" t="str">
        <f t="shared" si="19"/>
        <v>|10179|</v>
      </c>
      <c r="AD189" s="10" t="str">
        <f t="shared" si="20"/>
        <v>COLADEIRA 23</v>
      </c>
    </row>
    <row r="190" spans="1:30" ht="24" customHeight="1" x14ac:dyDescent="0.3">
      <c r="A190" s="35">
        <v>46202</v>
      </c>
      <c r="B190" s="10">
        <v>10179</v>
      </c>
      <c r="C190" s="10"/>
      <c r="D190" s="10" t="s">
        <v>61</v>
      </c>
      <c r="E190" s="10">
        <v>30124002</v>
      </c>
      <c r="F190" s="10" t="s">
        <v>2741</v>
      </c>
      <c r="G190" s="10" t="s">
        <v>61</v>
      </c>
      <c r="H190" s="10" t="s">
        <v>61</v>
      </c>
      <c r="I190" s="10" t="s">
        <v>61</v>
      </c>
      <c r="J190" s="9">
        <v>25</v>
      </c>
      <c r="K190" s="10">
        <f>IF($E190="","",IFERROR(INDEX('01_Cad_Pecas'!$H$2:$H$5000,MATCH($E190,'01_Cad_Pecas'!$D$2:$D$5000,0)),IFERROR(INDEX('01_Cad_Pecas'!$H$2:$H$5000,MATCH(VALUE($E190),'01_Cad_Pecas'!$D$2:$D$5000,0)),"")))</f>
        <v>7</v>
      </c>
      <c r="L190" s="10">
        <f>IF($E190="","",IFERROR(INDEX('01_Cad_Pecas'!$I$2:$I$5000,MATCH($E190,'01_Cad_Pecas'!$D$2:$D$5000,0)),IFERROR(INDEX('01_Cad_Pecas'!$I$2:$I$5000,MATCH(VALUE($E190),'01_Cad_Pecas'!$D$2:$D$5000,0)),"")))</f>
        <v>0.81</v>
      </c>
      <c r="M190" s="10">
        <f t="shared" si="18"/>
        <v>27.25</v>
      </c>
      <c r="N190" s="10">
        <v>46206</v>
      </c>
      <c r="O190" s="10">
        <v>25</v>
      </c>
      <c r="P190" s="10"/>
      <c r="Q190" s="10"/>
      <c r="R190" s="10">
        <f t="shared" si="21"/>
        <v>27.25</v>
      </c>
      <c r="S190" s="10"/>
      <c r="T190" s="10">
        <f t="shared" si="22"/>
        <v>1</v>
      </c>
      <c r="U190" s="10" t="s">
        <v>36</v>
      </c>
      <c r="V190" s="10" t="str">
        <f t="shared" ca="1" si="23"/>
        <v>NÃO</v>
      </c>
      <c r="W190" s="10">
        <f>IF(OR($A190="",$I190="",$M190=""),"",SUMIFS($M$2:M190,$I$2:I190,$I190,$A$2:A190,$A190)-$M190)</f>
        <v>327.46250000000009</v>
      </c>
      <c r="X190" s="10">
        <f t="shared" si="24"/>
        <v>354.71250000000009</v>
      </c>
      <c r="Y190" s="10">
        <f>IFERROR(VLOOKUP($I190,'02_Cad_Maquinas'!$B$2:$H$200,7,FALSE()),"")</f>
        <v>475.2</v>
      </c>
      <c r="Z190" s="10">
        <f t="shared" si="25"/>
        <v>120.4874999999999</v>
      </c>
      <c r="AA190" s="11">
        <f t="shared" si="26"/>
        <v>0.74644886363636387</v>
      </c>
      <c r="AB190" s="10"/>
      <c r="AC190" s="10" t="str">
        <f t="shared" si="19"/>
        <v>|10179|</v>
      </c>
      <c r="AD190" s="10" t="str">
        <f t="shared" si="20"/>
        <v>COLADEIRA 23</v>
      </c>
    </row>
    <row r="191" spans="1:30" ht="24" customHeight="1" x14ac:dyDescent="0.3">
      <c r="A191" s="35">
        <v>46203</v>
      </c>
      <c r="B191" s="10">
        <v>10180.101479999999</v>
      </c>
      <c r="C191" s="10"/>
      <c r="D191" s="10" t="s">
        <v>61</v>
      </c>
      <c r="E191" s="17">
        <v>30124801</v>
      </c>
      <c r="F191" s="18" t="s">
        <v>3164</v>
      </c>
      <c r="G191" s="10" t="s">
        <v>61</v>
      </c>
      <c r="H191" s="10" t="s">
        <v>61</v>
      </c>
      <c r="I191" s="10" t="s">
        <v>61</v>
      </c>
      <c r="J191" s="21">
        <v>205</v>
      </c>
      <c r="K191" s="10">
        <f>IF($E191="","",IFERROR(INDEX('01_Cad_Pecas'!$H$2:$H$5000,MATCH($E191,'01_Cad_Pecas'!$D$2:$D$5000,0)),IFERROR(INDEX('01_Cad_Pecas'!$H$2:$H$5000,MATCH(VALUE($E191),'01_Cad_Pecas'!$D$2:$D$5000,0)),"")))</f>
        <v>7</v>
      </c>
      <c r="L191" s="10">
        <f>IF($E191="","",IFERROR(INDEX('01_Cad_Pecas'!$I$2:$I$5000,MATCH($E191,'01_Cad_Pecas'!$D$2:$D$5000,0)),IFERROR(INDEX('01_Cad_Pecas'!$I$2:$I$5000,MATCH(VALUE($E191),'01_Cad_Pecas'!$D$2:$D$5000,0)),"")))</f>
        <v>0.81</v>
      </c>
      <c r="M191" s="10">
        <f t="shared" si="18"/>
        <v>173.05</v>
      </c>
      <c r="N191" s="10">
        <v>46206</v>
      </c>
      <c r="O191" s="10">
        <v>205</v>
      </c>
      <c r="P191" s="10"/>
      <c r="Q191" s="10"/>
      <c r="R191" s="10">
        <f t="shared" si="21"/>
        <v>173.05</v>
      </c>
      <c r="S191" s="10"/>
      <c r="T191" s="10">
        <f t="shared" si="22"/>
        <v>1</v>
      </c>
      <c r="U191" s="10" t="s">
        <v>36</v>
      </c>
      <c r="V191" s="10" t="str">
        <f t="shared" ca="1" si="23"/>
        <v>NÃO</v>
      </c>
      <c r="W191" s="10">
        <f>IF(OR($A191="",$I191="",$M191=""),"",SUMIFS($M$2:M191,$I$2:I191,$I191,$A$2:A191,$A191)-$M191)</f>
        <v>0</v>
      </c>
      <c r="X191" s="10">
        <f t="shared" si="24"/>
        <v>460.29200000000003</v>
      </c>
      <c r="Y191" s="10">
        <f>IFERROR(VLOOKUP($I191,'02_Cad_Maquinas'!$B$2:$H$200,7,FALSE()),"")</f>
        <v>475.2</v>
      </c>
      <c r="Z191" s="10">
        <f t="shared" si="25"/>
        <v>14.907999999999959</v>
      </c>
      <c r="AA191" s="11">
        <f t="shared" si="26"/>
        <v>0.96862794612794623</v>
      </c>
      <c r="AB191" s="10"/>
      <c r="AC191" s="10" t="str">
        <f t="shared" si="19"/>
        <v>|10180|10148|</v>
      </c>
      <c r="AD191" s="10" t="str">
        <f t="shared" si="20"/>
        <v>COLADEIRA 23</v>
      </c>
    </row>
    <row r="192" spans="1:30" ht="24" customHeight="1" x14ac:dyDescent="0.3">
      <c r="A192" s="35">
        <v>46203</v>
      </c>
      <c r="B192" s="10">
        <v>10180.101479999999</v>
      </c>
      <c r="C192" s="10"/>
      <c r="D192" s="10" t="s">
        <v>61</v>
      </c>
      <c r="E192" s="17">
        <v>30001202</v>
      </c>
      <c r="F192" s="18" t="s">
        <v>3191</v>
      </c>
      <c r="G192" s="10" t="s">
        <v>61</v>
      </c>
      <c r="H192" s="10" t="s">
        <v>61</v>
      </c>
      <c r="I192" s="10" t="s">
        <v>61</v>
      </c>
      <c r="J192" s="21">
        <v>1640</v>
      </c>
      <c r="K192" s="10">
        <f>IF($E192="","",IFERROR(INDEX('01_Cad_Pecas'!$H$2:$H$5000,MATCH($E192,'01_Cad_Pecas'!$D$2:$D$5000,0)),IFERROR(INDEX('01_Cad_Pecas'!$H$2:$H$5000,MATCH(VALUE($E192),'01_Cad_Pecas'!$D$2:$D$5000,0)),"")))</f>
        <v>3</v>
      </c>
      <c r="L192" s="10">
        <f>IF($E192="","",IFERROR(INDEX('01_Cad_Pecas'!$I$2:$I$5000,MATCH($E192,'01_Cad_Pecas'!$D$2:$D$5000,0)),IFERROR(INDEX('01_Cad_Pecas'!$I$2:$I$5000,MATCH(VALUE($E192),'01_Cad_Pecas'!$D$2:$D$5000,0)),"")))</f>
        <v>6.7799999999999999E-2</v>
      </c>
      <c r="M192" s="10">
        <f t="shared" si="18"/>
        <v>114.19199999999999</v>
      </c>
      <c r="N192" s="10">
        <v>46206</v>
      </c>
      <c r="O192" s="10">
        <v>1640</v>
      </c>
      <c r="P192" s="10"/>
      <c r="Q192" s="10"/>
      <c r="R192" s="10">
        <f t="shared" si="21"/>
        <v>114.19199999999999</v>
      </c>
      <c r="S192" s="10"/>
      <c r="T192" s="10">
        <f t="shared" si="22"/>
        <v>1</v>
      </c>
      <c r="U192" s="10" t="s">
        <v>36</v>
      </c>
      <c r="V192" s="10" t="str">
        <f t="shared" ca="1" si="23"/>
        <v>NÃO</v>
      </c>
      <c r="W192" s="10">
        <f>IF(OR($A192="",$I192="",$M192=""),"",SUMIFS($M$2:M192,$I$2:I192,$I192,$A$2:A192,$A192)-$M192)</f>
        <v>173.05</v>
      </c>
      <c r="X192" s="10">
        <f t="shared" si="24"/>
        <v>460.29200000000003</v>
      </c>
      <c r="Y192" s="10">
        <f>IFERROR(VLOOKUP($I192,'02_Cad_Maquinas'!$B$2:$H$200,7,FALSE()),"")</f>
        <v>475.2</v>
      </c>
      <c r="Z192" s="10">
        <f t="shared" si="25"/>
        <v>14.907999999999959</v>
      </c>
      <c r="AA192" s="11">
        <f t="shared" si="26"/>
        <v>0.96862794612794623</v>
      </c>
      <c r="AB192" s="10"/>
      <c r="AC192" s="10" t="str">
        <f t="shared" si="19"/>
        <v>|10180|10148|</v>
      </c>
      <c r="AD192" s="10" t="str">
        <f t="shared" si="20"/>
        <v>COLADEIRA 23</v>
      </c>
    </row>
    <row r="193" spans="1:30" ht="24" customHeight="1" x14ac:dyDescent="0.3">
      <c r="A193" s="35">
        <v>46203</v>
      </c>
      <c r="B193" s="10">
        <v>10180.101479999999</v>
      </c>
      <c r="C193" s="10"/>
      <c r="D193" s="10" t="s">
        <v>61</v>
      </c>
      <c r="E193" s="17">
        <v>30124802</v>
      </c>
      <c r="F193" s="18" t="s">
        <v>3165</v>
      </c>
      <c r="G193" s="10" t="s">
        <v>61</v>
      </c>
      <c r="H193" s="10" t="s">
        <v>61</v>
      </c>
      <c r="I193" s="10" t="s">
        <v>61</v>
      </c>
      <c r="J193" s="21">
        <v>205</v>
      </c>
      <c r="K193" s="10">
        <f>IF($E193="","",IFERROR(INDEX('01_Cad_Pecas'!$H$2:$H$5000,MATCH($E193,'01_Cad_Pecas'!$D$2:$D$5000,0)),IFERROR(INDEX('01_Cad_Pecas'!$H$2:$H$5000,MATCH(VALUE($E193),'01_Cad_Pecas'!$D$2:$D$5000,0)),"")))</f>
        <v>7</v>
      </c>
      <c r="L193" s="10">
        <f>IF($E193="","",IFERROR(INDEX('01_Cad_Pecas'!$I$2:$I$5000,MATCH($E193,'01_Cad_Pecas'!$D$2:$D$5000,0)),IFERROR(INDEX('01_Cad_Pecas'!$I$2:$I$5000,MATCH(VALUE($E193),'01_Cad_Pecas'!$D$2:$D$5000,0)),"")))</f>
        <v>0.81</v>
      </c>
      <c r="M193" s="10">
        <f t="shared" si="18"/>
        <v>173.05</v>
      </c>
      <c r="N193" s="10">
        <v>46206</v>
      </c>
      <c r="O193" s="10">
        <v>205</v>
      </c>
      <c r="P193" s="10"/>
      <c r="Q193" s="10"/>
      <c r="R193" s="10">
        <f t="shared" si="21"/>
        <v>173.05</v>
      </c>
      <c r="S193" s="10"/>
      <c r="T193" s="10">
        <f t="shared" si="22"/>
        <v>1</v>
      </c>
      <c r="U193" s="10" t="s">
        <v>36</v>
      </c>
      <c r="V193" s="10" t="str">
        <f t="shared" ca="1" si="23"/>
        <v>NÃO</v>
      </c>
      <c r="W193" s="10">
        <f>IF(OR($A193="",$I193="",$M193=""),"",SUMIFS($M$2:M193,$I$2:I193,$I193,$A$2:A193,$A193)-$M193)</f>
        <v>287.24200000000002</v>
      </c>
      <c r="X193" s="10">
        <f t="shared" si="24"/>
        <v>460.29200000000003</v>
      </c>
      <c r="Y193" s="10">
        <f>IFERROR(VLOOKUP($I193,'02_Cad_Maquinas'!$B$2:$H$200,7,FALSE()),"")</f>
        <v>475.2</v>
      </c>
      <c r="Z193" s="10">
        <f t="shared" si="25"/>
        <v>14.907999999999959</v>
      </c>
      <c r="AA193" s="11">
        <f t="shared" si="26"/>
        <v>0.96862794612794623</v>
      </c>
      <c r="AB193" s="10"/>
      <c r="AC193" s="10" t="str">
        <f t="shared" si="19"/>
        <v>|10180|10148|</v>
      </c>
      <c r="AD193" s="10" t="str">
        <f t="shared" si="20"/>
        <v>COLADEIRA 23</v>
      </c>
    </row>
    <row r="194" spans="1:30" ht="24" customHeight="1" x14ac:dyDescent="0.3">
      <c r="A194" s="35">
        <v>46197</v>
      </c>
      <c r="B194" s="10">
        <v>10176</v>
      </c>
      <c r="C194" s="10" t="s">
        <v>3130</v>
      </c>
      <c r="D194" s="10" t="s">
        <v>43</v>
      </c>
      <c r="E194" s="10">
        <v>20020507</v>
      </c>
      <c r="F194" s="10" t="s">
        <v>3211</v>
      </c>
      <c r="G194" s="10" t="s">
        <v>43</v>
      </c>
      <c r="H194" s="10" t="s">
        <v>43</v>
      </c>
      <c r="I194" s="9" t="s">
        <v>43</v>
      </c>
      <c r="J194" s="9">
        <v>30</v>
      </c>
      <c r="K194" s="10">
        <f>IF($E194="","",IFERROR(INDEX('01_Cad_Pecas'!$H$2:$H$5000,MATCH($E194,'01_Cad_Pecas'!$D$2:$D$5000,0)),IFERROR(INDEX('01_Cad_Pecas'!$H$2:$H$5000,MATCH(VALUE($E194),'01_Cad_Pecas'!$D$2:$D$5000,0)),"")))</f>
        <v>2</v>
      </c>
      <c r="L194" s="10">
        <f>IF($E194="","",IFERROR(INDEX('01_Cad_Pecas'!$I$2:$I$5000,MATCH($E194,'01_Cad_Pecas'!$D$2:$D$5000,0)),IFERROR(INDEX('01_Cad_Pecas'!$I$2:$I$5000,MATCH(VALUE($E194),'01_Cad_Pecas'!$D$2:$D$5000,0)),"")))</f>
        <v>1.45</v>
      </c>
      <c r="M194" s="10">
        <f t="shared" ref="M194:M257" si="27">IF(OR($J194="",$L194=""),"",IF($K194="",0,$K194)+$J194*$L194)</f>
        <v>45.5</v>
      </c>
      <c r="N194" s="10">
        <v>46197</v>
      </c>
      <c r="O194" s="9">
        <v>30</v>
      </c>
      <c r="P194" s="10"/>
      <c r="Q194" s="10"/>
      <c r="R194" s="10">
        <f t="shared" si="21"/>
        <v>45.5</v>
      </c>
      <c r="S194" s="10"/>
      <c r="T194" s="10">
        <f t="shared" si="22"/>
        <v>1</v>
      </c>
      <c r="U194" s="10"/>
      <c r="V194" s="10" t="str">
        <f t="shared" ca="1" si="23"/>
        <v>SIM</v>
      </c>
      <c r="W194" s="10">
        <f>IF(OR($A194="",$I194="",$M194=""),"",SUMIFS($M$2:M194,$I$2:I194,$I194,$A$2:A194,$A194)-$M194)</f>
        <v>0</v>
      </c>
      <c r="X194" s="10">
        <f t="shared" si="24"/>
        <v>64.900000000000006</v>
      </c>
      <c r="Y194" s="10">
        <f>IFERROR(VLOOKUP($I194,'02_Cad_Maquinas'!$B$2:$H$200,7,FALSE()),"")</f>
        <v>485.76000000000005</v>
      </c>
      <c r="Z194" s="10">
        <f t="shared" si="25"/>
        <v>420.86</v>
      </c>
      <c r="AA194" s="11">
        <f t="shared" si="26"/>
        <v>0.13360507246376813</v>
      </c>
      <c r="AB194" s="10" t="s">
        <v>3212</v>
      </c>
      <c r="AC194" s="10" t="str">
        <f t="shared" si="19"/>
        <v>|10176|</v>
      </c>
      <c r="AD194" s="10" t="str">
        <f t="shared" si="20"/>
        <v>COPIADORA</v>
      </c>
    </row>
    <row r="195" spans="1:30" ht="24" customHeight="1" x14ac:dyDescent="0.3">
      <c r="A195" s="35">
        <v>46197</v>
      </c>
      <c r="B195" s="10">
        <v>10176</v>
      </c>
      <c r="C195" s="10" t="s">
        <v>3130</v>
      </c>
      <c r="D195" s="10" t="s">
        <v>43</v>
      </c>
      <c r="E195" s="10">
        <v>20021607</v>
      </c>
      <c r="F195" s="10" t="s">
        <v>2187</v>
      </c>
      <c r="G195" s="10" t="s">
        <v>43</v>
      </c>
      <c r="H195" s="10" t="s">
        <v>43</v>
      </c>
      <c r="I195" s="9" t="s">
        <v>43</v>
      </c>
      <c r="J195" s="9">
        <v>12</v>
      </c>
      <c r="K195" s="10">
        <f>IF($E195="","",IFERROR(INDEX('01_Cad_Pecas'!$H$2:$H$5000,MATCH($E195,'01_Cad_Pecas'!$D$2:$D$5000,0)),IFERROR(INDEX('01_Cad_Pecas'!$H$2:$H$5000,MATCH(VALUE($E195),'01_Cad_Pecas'!$D$2:$D$5000,0)),"")))</f>
        <v>2</v>
      </c>
      <c r="L195" s="10">
        <f>IF($E195="","",IFERROR(INDEX('01_Cad_Pecas'!$I$2:$I$5000,MATCH($E195,'01_Cad_Pecas'!$D$2:$D$5000,0)),IFERROR(INDEX('01_Cad_Pecas'!$I$2:$I$5000,MATCH(VALUE($E195),'01_Cad_Pecas'!$D$2:$D$5000,0)),"")))</f>
        <v>1.45</v>
      </c>
      <c r="M195" s="10">
        <f t="shared" si="27"/>
        <v>19.399999999999999</v>
      </c>
      <c r="N195" s="10">
        <v>46197</v>
      </c>
      <c r="O195" s="9">
        <v>12</v>
      </c>
      <c r="P195" s="10"/>
      <c r="Q195" s="10"/>
      <c r="R195" s="10">
        <f t="shared" si="21"/>
        <v>19.399999999999999</v>
      </c>
      <c r="S195" s="10"/>
      <c r="T195" s="10">
        <f t="shared" si="22"/>
        <v>1</v>
      </c>
      <c r="U195" s="10"/>
      <c r="V195" s="10" t="str">
        <f t="shared" ca="1" si="23"/>
        <v>SIM</v>
      </c>
      <c r="W195" s="10">
        <f>IF(OR($A195="",$I195="",$M195=""),"",SUMIFS($M$2:M195,$I$2:I195,$I195,$A$2:A195,$A195)-$M195)</f>
        <v>45.500000000000007</v>
      </c>
      <c r="X195" s="10">
        <f t="shared" si="24"/>
        <v>64.900000000000006</v>
      </c>
      <c r="Y195" s="10">
        <f>IFERROR(VLOOKUP($I195,'02_Cad_Maquinas'!$B$2:$H$200,7,FALSE()),"")</f>
        <v>485.76000000000005</v>
      </c>
      <c r="Z195" s="10">
        <f t="shared" si="25"/>
        <v>420.86</v>
      </c>
      <c r="AA195" s="11">
        <f t="shared" si="26"/>
        <v>0.13360507246376813</v>
      </c>
      <c r="AB195" s="10" t="s">
        <v>3212</v>
      </c>
      <c r="AC195" s="10" t="str">
        <f t="shared" ref="AC195:AC258" si="28">IF($B195="","","|"&amp;SUBSTITUTE(TRIM(SUBSTITUTE(SUBSTITUTE(SUBSTITUTE(SUBSTITUTE(SUBSTITUTE(SUBSTITUTE(SUBSTITUTE(SUBSTITUTE(SUBSTITUTE(SUBSTITUTE(SUBSTITUTE(SUBSTITUTE(SUBSTITUTE(SUBSTITUTE(TRIM($B195&amp;""),CHAR(10)," "),CHAR(13)," "),"."," "),";"," "),","," "),"/"," "),"+"," "),"-"," "),"  "," "),"  "," "),"  "," "),"  "," "),"  "," "),"  "," "))," ","|")&amp;"|")</f>
        <v>|10176|</v>
      </c>
      <c r="AD195" s="10" t="str">
        <f t="shared" ref="AD195:AD258" si="29">TRIM($I195&amp;"")</f>
        <v>COPIADORA</v>
      </c>
    </row>
    <row r="196" spans="1:30" ht="36" customHeight="1" x14ac:dyDescent="0.3">
      <c r="A196" s="35">
        <v>46198</v>
      </c>
      <c r="B196" s="10">
        <v>10163.10147</v>
      </c>
      <c r="C196" s="10" t="s">
        <v>3142</v>
      </c>
      <c r="D196" s="10" t="s">
        <v>43</v>
      </c>
      <c r="E196" s="10">
        <v>20031207</v>
      </c>
      <c r="F196" s="10" t="s">
        <v>3213</v>
      </c>
      <c r="G196" s="10" t="s">
        <v>43</v>
      </c>
      <c r="H196" s="10" t="s">
        <v>43</v>
      </c>
      <c r="I196" s="9" t="s">
        <v>43</v>
      </c>
      <c r="J196" s="9">
        <v>10</v>
      </c>
      <c r="K196" s="10">
        <f>IF($E196="","",IFERROR(INDEX('01_Cad_Pecas'!$H$2:$H$5000,MATCH($E196,'01_Cad_Pecas'!$D$2:$D$5000,0)),IFERROR(INDEX('01_Cad_Pecas'!$H$2:$H$5000,MATCH(VALUE($E196),'01_Cad_Pecas'!$D$2:$D$5000,0)),"")))</f>
        <v>2</v>
      </c>
      <c r="L196" s="10">
        <f>IF($E196="","",IFERROR(INDEX('01_Cad_Pecas'!$I$2:$I$5000,MATCH($E196,'01_Cad_Pecas'!$D$2:$D$5000,0)),IFERROR(INDEX('01_Cad_Pecas'!$I$2:$I$5000,MATCH(VALUE($E196),'01_Cad_Pecas'!$D$2:$D$5000,0)),"")))</f>
        <v>1.45</v>
      </c>
      <c r="M196" s="10">
        <f t="shared" si="27"/>
        <v>16.5</v>
      </c>
      <c r="N196" s="10">
        <v>46197</v>
      </c>
      <c r="O196" s="9">
        <v>10</v>
      </c>
      <c r="P196" s="10"/>
      <c r="Q196" s="10"/>
      <c r="R196" s="10">
        <f t="shared" si="21"/>
        <v>16.5</v>
      </c>
      <c r="S196" s="10"/>
      <c r="T196" s="10">
        <f t="shared" si="22"/>
        <v>1</v>
      </c>
      <c r="U196" s="10"/>
      <c r="V196" s="10" t="str">
        <f t="shared" ca="1" si="23"/>
        <v>SIM</v>
      </c>
      <c r="W196" s="10">
        <f>IF(OR($A196="",$I196="",$M196=""),"",SUMIFS($M$2:M196,$I$2:I196,$I196,$A$2:A196,$A196)-$M196)</f>
        <v>0</v>
      </c>
      <c r="X196" s="10">
        <f t="shared" si="24"/>
        <v>317.59999999999997</v>
      </c>
      <c r="Y196" s="10">
        <f>IFERROR(VLOOKUP($I196,'02_Cad_Maquinas'!$B$2:$H$200,7,FALSE()),"")</f>
        <v>485.76000000000005</v>
      </c>
      <c r="Z196" s="10">
        <f t="shared" si="25"/>
        <v>168.16000000000008</v>
      </c>
      <c r="AA196" s="11">
        <f t="shared" si="26"/>
        <v>0.65382081686429494</v>
      </c>
      <c r="AB196" s="10" t="s">
        <v>3214</v>
      </c>
      <c r="AC196" s="10" t="str">
        <f t="shared" si="28"/>
        <v>|10163|10147|</v>
      </c>
      <c r="AD196" s="10" t="str">
        <f t="shared" si="29"/>
        <v>COPIADORA</v>
      </c>
    </row>
    <row r="197" spans="1:30" ht="36" customHeight="1" x14ac:dyDescent="0.3">
      <c r="A197" s="35">
        <v>46198</v>
      </c>
      <c r="B197" s="10">
        <v>10163.10147</v>
      </c>
      <c r="C197" s="10" t="s">
        <v>3142</v>
      </c>
      <c r="D197" s="10" t="s">
        <v>43</v>
      </c>
      <c r="E197" s="10">
        <v>20021607</v>
      </c>
      <c r="F197" s="10" t="s">
        <v>2187</v>
      </c>
      <c r="G197" s="10" t="s">
        <v>43</v>
      </c>
      <c r="H197" s="10" t="s">
        <v>43</v>
      </c>
      <c r="I197" s="9" t="s">
        <v>43</v>
      </c>
      <c r="J197" s="9">
        <v>21</v>
      </c>
      <c r="K197" s="10">
        <f>IF($E197="","",IFERROR(INDEX('01_Cad_Pecas'!$H$2:$H$5000,MATCH($E197,'01_Cad_Pecas'!$D$2:$D$5000,0)),IFERROR(INDEX('01_Cad_Pecas'!$H$2:$H$5000,MATCH(VALUE($E197),'01_Cad_Pecas'!$D$2:$D$5000,0)),"")))</f>
        <v>2</v>
      </c>
      <c r="L197" s="10">
        <f>IF($E197="","",IFERROR(INDEX('01_Cad_Pecas'!$I$2:$I$5000,MATCH($E197,'01_Cad_Pecas'!$D$2:$D$5000,0)),IFERROR(INDEX('01_Cad_Pecas'!$I$2:$I$5000,MATCH(VALUE($E197),'01_Cad_Pecas'!$D$2:$D$5000,0)),"")))</f>
        <v>1.45</v>
      </c>
      <c r="M197" s="10">
        <f t="shared" si="27"/>
        <v>32.450000000000003</v>
      </c>
      <c r="N197" s="10">
        <v>46197</v>
      </c>
      <c r="O197" s="9">
        <v>21</v>
      </c>
      <c r="P197" s="10"/>
      <c r="Q197" s="10"/>
      <c r="R197" s="10">
        <f t="shared" si="21"/>
        <v>32.450000000000003</v>
      </c>
      <c r="S197" s="10"/>
      <c r="T197" s="10">
        <f t="shared" si="22"/>
        <v>1</v>
      </c>
      <c r="U197" s="10"/>
      <c r="V197" s="10" t="str">
        <f t="shared" ca="1" si="23"/>
        <v>SIM</v>
      </c>
      <c r="W197" s="10">
        <f>IF(OR($A197="",$I197="",$M197=""),"",SUMIFS($M$2:M197,$I$2:I197,$I197,$A$2:A197,$A197)-$M197)</f>
        <v>16.5</v>
      </c>
      <c r="X197" s="10">
        <f t="shared" si="24"/>
        <v>317.59999999999997</v>
      </c>
      <c r="Y197" s="10">
        <f>IFERROR(VLOOKUP($I197,'02_Cad_Maquinas'!$B$2:$H$200,7,FALSE()),"")</f>
        <v>485.76000000000005</v>
      </c>
      <c r="Z197" s="10">
        <f t="shared" si="25"/>
        <v>168.16000000000008</v>
      </c>
      <c r="AA197" s="11">
        <f t="shared" si="26"/>
        <v>0.65382081686429494</v>
      </c>
      <c r="AB197" s="10" t="s">
        <v>3214</v>
      </c>
      <c r="AC197" s="10" t="str">
        <f t="shared" si="28"/>
        <v>|10163|10147|</v>
      </c>
      <c r="AD197" s="10" t="str">
        <f t="shared" si="29"/>
        <v>COPIADORA</v>
      </c>
    </row>
    <row r="198" spans="1:30" ht="36" customHeight="1" x14ac:dyDescent="0.3">
      <c r="A198" s="35">
        <v>46198</v>
      </c>
      <c r="B198" s="10">
        <v>10163.10147</v>
      </c>
      <c r="C198" s="10" t="s">
        <v>3142</v>
      </c>
      <c r="D198" s="10" t="s">
        <v>43</v>
      </c>
      <c r="E198" s="10">
        <v>20051001</v>
      </c>
      <c r="F198" s="10" t="s">
        <v>3215</v>
      </c>
      <c r="G198" s="10" t="s">
        <v>43</v>
      </c>
      <c r="H198" s="10" t="s">
        <v>43</v>
      </c>
      <c r="I198" s="9" t="s">
        <v>43</v>
      </c>
      <c r="J198" s="9">
        <v>30</v>
      </c>
      <c r="K198" s="10">
        <f>IF($E198="","",IFERROR(INDEX('01_Cad_Pecas'!$H$2:$H$5000,MATCH($E198,'01_Cad_Pecas'!$D$2:$D$5000,0)),IFERROR(INDEX('01_Cad_Pecas'!$H$2:$H$5000,MATCH(VALUE($E198),'01_Cad_Pecas'!$D$2:$D$5000,0)),"")))</f>
        <v>2</v>
      </c>
      <c r="L198" s="10">
        <f>IF($E198="","",IFERROR(INDEX('01_Cad_Pecas'!$I$2:$I$5000,MATCH($E198,'01_Cad_Pecas'!$D$2:$D$5000,0)),IFERROR(INDEX('01_Cad_Pecas'!$I$2:$I$5000,MATCH(VALUE($E198),'01_Cad_Pecas'!$D$2:$D$5000,0)),"")))</f>
        <v>1.45</v>
      </c>
      <c r="M198" s="10">
        <f t="shared" si="27"/>
        <v>45.5</v>
      </c>
      <c r="N198" s="10">
        <v>46197</v>
      </c>
      <c r="O198" s="9">
        <v>30</v>
      </c>
      <c r="P198" s="10"/>
      <c r="Q198" s="10"/>
      <c r="R198" s="10">
        <f t="shared" si="21"/>
        <v>45.5</v>
      </c>
      <c r="S198" s="10"/>
      <c r="T198" s="10">
        <f t="shared" si="22"/>
        <v>1</v>
      </c>
      <c r="U198" s="10"/>
      <c r="V198" s="10" t="str">
        <f t="shared" ca="1" si="23"/>
        <v>SIM</v>
      </c>
      <c r="W198" s="10">
        <f>IF(OR($A198="",$I198="",$M198=""),"",SUMIFS($M$2:M198,$I$2:I198,$I198,$A$2:A198,$A198)-$M198)</f>
        <v>48.95</v>
      </c>
      <c r="X198" s="10">
        <f t="shared" si="24"/>
        <v>317.59999999999997</v>
      </c>
      <c r="Y198" s="10">
        <f>IFERROR(VLOOKUP($I198,'02_Cad_Maquinas'!$B$2:$H$200,7,FALSE()),"")</f>
        <v>485.76000000000005</v>
      </c>
      <c r="Z198" s="10">
        <f t="shared" si="25"/>
        <v>168.16000000000008</v>
      </c>
      <c r="AA198" s="11">
        <f t="shared" si="26"/>
        <v>0.65382081686429494</v>
      </c>
      <c r="AB198" s="10" t="s">
        <v>3214</v>
      </c>
      <c r="AC198" s="10" t="str">
        <f t="shared" si="28"/>
        <v>|10163|10147|</v>
      </c>
      <c r="AD198" s="10" t="str">
        <f t="shared" si="29"/>
        <v>COPIADORA</v>
      </c>
    </row>
    <row r="199" spans="1:30" ht="36" customHeight="1" x14ac:dyDescent="0.3">
      <c r="A199" s="35">
        <v>46198</v>
      </c>
      <c r="B199" s="10">
        <v>10163.10147</v>
      </c>
      <c r="C199" s="10" t="s">
        <v>3142</v>
      </c>
      <c r="D199" s="10" t="s">
        <v>43</v>
      </c>
      <c r="E199" s="10">
        <v>20052201</v>
      </c>
      <c r="F199" s="10" t="s">
        <v>3216</v>
      </c>
      <c r="G199" s="10" t="s">
        <v>43</v>
      </c>
      <c r="H199" s="10" t="s">
        <v>43</v>
      </c>
      <c r="I199" s="9" t="s">
        <v>43</v>
      </c>
      <c r="J199" s="9">
        <v>130</v>
      </c>
      <c r="K199" s="10">
        <f>IF($E199="","",IFERROR(INDEX('01_Cad_Pecas'!$H$2:$H$5000,MATCH($E199,'01_Cad_Pecas'!$D$2:$D$5000,0)),IFERROR(INDEX('01_Cad_Pecas'!$H$2:$H$5000,MATCH(VALUE($E199),'01_Cad_Pecas'!$D$2:$D$5000,0)),"")))</f>
        <v>2</v>
      </c>
      <c r="L199" s="10">
        <f>IF($E199="","",IFERROR(INDEX('01_Cad_Pecas'!$I$2:$I$5000,MATCH($E199,'01_Cad_Pecas'!$D$2:$D$5000,0)),IFERROR(INDEX('01_Cad_Pecas'!$I$2:$I$5000,MATCH(VALUE($E199),'01_Cad_Pecas'!$D$2:$D$5000,0)),"")))</f>
        <v>1.45</v>
      </c>
      <c r="M199" s="10">
        <f t="shared" si="27"/>
        <v>190.5</v>
      </c>
      <c r="N199" s="10">
        <v>46197</v>
      </c>
      <c r="O199" s="9">
        <v>130</v>
      </c>
      <c r="P199" s="10"/>
      <c r="Q199" s="10"/>
      <c r="R199" s="10">
        <f t="shared" ref="R199:R262" si="30">IF(AND($P199&lt;&gt;"",$Q199&lt;&gt;""),($Q199-$P199)*1440,IF(AND($O199&lt;&gt;"",$L199&lt;&gt;""),IF($K199="",0,$K199)+$O199*$L199,""))</f>
        <v>190.5</v>
      </c>
      <c r="S199" s="10"/>
      <c r="T199" s="10">
        <f t="shared" ref="T199:T262" si="31">IF(OR($J199="",$O199=""),"",$O199/$J199)</f>
        <v>1</v>
      </c>
      <c r="U199" s="10"/>
      <c r="V199" s="10" t="str">
        <f t="shared" ref="V199:V262" ca="1" si="32">IF($A199="","",IF(AND($A199&lt;&gt;"",NOT(OR($U199="Concluído",$U199="Concluido")),TODAY()&gt;$A199),"SIM","NÃO"))</f>
        <v>SIM</v>
      </c>
      <c r="W199" s="10">
        <f>IF(OR($A199="",$I199="",$M199=""),"",SUMIFS($M$2:M199,$I$2:I199,$I199,$A$2:A199,$A199)-$M199)</f>
        <v>94.449999999999989</v>
      </c>
      <c r="X199" s="10">
        <f t="shared" ref="X199:X262" si="33">IF(OR($A199="",$I199=""),"",SUMIFS($M$2:$M$4922,$I$2:$I$4922,$I199,$A$2:$A$4922,$A199))</f>
        <v>317.59999999999997</v>
      </c>
      <c r="Y199" s="10">
        <f>IFERROR(VLOOKUP($I199,'02_Cad_Maquinas'!$B$2:$H$200,7,FALSE()),"")</f>
        <v>485.76000000000005</v>
      </c>
      <c r="Z199" s="10">
        <f t="shared" ref="Z199:Z262" si="34">IF(OR($X199="",$Y199=""),"",$Y199-$X199)</f>
        <v>168.16000000000008</v>
      </c>
      <c r="AA199" s="11">
        <f t="shared" ref="AA199:AA262" si="35">IF(OR($X199="",$Y199=""),"",$X199/$Y199)</f>
        <v>0.65382081686429494</v>
      </c>
      <c r="AB199" s="10" t="s">
        <v>3214</v>
      </c>
      <c r="AC199" s="10" t="str">
        <f t="shared" si="28"/>
        <v>|10163|10147|</v>
      </c>
      <c r="AD199" s="10" t="str">
        <f t="shared" si="29"/>
        <v>COPIADORA</v>
      </c>
    </row>
    <row r="200" spans="1:30" ht="36" customHeight="1" x14ac:dyDescent="0.3">
      <c r="A200" s="35">
        <v>46198</v>
      </c>
      <c r="B200" s="10">
        <v>10163.10147</v>
      </c>
      <c r="C200" s="10" t="s">
        <v>3142</v>
      </c>
      <c r="D200" s="10" t="s">
        <v>43</v>
      </c>
      <c r="E200" s="10">
        <v>20053007</v>
      </c>
      <c r="F200" s="10" t="s">
        <v>3217</v>
      </c>
      <c r="G200" s="10" t="s">
        <v>43</v>
      </c>
      <c r="H200" s="10" t="s">
        <v>43</v>
      </c>
      <c r="I200" s="9" t="s">
        <v>43</v>
      </c>
      <c r="J200" s="9">
        <v>7</v>
      </c>
      <c r="K200" s="10">
        <f>IF($E200="","",IFERROR(INDEX('01_Cad_Pecas'!$H$2:$H$5000,MATCH($E200,'01_Cad_Pecas'!$D$2:$D$5000,0)),IFERROR(INDEX('01_Cad_Pecas'!$H$2:$H$5000,MATCH(VALUE($E200),'01_Cad_Pecas'!$D$2:$D$5000,0)),"")))</f>
        <v>2</v>
      </c>
      <c r="L200" s="10">
        <f>IF($E200="","",IFERROR(INDEX('01_Cad_Pecas'!$I$2:$I$5000,MATCH($E200,'01_Cad_Pecas'!$D$2:$D$5000,0)),IFERROR(INDEX('01_Cad_Pecas'!$I$2:$I$5000,MATCH(VALUE($E200),'01_Cad_Pecas'!$D$2:$D$5000,0)),"")))</f>
        <v>1.45</v>
      </c>
      <c r="M200" s="10">
        <f t="shared" si="27"/>
        <v>12.15</v>
      </c>
      <c r="N200" s="10">
        <v>46197</v>
      </c>
      <c r="O200" s="9">
        <v>7</v>
      </c>
      <c r="P200" s="10"/>
      <c r="Q200" s="10"/>
      <c r="R200" s="10">
        <f t="shared" si="30"/>
        <v>12.15</v>
      </c>
      <c r="S200" s="10"/>
      <c r="T200" s="10">
        <f t="shared" si="31"/>
        <v>1</v>
      </c>
      <c r="U200" s="10"/>
      <c r="V200" s="10" t="str">
        <f t="shared" ca="1" si="32"/>
        <v>SIM</v>
      </c>
      <c r="W200" s="10">
        <f>IF(OR($A200="",$I200="",$M200=""),"",SUMIFS($M$2:M200,$I$2:I200,$I200,$A$2:A200,$A200)-$M200)</f>
        <v>284.95</v>
      </c>
      <c r="X200" s="10">
        <f t="shared" si="33"/>
        <v>317.59999999999997</v>
      </c>
      <c r="Y200" s="10">
        <f>IFERROR(VLOOKUP($I200,'02_Cad_Maquinas'!$B$2:$H$200,7,FALSE()),"")</f>
        <v>485.76000000000005</v>
      </c>
      <c r="Z200" s="10">
        <f t="shared" si="34"/>
        <v>168.16000000000008</v>
      </c>
      <c r="AA200" s="11">
        <f t="shared" si="35"/>
        <v>0.65382081686429494</v>
      </c>
      <c r="AB200" s="10" t="s">
        <v>3214</v>
      </c>
      <c r="AC200" s="10" t="str">
        <f t="shared" si="28"/>
        <v>|10163|10147|</v>
      </c>
      <c r="AD200" s="10" t="str">
        <f t="shared" si="29"/>
        <v>COPIADORA</v>
      </c>
    </row>
    <row r="201" spans="1:30" ht="36" customHeight="1" x14ac:dyDescent="0.3">
      <c r="A201" s="35">
        <v>46198</v>
      </c>
      <c r="B201" s="10">
        <v>10163.10147</v>
      </c>
      <c r="C201" s="10" t="s">
        <v>3142</v>
      </c>
      <c r="D201" s="10" t="s">
        <v>43</v>
      </c>
      <c r="E201" s="10">
        <v>20053407</v>
      </c>
      <c r="F201" s="10" t="s">
        <v>3218</v>
      </c>
      <c r="G201" s="10" t="s">
        <v>43</v>
      </c>
      <c r="H201" s="10" t="s">
        <v>43</v>
      </c>
      <c r="I201" s="9" t="s">
        <v>43</v>
      </c>
      <c r="J201" s="9">
        <v>2</v>
      </c>
      <c r="K201" s="10">
        <f>IF($E201="","",IFERROR(INDEX('01_Cad_Pecas'!$H$2:$H$5000,MATCH($E201,'01_Cad_Pecas'!$D$2:$D$5000,0)),IFERROR(INDEX('01_Cad_Pecas'!$H$2:$H$5000,MATCH(VALUE($E201),'01_Cad_Pecas'!$D$2:$D$5000,0)),"")))</f>
        <v>2</v>
      </c>
      <c r="L201" s="10">
        <f>IF($E201="","",IFERROR(INDEX('01_Cad_Pecas'!$I$2:$I$5000,MATCH($E201,'01_Cad_Pecas'!$D$2:$D$5000,0)),IFERROR(INDEX('01_Cad_Pecas'!$I$2:$I$5000,MATCH(VALUE($E201),'01_Cad_Pecas'!$D$2:$D$5000,0)),"")))</f>
        <v>1.45</v>
      </c>
      <c r="M201" s="10">
        <f t="shared" si="27"/>
        <v>4.9000000000000004</v>
      </c>
      <c r="N201" s="10">
        <v>46197</v>
      </c>
      <c r="O201" s="9">
        <v>2</v>
      </c>
      <c r="P201" s="10"/>
      <c r="Q201" s="10"/>
      <c r="R201" s="10">
        <f t="shared" si="30"/>
        <v>4.9000000000000004</v>
      </c>
      <c r="S201" s="10"/>
      <c r="T201" s="10">
        <f t="shared" si="31"/>
        <v>1</v>
      </c>
      <c r="U201" s="10"/>
      <c r="V201" s="10" t="str">
        <f t="shared" ca="1" si="32"/>
        <v>SIM</v>
      </c>
      <c r="W201" s="10">
        <f>IF(OR($A201="",$I201="",$M201=""),"",SUMIFS($M$2:M201,$I$2:I201,$I201,$A$2:A201,$A201)-$M201)</f>
        <v>297.09999999999997</v>
      </c>
      <c r="X201" s="10">
        <f t="shared" si="33"/>
        <v>317.59999999999997</v>
      </c>
      <c r="Y201" s="10">
        <f>IFERROR(VLOOKUP($I201,'02_Cad_Maquinas'!$B$2:$H$200,7,FALSE()),"")</f>
        <v>485.76000000000005</v>
      </c>
      <c r="Z201" s="10">
        <f t="shared" si="34"/>
        <v>168.16000000000008</v>
      </c>
      <c r="AA201" s="11">
        <f t="shared" si="35"/>
        <v>0.65382081686429494</v>
      </c>
      <c r="AB201" s="10" t="s">
        <v>3214</v>
      </c>
      <c r="AC201" s="10" t="str">
        <f t="shared" si="28"/>
        <v>|10163|10147|</v>
      </c>
      <c r="AD201" s="10" t="str">
        <f t="shared" si="29"/>
        <v>COPIADORA</v>
      </c>
    </row>
    <row r="202" spans="1:30" ht="36" customHeight="1" x14ac:dyDescent="0.3">
      <c r="A202" s="35">
        <v>46198</v>
      </c>
      <c r="B202" s="10">
        <v>10163.10147</v>
      </c>
      <c r="C202" s="10" t="s">
        <v>3142</v>
      </c>
      <c r="D202" s="10" t="s">
        <v>43</v>
      </c>
      <c r="E202" s="10">
        <v>20086212</v>
      </c>
      <c r="F202" s="10" t="s">
        <v>3219</v>
      </c>
      <c r="G202" s="10" t="s">
        <v>43</v>
      </c>
      <c r="H202" s="10" t="s">
        <v>43</v>
      </c>
      <c r="I202" s="9" t="s">
        <v>43</v>
      </c>
      <c r="J202" s="9">
        <v>3</v>
      </c>
      <c r="K202" s="10">
        <f>IF($E202="","",IFERROR(INDEX('01_Cad_Pecas'!$H$2:$H$5000,MATCH($E202,'01_Cad_Pecas'!$D$2:$D$5000,0)),IFERROR(INDEX('01_Cad_Pecas'!$H$2:$H$5000,MATCH(VALUE($E202),'01_Cad_Pecas'!$D$2:$D$5000,0)),"")))</f>
        <v>2</v>
      </c>
      <c r="L202" s="10">
        <f>IF($E202="","",IFERROR(INDEX('01_Cad_Pecas'!$I$2:$I$5000,MATCH($E202,'01_Cad_Pecas'!$D$2:$D$5000,0)),IFERROR(INDEX('01_Cad_Pecas'!$I$2:$I$5000,MATCH(VALUE($E202),'01_Cad_Pecas'!$D$2:$D$5000,0)),"")))</f>
        <v>1.45</v>
      </c>
      <c r="M202" s="10">
        <f t="shared" si="27"/>
        <v>6.35</v>
      </c>
      <c r="N202" s="10">
        <v>46197</v>
      </c>
      <c r="O202" s="9">
        <v>3</v>
      </c>
      <c r="P202" s="10"/>
      <c r="Q202" s="10"/>
      <c r="R202" s="10">
        <f t="shared" si="30"/>
        <v>6.35</v>
      </c>
      <c r="S202" s="10"/>
      <c r="T202" s="10">
        <f t="shared" si="31"/>
        <v>1</v>
      </c>
      <c r="U202" s="10"/>
      <c r="V202" s="10" t="str">
        <f t="shared" ca="1" si="32"/>
        <v>SIM</v>
      </c>
      <c r="W202" s="10">
        <f>IF(OR($A202="",$I202="",$M202=""),"",SUMIFS($M$2:M202,$I$2:I202,$I202,$A$2:A202,$A202)-$M202)</f>
        <v>301.99999999999994</v>
      </c>
      <c r="X202" s="10">
        <f t="shared" si="33"/>
        <v>317.59999999999997</v>
      </c>
      <c r="Y202" s="10">
        <f>IFERROR(VLOOKUP($I202,'02_Cad_Maquinas'!$B$2:$H$200,7,FALSE()),"")</f>
        <v>485.76000000000005</v>
      </c>
      <c r="Z202" s="10">
        <f t="shared" si="34"/>
        <v>168.16000000000008</v>
      </c>
      <c r="AA202" s="11">
        <f t="shared" si="35"/>
        <v>0.65382081686429494</v>
      </c>
      <c r="AB202" s="10" t="s">
        <v>3214</v>
      </c>
      <c r="AC202" s="10" t="str">
        <f t="shared" si="28"/>
        <v>|10163|10147|</v>
      </c>
      <c r="AD202" s="10" t="str">
        <f t="shared" si="29"/>
        <v>COPIADORA</v>
      </c>
    </row>
    <row r="203" spans="1:30" ht="36" customHeight="1" x14ac:dyDescent="0.3">
      <c r="A203" s="35">
        <v>46198</v>
      </c>
      <c r="B203" s="10">
        <v>10163.10147</v>
      </c>
      <c r="C203" s="10" t="s">
        <v>3142</v>
      </c>
      <c r="D203" s="10" t="s">
        <v>43</v>
      </c>
      <c r="E203" s="10">
        <v>30034007</v>
      </c>
      <c r="F203" s="10" t="s">
        <v>565</v>
      </c>
      <c r="G203" s="10" t="s">
        <v>43</v>
      </c>
      <c r="H203" s="10" t="s">
        <v>43</v>
      </c>
      <c r="I203" s="9" t="s">
        <v>43</v>
      </c>
      <c r="J203" s="9">
        <v>5</v>
      </c>
      <c r="K203" s="10">
        <f>IF($E203="","",IFERROR(INDEX('01_Cad_Pecas'!$H$2:$H$5000,MATCH($E203,'01_Cad_Pecas'!$D$2:$D$5000,0)),IFERROR(INDEX('01_Cad_Pecas'!$H$2:$H$5000,MATCH(VALUE($E203),'01_Cad_Pecas'!$D$2:$D$5000,0)),"")))</f>
        <v>2</v>
      </c>
      <c r="L203" s="10">
        <f>IF($E203="","",IFERROR(INDEX('01_Cad_Pecas'!$I$2:$I$5000,MATCH($E203,'01_Cad_Pecas'!$D$2:$D$5000,0)),IFERROR(INDEX('01_Cad_Pecas'!$I$2:$I$5000,MATCH(VALUE($E203),'01_Cad_Pecas'!$D$2:$D$5000,0)),"")))</f>
        <v>1.45</v>
      </c>
      <c r="M203" s="10">
        <f t="shared" si="27"/>
        <v>9.25</v>
      </c>
      <c r="N203" s="10">
        <v>46197</v>
      </c>
      <c r="O203" s="9">
        <v>5</v>
      </c>
      <c r="P203" s="10"/>
      <c r="Q203" s="10"/>
      <c r="R203" s="10">
        <f t="shared" si="30"/>
        <v>9.25</v>
      </c>
      <c r="S203" s="10"/>
      <c r="T203" s="10">
        <f t="shared" si="31"/>
        <v>1</v>
      </c>
      <c r="U203" s="10"/>
      <c r="V203" s="10" t="str">
        <f t="shared" ca="1" si="32"/>
        <v>SIM</v>
      </c>
      <c r="W203" s="10">
        <f>IF(OR($A203="",$I203="",$M203=""),"",SUMIFS($M$2:M203,$I$2:I203,$I203,$A$2:A203,$A203)-$M203)</f>
        <v>308.34999999999997</v>
      </c>
      <c r="X203" s="10">
        <f t="shared" si="33"/>
        <v>317.59999999999997</v>
      </c>
      <c r="Y203" s="10">
        <f>IFERROR(VLOOKUP($I203,'02_Cad_Maquinas'!$B$2:$H$200,7,FALSE()),"")</f>
        <v>485.76000000000005</v>
      </c>
      <c r="Z203" s="10">
        <f t="shared" si="34"/>
        <v>168.16000000000008</v>
      </c>
      <c r="AA203" s="11">
        <f t="shared" si="35"/>
        <v>0.65382081686429494</v>
      </c>
      <c r="AB203" s="10" t="s">
        <v>3214</v>
      </c>
      <c r="AC203" s="10" t="str">
        <f t="shared" si="28"/>
        <v>|10163|10147|</v>
      </c>
      <c r="AD203" s="10" t="str">
        <f t="shared" si="29"/>
        <v>COPIADORA</v>
      </c>
    </row>
    <row r="204" spans="1:30" ht="24" customHeight="1" x14ac:dyDescent="0.3">
      <c r="A204" s="35">
        <v>46199</v>
      </c>
      <c r="B204" s="10">
        <v>10179</v>
      </c>
      <c r="C204" s="10"/>
      <c r="D204" s="10" t="s">
        <v>43</v>
      </c>
      <c r="E204" s="10">
        <v>20020007</v>
      </c>
      <c r="F204" s="10" t="s">
        <v>3220</v>
      </c>
      <c r="G204" s="10" t="s">
        <v>43</v>
      </c>
      <c r="H204" s="10" t="s">
        <v>43</v>
      </c>
      <c r="I204" s="10" t="s">
        <v>43</v>
      </c>
      <c r="J204" s="9">
        <v>11</v>
      </c>
      <c r="K204" s="10">
        <f>IF($E204="","",IFERROR(INDEX('01_Cad_Pecas'!$H$2:$H$5000,MATCH($E204,'01_Cad_Pecas'!$D$2:$D$5000,0)),IFERROR(INDEX('01_Cad_Pecas'!$H$2:$H$5000,MATCH(VALUE($E204),'01_Cad_Pecas'!$D$2:$D$5000,0)),"")))</f>
        <v>2</v>
      </c>
      <c r="L204" s="10">
        <f>IF($E204="","",IFERROR(INDEX('01_Cad_Pecas'!$I$2:$I$5000,MATCH($E204,'01_Cad_Pecas'!$D$2:$D$5000,0)),IFERROR(INDEX('01_Cad_Pecas'!$I$2:$I$5000,MATCH(VALUE($E204),'01_Cad_Pecas'!$D$2:$D$5000,0)),"")))</f>
        <v>1.45</v>
      </c>
      <c r="M204" s="10">
        <f t="shared" si="27"/>
        <v>17.95</v>
      </c>
      <c r="N204" s="10">
        <v>46199</v>
      </c>
      <c r="O204" s="9">
        <v>11</v>
      </c>
      <c r="P204" s="10"/>
      <c r="Q204" s="10"/>
      <c r="R204" s="10">
        <f t="shared" si="30"/>
        <v>17.95</v>
      </c>
      <c r="S204" s="10"/>
      <c r="T204" s="10">
        <f t="shared" si="31"/>
        <v>1</v>
      </c>
      <c r="U204" s="10"/>
      <c r="V204" s="10" t="str">
        <f t="shared" ca="1" si="32"/>
        <v>SIM</v>
      </c>
      <c r="W204" s="10">
        <f>IF(OR($A204="",$I204="",$M204=""),"",SUMIFS($M$2:M204,$I$2:I204,$I204,$A$2:A204,$A204)-$M204)</f>
        <v>0</v>
      </c>
      <c r="X204" s="10">
        <f t="shared" si="33"/>
        <v>180.54999999999995</v>
      </c>
      <c r="Y204" s="10">
        <f>IFERROR(VLOOKUP($I204,'02_Cad_Maquinas'!$B$2:$H$200,7,FALSE()),"")</f>
        <v>485.76000000000005</v>
      </c>
      <c r="Z204" s="10">
        <f t="shared" si="34"/>
        <v>305.21000000000009</v>
      </c>
      <c r="AA204" s="11">
        <f t="shared" si="35"/>
        <v>0.37168560606060591</v>
      </c>
      <c r="AB204" s="10"/>
      <c r="AC204" s="10" t="str">
        <f t="shared" si="28"/>
        <v>|10179|</v>
      </c>
      <c r="AD204" s="10" t="str">
        <f t="shared" si="29"/>
        <v>COPIADORA</v>
      </c>
    </row>
    <row r="205" spans="1:30" ht="24" customHeight="1" x14ac:dyDescent="0.3">
      <c r="A205" s="35">
        <v>46199</v>
      </c>
      <c r="B205" s="10">
        <v>10179</v>
      </c>
      <c r="C205" s="10"/>
      <c r="D205" s="10" t="s">
        <v>43</v>
      </c>
      <c r="E205" s="10">
        <v>20021607</v>
      </c>
      <c r="F205" s="10" t="s">
        <v>2187</v>
      </c>
      <c r="G205" s="10" t="s">
        <v>43</v>
      </c>
      <c r="H205" s="10" t="s">
        <v>43</v>
      </c>
      <c r="I205" s="10" t="s">
        <v>43</v>
      </c>
      <c r="J205" s="9">
        <v>3</v>
      </c>
      <c r="K205" s="10">
        <f>IF($E205="","",IFERROR(INDEX('01_Cad_Pecas'!$H$2:$H$5000,MATCH($E205,'01_Cad_Pecas'!$D$2:$D$5000,0)),IFERROR(INDEX('01_Cad_Pecas'!$H$2:$H$5000,MATCH(VALUE($E205),'01_Cad_Pecas'!$D$2:$D$5000,0)),"")))</f>
        <v>2</v>
      </c>
      <c r="L205" s="10">
        <f>IF($E205="","",IFERROR(INDEX('01_Cad_Pecas'!$I$2:$I$5000,MATCH($E205,'01_Cad_Pecas'!$D$2:$D$5000,0)),IFERROR(INDEX('01_Cad_Pecas'!$I$2:$I$5000,MATCH(VALUE($E205),'01_Cad_Pecas'!$D$2:$D$5000,0)),"")))</f>
        <v>1.45</v>
      </c>
      <c r="M205" s="10">
        <f t="shared" si="27"/>
        <v>6.35</v>
      </c>
      <c r="N205" s="10">
        <v>46199</v>
      </c>
      <c r="O205" s="9">
        <v>3</v>
      </c>
      <c r="P205" s="10"/>
      <c r="Q205" s="10"/>
      <c r="R205" s="10">
        <f t="shared" si="30"/>
        <v>6.35</v>
      </c>
      <c r="S205" s="10"/>
      <c r="T205" s="10">
        <f t="shared" si="31"/>
        <v>1</v>
      </c>
      <c r="U205" s="10"/>
      <c r="V205" s="10" t="str">
        <f t="shared" ca="1" si="32"/>
        <v>SIM</v>
      </c>
      <c r="W205" s="10">
        <f>IF(OR($A205="",$I205="",$M205=""),"",SUMIFS($M$2:M205,$I$2:I205,$I205,$A$2:A205,$A205)-$M205)</f>
        <v>17.949999999999996</v>
      </c>
      <c r="X205" s="10">
        <f t="shared" si="33"/>
        <v>180.54999999999995</v>
      </c>
      <c r="Y205" s="10">
        <f>IFERROR(VLOOKUP($I205,'02_Cad_Maquinas'!$B$2:$H$200,7,FALSE()),"")</f>
        <v>485.76000000000005</v>
      </c>
      <c r="Z205" s="10">
        <f t="shared" si="34"/>
        <v>305.21000000000009</v>
      </c>
      <c r="AA205" s="11">
        <f t="shared" si="35"/>
        <v>0.37168560606060591</v>
      </c>
      <c r="AB205" s="10"/>
      <c r="AC205" s="10" t="str">
        <f t="shared" si="28"/>
        <v>|10179|</v>
      </c>
      <c r="AD205" s="10" t="str">
        <f t="shared" si="29"/>
        <v>COPIADORA</v>
      </c>
    </row>
    <row r="206" spans="1:30" ht="24" customHeight="1" x14ac:dyDescent="0.3">
      <c r="A206" s="35">
        <v>46199</v>
      </c>
      <c r="B206" s="10">
        <v>10179</v>
      </c>
      <c r="C206" s="10"/>
      <c r="D206" s="10" t="s">
        <v>43</v>
      </c>
      <c r="E206" s="10">
        <v>20051001</v>
      </c>
      <c r="F206" s="10" t="s">
        <v>3215</v>
      </c>
      <c r="G206" s="10" t="s">
        <v>43</v>
      </c>
      <c r="H206" s="10" t="s">
        <v>43</v>
      </c>
      <c r="I206" s="10" t="s">
        <v>43</v>
      </c>
      <c r="J206" s="9">
        <v>104</v>
      </c>
      <c r="K206" s="10">
        <f>IF($E206="","",IFERROR(INDEX('01_Cad_Pecas'!$H$2:$H$5000,MATCH($E206,'01_Cad_Pecas'!$D$2:$D$5000,0)),IFERROR(INDEX('01_Cad_Pecas'!$H$2:$H$5000,MATCH(VALUE($E206),'01_Cad_Pecas'!$D$2:$D$5000,0)),"")))</f>
        <v>2</v>
      </c>
      <c r="L206" s="10">
        <f>IF($E206="","",IFERROR(INDEX('01_Cad_Pecas'!$I$2:$I$5000,MATCH($E206,'01_Cad_Pecas'!$D$2:$D$5000,0)),IFERROR(INDEX('01_Cad_Pecas'!$I$2:$I$5000,MATCH(VALUE($E206),'01_Cad_Pecas'!$D$2:$D$5000,0)),"")))</f>
        <v>1.45</v>
      </c>
      <c r="M206" s="10">
        <f t="shared" si="27"/>
        <v>152.79999999999998</v>
      </c>
      <c r="N206" s="10">
        <v>46199</v>
      </c>
      <c r="O206" s="9">
        <v>104</v>
      </c>
      <c r="P206" s="10"/>
      <c r="Q206" s="10"/>
      <c r="R206" s="10">
        <f t="shared" si="30"/>
        <v>152.79999999999998</v>
      </c>
      <c r="S206" s="10"/>
      <c r="T206" s="10">
        <f t="shared" si="31"/>
        <v>1</v>
      </c>
      <c r="U206" s="10"/>
      <c r="V206" s="10" t="str">
        <f t="shared" ca="1" si="32"/>
        <v>SIM</v>
      </c>
      <c r="W206" s="10">
        <f>IF(OR($A206="",$I206="",$M206=""),"",SUMIFS($M$2:M206,$I$2:I206,$I206,$A$2:A206,$A206)-$M206)</f>
        <v>24.299999999999983</v>
      </c>
      <c r="X206" s="10">
        <f t="shared" si="33"/>
        <v>180.54999999999995</v>
      </c>
      <c r="Y206" s="10">
        <f>IFERROR(VLOOKUP($I206,'02_Cad_Maquinas'!$B$2:$H$200,7,FALSE()),"")</f>
        <v>485.76000000000005</v>
      </c>
      <c r="Z206" s="10">
        <f t="shared" si="34"/>
        <v>305.21000000000009</v>
      </c>
      <c r="AA206" s="11">
        <f t="shared" si="35"/>
        <v>0.37168560606060591</v>
      </c>
      <c r="AB206" s="10"/>
      <c r="AC206" s="10" t="str">
        <f t="shared" si="28"/>
        <v>|10179|</v>
      </c>
      <c r="AD206" s="10" t="str">
        <f t="shared" si="29"/>
        <v>COPIADORA</v>
      </c>
    </row>
    <row r="207" spans="1:30" ht="24" customHeight="1" x14ac:dyDescent="0.3">
      <c r="A207" s="35">
        <v>46199</v>
      </c>
      <c r="B207" s="10">
        <v>10179</v>
      </c>
      <c r="C207" s="10"/>
      <c r="D207" s="10" t="s">
        <v>43</v>
      </c>
      <c r="E207" s="10">
        <v>20053007</v>
      </c>
      <c r="F207" s="10" t="s">
        <v>3217</v>
      </c>
      <c r="G207" s="10" t="s">
        <v>43</v>
      </c>
      <c r="H207" s="10" t="s">
        <v>43</v>
      </c>
      <c r="I207" s="10" t="s">
        <v>43</v>
      </c>
      <c r="J207" s="9">
        <v>1</v>
      </c>
      <c r="K207" s="10">
        <f>IF($E207="","",IFERROR(INDEX('01_Cad_Pecas'!$H$2:$H$5000,MATCH($E207,'01_Cad_Pecas'!$D$2:$D$5000,0)),IFERROR(INDEX('01_Cad_Pecas'!$H$2:$H$5000,MATCH(VALUE($E207),'01_Cad_Pecas'!$D$2:$D$5000,0)),"")))</f>
        <v>2</v>
      </c>
      <c r="L207" s="10">
        <f>IF($E207="","",IFERROR(INDEX('01_Cad_Pecas'!$I$2:$I$5000,MATCH($E207,'01_Cad_Pecas'!$D$2:$D$5000,0)),IFERROR(INDEX('01_Cad_Pecas'!$I$2:$I$5000,MATCH(VALUE($E207),'01_Cad_Pecas'!$D$2:$D$5000,0)),"")))</f>
        <v>1.45</v>
      </c>
      <c r="M207" s="10">
        <f t="shared" si="27"/>
        <v>3.45</v>
      </c>
      <c r="N207" s="10">
        <v>46200</v>
      </c>
      <c r="O207" s="9">
        <v>1</v>
      </c>
      <c r="P207" s="10"/>
      <c r="Q207" s="10"/>
      <c r="R207" s="10">
        <f t="shared" si="30"/>
        <v>3.45</v>
      </c>
      <c r="S207" s="10"/>
      <c r="T207" s="10">
        <f t="shared" si="31"/>
        <v>1</v>
      </c>
      <c r="U207" s="10"/>
      <c r="V207" s="10" t="str">
        <f t="shared" ca="1" si="32"/>
        <v>SIM</v>
      </c>
      <c r="W207" s="10">
        <f>IF(OR($A207="",$I207="",$M207=""),"",SUMIFS($M$2:M207,$I$2:I207,$I207,$A$2:A207,$A207)-$M207)</f>
        <v>177.09999999999997</v>
      </c>
      <c r="X207" s="10">
        <f t="shared" si="33"/>
        <v>180.54999999999995</v>
      </c>
      <c r="Y207" s="10">
        <f>IFERROR(VLOOKUP($I207,'02_Cad_Maquinas'!$B$2:$H$200,7,FALSE()),"")</f>
        <v>485.76000000000005</v>
      </c>
      <c r="Z207" s="10">
        <f t="shared" si="34"/>
        <v>305.21000000000009</v>
      </c>
      <c r="AA207" s="11">
        <f t="shared" si="35"/>
        <v>0.37168560606060591</v>
      </c>
      <c r="AB207" s="10"/>
      <c r="AC207" s="10" t="str">
        <f t="shared" si="28"/>
        <v>|10179|</v>
      </c>
      <c r="AD207" s="10" t="str">
        <f t="shared" si="29"/>
        <v>COPIADORA</v>
      </c>
    </row>
    <row r="208" spans="1:30" ht="60" customHeight="1" x14ac:dyDescent="0.3">
      <c r="A208" s="35">
        <v>46203</v>
      </c>
      <c r="B208" s="10" t="s">
        <v>3078</v>
      </c>
      <c r="C208" s="10"/>
      <c r="D208" s="10" t="s">
        <v>43</v>
      </c>
      <c r="E208" s="20">
        <v>20021607</v>
      </c>
      <c r="F208" s="16" t="s">
        <v>2187</v>
      </c>
      <c r="G208" s="10" t="s">
        <v>43</v>
      </c>
      <c r="H208" s="10" t="s">
        <v>43</v>
      </c>
      <c r="I208" s="10" t="s">
        <v>43</v>
      </c>
      <c r="J208" s="19">
        <v>12</v>
      </c>
      <c r="K208" s="10">
        <f>IF($E208="","",IFERROR(INDEX('01_Cad_Pecas'!$H$2:$H$5000,MATCH($E208,'01_Cad_Pecas'!$D$2:$D$5000,0)),IFERROR(INDEX('01_Cad_Pecas'!$H$2:$H$5000,MATCH(VALUE($E208),'01_Cad_Pecas'!$D$2:$D$5000,0)),"")))</f>
        <v>2</v>
      </c>
      <c r="L208" s="10">
        <f>IF($E208="","",IFERROR(INDEX('01_Cad_Pecas'!$I$2:$I$5000,MATCH($E208,'01_Cad_Pecas'!$D$2:$D$5000,0)),IFERROR(INDEX('01_Cad_Pecas'!$I$2:$I$5000,MATCH(VALUE($E208),'01_Cad_Pecas'!$D$2:$D$5000,0)),"")))</f>
        <v>1.45</v>
      </c>
      <c r="M208" s="10">
        <f t="shared" si="27"/>
        <v>19.399999999999999</v>
      </c>
      <c r="N208" s="10">
        <v>46202</v>
      </c>
      <c r="O208" s="19">
        <v>12</v>
      </c>
      <c r="P208" s="10"/>
      <c r="Q208" s="10"/>
      <c r="R208" s="10">
        <f t="shared" si="30"/>
        <v>19.399999999999999</v>
      </c>
      <c r="S208" s="10"/>
      <c r="T208" s="10">
        <f t="shared" si="31"/>
        <v>1</v>
      </c>
      <c r="U208" s="10"/>
      <c r="V208" s="10" t="str">
        <f t="shared" ca="1" si="32"/>
        <v>SIM</v>
      </c>
      <c r="W208" s="10">
        <f>IF(OR($A208="",$I208="",$M208=""),"",SUMIFS($M$2:M208,$I$2:I208,$I208,$A$2:A208,$A208)-$M208)</f>
        <v>0</v>
      </c>
      <c r="X208" s="10">
        <f t="shared" si="33"/>
        <v>112.4</v>
      </c>
      <c r="Y208" s="10">
        <f>IFERROR(VLOOKUP($I208,'02_Cad_Maquinas'!$B$2:$H$200,7,FALSE()),"")</f>
        <v>485.76000000000005</v>
      </c>
      <c r="Z208" s="10">
        <f t="shared" si="34"/>
        <v>373.36</v>
      </c>
      <c r="AA208" s="11">
        <f t="shared" si="35"/>
        <v>0.23138998682476941</v>
      </c>
      <c r="AB208" s="10"/>
      <c r="AC208" s="10" t="str">
        <f t="shared" si="28"/>
        <v>|10149|10150|10151|10152|10153|10154|</v>
      </c>
      <c r="AD208" s="10" t="str">
        <f t="shared" si="29"/>
        <v>COPIADORA</v>
      </c>
    </row>
    <row r="209" spans="1:30" ht="60" customHeight="1" x14ac:dyDescent="0.3">
      <c r="A209" s="35">
        <v>46203</v>
      </c>
      <c r="B209" s="10" t="s">
        <v>3079</v>
      </c>
      <c r="C209" s="10"/>
      <c r="D209" s="10" t="s">
        <v>43</v>
      </c>
      <c r="E209" s="20">
        <v>20053207</v>
      </c>
      <c r="F209" s="16" t="s">
        <v>3221</v>
      </c>
      <c r="G209" s="10" t="s">
        <v>43</v>
      </c>
      <c r="H209" s="10" t="s">
        <v>43</v>
      </c>
      <c r="I209" s="10" t="s">
        <v>43</v>
      </c>
      <c r="J209" s="19">
        <v>4</v>
      </c>
      <c r="K209" s="10">
        <f>IF($E209="","",IFERROR(INDEX('01_Cad_Pecas'!$H$2:$H$5000,MATCH($E209,'01_Cad_Pecas'!$D$2:$D$5000,0)),IFERROR(INDEX('01_Cad_Pecas'!$H$2:$H$5000,MATCH(VALUE($E209),'01_Cad_Pecas'!$D$2:$D$5000,0)),"")))</f>
        <v>2</v>
      </c>
      <c r="L209" s="10">
        <f>IF($E209="","",IFERROR(INDEX('01_Cad_Pecas'!$I$2:$I$5000,MATCH($E209,'01_Cad_Pecas'!$D$2:$D$5000,0)),IFERROR(INDEX('01_Cad_Pecas'!$I$2:$I$5000,MATCH(VALUE($E209),'01_Cad_Pecas'!$D$2:$D$5000,0)),"")))</f>
        <v>1.45</v>
      </c>
      <c r="M209" s="10">
        <f t="shared" si="27"/>
        <v>7.8</v>
      </c>
      <c r="N209" s="10">
        <v>46202</v>
      </c>
      <c r="O209" s="19">
        <v>4</v>
      </c>
      <c r="P209" s="10"/>
      <c r="Q209" s="10"/>
      <c r="R209" s="10">
        <f t="shared" si="30"/>
        <v>7.8</v>
      </c>
      <c r="S209" s="10"/>
      <c r="T209" s="10">
        <f t="shared" si="31"/>
        <v>1</v>
      </c>
      <c r="U209" s="10"/>
      <c r="V209" s="10" t="str">
        <f t="shared" ca="1" si="32"/>
        <v>SIM</v>
      </c>
      <c r="W209" s="10">
        <f>IF(OR($A209="",$I209="",$M209=""),"",SUMIFS($M$2:M209,$I$2:I209,$I209,$A$2:A209,$A209)-$M209)</f>
        <v>19.399999999999999</v>
      </c>
      <c r="X209" s="10">
        <f t="shared" si="33"/>
        <v>112.4</v>
      </c>
      <c r="Y209" s="10">
        <f>IFERROR(VLOOKUP($I209,'02_Cad_Maquinas'!$B$2:$H$200,7,FALSE()),"")</f>
        <v>485.76000000000005</v>
      </c>
      <c r="Z209" s="10">
        <f t="shared" si="34"/>
        <v>373.36</v>
      </c>
      <c r="AA209" s="11">
        <f t="shared" si="35"/>
        <v>0.23138998682476941</v>
      </c>
      <c r="AB209" s="10"/>
      <c r="AC209" s="10" t="str">
        <f t="shared" si="28"/>
        <v>|10149|10150|10151|10152|10153|10155|</v>
      </c>
      <c r="AD209" s="10" t="str">
        <f t="shared" si="29"/>
        <v>COPIADORA</v>
      </c>
    </row>
    <row r="210" spans="1:30" ht="60" customHeight="1" x14ac:dyDescent="0.3">
      <c r="A210" s="35">
        <v>46203</v>
      </c>
      <c r="B210" s="10" t="s">
        <v>3080</v>
      </c>
      <c r="C210" s="10"/>
      <c r="D210" s="10" t="s">
        <v>43</v>
      </c>
      <c r="E210" s="20">
        <v>20083212</v>
      </c>
      <c r="F210" s="16" t="s">
        <v>3222</v>
      </c>
      <c r="G210" s="10" t="s">
        <v>43</v>
      </c>
      <c r="H210" s="10" t="s">
        <v>43</v>
      </c>
      <c r="I210" s="10" t="s">
        <v>43</v>
      </c>
      <c r="J210" s="19">
        <v>6</v>
      </c>
      <c r="K210" s="10">
        <f>IF($E210="","",IFERROR(INDEX('01_Cad_Pecas'!$H$2:$H$5000,MATCH($E210,'01_Cad_Pecas'!$D$2:$D$5000,0)),IFERROR(INDEX('01_Cad_Pecas'!$H$2:$H$5000,MATCH(VALUE($E210),'01_Cad_Pecas'!$D$2:$D$5000,0)),"")))</f>
        <v>2</v>
      </c>
      <c r="L210" s="10">
        <f>IF($E210="","",IFERROR(INDEX('01_Cad_Pecas'!$I$2:$I$5000,MATCH($E210,'01_Cad_Pecas'!$D$2:$D$5000,0)),IFERROR(INDEX('01_Cad_Pecas'!$I$2:$I$5000,MATCH(VALUE($E210),'01_Cad_Pecas'!$D$2:$D$5000,0)),"")))</f>
        <v>1.45</v>
      </c>
      <c r="M210" s="10">
        <f t="shared" si="27"/>
        <v>10.7</v>
      </c>
      <c r="N210" s="10">
        <v>46202</v>
      </c>
      <c r="O210" s="19">
        <v>6</v>
      </c>
      <c r="P210" s="10"/>
      <c r="Q210" s="10"/>
      <c r="R210" s="10">
        <f t="shared" si="30"/>
        <v>10.7</v>
      </c>
      <c r="S210" s="10"/>
      <c r="T210" s="10">
        <f t="shared" si="31"/>
        <v>1</v>
      </c>
      <c r="U210" s="10"/>
      <c r="V210" s="10" t="str">
        <f t="shared" ca="1" si="32"/>
        <v>SIM</v>
      </c>
      <c r="W210" s="10">
        <f>IF(OR($A210="",$I210="",$M210=""),"",SUMIFS($M$2:M210,$I$2:I210,$I210,$A$2:A210,$A210)-$M210)</f>
        <v>27.2</v>
      </c>
      <c r="X210" s="10">
        <f t="shared" si="33"/>
        <v>112.4</v>
      </c>
      <c r="Y210" s="10">
        <f>IFERROR(VLOOKUP($I210,'02_Cad_Maquinas'!$B$2:$H$200,7,FALSE()),"")</f>
        <v>485.76000000000005</v>
      </c>
      <c r="Z210" s="10">
        <f t="shared" si="34"/>
        <v>373.36</v>
      </c>
      <c r="AA210" s="11">
        <f t="shared" si="35"/>
        <v>0.23138998682476941</v>
      </c>
      <c r="AB210" s="10"/>
      <c r="AC210" s="10" t="str">
        <f t="shared" si="28"/>
        <v>|10149|10150|10151|10152|10153|10156|</v>
      </c>
      <c r="AD210" s="10" t="str">
        <f t="shared" si="29"/>
        <v>COPIADORA</v>
      </c>
    </row>
    <row r="211" spans="1:30" ht="60" customHeight="1" x14ac:dyDescent="0.3">
      <c r="A211" s="35">
        <v>46203</v>
      </c>
      <c r="B211" s="10" t="s">
        <v>3081</v>
      </c>
      <c r="C211" s="10"/>
      <c r="D211" s="10" t="s">
        <v>43</v>
      </c>
      <c r="E211" s="20">
        <v>20058407</v>
      </c>
      <c r="F211" s="16" t="s">
        <v>3223</v>
      </c>
      <c r="G211" s="10" t="s">
        <v>43</v>
      </c>
      <c r="H211" s="10" t="s">
        <v>43</v>
      </c>
      <c r="I211" s="10" t="s">
        <v>43</v>
      </c>
      <c r="J211" s="19">
        <v>50</v>
      </c>
      <c r="K211" s="10">
        <f>IF($E211="","",IFERROR(INDEX('01_Cad_Pecas'!$H$2:$H$5000,MATCH($E211,'01_Cad_Pecas'!$D$2:$D$5000,0)),IFERROR(INDEX('01_Cad_Pecas'!$H$2:$H$5000,MATCH(VALUE($E211),'01_Cad_Pecas'!$D$2:$D$5000,0)),"")))</f>
        <v>2</v>
      </c>
      <c r="L211" s="10">
        <f>IF($E211="","",IFERROR(INDEX('01_Cad_Pecas'!$I$2:$I$5000,MATCH($E211,'01_Cad_Pecas'!$D$2:$D$5000,0)),IFERROR(INDEX('01_Cad_Pecas'!$I$2:$I$5000,MATCH(VALUE($E211),'01_Cad_Pecas'!$D$2:$D$5000,0)),"")))</f>
        <v>1.45</v>
      </c>
      <c r="M211" s="10">
        <f t="shared" si="27"/>
        <v>74.5</v>
      </c>
      <c r="N211" s="10">
        <v>46202</v>
      </c>
      <c r="O211" s="19">
        <v>50</v>
      </c>
      <c r="P211" s="10"/>
      <c r="Q211" s="10"/>
      <c r="R211" s="10">
        <f t="shared" si="30"/>
        <v>74.5</v>
      </c>
      <c r="S211" s="10"/>
      <c r="T211" s="10">
        <f t="shared" si="31"/>
        <v>1</v>
      </c>
      <c r="U211" s="10"/>
      <c r="V211" s="10" t="str">
        <f t="shared" ca="1" si="32"/>
        <v>SIM</v>
      </c>
      <c r="W211" s="10">
        <f>IF(OR($A211="",$I211="",$M211=""),"",SUMIFS($M$2:M211,$I$2:I211,$I211,$A$2:A211,$A211)-$M211)</f>
        <v>37.900000000000006</v>
      </c>
      <c r="X211" s="10">
        <f t="shared" si="33"/>
        <v>112.4</v>
      </c>
      <c r="Y211" s="10">
        <f>IFERROR(VLOOKUP($I211,'02_Cad_Maquinas'!$B$2:$H$200,7,FALSE()),"")</f>
        <v>485.76000000000005</v>
      </c>
      <c r="Z211" s="10">
        <f t="shared" si="34"/>
        <v>373.36</v>
      </c>
      <c r="AA211" s="11">
        <f t="shared" si="35"/>
        <v>0.23138998682476941</v>
      </c>
      <c r="AB211" s="10"/>
      <c r="AC211" s="10" t="str">
        <f t="shared" si="28"/>
        <v>|10149|10150|10151|10152|10153|10157|</v>
      </c>
      <c r="AD211" s="10" t="str">
        <f t="shared" si="29"/>
        <v>COPIADORA</v>
      </c>
    </row>
    <row r="212" spans="1:30" ht="24" customHeight="1" x14ac:dyDescent="0.3">
      <c r="A212" s="35">
        <v>46202</v>
      </c>
      <c r="B212" s="10">
        <v>10180.101479999999</v>
      </c>
      <c r="C212" s="10"/>
      <c r="D212" s="10" t="s">
        <v>43</v>
      </c>
      <c r="E212" s="10">
        <v>20020007</v>
      </c>
      <c r="F212" s="10" t="s">
        <v>3220</v>
      </c>
      <c r="G212" s="10" t="s">
        <v>43</v>
      </c>
      <c r="H212" s="10" t="s">
        <v>43</v>
      </c>
      <c r="I212" s="10" t="s">
        <v>43</v>
      </c>
      <c r="J212" s="19">
        <v>15</v>
      </c>
      <c r="K212" s="10">
        <f>IF($E212="","",IFERROR(INDEX('01_Cad_Pecas'!$H$2:$H$5000,MATCH($E212,'01_Cad_Pecas'!$D$2:$D$5000,0)),IFERROR(INDEX('01_Cad_Pecas'!$H$2:$H$5000,MATCH(VALUE($E212),'01_Cad_Pecas'!$D$2:$D$5000,0)),"")))</f>
        <v>2</v>
      </c>
      <c r="L212" s="10">
        <f>IF($E212="","",IFERROR(INDEX('01_Cad_Pecas'!$I$2:$I$5000,MATCH($E212,'01_Cad_Pecas'!$D$2:$D$5000,0)),IFERROR(INDEX('01_Cad_Pecas'!$I$2:$I$5000,MATCH(VALUE($E212),'01_Cad_Pecas'!$D$2:$D$5000,0)),"")))</f>
        <v>1.45</v>
      </c>
      <c r="M212" s="10">
        <f t="shared" si="27"/>
        <v>23.75</v>
      </c>
      <c r="N212" s="10">
        <v>46202</v>
      </c>
      <c r="O212" s="19">
        <v>15</v>
      </c>
      <c r="P212" s="10"/>
      <c r="Q212" s="10"/>
      <c r="R212" s="10">
        <f t="shared" si="30"/>
        <v>23.75</v>
      </c>
      <c r="S212" s="10"/>
      <c r="T212" s="10">
        <f t="shared" si="31"/>
        <v>1</v>
      </c>
      <c r="U212" s="10"/>
      <c r="V212" s="10" t="str">
        <f t="shared" ca="1" si="32"/>
        <v>SIM</v>
      </c>
      <c r="W212" s="10">
        <f>IF(OR($A212="",$I212="",$M212=""),"",SUMIFS($M$2:M212,$I$2:I212,$I212,$A$2:A212,$A212)-$M212)</f>
        <v>0</v>
      </c>
      <c r="X212" s="10">
        <f t="shared" si="33"/>
        <v>250.5</v>
      </c>
      <c r="Y212" s="10">
        <f>IFERROR(VLOOKUP($I212,'02_Cad_Maquinas'!$B$2:$H$200,7,FALSE()),"")</f>
        <v>485.76000000000005</v>
      </c>
      <c r="Z212" s="10">
        <f t="shared" si="34"/>
        <v>235.26000000000005</v>
      </c>
      <c r="AA212" s="11">
        <f t="shared" si="35"/>
        <v>0.51568675889328053</v>
      </c>
      <c r="AB212" s="10"/>
      <c r="AC212" s="10" t="str">
        <f t="shared" si="28"/>
        <v>|10180|10148|</v>
      </c>
      <c r="AD212" s="10" t="str">
        <f t="shared" si="29"/>
        <v>COPIADORA</v>
      </c>
    </row>
    <row r="213" spans="1:30" ht="24" customHeight="1" x14ac:dyDescent="0.3">
      <c r="A213" s="35">
        <v>46202</v>
      </c>
      <c r="B213" s="10">
        <v>10180.101479999999</v>
      </c>
      <c r="C213" s="10"/>
      <c r="D213" s="10" t="s">
        <v>43</v>
      </c>
      <c r="E213" s="10">
        <v>20051001</v>
      </c>
      <c r="F213" s="10" t="s">
        <v>3215</v>
      </c>
      <c r="G213" s="10" t="s">
        <v>43</v>
      </c>
      <c r="H213" s="10" t="s">
        <v>43</v>
      </c>
      <c r="I213" s="10" t="s">
        <v>43</v>
      </c>
      <c r="J213" s="19">
        <v>155</v>
      </c>
      <c r="K213" s="10">
        <f>IF($E213="","",IFERROR(INDEX('01_Cad_Pecas'!$H$2:$H$5000,MATCH($E213,'01_Cad_Pecas'!$D$2:$D$5000,0)),IFERROR(INDEX('01_Cad_Pecas'!$H$2:$H$5000,MATCH(VALUE($E213),'01_Cad_Pecas'!$D$2:$D$5000,0)),"")))</f>
        <v>2</v>
      </c>
      <c r="L213" s="10">
        <f>IF($E213="","",IFERROR(INDEX('01_Cad_Pecas'!$I$2:$I$5000,MATCH($E213,'01_Cad_Pecas'!$D$2:$D$5000,0)),IFERROR(INDEX('01_Cad_Pecas'!$I$2:$I$5000,MATCH(VALUE($E213),'01_Cad_Pecas'!$D$2:$D$5000,0)),"")))</f>
        <v>1.45</v>
      </c>
      <c r="M213" s="10">
        <f t="shared" si="27"/>
        <v>226.75</v>
      </c>
      <c r="N213" s="10">
        <v>46202</v>
      </c>
      <c r="O213" s="19">
        <v>155</v>
      </c>
      <c r="P213" s="10"/>
      <c r="Q213" s="10"/>
      <c r="R213" s="10">
        <f t="shared" si="30"/>
        <v>226.75</v>
      </c>
      <c r="S213" s="10"/>
      <c r="T213" s="10">
        <f t="shared" si="31"/>
        <v>1</v>
      </c>
      <c r="U213" s="10"/>
      <c r="V213" s="10" t="str">
        <f t="shared" ca="1" si="32"/>
        <v>SIM</v>
      </c>
      <c r="W213" s="10">
        <f>IF(OR($A213="",$I213="",$M213=""),"",SUMIFS($M$2:M213,$I$2:I213,$I213,$A$2:A213,$A213)-$M213)</f>
        <v>23.75</v>
      </c>
      <c r="X213" s="10">
        <f t="shared" si="33"/>
        <v>250.5</v>
      </c>
      <c r="Y213" s="10">
        <f>IFERROR(VLOOKUP($I213,'02_Cad_Maquinas'!$B$2:$H$200,7,FALSE()),"")</f>
        <v>485.76000000000005</v>
      </c>
      <c r="Z213" s="10">
        <f t="shared" si="34"/>
        <v>235.26000000000005</v>
      </c>
      <c r="AA213" s="11">
        <f t="shared" si="35"/>
        <v>0.51568675889328053</v>
      </c>
      <c r="AB213" s="10"/>
      <c r="AC213" s="10" t="str">
        <f t="shared" si="28"/>
        <v>|10180|10148|</v>
      </c>
      <c r="AD213" s="10" t="str">
        <f t="shared" si="29"/>
        <v>COPIADORA</v>
      </c>
    </row>
    <row r="214" spans="1:30" ht="36" customHeight="1" x14ac:dyDescent="0.3">
      <c r="A214" s="35">
        <v>46196</v>
      </c>
      <c r="B214" s="10">
        <v>10176</v>
      </c>
      <c r="C214" s="10" t="s">
        <v>3130</v>
      </c>
      <c r="D214" s="10" t="s">
        <v>3046</v>
      </c>
      <c r="E214" s="10">
        <v>1080</v>
      </c>
      <c r="F214" s="10" t="s">
        <v>3224</v>
      </c>
      <c r="G214" s="10" t="s">
        <v>3046</v>
      </c>
      <c r="H214" s="10" t="s">
        <v>3046</v>
      </c>
      <c r="I214" s="9" t="s">
        <v>3046</v>
      </c>
      <c r="J214" s="9">
        <v>0.24909999999999999</v>
      </c>
      <c r="K214" s="10" t="str">
        <f>IF($E214="","",IFERROR(INDEX('01_Cad_Pecas'!$H$2:$H$5000,MATCH($E214,'01_Cad_Pecas'!$D$2:$D$5000,0)),IFERROR(INDEX('01_Cad_Pecas'!$H$2:$H$5000,MATCH(VALUE($E214),'01_Cad_Pecas'!$D$2:$D$5000,0)),"")))</f>
        <v/>
      </c>
      <c r="L214" s="10" t="str">
        <f>IF($E214="","",IFERROR(INDEX('01_Cad_Pecas'!$I$2:$I$5000,MATCH($E214,'01_Cad_Pecas'!$D$2:$D$5000,0)),IFERROR(INDEX('01_Cad_Pecas'!$I$2:$I$5000,MATCH(VALUE($E214),'01_Cad_Pecas'!$D$2:$D$5000,0)),"")))</f>
        <v/>
      </c>
      <c r="M214" s="10" t="str">
        <f t="shared" si="27"/>
        <v/>
      </c>
      <c r="N214" s="10">
        <v>46197</v>
      </c>
      <c r="O214" s="9">
        <v>0.24909999999999999</v>
      </c>
      <c r="P214" s="10"/>
      <c r="Q214" s="10"/>
      <c r="R214" s="10" t="str">
        <f t="shared" si="30"/>
        <v/>
      </c>
      <c r="S214" s="10"/>
      <c r="T214" s="10">
        <f t="shared" si="31"/>
        <v>1</v>
      </c>
      <c r="U214" s="10"/>
      <c r="V214" s="10" t="str">
        <f t="shared" ca="1" si="32"/>
        <v>SIM</v>
      </c>
      <c r="W214" s="10" t="str">
        <f>IF(OR($A214="",$I214="",$M214=""),"",SUMIFS($M$2:M214,$I$2:I214,$I214,$A$2:A214,$A214)-$M214)</f>
        <v/>
      </c>
      <c r="X214" s="10">
        <f t="shared" si="33"/>
        <v>0</v>
      </c>
      <c r="Y214" s="10">
        <f>IFERROR(VLOOKUP($I214,'02_Cad_Maquinas'!$B$2:$H$200,7,FALSE()),"")</f>
        <v>528</v>
      </c>
      <c r="Z214" s="10">
        <f t="shared" si="34"/>
        <v>528</v>
      </c>
      <c r="AA214" s="11">
        <f t="shared" si="35"/>
        <v>0</v>
      </c>
      <c r="AB214" s="10" t="s">
        <v>3225</v>
      </c>
      <c r="AC214" s="10" t="str">
        <f t="shared" si="28"/>
        <v>|10176|</v>
      </c>
      <c r="AD214" s="10" t="str">
        <f t="shared" si="29"/>
        <v>CORTE DE TECIDO</v>
      </c>
    </row>
    <row r="215" spans="1:30" ht="24" customHeight="1" x14ac:dyDescent="0.3">
      <c r="A215" s="35">
        <v>46196</v>
      </c>
      <c r="B215" s="10">
        <v>10176</v>
      </c>
      <c r="C215" s="10" t="s">
        <v>3130</v>
      </c>
      <c r="D215" s="10" t="s">
        <v>3046</v>
      </c>
      <c r="E215" s="10">
        <v>2475</v>
      </c>
      <c r="F215" s="10" t="s">
        <v>3226</v>
      </c>
      <c r="G215" s="10" t="s">
        <v>3046</v>
      </c>
      <c r="H215" s="10" t="s">
        <v>3046</v>
      </c>
      <c r="I215" s="9" t="s">
        <v>3046</v>
      </c>
      <c r="J215" s="9">
        <v>12.24</v>
      </c>
      <c r="K215" s="10" t="str">
        <f>IF($E215="","",IFERROR(INDEX('01_Cad_Pecas'!$H$2:$H$5000,MATCH($E215,'01_Cad_Pecas'!$D$2:$D$5000,0)),IFERROR(INDEX('01_Cad_Pecas'!$H$2:$H$5000,MATCH(VALUE($E215),'01_Cad_Pecas'!$D$2:$D$5000,0)),"")))</f>
        <v/>
      </c>
      <c r="L215" s="10" t="str">
        <f>IF($E215="","",IFERROR(INDEX('01_Cad_Pecas'!$I$2:$I$5000,MATCH($E215,'01_Cad_Pecas'!$D$2:$D$5000,0)),IFERROR(INDEX('01_Cad_Pecas'!$I$2:$I$5000,MATCH(VALUE($E215),'01_Cad_Pecas'!$D$2:$D$5000,0)),"")))</f>
        <v/>
      </c>
      <c r="M215" s="10" t="str">
        <f t="shared" si="27"/>
        <v/>
      </c>
      <c r="N215" s="10">
        <v>46197</v>
      </c>
      <c r="O215" s="9">
        <v>12.24</v>
      </c>
      <c r="P215" s="10"/>
      <c r="Q215" s="10"/>
      <c r="R215" s="10" t="str">
        <f t="shared" si="30"/>
        <v/>
      </c>
      <c r="S215" s="10"/>
      <c r="T215" s="10">
        <f t="shared" si="31"/>
        <v>1</v>
      </c>
      <c r="U215" s="10"/>
      <c r="V215" s="10" t="str">
        <f t="shared" ca="1" si="32"/>
        <v>SIM</v>
      </c>
      <c r="W215" s="10" t="str">
        <f>IF(OR($A215="",$I215="",$M215=""),"",SUMIFS($M$2:M215,$I$2:I215,$I215,$A$2:A215,$A215)-$M215)</f>
        <v/>
      </c>
      <c r="X215" s="10">
        <f t="shared" si="33"/>
        <v>0</v>
      </c>
      <c r="Y215" s="10">
        <f>IFERROR(VLOOKUP($I215,'02_Cad_Maquinas'!$B$2:$H$200,7,FALSE()),"")</f>
        <v>528</v>
      </c>
      <c r="Z215" s="10">
        <f t="shared" si="34"/>
        <v>528</v>
      </c>
      <c r="AA215" s="11">
        <f t="shared" si="35"/>
        <v>0</v>
      </c>
      <c r="AB215" s="10" t="s">
        <v>3225</v>
      </c>
      <c r="AC215" s="10" t="str">
        <f t="shared" si="28"/>
        <v>|10176|</v>
      </c>
      <c r="AD215" s="10" t="str">
        <f t="shared" si="29"/>
        <v>CORTE DE TECIDO</v>
      </c>
    </row>
    <row r="216" spans="1:30" ht="24" customHeight="1" x14ac:dyDescent="0.3">
      <c r="A216" s="35">
        <v>46196</v>
      </c>
      <c r="B216" s="10">
        <v>10176</v>
      </c>
      <c r="C216" s="10" t="s">
        <v>3130</v>
      </c>
      <c r="D216" s="10" t="s">
        <v>3046</v>
      </c>
      <c r="E216" s="10">
        <v>1252</v>
      </c>
      <c r="F216" s="10" t="s">
        <v>3227</v>
      </c>
      <c r="G216" s="10" t="s">
        <v>3046</v>
      </c>
      <c r="H216" s="10" t="s">
        <v>3046</v>
      </c>
      <c r="I216" s="9" t="s">
        <v>3046</v>
      </c>
      <c r="J216" s="9">
        <v>100.69499999999999</v>
      </c>
      <c r="K216" s="10" t="str">
        <f>IF($E216="","",IFERROR(INDEX('01_Cad_Pecas'!$H$2:$H$5000,MATCH($E216,'01_Cad_Pecas'!$D$2:$D$5000,0)),IFERROR(INDEX('01_Cad_Pecas'!$H$2:$H$5000,MATCH(VALUE($E216),'01_Cad_Pecas'!$D$2:$D$5000,0)),"")))</f>
        <v/>
      </c>
      <c r="L216" s="10" t="str">
        <f>IF($E216="","",IFERROR(INDEX('01_Cad_Pecas'!$I$2:$I$5000,MATCH($E216,'01_Cad_Pecas'!$D$2:$D$5000,0)),IFERROR(INDEX('01_Cad_Pecas'!$I$2:$I$5000,MATCH(VALUE($E216),'01_Cad_Pecas'!$D$2:$D$5000,0)),"")))</f>
        <v/>
      </c>
      <c r="M216" s="10" t="str">
        <f t="shared" si="27"/>
        <v/>
      </c>
      <c r="N216" s="10">
        <v>46197</v>
      </c>
      <c r="O216" s="9">
        <v>100.69499999999999</v>
      </c>
      <c r="P216" s="10"/>
      <c r="Q216" s="10"/>
      <c r="R216" s="10" t="str">
        <f t="shared" si="30"/>
        <v/>
      </c>
      <c r="S216" s="10"/>
      <c r="T216" s="10">
        <f t="shared" si="31"/>
        <v>1</v>
      </c>
      <c r="U216" s="10"/>
      <c r="V216" s="10" t="str">
        <f t="shared" ca="1" si="32"/>
        <v>SIM</v>
      </c>
      <c r="W216" s="10" t="str">
        <f>IF(OR($A216="",$I216="",$M216=""),"",SUMIFS($M$2:M216,$I$2:I216,$I216,$A$2:A216,$A216)-$M216)</f>
        <v/>
      </c>
      <c r="X216" s="10">
        <f t="shared" si="33"/>
        <v>0</v>
      </c>
      <c r="Y216" s="10">
        <f>IFERROR(VLOOKUP($I216,'02_Cad_Maquinas'!$B$2:$H$200,7,FALSE()),"")</f>
        <v>528</v>
      </c>
      <c r="Z216" s="10">
        <f t="shared" si="34"/>
        <v>528</v>
      </c>
      <c r="AA216" s="11">
        <f t="shared" si="35"/>
        <v>0</v>
      </c>
      <c r="AB216" s="10" t="s">
        <v>3225</v>
      </c>
      <c r="AC216" s="10" t="str">
        <f t="shared" si="28"/>
        <v>|10176|</v>
      </c>
      <c r="AD216" s="10" t="str">
        <f t="shared" si="29"/>
        <v>CORTE DE TECIDO</v>
      </c>
    </row>
    <row r="217" spans="1:30" ht="24" customHeight="1" x14ac:dyDescent="0.3">
      <c r="A217" s="35">
        <v>46196</v>
      </c>
      <c r="B217" s="10">
        <v>10176</v>
      </c>
      <c r="C217" s="10" t="s">
        <v>3130</v>
      </c>
      <c r="D217" s="10" t="s">
        <v>3046</v>
      </c>
      <c r="E217" s="10">
        <v>1249</v>
      </c>
      <c r="F217" s="10" t="s">
        <v>3228</v>
      </c>
      <c r="G217" s="10" t="s">
        <v>3046</v>
      </c>
      <c r="H217" s="10" t="s">
        <v>3046</v>
      </c>
      <c r="I217" s="9" t="s">
        <v>3046</v>
      </c>
      <c r="J217" s="9">
        <v>31.096800000000002</v>
      </c>
      <c r="K217" s="10" t="str">
        <f>IF($E217="","",IFERROR(INDEX('01_Cad_Pecas'!$H$2:$H$5000,MATCH($E217,'01_Cad_Pecas'!$D$2:$D$5000,0)),IFERROR(INDEX('01_Cad_Pecas'!$H$2:$H$5000,MATCH(VALUE($E217),'01_Cad_Pecas'!$D$2:$D$5000,0)),"")))</f>
        <v/>
      </c>
      <c r="L217" s="10" t="str">
        <f>IF($E217="","",IFERROR(INDEX('01_Cad_Pecas'!$I$2:$I$5000,MATCH($E217,'01_Cad_Pecas'!$D$2:$D$5000,0)),IFERROR(INDEX('01_Cad_Pecas'!$I$2:$I$5000,MATCH(VALUE($E217),'01_Cad_Pecas'!$D$2:$D$5000,0)),"")))</f>
        <v/>
      </c>
      <c r="M217" s="10" t="str">
        <f t="shared" si="27"/>
        <v/>
      </c>
      <c r="N217" s="10">
        <v>46197</v>
      </c>
      <c r="O217" s="9">
        <v>31.096800000000002</v>
      </c>
      <c r="P217" s="10"/>
      <c r="Q217" s="10"/>
      <c r="R217" s="10" t="str">
        <f t="shared" si="30"/>
        <v/>
      </c>
      <c r="S217" s="10"/>
      <c r="T217" s="10">
        <f t="shared" si="31"/>
        <v>1</v>
      </c>
      <c r="U217" s="10"/>
      <c r="V217" s="10" t="str">
        <f t="shared" ca="1" si="32"/>
        <v>SIM</v>
      </c>
      <c r="W217" s="10" t="str">
        <f>IF(OR($A217="",$I217="",$M217=""),"",SUMIFS($M$2:M217,$I$2:I217,$I217,$A$2:A217,$A217)-$M217)</f>
        <v/>
      </c>
      <c r="X217" s="10">
        <f t="shared" si="33"/>
        <v>0</v>
      </c>
      <c r="Y217" s="10">
        <f>IFERROR(VLOOKUP($I217,'02_Cad_Maquinas'!$B$2:$H$200,7,FALSE()),"")</f>
        <v>528</v>
      </c>
      <c r="Z217" s="10">
        <f t="shared" si="34"/>
        <v>528</v>
      </c>
      <c r="AA217" s="11">
        <f t="shared" si="35"/>
        <v>0</v>
      </c>
      <c r="AB217" s="10" t="s">
        <v>3225</v>
      </c>
      <c r="AC217" s="10" t="str">
        <f t="shared" si="28"/>
        <v>|10176|</v>
      </c>
      <c r="AD217" s="10" t="str">
        <f t="shared" si="29"/>
        <v>CORTE DE TECIDO</v>
      </c>
    </row>
    <row r="218" spans="1:30" ht="24" customHeight="1" x14ac:dyDescent="0.3">
      <c r="A218" s="35">
        <v>46196</v>
      </c>
      <c r="B218" s="10">
        <v>10176</v>
      </c>
      <c r="C218" s="10" t="s">
        <v>3130</v>
      </c>
      <c r="D218" s="10" t="s">
        <v>3046</v>
      </c>
      <c r="E218" s="10">
        <v>1254</v>
      </c>
      <c r="F218" s="10" t="s">
        <v>3229</v>
      </c>
      <c r="G218" s="10" t="s">
        <v>3046</v>
      </c>
      <c r="H218" s="10" t="s">
        <v>3046</v>
      </c>
      <c r="I218" s="9" t="s">
        <v>3046</v>
      </c>
      <c r="J218" s="9">
        <v>54.075000000000003</v>
      </c>
      <c r="K218" s="10" t="str">
        <f>IF($E218="","",IFERROR(INDEX('01_Cad_Pecas'!$H$2:$H$5000,MATCH($E218,'01_Cad_Pecas'!$D$2:$D$5000,0)),IFERROR(INDEX('01_Cad_Pecas'!$H$2:$H$5000,MATCH(VALUE($E218),'01_Cad_Pecas'!$D$2:$D$5000,0)),"")))</f>
        <v/>
      </c>
      <c r="L218" s="10" t="str">
        <f>IF($E218="","",IFERROR(INDEX('01_Cad_Pecas'!$I$2:$I$5000,MATCH($E218,'01_Cad_Pecas'!$D$2:$D$5000,0)),IFERROR(INDEX('01_Cad_Pecas'!$I$2:$I$5000,MATCH(VALUE($E218),'01_Cad_Pecas'!$D$2:$D$5000,0)),"")))</f>
        <v/>
      </c>
      <c r="M218" s="10" t="str">
        <f t="shared" si="27"/>
        <v/>
      </c>
      <c r="N218" s="10">
        <v>46197</v>
      </c>
      <c r="O218" s="9">
        <v>54.075000000000003</v>
      </c>
      <c r="P218" s="10"/>
      <c r="Q218" s="10"/>
      <c r="R218" s="10" t="str">
        <f t="shared" si="30"/>
        <v/>
      </c>
      <c r="S218" s="10"/>
      <c r="T218" s="10">
        <f t="shared" si="31"/>
        <v>1</v>
      </c>
      <c r="U218" s="10"/>
      <c r="V218" s="10" t="str">
        <f t="shared" ca="1" si="32"/>
        <v>SIM</v>
      </c>
      <c r="W218" s="10" t="str">
        <f>IF(OR($A218="",$I218="",$M218=""),"",SUMIFS($M$2:M218,$I$2:I218,$I218,$A$2:A218,$A218)-$M218)</f>
        <v/>
      </c>
      <c r="X218" s="10">
        <f t="shared" si="33"/>
        <v>0</v>
      </c>
      <c r="Y218" s="10">
        <f>IFERROR(VLOOKUP($I218,'02_Cad_Maquinas'!$B$2:$H$200,7,FALSE()),"")</f>
        <v>528</v>
      </c>
      <c r="Z218" s="10">
        <f t="shared" si="34"/>
        <v>528</v>
      </c>
      <c r="AA218" s="11">
        <f t="shared" si="35"/>
        <v>0</v>
      </c>
      <c r="AB218" s="10" t="s">
        <v>3225</v>
      </c>
      <c r="AC218" s="10" t="str">
        <f t="shared" si="28"/>
        <v>|10176|</v>
      </c>
      <c r="AD218" s="10" t="str">
        <f t="shared" si="29"/>
        <v>CORTE DE TECIDO</v>
      </c>
    </row>
    <row r="219" spans="1:30" ht="24" customHeight="1" x14ac:dyDescent="0.3">
      <c r="A219" s="35">
        <v>46196</v>
      </c>
      <c r="B219" s="10">
        <v>10176</v>
      </c>
      <c r="C219" s="10" t="s">
        <v>3130</v>
      </c>
      <c r="D219" s="10" t="s">
        <v>3046</v>
      </c>
      <c r="E219" s="10">
        <v>1251</v>
      </c>
      <c r="F219" s="10" t="s">
        <v>3230</v>
      </c>
      <c r="G219" s="10" t="s">
        <v>3046</v>
      </c>
      <c r="H219" s="10" t="s">
        <v>3046</v>
      </c>
      <c r="I219" s="9" t="s">
        <v>3046</v>
      </c>
      <c r="J219" s="9">
        <v>54.075000000000003</v>
      </c>
      <c r="K219" s="10" t="str">
        <f>IF($E219="","",IFERROR(INDEX('01_Cad_Pecas'!$H$2:$H$5000,MATCH($E219,'01_Cad_Pecas'!$D$2:$D$5000,0)),IFERROR(INDEX('01_Cad_Pecas'!$H$2:$H$5000,MATCH(VALUE($E219),'01_Cad_Pecas'!$D$2:$D$5000,0)),"")))</f>
        <v/>
      </c>
      <c r="L219" s="10" t="str">
        <f>IF($E219="","",IFERROR(INDEX('01_Cad_Pecas'!$I$2:$I$5000,MATCH($E219,'01_Cad_Pecas'!$D$2:$D$5000,0)),IFERROR(INDEX('01_Cad_Pecas'!$I$2:$I$5000,MATCH(VALUE($E219),'01_Cad_Pecas'!$D$2:$D$5000,0)),"")))</f>
        <v/>
      </c>
      <c r="M219" s="10" t="str">
        <f t="shared" si="27"/>
        <v/>
      </c>
      <c r="N219" s="10">
        <v>46197</v>
      </c>
      <c r="O219" s="9">
        <v>54.075000000000003</v>
      </c>
      <c r="P219" s="10"/>
      <c r="Q219" s="10"/>
      <c r="R219" s="10" t="str">
        <f t="shared" si="30"/>
        <v/>
      </c>
      <c r="S219" s="10"/>
      <c r="T219" s="10">
        <f t="shared" si="31"/>
        <v>1</v>
      </c>
      <c r="U219" s="10"/>
      <c r="V219" s="10" t="str">
        <f t="shared" ca="1" si="32"/>
        <v>SIM</v>
      </c>
      <c r="W219" s="10" t="str">
        <f>IF(OR($A219="",$I219="",$M219=""),"",SUMIFS($M$2:M219,$I$2:I219,$I219,$A$2:A219,$A219)-$M219)</f>
        <v/>
      </c>
      <c r="X219" s="10">
        <f t="shared" si="33"/>
        <v>0</v>
      </c>
      <c r="Y219" s="10">
        <f>IFERROR(VLOOKUP($I219,'02_Cad_Maquinas'!$B$2:$H$200,7,FALSE()),"")</f>
        <v>528</v>
      </c>
      <c r="Z219" s="10">
        <f t="shared" si="34"/>
        <v>528</v>
      </c>
      <c r="AA219" s="11">
        <f t="shared" si="35"/>
        <v>0</v>
      </c>
      <c r="AB219" s="10" t="s">
        <v>3225</v>
      </c>
      <c r="AC219" s="10" t="str">
        <f t="shared" si="28"/>
        <v>|10176|</v>
      </c>
      <c r="AD219" s="10" t="str">
        <f t="shared" si="29"/>
        <v>CORTE DE TECIDO</v>
      </c>
    </row>
    <row r="220" spans="1:30" ht="24" customHeight="1" x14ac:dyDescent="0.3">
      <c r="A220" s="35">
        <v>46196</v>
      </c>
      <c r="B220" s="10">
        <v>10176</v>
      </c>
      <c r="C220" s="10" t="s">
        <v>3130</v>
      </c>
      <c r="D220" s="10" t="s">
        <v>3046</v>
      </c>
      <c r="E220" s="10">
        <v>1441</v>
      </c>
      <c r="F220" s="10" t="s">
        <v>3231</v>
      </c>
      <c r="G220" s="10" t="s">
        <v>3046</v>
      </c>
      <c r="H220" s="10" t="s">
        <v>3046</v>
      </c>
      <c r="I220" s="9" t="s">
        <v>3046</v>
      </c>
      <c r="J220" s="9">
        <v>21.923999999999999</v>
      </c>
      <c r="K220" s="10" t="str">
        <f>IF($E220="","",IFERROR(INDEX('01_Cad_Pecas'!$H$2:$H$5000,MATCH($E220,'01_Cad_Pecas'!$D$2:$D$5000,0)),IFERROR(INDEX('01_Cad_Pecas'!$H$2:$H$5000,MATCH(VALUE($E220),'01_Cad_Pecas'!$D$2:$D$5000,0)),"")))</f>
        <v/>
      </c>
      <c r="L220" s="10" t="str">
        <f>IF($E220="","",IFERROR(INDEX('01_Cad_Pecas'!$I$2:$I$5000,MATCH($E220,'01_Cad_Pecas'!$D$2:$D$5000,0)),IFERROR(INDEX('01_Cad_Pecas'!$I$2:$I$5000,MATCH(VALUE($E220),'01_Cad_Pecas'!$D$2:$D$5000,0)),"")))</f>
        <v/>
      </c>
      <c r="M220" s="10" t="str">
        <f t="shared" si="27"/>
        <v/>
      </c>
      <c r="N220" s="10">
        <v>46197</v>
      </c>
      <c r="O220" s="9">
        <v>21.923999999999999</v>
      </c>
      <c r="P220" s="10"/>
      <c r="Q220" s="10"/>
      <c r="R220" s="10" t="str">
        <f t="shared" si="30"/>
        <v/>
      </c>
      <c r="S220" s="10"/>
      <c r="T220" s="10">
        <f t="shared" si="31"/>
        <v>1</v>
      </c>
      <c r="U220" s="10"/>
      <c r="V220" s="10" t="str">
        <f t="shared" ca="1" si="32"/>
        <v>SIM</v>
      </c>
      <c r="W220" s="10" t="str">
        <f>IF(OR($A220="",$I220="",$M220=""),"",SUMIFS($M$2:M220,$I$2:I220,$I220,$A$2:A220,$A220)-$M220)</f>
        <v/>
      </c>
      <c r="X220" s="10">
        <f t="shared" si="33"/>
        <v>0</v>
      </c>
      <c r="Y220" s="10">
        <f>IFERROR(VLOOKUP($I220,'02_Cad_Maquinas'!$B$2:$H$200,7,FALSE()),"")</f>
        <v>528</v>
      </c>
      <c r="Z220" s="10">
        <f t="shared" si="34"/>
        <v>528</v>
      </c>
      <c r="AA220" s="11">
        <f t="shared" si="35"/>
        <v>0</v>
      </c>
      <c r="AB220" s="10" t="s">
        <v>3225</v>
      </c>
      <c r="AC220" s="10" t="str">
        <f t="shared" si="28"/>
        <v>|10176|</v>
      </c>
      <c r="AD220" s="10" t="str">
        <f t="shared" si="29"/>
        <v>CORTE DE TECIDO</v>
      </c>
    </row>
    <row r="221" spans="1:30" ht="24" customHeight="1" x14ac:dyDescent="0.3">
      <c r="A221" s="35">
        <v>46196</v>
      </c>
      <c r="B221" s="10">
        <v>10176</v>
      </c>
      <c r="C221" s="10" t="s">
        <v>3130</v>
      </c>
      <c r="D221" s="10" t="s">
        <v>3046</v>
      </c>
      <c r="E221" s="10">
        <v>2852</v>
      </c>
      <c r="F221" s="10" t="s">
        <v>3232</v>
      </c>
      <c r="G221" s="10" t="s">
        <v>3046</v>
      </c>
      <c r="H221" s="10" t="s">
        <v>3046</v>
      </c>
      <c r="I221" s="9" t="s">
        <v>3046</v>
      </c>
      <c r="J221" s="9">
        <v>3.7044000000000001</v>
      </c>
      <c r="K221" s="10" t="str">
        <f>IF($E221="","",IFERROR(INDEX('01_Cad_Pecas'!$H$2:$H$5000,MATCH($E221,'01_Cad_Pecas'!$D$2:$D$5000,0)),IFERROR(INDEX('01_Cad_Pecas'!$H$2:$H$5000,MATCH(VALUE($E221),'01_Cad_Pecas'!$D$2:$D$5000,0)),"")))</f>
        <v/>
      </c>
      <c r="L221" s="10" t="str">
        <f>IF($E221="","",IFERROR(INDEX('01_Cad_Pecas'!$I$2:$I$5000,MATCH($E221,'01_Cad_Pecas'!$D$2:$D$5000,0)),IFERROR(INDEX('01_Cad_Pecas'!$I$2:$I$5000,MATCH(VALUE($E221),'01_Cad_Pecas'!$D$2:$D$5000,0)),"")))</f>
        <v/>
      </c>
      <c r="M221" s="10" t="str">
        <f t="shared" si="27"/>
        <v/>
      </c>
      <c r="N221" s="10">
        <v>46197</v>
      </c>
      <c r="O221" s="9">
        <v>3.7044000000000001</v>
      </c>
      <c r="P221" s="10"/>
      <c r="Q221" s="10"/>
      <c r="R221" s="10" t="str">
        <f t="shared" si="30"/>
        <v/>
      </c>
      <c r="S221" s="10"/>
      <c r="T221" s="10">
        <f t="shared" si="31"/>
        <v>1</v>
      </c>
      <c r="U221" s="10"/>
      <c r="V221" s="10" t="str">
        <f t="shared" ca="1" si="32"/>
        <v>SIM</v>
      </c>
      <c r="W221" s="10" t="str">
        <f>IF(OR($A221="",$I221="",$M221=""),"",SUMIFS($M$2:M221,$I$2:I221,$I221,$A$2:A221,$A221)-$M221)</f>
        <v/>
      </c>
      <c r="X221" s="10">
        <f t="shared" si="33"/>
        <v>0</v>
      </c>
      <c r="Y221" s="10">
        <f>IFERROR(VLOOKUP($I221,'02_Cad_Maquinas'!$B$2:$H$200,7,FALSE()),"")</f>
        <v>528</v>
      </c>
      <c r="Z221" s="10">
        <f t="shared" si="34"/>
        <v>528</v>
      </c>
      <c r="AA221" s="11">
        <f t="shared" si="35"/>
        <v>0</v>
      </c>
      <c r="AB221" s="10" t="s">
        <v>3225</v>
      </c>
      <c r="AC221" s="10" t="str">
        <f t="shared" si="28"/>
        <v>|10176|</v>
      </c>
      <c r="AD221" s="10" t="str">
        <f t="shared" si="29"/>
        <v>CORTE DE TECIDO</v>
      </c>
    </row>
    <row r="222" spans="1:30" ht="24" customHeight="1" x14ac:dyDescent="0.3">
      <c r="A222" s="35">
        <v>46196</v>
      </c>
      <c r="B222" s="10">
        <v>10176</v>
      </c>
      <c r="C222" s="10" t="s">
        <v>3130</v>
      </c>
      <c r="D222" s="10" t="s">
        <v>3046</v>
      </c>
      <c r="E222" s="10">
        <v>213</v>
      </c>
      <c r="F222" s="10" t="s">
        <v>3233</v>
      </c>
      <c r="G222" s="10" t="s">
        <v>3046</v>
      </c>
      <c r="H222" s="10" t="s">
        <v>3046</v>
      </c>
      <c r="I222" s="9" t="s">
        <v>3046</v>
      </c>
      <c r="J222" s="9">
        <v>34.292999999999999</v>
      </c>
      <c r="K222" s="10" t="str">
        <f>IF($E222="","",IFERROR(INDEX('01_Cad_Pecas'!$H$2:$H$5000,MATCH($E222,'01_Cad_Pecas'!$D$2:$D$5000,0)),IFERROR(INDEX('01_Cad_Pecas'!$H$2:$H$5000,MATCH(VALUE($E222),'01_Cad_Pecas'!$D$2:$D$5000,0)),"")))</f>
        <v/>
      </c>
      <c r="L222" s="10" t="str">
        <f>IF($E222="","",IFERROR(INDEX('01_Cad_Pecas'!$I$2:$I$5000,MATCH($E222,'01_Cad_Pecas'!$D$2:$D$5000,0)),IFERROR(INDEX('01_Cad_Pecas'!$I$2:$I$5000,MATCH(VALUE($E222),'01_Cad_Pecas'!$D$2:$D$5000,0)),"")))</f>
        <v/>
      </c>
      <c r="M222" s="10" t="str">
        <f t="shared" si="27"/>
        <v/>
      </c>
      <c r="N222" s="10">
        <v>46197</v>
      </c>
      <c r="O222" s="9">
        <v>34.292999999999999</v>
      </c>
      <c r="P222" s="10"/>
      <c r="Q222" s="10"/>
      <c r="R222" s="10" t="str">
        <f t="shared" si="30"/>
        <v/>
      </c>
      <c r="S222" s="10"/>
      <c r="T222" s="10">
        <f t="shared" si="31"/>
        <v>1</v>
      </c>
      <c r="U222" s="10"/>
      <c r="V222" s="10" t="str">
        <f t="shared" ca="1" si="32"/>
        <v>SIM</v>
      </c>
      <c r="W222" s="10" t="str">
        <f>IF(OR($A222="",$I222="",$M222=""),"",SUMIFS($M$2:M222,$I$2:I222,$I222,$A$2:A222,$A222)-$M222)</f>
        <v/>
      </c>
      <c r="X222" s="10">
        <f t="shared" si="33"/>
        <v>0</v>
      </c>
      <c r="Y222" s="10">
        <f>IFERROR(VLOOKUP($I222,'02_Cad_Maquinas'!$B$2:$H$200,7,FALSE()),"")</f>
        <v>528</v>
      </c>
      <c r="Z222" s="10">
        <f t="shared" si="34"/>
        <v>528</v>
      </c>
      <c r="AA222" s="11">
        <f t="shared" si="35"/>
        <v>0</v>
      </c>
      <c r="AB222" s="10" t="s">
        <v>3225</v>
      </c>
      <c r="AC222" s="10" t="str">
        <f t="shared" si="28"/>
        <v>|10176|</v>
      </c>
      <c r="AD222" s="10" t="str">
        <f t="shared" si="29"/>
        <v>CORTE DE TECIDO</v>
      </c>
    </row>
    <row r="223" spans="1:30" ht="24" customHeight="1" x14ac:dyDescent="0.3">
      <c r="A223" s="35">
        <v>46198</v>
      </c>
      <c r="B223" s="10">
        <v>10179</v>
      </c>
      <c r="C223" s="10"/>
      <c r="D223" s="10" t="s">
        <v>3046</v>
      </c>
      <c r="E223" s="10">
        <v>2710</v>
      </c>
      <c r="F223" s="10" t="s">
        <v>3234</v>
      </c>
      <c r="G223" s="10" t="s">
        <v>3046</v>
      </c>
      <c r="H223" s="10" t="s">
        <v>3046</v>
      </c>
      <c r="I223" s="10" t="s">
        <v>3046</v>
      </c>
      <c r="J223" s="9">
        <v>25.2</v>
      </c>
      <c r="K223" s="10" t="str">
        <f>IF($E223="","",IFERROR(INDEX('01_Cad_Pecas'!$H$2:$H$5000,MATCH($E223,'01_Cad_Pecas'!$D$2:$D$5000,0)),IFERROR(INDEX('01_Cad_Pecas'!$H$2:$H$5000,MATCH(VALUE($E223),'01_Cad_Pecas'!$D$2:$D$5000,0)),"")))</f>
        <v/>
      </c>
      <c r="L223" s="10" t="str">
        <f>IF($E223="","",IFERROR(INDEX('01_Cad_Pecas'!$I$2:$I$5000,MATCH($E223,'01_Cad_Pecas'!$D$2:$D$5000,0)),IFERROR(INDEX('01_Cad_Pecas'!$I$2:$I$5000,MATCH(VALUE($E223),'01_Cad_Pecas'!$D$2:$D$5000,0)),"")))</f>
        <v/>
      </c>
      <c r="M223" s="10" t="str">
        <f t="shared" si="27"/>
        <v/>
      </c>
      <c r="N223" s="10">
        <v>46198</v>
      </c>
      <c r="O223" s="9">
        <v>25.2</v>
      </c>
      <c r="P223" s="10"/>
      <c r="Q223" s="10"/>
      <c r="R223" s="10" t="str">
        <f t="shared" si="30"/>
        <v/>
      </c>
      <c r="S223" s="10"/>
      <c r="T223" s="10">
        <f t="shared" si="31"/>
        <v>1</v>
      </c>
      <c r="U223" s="10"/>
      <c r="V223" s="10" t="str">
        <f t="shared" ca="1" si="32"/>
        <v>SIM</v>
      </c>
      <c r="W223" s="10" t="str">
        <f>IF(OR($A223="",$I223="",$M223=""),"",SUMIFS($M$2:M223,$I$2:I223,$I223,$A$2:A223,$A223)-$M223)</f>
        <v/>
      </c>
      <c r="X223" s="10">
        <f t="shared" si="33"/>
        <v>0</v>
      </c>
      <c r="Y223" s="10">
        <f>IFERROR(VLOOKUP($I223,'02_Cad_Maquinas'!$B$2:$H$200,7,FALSE()),"")</f>
        <v>528</v>
      </c>
      <c r="Z223" s="10">
        <f t="shared" si="34"/>
        <v>528</v>
      </c>
      <c r="AA223" s="11">
        <f t="shared" si="35"/>
        <v>0</v>
      </c>
      <c r="AB223" s="10"/>
      <c r="AC223" s="10" t="str">
        <f t="shared" si="28"/>
        <v>|10179|</v>
      </c>
      <c r="AD223" s="10" t="str">
        <f t="shared" si="29"/>
        <v>CORTE DE TECIDO</v>
      </c>
    </row>
    <row r="224" spans="1:30" ht="24" customHeight="1" x14ac:dyDescent="0.3">
      <c r="A224" s="35">
        <v>46198</v>
      </c>
      <c r="B224" s="10">
        <v>10179</v>
      </c>
      <c r="C224" s="10"/>
      <c r="D224" s="10" t="s">
        <v>3046</v>
      </c>
      <c r="E224" s="10">
        <v>1080</v>
      </c>
      <c r="F224" s="10" t="s">
        <v>3235</v>
      </c>
      <c r="G224" s="10" t="s">
        <v>3046</v>
      </c>
      <c r="H224" s="10" t="s">
        <v>3046</v>
      </c>
      <c r="I224" s="10" t="s">
        <v>3046</v>
      </c>
      <c r="J224" s="9">
        <v>3.2621000000000002</v>
      </c>
      <c r="K224" s="10" t="str">
        <f>IF($E224="","",IFERROR(INDEX('01_Cad_Pecas'!$H$2:$H$5000,MATCH($E224,'01_Cad_Pecas'!$D$2:$D$5000,0)),IFERROR(INDEX('01_Cad_Pecas'!$H$2:$H$5000,MATCH(VALUE($E224),'01_Cad_Pecas'!$D$2:$D$5000,0)),"")))</f>
        <v/>
      </c>
      <c r="L224" s="10" t="str">
        <f>IF($E224="","",IFERROR(INDEX('01_Cad_Pecas'!$I$2:$I$5000,MATCH($E224,'01_Cad_Pecas'!$D$2:$D$5000,0)),IFERROR(INDEX('01_Cad_Pecas'!$I$2:$I$5000,MATCH(VALUE($E224),'01_Cad_Pecas'!$D$2:$D$5000,0)),"")))</f>
        <v/>
      </c>
      <c r="M224" s="10" t="str">
        <f t="shared" si="27"/>
        <v/>
      </c>
      <c r="N224" s="10">
        <v>46198</v>
      </c>
      <c r="O224" s="9">
        <v>3.2621000000000002</v>
      </c>
      <c r="P224" s="10"/>
      <c r="Q224" s="10"/>
      <c r="R224" s="10" t="str">
        <f t="shared" si="30"/>
        <v/>
      </c>
      <c r="S224" s="10"/>
      <c r="T224" s="10">
        <f t="shared" si="31"/>
        <v>1</v>
      </c>
      <c r="U224" s="10"/>
      <c r="V224" s="10" t="str">
        <f t="shared" ca="1" si="32"/>
        <v>SIM</v>
      </c>
      <c r="W224" s="10" t="str">
        <f>IF(OR($A224="",$I224="",$M224=""),"",SUMIFS($M$2:M224,$I$2:I224,$I224,$A$2:A224,$A224)-$M224)</f>
        <v/>
      </c>
      <c r="X224" s="10">
        <f t="shared" si="33"/>
        <v>0</v>
      </c>
      <c r="Y224" s="10">
        <f>IFERROR(VLOOKUP($I224,'02_Cad_Maquinas'!$B$2:$H$200,7,FALSE()),"")</f>
        <v>528</v>
      </c>
      <c r="Z224" s="10">
        <f t="shared" si="34"/>
        <v>528</v>
      </c>
      <c r="AA224" s="11">
        <f t="shared" si="35"/>
        <v>0</v>
      </c>
      <c r="AB224" s="10"/>
      <c r="AC224" s="10" t="str">
        <f t="shared" si="28"/>
        <v>|10179|</v>
      </c>
      <c r="AD224" s="10" t="str">
        <f t="shared" si="29"/>
        <v>CORTE DE TECIDO</v>
      </c>
    </row>
    <row r="225" spans="1:30" ht="24" customHeight="1" x14ac:dyDescent="0.3">
      <c r="A225" s="35">
        <v>46198</v>
      </c>
      <c r="B225" s="10">
        <v>10179</v>
      </c>
      <c r="C225" s="10"/>
      <c r="D225" s="10" t="s">
        <v>3046</v>
      </c>
      <c r="E225" s="10">
        <v>2475</v>
      </c>
      <c r="F225" s="10" t="s">
        <v>3226</v>
      </c>
      <c r="G225" s="10" t="s">
        <v>3046</v>
      </c>
      <c r="H225" s="10" t="s">
        <v>3046</v>
      </c>
      <c r="I225" s="10" t="s">
        <v>3046</v>
      </c>
      <c r="J225" s="9">
        <v>4.08</v>
      </c>
      <c r="K225" s="10" t="str">
        <f>IF($E225="","",IFERROR(INDEX('01_Cad_Pecas'!$H$2:$H$5000,MATCH($E225,'01_Cad_Pecas'!$D$2:$D$5000,0)),IFERROR(INDEX('01_Cad_Pecas'!$H$2:$H$5000,MATCH(VALUE($E225),'01_Cad_Pecas'!$D$2:$D$5000,0)),"")))</f>
        <v/>
      </c>
      <c r="L225" s="10" t="str">
        <f>IF($E225="","",IFERROR(INDEX('01_Cad_Pecas'!$I$2:$I$5000,MATCH($E225,'01_Cad_Pecas'!$D$2:$D$5000,0)),IFERROR(INDEX('01_Cad_Pecas'!$I$2:$I$5000,MATCH(VALUE($E225),'01_Cad_Pecas'!$D$2:$D$5000,0)),"")))</f>
        <v/>
      </c>
      <c r="M225" s="10" t="str">
        <f t="shared" si="27"/>
        <v/>
      </c>
      <c r="N225" s="10">
        <v>46198</v>
      </c>
      <c r="O225" s="9">
        <v>4.08</v>
      </c>
      <c r="P225" s="10"/>
      <c r="Q225" s="10"/>
      <c r="R225" s="10" t="str">
        <f t="shared" si="30"/>
        <v/>
      </c>
      <c r="S225" s="10"/>
      <c r="T225" s="10">
        <f t="shared" si="31"/>
        <v>1</v>
      </c>
      <c r="U225" s="10"/>
      <c r="V225" s="10" t="str">
        <f t="shared" ca="1" si="32"/>
        <v>SIM</v>
      </c>
      <c r="W225" s="10" t="str">
        <f>IF(OR($A225="",$I225="",$M225=""),"",SUMIFS($M$2:M225,$I$2:I225,$I225,$A$2:A225,$A225)-$M225)</f>
        <v/>
      </c>
      <c r="X225" s="10">
        <f t="shared" si="33"/>
        <v>0</v>
      </c>
      <c r="Y225" s="10">
        <f>IFERROR(VLOOKUP($I225,'02_Cad_Maquinas'!$B$2:$H$200,7,FALSE()),"")</f>
        <v>528</v>
      </c>
      <c r="Z225" s="10">
        <f t="shared" si="34"/>
        <v>528</v>
      </c>
      <c r="AA225" s="11">
        <f t="shared" si="35"/>
        <v>0</v>
      </c>
      <c r="AB225" s="10"/>
      <c r="AC225" s="10" t="str">
        <f t="shared" si="28"/>
        <v>|10179|</v>
      </c>
      <c r="AD225" s="10" t="str">
        <f t="shared" si="29"/>
        <v>CORTE DE TECIDO</v>
      </c>
    </row>
    <row r="226" spans="1:30" ht="24" customHeight="1" x14ac:dyDescent="0.3">
      <c r="A226" s="35">
        <v>46198</v>
      </c>
      <c r="B226" s="10">
        <v>10179</v>
      </c>
      <c r="C226" s="10"/>
      <c r="D226" s="10" t="s">
        <v>3046</v>
      </c>
      <c r="E226" s="10">
        <v>1252</v>
      </c>
      <c r="F226" s="10" t="s">
        <v>3227</v>
      </c>
      <c r="G226" s="10" t="s">
        <v>3046</v>
      </c>
      <c r="H226" s="10" t="s">
        <v>3046</v>
      </c>
      <c r="I226" s="10" t="s">
        <v>3046</v>
      </c>
      <c r="J226" s="9">
        <v>216.3288</v>
      </c>
      <c r="K226" s="10" t="str">
        <f>IF($E226="","",IFERROR(INDEX('01_Cad_Pecas'!$H$2:$H$5000,MATCH($E226,'01_Cad_Pecas'!$D$2:$D$5000,0)),IFERROR(INDEX('01_Cad_Pecas'!$H$2:$H$5000,MATCH(VALUE($E226),'01_Cad_Pecas'!$D$2:$D$5000,0)),"")))</f>
        <v/>
      </c>
      <c r="L226" s="10" t="str">
        <f>IF($E226="","",IFERROR(INDEX('01_Cad_Pecas'!$I$2:$I$5000,MATCH($E226,'01_Cad_Pecas'!$D$2:$D$5000,0)),IFERROR(INDEX('01_Cad_Pecas'!$I$2:$I$5000,MATCH(VALUE($E226),'01_Cad_Pecas'!$D$2:$D$5000,0)),"")))</f>
        <v/>
      </c>
      <c r="M226" s="10" t="str">
        <f t="shared" si="27"/>
        <v/>
      </c>
      <c r="N226" s="10">
        <v>46198</v>
      </c>
      <c r="O226" s="9">
        <v>216.3288</v>
      </c>
      <c r="P226" s="10"/>
      <c r="Q226" s="10"/>
      <c r="R226" s="10" t="str">
        <f t="shared" si="30"/>
        <v/>
      </c>
      <c r="S226" s="10"/>
      <c r="T226" s="10">
        <f t="shared" si="31"/>
        <v>1</v>
      </c>
      <c r="U226" s="10"/>
      <c r="V226" s="10" t="str">
        <f t="shared" ca="1" si="32"/>
        <v>SIM</v>
      </c>
      <c r="W226" s="10" t="str">
        <f>IF(OR($A226="",$I226="",$M226=""),"",SUMIFS($M$2:M226,$I$2:I226,$I226,$A$2:A226,$A226)-$M226)</f>
        <v/>
      </c>
      <c r="X226" s="10">
        <f t="shared" si="33"/>
        <v>0</v>
      </c>
      <c r="Y226" s="10">
        <f>IFERROR(VLOOKUP($I226,'02_Cad_Maquinas'!$B$2:$H$200,7,FALSE()),"")</f>
        <v>528</v>
      </c>
      <c r="Z226" s="10">
        <f t="shared" si="34"/>
        <v>528</v>
      </c>
      <c r="AA226" s="11">
        <f t="shared" si="35"/>
        <v>0</v>
      </c>
      <c r="AB226" s="10"/>
      <c r="AC226" s="10" t="str">
        <f t="shared" si="28"/>
        <v>|10179|</v>
      </c>
      <c r="AD226" s="10" t="str">
        <f t="shared" si="29"/>
        <v>CORTE DE TECIDO</v>
      </c>
    </row>
    <row r="227" spans="1:30" ht="24" customHeight="1" x14ac:dyDescent="0.3">
      <c r="A227" s="35">
        <v>46198</v>
      </c>
      <c r="B227" s="10">
        <v>10179</v>
      </c>
      <c r="C227" s="10"/>
      <c r="D227" s="10" t="s">
        <v>3046</v>
      </c>
      <c r="E227" s="10">
        <v>1249</v>
      </c>
      <c r="F227" s="10" t="s">
        <v>3228</v>
      </c>
      <c r="G227" s="10" t="s">
        <v>3046</v>
      </c>
      <c r="H227" s="10" t="s">
        <v>3046</v>
      </c>
      <c r="I227" s="10" t="s">
        <v>3046</v>
      </c>
      <c r="J227" s="9">
        <v>4.452</v>
      </c>
      <c r="K227" s="10" t="str">
        <f>IF($E227="","",IFERROR(INDEX('01_Cad_Pecas'!$H$2:$H$5000,MATCH($E227,'01_Cad_Pecas'!$D$2:$D$5000,0)),IFERROR(INDEX('01_Cad_Pecas'!$H$2:$H$5000,MATCH(VALUE($E227),'01_Cad_Pecas'!$D$2:$D$5000,0)),"")))</f>
        <v/>
      </c>
      <c r="L227" s="10" t="str">
        <f>IF($E227="","",IFERROR(INDEX('01_Cad_Pecas'!$I$2:$I$5000,MATCH($E227,'01_Cad_Pecas'!$D$2:$D$5000,0)),IFERROR(INDEX('01_Cad_Pecas'!$I$2:$I$5000,MATCH(VALUE($E227),'01_Cad_Pecas'!$D$2:$D$5000,0)),"")))</f>
        <v/>
      </c>
      <c r="M227" s="10" t="str">
        <f t="shared" si="27"/>
        <v/>
      </c>
      <c r="N227" s="10">
        <v>46198</v>
      </c>
      <c r="O227" s="9">
        <v>4.452</v>
      </c>
      <c r="P227" s="10"/>
      <c r="Q227" s="10"/>
      <c r="R227" s="10" t="str">
        <f t="shared" si="30"/>
        <v/>
      </c>
      <c r="S227" s="10"/>
      <c r="T227" s="10">
        <f t="shared" si="31"/>
        <v>1</v>
      </c>
      <c r="U227" s="10"/>
      <c r="V227" s="10" t="str">
        <f t="shared" ca="1" si="32"/>
        <v>SIM</v>
      </c>
      <c r="W227" s="10" t="str">
        <f>IF(OR($A227="",$I227="",$M227=""),"",SUMIFS($M$2:M227,$I$2:I227,$I227,$A$2:A227,$A227)-$M227)</f>
        <v/>
      </c>
      <c r="X227" s="10">
        <f t="shared" si="33"/>
        <v>0</v>
      </c>
      <c r="Y227" s="10">
        <f>IFERROR(VLOOKUP($I227,'02_Cad_Maquinas'!$B$2:$H$200,7,FALSE()),"")</f>
        <v>528</v>
      </c>
      <c r="Z227" s="10">
        <f t="shared" si="34"/>
        <v>528</v>
      </c>
      <c r="AA227" s="11">
        <f t="shared" si="35"/>
        <v>0</v>
      </c>
      <c r="AB227" s="10"/>
      <c r="AC227" s="10" t="str">
        <f t="shared" si="28"/>
        <v>|10179|</v>
      </c>
      <c r="AD227" s="10" t="str">
        <f t="shared" si="29"/>
        <v>CORTE DE TECIDO</v>
      </c>
    </row>
    <row r="228" spans="1:30" ht="24" customHeight="1" x14ac:dyDescent="0.3">
      <c r="A228" s="35">
        <v>46198</v>
      </c>
      <c r="B228" s="10">
        <v>10179</v>
      </c>
      <c r="C228" s="10"/>
      <c r="D228" s="10" t="s">
        <v>3046</v>
      </c>
      <c r="E228" s="10">
        <v>1253</v>
      </c>
      <c r="F228" s="10" t="s">
        <v>3236</v>
      </c>
      <c r="G228" s="10" t="s">
        <v>3046</v>
      </c>
      <c r="H228" s="10" t="s">
        <v>3046</v>
      </c>
      <c r="I228" s="10" t="s">
        <v>3046</v>
      </c>
      <c r="J228" s="9">
        <v>7.2786</v>
      </c>
      <c r="K228" s="10" t="str">
        <f>IF($E228="","",IFERROR(INDEX('01_Cad_Pecas'!$H$2:$H$5000,MATCH($E228,'01_Cad_Pecas'!$D$2:$D$5000,0)),IFERROR(INDEX('01_Cad_Pecas'!$H$2:$H$5000,MATCH(VALUE($E228),'01_Cad_Pecas'!$D$2:$D$5000,0)),"")))</f>
        <v/>
      </c>
      <c r="L228" s="10" t="str">
        <f>IF($E228="","",IFERROR(INDEX('01_Cad_Pecas'!$I$2:$I$5000,MATCH($E228,'01_Cad_Pecas'!$D$2:$D$5000,0)),IFERROR(INDEX('01_Cad_Pecas'!$I$2:$I$5000,MATCH(VALUE($E228),'01_Cad_Pecas'!$D$2:$D$5000,0)),"")))</f>
        <v/>
      </c>
      <c r="M228" s="10" t="str">
        <f t="shared" si="27"/>
        <v/>
      </c>
      <c r="N228" s="10">
        <v>46198</v>
      </c>
      <c r="O228" s="9">
        <v>7.2786</v>
      </c>
      <c r="P228" s="10"/>
      <c r="Q228" s="10"/>
      <c r="R228" s="10" t="str">
        <f t="shared" si="30"/>
        <v/>
      </c>
      <c r="S228" s="10"/>
      <c r="T228" s="10">
        <f t="shared" si="31"/>
        <v>1</v>
      </c>
      <c r="U228" s="10"/>
      <c r="V228" s="10" t="str">
        <f t="shared" ca="1" si="32"/>
        <v>SIM</v>
      </c>
      <c r="W228" s="10" t="str">
        <f>IF(OR($A228="",$I228="",$M228=""),"",SUMIFS($M$2:M228,$I$2:I228,$I228,$A$2:A228,$A228)-$M228)</f>
        <v/>
      </c>
      <c r="X228" s="10">
        <f t="shared" si="33"/>
        <v>0</v>
      </c>
      <c r="Y228" s="10">
        <f>IFERROR(VLOOKUP($I228,'02_Cad_Maquinas'!$B$2:$H$200,7,FALSE()),"")</f>
        <v>528</v>
      </c>
      <c r="Z228" s="10">
        <f t="shared" si="34"/>
        <v>528</v>
      </c>
      <c r="AA228" s="11">
        <f t="shared" si="35"/>
        <v>0</v>
      </c>
      <c r="AB228" s="10"/>
      <c r="AC228" s="10" t="str">
        <f t="shared" si="28"/>
        <v>|10179|</v>
      </c>
      <c r="AD228" s="10" t="str">
        <f t="shared" si="29"/>
        <v>CORTE DE TECIDO</v>
      </c>
    </row>
    <row r="229" spans="1:30" ht="24" customHeight="1" x14ac:dyDescent="0.3">
      <c r="A229" s="35">
        <v>46198</v>
      </c>
      <c r="B229" s="10">
        <v>10179</v>
      </c>
      <c r="C229" s="10"/>
      <c r="D229" s="10" t="s">
        <v>3046</v>
      </c>
      <c r="E229" s="10">
        <v>1254</v>
      </c>
      <c r="F229" s="10" t="s">
        <v>3229</v>
      </c>
      <c r="G229" s="10" t="s">
        <v>3046</v>
      </c>
      <c r="H229" s="10" t="s">
        <v>3046</v>
      </c>
      <c r="I229" s="10" t="s">
        <v>3046</v>
      </c>
      <c r="J229" s="9">
        <v>194.35499999999999</v>
      </c>
      <c r="K229" s="10" t="str">
        <f>IF($E229="","",IFERROR(INDEX('01_Cad_Pecas'!$H$2:$H$5000,MATCH($E229,'01_Cad_Pecas'!$D$2:$D$5000,0)),IFERROR(INDEX('01_Cad_Pecas'!$H$2:$H$5000,MATCH(VALUE($E229),'01_Cad_Pecas'!$D$2:$D$5000,0)),"")))</f>
        <v/>
      </c>
      <c r="L229" s="10" t="str">
        <f>IF($E229="","",IFERROR(INDEX('01_Cad_Pecas'!$I$2:$I$5000,MATCH($E229,'01_Cad_Pecas'!$D$2:$D$5000,0)),IFERROR(INDEX('01_Cad_Pecas'!$I$2:$I$5000,MATCH(VALUE($E229),'01_Cad_Pecas'!$D$2:$D$5000,0)),"")))</f>
        <v/>
      </c>
      <c r="M229" s="10" t="str">
        <f t="shared" si="27"/>
        <v/>
      </c>
      <c r="N229" s="10">
        <v>46198</v>
      </c>
      <c r="O229" s="9">
        <v>194.35499999999999</v>
      </c>
      <c r="P229" s="10"/>
      <c r="Q229" s="10"/>
      <c r="R229" s="10" t="str">
        <f t="shared" si="30"/>
        <v/>
      </c>
      <c r="S229" s="10"/>
      <c r="T229" s="10">
        <f t="shared" si="31"/>
        <v>1</v>
      </c>
      <c r="U229" s="10"/>
      <c r="V229" s="10" t="str">
        <f t="shared" ca="1" si="32"/>
        <v>SIM</v>
      </c>
      <c r="W229" s="10" t="str">
        <f>IF(OR($A229="",$I229="",$M229=""),"",SUMIFS($M$2:M229,$I$2:I229,$I229,$A$2:A229,$A229)-$M229)</f>
        <v/>
      </c>
      <c r="X229" s="10">
        <f t="shared" si="33"/>
        <v>0</v>
      </c>
      <c r="Y229" s="10">
        <f>IFERROR(VLOOKUP($I229,'02_Cad_Maquinas'!$B$2:$H$200,7,FALSE()),"")</f>
        <v>528</v>
      </c>
      <c r="Z229" s="10">
        <f t="shared" si="34"/>
        <v>528</v>
      </c>
      <c r="AA229" s="11">
        <f t="shared" si="35"/>
        <v>0</v>
      </c>
      <c r="AB229" s="10"/>
      <c r="AC229" s="10" t="str">
        <f t="shared" si="28"/>
        <v>|10179|</v>
      </c>
      <c r="AD229" s="10" t="str">
        <f t="shared" si="29"/>
        <v>CORTE DE TECIDO</v>
      </c>
    </row>
    <row r="230" spans="1:30" ht="24" customHeight="1" x14ac:dyDescent="0.3">
      <c r="A230" s="35">
        <v>46198</v>
      </c>
      <c r="B230" s="10">
        <v>10179</v>
      </c>
      <c r="C230" s="10"/>
      <c r="D230" s="10" t="s">
        <v>3046</v>
      </c>
      <c r="E230" s="10">
        <v>1251</v>
      </c>
      <c r="F230" s="10" t="s">
        <v>3237</v>
      </c>
      <c r="G230" s="10" t="s">
        <v>3046</v>
      </c>
      <c r="H230" s="10" t="s">
        <v>3046</v>
      </c>
      <c r="I230" s="10" t="s">
        <v>3046</v>
      </c>
      <c r="J230" s="9">
        <v>12.650399999999999</v>
      </c>
      <c r="K230" s="10" t="str">
        <f>IF($E230="","",IFERROR(INDEX('01_Cad_Pecas'!$H$2:$H$5000,MATCH($E230,'01_Cad_Pecas'!$D$2:$D$5000,0)),IFERROR(INDEX('01_Cad_Pecas'!$H$2:$H$5000,MATCH(VALUE($E230),'01_Cad_Pecas'!$D$2:$D$5000,0)),"")))</f>
        <v/>
      </c>
      <c r="L230" s="10" t="str">
        <f>IF($E230="","",IFERROR(INDEX('01_Cad_Pecas'!$I$2:$I$5000,MATCH($E230,'01_Cad_Pecas'!$D$2:$D$5000,0)),IFERROR(INDEX('01_Cad_Pecas'!$I$2:$I$5000,MATCH(VALUE($E230),'01_Cad_Pecas'!$D$2:$D$5000,0)),"")))</f>
        <v/>
      </c>
      <c r="M230" s="10" t="str">
        <f t="shared" si="27"/>
        <v/>
      </c>
      <c r="N230" s="10">
        <v>46198</v>
      </c>
      <c r="O230" s="9">
        <v>12.650399999999999</v>
      </c>
      <c r="P230" s="10"/>
      <c r="Q230" s="10"/>
      <c r="R230" s="10" t="str">
        <f t="shared" si="30"/>
        <v/>
      </c>
      <c r="S230" s="10"/>
      <c r="T230" s="10">
        <f t="shared" si="31"/>
        <v>1</v>
      </c>
      <c r="U230" s="10"/>
      <c r="V230" s="10" t="str">
        <f t="shared" ca="1" si="32"/>
        <v>SIM</v>
      </c>
      <c r="W230" s="10" t="str">
        <f>IF(OR($A230="",$I230="",$M230=""),"",SUMIFS($M$2:M230,$I$2:I230,$I230,$A$2:A230,$A230)-$M230)</f>
        <v/>
      </c>
      <c r="X230" s="10">
        <f t="shared" si="33"/>
        <v>0</v>
      </c>
      <c r="Y230" s="10">
        <f>IFERROR(VLOOKUP($I230,'02_Cad_Maquinas'!$B$2:$H$200,7,FALSE()),"")</f>
        <v>528</v>
      </c>
      <c r="Z230" s="10">
        <f t="shared" si="34"/>
        <v>528</v>
      </c>
      <c r="AA230" s="11">
        <f t="shared" si="35"/>
        <v>0</v>
      </c>
      <c r="AB230" s="10"/>
      <c r="AC230" s="10" t="str">
        <f t="shared" si="28"/>
        <v>|10179|</v>
      </c>
      <c r="AD230" s="10" t="str">
        <f t="shared" si="29"/>
        <v>CORTE DE TECIDO</v>
      </c>
    </row>
    <row r="231" spans="1:30" ht="24" customHeight="1" x14ac:dyDescent="0.3">
      <c r="A231" s="35">
        <v>46198</v>
      </c>
      <c r="B231" s="10">
        <v>10179</v>
      </c>
      <c r="C231" s="10"/>
      <c r="D231" s="10" t="s">
        <v>3046</v>
      </c>
      <c r="E231" s="10">
        <v>1850</v>
      </c>
      <c r="F231" s="10" t="s">
        <v>3238</v>
      </c>
      <c r="G231" s="10" t="s">
        <v>3046</v>
      </c>
      <c r="H231" s="10" t="s">
        <v>3046</v>
      </c>
      <c r="I231" s="10" t="s">
        <v>3046</v>
      </c>
      <c r="J231" s="9">
        <v>150.33600000000001</v>
      </c>
      <c r="K231" s="10" t="str">
        <f>IF($E231="","",IFERROR(INDEX('01_Cad_Pecas'!$H$2:$H$5000,MATCH($E231,'01_Cad_Pecas'!$D$2:$D$5000,0)),IFERROR(INDEX('01_Cad_Pecas'!$H$2:$H$5000,MATCH(VALUE($E231),'01_Cad_Pecas'!$D$2:$D$5000,0)),"")))</f>
        <v/>
      </c>
      <c r="L231" s="10" t="str">
        <f>IF($E231="","",IFERROR(INDEX('01_Cad_Pecas'!$I$2:$I$5000,MATCH($E231,'01_Cad_Pecas'!$D$2:$D$5000,0)),IFERROR(INDEX('01_Cad_Pecas'!$I$2:$I$5000,MATCH(VALUE($E231),'01_Cad_Pecas'!$D$2:$D$5000,0)),"")))</f>
        <v/>
      </c>
      <c r="M231" s="10" t="str">
        <f t="shared" si="27"/>
        <v/>
      </c>
      <c r="N231" s="10">
        <v>46198</v>
      </c>
      <c r="O231" s="9">
        <v>150.33600000000001</v>
      </c>
      <c r="P231" s="10"/>
      <c r="Q231" s="10"/>
      <c r="R231" s="10" t="str">
        <f t="shared" si="30"/>
        <v/>
      </c>
      <c r="S231" s="10"/>
      <c r="T231" s="10">
        <f t="shared" si="31"/>
        <v>1</v>
      </c>
      <c r="U231" s="10"/>
      <c r="V231" s="10" t="str">
        <f t="shared" ca="1" si="32"/>
        <v>SIM</v>
      </c>
      <c r="W231" s="10" t="str">
        <f>IF(OR($A231="",$I231="",$M231=""),"",SUMIFS($M$2:M231,$I$2:I231,$I231,$A$2:A231,$A231)-$M231)</f>
        <v/>
      </c>
      <c r="X231" s="10">
        <f t="shared" si="33"/>
        <v>0</v>
      </c>
      <c r="Y231" s="10">
        <f>IFERROR(VLOOKUP($I231,'02_Cad_Maquinas'!$B$2:$H$200,7,FALSE()),"")</f>
        <v>528</v>
      </c>
      <c r="Z231" s="10">
        <f t="shared" si="34"/>
        <v>528</v>
      </c>
      <c r="AA231" s="11">
        <f t="shared" si="35"/>
        <v>0</v>
      </c>
      <c r="AB231" s="10"/>
      <c r="AC231" s="10" t="str">
        <f t="shared" si="28"/>
        <v>|10179|</v>
      </c>
      <c r="AD231" s="10" t="str">
        <f t="shared" si="29"/>
        <v>CORTE DE TECIDO</v>
      </c>
    </row>
    <row r="232" spans="1:30" ht="24" customHeight="1" x14ac:dyDescent="0.3">
      <c r="A232" s="35">
        <v>46198</v>
      </c>
      <c r="B232" s="10">
        <v>10179</v>
      </c>
      <c r="C232" s="10"/>
      <c r="D232" s="10" t="s">
        <v>3046</v>
      </c>
      <c r="E232" s="10">
        <v>1511</v>
      </c>
      <c r="F232" s="10" t="s">
        <v>3239</v>
      </c>
      <c r="G232" s="10" t="s">
        <v>3046</v>
      </c>
      <c r="H232" s="10" t="s">
        <v>3046</v>
      </c>
      <c r="I232" s="10" t="s">
        <v>3046</v>
      </c>
      <c r="J232" s="9">
        <v>144.85499999999999</v>
      </c>
      <c r="K232" s="10" t="str">
        <f>IF($E232="","",IFERROR(INDEX('01_Cad_Pecas'!$H$2:$H$5000,MATCH($E232,'01_Cad_Pecas'!$D$2:$D$5000,0)),IFERROR(INDEX('01_Cad_Pecas'!$H$2:$H$5000,MATCH(VALUE($E232),'01_Cad_Pecas'!$D$2:$D$5000,0)),"")))</f>
        <v/>
      </c>
      <c r="L232" s="10" t="str">
        <f>IF($E232="","",IFERROR(INDEX('01_Cad_Pecas'!$I$2:$I$5000,MATCH($E232,'01_Cad_Pecas'!$D$2:$D$5000,0)),IFERROR(INDEX('01_Cad_Pecas'!$I$2:$I$5000,MATCH(VALUE($E232),'01_Cad_Pecas'!$D$2:$D$5000,0)),"")))</f>
        <v/>
      </c>
      <c r="M232" s="10" t="str">
        <f t="shared" si="27"/>
        <v/>
      </c>
      <c r="N232" s="10">
        <v>46198</v>
      </c>
      <c r="O232" s="9">
        <v>144.85499999999999</v>
      </c>
      <c r="P232" s="10"/>
      <c r="Q232" s="10"/>
      <c r="R232" s="10" t="str">
        <f t="shared" si="30"/>
        <v/>
      </c>
      <c r="S232" s="10"/>
      <c r="T232" s="10">
        <f t="shared" si="31"/>
        <v>1</v>
      </c>
      <c r="U232" s="10"/>
      <c r="V232" s="10" t="str">
        <f t="shared" ca="1" si="32"/>
        <v>SIM</v>
      </c>
      <c r="W232" s="10" t="str">
        <f>IF(OR($A232="",$I232="",$M232=""),"",SUMIFS($M$2:M232,$I$2:I232,$I232,$A$2:A232,$A232)-$M232)</f>
        <v/>
      </c>
      <c r="X232" s="10">
        <f t="shared" si="33"/>
        <v>0</v>
      </c>
      <c r="Y232" s="10">
        <f>IFERROR(VLOOKUP($I232,'02_Cad_Maquinas'!$B$2:$H$200,7,FALSE()),"")</f>
        <v>528</v>
      </c>
      <c r="Z232" s="10">
        <f t="shared" si="34"/>
        <v>528</v>
      </c>
      <c r="AA232" s="11">
        <f t="shared" si="35"/>
        <v>0</v>
      </c>
      <c r="AB232" s="10"/>
      <c r="AC232" s="10" t="str">
        <f t="shared" si="28"/>
        <v>|10179|</v>
      </c>
      <c r="AD232" s="10" t="str">
        <f t="shared" si="29"/>
        <v>CORTE DE TECIDO</v>
      </c>
    </row>
    <row r="233" spans="1:30" ht="24" customHeight="1" x14ac:dyDescent="0.3">
      <c r="A233" s="35">
        <v>46198</v>
      </c>
      <c r="B233" s="10">
        <v>10179</v>
      </c>
      <c r="C233" s="10"/>
      <c r="D233" s="10" t="s">
        <v>3046</v>
      </c>
      <c r="E233" s="10">
        <v>1480</v>
      </c>
      <c r="F233" s="10" t="s">
        <v>3240</v>
      </c>
      <c r="G233" s="10" t="s">
        <v>3046</v>
      </c>
      <c r="H233" s="10" t="s">
        <v>3046</v>
      </c>
      <c r="I233" s="10" t="s">
        <v>3046</v>
      </c>
      <c r="J233" s="9">
        <v>2.1827999999999999</v>
      </c>
      <c r="K233" s="10" t="str">
        <f>IF($E233="","",IFERROR(INDEX('01_Cad_Pecas'!$H$2:$H$5000,MATCH($E233,'01_Cad_Pecas'!$D$2:$D$5000,0)),IFERROR(INDEX('01_Cad_Pecas'!$H$2:$H$5000,MATCH(VALUE($E233),'01_Cad_Pecas'!$D$2:$D$5000,0)),"")))</f>
        <v/>
      </c>
      <c r="L233" s="10" t="str">
        <f>IF($E233="","",IFERROR(INDEX('01_Cad_Pecas'!$I$2:$I$5000,MATCH($E233,'01_Cad_Pecas'!$D$2:$D$5000,0)),IFERROR(INDEX('01_Cad_Pecas'!$I$2:$I$5000,MATCH(VALUE($E233),'01_Cad_Pecas'!$D$2:$D$5000,0)),"")))</f>
        <v/>
      </c>
      <c r="M233" s="10" t="str">
        <f t="shared" si="27"/>
        <v/>
      </c>
      <c r="N233" s="10">
        <v>46198</v>
      </c>
      <c r="O233" s="9">
        <v>2.1827999999999999</v>
      </c>
      <c r="P233" s="10"/>
      <c r="Q233" s="10"/>
      <c r="R233" s="10" t="str">
        <f t="shared" si="30"/>
        <v/>
      </c>
      <c r="S233" s="10"/>
      <c r="T233" s="10">
        <f t="shared" si="31"/>
        <v>1</v>
      </c>
      <c r="U233" s="10"/>
      <c r="V233" s="10" t="str">
        <f t="shared" ca="1" si="32"/>
        <v>SIM</v>
      </c>
      <c r="W233" s="10" t="str">
        <f>IF(OR($A233="",$I233="",$M233=""),"",SUMIFS($M$2:M233,$I$2:I233,$I233,$A$2:A233,$A233)-$M233)</f>
        <v/>
      </c>
      <c r="X233" s="10">
        <f t="shared" si="33"/>
        <v>0</v>
      </c>
      <c r="Y233" s="10">
        <f>IFERROR(VLOOKUP($I233,'02_Cad_Maquinas'!$B$2:$H$200,7,FALSE()),"")</f>
        <v>528</v>
      </c>
      <c r="Z233" s="10">
        <f t="shared" si="34"/>
        <v>528</v>
      </c>
      <c r="AA233" s="11">
        <f t="shared" si="35"/>
        <v>0</v>
      </c>
      <c r="AB233" s="10"/>
      <c r="AC233" s="10" t="str">
        <f t="shared" si="28"/>
        <v>|10179|</v>
      </c>
      <c r="AD233" s="10" t="str">
        <f t="shared" si="29"/>
        <v>CORTE DE TECIDO</v>
      </c>
    </row>
    <row r="234" spans="1:30" ht="24" customHeight="1" x14ac:dyDescent="0.3">
      <c r="A234" s="35">
        <v>46198</v>
      </c>
      <c r="B234" s="10">
        <v>10179</v>
      </c>
      <c r="C234" s="10"/>
      <c r="D234" s="10" t="s">
        <v>3046</v>
      </c>
      <c r="E234" s="10">
        <v>1444</v>
      </c>
      <c r="F234" s="10" t="s">
        <v>3241</v>
      </c>
      <c r="G234" s="10" t="s">
        <v>3046</v>
      </c>
      <c r="H234" s="10" t="s">
        <v>3046</v>
      </c>
      <c r="I234" s="10" t="s">
        <v>3046</v>
      </c>
      <c r="J234" s="9">
        <v>1.827</v>
      </c>
      <c r="K234" s="10" t="str">
        <f>IF($E234="","",IFERROR(INDEX('01_Cad_Pecas'!$H$2:$H$5000,MATCH($E234,'01_Cad_Pecas'!$D$2:$D$5000,0)),IFERROR(INDEX('01_Cad_Pecas'!$H$2:$H$5000,MATCH(VALUE($E234),'01_Cad_Pecas'!$D$2:$D$5000,0)),"")))</f>
        <v/>
      </c>
      <c r="L234" s="10" t="str">
        <f>IF($E234="","",IFERROR(INDEX('01_Cad_Pecas'!$I$2:$I$5000,MATCH($E234,'01_Cad_Pecas'!$D$2:$D$5000,0)),IFERROR(INDEX('01_Cad_Pecas'!$I$2:$I$5000,MATCH(VALUE($E234),'01_Cad_Pecas'!$D$2:$D$5000,0)),"")))</f>
        <v/>
      </c>
      <c r="M234" s="10" t="str">
        <f t="shared" si="27"/>
        <v/>
      </c>
      <c r="N234" s="10">
        <v>46198</v>
      </c>
      <c r="O234" s="9">
        <v>1.827</v>
      </c>
      <c r="P234" s="10"/>
      <c r="Q234" s="10"/>
      <c r="R234" s="10" t="str">
        <f t="shared" si="30"/>
        <v/>
      </c>
      <c r="S234" s="10"/>
      <c r="T234" s="10">
        <f t="shared" si="31"/>
        <v>1</v>
      </c>
      <c r="U234" s="10"/>
      <c r="V234" s="10" t="str">
        <f t="shared" ca="1" si="32"/>
        <v>SIM</v>
      </c>
      <c r="W234" s="10" t="str">
        <f>IF(OR($A234="",$I234="",$M234=""),"",SUMIFS($M$2:M234,$I$2:I234,$I234,$A$2:A234,$A234)-$M234)</f>
        <v/>
      </c>
      <c r="X234" s="10">
        <f t="shared" si="33"/>
        <v>0</v>
      </c>
      <c r="Y234" s="10">
        <f>IFERROR(VLOOKUP($I234,'02_Cad_Maquinas'!$B$2:$H$200,7,FALSE()),"")</f>
        <v>528</v>
      </c>
      <c r="Z234" s="10">
        <f t="shared" si="34"/>
        <v>528</v>
      </c>
      <c r="AA234" s="11">
        <f t="shared" si="35"/>
        <v>0</v>
      </c>
      <c r="AB234" s="10"/>
      <c r="AC234" s="10" t="str">
        <f t="shared" si="28"/>
        <v>|10179|</v>
      </c>
      <c r="AD234" s="10" t="str">
        <f t="shared" si="29"/>
        <v>CORTE DE TECIDO</v>
      </c>
    </row>
    <row r="235" spans="1:30" ht="24" customHeight="1" x14ac:dyDescent="0.3">
      <c r="A235" s="35">
        <v>46198</v>
      </c>
      <c r="B235" s="10">
        <v>10179</v>
      </c>
      <c r="C235" s="10"/>
      <c r="D235" s="10" t="s">
        <v>3046</v>
      </c>
      <c r="E235" s="10">
        <v>1836</v>
      </c>
      <c r="F235" s="10" t="s">
        <v>3242</v>
      </c>
      <c r="G235" s="10" t="s">
        <v>3046</v>
      </c>
      <c r="H235" s="10" t="s">
        <v>3046</v>
      </c>
      <c r="I235" s="10" t="s">
        <v>3046</v>
      </c>
      <c r="J235" s="9">
        <v>5.5439999999999996</v>
      </c>
      <c r="K235" s="10" t="str">
        <f>IF($E235="","",IFERROR(INDEX('01_Cad_Pecas'!$H$2:$H$5000,MATCH($E235,'01_Cad_Pecas'!$D$2:$D$5000,0)),IFERROR(INDEX('01_Cad_Pecas'!$H$2:$H$5000,MATCH(VALUE($E235),'01_Cad_Pecas'!$D$2:$D$5000,0)),"")))</f>
        <v/>
      </c>
      <c r="L235" s="10" t="str">
        <f>IF($E235="","",IFERROR(INDEX('01_Cad_Pecas'!$I$2:$I$5000,MATCH($E235,'01_Cad_Pecas'!$D$2:$D$5000,0)),IFERROR(INDEX('01_Cad_Pecas'!$I$2:$I$5000,MATCH(VALUE($E235),'01_Cad_Pecas'!$D$2:$D$5000,0)),"")))</f>
        <v/>
      </c>
      <c r="M235" s="10" t="str">
        <f t="shared" si="27"/>
        <v/>
      </c>
      <c r="N235" s="10">
        <v>46198</v>
      </c>
      <c r="O235" s="9">
        <v>5.5439999999999996</v>
      </c>
      <c r="P235" s="10"/>
      <c r="Q235" s="10"/>
      <c r="R235" s="10" t="str">
        <f t="shared" si="30"/>
        <v/>
      </c>
      <c r="S235" s="10"/>
      <c r="T235" s="10">
        <f t="shared" si="31"/>
        <v>1</v>
      </c>
      <c r="U235" s="10"/>
      <c r="V235" s="10" t="str">
        <f t="shared" ca="1" si="32"/>
        <v>SIM</v>
      </c>
      <c r="W235" s="10" t="str">
        <f>IF(OR($A235="",$I235="",$M235=""),"",SUMIFS($M$2:M235,$I$2:I235,$I235,$A$2:A235,$A235)-$M235)</f>
        <v/>
      </c>
      <c r="X235" s="10">
        <f t="shared" si="33"/>
        <v>0</v>
      </c>
      <c r="Y235" s="10">
        <f>IFERROR(VLOOKUP($I235,'02_Cad_Maquinas'!$B$2:$H$200,7,FALSE()),"")</f>
        <v>528</v>
      </c>
      <c r="Z235" s="10">
        <f t="shared" si="34"/>
        <v>528</v>
      </c>
      <c r="AA235" s="11">
        <f t="shared" si="35"/>
        <v>0</v>
      </c>
      <c r="AB235" s="10"/>
      <c r="AC235" s="10" t="str">
        <f t="shared" si="28"/>
        <v>|10179|</v>
      </c>
      <c r="AD235" s="10" t="str">
        <f t="shared" si="29"/>
        <v>CORTE DE TECIDO</v>
      </c>
    </row>
    <row r="236" spans="1:30" ht="24" customHeight="1" x14ac:dyDescent="0.3">
      <c r="A236" s="35">
        <v>46198</v>
      </c>
      <c r="B236" s="10">
        <v>10179</v>
      </c>
      <c r="C236" s="10"/>
      <c r="D236" s="10" t="s">
        <v>3046</v>
      </c>
      <c r="E236" s="10">
        <v>2852</v>
      </c>
      <c r="F236" s="10" t="s">
        <v>3232</v>
      </c>
      <c r="G236" s="10" t="s">
        <v>3046</v>
      </c>
      <c r="H236" s="10" t="s">
        <v>3046</v>
      </c>
      <c r="I236" s="10" t="s">
        <v>3046</v>
      </c>
      <c r="J236" s="9">
        <v>1.2347999999999999</v>
      </c>
      <c r="K236" s="10" t="str">
        <f>IF($E236="","",IFERROR(INDEX('01_Cad_Pecas'!$H$2:$H$5000,MATCH($E236,'01_Cad_Pecas'!$D$2:$D$5000,0)),IFERROR(INDEX('01_Cad_Pecas'!$H$2:$H$5000,MATCH(VALUE($E236),'01_Cad_Pecas'!$D$2:$D$5000,0)),"")))</f>
        <v/>
      </c>
      <c r="L236" s="10" t="str">
        <f>IF($E236="","",IFERROR(INDEX('01_Cad_Pecas'!$I$2:$I$5000,MATCH($E236,'01_Cad_Pecas'!$D$2:$D$5000,0)),IFERROR(INDEX('01_Cad_Pecas'!$I$2:$I$5000,MATCH(VALUE($E236),'01_Cad_Pecas'!$D$2:$D$5000,0)),"")))</f>
        <v/>
      </c>
      <c r="M236" s="10" t="str">
        <f t="shared" si="27"/>
        <v/>
      </c>
      <c r="N236" s="10">
        <v>46198</v>
      </c>
      <c r="O236" s="9">
        <v>1.2347999999999999</v>
      </c>
      <c r="P236" s="10"/>
      <c r="Q236" s="10"/>
      <c r="R236" s="10" t="str">
        <f t="shared" si="30"/>
        <v/>
      </c>
      <c r="S236" s="10"/>
      <c r="T236" s="10">
        <f t="shared" si="31"/>
        <v>1</v>
      </c>
      <c r="U236" s="10"/>
      <c r="V236" s="10" t="str">
        <f t="shared" ca="1" si="32"/>
        <v>SIM</v>
      </c>
      <c r="W236" s="10" t="str">
        <f>IF(OR($A236="",$I236="",$M236=""),"",SUMIFS($M$2:M236,$I$2:I236,$I236,$A$2:A236,$A236)-$M236)</f>
        <v/>
      </c>
      <c r="X236" s="10">
        <f t="shared" si="33"/>
        <v>0</v>
      </c>
      <c r="Y236" s="10">
        <f>IFERROR(VLOOKUP($I236,'02_Cad_Maquinas'!$B$2:$H$200,7,FALSE()),"")</f>
        <v>528</v>
      </c>
      <c r="Z236" s="10">
        <f t="shared" si="34"/>
        <v>528</v>
      </c>
      <c r="AA236" s="11">
        <f t="shared" si="35"/>
        <v>0</v>
      </c>
      <c r="AB236" s="10"/>
      <c r="AC236" s="10" t="str">
        <f t="shared" si="28"/>
        <v>|10179|</v>
      </c>
      <c r="AD236" s="10" t="str">
        <f t="shared" si="29"/>
        <v>CORTE DE TECIDO</v>
      </c>
    </row>
    <row r="237" spans="1:30" ht="24" customHeight="1" x14ac:dyDescent="0.3">
      <c r="A237" s="35">
        <v>46198</v>
      </c>
      <c r="B237" s="10">
        <v>10179</v>
      </c>
      <c r="C237" s="10"/>
      <c r="D237" s="10" t="s">
        <v>3046</v>
      </c>
      <c r="E237" s="10">
        <v>213</v>
      </c>
      <c r="F237" s="10" t="s">
        <v>3233</v>
      </c>
      <c r="G237" s="10" t="s">
        <v>3046</v>
      </c>
      <c r="H237" s="10" t="s">
        <v>3046</v>
      </c>
      <c r="I237" s="10" t="s">
        <v>3046</v>
      </c>
      <c r="J237" s="9">
        <v>89.887</v>
      </c>
      <c r="K237" s="10" t="str">
        <f>IF($E237="","",IFERROR(INDEX('01_Cad_Pecas'!$H$2:$H$5000,MATCH($E237,'01_Cad_Pecas'!$D$2:$D$5000,0)),IFERROR(INDEX('01_Cad_Pecas'!$H$2:$H$5000,MATCH(VALUE($E237),'01_Cad_Pecas'!$D$2:$D$5000,0)),"")))</f>
        <v/>
      </c>
      <c r="L237" s="10" t="str">
        <f>IF($E237="","",IFERROR(INDEX('01_Cad_Pecas'!$I$2:$I$5000,MATCH($E237,'01_Cad_Pecas'!$D$2:$D$5000,0)),IFERROR(INDEX('01_Cad_Pecas'!$I$2:$I$5000,MATCH(VALUE($E237),'01_Cad_Pecas'!$D$2:$D$5000,0)),"")))</f>
        <v/>
      </c>
      <c r="M237" s="10" t="str">
        <f t="shared" si="27"/>
        <v/>
      </c>
      <c r="N237" s="10">
        <v>46198</v>
      </c>
      <c r="O237" s="9">
        <v>89.887</v>
      </c>
      <c r="P237" s="10"/>
      <c r="Q237" s="10"/>
      <c r="R237" s="10" t="str">
        <f t="shared" si="30"/>
        <v/>
      </c>
      <c r="S237" s="10"/>
      <c r="T237" s="10">
        <f t="shared" si="31"/>
        <v>1</v>
      </c>
      <c r="U237" s="10"/>
      <c r="V237" s="10" t="str">
        <f t="shared" ca="1" si="32"/>
        <v>SIM</v>
      </c>
      <c r="W237" s="10" t="str">
        <f>IF(OR($A237="",$I237="",$M237=""),"",SUMIFS($M$2:M237,$I$2:I237,$I237,$A$2:A237,$A237)-$M237)</f>
        <v/>
      </c>
      <c r="X237" s="10">
        <f t="shared" si="33"/>
        <v>0</v>
      </c>
      <c r="Y237" s="10">
        <f>IFERROR(VLOOKUP($I237,'02_Cad_Maquinas'!$B$2:$H$200,7,FALSE()),"")</f>
        <v>528</v>
      </c>
      <c r="Z237" s="10">
        <f t="shared" si="34"/>
        <v>528</v>
      </c>
      <c r="AA237" s="11">
        <f t="shared" si="35"/>
        <v>0</v>
      </c>
      <c r="AB237" s="10"/>
      <c r="AC237" s="10" t="str">
        <f t="shared" si="28"/>
        <v>|10179|</v>
      </c>
      <c r="AD237" s="10" t="str">
        <f t="shared" si="29"/>
        <v>CORTE DE TECIDO</v>
      </c>
    </row>
    <row r="238" spans="1:30" ht="24" customHeight="1" x14ac:dyDescent="0.3">
      <c r="A238" s="35">
        <v>46202</v>
      </c>
      <c r="B238" s="10">
        <v>10180</v>
      </c>
      <c r="C238" s="10"/>
      <c r="D238" s="10" t="s">
        <v>3046</v>
      </c>
      <c r="E238" s="10"/>
      <c r="F238" s="10"/>
      <c r="G238" s="10" t="s">
        <v>3046</v>
      </c>
      <c r="H238" s="10" t="s">
        <v>3046</v>
      </c>
      <c r="I238" s="10" t="s">
        <v>3046</v>
      </c>
      <c r="J238" s="9">
        <v>1030</v>
      </c>
      <c r="K238" s="10" t="str">
        <f>IF($E238="","",IFERROR(INDEX('01_Cad_Pecas'!$H$2:$H$5000,MATCH($E238,'01_Cad_Pecas'!$D$2:$D$5000,0)),IFERROR(INDEX('01_Cad_Pecas'!$H$2:$H$5000,MATCH(VALUE($E238),'01_Cad_Pecas'!$D$2:$D$5000,0)),"")))</f>
        <v/>
      </c>
      <c r="L238" s="10" t="str">
        <f>IF($E238="","",IFERROR(INDEX('01_Cad_Pecas'!$I$2:$I$5000,MATCH($E238,'01_Cad_Pecas'!$D$2:$D$5000,0)),IFERROR(INDEX('01_Cad_Pecas'!$I$2:$I$5000,MATCH(VALUE($E238),'01_Cad_Pecas'!$D$2:$D$5000,0)),"")))</f>
        <v/>
      </c>
      <c r="M238" s="10" t="str">
        <f t="shared" si="27"/>
        <v/>
      </c>
      <c r="N238" s="10">
        <v>46199</v>
      </c>
      <c r="O238" s="9">
        <v>1030</v>
      </c>
      <c r="P238" s="10"/>
      <c r="Q238" s="10"/>
      <c r="R238" s="10" t="str">
        <f t="shared" si="30"/>
        <v/>
      </c>
      <c r="S238" s="10"/>
      <c r="T238" s="10">
        <f t="shared" si="31"/>
        <v>1</v>
      </c>
      <c r="U238" s="10"/>
      <c r="V238" s="10" t="str">
        <f t="shared" ca="1" si="32"/>
        <v>SIM</v>
      </c>
      <c r="W238" s="10" t="str">
        <f>IF(OR($A238="",$I238="",$M238=""),"",SUMIFS($M$2:M238,$I$2:I238,$I238,$A$2:A238,$A238)-$M238)</f>
        <v/>
      </c>
      <c r="X238" s="10">
        <f t="shared" si="33"/>
        <v>0</v>
      </c>
      <c r="Y238" s="10">
        <f>IFERROR(VLOOKUP($I238,'02_Cad_Maquinas'!$B$2:$H$200,7,FALSE()),"")</f>
        <v>528</v>
      </c>
      <c r="Z238" s="10">
        <f t="shared" si="34"/>
        <v>528</v>
      </c>
      <c r="AA238" s="11">
        <f t="shared" si="35"/>
        <v>0</v>
      </c>
      <c r="AB238" s="10"/>
      <c r="AC238" s="10" t="str">
        <f t="shared" si="28"/>
        <v>|10180|</v>
      </c>
      <c r="AD238" s="10" t="str">
        <f t="shared" si="29"/>
        <v>CORTE DE TECIDO</v>
      </c>
    </row>
    <row r="239" spans="1:30" ht="24" customHeight="1" x14ac:dyDescent="0.3">
      <c r="A239" s="35">
        <v>46197</v>
      </c>
      <c r="B239" s="10">
        <v>10176</v>
      </c>
      <c r="C239" s="10" t="s">
        <v>3130</v>
      </c>
      <c r="D239" s="10" t="s">
        <v>3044</v>
      </c>
      <c r="E239" s="10">
        <v>300012</v>
      </c>
      <c r="F239" s="10" t="s">
        <v>1336</v>
      </c>
      <c r="G239" s="10" t="s">
        <v>3044</v>
      </c>
      <c r="H239" s="10" t="s">
        <v>3044</v>
      </c>
      <c r="I239" s="9" t="s">
        <v>3044</v>
      </c>
      <c r="J239" s="9">
        <v>40</v>
      </c>
      <c r="K239" s="10">
        <f>IF($E239="","",IFERROR(INDEX('01_Cad_Pecas'!$H$2:$H$5000,MATCH($E239,'01_Cad_Pecas'!$D$2:$D$5000,0)),IFERROR(INDEX('01_Cad_Pecas'!$H$2:$H$5000,MATCH(VALUE($E239),'01_Cad_Pecas'!$D$2:$D$5000,0)),"")))</f>
        <v>0</v>
      </c>
      <c r="L239" s="10">
        <f>IF($E239="","",IFERROR(INDEX('01_Cad_Pecas'!$I$2:$I$5000,MATCH($E239,'01_Cad_Pecas'!$D$2:$D$5000,0)),IFERROR(INDEX('01_Cad_Pecas'!$I$2:$I$5000,MATCH(VALUE($E239),'01_Cad_Pecas'!$D$2:$D$5000,0)),"")))</f>
        <v>0.32519999999999999</v>
      </c>
      <c r="M239" s="10">
        <f t="shared" si="27"/>
        <v>13.007999999999999</v>
      </c>
      <c r="N239" s="10">
        <v>46197</v>
      </c>
      <c r="O239" s="9">
        <v>40</v>
      </c>
      <c r="P239" s="10"/>
      <c r="Q239" s="10"/>
      <c r="R239" s="10">
        <f t="shared" si="30"/>
        <v>13.007999999999999</v>
      </c>
      <c r="S239" s="10"/>
      <c r="T239" s="10">
        <f t="shared" si="31"/>
        <v>1</v>
      </c>
      <c r="U239" s="10"/>
      <c r="V239" s="10" t="str">
        <f t="shared" ca="1" si="32"/>
        <v>SIM</v>
      </c>
      <c r="W239" s="10">
        <f>IF(OR($A239="",$I239="",$M239=""),"",SUMIFS($M$2:M239,$I$2:I239,$I239,$A$2:A239,$A239)-$M239)</f>
        <v>0</v>
      </c>
      <c r="X239" s="10">
        <f t="shared" si="33"/>
        <v>87.153599999999997</v>
      </c>
      <c r="Y239" s="10">
        <f>IFERROR(VLOOKUP($I239,'02_Cad_Maquinas'!$B$2:$H$200,7,FALSE()),"")</f>
        <v>1056</v>
      </c>
      <c r="Z239" s="10">
        <f t="shared" si="34"/>
        <v>968.84640000000002</v>
      </c>
      <c r="AA239" s="11">
        <f t="shared" si="35"/>
        <v>8.2531818181818178E-2</v>
      </c>
      <c r="AB239" s="10" t="s">
        <v>3243</v>
      </c>
      <c r="AC239" s="10" t="str">
        <f t="shared" si="28"/>
        <v>|10176|</v>
      </c>
      <c r="AD239" s="10" t="str">
        <f t="shared" si="29"/>
        <v>COSTURA</v>
      </c>
    </row>
    <row r="240" spans="1:30" ht="24" customHeight="1" x14ac:dyDescent="0.3">
      <c r="A240" s="35">
        <v>46197</v>
      </c>
      <c r="B240" s="10">
        <v>10176</v>
      </c>
      <c r="C240" s="10" t="s">
        <v>3130</v>
      </c>
      <c r="D240" s="10" t="s">
        <v>3044</v>
      </c>
      <c r="E240" s="10">
        <v>300018</v>
      </c>
      <c r="F240" s="10" t="s">
        <v>1413</v>
      </c>
      <c r="G240" s="10" t="s">
        <v>3044</v>
      </c>
      <c r="H240" s="10" t="s">
        <v>3044</v>
      </c>
      <c r="I240" s="9" t="s">
        <v>3044</v>
      </c>
      <c r="J240" s="9">
        <v>48</v>
      </c>
      <c r="K240" s="10">
        <f>IF($E240="","",IFERROR(INDEX('01_Cad_Pecas'!$H$2:$H$5000,MATCH($E240,'01_Cad_Pecas'!$D$2:$D$5000,0)),IFERROR(INDEX('01_Cad_Pecas'!$H$2:$H$5000,MATCH(VALUE($E240),'01_Cad_Pecas'!$D$2:$D$5000,0)),"")))</f>
        <v>0</v>
      </c>
      <c r="L240" s="10">
        <f>IF($E240="","",IFERROR(INDEX('01_Cad_Pecas'!$I$2:$I$5000,MATCH($E240,'01_Cad_Pecas'!$D$2:$D$5000,0)),IFERROR(INDEX('01_Cad_Pecas'!$I$2:$I$5000,MATCH(VALUE($E240),'01_Cad_Pecas'!$D$2:$D$5000,0)),"")))</f>
        <v>0.32519999999999999</v>
      </c>
      <c r="M240" s="10">
        <f t="shared" si="27"/>
        <v>15.6096</v>
      </c>
      <c r="N240" s="10">
        <v>46197</v>
      </c>
      <c r="O240" s="9">
        <v>48</v>
      </c>
      <c r="P240" s="10"/>
      <c r="Q240" s="10"/>
      <c r="R240" s="10">
        <f t="shared" si="30"/>
        <v>15.6096</v>
      </c>
      <c r="S240" s="10"/>
      <c r="T240" s="10">
        <f t="shared" si="31"/>
        <v>1</v>
      </c>
      <c r="U240" s="10"/>
      <c r="V240" s="10" t="str">
        <f t="shared" ca="1" si="32"/>
        <v>SIM</v>
      </c>
      <c r="W240" s="10">
        <f>IF(OR($A240="",$I240="",$M240=""),"",SUMIFS($M$2:M240,$I$2:I240,$I240,$A$2:A240,$A240)-$M240)</f>
        <v>13.007999999999999</v>
      </c>
      <c r="X240" s="10">
        <f t="shared" si="33"/>
        <v>87.153599999999997</v>
      </c>
      <c r="Y240" s="10">
        <f>IFERROR(VLOOKUP($I240,'02_Cad_Maquinas'!$B$2:$H$200,7,FALSE()),"")</f>
        <v>1056</v>
      </c>
      <c r="Z240" s="10">
        <f t="shared" si="34"/>
        <v>968.84640000000002</v>
      </c>
      <c r="AA240" s="11">
        <f t="shared" si="35"/>
        <v>8.2531818181818178E-2</v>
      </c>
      <c r="AB240" s="10" t="s">
        <v>3243</v>
      </c>
      <c r="AC240" s="10" t="str">
        <f t="shared" si="28"/>
        <v>|10176|</v>
      </c>
      <c r="AD240" s="10" t="str">
        <f t="shared" si="29"/>
        <v>COSTURA</v>
      </c>
    </row>
    <row r="241" spans="1:30" ht="24" customHeight="1" x14ac:dyDescent="0.3">
      <c r="A241" s="35">
        <v>46197</v>
      </c>
      <c r="B241" s="10">
        <v>10176</v>
      </c>
      <c r="C241" s="10" t="s">
        <v>3130</v>
      </c>
      <c r="D241" s="10" t="s">
        <v>3044</v>
      </c>
      <c r="E241" s="10">
        <v>300032</v>
      </c>
      <c r="F241" s="10" t="s">
        <v>1419</v>
      </c>
      <c r="G241" s="10" t="s">
        <v>3044</v>
      </c>
      <c r="H241" s="10" t="s">
        <v>3044</v>
      </c>
      <c r="I241" s="9" t="s">
        <v>3044</v>
      </c>
      <c r="J241" s="9">
        <v>50</v>
      </c>
      <c r="K241" s="10">
        <f>IF($E241="","",IFERROR(INDEX('01_Cad_Pecas'!$H$2:$H$5000,MATCH($E241,'01_Cad_Pecas'!$D$2:$D$5000,0)),IFERROR(INDEX('01_Cad_Pecas'!$H$2:$H$5000,MATCH(VALUE($E241),'01_Cad_Pecas'!$D$2:$D$5000,0)),"")))</f>
        <v>0</v>
      </c>
      <c r="L241" s="10">
        <f>IF($E241="","",IFERROR(INDEX('01_Cad_Pecas'!$I$2:$I$5000,MATCH($E241,'01_Cad_Pecas'!$D$2:$D$5000,0)),IFERROR(INDEX('01_Cad_Pecas'!$I$2:$I$5000,MATCH(VALUE($E241),'01_Cad_Pecas'!$D$2:$D$5000,0)),"")))</f>
        <v>0.32519999999999999</v>
      </c>
      <c r="M241" s="10">
        <f t="shared" si="27"/>
        <v>16.259999999999998</v>
      </c>
      <c r="N241" s="10">
        <v>46197</v>
      </c>
      <c r="O241" s="9">
        <v>50</v>
      </c>
      <c r="P241" s="10"/>
      <c r="Q241" s="10"/>
      <c r="R241" s="10">
        <f t="shared" si="30"/>
        <v>16.259999999999998</v>
      </c>
      <c r="S241" s="10"/>
      <c r="T241" s="10">
        <f t="shared" si="31"/>
        <v>1</v>
      </c>
      <c r="U241" s="10"/>
      <c r="V241" s="10" t="str">
        <f t="shared" ca="1" si="32"/>
        <v>SIM</v>
      </c>
      <c r="W241" s="10">
        <f>IF(OR($A241="",$I241="",$M241=""),"",SUMIFS($M$2:M241,$I$2:I241,$I241,$A$2:A241,$A241)-$M241)</f>
        <v>28.617600000000003</v>
      </c>
      <c r="X241" s="10">
        <f t="shared" si="33"/>
        <v>87.153599999999997</v>
      </c>
      <c r="Y241" s="10">
        <f>IFERROR(VLOOKUP($I241,'02_Cad_Maquinas'!$B$2:$H$200,7,FALSE()),"")</f>
        <v>1056</v>
      </c>
      <c r="Z241" s="10">
        <f t="shared" si="34"/>
        <v>968.84640000000002</v>
      </c>
      <c r="AA241" s="11">
        <f t="shared" si="35"/>
        <v>8.2531818181818178E-2</v>
      </c>
      <c r="AB241" s="10" t="s">
        <v>3243</v>
      </c>
      <c r="AC241" s="10" t="str">
        <f t="shared" si="28"/>
        <v>|10176|</v>
      </c>
      <c r="AD241" s="10" t="str">
        <f t="shared" si="29"/>
        <v>COSTURA</v>
      </c>
    </row>
    <row r="242" spans="1:30" ht="24" customHeight="1" x14ac:dyDescent="0.3">
      <c r="A242" s="35">
        <v>46197</v>
      </c>
      <c r="B242" s="10">
        <v>10176</v>
      </c>
      <c r="C242" s="10" t="s">
        <v>3130</v>
      </c>
      <c r="D242" s="10" t="s">
        <v>3044</v>
      </c>
      <c r="E242" s="10">
        <v>300032</v>
      </c>
      <c r="F242" s="10" t="s">
        <v>1419</v>
      </c>
      <c r="G242" s="10" t="s">
        <v>3044</v>
      </c>
      <c r="H242" s="10" t="s">
        <v>3044</v>
      </c>
      <c r="I242" s="9" t="s">
        <v>3044</v>
      </c>
      <c r="J242" s="9">
        <v>50</v>
      </c>
      <c r="K242" s="10">
        <f>IF($E242="","",IFERROR(INDEX('01_Cad_Pecas'!$H$2:$H$5000,MATCH($E242,'01_Cad_Pecas'!$D$2:$D$5000,0)),IFERROR(INDEX('01_Cad_Pecas'!$H$2:$H$5000,MATCH(VALUE($E242),'01_Cad_Pecas'!$D$2:$D$5000,0)),"")))</f>
        <v>0</v>
      </c>
      <c r="L242" s="10">
        <f>IF($E242="","",IFERROR(INDEX('01_Cad_Pecas'!$I$2:$I$5000,MATCH($E242,'01_Cad_Pecas'!$D$2:$D$5000,0)),IFERROR(INDEX('01_Cad_Pecas'!$I$2:$I$5000,MATCH(VALUE($E242),'01_Cad_Pecas'!$D$2:$D$5000,0)),"")))</f>
        <v>0.32519999999999999</v>
      </c>
      <c r="M242" s="10">
        <f t="shared" si="27"/>
        <v>16.259999999999998</v>
      </c>
      <c r="N242" s="10">
        <v>46197</v>
      </c>
      <c r="O242" s="9">
        <v>50</v>
      </c>
      <c r="P242" s="10"/>
      <c r="Q242" s="10"/>
      <c r="R242" s="10">
        <f t="shared" si="30"/>
        <v>16.259999999999998</v>
      </c>
      <c r="S242" s="10"/>
      <c r="T242" s="10">
        <f t="shared" si="31"/>
        <v>1</v>
      </c>
      <c r="U242" s="10"/>
      <c r="V242" s="10" t="str">
        <f t="shared" ca="1" si="32"/>
        <v>SIM</v>
      </c>
      <c r="W242" s="10">
        <f>IF(OR($A242="",$I242="",$M242=""),"",SUMIFS($M$2:M242,$I$2:I242,$I242,$A$2:A242,$A242)-$M242)</f>
        <v>44.877600000000001</v>
      </c>
      <c r="X242" s="10">
        <f t="shared" si="33"/>
        <v>87.153599999999997</v>
      </c>
      <c r="Y242" s="10">
        <f>IFERROR(VLOOKUP($I242,'02_Cad_Maquinas'!$B$2:$H$200,7,FALSE()),"")</f>
        <v>1056</v>
      </c>
      <c r="Z242" s="10">
        <f t="shared" si="34"/>
        <v>968.84640000000002</v>
      </c>
      <c r="AA242" s="11">
        <f t="shared" si="35"/>
        <v>8.2531818181818178E-2</v>
      </c>
      <c r="AB242" s="10" t="s">
        <v>3243</v>
      </c>
      <c r="AC242" s="10" t="str">
        <f t="shared" si="28"/>
        <v>|10176|</v>
      </c>
      <c r="AD242" s="10" t="str">
        <f t="shared" si="29"/>
        <v>COSTURA</v>
      </c>
    </row>
    <row r="243" spans="1:30" ht="24" customHeight="1" x14ac:dyDescent="0.3">
      <c r="A243" s="35">
        <v>46197</v>
      </c>
      <c r="B243" s="10">
        <v>10176</v>
      </c>
      <c r="C243" s="10" t="s">
        <v>3130</v>
      </c>
      <c r="D243" s="10" t="s">
        <v>3044</v>
      </c>
      <c r="E243" s="10">
        <v>300032</v>
      </c>
      <c r="F243" s="10" t="s">
        <v>1419</v>
      </c>
      <c r="G243" s="10" t="s">
        <v>3044</v>
      </c>
      <c r="H243" s="10" t="s">
        <v>3044</v>
      </c>
      <c r="I243" s="9" t="s">
        <v>3044</v>
      </c>
      <c r="J243" s="9">
        <v>50</v>
      </c>
      <c r="K243" s="10">
        <f>IF($E243="","",IFERROR(INDEX('01_Cad_Pecas'!$H$2:$H$5000,MATCH($E243,'01_Cad_Pecas'!$D$2:$D$5000,0)),IFERROR(INDEX('01_Cad_Pecas'!$H$2:$H$5000,MATCH(VALUE($E243),'01_Cad_Pecas'!$D$2:$D$5000,0)),"")))</f>
        <v>0</v>
      </c>
      <c r="L243" s="10">
        <f>IF($E243="","",IFERROR(INDEX('01_Cad_Pecas'!$I$2:$I$5000,MATCH($E243,'01_Cad_Pecas'!$D$2:$D$5000,0)),IFERROR(INDEX('01_Cad_Pecas'!$I$2:$I$5000,MATCH(VALUE($E243),'01_Cad_Pecas'!$D$2:$D$5000,0)),"")))</f>
        <v>0.32519999999999999</v>
      </c>
      <c r="M243" s="10">
        <f t="shared" si="27"/>
        <v>16.259999999999998</v>
      </c>
      <c r="N243" s="10">
        <v>46197</v>
      </c>
      <c r="O243" s="9">
        <v>50</v>
      </c>
      <c r="P243" s="10"/>
      <c r="Q243" s="10"/>
      <c r="R243" s="10">
        <f t="shared" si="30"/>
        <v>16.259999999999998</v>
      </c>
      <c r="S243" s="10"/>
      <c r="T243" s="10">
        <f t="shared" si="31"/>
        <v>1</v>
      </c>
      <c r="U243" s="10"/>
      <c r="V243" s="10" t="str">
        <f t="shared" ca="1" si="32"/>
        <v>SIM</v>
      </c>
      <c r="W243" s="10">
        <f>IF(OR($A243="",$I243="",$M243=""),"",SUMIFS($M$2:M243,$I$2:I243,$I243,$A$2:A243,$A243)-$M243)</f>
        <v>61.137599999999999</v>
      </c>
      <c r="X243" s="10">
        <f t="shared" si="33"/>
        <v>87.153599999999997</v>
      </c>
      <c r="Y243" s="10">
        <f>IFERROR(VLOOKUP($I243,'02_Cad_Maquinas'!$B$2:$H$200,7,FALSE()),"")</f>
        <v>1056</v>
      </c>
      <c r="Z243" s="10">
        <f t="shared" si="34"/>
        <v>968.84640000000002</v>
      </c>
      <c r="AA243" s="11">
        <f t="shared" si="35"/>
        <v>8.2531818181818178E-2</v>
      </c>
      <c r="AB243" s="10" t="s">
        <v>3243</v>
      </c>
      <c r="AC243" s="10" t="str">
        <f t="shared" si="28"/>
        <v>|10176|</v>
      </c>
      <c r="AD243" s="10" t="str">
        <f t="shared" si="29"/>
        <v>COSTURA</v>
      </c>
    </row>
    <row r="244" spans="1:30" ht="24" customHeight="1" x14ac:dyDescent="0.3">
      <c r="A244" s="35">
        <v>46197</v>
      </c>
      <c r="B244" s="10">
        <v>10176</v>
      </c>
      <c r="C244" s="10" t="s">
        <v>3130</v>
      </c>
      <c r="D244" s="10" t="s">
        <v>3044</v>
      </c>
      <c r="E244" s="10">
        <v>300048</v>
      </c>
      <c r="F244" s="10" t="s">
        <v>1428</v>
      </c>
      <c r="G244" s="10" t="s">
        <v>3044</v>
      </c>
      <c r="H244" s="10" t="s">
        <v>3044</v>
      </c>
      <c r="I244" s="9" t="s">
        <v>3044</v>
      </c>
      <c r="J244" s="9">
        <v>30</v>
      </c>
      <c r="K244" s="10">
        <f>IF($E244="","",IFERROR(INDEX('01_Cad_Pecas'!$H$2:$H$5000,MATCH($E244,'01_Cad_Pecas'!$D$2:$D$5000,0)),IFERROR(INDEX('01_Cad_Pecas'!$H$2:$H$5000,MATCH(VALUE($E244),'01_Cad_Pecas'!$D$2:$D$5000,0)),"")))</f>
        <v>0</v>
      </c>
      <c r="L244" s="10">
        <f>IF($E244="","",IFERROR(INDEX('01_Cad_Pecas'!$I$2:$I$5000,MATCH($E244,'01_Cad_Pecas'!$D$2:$D$5000,0)),IFERROR(INDEX('01_Cad_Pecas'!$I$2:$I$5000,MATCH(VALUE($E244),'01_Cad_Pecas'!$D$2:$D$5000,0)),"")))</f>
        <v>0.32519999999999999</v>
      </c>
      <c r="M244" s="10">
        <f t="shared" si="27"/>
        <v>9.7560000000000002</v>
      </c>
      <c r="N244" s="10">
        <v>46197</v>
      </c>
      <c r="O244" s="9">
        <v>30</v>
      </c>
      <c r="P244" s="10"/>
      <c r="Q244" s="10"/>
      <c r="R244" s="10">
        <f t="shared" si="30"/>
        <v>9.7560000000000002</v>
      </c>
      <c r="S244" s="10"/>
      <c r="T244" s="10">
        <f t="shared" si="31"/>
        <v>1</v>
      </c>
      <c r="U244" s="10"/>
      <c r="V244" s="10" t="str">
        <f t="shared" ca="1" si="32"/>
        <v>SIM</v>
      </c>
      <c r="W244" s="10">
        <f>IF(OR($A244="",$I244="",$M244=""),"",SUMIFS($M$2:M244,$I$2:I244,$I244,$A$2:A244,$A244)-$M244)</f>
        <v>77.397599999999997</v>
      </c>
      <c r="X244" s="10">
        <f t="shared" si="33"/>
        <v>87.153599999999997</v>
      </c>
      <c r="Y244" s="10">
        <f>IFERROR(VLOOKUP($I244,'02_Cad_Maquinas'!$B$2:$H$200,7,FALSE()),"")</f>
        <v>1056</v>
      </c>
      <c r="Z244" s="10">
        <f t="shared" si="34"/>
        <v>968.84640000000002</v>
      </c>
      <c r="AA244" s="11">
        <f t="shared" si="35"/>
        <v>8.2531818181818178E-2</v>
      </c>
      <c r="AB244" s="10" t="s">
        <v>3243</v>
      </c>
      <c r="AC244" s="10" t="str">
        <f t="shared" si="28"/>
        <v>|10176|</v>
      </c>
      <c r="AD244" s="10" t="str">
        <f t="shared" si="29"/>
        <v>COSTURA</v>
      </c>
    </row>
    <row r="245" spans="1:30" x14ac:dyDescent="0.3">
      <c r="A245" s="35">
        <v>46199</v>
      </c>
      <c r="B245" s="10">
        <v>10179</v>
      </c>
      <c r="C245" s="10"/>
      <c r="D245" s="10" t="s">
        <v>3044</v>
      </c>
      <c r="E245" s="10">
        <v>300018</v>
      </c>
      <c r="F245" s="10" t="s">
        <v>3244</v>
      </c>
      <c r="G245" s="10" t="s">
        <v>3044</v>
      </c>
      <c r="H245" s="10" t="s">
        <v>3044</v>
      </c>
      <c r="I245" s="10" t="s">
        <v>3044</v>
      </c>
      <c r="J245" s="9">
        <v>4</v>
      </c>
      <c r="K245" s="10">
        <f>IF($E245="","",IFERROR(INDEX('01_Cad_Pecas'!$H$2:$H$5000,MATCH($E245,'01_Cad_Pecas'!$D$2:$D$5000,0)),IFERROR(INDEX('01_Cad_Pecas'!$H$2:$H$5000,MATCH(VALUE($E245),'01_Cad_Pecas'!$D$2:$D$5000,0)),"")))</f>
        <v>0</v>
      </c>
      <c r="L245" s="10">
        <f>IF($E245="","",IFERROR(INDEX('01_Cad_Pecas'!$I$2:$I$5000,MATCH($E245,'01_Cad_Pecas'!$D$2:$D$5000,0)),IFERROR(INDEX('01_Cad_Pecas'!$I$2:$I$5000,MATCH(VALUE($E245),'01_Cad_Pecas'!$D$2:$D$5000,0)),"")))</f>
        <v>0.32519999999999999</v>
      </c>
      <c r="M245" s="10">
        <f t="shared" si="27"/>
        <v>1.3008</v>
      </c>
      <c r="N245" s="10">
        <v>46198</v>
      </c>
      <c r="O245" s="9">
        <v>4</v>
      </c>
      <c r="P245" s="10"/>
      <c r="Q245" s="10"/>
      <c r="R245" s="10">
        <f t="shared" si="30"/>
        <v>1.3008</v>
      </c>
      <c r="S245" s="10"/>
      <c r="T245" s="10">
        <f t="shared" si="31"/>
        <v>1</v>
      </c>
      <c r="U245" s="10"/>
      <c r="V245" s="10" t="str">
        <f t="shared" ca="1" si="32"/>
        <v>SIM</v>
      </c>
      <c r="W245" s="10">
        <f>IF(OR($A245="",$I245="",$M245=""),"",SUMIFS($M$2:M245,$I$2:I245,$I245,$A$2:A245,$A245)-$M245)</f>
        <v>0</v>
      </c>
      <c r="X245" s="10">
        <f t="shared" si="33"/>
        <v>210.07920000000004</v>
      </c>
      <c r="Y245" s="10">
        <f>IFERROR(VLOOKUP($I245,'02_Cad_Maquinas'!$B$2:$H$200,7,FALSE()),"")</f>
        <v>1056</v>
      </c>
      <c r="Z245" s="10">
        <f t="shared" si="34"/>
        <v>845.92079999999999</v>
      </c>
      <c r="AA245" s="11">
        <f t="shared" si="35"/>
        <v>0.1989386363636364</v>
      </c>
      <c r="AB245" s="10"/>
      <c r="AC245" s="10" t="str">
        <f t="shared" si="28"/>
        <v>|10179|</v>
      </c>
      <c r="AD245" s="10" t="str">
        <f t="shared" si="29"/>
        <v>COSTURA</v>
      </c>
    </row>
    <row r="246" spans="1:30" x14ac:dyDescent="0.3">
      <c r="A246" s="35">
        <v>46199</v>
      </c>
      <c r="B246" s="10">
        <v>10179</v>
      </c>
      <c r="C246" s="10"/>
      <c r="D246" s="10" t="s">
        <v>3044</v>
      </c>
      <c r="E246" s="10">
        <v>300027</v>
      </c>
      <c r="F246" s="10" t="s">
        <v>3245</v>
      </c>
      <c r="G246" s="10" t="s">
        <v>3044</v>
      </c>
      <c r="H246" s="10" t="s">
        <v>3044</v>
      </c>
      <c r="I246" s="10" t="s">
        <v>3044</v>
      </c>
      <c r="J246" s="9">
        <v>300</v>
      </c>
      <c r="K246" s="10">
        <f>IF($E246="","",IFERROR(INDEX('01_Cad_Pecas'!$H$2:$H$5000,MATCH($E246,'01_Cad_Pecas'!$D$2:$D$5000,0)),IFERROR(INDEX('01_Cad_Pecas'!$H$2:$H$5000,MATCH(VALUE($E246),'01_Cad_Pecas'!$D$2:$D$5000,0)),"")))</f>
        <v>0</v>
      </c>
      <c r="L246" s="10">
        <f>IF($E246="","",IFERROR(INDEX('01_Cad_Pecas'!$I$2:$I$5000,MATCH($E246,'01_Cad_Pecas'!$D$2:$D$5000,0)),IFERROR(INDEX('01_Cad_Pecas'!$I$2:$I$5000,MATCH(VALUE($E246),'01_Cad_Pecas'!$D$2:$D$5000,0)),"")))</f>
        <v>0.32519999999999999</v>
      </c>
      <c r="M246" s="10">
        <f t="shared" si="27"/>
        <v>97.56</v>
      </c>
      <c r="N246" s="10">
        <v>46198</v>
      </c>
      <c r="O246" s="9">
        <v>300</v>
      </c>
      <c r="P246" s="10"/>
      <c r="Q246" s="10"/>
      <c r="R246" s="10">
        <f t="shared" si="30"/>
        <v>97.56</v>
      </c>
      <c r="S246" s="10"/>
      <c r="T246" s="10">
        <f t="shared" si="31"/>
        <v>1</v>
      </c>
      <c r="U246" s="10"/>
      <c r="V246" s="10" t="str">
        <f t="shared" ca="1" si="32"/>
        <v>SIM</v>
      </c>
      <c r="W246" s="10">
        <f>IF(OR($A246="",$I246="",$M246=""),"",SUMIFS($M$2:M246,$I$2:I246,$I246,$A$2:A246,$A246)-$M246)</f>
        <v>1.3007999999999953</v>
      </c>
      <c r="X246" s="10">
        <f t="shared" si="33"/>
        <v>210.07920000000004</v>
      </c>
      <c r="Y246" s="10">
        <f>IFERROR(VLOOKUP($I246,'02_Cad_Maquinas'!$B$2:$H$200,7,FALSE()),"")</f>
        <v>1056</v>
      </c>
      <c r="Z246" s="10">
        <f t="shared" si="34"/>
        <v>845.92079999999999</v>
      </c>
      <c r="AA246" s="11">
        <f t="shared" si="35"/>
        <v>0.1989386363636364</v>
      </c>
      <c r="AB246" s="10"/>
      <c r="AC246" s="10" t="str">
        <f t="shared" si="28"/>
        <v>|10179|</v>
      </c>
      <c r="AD246" s="10" t="str">
        <f t="shared" si="29"/>
        <v>COSTURA</v>
      </c>
    </row>
    <row r="247" spans="1:30" x14ac:dyDescent="0.3">
      <c r="A247" s="35">
        <v>46199</v>
      </c>
      <c r="B247" s="10">
        <v>10179</v>
      </c>
      <c r="C247" s="10"/>
      <c r="D247" s="10" t="s">
        <v>3044</v>
      </c>
      <c r="E247" s="10">
        <v>300027</v>
      </c>
      <c r="F247" s="10" t="s">
        <v>3245</v>
      </c>
      <c r="G247" s="10" t="s">
        <v>3044</v>
      </c>
      <c r="H247" s="10" t="s">
        <v>3044</v>
      </c>
      <c r="I247" s="10" t="s">
        <v>3044</v>
      </c>
      <c r="J247" s="9">
        <v>260</v>
      </c>
      <c r="K247" s="10">
        <f>IF($E247="","",IFERROR(INDEX('01_Cad_Pecas'!$H$2:$H$5000,MATCH($E247,'01_Cad_Pecas'!$D$2:$D$5000,0)),IFERROR(INDEX('01_Cad_Pecas'!$H$2:$H$5000,MATCH(VALUE($E247),'01_Cad_Pecas'!$D$2:$D$5000,0)),"")))</f>
        <v>0</v>
      </c>
      <c r="L247" s="10">
        <f>IF($E247="","",IFERROR(INDEX('01_Cad_Pecas'!$I$2:$I$5000,MATCH($E247,'01_Cad_Pecas'!$D$2:$D$5000,0)),IFERROR(INDEX('01_Cad_Pecas'!$I$2:$I$5000,MATCH(VALUE($E247),'01_Cad_Pecas'!$D$2:$D$5000,0)),"")))</f>
        <v>0.32519999999999999</v>
      </c>
      <c r="M247" s="10">
        <f t="shared" si="27"/>
        <v>84.551999999999992</v>
      </c>
      <c r="N247" s="10">
        <v>46198</v>
      </c>
      <c r="O247" s="9">
        <v>260</v>
      </c>
      <c r="P247" s="10"/>
      <c r="Q247" s="10"/>
      <c r="R247" s="10">
        <f t="shared" si="30"/>
        <v>84.551999999999992</v>
      </c>
      <c r="S247" s="10"/>
      <c r="T247" s="10">
        <f t="shared" si="31"/>
        <v>1</v>
      </c>
      <c r="U247" s="10"/>
      <c r="V247" s="10" t="str">
        <f t="shared" ca="1" si="32"/>
        <v>SIM</v>
      </c>
      <c r="W247" s="10">
        <f>IF(OR($A247="",$I247="",$M247=""),"",SUMIFS($M$2:M247,$I$2:I247,$I247,$A$2:A247,$A247)-$M247)</f>
        <v>98.860800000000012</v>
      </c>
      <c r="X247" s="10">
        <f t="shared" si="33"/>
        <v>210.07920000000004</v>
      </c>
      <c r="Y247" s="10">
        <f>IFERROR(VLOOKUP($I247,'02_Cad_Maquinas'!$B$2:$H$200,7,FALSE()),"")</f>
        <v>1056</v>
      </c>
      <c r="Z247" s="10">
        <f t="shared" si="34"/>
        <v>845.92079999999999</v>
      </c>
      <c r="AA247" s="11">
        <f t="shared" si="35"/>
        <v>0.1989386363636364</v>
      </c>
      <c r="AB247" s="10"/>
      <c r="AC247" s="10" t="str">
        <f t="shared" si="28"/>
        <v>|10179|</v>
      </c>
      <c r="AD247" s="10" t="str">
        <f t="shared" si="29"/>
        <v>COSTURA</v>
      </c>
    </row>
    <row r="248" spans="1:30" x14ac:dyDescent="0.3">
      <c r="A248" s="35">
        <v>46199</v>
      </c>
      <c r="B248" s="10">
        <v>10179</v>
      </c>
      <c r="C248" s="10"/>
      <c r="D248" s="10" t="s">
        <v>3044</v>
      </c>
      <c r="E248" s="10">
        <v>300031</v>
      </c>
      <c r="F248" s="10" t="s">
        <v>3246</v>
      </c>
      <c r="G248" s="10" t="s">
        <v>3044</v>
      </c>
      <c r="H248" s="10" t="s">
        <v>3044</v>
      </c>
      <c r="I248" s="10" t="s">
        <v>3044</v>
      </c>
      <c r="J248" s="9">
        <v>6</v>
      </c>
      <c r="K248" s="10">
        <f>IF($E248="","",IFERROR(INDEX('01_Cad_Pecas'!$H$2:$H$5000,MATCH($E248,'01_Cad_Pecas'!$D$2:$D$5000,0)),IFERROR(INDEX('01_Cad_Pecas'!$H$2:$H$5000,MATCH(VALUE($E248),'01_Cad_Pecas'!$D$2:$D$5000,0)),"")))</f>
        <v>0</v>
      </c>
      <c r="L248" s="10">
        <f>IF($E248="","",IFERROR(INDEX('01_Cad_Pecas'!$I$2:$I$5000,MATCH($E248,'01_Cad_Pecas'!$D$2:$D$5000,0)),IFERROR(INDEX('01_Cad_Pecas'!$I$2:$I$5000,MATCH(VALUE($E248),'01_Cad_Pecas'!$D$2:$D$5000,0)),"")))</f>
        <v>0.32519999999999999</v>
      </c>
      <c r="M248" s="10">
        <f t="shared" si="27"/>
        <v>1.9512</v>
      </c>
      <c r="N248" s="10">
        <v>46198</v>
      </c>
      <c r="O248" s="9">
        <v>6</v>
      </c>
      <c r="P248" s="10"/>
      <c r="Q248" s="10"/>
      <c r="R248" s="10">
        <f t="shared" si="30"/>
        <v>1.9512</v>
      </c>
      <c r="S248" s="10"/>
      <c r="T248" s="10">
        <f t="shared" si="31"/>
        <v>1</v>
      </c>
      <c r="U248" s="10"/>
      <c r="V248" s="10" t="str">
        <f t="shared" ca="1" si="32"/>
        <v>SIM</v>
      </c>
      <c r="W248" s="10">
        <f>IF(OR($A248="",$I248="",$M248=""),"",SUMIFS($M$2:M248,$I$2:I248,$I248,$A$2:A248,$A248)-$M248)</f>
        <v>183.4128</v>
      </c>
      <c r="X248" s="10">
        <f t="shared" si="33"/>
        <v>210.07920000000004</v>
      </c>
      <c r="Y248" s="10">
        <f>IFERROR(VLOOKUP($I248,'02_Cad_Maquinas'!$B$2:$H$200,7,FALSE()),"")</f>
        <v>1056</v>
      </c>
      <c r="Z248" s="10">
        <f t="shared" si="34"/>
        <v>845.92079999999999</v>
      </c>
      <c r="AA248" s="11">
        <f t="shared" si="35"/>
        <v>0.1989386363636364</v>
      </c>
      <c r="AB248" s="10"/>
      <c r="AC248" s="10" t="str">
        <f t="shared" si="28"/>
        <v>|10179|</v>
      </c>
      <c r="AD248" s="10" t="str">
        <f t="shared" si="29"/>
        <v>COSTURA</v>
      </c>
    </row>
    <row r="249" spans="1:30" x14ac:dyDescent="0.3">
      <c r="A249" s="35">
        <v>46199</v>
      </c>
      <c r="B249" s="10">
        <v>10179</v>
      </c>
      <c r="C249" s="10"/>
      <c r="D249" s="10" t="s">
        <v>3044</v>
      </c>
      <c r="E249" s="10">
        <v>300034</v>
      </c>
      <c r="F249" s="10" t="s">
        <v>3247</v>
      </c>
      <c r="G249" s="10" t="s">
        <v>3044</v>
      </c>
      <c r="H249" s="10" t="s">
        <v>3044</v>
      </c>
      <c r="I249" s="10" t="s">
        <v>3044</v>
      </c>
      <c r="J249" s="9">
        <v>34</v>
      </c>
      <c r="K249" s="10">
        <f>IF($E249="","",IFERROR(INDEX('01_Cad_Pecas'!$H$2:$H$5000,MATCH($E249,'01_Cad_Pecas'!$D$2:$D$5000,0)),IFERROR(INDEX('01_Cad_Pecas'!$H$2:$H$5000,MATCH(VALUE($E249),'01_Cad_Pecas'!$D$2:$D$5000,0)),"")))</f>
        <v>0</v>
      </c>
      <c r="L249" s="10">
        <f>IF($E249="","",IFERROR(INDEX('01_Cad_Pecas'!$I$2:$I$5000,MATCH($E249,'01_Cad_Pecas'!$D$2:$D$5000,0)),IFERROR(INDEX('01_Cad_Pecas'!$I$2:$I$5000,MATCH(VALUE($E249),'01_Cad_Pecas'!$D$2:$D$5000,0)),"")))</f>
        <v>0.32519999999999999</v>
      </c>
      <c r="M249" s="10">
        <f t="shared" si="27"/>
        <v>11.056799999999999</v>
      </c>
      <c r="N249" s="10">
        <v>46198</v>
      </c>
      <c r="O249" s="9">
        <v>34</v>
      </c>
      <c r="P249" s="10"/>
      <c r="Q249" s="10"/>
      <c r="R249" s="10">
        <f t="shared" si="30"/>
        <v>11.056799999999999</v>
      </c>
      <c r="S249" s="10"/>
      <c r="T249" s="10">
        <f t="shared" si="31"/>
        <v>1</v>
      </c>
      <c r="U249" s="10"/>
      <c r="V249" s="10" t="str">
        <f t="shared" ca="1" si="32"/>
        <v>SIM</v>
      </c>
      <c r="W249" s="10">
        <f>IF(OR($A249="",$I249="",$M249=""),"",SUMIFS($M$2:M249,$I$2:I249,$I249,$A$2:A249,$A249)-$M249)</f>
        <v>185.364</v>
      </c>
      <c r="X249" s="10">
        <f t="shared" si="33"/>
        <v>210.07920000000004</v>
      </c>
      <c r="Y249" s="10">
        <f>IFERROR(VLOOKUP($I249,'02_Cad_Maquinas'!$B$2:$H$200,7,FALSE()),"")</f>
        <v>1056</v>
      </c>
      <c r="Z249" s="10">
        <f t="shared" si="34"/>
        <v>845.92079999999999</v>
      </c>
      <c r="AA249" s="11">
        <f t="shared" si="35"/>
        <v>0.1989386363636364</v>
      </c>
      <c r="AB249" s="10"/>
      <c r="AC249" s="10" t="str">
        <f t="shared" si="28"/>
        <v>|10179|</v>
      </c>
      <c r="AD249" s="10" t="str">
        <f t="shared" si="29"/>
        <v>COSTURA</v>
      </c>
    </row>
    <row r="250" spans="1:30" x14ac:dyDescent="0.3">
      <c r="A250" s="35">
        <v>46199</v>
      </c>
      <c r="B250" s="10">
        <v>10179</v>
      </c>
      <c r="C250" s="10"/>
      <c r="D250" s="10" t="s">
        <v>3044</v>
      </c>
      <c r="E250" s="10">
        <v>300048</v>
      </c>
      <c r="F250" s="10" t="s">
        <v>3248</v>
      </c>
      <c r="G250" s="10" t="s">
        <v>3044</v>
      </c>
      <c r="H250" s="10" t="s">
        <v>3044</v>
      </c>
      <c r="I250" s="10" t="s">
        <v>3044</v>
      </c>
      <c r="J250" s="9">
        <v>10</v>
      </c>
      <c r="K250" s="10">
        <f>IF($E250="","",IFERROR(INDEX('01_Cad_Pecas'!$H$2:$H$5000,MATCH($E250,'01_Cad_Pecas'!$D$2:$D$5000,0)),IFERROR(INDEX('01_Cad_Pecas'!$H$2:$H$5000,MATCH(VALUE($E250),'01_Cad_Pecas'!$D$2:$D$5000,0)),"")))</f>
        <v>0</v>
      </c>
      <c r="L250" s="10">
        <f>IF($E250="","",IFERROR(INDEX('01_Cad_Pecas'!$I$2:$I$5000,MATCH($E250,'01_Cad_Pecas'!$D$2:$D$5000,0)),IFERROR(INDEX('01_Cad_Pecas'!$I$2:$I$5000,MATCH(VALUE($E250),'01_Cad_Pecas'!$D$2:$D$5000,0)),"")))</f>
        <v>0.32519999999999999</v>
      </c>
      <c r="M250" s="10">
        <f t="shared" si="27"/>
        <v>3.2519999999999998</v>
      </c>
      <c r="N250" s="10">
        <v>46198</v>
      </c>
      <c r="O250" s="9">
        <v>10</v>
      </c>
      <c r="P250" s="10"/>
      <c r="Q250" s="10"/>
      <c r="R250" s="10">
        <f t="shared" si="30"/>
        <v>3.2519999999999998</v>
      </c>
      <c r="S250" s="10"/>
      <c r="T250" s="10">
        <f t="shared" si="31"/>
        <v>1</v>
      </c>
      <c r="U250" s="10"/>
      <c r="V250" s="10" t="str">
        <f t="shared" ca="1" si="32"/>
        <v>SIM</v>
      </c>
      <c r="W250" s="10">
        <f>IF(OR($A250="",$I250="",$M250=""),"",SUMIFS($M$2:M250,$I$2:I250,$I250,$A$2:A250,$A250)-$M250)</f>
        <v>196.42080000000001</v>
      </c>
      <c r="X250" s="10">
        <f t="shared" si="33"/>
        <v>210.07920000000004</v>
      </c>
      <c r="Y250" s="10">
        <f>IFERROR(VLOOKUP($I250,'02_Cad_Maquinas'!$B$2:$H$200,7,FALSE()),"")</f>
        <v>1056</v>
      </c>
      <c r="Z250" s="10">
        <f t="shared" si="34"/>
        <v>845.92079999999999</v>
      </c>
      <c r="AA250" s="11">
        <f t="shared" si="35"/>
        <v>0.1989386363636364</v>
      </c>
      <c r="AB250" s="10"/>
      <c r="AC250" s="10" t="str">
        <f t="shared" si="28"/>
        <v>|10179|</v>
      </c>
      <c r="AD250" s="10" t="str">
        <f t="shared" si="29"/>
        <v>COSTURA</v>
      </c>
    </row>
    <row r="251" spans="1:30" x14ac:dyDescent="0.3">
      <c r="A251" s="35">
        <v>46199</v>
      </c>
      <c r="B251" s="10">
        <v>10179</v>
      </c>
      <c r="C251" s="10"/>
      <c r="D251" s="10" t="s">
        <v>3044</v>
      </c>
      <c r="E251" s="10">
        <v>300068</v>
      </c>
      <c r="F251" s="10" t="s">
        <v>3249</v>
      </c>
      <c r="G251" s="10" t="s">
        <v>3044</v>
      </c>
      <c r="H251" s="10" t="s">
        <v>3044</v>
      </c>
      <c r="I251" s="10" t="s">
        <v>3044</v>
      </c>
      <c r="J251" s="9">
        <v>24</v>
      </c>
      <c r="K251" s="10">
        <f>IF($E251="","",IFERROR(INDEX('01_Cad_Pecas'!$H$2:$H$5000,MATCH($E251,'01_Cad_Pecas'!$D$2:$D$5000,0)),IFERROR(INDEX('01_Cad_Pecas'!$H$2:$H$5000,MATCH(VALUE($E251),'01_Cad_Pecas'!$D$2:$D$5000,0)),"")))</f>
        <v>0</v>
      </c>
      <c r="L251" s="10">
        <f>IF($E251="","",IFERROR(INDEX('01_Cad_Pecas'!$I$2:$I$5000,MATCH($E251,'01_Cad_Pecas'!$D$2:$D$5000,0)),IFERROR(INDEX('01_Cad_Pecas'!$I$2:$I$5000,MATCH(VALUE($E251),'01_Cad_Pecas'!$D$2:$D$5000,0)),"")))</f>
        <v>0.32519999999999999</v>
      </c>
      <c r="M251" s="10">
        <f t="shared" si="27"/>
        <v>7.8048000000000002</v>
      </c>
      <c r="N251" s="10">
        <v>46198</v>
      </c>
      <c r="O251" s="9">
        <v>24</v>
      </c>
      <c r="P251" s="10"/>
      <c r="Q251" s="10"/>
      <c r="R251" s="10">
        <f t="shared" si="30"/>
        <v>7.8048000000000002</v>
      </c>
      <c r="S251" s="10"/>
      <c r="T251" s="10">
        <f t="shared" si="31"/>
        <v>1</v>
      </c>
      <c r="U251" s="10"/>
      <c r="V251" s="10" t="str">
        <f t="shared" ca="1" si="32"/>
        <v>SIM</v>
      </c>
      <c r="W251" s="10">
        <f>IF(OR($A251="",$I251="",$M251=""),"",SUMIFS($M$2:M251,$I$2:I251,$I251,$A$2:A251,$A251)-$M251)</f>
        <v>199.67280000000002</v>
      </c>
      <c r="X251" s="10">
        <f t="shared" si="33"/>
        <v>210.07920000000004</v>
      </c>
      <c r="Y251" s="10">
        <f>IFERROR(VLOOKUP($I251,'02_Cad_Maquinas'!$B$2:$H$200,7,FALSE()),"")</f>
        <v>1056</v>
      </c>
      <c r="Z251" s="10">
        <f t="shared" si="34"/>
        <v>845.92079999999999</v>
      </c>
      <c r="AA251" s="11">
        <f t="shared" si="35"/>
        <v>0.1989386363636364</v>
      </c>
      <c r="AB251" s="10"/>
      <c r="AC251" s="10" t="str">
        <f t="shared" si="28"/>
        <v>|10179|</v>
      </c>
      <c r="AD251" s="10" t="str">
        <f t="shared" si="29"/>
        <v>COSTURA</v>
      </c>
    </row>
    <row r="252" spans="1:30" x14ac:dyDescent="0.3">
      <c r="A252" s="35">
        <v>46199</v>
      </c>
      <c r="B252" s="10">
        <v>10179</v>
      </c>
      <c r="C252" s="10"/>
      <c r="D252" s="10" t="s">
        <v>3044</v>
      </c>
      <c r="E252" s="10">
        <v>300093</v>
      </c>
      <c r="F252" s="10" t="s">
        <v>3250</v>
      </c>
      <c r="G252" s="10" t="s">
        <v>3044</v>
      </c>
      <c r="H252" s="10" t="s">
        <v>3044</v>
      </c>
      <c r="I252" s="10" t="s">
        <v>3044</v>
      </c>
      <c r="J252" s="9">
        <v>4</v>
      </c>
      <c r="K252" s="10">
        <f>IF($E252="","",IFERROR(INDEX('01_Cad_Pecas'!$H$2:$H$5000,MATCH($E252,'01_Cad_Pecas'!$D$2:$D$5000,0)),IFERROR(INDEX('01_Cad_Pecas'!$H$2:$H$5000,MATCH(VALUE($E252),'01_Cad_Pecas'!$D$2:$D$5000,0)),"")))</f>
        <v>0</v>
      </c>
      <c r="L252" s="10">
        <f>IF($E252="","",IFERROR(INDEX('01_Cad_Pecas'!$I$2:$I$5000,MATCH($E252,'01_Cad_Pecas'!$D$2:$D$5000,0)),IFERROR(INDEX('01_Cad_Pecas'!$I$2:$I$5000,MATCH(VALUE($E252),'01_Cad_Pecas'!$D$2:$D$5000,0)),"")))</f>
        <v>0.32519999999999999</v>
      </c>
      <c r="M252" s="10">
        <f t="shared" si="27"/>
        <v>1.3008</v>
      </c>
      <c r="N252" s="10">
        <v>46198</v>
      </c>
      <c r="O252" s="9">
        <v>4</v>
      </c>
      <c r="P252" s="10"/>
      <c r="Q252" s="10"/>
      <c r="R252" s="10">
        <f t="shared" si="30"/>
        <v>1.3008</v>
      </c>
      <c r="S252" s="10"/>
      <c r="T252" s="10">
        <f t="shared" si="31"/>
        <v>1</v>
      </c>
      <c r="U252" s="10"/>
      <c r="V252" s="10" t="str">
        <f t="shared" ca="1" si="32"/>
        <v>SIM</v>
      </c>
      <c r="W252" s="10">
        <f>IF(OR($A252="",$I252="",$M252=""),"",SUMIFS($M$2:M252,$I$2:I252,$I252,$A$2:A252,$A252)-$M252)</f>
        <v>207.47760000000002</v>
      </c>
      <c r="X252" s="10">
        <f t="shared" si="33"/>
        <v>210.07920000000004</v>
      </c>
      <c r="Y252" s="10">
        <f>IFERROR(VLOOKUP($I252,'02_Cad_Maquinas'!$B$2:$H$200,7,FALSE()),"")</f>
        <v>1056</v>
      </c>
      <c r="Z252" s="10">
        <f t="shared" si="34"/>
        <v>845.92079999999999</v>
      </c>
      <c r="AA252" s="11">
        <f t="shared" si="35"/>
        <v>0.1989386363636364</v>
      </c>
      <c r="AB252" s="10"/>
      <c r="AC252" s="10" t="str">
        <f t="shared" si="28"/>
        <v>|10179|</v>
      </c>
      <c r="AD252" s="10" t="str">
        <f t="shared" si="29"/>
        <v>COSTURA</v>
      </c>
    </row>
    <row r="253" spans="1:30" x14ac:dyDescent="0.3">
      <c r="A253" s="35">
        <v>46199</v>
      </c>
      <c r="B253" s="10">
        <v>10179</v>
      </c>
      <c r="C253" s="10"/>
      <c r="D253" s="10" t="s">
        <v>3044</v>
      </c>
      <c r="E253" s="10">
        <v>300093</v>
      </c>
      <c r="F253" s="10" t="s">
        <v>3250</v>
      </c>
      <c r="G253" s="10" t="s">
        <v>3044</v>
      </c>
      <c r="H253" s="10" t="s">
        <v>3044</v>
      </c>
      <c r="I253" s="10" t="s">
        <v>3044</v>
      </c>
      <c r="J253" s="9">
        <v>4</v>
      </c>
      <c r="K253" s="10">
        <f>IF($E253="","",IFERROR(INDEX('01_Cad_Pecas'!$H$2:$H$5000,MATCH($E253,'01_Cad_Pecas'!$D$2:$D$5000,0)),IFERROR(INDEX('01_Cad_Pecas'!$H$2:$H$5000,MATCH(VALUE($E253),'01_Cad_Pecas'!$D$2:$D$5000,0)),"")))</f>
        <v>0</v>
      </c>
      <c r="L253" s="10">
        <f>IF($E253="","",IFERROR(INDEX('01_Cad_Pecas'!$I$2:$I$5000,MATCH($E253,'01_Cad_Pecas'!$D$2:$D$5000,0)),IFERROR(INDEX('01_Cad_Pecas'!$I$2:$I$5000,MATCH(VALUE($E253),'01_Cad_Pecas'!$D$2:$D$5000,0)),"")))</f>
        <v>0.32519999999999999</v>
      </c>
      <c r="M253" s="10">
        <f t="shared" si="27"/>
        <v>1.3008</v>
      </c>
      <c r="N253" s="10">
        <v>46198</v>
      </c>
      <c r="O253" s="9">
        <v>4</v>
      </c>
      <c r="P253" s="10"/>
      <c r="Q253" s="10"/>
      <c r="R253" s="10">
        <f t="shared" si="30"/>
        <v>1.3008</v>
      </c>
      <c r="S253" s="10"/>
      <c r="T253" s="10">
        <f t="shared" si="31"/>
        <v>1</v>
      </c>
      <c r="U253" s="10"/>
      <c r="V253" s="10" t="str">
        <f t="shared" ca="1" si="32"/>
        <v>SIM</v>
      </c>
      <c r="W253" s="10">
        <f>IF(OR($A253="",$I253="",$M253=""),"",SUMIFS($M$2:M253,$I$2:I253,$I253,$A$2:A253,$A253)-$M253)</f>
        <v>208.77840000000003</v>
      </c>
      <c r="X253" s="10">
        <f t="shared" si="33"/>
        <v>210.07920000000004</v>
      </c>
      <c r="Y253" s="10">
        <f>IFERROR(VLOOKUP($I253,'02_Cad_Maquinas'!$B$2:$H$200,7,FALSE()),"")</f>
        <v>1056</v>
      </c>
      <c r="Z253" s="10">
        <f t="shared" si="34"/>
        <v>845.92079999999999</v>
      </c>
      <c r="AA253" s="11">
        <f t="shared" si="35"/>
        <v>0.1989386363636364</v>
      </c>
      <c r="AB253" s="10"/>
      <c r="AC253" s="10" t="str">
        <f t="shared" si="28"/>
        <v>|10179|</v>
      </c>
      <c r="AD253" s="10" t="str">
        <f t="shared" si="29"/>
        <v>COSTURA</v>
      </c>
    </row>
    <row r="254" spans="1:30" x14ac:dyDescent="0.3">
      <c r="A254" s="35">
        <v>46202</v>
      </c>
      <c r="B254" s="10">
        <v>10180</v>
      </c>
      <c r="C254" s="10"/>
      <c r="D254" s="10" t="s">
        <v>3044</v>
      </c>
      <c r="E254" s="10">
        <v>300027</v>
      </c>
      <c r="F254" s="10" t="s">
        <v>1417</v>
      </c>
      <c r="G254" s="10" t="s">
        <v>3044</v>
      </c>
      <c r="H254" s="10" t="s">
        <v>3044</v>
      </c>
      <c r="I254" s="10" t="s">
        <v>3044</v>
      </c>
      <c r="J254" s="9">
        <v>520</v>
      </c>
      <c r="K254" s="10">
        <f>IF($E254="","",IFERROR(INDEX('01_Cad_Pecas'!$H$2:$H$5000,MATCH($E254,'01_Cad_Pecas'!$D$2:$D$5000,0)),IFERROR(INDEX('01_Cad_Pecas'!$H$2:$H$5000,MATCH(VALUE($E254),'01_Cad_Pecas'!$D$2:$D$5000,0)),"")))</f>
        <v>0</v>
      </c>
      <c r="L254" s="10">
        <f>IF($E254="","",IFERROR(INDEX('01_Cad_Pecas'!$I$2:$I$5000,MATCH($E254,'01_Cad_Pecas'!$D$2:$D$5000,0)),IFERROR(INDEX('01_Cad_Pecas'!$I$2:$I$5000,MATCH(VALUE($E254),'01_Cad_Pecas'!$D$2:$D$5000,0)),"")))</f>
        <v>0.32519999999999999</v>
      </c>
      <c r="M254" s="10">
        <f t="shared" si="27"/>
        <v>169.10399999999998</v>
      </c>
      <c r="N254" s="10">
        <v>46199</v>
      </c>
      <c r="O254" s="9">
        <v>520</v>
      </c>
      <c r="P254" s="10"/>
      <c r="Q254" s="10"/>
      <c r="R254" s="10">
        <f t="shared" si="30"/>
        <v>169.10399999999998</v>
      </c>
      <c r="S254" s="10"/>
      <c r="T254" s="10">
        <f t="shared" si="31"/>
        <v>1</v>
      </c>
      <c r="U254" s="10"/>
      <c r="V254" s="10" t="str">
        <f t="shared" ca="1" si="32"/>
        <v>SIM</v>
      </c>
      <c r="W254" s="10">
        <f>IF(OR($A254="",$I254="",$M254=""),"",SUMIFS($M$2:M254,$I$2:I254,$I254,$A$2:A254,$A254)-$M254)</f>
        <v>0</v>
      </c>
      <c r="X254" s="10">
        <f t="shared" si="33"/>
        <v>266.66399999999999</v>
      </c>
      <c r="Y254" s="10">
        <f>IFERROR(VLOOKUP($I254,'02_Cad_Maquinas'!$B$2:$H$200,7,FALSE()),"")</f>
        <v>1056</v>
      </c>
      <c r="Z254" s="10">
        <f t="shared" si="34"/>
        <v>789.33600000000001</v>
      </c>
      <c r="AA254" s="11">
        <f t="shared" si="35"/>
        <v>0.25252272727272729</v>
      </c>
      <c r="AB254" s="10"/>
      <c r="AC254" s="10" t="str">
        <f t="shared" si="28"/>
        <v>|10180|</v>
      </c>
      <c r="AD254" s="10" t="str">
        <f t="shared" si="29"/>
        <v>COSTURA</v>
      </c>
    </row>
    <row r="255" spans="1:30" x14ac:dyDescent="0.3">
      <c r="A255" s="35">
        <v>46202</v>
      </c>
      <c r="B255" s="10">
        <v>10180</v>
      </c>
      <c r="C255" s="10"/>
      <c r="D255" s="10" t="s">
        <v>3044</v>
      </c>
      <c r="E255" s="10">
        <v>300027</v>
      </c>
      <c r="F255" s="10" t="s">
        <v>1417</v>
      </c>
      <c r="G255" s="10" t="s">
        <v>3044</v>
      </c>
      <c r="H255" s="10" t="s">
        <v>3044</v>
      </c>
      <c r="I255" s="10" t="s">
        <v>3044</v>
      </c>
      <c r="J255" s="9">
        <v>300</v>
      </c>
      <c r="K255" s="10">
        <f>IF($E255="","",IFERROR(INDEX('01_Cad_Pecas'!$H$2:$H$5000,MATCH($E255,'01_Cad_Pecas'!$D$2:$D$5000,0)),IFERROR(INDEX('01_Cad_Pecas'!$H$2:$H$5000,MATCH(VALUE($E255),'01_Cad_Pecas'!$D$2:$D$5000,0)),"")))</f>
        <v>0</v>
      </c>
      <c r="L255" s="10">
        <f>IF($E255="","",IFERROR(INDEX('01_Cad_Pecas'!$I$2:$I$5000,MATCH($E255,'01_Cad_Pecas'!$D$2:$D$5000,0)),IFERROR(INDEX('01_Cad_Pecas'!$I$2:$I$5000,MATCH(VALUE($E255),'01_Cad_Pecas'!$D$2:$D$5000,0)),"")))</f>
        <v>0.32519999999999999</v>
      </c>
      <c r="M255" s="10">
        <f t="shared" si="27"/>
        <v>97.56</v>
      </c>
      <c r="N255" s="10">
        <v>46199</v>
      </c>
      <c r="O255" s="9">
        <v>300</v>
      </c>
      <c r="P255" s="10"/>
      <c r="Q255" s="10"/>
      <c r="R255" s="10">
        <f t="shared" si="30"/>
        <v>97.56</v>
      </c>
      <c r="S255" s="10"/>
      <c r="T255" s="10">
        <f t="shared" si="31"/>
        <v>1</v>
      </c>
      <c r="U255" s="10"/>
      <c r="V255" s="10" t="str">
        <f t="shared" ca="1" si="32"/>
        <v>SIM</v>
      </c>
      <c r="W255" s="10">
        <f>IF(OR($A255="",$I255="",$M255=""),"",SUMIFS($M$2:M255,$I$2:I255,$I255,$A$2:A255,$A255)-$M255)</f>
        <v>169.10399999999998</v>
      </c>
      <c r="X255" s="10">
        <f t="shared" si="33"/>
        <v>266.66399999999999</v>
      </c>
      <c r="Y255" s="10">
        <f>IFERROR(VLOOKUP($I255,'02_Cad_Maquinas'!$B$2:$H$200,7,FALSE()),"")</f>
        <v>1056</v>
      </c>
      <c r="Z255" s="10">
        <f t="shared" si="34"/>
        <v>789.33600000000001</v>
      </c>
      <c r="AA255" s="11">
        <f t="shared" si="35"/>
        <v>0.25252272727272729</v>
      </c>
      <c r="AB255" s="10"/>
      <c r="AC255" s="10" t="str">
        <f t="shared" si="28"/>
        <v>|10180|</v>
      </c>
      <c r="AD255" s="10" t="str">
        <f t="shared" si="29"/>
        <v>COSTURA</v>
      </c>
    </row>
    <row r="256" spans="1:30" ht="24" customHeight="1" x14ac:dyDescent="0.3">
      <c r="A256" s="35">
        <v>46202</v>
      </c>
      <c r="B256" s="10">
        <v>10176</v>
      </c>
      <c r="C256" s="10" t="s">
        <v>3130</v>
      </c>
      <c r="D256" s="10" t="s">
        <v>64</v>
      </c>
      <c r="E256" s="10">
        <v>2001101</v>
      </c>
      <c r="F256" s="10" t="s">
        <v>1342</v>
      </c>
      <c r="G256" s="10" t="s">
        <v>1333</v>
      </c>
      <c r="H256" s="10" t="s">
        <v>1333</v>
      </c>
      <c r="I256" s="9" t="s">
        <v>1333</v>
      </c>
      <c r="J256" s="9">
        <v>30</v>
      </c>
      <c r="K256" s="10">
        <f>IF($E256="","",IFERROR(INDEX('01_Cad_Pecas'!$H$2:$H$5000,MATCH($E256,'01_Cad_Pecas'!$D$2:$D$5000,0)),IFERROR(INDEX('01_Cad_Pecas'!$H$2:$H$5000,MATCH(VALUE($E256),'01_Cad_Pecas'!$D$2:$D$5000,0)),"")))</f>
        <v>0</v>
      </c>
      <c r="L256" s="10">
        <f>IF($E256="","",IFERROR(INDEX('01_Cad_Pecas'!$I$2:$I$5000,MATCH($E256,'01_Cad_Pecas'!$D$2:$D$5000,0)),IFERROR(INDEX('01_Cad_Pecas'!$I$2:$I$5000,MATCH(VALUE($E256),'01_Cad_Pecas'!$D$2:$D$5000,0)),"")))</f>
        <v>0.32519999999999999</v>
      </c>
      <c r="M256" s="10">
        <f t="shared" si="27"/>
        <v>9.7560000000000002</v>
      </c>
      <c r="N256" s="10">
        <v>46203</v>
      </c>
      <c r="O256" s="9">
        <v>30</v>
      </c>
      <c r="P256" s="10"/>
      <c r="Q256" s="10"/>
      <c r="R256" s="10">
        <f t="shared" si="30"/>
        <v>9.7560000000000002</v>
      </c>
      <c r="S256" s="10"/>
      <c r="T256" s="10">
        <f t="shared" si="31"/>
        <v>1</v>
      </c>
      <c r="U256" s="10"/>
      <c r="V256" s="10" t="str">
        <f t="shared" ca="1" si="32"/>
        <v>SIM</v>
      </c>
      <c r="W256" s="10">
        <f>IF(OR($A256="",$I256="",$M256=""),"",SUMIFS($M$2:M256,$I$2:I256,$I256,$A$2:A256,$A256)-$M256)</f>
        <v>0</v>
      </c>
      <c r="X256" s="10">
        <f t="shared" si="33"/>
        <v>147.64079999999998</v>
      </c>
      <c r="Y256" s="10" t="str">
        <f>IFERROR(VLOOKUP($I256,'02_Cad_Maquinas'!$B$2:$H$200,7,FALSE()),"")</f>
        <v/>
      </c>
      <c r="Z256" s="10" t="str">
        <f t="shared" si="34"/>
        <v/>
      </c>
      <c r="AA256" s="11" t="str">
        <f t="shared" si="35"/>
        <v/>
      </c>
      <c r="AB256" s="10" t="s">
        <v>3251</v>
      </c>
      <c r="AC256" s="10" t="str">
        <f t="shared" si="28"/>
        <v>|10176|</v>
      </c>
      <c r="AD256" s="10" t="str">
        <f t="shared" si="29"/>
        <v>EMBALAGEM</v>
      </c>
    </row>
    <row r="257" spans="1:30" ht="24" customHeight="1" x14ac:dyDescent="0.3">
      <c r="A257" s="35">
        <v>46202</v>
      </c>
      <c r="B257" s="10">
        <v>10176</v>
      </c>
      <c r="C257" s="10" t="s">
        <v>3130</v>
      </c>
      <c r="D257" s="10" t="s">
        <v>64</v>
      </c>
      <c r="E257" s="10">
        <v>2001241</v>
      </c>
      <c r="F257" s="10" t="s">
        <v>1343</v>
      </c>
      <c r="G257" s="10" t="s">
        <v>1333</v>
      </c>
      <c r="H257" s="10" t="s">
        <v>1333</v>
      </c>
      <c r="I257" s="9" t="s">
        <v>1333</v>
      </c>
      <c r="J257" s="9">
        <v>30</v>
      </c>
      <c r="K257" s="10">
        <f>IF($E257="","",IFERROR(INDEX('01_Cad_Pecas'!$H$2:$H$5000,MATCH($E257,'01_Cad_Pecas'!$D$2:$D$5000,0)),IFERROR(INDEX('01_Cad_Pecas'!$H$2:$H$5000,MATCH(VALUE($E257),'01_Cad_Pecas'!$D$2:$D$5000,0)),"")))</f>
        <v>0</v>
      </c>
      <c r="L257" s="10">
        <f>IF($E257="","",IFERROR(INDEX('01_Cad_Pecas'!$I$2:$I$5000,MATCH($E257,'01_Cad_Pecas'!$D$2:$D$5000,0)),IFERROR(INDEX('01_Cad_Pecas'!$I$2:$I$5000,MATCH(VALUE($E257),'01_Cad_Pecas'!$D$2:$D$5000,0)),"")))</f>
        <v>0.32519999999999999</v>
      </c>
      <c r="M257" s="10">
        <f t="shared" si="27"/>
        <v>9.7560000000000002</v>
      </c>
      <c r="N257" s="10">
        <v>46203</v>
      </c>
      <c r="O257" s="9">
        <v>30</v>
      </c>
      <c r="P257" s="10"/>
      <c r="Q257" s="10"/>
      <c r="R257" s="10">
        <f t="shared" si="30"/>
        <v>9.7560000000000002</v>
      </c>
      <c r="S257" s="10"/>
      <c r="T257" s="10">
        <f t="shared" si="31"/>
        <v>1</v>
      </c>
      <c r="U257" s="10"/>
      <c r="V257" s="10" t="str">
        <f t="shared" ca="1" si="32"/>
        <v>SIM</v>
      </c>
      <c r="W257" s="10">
        <f>IF(OR($A257="",$I257="",$M257=""),"",SUMIFS($M$2:M257,$I$2:I257,$I257,$A$2:A257,$A257)-$M257)</f>
        <v>9.7560000000000002</v>
      </c>
      <c r="X257" s="10">
        <f t="shared" si="33"/>
        <v>147.64079999999998</v>
      </c>
      <c r="Y257" s="10" t="str">
        <f>IFERROR(VLOOKUP($I257,'02_Cad_Maquinas'!$B$2:$H$200,7,FALSE()),"")</f>
        <v/>
      </c>
      <c r="Z257" s="10" t="str">
        <f t="shared" si="34"/>
        <v/>
      </c>
      <c r="AA257" s="11" t="str">
        <f t="shared" si="35"/>
        <v/>
      </c>
      <c r="AB257" s="10" t="s">
        <v>3251</v>
      </c>
      <c r="AC257" s="10" t="str">
        <f t="shared" si="28"/>
        <v>|10176|</v>
      </c>
      <c r="AD257" s="10" t="str">
        <f t="shared" si="29"/>
        <v>EMBALAGEM</v>
      </c>
    </row>
    <row r="258" spans="1:30" ht="24" customHeight="1" x14ac:dyDescent="0.3">
      <c r="A258" s="35">
        <v>46202</v>
      </c>
      <c r="B258" s="10">
        <v>10176</v>
      </c>
      <c r="C258" s="10" t="s">
        <v>3130</v>
      </c>
      <c r="D258" s="10" t="s">
        <v>64</v>
      </c>
      <c r="E258" s="10">
        <v>2001281</v>
      </c>
      <c r="F258" s="10" t="s">
        <v>1344</v>
      </c>
      <c r="G258" s="10" t="s">
        <v>1333</v>
      </c>
      <c r="H258" s="10" t="s">
        <v>1333</v>
      </c>
      <c r="I258" s="9" t="s">
        <v>1333</v>
      </c>
      <c r="J258" s="9">
        <v>12</v>
      </c>
      <c r="K258" s="10">
        <f>IF($E258="","",IFERROR(INDEX('01_Cad_Pecas'!$H$2:$H$5000,MATCH($E258,'01_Cad_Pecas'!$D$2:$D$5000,0)),IFERROR(INDEX('01_Cad_Pecas'!$H$2:$H$5000,MATCH(VALUE($E258),'01_Cad_Pecas'!$D$2:$D$5000,0)),"")))</f>
        <v>0</v>
      </c>
      <c r="L258" s="10">
        <f>IF($E258="","",IFERROR(INDEX('01_Cad_Pecas'!$I$2:$I$5000,MATCH($E258,'01_Cad_Pecas'!$D$2:$D$5000,0)),IFERROR(INDEX('01_Cad_Pecas'!$I$2:$I$5000,MATCH(VALUE($E258),'01_Cad_Pecas'!$D$2:$D$5000,0)),"")))</f>
        <v>0.32519999999999999</v>
      </c>
      <c r="M258" s="10">
        <f t="shared" ref="M258:M321" si="36">IF(OR($J258="",$L258=""),"",IF($K258="",0,$K258)+$J258*$L258)</f>
        <v>3.9024000000000001</v>
      </c>
      <c r="N258" s="10">
        <v>46203</v>
      </c>
      <c r="O258" s="9">
        <v>12</v>
      </c>
      <c r="P258" s="10"/>
      <c r="Q258" s="10"/>
      <c r="R258" s="10">
        <f t="shared" si="30"/>
        <v>3.9024000000000001</v>
      </c>
      <c r="S258" s="10"/>
      <c r="T258" s="10">
        <f t="shared" si="31"/>
        <v>1</v>
      </c>
      <c r="U258" s="10"/>
      <c r="V258" s="10" t="str">
        <f t="shared" ca="1" si="32"/>
        <v>SIM</v>
      </c>
      <c r="W258" s="10">
        <f>IF(OR($A258="",$I258="",$M258=""),"",SUMIFS($M$2:M258,$I$2:I258,$I258,$A$2:A258,$A258)-$M258)</f>
        <v>19.512</v>
      </c>
      <c r="X258" s="10">
        <f t="shared" si="33"/>
        <v>147.64079999999998</v>
      </c>
      <c r="Y258" s="10" t="str">
        <f>IFERROR(VLOOKUP($I258,'02_Cad_Maquinas'!$B$2:$H$200,7,FALSE()),"")</f>
        <v/>
      </c>
      <c r="Z258" s="10" t="str">
        <f t="shared" si="34"/>
        <v/>
      </c>
      <c r="AA258" s="11" t="str">
        <f t="shared" si="35"/>
        <v/>
      </c>
      <c r="AB258" s="10" t="s">
        <v>3251</v>
      </c>
      <c r="AC258" s="10" t="str">
        <f t="shared" si="28"/>
        <v>|10176|</v>
      </c>
      <c r="AD258" s="10" t="str">
        <f t="shared" si="29"/>
        <v>EMBALAGEM</v>
      </c>
    </row>
    <row r="259" spans="1:30" ht="24" customHeight="1" x14ac:dyDescent="0.3">
      <c r="A259" s="35">
        <v>46202</v>
      </c>
      <c r="B259" s="10">
        <v>10176</v>
      </c>
      <c r="C259" s="10" t="s">
        <v>3130</v>
      </c>
      <c r="D259" s="10" t="s">
        <v>64</v>
      </c>
      <c r="E259" s="10">
        <v>2001611</v>
      </c>
      <c r="F259" s="10" t="s">
        <v>1348</v>
      </c>
      <c r="G259" s="10" t="s">
        <v>1333</v>
      </c>
      <c r="H259" s="10" t="s">
        <v>1333</v>
      </c>
      <c r="I259" s="9" t="s">
        <v>1333</v>
      </c>
      <c r="J259" s="9">
        <v>30</v>
      </c>
      <c r="K259" s="10">
        <f>IF($E259="","",IFERROR(INDEX('01_Cad_Pecas'!$H$2:$H$5000,MATCH($E259,'01_Cad_Pecas'!$D$2:$D$5000,0)),IFERROR(INDEX('01_Cad_Pecas'!$H$2:$H$5000,MATCH(VALUE($E259),'01_Cad_Pecas'!$D$2:$D$5000,0)),"")))</f>
        <v>0</v>
      </c>
      <c r="L259" s="10">
        <f>IF($E259="","",IFERROR(INDEX('01_Cad_Pecas'!$I$2:$I$5000,MATCH($E259,'01_Cad_Pecas'!$D$2:$D$5000,0)),IFERROR(INDEX('01_Cad_Pecas'!$I$2:$I$5000,MATCH(VALUE($E259),'01_Cad_Pecas'!$D$2:$D$5000,0)),"")))</f>
        <v>0.32519999999999999</v>
      </c>
      <c r="M259" s="10">
        <f t="shared" si="36"/>
        <v>9.7560000000000002</v>
      </c>
      <c r="N259" s="10">
        <v>46203</v>
      </c>
      <c r="O259" s="9">
        <v>30</v>
      </c>
      <c r="P259" s="10"/>
      <c r="Q259" s="10"/>
      <c r="R259" s="10">
        <f t="shared" si="30"/>
        <v>9.7560000000000002</v>
      </c>
      <c r="S259" s="10"/>
      <c r="T259" s="10">
        <f t="shared" si="31"/>
        <v>1</v>
      </c>
      <c r="U259" s="10"/>
      <c r="V259" s="10" t="str">
        <f t="shared" ca="1" si="32"/>
        <v>SIM</v>
      </c>
      <c r="W259" s="10">
        <f>IF(OR($A259="",$I259="",$M259=""),"",SUMIFS($M$2:M259,$I$2:I259,$I259,$A$2:A259,$A259)-$M259)</f>
        <v>23.414400000000001</v>
      </c>
      <c r="X259" s="10">
        <f t="shared" si="33"/>
        <v>147.64079999999998</v>
      </c>
      <c r="Y259" s="10" t="str">
        <f>IFERROR(VLOOKUP($I259,'02_Cad_Maquinas'!$B$2:$H$200,7,FALSE()),"")</f>
        <v/>
      </c>
      <c r="Z259" s="10" t="str">
        <f t="shared" si="34"/>
        <v/>
      </c>
      <c r="AA259" s="11" t="str">
        <f t="shared" si="35"/>
        <v/>
      </c>
      <c r="AB259" s="10" t="s">
        <v>3251</v>
      </c>
      <c r="AC259" s="10" t="str">
        <f t="shared" ref="AC259:AC322" si="37">IF($B259="","","|"&amp;SUBSTITUTE(TRIM(SUBSTITUTE(SUBSTITUTE(SUBSTITUTE(SUBSTITUTE(SUBSTITUTE(SUBSTITUTE(SUBSTITUTE(SUBSTITUTE(SUBSTITUTE(SUBSTITUTE(SUBSTITUTE(SUBSTITUTE(SUBSTITUTE(SUBSTITUTE(TRIM($B259&amp;""),CHAR(10)," "),CHAR(13)," "),"."," "),";"," "),","," "),"/"," "),"+"," "),"-"," "),"  "," "),"  "," "),"  "," "),"  "," "),"  "," "),"  "," "))," ","|")&amp;"|")</f>
        <v>|10176|</v>
      </c>
      <c r="AD259" s="10" t="str">
        <f t="shared" ref="AD259:AD322" si="38">TRIM($I259&amp;"")</f>
        <v>EMBALAGEM</v>
      </c>
    </row>
    <row r="260" spans="1:30" ht="24" customHeight="1" x14ac:dyDescent="0.3">
      <c r="A260" s="35">
        <v>46202</v>
      </c>
      <c r="B260" s="10">
        <v>10176</v>
      </c>
      <c r="C260" s="10" t="s">
        <v>3130</v>
      </c>
      <c r="D260" s="10" t="s">
        <v>64</v>
      </c>
      <c r="E260" s="10">
        <v>2001901</v>
      </c>
      <c r="F260" s="10" t="s">
        <v>1355</v>
      </c>
      <c r="G260" s="10" t="s">
        <v>1333</v>
      </c>
      <c r="H260" s="10" t="s">
        <v>1333</v>
      </c>
      <c r="I260" s="9" t="s">
        <v>1333</v>
      </c>
      <c r="J260" s="9">
        <v>12</v>
      </c>
      <c r="K260" s="10">
        <f>IF($E260="","",IFERROR(INDEX('01_Cad_Pecas'!$H$2:$H$5000,MATCH($E260,'01_Cad_Pecas'!$D$2:$D$5000,0)),IFERROR(INDEX('01_Cad_Pecas'!$H$2:$H$5000,MATCH(VALUE($E260),'01_Cad_Pecas'!$D$2:$D$5000,0)),"")))</f>
        <v>0</v>
      </c>
      <c r="L260" s="10">
        <f>IF($E260="","",IFERROR(INDEX('01_Cad_Pecas'!$I$2:$I$5000,MATCH($E260,'01_Cad_Pecas'!$D$2:$D$5000,0)),IFERROR(INDEX('01_Cad_Pecas'!$I$2:$I$5000,MATCH(VALUE($E260),'01_Cad_Pecas'!$D$2:$D$5000,0)),"")))</f>
        <v>0.32519999999999999</v>
      </c>
      <c r="M260" s="10">
        <f t="shared" si="36"/>
        <v>3.9024000000000001</v>
      </c>
      <c r="N260" s="10">
        <v>46203</v>
      </c>
      <c r="O260" s="9">
        <v>12</v>
      </c>
      <c r="P260" s="10"/>
      <c r="Q260" s="10"/>
      <c r="R260" s="10">
        <f t="shared" si="30"/>
        <v>3.9024000000000001</v>
      </c>
      <c r="S260" s="10"/>
      <c r="T260" s="10">
        <f t="shared" si="31"/>
        <v>1</v>
      </c>
      <c r="U260" s="10"/>
      <c r="V260" s="10" t="str">
        <f t="shared" ca="1" si="32"/>
        <v>SIM</v>
      </c>
      <c r="W260" s="10">
        <f>IF(OR($A260="",$I260="",$M260=""),"",SUMIFS($M$2:M260,$I$2:I260,$I260,$A$2:A260,$A260)-$M260)</f>
        <v>33.170400000000001</v>
      </c>
      <c r="X260" s="10">
        <f t="shared" si="33"/>
        <v>147.64079999999998</v>
      </c>
      <c r="Y260" s="10" t="str">
        <f>IFERROR(VLOOKUP($I260,'02_Cad_Maquinas'!$B$2:$H$200,7,FALSE()),"")</f>
        <v/>
      </c>
      <c r="Z260" s="10" t="str">
        <f t="shared" si="34"/>
        <v/>
      </c>
      <c r="AA260" s="11" t="str">
        <f t="shared" si="35"/>
        <v/>
      </c>
      <c r="AB260" s="10" t="s">
        <v>3251</v>
      </c>
      <c r="AC260" s="10" t="str">
        <f t="shared" si="37"/>
        <v>|10176|</v>
      </c>
      <c r="AD260" s="10" t="str">
        <f t="shared" si="38"/>
        <v>EMBALAGEM</v>
      </c>
    </row>
    <row r="261" spans="1:30" ht="24" customHeight="1" x14ac:dyDescent="0.3">
      <c r="A261" s="35">
        <v>46202</v>
      </c>
      <c r="B261" s="10">
        <v>10176</v>
      </c>
      <c r="C261" s="10" t="s">
        <v>3130</v>
      </c>
      <c r="D261" s="10" t="s">
        <v>64</v>
      </c>
      <c r="E261" s="10">
        <v>2002001</v>
      </c>
      <c r="F261" s="10" t="s">
        <v>1338</v>
      </c>
      <c r="G261" s="10" t="s">
        <v>1333</v>
      </c>
      <c r="H261" s="10" t="s">
        <v>1333</v>
      </c>
      <c r="I261" s="9" t="s">
        <v>1333</v>
      </c>
      <c r="J261" s="9">
        <v>30</v>
      </c>
      <c r="K261" s="10">
        <f>IF($E261="","",IFERROR(INDEX('01_Cad_Pecas'!$H$2:$H$5000,MATCH($E261,'01_Cad_Pecas'!$D$2:$D$5000,0)),IFERROR(INDEX('01_Cad_Pecas'!$H$2:$H$5000,MATCH(VALUE($E261),'01_Cad_Pecas'!$D$2:$D$5000,0)),"")))</f>
        <v>0</v>
      </c>
      <c r="L261" s="10">
        <f>IF($E261="","",IFERROR(INDEX('01_Cad_Pecas'!$I$2:$I$5000,MATCH($E261,'01_Cad_Pecas'!$D$2:$D$5000,0)),IFERROR(INDEX('01_Cad_Pecas'!$I$2:$I$5000,MATCH(VALUE($E261),'01_Cad_Pecas'!$D$2:$D$5000,0)),"")))</f>
        <v>0.32519999999999999</v>
      </c>
      <c r="M261" s="10">
        <f t="shared" si="36"/>
        <v>9.7560000000000002</v>
      </c>
      <c r="N261" s="10">
        <v>46203</v>
      </c>
      <c r="O261" s="9">
        <v>30</v>
      </c>
      <c r="P261" s="10"/>
      <c r="Q261" s="10"/>
      <c r="R261" s="10">
        <f t="shared" si="30"/>
        <v>9.7560000000000002</v>
      </c>
      <c r="S261" s="10"/>
      <c r="T261" s="10">
        <f t="shared" si="31"/>
        <v>1</v>
      </c>
      <c r="U261" s="10"/>
      <c r="V261" s="10" t="str">
        <f t="shared" ca="1" si="32"/>
        <v>SIM</v>
      </c>
      <c r="W261" s="10">
        <f>IF(OR($A261="",$I261="",$M261=""),"",SUMIFS($M$2:M261,$I$2:I261,$I261,$A$2:A261,$A261)-$M261)</f>
        <v>37.072800000000001</v>
      </c>
      <c r="X261" s="10">
        <f t="shared" si="33"/>
        <v>147.64079999999998</v>
      </c>
      <c r="Y261" s="10" t="str">
        <f>IFERROR(VLOOKUP($I261,'02_Cad_Maquinas'!$B$2:$H$200,7,FALSE()),"")</f>
        <v/>
      </c>
      <c r="Z261" s="10" t="str">
        <f t="shared" si="34"/>
        <v/>
      </c>
      <c r="AA261" s="11" t="str">
        <f t="shared" si="35"/>
        <v/>
      </c>
      <c r="AB261" s="10" t="s">
        <v>3251</v>
      </c>
      <c r="AC261" s="10" t="str">
        <f t="shared" si="37"/>
        <v>|10176|</v>
      </c>
      <c r="AD261" s="10" t="str">
        <f t="shared" si="38"/>
        <v>EMBALAGEM</v>
      </c>
    </row>
    <row r="262" spans="1:30" ht="24" customHeight="1" x14ac:dyDescent="0.3">
      <c r="A262" s="35">
        <v>46202</v>
      </c>
      <c r="B262" s="10">
        <v>10176</v>
      </c>
      <c r="C262" s="10" t="s">
        <v>3130</v>
      </c>
      <c r="D262" s="10" t="s">
        <v>64</v>
      </c>
      <c r="E262" s="10">
        <v>2002052</v>
      </c>
      <c r="F262" s="10" t="s">
        <v>1337</v>
      </c>
      <c r="G262" s="10" t="s">
        <v>1333</v>
      </c>
      <c r="H262" s="10" t="s">
        <v>1333</v>
      </c>
      <c r="I262" s="9" t="s">
        <v>1333</v>
      </c>
      <c r="J262" s="9">
        <v>30</v>
      </c>
      <c r="K262" s="10">
        <f>IF($E262="","",IFERROR(INDEX('01_Cad_Pecas'!$H$2:$H$5000,MATCH($E262,'01_Cad_Pecas'!$D$2:$D$5000,0)),IFERROR(INDEX('01_Cad_Pecas'!$H$2:$H$5000,MATCH(VALUE($E262),'01_Cad_Pecas'!$D$2:$D$5000,0)),"")))</f>
        <v>0</v>
      </c>
      <c r="L262" s="10">
        <f>IF($E262="","",IFERROR(INDEX('01_Cad_Pecas'!$I$2:$I$5000,MATCH($E262,'01_Cad_Pecas'!$D$2:$D$5000,0)),IFERROR(INDEX('01_Cad_Pecas'!$I$2:$I$5000,MATCH(VALUE($E262),'01_Cad_Pecas'!$D$2:$D$5000,0)),"")))</f>
        <v>0.32519999999999999</v>
      </c>
      <c r="M262" s="10">
        <f t="shared" si="36"/>
        <v>9.7560000000000002</v>
      </c>
      <c r="N262" s="10">
        <v>46203</v>
      </c>
      <c r="O262" s="9">
        <v>30</v>
      </c>
      <c r="P262" s="10"/>
      <c r="Q262" s="10"/>
      <c r="R262" s="10">
        <f t="shared" si="30"/>
        <v>9.7560000000000002</v>
      </c>
      <c r="S262" s="10"/>
      <c r="T262" s="10">
        <f t="shared" si="31"/>
        <v>1</v>
      </c>
      <c r="U262" s="10"/>
      <c r="V262" s="10" t="str">
        <f t="shared" ca="1" si="32"/>
        <v>SIM</v>
      </c>
      <c r="W262" s="10">
        <f>IF(OR($A262="",$I262="",$M262=""),"",SUMIFS($M$2:M262,$I$2:I262,$I262,$A$2:A262,$A262)-$M262)</f>
        <v>46.828800000000001</v>
      </c>
      <c r="X262" s="10">
        <f t="shared" si="33"/>
        <v>147.64079999999998</v>
      </c>
      <c r="Y262" s="10" t="str">
        <f>IFERROR(VLOOKUP($I262,'02_Cad_Maquinas'!$B$2:$H$200,7,FALSE()),"")</f>
        <v/>
      </c>
      <c r="Z262" s="10" t="str">
        <f t="shared" si="34"/>
        <v/>
      </c>
      <c r="AA262" s="11" t="str">
        <f t="shared" si="35"/>
        <v/>
      </c>
      <c r="AB262" s="10" t="s">
        <v>3251</v>
      </c>
      <c r="AC262" s="10" t="str">
        <f t="shared" si="37"/>
        <v>|10176|</v>
      </c>
      <c r="AD262" s="10" t="str">
        <f t="shared" si="38"/>
        <v>EMBALAGEM</v>
      </c>
    </row>
    <row r="263" spans="1:30" ht="24" customHeight="1" x14ac:dyDescent="0.3">
      <c r="A263" s="35">
        <v>46202</v>
      </c>
      <c r="B263" s="10">
        <v>10176</v>
      </c>
      <c r="C263" s="10" t="s">
        <v>3130</v>
      </c>
      <c r="D263" s="10" t="s">
        <v>64</v>
      </c>
      <c r="E263" s="10">
        <v>2002162</v>
      </c>
      <c r="F263" s="10" t="s">
        <v>1360</v>
      </c>
      <c r="G263" s="10" t="s">
        <v>1333</v>
      </c>
      <c r="H263" s="10" t="s">
        <v>1333</v>
      </c>
      <c r="I263" s="9" t="s">
        <v>1333</v>
      </c>
      <c r="J263" s="9">
        <v>12</v>
      </c>
      <c r="K263" s="10">
        <f>IF($E263="","",IFERROR(INDEX('01_Cad_Pecas'!$H$2:$H$5000,MATCH($E263,'01_Cad_Pecas'!$D$2:$D$5000,0)),IFERROR(INDEX('01_Cad_Pecas'!$H$2:$H$5000,MATCH(VALUE($E263),'01_Cad_Pecas'!$D$2:$D$5000,0)),"")))</f>
        <v>0</v>
      </c>
      <c r="L263" s="10">
        <f>IF($E263="","",IFERROR(INDEX('01_Cad_Pecas'!$I$2:$I$5000,MATCH($E263,'01_Cad_Pecas'!$D$2:$D$5000,0)),IFERROR(INDEX('01_Cad_Pecas'!$I$2:$I$5000,MATCH(VALUE($E263),'01_Cad_Pecas'!$D$2:$D$5000,0)),"")))</f>
        <v>0.32519999999999999</v>
      </c>
      <c r="M263" s="10">
        <f t="shared" si="36"/>
        <v>3.9024000000000001</v>
      </c>
      <c r="N263" s="10">
        <v>46203</v>
      </c>
      <c r="O263" s="9">
        <v>12</v>
      </c>
      <c r="P263" s="10"/>
      <c r="Q263" s="10"/>
      <c r="R263" s="10">
        <f t="shared" ref="R263:R326" si="39">IF(AND($P263&lt;&gt;"",$Q263&lt;&gt;""),($Q263-$P263)*1440,IF(AND($O263&lt;&gt;"",$L263&lt;&gt;""),IF($K263="",0,$K263)+$O263*$L263,""))</f>
        <v>3.9024000000000001</v>
      </c>
      <c r="S263" s="10"/>
      <c r="T263" s="10">
        <f t="shared" ref="T263:T326" si="40">IF(OR($J263="",$O263=""),"",$O263/$J263)</f>
        <v>1</v>
      </c>
      <c r="U263" s="10"/>
      <c r="V263" s="10" t="str">
        <f t="shared" ref="V263:V326" ca="1" si="41">IF($A263="","",IF(AND($A263&lt;&gt;"",NOT(OR($U263="Concluído",$U263="Concluido")),TODAY()&gt;$A263),"SIM","NÃO"))</f>
        <v>SIM</v>
      </c>
      <c r="W263" s="10">
        <f>IF(OR($A263="",$I263="",$M263=""),"",SUMIFS($M$2:M263,$I$2:I263,$I263,$A$2:A263,$A263)-$M263)</f>
        <v>56.584800000000001</v>
      </c>
      <c r="X263" s="10">
        <f t="shared" ref="X263:X326" si="42">IF(OR($A263="",$I263=""),"",SUMIFS($M$2:$M$4922,$I$2:$I$4922,$I263,$A$2:$A$4922,$A263))</f>
        <v>147.64079999999998</v>
      </c>
      <c r="Y263" s="10" t="str">
        <f>IFERROR(VLOOKUP($I263,'02_Cad_Maquinas'!$B$2:$H$200,7,FALSE()),"")</f>
        <v/>
      </c>
      <c r="Z263" s="10" t="str">
        <f t="shared" ref="Z263:Z326" si="43">IF(OR($X263="",$Y263=""),"",$Y263-$X263)</f>
        <v/>
      </c>
      <c r="AA263" s="11" t="str">
        <f t="shared" ref="AA263:AA326" si="44">IF(OR($X263="",$Y263=""),"",$X263/$Y263)</f>
        <v/>
      </c>
      <c r="AB263" s="10" t="s">
        <v>3251</v>
      </c>
      <c r="AC263" s="10" t="str">
        <f t="shared" si="37"/>
        <v>|10176|</v>
      </c>
      <c r="AD263" s="10" t="str">
        <f t="shared" si="38"/>
        <v>EMBALAGEM</v>
      </c>
    </row>
    <row r="264" spans="1:30" ht="24" customHeight="1" x14ac:dyDescent="0.3">
      <c r="A264" s="35">
        <v>46202</v>
      </c>
      <c r="B264" s="10">
        <v>10176</v>
      </c>
      <c r="C264" s="10" t="s">
        <v>3130</v>
      </c>
      <c r="D264" s="10" t="s">
        <v>64</v>
      </c>
      <c r="E264" s="10">
        <v>300012</v>
      </c>
      <c r="F264" s="10" t="s">
        <v>1336</v>
      </c>
      <c r="G264" s="10" t="s">
        <v>1333</v>
      </c>
      <c r="H264" s="10" t="s">
        <v>1333</v>
      </c>
      <c r="I264" s="9" t="s">
        <v>1333</v>
      </c>
      <c r="J264" s="9">
        <v>40</v>
      </c>
      <c r="K264" s="10">
        <f>IF($E264="","",IFERROR(INDEX('01_Cad_Pecas'!$H$2:$H$5000,MATCH($E264,'01_Cad_Pecas'!$D$2:$D$5000,0)),IFERROR(INDEX('01_Cad_Pecas'!$H$2:$H$5000,MATCH(VALUE($E264),'01_Cad_Pecas'!$D$2:$D$5000,0)),"")))</f>
        <v>0</v>
      </c>
      <c r="L264" s="10">
        <f>IF($E264="","",IFERROR(INDEX('01_Cad_Pecas'!$I$2:$I$5000,MATCH($E264,'01_Cad_Pecas'!$D$2:$D$5000,0)),IFERROR(INDEX('01_Cad_Pecas'!$I$2:$I$5000,MATCH(VALUE($E264),'01_Cad_Pecas'!$D$2:$D$5000,0)),"")))</f>
        <v>0.32519999999999999</v>
      </c>
      <c r="M264" s="10">
        <f t="shared" si="36"/>
        <v>13.007999999999999</v>
      </c>
      <c r="N264" s="10">
        <v>46203</v>
      </c>
      <c r="O264" s="9">
        <v>40</v>
      </c>
      <c r="P264" s="10"/>
      <c r="Q264" s="10"/>
      <c r="R264" s="10">
        <f t="shared" si="39"/>
        <v>13.007999999999999</v>
      </c>
      <c r="S264" s="10"/>
      <c r="T264" s="10">
        <f t="shared" si="40"/>
        <v>1</v>
      </c>
      <c r="U264" s="10"/>
      <c r="V264" s="10" t="str">
        <f t="shared" ca="1" si="41"/>
        <v>SIM</v>
      </c>
      <c r="W264" s="10">
        <f>IF(OR($A264="",$I264="",$M264=""),"",SUMIFS($M$2:M264,$I$2:I264,$I264,$A$2:A264,$A264)-$M264)</f>
        <v>60.487200000000001</v>
      </c>
      <c r="X264" s="10">
        <f t="shared" si="42"/>
        <v>147.64079999999998</v>
      </c>
      <c r="Y264" s="10" t="str">
        <f>IFERROR(VLOOKUP($I264,'02_Cad_Maquinas'!$B$2:$H$200,7,FALSE()),"")</f>
        <v/>
      </c>
      <c r="Z264" s="10" t="str">
        <f t="shared" si="43"/>
        <v/>
      </c>
      <c r="AA264" s="11" t="str">
        <f t="shared" si="44"/>
        <v/>
      </c>
      <c r="AB264" s="10" t="s">
        <v>3251</v>
      </c>
      <c r="AC264" s="10" t="str">
        <f t="shared" si="37"/>
        <v>|10176|</v>
      </c>
      <c r="AD264" s="10" t="str">
        <f t="shared" si="38"/>
        <v>EMBALAGEM</v>
      </c>
    </row>
    <row r="265" spans="1:30" ht="24" customHeight="1" x14ac:dyDescent="0.3">
      <c r="A265" s="35">
        <v>46202</v>
      </c>
      <c r="B265" s="10">
        <v>10176</v>
      </c>
      <c r="C265" s="10" t="s">
        <v>3130</v>
      </c>
      <c r="D265" s="10" t="s">
        <v>64</v>
      </c>
      <c r="E265" s="10">
        <v>300018</v>
      </c>
      <c r="F265" s="10" t="s">
        <v>1413</v>
      </c>
      <c r="G265" s="10" t="s">
        <v>1333</v>
      </c>
      <c r="H265" s="10" t="s">
        <v>1333</v>
      </c>
      <c r="I265" s="9" t="s">
        <v>1333</v>
      </c>
      <c r="J265" s="9">
        <v>48</v>
      </c>
      <c r="K265" s="10">
        <f>IF($E265="","",IFERROR(INDEX('01_Cad_Pecas'!$H$2:$H$5000,MATCH($E265,'01_Cad_Pecas'!$D$2:$D$5000,0)),IFERROR(INDEX('01_Cad_Pecas'!$H$2:$H$5000,MATCH(VALUE($E265),'01_Cad_Pecas'!$D$2:$D$5000,0)),"")))</f>
        <v>0</v>
      </c>
      <c r="L265" s="10">
        <f>IF($E265="","",IFERROR(INDEX('01_Cad_Pecas'!$I$2:$I$5000,MATCH($E265,'01_Cad_Pecas'!$D$2:$D$5000,0)),IFERROR(INDEX('01_Cad_Pecas'!$I$2:$I$5000,MATCH(VALUE($E265),'01_Cad_Pecas'!$D$2:$D$5000,0)),"")))</f>
        <v>0.32519999999999999</v>
      </c>
      <c r="M265" s="10">
        <f t="shared" si="36"/>
        <v>15.6096</v>
      </c>
      <c r="N265" s="10">
        <v>46203</v>
      </c>
      <c r="O265" s="9">
        <v>48</v>
      </c>
      <c r="P265" s="10"/>
      <c r="Q265" s="10"/>
      <c r="R265" s="10">
        <f t="shared" si="39"/>
        <v>15.6096</v>
      </c>
      <c r="S265" s="10"/>
      <c r="T265" s="10">
        <f t="shared" si="40"/>
        <v>1</v>
      </c>
      <c r="U265" s="10"/>
      <c r="V265" s="10" t="str">
        <f t="shared" ca="1" si="41"/>
        <v>SIM</v>
      </c>
      <c r="W265" s="10">
        <f>IF(OR($A265="",$I265="",$M265=""),"",SUMIFS($M$2:M265,$I$2:I265,$I265,$A$2:A265,$A265)-$M265)</f>
        <v>73.495199999999997</v>
      </c>
      <c r="X265" s="10">
        <f t="shared" si="42"/>
        <v>147.64079999999998</v>
      </c>
      <c r="Y265" s="10" t="str">
        <f>IFERROR(VLOOKUP($I265,'02_Cad_Maquinas'!$B$2:$H$200,7,FALSE()),"")</f>
        <v/>
      </c>
      <c r="Z265" s="10" t="str">
        <f t="shared" si="43"/>
        <v/>
      </c>
      <c r="AA265" s="11" t="str">
        <f t="shared" si="44"/>
        <v/>
      </c>
      <c r="AB265" s="10" t="s">
        <v>3251</v>
      </c>
      <c r="AC265" s="10" t="str">
        <f t="shared" si="37"/>
        <v>|10176|</v>
      </c>
      <c r="AD265" s="10" t="str">
        <f t="shared" si="38"/>
        <v>EMBALAGEM</v>
      </c>
    </row>
    <row r="266" spans="1:30" ht="24" customHeight="1" x14ac:dyDescent="0.3">
      <c r="A266" s="35">
        <v>46202</v>
      </c>
      <c r="B266" s="10">
        <v>10176</v>
      </c>
      <c r="C266" s="10" t="s">
        <v>3130</v>
      </c>
      <c r="D266" s="10" t="s">
        <v>64</v>
      </c>
      <c r="E266" s="10">
        <v>300032</v>
      </c>
      <c r="F266" s="10" t="s">
        <v>1419</v>
      </c>
      <c r="G266" s="10" t="s">
        <v>1333</v>
      </c>
      <c r="H266" s="10" t="s">
        <v>1333</v>
      </c>
      <c r="I266" s="9" t="s">
        <v>1333</v>
      </c>
      <c r="J266" s="9">
        <v>150</v>
      </c>
      <c r="K266" s="10">
        <f>IF($E266="","",IFERROR(INDEX('01_Cad_Pecas'!$H$2:$H$5000,MATCH($E266,'01_Cad_Pecas'!$D$2:$D$5000,0)),IFERROR(INDEX('01_Cad_Pecas'!$H$2:$H$5000,MATCH(VALUE($E266),'01_Cad_Pecas'!$D$2:$D$5000,0)),"")))</f>
        <v>0</v>
      </c>
      <c r="L266" s="10">
        <f>IF($E266="","",IFERROR(INDEX('01_Cad_Pecas'!$I$2:$I$5000,MATCH($E266,'01_Cad_Pecas'!$D$2:$D$5000,0)),IFERROR(INDEX('01_Cad_Pecas'!$I$2:$I$5000,MATCH(VALUE($E266),'01_Cad_Pecas'!$D$2:$D$5000,0)),"")))</f>
        <v>0.32519999999999999</v>
      </c>
      <c r="M266" s="10">
        <f t="shared" si="36"/>
        <v>48.78</v>
      </c>
      <c r="N266" s="10">
        <v>46203</v>
      </c>
      <c r="O266" s="9">
        <v>150</v>
      </c>
      <c r="P266" s="10"/>
      <c r="Q266" s="10"/>
      <c r="R266" s="10">
        <f t="shared" si="39"/>
        <v>48.78</v>
      </c>
      <c r="S266" s="10"/>
      <c r="T266" s="10">
        <f t="shared" si="40"/>
        <v>1</v>
      </c>
      <c r="U266" s="10"/>
      <c r="V266" s="10" t="str">
        <f t="shared" ca="1" si="41"/>
        <v>SIM</v>
      </c>
      <c r="W266" s="10">
        <f>IF(OR($A266="",$I266="",$M266=""),"",SUMIFS($M$2:M266,$I$2:I266,$I266,$A$2:A266,$A266)-$M266)</f>
        <v>89.104799999999983</v>
      </c>
      <c r="X266" s="10">
        <f t="shared" si="42"/>
        <v>147.64079999999998</v>
      </c>
      <c r="Y266" s="10" t="str">
        <f>IFERROR(VLOOKUP($I266,'02_Cad_Maquinas'!$B$2:$H$200,7,FALSE()),"")</f>
        <v/>
      </c>
      <c r="Z266" s="10" t="str">
        <f t="shared" si="43"/>
        <v/>
      </c>
      <c r="AA266" s="11" t="str">
        <f t="shared" si="44"/>
        <v/>
      </c>
      <c r="AB266" s="10" t="s">
        <v>3251</v>
      </c>
      <c r="AC266" s="10" t="str">
        <f t="shared" si="37"/>
        <v>|10176|</v>
      </c>
      <c r="AD266" s="10" t="str">
        <f t="shared" si="38"/>
        <v>EMBALAGEM</v>
      </c>
    </row>
    <row r="267" spans="1:30" ht="24" customHeight="1" x14ac:dyDescent="0.3">
      <c r="A267" s="35">
        <v>46202</v>
      </c>
      <c r="B267" s="10">
        <v>10176</v>
      </c>
      <c r="C267" s="10" t="s">
        <v>3130</v>
      </c>
      <c r="D267" s="10" t="s">
        <v>64</v>
      </c>
      <c r="E267" s="10">
        <v>300048</v>
      </c>
      <c r="F267" s="10" t="s">
        <v>1428</v>
      </c>
      <c r="G267" s="10" t="s">
        <v>1333</v>
      </c>
      <c r="H267" s="10" t="s">
        <v>1333</v>
      </c>
      <c r="I267" s="9" t="s">
        <v>1333</v>
      </c>
      <c r="J267" s="9">
        <v>30</v>
      </c>
      <c r="K267" s="10">
        <f>IF($E267="","",IFERROR(INDEX('01_Cad_Pecas'!$H$2:$H$5000,MATCH($E267,'01_Cad_Pecas'!$D$2:$D$5000,0)),IFERROR(INDEX('01_Cad_Pecas'!$H$2:$H$5000,MATCH(VALUE($E267),'01_Cad_Pecas'!$D$2:$D$5000,0)),"")))</f>
        <v>0</v>
      </c>
      <c r="L267" s="10">
        <f>IF($E267="","",IFERROR(INDEX('01_Cad_Pecas'!$I$2:$I$5000,MATCH($E267,'01_Cad_Pecas'!$D$2:$D$5000,0)),IFERROR(INDEX('01_Cad_Pecas'!$I$2:$I$5000,MATCH(VALUE($E267),'01_Cad_Pecas'!$D$2:$D$5000,0)),"")))</f>
        <v>0.32519999999999999</v>
      </c>
      <c r="M267" s="10">
        <f t="shared" si="36"/>
        <v>9.7560000000000002</v>
      </c>
      <c r="N267" s="10">
        <v>46203</v>
      </c>
      <c r="O267" s="9">
        <v>30</v>
      </c>
      <c r="P267" s="10"/>
      <c r="Q267" s="10"/>
      <c r="R267" s="10">
        <f t="shared" si="39"/>
        <v>9.7560000000000002</v>
      </c>
      <c r="S267" s="10"/>
      <c r="T267" s="10">
        <f t="shared" si="40"/>
        <v>1</v>
      </c>
      <c r="U267" s="10"/>
      <c r="V267" s="10" t="str">
        <f t="shared" ca="1" si="41"/>
        <v>SIM</v>
      </c>
      <c r="W267" s="10">
        <f>IF(OR($A267="",$I267="",$M267=""),"",SUMIFS($M$2:M267,$I$2:I267,$I267,$A$2:A267,$A267)-$M267)</f>
        <v>137.88479999999998</v>
      </c>
      <c r="X267" s="10">
        <f t="shared" si="42"/>
        <v>147.64079999999998</v>
      </c>
      <c r="Y267" s="10" t="str">
        <f>IFERROR(VLOOKUP($I267,'02_Cad_Maquinas'!$B$2:$H$200,7,FALSE()),"")</f>
        <v/>
      </c>
      <c r="Z267" s="10" t="str">
        <f t="shared" si="43"/>
        <v/>
      </c>
      <c r="AA267" s="11" t="str">
        <f t="shared" si="44"/>
        <v/>
      </c>
      <c r="AB267" s="10" t="s">
        <v>3251</v>
      </c>
      <c r="AC267" s="10" t="str">
        <f t="shared" si="37"/>
        <v>|10176|</v>
      </c>
      <c r="AD267" s="10" t="str">
        <f t="shared" si="38"/>
        <v>EMBALAGEM</v>
      </c>
    </row>
    <row r="268" spans="1:30" ht="36" customHeight="1" x14ac:dyDescent="0.3">
      <c r="A268" s="35">
        <v>46203</v>
      </c>
      <c r="B268" s="10">
        <v>10163</v>
      </c>
      <c r="C268" s="10" t="s">
        <v>3142</v>
      </c>
      <c r="D268" s="10" t="s">
        <v>1333</v>
      </c>
      <c r="E268" s="10">
        <v>2001241</v>
      </c>
      <c r="F268" s="10" t="s">
        <v>1343</v>
      </c>
      <c r="G268" s="10" t="s">
        <v>1333</v>
      </c>
      <c r="H268" s="10" t="s">
        <v>1333</v>
      </c>
      <c r="I268" s="9" t="s">
        <v>1333</v>
      </c>
      <c r="J268" s="9">
        <v>30</v>
      </c>
      <c r="K268" s="10">
        <f>IF($E268="","",IFERROR(INDEX('01_Cad_Pecas'!$H$2:$H$5000,MATCH($E268,'01_Cad_Pecas'!$D$2:$D$5000,0)),IFERROR(INDEX('01_Cad_Pecas'!$H$2:$H$5000,MATCH(VALUE($E268),'01_Cad_Pecas'!$D$2:$D$5000,0)),"")))</f>
        <v>0</v>
      </c>
      <c r="L268" s="10">
        <f>IF($E268="","",IFERROR(INDEX('01_Cad_Pecas'!$I$2:$I$5000,MATCH($E268,'01_Cad_Pecas'!$D$2:$D$5000,0)),IFERROR(INDEX('01_Cad_Pecas'!$I$2:$I$5000,MATCH(VALUE($E268),'01_Cad_Pecas'!$D$2:$D$5000,0)),"")))</f>
        <v>0.32519999999999999</v>
      </c>
      <c r="M268" s="10">
        <f t="shared" si="36"/>
        <v>9.7560000000000002</v>
      </c>
      <c r="N268" s="10">
        <v>46206</v>
      </c>
      <c r="O268" s="10">
        <v>30</v>
      </c>
      <c r="P268" s="10"/>
      <c r="Q268" s="10"/>
      <c r="R268" s="10">
        <f t="shared" si="39"/>
        <v>9.7560000000000002</v>
      </c>
      <c r="S268" s="10"/>
      <c r="T268" s="10">
        <f t="shared" si="40"/>
        <v>1</v>
      </c>
      <c r="U268" s="10" t="s">
        <v>36</v>
      </c>
      <c r="V268" s="10" t="str">
        <f t="shared" ca="1" si="41"/>
        <v>NÃO</v>
      </c>
      <c r="W268" s="10">
        <f>IF(OR($A268="",$I268="",$M268=""),"",SUMIFS($M$2:M268,$I$2:I268,$I268,$A$2:A268,$A268)-$M268)</f>
        <v>0</v>
      </c>
      <c r="X268" s="10">
        <f t="shared" si="42"/>
        <v>256.90799999999996</v>
      </c>
      <c r="Y268" s="10" t="str">
        <f>IFERROR(VLOOKUP($I268,'02_Cad_Maquinas'!$B$2:$H$200,7,FALSE()),"")</f>
        <v/>
      </c>
      <c r="Z268" s="10" t="str">
        <f t="shared" si="43"/>
        <v/>
      </c>
      <c r="AA268" s="11" t="str">
        <f t="shared" si="44"/>
        <v/>
      </c>
      <c r="AB268" s="10" t="s">
        <v>3252</v>
      </c>
      <c r="AC268" s="10" t="str">
        <f t="shared" si="37"/>
        <v>|10163|</v>
      </c>
      <c r="AD268" s="10" t="str">
        <f t="shared" si="38"/>
        <v>EMBALAGEM</v>
      </c>
    </row>
    <row r="269" spans="1:30" ht="36" customHeight="1" x14ac:dyDescent="0.3">
      <c r="A269" s="35">
        <v>46203</v>
      </c>
      <c r="B269" s="10">
        <v>10163</v>
      </c>
      <c r="C269" s="10" t="s">
        <v>3142</v>
      </c>
      <c r="D269" s="10" t="s">
        <v>1333</v>
      </c>
      <c r="E269" s="10">
        <v>2001311</v>
      </c>
      <c r="F269" s="10" t="s">
        <v>1345</v>
      </c>
      <c r="G269" s="10" t="s">
        <v>1333</v>
      </c>
      <c r="H269" s="10" t="s">
        <v>1333</v>
      </c>
      <c r="I269" s="9" t="s">
        <v>1333</v>
      </c>
      <c r="J269" s="9">
        <v>20</v>
      </c>
      <c r="K269" s="10">
        <f>IF($E269="","",IFERROR(INDEX('01_Cad_Pecas'!$H$2:$H$5000,MATCH($E269,'01_Cad_Pecas'!$D$2:$D$5000,0)),IFERROR(INDEX('01_Cad_Pecas'!$H$2:$H$5000,MATCH(VALUE($E269),'01_Cad_Pecas'!$D$2:$D$5000,0)),"")))</f>
        <v>0</v>
      </c>
      <c r="L269" s="10">
        <f>IF($E269="","",IFERROR(INDEX('01_Cad_Pecas'!$I$2:$I$5000,MATCH($E269,'01_Cad_Pecas'!$D$2:$D$5000,0)),IFERROR(INDEX('01_Cad_Pecas'!$I$2:$I$5000,MATCH(VALUE($E269),'01_Cad_Pecas'!$D$2:$D$5000,0)),"")))</f>
        <v>0.32519999999999999</v>
      </c>
      <c r="M269" s="10">
        <f t="shared" si="36"/>
        <v>6.5039999999999996</v>
      </c>
      <c r="N269" s="10">
        <v>46206</v>
      </c>
      <c r="O269" s="10">
        <v>20</v>
      </c>
      <c r="P269" s="10"/>
      <c r="Q269" s="10"/>
      <c r="R269" s="10">
        <f t="shared" si="39"/>
        <v>6.5039999999999996</v>
      </c>
      <c r="S269" s="10"/>
      <c r="T269" s="10">
        <f t="shared" si="40"/>
        <v>1</v>
      </c>
      <c r="U269" s="10" t="s">
        <v>36</v>
      </c>
      <c r="V269" s="10" t="str">
        <f t="shared" ca="1" si="41"/>
        <v>NÃO</v>
      </c>
      <c r="W269" s="10">
        <f>IF(OR($A269="",$I269="",$M269=""),"",SUMIFS($M$2:M269,$I$2:I269,$I269,$A$2:A269,$A269)-$M269)</f>
        <v>9.7559999999999985</v>
      </c>
      <c r="X269" s="10">
        <f t="shared" si="42"/>
        <v>256.90799999999996</v>
      </c>
      <c r="Y269" s="10" t="str">
        <f>IFERROR(VLOOKUP($I269,'02_Cad_Maquinas'!$B$2:$H$200,7,FALSE()),"")</f>
        <v/>
      </c>
      <c r="Z269" s="10" t="str">
        <f t="shared" si="43"/>
        <v/>
      </c>
      <c r="AA269" s="11" t="str">
        <f t="shared" si="44"/>
        <v/>
      </c>
      <c r="AB269" s="10" t="s">
        <v>3252</v>
      </c>
      <c r="AC269" s="10" t="str">
        <f t="shared" si="37"/>
        <v>|10163|</v>
      </c>
      <c r="AD269" s="10" t="str">
        <f t="shared" si="38"/>
        <v>EMBALAGEM</v>
      </c>
    </row>
    <row r="270" spans="1:30" ht="36" customHeight="1" x14ac:dyDescent="0.3">
      <c r="A270" s="35">
        <v>46203</v>
      </c>
      <c r="B270" s="10">
        <v>10163</v>
      </c>
      <c r="C270" s="10" t="s">
        <v>3142</v>
      </c>
      <c r="D270" s="10" t="s">
        <v>1333</v>
      </c>
      <c r="E270" s="10">
        <v>2003121</v>
      </c>
      <c r="F270" s="10" t="s">
        <v>1364</v>
      </c>
      <c r="G270" s="10" t="s">
        <v>1333</v>
      </c>
      <c r="H270" s="10" t="s">
        <v>1333</v>
      </c>
      <c r="I270" s="9" t="s">
        <v>1333</v>
      </c>
      <c r="J270" s="9">
        <v>10</v>
      </c>
      <c r="K270" s="10">
        <f>IF($E270="","",IFERROR(INDEX('01_Cad_Pecas'!$H$2:$H$5000,MATCH($E270,'01_Cad_Pecas'!$D$2:$D$5000,0)),IFERROR(INDEX('01_Cad_Pecas'!$H$2:$H$5000,MATCH(VALUE($E270),'01_Cad_Pecas'!$D$2:$D$5000,0)),"")))</f>
        <v>0</v>
      </c>
      <c r="L270" s="10">
        <f>IF($E270="","",IFERROR(INDEX('01_Cad_Pecas'!$I$2:$I$5000,MATCH($E270,'01_Cad_Pecas'!$D$2:$D$5000,0)),IFERROR(INDEX('01_Cad_Pecas'!$I$2:$I$5000,MATCH(VALUE($E270),'01_Cad_Pecas'!$D$2:$D$5000,0)),"")))</f>
        <v>0.32519999999999999</v>
      </c>
      <c r="M270" s="10">
        <f t="shared" si="36"/>
        <v>3.2519999999999998</v>
      </c>
      <c r="N270" s="10">
        <v>46206</v>
      </c>
      <c r="O270" s="10">
        <v>10</v>
      </c>
      <c r="P270" s="10"/>
      <c r="Q270" s="10"/>
      <c r="R270" s="10">
        <f t="shared" si="39"/>
        <v>3.2519999999999998</v>
      </c>
      <c r="S270" s="10"/>
      <c r="T270" s="10">
        <f t="shared" si="40"/>
        <v>1</v>
      </c>
      <c r="U270" s="10" t="s">
        <v>36</v>
      </c>
      <c r="V270" s="10" t="str">
        <f t="shared" ca="1" si="41"/>
        <v>NÃO</v>
      </c>
      <c r="W270" s="10">
        <f>IF(OR($A270="",$I270="",$M270=""),"",SUMIFS($M$2:M270,$I$2:I270,$I270,$A$2:A270,$A270)-$M270)</f>
        <v>16.259999999999998</v>
      </c>
      <c r="X270" s="10">
        <f t="shared" si="42"/>
        <v>256.90799999999996</v>
      </c>
      <c r="Y270" s="10" t="str">
        <f>IFERROR(VLOOKUP($I270,'02_Cad_Maquinas'!$B$2:$H$200,7,FALSE()),"")</f>
        <v/>
      </c>
      <c r="Z270" s="10" t="str">
        <f t="shared" si="43"/>
        <v/>
      </c>
      <c r="AA270" s="11" t="str">
        <f t="shared" si="44"/>
        <v/>
      </c>
      <c r="AB270" s="10" t="s">
        <v>3252</v>
      </c>
      <c r="AC270" s="10" t="str">
        <f t="shared" si="37"/>
        <v>|10163|</v>
      </c>
      <c r="AD270" s="10" t="str">
        <f t="shared" si="38"/>
        <v>EMBALAGEM</v>
      </c>
    </row>
    <row r="271" spans="1:30" ht="36" customHeight="1" x14ac:dyDescent="0.3">
      <c r="A271" s="35">
        <v>46203</v>
      </c>
      <c r="B271" s="10">
        <v>10163</v>
      </c>
      <c r="C271" s="10" t="s">
        <v>3142</v>
      </c>
      <c r="D271" s="10" t="s">
        <v>1333</v>
      </c>
      <c r="E271" s="10">
        <v>2003122</v>
      </c>
      <c r="F271" s="10" t="s">
        <v>1365</v>
      </c>
      <c r="G271" s="10" t="s">
        <v>1333</v>
      </c>
      <c r="H271" s="10" t="s">
        <v>1333</v>
      </c>
      <c r="I271" s="9" t="s">
        <v>1333</v>
      </c>
      <c r="J271" s="9">
        <v>10</v>
      </c>
      <c r="K271" s="10">
        <f>IF($E271="","",IFERROR(INDEX('01_Cad_Pecas'!$H$2:$H$5000,MATCH($E271,'01_Cad_Pecas'!$D$2:$D$5000,0)),IFERROR(INDEX('01_Cad_Pecas'!$H$2:$H$5000,MATCH(VALUE($E271),'01_Cad_Pecas'!$D$2:$D$5000,0)),"")))</f>
        <v>0</v>
      </c>
      <c r="L271" s="10">
        <f>IF($E271="","",IFERROR(INDEX('01_Cad_Pecas'!$I$2:$I$5000,MATCH($E271,'01_Cad_Pecas'!$D$2:$D$5000,0)),IFERROR(INDEX('01_Cad_Pecas'!$I$2:$I$5000,MATCH(VALUE($E271),'01_Cad_Pecas'!$D$2:$D$5000,0)),"")))</f>
        <v>0.32519999999999999</v>
      </c>
      <c r="M271" s="10">
        <f t="shared" si="36"/>
        <v>3.2519999999999998</v>
      </c>
      <c r="N271" s="10">
        <v>46206</v>
      </c>
      <c r="O271" s="10">
        <v>10</v>
      </c>
      <c r="P271" s="10"/>
      <c r="Q271" s="10"/>
      <c r="R271" s="10">
        <f t="shared" si="39"/>
        <v>3.2519999999999998</v>
      </c>
      <c r="S271" s="10"/>
      <c r="T271" s="10">
        <f t="shared" si="40"/>
        <v>1</v>
      </c>
      <c r="U271" s="10" t="s">
        <v>36</v>
      </c>
      <c r="V271" s="10" t="str">
        <f t="shared" ca="1" si="41"/>
        <v>NÃO</v>
      </c>
      <c r="W271" s="10">
        <f>IF(OR($A271="",$I271="",$M271=""),"",SUMIFS($M$2:M271,$I$2:I271,$I271,$A$2:A271,$A271)-$M271)</f>
        <v>19.511999999999997</v>
      </c>
      <c r="X271" s="10">
        <f t="shared" si="42"/>
        <v>256.90799999999996</v>
      </c>
      <c r="Y271" s="10" t="str">
        <f>IFERROR(VLOOKUP($I271,'02_Cad_Maquinas'!$B$2:$H$200,7,FALSE()),"")</f>
        <v/>
      </c>
      <c r="Z271" s="10" t="str">
        <f t="shared" si="43"/>
        <v/>
      </c>
      <c r="AA271" s="11" t="str">
        <f t="shared" si="44"/>
        <v/>
      </c>
      <c r="AB271" s="10" t="s">
        <v>3252</v>
      </c>
      <c r="AC271" s="10" t="str">
        <f t="shared" si="37"/>
        <v>|10163|</v>
      </c>
      <c r="AD271" s="10" t="str">
        <f t="shared" si="38"/>
        <v>EMBALAGEM</v>
      </c>
    </row>
    <row r="272" spans="1:30" ht="36" customHeight="1" x14ac:dyDescent="0.3">
      <c r="A272" s="35">
        <v>46203</v>
      </c>
      <c r="B272" s="10">
        <v>10163</v>
      </c>
      <c r="C272" s="10" t="s">
        <v>3142</v>
      </c>
      <c r="D272" s="10" t="s">
        <v>1333</v>
      </c>
      <c r="E272" s="10">
        <v>2005102</v>
      </c>
      <c r="F272" s="10" t="s">
        <v>1371</v>
      </c>
      <c r="G272" s="10" t="s">
        <v>1333</v>
      </c>
      <c r="H272" s="10" t="s">
        <v>1333</v>
      </c>
      <c r="I272" s="9" t="s">
        <v>1333</v>
      </c>
      <c r="J272" s="9">
        <v>30</v>
      </c>
      <c r="K272" s="10">
        <f>IF($E272="","",IFERROR(INDEX('01_Cad_Pecas'!$H$2:$H$5000,MATCH($E272,'01_Cad_Pecas'!$D$2:$D$5000,0)),IFERROR(INDEX('01_Cad_Pecas'!$H$2:$H$5000,MATCH(VALUE($E272),'01_Cad_Pecas'!$D$2:$D$5000,0)),"")))</f>
        <v>0</v>
      </c>
      <c r="L272" s="10">
        <f>IF($E272="","",IFERROR(INDEX('01_Cad_Pecas'!$I$2:$I$5000,MATCH($E272,'01_Cad_Pecas'!$D$2:$D$5000,0)),IFERROR(INDEX('01_Cad_Pecas'!$I$2:$I$5000,MATCH(VALUE($E272),'01_Cad_Pecas'!$D$2:$D$5000,0)),"")))</f>
        <v>0.32519999999999999</v>
      </c>
      <c r="M272" s="10">
        <f t="shared" si="36"/>
        <v>9.7560000000000002</v>
      </c>
      <c r="N272" s="10">
        <v>46206</v>
      </c>
      <c r="O272" s="10">
        <v>30</v>
      </c>
      <c r="P272" s="10"/>
      <c r="Q272" s="10"/>
      <c r="R272" s="10">
        <f t="shared" si="39"/>
        <v>9.7560000000000002</v>
      </c>
      <c r="S272" s="10"/>
      <c r="T272" s="10">
        <f t="shared" si="40"/>
        <v>1</v>
      </c>
      <c r="U272" s="10" t="s">
        <v>36</v>
      </c>
      <c r="V272" s="10" t="str">
        <f t="shared" ca="1" si="41"/>
        <v>NÃO</v>
      </c>
      <c r="W272" s="10">
        <f>IF(OR($A272="",$I272="",$M272=""),"",SUMIFS($M$2:M272,$I$2:I272,$I272,$A$2:A272,$A272)-$M272)</f>
        <v>22.763999999999996</v>
      </c>
      <c r="X272" s="10">
        <f t="shared" si="42"/>
        <v>256.90799999999996</v>
      </c>
      <c r="Y272" s="10" t="str">
        <f>IFERROR(VLOOKUP($I272,'02_Cad_Maquinas'!$B$2:$H$200,7,FALSE()),"")</f>
        <v/>
      </c>
      <c r="Z272" s="10" t="str">
        <f t="shared" si="43"/>
        <v/>
      </c>
      <c r="AA272" s="11" t="str">
        <f t="shared" si="44"/>
        <v/>
      </c>
      <c r="AB272" s="10" t="s">
        <v>3252</v>
      </c>
      <c r="AC272" s="10" t="str">
        <f t="shared" si="37"/>
        <v>|10163|</v>
      </c>
      <c r="AD272" s="10" t="str">
        <f t="shared" si="38"/>
        <v>EMBALAGEM</v>
      </c>
    </row>
    <row r="273" spans="1:30" ht="36" customHeight="1" x14ac:dyDescent="0.3">
      <c r="A273" s="35">
        <v>46203</v>
      </c>
      <c r="B273" s="10">
        <v>10163</v>
      </c>
      <c r="C273" s="10" t="s">
        <v>3142</v>
      </c>
      <c r="D273" s="10" t="s">
        <v>1333</v>
      </c>
      <c r="E273" s="10">
        <v>2005221</v>
      </c>
      <c r="F273" s="10" t="s">
        <v>1375</v>
      </c>
      <c r="G273" s="10" t="s">
        <v>1333</v>
      </c>
      <c r="H273" s="10" t="s">
        <v>1333</v>
      </c>
      <c r="I273" s="9" t="s">
        <v>1333</v>
      </c>
      <c r="J273" s="9">
        <v>130</v>
      </c>
      <c r="K273" s="10">
        <f>IF($E273="","",IFERROR(INDEX('01_Cad_Pecas'!$H$2:$H$5000,MATCH($E273,'01_Cad_Pecas'!$D$2:$D$5000,0)),IFERROR(INDEX('01_Cad_Pecas'!$H$2:$H$5000,MATCH(VALUE($E273),'01_Cad_Pecas'!$D$2:$D$5000,0)),"")))</f>
        <v>0</v>
      </c>
      <c r="L273" s="10">
        <f>IF($E273="","",IFERROR(INDEX('01_Cad_Pecas'!$I$2:$I$5000,MATCH($E273,'01_Cad_Pecas'!$D$2:$D$5000,0)),IFERROR(INDEX('01_Cad_Pecas'!$I$2:$I$5000,MATCH(VALUE($E273),'01_Cad_Pecas'!$D$2:$D$5000,0)),"")))</f>
        <v>0.32519999999999999</v>
      </c>
      <c r="M273" s="10">
        <f t="shared" si="36"/>
        <v>42.275999999999996</v>
      </c>
      <c r="N273" s="10">
        <v>46206</v>
      </c>
      <c r="O273" s="10">
        <v>130</v>
      </c>
      <c r="P273" s="10"/>
      <c r="Q273" s="10"/>
      <c r="R273" s="10">
        <f t="shared" si="39"/>
        <v>42.275999999999996</v>
      </c>
      <c r="S273" s="10"/>
      <c r="T273" s="10">
        <f t="shared" si="40"/>
        <v>1</v>
      </c>
      <c r="U273" s="10" t="s">
        <v>36</v>
      </c>
      <c r="V273" s="10" t="str">
        <f t="shared" ca="1" si="41"/>
        <v>NÃO</v>
      </c>
      <c r="W273" s="10">
        <f>IF(OR($A273="",$I273="",$M273=""),"",SUMIFS($M$2:M273,$I$2:I273,$I273,$A$2:A273,$A273)-$M273)</f>
        <v>32.519999999999996</v>
      </c>
      <c r="X273" s="10">
        <f t="shared" si="42"/>
        <v>256.90799999999996</v>
      </c>
      <c r="Y273" s="10" t="str">
        <f>IFERROR(VLOOKUP($I273,'02_Cad_Maquinas'!$B$2:$H$200,7,FALSE()),"")</f>
        <v/>
      </c>
      <c r="Z273" s="10" t="str">
        <f t="shared" si="43"/>
        <v/>
      </c>
      <c r="AA273" s="11" t="str">
        <f t="shared" si="44"/>
        <v/>
      </c>
      <c r="AB273" s="10" t="s">
        <v>3252</v>
      </c>
      <c r="AC273" s="10" t="str">
        <f t="shared" si="37"/>
        <v>|10163|</v>
      </c>
      <c r="AD273" s="10" t="str">
        <f t="shared" si="38"/>
        <v>EMBALAGEM</v>
      </c>
    </row>
    <row r="274" spans="1:30" ht="36" customHeight="1" x14ac:dyDescent="0.3">
      <c r="A274" s="35">
        <v>46203</v>
      </c>
      <c r="B274" s="10">
        <v>10163</v>
      </c>
      <c r="C274" s="10" t="s">
        <v>3142</v>
      </c>
      <c r="D274" s="10" t="s">
        <v>1333</v>
      </c>
      <c r="E274" s="10">
        <v>2005222</v>
      </c>
      <c r="F274" s="10" t="s">
        <v>1376</v>
      </c>
      <c r="G274" s="10" t="s">
        <v>1333</v>
      </c>
      <c r="H274" s="10" t="s">
        <v>1333</v>
      </c>
      <c r="I274" s="9" t="s">
        <v>1333</v>
      </c>
      <c r="J274" s="9">
        <v>130</v>
      </c>
      <c r="K274" s="10">
        <f>IF($E274="","",IFERROR(INDEX('01_Cad_Pecas'!$H$2:$H$5000,MATCH($E274,'01_Cad_Pecas'!$D$2:$D$5000,0)),IFERROR(INDEX('01_Cad_Pecas'!$H$2:$H$5000,MATCH(VALUE($E274),'01_Cad_Pecas'!$D$2:$D$5000,0)),"")))</f>
        <v>0</v>
      </c>
      <c r="L274" s="10">
        <f>IF($E274="","",IFERROR(INDEX('01_Cad_Pecas'!$I$2:$I$5000,MATCH($E274,'01_Cad_Pecas'!$D$2:$D$5000,0)),IFERROR(INDEX('01_Cad_Pecas'!$I$2:$I$5000,MATCH(VALUE($E274),'01_Cad_Pecas'!$D$2:$D$5000,0)),"")))</f>
        <v>0.32519999999999999</v>
      </c>
      <c r="M274" s="10">
        <f t="shared" si="36"/>
        <v>42.275999999999996</v>
      </c>
      <c r="N274" s="10">
        <v>46206</v>
      </c>
      <c r="O274" s="10">
        <v>130</v>
      </c>
      <c r="P274" s="10"/>
      <c r="Q274" s="10"/>
      <c r="R274" s="10">
        <f t="shared" si="39"/>
        <v>42.275999999999996</v>
      </c>
      <c r="S274" s="10"/>
      <c r="T274" s="10">
        <f t="shared" si="40"/>
        <v>1</v>
      </c>
      <c r="U274" s="10" t="s">
        <v>36</v>
      </c>
      <c r="V274" s="10" t="str">
        <f t="shared" ca="1" si="41"/>
        <v>NÃO</v>
      </c>
      <c r="W274" s="10">
        <f>IF(OR($A274="",$I274="",$M274=""),"",SUMIFS($M$2:M274,$I$2:I274,$I274,$A$2:A274,$A274)-$M274)</f>
        <v>74.795999999999992</v>
      </c>
      <c r="X274" s="10">
        <f t="shared" si="42"/>
        <v>256.90799999999996</v>
      </c>
      <c r="Y274" s="10" t="str">
        <f>IFERROR(VLOOKUP($I274,'02_Cad_Maquinas'!$B$2:$H$200,7,FALSE()),"")</f>
        <v/>
      </c>
      <c r="Z274" s="10" t="str">
        <f t="shared" si="43"/>
        <v/>
      </c>
      <c r="AA274" s="11" t="str">
        <f t="shared" si="44"/>
        <v/>
      </c>
      <c r="AB274" s="10" t="s">
        <v>3252</v>
      </c>
      <c r="AC274" s="10" t="str">
        <f t="shared" si="37"/>
        <v>|10163|</v>
      </c>
      <c r="AD274" s="10" t="str">
        <f t="shared" si="38"/>
        <v>EMBALAGEM</v>
      </c>
    </row>
    <row r="275" spans="1:30" ht="36" customHeight="1" x14ac:dyDescent="0.3">
      <c r="A275" s="35">
        <v>46203</v>
      </c>
      <c r="B275" s="10">
        <v>10163</v>
      </c>
      <c r="C275" s="10" t="s">
        <v>3142</v>
      </c>
      <c r="D275" s="10" t="s">
        <v>1333</v>
      </c>
      <c r="E275" s="10">
        <v>300011</v>
      </c>
      <c r="F275" s="10" t="s">
        <v>1410</v>
      </c>
      <c r="G275" s="10" t="s">
        <v>1333</v>
      </c>
      <c r="H275" s="10" t="s">
        <v>1333</v>
      </c>
      <c r="I275" s="9" t="s">
        <v>1333</v>
      </c>
      <c r="J275" s="9">
        <v>250</v>
      </c>
      <c r="K275" s="10">
        <f>IF($E275="","",IFERROR(INDEX('01_Cad_Pecas'!$H$2:$H$5000,MATCH($E275,'01_Cad_Pecas'!$D$2:$D$5000,0)),IFERROR(INDEX('01_Cad_Pecas'!$H$2:$H$5000,MATCH(VALUE($E275),'01_Cad_Pecas'!$D$2:$D$5000,0)),"")))</f>
        <v>0</v>
      </c>
      <c r="L275" s="10">
        <f>IF($E275="","",IFERROR(INDEX('01_Cad_Pecas'!$I$2:$I$5000,MATCH($E275,'01_Cad_Pecas'!$D$2:$D$5000,0)),IFERROR(INDEX('01_Cad_Pecas'!$I$2:$I$5000,MATCH(VALUE($E275),'01_Cad_Pecas'!$D$2:$D$5000,0)),"")))</f>
        <v>0.32519999999999999</v>
      </c>
      <c r="M275" s="10">
        <f t="shared" si="36"/>
        <v>81.3</v>
      </c>
      <c r="N275" s="10">
        <v>46206</v>
      </c>
      <c r="O275" s="10">
        <v>250</v>
      </c>
      <c r="P275" s="10"/>
      <c r="Q275" s="10"/>
      <c r="R275" s="10">
        <f t="shared" si="39"/>
        <v>81.3</v>
      </c>
      <c r="S275" s="10"/>
      <c r="T275" s="10">
        <f t="shared" si="40"/>
        <v>1</v>
      </c>
      <c r="U275" s="10" t="s">
        <v>36</v>
      </c>
      <c r="V275" s="10" t="str">
        <f t="shared" ca="1" si="41"/>
        <v>NÃO</v>
      </c>
      <c r="W275" s="10">
        <f>IF(OR($A275="",$I275="",$M275=""),"",SUMIFS($M$2:M275,$I$2:I275,$I275,$A$2:A275,$A275)-$M275)</f>
        <v>117.07199999999999</v>
      </c>
      <c r="X275" s="10">
        <f t="shared" si="42"/>
        <v>256.90799999999996</v>
      </c>
      <c r="Y275" s="10" t="str">
        <f>IFERROR(VLOOKUP($I275,'02_Cad_Maquinas'!$B$2:$H$200,7,FALSE()),"")</f>
        <v/>
      </c>
      <c r="Z275" s="10" t="str">
        <f t="shared" si="43"/>
        <v/>
      </c>
      <c r="AA275" s="11" t="str">
        <f t="shared" si="44"/>
        <v/>
      </c>
      <c r="AB275" s="10" t="s">
        <v>3252</v>
      </c>
      <c r="AC275" s="10" t="str">
        <f t="shared" si="37"/>
        <v>|10163|</v>
      </c>
      <c r="AD275" s="10" t="str">
        <f t="shared" si="38"/>
        <v>EMBALAGEM</v>
      </c>
    </row>
    <row r="276" spans="1:30" ht="36" customHeight="1" x14ac:dyDescent="0.3">
      <c r="A276" s="35">
        <v>46203</v>
      </c>
      <c r="B276" s="10">
        <v>10163</v>
      </c>
      <c r="C276" s="10" t="s">
        <v>3142</v>
      </c>
      <c r="D276" s="10" t="s">
        <v>1333</v>
      </c>
      <c r="E276" s="10">
        <v>300018</v>
      </c>
      <c r="F276" s="10" t="s">
        <v>1413</v>
      </c>
      <c r="G276" s="10" t="s">
        <v>1333</v>
      </c>
      <c r="H276" s="10" t="s">
        <v>1333</v>
      </c>
      <c r="I276" s="9" t="s">
        <v>1333</v>
      </c>
      <c r="J276" s="9">
        <v>130</v>
      </c>
      <c r="K276" s="10">
        <f>IF($E276="","",IFERROR(INDEX('01_Cad_Pecas'!$H$2:$H$5000,MATCH($E276,'01_Cad_Pecas'!$D$2:$D$5000,0)),IFERROR(INDEX('01_Cad_Pecas'!$H$2:$H$5000,MATCH(VALUE($E276),'01_Cad_Pecas'!$D$2:$D$5000,0)),"")))</f>
        <v>0</v>
      </c>
      <c r="L276" s="10">
        <f>IF($E276="","",IFERROR(INDEX('01_Cad_Pecas'!$I$2:$I$5000,MATCH($E276,'01_Cad_Pecas'!$D$2:$D$5000,0)),IFERROR(INDEX('01_Cad_Pecas'!$I$2:$I$5000,MATCH(VALUE($E276),'01_Cad_Pecas'!$D$2:$D$5000,0)),"")))</f>
        <v>0.32519999999999999</v>
      </c>
      <c r="M276" s="10">
        <f t="shared" si="36"/>
        <v>42.275999999999996</v>
      </c>
      <c r="N276" s="10">
        <v>46206</v>
      </c>
      <c r="O276" s="10">
        <v>130</v>
      </c>
      <c r="P276" s="10"/>
      <c r="Q276" s="10"/>
      <c r="R276" s="10">
        <f t="shared" si="39"/>
        <v>42.275999999999996</v>
      </c>
      <c r="S276" s="10"/>
      <c r="T276" s="10">
        <f t="shared" si="40"/>
        <v>1</v>
      </c>
      <c r="U276" s="10" t="s">
        <v>36</v>
      </c>
      <c r="V276" s="10" t="str">
        <f t="shared" ca="1" si="41"/>
        <v>NÃO</v>
      </c>
      <c r="W276" s="10">
        <f>IF(OR($A276="",$I276="",$M276=""),"",SUMIFS($M$2:M276,$I$2:I276,$I276,$A$2:A276,$A276)-$M276)</f>
        <v>198.37199999999996</v>
      </c>
      <c r="X276" s="10">
        <f t="shared" si="42"/>
        <v>256.90799999999996</v>
      </c>
      <c r="Y276" s="10" t="str">
        <f>IFERROR(VLOOKUP($I276,'02_Cad_Maquinas'!$B$2:$H$200,7,FALSE()),"")</f>
        <v/>
      </c>
      <c r="Z276" s="10" t="str">
        <f t="shared" si="43"/>
        <v/>
      </c>
      <c r="AA276" s="11" t="str">
        <f t="shared" si="44"/>
        <v/>
      </c>
      <c r="AB276" s="10" t="s">
        <v>3252</v>
      </c>
      <c r="AC276" s="10" t="str">
        <f t="shared" si="37"/>
        <v>|10163|</v>
      </c>
      <c r="AD276" s="10" t="str">
        <f t="shared" si="38"/>
        <v>EMBALAGEM</v>
      </c>
    </row>
    <row r="277" spans="1:30" ht="36" customHeight="1" x14ac:dyDescent="0.3">
      <c r="A277" s="35">
        <v>46203</v>
      </c>
      <c r="B277" s="10">
        <v>10163</v>
      </c>
      <c r="C277" s="10" t="s">
        <v>3142</v>
      </c>
      <c r="D277" s="10" t="s">
        <v>1333</v>
      </c>
      <c r="E277" s="10">
        <v>300048</v>
      </c>
      <c r="F277" s="10" t="s">
        <v>1428</v>
      </c>
      <c r="G277" s="10" t="s">
        <v>1333</v>
      </c>
      <c r="H277" s="10" t="s">
        <v>1333</v>
      </c>
      <c r="I277" s="9" t="s">
        <v>1333</v>
      </c>
      <c r="J277" s="9">
        <v>50</v>
      </c>
      <c r="K277" s="10">
        <f>IF($E277="","",IFERROR(INDEX('01_Cad_Pecas'!$H$2:$H$5000,MATCH($E277,'01_Cad_Pecas'!$D$2:$D$5000,0)),IFERROR(INDEX('01_Cad_Pecas'!$H$2:$H$5000,MATCH(VALUE($E277),'01_Cad_Pecas'!$D$2:$D$5000,0)),"")))</f>
        <v>0</v>
      </c>
      <c r="L277" s="10">
        <f>IF($E277="","",IFERROR(INDEX('01_Cad_Pecas'!$I$2:$I$5000,MATCH($E277,'01_Cad_Pecas'!$D$2:$D$5000,0)),IFERROR(INDEX('01_Cad_Pecas'!$I$2:$I$5000,MATCH(VALUE($E277),'01_Cad_Pecas'!$D$2:$D$5000,0)),"")))</f>
        <v>0.32519999999999999</v>
      </c>
      <c r="M277" s="10">
        <f t="shared" si="36"/>
        <v>16.259999999999998</v>
      </c>
      <c r="N277" s="10">
        <v>46206</v>
      </c>
      <c r="O277" s="10">
        <v>50</v>
      </c>
      <c r="P277" s="10"/>
      <c r="Q277" s="10"/>
      <c r="R277" s="10">
        <f t="shared" si="39"/>
        <v>16.259999999999998</v>
      </c>
      <c r="S277" s="10"/>
      <c r="T277" s="10">
        <f t="shared" si="40"/>
        <v>1</v>
      </c>
      <c r="U277" s="10" t="s">
        <v>36</v>
      </c>
      <c r="V277" s="10" t="str">
        <f t="shared" ca="1" si="41"/>
        <v>NÃO</v>
      </c>
      <c r="W277" s="10">
        <f>IF(OR($A277="",$I277="",$M277=""),"",SUMIFS($M$2:M277,$I$2:I277,$I277,$A$2:A277,$A277)-$M277)</f>
        <v>240.64799999999997</v>
      </c>
      <c r="X277" s="10">
        <f t="shared" si="42"/>
        <v>256.90799999999996</v>
      </c>
      <c r="Y277" s="10" t="str">
        <f>IFERROR(VLOOKUP($I277,'02_Cad_Maquinas'!$B$2:$H$200,7,FALSE()),"")</f>
        <v/>
      </c>
      <c r="Z277" s="10" t="str">
        <f t="shared" si="43"/>
        <v/>
      </c>
      <c r="AA277" s="11" t="str">
        <f t="shared" si="44"/>
        <v/>
      </c>
      <c r="AB277" s="10" t="s">
        <v>3252</v>
      </c>
      <c r="AC277" s="10" t="str">
        <f t="shared" si="37"/>
        <v>|10163|</v>
      </c>
      <c r="AD277" s="10" t="str">
        <f t="shared" si="38"/>
        <v>EMBALAGEM</v>
      </c>
    </row>
    <row r="278" spans="1:30" ht="24" customHeight="1" x14ac:dyDescent="0.3">
      <c r="A278" s="35">
        <v>46204</v>
      </c>
      <c r="B278" s="10">
        <v>10147</v>
      </c>
      <c r="C278" s="10"/>
      <c r="D278" s="10" t="s">
        <v>1333</v>
      </c>
      <c r="E278" s="10">
        <v>2002162</v>
      </c>
      <c r="F278" s="10" t="s">
        <v>1360</v>
      </c>
      <c r="G278" s="10" t="s">
        <v>1333</v>
      </c>
      <c r="H278" s="10" t="s">
        <v>1333</v>
      </c>
      <c r="I278" s="9" t="s">
        <v>1333</v>
      </c>
      <c r="J278" s="9">
        <v>1</v>
      </c>
      <c r="K278" s="10">
        <f>IF($E278="","",IFERROR(INDEX('01_Cad_Pecas'!$H$2:$H$5000,MATCH($E278,'01_Cad_Pecas'!$D$2:$D$5000,0)),IFERROR(INDEX('01_Cad_Pecas'!$H$2:$H$5000,MATCH(VALUE($E278),'01_Cad_Pecas'!$D$2:$D$5000,0)),"")))</f>
        <v>0</v>
      </c>
      <c r="L278" s="10">
        <f>IF($E278="","",IFERROR(INDEX('01_Cad_Pecas'!$I$2:$I$5000,MATCH($E278,'01_Cad_Pecas'!$D$2:$D$5000,0)),IFERROR(INDEX('01_Cad_Pecas'!$I$2:$I$5000,MATCH(VALUE($E278),'01_Cad_Pecas'!$D$2:$D$5000,0)),"")))</f>
        <v>0.32519999999999999</v>
      </c>
      <c r="M278" s="10">
        <f t="shared" si="36"/>
        <v>0.32519999999999999</v>
      </c>
      <c r="N278" s="10">
        <v>46197</v>
      </c>
      <c r="O278" s="9">
        <v>1</v>
      </c>
      <c r="P278" s="10"/>
      <c r="Q278" s="10"/>
      <c r="R278" s="10">
        <f t="shared" si="39"/>
        <v>0.32519999999999999</v>
      </c>
      <c r="S278" s="10"/>
      <c r="T278" s="10">
        <f t="shared" si="40"/>
        <v>1</v>
      </c>
      <c r="U278" s="10"/>
      <c r="V278" s="10" t="str">
        <f t="shared" ca="1" si="41"/>
        <v>SIM</v>
      </c>
      <c r="W278" s="10">
        <f>IF(OR($A278="",$I278="",$M278=""),"",SUMIFS($M$2:M278,$I$2:I278,$I278,$A$2:A278,$A278)-$M278)</f>
        <v>0</v>
      </c>
      <c r="X278" s="10">
        <f t="shared" si="42"/>
        <v>376.82839999999999</v>
      </c>
      <c r="Y278" s="10" t="str">
        <f>IFERROR(VLOOKUP($I278,'02_Cad_Maquinas'!$B$2:$H$200,7,FALSE()),"")</f>
        <v/>
      </c>
      <c r="Z278" s="10" t="str">
        <f t="shared" si="43"/>
        <v/>
      </c>
      <c r="AA278" s="11" t="str">
        <f t="shared" si="44"/>
        <v/>
      </c>
      <c r="AB278" s="10" t="s">
        <v>3253</v>
      </c>
      <c r="AC278" s="10" t="str">
        <f t="shared" si="37"/>
        <v>|10147|</v>
      </c>
      <c r="AD278" s="10" t="str">
        <f t="shared" si="38"/>
        <v>EMBALAGEM</v>
      </c>
    </row>
    <row r="279" spans="1:30" ht="24" customHeight="1" x14ac:dyDescent="0.3">
      <c r="A279" s="35">
        <v>46204</v>
      </c>
      <c r="B279" s="10">
        <v>10147</v>
      </c>
      <c r="C279" s="10"/>
      <c r="D279" s="10" t="s">
        <v>1333</v>
      </c>
      <c r="E279" s="10">
        <v>2005302</v>
      </c>
      <c r="F279" s="10" t="s">
        <v>1377</v>
      </c>
      <c r="G279" s="10" t="s">
        <v>1333</v>
      </c>
      <c r="H279" s="10" t="s">
        <v>1333</v>
      </c>
      <c r="I279" s="9" t="s">
        <v>1333</v>
      </c>
      <c r="J279" s="9">
        <v>7</v>
      </c>
      <c r="K279" s="10">
        <f>IF($E279="","",IFERROR(INDEX('01_Cad_Pecas'!$H$2:$H$5000,MATCH($E279,'01_Cad_Pecas'!$D$2:$D$5000,0)),IFERROR(INDEX('01_Cad_Pecas'!$H$2:$H$5000,MATCH(VALUE($E279),'01_Cad_Pecas'!$D$2:$D$5000,0)),"")))</f>
        <v>0</v>
      </c>
      <c r="L279" s="10">
        <f>IF($E279="","",IFERROR(INDEX('01_Cad_Pecas'!$I$2:$I$5000,MATCH($E279,'01_Cad_Pecas'!$D$2:$D$5000,0)),IFERROR(INDEX('01_Cad_Pecas'!$I$2:$I$5000,MATCH(VALUE($E279),'01_Cad_Pecas'!$D$2:$D$5000,0)),"")))</f>
        <v>0.32519999999999999</v>
      </c>
      <c r="M279" s="10">
        <f t="shared" si="36"/>
        <v>2.2763999999999998</v>
      </c>
      <c r="N279" s="10">
        <v>46197</v>
      </c>
      <c r="O279" s="9">
        <v>7</v>
      </c>
      <c r="P279" s="10"/>
      <c r="Q279" s="10"/>
      <c r="R279" s="10">
        <f t="shared" si="39"/>
        <v>2.2763999999999998</v>
      </c>
      <c r="S279" s="10"/>
      <c r="T279" s="10">
        <f t="shared" si="40"/>
        <v>1</v>
      </c>
      <c r="U279" s="10"/>
      <c r="V279" s="10" t="str">
        <f t="shared" ca="1" si="41"/>
        <v>SIM</v>
      </c>
      <c r="W279" s="10">
        <f>IF(OR($A279="",$I279="",$M279=""),"",SUMIFS($M$2:M279,$I$2:I279,$I279,$A$2:A279,$A279)-$M279)</f>
        <v>0.32520000000000016</v>
      </c>
      <c r="X279" s="10">
        <f t="shared" si="42"/>
        <v>376.82839999999999</v>
      </c>
      <c r="Y279" s="10" t="str">
        <f>IFERROR(VLOOKUP($I279,'02_Cad_Maquinas'!$B$2:$H$200,7,FALSE()),"")</f>
        <v/>
      </c>
      <c r="Z279" s="10" t="str">
        <f t="shared" si="43"/>
        <v/>
      </c>
      <c r="AA279" s="11" t="str">
        <f t="shared" si="44"/>
        <v/>
      </c>
      <c r="AB279" s="10" t="s">
        <v>3253</v>
      </c>
      <c r="AC279" s="10" t="str">
        <f t="shared" si="37"/>
        <v>|10147|</v>
      </c>
      <c r="AD279" s="10" t="str">
        <f t="shared" si="38"/>
        <v>EMBALAGEM</v>
      </c>
    </row>
    <row r="280" spans="1:30" ht="24" customHeight="1" x14ac:dyDescent="0.3">
      <c r="A280" s="35">
        <v>46204</v>
      </c>
      <c r="B280" s="10">
        <v>10147</v>
      </c>
      <c r="C280" s="10"/>
      <c r="D280" s="10" t="s">
        <v>1333</v>
      </c>
      <c r="E280" s="10">
        <v>2006101</v>
      </c>
      <c r="F280" s="10" t="s">
        <v>1387</v>
      </c>
      <c r="G280" s="10" t="s">
        <v>1333</v>
      </c>
      <c r="H280" s="10" t="s">
        <v>1333</v>
      </c>
      <c r="I280" s="9" t="s">
        <v>1333</v>
      </c>
      <c r="J280" s="9">
        <v>8</v>
      </c>
      <c r="K280" s="10">
        <f>IF($E280="","",IFERROR(INDEX('01_Cad_Pecas'!$H$2:$H$5000,MATCH($E280,'01_Cad_Pecas'!$D$2:$D$5000,0)),IFERROR(INDEX('01_Cad_Pecas'!$H$2:$H$5000,MATCH(VALUE($E280),'01_Cad_Pecas'!$D$2:$D$5000,0)),"")))</f>
        <v>0</v>
      </c>
      <c r="L280" s="10">
        <f>IF($E280="","",IFERROR(INDEX('01_Cad_Pecas'!$I$2:$I$5000,MATCH($E280,'01_Cad_Pecas'!$D$2:$D$5000,0)),IFERROR(INDEX('01_Cad_Pecas'!$I$2:$I$5000,MATCH(VALUE($E280),'01_Cad_Pecas'!$D$2:$D$5000,0)),"")))</f>
        <v>0.32519999999999999</v>
      </c>
      <c r="M280" s="10">
        <f t="shared" si="36"/>
        <v>2.6015999999999999</v>
      </c>
      <c r="N280" s="10">
        <v>46197</v>
      </c>
      <c r="O280" s="9">
        <v>8</v>
      </c>
      <c r="P280" s="10"/>
      <c r="Q280" s="10"/>
      <c r="R280" s="10">
        <f t="shared" si="39"/>
        <v>2.6015999999999999</v>
      </c>
      <c r="S280" s="10"/>
      <c r="T280" s="10">
        <f t="shared" si="40"/>
        <v>1</v>
      </c>
      <c r="U280" s="10"/>
      <c r="V280" s="10" t="str">
        <f t="shared" ca="1" si="41"/>
        <v>SIM</v>
      </c>
      <c r="W280" s="10">
        <f>IF(OR($A280="",$I280="",$M280=""),"",SUMIFS($M$2:M280,$I$2:I280,$I280,$A$2:A280,$A280)-$M280)</f>
        <v>2.6015999999999999</v>
      </c>
      <c r="X280" s="10">
        <f t="shared" si="42"/>
        <v>376.82839999999999</v>
      </c>
      <c r="Y280" s="10" t="str">
        <f>IFERROR(VLOOKUP($I280,'02_Cad_Maquinas'!$B$2:$H$200,7,FALSE()),"")</f>
        <v/>
      </c>
      <c r="Z280" s="10" t="str">
        <f t="shared" si="43"/>
        <v/>
      </c>
      <c r="AA280" s="11" t="str">
        <f t="shared" si="44"/>
        <v/>
      </c>
      <c r="AB280" s="10" t="s">
        <v>3253</v>
      </c>
      <c r="AC280" s="10" t="str">
        <f t="shared" si="37"/>
        <v>|10147|</v>
      </c>
      <c r="AD280" s="10" t="str">
        <f t="shared" si="38"/>
        <v>EMBALAGEM</v>
      </c>
    </row>
    <row r="281" spans="1:30" ht="24" customHeight="1" x14ac:dyDescent="0.3">
      <c r="A281" s="35">
        <v>46204</v>
      </c>
      <c r="B281" s="10">
        <v>10147</v>
      </c>
      <c r="C281" s="10"/>
      <c r="D281" s="10" t="s">
        <v>1333</v>
      </c>
      <c r="E281" s="10">
        <v>2006102</v>
      </c>
      <c r="F281" s="10" t="s">
        <v>1388</v>
      </c>
      <c r="G281" s="10" t="s">
        <v>1333</v>
      </c>
      <c r="H281" s="10" t="s">
        <v>1333</v>
      </c>
      <c r="I281" s="9" t="s">
        <v>1333</v>
      </c>
      <c r="J281" s="9">
        <v>6</v>
      </c>
      <c r="K281" s="10">
        <f>IF($E281="","",IFERROR(INDEX('01_Cad_Pecas'!$H$2:$H$5000,MATCH($E281,'01_Cad_Pecas'!$D$2:$D$5000,0)),IFERROR(INDEX('01_Cad_Pecas'!$H$2:$H$5000,MATCH(VALUE($E281),'01_Cad_Pecas'!$D$2:$D$5000,0)),"")))</f>
        <v>0</v>
      </c>
      <c r="L281" s="10">
        <f>IF($E281="","",IFERROR(INDEX('01_Cad_Pecas'!$I$2:$I$5000,MATCH($E281,'01_Cad_Pecas'!$D$2:$D$5000,0)),IFERROR(INDEX('01_Cad_Pecas'!$I$2:$I$5000,MATCH(VALUE($E281),'01_Cad_Pecas'!$D$2:$D$5000,0)),"")))</f>
        <v>0.32519999999999999</v>
      </c>
      <c r="M281" s="10">
        <f t="shared" si="36"/>
        <v>1.9512</v>
      </c>
      <c r="N281" s="10">
        <v>46197</v>
      </c>
      <c r="O281" s="9">
        <v>6</v>
      </c>
      <c r="P281" s="10"/>
      <c r="Q281" s="10"/>
      <c r="R281" s="10">
        <f t="shared" si="39"/>
        <v>1.9512</v>
      </c>
      <c r="S281" s="10"/>
      <c r="T281" s="10">
        <f t="shared" si="40"/>
        <v>1</v>
      </c>
      <c r="U281" s="10"/>
      <c r="V281" s="10" t="str">
        <f t="shared" ca="1" si="41"/>
        <v>SIM</v>
      </c>
      <c r="W281" s="10">
        <f>IF(OR($A281="",$I281="",$M281=""),"",SUMIFS($M$2:M281,$I$2:I281,$I281,$A$2:A281,$A281)-$M281)</f>
        <v>5.2031999999999998</v>
      </c>
      <c r="X281" s="10">
        <f t="shared" si="42"/>
        <v>376.82839999999999</v>
      </c>
      <c r="Y281" s="10" t="str">
        <f>IFERROR(VLOOKUP($I281,'02_Cad_Maquinas'!$B$2:$H$200,7,FALSE()),"")</f>
        <v/>
      </c>
      <c r="Z281" s="10" t="str">
        <f t="shared" si="43"/>
        <v/>
      </c>
      <c r="AA281" s="11" t="str">
        <f t="shared" si="44"/>
        <v/>
      </c>
      <c r="AB281" s="10" t="s">
        <v>3253</v>
      </c>
      <c r="AC281" s="10" t="str">
        <f t="shared" si="37"/>
        <v>|10147|</v>
      </c>
      <c r="AD281" s="10" t="str">
        <f t="shared" si="38"/>
        <v>EMBALAGEM</v>
      </c>
    </row>
    <row r="282" spans="1:30" ht="24" customHeight="1" x14ac:dyDescent="0.3">
      <c r="A282" s="35">
        <v>46204</v>
      </c>
      <c r="B282" s="10">
        <v>10147</v>
      </c>
      <c r="C282" s="10"/>
      <c r="D282" s="10" t="s">
        <v>1333</v>
      </c>
      <c r="E282" s="10">
        <v>2006132</v>
      </c>
      <c r="F282" s="10" t="s">
        <v>1391</v>
      </c>
      <c r="G282" s="10" t="s">
        <v>1333</v>
      </c>
      <c r="H282" s="10" t="s">
        <v>1333</v>
      </c>
      <c r="I282" s="9" t="s">
        <v>1333</v>
      </c>
      <c r="J282" s="9">
        <v>2</v>
      </c>
      <c r="K282" s="10">
        <f>IF($E282="","",IFERROR(INDEX('01_Cad_Pecas'!$H$2:$H$5000,MATCH($E282,'01_Cad_Pecas'!$D$2:$D$5000,0)),IFERROR(INDEX('01_Cad_Pecas'!$H$2:$H$5000,MATCH(VALUE($E282),'01_Cad_Pecas'!$D$2:$D$5000,0)),"")))</f>
        <v>0</v>
      </c>
      <c r="L282" s="10">
        <f>IF($E282="","",IFERROR(INDEX('01_Cad_Pecas'!$I$2:$I$5000,MATCH($E282,'01_Cad_Pecas'!$D$2:$D$5000,0)),IFERROR(INDEX('01_Cad_Pecas'!$I$2:$I$5000,MATCH(VALUE($E282),'01_Cad_Pecas'!$D$2:$D$5000,0)),"")))</f>
        <v>0.32519999999999999</v>
      </c>
      <c r="M282" s="10">
        <f t="shared" si="36"/>
        <v>0.65039999999999998</v>
      </c>
      <c r="N282" s="10">
        <v>46197</v>
      </c>
      <c r="O282" s="9">
        <v>2</v>
      </c>
      <c r="P282" s="10"/>
      <c r="Q282" s="10"/>
      <c r="R282" s="10">
        <f t="shared" si="39"/>
        <v>0.65039999999999998</v>
      </c>
      <c r="S282" s="10"/>
      <c r="T282" s="10">
        <f t="shared" si="40"/>
        <v>1</v>
      </c>
      <c r="U282" s="10"/>
      <c r="V282" s="10" t="str">
        <f t="shared" ca="1" si="41"/>
        <v>SIM</v>
      </c>
      <c r="W282" s="10">
        <f>IF(OR($A282="",$I282="",$M282=""),"",SUMIFS($M$2:M282,$I$2:I282,$I282,$A$2:A282,$A282)-$M282)</f>
        <v>7.1543999999999999</v>
      </c>
      <c r="X282" s="10">
        <f t="shared" si="42"/>
        <v>376.82839999999999</v>
      </c>
      <c r="Y282" s="10" t="str">
        <f>IFERROR(VLOOKUP($I282,'02_Cad_Maquinas'!$B$2:$H$200,7,FALSE()),"")</f>
        <v/>
      </c>
      <c r="Z282" s="10" t="str">
        <f t="shared" si="43"/>
        <v/>
      </c>
      <c r="AA282" s="11" t="str">
        <f t="shared" si="44"/>
        <v/>
      </c>
      <c r="AB282" s="10" t="s">
        <v>3253</v>
      </c>
      <c r="AC282" s="10" t="str">
        <f t="shared" si="37"/>
        <v>|10147|</v>
      </c>
      <c r="AD282" s="10" t="str">
        <f t="shared" si="38"/>
        <v>EMBALAGEM</v>
      </c>
    </row>
    <row r="283" spans="1:30" ht="24" customHeight="1" x14ac:dyDescent="0.3">
      <c r="A283" s="35">
        <v>46204</v>
      </c>
      <c r="B283" s="10">
        <v>10147</v>
      </c>
      <c r="C283" s="10"/>
      <c r="D283" s="10" t="s">
        <v>1333</v>
      </c>
      <c r="E283" s="10">
        <v>2006133</v>
      </c>
      <c r="F283" s="10" t="s">
        <v>1392</v>
      </c>
      <c r="G283" s="10" t="s">
        <v>1333</v>
      </c>
      <c r="H283" s="10" t="s">
        <v>1333</v>
      </c>
      <c r="I283" s="9" t="s">
        <v>1333</v>
      </c>
      <c r="J283" s="9">
        <v>2</v>
      </c>
      <c r="K283" s="10">
        <f>IF($E283="","",IFERROR(INDEX('01_Cad_Pecas'!$H$2:$H$5000,MATCH($E283,'01_Cad_Pecas'!$D$2:$D$5000,0)),IFERROR(INDEX('01_Cad_Pecas'!$H$2:$H$5000,MATCH(VALUE($E283),'01_Cad_Pecas'!$D$2:$D$5000,0)),"")))</f>
        <v>0</v>
      </c>
      <c r="L283" s="10">
        <f>IF($E283="","",IFERROR(INDEX('01_Cad_Pecas'!$I$2:$I$5000,MATCH($E283,'01_Cad_Pecas'!$D$2:$D$5000,0)),IFERROR(INDEX('01_Cad_Pecas'!$I$2:$I$5000,MATCH(VALUE($E283),'01_Cad_Pecas'!$D$2:$D$5000,0)),"")))</f>
        <v>0.32519999999999999</v>
      </c>
      <c r="M283" s="10">
        <f t="shared" si="36"/>
        <v>0.65039999999999998</v>
      </c>
      <c r="N283" s="10">
        <v>46197</v>
      </c>
      <c r="O283" s="9">
        <v>2</v>
      </c>
      <c r="P283" s="10"/>
      <c r="Q283" s="10"/>
      <c r="R283" s="10">
        <f t="shared" si="39"/>
        <v>0.65039999999999998</v>
      </c>
      <c r="S283" s="10"/>
      <c r="T283" s="10">
        <f t="shared" si="40"/>
        <v>1</v>
      </c>
      <c r="U283" s="10"/>
      <c r="V283" s="10" t="str">
        <f t="shared" ca="1" si="41"/>
        <v>SIM</v>
      </c>
      <c r="W283" s="10">
        <f>IF(OR($A283="",$I283="",$M283=""),"",SUMIFS($M$2:M283,$I$2:I283,$I283,$A$2:A283,$A283)-$M283)</f>
        <v>7.8047999999999993</v>
      </c>
      <c r="X283" s="10">
        <f t="shared" si="42"/>
        <v>376.82839999999999</v>
      </c>
      <c r="Y283" s="10" t="str">
        <f>IFERROR(VLOOKUP($I283,'02_Cad_Maquinas'!$B$2:$H$200,7,FALSE()),"")</f>
        <v/>
      </c>
      <c r="Z283" s="10" t="str">
        <f t="shared" si="43"/>
        <v/>
      </c>
      <c r="AA283" s="11" t="str">
        <f t="shared" si="44"/>
        <v/>
      </c>
      <c r="AB283" s="10" t="s">
        <v>3253</v>
      </c>
      <c r="AC283" s="10" t="str">
        <f t="shared" si="37"/>
        <v>|10147|</v>
      </c>
      <c r="AD283" s="10" t="str">
        <f t="shared" si="38"/>
        <v>EMBALAGEM</v>
      </c>
    </row>
    <row r="284" spans="1:30" ht="24" customHeight="1" x14ac:dyDescent="0.3">
      <c r="A284" s="35">
        <v>46204</v>
      </c>
      <c r="B284" s="10">
        <v>10147</v>
      </c>
      <c r="C284" s="10"/>
      <c r="D284" s="10" t="s">
        <v>1333</v>
      </c>
      <c r="E284" s="10">
        <v>2006222</v>
      </c>
      <c r="F284" s="10" t="s">
        <v>1396</v>
      </c>
      <c r="G284" s="10" t="s">
        <v>1333</v>
      </c>
      <c r="H284" s="10" t="s">
        <v>1333</v>
      </c>
      <c r="I284" s="9" t="s">
        <v>1333</v>
      </c>
      <c r="J284" s="9">
        <v>5</v>
      </c>
      <c r="K284" s="10">
        <f>IF($E284="","",IFERROR(INDEX('01_Cad_Pecas'!$H$2:$H$5000,MATCH($E284,'01_Cad_Pecas'!$D$2:$D$5000,0)),IFERROR(INDEX('01_Cad_Pecas'!$H$2:$H$5000,MATCH(VALUE($E284),'01_Cad_Pecas'!$D$2:$D$5000,0)),"")))</f>
        <v>0</v>
      </c>
      <c r="L284" s="10">
        <f>IF($E284="","",IFERROR(INDEX('01_Cad_Pecas'!$I$2:$I$5000,MATCH($E284,'01_Cad_Pecas'!$D$2:$D$5000,0)),IFERROR(INDEX('01_Cad_Pecas'!$I$2:$I$5000,MATCH(VALUE($E284),'01_Cad_Pecas'!$D$2:$D$5000,0)),"")))</f>
        <v>0.32519999999999999</v>
      </c>
      <c r="M284" s="10">
        <f t="shared" si="36"/>
        <v>1.6259999999999999</v>
      </c>
      <c r="N284" s="10">
        <v>46197</v>
      </c>
      <c r="O284" s="9">
        <v>5</v>
      </c>
      <c r="P284" s="10"/>
      <c r="Q284" s="10"/>
      <c r="R284" s="10">
        <f t="shared" si="39"/>
        <v>1.6259999999999999</v>
      </c>
      <c r="S284" s="10"/>
      <c r="T284" s="10">
        <f t="shared" si="40"/>
        <v>1</v>
      </c>
      <c r="U284" s="10"/>
      <c r="V284" s="10" t="str">
        <f t="shared" ca="1" si="41"/>
        <v>SIM</v>
      </c>
      <c r="W284" s="10">
        <f>IF(OR($A284="",$I284="",$M284=""),"",SUMIFS($M$2:M284,$I$2:I284,$I284,$A$2:A284,$A284)-$M284)</f>
        <v>8.4551999999999996</v>
      </c>
      <c r="X284" s="10">
        <f t="shared" si="42"/>
        <v>376.82839999999999</v>
      </c>
      <c r="Y284" s="10" t="str">
        <f>IFERROR(VLOOKUP($I284,'02_Cad_Maquinas'!$B$2:$H$200,7,FALSE()),"")</f>
        <v/>
      </c>
      <c r="Z284" s="10" t="str">
        <f t="shared" si="43"/>
        <v/>
      </c>
      <c r="AA284" s="11" t="str">
        <f t="shared" si="44"/>
        <v/>
      </c>
      <c r="AB284" s="10" t="s">
        <v>3253</v>
      </c>
      <c r="AC284" s="10" t="str">
        <f t="shared" si="37"/>
        <v>|10147|</v>
      </c>
      <c r="AD284" s="10" t="str">
        <f t="shared" si="38"/>
        <v>EMBALAGEM</v>
      </c>
    </row>
    <row r="285" spans="1:30" ht="24" customHeight="1" x14ac:dyDescent="0.3">
      <c r="A285" s="35">
        <v>46204</v>
      </c>
      <c r="B285" s="10">
        <v>10147</v>
      </c>
      <c r="C285" s="10"/>
      <c r="D285" s="10" t="s">
        <v>1333</v>
      </c>
      <c r="E285" s="10">
        <v>2006321</v>
      </c>
      <c r="F285" s="10" t="s">
        <v>1397</v>
      </c>
      <c r="G285" s="10" t="s">
        <v>1333</v>
      </c>
      <c r="H285" s="10" t="s">
        <v>1333</v>
      </c>
      <c r="I285" s="9" t="s">
        <v>1333</v>
      </c>
      <c r="J285" s="9">
        <v>7</v>
      </c>
      <c r="K285" s="10">
        <f>IF($E285="","",IFERROR(INDEX('01_Cad_Pecas'!$H$2:$H$5000,MATCH($E285,'01_Cad_Pecas'!$D$2:$D$5000,0)),IFERROR(INDEX('01_Cad_Pecas'!$H$2:$H$5000,MATCH(VALUE($E285),'01_Cad_Pecas'!$D$2:$D$5000,0)),"")))</f>
        <v>0</v>
      </c>
      <c r="L285" s="10">
        <f>IF($E285="","",IFERROR(INDEX('01_Cad_Pecas'!$I$2:$I$5000,MATCH($E285,'01_Cad_Pecas'!$D$2:$D$5000,0)),IFERROR(INDEX('01_Cad_Pecas'!$I$2:$I$5000,MATCH(VALUE($E285),'01_Cad_Pecas'!$D$2:$D$5000,0)),"")))</f>
        <v>0.32519999999999999</v>
      </c>
      <c r="M285" s="10">
        <f t="shared" si="36"/>
        <v>2.2763999999999998</v>
      </c>
      <c r="N285" s="10">
        <v>46197</v>
      </c>
      <c r="O285" s="9">
        <v>7</v>
      </c>
      <c r="P285" s="10"/>
      <c r="Q285" s="10"/>
      <c r="R285" s="10">
        <f t="shared" si="39"/>
        <v>2.2763999999999998</v>
      </c>
      <c r="S285" s="10"/>
      <c r="T285" s="10">
        <f t="shared" si="40"/>
        <v>1</v>
      </c>
      <c r="U285" s="10"/>
      <c r="V285" s="10" t="str">
        <f t="shared" ca="1" si="41"/>
        <v>SIM</v>
      </c>
      <c r="W285" s="10">
        <f>IF(OR($A285="",$I285="",$M285=""),"",SUMIFS($M$2:M285,$I$2:I285,$I285,$A$2:A285,$A285)-$M285)</f>
        <v>10.081199999999999</v>
      </c>
      <c r="X285" s="10">
        <f t="shared" si="42"/>
        <v>376.82839999999999</v>
      </c>
      <c r="Y285" s="10" t="str">
        <f>IFERROR(VLOOKUP($I285,'02_Cad_Maquinas'!$B$2:$H$200,7,FALSE()),"")</f>
        <v/>
      </c>
      <c r="Z285" s="10" t="str">
        <f t="shared" si="43"/>
        <v/>
      </c>
      <c r="AA285" s="11" t="str">
        <f t="shared" si="44"/>
        <v/>
      </c>
      <c r="AB285" s="10" t="s">
        <v>3253</v>
      </c>
      <c r="AC285" s="10" t="str">
        <f t="shared" si="37"/>
        <v>|10147|</v>
      </c>
      <c r="AD285" s="10" t="str">
        <f t="shared" si="38"/>
        <v>EMBALAGEM</v>
      </c>
    </row>
    <row r="286" spans="1:30" ht="24" customHeight="1" x14ac:dyDescent="0.3">
      <c r="A286" s="35">
        <v>46204</v>
      </c>
      <c r="B286" s="10">
        <v>10147</v>
      </c>
      <c r="C286" s="10"/>
      <c r="D286" s="10" t="s">
        <v>1333</v>
      </c>
      <c r="E286" s="10">
        <v>2006401</v>
      </c>
      <c r="F286" s="10" t="s">
        <v>1398</v>
      </c>
      <c r="G286" s="10" t="s">
        <v>1333</v>
      </c>
      <c r="H286" s="10" t="s">
        <v>1333</v>
      </c>
      <c r="I286" s="9" t="s">
        <v>1333</v>
      </c>
      <c r="J286" s="9">
        <v>27</v>
      </c>
      <c r="K286" s="10">
        <f>IF($E286="","",IFERROR(INDEX('01_Cad_Pecas'!$H$2:$H$5000,MATCH($E286,'01_Cad_Pecas'!$D$2:$D$5000,0)),IFERROR(INDEX('01_Cad_Pecas'!$H$2:$H$5000,MATCH(VALUE($E286),'01_Cad_Pecas'!$D$2:$D$5000,0)),"")))</f>
        <v>0</v>
      </c>
      <c r="L286" s="10">
        <f>IF($E286="","",IFERROR(INDEX('01_Cad_Pecas'!$I$2:$I$5000,MATCH($E286,'01_Cad_Pecas'!$D$2:$D$5000,0)),IFERROR(INDEX('01_Cad_Pecas'!$I$2:$I$5000,MATCH(VALUE($E286),'01_Cad_Pecas'!$D$2:$D$5000,0)),"")))</f>
        <v>0.32519999999999999</v>
      </c>
      <c r="M286" s="10">
        <f t="shared" si="36"/>
        <v>8.7804000000000002</v>
      </c>
      <c r="N286" s="10">
        <v>46197</v>
      </c>
      <c r="O286" s="9">
        <v>27</v>
      </c>
      <c r="P286" s="10"/>
      <c r="Q286" s="10"/>
      <c r="R286" s="10">
        <f t="shared" si="39"/>
        <v>8.7804000000000002</v>
      </c>
      <c r="S286" s="10"/>
      <c r="T286" s="10">
        <f t="shared" si="40"/>
        <v>1</v>
      </c>
      <c r="U286" s="10"/>
      <c r="V286" s="10" t="str">
        <f t="shared" ca="1" si="41"/>
        <v>SIM</v>
      </c>
      <c r="W286" s="10">
        <f>IF(OR($A286="",$I286="",$M286=""),"",SUMIFS($M$2:M286,$I$2:I286,$I286,$A$2:A286,$A286)-$M286)</f>
        <v>12.357599999999998</v>
      </c>
      <c r="X286" s="10">
        <f t="shared" si="42"/>
        <v>376.82839999999999</v>
      </c>
      <c r="Y286" s="10" t="str">
        <f>IFERROR(VLOOKUP($I286,'02_Cad_Maquinas'!$B$2:$H$200,7,FALSE()),"")</f>
        <v/>
      </c>
      <c r="Z286" s="10" t="str">
        <f t="shared" si="43"/>
        <v/>
      </c>
      <c r="AA286" s="11" t="str">
        <f t="shared" si="44"/>
        <v/>
      </c>
      <c r="AB286" s="10" t="s">
        <v>3253</v>
      </c>
      <c r="AC286" s="10" t="str">
        <f t="shared" si="37"/>
        <v>|10147|</v>
      </c>
      <c r="AD286" s="10" t="str">
        <f t="shared" si="38"/>
        <v>EMBALAGEM</v>
      </c>
    </row>
    <row r="287" spans="1:30" ht="24" customHeight="1" x14ac:dyDescent="0.3">
      <c r="A287" s="35">
        <v>46204</v>
      </c>
      <c r="B287" s="10">
        <v>10147</v>
      </c>
      <c r="C287" s="10"/>
      <c r="D287" s="10" t="s">
        <v>1333</v>
      </c>
      <c r="E287" s="10">
        <v>2006404</v>
      </c>
      <c r="F287" s="10" t="s">
        <v>1400</v>
      </c>
      <c r="G287" s="10" t="s">
        <v>1333</v>
      </c>
      <c r="H287" s="10" t="s">
        <v>1333</v>
      </c>
      <c r="I287" s="9" t="s">
        <v>1333</v>
      </c>
      <c r="J287" s="9">
        <v>2</v>
      </c>
      <c r="K287" s="10">
        <f>IF($E287="","",IFERROR(INDEX('01_Cad_Pecas'!$H$2:$H$5000,MATCH($E287,'01_Cad_Pecas'!$D$2:$D$5000,0)),IFERROR(INDEX('01_Cad_Pecas'!$H$2:$H$5000,MATCH(VALUE($E287),'01_Cad_Pecas'!$D$2:$D$5000,0)),"")))</f>
        <v>0</v>
      </c>
      <c r="L287" s="10">
        <f>IF($E287="","",IFERROR(INDEX('01_Cad_Pecas'!$I$2:$I$5000,MATCH($E287,'01_Cad_Pecas'!$D$2:$D$5000,0)),IFERROR(INDEX('01_Cad_Pecas'!$I$2:$I$5000,MATCH(VALUE($E287),'01_Cad_Pecas'!$D$2:$D$5000,0)),"")))</f>
        <v>0.32519999999999999</v>
      </c>
      <c r="M287" s="10">
        <f t="shared" si="36"/>
        <v>0.65039999999999998</v>
      </c>
      <c r="N287" s="10">
        <v>46197</v>
      </c>
      <c r="O287" s="9">
        <v>2</v>
      </c>
      <c r="P287" s="10"/>
      <c r="Q287" s="10"/>
      <c r="R287" s="10">
        <f t="shared" si="39"/>
        <v>0.65039999999999998</v>
      </c>
      <c r="S287" s="10"/>
      <c r="T287" s="10">
        <f t="shared" si="40"/>
        <v>1</v>
      </c>
      <c r="U287" s="10"/>
      <c r="V287" s="10" t="str">
        <f t="shared" ca="1" si="41"/>
        <v>SIM</v>
      </c>
      <c r="W287" s="10">
        <f>IF(OR($A287="",$I287="",$M287=""),"",SUMIFS($M$2:M287,$I$2:I287,$I287,$A$2:A287,$A287)-$M287)</f>
        <v>21.137999999999998</v>
      </c>
      <c r="X287" s="10">
        <f t="shared" si="42"/>
        <v>376.82839999999999</v>
      </c>
      <c r="Y287" s="10" t="str">
        <f>IFERROR(VLOOKUP($I287,'02_Cad_Maquinas'!$B$2:$H$200,7,FALSE()),"")</f>
        <v/>
      </c>
      <c r="Z287" s="10" t="str">
        <f t="shared" si="43"/>
        <v/>
      </c>
      <c r="AA287" s="11" t="str">
        <f t="shared" si="44"/>
        <v/>
      </c>
      <c r="AB287" s="10" t="s">
        <v>3253</v>
      </c>
      <c r="AC287" s="10" t="str">
        <f t="shared" si="37"/>
        <v>|10147|</v>
      </c>
      <c r="AD287" s="10" t="str">
        <f t="shared" si="38"/>
        <v>EMBALAGEM</v>
      </c>
    </row>
    <row r="288" spans="1:30" ht="24" customHeight="1" x14ac:dyDescent="0.3">
      <c r="A288" s="35">
        <v>46204</v>
      </c>
      <c r="B288" s="10">
        <v>10147</v>
      </c>
      <c r="C288" s="10"/>
      <c r="D288" s="10" t="s">
        <v>1333</v>
      </c>
      <c r="E288" s="10">
        <v>2006414</v>
      </c>
      <c r="F288" s="10" t="s">
        <v>1402</v>
      </c>
      <c r="G288" s="10" t="s">
        <v>1333</v>
      </c>
      <c r="H288" s="10" t="s">
        <v>1333</v>
      </c>
      <c r="I288" s="9" t="s">
        <v>1333</v>
      </c>
      <c r="J288" s="9">
        <v>20</v>
      </c>
      <c r="K288" s="10">
        <f>IF($E288="","",IFERROR(INDEX('01_Cad_Pecas'!$H$2:$H$5000,MATCH($E288,'01_Cad_Pecas'!$D$2:$D$5000,0)),IFERROR(INDEX('01_Cad_Pecas'!$H$2:$H$5000,MATCH(VALUE($E288),'01_Cad_Pecas'!$D$2:$D$5000,0)),"")))</f>
        <v>0</v>
      </c>
      <c r="L288" s="10">
        <f>IF($E288="","",IFERROR(INDEX('01_Cad_Pecas'!$I$2:$I$5000,MATCH($E288,'01_Cad_Pecas'!$D$2:$D$5000,0)),IFERROR(INDEX('01_Cad_Pecas'!$I$2:$I$5000,MATCH(VALUE($E288),'01_Cad_Pecas'!$D$2:$D$5000,0)),"")))</f>
        <v>0.32519999999999999</v>
      </c>
      <c r="M288" s="10">
        <f t="shared" si="36"/>
        <v>6.5039999999999996</v>
      </c>
      <c r="N288" s="10">
        <v>46197</v>
      </c>
      <c r="O288" s="9">
        <v>20</v>
      </c>
      <c r="P288" s="10"/>
      <c r="Q288" s="10"/>
      <c r="R288" s="10">
        <f t="shared" si="39"/>
        <v>6.5039999999999996</v>
      </c>
      <c r="S288" s="10"/>
      <c r="T288" s="10">
        <f t="shared" si="40"/>
        <v>1</v>
      </c>
      <c r="U288" s="10"/>
      <c r="V288" s="10" t="str">
        <f t="shared" ca="1" si="41"/>
        <v>SIM</v>
      </c>
      <c r="W288" s="10">
        <f>IF(OR($A288="",$I288="",$M288=""),"",SUMIFS($M$2:M288,$I$2:I288,$I288,$A$2:A288,$A288)-$M288)</f>
        <v>21.788400000000003</v>
      </c>
      <c r="X288" s="10">
        <f t="shared" si="42"/>
        <v>376.82839999999999</v>
      </c>
      <c r="Y288" s="10" t="str">
        <f>IFERROR(VLOOKUP($I288,'02_Cad_Maquinas'!$B$2:$H$200,7,FALSE()),"")</f>
        <v/>
      </c>
      <c r="Z288" s="10" t="str">
        <f t="shared" si="43"/>
        <v/>
      </c>
      <c r="AA288" s="11" t="str">
        <f t="shared" si="44"/>
        <v/>
      </c>
      <c r="AB288" s="10" t="s">
        <v>3253</v>
      </c>
      <c r="AC288" s="10" t="str">
        <f t="shared" si="37"/>
        <v>|10147|</v>
      </c>
      <c r="AD288" s="10" t="str">
        <f t="shared" si="38"/>
        <v>EMBALAGEM</v>
      </c>
    </row>
    <row r="289" spans="1:30" ht="24" customHeight="1" x14ac:dyDescent="0.3">
      <c r="A289" s="35">
        <v>46204</v>
      </c>
      <c r="B289" s="10">
        <v>10147</v>
      </c>
      <c r="C289" s="10"/>
      <c r="D289" s="10" t="s">
        <v>1333</v>
      </c>
      <c r="E289" s="10">
        <v>2006511</v>
      </c>
      <c r="F289" s="10" t="s">
        <v>1404</v>
      </c>
      <c r="G289" s="10" t="s">
        <v>1333</v>
      </c>
      <c r="H289" s="10" t="s">
        <v>1333</v>
      </c>
      <c r="I289" s="9" t="s">
        <v>1333</v>
      </c>
      <c r="J289" s="9">
        <v>5</v>
      </c>
      <c r="K289" s="10">
        <f>IF($E289="","",IFERROR(INDEX('01_Cad_Pecas'!$H$2:$H$5000,MATCH($E289,'01_Cad_Pecas'!$D$2:$D$5000,0)),IFERROR(INDEX('01_Cad_Pecas'!$H$2:$H$5000,MATCH(VALUE($E289),'01_Cad_Pecas'!$D$2:$D$5000,0)),"")))</f>
        <v>0</v>
      </c>
      <c r="L289" s="10">
        <f>IF($E289="","",IFERROR(INDEX('01_Cad_Pecas'!$I$2:$I$5000,MATCH($E289,'01_Cad_Pecas'!$D$2:$D$5000,0)),IFERROR(INDEX('01_Cad_Pecas'!$I$2:$I$5000,MATCH(VALUE($E289),'01_Cad_Pecas'!$D$2:$D$5000,0)),"")))</f>
        <v>0.32519999999999999</v>
      </c>
      <c r="M289" s="10">
        <f t="shared" si="36"/>
        <v>1.6259999999999999</v>
      </c>
      <c r="N289" s="10">
        <v>46197</v>
      </c>
      <c r="O289" s="9">
        <v>5</v>
      </c>
      <c r="P289" s="10"/>
      <c r="Q289" s="10"/>
      <c r="R289" s="10">
        <f t="shared" si="39"/>
        <v>1.6259999999999999</v>
      </c>
      <c r="S289" s="10"/>
      <c r="T289" s="10">
        <f t="shared" si="40"/>
        <v>1</v>
      </c>
      <c r="U289" s="10"/>
      <c r="V289" s="10" t="str">
        <f t="shared" ca="1" si="41"/>
        <v>SIM</v>
      </c>
      <c r="W289" s="10">
        <f>IF(OR($A289="",$I289="",$M289=""),"",SUMIFS($M$2:M289,$I$2:I289,$I289,$A$2:A289,$A289)-$M289)</f>
        <v>28.292400000000001</v>
      </c>
      <c r="X289" s="10">
        <f t="shared" si="42"/>
        <v>376.82839999999999</v>
      </c>
      <c r="Y289" s="10" t="str">
        <f>IFERROR(VLOOKUP($I289,'02_Cad_Maquinas'!$B$2:$H$200,7,FALSE()),"")</f>
        <v/>
      </c>
      <c r="Z289" s="10" t="str">
        <f t="shared" si="43"/>
        <v/>
      </c>
      <c r="AA289" s="11" t="str">
        <f t="shared" si="44"/>
        <v/>
      </c>
      <c r="AB289" s="10" t="s">
        <v>3253</v>
      </c>
      <c r="AC289" s="10" t="str">
        <f t="shared" si="37"/>
        <v>|10147|</v>
      </c>
      <c r="AD289" s="10" t="str">
        <f t="shared" si="38"/>
        <v>EMBALAGEM</v>
      </c>
    </row>
    <row r="290" spans="1:30" ht="24" customHeight="1" x14ac:dyDescent="0.3">
      <c r="A290" s="35">
        <v>46204</v>
      </c>
      <c r="B290" s="10">
        <v>10147</v>
      </c>
      <c r="C290" s="10"/>
      <c r="D290" s="10" t="s">
        <v>1333</v>
      </c>
      <c r="E290" s="10">
        <v>2008622</v>
      </c>
      <c r="F290" s="10" t="s">
        <v>1407</v>
      </c>
      <c r="G290" s="10" t="s">
        <v>1333</v>
      </c>
      <c r="H290" s="10" t="s">
        <v>1333</v>
      </c>
      <c r="I290" s="9" t="s">
        <v>1333</v>
      </c>
      <c r="J290" s="9">
        <v>3</v>
      </c>
      <c r="K290" s="10">
        <f>IF($E290="","",IFERROR(INDEX('01_Cad_Pecas'!$H$2:$H$5000,MATCH($E290,'01_Cad_Pecas'!$D$2:$D$5000,0)),IFERROR(INDEX('01_Cad_Pecas'!$H$2:$H$5000,MATCH(VALUE($E290),'01_Cad_Pecas'!$D$2:$D$5000,0)),"")))</f>
        <v>0</v>
      </c>
      <c r="L290" s="10">
        <f>IF($E290="","",IFERROR(INDEX('01_Cad_Pecas'!$I$2:$I$5000,MATCH($E290,'01_Cad_Pecas'!$D$2:$D$5000,0)),IFERROR(INDEX('01_Cad_Pecas'!$I$2:$I$5000,MATCH(VALUE($E290),'01_Cad_Pecas'!$D$2:$D$5000,0)),"")))</f>
        <v>0.32519999999999999</v>
      </c>
      <c r="M290" s="10">
        <f t="shared" si="36"/>
        <v>0.97560000000000002</v>
      </c>
      <c r="N290" s="10">
        <v>46197</v>
      </c>
      <c r="O290" s="9">
        <v>3</v>
      </c>
      <c r="P290" s="10"/>
      <c r="Q290" s="10"/>
      <c r="R290" s="10">
        <f t="shared" si="39"/>
        <v>0.97560000000000002</v>
      </c>
      <c r="S290" s="10"/>
      <c r="T290" s="10">
        <f t="shared" si="40"/>
        <v>1</v>
      </c>
      <c r="U290" s="10"/>
      <c r="V290" s="10" t="str">
        <f t="shared" ca="1" si="41"/>
        <v>SIM</v>
      </c>
      <c r="W290" s="10">
        <f>IF(OR($A290="",$I290="",$M290=""),"",SUMIFS($M$2:M290,$I$2:I290,$I290,$A$2:A290,$A290)-$M290)</f>
        <v>29.918400000000002</v>
      </c>
      <c r="X290" s="10">
        <f t="shared" si="42"/>
        <v>376.82839999999999</v>
      </c>
      <c r="Y290" s="10" t="str">
        <f>IFERROR(VLOOKUP($I290,'02_Cad_Maquinas'!$B$2:$H$200,7,FALSE()),"")</f>
        <v/>
      </c>
      <c r="Z290" s="10" t="str">
        <f t="shared" si="43"/>
        <v/>
      </c>
      <c r="AA290" s="11" t="str">
        <f t="shared" si="44"/>
        <v/>
      </c>
      <c r="AB290" s="10" t="s">
        <v>3253</v>
      </c>
      <c r="AC290" s="10" t="str">
        <f t="shared" si="37"/>
        <v>|10147|</v>
      </c>
      <c r="AD290" s="10" t="str">
        <f t="shared" si="38"/>
        <v>EMBALAGEM</v>
      </c>
    </row>
    <row r="291" spans="1:30" ht="24" customHeight="1" x14ac:dyDescent="0.3">
      <c r="A291" s="35">
        <v>46204</v>
      </c>
      <c r="B291" s="10">
        <v>10179</v>
      </c>
      <c r="C291" s="10"/>
      <c r="D291" s="10" t="s">
        <v>1333</v>
      </c>
      <c r="E291" s="10">
        <v>200306101</v>
      </c>
      <c r="F291" s="10" t="s">
        <v>3208</v>
      </c>
      <c r="G291" s="10" t="s">
        <v>1333</v>
      </c>
      <c r="H291" s="10" t="s">
        <v>1333</v>
      </c>
      <c r="I291" s="10" t="s">
        <v>1333</v>
      </c>
      <c r="J291" s="9">
        <v>16</v>
      </c>
      <c r="K291" s="10">
        <f>IF($E291="","",IFERROR(INDEX('01_Cad_Pecas'!$H$2:$H$5000,MATCH($E291,'01_Cad_Pecas'!$D$2:$D$5000,0)),IFERROR(INDEX('01_Cad_Pecas'!$H$2:$H$5000,MATCH(VALUE($E291),'01_Cad_Pecas'!$D$2:$D$5000,0)),"")))</f>
        <v>3</v>
      </c>
      <c r="L291" s="10">
        <f>IF($E291="","",IFERROR(INDEX('01_Cad_Pecas'!$I$2:$I$5000,MATCH($E291,'01_Cad_Pecas'!$D$2:$D$5000,0)),IFERROR(INDEX('01_Cad_Pecas'!$I$2:$I$5000,MATCH(VALUE($E291),'01_Cad_Pecas'!$D$2:$D$5000,0)),"")))</f>
        <v>6.7799999999999999E-2</v>
      </c>
      <c r="M291" s="10">
        <f t="shared" si="36"/>
        <v>4.0847999999999995</v>
      </c>
      <c r="N291" s="10">
        <v>46206</v>
      </c>
      <c r="O291" s="10">
        <v>16</v>
      </c>
      <c r="P291" s="10"/>
      <c r="Q291" s="10"/>
      <c r="R291" s="10">
        <f t="shared" si="39"/>
        <v>4.0847999999999995</v>
      </c>
      <c r="S291" s="10"/>
      <c r="T291" s="10">
        <f t="shared" si="40"/>
        <v>1</v>
      </c>
      <c r="U291" s="10" t="s">
        <v>36</v>
      </c>
      <c r="V291" s="10" t="str">
        <f t="shared" ca="1" si="41"/>
        <v>NÃO</v>
      </c>
      <c r="W291" s="10">
        <f>IF(OR($A291="",$I291="",$M291=""),"",SUMIFS($M$2:M291,$I$2:I291,$I291,$A$2:A291,$A291)-$M291)</f>
        <v>30.893999999999998</v>
      </c>
      <c r="X291" s="10">
        <f t="shared" si="42"/>
        <v>376.82839999999999</v>
      </c>
      <c r="Y291" s="10" t="str">
        <f>IFERROR(VLOOKUP($I291,'02_Cad_Maquinas'!$B$2:$H$200,7,FALSE()),"")</f>
        <v/>
      </c>
      <c r="Z291" s="10" t="str">
        <f t="shared" si="43"/>
        <v/>
      </c>
      <c r="AA291" s="11" t="str">
        <f t="shared" si="44"/>
        <v/>
      </c>
      <c r="AB291" s="10"/>
      <c r="AC291" s="10" t="str">
        <f t="shared" si="37"/>
        <v>|10179|</v>
      </c>
      <c r="AD291" s="10" t="str">
        <f t="shared" si="38"/>
        <v>EMBALAGEM</v>
      </c>
    </row>
    <row r="292" spans="1:30" ht="24" customHeight="1" x14ac:dyDescent="0.3">
      <c r="A292" s="35">
        <v>46204</v>
      </c>
      <c r="B292" s="10">
        <v>10179</v>
      </c>
      <c r="C292" s="10"/>
      <c r="D292" s="10" t="s">
        <v>1333</v>
      </c>
      <c r="E292" s="10">
        <v>200306102</v>
      </c>
      <c r="F292" s="10" t="s">
        <v>3209</v>
      </c>
      <c r="G292" s="10" t="s">
        <v>1333</v>
      </c>
      <c r="H292" s="10" t="s">
        <v>1333</v>
      </c>
      <c r="I292" s="10" t="s">
        <v>1333</v>
      </c>
      <c r="J292" s="9">
        <v>8</v>
      </c>
      <c r="K292" s="10">
        <f>IF($E292="","",IFERROR(INDEX('01_Cad_Pecas'!$H$2:$H$5000,MATCH($E292,'01_Cad_Pecas'!$D$2:$D$5000,0)),IFERROR(INDEX('01_Cad_Pecas'!$H$2:$H$5000,MATCH(VALUE($E292),'01_Cad_Pecas'!$D$2:$D$5000,0)),"")))</f>
        <v>3</v>
      </c>
      <c r="L292" s="10">
        <f>IF($E292="","",IFERROR(INDEX('01_Cad_Pecas'!$I$2:$I$5000,MATCH($E292,'01_Cad_Pecas'!$D$2:$D$5000,0)),IFERROR(INDEX('01_Cad_Pecas'!$I$2:$I$5000,MATCH(VALUE($E292),'01_Cad_Pecas'!$D$2:$D$5000,0)),"")))</f>
        <v>6.7799999999999999E-2</v>
      </c>
      <c r="M292" s="10">
        <f t="shared" si="36"/>
        <v>3.5423999999999998</v>
      </c>
      <c r="N292" s="10">
        <v>46206</v>
      </c>
      <c r="O292" s="10">
        <v>8</v>
      </c>
      <c r="P292" s="10"/>
      <c r="Q292" s="10"/>
      <c r="R292" s="10">
        <f t="shared" si="39"/>
        <v>3.5423999999999998</v>
      </c>
      <c r="S292" s="10"/>
      <c r="T292" s="10">
        <f t="shared" si="40"/>
        <v>1</v>
      </c>
      <c r="U292" s="10" t="s">
        <v>36</v>
      </c>
      <c r="V292" s="10" t="str">
        <f t="shared" ca="1" si="41"/>
        <v>NÃO</v>
      </c>
      <c r="W292" s="10">
        <f>IF(OR($A292="",$I292="",$M292=""),"",SUMIFS($M$2:M292,$I$2:I292,$I292,$A$2:A292,$A292)-$M292)</f>
        <v>34.9788</v>
      </c>
      <c r="X292" s="10">
        <f t="shared" si="42"/>
        <v>376.82839999999999</v>
      </c>
      <c r="Y292" s="10" t="str">
        <f>IFERROR(VLOOKUP($I292,'02_Cad_Maquinas'!$B$2:$H$200,7,FALSE()),"")</f>
        <v/>
      </c>
      <c r="Z292" s="10" t="str">
        <f t="shared" si="43"/>
        <v/>
      </c>
      <c r="AA292" s="11" t="str">
        <f t="shared" si="44"/>
        <v/>
      </c>
      <c r="AB292" s="10"/>
      <c r="AC292" s="10" t="str">
        <f t="shared" si="37"/>
        <v>|10179|</v>
      </c>
      <c r="AD292" s="10" t="str">
        <f t="shared" si="38"/>
        <v>EMBALAGEM</v>
      </c>
    </row>
    <row r="293" spans="1:30" ht="24" customHeight="1" x14ac:dyDescent="0.3">
      <c r="A293" s="35">
        <v>46204</v>
      </c>
      <c r="B293" s="10">
        <v>10179</v>
      </c>
      <c r="C293" s="10"/>
      <c r="D293" s="10" t="s">
        <v>1333</v>
      </c>
      <c r="E293" s="10">
        <v>200306103</v>
      </c>
      <c r="F293" s="10" t="s">
        <v>3254</v>
      </c>
      <c r="G293" s="10" t="s">
        <v>1333</v>
      </c>
      <c r="H293" s="10" t="s">
        <v>1333</v>
      </c>
      <c r="I293" s="10" t="s">
        <v>1333</v>
      </c>
      <c r="J293" s="9">
        <v>8</v>
      </c>
      <c r="K293" s="10">
        <f>IF($E293="","",IFERROR(INDEX('01_Cad_Pecas'!$H$2:$H$5000,MATCH($E293,'01_Cad_Pecas'!$D$2:$D$5000,0)),IFERROR(INDEX('01_Cad_Pecas'!$H$2:$H$5000,MATCH(VALUE($E293),'01_Cad_Pecas'!$D$2:$D$5000,0)),"")))</f>
        <v>1.1000000000000001</v>
      </c>
      <c r="L293" s="10">
        <f>IF($E293="","",IFERROR(INDEX('01_Cad_Pecas'!$I$2:$I$5000,MATCH($E293,'01_Cad_Pecas'!$D$2:$D$5000,0)),IFERROR(INDEX('01_Cad_Pecas'!$I$2:$I$5000,MATCH(VALUE($E293),'01_Cad_Pecas'!$D$2:$D$5000,0)),"")))</f>
        <v>9.375E-2</v>
      </c>
      <c r="M293" s="10">
        <f t="shared" si="36"/>
        <v>1.85</v>
      </c>
      <c r="N293" s="10">
        <v>46206</v>
      </c>
      <c r="O293" s="10">
        <v>8</v>
      </c>
      <c r="P293" s="10"/>
      <c r="Q293" s="10"/>
      <c r="R293" s="10">
        <f t="shared" si="39"/>
        <v>1.85</v>
      </c>
      <c r="S293" s="10"/>
      <c r="T293" s="10">
        <f t="shared" si="40"/>
        <v>1</v>
      </c>
      <c r="U293" s="10" t="s">
        <v>36</v>
      </c>
      <c r="V293" s="10" t="str">
        <f t="shared" ca="1" si="41"/>
        <v>NÃO</v>
      </c>
      <c r="W293" s="10">
        <f>IF(OR($A293="",$I293="",$M293=""),"",SUMIFS($M$2:M293,$I$2:I293,$I293,$A$2:A293,$A293)-$M293)</f>
        <v>38.5212</v>
      </c>
      <c r="X293" s="10">
        <f t="shared" si="42"/>
        <v>376.82839999999999</v>
      </c>
      <c r="Y293" s="10" t="str">
        <f>IFERROR(VLOOKUP($I293,'02_Cad_Maquinas'!$B$2:$H$200,7,FALSE()),"")</f>
        <v/>
      </c>
      <c r="Z293" s="10" t="str">
        <f t="shared" si="43"/>
        <v/>
      </c>
      <c r="AA293" s="11" t="str">
        <f t="shared" si="44"/>
        <v/>
      </c>
      <c r="AB293" s="10"/>
      <c r="AC293" s="10" t="str">
        <f t="shared" si="37"/>
        <v>|10179|</v>
      </c>
      <c r="AD293" s="10" t="str">
        <f t="shared" si="38"/>
        <v>EMBALAGEM</v>
      </c>
    </row>
    <row r="294" spans="1:30" ht="24" customHeight="1" x14ac:dyDescent="0.3">
      <c r="A294" s="35">
        <v>46204</v>
      </c>
      <c r="B294" s="10">
        <v>10179</v>
      </c>
      <c r="C294" s="10"/>
      <c r="D294" s="10" t="s">
        <v>1333</v>
      </c>
      <c r="E294" s="10">
        <v>200308101</v>
      </c>
      <c r="F294" s="10" t="s">
        <v>3255</v>
      </c>
      <c r="G294" s="10" t="s">
        <v>1333</v>
      </c>
      <c r="H294" s="10" t="s">
        <v>1333</v>
      </c>
      <c r="I294" s="10" t="s">
        <v>1333</v>
      </c>
      <c r="J294" s="9">
        <v>8</v>
      </c>
      <c r="K294" s="10">
        <f>IF($E294="","",IFERROR(INDEX('01_Cad_Pecas'!$H$2:$H$5000,MATCH($E294,'01_Cad_Pecas'!$D$2:$D$5000,0)),IFERROR(INDEX('01_Cad_Pecas'!$H$2:$H$5000,MATCH(VALUE($E294),'01_Cad_Pecas'!$D$2:$D$5000,0)),"")))</f>
        <v>1.1000000000000001</v>
      </c>
      <c r="L294" s="10">
        <f>IF($E294="","",IFERROR(INDEX('01_Cad_Pecas'!$I$2:$I$5000,MATCH($E294,'01_Cad_Pecas'!$D$2:$D$5000,0)),IFERROR(INDEX('01_Cad_Pecas'!$I$2:$I$5000,MATCH(VALUE($E294),'01_Cad_Pecas'!$D$2:$D$5000,0)),"")))</f>
        <v>9.375E-2</v>
      </c>
      <c r="M294" s="10">
        <f t="shared" si="36"/>
        <v>1.85</v>
      </c>
      <c r="N294" s="10">
        <v>46209</v>
      </c>
      <c r="O294" s="10">
        <v>8</v>
      </c>
      <c r="P294" s="10"/>
      <c r="Q294" s="10"/>
      <c r="R294" s="10">
        <f t="shared" si="39"/>
        <v>1.85</v>
      </c>
      <c r="S294" s="10"/>
      <c r="T294" s="10">
        <f t="shared" si="40"/>
        <v>1</v>
      </c>
      <c r="U294" s="10" t="s">
        <v>36</v>
      </c>
      <c r="V294" s="10" t="str">
        <f t="shared" ca="1" si="41"/>
        <v>NÃO</v>
      </c>
      <c r="W294" s="10">
        <f>IF(OR($A294="",$I294="",$M294=""),"",SUMIFS($M$2:M294,$I$2:I294,$I294,$A$2:A294,$A294)-$M294)</f>
        <v>40.371200000000002</v>
      </c>
      <c r="X294" s="10">
        <f t="shared" si="42"/>
        <v>376.82839999999999</v>
      </c>
      <c r="Y294" s="10" t="str">
        <f>IFERROR(VLOOKUP($I294,'02_Cad_Maquinas'!$B$2:$H$200,7,FALSE()),"")</f>
        <v/>
      </c>
      <c r="Z294" s="10" t="str">
        <f t="shared" si="43"/>
        <v/>
      </c>
      <c r="AA294" s="11" t="str">
        <f t="shared" si="44"/>
        <v/>
      </c>
      <c r="AB294" s="10"/>
      <c r="AC294" s="10" t="str">
        <f t="shared" si="37"/>
        <v>|10179|</v>
      </c>
      <c r="AD294" s="10" t="str">
        <f t="shared" si="38"/>
        <v>EMBALAGEM</v>
      </c>
    </row>
    <row r="295" spans="1:30" ht="24" customHeight="1" x14ac:dyDescent="0.3">
      <c r="A295" s="35">
        <v>46204</v>
      </c>
      <c r="B295" s="10">
        <v>10179</v>
      </c>
      <c r="C295" s="10"/>
      <c r="D295" s="10" t="s">
        <v>1333</v>
      </c>
      <c r="E295" s="10">
        <v>200308205</v>
      </c>
      <c r="F295" s="10" t="s">
        <v>3210</v>
      </c>
      <c r="G295" s="10" t="s">
        <v>1333</v>
      </c>
      <c r="H295" s="10" t="s">
        <v>1333</v>
      </c>
      <c r="I295" s="10" t="s">
        <v>1333</v>
      </c>
      <c r="J295" s="9">
        <v>4</v>
      </c>
      <c r="K295" s="10">
        <f>IF($E295="","",IFERROR(INDEX('01_Cad_Pecas'!$H$2:$H$5000,MATCH($E295,'01_Cad_Pecas'!$D$2:$D$5000,0)),IFERROR(INDEX('01_Cad_Pecas'!$H$2:$H$5000,MATCH(VALUE($E295),'01_Cad_Pecas'!$D$2:$D$5000,0)),"")))</f>
        <v>5</v>
      </c>
      <c r="L295" s="10">
        <f>IF($E295="","",IFERROR(INDEX('01_Cad_Pecas'!$I$2:$I$5000,MATCH($E295,'01_Cad_Pecas'!$D$2:$D$5000,0)),IFERROR(INDEX('01_Cad_Pecas'!$I$2:$I$5000,MATCH(VALUE($E295),'01_Cad_Pecas'!$D$2:$D$5000,0)),"")))</f>
        <v>2.2400000000000002</v>
      </c>
      <c r="M295" s="10">
        <f t="shared" si="36"/>
        <v>13.96</v>
      </c>
      <c r="N295" s="10">
        <v>46206</v>
      </c>
      <c r="O295" s="10">
        <v>4</v>
      </c>
      <c r="P295" s="10"/>
      <c r="Q295" s="10"/>
      <c r="R295" s="10">
        <f t="shared" si="39"/>
        <v>13.96</v>
      </c>
      <c r="S295" s="10"/>
      <c r="T295" s="10">
        <f t="shared" si="40"/>
        <v>1</v>
      </c>
      <c r="U295" s="10" t="s">
        <v>36</v>
      </c>
      <c r="V295" s="10" t="str">
        <f t="shared" ca="1" si="41"/>
        <v>NÃO</v>
      </c>
      <c r="W295" s="10">
        <f>IF(OR($A295="",$I295="",$M295=""),"",SUMIFS($M$2:M295,$I$2:I295,$I295,$A$2:A295,$A295)-$M295)</f>
        <v>42.221200000000003</v>
      </c>
      <c r="X295" s="10">
        <f t="shared" si="42"/>
        <v>376.82839999999999</v>
      </c>
      <c r="Y295" s="10" t="str">
        <f>IFERROR(VLOOKUP($I295,'02_Cad_Maquinas'!$B$2:$H$200,7,FALSE()),"")</f>
        <v/>
      </c>
      <c r="Z295" s="10" t="str">
        <f t="shared" si="43"/>
        <v/>
      </c>
      <c r="AA295" s="11" t="str">
        <f t="shared" si="44"/>
        <v/>
      </c>
      <c r="AB295" s="10"/>
      <c r="AC295" s="10" t="str">
        <f t="shared" si="37"/>
        <v>|10179|</v>
      </c>
      <c r="AD295" s="10" t="str">
        <f t="shared" si="38"/>
        <v>EMBALAGEM</v>
      </c>
    </row>
    <row r="296" spans="1:30" ht="24" customHeight="1" x14ac:dyDescent="0.3">
      <c r="A296" s="35">
        <v>46204</v>
      </c>
      <c r="B296" s="10">
        <v>10179</v>
      </c>
      <c r="C296" s="10"/>
      <c r="D296" s="10" t="s">
        <v>1333</v>
      </c>
      <c r="E296" s="10">
        <v>2001281</v>
      </c>
      <c r="F296" s="10" t="s">
        <v>1344</v>
      </c>
      <c r="G296" s="10" t="s">
        <v>1333</v>
      </c>
      <c r="H296" s="10" t="s">
        <v>1333</v>
      </c>
      <c r="I296" s="10" t="s">
        <v>1333</v>
      </c>
      <c r="J296" s="9">
        <v>1</v>
      </c>
      <c r="K296" s="10">
        <f>IF($E296="","",IFERROR(INDEX('01_Cad_Pecas'!$H$2:$H$5000,MATCH($E296,'01_Cad_Pecas'!$D$2:$D$5000,0)),IFERROR(INDEX('01_Cad_Pecas'!$H$2:$H$5000,MATCH(VALUE($E296),'01_Cad_Pecas'!$D$2:$D$5000,0)),"")))</f>
        <v>0</v>
      </c>
      <c r="L296" s="10">
        <f>IF($E296="","",IFERROR(INDEX('01_Cad_Pecas'!$I$2:$I$5000,MATCH($E296,'01_Cad_Pecas'!$D$2:$D$5000,0)),IFERROR(INDEX('01_Cad_Pecas'!$I$2:$I$5000,MATCH(VALUE($E296),'01_Cad_Pecas'!$D$2:$D$5000,0)),"")))</f>
        <v>0.32519999999999999</v>
      </c>
      <c r="M296" s="10">
        <f t="shared" si="36"/>
        <v>0.32519999999999999</v>
      </c>
      <c r="N296" s="10">
        <v>46206</v>
      </c>
      <c r="O296" s="10">
        <v>1</v>
      </c>
      <c r="P296" s="10"/>
      <c r="Q296" s="10"/>
      <c r="R296" s="10">
        <f t="shared" si="39"/>
        <v>0.32519999999999999</v>
      </c>
      <c r="S296" s="10"/>
      <c r="T296" s="10">
        <f t="shared" si="40"/>
        <v>1</v>
      </c>
      <c r="U296" s="10" t="s">
        <v>36</v>
      </c>
      <c r="V296" s="10" t="str">
        <f t="shared" ca="1" si="41"/>
        <v>NÃO</v>
      </c>
      <c r="W296" s="10">
        <f>IF(OR($A296="",$I296="",$M296=""),"",SUMIFS($M$2:M296,$I$2:I296,$I296,$A$2:A296,$A296)-$M296)</f>
        <v>56.181200000000004</v>
      </c>
      <c r="X296" s="10">
        <f t="shared" si="42"/>
        <v>376.82839999999999</v>
      </c>
      <c r="Y296" s="10" t="str">
        <f>IFERROR(VLOOKUP($I296,'02_Cad_Maquinas'!$B$2:$H$200,7,FALSE()),"")</f>
        <v/>
      </c>
      <c r="Z296" s="10" t="str">
        <f t="shared" si="43"/>
        <v/>
      </c>
      <c r="AA296" s="11" t="str">
        <f t="shared" si="44"/>
        <v/>
      </c>
      <c r="AB296" s="10"/>
      <c r="AC296" s="10" t="str">
        <f t="shared" si="37"/>
        <v>|10179|</v>
      </c>
      <c r="AD296" s="10" t="str">
        <f t="shared" si="38"/>
        <v>EMBALAGEM</v>
      </c>
    </row>
    <row r="297" spans="1:30" ht="24" customHeight="1" x14ac:dyDescent="0.3">
      <c r="A297" s="35">
        <v>46204</v>
      </c>
      <c r="B297" s="10">
        <v>10179</v>
      </c>
      <c r="C297" s="10"/>
      <c r="D297" s="10" t="s">
        <v>1333</v>
      </c>
      <c r="E297" s="10">
        <v>2001281</v>
      </c>
      <c r="F297" s="10" t="s">
        <v>1344</v>
      </c>
      <c r="G297" s="10" t="s">
        <v>1333</v>
      </c>
      <c r="H297" s="10" t="s">
        <v>1333</v>
      </c>
      <c r="I297" s="10" t="s">
        <v>1333</v>
      </c>
      <c r="J297" s="9">
        <v>1</v>
      </c>
      <c r="K297" s="10">
        <f>IF($E297="","",IFERROR(INDEX('01_Cad_Pecas'!$H$2:$H$5000,MATCH($E297,'01_Cad_Pecas'!$D$2:$D$5000,0)),IFERROR(INDEX('01_Cad_Pecas'!$H$2:$H$5000,MATCH(VALUE($E297),'01_Cad_Pecas'!$D$2:$D$5000,0)),"")))</f>
        <v>0</v>
      </c>
      <c r="L297" s="10">
        <f>IF($E297="","",IFERROR(INDEX('01_Cad_Pecas'!$I$2:$I$5000,MATCH($E297,'01_Cad_Pecas'!$D$2:$D$5000,0)),IFERROR(INDEX('01_Cad_Pecas'!$I$2:$I$5000,MATCH(VALUE($E297),'01_Cad_Pecas'!$D$2:$D$5000,0)),"")))</f>
        <v>0.32519999999999999</v>
      </c>
      <c r="M297" s="10">
        <f t="shared" si="36"/>
        <v>0.32519999999999999</v>
      </c>
      <c r="N297" s="10">
        <v>46206</v>
      </c>
      <c r="O297" s="10">
        <v>1</v>
      </c>
      <c r="P297" s="10"/>
      <c r="Q297" s="10"/>
      <c r="R297" s="10">
        <f t="shared" si="39"/>
        <v>0.32519999999999999</v>
      </c>
      <c r="S297" s="10"/>
      <c r="T297" s="10">
        <f t="shared" si="40"/>
        <v>1</v>
      </c>
      <c r="U297" s="10" t="s">
        <v>36</v>
      </c>
      <c r="V297" s="10" t="str">
        <f t="shared" ca="1" si="41"/>
        <v>NÃO</v>
      </c>
      <c r="W297" s="10">
        <f>IF(OR($A297="",$I297="",$M297=""),"",SUMIFS($M$2:M297,$I$2:I297,$I297,$A$2:A297,$A297)-$M297)</f>
        <v>56.506400000000006</v>
      </c>
      <c r="X297" s="10">
        <f t="shared" si="42"/>
        <v>376.82839999999999</v>
      </c>
      <c r="Y297" s="10" t="str">
        <f>IFERROR(VLOOKUP($I297,'02_Cad_Maquinas'!$B$2:$H$200,7,FALSE()),"")</f>
        <v/>
      </c>
      <c r="Z297" s="10" t="str">
        <f t="shared" si="43"/>
        <v/>
      </c>
      <c r="AA297" s="11" t="str">
        <f t="shared" si="44"/>
        <v/>
      </c>
      <c r="AB297" s="10"/>
      <c r="AC297" s="10" t="str">
        <f t="shared" si="37"/>
        <v>|10179|</v>
      </c>
      <c r="AD297" s="10" t="str">
        <f t="shared" si="38"/>
        <v>EMBALAGEM</v>
      </c>
    </row>
    <row r="298" spans="1:30" ht="24" customHeight="1" x14ac:dyDescent="0.3">
      <c r="A298" s="35">
        <v>46204</v>
      </c>
      <c r="B298" s="10">
        <v>10179</v>
      </c>
      <c r="C298" s="10"/>
      <c r="D298" s="10" t="s">
        <v>1333</v>
      </c>
      <c r="E298" s="10">
        <v>2001421</v>
      </c>
      <c r="F298" s="10" t="s">
        <v>1347</v>
      </c>
      <c r="G298" s="10" t="s">
        <v>1333</v>
      </c>
      <c r="H298" s="10" t="s">
        <v>1333</v>
      </c>
      <c r="I298" s="10" t="s">
        <v>1333</v>
      </c>
      <c r="J298" s="9">
        <v>5</v>
      </c>
      <c r="K298" s="10">
        <f>IF($E298="","",IFERROR(INDEX('01_Cad_Pecas'!$H$2:$H$5000,MATCH($E298,'01_Cad_Pecas'!$D$2:$D$5000,0)),IFERROR(INDEX('01_Cad_Pecas'!$H$2:$H$5000,MATCH(VALUE($E298),'01_Cad_Pecas'!$D$2:$D$5000,0)),"")))</f>
        <v>0</v>
      </c>
      <c r="L298" s="10">
        <f>IF($E298="","",IFERROR(INDEX('01_Cad_Pecas'!$I$2:$I$5000,MATCH($E298,'01_Cad_Pecas'!$D$2:$D$5000,0)),IFERROR(INDEX('01_Cad_Pecas'!$I$2:$I$5000,MATCH(VALUE($E298),'01_Cad_Pecas'!$D$2:$D$5000,0)),"")))</f>
        <v>0.32519999999999999</v>
      </c>
      <c r="M298" s="10">
        <f t="shared" si="36"/>
        <v>1.6259999999999999</v>
      </c>
      <c r="N298" s="10">
        <v>46209</v>
      </c>
      <c r="O298" s="10">
        <v>5</v>
      </c>
      <c r="P298" s="10"/>
      <c r="Q298" s="10"/>
      <c r="R298" s="10">
        <f t="shared" si="39"/>
        <v>1.6259999999999999</v>
      </c>
      <c r="S298" s="10"/>
      <c r="T298" s="10">
        <f t="shared" si="40"/>
        <v>1</v>
      </c>
      <c r="U298" s="10" t="s">
        <v>36</v>
      </c>
      <c r="V298" s="10" t="str">
        <f t="shared" ca="1" si="41"/>
        <v>NÃO</v>
      </c>
      <c r="W298" s="10">
        <f>IF(OR($A298="",$I298="",$M298=""),"",SUMIFS($M$2:M298,$I$2:I298,$I298,$A$2:A298,$A298)-$M298)</f>
        <v>56.831600000000009</v>
      </c>
      <c r="X298" s="10">
        <f t="shared" si="42"/>
        <v>376.82839999999999</v>
      </c>
      <c r="Y298" s="10" t="str">
        <f>IFERROR(VLOOKUP($I298,'02_Cad_Maquinas'!$B$2:$H$200,7,FALSE()),"")</f>
        <v/>
      </c>
      <c r="Z298" s="10" t="str">
        <f t="shared" si="43"/>
        <v/>
      </c>
      <c r="AA298" s="11" t="str">
        <f t="shared" si="44"/>
        <v/>
      </c>
      <c r="AB298" s="10"/>
      <c r="AC298" s="10" t="str">
        <f t="shared" si="37"/>
        <v>|10179|</v>
      </c>
      <c r="AD298" s="10" t="str">
        <f t="shared" si="38"/>
        <v>EMBALAGEM</v>
      </c>
    </row>
    <row r="299" spans="1:30" ht="24" customHeight="1" x14ac:dyDescent="0.3">
      <c r="A299" s="35">
        <v>46204</v>
      </c>
      <c r="B299" s="10">
        <v>10179</v>
      </c>
      <c r="C299" s="10"/>
      <c r="D299" s="10" t="s">
        <v>1333</v>
      </c>
      <c r="E299" s="10">
        <v>2001961</v>
      </c>
      <c r="F299" s="10" t="s">
        <v>1356</v>
      </c>
      <c r="G299" s="10" t="s">
        <v>1333</v>
      </c>
      <c r="H299" s="10" t="s">
        <v>1333</v>
      </c>
      <c r="I299" s="10" t="s">
        <v>1333</v>
      </c>
      <c r="J299" s="9">
        <v>3</v>
      </c>
      <c r="K299" s="10">
        <f>IF($E299="","",IFERROR(INDEX('01_Cad_Pecas'!$H$2:$H$5000,MATCH($E299,'01_Cad_Pecas'!$D$2:$D$5000,0)),IFERROR(INDEX('01_Cad_Pecas'!$H$2:$H$5000,MATCH(VALUE($E299),'01_Cad_Pecas'!$D$2:$D$5000,0)),"")))</f>
        <v>0</v>
      </c>
      <c r="L299" s="10">
        <f>IF($E299="","",IFERROR(INDEX('01_Cad_Pecas'!$I$2:$I$5000,MATCH($E299,'01_Cad_Pecas'!$D$2:$D$5000,0)),IFERROR(INDEX('01_Cad_Pecas'!$I$2:$I$5000,MATCH(VALUE($E299),'01_Cad_Pecas'!$D$2:$D$5000,0)),"")))</f>
        <v>0.32519999999999999</v>
      </c>
      <c r="M299" s="10">
        <f t="shared" si="36"/>
        <v>0.97560000000000002</v>
      </c>
      <c r="N299" s="10">
        <v>46209</v>
      </c>
      <c r="O299" s="10">
        <v>3</v>
      </c>
      <c r="P299" s="10"/>
      <c r="Q299" s="10"/>
      <c r="R299" s="10">
        <f t="shared" si="39"/>
        <v>0.97560000000000002</v>
      </c>
      <c r="S299" s="10"/>
      <c r="T299" s="10">
        <f t="shared" si="40"/>
        <v>1</v>
      </c>
      <c r="U299" s="10" t="s">
        <v>36</v>
      </c>
      <c r="V299" s="10" t="str">
        <f t="shared" ca="1" si="41"/>
        <v>NÃO</v>
      </c>
      <c r="W299" s="10">
        <f>IF(OR($A299="",$I299="",$M299=""),"",SUMIFS($M$2:M299,$I$2:I299,$I299,$A$2:A299,$A299)-$M299)</f>
        <v>58.457600000000006</v>
      </c>
      <c r="X299" s="10">
        <f t="shared" si="42"/>
        <v>376.82839999999999</v>
      </c>
      <c r="Y299" s="10" t="str">
        <f>IFERROR(VLOOKUP($I299,'02_Cad_Maquinas'!$B$2:$H$200,7,FALSE()),"")</f>
        <v/>
      </c>
      <c r="Z299" s="10" t="str">
        <f t="shared" si="43"/>
        <v/>
      </c>
      <c r="AA299" s="11" t="str">
        <f t="shared" si="44"/>
        <v/>
      </c>
      <c r="AB299" s="10"/>
      <c r="AC299" s="10" t="str">
        <f t="shared" si="37"/>
        <v>|10179|</v>
      </c>
      <c r="AD299" s="10" t="str">
        <f t="shared" si="38"/>
        <v>EMBALAGEM</v>
      </c>
    </row>
    <row r="300" spans="1:30" ht="24" customHeight="1" x14ac:dyDescent="0.3">
      <c r="A300" s="35">
        <v>46204</v>
      </c>
      <c r="B300" s="10">
        <v>10179</v>
      </c>
      <c r="C300" s="10"/>
      <c r="D300" s="10" t="s">
        <v>1333</v>
      </c>
      <c r="E300" s="10">
        <v>2002001</v>
      </c>
      <c r="F300" s="10" t="s">
        <v>1338</v>
      </c>
      <c r="G300" s="10" t="s">
        <v>1333</v>
      </c>
      <c r="H300" s="10" t="s">
        <v>1333</v>
      </c>
      <c r="I300" s="10" t="s">
        <v>1333</v>
      </c>
      <c r="J300" s="9">
        <v>1</v>
      </c>
      <c r="K300" s="10">
        <f>IF($E300="","",IFERROR(INDEX('01_Cad_Pecas'!$H$2:$H$5000,MATCH($E300,'01_Cad_Pecas'!$D$2:$D$5000,0)),IFERROR(INDEX('01_Cad_Pecas'!$H$2:$H$5000,MATCH(VALUE($E300),'01_Cad_Pecas'!$D$2:$D$5000,0)),"")))</f>
        <v>0</v>
      </c>
      <c r="L300" s="10">
        <f>IF($E300="","",IFERROR(INDEX('01_Cad_Pecas'!$I$2:$I$5000,MATCH($E300,'01_Cad_Pecas'!$D$2:$D$5000,0)),IFERROR(INDEX('01_Cad_Pecas'!$I$2:$I$5000,MATCH(VALUE($E300),'01_Cad_Pecas'!$D$2:$D$5000,0)),"")))</f>
        <v>0.32519999999999999</v>
      </c>
      <c r="M300" s="10">
        <f t="shared" si="36"/>
        <v>0.32519999999999999</v>
      </c>
      <c r="N300" s="10">
        <v>46209</v>
      </c>
      <c r="O300" s="10">
        <v>1</v>
      </c>
      <c r="P300" s="10"/>
      <c r="Q300" s="10"/>
      <c r="R300" s="10">
        <f t="shared" si="39"/>
        <v>0.32519999999999999</v>
      </c>
      <c r="S300" s="10"/>
      <c r="T300" s="10">
        <f t="shared" si="40"/>
        <v>1</v>
      </c>
      <c r="U300" s="10" t="s">
        <v>36</v>
      </c>
      <c r="V300" s="10" t="str">
        <f t="shared" ca="1" si="41"/>
        <v>NÃO</v>
      </c>
      <c r="W300" s="10">
        <f>IF(OR($A300="",$I300="",$M300=""),"",SUMIFS($M$2:M300,$I$2:I300,$I300,$A$2:A300,$A300)-$M300)</f>
        <v>59.433200000000006</v>
      </c>
      <c r="X300" s="10">
        <f t="shared" si="42"/>
        <v>376.82839999999999</v>
      </c>
      <c r="Y300" s="10" t="str">
        <f>IFERROR(VLOOKUP($I300,'02_Cad_Maquinas'!$B$2:$H$200,7,FALSE()),"")</f>
        <v/>
      </c>
      <c r="Z300" s="10" t="str">
        <f t="shared" si="43"/>
        <v/>
      </c>
      <c r="AA300" s="11" t="str">
        <f t="shared" si="44"/>
        <v/>
      </c>
      <c r="AB300" s="10"/>
      <c r="AC300" s="10" t="str">
        <f t="shared" si="37"/>
        <v>|10179|</v>
      </c>
      <c r="AD300" s="10" t="str">
        <f t="shared" si="38"/>
        <v>EMBALAGEM</v>
      </c>
    </row>
    <row r="301" spans="1:30" ht="24" customHeight="1" x14ac:dyDescent="0.3">
      <c r="A301" s="35">
        <v>46204</v>
      </c>
      <c r="B301" s="10">
        <v>10179</v>
      </c>
      <c r="C301" s="10"/>
      <c r="D301" s="10" t="s">
        <v>1333</v>
      </c>
      <c r="E301" s="10">
        <v>2002002</v>
      </c>
      <c r="F301" s="10" t="s">
        <v>1357</v>
      </c>
      <c r="G301" s="10" t="s">
        <v>1333</v>
      </c>
      <c r="H301" s="10" t="s">
        <v>1333</v>
      </c>
      <c r="I301" s="10" t="s">
        <v>1333</v>
      </c>
      <c r="J301" s="9">
        <v>10</v>
      </c>
      <c r="K301" s="10">
        <f>IF($E301="","",IFERROR(INDEX('01_Cad_Pecas'!$H$2:$H$5000,MATCH($E301,'01_Cad_Pecas'!$D$2:$D$5000,0)),IFERROR(INDEX('01_Cad_Pecas'!$H$2:$H$5000,MATCH(VALUE($E301),'01_Cad_Pecas'!$D$2:$D$5000,0)),"")))</f>
        <v>0</v>
      </c>
      <c r="L301" s="10">
        <f>IF($E301="","",IFERROR(INDEX('01_Cad_Pecas'!$I$2:$I$5000,MATCH($E301,'01_Cad_Pecas'!$D$2:$D$5000,0)),IFERROR(INDEX('01_Cad_Pecas'!$I$2:$I$5000,MATCH(VALUE($E301),'01_Cad_Pecas'!$D$2:$D$5000,0)),"")))</f>
        <v>0.32519999999999999</v>
      </c>
      <c r="M301" s="10">
        <f t="shared" si="36"/>
        <v>3.2519999999999998</v>
      </c>
      <c r="N301" s="10">
        <v>46209</v>
      </c>
      <c r="O301" s="10">
        <v>10</v>
      </c>
      <c r="P301" s="10"/>
      <c r="Q301" s="10"/>
      <c r="R301" s="10">
        <f t="shared" si="39"/>
        <v>3.2519999999999998</v>
      </c>
      <c r="S301" s="10"/>
      <c r="T301" s="10">
        <f t="shared" si="40"/>
        <v>1</v>
      </c>
      <c r="U301" s="10" t="s">
        <v>36</v>
      </c>
      <c r="V301" s="10" t="str">
        <f t="shared" ca="1" si="41"/>
        <v>NÃO</v>
      </c>
      <c r="W301" s="10">
        <f>IF(OR($A301="",$I301="",$M301=""),"",SUMIFS($M$2:M301,$I$2:I301,$I301,$A$2:A301,$A301)-$M301)</f>
        <v>59.758400000000009</v>
      </c>
      <c r="X301" s="10">
        <f t="shared" si="42"/>
        <v>376.82839999999999</v>
      </c>
      <c r="Y301" s="10" t="str">
        <f>IFERROR(VLOOKUP($I301,'02_Cad_Maquinas'!$B$2:$H$200,7,FALSE()),"")</f>
        <v/>
      </c>
      <c r="Z301" s="10" t="str">
        <f t="shared" si="43"/>
        <v/>
      </c>
      <c r="AA301" s="11" t="str">
        <f t="shared" si="44"/>
        <v/>
      </c>
      <c r="AB301" s="10"/>
      <c r="AC301" s="10" t="str">
        <f t="shared" si="37"/>
        <v>|10179|</v>
      </c>
      <c r="AD301" s="10" t="str">
        <f t="shared" si="38"/>
        <v>EMBALAGEM</v>
      </c>
    </row>
    <row r="302" spans="1:30" ht="24" customHeight="1" x14ac:dyDescent="0.3">
      <c r="A302" s="35">
        <v>46204</v>
      </c>
      <c r="B302" s="10">
        <v>10179</v>
      </c>
      <c r="C302" s="10"/>
      <c r="D302" s="10" t="s">
        <v>1333</v>
      </c>
      <c r="E302" s="10">
        <v>2002002</v>
      </c>
      <c r="F302" s="10" t="s">
        <v>1357</v>
      </c>
      <c r="G302" s="10" t="s">
        <v>1333</v>
      </c>
      <c r="H302" s="10" t="s">
        <v>1333</v>
      </c>
      <c r="I302" s="10" t="s">
        <v>1333</v>
      </c>
      <c r="J302" s="9">
        <v>1</v>
      </c>
      <c r="K302" s="10">
        <f>IF($E302="","",IFERROR(INDEX('01_Cad_Pecas'!$H$2:$H$5000,MATCH($E302,'01_Cad_Pecas'!$D$2:$D$5000,0)),IFERROR(INDEX('01_Cad_Pecas'!$H$2:$H$5000,MATCH(VALUE($E302),'01_Cad_Pecas'!$D$2:$D$5000,0)),"")))</f>
        <v>0</v>
      </c>
      <c r="L302" s="10">
        <f>IF($E302="","",IFERROR(INDEX('01_Cad_Pecas'!$I$2:$I$5000,MATCH($E302,'01_Cad_Pecas'!$D$2:$D$5000,0)),IFERROR(INDEX('01_Cad_Pecas'!$I$2:$I$5000,MATCH(VALUE($E302),'01_Cad_Pecas'!$D$2:$D$5000,0)),"")))</f>
        <v>0.32519999999999999</v>
      </c>
      <c r="M302" s="10">
        <f t="shared" si="36"/>
        <v>0.32519999999999999</v>
      </c>
      <c r="N302" s="10">
        <v>46209</v>
      </c>
      <c r="O302" s="10">
        <v>1</v>
      </c>
      <c r="P302" s="10"/>
      <c r="Q302" s="10"/>
      <c r="R302" s="10">
        <f t="shared" si="39"/>
        <v>0.32519999999999999</v>
      </c>
      <c r="S302" s="10"/>
      <c r="T302" s="10">
        <f t="shared" si="40"/>
        <v>1</v>
      </c>
      <c r="U302" s="10" t="s">
        <v>36</v>
      </c>
      <c r="V302" s="10" t="str">
        <f t="shared" ca="1" si="41"/>
        <v>NÃO</v>
      </c>
      <c r="W302" s="10">
        <f>IF(OR($A302="",$I302="",$M302=""),"",SUMIFS($M$2:M302,$I$2:I302,$I302,$A$2:A302,$A302)-$M302)</f>
        <v>63.010400000000011</v>
      </c>
      <c r="X302" s="10">
        <f t="shared" si="42"/>
        <v>376.82839999999999</v>
      </c>
      <c r="Y302" s="10" t="str">
        <f>IFERROR(VLOOKUP($I302,'02_Cad_Maquinas'!$B$2:$H$200,7,FALSE()),"")</f>
        <v/>
      </c>
      <c r="Z302" s="10" t="str">
        <f t="shared" si="43"/>
        <v/>
      </c>
      <c r="AA302" s="11" t="str">
        <f t="shared" si="44"/>
        <v/>
      </c>
      <c r="AB302" s="10"/>
      <c r="AC302" s="10" t="str">
        <f t="shared" si="37"/>
        <v>|10179|</v>
      </c>
      <c r="AD302" s="10" t="str">
        <f t="shared" si="38"/>
        <v>EMBALAGEM</v>
      </c>
    </row>
    <row r="303" spans="1:30" ht="24" customHeight="1" x14ac:dyDescent="0.3">
      <c r="A303" s="35">
        <v>46204</v>
      </c>
      <c r="B303" s="10">
        <v>10179</v>
      </c>
      <c r="C303" s="10"/>
      <c r="D303" s="10" t="s">
        <v>1333</v>
      </c>
      <c r="E303" s="10">
        <v>2002162</v>
      </c>
      <c r="F303" s="10" t="s">
        <v>1360</v>
      </c>
      <c r="G303" s="10" t="s">
        <v>1333</v>
      </c>
      <c r="H303" s="10" t="s">
        <v>1333</v>
      </c>
      <c r="I303" s="10" t="s">
        <v>1333</v>
      </c>
      <c r="J303" s="9">
        <v>2</v>
      </c>
      <c r="K303" s="10">
        <f>IF($E303="","",IFERROR(INDEX('01_Cad_Pecas'!$H$2:$H$5000,MATCH($E303,'01_Cad_Pecas'!$D$2:$D$5000,0)),IFERROR(INDEX('01_Cad_Pecas'!$H$2:$H$5000,MATCH(VALUE($E303),'01_Cad_Pecas'!$D$2:$D$5000,0)),"")))</f>
        <v>0</v>
      </c>
      <c r="L303" s="10">
        <f>IF($E303="","",IFERROR(INDEX('01_Cad_Pecas'!$I$2:$I$5000,MATCH($E303,'01_Cad_Pecas'!$D$2:$D$5000,0)),IFERROR(INDEX('01_Cad_Pecas'!$I$2:$I$5000,MATCH(VALUE($E303),'01_Cad_Pecas'!$D$2:$D$5000,0)),"")))</f>
        <v>0.32519999999999999</v>
      </c>
      <c r="M303" s="10">
        <f t="shared" si="36"/>
        <v>0.65039999999999998</v>
      </c>
      <c r="N303" s="10">
        <v>46209</v>
      </c>
      <c r="O303" s="10">
        <v>2</v>
      </c>
      <c r="P303" s="10"/>
      <c r="Q303" s="10"/>
      <c r="R303" s="10">
        <f t="shared" si="39"/>
        <v>0.65039999999999998</v>
      </c>
      <c r="S303" s="10"/>
      <c r="T303" s="10">
        <f t="shared" si="40"/>
        <v>1</v>
      </c>
      <c r="U303" s="10" t="s">
        <v>36</v>
      </c>
      <c r="V303" s="10" t="str">
        <f t="shared" ca="1" si="41"/>
        <v>NÃO</v>
      </c>
      <c r="W303" s="10">
        <f>IF(OR($A303="",$I303="",$M303=""),"",SUMIFS($M$2:M303,$I$2:I303,$I303,$A$2:A303,$A303)-$M303)</f>
        <v>63.335600000000014</v>
      </c>
      <c r="X303" s="10">
        <f t="shared" si="42"/>
        <v>376.82839999999999</v>
      </c>
      <c r="Y303" s="10" t="str">
        <f>IFERROR(VLOOKUP($I303,'02_Cad_Maquinas'!$B$2:$H$200,7,FALSE()),"")</f>
        <v/>
      </c>
      <c r="Z303" s="10" t="str">
        <f t="shared" si="43"/>
        <v/>
      </c>
      <c r="AA303" s="11" t="str">
        <f t="shared" si="44"/>
        <v/>
      </c>
      <c r="AB303" s="10"/>
      <c r="AC303" s="10" t="str">
        <f t="shared" si="37"/>
        <v>|10179|</v>
      </c>
      <c r="AD303" s="10" t="str">
        <f t="shared" si="38"/>
        <v>EMBALAGEM</v>
      </c>
    </row>
    <row r="304" spans="1:30" ht="24" customHeight="1" x14ac:dyDescent="0.3">
      <c r="A304" s="35">
        <v>46204</v>
      </c>
      <c r="B304" s="10">
        <v>10179</v>
      </c>
      <c r="C304" s="10"/>
      <c r="D304" s="10" t="s">
        <v>1333</v>
      </c>
      <c r="E304" s="10">
        <v>2002162</v>
      </c>
      <c r="F304" s="10" t="s">
        <v>1360</v>
      </c>
      <c r="G304" s="10" t="s">
        <v>1333</v>
      </c>
      <c r="H304" s="10" t="s">
        <v>1333</v>
      </c>
      <c r="I304" s="10" t="s">
        <v>1333</v>
      </c>
      <c r="J304" s="9">
        <v>1</v>
      </c>
      <c r="K304" s="10">
        <f>IF($E304="","",IFERROR(INDEX('01_Cad_Pecas'!$H$2:$H$5000,MATCH($E304,'01_Cad_Pecas'!$D$2:$D$5000,0)),IFERROR(INDEX('01_Cad_Pecas'!$H$2:$H$5000,MATCH(VALUE($E304),'01_Cad_Pecas'!$D$2:$D$5000,0)),"")))</f>
        <v>0</v>
      </c>
      <c r="L304" s="10">
        <f>IF($E304="","",IFERROR(INDEX('01_Cad_Pecas'!$I$2:$I$5000,MATCH($E304,'01_Cad_Pecas'!$D$2:$D$5000,0)),IFERROR(INDEX('01_Cad_Pecas'!$I$2:$I$5000,MATCH(VALUE($E304),'01_Cad_Pecas'!$D$2:$D$5000,0)),"")))</f>
        <v>0.32519999999999999</v>
      </c>
      <c r="M304" s="10">
        <f t="shared" si="36"/>
        <v>0.32519999999999999</v>
      </c>
      <c r="N304" s="10">
        <v>46209</v>
      </c>
      <c r="O304" s="10">
        <v>1</v>
      </c>
      <c r="P304" s="10"/>
      <c r="Q304" s="10"/>
      <c r="R304" s="10">
        <f t="shared" si="39"/>
        <v>0.32519999999999999</v>
      </c>
      <c r="S304" s="10"/>
      <c r="T304" s="10">
        <f t="shared" si="40"/>
        <v>1</v>
      </c>
      <c r="U304" s="10" t="s">
        <v>36</v>
      </c>
      <c r="V304" s="10" t="str">
        <f t="shared" ca="1" si="41"/>
        <v>NÃO</v>
      </c>
      <c r="W304" s="10">
        <f>IF(OR($A304="",$I304="",$M304=""),"",SUMIFS($M$2:M304,$I$2:I304,$I304,$A$2:A304,$A304)-$M304)</f>
        <v>63.986000000000011</v>
      </c>
      <c r="X304" s="10">
        <f t="shared" si="42"/>
        <v>376.82839999999999</v>
      </c>
      <c r="Y304" s="10" t="str">
        <f>IFERROR(VLOOKUP($I304,'02_Cad_Maquinas'!$B$2:$H$200,7,FALSE()),"")</f>
        <v/>
      </c>
      <c r="Z304" s="10" t="str">
        <f t="shared" si="43"/>
        <v/>
      </c>
      <c r="AA304" s="11" t="str">
        <f t="shared" si="44"/>
        <v/>
      </c>
      <c r="AB304" s="10"/>
      <c r="AC304" s="10" t="str">
        <f t="shared" si="37"/>
        <v>|10179|</v>
      </c>
      <c r="AD304" s="10" t="str">
        <f t="shared" si="38"/>
        <v>EMBALAGEM</v>
      </c>
    </row>
    <row r="305" spans="1:30" ht="24" customHeight="1" x14ac:dyDescent="0.3">
      <c r="A305" s="35">
        <v>46204</v>
      </c>
      <c r="B305" s="10">
        <v>10179</v>
      </c>
      <c r="C305" s="10"/>
      <c r="D305" s="10" t="s">
        <v>1333</v>
      </c>
      <c r="E305" s="10">
        <v>2005102</v>
      </c>
      <c r="F305" s="10" t="s">
        <v>1371</v>
      </c>
      <c r="G305" s="10" t="s">
        <v>1333</v>
      </c>
      <c r="H305" s="10" t="s">
        <v>1333</v>
      </c>
      <c r="I305" s="10" t="s">
        <v>1333</v>
      </c>
      <c r="J305" s="9">
        <v>99</v>
      </c>
      <c r="K305" s="10">
        <f>IF($E305="","",IFERROR(INDEX('01_Cad_Pecas'!$H$2:$H$5000,MATCH($E305,'01_Cad_Pecas'!$D$2:$D$5000,0)),IFERROR(INDEX('01_Cad_Pecas'!$H$2:$H$5000,MATCH(VALUE($E305),'01_Cad_Pecas'!$D$2:$D$5000,0)),"")))</f>
        <v>0</v>
      </c>
      <c r="L305" s="10">
        <f>IF($E305="","",IFERROR(INDEX('01_Cad_Pecas'!$I$2:$I$5000,MATCH($E305,'01_Cad_Pecas'!$D$2:$D$5000,0)),IFERROR(INDEX('01_Cad_Pecas'!$I$2:$I$5000,MATCH(VALUE($E305),'01_Cad_Pecas'!$D$2:$D$5000,0)),"")))</f>
        <v>0.32519999999999999</v>
      </c>
      <c r="M305" s="10">
        <f t="shared" si="36"/>
        <v>32.194800000000001</v>
      </c>
      <c r="N305" s="10">
        <v>46209</v>
      </c>
      <c r="O305" s="10">
        <v>99</v>
      </c>
      <c r="P305" s="10"/>
      <c r="Q305" s="10"/>
      <c r="R305" s="10">
        <f t="shared" si="39"/>
        <v>32.194800000000001</v>
      </c>
      <c r="S305" s="10"/>
      <c r="T305" s="10">
        <f t="shared" si="40"/>
        <v>1</v>
      </c>
      <c r="U305" s="10" t="s">
        <v>36</v>
      </c>
      <c r="V305" s="10" t="str">
        <f t="shared" ca="1" si="41"/>
        <v>NÃO</v>
      </c>
      <c r="W305" s="10">
        <f>IF(OR($A305="",$I305="",$M305=""),"",SUMIFS($M$2:M305,$I$2:I305,$I305,$A$2:A305,$A305)-$M305)</f>
        <v>64.311200000000014</v>
      </c>
      <c r="X305" s="10">
        <f t="shared" si="42"/>
        <v>376.82839999999999</v>
      </c>
      <c r="Y305" s="10" t="str">
        <f>IFERROR(VLOOKUP($I305,'02_Cad_Maquinas'!$B$2:$H$200,7,FALSE()),"")</f>
        <v/>
      </c>
      <c r="Z305" s="10" t="str">
        <f t="shared" si="43"/>
        <v/>
      </c>
      <c r="AA305" s="11" t="str">
        <f t="shared" si="44"/>
        <v/>
      </c>
      <c r="AB305" s="10"/>
      <c r="AC305" s="10" t="str">
        <f t="shared" si="37"/>
        <v>|10179|</v>
      </c>
      <c r="AD305" s="10" t="str">
        <f t="shared" si="38"/>
        <v>EMBALAGEM</v>
      </c>
    </row>
    <row r="306" spans="1:30" ht="24" customHeight="1" x14ac:dyDescent="0.3">
      <c r="A306" s="35">
        <v>46204</v>
      </c>
      <c r="B306" s="10">
        <v>10179</v>
      </c>
      <c r="C306" s="10"/>
      <c r="D306" s="10" t="s">
        <v>1333</v>
      </c>
      <c r="E306" s="10">
        <v>2005102</v>
      </c>
      <c r="F306" s="10" t="s">
        <v>1371</v>
      </c>
      <c r="G306" s="10" t="s">
        <v>1333</v>
      </c>
      <c r="H306" s="10" t="s">
        <v>1333</v>
      </c>
      <c r="I306" s="10" t="s">
        <v>1333</v>
      </c>
      <c r="J306" s="9">
        <v>5</v>
      </c>
      <c r="K306" s="10">
        <f>IF($E306="","",IFERROR(INDEX('01_Cad_Pecas'!$H$2:$H$5000,MATCH($E306,'01_Cad_Pecas'!$D$2:$D$5000,0)),IFERROR(INDEX('01_Cad_Pecas'!$H$2:$H$5000,MATCH(VALUE($E306),'01_Cad_Pecas'!$D$2:$D$5000,0)),"")))</f>
        <v>0</v>
      </c>
      <c r="L306" s="10">
        <f>IF($E306="","",IFERROR(INDEX('01_Cad_Pecas'!$I$2:$I$5000,MATCH($E306,'01_Cad_Pecas'!$D$2:$D$5000,0)),IFERROR(INDEX('01_Cad_Pecas'!$I$2:$I$5000,MATCH(VALUE($E306),'01_Cad_Pecas'!$D$2:$D$5000,0)),"")))</f>
        <v>0.32519999999999999</v>
      </c>
      <c r="M306" s="10">
        <f t="shared" si="36"/>
        <v>1.6259999999999999</v>
      </c>
      <c r="N306" s="10">
        <v>46206</v>
      </c>
      <c r="O306" s="10">
        <v>5</v>
      </c>
      <c r="P306" s="10"/>
      <c r="Q306" s="10"/>
      <c r="R306" s="10">
        <f t="shared" si="39"/>
        <v>1.6259999999999999</v>
      </c>
      <c r="S306" s="10"/>
      <c r="T306" s="10">
        <f t="shared" si="40"/>
        <v>1</v>
      </c>
      <c r="U306" s="10" t="s">
        <v>36</v>
      </c>
      <c r="V306" s="10" t="str">
        <f t="shared" ca="1" si="41"/>
        <v>NÃO</v>
      </c>
      <c r="W306" s="10">
        <f>IF(OR($A306="",$I306="",$M306=""),"",SUMIFS($M$2:M306,$I$2:I306,$I306,$A$2:A306,$A306)-$M306)</f>
        <v>96.506000000000014</v>
      </c>
      <c r="X306" s="10">
        <f t="shared" si="42"/>
        <v>376.82839999999999</v>
      </c>
      <c r="Y306" s="10" t="str">
        <f>IFERROR(VLOOKUP($I306,'02_Cad_Maquinas'!$B$2:$H$200,7,FALSE()),"")</f>
        <v/>
      </c>
      <c r="Z306" s="10" t="str">
        <f t="shared" si="43"/>
        <v/>
      </c>
      <c r="AA306" s="11" t="str">
        <f t="shared" si="44"/>
        <v/>
      </c>
      <c r="AB306" s="10"/>
      <c r="AC306" s="10" t="str">
        <f t="shared" si="37"/>
        <v>|10179|</v>
      </c>
      <c r="AD306" s="10" t="str">
        <f t="shared" si="38"/>
        <v>EMBALAGEM</v>
      </c>
    </row>
    <row r="307" spans="1:30" ht="24" customHeight="1" x14ac:dyDescent="0.3">
      <c r="A307" s="35">
        <v>46204</v>
      </c>
      <c r="B307" s="10">
        <v>10179</v>
      </c>
      <c r="C307" s="10"/>
      <c r="D307" s="10" t="s">
        <v>1333</v>
      </c>
      <c r="E307" s="10">
        <v>2005302</v>
      </c>
      <c r="F307" s="10" t="s">
        <v>1377</v>
      </c>
      <c r="G307" s="10" t="s">
        <v>1333</v>
      </c>
      <c r="H307" s="10" t="s">
        <v>1333</v>
      </c>
      <c r="I307" s="10" t="s">
        <v>1333</v>
      </c>
      <c r="J307" s="9">
        <v>1</v>
      </c>
      <c r="K307" s="10">
        <f>IF($E307="","",IFERROR(INDEX('01_Cad_Pecas'!$H$2:$H$5000,MATCH($E307,'01_Cad_Pecas'!$D$2:$D$5000,0)),IFERROR(INDEX('01_Cad_Pecas'!$H$2:$H$5000,MATCH(VALUE($E307),'01_Cad_Pecas'!$D$2:$D$5000,0)),"")))</f>
        <v>0</v>
      </c>
      <c r="L307" s="10">
        <f>IF($E307="","",IFERROR(INDEX('01_Cad_Pecas'!$I$2:$I$5000,MATCH($E307,'01_Cad_Pecas'!$D$2:$D$5000,0)),IFERROR(INDEX('01_Cad_Pecas'!$I$2:$I$5000,MATCH(VALUE($E307),'01_Cad_Pecas'!$D$2:$D$5000,0)),"")))</f>
        <v>0.32519999999999999</v>
      </c>
      <c r="M307" s="10">
        <f t="shared" si="36"/>
        <v>0.32519999999999999</v>
      </c>
      <c r="N307" s="10">
        <v>46209</v>
      </c>
      <c r="O307" s="10">
        <v>1</v>
      </c>
      <c r="P307" s="10"/>
      <c r="Q307" s="10"/>
      <c r="R307" s="10">
        <f t="shared" si="39"/>
        <v>0.32519999999999999</v>
      </c>
      <c r="S307" s="10"/>
      <c r="T307" s="10">
        <f t="shared" si="40"/>
        <v>1</v>
      </c>
      <c r="U307" s="10" t="s">
        <v>36</v>
      </c>
      <c r="V307" s="10" t="str">
        <f t="shared" ca="1" si="41"/>
        <v>NÃO</v>
      </c>
      <c r="W307" s="10">
        <f>IF(OR($A307="",$I307="",$M307=""),"",SUMIFS($M$2:M307,$I$2:I307,$I307,$A$2:A307,$A307)-$M307)</f>
        <v>98.132000000000019</v>
      </c>
      <c r="X307" s="10">
        <f t="shared" si="42"/>
        <v>376.82839999999999</v>
      </c>
      <c r="Y307" s="10" t="str">
        <f>IFERROR(VLOOKUP($I307,'02_Cad_Maquinas'!$B$2:$H$200,7,FALSE()),"")</f>
        <v/>
      </c>
      <c r="Z307" s="10" t="str">
        <f t="shared" si="43"/>
        <v/>
      </c>
      <c r="AA307" s="11" t="str">
        <f t="shared" si="44"/>
        <v/>
      </c>
      <c r="AB307" s="10"/>
      <c r="AC307" s="10" t="str">
        <f t="shared" si="37"/>
        <v>|10179|</v>
      </c>
      <c r="AD307" s="10" t="str">
        <f t="shared" si="38"/>
        <v>EMBALAGEM</v>
      </c>
    </row>
    <row r="308" spans="1:30" ht="24" customHeight="1" x14ac:dyDescent="0.3">
      <c r="A308" s="35">
        <v>46204</v>
      </c>
      <c r="B308" s="10">
        <v>10179</v>
      </c>
      <c r="C308" s="10"/>
      <c r="D308" s="10" t="s">
        <v>1333</v>
      </c>
      <c r="E308" s="10">
        <v>300012</v>
      </c>
      <c r="F308" s="10" t="s">
        <v>1336</v>
      </c>
      <c r="G308" s="10" t="s">
        <v>1333</v>
      </c>
      <c r="H308" s="10" t="s">
        <v>1333</v>
      </c>
      <c r="I308" s="10" t="s">
        <v>1333</v>
      </c>
      <c r="J308" s="9">
        <v>6</v>
      </c>
      <c r="K308" s="10">
        <f>IF($E308="","",IFERROR(INDEX('01_Cad_Pecas'!$H$2:$H$5000,MATCH($E308,'01_Cad_Pecas'!$D$2:$D$5000,0)),IFERROR(INDEX('01_Cad_Pecas'!$H$2:$H$5000,MATCH(VALUE($E308),'01_Cad_Pecas'!$D$2:$D$5000,0)),"")))</f>
        <v>0</v>
      </c>
      <c r="L308" s="10">
        <f>IF($E308="","",IFERROR(INDEX('01_Cad_Pecas'!$I$2:$I$5000,MATCH($E308,'01_Cad_Pecas'!$D$2:$D$5000,0)),IFERROR(INDEX('01_Cad_Pecas'!$I$2:$I$5000,MATCH(VALUE($E308),'01_Cad_Pecas'!$D$2:$D$5000,0)),"")))</f>
        <v>0.32519999999999999</v>
      </c>
      <c r="M308" s="10">
        <f t="shared" si="36"/>
        <v>1.9512</v>
      </c>
      <c r="N308" s="10">
        <v>46209</v>
      </c>
      <c r="O308" s="10">
        <v>6</v>
      </c>
      <c r="P308" s="10"/>
      <c r="Q308" s="10"/>
      <c r="R308" s="10">
        <f t="shared" si="39"/>
        <v>1.9512</v>
      </c>
      <c r="S308" s="10"/>
      <c r="T308" s="10">
        <f t="shared" si="40"/>
        <v>1</v>
      </c>
      <c r="U308" s="10" t="s">
        <v>36</v>
      </c>
      <c r="V308" s="10" t="str">
        <f t="shared" ca="1" si="41"/>
        <v>NÃO</v>
      </c>
      <c r="W308" s="10">
        <f>IF(OR($A308="",$I308="",$M308=""),"",SUMIFS($M$2:M308,$I$2:I308,$I308,$A$2:A308,$A308)-$M308)</f>
        <v>98.457200000000014</v>
      </c>
      <c r="X308" s="10">
        <f t="shared" si="42"/>
        <v>376.82839999999999</v>
      </c>
      <c r="Y308" s="10" t="str">
        <f>IFERROR(VLOOKUP($I308,'02_Cad_Maquinas'!$B$2:$H$200,7,FALSE()),"")</f>
        <v/>
      </c>
      <c r="Z308" s="10" t="str">
        <f t="shared" si="43"/>
        <v/>
      </c>
      <c r="AA308" s="11" t="str">
        <f t="shared" si="44"/>
        <v/>
      </c>
      <c r="AB308" s="10"/>
      <c r="AC308" s="10" t="str">
        <f t="shared" si="37"/>
        <v>|10179|</v>
      </c>
      <c r="AD308" s="10" t="str">
        <f t="shared" si="38"/>
        <v>EMBALAGEM</v>
      </c>
    </row>
    <row r="309" spans="1:30" ht="24" customHeight="1" x14ac:dyDescent="0.3">
      <c r="A309" s="35">
        <v>46204</v>
      </c>
      <c r="B309" s="10">
        <v>10179</v>
      </c>
      <c r="C309" s="10"/>
      <c r="D309" s="10" t="s">
        <v>1333</v>
      </c>
      <c r="E309" s="10">
        <v>300016</v>
      </c>
      <c r="F309" s="10" t="s">
        <v>1412</v>
      </c>
      <c r="G309" s="10" t="s">
        <v>1333</v>
      </c>
      <c r="H309" s="10" t="s">
        <v>1333</v>
      </c>
      <c r="I309" s="10" t="s">
        <v>1333</v>
      </c>
      <c r="J309" s="9">
        <v>60</v>
      </c>
      <c r="K309" s="10">
        <f>IF($E309="","",IFERROR(INDEX('01_Cad_Pecas'!$H$2:$H$5000,MATCH($E309,'01_Cad_Pecas'!$D$2:$D$5000,0)),IFERROR(INDEX('01_Cad_Pecas'!$H$2:$H$5000,MATCH(VALUE($E309),'01_Cad_Pecas'!$D$2:$D$5000,0)),"")))</f>
        <v>0</v>
      </c>
      <c r="L309" s="10">
        <f>IF($E309="","",IFERROR(INDEX('01_Cad_Pecas'!$I$2:$I$5000,MATCH($E309,'01_Cad_Pecas'!$D$2:$D$5000,0)),IFERROR(INDEX('01_Cad_Pecas'!$I$2:$I$5000,MATCH(VALUE($E309),'01_Cad_Pecas'!$D$2:$D$5000,0)),"")))</f>
        <v>0.32519999999999999</v>
      </c>
      <c r="M309" s="10">
        <f t="shared" si="36"/>
        <v>19.512</v>
      </c>
      <c r="N309" s="10">
        <v>46209</v>
      </c>
      <c r="O309" s="10">
        <v>60</v>
      </c>
      <c r="P309" s="10"/>
      <c r="Q309" s="10"/>
      <c r="R309" s="10">
        <f t="shared" si="39"/>
        <v>19.512</v>
      </c>
      <c r="S309" s="10"/>
      <c r="T309" s="10">
        <f t="shared" si="40"/>
        <v>1</v>
      </c>
      <c r="U309" s="10" t="s">
        <v>36</v>
      </c>
      <c r="V309" s="10" t="str">
        <f t="shared" ca="1" si="41"/>
        <v>NÃO</v>
      </c>
      <c r="W309" s="10">
        <f>IF(OR($A309="",$I309="",$M309=""),"",SUMIFS($M$2:M309,$I$2:I309,$I309,$A$2:A309,$A309)-$M309)</f>
        <v>100.40840000000001</v>
      </c>
      <c r="X309" s="10">
        <f t="shared" si="42"/>
        <v>376.82839999999999</v>
      </c>
      <c r="Y309" s="10" t="str">
        <f>IFERROR(VLOOKUP($I309,'02_Cad_Maquinas'!$B$2:$H$200,7,FALSE()),"")</f>
        <v/>
      </c>
      <c r="Z309" s="10" t="str">
        <f t="shared" si="43"/>
        <v/>
      </c>
      <c r="AA309" s="11" t="str">
        <f t="shared" si="44"/>
        <v/>
      </c>
      <c r="AB309" s="10"/>
      <c r="AC309" s="10" t="str">
        <f t="shared" si="37"/>
        <v>|10179|</v>
      </c>
      <c r="AD309" s="10" t="str">
        <f t="shared" si="38"/>
        <v>EMBALAGEM</v>
      </c>
    </row>
    <row r="310" spans="1:30" ht="24" customHeight="1" x14ac:dyDescent="0.3">
      <c r="A310" s="35">
        <v>46204</v>
      </c>
      <c r="B310" s="10">
        <v>10179</v>
      </c>
      <c r="C310" s="10"/>
      <c r="D310" s="10" t="s">
        <v>1333</v>
      </c>
      <c r="E310" s="10">
        <v>300018</v>
      </c>
      <c r="F310" s="10" t="s">
        <v>1413</v>
      </c>
      <c r="G310" s="10" t="s">
        <v>1333</v>
      </c>
      <c r="H310" s="10" t="s">
        <v>1333</v>
      </c>
      <c r="I310" s="10" t="s">
        <v>1333</v>
      </c>
      <c r="J310" s="9">
        <v>4</v>
      </c>
      <c r="K310" s="10">
        <f>IF($E310="","",IFERROR(INDEX('01_Cad_Pecas'!$H$2:$H$5000,MATCH($E310,'01_Cad_Pecas'!$D$2:$D$5000,0)),IFERROR(INDEX('01_Cad_Pecas'!$H$2:$H$5000,MATCH(VALUE($E310),'01_Cad_Pecas'!$D$2:$D$5000,0)),"")))</f>
        <v>0</v>
      </c>
      <c r="L310" s="10">
        <f>IF($E310="","",IFERROR(INDEX('01_Cad_Pecas'!$I$2:$I$5000,MATCH($E310,'01_Cad_Pecas'!$D$2:$D$5000,0)),IFERROR(INDEX('01_Cad_Pecas'!$I$2:$I$5000,MATCH(VALUE($E310),'01_Cad_Pecas'!$D$2:$D$5000,0)),"")))</f>
        <v>0.32519999999999999</v>
      </c>
      <c r="M310" s="10">
        <f t="shared" si="36"/>
        <v>1.3008</v>
      </c>
      <c r="N310" s="10">
        <v>46209</v>
      </c>
      <c r="O310" s="10">
        <v>4</v>
      </c>
      <c r="P310" s="10"/>
      <c r="Q310" s="10"/>
      <c r="R310" s="10">
        <f t="shared" si="39"/>
        <v>1.3008</v>
      </c>
      <c r="S310" s="10"/>
      <c r="T310" s="10">
        <f t="shared" si="40"/>
        <v>1</v>
      </c>
      <c r="U310" s="10" t="s">
        <v>36</v>
      </c>
      <c r="V310" s="10" t="str">
        <f t="shared" ca="1" si="41"/>
        <v>NÃO</v>
      </c>
      <c r="W310" s="10">
        <f>IF(OR($A310="",$I310="",$M310=""),"",SUMIFS($M$2:M310,$I$2:I310,$I310,$A$2:A310,$A310)-$M310)</f>
        <v>119.92040000000001</v>
      </c>
      <c r="X310" s="10">
        <f t="shared" si="42"/>
        <v>376.82839999999999</v>
      </c>
      <c r="Y310" s="10" t="str">
        <f>IFERROR(VLOOKUP($I310,'02_Cad_Maquinas'!$B$2:$H$200,7,FALSE()),"")</f>
        <v/>
      </c>
      <c r="Z310" s="10" t="str">
        <f t="shared" si="43"/>
        <v/>
      </c>
      <c r="AA310" s="11" t="str">
        <f t="shared" si="44"/>
        <v/>
      </c>
      <c r="AB310" s="10"/>
      <c r="AC310" s="10" t="str">
        <f t="shared" si="37"/>
        <v>|10179|</v>
      </c>
      <c r="AD310" s="10" t="str">
        <f t="shared" si="38"/>
        <v>EMBALAGEM</v>
      </c>
    </row>
    <row r="311" spans="1:30" ht="24" customHeight="1" x14ac:dyDescent="0.3">
      <c r="A311" s="35">
        <v>46204</v>
      </c>
      <c r="B311" s="10">
        <v>10179</v>
      </c>
      <c r="C311" s="10"/>
      <c r="D311" s="10" t="s">
        <v>1333</v>
      </c>
      <c r="E311" s="10">
        <v>300027</v>
      </c>
      <c r="F311" s="10" t="s">
        <v>1417</v>
      </c>
      <c r="G311" s="10" t="s">
        <v>1333</v>
      </c>
      <c r="H311" s="10" t="s">
        <v>1333</v>
      </c>
      <c r="I311" s="10" t="s">
        <v>1333</v>
      </c>
      <c r="J311" s="9">
        <v>300</v>
      </c>
      <c r="K311" s="10">
        <f>IF($E311="","",IFERROR(INDEX('01_Cad_Pecas'!$H$2:$H$5000,MATCH($E311,'01_Cad_Pecas'!$D$2:$D$5000,0)),IFERROR(INDEX('01_Cad_Pecas'!$H$2:$H$5000,MATCH(VALUE($E311),'01_Cad_Pecas'!$D$2:$D$5000,0)),"")))</f>
        <v>0</v>
      </c>
      <c r="L311" s="10">
        <f>IF($E311="","",IFERROR(INDEX('01_Cad_Pecas'!$I$2:$I$5000,MATCH($E311,'01_Cad_Pecas'!$D$2:$D$5000,0)),IFERROR(INDEX('01_Cad_Pecas'!$I$2:$I$5000,MATCH(VALUE($E311),'01_Cad_Pecas'!$D$2:$D$5000,0)),"")))</f>
        <v>0.32519999999999999</v>
      </c>
      <c r="M311" s="10">
        <f t="shared" si="36"/>
        <v>97.56</v>
      </c>
      <c r="N311" s="10">
        <v>46209</v>
      </c>
      <c r="O311" s="10">
        <v>300</v>
      </c>
      <c r="P311" s="10"/>
      <c r="Q311" s="10"/>
      <c r="R311" s="10">
        <f t="shared" si="39"/>
        <v>97.56</v>
      </c>
      <c r="S311" s="10"/>
      <c r="T311" s="10">
        <f t="shared" si="40"/>
        <v>1</v>
      </c>
      <c r="U311" s="10" t="s">
        <v>36</v>
      </c>
      <c r="V311" s="10" t="str">
        <f t="shared" ca="1" si="41"/>
        <v>NÃO</v>
      </c>
      <c r="W311" s="10">
        <f>IF(OR($A311="",$I311="",$M311=""),"",SUMIFS($M$2:M311,$I$2:I311,$I311,$A$2:A311,$A311)-$M311)</f>
        <v>121.22120000000001</v>
      </c>
      <c r="X311" s="10">
        <f t="shared" si="42"/>
        <v>376.82839999999999</v>
      </c>
      <c r="Y311" s="10" t="str">
        <f>IFERROR(VLOOKUP($I311,'02_Cad_Maquinas'!$B$2:$H$200,7,FALSE()),"")</f>
        <v/>
      </c>
      <c r="Z311" s="10" t="str">
        <f t="shared" si="43"/>
        <v/>
      </c>
      <c r="AA311" s="11" t="str">
        <f t="shared" si="44"/>
        <v/>
      </c>
      <c r="AB311" s="10"/>
      <c r="AC311" s="10" t="str">
        <f t="shared" si="37"/>
        <v>|10179|</v>
      </c>
      <c r="AD311" s="10" t="str">
        <f t="shared" si="38"/>
        <v>EMBALAGEM</v>
      </c>
    </row>
    <row r="312" spans="1:30" ht="24" customHeight="1" x14ac:dyDescent="0.3">
      <c r="A312" s="35">
        <v>46204</v>
      </c>
      <c r="B312" s="10">
        <v>10179</v>
      </c>
      <c r="C312" s="10"/>
      <c r="D312" s="10" t="s">
        <v>1333</v>
      </c>
      <c r="E312" s="10">
        <v>300027</v>
      </c>
      <c r="F312" s="10" t="s">
        <v>1417</v>
      </c>
      <c r="G312" s="10" t="s">
        <v>1333</v>
      </c>
      <c r="H312" s="10" t="s">
        <v>1333</v>
      </c>
      <c r="I312" s="10" t="s">
        <v>1333</v>
      </c>
      <c r="J312" s="9">
        <v>260</v>
      </c>
      <c r="K312" s="10">
        <f>IF($E312="","",IFERROR(INDEX('01_Cad_Pecas'!$H$2:$H$5000,MATCH($E312,'01_Cad_Pecas'!$D$2:$D$5000,0)),IFERROR(INDEX('01_Cad_Pecas'!$H$2:$H$5000,MATCH(VALUE($E312),'01_Cad_Pecas'!$D$2:$D$5000,0)),"")))</f>
        <v>0</v>
      </c>
      <c r="L312" s="10">
        <f>IF($E312="","",IFERROR(INDEX('01_Cad_Pecas'!$I$2:$I$5000,MATCH($E312,'01_Cad_Pecas'!$D$2:$D$5000,0)),IFERROR(INDEX('01_Cad_Pecas'!$I$2:$I$5000,MATCH(VALUE($E312),'01_Cad_Pecas'!$D$2:$D$5000,0)),"")))</f>
        <v>0.32519999999999999</v>
      </c>
      <c r="M312" s="10">
        <f t="shared" si="36"/>
        <v>84.551999999999992</v>
      </c>
      <c r="N312" s="10">
        <v>46209</v>
      </c>
      <c r="O312" s="10">
        <v>260</v>
      </c>
      <c r="P312" s="10"/>
      <c r="Q312" s="10"/>
      <c r="R312" s="10">
        <f t="shared" si="39"/>
        <v>84.551999999999992</v>
      </c>
      <c r="S312" s="10"/>
      <c r="T312" s="10">
        <f t="shared" si="40"/>
        <v>1</v>
      </c>
      <c r="U312" s="10" t="s">
        <v>36</v>
      </c>
      <c r="V312" s="10" t="str">
        <f t="shared" ca="1" si="41"/>
        <v>NÃO</v>
      </c>
      <c r="W312" s="10">
        <f>IF(OR($A312="",$I312="",$M312=""),"",SUMIFS($M$2:M312,$I$2:I312,$I312,$A$2:A312,$A312)-$M312)</f>
        <v>218.78120000000004</v>
      </c>
      <c r="X312" s="10">
        <f t="shared" si="42"/>
        <v>376.82839999999999</v>
      </c>
      <c r="Y312" s="10" t="str">
        <f>IFERROR(VLOOKUP($I312,'02_Cad_Maquinas'!$B$2:$H$200,7,FALSE()),"")</f>
        <v/>
      </c>
      <c r="Z312" s="10" t="str">
        <f t="shared" si="43"/>
        <v/>
      </c>
      <c r="AA312" s="11" t="str">
        <f t="shared" si="44"/>
        <v/>
      </c>
      <c r="AB312" s="10"/>
      <c r="AC312" s="10" t="str">
        <f t="shared" si="37"/>
        <v>|10179|</v>
      </c>
      <c r="AD312" s="10" t="str">
        <f t="shared" si="38"/>
        <v>EMBALAGEM</v>
      </c>
    </row>
    <row r="313" spans="1:30" ht="24" customHeight="1" x14ac:dyDescent="0.3">
      <c r="A313" s="35">
        <v>46204</v>
      </c>
      <c r="B313" s="10">
        <v>10179</v>
      </c>
      <c r="C313" s="10"/>
      <c r="D313" s="10" t="s">
        <v>1333</v>
      </c>
      <c r="E313" s="10">
        <v>300031</v>
      </c>
      <c r="F313" s="10" t="s">
        <v>1418</v>
      </c>
      <c r="G313" s="10" t="s">
        <v>1333</v>
      </c>
      <c r="H313" s="10" t="s">
        <v>1333</v>
      </c>
      <c r="I313" s="10" t="s">
        <v>1333</v>
      </c>
      <c r="J313" s="9">
        <v>6</v>
      </c>
      <c r="K313" s="10">
        <f>IF($E313="","",IFERROR(INDEX('01_Cad_Pecas'!$H$2:$H$5000,MATCH($E313,'01_Cad_Pecas'!$D$2:$D$5000,0)),IFERROR(INDEX('01_Cad_Pecas'!$H$2:$H$5000,MATCH(VALUE($E313),'01_Cad_Pecas'!$D$2:$D$5000,0)),"")))</f>
        <v>0</v>
      </c>
      <c r="L313" s="10">
        <f>IF($E313="","",IFERROR(INDEX('01_Cad_Pecas'!$I$2:$I$5000,MATCH($E313,'01_Cad_Pecas'!$D$2:$D$5000,0)),IFERROR(INDEX('01_Cad_Pecas'!$I$2:$I$5000,MATCH(VALUE($E313),'01_Cad_Pecas'!$D$2:$D$5000,0)),"")))</f>
        <v>0.32519999999999999</v>
      </c>
      <c r="M313" s="10">
        <f t="shared" si="36"/>
        <v>1.9512</v>
      </c>
      <c r="N313" s="10">
        <v>46209</v>
      </c>
      <c r="O313" s="10">
        <v>6</v>
      </c>
      <c r="P313" s="10"/>
      <c r="Q313" s="10"/>
      <c r="R313" s="10">
        <f t="shared" si="39"/>
        <v>1.9512</v>
      </c>
      <c r="S313" s="10"/>
      <c r="T313" s="10">
        <f t="shared" si="40"/>
        <v>1</v>
      </c>
      <c r="U313" s="10" t="s">
        <v>36</v>
      </c>
      <c r="V313" s="10" t="str">
        <f t="shared" ca="1" si="41"/>
        <v>NÃO</v>
      </c>
      <c r="W313" s="10">
        <f>IF(OR($A313="",$I313="",$M313=""),"",SUMIFS($M$2:M313,$I$2:I313,$I313,$A$2:A313,$A313)-$M313)</f>
        <v>303.33320000000003</v>
      </c>
      <c r="X313" s="10">
        <f t="shared" si="42"/>
        <v>376.82839999999999</v>
      </c>
      <c r="Y313" s="10" t="str">
        <f>IFERROR(VLOOKUP($I313,'02_Cad_Maquinas'!$B$2:$H$200,7,FALSE()),"")</f>
        <v/>
      </c>
      <c r="Z313" s="10" t="str">
        <f t="shared" si="43"/>
        <v/>
      </c>
      <c r="AA313" s="11" t="str">
        <f t="shared" si="44"/>
        <v/>
      </c>
      <c r="AB313" s="10"/>
      <c r="AC313" s="10" t="str">
        <f t="shared" si="37"/>
        <v>|10179|</v>
      </c>
      <c r="AD313" s="10" t="str">
        <f t="shared" si="38"/>
        <v>EMBALAGEM</v>
      </c>
    </row>
    <row r="314" spans="1:30" ht="24" customHeight="1" x14ac:dyDescent="0.3">
      <c r="A314" s="35">
        <v>46204</v>
      </c>
      <c r="B314" s="10">
        <v>10179</v>
      </c>
      <c r="C314" s="10"/>
      <c r="D314" s="10" t="s">
        <v>1333</v>
      </c>
      <c r="E314" s="10">
        <v>300034</v>
      </c>
      <c r="F314" s="10" t="s">
        <v>1421</v>
      </c>
      <c r="G314" s="10" t="s">
        <v>1333</v>
      </c>
      <c r="H314" s="10" t="s">
        <v>1333</v>
      </c>
      <c r="I314" s="10" t="s">
        <v>1333</v>
      </c>
      <c r="J314" s="9">
        <v>34</v>
      </c>
      <c r="K314" s="10">
        <f>IF($E314="","",IFERROR(INDEX('01_Cad_Pecas'!$H$2:$H$5000,MATCH($E314,'01_Cad_Pecas'!$D$2:$D$5000,0)),IFERROR(INDEX('01_Cad_Pecas'!$H$2:$H$5000,MATCH(VALUE($E314),'01_Cad_Pecas'!$D$2:$D$5000,0)),"")))</f>
        <v>0</v>
      </c>
      <c r="L314" s="10">
        <f>IF($E314="","",IFERROR(INDEX('01_Cad_Pecas'!$I$2:$I$5000,MATCH($E314,'01_Cad_Pecas'!$D$2:$D$5000,0)),IFERROR(INDEX('01_Cad_Pecas'!$I$2:$I$5000,MATCH(VALUE($E314),'01_Cad_Pecas'!$D$2:$D$5000,0)),"")))</f>
        <v>0.32519999999999999</v>
      </c>
      <c r="M314" s="10">
        <f t="shared" si="36"/>
        <v>11.056799999999999</v>
      </c>
      <c r="N314" s="10">
        <v>46209</v>
      </c>
      <c r="O314" s="10">
        <v>34</v>
      </c>
      <c r="P314" s="10"/>
      <c r="Q314" s="10"/>
      <c r="R314" s="10">
        <f t="shared" si="39"/>
        <v>11.056799999999999</v>
      </c>
      <c r="S314" s="10"/>
      <c r="T314" s="10">
        <f t="shared" si="40"/>
        <v>1</v>
      </c>
      <c r="U314" s="10" t="s">
        <v>36</v>
      </c>
      <c r="V314" s="10" t="str">
        <f t="shared" ca="1" si="41"/>
        <v>NÃO</v>
      </c>
      <c r="W314" s="10">
        <f>IF(OR($A314="",$I314="",$M314=""),"",SUMIFS($M$2:M314,$I$2:I314,$I314,$A$2:A314,$A314)-$M314)</f>
        <v>305.28440000000001</v>
      </c>
      <c r="X314" s="10">
        <f t="shared" si="42"/>
        <v>376.82839999999999</v>
      </c>
      <c r="Y314" s="10" t="str">
        <f>IFERROR(VLOOKUP($I314,'02_Cad_Maquinas'!$B$2:$H$200,7,FALSE()),"")</f>
        <v/>
      </c>
      <c r="Z314" s="10" t="str">
        <f t="shared" si="43"/>
        <v/>
      </c>
      <c r="AA314" s="11" t="str">
        <f t="shared" si="44"/>
        <v/>
      </c>
      <c r="AB314" s="10"/>
      <c r="AC314" s="10" t="str">
        <f t="shared" si="37"/>
        <v>|10179|</v>
      </c>
      <c r="AD314" s="10" t="str">
        <f t="shared" si="38"/>
        <v>EMBALAGEM</v>
      </c>
    </row>
    <row r="315" spans="1:30" ht="24" customHeight="1" x14ac:dyDescent="0.3">
      <c r="A315" s="35">
        <v>46204</v>
      </c>
      <c r="B315" s="10">
        <v>10179</v>
      </c>
      <c r="C315" s="10"/>
      <c r="D315" s="10" t="s">
        <v>1333</v>
      </c>
      <c r="E315" s="10">
        <v>300048</v>
      </c>
      <c r="F315" s="10" t="s">
        <v>1428</v>
      </c>
      <c r="G315" s="10" t="s">
        <v>1333</v>
      </c>
      <c r="H315" s="10" t="s">
        <v>1333</v>
      </c>
      <c r="I315" s="10" t="s">
        <v>1333</v>
      </c>
      <c r="J315" s="9">
        <v>10</v>
      </c>
      <c r="K315" s="10">
        <f>IF($E315="","",IFERROR(INDEX('01_Cad_Pecas'!$H$2:$H$5000,MATCH($E315,'01_Cad_Pecas'!$D$2:$D$5000,0)),IFERROR(INDEX('01_Cad_Pecas'!$H$2:$H$5000,MATCH(VALUE($E315),'01_Cad_Pecas'!$D$2:$D$5000,0)),"")))</f>
        <v>0</v>
      </c>
      <c r="L315" s="10">
        <f>IF($E315="","",IFERROR(INDEX('01_Cad_Pecas'!$I$2:$I$5000,MATCH($E315,'01_Cad_Pecas'!$D$2:$D$5000,0)),IFERROR(INDEX('01_Cad_Pecas'!$I$2:$I$5000,MATCH(VALUE($E315),'01_Cad_Pecas'!$D$2:$D$5000,0)),"")))</f>
        <v>0.32519999999999999</v>
      </c>
      <c r="M315" s="10">
        <f t="shared" si="36"/>
        <v>3.2519999999999998</v>
      </c>
      <c r="N315" s="10">
        <v>46209</v>
      </c>
      <c r="O315" s="10">
        <v>10</v>
      </c>
      <c r="P315" s="10"/>
      <c r="Q315" s="10"/>
      <c r="R315" s="10">
        <f t="shared" si="39"/>
        <v>3.2519999999999998</v>
      </c>
      <c r="S315" s="10"/>
      <c r="T315" s="10">
        <f t="shared" si="40"/>
        <v>1</v>
      </c>
      <c r="U315" s="10" t="s">
        <v>36</v>
      </c>
      <c r="V315" s="10" t="str">
        <f t="shared" ca="1" si="41"/>
        <v>NÃO</v>
      </c>
      <c r="W315" s="10">
        <f>IF(OR($A315="",$I315="",$M315=""),"",SUMIFS($M$2:M315,$I$2:I315,$I315,$A$2:A315,$A315)-$M315)</f>
        <v>316.34120000000001</v>
      </c>
      <c r="X315" s="10">
        <f t="shared" si="42"/>
        <v>376.82839999999999</v>
      </c>
      <c r="Y315" s="10" t="str">
        <f>IFERROR(VLOOKUP($I315,'02_Cad_Maquinas'!$B$2:$H$200,7,FALSE()),"")</f>
        <v/>
      </c>
      <c r="Z315" s="10" t="str">
        <f t="shared" si="43"/>
        <v/>
      </c>
      <c r="AA315" s="11" t="str">
        <f t="shared" si="44"/>
        <v/>
      </c>
      <c r="AB315" s="10"/>
      <c r="AC315" s="10" t="str">
        <f t="shared" si="37"/>
        <v>|10179|</v>
      </c>
      <c r="AD315" s="10" t="str">
        <f t="shared" si="38"/>
        <v>EMBALAGEM</v>
      </c>
    </row>
    <row r="316" spans="1:30" ht="24" customHeight="1" x14ac:dyDescent="0.3">
      <c r="A316" s="35">
        <v>46204</v>
      </c>
      <c r="B316" s="10">
        <v>10179</v>
      </c>
      <c r="C316" s="10"/>
      <c r="D316" s="10" t="s">
        <v>1333</v>
      </c>
      <c r="E316" s="10">
        <v>300093</v>
      </c>
      <c r="F316" s="10" t="s">
        <v>1439</v>
      </c>
      <c r="G316" s="10" t="s">
        <v>1333</v>
      </c>
      <c r="H316" s="10" t="s">
        <v>1333</v>
      </c>
      <c r="I316" s="10" t="s">
        <v>1333</v>
      </c>
      <c r="J316" s="9">
        <v>4</v>
      </c>
      <c r="K316" s="10">
        <f>IF($E316="","",IFERROR(INDEX('01_Cad_Pecas'!$H$2:$H$5000,MATCH($E316,'01_Cad_Pecas'!$D$2:$D$5000,0)),IFERROR(INDEX('01_Cad_Pecas'!$H$2:$H$5000,MATCH(VALUE($E316),'01_Cad_Pecas'!$D$2:$D$5000,0)),"")))</f>
        <v>0</v>
      </c>
      <c r="L316" s="10">
        <f>IF($E316="","",IFERROR(INDEX('01_Cad_Pecas'!$I$2:$I$5000,MATCH($E316,'01_Cad_Pecas'!$D$2:$D$5000,0)),IFERROR(INDEX('01_Cad_Pecas'!$I$2:$I$5000,MATCH(VALUE($E316),'01_Cad_Pecas'!$D$2:$D$5000,0)),"")))</f>
        <v>0.32519999999999999</v>
      </c>
      <c r="M316" s="10">
        <f t="shared" si="36"/>
        <v>1.3008</v>
      </c>
      <c r="N316" s="10">
        <v>46209</v>
      </c>
      <c r="O316" s="10">
        <v>4</v>
      </c>
      <c r="P316" s="10"/>
      <c r="Q316" s="10"/>
      <c r="R316" s="10">
        <f t="shared" si="39"/>
        <v>1.3008</v>
      </c>
      <c r="S316" s="10"/>
      <c r="T316" s="10">
        <f t="shared" si="40"/>
        <v>1</v>
      </c>
      <c r="U316" s="10" t="s">
        <v>36</v>
      </c>
      <c r="V316" s="10" t="str">
        <f t="shared" ca="1" si="41"/>
        <v>NÃO</v>
      </c>
      <c r="W316" s="10">
        <f>IF(OR($A316="",$I316="",$M316=""),"",SUMIFS($M$2:M316,$I$2:I316,$I316,$A$2:A316,$A316)-$M316)</f>
        <v>319.59320000000002</v>
      </c>
      <c r="X316" s="10">
        <f t="shared" si="42"/>
        <v>376.82839999999999</v>
      </c>
      <c r="Y316" s="10" t="str">
        <f>IFERROR(VLOOKUP($I316,'02_Cad_Maquinas'!$B$2:$H$200,7,FALSE()),"")</f>
        <v/>
      </c>
      <c r="Z316" s="10" t="str">
        <f t="shared" si="43"/>
        <v/>
      </c>
      <c r="AA316" s="11" t="str">
        <f t="shared" si="44"/>
        <v/>
      </c>
      <c r="AB316" s="10"/>
      <c r="AC316" s="10" t="str">
        <f t="shared" si="37"/>
        <v>|10179|</v>
      </c>
      <c r="AD316" s="10" t="str">
        <f t="shared" si="38"/>
        <v>EMBALAGEM</v>
      </c>
    </row>
    <row r="317" spans="1:30" ht="24" customHeight="1" x14ac:dyDescent="0.3">
      <c r="A317" s="35">
        <v>46204</v>
      </c>
      <c r="B317" s="10">
        <v>10179</v>
      </c>
      <c r="C317" s="10"/>
      <c r="D317" s="10" t="s">
        <v>1333</v>
      </c>
      <c r="E317" s="10">
        <v>300093</v>
      </c>
      <c r="F317" s="10" t="s">
        <v>1439</v>
      </c>
      <c r="G317" s="10" t="s">
        <v>1333</v>
      </c>
      <c r="H317" s="10" t="s">
        <v>1333</v>
      </c>
      <c r="I317" s="10" t="s">
        <v>1333</v>
      </c>
      <c r="J317" s="9">
        <v>4</v>
      </c>
      <c r="K317" s="10">
        <f>IF($E317="","",IFERROR(INDEX('01_Cad_Pecas'!$H$2:$H$5000,MATCH($E317,'01_Cad_Pecas'!$D$2:$D$5000,0)),IFERROR(INDEX('01_Cad_Pecas'!$H$2:$H$5000,MATCH(VALUE($E317),'01_Cad_Pecas'!$D$2:$D$5000,0)),"")))</f>
        <v>0</v>
      </c>
      <c r="L317" s="10">
        <f>IF($E317="","",IFERROR(INDEX('01_Cad_Pecas'!$I$2:$I$5000,MATCH($E317,'01_Cad_Pecas'!$D$2:$D$5000,0)),IFERROR(INDEX('01_Cad_Pecas'!$I$2:$I$5000,MATCH(VALUE($E317),'01_Cad_Pecas'!$D$2:$D$5000,0)),"")))</f>
        <v>0.32519999999999999</v>
      </c>
      <c r="M317" s="10">
        <f t="shared" si="36"/>
        <v>1.3008</v>
      </c>
      <c r="N317" s="10">
        <v>46209</v>
      </c>
      <c r="O317" s="10">
        <v>4</v>
      </c>
      <c r="P317" s="10"/>
      <c r="Q317" s="10"/>
      <c r="R317" s="10">
        <f t="shared" si="39"/>
        <v>1.3008</v>
      </c>
      <c r="S317" s="10"/>
      <c r="T317" s="10">
        <f t="shared" si="40"/>
        <v>1</v>
      </c>
      <c r="U317" s="10" t="s">
        <v>36</v>
      </c>
      <c r="V317" s="10" t="str">
        <f t="shared" ca="1" si="41"/>
        <v>NÃO</v>
      </c>
      <c r="W317" s="10">
        <f>IF(OR($A317="",$I317="",$M317=""),"",SUMIFS($M$2:M317,$I$2:I317,$I317,$A$2:A317,$A317)-$M317)</f>
        <v>320.89400000000001</v>
      </c>
      <c r="X317" s="10">
        <f t="shared" si="42"/>
        <v>376.82839999999999</v>
      </c>
      <c r="Y317" s="10" t="str">
        <f>IFERROR(VLOOKUP($I317,'02_Cad_Maquinas'!$B$2:$H$200,7,FALSE()),"")</f>
        <v/>
      </c>
      <c r="Z317" s="10" t="str">
        <f t="shared" si="43"/>
        <v/>
      </c>
      <c r="AA317" s="11" t="str">
        <f t="shared" si="44"/>
        <v/>
      </c>
      <c r="AB317" s="10"/>
      <c r="AC317" s="10" t="str">
        <f t="shared" si="37"/>
        <v>|10179|</v>
      </c>
      <c r="AD317" s="10" t="str">
        <f t="shared" si="38"/>
        <v>EMBALAGEM</v>
      </c>
    </row>
    <row r="318" spans="1:30" ht="24" customHeight="1" x14ac:dyDescent="0.3">
      <c r="A318" s="35">
        <v>46204</v>
      </c>
      <c r="B318" s="10">
        <v>10179</v>
      </c>
      <c r="C318" s="10"/>
      <c r="D318" s="10" t="s">
        <v>1333</v>
      </c>
      <c r="E318" s="10">
        <v>3008002</v>
      </c>
      <c r="F318" s="10" t="s">
        <v>1441</v>
      </c>
      <c r="G318" s="10" t="s">
        <v>1333</v>
      </c>
      <c r="H318" s="10" t="s">
        <v>1333</v>
      </c>
      <c r="I318" s="10" t="s">
        <v>1333</v>
      </c>
      <c r="J318" s="9">
        <v>1</v>
      </c>
      <c r="K318" s="10">
        <f>IF($E318="","",IFERROR(INDEX('01_Cad_Pecas'!$H$2:$H$5000,MATCH($E318,'01_Cad_Pecas'!$D$2:$D$5000,0)),IFERROR(INDEX('01_Cad_Pecas'!$H$2:$H$5000,MATCH(VALUE($E318),'01_Cad_Pecas'!$D$2:$D$5000,0)),"")))</f>
        <v>0</v>
      </c>
      <c r="L318" s="10">
        <f>IF($E318="","",IFERROR(INDEX('01_Cad_Pecas'!$I$2:$I$5000,MATCH($E318,'01_Cad_Pecas'!$D$2:$D$5000,0)),IFERROR(INDEX('01_Cad_Pecas'!$I$2:$I$5000,MATCH(VALUE($E318),'01_Cad_Pecas'!$D$2:$D$5000,0)),"")))</f>
        <v>0.32519999999999999</v>
      </c>
      <c r="M318" s="10">
        <f t="shared" si="36"/>
        <v>0.32519999999999999</v>
      </c>
      <c r="N318" s="10">
        <v>46209</v>
      </c>
      <c r="O318" s="10">
        <v>1</v>
      </c>
      <c r="P318" s="10"/>
      <c r="Q318" s="10"/>
      <c r="R318" s="10">
        <f t="shared" si="39"/>
        <v>0.32519999999999999</v>
      </c>
      <c r="S318" s="10"/>
      <c r="T318" s="10">
        <f t="shared" si="40"/>
        <v>1</v>
      </c>
      <c r="U318" s="10" t="s">
        <v>36</v>
      </c>
      <c r="V318" s="10" t="str">
        <f t="shared" ca="1" si="41"/>
        <v>NÃO</v>
      </c>
      <c r="W318" s="10">
        <f>IF(OR($A318="",$I318="",$M318=""),"",SUMIFS($M$2:M318,$I$2:I318,$I318,$A$2:A318,$A318)-$M318)</f>
        <v>322.19479999999999</v>
      </c>
      <c r="X318" s="10">
        <f t="shared" si="42"/>
        <v>376.82839999999999</v>
      </c>
      <c r="Y318" s="10" t="str">
        <f>IFERROR(VLOOKUP($I318,'02_Cad_Maquinas'!$B$2:$H$200,7,FALSE()),"")</f>
        <v/>
      </c>
      <c r="Z318" s="10" t="str">
        <f t="shared" si="43"/>
        <v/>
      </c>
      <c r="AA318" s="11" t="str">
        <f t="shared" si="44"/>
        <v/>
      </c>
      <c r="AB318" s="10"/>
      <c r="AC318" s="10" t="str">
        <f t="shared" si="37"/>
        <v>|10179|</v>
      </c>
      <c r="AD318" s="10" t="str">
        <f t="shared" si="38"/>
        <v>EMBALAGEM</v>
      </c>
    </row>
    <row r="319" spans="1:30" ht="24" customHeight="1" x14ac:dyDescent="0.3">
      <c r="A319" s="35">
        <v>46204</v>
      </c>
      <c r="B319" s="10">
        <v>10179</v>
      </c>
      <c r="C319" s="10"/>
      <c r="D319" s="10" t="s">
        <v>1333</v>
      </c>
      <c r="E319" s="10">
        <v>3008002</v>
      </c>
      <c r="F319" s="10" t="s">
        <v>1441</v>
      </c>
      <c r="G319" s="10" t="s">
        <v>1333</v>
      </c>
      <c r="H319" s="10" t="s">
        <v>1333</v>
      </c>
      <c r="I319" s="10" t="s">
        <v>1333</v>
      </c>
      <c r="J319" s="9">
        <v>1</v>
      </c>
      <c r="K319" s="10">
        <f>IF($E319="","",IFERROR(INDEX('01_Cad_Pecas'!$H$2:$H$5000,MATCH($E319,'01_Cad_Pecas'!$D$2:$D$5000,0)),IFERROR(INDEX('01_Cad_Pecas'!$H$2:$H$5000,MATCH(VALUE($E319),'01_Cad_Pecas'!$D$2:$D$5000,0)),"")))</f>
        <v>0</v>
      </c>
      <c r="L319" s="10">
        <f>IF($E319="","",IFERROR(INDEX('01_Cad_Pecas'!$I$2:$I$5000,MATCH($E319,'01_Cad_Pecas'!$D$2:$D$5000,0)),IFERROR(INDEX('01_Cad_Pecas'!$I$2:$I$5000,MATCH(VALUE($E319),'01_Cad_Pecas'!$D$2:$D$5000,0)),"")))</f>
        <v>0.32519999999999999</v>
      </c>
      <c r="M319" s="10">
        <f t="shared" si="36"/>
        <v>0.32519999999999999</v>
      </c>
      <c r="N319" s="10">
        <v>46209</v>
      </c>
      <c r="O319" s="10">
        <v>1</v>
      </c>
      <c r="P319" s="10"/>
      <c r="Q319" s="10"/>
      <c r="R319" s="10">
        <f t="shared" si="39"/>
        <v>0.32519999999999999</v>
      </c>
      <c r="S319" s="10"/>
      <c r="T319" s="10">
        <f t="shared" si="40"/>
        <v>1</v>
      </c>
      <c r="U319" s="10" t="s">
        <v>36</v>
      </c>
      <c r="V319" s="10" t="str">
        <f t="shared" ca="1" si="41"/>
        <v>NÃO</v>
      </c>
      <c r="W319" s="10">
        <f>IF(OR($A319="",$I319="",$M319=""),"",SUMIFS($M$2:M319,$I$2:I319,$I319,$A$2:A319,$A319)-$M319)</f>
        <v>322.52</v>
      </c>
      <c r="X319" s="10">
        <f t="shared" si="42"/>
        <v>376.82839999999999</v>
      </c>
      <c r="Y319" s="10" t="str">
        <f>IFERROR(VLOOKUP($I319,'02_Cad_Maquinas'!$B$2:$H$200,7,FALSE()),"")</f>
        <v/>
      </c>
      <c r="Z319" s="10" t="str">
        <f t="shared" si="43"/>
        <v/>
      </c>
      <c r="AA319" s="11" t="str">
        <f t="shared" si="44"/>
        <v/>
      </c>
      <c r="AB319" s="10"/>
      <c r="AC319" s="10" t="str">
        <f t="shared" si="37"/>
        <v>|10179|</v>
      </c>
      <c r="AD319" s="10" t="str">
        <f t="shared" si="38"/>
        <v>EMBALAGEM</v>
      </c>
    </row>
    <row r="320" spans="1:30" ht="24" customHeight="1" x14ac:dyDescent="0.3">
      <c r="A320" s="35">
        <v>46204</v>
      </c>
      <c r="B320" s="10">
        <v>10179</v>
      </c>
      <c r="C320" s="10"/>
      <c r="D320" s="10" t="s">
        <v>1333</v>
      </c>
      <c r="E320" s="10">
        <v>3008002</v>
      </c>
      <c r="F320" s="10" t="s">
        <v>1441</v>
      </c>
      <c r="G320" s="10" t="s">
        <v>1333</v>
      </c>
      <c r="H320" s="10" t="s">
        <v>1333</v>
      </c>
      <c r="I320" s="10" t="s">
        <v>1333</v>
      </c>
      <c r="J320" s="9">
        <v>1</v>
      </c>
      <c r="K320" s="10">
        <f>IF($E320="","",IFERROR(INDEX('01_Cad_Pecas'!$H$2:$H$5000,MATCH($E320,'01_Cad_Pecas'!$D$2:$D$5000,0)),IFERROR(INDEX('01_Cad_Pecas'!$H$2:$H$5000,MATCH(VALUE($E320),'01_Cad_Pecas'!$D$2:$D$5000,0)),"")))</f>
        <v>0</v>
      </c>
      <c r="L320" s="10">
        <f>IF($E320="","",IFERROR(INDEX('01_Cad_Pecas'!$I$2:$I$5000,MATCH($E320,'01_Cad_Pecas'!$D$2:$D$5000,0)),IFERROR(INDEX('01_Cad_Pecas'!$I$2:$I$5000,MATCH(VALUE($E320),'01_Cad_Pecas'!$D$2:$D$5000,0)),"")))</f>
        <v>0.32519999999999999</v>
      </c>
      <c r="M320" s="10">
        <f t="shared" si="36"/>
        <v>0.32519999999999999</v>
      </c>
      <c r="N320" s="10">
        <v>46209</v>
      </c>
      <c r="O320" s="10">
        <v>1</v>
      </c>
      <c r="P320" s="10"/>
      <c r="Q320" s="10"/>
      <c r="R320" s="10">
        <f t="shared" si="39"/>
        <v>0.32519999999999999</v>
      </c>
      <c r="S320" s="10"/>
      <c r="T320" s="10">
        <f t="shared" si="40"/>
        <v>1</v>
      </c>
      <c r="U320" s="10" t="s">
        <v>36</v>
      </c>
      <c r="V320" s="10" t="str">
        <f t="shared" ca="1" si="41"/>
        <v>NÃO</v>
      </c>
      <c r="W320" s="10">
        <f>IF(OR($A320="",$I320="",$M320=""),"",SUMIFS($M$2:M320,$I$2:I320,$I320,$A$2:A320,$A320)-$M320)</f>
        <v>322.84519999999998</v>
      </c>
      <c r="X320" s="10">
        <f t="shared" si="42"/>
        <v>376.82839999999999</v>
      </c>
      <c r="Y320" s="10" t="str">
        <f>IFERROR(VLOOKUP($I320,'02_Cad_Maquinas'!$B$2:$H$200,7,FALSE()),"")</f>
        <v/>
      </c>
      <c r="Z320" s="10" t="str">
        <f t="shared" si="43"/>
        <v/>
      </c>
      <c r="AA320" s="11" t="str">
        <f t="shared" si="44"/>
        <v/>
      </c>
      <c r="AB320" s="10"/>
      <c r="AC320" s="10" t="str">
        <f t="shared" si="37"/>
        <v>|10179|</v>
      </c>
      <c r="AD320" s="10" t="str">
        <f t="shared" si="38"/>
        <v>EMBALAGEM</v>
      </c>
    </row>
    <row r="321" spans="1:30" ht="24" customHeight="1" x14ac:dyDescent="0.3">
      <c r="A321" s="35">
        <v>46204</v>
      </c>
      <c r="B321" s="10">
        <v>10179</v>
      </c>
      <c r="C321" s="10"/>
      <c r="D321" s="10" t="s">
        <v>1333</v>
      </c>
      <c r="E321" s="10">
        <v>3012401</v>
      </c>
      <c r="F321" s="10" t="s">
        <v>1447</v>
      </c>
      <c r="G321" s="10" t="s">
        <v>1333</v>
      </c>
      <c r="H321" s="10" t="s">
        <v>1333</v>
      </c>
      <c r="I321" s="10" t="s">
        <v>1333</v>
      </c>
      <c r="J321" s="9">
        <v>25</v>
      </c>
      <c r="K321" s="10">
        <f>IF($E321="","",IFERROR(INDEX('01_Cad_Pecas'!$H$2:$H$5000,MATCH($E321,'01_Cad_Pecas'!$D$2:$D$5000,0)),IFERROR(INDEX('01_Cad_Pecas'!$H$2:$H$5000,MATCH(VALUE($E321),'01_Cad_Pecas'!$D$2:$D$5000,0)),"")))</f>
        <v>0</v>
      </c>
      <c r="L321" s="10">
        <f>IF($E321="","",IFERROR(INDEX('01_Cad_Pecas'!$I$2:$I$5000,MATCH($E321,'01_Cad_Pecas'!$D$2:$D$5000,0)),IFERROR(INDEX('01_Cad_Pecas'!$I$2:$I$5000,MATCH(VALUE($E321),'01_Cad_Pecas'!$D$2:$D$5000,0)),"")))</f>
        <v>0.32519999999999999</v>
      </c>
      <c r="M321" s="10">
        <f t="shared" si="36"/>
        <v>8.129999999999999</v>
      </c>
      <c r="N321" s="10">
        <v>46209</v>
      </c>
      <c r="O321" s="10">
        <v>25</v>
      </c>
      <c r="P321" s="10"/>
      <c r="Q321" s="10"/>
      <c r="R321" s="10">
        <f t="shared" si="39"/>
        <v>8.129999999999999</v>
      </c>
      <c r="S321" s="10"/>
      <c r="T321" s="10">
        <f t="shared" si="40"/>
        <v>1</v>
      </c>
      <c r="U321" s="10" t="s">
        <v>36</v>
      </c>
      <c r="V321" s="10" t="str">
        <f t="shared" ca="1" si="41"/>
        <v>NÃO</v>
      </c>
      <c r="W321" s="10">
        <f>IF(OR($A321="",$I321="",$M321=""),"",SUMIFS($M$2:M321,$I$2:I321,$I321,$A$2:A321,$A321)-$M321)</f>
        <v>323.17039999999997</v>
      </c>
      <c r="X321" s="10">
        <f t="shared" si="42"/>
        <v>376.82839999999999</v>
      </c>
      <c r="Y321" s="10" t="str">
        <f>IFERROR(VLOOKUP($I321,'02_Cad_Maquinas'!$B$2:$H$200,7,FALSE()),"")</f>
        <v/>
      </c>
      <c r="Z321" s="10" t="str">
        <f t="shared" si="43"/>
        <v/>
      </c>
      <c r="AA321" s="11" t="str">
        <f t="shared" si="44"/>
        <v/>
      </c>
      <c r="AB321" s="10"/>
      <c r="AC321" s="10" t="str">
        <f t="shared" si="37"/>
        <v>|10179|</v>
      </c>
      <c r="AD321" s="10" t="str">
        <f t="shared" si="38"/>
        <v>EMBALAGEM</v>
      </c>
    </row>
    <row r="322" spans="1:30" ht="24" customHeight="1" x14ac:dyDescent="0.3">
      <c r="A322" s="35">
        <v>46204</v>
      </c>
      <c r="B322" s="10">
        <v>10179</v>
      </c>
      <c r="C322" s="10"/>
      <c r="D322" s="10" t="s">
        <v>1333</v>
      </c>
      <c r="E322" s="10">
        <v>3012481</v>
      </c>
      <c r="F322" s="10" t="s">
        <v>1450</v>
      </c>
      <c r="G322" s="10" t="s">
        <v>1333</v>
      </c>
      <c r="H322" s="10" t="s">
        <v>1333</v>
      </c>
      <c r="I322" s="10" t="s">
        <v>1333</v>
      </c>
      <c r="J322" s="9">
        <v>140</v>
      </c>
      <c r="K322" s="10">
        <f>IF($E322="","",IFERROR(INDEX('01_Cad_Pecas'!$H$2:$H$5000,MATCH($E322,'01_Cad_Pecas'!$D$2:$D$5000,0)),IFERROR(INDEX('01_Cad_Pecas'!$H$2:$H$5000,MATCH(VALUE($E322),'01_Cad_Pecas'!$D$2:$D$5000,0)),"")))</f>
        <v>0</v>
      </c>
      <c r="L322" s="10">
        <f>IF($E322="","",IFERROR(INDEX('01_Cad_Pecas'!$I$2:$I$5000,MATCH($E322,'01_Cad_Pecas'!$D$2:$D$5000,0)),IFERROR(INDEX('01_Cad_Pecas'!$I$2:$I$5000,MATCH(VALUE($E322),'01_Cad_Pecas'!$D$2:$D$5000,0)),"")))</f>
        <v>0.32519999999999999</v>
      </c>
      <c r="M322" s="10">
        <f t="shared" ref="M322:M385" si="45">IF(OR($J322="",$L322=""),"",IF($K322="",0,$K322)+$J322*$L322)</f>
        <v>45.527999999999999</v>
      </c>
      <c r="N322" s="10">
        <v>46206</v>
      </c>
      <c r="O322" s="10">
        <v>140</v>
      </c>
      <c r="P322" s="10"/>
      <c r="Q322" s="10"/>
      <c r="R322" s="10">
        <f t="shared" si="39"/>
        <v>45.527999999999999</v>
      </c>
      <c r="S322" s="10"/>
      <c r="T322" s="10">
        <f t="shared" si="40"/>
        <v>1</v>
      </c>
      <c r="U322" s="10" t="s">
        <v>36</v>
      </c>
      <c r="V322" s="10" t="str">
        <f t="shared" ca="1" si="41"/>
        <v>NÃO</v>
      </c>
      <c r="W322" s="10">
        <f>IF(OR($A322="",$I322="",$M322=""),"",SUMIFS($M$2:M322,$I$2:I322,$I322,$A$2:A322,$A322)-$M322)</f>
        <v>331.30039999999997</v>
      </c>
      <c r="X322" s="10">
        <f t="shared" si="42"/>
        <v>376.82839999999999</v>
      </c>
      <c r="Y322" s="10" t="str">
        <f>IFERROR(VLOOKUP($I322,'02_Cad_Maquinas'!$B$2:$H$200,7,FALSE()),"")</f>
        <v/>
      </c>
      <c r="Z322" s="10" t="str">
        <f t="shared" si="43"/>
        <v/>
      </c>
      <c r="AA322" s="11" t="str">
        <f t="shared" si="44"/>
        <v/>
      </c>
      <c r="AB322" s="10"/>
      <c r="AC322" s="10" t="str">
        <f t="shared" si="37"/>
        <v>|10179|</v>
      </c>
      <c r="AD322" s="10" t="str">
        <f t="shared" si="38"/>
        <v>EMBALAGEM</v>
      </c>
    </row>
    <row r="323" spans="1:30" ht="24" customHeight="1" x14ac:dyDescent="0.3">
      <c r="A323" s="35">
        <v>46205</v>
      </c>
      <c r="B323" s="10">
        <v>10180</v>
      </c>
      <c r="C323" s="10"/>
      <c r="D323" s="10" t="s">
        <v>1333</v>
      </c>
      <c r="E323" s="22">
        <v>2002002</v>
      </c>
      <c r="F323" s="18" t="s">
        <v>1357</v>
      </c>
      <c r="G323" s="10" t="s">
        <v>1333</v>
      </c>
      <c r="H323" s="10" t="s">
        <v>1333</v>
      </c>
      <c r="I323" s="10" t="s">
        <v>1333</v>
      </c>
      <c r="J323" s="21">
        <v>15</v>
      </c>
      <c r="K323" s="10">
        <f>IF($E323="","",IFERROR(INDEX('01_Cad_Pecas'!$H$2:$H$5000,MATCH($E323,'01_Cad_Pecas'!$D$2:$D$5000,0)),IFERROR(INDEX('01_Cad_Pecas'!$H$2:$H$5000,MATCH(VALUE($E323),'01_Cad_Pecas'!$D$2:$D$5000,0)),"")))</f>
        <v>0</v>
      </c>
      <c r="L323" s="10">
        <f>IF($E323="","",IFERROR(INDEX('01_Cad_Pecas'!$I$2:$I$5000,MATCH($E323,'01_Cad_Pecas'!$D$2:$D$5000,0)),IFERROR(INDEX('01_Cad_Pecas'!$I$2:$I$5000,MATCH(VALUE($E323),'01_Cad_Pecas'!$D$2:$D$5000,0)),"")))</f>
        <v>0.32519999999999999</v>
      </c>
      <c r="M323" s="10">
        <f t="shared" si="45"/>
        <v>4.8780000000000001</v>
      </c>
      <c r="N323" s="10">
        <v>46209</v>
      </c>
      <c r="O323" s="10">
        <v>15</v>
      </c>
      <c r="P323" s="10"/>
      <c r="Q323" s="10"/>
      <c r="R323" s="10">
        <f t="shared" si="39"/>
        <v>4.8780000000000001</v>
      </c>
      <c r="S323" s="10"/>
      <c r="T323" s="10">
        <f t="shared" si="40"/>
        <v>1</v>
      </c>
      <c r="U323" s="10" t="s">
        <v>36</v>
      </c>
      <c r="V323" s="10" t="str">
        <f t="shared" ca="1" si="41"/>
        <v>NÃO</v>
      </c>
      <c r="W323" s="10">
        <f>IF(OR($A323="",$I323="",$M323=""),"",SUMIFS($M$2:M323,$I$2:I323,$I323,$A$2:A323,$A323)-$M323)</f>
        <v>0</v>
      </c>
      <c r="X323" s="10">
        <f t="shared" si="42"/>
        <v>388.61399999999998</v>
      </c>
      <c r="Y323" s="10" t="str">
        <f>IFERROR(VLOOKUP($I323,'02_Cad_Maquinas'!$B$2:$H$200,7,FALSE()),"")</f>
        <v/>
      </c>
      <c r="Z323" s="10" t="str">
        <f t="shared" si="43"/>
        <v/>
      </c>
      <c r="AA323" s="11" t="str">
        <f t="shared" si="44"/>
        <v/>
      </c>
      <c r="AB323" s="10"/>
      <c r="AC323" s="10" t="str">
        <f t="shared" ref="AC323:AC386" si="46">IF($B323="","","|"&amp;SUBSTITUTE(TRIM(SUBSTITUTE(SUBSTITUTE(SUBSTITUTE(SUBSTITUTE(SUBSTITUTE(SUBSTITUTE(SUBSTITUTE(SUBSTITUTE(SUBSTITUTE(SUBSTITUTE(SUBSTITUTE(SUBSTITUTE(SUBSTITUTE(SUBSTITUTE(TRIM($B323&amp;""),CHAR(10)," "),CHAR(13)," "),"."," "),";"," "),","," "),"/"," "),"+"," "),"-"," "),"  "," "),"  "," "),"  "," "),"  "," "),"  "," "),"  "," "))," ","|")&amp;"|")</f>
        <v>|10180|</v>
      </c>
      <c r="AD323" s="10" t="str">
        <f t="shared" ref="AD323:AD386" si="47">TRIM($I323&amp;"")</f>
        <v>EMBALAGEM</v>
      </c>
    </row>
    <row r="324" spans="1:30" ht="24" customHeight="1" x14ac:dyDescent="0.3">
      <c r="A324" s="35">
        <v>46205</v>
      </c>
      <c r="B324" s="10">
        <v>10180</v>
      </c>
      <c r="C324" s="10"/>
      <c r="D324" s="10" t="s">
        <v>1333</v>
      </c>
      <c r="E324" s="22">
        <v>2005102</v>
      </c>
      <c r="F324" s="18" t="s">
        <v>1371</v>
      </c>
      <c r="G324" s="10" t="s">
        <v>1333</v>
      </c>
      <c r="H324" s="10" t="s">
        <v>1333</v>
      </c>
      <c r="I324" s="10" t="s">
        <v>1333</v>
      </c>
      <c r="J324" s="21">
        <v>155</v>
      </c>
      <c r="K324" s="10">
        <f>IF($E324="","",IFERROR(INDEX('01_Cad_Pecas'!$H$2:$H$5000,MATCH($E324,'01_Cad_Pecas'!$D$2:$D$5000,0)),IFERROR(INDEX('01_Cad_Pecas'!$H$2:$H$5000,MATCH(VALUE($E324),'01_Cad_Pecas'!$D$2:$D$5000,0)),"")))</f>
        <v>0</v>
      </c>
      <c r="L324" s="10">
        <f>IF($E324="","",IFERROR(INDEX('01_Cad_Pecas'!$I$2:$I$5000,MATCH($E324,'01_Cad_Pecas'!$D$2:$D$5000,0)),IFERROR(INDEX('01_Cad_Pecas'!$I$2:$I$5000,MATCH(VALUE($E324),'01_Cad_Pecas'!$D$2:$D$5000,0)),"")))</f>
        <v>0.32519999999999999</v>
      </c>
      <c r="M324" s="10">
        <f t="shared" si="45"/>
        <v>50.405999999999999</v>
      </c>
      <c r="N324" s="10">
        <v>46209</v>
      </c>
      <c r="O324" s="10">
        <v>155</v>
      </c>
      <c r="P324" s="10"/>
      <c r="Q324" s="10"/>
      <c r="R324" s="10">
        <f t="shared" si="39"/>
        <v>50.405999999999999</v>
      </c>
      <c r="S324" s="10"/>
      <c r="T324" s="10">
        <f t="shared" si="40"/>
        <v>1</v>
      </c>
      <c r="U324" s="10" t="s">
        <v>36</v>
      </c>
      <c r="V324" s="10" t="str">
        <f t="shared" ca="1" si="41"/>
        <v>NÃO</v>
      </c>
      <c r="W324" s="10">
        <f>IF(OR($A324="",$I324="",$M324=""),"",SUMIFS($M$2:M324,$I$2:I324,$I324,$A$2:A324,$A324)-$M324)</f>
        <v>4.8780000000000001</v>
      </c>
      <c r="X324" s="10">
        <f t="shared" si="42"/>
        <v>388.61399999999998</v>
      </c>
      <c r="Y324" s="10" t="str">
        <f>IFERROR(VLOOKUP($I324,'02_Cad_Maquinas'!$B$2:$H$200,7,FALSE()),"")</f>
        <v/>
      </c>
      <c r="Z324" s="10" t="str">
        <f t="shared" si="43"/>
        <v/>
      </c>
      <c r="AA324" s="11" t="str">
        <f t="shared" si="44"/>
        <v/>
      </c>
      <c r="AB324" s="10"/>
      <c r="AC324" s="10" t="str">
        <f t="shared" si="46"/>
        <v>|10180|</v>
      </c>
      <c r="AD324" s="10" t="str">
        <f t="shared" si="47"/>
        <v>EMBALAGEM</v>
      </c>
    </row>
    <row r="325" spans="1:30" ht="24" customHeight="1" x14ac:dyDescent="0.3">
      <c r="A325" s="35">
        <v>46205</v>
      </c>
      <c r="B325" s="10">
        <v>10180</v>
      </c>
      <c r="C325" s="10"/>
      <c r="D325" s="10" t="s">
        <v>1333</v>
      </c>
      <c r="E325" s="22">
        <v>300027</v>
      </c>
      <c r="F325" s="18" t="s">
        <v>1417</v>
      </c>
      <c r="G325" s="10" t="s">
        <v>1333</v>
      </c>
      <c r="H325" s="10" t="s">
        <v>1333</v>
      </c>
      <c r="I325" s="10" t="s">
        <v>1333</v>
      </c>
      <c r="J325" s="21">
        <v>520</v>
      </c>
      <c r="K325" s="10">
        <f>IF($E325="","",IFERROR(INDEX('01_Cad_Pecas'!$H$2:$H$5000,MATCH($E325,'01_Cad_Pecas'!$D$2:$D$5000,0)),IFERROR(INDEX('01_Cad_Pecas'!$H$2:$H$5000,MATCH(VALUE($E325),'01_Cad_Pecas'!$D$2:$D$5000,0)),"")))</f>
        <v>0</v>
      </c>
      <c r="L325" s="10">
        <f>IF($E325="","",IFERROR(INDEX('01_Cad_Pecas'!$I$2:$I$5000,MATCH($E325,'01_Cad_Pecas'!$D$2:$D$5000,0)),IFERROR(INDEX('01_Cad_Pecas'!$I$2:$I$5000,MATCH(VALUE($E325),'01_Cad_Pecas'!$D$2:$D$5000,0)),"")))</f>
        <v>0.32519999999999999</v>
      </c>
      <c r="M325" s="10">
        <f t="shared" si="45"/>
        <v>169.10399999999998</v>
      </c>
      <c r="N325" s="10">
        <v>46209</v>
      </c>
      <c r="O325" s="10">
        <v>520</v>
      </c>
      <c r="P325" s="10"/>
      <c r="Q325" s="10"/>
      <c r="R325" s="10">
        <f t="shared" si="39"/>
        <v>169.10399999999998</v>
      </c>
      <c r="S325" s="10"/>
      <c r="T325" s="10">
        <f t="shared" si="40"/>
        <v>1</v>
      </c>
      <c r="U325" s="10" t="s">
        <v>36</v>
      </c>
      <c r="V325" s="10" t="str">
        <f t="shared" ca="1" si="41"/>
        <v>NÃO</v>
      </c>
      <c r="W325" s="10">
        <f>IF(OR($A325="",$I325="",$M325=""),"",SUMIFS($M$2:M325,$I$2:I325,$I325,$A$2:A325,$A325)-$M325)</f>
        <v>55.283999999999992</v>
      </c>
      <c r="X325" s="10">
        <f t="shared" si="42"/>
        <v>388.61399999999998</v>
      </c>
      <c r="Y325" s="10" t="str">
        <f>IFERROR(VLOOKUP($I325,'02_Cad_Maquinas'!$B$2:$H$200,7,FALSE()),"")</f>
        <v/>
      </c>
      <c r="Z325" s="10" t="str">
        <f t="shared" si="43"/>
        <v/>
      </c>
      <c r="AA325" s="11" t="str">
        <f t="shared" si="44"/>
        <v/>
      </c>
      <c r="AB325" s="10"/>
      <c r="AC325" s="10" t="str">
        <f t="shared" si="46"/>
        <v>|10180|</v>
      </c>
      <c r="AD325" s="10" t="str">
        <f t="shared" si="47"/>
        <v>EMBALAGEM</v>
      </c>
    </row>
    <row r="326" spans="1:30" ht="24" customHeight="1" x14ac:dyDescent="0.3">
      <c r="A326" s="35">
        <v>46205</v>
      </c>
      <c r="B326" s="10">
        <v>10180</v>
      </c>
      <c r="C326" s="10"/>
      <c r="D326" s="10" t="s">
        <v>1333</v>
      </c>
      <c r="E326" s="22">
        <v>300027</v>
      </c>
      <c r="F326" s="18" t="s">
        <v>1417</v>
      </c>
      <c r="G326" s="10" t="s">
        <v>1333</v>
      </c>
      <c r="H326" s="10" t="s">
        <v>1333</v>
      </c>
      <c r="I326" s="10" t="s">
        <v>1333</v>
      </c>
      <c r="J326" s="21">
        <v>300</v>
      </c>
      <c r="K326" s="10">
        <f>IF($E326="","",IFERROR(INDEX('01_Cad_Pecas'!$H$2:$H$5000,MATCH($E326,'01_Cad_Pecas'!$D$2:$D$5000,0)),IFERROR(INDEX('01_Cad_Pecas'!$H$2:$H$5000,MATCH(VALUE($E326),'01_Cad_Pecas'!$D$2:$D$5000,0)),"")))</f>
        <v>0</v>
      </c>
      <c r="L326" s="10">
        <f>IF($E326="","",IFERROR(INDEX('01_Cad_Pecas'!$I$2:$I$5000,MATCH($E326,'01_Cad_Pecas'!$D$2:$D$5000,0)),IFERROR(INDEX('01_Cad_Pecas'!$I$2:$I$5000,MATCH(VALUE($E326),'01_Cad_Pecas'!$D$2:$D$5000,0)),"")))</f>
        <v>0.32519999999999999</v>
      </c>
      <c r="M326" s="10">
        <f t="shared" si="45"/>
        <v>97.56</v>
      </c>
      <c r="N326" s="10">
        <v>46209</v>
      </c>
      <c r="O326" s="10">
        <v>300</v>
      </c>
      <c r="P326" s="10"/>
      <c r="Q326" s="10"/>
      <c r="R326" s="10">
        <f t="shared" si="39"/>
        <v>97.56</v>
      </c>
      <c r="S326" s="10"/>
      <c r="T326" s="10">
        <f t="shared" si="40"/>
        <v>1</v>
      </c>
      <c r="U326" s="10" t="s">
        <v>36</v>
      </c>
      <c r="V326" s="10" t="str">
        <f t="shared" ca="1" si="41"/>
        <v>NÃO</v>
      </c>
      <c r="W326" s="10">
        <f>IF(OR($A326="",$I326="",$M326=""),"",SUMIFS($M$2:M326,$I$2:I326,$I326,$A$2:A326,$A326)-$M326)</f>
        <v>224.38799999999998</v>
      </c>
      <c r="X326" s="10">
        <f t="shared" si="42"/>
        <v>388.61399999999998</v>
      </c>
      <c r="Y326" s="10" t="str">
        <f>IFERROR(VLOOKUP($I326,'02_Cad_Maquinas'!$B$2:$H$200,7,FALSE()),"")</f>
        <v/>
      </c>
      <c r="Z326" s="10" t="str">
        <f t="shared" si="43"/>
        <v/>
      </c>
      <c r="AA326" s="11" t="str">
        <f t="shared" si="44"/>
        <v/>
      </c>
      <c r="AB326" s="10"/>
      <c r="AC326" s="10" t="str">
        <f t="shared" si="46"/>
        <v>|10180|</v>
      </c>
      <c r="AD326" s="10" t="str">
        <f t="shared" si="47"/>
        <v>EMBALAGEM</v>
      </c>
    </row>
    <row r="327" spans="1:30" ht="24" customHeight="1" x14ac:dyDescent="0.3">
      <c r="A327" s="35">
        <v>46205</v>
      </c>
      <c r="B327" s="10">
        <v>10180</v>
      </c>
      <c r="C327" s="10"/>
      <c r="D327" s="10" t="s">
        <v>1333</v>
      </c>
      <c r="E327" s="22">
        <v>3012481</v>
      </c>
      <c r="F327" s="18" t="s">
        <v>1450</v>
      </c>
      <c r="G327" s="10" t="s">
        <v>1333</v>
      </c>
      <c r="H327" s="10" t="s">
        <v>1333</v>
      </c>
      <c r="I327" s="10" t="s">
        <v>1333</v>
      </c>
      <c r="J327" s="21">
        <v>205</v>
      </c>
      <c r="K327" s="10">
        <f>IF($E327="","",IFERROR(INDEX('01_Cad_Pecas'!$H$2:$H$5000,MATCH($E327,'01_Cad_Pecas'!$D$2:$D$5000,0)),IFERROR(INDEX('01_Cad_Pecas'!$H$2:$H$5000,MATCH(VALUE($E327),'01_Cad_Pecas'!$D$2:$D$5000,0)),"")))</f>
        <v>0</v>
      </c>
      <c r="L327" s="10">
        <f>IF($E327="","",IFERROR(INDEX('01_Cad_Pecas'!$I$2:$I$5000,MATCH($E327,'01_Cad_Pecas'!$D$2:$D$5000,0)),IFERROR(INDEX('01_Cad_Pecas'!$I$2:$I$5000,MATCH(VALUE($E327),'01_Cad_Pecas'!$D$2:$D$5000,0)),"")))</f>
        <v>0.32519999999999999</v>
      </c>
      <c r="M327" s="10">
        <f t="shared" si="45"/>
        <v>66.665999999999997</v>
      </c>
      <c r="N327" s="10">
        <v>46209</v>
      </c>
      <c r="O327" s="10">
        <v>205</v>
      </c>
      <c r="P327" s="10"/>
      <c r="Q327" s="10"/>
      <c r="R327" s="10">
        <f t="shared" ref="R327:R390" si="48">IF(AND($P327&lt;&gt;"",$Q327&lt;&gt;""),($Q327-$P327)*1440,IF(AND($O327&lt;&gt;"",$L327&lt;&gt;""),IF($K327="",0,$K327)+$O327*$L327,""))</f>
        <v>66.665999999999997</v>
      </c>
      <c r="S327" s="10"/>
      <c r="T327" s="10">
        <f t="shared" ref="T327:T390" si="49">IF(OR($J327="",$O327=""),"",$O327/$J327)</f>
        <v>1</v>
      </c>
      <c r="U327" s="10" t="s">
        <v>36</v>
      </c>
      <c r="V327" s="10" t="str">
        <f t="shared" ref="V327:V390" ca="1" si="50">IF($A327="","",IF(AND($A327&lt;&gt;"",NOT(OR($U327="Concluído",$U327="Concluido")),TODAY()&gt;$A327),"SIM","NÃO"))</f>
        <v>NÃO</v>
      </c>
      <c r="W327" s="10">
        <f>IF(OR($A327="",$I327="",$M327=""),"",SUMIFS($M$2:M327,$I$2:I327,$I327,$A$2:A327,$A327)-$M327)</f>
        <v>321.94799999999998</v>
      </c>
      <c r="X327" s="10">
        <f t="shared" ref="X327:X390" si="51">IF(OR($A327="",$I327=""),"",SUMIFS($M$2:$M$4922,$I$2:$I$4922,$I327,$A$2:$A$4922,$A327))</f>
        <v>388.61399999999998</v>
      </c>
      <c r="Y327" s="10" t="str">
        <f>IFERROR(VLOOKUP($I327,'02_Cad_Maquinas'!$B$2:$H$200,7,FALSE()),"")</f>
        <v/>
      </c>
      <c r="Z327" s="10" t="str">
        <f t="shared" ref="Z327:Z390" si="52">IF(OR($X327="",$Y327=""),"",$Y327-$X327)</f>
        <v/>
      </c>
      <c r="AA327" s="11" t="str">
        <f t="shared" ref="AA327:AA390" si="53">IF(OR($X327="",$Y327=""),"",$X327/$Y327)</f>
        <v/>
      </c>
      <c r="AB327" s="10"/>
      <c r="AC327" s="10" t="str">
        <f t="shared" si="46"/>
        <v>|10180|</v>
      </c>
      <c r="AD327" s="10" t="str">
        <f t="shared" si="47"/>
        <v>EMBALAGEM</v>
      </c>
    </row>
    <row r="328" spans="1:30" ht="24" customHeight="1" x14ac:dyDescent="0.3">
      <c r="A328" s="35">
        <v>46197</v>
      </c>
      <c r="B328" s="10">
        <v>10176</v>
      </c>
      <c r="C328" s="10" t="s">
        <v>3130</v>
      </c>
      <c r="D328" s="10" t="s">
        <v>3082</v>
      </c>
      <c r="E328" s="10">
        <v>20011004</v>
      </c>
      <c r="F328" s="10" t="s">
        <v>3256</v>
      </c>
      <c r="G328" s="10" t="s">
        <v>54</v>
      </c>
      <c r="H328" s="10" t="s">
        <v>54</v>
      </c>
      <c r="I328" s="9" t="s">
        <v>54</v>
      </c>
      <c r="J328" s="9">
        <v>60</v>
      </c>
      <c r="K328" s="10">
        <f>IF($E328="","",IFERROR(INDEX('01_Cad_Pecas'!$H$2:$H$5000,MATCH($E328,'01_Cad_Pecas'!$D$2:$D$5000,0)),IFERROR(INDEX('01_Cad_Pecas'!$H$2:$H$5000,MATCH(VALUE($E328),'01_Cad_Pecas'!$D$2:$D$5000,0)),"")))</f>
        <v>1.1000000000000001</v>
      </c>
      <c r="L328" s="10">
        <f>IF($E328="","",IFERROR(INDEX('01_Cad_Pecas'!$I$2:$I$5000,MATCH($E328,'01_Cad_Pecas'!$D$2:$D$5000,0)),IFERROR(INDEX('01_Cad_Pecas'!$I$2:$I$5000,MATCH(VALUE($E328),'01_Cad_Pecas'!$D$2:$D$5000,0)),"")))</f>
        <v>9.375E-2</v>
      </c>
      <c r="M328" s="10">
        <f t="shared" si="45"/>
        <v>6.7249999999999996</v>
      </c>
      <c r="N328" s="10">
        <v>46197</v>
      </c>
      <c r="O328" s="9">
        <v>60</v>
      </c>
      <c r="P328" s="10"/>
      <c r="Q328" s="10"/>
      <c r="R328" s="10">
        <f t="shared" si="48"/>
        <v>6.7249999999999996</v>
      </c>
      <c r="S328" s="10"/>
      <c r="T328" s="10">
        <f t="shared" si="49"/>
        <v>1</v>
      </c>
      <c r="U328" s="10"/>
      <c r="V328" s="10" t="str">
        <f t="shared" ca="1" si="50"/>
        <v>SIM</v>
      </c>
      <c r="W328" s="10">
        <f>IF(OR($A328="",$I328="",$M328=""),"",SUMIFS($M$2:M328,$I$2:I328,$I328,$A$2:A328,$A328)-$M328)</f>
        <v>0</v>
      </c>
      <c r="X328" s="10">
        <f t="shared" si="51"/>
        <v>210.38099999999997</v>
      </c>
      <c r="Y328" s="10">
        <f>IFERROR(VLOOKUP($I328,'02_Cad_Maquinas'!$B$2:$H$200,7,FALSE()),"")</f>
        <v>422.40000000000003</v>
      </c>
      <c r="Z328" s="10">
        <f t="shared" si="52"/>
        <v>212.01900000000006</v>
      </c>
      <c r="AA328" s="11">
        <f t="shared" si="53"/>
        <v>0.49806107954545442</v>
      </c>
      <c r="AB328" s="10" t="s">
        <v>3257</v>
      </c>
      <c r="AC328" s="10" t="str">
        <f t="shared" si="46"/>
        <v>|10176|</v>
      </c>
      <c r="AD328" s="10" t="str">
        <f t="shared" si="47"/>
        <v>FURADEIRA 20</v>
      </c>
    </row>
    <row r="329" spans="1:30" ht="24" customHeight="1" x14ac:dyDescent="0.3">
      <c r="A329" s="35">
        <v>46197</v>
      </c>
      <c r="B329" s="10">
        <v>10176</v>
      </c>
      <c r="C329" s="10" t="s">
        <v>3130</v>
      </c>
      <c r="D329" s="10" t="s">
        <v>3082</v>
      </c>
      <c r="E329" s="10">
        <v>20011005</v>
      </c>
      <c r="F329" s="10" t="s">
        <v>3258</v>
      </c>
      <c r="G329" s="10" t="s">
        <v>54</v>
      </c>
      <c r="H329" s="10" t="s">
        <v>54</v>
      </c>
      <c r="I329" s="9" t="s">
        <v>54</v>
      </c>
      <c r="J329" s="9">
        <v>60</v>
      </c>
      <c r="K329" s="10">
        <f>IF($E329="","",IFERROR(INDEX('01_Cad_Pecas'!$H$2:$H$5000,MATCH($E329,'01_Cad_Pecas'!$D$2:$D$5000,0)),IFERROR(INDEX('01_Cad_Pecas'!$H$2:$H$5000,MATCH(VALUE($E329),'01_Cad_Pecas'!$D$2:$D$5000,0)),"")))</f>
        <v>1.1000000000000001</v>
      </c>
      <c r="L329" s="10">
        <f>IF($E329="","",IFERROR(INDEX('01_Cad_Pecas'!$I$2:$I$5000,MATCH($E329,'01_Cad_Pecas'!$D$2:$D$5000,0)),IFERROR(INDEX('01_Cad_Pecas'!$I$2:$I$5000,MATCH(VALUE($E329),'01_Cad_Pecas'!$D$2:$D$5000,0)),"")))</f>
        <v>9.375E-2</v>
      </c>
      <c r="M329" s="10">
        <f t="shared" si="45"/>
        <v>6.7249999999999996</v>
      </c>
      <c r="N329" s="10">
        <v>46197</v>
      </c>
      <c r="O329" s="9">
        <v>60</v>
      </c>
      <c r="P329" s="10"/>
      <c r="Q329" s="10"/>
      <c r="R329" s="10">
        <f t="shared" si="48"/>
        <v>6.7249999999999996</v>
      </c>
      <c r="S329" s="10"/>
      <c r="T329" s="10">
        <f t="shared" si="49"/>
        <v>1</v>
      </c>
      <c r="U329" s="10"/>
      <c r="V329" s="10" t="str">
        <f t="shared" ca="1" si="50"/>
        <v>SIM</v>
      </c>
      <c r="W329" s="10">
        <f>IF(OR($A329="",$I329="",$M329=""),"",SUMIFS($M$2:M329,$I$2:I329,$I329,$A$2:A329,$A329)-$M329)</f>
        <v>6.7249999999999996</v>
      </c>
      <c r="X329" s="10">
        <f t="shared" si="51"/>
        <v>210.38099999999997</v>
      </c>
      <c r="Y329" s="10">
        <f>IFERROR(VLOOKUP($I329,'02_Cad_Maquinas'!$B$2:$H$200,7,FALSE()),"")</f>
        <v>422.40000000000003</v>
      </c>
      <c r="Z329" s="10">
        <f t="shared" si="52"/>
        <v>212.01900000000006</v>
      </c>
      <c r="AA329" s="11">
        <f t="shared" si="53"/>
        <v>0.49806107954545442</v>
      </c>
      <c r="AB329" s="10" t="s">
        <v>3257</v>
      </c>
      <c r="AC329" s="10" t="str">
        <f t="shared" si="46"/>
        <v>|10176|</v>
      </c>
      <c r="AD329" s="10" t="str">
        <f t="shared" si="47"/>
        <v>FURADEIRA 20</v>
      </c>
    </row>
    <row r="330" spans="1:30" ht="24" customHeight="1" x14ac:dyDescent="0.3">
      <c r="A330" s="35">
        <v>46197</v>
      </c>
      <c r="B330" s="10">
        <v>10176</v>
      </c>
      <c r="C330" s="10" t="s">
        <v>3130</v>
      </c>
      <c r="D330" s="10" t="s">
        <v>3082</v>
      </c>
      <c r="E330" s="10">
        <v>20012405</v>
      </c>
      <c r="F330" s="10" t="s">
        <v>3259</v>
      </c>
      <c r="G330" s="10" t="s">
        <v>54</v>
      </c>
      <c r="H330" s="10" t="s">
        <v>54</v>
      </c>
      <c r="I330" s="9" t="s">
        <v>54</v>
      </c>
      <c r="J330" s="9">
        <v>84</v>
      </c>
      <c r="K330" s="10">
        <f>IF($E330="","",IFERROR(INDEX('01_Cad_Pecas'!$H$2:$H$5000,MATCH($E330,'01_Cad_Pecas'!$D$2:$D$5000,0)),IFERROR(INDEX('01_Cad_Pecas'!$H$2:$H$5000,MATCH(VALUE($E330),'01_Cad_Pecas'!$D$2:$D$5000,0)),"")))</f>
        <v>1.1000000000000001</v>
      </c>
      <c r="L330" s="10">
        <f>IF($E330="","",IFERROR(INDEX('01_Cad_Pecas'!$I$2:$I$5000,MATCH($E330,'01_Cad_Pecas'!$D$2:$D$5000,0)),IFERROR(INDEX('01_Cad_Pecas'!$I$2:$I$5000,MATCH(VALUE($E330),'01_Cad_Pecas'!$D$2:$D$5000,0)),"")))</f>
        <v>9.375E-2</v>
      </c>
      <c r="M330" s="10">
        <f t="shared" si="45"/>
        <v>8.9749999999999996</v>
      </c>
      <c r="N330" s="10">
        <v>46197</v>
      </c>
      <c r="O330" s="9">
        <v>84</v>
      </c>
      <c r="P330" s="10"/>
      <c r="Q330" s="10"/>
      <c r="R330" s="10">
        <f t="shared" si="48"/>
        <v>8.9749999999999996</v>
      </c>
      <c r="S330" s="10"/>
      <c r="T330" s="10">
        <f t="shared" si="49"/>
        <v>1</v>
      </c>
      <c r="U330" s="10"/>
      <c r="V330" s="10" t="str">
        <f t="shared" ca="1" si="50"/>
        <v>SIM</v>
      </c>
      <c r="W330" s="10">
        <f>IF(OR($A330="",$I330="",$M330=""),"",SUMIFS($M$2:M330,$I$2:I330,$I330,$A$2:A330,$A330)-$M330)</f>
        <v>13.449999999999998</v>
      </c>
      <c r="X330" s="10">
        <f t="shared" si="51"/>
        <v>210.38099999999997</v>
      </c>
      <c r="Y330" s="10">
        <f>IFERROR(VLOOKUP($I330,'02_Cad_Maquinas'!$B$2:$H$200,7,FALSE()),"")</f>
        <v>422.40000000000003</v>
      </c>
      <c r="Z330" s="10">
        <f t="shared" si="52"/>
        <v>212.01900000000006</v>
      </c>
      <c r="AA330" s="11">
        <f t="shared" si="53"/>
        <v>0.49806107954545442</v>
      </c>
      <c r="AB330" s="10" t="s">
        <v>3257</v>
      </c>
      <c r="AC330" s="10" t="str">
        <f t="shared" si="46"/>
        <v>|10176|</v>
      </c>
      <c r="AD330" s="10" t="str">
        <f t="shared" si="47"/>
        <v>FURADEIRA 20</v>
      </c>
    </row>
    <row r="331" spans="1:30" ht="24" customHeight="1" x14ac:dyDescent="0.3">
      <c r="A331" s="35">
        <v>46197</v>
      </c>
      <c r="B331" s="10">
        <v>10176</v>
      </c>
      <c r="C331" s="10" t="s">
        <v>3130</v>
      </c>
      <c r="D331" s="10" t="s">
        <v>3082</v>
      </c>
      <c r="E331" s="10">
        <v>20013107</v>
      </c>
      <c r="F331" s="10" t="s">
        <v>3260</v>
      </c>
      <c r="G331" s="10" t="s">
        <v>54</v>
      </c>
      <c r="H331" s="10" t="s">
        <v>54</v>
      </c>
      <c r="I331" s="9" t="s">
        <v>54</v>
      </c>
      <c r="J331" s="9">
        <v>144</v>
      </c>
      <c r="K331" s="10">
        <f>IF($E331="","",IFERROR(INDEX('01_Cad_Pecas'!$H$2:$H$5000,MATCH($E331,'01_Cad_Pecas'!$D$2:$D$5000,0)),IFERROR(INDEX('01_Cad_Pecas'!$H$2:$H$5000,MATCH(VALUE($E331),'01_Cad_Pecas'!$D$2:$D$5000,0)),"")))</f>
        <v>1.1000000000000001</v>
      </c>
      <c r="L331" s="10">
        <f>IF($E331="","",IFERROR(INDEX('01_Cad_Pecas'!$I$2:$I$5000,MATCH($E331,'01_Cad_Pecas'!$D$2:$D$5000,0)),IFERROR(INDEX('01_Cad_Pecas'!$I$2:$I$5000,MATCH(VALUE($E331),'01_Cad_Pecas'!$D$2:$D$5000,0)),"")))</f>
        <v>9.375E-2</v>
      </c>
      <c r="M331" s="10">
        <f t="shared" si="45"/>
        <v>14.6</v>
      </c>
      <c r="N331" s="10">
        <v>46197</v>
      </c>
      <c r="O331" s="9">
        <v>144</v>
      </c>
      <c r="P331" s="10"/>
      <c r="Q331" s="10"/>
      <c r="R331" s="10">
        <f t="shared" si="48"/>
        <v>14.6</v>
      </c>
      <c r="S331" s="10"/>
      <c r="T331" s="10">
        <f t="shared" si="49"/>
        <v>1</v>
      </c>
      <c r="U331" s="10"/>
      <c r="V331" s="10" t="str">
        <f t="shared" ca="1" si="50"/>
        <v>SIM</v>
      </c>
      <c r="W331" s="10">
        <f>IF(OR($A331="",$I331="",$M331=""),"",SUMIFS($M$2:M331,$I$2:I331,$I331,$A$2:A331,$A331)-$M331)</f>
        <v>22.424999999999997</v>
      </c>
      <c r="X331" s="10">
        <f t="shared" si="51"/>
        <v>210.38099999999997</v>
      </c>
      <c r="Y331" s="10">
        <f>IFERROR(VLOOKUP($I331,'02_Cad_Maquinas'!$B$2:$H$200,7,FALSE()),"")</f>
        <v>422.40000000000003</v>
      </c>
      <c r="Z331" s="10">
        <f t="shared" si="52"/>
        <v>212.01900000000006</v>
      </c>
      <c r="AA331" s="11">
        <f t="shared" si="53"/>
        <v>0.49806107954545442</v>
      </c>
      <c r="AB331" s="10" t="s">
        <v>3257</v>
      </c>
      <c r="AC331" s="10" t="str">
        <f t="shared" si="46"/>
        <v>|10176|</v>
      </c>
      <c r="AD331" s="10" t="str">
        <f t="shared" si="47"/>
        <v>FURADEIRA 20</v>
      </c>
    </row>
    <row r="332" spans="1:30" ht="24" customHeight="1" x14ac:dyDescent="0.3">
      <c r="A332" s="35">
        <v>46197</v>
      </c>
      <c r="B332" s="10">
        <v>10176</v>
      </c>
      <c r="C332" s="10" t="s">
        <v>3130</v>
      </c>
      <c r="D332" s="10" t="s">
        <v>3082</v>
      </c>
      <c r="E332" s="10">
        <v>20016106</v>
      </c>
      <c r="F332" s="10" t="s">
        <v>3261</v>
      </c>
      <c r="G332" s="10" t="s">
        <v>54</v>
      </c>
      <c r="H332" s="10" t="s">
        <v>54</v>
      </c>
      <c r="I332" s="9" t="s">
        <v>54</v>
      </c>
      <c r="J332" s="9">
        <v>60</v>
      </c>
      <c r="K332" s="10">
        <f>IF($E332="","",IFERROR(INDEX('01_Cad_Pecas'!$H$2:$H$5000,MATCH($E332,'01_Cad_Pecas'!$D$2:$D$5000,0)),IFERROR(INDEX('01_Cad_Pecas'!$H$2:$H$5000,MATCH(VALUE($E332),'01_Cad_Pecas'!$D$2:$D$5000,0)),"")))</f>
        <v>1.1000000000000001</v>
      </c>
      <c r="L332" s="10">
        <f>IF($E332="","",IFERROR(INDEX('01_Cad_Pecas'!$I$2:$I$5000,MATCH($E332,'01_Cad_Pecas'!$D$2:$D$5000,0)),IFERROR(INDEX('01_Cad_Pecas'!$I$2:$I$5000,MATCH(VALUE($E332),'01_Cad_Pecas'!$D$2:$D$5000,0)),"")))</f>
        <v>9.375E-2</v>
      </c>
      <c r="M332" s="10">
        <f t="shared" si="45"/>
        <v>6.7249999999999996</v>
      </c>
      <c r="N332" s="10">
        <v>46197</v>
      </c>
      <c r="O332" s="9">
        <v>60</v>
      </c>
      <c r="P332" s="10"/>
      <c r="Q332" s="10"/>
      <c r="R332" s="10">
        <f t="shared" si="48"/>
        <v>6.7249999999999996</v>
      </c>
      <c r="S332" s="10"/>
      <c r="T332" s="10">
        <f t="shared" si="49"/>
        <v>1</v>
      </c>
      <c r="U332" s="10"/>
      <c r="V332" s="10" t="str">
        <f t="shared" ca="1" si="50"/>
        <v>SIM</v>
      </c>
      <c r="W332" s="10">
        <f>IF(OR($A332="",$I332="",$M332=""),"",SUMIFS($M$2:M332,$I$2:I332,$I332,$A$2:A332,$A332)-$M332)</f>
        <v>37.024999999999999</v>
      </c>
      <c r="X332" s="10">
        <f t="shared" si="51"/>
        <v>210.38099999999997</v>
      </c>
      <c r="Y332" s="10">
        <f>IFERROR(VLOOKUP($I332,'02_Cad_Maquinas'!$B$2:$H$200,7,FALSE()),"")</f>
        <v>422.40000000000003</v>
      </c>
      <c r="Z332" s="10">
        <f t="shared" si="52"/>
        <v>212.01900000000006</v>
      </c>
      <c r="AA332" s="11">
        <f t="shared" si="53"/>
        <v>0.49806107954545442</v>
      </c>
      <c r="AB332" s="10" t="s">
        <v>3257</v>
      </c>
      <c r="AC332" s="10" t="str">
        <f t="shared" si="46"/>
        <v>|10176|</v>
      </c>
      <c r="AD332" s="10" t="str">
        <f t="shared" si="47"/>
        <v>FURADEIRA 20</v>
      </c>
    </row>
    <row r="333" spans="1:30" ht="24" customHeight="1" x14ac:dyDescent="0.3">
      <c r="A333" s="35">
        <v>46197</v>
      </c>
      <c r="B333" s="10">
        <v>10176</v>
      </c>
      <c r="C333" s="10" t="s">
        <v>3130</v>
      </c>
      <c r="D333" s="10" t="s">
        <v>3082</v>
      </c>
      <c r="E333" s="10">
        <v>20019001</v>
      </c>
      <c r="F333" s="10" t="s">
        <v>1616</v>
      </c>
      <c r="G333" s="10" t="s">
        <v>54</v>
      </c>
      <c r="H333" s="10" t="s">
        <v>54</v>
      </c>
      <c r="I333" s="9" t="s">
        <v>54</v>
      </c>
      <c r="J333" s="9">
        <v>48</v>
      </c>
      <c r="K333" s="10">
        <f>IF($E333="","",IFERROR(INDEX('01_Cad_Pecas'!$H$2:$H$5000,MATCH($E333,'01_Cad_Pecas'!$D$2:$D$5000,0)),IFERROR(INDEX('01_Cad_Pecas'!$H$2:$H$5000,MATCH(VALUE($E333),'01_Cad_Pecas'!$D$2:$D$5000,0)),"")))</f>
        <v>1.1000000000000001</v>
      </c>
      <c r="L333" s="10">
        <f>IF($E333="","",IFERROR(INDEX('01_Cad_Pecas'!$I$2:$I$5000,MATCH($E333,'01_Cad_Pecas'!$D$2:$D$5000,0)),IFERROR(INDEX('01_Cad_Pecas'!$I$2:$I$5000,MATCH(VALUE($E333),'01_Cad_Pecas'!$D$2:$D$5000,0)),"")))</f>
        <v>9.375E-2</v>
      </c>
      <c r="M333" s="10">
        <f t="shared" si="45"/>
        <v>5.6</v>
      </c>
      <c r="N333" s="10">
        <v>46197</v>
      </c>
      <c r="O333" s="9">
        <v>48</v>
      </c>
      <c r="P333" s="10"/>
      <c r="Q333" s="10"/>
      <c r="R333" s="10">
        <f t="shared" si="48"/>
        <v>5.6</v>
      </c>
      <c r="S333" s="10"/>
      <c r="T333" s="10">
        <f t="shared" si="49"/>
        <v>1</v>
      </c>
      <c r="U333" s="10"/>
      <c r="V333" s="10" t="str">
        <f t="shared" ca="1" si="50"/>
        <v>SIM</v>
      </c>
      <c r="W333" s="10">
        <f>IF(OR($A333="",$I333="",$M333=""),"",SUMIFS($M$2:M333,$I$2:I333,$I333,$A$2:A333,$A333)-$M333)</f>
        <v>43.75</v>
      </c>
      <c r="X333" s="10">
        <f t="shared" si="51"/>
        <v>210.38099999999997</v>
      </c>
      <c r="Y333" s="10">
        <f>IFERROR(VLOOKUP($I333,'02_Cad_Maquinas'!$B$2:$H$200,7,FALSE()),"")</f>
        <v>422.40000000000003</v>
      </c>
      <c r="Z333" s="10">
        <f t="shared" si="52"/>
        <v>212.01900000000006</v>
      </c>
      <c r="AA333" s="11">
        <f t="shared" si="53"/>
        <v>0.49806107954545442</v>
      </c>
      <c r="AB333" s="10" t="s">
        <v>3257</v>
      </c>
      <c r="AC333" s="10" t="str">
        <f t="shared" si="46"/>
        <v>|10176|</v>
      </c>
      <c r="AD333" s="10" t="str">
        <f t="shared" si="47"/>
        <v>FURADEIRA 20</v>
      </c>
    </row>
    <row r="334" spans="1:30" ht="24" customHeight="1" x14ac:dyDescent="0.3">
      <c r="A334" s="35">
        <v>46197</v>
      </c>
      <c r="B334" s="10">
        <v>10176</v>
      </c>
      <c r="C334" s="10" t="s">
        <v>3130</v>
      </c>
      <c r="D334" s="10" t="s">
        <v>3082</v>
      </c>
      <c r="E334" s="10">
        <v>20019002</v>
      </c>
      <c r="F334" s="10" t="s">
        <v>1615</v>
      </c>
      <c r="G334" s="10" t="s">
        <v>54</v>
      </c>
      <c r="H334" s="10" t="s">
        <v>54</v>
      </c>
      <c r="I334" s="9" t="s">
        <v>54</v>
      </c>
      <c r="J334" s="9">
        <v>48</v>
      </c>
      <c r="K334" s="10">
        <f>IF($E334="","",IFERROR(INDEX('01_Cad_Pecas'!$H$2:$H$5000,MATCH($E334,'01_Cad_Pecas'!$D$2:$D$5000,0)),IFERROR(INDEX('01_Cad_Pecas'!$H$2:$H$5000,MATCH(VALUE($E334),'01_Cad_Pecas'!$D$2:$D$5000,0)),"")))</f>
        <v>1.1000000000000001</v>
      </c>
      <c r="L334" s="10">
        <f>IF($E334="","",IFERROR(INDEX('01_Cad_Pecas'!$I$2:$I$5000,MATCH($E334,'01_Cad_Pecas'!$D$2:$D$5000,0)),IFERROR(INDEX('01_Cad_Pecas'!$I$2:$I$5000,MATCH(VALUE($E334),'01_Cad_Pecas'!$D$2:$D$5000,0)),"")))</f>
        <v>9.375E-2</v>
      </c>
      <c r="M334" s="10">
        <f t="shared" si="45"/>
        <v>5.6</v>
      </c>
      <c r="N334" s="10">
        <v>46197</v>
      </c>
      <c r="O334" s="9">
        <v>48</v>
      </c>
      <c r="P334" s="10"/>
      <c r="Q334" s="10"/>
      <c r="R334" s="10">
        <f t="shared" si="48"/>
        <v>5.6</v>
      </c>
      <c r="S334" s="10"/>
      <c r="T334" s="10">
        <f t="shared" si="49"/>
        <v>1</v>
      </c>
      <c r="U334" s="10"/>
      <c r="V334" s="10" t="str">
        <f t="shared" ca="1" si="50"/>
        <v>SIM</v>
      </c>
      <c r="W334" s="10">
        <f>IF(OR($A334="",$I334="",$M334=""),"",SUMIFS($M$2:M334,$I$2:I334,$I334,$A$2:A334,$A334)-$M334)</f>
        <v>49.35</v>
      </c>
      <c r="X334" s="10">
        <f t="shared" si="51"/>
        <v>210.38099999999997</v>
      </c>
      <c r="Y334" s="10">
        <f>IFERROR(VLOOKUP($I334,'02_Cad_Maquinas'!$B$2:$H$200,7,FALSE()),"")</f>
        <v>422.40000000000003</v>
      </c>
      <c r="Z334" s="10">
        <f t="shared" si="52"/>
        <v>212.01900000000006</v>
      </c>
      <c r="AA334" s="11">
        <f t="shared" si="53"/>
        <v>0.49806107954545442</v>
      </c>
      <c r="AB334" s="10" t="s">
        <v>3257</v>
      </c>
      <c r="AC334" s="10" t="str">
        <f t="shared" si="46"/>
        <v>|10176|</v>
      </c>
      <c r="AD334" s="10" t="str">
        <f t="shared" si="47"/>
        <v>FURADEIRA 20</v>
      </c>
    </row>
    <row r="335" spans="1:30" ht="24" customHeight="1" x14ac:dyDescent="0.3">
      <c r="A335" s="35">
        <v>46197</v>
      </c>
      <c r="B335" s="10">
        <v>10176</v>
      </c>
      <c r="C335" s="10" t="s">
        <v>3130</v>
      </c>
      <c r="D335" s="10" t="s">
        <v>3082</v>
      </c>
      <c r="E335" s="10">
        <v>20019003</v>
      </c>
      <c r="F335" s="10" t="s">
        <v>1617</v>
      </c>
      <c r="G335" s="10" t="s">
        <v>54</v>
      </c>
      <c r="H335" s="10" t="s">
        <v>54</v>
      </c>
      <c r="I335" s="9" t="s">
        <v>54</v>
      </c>
      <c r="J335" s="9">
        <v>24</v>
      </c>
      <c r="K335" s="10">
        <f>IF($E335="","",IFERROR(INDEX('01_Cad_Pecas'!$H$2:$H$5000,MATCH($E335,'01_Cad_Pecas'!$D$2:$D$5000,0)),IFERROR(INDEX('01_Cad_Pecas'!$H$2:$H$5000,MATCH(VALUE($E335),'01_Cad_Pecas'!$D$2:$D$5000,0)),"")))</f>
        <v>3</v>
      </c>
      <c r="L335" s="10">
        <f>IF($E335="","",IFERROR(INDEX('01_Cad_Pecas'!$I$2:$I$5000,MATCH($E335,'01_Cad_Pecas'!$D$2:$D$5000,0)),IFERROR(INDEX('01_Cad_Pecas'!$I$2:$I$5000,MATCH(VALUE($E335),'01_Cad_Pecas'!$D$2:$D$5000,0)),"")))</f>
        <v>6.7799999999999999E-2</v>
      </c>
      <c r="M335" s="10">
        <f t="shared" si="45"/>
        <v>4.6272000000000002</v>
      </c>
      <c r="N335" s="10">
        <v>46197</v>
      </c>
      <c r="O335" s="9">
        <v>24</v>
      </c>
      <c r="P335" s="10"/>
      <c r="Q335" s="10"/>
      <c r="R335" s="10">
        <f t="shared" si="48"/>
        <v>4.6272000000000002</v>
      </c>
      <c r="S335" s="10"/>
      <c r="T335" s="10">
        <f t="shared" si="49"/>
        <v>1</v>
      </c>
      <c r="U335" s="10"/>
      <c r="V335" s="10" t="str">
        <f t="shared" ca="1" si="50"/>
        <v>SIM</v>
      </c>
      <c r="W335" s="10">
        <f>IF(OR($A335="",$I335="",$M335=""),"",SUMIFS($M$2:M335,$I$2:I335,$I335,$A$2:A335,$A335)-$M335)</f>
        <v>54.95</v>
      </c>
      <c r="X335" s="10">
        <f t="shared" si="51"/>
        <v>210.38099999999997</v>
      </c>
      <c r="Y335" s="10">
        <f>IFERROR(VLOOKUP($I335,'02_Cad_Maquinas'!$B$2:$H$200,7,FALSE()),"")</f>
        <v>422.40000000000003</v>
      </c>
      <c r="Z335" s="10">
        <f t="shared" si="52"/>
        <v>212.01900000000006</v>
      </c>
      <c r="AA335" s="11">
        <f t="shared" si="53"/>
        <v>0.49806107954545442</v>
      </c>
      <c r="AB335" s="10" t="s">
        <v>3257</v>
      </c>
      <c r="AC335" s="10" t="str">
        <f t="shared" si="46"/>
        <v>|10176|</v>
      </c>
      <c r="AD335" s="10" t="str">
        <f t="shared" si="47"/>
        <v>FURADEIRA 20</v>
      </c>
    </row>
    <row r="336" spans="1:30" ht="24" customHeight="1" x14ac:dyDescent="0.3">
      <c r="A336" s="35">
        <v>46197</v>
      </c>
      <c r="B336" s="10">
        <v>10176</v>
      </c>
      <c r="C336" s="10" t="s">
        <v>3130</v>
      </c>
      <c r="D336" s="10" t="s">
        <v>3082</v>
      </c>
      <c r="E336" s="10">
        <v>20019004</v>
      </c>
      <c r="F336" s="10" t="s">
        <v>3262</v>
      </c>
      <c r="G336" s="10" t="s">
        <v>54</v>
      </c>
      <c r="H336" s="10" t="s">
        <v>54</v>
      </c>
      <c r="I336" s="9" t="s">
        <v>54</v>
      </c>
      <c r="J336" s="9">
        <v>24</v>
      </c>
      <c r="K336" s="10">
        <f>IF($E336="","",IFERROR(INDEX('01_Cad_Pecas'!$H$2:$H$5000,MATCH($E336,'01_Cad_Pecas'!$D$2:$D$5000,0)),IFERROR(INDEX('01_Cad_Pecas'!$H$2:$H$5000,MATCH(VALUE($E336),'01_Cad_Pecas'!$D$2:$D$5000,0)),"")))</f>
        <v>1.1000000000000001</v>
      </c>
      <c r="L336" s="10">
        <f>IF($E336="","",IFERROR(INDEX('01_Cad_Pecas'!$I$2:$I$5000,MATCH($E336,'01_Cad_Pecas'!$D$2:$D$5000,0)),IFERROR(INDEX('01_Cad_Pecas'!$I$2:$I$5000,MATCH(VALUE($E336),'01_Cad_Pecas'!$D$2:$D$5000,0)),"")))</f>
        <v>9.375E-2</v>
      </c>
      <c r="M336" s="10">
        <f t="shared" si="45"/>
        <v>3.35</v>
      </c>
      <c r="N336" s="10">
        <v>46197</v>
      </c>
      <c r="O336" s="9">
        <v>24</v>
      </c>
      <c r="P336" s="10"/>
      <c r="Q336" s="10"/>
      <c r="R336" s="10">
        <f t="shared" si="48"/>
        <v>3.35</v>
      </c>
      <c r="S336" s="10"/>
      <c r="T336" s="10">
        <f t="shared" si="49"/>
        <v>1</v>
      </c>
      <c r="U336" s="10"/>
      <c r="V336" s="10" t="str">
        <f t="shared" ca="1" si="50"/>
        <v>SIM</v>
      </c>
      <c r="W336" s="10">
        <f>IF(OR($A336="",$I336="",$M336=""),"",SUMIFS($M$2:M336,$I$2:I336,$I336,$A$2:A336,$A336)-$M336)</f>
        <v>59.577200000000005</v>
      </c>
      <c r="X336" s="10">
        <f t="shared" si="51"/>
        <v>210.38099999999997</v>
      </c>
      <c r="Y336" s="10">
        <f>IFERROR(VLOOKUP($I336,'02_Cad_Maquinas'!$B$2:$H$200,7,FALSE()),"")</f>
        <v>422.40000000000003</v>
      </c>
      <c r="Z336" s="10">
        <f t="shared" si="52"/>
        <v>212.01900000000006</v>
      </c>
      <c r="AA336" s="11">
        <f t="shared" si="53"/>
        <v>0.49806107954545442</v>
      </c>
      <c r="AB336" s="10" t="s">
        <v>3257</v>
      </c>
      <c r="AC336" s="10" t="str">
        <f t="shared" si="46"/>
        <v>|10176|</v>
      </c>
      <c r="AD336" s="10" t="str">
        <f t="shared" si="47"/>
        <v>FURADEIRA 20</v>
      </c>
    </row>
    <row r="337" spans="1:30" ht="24" customHeight="1" x14ac:dyDescent="0.3">
      <c r="A337" s="35">
        <v>46197</v>
      </c>
      <c r="B337" s="10">
        <v>10176</v>
      </c>
      <c r="C337" s="10" t="s">
        <v>3130</v>
      </c>
      <c r="D337" s="10" t="s">
        <v>3082</v>
      </c>
      <c r="E337" s="10">
        <v>20020002</v>
      </c>
      <c r="F337" s="10" t="s">
        <v>3263</v>
      </c>
      <c r="G337" s="10" t="s">
        <v>54</v>
      </c>
      <c r="H337" s="10" t="s">
        <v>54</v>
      </c>
      <c r="I337" s="9" t="s">
        <v>54</v>
      </c>
      <c r="J337" s="9">
        <v>30</v>
      </c>
      <c r="K337" s="10">
        <f>IF($E337="","",IFERROR(INDEX('01_Cad_Pecas'!$H$2:$H$5000,MATCH($E337,'01_Cad_Pecas'!$D$2:$D$5000,0)),IFERROR(INDEX('01_Cad_Pecas'!$H$2:$H$5000,MATCH(VALUE($E337),'01_Cad_Pecas'!$D$2:$D$5000,0)),"")))</f>
        <v>1.1000000000000001</v>
      </c>
      <c r="L337" s="10">
        <f>IF($E337="","",IFERROR(INDEX('01_Cad_Pecas'!$I$2:$I$5000,MATCH($E337,'01_Cad_Pecas'!$D$2:$D$5000,0)),IFERROR(INDEX('01_Cad_Pecas'!$I$2:$I$5000,MATCH(VALUE($E337),'01_Cad_Pecas'!$D$2:$D$5000,0)),"")))</f>
        <v>9.375E-2</v>
      </c>
      <c r="M337" s="10">
        <f t="shared" si="45"/>
        <v>3.9125000000000001</v>
      </c>
      <c r="N337" s="10">
        <v>46197</v>
      </c>
      <c r="O337" s="9">
        <v>30</v>
      </c>
      <c r="P337" s="10"/>
      <c r="Q337" s="10"/>
      <c r="R337" s="10">
        <f t="shared" si="48"/>
        <v>3.9125000000000001</v>
      </c>
      <c r="S337" s="10"/>
      <c r="T337" s="10">
        <f t="shared" si="49"/>
        <v>1</v>
      </c>
      <c r="U337" s="10"/>
      <c r="V337" s="10" t="str">
        <f t="shared" ca="1" si="50"/>
        <v>SIM</v>
      </c>
      <c r="W337" s="10">
        <f>IF(OR($A337="",$I337="",$M337=""),"",SUMIFS($M$2:M337,$I$2:I337,$I337,$A$2:A337,$A337)-$M337)</f>
        <v>62.927200000000006</v>
      </c>
      <c r="X337" s="10">
        <f t="shared" si="51"/>
        <v>210.38099999999997</v>
      </c>
      <c r="Y337" s="10">
        <f>IFERROR(VLOOKUP($I337,'02_Cad_Maquinas'!$B$2:$H$200,7,FALSE()),"")</f>
        <v>422.40000000000003</v>
      </c>
      <c r="Z337" s="10">
        <f t="shared" si="52"/>
        <v>212.01900000000006</v>
      </c>
      <c r="AA337" s="11">
        <f t="shared" si="53"/>
        <v>0.49806107954545442</v>
      </c>
      <c r="AB337" s="10" t="s">
        <v>3257</v>
      </c>
      <c r="AC337" s="10" t="str">
        <f t="shared" si="46"/>
        <v>|10176|</v>
      </c>
      <c r="AD337" s="10" t="str">
        <f t="shared" si="47"/>
        <v>FURADEIRA 20</v>
      </c>
    </row>
    <row r="338" spans="1:30" ht="24" customHeight="1" x14ac:dyDescent="0.3">
      <c r="A338" s="35">
        <v>46197</v>
      </c>
      <c r="B338" s="10">
        <v>10176</v>
      </c>
      <c r="C338" s="10" t="s">
        <v>3130</v>
      </c>
      <c r="D338" s="10" t="s">
        <v>3082</v>
      </c>
      <c r="E338" s="10">
        <v>20020003</v>
      </c>
      <c r="F338" s="10" t="s">
        <v>3264</v>
      </c>
      <c r="G338" s="10" t="s">
        <v>54</v>
      </c>
      <c r="H338" s="10" t="s">
        <v>54</v>
      </c>
      <c r="I338" s="9" t="s">
        <v>54</v>
      </c>
      <c r="J338" s="9">
        <v>30</v>
      </c>
      <c r="K338" s="10">
        <f>IF($E338="","",IFERROR(INDEX('01_Cad_Pecas'!$H$2:$H$5000,MATCH($E338,'01_Cad_Pecas'!$D$2:$D$5000,0)),IFERROR(INDEX('01_Cad_Pecas'!$H$2:$H$5000,MATCH(VALUE($E338),'01_Cad_Pecas'!$D$2:$D$5000,0)),"")))</f>
        <v>1.1000000000000001</v>
      </c>
      <c r="L338" s="10">
        <f>IF($E338="","",IFERROR(INDEX('01_Cad_Pecas'!$I$2:$I$5000,MATCH($E338,'01_Cad_Pecas'!$D$2:$D$5000,0)),IFERROR(INDEX('01_Cad_Pecas'!$I$2:$I$5000,MATCH(VALUE($E338),'01_Cad_Pecas'!$D$2:$D$5000,0)),"")))</f>
        <v>9.375E-2</v>
      </c>
      <c r="M338" s="10">
        <f t="shared" si="45"/>
        <v>3.9125000000000001</v>
      </c>
      <c r="N338" s="10">
        <v>46197</v>
      </c>
      <c r="O338" s="9">
        <v>30</v>
      </c>
      <c r="P338" s="10"/>
      <c r="Q338" s="10"/>
      <c r="R338" s="10">
        <f t="shared" si="48"/>
        <v>3.9125000000000001</v>
      </c>
      <c r="S338" s="10"/>
      <c r="T338" s="10">
        <f t="shared" si="49"/>
        <v>1</v>
      </c>
      <c r="U338" s="10"/>
      <c r="V338" s="10" t="str">
        <f t="shared" ca="1" si="50"/>
        <v>SIM</v>
      </c>
      <c r="W338" s="10">
        <f>IF(OR($A338="",$I338="",$M338=""),"",SUMIFS($M$2:M338,$I$2:I338,$I338,$A$2:A338,$A338)-$M338)</f>
        <v>66.839700000000008</v>
      </c>
      <c r="X338" s="10">
        <f t="shared" si="51"/>
        <v>210.38099999999997</v>
      </c>
      <c r="Y338" s="10">
        <f>IFERROR(VLOOKUP($I338,'02_Cad_Maquinas'!$B$2:$H$200,7,FALSE()),"")</f>
        <v>422.40000000000003</v>
      </c>
      <c r="Z338" s="10">
        <f t="shared" si="52"/>
        <v>212.01900000000006</v>
      </c>
      <c r="AA338" s="11">
        <f t="shared" si="53"/>
        <v>0.49806107954545442</v>
      </c>
      <c r="AB338" s="10" t="s">
        <v>3257</v>
      </c>
      <c r="AC338" s="10" t="str">
        <f t="shared" si="46"/>
        <v>|10176|</v>
      </c>
      <c r="AD338" s="10" t="str">
        <f t="shared" si="47"/>
        <v>FURADEIRA 20</v>
      </c>
    </row>
    <row r="339" spans="1:30" ht="24" customHeight="1" x14ac:dyDescent="0.3">
      <c r="A339" s="35">
        <v>46197</v>
      </c>
      <c r="B339" s="10">
        <v>10176</v>
      </c>
      <c r="C339" s="10" t="s">
        <v>3130</v>
      </c>
      <c r="D339" s="10" t="s">
        <v>3082</v>
      </c>
      <c r="E339" s="10">
        <v>20020004</v>
      </c>
      <c r="F339" s="10" t="s">
        <v>3265</v>
      </c>
      <c r="G339" s="10" t="s">
        <v>54</v>
      </c>
      <c r="H339" s="10" t="s">
        <v>54</v>
      </c>
      <c r="I339" s="9" t="s">
        <v>54</v>
      </c>
      <c r="J339" s="9">
        <v>60</v>
      </c>
      <c r="K339" s="10">
        <f>IF($E339="","",IFERROR(INDEX('01_Cad_Pecas'!$H$2:$H$5000,MATCH($E339,'01_Cad_Pecas'!$D$2:$D$5000,0)),IFERROR(INDEX('01_Cad_Pecas'!$H$2:$H$5000,MATCH(VALUE($E339),'01_Cad_Pecas'!$D$2:$D$5000,0)),"")))</f>
        <v>1.1000000000000001</v>
      </c>
      <c r="L339" s="10">
        <f>IF($E339="","",IFERROR(INDEX('01_Cad_Pecas'!$I$2:$I$5000,MATCH($E339,'01_Cad_Pecas'!$D$2:$D$5000,0)),IFERROR(INDEX('01_Cad_Pecas'!$I$2:$I$5000,MATCH(VALUE($E339),'01_Cad_Pecas'!$D$2:$D$5000,0)),"")))</f>
        <v>9.375E-2</v>
      </c>
      <c r="M339" s="10">
        <f t="shared" si="45"/>
        <v>6.7249999999999996</v>
      </c>
      <c r="N339" s="10">
        <v>46197</v>
      </c>
      <c r="O339" s="9">
        <v>60</v>
      </c>
      <c r="P339" s="10"/>
      <c r="Q339" s="10"/>
      <c r="R339" s="10">
        <f t="shared" si="48"/>
        <v>6.7249999999999996</v>
      </c>
      <c r="S339" s="10"/>
      <c r="T339" s="10">
        <f t="shared" si="49"/>
        <v>1</v>
      </c>
      <c r="U339" s="10"/>
      <c r="V339" s="10" t="str">
        <f t="shared" ca="1" si="50"/>
        <v>SIM</v>
      </c>
      <c r="W339" s="10">
        <f>IF(OR($A339="",$I339="",$M339=""),"",SUMIFS($M$2:M339,$I$2:I339,$I339,$A$2:A339,$A339)-$M339)</f>
        <v>70.752200000000002</v>
      </c>
      <c r="X339" s="10">
        <f t="shared" si="51"/>
        <v>210.38099999999997</v>
      </c>
      <c r="Y339" s="10">
        <f>IFERROR(VLOOKUP($I339,'02_Cad_Maquinas'!$B$2:$H$200,7,FALSE()),"")</f>
        <v>422.40000000000003</v>
      </c>
      <c r="Z339" s="10">
        <f t="shared" si="52"/>
        <v>212.01900000000006</v>
      </c>
      <c r="AA339" s="11">
        <f t="shared" si="53"/>
        <v>0.49806107954545442</v>
      </c>
      <c r="AB339" s="10" t="s">
        <v>3257</v>
      </c>
      <c r="AC339" s="10" t="str">
        <f t="shared" si="46"/>
        <v>|10176|</v>
      </c>
      <c r="AD339" s="10" t="str">
        <f t="shared" si="47"/>
        <v>FURADEIRA 20</v>
      </c>
    </row>
    <row r="340" spans="1:30" ht="24" customHeight="1" x14ac:dyDescent="0.3">
      <c r="A340" s="35">
        <v>46197</v>
      </c>
      <c r="B340" s="10">
        <v>10176</v>
      </c>
      <c r="C340" s="10" t="s">
        <v>3130</v>
      </c>
      <c r="D340" s="10" t="s">
        <v>3082</v>
      </c>
      <c r="E340" s="10">
        <v>20020005</v>
      </c>
      <c r="F340" s="10" t="s">
        <v>3266</v>
      </c>
      <c r="G340" s="10" t="s">
        <v>54</v>
      </c>
      <c r="H340" s="10" t="s">
        <v>54</v>
      </c>
      <c r="I340" s="9" t="s">
        <v>54</v>
      </c>
      <c r="J340" s="9">
        <v>30</v>
      </c>
      <c r="K340" s="10">
        <f>IF($E340="","",IFERROR(INDEX('01_Cad_Pecas'!$H$2:$H$5000,MATCH($E340,'01_Cad_Pecas'!$D$2:$D$5000,0)),IFERROR(INDEX('01_Cad_Pecas'!$H$2:$H$5000,MATCH(VALUE($E340),'01_Cad_Pecas'!$D$2:$D$5000,0)),"")))</f>
        <v>1.1000000000000001</v>
      </c>
      <c r="L340" s="10">
        <f>IF($E340="","",IFERROR(INDEX('01_Cad_Pecas'!$I$2:$I$5000,MATCH($E340,'01_Cad_Pecas'!$D$2:$D$5000,0)),IFERROR(INDEX('01_Cad_Pecas'!$I$2:$I$5000,MATCH(VALUE($E340),'01_Cad_Pecas'!$D$2:$D$5000,0)),"")))</f>
        <v>9.375E-2</v>
      </c>
      <c r="M340" s="10">
        <f t="shared" si="45"/>
        <v>3.9125000000000001</v>
      </c>
      <c r="N340" s="10">
        <v>46197</v>
      </c>
      <c r="O340" s="9">
        <v>30</v>
      </c>
      <c r="P340" s="10"/>
      <c r="Q340" s="10"/>
      <c r="R340" s="10">
        <f t="shared" si="48"/>
        <v>3.9125000000000001</v>
      </c>
      <c r="S340" s="10"/>
      <c r="T340" s="10">
        <f t="shared" si="49"/>
        <v>1</v>
      </c>
      <c r="U340" s="10"/>
      <c r="V340" s="10" t="str">
        <f t="shared" ca="1" si="50"/>
        <v>SIM</v>
      </c>
      <c r="W340" s="10">
        <f>IF(OR($A340="",$I340="",$M340=""),"",SUMIFS($M$2:M340,$I$2:I340,$I340,$A$2:A340,$A340)-$M340)</f>
        <v>77.477199999999996</v>
      </c>
      <c r="X340" s="10">
        <f t="shared" si="51"/>
        <v>210.38099999999997</v>
      </c>
      <c r="Y340" s="10">
        <f>IFERROR(VLOOKUP($I340,'02_Cad_Maquinas'!$B$2:$H$200,7,FALSE()),"")</f>
        <v>422.40000000000003</v>
      </c>
      <c r="Z340" s="10">
        <f t="shared" si="52"/>
        <v>212.01900000000006</v>
      </c>
      <c r="AA340" s="11">
        <f t="shared" si="53"/>
        <v>0.49806107954545442</v>
      </c>
      <c r="AB340" s="10" t="s">
        <v>3257</v>
      </c>
      <c r="AC340" s="10" t="str">
        <f t="shared" si="46"/>
        <v>|10176|</v>
      </c>
      <c r="AD340" s="10" t="str">
        <f t="shared" si="47"/>
        <v>FURADEIRA 20</v>
      </c>
    </row>
    <row r="341" spans="1:30" ht="24" customHeight="1" x14ac:dyDescent="0.3">
      <c r="A341" s="35">
        <v>46197</v>
      </c>
      <c r="B341" s="10">
        <v>10176</v>
      </c>
      <c r="C341" s="10" t="s">
        <v>3130</v>
      </c>
      <c r="D341" s="10" t="s">
        <v>3082</v>
      </c>
      <c r="E341" s="10">
        <v>20013102</v>
      </c>
      <c r="F341" s="10" t="s">
        <v>3188</v>
      </c>
      <c r="G341" s="10" t="s">
        <v>54</v>
      </c>
      <c r="H341" s="10" t="s">
        <v>54</v>
      </c>
      <c r="I341" s="9" t="s">
        <v>54</v>
      </c>
      <c r="J341" s="9">
        <v>408</v>
      </c>
      <c r="K341" s="10">
        <f>IF($E341="","",IFERROR(INDEX('01_Cad_Pecas'!$H$2:$H$5000,MATCH($E341,'01_Cad_Pecas'!$D$2:$D$5000,0)),IFERROR(INDEX('01_Cad_Pecas'!$H$2:$H$5000,MATCH(VALUE($E341),'01_Cad_Pecas'!$D$2:$D$5000,0)),"")))</f>
        <v>3</v>
      </c>
      <c r="L341" s="10">
        <f>IF($E341="","",IFERROR(INDEX('01_Cad_Pecas'!$I$2:$I$5000,MATCH($E341,'01_Cad_Pecas'!$D$2:$D$5000,0)),IFERROR(INDEX('01_Cad_Pecas'!$I$2:$I$5000,MATCH(VALUE($E341),'01_Cad_Pecas'!$D$2:$D$5000,0)),"")))</f>
        <v>6.7799999999999999E-2</v>
      </c>
      <c r="M341" s="10">
        <f t="shared" si="45"/>
        <v>30.662399999999998</v>
      </c>
      <c r="N341" s="10">
        <v>46197</v>
      </c>
      <c r="O341" s="9">
        <v>408</v>
      </c>
      <c r="P341" s="10"/>
      <c r="Q341" s="10"/>
      <c r="R341" s="10">
        <f t="shared" si="48"/>
        <v>30.662399999999998</v>
      </c>
      <c r="S341" s="10"/>
      <c r="T341" s="10">
        <f t="shared" si="49"/>
        <v>1</v>
      </c>
      <c r="U341" s="10"/>
      <c r="V341" s="10" t="str">
        <f t="shared" ca="1" si="50"/>
        <v>SIM</v>
      </c>
      <c r="W341" s="10">
        <f>IF(OR($A341="",$I341="",$M341=""),"",SUMIFS($M$2:M341,$I$2:I341,$I341,$A$2:A341,$A341)-$M341)</f>
        <v>81.389700000000005</v>
      </c>
      <c r="X341" s="10">
        <f t="shared" si="51"/>
        <v>210.38099999999997</v>
      </c>
      <c r="Y341" s="10">
        <f>IFERROR(VLOOKUP($I341,'02_Cad_Maquinas'!$B$2:$H$200,7,FALSE()),"")</f>
        <v>422.40000000000003</v>
      </c>
      <c r="Z341" s="10">
        <f t="shared" si="52"/>
        <v>212.01900000000006</v>
      </c>
      <c r="AA341" s="11">
        <f t="shared" si="53"/>
        <v>0.49806107954545442</v>
      </c>
      <c r="AB341" s="10" t="s">
        <v>3257</v>
      </c>
      <c r="AC341" s="10" t="str">
        <f t="shared" si="46"/>
        <v>|10176|</v>
      </c>
      <c r="AD341" s="10" t="str">
        <f t="shared" si="47"/>
        <v>FURADEIRA 20</v>
      </c>
    </row>
    <row r="342" spans="1:30" ht="24" customHeight="1" x14ac:dyDescent="0.3">
      <c r="A342" s="35">
        <v>46197</v>
      </c>
      <c r="B342" s="10">
        <v>10176</v>
      </c>
      <c r="C342" s="10" t="s">
        <v>3130</v>
      </c>
      <c r="D342" s="10" t="s">
        <v>3082</v>
      </c>
      <c r="E342" s="10">
        <v>20013103</v>
      </c>
      <c r="F342" s="10" t="s">
        <v>3189</v>
      </c>
      <c r="G342" s="10" t="s">
        <v>54</v>
      </c>
      <c r="H342" s="10" t="s">
        <v>54</v>
      </c>
      <c r="I342" s="9" t="s">
        <v>54</v>
      </c>
      <c r="J342" s="9">
        <v>408</v>
      </c>
      <c r="K342" s="10">
        <f>IF($E342="","",IFERROR(INDEX('01_Cad_Pecas'!$H$2:$H$5000,MATCH($E342,'01_Cad_Pecas'!$D$2:$D$5000,0)),IFERROR(INDEX('01_Cad_Pecas'!$H$2:$H$5000,MATCH(VALUE($E342),'01_Cad_Pecas'!$D$2:$D$5000,0)),"")))</f>
        <v>3</v>
      </c>
      <c r="L342" s="10">
        <f>IF($E342="","",IFERROR(INDEX('01_Cad_Pecas'!$I$2:$I$5000,MATCH($E342,'01_Cad_Pecas'!$D$2:$D$5000,0)),IFERROR(INDEX('01_Cad_Pecas'!$I$2:$I$5000,MATCH(VALUE($E342),'01_Cad_Pecas'!$D$2:$D$5000,0)),"")))</f>
        <v>6.7799999999999999E-2</v>
      </c>
      <c r="M342" s="10">
        <f t="shared" si="45"/>
        <v>30.662399999999998</v>
      </c>
      <c r="N342" s="10">
        <v>46197</v>
      </c>
      <c r="O342" s="9">
        <v>408</v>
      </c>
      <c r="P342" s="10"/>
      <c r="Q342" s="10"/>
      <c r="R342" s="10">
        <f t="shared" si="48"/>
        <v>30.662399999999998</v>
      </c>
      <c r="S342" s="10"/>
      <c r="T342" s="10">
        <f t="shared" si="49"/>
        <v>1</v>
      </c>
      <c r="U342" s="10"/>
      <c r="V342" s="10" t="str">
        <f t="shared" ca="1" si="50"/>
        <v>SIM</v>
      </c>
      <c r="W342" s="10">
        <f>IF(OR($A342="",$I342="",$M342=""),"",SUMIFS($M$2:M342,$I$2:I342,$I342,$A$2:A342,$A342)-$M342)</f>
        <v>112.0521</v>
      </c>
      <c r="X342" s="10">
        <f t="shared" si="51"/>
        <v>210.38099999999997</v>
      </c>
      <c r="Y342" s="10">
        <f>IFERROR(VLOOKUP($I342,'02_Cad_Maquinas'!$B$2:$H$200,7,FALSE()),"")</f>
        <v>422.40000000000003</v>
      </c>
      <c r="Z342" s="10">
        <f t="shared" si="52"/>
        <v>212.01900000000006</v>
      </c>
      <c r="AA342" s="11">
        <f t="shared" si="53"/>
        <v>0.49806107954545442</v>
      </c>
      <c r="AB342" s="10" t="s">
        <v>3257</v>
      </c>
      <c r="AC342" s="10" t="str">
        <f t="shared" si="46"/>
        <v>|10176|</v>
      </c>
      <c r="AD342" s="10" t="str">
        <f t="shared" si="47"/>
        <v>FURADEIRA 20</v>
      </c>
    </row>
    <row r="343" spans="1:30" ht="24" customHeight="1" x14ac:dyDescent="0.3">
      <c r="A343" s="35">
        <v>46197</v>
      </c>
      <c r="B343" s="10">
        <v>10176</v>
      </c>
      <c r="C343" s="10" t="s">
        <v>3130</v>
      </c>
      <c r="D343" s="10" t="s">
        <v>3082</v>
      </c>
      <c r="E343" s="10">
        <v>20020001</v>
      </c>
      <c r="F343" s="10" t="s">
        <v>3190</v>
      </c>
      <c r="G343" s="10" t="s">
        <v>54</v>
      </c>
      <c r="H343" s="10" t="s">
        <v>54</v>
      </c>
      <c r="I343" s="9" t="s">
        <v>54</v>
      </c>
      <c r="J343" s="9">
        <v>120</v>
      </c>
      <c r="K343" s="10">
        <f>IF($E343="","",IFERROR(INDEX('01_Cad_Pecas'!$H$2:$H$5000,MATCH($E343,'01_Cad_Pecas'!$D$2:$D$5000,0)),IFERROR(INDEX('01_Cad_Pecas'!$H$2:$H$5000,MATCH(VALUE($E343),'01_Cad_Pecas'!$D$2:$D$5000,0)),"")))</f>
        <v>3</v>
      </c>
      <c r="L343" s="10">
        <f>IF($E343="","",IFERROR(INDEX('01_Cad_Pecas'!$I$2:$I$5000,MATCH($E343,'01_Cad_Pecas'!$D$2:$D$5000,0)),IFERROR(INDEX('01_Cad_Pecas'!$I$2:$I$5000,MATCH(VALUE($E343),'01_Cad_Pecas'!$D$2:$D$5000,0)),"")))</f>
        <v>6.7799999999999999E-2</v>
      </c>
      <c r="M343" s="10">
        <f t="shared" si="45"/>
        <v>11.135999999999999</v>
      </c>
      <c r="N343" s="10">
        <v>46197</v>
      </c>
      <c r="O343" s="9">
        <v>120</v>
      </c>
      <c r="P343" s="10"/>
      <c r="Q343" s="10"/>
      <c r="R343" s="10">
        <f t="shared" si="48"/>
        <v>11.135999999999999</v>
      </c>
      <c r="S343" s="10"/>
      <c r="T343" s="10">
        <f t="shared" si="49"/>
        <v>1</v>
      </c>
      <c r="U343" s="10"/>
      <c r="V343" s="10" t="str">
        <f t="shared" ca="1" si="50"/>
        <v>SIM</v>
      </c>
      <c r="W343" s="10">
        <f>IF(OR($A343="",$I343="",$M343=""),"",SUMIFS($M$2:M343,$I$2:I343,$I343,$A$2:A343,$A343)-$M343)</f>
        <v>142.71449999999999</v>
      </c>
      <c r="X343" s="10">
        <f t="shared" si="51"/>
        <v>210.38099999999997</v>
      </c>
      <c r="Y343" s="10">
        <f>IFERROR(VLOOKUP($I343,'02_Cad_Maquinas'!$B$2:$H$200,7,FALSE()),"")</f>
        <v>422.40000000000003</v>
      </c>
      <c r="Z343" s="10">
        <f t="shared" si="52"/>
        <v>212.01900000000006</v>
      </c>
      <c r="AA343" s="11">
        <f t="shared" si="53"/>
        <v>0.49806107954545442</v>
      </c>
      <c r="AB343" s="10" t="s">
        <v>3257</v>
      </c>
      <c r="AC343" s="10" t="str">
        <f t="shared" si="46"/>
        <v>|10176|</v>
      </c>
      <c r="AD343" s="10" t="str">
        <f t="shared" si="47"/>
        <v>FURADEIRA 20</v>
      </c>
    </row>
    <row r="344" spans="1:30" ht="24" customHeight="1" x14ac:dyDescent="0.3">
      <c r="A344" s="35">
        <v>46197</v>
      </c>
      <c r="B344" s="10">
        <v>10176</v>
      </c>
      <c r="C344" s="10" t="s">
        <v>3130</v>
      </c>
      <c r="D344" s="10" t="s">
        <v>3082</v>
      </c>
      <c r="E344" s="10">
        <v>30006104</v>
      </c>
      <c r="F344" s="10" t="s">
        <v>3159</v>
      </c>
      <c r="G344" s="10" t="s">
        <v>54</v>
      </c>
      <c r="H344" s="10" t="s">
        <v>54</v>
      </c>
      <c r="I344" s="9" t="s">
        <v>54</v>
      </c>
      <c r="J344" s="9">
        <v>30</v>
      </c>
      <c r="K344" s="10">
        <f>IF($E344="","",IFERROR(INDEX('01_Cad_Pecas'!$H$2:$H$5000,MATCH($E344,'01_Cad_Pecas'!$D$2:$D$5000,0)),IFERROR(INDEX('01_Cad_Pecas'!$H$2:$H$5000,MATCH(VALUE($E344),'01_Cad_Pecas'!$D$2:$D$5000,0)),"")))</f>
        <v>7</v>
      </c>
      <c r="L344" s="10">
        <f>IF($E344="","",IFERROR(INDEX('01_Cad_Pecas'!$I$2:$I$5000,MATCH($E344,'01_Cad_Pecas'!$D$2:$D$5000,0)),IFERROR(INDEX('01_Cad_Pecas'!$I$2:$I$5000,MATCH(VALUE($E344),'01_Cad_Pecas'!$D$2:$D$5000,0)),"")))</f>
        <v>0.81</v>
      </c>
      <c r="M344" s="10">
        <f t="shared" si="45"/>
        <v>31.3</v>
      </c>
      <c r="N344" s="10">
        <v>46197</v>
      </c>
      <c r="O344" s="9">
        <v>30</v>
      </c>
      <c r="P344" s="10"/>
      <c r="Q344" s="10"/>
      <c r="R344" s="10">
        <f t="shared" si="48"/>
        <v>31.3</v>
      </c>
      <c r="S344" s="10"/>
      <c r="T344" s="10">
        <f t="shared" si="49"/>
        <v>1</v>
      </c>
      <c r="U344" s="10"/>
      <c r="V344" s="10" t="str">
        <f t="shared" ca="1" si="50"/>
        <v>SIM</v>
      </c>
      <c r="W344" s="10">
        <f>IF(OR($A344="",$I344="",$M344=""),"",SUMIFS($M$2:M344,$I$2:I344,$I344,$A$2:A344,$A344)-$M344)</f>
        <v>153.85049999999998</v>
      </c>
      <c r="X344" s="10">
        <f t="shared" si="51"/>
        <v>210.38099999999997</v>
      </c>
      <c r="Y344" s="10">
        <f>IFERROR(VLOOKUP($I344,'02_Cad_Maquinas'!$B$2:$H$200,7,FALSE()),"")</f>
        <v>422.40000000000003</v>
      </c>
      <c r="Z344" s="10">
        <f t="shared" si="52"/>
        <v>212.01900000000006</v>
      </c>
      <c r="AA344" s="11">
        <f t="shared" si="53"/>
        <v>0.49806107954545442</v>
      </c>
      <c r="AB344" s="10" t="s">
        <v>3257</v>
      </c>
      <c r="AC344" s="10" t="str">
        <f t="shared" si="46"/>
        <v>|10176|</v>
      </c>
      <c r="AD344" s="10" t="str">
        <f t="shared" si="47"/>
        <v>FURADEIRA 20</v>
      </c>
    </row>
    <row r="345" spans="1:30" ht="24" customHeight="1" x14ac:dyDescent="0.3">
      <c r="A345" s="35">
        <v>46197</v>
      </c>
      <c r="B345" s="10">
        <v>10176</v>
      </c>
      <c r="C345" s="10" t="s">
        <v>3130</v>
      </c>
      <c r="D345" s="10" t="s">
        <v>3082</v>
      </c>
      <c r="E345" s="10">
        <v>30006110</v>
      </c>
      <c r="F345" s="10" t="s">
        <v>3180</v>
      </c>
      <c r="G345" s="10" t="s">
        <v>54</v>
      </c>
      <c r="H345" s="10" t="s">
        <v>54</v>
      </c>
      <c r="I345" s="9" t="s">
        <v>54</v>
      </c>
      <c r="J345" s="9">
        <v>30</v>
      </c>
      <c r="K345" s="10">
        <f>IF($E345="","",IFERROR(INDEX('01_Cad_Pecas'!$H$2:$H$5000,MATCH($E345,'01_Cad_Pecas'!$D$2:$D$5000,0)),IFERROR(INDEX('01_Cad_Pecas'!$H$2:$H$5000,MATCH(VALUE($E345),'01_Cad_Pecas'!$D$2:$D$5000,0)),"")))</f>
        <v>3</v>
      </c>
      <c r="L345" s="10">
        <f>IF($E345="","",IFERROR(INDEX('01_Cad_Pecas'!$I$2:$I$5000,MATCH($E345,'01_Cad_Pecas'!$D$2:$D$5000,0)),IFERROR(INDEX('01_Cad_Pecas'!$I$2:$I$5000,MATCH(VALUE($E345),'01_Cad_Pecas'!$D$2:$D$5000,0)),"")))</f>
        <v>6.7799999999999999E-2</v>
      </c>
      <c r="M345" s="10">
        <f t="shared" si="45"/>
        <v>5.0339999999999998</v>
      </c>
      <c r="N345" s="10">
        <v>46197</v>
      </c>
      <c r="O345" s="9">
        <v>30</v>
      </c>
      <c r="P345" s="10"/>
      <c r="Q345" s="10"/>
      <c r="R345" s="10">
        <f t="shared" si="48"/>
        <v>5.0339999999999998</v>
      </c>
      <c r="S345" s="10"/>
      <c r="T345" s="10">
        <f t="shared" si="49"/>
        <v>1</v>
      </c>
      <c r="U345" s="10"/>
      <c r="V345" s="10" t="str">
        <f t="shared" ca="1" si="50"/>
        <v>SIM</v>
      </c>
      <c r="W345" s="10">
        <f>IF(OR($A345="",$I345="",$M345=""),"",SUMIFS($M$2:M345,$I$2:I345,$I345,$A$2:A345,$A345)-$M345)</f>
        <v>185.15049999999999</v>
      </c>
      <c r="X345" s="10">
        <f t="shared" si="51"/>
        <v>210.38099999999997</v>
      </c>
      <c r="Y345" s="10">
        <f>IFERROR(VLOOKUP($I345,'02_Cad_Maquinas'!$B$2:$H$200,7,FALSE()),"")</f>
        <v>422.40000000000003</v>
      </c>
      <c r="Z345" s="10">
        <f t="shared" si="52"/>
        <v>212.01900000000006</v>
      </c>
      <c r="AA345" s="11">
        <f t="shared" si="53"/>
        <v>0.49806107954545442</v>
      </c>
      <c r="AB345" s="10" t="s">
        <v>3257</v>
      </c>
      <c r="AC345" s="10" t="str">
        <f t="shared" si="46"/>
        <v>|10176|</v>
      </c>
      <c r="AD345" s="10" t="str">
        <f t="shared" si="47"/>
        <v>FURADEIRA 20</v>
      </c>
    </row>
    <row r="346" spans="1:30" ht="24" customHeight="1" x14ac:dyDescent="0.3">
      <c r="A346" s="35">
        <v>46197</v>
      </c>
      <c r="B346" s="10">
        <v>10176</v>
      </c>
      <c r="C346" s="10" t="s">
        <v>3130</v>
      </c>
      <c r="D346" s="10" t="s">
        <v>3082</v>
      </c>
      <c r="E346" s="10">
        <v>30006111</v>
      </c>
      <c r="F346" s="10" t="s">
        <v>3182</v>
      </c>
      <c r="G346" s="10" t="s">
        <v>54</v>
      </c>
      <c r="H346" s="10" t="s">
        <v>54</v>
      </c>
      <c r="I346" s="9" t="s">
        <v>54</v>
      </c>
      <c r="J346" s="9">
        <v>30</v>
      </c>
      <c r="K346" s="10">
        <f>IF($E346="","",IFERROR(INDEX('01_Cad_Pecas'!$H$2:$H$5000,MATCH($E346,'01_Cad_Pecas'!$D$2:$D$5000,0)),IFERROR(INDEX('01_Cad_Pecas'!$H$2:$H$5000,MATCH(VALUE($E346),'01_Cad_Pecas'!$D$2:$D$5000,0)),"")))</f>
        <v>3</v>
      </c>
      <c r="L346" s="10">
        <f>IF($E346="","",IFERROR(INDEX('01_Cad_Pecas'!$I$2:$I$5000,MATCH($E346,'01_Cad_Pecas'!$D$2:$D$5000,0)),IFERROR(INDEX('01_Cad_Pecas'!$I$2:$I$5000,MATCH(VALUE($E346),'01_Cad_Pecas'!$D$2:$D$5000,0)),"")))</f>
        <v>6.7799999999999999E-2</v>
      </c>
      <c r="M346" s="10">
        <f t="shared" si="45"/>
        <v>5.0339999999999998</v>
      </c>
      <c r="N346" s="10">
        <v>46197</v>
      </c>
      <c r="O346" s="9">
        <v>30</v>
      </c>
      <c r="P346" s="10"/>
      <c r="Q346" s="10"/>
      <c r="R346" s="10">
        <f t="shared" si="48"/>
        <v>5.0339999999999998</v>
      </c>
      <c r="S346" s="10"/>
      <c r="T346" s="10">
        <f t="shared" si="49"/>
        <v>1</v>
      </c>
      <c r="U346" s="10"/>
      <c r="V346" s="10" t="str">
        <f t="shared" ca="1" si="50"/>
        <v>SIM</v>
      </c>
      <c r="W346" s="10">
        <f>IF(OR($A346="",$I346="",$M346=""),"",SUMIFS($M$2:M346,$I$2:I346,$I346,$A$2:A346,$A346)-$M346)</f>
        <v>190.18449999999999</v>
      </c>
      <c r="X346" s="10">
        <f t="shared" si="51"/>
        <v>210.38099999999997</v>
      </c>
      <c r="Y346" s="10">
        <f>IFERROR(VLOOKUP($I346,'02_Cad_Maquinas'!$B$2:$H$200,7,FALSE()),"")</f>
        <v>422.40000000000003</v>
      </c>
      <c r="Z346" s="10">
        <f t="shared" si="52"/>
        <v>212.01900000000006</v>
      </c>
      <c r="AA346" s="11">
        <f t="shared" si="53"/>
        <v>0.49806107954545442</v>
      </c>
      <c r="AB346" s="10" t="s">
        <v>3257</v>
      </c>
      <c r="AC346" s="10" t="str">
        <f t="shared" si="46"/>
        <v>|10176|</v>
      </c>
      <c r="AD346" s="10" t="str">
        <f t="shared" si="47"/>
        <v>FURADEIRA 20</v>
      </c>
    </row>
    <row r="347" spans="1:30" ht="24" customHeight="1" x14ac:dyDescent="0.3">
      <c r="A347" s="35">
        <v>46197</v>
      </c>
      <c r="B347" s="10">
        <v>10176</v>
      </c>
      <c r="C347" s="10" t="s">
        <v>3130</v>
      </c>
      <c r="D347" s="10" t="s">
        <v>3082</v>
      </c>
      <c r="E347" s="10">
        <v>30009703</v>
      </c>
      <c r="F347" s="10" t="s">
        <v>3267</v>
      </c>
      <c r="G347" s="10" t="s">
        <v>54</v>
      </c>
      <c r="H347" s="10" t="s">
        <v>54</v>
      </c>
      <c r="I347" s="9" t="s">
        <v>54</v>
      </c>
      <c r="J347" s="9">
        <v>150</v>
      </c>
      <c r="K347" s="10">
        <f>IF($E347="","",IFERROR(INDEX('01_Cad_Pecas'!$H$2:$H$5000,MATCH($E347,'01_Cad_Pecas'!$D$2:$D$5000,0)),IFERROR(INDEX('01_Cad_Pecas'!$H$2:$H$5000,MATCH(VALUE($E347),'01_Cad_Pecas'!$D$2:$D$5000,0)),"")))</f>
        <v>1.1000000000000001</v>
      </c>
      <c r="L347" s="10">
        <f>IF($E347="","",IFERROR(INDEX('01_Cad_Pecas'!$I$2:$I$5000,MATCH($E347,'01_Cad_Pecas'!$D$2:$D$5000,0)),IFERROR(INDEX('01_Cad_Pecas'!$I$2:$I$5000,MATCH(VALUE($E347),'01_Cad_Pecas'!$D$2:$D$5000,0)),"")))</f>
        <v>9.375E-2</v>
      </c>
      <c r="M347" s="10">
        <f t="shared" si="45"/>
        <v>15.1625</v>
      </c>
      <c r="N347" s="10">
        <v>46197</v>
      </c>
      <c r="O347" s="9">
        <v>150</v>
      </c>
      <c r="P347" s="10"/>
      <c r="Q347" s="10"/>
      <c r="R347" s="10">
        <f t="shared" si="48"/>
        <v>15.1625</v>
      </c>
      <c r="S347" s="10"/>
      <c r="T347" s="10">
        <f t="shared" si="49"/>
        <v>1</v>
      </c>
      <c r="U347" s="10"/>
      <c r="V347" s="10" t="str">
        <f t="shared" ca="1" si="50"/>
        <v>SIM</v>
      </c>
      <c r="W347" s="10">
        <f>IF(OR($A347="",$I347="",$M347=""),"",SUMIFS($M$2:M347,$I$2:I347,$I347,$A$2:A347,$A347)-$M347)</f>
        <v>195.21849999999998</v>
      </c>
      <c r="X347" s="10">
        <f t="shared" si="51"/>
        <v>210.38099999999997</v>
      </c>
      <c r="Y347" s="10">
        <f>IFERROR(VLOOKUP($I347,'02_Cad_Maquinas'!$B$2:$H$200,7,FALSE()),"")</f>
        <v>422.40000000000003</v>
      </c>
      <c r="Z347" s="10">
        <f t="shared" si="52"/>
        <v>212.01900000000006</v>
      </c>
      <c r="AA347" s="11">
        <f t="shared" si="53"/>
        <v>0.49806107954545442</v>
      </c>
      <c r="AB347" s="10" t="s">
        <v>3257</v>
      </c>
      <c r="AC347" s="10" t="str">
        <f t="shared" si="46"/>
        <v>|10176|</v>
      </c>
      <c r="AD347" s="10" t="str">
        <f t="shared" si="47"/>
        <v>FURADEIRA 20</v>
      </c>
    </row>
    <row r="348" spans="1:30" ht="36" customHeight="1" x14ac:dyDescent="0.3">
      <c r="A348" s="35">
        <v>46198</v>
      </c>
      <c r="B348" s="10">
        <v>10163.10147</v>
      </c>
      <c r="C348" s="10" t="s">
        <v>3142</v>
      </c>
      <c r="D348" s="10" t="s">
        <v>3082</v>
      </c>
      <c r="E348" s="10">
        <v>20052004</v>
      </c>
      <c r="F348" s="10" t="s">
        <v>3268</v>
      </c>
      <c r="G348" s="10" t="s">
        <v>54</v>
      </c>
      <c r="H348" s="10" t="s">
        <v>54</v>
      </c>
      <c r="I348" s="9" t="s">
        <v>54</v>
      </c>
      <c r="J348" s="9">
        <v>70</v>
      </c>
      <c r="K348" s="10">
        <f>IF($E348="","",IFERROR(INDEX('01_Cad_Pecas'!$H$2:$H$5000,MATCH($E348,'01_Cad_Pecas'!$D$2:$D$5000,0)),IFERROR(INDEX('01_Cad_Pecas'!$H$2:$H$5000,MATCH(VALUE($E348),'01_Cad_Pecas'!$D$2:$D$5000,0)),"")))</f>
        <v>1.1000000000000001</v>
      </c>
      <c r="L348" s="10">
        <f>IF($E348="","",IFERROR(INDEX('01_Cad_Pecas'!$I$2:$I$5000,MATCH($E348,'01_Cad_Pecas'!$D$2:$D$5000,0)),IFERROR(INDEX('01_Cad_Pecas'!$I$2:$I$5000,MATCH(VALUE($E348),'01_Cad_Pecas'!$D$2:$D$5000,0)),"")))</f>
        <v>9.375E-2</v>
      </c>
      <c r="M348" s="10">
        <f t="shared" si="45"/>
        <v>7.6624999999999996</v>
      </c>
      <c r="N348" s="10">
        <v>46197</v>
      </c>
      <c r="O348" s="9">
        <v>70</v>
      </c>
      <c r="P348" s="10"/>
      <c r="Q348" s="10"/>
      <c r="R348" s="10">
        <f t="shared" si="48"/>
        <v>7.6624999999999996</v>
      </c>
      <c r="S348" s="10"/>
      <c r="T348" s="10">
        <f t="shared" si="49"/>
        <v>1</v>
      </c>
      <c r="U348" s="10"/>
      <c r="V348" s="10" t="str">
        <f t="shared" ca="1" si="50"/>
        <v>SIM</v>
      </c>
      <c r="W348" s="10">
        <f>IF(OR($A348="",$I348="",$M348=""),"",SUMIFS($M$2:M348,$I$2:I348,$I348,$A$2:A348,$A348)-$M348)</f>
        <v>0</v>
      </c>
      <c r="X348" s="10">
        <f t="shared" si="51"/>
        <v>290.36874999999998</v>
      </c>
      <c r="Y348" s="10">
        <f>IFERROR(VLOOKUP($I348,'02_Cad_Maquinas'!$B$2:$H$200,7,FALSE()),"")</f>
        <v>422.40000000000003</v>
      </c>
      <c r="Z348" s="10">
        <f t="shared" si="52"/>
        <v>132.03125000000006</v>
      </c>
      <c r="AA348" s="11">
        <f t="shared" si="53"/>
        <v>0.68742601799242409</v>
      </c>
      <c r="AB348" s="10" t="s">
        <v>3269</v>
      </c>
      <c r="AC348" s="10" t="str">
        <f t="shared" si="46"/>
        <v>|10163|10147|</v>
      </c>
      <c r="AD348" s="10" t="str">
        <f t="shared" si="47"/>
        <v>FURADEIRA 20</v>
      </c>
    </row>
    <row r="349" spans="1:30" ht="36" customHeight="1" x14ac:dyDescent="0.3">
      <c r="A349" s="35">
        <v>46198</v>
      </c>
      <c r="B349" s="10">
        <v>10163.10147</v>
      </c>
      <c r="C349" s="10" t="s">
        <v>3142</v>
      </c>
      <c r="D349" s="10" t="s">
        <v>3082</v>
      </c>
      <c r="E349" s="10">
        <v>20052204</v>
      </c>
      <c r="F349" s="10" t="s">
        <v>3270</v>
      </c>
      <c r="G349" s="10" t="s">
        <v>54</v>
      </c>
      <c r="H349" s="10" t="s">
        <v>54</v>
      </c>
      <c r="I349" s="9" t="s">
        <v>54</v>
      </c>
      <c r="J349" s="9">
        <v>130</v>
      </c>
      <c r="K349" s="10">
        <f>IF($E349="","",IFERROR(INDEX('01_Cad_Pecas'!$H$2:$H$5000,MATCH($E349,'01_Cad_Pecas'!$D$2:$D$5000,0)),IFERROR(INDEX('01_Cad_Pecas'!$H$2:$H$5000,MATCH(VALUE($E349),'01_Cad_Pecas'!$D$2:$D$5000,0)),"")))</f>
        <v>1.1000000000000001</v>
      </c>
      <c r="L349" s="10">
        <f>IF($E349="","",IFERROR(INDEX('01_Cad_Pecas'!$I$2:$I$5000,MATCH($E349,'01_Cad_Pecas'!$D$2:$D$5000,0)),IFERROR(INDEX('01_Cad_Pecas'!$I$2:$I$5000,MATCH(VALUE($E349),'01_Cad_Pecas'!$D$2:$D$5000,0)),"")))</f>
        <v>9.375E-2</v>
      </c>
      <c r="M349" s="10">
        <f t="shared" si="45"/>
        <v>13.2875</v>
      </c>
      <c r="N349" s="10">
        <v>46197</v>
      </c>
      <c r="O349" s="9">
        <v>130</v>
      </c>
      <c r="P349" s="10"/>
      <c r="Q349" s="10"/>
      <c r="R349" s="10">
        <f t="shared" si="48"/>
        <v>13.2875</v>
      </c>
      <c r="S349" s="10"/>
      <c r="T349" s="10">
        <f t="shared" si="49"/>
        <v>1</v>
      </c>
      <c r="U349" s="10"/>
      <c r="V349" s="10" t="str">
        <f t="shared" ca="1" si="50"/>
        <v>SIM</v>
      </c>
      <c r="W349" s="10">
        <f>IF(OR($A349="",$I349="",$M349=""),"",SUMIFS($M$2:M349,$I$2:I349,$I349,$A$2:A349,$A349)-$M349)</f>
        <v>7.6624999999999996</v>
      </c>
      <c r="X349" s="10">
        <f t="shared" si="51"/>
        <v>290.36874999999998</v>
      </c>
      <c r="Y349" s="10">
        <f>IFERROR(VLOOKUP($I349,'02_Cad_Maquinas'!$B$2:$H$200,7,FALSE()),"")</f>
        <v>422.40000000000003</v>
      </c>
      <c r="Z349" s="10">
        <f t="shared" si="52"/>
        <v>132.03125000000006</v>
      </c>
      <c r="AA349" s="11">
        <f t="shared" si="53"/>
        <v>0.68742601799242409</v>
      </c>
      <c r="AB349" s="10" t="s">
        <v>3269</v>
      </c>
      <c r="AC349" s="10" t="str">
        <f t="shared" si="46"/>
        <v>|10163|10147|</v>
      </c>
      <c r="AD349" s="10" t="str">
        <f t="shared" si="47"/>
        <v>FURADEIRA 20</v>
      </c>
    </row>
    <row r="350" spans="1:30" ht="36" customHeight="1" x14ac:dyDescent="0.3">
      <c r="A350" s="35">
        <v>46198</v>
      </c>
      <c r="B350" s="10">
        <v>10163.10147</v>
      </c>
      <c r="C350" s="10" t="s">
        <v>3142</v>
      </c>
      <c r="D350" s="10" t="s">
        <v>3082</v>
      </c>
      <c r="E350" s="10">
        <v>20065101</v>
      </c>
      <c r="F350" s="10" t="s">
        <v>3271</v>
      </c>
      <c r="G350" s="10" t="s">
        <v>54</v>
      </c>
      <c r="H350" s="10" t="s">
        <v>54</v>
      </c>
      <c r="I350" s="9" t="s">
        <v>54</v>
      </c>
      <c r="J350" s="9">
        <v>5</v>
      </c>
      <c r="K350" s="10">
        <f>IF($E350="","",IFERROR(INDEX('01_Cad_Pecas'!$H$2:$H$5000,MATCH($E350,'01_Cad_Pecas'!$D$2:$D$5000,0)),IFERROR(INDEX('01_Cad_Pecas'!$H$2:$H$5000,MATCH(VALUE($E350),'01_Cad_Pecas'!$D$2:$D$5000,0)),"")))</f>
        <v>1.1000000000000001</v>
      </c>
      <c r="L350" s="10">
        <f>IF($E350="","",IFERROR(INDEX('01_Cad_Pecas'!$I$2:$I$5000,MATCH($E350,'01_Cad_Pecas'!$D$2:$D$5000,0)),IFERROR(INDEX('01_Cad_Pecas'!$I$2:$I$5000,MATCH(VALUE($E350),'01_Cad_Pecas'!$D$2:$D$5000,0)),"")))</f>
        <v>9.375E-2</v>
      </c>
      <c r="M350" s="10">
        <f t="shared" si="45"/>
        <v>1.5687500000000001</v>
      </c>
      <c r="N350" s="10">
        <v>46197</v>
      </c>
      <c r="O350" s="9">
        <v>5</v>
      </c>
      <c r="P350" s="10"/>
      <c r="Q350" s="10"/>
      <c r="R350" s="10">
        <f t="shared" si="48"/>
        <v>1.5687500000000001</v>
      </c>
      <c r="S350" s="10"/>
      <c r="T350" s="10">
        <f t="shared" si="49"/>
        <v>1</v>
      </c>
      <c r="U350" s="10"/>
      <c r="V350" s="10" t="str">
        <f t="shared" ca="1" si="50"/>
        <v>SIM</v>
      </c>
      <c r="W350" s="10">
        <f>IF(OR($A350="",$I350="",$M350=""),"",SUMIFS($M$2:M350,$I$2:I350,$I350,$A$2:A350,$A350)-$M350)</f>
        <v>20.95</v>
      </c>
      <c r="X350" s="10">
        <f t="shared" si="51"/>
        <v>290.36874999999998</v>
      </c>
      <c r="Y350" s="10">
        <f>IFERROR(VLOOKUP($I350,'02_Cad_Maquinas'!$B$2:$H$200,7,FALSE()),"")</f>
        <v>422.40000000000003</v>
      </c>
      <c r="Z350" s="10">
        <f t="shared" si="52"/>
        <v>132.03125000000006</v>
      </c>
      <c r="AA350" s="11">
        <f t="shared" si="53"/>
        <v>0.68742601799242409</v>
      </c>
      <c r="AB350" s="10" t="s">
        <v>3269</v>
      </c>
      <c r="AC350" s="10" t="str">
        <f t="shared" si="46"/>
        <v>|10163|10147|</v>
      </c>
      <c r="AD350" s="10" t="str">
        <f t="shared" si="47"/>
        <v>FURADEIRA 20</v>
      </c>
    </row>
    <row r="351" spans="1:30" ht="36" customHeight="1" x14ac:dyDescent="0.3">
      <c r="A351" s="35">
        <v>46198</v>
      </c>
      <c r="B351" s="10">
        <v>10163.10147</v>
      </c>
      <c r="C351" s="10" t="s">
        <v>3142</v>
      </c>
      <c r="D351" s="10" t="s">
        <v>3082</v>
      </c>
      <c r="E351" s="10">
        <v>20012405</v>
      </c>
      <c r="F351" s="10" t="s">
        <v>3259</v>
      </c>
      <c r="G351" s="10" t="s">
        <v>54</v>
      </c>
      <c r="H351" s="10" t="s">
        <v>54</v>
      </c>
      <c r="I351" s="9" t="s">
        <v>54</v>
      </c>
      <c r="J351" s="9">
        <v>60</v>
      </c>
      <c r="K351" s="10">
        <f>IF($E351="","",IFERROR(INDEX('01_Cad_Pecas'!$H$2:$H$5000,MATCH($E351,'01_Cad_Pecas'!$D$2:$D$5000,0)),IFERROR(INDEX('01_Cad_Pecas'!$H$2:$H$5000,MATCH(VALUE($E351),'01_Cad_Pecas'!$D$2:$D$5000,0)),"")))</f>
        <v>1.1000000000000001</v>
      </c>
      <c r="L351" s="10">
        <f>IF($E351="","",IFERROR(INDEX('01_Cad_Pecas'!$I$2:$I$5000,MATCH($E351,'01_Cad_Pecas'!$D$2:$D$5000,0)),IFERROR(INDEX('01_Cad_Pecas'!$I$2:$I$5000,MATCH(VALUE($E351),'01_Cad_Pecas'!$D$2:$D$5000,0)),"")))</f>
        <v>9.375E-2</v>
      </c>
      <c r="M351" s="10">
        <f t="shared" si="45"/>
        <v>6.7249999999999996</v>
      </c>
      <c r="N351" s="10">
        <v>46197</v>
      </c>
      <c r="O351" s="9">
        <v>60</v>
      </c>
      <c r="P351" s="10"/>
      <c r="Q351" s="10"/>
      <c r="R351" s="10">
        <f t="shared" si="48"/>
        <v>6.7249999999999996</v>
      </c>
      <c r="S351" s="10"/>
      <c r="T351" s="10">
        <f t="shared" si="49"/>
        <v>1</v>
      </c>
      <c r="U351" s="10"/>
      <c r="V351" s="10" t="str">
        <f t="shared" ca="1" si="50"/>
        <v>SIM</v>
      </c>
      <c r="W351" s="10">
        <f>IF(OR($A351="",$I351="",$M351=""),"",SUMIFS($M$2:M351,$I$2:I351,$I351,$A$2:A351,$A351)-$M351)</f>
        <v>22.518749999999997</v>
      </c>
      <c r="X351" s="10">
        <f t="shared" si="51"/>
        <v>290.36874999999998</v>
      </c>
      <c r="Y351" s="10">
        <f>IFERROR(VLOOKUP($I351,'02_Cad_Maquinas'!$B$2:$H$200,7,FALSE()),"")</f>
        <v>422.40000000000003</v>
      </c>
      <c r="Z351" s="10">
        <f t="shared" si="52"/>
        <v>132.03125000000006</v>
      </c>
      <c r="AA351" s="11">
        <f t="shared" si="53"/>
        <v>0.68742601799242409</v>
      </c>
      <c r="AB351" s="10" t="s">
        <v>3269</v>
      </c>
      <c r="AC351" s="10" t="str">
        <f t="shared" si="46"/>
        <v>|10163|10147|</v>
      </c>
      <c r="AD351" s="10" t="str">
        <f t="shared" si="47"/>
        <v>FURADEIRA 20</v>
      </c>
    </row>
    <row r="352" spans="1:30" ht="36" customHeight="1" x14ac:dyDescent="0.3">
      <c r="A352" s="35">
        <v>46198</v>
      </c>
      <c r="B352" s="10">
        <v>10163.10147</v>
      </c>
      <c r="C352" s="10" t="s">
        <v>3142</v>
      </c>
      <c r="D352" s="10" t="s">
        <v>3082</v>
      </c>
      <c r="E352" s="10">
        <v>20013106</v>
      </c>
      <c r="F352" s="10" t="s">
        <v>3272</v>
      </c>
      <c r="G352" s="10" t="s">
        <v>54</v>
      </c>
      <c r="H352" s="10" t="s">
        <v>54</v>
      </c>
      <c r="I352" s="9" t="s">
        <v>54</v>
      </c>
      <c r="J352" s="9">
        <v>40</v>
      </c>
      <c r="K352" s="10">
        <f>IF($E352="","",IFERROR(INDEX('01_Cad_Pecas'!$H$2:$H$5000,MATCH($E352,'01_Cad_Pecas'!$D$2:$D$5000,0)),IFERROR(INDEX('01_Cad_Pecas'!$H$2:$H$5000,MATCH(VALUE($E352),'01_Cad_Pecas'!$D$2:$D$5000,0)),"")))</f>
        <v>1.1000000000000001</v>
      </c>
      <c r="L352" s="10">
        <f>IF($E352="","",IFERROR(INDEX('01_Cad_Pecas'!$I$2:$I$5000,MATCH($E352,'01_Cad_Pecas'!$D$2:$D$5000,0)),IFERROR(INDEX('01_Cad_Pecas'!$I$2:$I$5000,MATCH(VALUE($E352),'01_Cad_Pecas'!$D$2:$D$5000,0)),"")))</f>
        <v>9.375E-2</v>
      </c>
      <c r="M352" s="10">
        <f t="shared" si="45"/>
        <v>4.8499999999999996</v>
      </c>
      <c r="N352" s="10">
        <v>46197</v>
      </c>
      <c r="O352" s="9">
        <v>40</v>
      </c>
      <c r="P352" s="10"/>
      <c r="Q352" s="10"/>
      <c r="R352" s="10">
        <f t="shared" si="48"/>
        <v>4.8499999999999996</v>
      </c>
      <c r="S352" s="10"/>
      <c r="T352" s="10">
        <f t="shared" si="49"/>
        <v>1</v>
      </c>
      <c r="U352" s="10"/>
      <c r="V352" s="10" t="str">
        <f t="shared" ca="1" si="50"/>
        <v>SIM</v>
      </c>
      <c r="W352" s="10">
        <f>IF(OR($A352="",$I352="",$M352=""),"",SUMIFS($M$2:M352,$I$2:I352,$I352,$A$2:A352,$A352)-$M352)</f>
        <v>29.243749999999999</v>
      </c>
      <c r="X352" s="10">
        <f t="shared" si="51"/>
        <v>290.36874999999998</v>
      </c>
      <c r="Y352" s="10">
        <f>IFERROR(VLOOKUP($I352,'02_Cad_Maquinas'!$B$2:$H$200,7,FALSE()),"")</f>
        <v>422.40000000000003</v>
      </c>
      <c r="Z352" s="10">
        <f t="shared" si="52"/>
        <v>132.03125000000006</v>
      </c>
      <c r="AA352" s="11">
        <f t="shared" si="53"/>
        <v>0.68742601799242409</v>
      </c>
      <c r="AB352" s="10" t="s">
        <v>3269</v>
      </c>
      <c r="AC352" s="10" t="str">
        <f t="shared" si="46"/>
        <v>|10163|10147|</v>
      </c>
      <c r="AD352" s="10" t="str">
        <f t="shared" si="47"/>
        <v>FURADEIRA 20</v>
      </c>
    </row>
    <row r="353" spans="1:30" ht="36" customHeight="1" x14ac:dyDescent="0.3">
      <c r="A353" s="35">
        <v>46198</v>
      </c>
      <c r="B353" s="10">
        <v>10163.10147</v>
      </c>
      <c r="C353" s="10" t="s">
        <v>3142</v>
      </c>
      <c r="D353" s="10" t="s">
        <v>3082</v>
      </c>
      <c r="E353" s="10">
        <v>20013107</v>
      </c>
      <c r="F353" s="10" t="s">
        <v>3260</v>
      </c>
      <c r="G353" s="10" t="s">
        <v>54</v>
      </c>
      <c r="H353" s="10" t="s">
        <v>54</v>
      </c>
      <c r="I353" s="9" t="s">
        <v>54</v>
      </c>
      <c r="J353" s="9">
        <v>100</v>
      </c>
      <c r="K353" s="10">
        <f>IF($E353="","",IFERROR(INDEX('01_Cad_Pecas'!$H$2:$H$5000,MATCH($E353,'01_Cad_Pecas'!$D$2:$D$5000,0)),IFERROR(INDEX('01_Cad_Pecas'!$H$2:$H$5000,MATCH(VALUE($E353),'01_Cad_Pecas'!$D$2:$D$5000,0)),"")))</f>
        <v>1.1000000000000001</v>
      </c>
      <c r="L353" s="10">
        <f>IF($E353="","",IFERROR(INDEX('01_Cad_Pecas'!$I$2:$I$5000,MATCH($E353,'01_Cad_Pecas'!$D$2:$D$5000,0)),IFERROR(INDEX('01_Cad_Pecas'!$I$2:$I$5000,MATCH(VALUE($E353),'01_Cad_Pecas'!$D$2:$D$5000,0)),"")))</f>
        <v>9.375E-2</v>
      </c>
      <c r="M353" s="10">
        <f t="shared" si="45"/>
        <v>10.475</v>
      </c>
      <c r="N353" s="10">
        <v>46197</v>
      </c>
      <c r="O353" s="9">
        <v>100</v>
      </c>
      <c r="P353" s="10"/>
      <c r="Q353" s="10"/>
      <c r="R353" s="10">
        <f t="shared" si="48"/>
        <v>10.475</v>
      </c>
      <c r="S353" s="10"/>
      <c r="T353" s="10">
        <f t="shared" si="49"/>
        <v>1</v>
      </c>
      <c r="U353" s="10"/>
      <c r="V353" s="10" t="str">
        <f t="shared" ca="1" si="50"/>
        <v>SIM</v>
      </c>
      <c r="W353" s="10">
        <f>IF(OR($A353="",$I353="",$M353=""),"",SUMIFS($M$2:M353,$I$2:I353,$I353,$A$2:A353,$A353)-$M353)</f>
        <v>34.09375</v>
      </c>
      <c r="X353" s="10">
        <f t="shared" si="51"/>
        <v>290.36874999999998</v>
      </c>
      <c r="Y353" s="10">
        <f>IFERROR(VLOOKUP($I353,'02_Cad_Maquinas'!$B$2:$H$200,7,FALSE()),"")</f>
        <v>422.40000000000003</v>
      </c>
      <c r="Z353" s="10">
        <f t="shared" si="52"/>
        <v>132.03125000000006</v>
      </c>
      <c r="AA353" s="11">
        <f t="shared" si="53"/>
        <v>0.68742601799242409</v>
      </c>
      <c r="AB353" s="10" t="s">
        <v>3269</v>
      </c>
      <c r="AC353" s="10" t="str">
        <f t="shared" si="46"/>
        <v>|10163|10147|</v>
      </c>
      <c r="AD353" s="10" t="str">
        <f t="shared" si="47"/>
        <v>FURADEIRA 20</v>
      </c>
    </row>
    <row r="354" spans="1:30" ht="36" customHeight="1" x14ac:dyDescent="0.3">
      <c r="A354" s="35">
        <v>46198</v>
      </c>
      <c r="B354" s="10">
        <v>10163.10147</v>
      </c>
      <c r="C354" s="10" t="s">
        <v>3142</v>
      </c>
      <c r="D354" s="10" t="s">
        <v>3082</v>
      </c>
      <c r="E354" s="10">
        <v>20031205</v>
      </c>
      <c r="F354" s="10" t="s">
        <v>3273</v>
      </c>
      <c r="G354" s="10" t="s">
        <v>54</v>
      </c>
      <c r="H354" s="10" t="s">
        <v>54</v>
      </c>
      <c r="I354" s="9" t="s">
        <v>54</v>
      </c>
      <c r="J354" s="9">
        <v>20</v>
      </c>
      <c r="K354" s="10">
        <f>IF($E354="","",IFERROR(INDEX('01_Cad_Pecas'!$H$2:$H$5000,MATCH($E354,'01_Cad_Pecas'!$D$2:$D$5000,0)),IFERROR(INDEX('01_Cad_Pecas'!$H$2:$H$5000,MATCH(VALUE($E354),'01_Cad_Pecas'!$D$2:$D$5000,0)),"")))</f>
        <v>1.1000000000000001</v>
      </c>
      <c r="L354" s="10">
        <f>IF($E354="","",IFERROR(INDEX('01_Cad_Pecas'!$I$2:$I$5000,MATCH($E354,'01_Cad_Pecas'!$D$2:$D$5000,0)),IFERROR(INDEX('01_Cad_Pecas'!$I$2:$I$5000,MATCH(VALUE($E354),'01_Cad_Pecas'!$D$2:$D$5000,0)),"")))</f>
        <v>9.375E-2</v>
      </c>
      <c r="M354" s="10">
        <f t="shared" si="45"/>
        <v>2.9750000000000001</v>
      </c>
      <c r="N354" s="10">
        <v>46197</v>
      </c>
      <c r="O354" s="9">
        <v>20</v>
      </c>
      <c r="P354" s="10"/>
      <c r="Q354" s="10"/>
      <c r="R354" s="10">
        <f t="shared" si="48"/>
        <v>2.9750000000000001</v>
      </c>
      <c r="S354" s="10"/>
      <c r="T354" s="10">
        <f t="shared" si="49"/>
        <v>1</v>
      </c>
      <c r="U354" s="10"/>
      <c r="V354" s="10" t="str">
        <f t="shared" ca="1" si="50"/>
        <v>SIM</v>
      </c>
      <c r="W354" s="10">
        <f>IF(OR($A354="",$I354="",$M354=""),"",SUMIFS($M$2:M354,$I$2:I354,$I354,$A$2:A354,$A354)-$M354)</f>
        <v>44.568750000000001</v>
      </c>
      <c r="X354" s="10">
        <f t="shared" si="51"/>
        <v>290.36874999999998</v>
      </c>
      <c r="Y354" s="10">
        <f>IFERROR(VLOOKUP($I354,'02_Cad_Maquinas'!$B$2:$H$200,7,FALSE()),"")</f>
        <v>422.40000000000003</v>
      </c>
      <c r="Z354" s="10">
        <f t="shared" si="52"/>
        <v>132.03125000000006</v>
      </c>
      <c r="AA354" s="11">
        <f t="shared" si="53"/>
        <v>0.68742601799242409</v>
      </c>
      <c r="AB354" s="10" t="s">
        <v>3269</v>
      </c>
      <c r="AC354" s="10" t="str">
        <f t="shared" si="46"/>
        <v>|10163|10147|</v>
      </c>
      <c r="AD354" s="10" t="str">
        <f t="shared" si="47"/>
        <v>FURADEIRA 20</v>
      </c>
    </row>
    <row r="355" spans="1:30" ht="36" customHeight="1" x14ac:dyDescent="0.3">
      <c r="A355" s="35">
        <v>46198</v>
      </c>
      <c r="B355" s="10">
        <v>10163.10147</v>
      </c>
      <c r="C355" s="10" t="s">
        <v>3142</v>
      </c>
      <c r="D355" s="10" t="s">
        <v>3082</v>
      </c>
      <c r="E355" s="10">
        <v>20031206</v>
      </c>
      <c r="F355" s="10" t="s">
        <v>3274</v>
      </c>
      <c r="G355" s="10" t="s">
        <v>54</v>
      </c>
      <c r="H355" s="10" t="s">
        <v>54</v>
      </c>
      <c r="I355" s="9" t="s">
        <v>54</v>
      </c>
      <c r="J355" s="9">
        <v>20</v>
      </c>
      <c r="K355" s="10">
        <f>IF($E355="","",IFERROR(INDEX('01_Cad_Pecas'!$H$2:$H$5000,MATCH($E355,'01_Cad_Pecas'!$D$2:$D$5000,0)),IFERROR(INDEX('01_Cad_Pecas'!$H$2:$H$5000,MATCH(VALUE($E355),'01_Cad_Pecas'!$D$2:$D$5000,0)),"")))</f>
        <v>1.1000000000000001</v>
      </c>
      <c r="L355" s="10">
        <f>IF($E355="","",IFERROR(INDEX('01_Cad_Pecas'!$I$2:$I$5000,MATCH($E355,'01_Cad_Pecas'!$D$2:$D$5000,0)),IFERROR(INDEX('01_Cad_Pecas'!$I$2:$I$5000,MATCH(VALUE($E355),'01_Cad_Pecas'!$D$2:$D$5000,0)),"")))</f>
        <v>9.375E-2</v>
      </c>
      <c r="M355" s="10">
        <f t="shared" si="45"/>
        <v>2.9750000000000001</v>
      </c>
      <c r="N355" s="10">
        <v>46197</v>
      </c>
      <c r="O355" s="9">
        <v>20</v>
      </c>
      <c r="P355" s="10"/>
      <c r="Q355" s="10"/>
      <c r="R355" s="10">
        <f t="shared" si="48"/>
        <v>2.9750000000000001</v>
      </c>
      <c r="S355" s="10"/>
      <c r="T355" s="10">
        <f t="shared" si="49"/>
        <v>1</v>
      </c>
      <c r="U355" s="10"/>
      <c r="V355" s="10" t="str">
        <f t="shared" ca="1" si="50"/>
        <v>SIM</v>
      </c>
      <c r="W355" s="10">
        <f>IF(OR($A355="",$I355="",$M355=""),"",SUMIFS($M$2:M355,$I$2:I355,$I355,$A$2:A355,$A355)-$M355)</f>
        <v>47.543750000000003</v>
      </c>
      <c r="X355" s="10">
        <f t="shared" si="51"/>
        <v>290.36874999999998</v>
      </c>
      <c r="Y355" s="10">
        <f>IFERROR(VLOOKUP($I355,'02_Cad_Maquinas'!$B$2:$H$200,7,FALSE()),"")</f>
        <v>422.40000000000003</v>
      </c>
      <c r="Z355" s="10">
        <f t="shared" si="52"/>
        <v>132.03125000000006</v>
      </c>
      <c r="AA355" s="11">
        <f t="shared" si="53"/>
        <v>0.68742601799242409</v>
      </c>
      <c r="AB355" s="10" t="s">
        <v>3269</v>
      </c>
      <c r="AC355" s="10" t="str">
        <f t="shared" si="46"/>
        <v>|10163|10147|</v>
      </c>
      <c r="AD355" s="10" t="str">
        <f t="shared" si="47"/>
        <v>FURADEIRA 20</v>
      </c>
    </row>
    <row r="356" spans="1:30" ht="36" customHeight="1" x14ac:dyDescent="0.3">
      <c r="A356" s="35">
        <v>46198</v>
      </c>
      <c r="B356" s="10">
        <v>10163.10147</v>
      </c>
      <c r="C356" s="10" t="s">
        <v>3142</v>
      </c>
      <c r="D356" s="10" t="s">
        <v>3082</v>
      </c>
      <c r="E356" s="10">
        <v>20013102</v>
      </c>
      <c r="F356" s="10" t="s">
        <v>3188</v>
      </c>
      <c r="G356" s="10" t="s">
        <v>54</v>
      </c>
      <c r="H356" s="10" t="s">
        <v>54</v>
      </c>
      <c r="I356" s="9" t="s">
        <v>54</v>
      </c>
      <c r="J356" s="9">
        <v>200</v>
      </c>
      <c r="K356" s="10">
        <f>IF($E356="","",IFERROR(INDEX('01_Cad_Pecas'!$H$2:$H$5000,MATCH($E356,'01_Cad_Pecas'!$D$2:$D$5000,0)),IFERROR(INDEX('01_Cad_Pecas'!$H$2:$H$5000,MATCH(VALUE($E356),'01_Cad_Pecas'!$D$2:$D$5000,0)),"")))</f>
        <v>3</v>
      </c>
      <c r="L356" s="10">
        <f>IF($E356="","",IFERROR(INDEX('01_Cad_Pecas'!$I$2:$I$5000,MATCH($E356,'01_Cad_Pecas'!$D$2:$D$5000,0)),IFERROR(INDEX('01_Cad_Pecas'!$I$2:$I$5000,MATCH(VALUE($E356),'01_Cad_Pecas'!$D$2:$D$5000,0)),"")))</f>
        <v>6.7799999999999999E-2</v>
      </c>
      <c r="M356" s="10">
        <f t="shared" si="45"/>
        <v>16.560000000000002</v>
      </c>
      <c r="N356" s="10">
        <v>46197</v>
      </c>
      <c r="O356" s="9">
        <v>200</v>
      </c>
      <c r="P356" s="10"/>
      <c r="Q356" s="10"/>
      <c r="R356" s="10">
        <f t="shared" si="48"/>
        <v>16.560000000000002</v>
      </c>
      <c r="S356" s="10"/>
      <c r="T356" s="10">
        <f t="shared" si="49"/>
        <v>1</v>
      </c>
      <c r="U356" s="10"/>
      <c r="V356" s="10" t="str">
        <f t="shared" ca="1" si="50"/>
        <v>SIM</v>
      </c>
      <c r="W356" s="10">
        <f>IF(OR($A356="",$I356="",$M356=""),"",SUMIFS($M$2:M356,$I$2:I356,$I356,$A$2:A356,$A356)-$M356)</f>
        <v>50.518750000000011</v>
      </c>
      <c r="X356" s="10">
        <f t="shared" si="51"/>
        <v>290.36874999999998</v>
      </c>
      <c r="Y356" s="10">
        <f>IFERROR(VLOOKUP($I356,'02_Cad_Maquinas'!$B$2:$H$200,7,FALSE()),"")</f>
        <v>422.40000000000003</v>
      </c>
      <c r="Z356" s="10">
        <f t="shared" si="52"/>
        <v>132.03125000000006</v>
      </c>
      <c r="AA356" s="11">
        <f t="shared" si="53"/>
        <v>0.68742601799242409</v>
      </c>
      <c r="AB356" s="10" t="s">
        <v>3269</v>
      </c>
      <c r="AC356" s="10" t="str">
        <f t="shared" si="46"/>
        <v>|10163|10147|</v>
      </c>
      <c r="AD356" s="10" t="str">
        <f t="shared" si="47"/>
        <v>FURADEIRA 20</v>
      </c>
    </row>
    <row r="357" spans="1:30" ht="36" customHeight="1" x14ac:dyDescent="0.3">
      <c r="A357" s="35">
        <v>46198</v>
      </c>
      <c r="B357" s="10">
        <v>10163.10147</v>
      </c>
      <c r="C357" s="10" t="s">
        <v>3142</v>
      </c>
      <c r="D357" s="10" t="s">
        <v>3082</v>
      </c>
      <c r="E357" s="10">
        <v>20013103</v>
      </c>
      <c r="F357" s="10" t="s">
        <v>3189</v>
      </c>
      <c r="G357" s="10" t="s">
        <v>54</v>
      </c>
      <c r="H357" s="10" t="s">
        <v>54</v>
      </c>
      <c r="I357" s="9" t="s">
        <v>54</v>
      </c>
      <c r="J357" s="9">
        <v>200</v>
      </c>
      <c r="K357" s="10">
        <f>IF($E357="","",IFERROR(INDEX('01_Cad_Pecas'!$H$2:$H$5000,MATCH($E357,'01_Cad_Pecas'!$D$2:$D$5000,0)),IFERROR(INDEX('01_Cad_Pecas'!$H$2:$H$5000,MATCH(VALUE($E357),'01_Cad_Pecas'!$D$2:$D$5000,0)),"")))</f>
        <v>3</v>
      </c>
      <c r="L357" s="10">
        <f>IF($E357="","",IFERROR(INDEX('01_Cad_Pecas'!$I$2:$I$5000,MATCH($E357,'01_Cad_Pecas'!$D$2:$D$5000,0)),IFERROR(INDEX('01_Cad_Pecas'!$I$2:$I$5000,MATCH(VALUE($E357),'01_Cad_Pecas'!$D$2:$D$5000,0)),"")))</f>
        <v>6.7799999999999999E-2</v>
      </c>
      <c r="M357" s="10">
        <f t="shared" si="45"/>
        <v>16.560000000000002</v>
      </c>
      <c r="N357" s="10">
        <v>46197</v>
      </c>
      <c r="O357" s="9">
        <v>200</v>
      </c>
      <c r="P357" s="10"/>
      <c r="Q357" s="10"/>
      <c r="R357" s="10">
        <f t="shared" si="48"/>
        <v>16.560000000000002</v>
      </c>
      <c r="S357" s="10"/>
      <c r="T357" s="10">
        <f t="shared" si="49"/>
        <v>1</v>
      </c>
      <c r="U357" s="10"/>
      <c r="V357" s="10" t="str">
        <f t="shared" ca="1" si="50"/>
        <v>SIM</v>
      </c>
      <c r="W357" s="10">
        <f>IF(OR($A357="",$I357="",$M357=""),"",SUMIFS($M$2:M357,$I$2:I357,$I357,$A$2:A357,$A357)-$M357)</f>
        <v>67.078750000000014</v>
      </c>
      <c r="X357" s="10">
        <f t="shared" si="51"/>
        <v>290.36874999999998</v>
      </c>
      <c r="Y357" s="10">
        <f>IFERROR(VLOOKUP($I357,'02_Cad_Maquinas'!$B$2:$H$200,7,FALSE()),"")</f>
        <v>422.40000000000003</v>
      </c>
      <c r="Z357" s="10">
        <f t="shared" si="52"/>
        <v>132.03125000000006</v>
      </c>
      <c r="AA357" s="11">
        <f t="shared" si="53"/>
        <v>0.68742601799242409</v>
      </c>
      <c r="AB357" s="10" t="s">
        <v>3269</v>
      </c>
      <c r="AC357" s="10" t="str">
        <f t="shared" si="46"/>
        <v>|10163|10147|</v>
      </c>
      <c r="AD357" s="10" t="str">
        <f t="shared" si="47"/>
        <v>FURADEIRA 20</v>
      </c>
    </row>
    <row r="358" spans="1:30" ht="36" customHeight="1" x14ac:dyDescent="0.3">
      <c r="A358" s="35">
        <v>46198</v>
      </c>
      <c r="B358" s="10">
        <v>10163.10147</v>
      </c>
      <c r="C358" s="10" t="s">
        <v>3142</v>
      </c>
      <c r="D358" s="10" t="s">
        <v>3082</v>
      </c>
      <c r="E358" s="10">
        <v>20031202</v>
      </c>
      <c r="F358" s="10" t="s">
        <v>3194</v>
      </c>
      <c r="G358" s="10" t="s">
        <v>54</v>
      </c>
      <c r="H358" s="10" t="s">
        <v>54</v>
      </c>
      <c r="I358" s="9" t="s">
        <v>54</v>
      </c>
      <c r="J358" s="9">
        <v>40</v>
      </c>
      <c r="K358" s="10">
        <f>IF($E358="","",IFERROR(INDEX('01_Cad_Pecas'!$H$2:$H$5000,MATCH($E358,'01_Cad_Pecas'!$D$2:$D$5000,0)),IFERROR(INDEX('01_Cad_Pecas'!$H$2:$H$5000,MATCH(VALUE($E358),'01_Cad_Pecas'!$D$2:$D$5000,0)),"")))</f>
        <v>1.1000000000000001</v>
      </c>
      <c r="L358" s="10">
        <f>IF($E358="","",IFERROR(INDEX('01_Cad_Pecas'!$I$2:$I$5000,MATCH($E358,'01_Cad_Pecas'!$D$2:$D$5000,0)),IFERROR(INDEX('01_Cad_Pecas'!$I$2:$I$5000,MATCH(VALUE($E358),'01_Cad_Pecas'!$D$2:$D$5000,0)),"")))</f>
        <v>9.375E-2</v>
      </c>
      <c r="M358" s="10">
        <f t="shared" si="45"/>
        <v>4.8499999999999996</v>
      </c>
      <c r="N358" s="10">
        <v>46197</v>
      </c>
      <c r="O358" s="9">
        <v>40</v>
      </c>
      <c r="P358" s="10"/>
      <c r="Q358" s="10"/>
      <c r="R358" s="10">
        <f t="shared" si="48"/>
        <v>4.8499999999999996</v>
      </c>
      <c r="S358" s="10"/>
      <c r="T358" s="10">
        <f t="shared" si="49"/>
        <v>1</v>
      </c>
      <c r="U358" s="10"/>
      <c r="V358" s="10" t="str">
        <f t="shared" ca="1" si="50"/>
        <v>SIM</v>
      </c>
      <c r="W358" s="10">
        <f>IF(OR($A358="",$I358="",$M358=""),"",SUMIFS($M$2:M358,$I$2:I358,$I358,$A$2:A358,$A358)-$M358)</f>
        <v>83.638750000000016</v>
      </c>
      <c r="X358" s="10">
        <f t="shared" si="51"/>
        <v>290.36874999999998</v>
      </c>
      <c r="Y358" s="10">
        <f>IFERROR(VLOOKUP($I358,'02_Cad_Maquinas'!$B$2:$H$200,7,FALSE()),"")</f>
        <v>422.40000000000003</v>
      </c>
      <c r="Z358" s="10">
        <f t="shared" si="52"/>
        <v>132.03125000000006</v>
      </c>
      <c r="AA358" s="11">
        <f t="shared" si="53"/>
        <v>0.68742601799242409</v>
      </c>
      <c r="AB358" s="10" t="s">
        <v>3269</v>
      </c>
      <c r="AC358" s="10" t="str">
        <f t="shared" si="46"/>
        <v>|10163|10147|</v>
      </c>
      <c r="AD358" s="10" t="str">
        <f t="shared" si="47"/>
        <v>FURADEIRA 20</v>
      </c>
    </row>
    <row r="359" spans="1:30" ht="36" customHeight="1" x14ac:dyDescent="0.3">
      <c r="A359" s="35">
        <v>46198</v>
      </c>
      <c r="B359" s="10">
        <v>10163.10147</v>
      </c>
      <c r="C359" s="10" t="s">
        <v>3142</v>
      </c>
      <c r="D359" s="10" t="s">
        <v>3082</v>
      </c>
      <c r="E359" s="10">
        <v>20031203</v>
      </c>
      <c r="F359" s="10" t="s">
        <v>3195</v>
      </c>
      <c r="G359" s="10" t="s">
        <v>54</v>
      </c>
      <c r="H359" s="10" t="s">
        <v>54</v>
      </c>
      <c r="I359" s="9" t="s">
        <v>54</v>
      </c>
      <c r="J359" s="9">
        <v>40</v>
      </c>
      <c r="K359" s="10">
        <f>IF($E359="","",IFERROR(INDEX('01_Cad_Pecas'!$H$2:$H$5000,MATCH($E359,'01_Cad_Pecas'!$D$2:$D$5000,0)),IFERROR(INDEX('01_Cad_Pecas'!$H$2:$H$5000,MATCH(VALUE($E359),'01_Cad_Pecas'!$D$2:$D$5000,0)),"")))</f>
        <v>1.1000000000000001</v>
      </c>
      <c r="L359" s="10">
        <f>IF($E359="","",IFERROR(INDEX('01_Cad_Pecas'!$I$2:$I$5000,MATCH($E359,'01_Cad_Pecas'!$D$2:$D$5000,0)),IFERROR(INDEX('01_Cad_Pecas'!$I$2:$I$5000,MATCH(VALUE($E359),'01_Cad_Pecas'!$D$2:$D$5000,0)),"")))</f>
        <v>9.375E-2</v>
      </c>
      <c r="M359" s="10">
        <f t="shared" si="45"/>
        <v>4.8499999999999996</v>
      </c>
      <c r="N359" s="10">
        <v>46197</v>
      </c>
      <c r="O359" s="9">
        <v>40</v>
      </c>
      <c r="P359" s="10"/>
      <c r="Q359" s="10"/>
      <c r="R359" s="10">
        <f t="shared" si="48"/>
        <v>4.8499999999999996</v>
      </c>
      <c r="S359" s="10"/>
      <c r="T359" s="10">
        <f t="shared" si="49"/>
        <v>1</v>
      </c>
      <c r="U359" s="10"/>
      <c r="V359" s="10" t="str">
        <f t="shared" ca="1" si="50"/>
        <v>SIM</v>
      </c>
      <c r="W359" s="10">
        <f>IF(OR($A359="",$I359="",$M359=""),"",SUMIFS($M$2:M359,$I$2:I359,$I359,$A$2:A359,$A359)-$M359)</f>
        <v>88.48875000000001</v>
      </c>
      <c r="X359" s="10">
        <f t="shared" si="51"/>
        <v>290.36874999999998</v>
      </c>
      <c r="Y359" s="10">
        <f>IFERROR(VLOOKUP($I359,'02_Cad_Maquinas'!$B$2:$H$200,7,FALSE()),"")</f>
        <v>422.40000000000003</v>
      </c>
      <c r="Z359" s="10">
        <f t="shared" si="52"/>
        <v>132.03125000000006</v>
      </c>
      <c r="AA359" s="11">
        <f t="shared" si="53"/>
        <v>0.68742601799242409</v>
      </c>
      <c r="AB359" s="10" t="s">
        <v>3269</v>
      </c>
      <c r="AC359" s="10" t="str">
        <f t="shared" si="46"/>
        <v>|10163|10147|</v>
      </c>
      <c r="AD359" s="10" t="str">
        <f t="shared" si="47"/>
        <v>FURADEIRA 20</v>
      </c>
    </row>
    <row r="360" spans="1:30" ht="36" customHeight="1" x14ac:dyDescent="0.3">
      <c r="A360" s="35">
        <v>46198</v>
      </c>
      <c r="B360" s="10">
        <v>10163.10147</v>
      </c>
      <c r="C360" s="10" t="s">
        <v>3142</v>
      </c>
      <c r="D360" s="10" t="s">
        <v>3082</v>
      </c>
      <c r="E360" s="10">
        <v>30006104</v>
      </c>
      <c r="F360" s="10" t="s">
        <v>3159</v>
      </c>
      <c r="G360" s="10" t="s">
        <v>54</v>
      </c>
      <c r="H360" s="10" t="s">
        <v>54</v>
      </c>
      <c r="I360" s="9" t="s">
        <v>54</v>
      </c>
      <c r="J360" s="9">
        <v>50</v>
      </c>
      <c r="K360" s="10">
        <f>IF($E360="","",IFERROR(INDEX('01_Cad_Pecas'!$H$2:$H$5000,MATCH($E360,'01_Cad_Pecas'!$D$2:$D$5000,0)),IFERROR(INDEX('01_Cad_Pecas'!$H$2:$H$5000,MATCH(VALUE($E360),'01_Cad_Pecas'!$D$2:$D$5000,0)),"")))</f>
        <v>7</v>
      </c>
      <c r="L360" s="10">
        <f>IF($E360="","",IFERROR(INDEX('01_Cad_Pecas'!$I$2:$I$5000,MATCH($E360,'01_Cad_Pecas'!$D$2:$D$5000,0)),IFERROR(INDEX('01_Cad_Pecas'!$I$2:$I$5000,MATCH(VALUE($E360),'01_Cad_Pecas'!$D$2:$D$5000,0)),"")))</f>
        <v>0.81</v>
      </c>
      <c r="M360" s="10">
        <f t="shared" si="45"/>
        <v>47.5</v>
      </c>
      <c r="N360" s="10">
        <v>46197</v>
      </c>
      <c r="O360" s="9">
        <v>50</v>
      </c>
      <c r="P360" s="10"/>
      <c r="Q360" s="10"/>
      <c r="R360" s="10">
        <f t="shared" si="48"/>
        <v>47.5</v>
      </c>
      <c r="S360" s="10"/>
      <c r="T360" s="10">
        <f t="shared" si="49"/>
        <v>1</v>
      </c>
      <c r="U360" s="10"/>
      <c r="V360" s="10" t="str">
        <f t="shared" ca="1" si="50"/>
        <v>SIM</v>
      </c>
      <c r="W360" s="10">
        <f>IF(OR($A360="",$I360="",$M360=""),"",SUMIFS($M$2:M360,$I$2:I360,$I360,$A$2:A360,$A360)-$M360)</f>
        <v>93.338750000000005</v>
      </c>
      <c r="X360" s="10">
        <f t="shared" si="51"/>
        <v>290.36874999999998</v>
      </c>
      <c r="Y360" s="10">
        <f>IFERROR(VLOOKUP($I360,'02_Cad_Maquinas'!$B$2:$H$200,7,FALSE()),"")</f>
        <v>422.40000000000003</v>
      </c>
      <c r="Z360" s="10">
        <f t="shared" si="52"/>
        <v>132.03125000000006</v>
      </c>
      <c r="AA360" s="11">
        <f t="shared" si="53"/>
        <v>0.68742601799242409</v>
      </c>
      <c r="AB360" s="10" t="s">
        <v>3269</v>
      </c>
      <c r="AC360" s="10" t="str">
        <f t="shared" si="46"/>
        <v>|10163|10147|</v>
      </c>
      <c r="AD360" s="10" t="str">
        <f t="shared" si="47"/>
        <v>FURADEIRA 20</v>
      </c>
    </row>
    <row r="361" spans="1:30" ht="36" customHeight="1" x14ac:dyDescent="0.3">
      <c r="A361" s="35">
        <v>46198</v>
      </c>
      <c r="B361" s="10">
        <v>10163.10147</v>
      </c>
      <c r="C361" s="10" t="s">
        <v>3142</v>
      </c>
      <c r="D361" s="10" t="s">
        <v>3082</v>
      </c>
      <c r="E361" s="10">
        <v>20052001</v>
      </c>
      <c r="F361" s="10" t="s">
        <v>3196</v>
      </c>
      <c r="G361" s="10" t="s">
        <v>54</v>
      </c>
      <c r="H361" s="10" t="s">
        <v>54</v>
      </c>
      <c r="I361" s="9" t="s">
        <v>54</v>
      </c>
      <c r="J361" s="9">
        <v>800</v>
      </c>
      <c r="K361" s="10">
        <f>IF($E361="","",IFERROR(INDEX('01_Cad_Pecas'!$H$2:$H$5000,MATCH($E361,'01_Cad_Pecas'!$D$2:$D$5000,0)),IFERROR(INDEX('01_Cad_Pecas'!$H$2:$H$5000,MATCH(VALUE($E361),'01_Cad_Pecas'!$D$2:$D$5000,0)),"")))</f>
        <v>1.1000000000000001</v>
      </c>
      <c r="L361" s="10">
        <f>IF($E361="","",IFERROR(INDEX('01_Cad_Pecas'!$I$2:$I$5000,MATCH($E361,'01_Cad_Pecas'!$D$2:$D$5000,0)),IFERROR(INDEX('01_Cad_Pecas'!$I$2:$I$5000,MATCH(VALUE($E361),'01_Cad_Pecas'!$D$2:$D$5000,0)),"")))</f>
        <v>9.375E-2</v>
      </c>
      <c r="M361" s="10">
        <f t="shared" si="45"/>
        <v>76.099999999999994</v>
      </c>
      <c r="N361" s="10">
        <v>46197</v>
      </c>
      <c r="O361" s="9">
        <v>800</v>
      </c>
      <c r="P361" s="10"/>
      <c r="Q361" s="10"/>
      <c r="R361" s="10">
        <f t="shared" si="48"/>
        <v>76.099999999999994</v>
      </c>
      <c r="S361" s="10"/>
      <c r="T361" s="10">
        <f t="shared" si="49"/>
        <v>1</v>
      </c>
      <c r="U361" s="10"/>
      <c r="V361" s="10" t="str">
        <f t="shared" ca="1" si="50"/>
        <v>SIM</v>
      </c>
      <c r="W361" s="10">
        <f>IF(OR($A361="",$I361="",$M361=""),"",SUMIFS($M$2:M361,$I$2:I361,$I361,$A$2:A361,$A361)-$M361)</f>
        <v>140.83875</v>
      </c>
      <c r="X361" s="10">
        <f t="shared" si="51"/>
        <v>290.36874999999998</v>
      </c>
      <c r="Y361" s="10">
        <f>IFERROR(VLOOKUP($I361,'02_Cad_Maquinas'!$B$2:$H$200,7,FALSE()),"")</f>
        <v>422.40000000000003</v>
      </c>
      <c r="Z361" s="10">
        <f t="shared" si="52"/>
        <v>132.03125000000006</v>
      </c>
      <c r="AA361" s="11">
        <f t="shared" si="53"/>
        <v>0.68742601799242409</v>
      </c>
      <c r="AB361" s="10" t="s">
        <v>3269</v>
      </c>
      <c r="AC361" s="10" t="str">
        <f t="shared" si="46"/>
        <v>|10163|10147|</v>
      </c>
      <c r="AD361" s="10" t="str">
        <f t="shared" si="47"/>
        <v>FURADEIRA 20</v>
      </c>
    </row>
    <row r="362" spans="1:30" ht="36" customHeight="1" x14ac:dyDescent="0.3">
      <c r="A362" s="35">
        <v>46198</v>
      </c>
      <c r="B362" s="10">
        <v>10163.10147</v>
      </c>
      <c r="C362" s="10" t="s">
        <v>3142</v>
      </c>
      <c r="D362" s="10" t="s">
        <v>3082</v>
      </c>
      <c r="E362" s="10">
        <v>20052002</v>
      </c>
      <c r="F362" s="10" t="s">
        <v>3197</v>
      </c>
      <c r="G362" s="10" t="s">
        <v>54</v>
      </c>
      <c r="H362" s="10" t="s">
        <v>54</v>
      </c>
      <c r="I362" s="9" t="s">
        <v>54</v>
      </c>
      <c r="J362" s="9">
        <v>70</v>
      </c>
      <c r="K362" s="10">
        <f>IF($E362="","",IFERROR(INDEX('01_Cad_Pecas'!$H$2:$H$5000,MATCH($E362,'01_Cad_Pecas'!$D$2:$D$5000,0)),IFERROR(INDEX('01_Cad_Pecas'!$H$2:$H$5000,MATCH(VALUE($E362),'01_Cad_Pecas'!$D$2:$D$5000,0)),"")))</f>
        <v>1.1000000000000001</v>
      </c>
      <c r="L362" s="10">
        <f>IF($E362="","",IFERROR(INDEX('01_Cad_Pecas'!$I$2:$I$5000,MATCH($E362,'01_Cad_Pecas'!$D$2:$D$5000,0)),IFERROR(INDEX('01_Cad_Pecas'!$I$2:$I$5000,MATCH(VALUE($E362),'01_Cad_Pecas'!$D$2:$D$5000,0)),"")))</f>
        <v>9.375E-2</v>
      </c>
      <c r="M362" s="10">
        <f t="shared" si="45"/>
        <v>7.6624999999999996</v>
      </c>
      <c r="N362" s="10">
        <v>46197</v>
      </c>
      <c r="O362" s="9">
        <v>70</v>
      </c>
      <c r="P362" s="10"/>
      <c r="Q362" s="10"/>
      <c r="R362" s="10">
        <f t="shared" si="48"/>
        <v>7.6624999999999996</v>
      </c>
      <c r="S362" s="10"/>
      <c r="T362" s="10">
        <f t="shared" si="49"/>
        <v>1</v>
      </c>
      <c r="U362" s="10"/>
      <c r="V362" s="10" t="str">
        <f t="shared" ca="1" si="50"/>
        <v>SIM</v>
      </c>
      <c r="W362" s="10">
        <f>IF(OR($A362="",$I362="",$M362=""),"",SUMIFS($M$2:M362,$I$2:I362,$I362,$A$2:A362,$A362)-$M362)</f>
        <v>216.93875</v>
      </c>
      <c r="X362" s="10">
        <f t="shared" si="51"/>
        <v>290.36874999999998</v>
      </c>
      <c r="Y362" s="10">
        <f>IFERROR(VLOOKUP($I362,'02_Cad_Maquinas'!$B$2:$H$200,7,FALSE()),"")</f>
        <v>422.40000000000003</v>
      </c>
      <c r="Z362" s="10">
        <f t="shared" si="52"/>
        <v>132.03125000000006</v>
      </c>
      <c r="AA362" s="11">
        <f t="shared" si="53"/>
        <v>0.68742601799242409</v>
      </c>
      <c r="AB362" s="10" t="s">
        <v>3269</v>
      </c>
      <c r="AC362" s="10" t="str">
        <f t="shared" si="46"/>
        <v>|10163|10147|</v>
      </c>
      <c r="AD362" s="10" t="str">
        <f t="shared" si="47"/>
        <v>FURADEIRA 20</v>
      </c>
    </row>
    <row r="363" spans="1:30" ht="36" customHeight="1" x14ac:dyDescent="0.3">
      <c r="A363" s="35">
        <v>46198</v>
      </c>
      <c r="B363" s="10">
        <v>10163.10147</v>
      </c>
      <c r="C363" s="10" t="s">
        <v>3142</v>
      </c>
      <c r="D363" s="10" t="s">
        <v>3082</v>
      </c>
      <c r="E363" s="10">
        <v>20052003</v>
      </c>
      <c r="F363" s="10" t="s">
        <v>3198</v>
      </c>
      <c r="G363" s="10" t="s">
        <v>54</v>
      </c>
      <c r="H363" s="10" t="s">
        <v>54</v>
      </c>
      <c r="I363" s="9" t="s">
        <v>54</v>
      </c>
      <c r="J363" s="9">
        <v>140</v>
      </c>
      <c r="K363" s="10">
        <f>IF($E363="","",IFERROR(INDEX('01_Cad_Pecas'!$H$2:$H$5000,MATCH($E363,'01_Cad_Pecas'!$D$2:$D$5000,0)),IFERROR(INDEX('01_Cad_Pecas'!$H$2:$H$5000,MATCH(VALUE($E363),'01_Cad_Pecas'!$D$2:$D$5000,0)),"")))</f>
        <v>1.1000000000000001</v>
      </c>
      <c r="L363" s="10">
        <f>IF($E363="","",IFERROR(INDEX('01_Cad_Pecas'!$I$2:$I$5000,MATCH($E363,'01_Cad_Pecas'!$D$2:$D$5000,0)),IFERROR(INDEX('01_Cad_Pecas'!$I$2:$I$5000,MATCH(VALUE($E363),'01_Cad_Pecas'!$D$2:$D$5000,0)),"")))</f>
        <v>9.375E-2</v>
      </c>
      <c r="M363" s="10">
        <f t="shared" si="45"/>
        <v>14.225</v>
      </c>
      <c r="N363" s="10">
        <v>46197</v>
      </c>
      <c r="O363" s="9">
        <v>140</v>
      </c>
      <c r="P363" s="10"/>
      <c r="Q363" s="10"/>
      <c r="R363" s="10">
        <f t="shared" si="48"/>
        <v>14.225</v>
      </c>
      <c r="S363" s="10"/>
      <c r="T363" s="10">
        <f t="shared" si="49"/>
        <v>1</v>
      </c>
      <c r="U363" s="10"/>
      <c r="V363" s="10" t="str">
        <f t="shared" ca="1" si="50"/>
        <v>SIM</v>
      </c>
      <c r="W363" s="10">
        <f>IF(OR($A363="",$I363="",$M363=""),"",SUMIFS($M$2:M363,$I$2:I363,$I363,$A$2:A363,$A363)-$M363)</f>
        <v>224.60124999999999</v>
      </c>
      <c r="X363" s="10">
        <f t="shared" si="51"/>
        <v>290.36874999999998</v>
      </c>
      <c r="Y363" s="10">
        <f>IFERROR(VLOOKUP($I363,'02_Cad_Maquinas'!$B$2:$H$200,7,FALSE()),"")</f>
        <v>422.40000000000003</v>
      </c>
      <c r="Z363" s="10">
        <f t="shared" si="52"/>
        <v>132.03125000000006</v>
      </c>
      <c r="AA363" s="11">
        <f t="shared" si="53"/>
        <v>0.68742601799242409</v>
      </c>
      <c r="AB363" s="10" t="s">
        <v>3269</v>
      </c>
      <c r="AC363" s="10" t="str">
        <f t="shared" si="46"/>
        <v>|10163|10147|</v>
      </c>
      <c r="AD363" s="10" t="str">
        <f t="shared" si="47"/>
        <v>FURADEIRA 20</v>
      </c>
    </row>
    <row r="364" spans="1:30" ht="36" customHeight="1" x14ac:dyDescent="0.3">
      <c r="A364" s="35">
        <v>46198</v>
      </c>
      <c r="B364" s="10">
        <v>10163.10147</v>
      </c>
      <c r="C364" s="10" t="s">
        <v>3142</v>
      </c>
      <c r="D364" s="10" t="s">
        <v>3082</v>
      </c>
      <c r="E364" s="10">
        <v>20052202</v>
      </c>
      <c r="F364" s="10" t="s">
        <v>3199</v>
      </c>
      <c r="G364" s="10" t="s">
        <v>54</v>
      </c>
      <c r="H364" s="10" t="s">
        <v>54</v>
      </c>
      <c r="I364" s="9" t="s">
        <v>54</v>
      </c>
      <c r="J364" s="9">
        <v>130</v>
      </c>
      <c r="K364" s="10">
        <f>IF($E364="","",IFERROR(INDEX('01_Cad_Pecas'!$H$2:$H$5000,MATCH($E364,'01_Cad_Pecas'!$D$2:$D$5000,0)),IFERROR(INDEX('01_Cad_Pecas'!$H$2:$H$5000,MATCH(VALUE($E364),'01_Cad_Pecas'!$D$2:$D$5000,0)),"")))</f>
        <v>1.1000000000000001</v>
      </c>
      <c r="L364" s="10">
        <f>IF($E364="","",IFERROR(INDEX('01_Cad_Pecas'!$I$2:$I$5000,MATCH($E364,'01_Cad_Pecas'!$D$2:$D$5000,0)),IFERROR(INDEX('01_Cad_Pecas'!$I$2:$I$5000,MATCH(VALUE($E364),'01_Cad_Pecas'!$D$2:$D$5000,0)),"")))</f>
        <v>9.375E-2</v>
      </c>
      <c r="M364" s="10">
        <f t="shared" si="45"/>
        <v>13.2875</v>
      </c>
      <c r="N364" s="10">
        <v>46197</v>
      </c>
      <c r="O364" s="9">
        <v>130</v>
      </c>
      <c r="P364" s="10"/>
      <c r="Q364" s="10"/>
      <c r="R364" s="10">
        <f t="shared" si="48"/>
        <v>13.2875</v>
      </c>
      <c r="S364" s="10"/>
      <c r="T364" s="10">
        <f t="shared" si="49"/>
        <v>1</v>
      </c>
      <c r="U364" s="10"/>
      <c r="V364" s="10" t="str">
        <f t="shared" ca="1" si="50"/>
        <v>SIM</v>
      </c>
      <c r="W364" s="10">
        <f>IF(OR($A364="",$I364="",$M364=""),"",SUMIFS($M$2:M364,$I$2:I364,$I364,$A$2:A364,$A364)-$M364)</f>
        <v>238.82624999999999</v>
      </c>
      <c r="X364" s="10">
        <f t="shared" si="51"/>
        <v>290.36874999999998</v>
      </c>
      <c r="Y364" s="10">
        <f>IFERROR(VLOOKUP($I364,'02_Cad_Maquinas'!$B$2:$H$200,7,FALSE()),"")</f>
        <v>422.40000000000003</v>
      </c>
      <c r="Z364" s="10">
        <f t="shared" si="52"/>
        <v>132.03125000000006</v>
      </c>
      <c r="AA364" s="11">
        <f t="shared" si="53"/>
        <v>0.68742601799242409</v>
      </c>
      <c r="AB364" s="10" t="s">
        <v>3269</v>
      </c>
      <c r="AC364" s="10" t="str">
        <f t="shared" si="46"/>
        <v>|10163|10147|</v>
      </c>
      <c r="AD364" s="10" t="str">
        <f t="shared" si="47"/>
        <v>FURADEIRA 20</v>
      </c>
    </row>
    <row r="365" spans="1:30" ht="36" customHeight="1" x14ac:dyDescent="0.3">
      <c r="A365" s="35">
        <v>46198</v>
      </c>
      <c r="B365" s="10">
        <v>10163.10147</v>
      </c>
      <c r="C365" s="10" t="s">
        <v>3142</v>
      </c>
      <c r="D365" s="10" t="s">
        <v>3082</v>
      </c>
      <c r="E365" s="10">
        <v>20052203</v>
      </c>
      <c r="F365" s="10" t="s">
        <v>3200</v>
      </c>
      <c r="G365" s="10" t="s">
        <v>54</v>
      </c>
      <c r="H365" s="10" t="s">
        <v>54</v>
      </c>
      <c r="I365" s="9" t="s">
        <v>54</v>
      </c>
      <c r="J365" s="9">
        <v>260</v>
      </c>
      <c r="K365" s="10">
        <f>IF($E365="","",IFERROR(INDEX('01_Cad_Pecas'!$H$2:$H$5000,MATCH($E365,'01_Cad_Pecas'!$D$2:$D$5000,0)),IFERROR(INDEX('01_Cad_Pecas'!$H$2:$H$5000,MATCH(VALUE($E365),'01_Cad_Pecas'!$D$2:$D$5000,0)),"")))</f>
        <v>1.1000000000000001</v>
      </c>
      <c r="L365" s="10">
        <f>IF($E365="","",IFERROR(INDEX('01_Cad_Pecas'!$I$2:$I$5000,MATCH($E365,'01_Cad_Pecas'!$D$2:$D$5000,0)),IFERROR(INDEX('01_Cad_Pecas'!$I$2:$I$5000,MATCH(VALUE($E365),'01_Cad_Pecas'!$D$2:$D$5000,0)),"")))</f>
        <v>9.375E-2</v>
      </c>
      <c r="M365" s="10">
        <f t="shared" si="45"/>
        <v>25.475000000000001</v>
      </c>
      <c r="N365" s="10">
        <v>46197</v>
      </c>
      <c r="O365" s="9">
        <v>260</v>
      </c>
      <c r="P365" s="10"/>
      <c r="Q365" s="10"/>
      <c r="R365" s="10">
        <f t="shared" si="48"/>
        <v>25.475000000000001</v>
      </c>
      <c r="S365" s="10"/>
      <c r="T365" s="10">
        <f t="shared" si="49"/>
        <v>1</v>
      </c>
      <c r="U365" s="10"/>
      <c r="V365" s="10" t="str">
        <f t="shared" ca="1" si="50"/>
        <v>SIM</v>
      </c>
      <c r="W365" s="10">
        <f>IF(OR($A365="",$I365="",$M365=""),"",SUMIFS($M$2:M365,$I$2:I365,$I365,$A$2:A365,$A365)-$M365)</f>
        <v>252.11375000000001</v>
      </c>
      <c r="X365" s="10">
        <f t="shared" si="51"/>
        <v>290.36874999999998</v>
      </c>
      <c r="Y365" s="10">
        <f>IFERROR(VLOOKUP($I365,'02_Cad_Maquinas'!$B$2:$H$200,7,FALSE()),"")</f>
        <v>422.40000000000003</v>
      </c>
      <c r="Z365" s="10">
        <f t="shared" si="52"/>
        <v>132.03125000000006</v>
      </c>
      <c r="AA365" s="11">
        <f t="shared" si="53"/>
        <v>0.68742601799242409</v>
      </c>
      <c r="AB365" s="10" t="s">
        <v>3269</v>
      </c>
      <c r="AC365" s="10" t="str">
        <f t="shared" si="46"/>
        <v>|10163|10147|</v>
      </c>
      <c r="AD365" s="10" t="str">
        <f t="shared" si="47"/>
        <v>FURADEIRA 20</v>
      </c>
    </row>
    <row r="366" spans="1:30" ht="36" customHeight="1" x14ac:dyDescent="0.3">
      <c r="A366" s="35">
        <v>46198</v>
      </c>
      <c r="B366" s="10">
        <v>10163.10147</v>
      </c>
      <c r="C366" s="10" t="s">
        <v>3142</v>
      </c>
      <c r="D366" s="10" t="s">
        <v>3082</v>
      </c>
      <c r="E366" s="10">
        <v>30006110</v>
      </c>
      <c r="F366" s="10" t="s">
        <v>3180</v>
      </c>
      <c r="G366" s="10" t="s">
        <v>54</v>
      </c>
      <c r="H366" s="10" t="s">
        <v>54</v>
      </c>
      <c r="I366" s="9" t="s">
        <v>54</v>
      </c>
      <c r="J366" s="9">
        <v>50</v>
      </c>
      <c r="K366" s="10">
        <f>IF($E366="","",IFERROR(INDEX('01_Cad_Pecas'!$H$2:$H$5000,MATCH($E366,'01_Cad_Pecas'!$D$2:$D$5000,0)),IFERROR(INDEX('01_Cad_Pecas'!$H$2:$H$5000,MATCH(VALUE($E366),'01_Cad_Pecas'!$D$2:$D$5000,0)),"")))</f>
        <v>3</v>
      </c>
      <c r="L366" s="10">
        <f>IF($E366="","",IFERROR(INDEX('01_Cad_Pecas'!$I$2:$I$5000,MATCH($E366,'01_Cad_Pecas'!$D$2:$D$5000,0)),IFERROR(INDEX('01_Cad_Pecas'!$I$2:$I$5000,MATCH(VALUE($E366),'01_Cad_Pecas'!$D$2:$D$5000,0)),"")))</f>
        <v>6.7799999999999999E-2</v>
      </c>
      <c r="M366" s="10">
        <f t="shared" si="45"/>
        <v>6.3900000000000006</v>
      </c>
      <c r="N366" s="10">
        <v>46197</v>
      </c>
      <c r="O366" s="9">
        <v>50</v>
      </c>
      <c r="P366" s="10"/>
      <c r="Q366" s="10"/>
      <c r="R366" s="10">
        <f t="shared" si="48"/>
        <v>6.3900000000000006</v>
      </c>
      <c r="S366" s="10"/>
      <c r="T366" s="10">
        <f t="shared" si="49"/>
        <v>1</v>
      </c>
      <c r="U366" s="10"/>
      <c r="V366" s="10" t="str">
        <f t="shared" ca="1" si="50"/>
        <v>SIM</v>
      </c>
      <c r="W366" s="10">
        <f>IF(OR($A366="",$I366="",$M366=""),"",SUMIFS($M$2:M366,$I$2:I366,$I366,$A$2:A366,$A366)-$M366)</f>
        <v>277.58875</v>
      </c>
      <c r="X366" s="10">
        <f t="shared" si="51"/>
        <v>290.36874999999998</v>
      </c>
      <c r="Y366" s="10">
        <f>IFERROR(VLOOKUP($I366,'02_Cad_Maquinas'!$B$2:$H$200,7,FALSE()),"")</f>
        <v>422.40000000000003</v>
      </c>
      <c r="Z366" s="10">
        <f t="shared" si="52"/>
        <v>132.03125000000006</v>
      </c>
      <c r="AA366" s="11">
        <f t="shared" si="53"/>
        <v>0.68742601799242409</v>
      </c>
      <c r="AB366" s="10" t="s">
        <v>3269</v>
      </c>
      <c r="AC366" s="10" t="str">
        <f t="shared" si="46"/>
        <v>|10163|10147|</v>
      </c>
      <c r="AD366" s="10" t="str">
        <f t="shared" si="47"/>
        <v>FURADEIRA 20</v>
      </c>
    </row>
    <row r="367" spans="1:30" ht="36" customHeight="1" x14ac:dyDescent="0.3">
      <c r="A367" s="35">
        <v>46198</v>
      </c>
      <c r="B367" s="10">
        <v>10163.10147</v>
      </c>
      <c r="C367" s="10" t="s">
        <v>3142</v>
      </c>
      <c r="D367" s="10" t="s">
        <v>3082</v>
      </c>
      <c r="E367" s="10">
        <v>30006111</v>
      </c>
      <c r="F367" s="10" t="s">
        <v>3182</v>
      </c>
      <c r="G367" s="10" t="s">
        <v>54</v>
      </c>
      <c r="H367" s="10" t="s">
        <v>54</v>
      </c>
      <c r="I367" s="9" t="s">
        <v>54</v>
      </c>
      <c r="J367" s="9">
        <v>50</v>
      </c>
      <c r="K367" s="10">
        <f>IF($E367="","",IFERROR(INDEX('01_Cad_Pecas'!$H$2:$H$5000,MATCH($E367,'01_Cad_Pecas'!$D$2:$D$5000,0)),IFERROR(INDEX('01_Cad_Pecas'!$H$2:$H$5000,MATCH(VALUE($E367),'01_Cad_Pecas'!$D$2:$D$5000,0)),"")))</f>
        <v>3</v>
      </c>
      <c r="L367" s="10">
        <f>IF($E367="","",IFERROR(INDEX('01_Cad_Pecas'!$I$2:$I$5000,MATCH($E367,'01_Cad_Pecas'!$D$2:$D$5000,0)),IFERROR(INDEX('01_Cad_Pecas'!$I$2:$I$5000,MATCH(VALUE($E367),'01_Cad_Pecas'!$D$2:$D$5000,0)),"")))</f>
        <v>6.7799999999999999E-2</v>
      </c>
      <c r="M367" s="10">
        <f t="shared" si="45"/>
        <v>6.3900000000000006</v>
      </c>
      <c r="N367" s="10">
        <v>46197</v>
      </c>
      <c r="O367" s="9">
        <v>50</v>
      </c>
      <c r="P367" s="10"/>
      <c r="Q367" s="10"/>
      <c r="R367" s="10">
        <f t="shared" si="48"/>
        <v>6.3900000000000006</v>
      </c>
      <c r="S367" s="10"/>
      <c r="T367" s="10">
        <f t="shared" si="49"/>
        <v>1</v>
      </c>
      <c r="U367" s="10"/>
      <c r="V367" s="10" t="str">
        <f t="shared" ca="1" si="50"/>
        <v>SIM</v>
      </c>
      <c r="W367" s="10">
        <f>IF(OR($A367="",$I367="",$M367=""),"",SUMIFS($M$2:M367,$I$2:I367,$I367,$A$2:A367,$A367)-$M367)</f>
        <v>283.97874999999999</v>
      </c>
      <c r="X367" s="10">
        <f t="shared" si="51"/>
        <v>290.36874999999998</v>
      </c>
      <c r="Y367" s="10">
        <f>IFERROR(VLOOKUP($I367,'02_Cad_Maquinas'!$B$2:$H$200,7,FALSE()),"")</f>
        <v>422.40000000000003</v>
      </c>
      <c r="Z367" s="10">
        <f t="shared" si="52"/>
        <v>132.03125000000006</v>
      </c>
      <c r="AA367" s="11">
        <f t="shared" si="53"/>
        <v>0.68742601799242409</v>
      </c>
      <c r="AB367" s="10" t="s">
        <v>3269</v>
      </c>
      <c r="AC367" s="10" t="str">
        <f t="shared" si="46"/>
        <v>|10163|10147|</v>
      </c>
      <c r="AD367" s="10" t="str">
        <f t="shared" si="47"/>
        <v>FURADEIRA 20</v>
      </c>
    </row>
    <row r="368" spans="1:30" ht="24" customHeight="1" x14ac:dyDescent="0.3">
      <c r="A368" s="35">
        <v>46199</v>
      </c>
      <c r="B368" s="10">
        <v>10179</v>
      </c>
      <c r="C368" s="10"/>
      <c r="D368" s="10" t="s">
        <v>3082</v>
      </c>
      <c r="E368" s="10">
        <v>20014001</v>
      </c>
      <c r="F368" s="10" t="s">
        <v>3201</v>
      </c>
      <c r="G368" s="10" t="s">
        <v>54</v>
      </c>
      <c r="H368" s="10" t="s">
        <v>54</v>
      </c>
      <c r="I368" s="10" t="s">
        <v>54</v>
      </c>
      <c r="J368" s="9">
        <v>10</v>
      </c>
      <c r="K368" s="10">
        <f>IF($E368="","",IFERROR(INDEX('01_Cad_Pecas'!$H$2:$H$5000,MATCH($E368,'01_Cad_Pecas'!$D$2:$D$5000,0)),IFERROR(INDEX('01_Cad_Pecas'!$H$2:$H$5000,MATCH(VALUE($E368),'01_Cad_Pecas'!$D$2:$D$5000,0)),"")))</f>
        <v>3</v>
      </c>
      <c r="L368" s="10">
        <f>IF($E368="","",IFERROR(INDEX('01_Cad_Pecas'!$I$2:$I$5000,MATCH($E368,'01_Cad_Pecas'!$D$2:$D$5000,0)),IFERROR(INDEX('01_Cad_Pecas'!$I$2:$I$5000,MATCH(VALUE($E368),'01_Cad_Pecas'!$D$2:$D$5000,0)),"")))</f>
        <v>6.7799999999999999E-2</v>
      </c>
      <c r="M368" s="10">
        <f t="shared" si="45"/>
        <v>3.6779999999999999</v>
      </c>
      <c r="N368" s="10">
        <v>46199</v>
      </c>
      <c r="O368" s="9">
        <v>10</v>
      </c>
      <c r="P368" s="10"/>
      <c r="Q368" s="10"/>
      <c r="R368" s="10">
        <f t="shared" si="48"/>
        <v>3.6779999999999999</v>
      </c>
      <c r="S368" s="10"/>
      <c r="T368" s="10">
        <f t="shared" si="49"/>
        <v>1</v>
      </c>
      <c r="U368" s="10"/>
      <c r="V368" s="10" t="str">
        <f t="shared" ca="1" si="50"/>
        <v>SIM</v>
      </c>
      <c r="W368" s="10">
        <f>IF(OR($A368="",$I368="",$M368=""),"",SUMIFS($M$2:M368,$I$2:I368,$I368,$A$2:A368,$A368)-$M368)</f>
        <v>0</v>
      </c>
      <c r="X368" s="10">
        <f t="shared" si="51"/>
        <v>368.45564999999999</v>
      </c>
      <c r="Y368" s="10">
        <f>IFERROR(VLOOKUP($I368,'02_Cad_Maquinas'!$B$2:$H$200,7,FALSE()),"")</f>
        <v>422.40000000000003</v>
      </c>
      <c r="Z368" s="10">
        <f t="shared" si="52"/>
        <v>53.944350000000043</v>
      </c>
      <c r="AA368" s="11">
        <f t="shared" si="53"/>
        <v>0.87229083806818175</v>
      </c>
      <c r="AB368" s="10"/>
      <c r="AC368" s="10" t="str">
        <f t="shared" si="46"/>
        <v>|10179|</v>
      </c>
      <c r="AD368" s="10" t="str">
        <f t="shared" si="47"/>
        <v>FURADEIRA 20</v>
      </c>
    </row>
    <row r="369" spans="1:30" ht="24" customHeight="1" x14ac:dyDescent="0.3">
      <c r="A369" s="35">
        <v>46199</v>
      </c>
      <c r="B369" s="10">
        <v>10179</v>
      </c>
      <c r="C369" s="10"/>
      <c r="D369" s="10" t="s">
        <v>3082</v>
      </c>
      <c r="E369" s="10">
        <v>20052004</v>
      </c>
      <c r="F369" s="10" t="s">
        <v>3268</v>
      </c>
      <c r="G369" s="10" t="s">
        <v>54</v>
      </c>
      <c r="H369" s="10" t="s">
        <v>54</v>
      </c>
      <c r="I369" s="10" t="s">
        <v>54</v>
      </c>
      <c r="J369" s="9">
        <v>1</v>
      </c>
      <c r="K369" s="10">
        <f>IF($E369="","",IFERROR(INDEX('01_Cad_Pecas'!$H$2:$H$5000,MATCH($E369,'01_Cad_Pecas'!$D$2:$D$5000,0)),IFERROR(INDEX('01_Cad_Pecas'!$H$2:$H$5000,MATCH(VALUE($E369),'01_Cad_Pecas'!$D$2:$D$5000,0)),"")))</f>
        <v>1.1000000000000001</v>
      </c>
      <c r="L369" s="10">
        <f>IF($E369="","",IFERROR(INDEX('01_Cad_Pecas'!$I$2:$I$5000,MATCH($E369,'01_Cad_Pecas'!$D$2:$D$5000,0)),IFERROR(INDEX('01_Cad_Pecas'!$I$2:$I$5000,MATCH(VALUE($E369),'01_Cad_Pecas'!$D$2:$D$5000,0)),"")))</f>
        <v>9.375E-2</v>
      </c>
      <c r="M369" s="10">
        <f t="shared" si="45"/>
        <v>1.1937500000000001</v>
      </c>
      <c r="N369" s="10">
        <v>46199</v>
      </c>
      <c r="O369" s="9">
        <v>1</v>
      </c>
      <c r="P369" s="10"/>
      <c r="Q369" s="10"/>
      <c r="R369" s="10">
        <f t="shared" si="48"/>
        <v>1.1937500000000001</v>
      </c>
      <c r="S369" s="10"/>
      <c r="T369" s="10">
        <f t="shared" si="49"/>
        <v>1</v>
      </c>
      <c r="U369" s="10"/>
      <c r="V369" s="10" t="str">
        <f t="shared" ca="1" si="50"/>
        <v>SIM</v>
      </c>
      <c r="W369" s="10">
        <f>IF(OR($A369="",$I369="",$M369=""),"",SUMIFS($M$2:M369,$I$2:I369,$I369,$A$2:A369,$A369)-$M369)</f>
        <v>3.6780000000000004</v>
      </c>
      <c r="X369" s="10">
        <f t="shared" si="51"/>
        <v>368.45564999999999</v>
      </c>
      <c r="Y369" s="10">
        <f>IFERROR(VLOOKUP($I369,'02_Cad_Maquinas'!$B$2:$H$200,7,FALSE()),"")</f>
        <v>422.40000000000003</v>
      </c>
      <c r="Z369" s="10">
        <f t="shared" si="52"/>
        <v>53.944350000000043</v>
      </c>
      <c r="AA369" s="11">
        <f t="shared" si="53"/>
        <v>0.87229083806818175</v>
      </c>
      <c r="AB369" s="10"/>
      <c r="AC369" s="10" t="str">
        <f t="shared" si="46"/>
        <v>|10179|</v>
      </c>
      <c r="AD369" s="10" t="str">
        <f t="shared" si="47"/>
        <v>FURADEIRA 20</v>
      </c>
    </row>
    <row r="370" spans="1:30" ht="24" customHeight="1" x14ac:dyDescent="0.3">
      <c r="A370" s="35">
        <v>46199</v>
      </c>
      <c r="B370" s="10">
        <v>10179</v>
      </c>
      <c r="C370" s="10"/>
      <c r="D370" s="10" t="s">
        <v>3082</v>
      </c>
      <c r="E370" s="10">
        <v>30124003</v>
      </c>
      <c r="F370" s="10" t="s">
        <v>778</v>
      </c>
      <c r="G370" s="10" t="s">
        <v>54</v>
      </c>
      <c r="H370" s="10" t="s">
        <v>54</v>
      </c>
      <c r="I370" s="10" t="s">
        <v>54</v>
      </c>
      <c r="J370" s="9">
        <v>25</v>
      </c>
      <c r="K370" s="10">
        <f>IF($E370="","",IFERROR(INDEX('01_Cad_Pecas'!$H$2:$H$5000,MATCH($E370,'01_Cad_Pecas'!$D$2:$D$5000,0)),IFERROR(INDEX('01_Cad_Pecas'!$H$2:$H$5000,MATCH(VALUE($E370),'01_Cad_Pecas'!$D$2:$D$5000,0)),"")))</f>
        <v>1.1000000000000001</v>
      </c>
      <c r="L370" s="10">
        <f>IF($E370="","",IFERROR(INDEX('01_Cad_Pecas'!$I$2:$I$5000,MATCH($E370,'01_Cad_Pecas'!$D$2:$D$5000,0)),IFERROR(INDEX('01_Cad_Pecas'!$I$2:$I$5000,MATCH(VALUE($E370),'01_Cad_Pecas'!$D$2:$D$5000,0)),"")))</f>
        <v>9.375E-2</v>
      </c>
      <c r="M370" s="10">
        <f t="shared" si="45"/>
        <v>3.4437500000000001</v>
      </c>
      <c r="N370" s="10">
        <v>46199</v>
      </c>
      <c r="O370" s="9">
        <v>25</v>
      </c>
      <c r="P370" s="10"/>
      <c r="Q370" s="10"/>
      <c r="R370" s="10">
        <f t="shared" si="48"/>
        <v>3.4437500000000001</v>
      </c>
      <c r="S370" s="10"/>
      <c r="T370" s="10">
        <f t="shared" si="49"/>
        <v>1</v>
      </c>
      <c r="U370" s="10"/>
      <c r="V370" s="10" t="str">
        <f t="shared" ca="1" si="50"/>
        <v>SIM</v>
      </c>
      <c r="W370" s="10">
        <f>IF(OR($A370="",$I370="",$M370=""),"",SUMIFS($M$2:M370,$I$2:I370,$I370,$A$2:A370,$A370)-$M370)</f>
        <v>4.8717500000000005</v>
      </c>
      <c r="X370" s="10">
        <f t="shared" si="51"/>
        <v>368.45564999999999</v>
      </c>
      <c r="Y370" s="10">
        <f>IFERROR(VLOOKUP($I370,'02_Cad_Maquinas'!$B$2:$H$200,7,FALSE()),"")</f>
        <v>422.40000000000003</v>
      </c>
      <c r="Z370" s="10">
        <f t="shared" si="52"/>
        <v>53.944350000000043</v>
      </c>
      <c r="AA370" s="11">
        <f t="shared" si="53"/>
        <v>0.87229083806818175</v>
      </c>
      <c r="AB370" s="10"/>
      <c r="AC370" s="10" t="str">
        <f t="shared" si="46"/>
        <v>|10179|</v>
      </c>
      <c r="AD370" s="10" t="str">
        <f t="shared" si="47"/>
        <v>FURADEIRA 20</v>
      </c>
    </row>
    <row r="371" spans="1:30" ht="24" customHeight="1" x14ac:dyDescent="0.3">
      <c r="A371" s="35">
        <v>46199</v>
      </c>
      <c r="B371" s="10">
        <v>10179</v>
      </c>
      <c r="C371" s="10"/>
      <c r="D371" s="10" t="s">
        <v>3082</v>
      </c>
      <c r="E371" s="10">
        <v>20012405</v>
      </c>
      <c r="F371" s="10" t="s">
        <v>3259</v>
      </c>
      <c r="G371" s="10" t="s">
        <v>54</v>
      </c>
      <c r="H371" s="10" t="s">
        <v>54</v>
      </c>
      <c r="I371" s="10" t="s">
        <v>54</v>
      </c>
      <c r="J371" s="9">
        <v>4</v>
      </c>
      <c r="K371" s="10">
        <f>IF($E371="","",IFERROR(INDEX('01_Cad_Pecas'!$H$2:$H$5000,MATCH($E371,'01_Cad_Pecas'!$D$2:$D$5000,0)),IFERROR(INDEX('01_Cad_Pecas'!$H$2:$H$5000,MATCH(VALUE($E371),'01_Cad_Pecas'!$D$2:$D$5000,0)),"")))</f>
        <v>1.1000000000000001</v>
      </c>
      <c r="L371" s="10">
        <f>IF($E371="","",IFERROR(INDEX('01_Cad_Pecas'!$I$2:$I$5000,MATCH($E371,'01_Cad_Pecas'!$D$2:$D$5000,0)),IFERROR(INDEX('01_Cad_Pecas'!$I$2:$I$5000,MATCH(VALUE($E371),'01_Cad_Pecas'!$D$2:$D$5000,0)),"")))</f>
        <v>9.375E-2</v>
      </c>
      <c r="M371" s="10">
        <f t="shared" si="45"/>
        <v>1.4750000000000001</v>
      </c>
      <c r="N371" s="10">
        <v>46199</v>
      </c>
      <c r="O371" s="9">
        <v>4</v>
      </c>
      <c r="P371" s="10"/>
      <c r="Q371" s="10"/>
      <c r="R371" s="10">
        <f t="shared" si="48"/>
        <v>1.4750000000000001</v>
      </c>
      <c r="S371" s="10"/>
      <c r="T371" s="10">
        <f t="shared" si="49"/>
        <v>1</v>
      </c>
      <c r="U371" s="10"/>
      <c r="V371" s="10" t="str">
        <f t="shared" ca="1" si="50"/>
        <v>SIM</v>
      </c>
      <c r="W371" s="10">
        <f>IF(OR($A371="",$I371="",$M371=""),"",SUMIFS($M$2:M371,$I$2:I371,$I371,$A$2:A371,$A371)-$M371)</f>
        <v>8.3155000000000001</v>
      </c>
      <c r="X371" s="10">
        <f t="shared" si="51"/>
        <v>368.45564999999999</v>
      </c>
      <c r="Y371" s="10">
        <f>IFERROR(VLOOKUP($I371,'02_Cad_Maquinas'!$B$2:$H$200,7,FALSE()),"")</f>
        <v>422.40000000000003</v>
      </c>
      <c r="Z371" s="10">
        <f t="shared" si="52"/>
        <v>53.944350000000043</v>
      </c>
      <c r="AA371" s="11">
        <f t="shared" si="53"/>
        <v>0.87229083806818175</v>
      </c>
      <c r="AB371" s="10"/>
      <c r="AC371" s="10" t="str">
        <f t="shared" si="46"/>
        <v>|10179|</v>
      </c>
      <c r="AD371" s="10" t="str">
        <f t="shared" si="47"/>
        <v>FURADEIRA 20</v>
      </c>
    </row>
    <row r="372" spans="1:30" ht="24" customHeight="1" x14ac:dyDescent="0.3">
      <c r="A372" s="35">
        <v>46199</v>
      </c>
      <c r="B372" s="10">
        <v>10179</v>
      </c>
      <c r="C372" s="10"/>
      <c r="D372" s="10" t="s">
        <v>3082</v>
      </c>
      <c r="E372" s="10">
        <v>20013107</v>
      </c>
      <c r="F372" s="10" t="s">
        <v>3260</v>
      </c>
      <c r="G372" s="10" t="s">
        <v>54</v>
      </c>
      <c r="H372" s="10" t="s">
        <v>54</v>
      </c>
      <c r="I372" s="10" t="s">
        <v>54</v>
      </c>
      <c r="J372" s="9">
        <v>4</v>
      </c>
      <c r="K372" s="10">
        <f>IF($E372="","",IFERROR(INDEX('01_Cad_Pecas'!$H$2:$H$5000,MATCH($E372,'01_Cad_Pecas'!$D$2:$D$5000,0)),IFERROR(INDEX('01_Cad_Pecas'!$H$2:$H$5000,MATCH(VALUE($E372),'01_Cad_Pecas'!$D$2:$D$5000,0)),"")))</f>
        <v>1.1000000000000001</v>
      </c>
      <c r="L372" s="10">
        <f>IF($E372="","",IFERROR(INDEX('01_Cad_Pecas'!$I$2:$I$5000,MATCH($E372,'01_Cad_Pecas'!$D$2:$D$5000,0)),IFERROR(INDEX('01_Cad_Pecas'!$I$2:$I$5000,MATCH(VALUE($E372),'01_Cad_Pecas'!$D$2:$D$5000,0)),"")))</f>
        <v>9.375E-2</v>
      </c>
      <c r="M372" s="10">
        <f t="shared" si="45"/>
        <v>1.4750000000000001</v>
      </c>
      <c r="N372" s="10">
        <v>46199</v>
      </c>
      <c r="O372" s="9">
        <v>4</v>
      </c>
      <c r="P372" s="10"/>
      <c r="Q372" s="10"/>
      <c r="R372" s="10">
        <f t="shared" si="48"/>
        <v>1.4750000000000001</v>
      </c>
      <c r="S372" s="10"/>
      <c r="T372" s="10">
        <f t="shared" si="49"/>
        <v>1</v>
      </c>
      <c r="U372" s="10"/>
      <c r="V372" s="10" t="str">
        <f t="shared" ca="1" si="50"/>
        <v>SIM</v>
      </c>
      <c r="W372" s="10">
        <f>IF(OR($A372="",$I372="",$M372=""),"",SUMIFS($M$2:M372,$I$2:I372,$I372,$A$2:A372,$A372)-$M372)</f>
        <v>9.7904999999999998</v>
      </c>
      <c r="X372" s="10">
        <f t="shared" si="51"/>
        <v>368.45564999999999</v>
      </c>
      <c r="Y372" s="10">
        <f>IFERROR(VLOOKUP($I372,'02_Cad_Maquinas'!$B$2:$H$200,7,FALSE()),"")</f>
        <v>422.40000000000003</v>
      </c>
      <c r="Z372" s="10">
        <f t="shared" si="52"/>
        <v>53.944350000000043</v>
      </c>
      <c r="AA372" s="11">
        <f t="shared" si="53"/>
        <v>0.87229083806818175</v>
      </c>
      <c r="AB372" s="10"/>
      <c r="AC372" s="10" t="str">
        <f t="shared" si="46"/>
        <v>|10179|</v>
      </c>
      <c r="AD372" s="10" t="str">
        <f t="shared" si="47"/>
        <v>FURADEIRA 20</v>
      </c>
    </row>
    <row r="373" spans="1:30" ht="24" customHeight="1" x14ac:dyDescent="0.3">
      <c r="A373" s="35">
        <v>46199</v>
      </c>
      <c r="B373" s="10">
        <v>10179</v>
      </c>
      <c r="C373" s="10"/>
      <c r="D373" s="10" t="s">
        <v>3082</v>
      </c>
      <c r="E373" s="10">
        <v>20014202</v>
      </c>
      <c r="F373" s="10" t="s">
        <v>3202</v>
      </c>
      <c r="G373" s="10" t="s">
        <v>54</v>
      </c>
      <c r="H373" s="10" t="s">
        <v>54</v>
      </c>
      <c r="I373" s="10" t="s">
        <v>54</v>
      </c>
      <c r="J373" s="9">
        <v>10</v>
      </c>
      <c r="K373" s="10">
        <f>IF($E373="","",IFERROR(INDEX('01_Cad_Pecas'!$H$2:$H$5000,MATCH($E373,'01_Cad_Pecas'!$D$2:$D$5000,0)),IFERROR(INDEX('01_Cad_Pecas'!$H$2:$H$5000,MATCH(VALUE($E373),'01_Cad_Pecas'!$D$2:$D$5000,0)),"")))</f>
        <v>3</v>
      </c>
      <c r="L373" s="10">
        <f>IF($E373="","",IFERROR(INDEX('01_Cad_Pecas'!$I$2:$I$5000,MATCH($E373,'01_Cad_Pecas'!$D$2:$D$5000,0)),IFERROR(INDEX('01_Cad_Pecas'!$I$2:$I$5000,MATCH(VALUE($E373),'01_Cad_Pecas'!$D$2:$D$5000,0)),"")))</f>
        <v>6.7799999999999999E-2</v>
      </c>
      <c r="M373" s="10">
        <f t="shared" si="45"/>
        <v>3.6779999999999999</v>
      </c>
      <c r="N373" s="10">
        <v>46199</v>
      </c>
      <c r="O373" s="9">
        <v>10</v>
      </c>
      <c r="P373" s="10"/>
      <c r="Q373" s="10"/>
      <c r="R373" s="10">
        <f t="shared" si="48"/>
        <v>3.6779999999999999</v>
      </c>
      <c r="S373" s="10"/>
      <c r="T373" s="10">
        <f t="shared" si="49"/>
        <v>1</v>
      </c>
      <c r="U373" s="10"/>
      <c r="V373" s="10" t="str">
        <f t="shared" ca="1" si="50"/>
        <v>SIM</v>
      </c>
      <c r="W373" s="10">
        <f>IF(OR($A373="",$I373="",$M373=""),"",SUMIFS($M$2:M373,$I$2:I373,$I373,$A$2:A373,$A373)-$M373)</f>
        <v>11.265499999999999</v>
      </c>
      <c r="X373" s="10">
        <f t="shared" si="51"/>
        <v>368.45564999999999</v>
      </c>
      <c r="Y373" s="10">
        <f>IFERROR(VLOOKUP($I373,'02_Cad_Maquinas'!$B$2:$H$200,7,FALSE()),"")</f>
        <v>422.40000000000003</v>
      </c>
      <c r="Z373" s="10">
        <f t="shared" si="52"/>
        <v>53.944350000000043</v>
      </c>
      <c r="AA373" s="11">
        <f t="shared" si="53"/>
        <v>0.87229083806818175</v>
      </c>
      <c r="AB373" s="10"/>
      <c r="AC373" s="10" t="str">
        <f t="shared" si="46"/>
        <v>|10179|</v>
      </c>
      <c r="AD373" s="10" t="str">
        <f t="shared" si="47"/>
        <v>FURADEIRA 20</v>
      </c>
    </row>
    <row r="374" spans="1:30" ht="24" customHeight="1" x14ac:dyDescent="0.3">
      <c r="A374" s="35">
        <v>46199</v>
      </c>
      <c r="B374" s="10">
        <v>10179</v>
      </c>
      <c r="C374" s="10"/>
      <c r="D374" s="10" t="s">
        <v>3082</v>
      </c>
      <c r="E374" s="10">
        <v>20014203</v>
      </c>
      <c r="F374" s="10" t="s">
        <v>3203</v>
      </c>
      <c r="G374" s="10" t="s">
        <v>54</v>
      </c>
      <c r="H374" s="10" t="s">
        <v>54</v>
      </c>
      <c r="I374" s="10" t="s">
        <v>54</v>
      </c>
      <c r="J374" s="9">
        <v>10</v>
      </c>
      <c r="K374" s="10">
        <f>IF($E374="","",IFERROR(INDEX('01_Cad_Pecas'!$H$2:$H$5000,MATCH($E374,'01_Cad_Pecas'!$D$2:$D$5000,0)),IFERROR(INDEX('01_Cad_Pecas'!$H$2:$H$5000,MATCH(VALUE($E374),'01_Cad_Pecas'!$D$2:$D$5000,0)),"")))</f>
        <v>3</v>
      </c>
      <c r="L374" s="10">
        <f>IF($E374="","",IFERROR(INDEX('01_Cad_Pecas'!$I$2:$I$5000,MATCH($E374,'01_Cad_Pecas'!$D$2:$D$5000,0)),IFERROR(INDEX('01_Cad_Pecas'!$I$2:$I$5000,MATCH(VALUE($E374),'01_Cad_Pecas'!$D$2:$D$5000,0)),"")))</f>
        <v>6.7799999999999999E-2</v>
      </c>
      <c r="M374" s="10">
        <f t="shared" si="45"/>
        <v>3.6779999999999999</v>
      </c>
      <c r="N374" s="10">
        <v>46199</v>
      </c>
      <c r="O374" s="9">
        <v>10</v>
      </c>
      <c r="P374" s="10"/>
      <c r="Q374" s="10"/>
      <c r="R374" s="10">
        <f t="shared" si="48"/>
        <v>3.6779999999999999</v>
      </c>
      <c r="S374" s="10"/>
      <c r="T374" s="10">
        <f t="shared" si="49"/>
        <v>1</v>
      </c>
      <c r="U374" s="10"/>
      <c r="V374" s="10" t="str">
        <f t="shared" ca="1" si="50"/>
        <v>SIM</v>
      </c>
      <c r="W374" s="10">
        <f>IF(OR($A374="",$I374="",$M374=""),"",SUMIFS($M$2:M374,$I$2:I374,$I374,$A$2:A374,$A374)-$M374)</f>
        <v>14.9435</v>
      </c>
      <c r="X374" s="10">
        <f t="shared" si="51"/>
        <v>368.45564999999999</v>
      </c>
      <c r="Y374" s="10">
        <f>IFERROR(VLOOKUP($I374,'02_Cad_Maquinas'!$B$2:$H$200,7,FALSE()),"")</f>
        <v>422.40000000000003</v>
      </c>
      <c r="Z374" s="10">
        <f t="shared" si="52"/>
        <v>53.944350000000043</v>
      </c>
      <c r="AA374" s="11">
        <f t="shared" si="53"/>
        <v>0.87229083806818175</v>
      </c>
      <c r="AB374" s="10"/>
      <c r="AC374" s="10" t="str">
        <f t="shared" si="46"/>
        <v>|10179|</v>
      </c>
      <c r="AD374" s="10" t="str">
        <f t="shared" si="47"/>
        <v>FURADEIRA 20</v>
      </c>
    </row>
    <row r="375" spans="1:30" ht="24" customHeight="1" x14ac:dyDescent="0.3">
      <c r="A375" s="35">
        <v>46199</v>
      </c>
      <c r="B375" s="10">
        <v>10179</v>
      </c>
      <c r="C375" s="10"/>
      <c r="D375" s="10" t="s">
        <v>3082</v>
      </c>
      <c r="E375" s="10">
        <v>30080003</v>
      </c>
      <c r="F375" s="10" t="s">
        <v>3275</v>
      </c>
      <c r="G375" s="10" t="s">
        <v>54</v>
      </c>
      <c r="H375" s="10" t="s">
        <v>54</v>
      </c>
      <c r="I375" s="10" t="s">
        <v>54</v>
      </c>
      <c r="J375" s="9">
        <v>3</v>
      </c>
      <c r="K375" s="10">
        <f>IF($E375="","",IFERROR(INDEX('01_Cad_Pecas'!$H$2:$H$5000,MATCH($E375,'01_Cad_Pecas'!$D$2:$D$5000,0)),IFERROR(INDEX('01_Cad_Pecas'!$H$2:$H$5000,MATCH(VALUE($E375),'01_Cad_Pecas'!$D$2:$D$5000,0)),"")))</f>
        <v>1.1000000000000001</v>
      </c>
      <c r="L375" s="10">
        <f>IF($E375="","",IFERROR(INDEX('01_Cad_Pecas'!$I$2:$I$5000,MATCH($E375,'01_Cad_Pecas'!$D$2:$D$5000,0)),IFERROR(INDEX('01_Cad_Pecas'!$I$2:$I$5000,MATCH(VALUE($E375),'01_Cad_Pecas'!$D$2:$D$5000,0)),"")))</f>
        <v>9.375E-2</v>
      </c>
      <c r="M375" s="10">
        <f t="shared" si="45"/>
        <v>1.3812500000000001</v>
      </c>
      <c r="N375" s="10">
        <v>46199</v>
      </c>
      <c r="O375" s="9">
        <v>3</v>
      </c>
      <c r="P375" s="10"/>
      <c r="Q375" s="10"/>
      <c r="R375" s="10">
        <f t="shared" si="48"/>
        <v>1.3812500000000001</v>
      </c>
      <c r="S375" s="10"/>
      <c r="T375" s="10">
        <f t="shared" si="49"/>
        <v>1</v>
      </c>
      <c r="U375" s="10"/>
      <c r="V375" s="10" t="str">
        <f t="shared" ca="1" si="50"/>
        <v>SIM</v>
      </c>
      <c r="W375" s="10">
        <f>IF(OR($A375="",$I375="",$M375=""),"",SUMIFS($M$2:M375,$I$2:I375,$I375,$A$2:A375,$A375)-$M375)</f>
        <v>18.621500000000001</v>
      </c>
      <c r="X375" s="10">
        <f t="shared" si="51"/>
        <v>368.45564999999999</v>
      </c>
      <c r="Y375" s="10">
        <f>IFERROR(VLOOKUP($I375,'02_Cad_Maquinas'!$B$2:$H$200,7,FALSE()),"")</f>
        <v>422.40000000000003</v>
      </c>
      <c r="Z375" s="10">
        <f t="shared" si="52"/>
        <v>53.944350000000043</v>
      </c>
      <c r="AA375" s="11">
        <f t="shared" si="53"/>
        <v>0.87229083806818175</v>
      </c>
      <c r="AB375" s="10"/>
      <c r="AC375" s="10" t="str">
        <f t="shared" si="46"/>
        <v>|10179|</v>
      </c>
      <c r="AD375" s="10" t="str">
        <f t="shared" si="47"/>
        <v>FURADEIRA 20</v>
      </c>
    </row>
    <row r="376" spans="1:30" ht="24" customHeight="1" x14ac:dyDescent="0.3">
      <c r="A376" s="35">
        <v>46199</v>
      </c>
      <c r="B376" s="10">
        <v>10179</v>
      </c>
      <c r="C376" s="10"/>
      <c r="D376" s="10" t="s">
        <v>3082</v>
      </c>
      <c r="E376" s="10">
        <v>30080004</v>
      </c>
      <c r="F376" s="10" t="s">
        <v>3205</v>
      </c>
      <c r="G376" s="10" t="s">
        <v>54</v>
      </c>
      <c r="H376" s="10" t="s">
        <v>54</v>
      </c>
      <c r="I376" s="10" t="s">
        <v>54</v>
      </c>
      <c r="J376" s="9">
        <v>6</v>
      </c>
      <c r="K376" s="10">
        <f>IF($E376="","",IFERROR(INDEX('01_Cad_Pecas'!$H$2:$H$5000,MATCH($E376,'01_Cad_Pecas'!$D$2:$D$5000,0)),IFERROR(INDEX('01_Cad_Pecas'!$H$2:$H$5000,MATCH(VALUE($E376),'01_Cad_Pecas'!$D$2:$D$5000,0)),"")))</f>
        <v>1.1000000000000001</v>
      </c>
      <c r="L376" s="10">
        <f>IF($E376="","",IFERROR(INDEX('01_Cad_Pecas'!$I$2:$I$5000,MATCH($E376,'01_Cad_Pecas'!$D$2:$D$5000,0)),IFERROR(INDEX('01_Cad_Pecas'!$I$2:$I$5000,MATCH(VALUE($E376),'01_Cad_Pecas'!$D$2:$D$5000,0)),"")))</f>
        <v>9.375E-2</v>
      </c>
      <c r="M376" s="10">
        <f t="shared" si="45"/>
        <v>1.6625000000000001</v>
      </c>
      <c r="N376" s="10">
        <v>46199</v>
      </c>
      <c r="O376" s="9">
        <v>6</v>
      </c>
      <c r="P376" s="10"/>
      <c r="Q376" s="10"/>
      <c r="R376" s="10">
        <f t="shared" si="48"/>
        <v>1.6625000000000001</v>
      </c>
      <c r="S376" s="10"/>
      <c r="T376" s="10">
        <f t="shared" si="49"/>
        <v>1</v>
      </c>
      <c r="U376" s="10"/>
      <c r="V376" s="10" t="str">
        <f t="shared" ca="1" si="50"/>
        <v>SIM</v>
      </c>
      <c r="W376" s="10">
        <f>IF(OR($A376="",$I376="",$M376=""),"",SUMIFS($M$2:M376,$I$2:I376,$I376,$A$2:A376,$A376)-$M376)</f>
        <v>20.002750000000002</v>
      </c>
      <c r="X376" s="10">
        <f t="shared" si="51"/>
        <v>368.45564999999999</v>
      </c>
      <c r="Y376" s="10">
        <f>IFERROR(VLOOKUP($I376,'02_Cad_Maquinas'!$B$2:$H$200,7,FALSE()),"")</f>
        <v>422.40000000000003</v>
      </c>
      <c r="Z376" s="10">
        <f t="shared" si="52"/>
        <v>53.944350000000043</v>
      </c>
      <c r="AA376" s="11">
        <f t="shared" si="53"/>
        <v>0.87229083806818175</v>
      </c>
      <c r="AB376" s="10"/>
      <c r="AC376" s="10" t="str">
        <f t="shared" si="46"/>
        <v>|10179|</v>
      </c>
      <c r="AD376" s="10" t="str">
        <f t="shared" si="47"/>
        <v>FURADEIRA 20</v>
      </c>
    </row>
    <row r="377" spans="1:30" ht="24" customHeight="1" x14ac:dyDescent="0.3">
      <c r="A377" s="35">
        <v>46199</v>
      </c>
      <c r="B377" s="10">
        <v>10179</v>
      </c>
      <c r="C377" s="10"/>
      <c r="D377" s="10" t="s">
        <v>3082</v>
      </c>
      <c r="E377" s="10">
        <v>30080005</v>
      </c>
      <c r="F377" s="10" t="s">
        <v>3206</v>
      </c>
      <c r="G377" s="10" t="s">
        <v>54</v>
      </c>
      <c r="H377" s="10" t="s">
        <v>54</v>
      </c>
      <c r="I377" s="10" t="s">
        <v>54</v>
      </c>
      <c r="J377" s="9">
        <v>6</v>
      </c>
      <c r="K377" s="10">
        <f>IF($E377="","",IFERROR(INDEX('01_Cad_Pecas'!$H$2:$H$5000,MATCH($E377,'01_Cad_Pecas'!$D$2:$D$5000,0)),IFERROR(INDEX('01_Cad_Pecas'!$H$2:$H$5000,MATCH(VALUE($E377),'01_Cad_Pecas'!$D$2:$D$5000,0)),"")))</f>
        <v>1.1000000000000001</v>
      </c>
      <c r="L377" s="10">
        <f>IF($E377="","",IFERROR(INDEX('01_Cad_Pecas'!$I$2:$I$5000,MATCH($E377,'01_Cad_Pecas'!$D$2:$D$5000,0)),IFERROR(INDEX('01_Cad_Pecas'!$I$2:$I$5000,MATCH(VALUE($E377),'01_Cad_Pecas'!$D$2:$D$5000,0)),"")))</f>
        <v>9.375E-2</v>
      </c>
      <c r="M377" s="10">
        <f t="shared" si="45"/>
        <v>1.6625000000000001</v>
      </c>
      <c r="N377" s="10">
        <v>46199</v>
      </c>
      <c r="O377" s="9">
        <v>6</v>
      </c>
      <c r="P377" s="10"/>
      <c r="Q377" s="10"/>
      <c r="R377" s="10">
        <f t="shared" si="48"/>
        <v>1.6625000000000001</v>
      </c>
      <c r="S377" s="10"/>
      <c r="T377" s="10">
        <f t="shared" si="49"/>
        <v>1</v>
      </c>
      <c r="U377" s="10"/>
      <c r="V377" s="10" t="str">
        <f t="shared" ca="1" si="50"/>
        <v>SIM</v>
      </c>
      <c r="W377" s="10">
        <f>IF(OR($A377="",$I377="",$M377=""),"",SUMIFS($M$2:M377,$I$2:I377,$I377,$A$2:A377,$A377)-$M377)</f>
        <v>21.665250000000004</v>
      </c>
      <c r="X377" s="10">
        <f t="shared" si="51"/>
        <v>368.45564999999999</v>
      </c>
      <c r="Y377" s="10">
        <f>IFERROR(VLOOKUP($I377,'02_Cad_Maquinas'!$B$2:$H$200,7,FALSE()),"")</f>
        <v>422.40000000000003</v>
      </c>
      <c r="Z377" s="10">
        <f t="shared" si="52"/>
        <v>53.944350000000043</v>
      </c>
      <c r="AA377" s="11">
        <f t="shared" si="53"/>
        <v>0.87229083806818175</v>
      </c>
      <c r="AB377" s="10"/>
      <c r="AC377" s="10" t="str">
        <f t="shared" si="46"/>
        <v>|10179|</v>
      </c>
      <c r="AD377" s="10" t="str">
        <f t="shared" si="47"/>
        <v>FURADEIRA 20</v>
      </c>
    </row>
    <row r="378" spans="1:30" ht="24" customHeight="1" x14ac:dyDescent="0.3">
      <c r="A378" s="35">
        <v>46199</v>
      </c>
      <c r="B378" s="10">
        <v>10179</v>
      </c>
      <c r="C378" s="10"/>
      <c r="D378" s="10" t="s">
        <v>3082</v>
      </c>
      <c r="E378" s="10">
        <v>20019601</v>
      </c>
      <c r="F378" s="10" t="s">
        <v>3276</v>
      </c>
      <c r="G378" s="10" t="s">
        <v>54</v>
      </c>
      <c r="H378" s="10" t="s">
        <v>54</v>
      </c>
      <c r="I378" s="10" t="s">
        <v>54</v>
      </c>
      <c r="J378" s="9">
        <v>6</v>
      </c>
      <c r="K378" s="10">
        <f>IF($E378="","",IFERROR(INDEX('01_Cad_Pecas'!$H$2:$H$5000,MATCH($E378,'01_Cad_Pecas'!$D$2:$D$5000,0)),IFERROR(INDEX('01_Cad_Pecas'!$H$2:$H$5000,MATCH(VALUE($E378),'01_Cad_Pecas'!$D$2:$D$5000,0)),"")))</f>
        <v>1.1000000000000001</v>
      </c>
      <c r="L378" s="10">
        <f>IF($E378="","",IFERROR(INDEX('01_Cad_Pecas'!$I$2:$I$5000,MATCH($E378,'01_Cad_Pecas'!$D$2:$D$5000,0)),IFERROR(INDEX('01_Cad_Pecas'!$I$2:$I$5000,MATCH(VALUE($E378),'01_Cad_Pecas'!$D$2:$D$5000,0)),"")))</f>
        <v>9.375E-2</v>
      </c>
      <c r="M378" s="10">
        <f t="shared" si="45"/>
        <v>1.6625000000000001</v>
      </c>
      <c r="N378" s="10">
        <v>46199</v>
      </c>
      <c r="O378" s="9">
        <v>6</v>
      </c>
      <c r="P378" s="10"/>
      <c r="Q378" s="10"/>
      <c r="R378" s="10">
        <f t="shared" si="48"/>
        <v>1.6625000000000001</v>
      </c>
      <c r="S378" s="10"/>
      <c r="T378" s="10">
        <f t="shared" si="49"/>
        <v>1</v>
      </c>
      <c r="U378" s="10"/>
      <c r="V378" s="10" t="str">
        <f t="shared" ca="1" si="50"/>
        <v>SIM</v>
      </c>
      <c r="W378" s="10">
        <f>IF(OR($A378="",$I378="",$M378=""),"",SUMIFS($M$2:M378,$I$2:I378,$I378,$A$2:A378,$A378)-$M378)</f>
        <v>23.327750000000005</v>
      </c>
      <c r="X378" s="10">
        <f t="shared" si="51"/>
        <v>368.45564999999999</v>
      </c>
      <c r="Y378" s="10">
        <f>IFERROR(VLOOKUP($I378,'02_Cad_Maquinas'!$B$2:$H$200,7,FALSE()),"")</f>
        <v>422.40000000000003</v>
      </c>
      <c r="Z378" s="10">
        <f t="shared" si="52"/>
        <v>53.944350000000043</v>
      </c>
      <c r="AA378" s="11">
        <f t="shared" si="53"/>
        <v>0.87229083806818175</v>
      </c>
      <c r="AB378" s="10"/>
      <c r="AC378" s="10" t="str">
        <f t="shared" si="46"/>
        <v>|10179|</v>
      </c>
      <c r="AD378" s="10" t="str">
        <f t="shared" si="47"/>
        <v>FURADEIRA 20</v>
      </c>
    </row>
    <row r="379" spans="1:30" ht="24" customHeight="1" x14ac:dyDescent="0.3">
      <c r="A379" s="35">
        <v>46199</v>
      </c>
      <c r="B379" s="10">
        <v>10179</v>
      </c>
      <c r="C379" s="10"/>
      <c r="D379" s="10" t="s">
        <v>3082</v>
      </c>
      <c r="E379" s="10">
        <v>20019602</v>
      </c>
      <c r="F379" s="10" t="s">
        <v>3277</v>
      </c>
      <c r="G379" s="10" t="s">
        <v>54</v>
      </c>
      <c r="H379" s="10" t="s">
        <v>54</v>
      </c>
      <c r="I379" s="10" t="s">
        <v>54</v>
      </c>
      <c r="J379" s="9">
        <v>6</v>
      </c>
      <c r="K379" s="10">
        <f>IF($E379="","",IFERROR(INDEX('01_Cad_Pecas'!$H$2:$H$5000,MATCH($E379,'01_Cad_Pecas'!$D$2:$D$5000,0)),IFERROR(INDEX('01_Cad_Pecas'!$H$2:$H$5000,MATCH(VALUE($E379),'01_Cad_Pecas'!$D$2:$D$5000,0)),"")))</f>
        <v>1.1000000000000001</v>
      </c>
      <c r="L379" s="10">
        <f>IF($E379="","",IFERROR(INDEX('01_Cad_Pecas'!$I$2:$I$5000,MATCH($E379,'01_Cad_Pecas'!$D$2:$D$5000,0)),IFERROR(INDEX('01_Cad_Pecas'!$I$2:$I$5000,MATCH(VALUE($E379),'01_Cad_Pecas'!$D$2:$D$5000,0)),"")))</f>
        <v>9.375E-2</v>
      </c>
      <c r="M379" s="10">
        <f t="shared" si="45"/>
        <v>1.6625000000000001</v>
      </c>
      <c r="N379" s="10">
        <v>46199</v>
      </c>
      <c r="O379" s="9">
        <v>6</v>
      </c>
      <c r="P379" s="10"/>
      <c r="Q379" s="10"/>
      <c r="R379" s="10">
        <f t="shared" si="48"/>
        <v>1.6625000000000001</v>
      </c>
      <c r="S379" s="10"/>
      <c r="T379" s="10">
        <f t="shared" si="49"/>
        <v>1</v>
      </c>
      <c r="U379" s="10"/>
      <c r="V379" s="10" t="str">
        <f t="shared" ca="1" si="50"/>
        <v>SIM</v>
      </c>
      <c r="W379" s="10">
        <f>IF(OR($A379="",$I379="",$M379=""),"",SUMIFS($M$2:M379,$I$2:I379,$I379,$A$2:A379,$A379)-$M379)</f>
        <v>24.990250000000007</v>
      </c>
      <c r="X379" s="10">
        <f t="shared" si="51"/>
        <v>368.45564999999999</v>
      </c>
      <c r="Y379" s="10">
        <f>IFERROR(VLOOKUP($I379,'02_Cad_Maquinas'!$B$2:$H$200,7,FALSE()),"")</f>
        <v>422.40000000000003</v>
      </c>
      <c r="Z379" s="10">
        <f t="shared" si="52"/>
        <v>53.944350000000043</v>
      </c>
      <c r="AA379" s="11">
        <f t="shared" si="53"/>
        <v>0.87229083806818175</v>
      </c>
      <c r="AB379" s="10"/>
      <c r="AC379" s="10" t="str">
        <f t="shared" si="46"/>
        <v>|10179|</v>
      </c>
      <c r="AD379" s="10" t="str">
        <f t="shared" si="47"/>
        <v>FURADEIRA 20</v>
      </c>
    </row>
    <row r="380" spans="1:30" ht="24" customHeight="1" x14ac:dyDescent="0.3">
      <c r="A380" s="35">
        <v>46199</v>
      </c>
      <c r="B380" s="10">
        <v>10179</v>
      </c>
      <c r="C380" s="10"/>
      <c r="D380" s="10" t="s">
        <v>3082</v>
      </c>
      <c r="E380" s="10">
        <v>20019603</v>
      </c>
      <c r="F380" s="10" t="s">
        <v>2937</v>
      </c>
      <c r="G380" s="10" t="s">
        <v>54</v>
      </c>
      <c r="H380" s="10" t="s">
        <v>54</v>
      </c>
      <c r="I380" s="10" t="s">
        <v>54</v>
      </c>
      <c r="J380" s="9">
        <v>3</v>
      </c>
      <c r="K380" s="10">
        <f>IF($E380="","",IFERROR(INDEX('01_Cad_Pecas'!$H$2:$H$5000,MATCH($E380,'01_Cad_Pecas'!$D$2:$D$5000,0)),IFERROR(INDEX('01_Cad_Pecas'!$H$2:$H$5000,MATCH(VALUE($E380),'01_Cad_Pecas'!$D$2:$D$5000,0)),"")))</f>
        <v>3</v>
      </c>
      <c r="L380" s="10">
        <f>IF($E380="","",IFERROR(INDEX('01_Cad_Pecas'!$I$2:$I$5000,MATCH($E380,'01_Cad_Pecas'!$D$2:$D$5000,0)),IFERROR(INDEX('01_Cad_Pecas'!$I$2:$I$5000,MATCH(VALUE($E380),'01_Cad_Pecas'!$D$2:$D$5000,0)),"")))</f>
        <v>6.7799999999999999E-2</v>
      </c>
      <c r="M380" s="10">
        <f t="shared" si="45"/>
        <v>3.2033999999999998</v>
      </c>
      <c r="N380" s="10">
        <v>46199</v>
      </c>
      <c r="O380" s="9">
        <v>3</v>
      </c>
      <c r="P380" s="10"/>
      <c r="Q380" s="10"/>
      <c r="R380" s="10">
        <f t="shared" si="48"/>
        <v>3.2033999999999998</v>
      </c>
      <c r="S380" s="10"/>
      <c r="T380" s="10">
        <f t="shared" si="49"/>
        <v>1</v>
      </c>
      <c r="U380" s="10"/>
      <c r="V380" s="10" t="str">
        <f t="shared" ca="1" si="50"/>
        <v>SIM</v>
      </c>
      <c r="W380" s="10">
        <f>IF(OR($A380="",$I380="",$M380=""),"",SUMIFS($M$2:M380,$I$2:I380,$I380,$A$2:A380,$A380)-$M380)</f>
        <v>26.652750000000008</v>
      </c>
      <c r="X380" s="10">
        <f t="shared" si="51"/>
        <v>368.45564999999999</v>
      </c>
      <c r="Y380" s="10">
        <f>IFERROR(VLOOKUP($I380,'02_Cad_Maquinas'!$B$2:$H$200,7,FALSE()),"")</f>
        <v>422.40000000000003</v>
      </c>
      <c r="Z380" s="10">
        <f t="shared" si="52"/>
        <v>53.944350000000043</v>
      </c>
      <c r="AA380" s="11">
        <f t="shared" si="53"/>
        <v>0.87229083806818175</v>
      </c>
      <c r="AB380" s="10"/>
      <c r="AC380" s="10" t="str">
        <f t="shared" si="46"/>
        <v>|10179|</v>
      </c>
      <c r="AD380" s="10" t="str">
        <f t="shared" si="47"/>
        <v>FURADEIRA 20</v>
      </c>
    </row>
    <row r="381" spans="1:30" ht="24" customHeight="1" x14ac:dyDescent="0.3">
      <c r="A381" s="35">
        <v>46199</v>
      </c>
      <c r="B381" s="10">
        <v>10179</v>
      </c>
      <c r="C381" s="10"/>
      <c r="D381" s="10" t="s">
        <v>3082</v>
      </c>
      <c r="E381" s="10">
        <v>20020002</v>
      </c>
      <c r="F381" s="10" t="s">
        <v>3263</v>
      </c>
      <c r="G381" s="10" t="s">
        <v>54</v>
      </c>
      <c r="H381" s="10" t="s">
        <v>54</v>
      </c>
      <c r="I381" s="10" t="s">
        <v>54</v>
      </c>
      <c r="J381" s="9">
        <v>1</v>
      </c>
      <c r="K381" s="10">
        <f>IF($E381="","",IFERROR(INDEX('01_Cad_Pecas'!$H$2:$H$5000,MATCH($E381,'01_Cad_Pecas'!$D$2:$D$5000,0)),IFERROR(INDEX('01_Cad_Pecas'!$H$2:$H$5000,MATCH(VALUE($E381),'01_Cad_Pecas'!$D$2:$D$5000,0)),"")))</f>
        <v>1.1000000000000001</v>
      </c>
      <c r="L381" s="10">
        <f>IF($E381="","",IFERROR(INDEX('01_Cad_Pecas'!$I$2:$I$5000,MATCH($E381,'01_Cad_Pecas'!$D$2:$D$5000,0)),IFERROR(INDEX('01_Cad_Pecas'!$I$2:$I$5000,MATCH(VALUE($E381),'01_Cad_Pecas'!$D$2:$D$5000,0)),"")))</f>
        <v>9.375E-2</v>
      </c>
      <c r="M381" s="10">
        <f t="shared" si="45"/>
        <v>1.1937500000000001</v>
      </c>
      <c r="N381" s="10">
        <v>46199</v>
      </c>
      <c r="O381" s="9">
        <v>1</v>
      </c>
      <c r="P381" s="10"/>
      <c r="Q381" s="10"/>
      <c r="R381" s="10">
        <f t="shared" si="48"/>
        <v>1.1937500000000001</v>
      </c>
      <c r="S381" s="10"/>
      <c r="T381" s="10">
        <f t="shared" si="49"/>
        <v>1</v>
      </c>
      <c r="U381" s="10"/>
      <c r="V381" s="10" t="str">
        <f t="shared" ca="1" si="50"/>
        <v>SIM</v>
      </c>
      <c r="W381" s="10">
        <f>IF(OR($A381="",$I381="",$M381=""),"",SUMIFS($M$2:M381,$I$2:I381,$I381,$A$2:A381,$A381)-$M381)</f>
        <v>29.856150000000007</v>
      </c>
      <c r="X381" s="10">
        <f t="shared" si="51"/>
        <v>368.45564999999999</v>
      </c>
      <c r="Y381" s="10">
        <f>IFERROR(VLOOKUP($I381,'02_Cad_Maquinas'!$B$2:$H$200,7,FALSE()),"")</f>
        <v>422.40000000000003</v>
      </c>
      <c r="Z381" s="10">
        <f t="shared" si="52"/>
        <v>53.944350000000043</v>
      </c>
      <c r="AA381" s="11">
        <f t="shared" si="53"/>
        <v>0.87229083806818175</v>
      </c>
      <c r="AB381" s="10"/>
      <c r="AC381" s="10" t="str">
        <f t="shared" si="46"/>
        <v>|10179|</v>
      </c>
      <c r="AD381" s="10" t="str">
        <f t="shared" si="47"/>
        <v>FURADEIRA 20</v>
      </c>
    </row>
    <row r="382" spans="1:30" ht="24" customHeight="1" x14ac:dyDescent="0.3">
      <c r="A382" s="35">
        <v>46199</v>
      </c>
      <c r="B382" s="10">
        <v>10179</v>
      </c>
      <c r="C382" s="10"/>
      <c r="D382" s="10" t="s">
        <v>3082</v>
      </c>
      <c r="E382" s="10">
        <v>20020003</v>
      </c>
      <c r="F382" s="10" t="s">
        <v>3264</v>
      </c>
      <c r="G382" s="10" t="s">
        <v>54</v>
      </c>
      <c r="H382" s="10" t="s">
        <v>54</v>
      </c>
      <c r="I382" s="10" t="s">
        <v>54</v>
      </c>
      <c r="J382" s="9">
        <v>1</v>
      </c>
      <c r="K382" s="10">
        <f>IF($E382="","",IFERROR(INDEX('01_Cad_Pecas'!$H$2:$H$5000,MATCH($E382,'01_Cad_Pecas'!$D$2:$D$5000,0)),IFERROR(INDEX('01_Cad_Pecas'!$H$2:$H$5000,MATCH(VALUE($E382),'01_Cad_Pecas'!$D$2:$D$5000,0)),"")))</f>
        <v>1.1000000000000001</v>
      </c>
      <c r="L382" s="10">
        <f>IF($E382="","",IFERROR(INDEX('01_Cad_Pecas'!$I$2:$I$5000,MATCH($E382,'01_Cad_Pecas'!$D$2:$D$5000,0)),IFERROR(INDEX('01_Cad_Pecas'!$I$2:$I$5000,MATCH(VALUE($E382),'01_Cad_Pecas'!$D$2:$D$5000,0)),"")))</f>
        <v>9.375E-2</v>
      </c>
      <c r="M382" s="10">
        <f t="shared" si="45"/>
        <v>1.1937500000000001</v>
      </c>
      <c r="N382" s="10">
        <v>46199</v>
      </c>
      <c r="O382" s="9">
        <v>1</v>
      </c>
      <c r="P382" s="10"/>
      <c r="Q382" s="10"/>
      <c r="R382" s="10">
        <f t="shared" si="48"/>
        <v>1.1937500000000001</v>
      </c>
      <c r="S382" s="10"/>
      <c r="T382" s="10">
        <f t="shared" si="49"/>
        <v>1</v>
      </c>
      <c r="U382" s="10"/>
      <c r="V382" s="10" t="str">
        <f t="shared" ca="1" si="50"/>
        <v>SIM</v>
      </c>
      <c r="W382" s="10">
        <f>IF(OR($A382="",$I382="",$M382=""),"",SUMIFS($M$2:M382,$I$2:I382,$I382,$A$2:A382,$A382)-$M382)</f>
        <v>31.049900000000008</v>
      </c>
      <c r="X382" s="10">
        <f t="shared" si="51"/>
        <v>368.45564999999999</v>
      </c>
      <c r="Y382" s="10">
        <f>IFERROR(VLOOKUP($I382,'02_Cad_Maquinas'!$B$2:$H$200,7,FALSE()),"")</f>
        <v>422.40000000000003</v>
      </c>
      <c r="Z382" s="10">
        <f t="shared" si="52"/>
        <v>53.944350000000043</v>
      </c>
      <c r="AA382" s="11">
        <f t="shared" si="53"/>
        <v>0.87229083806818175</v>
      </c>
      <c r="AB382" s="10"/>
      <c r="AC382" s="10" t="str">
        <f t="shared" si="46"/>
        <v>|10179|</v>
      </c>
      <c r="AD382" s="10" t="str">
        <f t="shared" si="47"/>
        <v>FURADEIRA 20</v>
      </c>
    </row>
    <row r="383" spans="1:30" ht="24" customHeight="1" x14ac:dyDescent="0.3">
      <c r="A383" s="35">
        <v>46199</v>
      </c>
      <c r="B383" s="10">
        <v>10179</v>
      </c>
      <c r="C383" s="10"/>
      <c r="D383" s="10" t="s">
        <v>3082</v>
      </c>
      <c r="E383" s="10">
        <v>20020004</v>
      </c>
      <c r="F383" s="10" t="s">
        <v>3265</v>
      </c>
      <c r="G383" s="10" t="s">
        <v>54</v>
      </c>
      <c r="H383" s="10" t="s">
        <v>54</v>
      </c>
      <c r="I383" s="10" t="s">
        <v>54</v>
      </c>
      <c r="J383" s="9">
        <v>2</v>
      </c>
      <c r="K383" s="10">
        <f>IF($E383="","",IFERROR(INDEX('01_Cad_Pecas'!$H$2:$H$5000,MATCH($E383,'01_Cad_Pecas'!$D$2:$D$5000,0)),IFERROR(INDEX('01_Cad_Pecas'!$H$2:$H$5000,MATCH(VALUE($E383),'01_Cad_Pecas'!$D$2:$D$5000,0)),"")))</f>
        <v>1.1000000000000001</v>
      </c>
      <c r="L383" s="10">
        <f>IF($E383="","",IFERROR(INDEX('01_Cad_Pecas'!$I$2:$I$5000,MATCH($E383,'01_Cad_Pecas'!$D$2:$D$5000,0)),IFERROR(INDEX('01_Cad_Pecas'!$I$2:$I$5000,MATCH(VALUE($E383),'01_Cad_Pecas'!$D$2:$D$5000,0)),"")))</f>
        <v>9.375E-2</v>
      </c>
      <c r="M383" s="10">
        <f t="shared" si="45"/>
        <v>1.2875000000000001</v>
      </c>
      <c r="N383" s="10">
        <v>46199</v>
      </c>
      <c r="O383" s="9">
        <v>2</v>
      </c>
      <c r="P383" s="10"/>
      <c r="Q383" s="10"/>
      <c r="R383" s="10">
        <f t="shared" si="48"/>
        <v>1.2875000000000001</v>
      </c>
      <c r="S383" s="10"/>
      <c r="T383" s="10">
        <f t="shared" si="49"/>
        <v>1</v>
      </c>
      <c r="U383" s="10"/>
      <c r="V383" s="10" t="str">
        <f t="shared" ca="1" si="50"/>
        <v>SIM</v>
      </c>
      <c r="W383" s="10">
        <f>IF(OR($A383="",$I383="",$M383=""),"",SUMIFS($M$2:M383,$I$2:I383,$I383,$A$2:A383,$A383)-$M383)</f>
        <v>32.243650000000009</v>
      </c>
      <c r="X383" s="10">
        <f t="shared" si="51"/>
        <v>368.45564999999999</v>
      </c>
      <c r="Y383" s="10">
        <f>IFERROR(VLOOKUP($I383,'02_Cad_Maquinas'!$B$2:$H$200,7,FALSE()),"")</f>
        <v>422.40000000000003</v>
      </c>
      <c r="Z383" s="10">
        <f t="shared" si="52"/>
        <v>53.944350000000043</v>
      </c>
      <c r="AA383" s="11">
        <f t="shared" si="53"/>
        <v>0.87229083806818175</v>
      </c>
      <c r="AB383" s="10"/>
      <c r="AC383" s="10" t="str">
        <f t="shared" si="46"/>
        <v>|10179|</v>
      </c>
      <c r="AD383" s="10" t="str">
        <f t="shared" si="47"/>
        <v>FURADEIRA 20</v>
      </c>
    </row>
    <row r="384" spans="1:30" ht="24" customHeight="1" x14ac:dyDescent="0.3">
      <c r="A384" s="35">
        <v>46199</v>
      </c>
      <c r="B384" s="10">
        <v>10179</v>
      </c>
      <c r="C384" s="10"/>
      <c r="D384" s="10" t="s">
        <v>3082</v>
      </c>
      <c r="E384" s="10">
        <v>20020005</v>
      </c>
      <c r="F384" s="10" t="s">
        <v>3266</v>
      </c>
      <c r="G384" s="10" t="s">
        <v>54</v>
      </c>
      <c r="H384" s="10" t="s">
        <v>54</v>
      </c>
      <c r="I384" s="10" t="s">
        <v>54</v>
      </c>
      <c r="J384" s="9">
        <v>1</v>
      </c>
      <c r="K384" s="10">
        <f>IF($E384="","",IFERROR(INDEX('01_Cad_Pecas'!$H$2:$H$5000,MATCH($E384,'01_Cad_Pecas'!$D$2:$D$5000,0)),IFERROR(INDEX('01_Cad_Pecas'!$H$2:$H$5000,MATCH(VALUE($E384),'01_Cad_Pecas'!$D$2:$D$5000,0)),"")))</f>
        <v>1.1000000000000001</v>
      </c>
      <c r="L384" s="10">
        <f>IF($E384="","",IFERROR(INDEX('01_Cad_Pecas'!$I$2:$I$5000,MATCH($E384,'01_Cad_Pecas'!$D$2:$D$5000,0)),IFERROR(INDEX('01_Cad_Pecas'!$I$2:$I$5000,MATCH(VALUE($E384),'01_Cad_Pecas'!$D$2:$D$5000,0)),"")))</f>
        <v>9.375E-2</v>
      </c>
      <c r="M384" s="10">
        <f t="shared" si="45"/>
        <v>1.1937500000000001</v>
      </c>
      <c r="N384" s="10">
        <v>46199</v>
      </c>
      <c r="O384" s="9">
        <v>1</v>
      </c>
      <c r="P384" s="10"/>
      <c r="Q384" s="10"/>
      <c r="R384" s="10">
        <f t="shared" si="48"/>
        <v>1.1937500000000001</v>
      </c>
      <c r="S384" s="10"/>
      <c r="T384" s="10">
        <f t="shared" si="49"/>
        <v>1</v>
      </c>
      <c r="U384" s="10"/>
      <c r="V384" s="10" t="str">
        <f t="shared" ca="1" si="50"/>
        <v>SIM</v>
      </c>
      <c r="W384" s="10">
        <f>IF(OR($A384="",$I384="",$M384=""),"",SUMIFS($M$2:M384,$I$2:I384,$I384,$A$2:A384,$A384)-$M384)</f>
        <v>33.531150000000011</v>
      </c>
      <c r="X384" s="10">
        <f t="shared" si="51"/>
        <v>368.45564999999999</v>
      </c>
      <c r="Y384" s="10">
        <f>IFERROR(VLOOKUP($I384,'02_Cad_Maquinas'!$B$2:$H$200,7,FALSE()),"")</f>
        <v>422.40000000000003</v>
      </c>
      <c r="Z384" s="10">
        <f t="shared" si="52"/>
        <v>53.944350000000043</v>
      </c>
      <c r="AA384" s="11">
        <f t="shared" si="53"/>
        <v>0.87229083806818175</v>
      </c>
      <c r="AB384" s="10"/>
      <c r="AC384" s="10" t="str">
        <f t="shared" si="46"/>
        <v>|10179|</v>
      </c>
      <c r="AD384" s="10" t="str">
        <f t="shared" si="47"/>
        <v>FURADEIRA 20</v>
      </c>
    </row>
    <row r="385" spans="1:30" ht="24" customHeight="1" x14ac:dyDescent="0.3">
      <c r="A385" s="35">
        <v>46199</v>
      </c>
      <c r="B385" s="10">
        <v>10179</v>
      </c>
      <c r="C385" s="10"/>
      <c r="D385" s="10" t="s">
        <v>3082</v>
      </c>
      <c r="E385" s="10">
        <v>20013102</v>
      </c>
      <c r="F385" s="10" t="s">
        <v>3188</v>
      </c>
      <c r="G385" s="10" t="s">
        <v>54</v>
      </c>
      <c r="H385" s="10" t="s">
        <v>54</v>
      </c>
      <c r="I385" s="10" t="s">
        <v>54</v>
      </c>
      <c r="J385" s="9">
        <v>8</v>
      </c>
      <c r="K385" s="10">
        <f>IF($E385="","",IFERROR(INDEX('01_Cad_Pecas'!$H$2:$H$5000,MATCH($E385,'01_Cad_Pecas'!$D$2:$D$5000,0)),IFERROR(INDEX('01_Cad_Pecas'!$H$2:$H$5000,MATCH(VALUE($E385),'01_Cad_Pecas'!$D$2:$D$5000,0)),"")))</f>
        <v>3</v>
      </c>
      <c r="L385" s="10">
        <f>IF($E385="","",IFERROR(INDEX('01_Cad_Pecas'!$I$2:$I$5000,MATCH($E385,'01_Cad_Pecas'!$D$2:$D$5000,0)),IFERROR(INDEX('01_Cad_Pecas'!$I$2:$I$5000,MATCH(VALUE($E385),'01_Cad_Pecas'!$D$2:$D$5000,0)),"")))</f>
        <v>6.7799999999999999E-2</v>
      </c>
      <c r="M385" s="10">
        <f t="shared" si="45"/>
        <v>3.5423999999999998</v>
      </c>
      <c r="N385" s="10">
        <v>46199</v>
      </c>
      <c r="O385" s="9">
        <v>8</v>
      </c>
      <c r="P385" s="10"/>
      <c r="Q385" s="10"/>
      <c r="R385" s="10">
        <f t="shared" si="48"/>
        <v>3.5423999999999998</v>
      </c>
      <c r="S385" s="10"/>
      <c r="T385" s="10">
        <f t="shared" si="49"/>
        <v>1</v>
      </c>
      <c r="U385" s="10"/>
      <c r="V385" s="10" t="str">
        <f t="shared" ca="1" si="50"/>
        <v>SIM</v>
      </c>
      <c r="W385" s="10">
        <f>IF(OR($A385="",$I385="",$M385=""),"",SUMIFS($M$2:M385,$I$2:I385,$I385,$A$2:A385,$A385)-$M385)</f>
        <v>34.724900000000012</v>
      </c>
      <c r="X385" s="10">
        <f t="shared" si="51"/>
        <v>368.45564999999999</v>
      </c>
      <c r="Y385" s="10">
        <f>IFERROR(VLOOKUP($I385,'02_Cad_Maquinas'!$B$2:$H$200,7,FALSE()),"")</f>
        <v>422.40000000000003</v>
      </c>
      <c r="Z385" s="10">
        <f t="shared" si="52"/>
        <v>53.944350000000043</v>
      </c>
      <c r="AA385" s="11">
        <f t="shared" si="53"/>
        <v>0.87229083806818175</v>
      </c>
      <c r="AB385" s="10"/>
      <c r="AC385" s="10" t="str">
        <f t="shared" si="46"/>
        <v>|10179|</v>
      </c>
      <c r="AD385" s="10" t="str">
        <f t="shared" si="47"/>
        <v>FURADEIRA 20</v>
      </c>
    </row>
    <row r="386" spans="1:30" ht="24" customHeight="1" x14ac:dyDescent="0.3">
      <c r="A386" s="35">
        <v>46199</v>
      </c>
      <c r="B386" s="10">
        <v>10179</v>
      </c>
      <c r="C386" s="10"/>
      <c r="D386" s="10" t="s">
        <v>3082</v>
      </c>
      <c r="E386" s="10">
        <v>20013103</v>
      </c>
      <c r="F386" s="10" t="s">
        <v>3189</v>
      </c>
      <c r="G386" s="10" t="s">
        <v>54</v>
      </c>
      <c r="H386" s="10" t="s">
        <v>54</v>
      </c>
      <c r="I386" s="10" t="s">
        <v>54</v>
      </c>
      <c r="J386" s="9">
        <v>8</v>
      </c>
      <c r="K386" s="10">
        <f>IF($E386="","",IFERROR(INDEX('01_Cad_Pecas'!$H$2:$H$5000,MATCH($E386,'01_Cad_Pecas'!$D$2:$D$5000,0)),IFERROR(INDEX('01_Cad_Pecas'!$H$2:$H$5000,MATCH(VALUE($E386),'01_Cad_Pecas'!$D$2:$D$5000,0)),"")))</f>
        <v>3</v>
      </c>
      <c r="L386" s="10">
        <f>IF($E386="","",IFERROR(INDEX('01_Cad_Pecas'!$I$2:$I$5000,MATCH($E386,'01_Cad_Pecas'!$D$2:$D$5000,0)),IFERROR(INDEX('01_Cad_Pecas'!$I$2:$I$5000,MATCH(VALUE($E386),'01_Cad_Pecas'!$D$2:$D$5000,0)),"")))</f>
        <v>6.7799999999999999E-2</v>
      </c>
      <c r="M386" s="10">
        <f t="shared" ref="M386:M449" si="54">IF(OR($J386="",$L386=""),"",IF($K386="",0,$K386)+$J386*$L386)</f>
        <v>3.5423999999999998</v>
      </c>
      <c r="N386" s="10">
        <v>46199</v>
      </c>
      <c r="O386" s="9">
        <v>8</v>
      </c>
      <c r="P386" s="10"/>
      <c r="Q386" s="10"/>
      <c r="R386" s="10">
        <f t="shared" si="48"/>
        <v>3.5423999999999998</v>
      </c>
      <c r="S386" s="10"/>
      <c r="T386" s="10">
        <f t="shared" si="49"/>
        <v>1</v>
      </c>
      <c r="U386" s="10"/>
      <c r="V386" s="10" t="str">
        <f t="shared" ca="1" si="50"/>
        <v>SIM</v>
      </c>
      <c r="W386" s="10">
        <f>IF(OR($A386="",$I386="",$M386=""),"",SUMIFS($M$2:M386,$I$2:I386,$I386,$A$2:A386,$A386)-$M386)</f>
        <v>38.267300000000013</v>
      </c>
      <c r="X386" s="10">
        <f t="shared" si="51"/>
        <v>368.45564999999999</v>
      </c>
      <c r="Y386" s="10">
        <f>IFERROR(VLOOKUP($I386,'02_Cad_Maquinas'!$B$2:$H$200,7,FALSE()),"")</f>
        <v>422.40000000000003</v>
      </c>
      <c r="Z386" s="10">
        <f t="shared" si="52"/>
        <v>53.944350000000043</v>
      </c>
      <c r="AA386" s="11">
        <f t="shared" si="53"/>
        <v>0.87229083806818175</v>
      </c>
      <c r="AB386" s="10"/>
      <c r="AC386" s="10" t="str">
        <f t="shared" si="46"/>
        <v>|10179|</v>
      </c>
      <c r="AD386" s="10" t="str">
        <f t="shared" si="47"/>
        <v>FURADEIRA 20</v>
      </c>
    </row>
    <row r="387" spans="1:30" ht="24" customHeight="1" x14ac:dyDescent="0.3">
      <c r="A387" s="35">
        <v>46199</v>
      </c>
      <c r="B387" s="10">
        <v>10179</v>
      </c>
      <c r="C387" s="10"/>
      <c r="D387" s="10" t="s">
        <v>3082</v>
      </c>
      <c r="E387" s="10">
        <v>20020001</v>
      </c>
      <c r="F387" s="10" t="s">
        <v>3190</v>
      </c>
      <c r="G387" s="10" t="s">
        <v>54</v>
      </c>
      <c r="H387" s="10" t="s">
        <v>54</v>
      </c>
      <c r="I387" s="10" t="s">
        <v>54</v>
      </c>
      <c r="J387" s="9">
        <v>4</v>
      </c>
      <c r="K387" s="10">
        <f>IF($E387="","",IFERROR(INDEX('01_Cad_Pecas'!$H$2:$H$5000,MATCH($E387,'01_Cad_Pecas'!$D$2:$D$5000,0)),IFERROR(INDEX('01_Cad_Pecas'!$H$2:$H$5000,MATCH(VALUE($E387),'01_Cad_Pecas'!$D$2:$D$5000,0)),"")))</f>
        <v>3</v>
      </c>
      <c r="L387" s="10">
        <f>IF($E387="","",IFERROR(INDEX('01_Cad_Pecas'!$I$2:$I$5000,MATCH($E387,'01_Cad_Pecas'!$D$2:$D$5000,0)),IFERROR(INDEX('01_Cad_Pecas'!$I$2:$I$5000,MATCH(VALUE($E387),'01_Cad_Pecas'!$D$2:$D$5000,0)),"")))</f>
        <v>6.7799999999999999E-2</v>
      </c>
      <c r="M387" s="10">
        <f t="shared" si="54"/>
        <v>3.2711999999999999</v>
      </c>
      <c r="N387" s="10">
        <v>46199</v>
      </c>
      <c r="O387" s="9">
        <v>4</v>
      </c>
      <c r="P387" s="10"/>
      <c r="Q387" s="10"/>
      <c r="R387" s="10">
        <f t="shared" si="48"/>
        <v>3.2711999999999999</v>
      </c>
      <c r="S387" s="10"/>
      <c r="T387" s="10">
        <f t="shared" si="49"/>
        <v>1</v>
      </c>
      <c r="U387" s="10"/>
      <c r="V387" s="10" t="str">
        <f t="shared" ca="1" si="50"/>
        <v>SIM</v>
      </c>
      <c r="W387" s="10">
        <f>IF(OR($A387="",$I387="",$M387=""),"",SUMIFS($M$2:M387,$I$2:I387,$I387,$A$2:A387,$A387)-$M387)</f>
        <v>41.809700000000014</v>
      </c>
      <c r="X387" s="10">
        <f t="shared" si="51"/>
        <v>368.45564999999999</v>
      </c>
      <c r="Y387" s="10">
        <f>IFERROR(VLOOKUP($I387,'02_Cad_Maquinas'!$B$2:$H$200,7,FALSE()),"")</f>
        <v>422.40000000000003</v>
      </c>
      <c r="Z387" s="10">
        <f t="shared" si="52"/>
        <v>53.944350000000043</v>
      </c>
      <c r="AA387" s="11">
        <f t="shared" si="53"/>
        <v>0.87229083806818175</v>
      </c>
      <c r="AB387" s="10"/>
      <c r="AC387" s="10" t="str">
        <f t="shared" ref="AC387:AC450" si="55">IF($B387="","","|"&amp;SUBSTITUTE(TRIM(SUBSTITUTE(SUBSTITUTE(SUBSTITUTE(SUBSTITUTE(SUBSTITUTE(SUBSTITUTE(SUBSTITUTE(SUBSTITUTE(SUBSTITUTE(SUBSTITUTE(SUBSTITUTE(SUBSTITUTE(SUBSTITUTE(SUBSTITUTE(TRIM($B387&amp;""),CHAR(10)," "),CHAR(13)," "),"."," "),";"," "),","," "),"/"," "),"+"," "),"-"," "),"  "," "),"  "," "),"  "," "),"  "," "),"  "," "),"  "," "))," ","|")&amp;"|")</f>
        <v>|10179|</v>
      </c>
      <c r="AD387" s="10" t="str">
        <f t="shared" ref="AD387:AD450" si="56">TRIM($I387&amp;"")</f>
        <v>FURADEIRA 20</v>
      </c>
    </row>
    <row r="388" spans="1:30" ht="24" customHeight="1" x14ac:dyDescent="0.3">
      <c r="A388" s="35">
        <v>46199</v>
      </c>
      <c r="B388" s="10">
        <v>10179</v>
      </c>
      <c r="C388" s="10"/>
      <c r="D388" s="10" t="s">
        <v>3082</v>
      </c>
      <c r="E388" s="10">
        <v>30006104</v>
      </c>
      <c r="F388" s="10" t="s">
        <v>3159</v>
      </c>
      <c r="G388" s="10" t="s">
        <v>54</v>
      </c>
      <c r="H388" s="10" t="s">
        <v>54</v>
      </c>
      <c r="I388" s="10" t="s">
        <v>54</v>
      </c>
      <c r="J388" s="9">
        <v>10</v>
      </c>
      <c r="K388" s="10">
        <f>IF($E388="","",IFERROR(INDEX('01_Cad_Pecas'!$H$2:$H$5000,MATCH($E388,'01_Cad_Pecas'!$D$2:$D$5000,0)),IFERROR(INDEX('01_Cad_Pecas'!$H$2:$H$5000,MATCH(VALUE($E388),'01_Cad_Pecas'!$D$2:$D$5000,0)),"")))</f>
        <v>7</v>
      </c>
      <c r="L388" s="10">
        <f>IF($E388="","",IFERROR(INDEX('01_Cad_Pecas'!$I$2:$I$5000,MATCH($E388,'01_Cad_Pecas'!$D$2:$D$5000,0)),IFERROR(INDEX('01_Cad_Pecas'!$I$2:$I$5000,MATCH(VALUE($E388),'01_Cad_Pecas'!$D$2:$D$5000,0)),"")))</f>
        <v>0.81</v>
      </c>
      <c r="M388" s="10">
        <f t="shared" si="54"/>
        <v>15.100000000000001</v>
      </c>
      <c r="N388" s="10">
        <v>46199</v>
      </c>
      <c r="O388" s="9">
        <v>10</v>
      </c>
      <c r="P388" s="10"/>
      <c r="Q388" s="10"/>
      <c r="R388" s="10">
        <f t="shared" si="48"/>
        <v>15.100000000000001</v>
      </c>
      <c r="S388" s="10"/>
      <c r="T388" s="10">
        <f t="shared" si="49"/>
        <v>1</v>
      </c>
      <c r="U388" s="10"/>
      <c r="V388" s="10" t="str">
        <f t="shared" ca="1" si="50"/>
        <v>SIM</v>
      </c>
      <c r="W388" s="10">
        <f>IF(OR($A388="",$I388="",$M388=""),"",SUMIFS($M$2:M388,$I$2:I388,$I388,$A$2:A388,$A388)-$M388)</f>
        <v>45.080900000000014</v>
      </c>
      <c r="X388" s="10">
        <f t="shared" si="51"/>
        <v>368.45564999999999</v>
      </c>
      <c r="Y388" s="10">
        <f>IFERROR(VLOOKUP($I388,'02_Cad_Maquinas'!$B$2:$H$200,7,FALSE()),"")</f>
        <v>422.40000000000003</v>
      </c>
      <c r="Z388" s="10">
        <f t="shared" si="52"/>
        <v>53.944350000000043</v>
      </c>
      <c r="AA388" s="11">
        <f t="shared" si="53"/>
        <v>0.87229083806818175</v>
      </c>
      <c r="AB388" s="10"/>
      <c r="AC388" s="10" t="str">
        <f t="shared" si="55"/>
        <v>|10179|</v>
      </c>
      <c r="AD388" s="10" t="str">
        <f t="shared" si="56"/>
        <v>FURADEIRA 20</v>
      </c>
    </row>
    <row r="389" spans="1:30" ht="24" customHeight="1" x14ac:dyDescent="0.3">
      <c r="A389" s="35">
        <v>46199</v>
      </c>
      <c r="B389" s="10">
        <v>10179</v>
      </c>
      <c r="C389" s="10"/>
      <c r="D389" s="10" t="s">
        <v>3082</v>
      </c>
      <c r="E389" s="10">
        <v>30124801</v>
      </c>
      <c r="F389" s="10" t="s">
        <v>3164</v>
      </c>
      <c r="G389" s="10" t="s">
        <v>54</v>
      </c>
      <c r="H389" s="10" t="s">
        <v>54</v>
      </c>
      <c r="I389" s="10" t="s">
        <v>54</v>
      </c>
      <c r="J389" s="9">
        <v>140</v>
      </c>
      <c r="K389" s="10">
        <f>IF($E389="","",IFERROR(INDEX('01_Cad_Pecas'!$H$2:$H$5000,MATCH($E389,'01_Cad_Pecas'!$D$2:$D$5000,0)),IFERROR(INDEX('01_Cad_Pecas'!$H$2:$H$5000,MATCH(VALUE($E389),'01_Cad_Pecas'!$D$2:$D$5000,0)),"")))</f>
        <v>7</v>
      </c>
      <c r="L389" s="10">
        <f>IF($E389="","",IFERROR(INDEX('01_Cad_Pecas'!$I$2:$I$5000,MATCH($E389,'01_Cad_Pecas'!$D$2:$D$5000,0)),IFERROR(INDEX('01_Cad_Pecas'!$I$2:$I$5000,MATCH(VALUE($E389),'01_Cad_Pecas'!$D$2:$D$5000,0)),"")))</f>
        <v>0.81</v>
      </c>
      <c r="M389" s="10">
        <f t="shared" si="54"/>
        <v>120.4</v>
      </c>
      <c r="N389" s="10">
        <v>46199</v>
      </c>
      <c r="O389" s="9">
        <v>140</v>
      </c>
      <c r="P389" s="10"/>
      <c r="Q389" s="10"/>
      <c r="R389" s="10">
        <f t="shared" si="48"/>
        <v>120.4</v>
      </c>
      <c r="S389" s="10"/>
      <c r="T389" s="10">
        <f t="shared" si="49"/>
        <v>1</v>
      </c>
      <c r="U389" s="10"/>
      <c r="V389" s="10" t="str">
        <f t="shared" ca="1" si="50"/>
        <v>SIM</v>
      </c>
      <c r="W389" s="10">
        <f>IF(OR($A389="",$I389="",$M389=""),"",SUMIFS($M$2:M389,$I$2:I389,$I389,$A$2:A389,$A389)-$M389)</f>
        <v>60.180900000000008</v>
      </c>
      <c r="X389" s="10">
        <f t="shared" si="51"/>
        <v>368.45564999999999</v>
      </c>
      <c r="Y389" s="10">
        <f>IFERROR(VLOOKUP($I389,'02_Cad_Maquinas'!$B$2:$H$200,7,FALSE()),"")</f>
        <v>422.40000000000003</v>
      </c>
      <c r="Z389" s="10">
        <f t="shared" si="52"/>
        <v>53.944350000000043</v>
      </c>
      <c r="AA389" s="11">
        <f t="shared" si="53"/>
        <v>0.87229083806818175</v>
      </c>
      <c r="AB389" s="10"/>
      <c r="AC389" s="10" t="str">
        <f t="shared" si="55"/>
        <v>|10179|</v>
      </c>
      <c r="AD389" s="10" t="str">
        <f t="shared" si="56"/>
        <v>FURADEIRA 20</v>
      </c>
    </row>
    <row r="390" spans="1:30" ht="24" customHeight="1" x14ac:dyDescent="0.3">
      <c r="A390" s="35">
        <v>46199</v>
      </c>
      <c r="B390" s="10">
        <v>10179</v>
      </c>
      <c r="C390" s="10"/>
      <c r="D390" s="10" t="s">
        <v>3082</v>
      </c>
      <c r="E390" s="10">
        <v>20052001</v>
      </c>
      <c r="F390" s="10" t="s">
        <v>3196</v>
      </c>
      <c r="G390" s="10" t="s">
        <v>54</v>
      </c>
      <c r="H390" s="10" t="s">
        <v>54</v>
      </c>
      <c r="I390" s="10" t="s">
        <v>54</v>
      </c>
      <c r="J390" s="9">
        <v>4</v>
      </c>
      <c r="K390" s="10">
        <f>IF($E390="","",IFERROR(INDEX('01_Cad_Pecas'!$H$2:$H$5000,MATCH($E390,'01_Cad_Pecas'!$D$2:$D$5000,0)),IFERROR(INDEX('01_Cad_Pecas'!$H$2:$H$5000,MATCH(VALUE($E390),'01_Cad_Pecas'!$D$2:$D$5000,0)),"")))</f>
        <v>1.1000000000000001</v>
      </c>
      <c r="L390" s="10">
        <f>IF($E390="","",IFERROR(INDEX('01_Cad_Pecas'!$I$2:$I$5000,MATCH($E390,'01_Cad_Pecas'!$D$2:$D$5000,0)),IFERROR(INDEX('01_Cad_Pecas'!$I$2:$I$5000,MATCH(VALUE($E390),'01_Cad_Pecas'!$D$2:$D$5000,0)),"")))</f>
        <v>9.375E-2</v>
      </c>
      <c r="M390" s="10">
        <f t="shared" si="54"/>
        <v>1.4750000000000001</v>
      </c>
      <c r="N390" s="10">
        <v>46199</v>
      </c>
      <c r="O390" s="9">
        <v>4</v>
      </c>
      <c r="P390" s="10"/>
      <c r="Q390" s="10"/>
      <c r="R390" s="10">
        <f t="shared" si="48"/>
        <v>1.4750000000000001</v>
      </c>
      <c r="S390" s="10"/>
      <c r="T390" s="10">
        <f t="shared" si="49"/>
        <v>1</v>
      </c>
      <c r="U390" s="10"/>
      <c r="V390" s="10" t="str">
        <f t="shared" ca="1" si="50"/>
        <v>SIM</v>
      </c>
      <c r="W390" s="10">
        <f>IF(OR($A390="",$I390="",$M390=""),"",SUMIFS($M$2:M390,$I$2:I390,$I390,$A$2:A390,$A390)-$M390)</f>
        <v>180.58090000000001</v>
      </c>
      <c r="X390" s="10">
        <f t="shared" si="51"/>
        <v>368.45564999999999</v>
      </c>
      <c r="Y390" s="10">
        <f>IFERROR(VLOOKUP($I390,'02_Cad_Maquinas'!$B$2:$H$200,7,FALSE()),"")</f>
        <v>422.40000000000003</v>
      </c>
      <c r="Z390" s="10">
        <f t="shared" si="52"/>
        <v>53.944350000000043</v>
      </c>
      <c r="AA390" s="11">
        <f t="shared" si="53"/>
        <v>0.87229083806818175</v>
      </c>
      <c r="AB390" s="10"/>
      <c r="AC390" s="10" t="str">
        <f t="shared" si="55"/>
        <v>|10179|</v>
      </c>
      <c r="AD390" s="10" t="str">
        <f t="shared" si="56"/>
        <v>FURADEIRA 20</v>
      </c>
    </row>
    <row r="391" spans="1:30" ht="24" customHeight="1" x14ac:dyDescent="0.3">
      <c r="A391" s="35">
        <v>46199</v>
      </c>
      <c r="B391" s="10">
        <v>10179</v>
      </c>
      <c r="C391" s="10"/>
      <c r="D391" s="10" t="s">
        <v>3082</v>
      </c>
      <c r="E391" s="10">
        <v>20052002</v>
      </c>
      <c r="F391" s="10" t="s">
        <v>3197</v>
      </c>
      <c r="G391" s="10" t="s">
        <v>54</v>
      </c>
      <c r="H391" s="10" t="s">
        <v>54</v>
      </c>
      <c r="I391" s="10" t="s">
        <v>54</v>
      </c>
      <c r="J391" s="9">
        <v>1</v>
      </c>
      <c r="K391" s="10">
        <f>IF($E391="","",IFERROR(INDEX('01_Cad_Pecas'!$H$2:$H$5000,MATCH($E391,'01_Cad_Pecas'!$D$2:$D$5000,0)),IFERROR(INDEX('01_Cad_Pecas'!$H$2:$H$5000,MATCH(VALUE($E391),'01_Cad_Pecas'!$D$2:$D$5000,0)),"")))</f>
        <v>1.1000000000000001</v>
      </c>
      <c r="L391" s="10">
        <f>IF($E391="","",IFERROR(INDEX('01_Cad_Pecas'!$I$2:$I$5000,MATCH($E391,'01_Cad_Pecas'!$D$2:$D$5000,0)),IFERROR(INDEX('01_Cad_Pecas'!$I$2:$I$5000,MATCH(VALUE($E391),'01_Cad_Pecas'!$D$2:$D$5000,0)),"")))</f>
        <v>9.375E-2</v>
      </c>
      <c r="M391" s="10">
        <f t="shared" si="54"/>
        <v>1.1937500000000001</v>
      </c>
      <c r="N391" s="10">
        <v>46199</v>
      </c>
      <c r="O391" s="9">
        <v>1</v>
      </c>
      <c r="P391" s="10"/>
      <c r="Q391" s="10"/>
      <c r="R391" s="10">
        <f t="shared" ref="R391:R454" si="57">IF(AND($P391&lt;&gt;"",$Q391&lt;&gt;""),($Q391-$P391)*1440,IF(AND($O391&lt;&gt;"",$L391&lt;&gt;""),IF($K391="",0,$K391)+$O391*$L391,""))</f>
        <v>1.1937500000000001</v>
      </c>
      <c r="S391" s="10"/>
      <c r="T391" s="10">
        <f t="shared" ref="T391:T454" si="58">IF(OR($J391="",$O391=""),"",$O391/$J391)</f>
        <v>1</v>
      </c>
      <c r="U391" s="10"/>
      <c r="V391" s="10" t="str">
        <f t="shared" ref="V391:V454" ca="1" si="59">IF($A391="","",IF(AND($A391&lt;&gt;"",NOT(OR($U391="Concluído",$U391="Concluido")),TODAY()&gt;$A391),"SIM","NÃO"))</f>
        <v>SIM</v>
      </c>
      <c r="W391" s="10">
        <f>IF(OR($A391="",$I391="",$M391=""),"",SUMIFS($M$2:M391,$I$2:I391,$I391,$A$2:A391,$A391)-$M391)</f>
        <v>182.05590000000001</v>
      </c>
      <c r="X391" s="10">
        <f t="shared" ref="X391:X454" si="60">IF(OR($A391="",$I391=""),"",SUMIFS($M$2:$M$4922,$I$2:$I$4922,$I391,$A$2:$A$4922,$A391))</f>
        <v>368.45564999999999</v>
      </c>
      <c r="Y391" s="10">
        <f>IFERROR(VLOOKUP($I391,'02_Cad_Maquinas'!$B$2:$H$200,7,FALSE()),"")</f>
        <v>422.40000000000003</v>
      </c>
      <c r="Z391" s="10">
        <f t="shared" ref="Z391:Z454" si="61">IF(OR($X391="",$Y391=""),"",$Y391-$X391)</f>
        <v>53.944350000000043</v>
      </c>
      <c r="AA391" s="11">
        <f t="shared" ref="AA391:AA454" si="62">IF(OR($X391="",$Y391=""),"",$X391/$Y391)</f>
        <v>0.87229083806818175</v>
      </c>
      <c r="AB391" s="10"/>
      <c r="AC391" s="10" t="str">
        <f t="shared" si="55"/>
        <v>|10179|</v>
      </c>
      <c r="AD391" s="10" t="str">
        <f t="shared" si="56"/>
        <v>FURADEIRA 20</v>
      </c>
    </row>
    <row r="392" spans="1:30" ht="24" customHeight="1" x14ac:dyDescent="0.3">
      <c r="A392" s="35">
        <v>46199</v>
      </c>
      <c r="B392" s="10">
        <v>10179</v>
      </c>
      <c r="C392" s="10"/>
      <c r="D392" s="10" t="s">
        <v>3082</v>
      </c>
      <c r="E392" s="10">
        <v>20052003</v>
      </c>
      <c r="F392" s="10" t="s">
        <v>3198</v>
      </c>
      <c r="G392" s="10" t="s">
        <v>54</v>
      </c>
      <c r="H392" s="10" t="s">
        <v>54</v>
      </c>
      <c r="I392" s="10" t="s">
        <v>54</v>
      </c>
      <c r="J392" s="9">
        <v>2</v>
      </c>
      <c r="K392" s="10">
        <f>IF($E392="","",IFERROR(INDEX('01_Cad_Pecas'!$H$2:$H$5000,MATCH($E392,'01_Cad_Pecas'!$D$2:$D$5000,0)),IFERROR(INDEX('01_Cad_Pecas'!$H$2:$H$5000,MATCH(VALUE($E392),'01_Cad_Pecas'!$D$2:$D$5000,0)),"")))</f>
        <v>1.1000000000000001</v>
      </c>
      <c r="L392" s="10">
        <f>IF($E392="","",IFERROR(INDEX('01_Cad_Pecas'!$I$2:$I$5000,MATCH($E392,'01_Cad_Pecas'!$D$2:$D$5000,0)),IFERROR(INDEX('01_Cad_Pecas'!$I$2:$I$5000,MATCH(VALUE($E392),'01_Cad_Pecas'!$D$2:$D$5000,0)),"")))</f>
        <v>9.375E-2</v>
      </c>
      <c r="M392" s="10">
        <f t="shared" si="54"/>
        <v>1.2875000000000001</v>
      </c>
      <c r="N392" s="10">
        <v>46199</v>
      </c>
      <c r="O392" s="9">
        <v>2</v>
      </c>
      <c r="P392" s="10"/>
      <c r="Q392" s="10"/>
      <c r="R392" s="10">
        <f t="shared" si="57"/>
        <v>1.2875000000000001</v>
      </c>
      <c r="S392" s="10"/>
      <c r="T392" s="10">
        <f t="shared" si="58"/>
        <v>1</v>
      </c>
      <c r="U392" s="10"/>
      <c r="V392" s="10" t="str">
        <f t="shared" ca="1" si="59"/>
        <v>SIM</v>
      </c>
      <c r="W392" s="10">
        <f>IF(OR($A392="",$I392="",$M392=""),"",SUMIFS($M$2:M392,$I$2:I392,$I392,$A$2:A392,$A392)-$M392)</f>
        <v>183.24965</v>
      </c>
      <c r="X392" s="10">
        <f t="shared" si="60"/>
        <v>368.45564999999999</v>
      </c>
      <c r="Y392" s="10">
        <f>IFERROR(VLOOKUP($I392,'02_Cad_Maquinas'!$B$2:$H$200,7,FALSE()),"")</f>
        <v>422.40000000000003</v>
      </c>
      <c r="Z392" s="10">
        <f t="shared" si="61"/>
        <v>53.944350000000043</v>
      </c>
      <c r="AA392" s="11">
        <f t="shared" si="62"/>
        <v>0.87229083806818175</v>
      </c>
      <c r="AB392" s="10"/>
      <c r="AC392" s="10" t="str">
        <f t="shared" si="55"/>
        <v>|10179|</v>
      </c>
      <c r="AD392" s="10" t="str">
        <f t="shared" si="56"/>
        <v>FURADEIRA 20</v>
      </c>
    </row>
    <row r="393" spans="1:30" ht="24" customHeight="1" x14ac:dyDescent="0.3">
      <c r="A393" s="35">
        <v>46199</v>
      </c>
      <c r="B393" s="10">
        <v>10179</v>
      </c>
      <c r="C393" s="10"/>
      <c r="D393" s="10" t="s">
        <v>3082</v>
      </c>
      <c r="E393" s="10">
        <v>30006110</v>
      </c>
      <c r="F393" s="10" t="s">
        <v>3180</v>
      </c>
      <c r="G393" s="10" t="s">
        <v>54</v>
      </c>
      <c r="H393" s="10" t="s">
        <v>54</v>
      </c>
      <c r="I393" s="10" t="s">
        <v>54</v>
      </c>
      <c r="J393" s="9">
        <v>10</v>
      </c>
      <c r="K393" s="10">
        <f>IF($E393="","",IFERROR(INDEX('01_Cad_Pecas'!$H$2:$H$5000,MATCH($E393,'01_Cad_Pecas'!$D$2:$D$5000,0)),IFERROR(INDEX('01_Cad_Pecas'!$H$2:$H$5000,MATCH(VALUE($E393),'01_Cad_Pecas'!$D$2:$D$5000,0)),"")))</f>
        <v>3</v>
      </c>
      <c r="L393" s="10">
        <f>IF($E393="","",IFERROR(INDEX('01_Cad_Pecas'!$I$2:$I$5000,MATCH($E393,'01_Cad_Pecas'!$D$2:$D$5000,0)),IFERROR(INDEX('01_Cad_Pecas'!$I$2:$I$5000,MATCH(VALUE($E393),'01_Cad_Pecas'!$D$2:$D$5000,0)),"")))</f>
        <v>6.7799999999999999E-2</v>
      </c>
      <c r="M393" s="10">
        <f t="shared" si="54"/>
        <v>3.6779999999999999</v>
      </c>
      <c r="N393" s="10">
        <v>46199</v>
      </c>
      <c r="O393" s="9">
        <v>10</v>
      </c>
      <c r="P393" s="10"/>
      <c r="Q393" s="10"/>
      <c r="R393" s="10">
        <f t="shared" si="57"/>
        <v>3.6779999999999999</v>
      </c>
      <c r="S393" s="10"/>
      <c r="T393" s="10">
        <f t="shared" si="58"/>
        <v>1</v>
      </c>
      <c r="U393" s="10"/>
      <c r="V393" s="10" t="str">
        <f t="shared" ca="1" si="59"/>
        <v>SIM</v>
      </c>
      <c r="W393" s="10">
        <f>IF(OR($A393="",$I393="",$M393=""),"",SUMIFS($M$2:M393,$I$2:I393,$I393,$A$2:A393,$A393)-$M393)</f>
        <v>184.53715</v>
      </c>
      <c r="X393" s="10">
        <f t="shared" si="60"/>
        <v>368.45564999999999</v>
      </c>
      <c r="Y393" s="10">
        <f>IFERROR(VLOOKUP($I393,'02_Cad_Maquinas'!$B$2:$H$200,7,FALSE()),"")</f>
        <v>422.40000000000003</v>
      </c>
      <c r="Z393" s="10">
        <f t="shared" si="61"/>
        <v>53.944350000000043</v>
      </c>
      <c r="AA393" s="11">
        <f t="shared" si="62"/>
        <v>0.87229083806818175</v>
      </c>
      <c r="AB393" s="10"/>
      <c r="AC393" s="10" t="str">
        <f t="shared" si="55"/>
        <v>|10179|</v>
      </c>
      <c r="AD393" s="10" t="str">
        <f t="shared" si="56"/>
        <v>FURADEIRA 20</v>
      </c>
    </row>
    <row r="394" spans="1:30" ht="24" customHeight="1" x14ac:dyDescent="0.3">
      <c r="A394" s="35">
        <v>46199</v>
      </c>
      <c r="B394" s="10">
        <v>10179</v>
      </c>
      <c r="C394" s="10"/>
      <c r="D394" s="10" t="s">
        <v>3082</v>
      </c>
      <c r="E394" s="10">
        <v>30006111</v>
      </c>
      <c r="F394" s="10" t="s">
        <v>3182</v>
      </c>
      <c r="G394" s="10" t="s">
        <v>54</v>
      </c>
      <c r="H394" s="10" t="s">
        <v>54</v>
      </c>
      <c r="I394" s="10" t="s">
        <v>54</v>
      </c>
      <c r="J394" s="9">
        <v>10</v>
      </c>
      <c r="K394" s="10">
        <f>IF($E394="","",IFERROR(INDEX('01_Cad_Pecas'!$H$2:$H$5000,MATCH($E394,'01_Cad_Pecas'!$D$2:$D$5000,0)),IFERROR(INDEX('01_Cad_Pecas'!$H$2:$H$5000,MATCH(VALUE($E394),'01_Cad_Pecas'!$D$2:$D$5000,0)),"")))</f>
        <v>3</v>
      </c>
      <c r="L394" s="10">
        <f>IF($E394="","",IFERROR(INDEX('01_Cad_Pecas'!$I$2:$I$5000,MATCH($E394,'01_Cad_Pecas'!$D$2:$D$5000,0)),IFERROR(INDEX('01_Cad_Pecas'!$I$2:$I$5000,MATCH(VALUE($E394),'01_Cad_Pecas'!$D$2:$D$5000,0)),"")))</f>
        <v>6.7799999999999999E-2</v>
      </c>
      <c r="M394" s="10">
        <f t="shared" si="54"/>
        <v>3.6779999999999999</v>
      </c>
      <c r="N394" s="10">
        <v>46199</v>
      </c>
      <c r="O394" s="9">
        <v>10</v>
      </c>
      <c r="P394" s="10"/>
      <c r="Q394" s="10"/>
      <c r="R394" s="10">
        <f t="shared" si="57"/>
        <v>3.6779999999999999</v>
      </c>
      <c r="S394" s="10"/>
      <c r="T394" s="10">
        <f t="shared" si="58"/>
        <v>1</v>
      </c>
      <c r="U394" s="10"/>
      <c r="V394" s="10" t="str">
        <f t="shared" ca="1" si="59"/>
        <v>SIM</v>
      </c>
      <c r="W394" s="10">
        <f>IF(OR($A394="",$I394="",$M394=""),"",SUMIFS($M$2:M394,$I$2:I394,$I394,$A$2:A394,$A394)-$M394)</f>
        <v>188.21514999999999</v>
      </c>
      <c r="X394" s="10">
        <f t="shared" si="60"/>
        <v>368.45564999999999</v>
      </c>
      <c r="Y394" s="10">
        <f>IFERROR(VLOOKUP($I394,'02_Cad_Maquinas'!$B$2:$H$200,7,FALSE()),"")</f>
        <v>422.40000000000003</v>
      </c>
      <c r="Z394" s="10">
        <f t="shared" si="61"/>
        <v>53.944350000000043</v>
      </c>
      <c r="AA394" s="11">
        <f t="shared" si="62"/>
        <v>0.87229083806818175</v>
      </c>
      <c r="AB394" s="10"/>
      <c r="AC394" s="10" t="str">
        <f t="shared" si="55"/>
        <v>|10179|</v>
      </c>
      <c r="AD394" s="10" t="str">
        <f t="shared" si="56"/>
        <v>FURADEIRA 20</v>
      </c>
    </row>
    <row r="395" spans="1:30" ht="24" customHeight="1" x14ac:dyDescent="0.3">
      <c r="A395" s="35">
        <v>46199</v>
      </c>
      <c r="B395" s="10">
        <v>10179</v>
      </c>
      <c r="C395" s="10"/>
      <c r="D395" s="10" t="s">
        <v>3082</v>
      </c>
      <c r="E395" s="10">
        <v>30009703</v>
      </c>
      <c r="F395" s="10" t="s">
        <v>3267</v>
      </c>
      <c r="G395" s="10" t="s">
        <v>54</v>
      </c>
      <c r="H395" s="10" t="s">
        <v>54</v>
      </c>
      <c r="I395" s="10" t="s">
        <v>54</v>
      </c>
      <c r="J395" s="9">
        <v>6</v>
      </c>
      <c r="K395" s="10">
        <f>IF($E395="","",IFERROR(INDEX('01_Cad_Pecas'!$H$2:$H$5000,MATCH($E395,'01_Cad_Pecas'!$D$2:$D$5000,0)),IFERROR(INDEX('01_Cad_Pecas'!$H$2:$H$5000,MATCH(VALUE($E395),'01_Cad_Pecas'!$D$2:$D$5000,0)),"")))</f>
        <v>1.1000000000000001</v>
      </c>
      <c r="L395" s="10">
        <f>IF($E395="","",IFERROR(INDEX('01_Cad_Pecas'!$I$2:$I$5000,MATCH($E395,'01_Cad_Pecas'!$D$2:$D$5000,0)),IFERROR(INDEX('01_Cad_Pecas'!$I$2:$I$5000,MATCH(VALUE($E395),'01_Cad_Pecas'!$D$2:$D$5000,0)),"")))</f>
        <v>9.375E-2</v>
      </c>
      <c r="M395" s="10">
        <f t="shared" si="54"/>
        <v>1.6625000000000001</v>
      </c>
      <c r="N395" s="10">
        <v>46199</v>
      </c>
      <c r="O395" s="9">
        <v>6</v>
      </c>
      <c r="P395" s="10"/>
      <c r="Q395" s="10"/>
      <c r="R395" s="10">
        <f t="shared" si="57"/>
        <v>1.6625000000000001</v>
      </c>
      <c r="S395" s="10"/>
      <c r="T395" s="10">
        <f t="shared" si="58"/>
        <v>1</v>
      </c>
      <c r="U395" s="10"/>
      <c r="V395" s="10" t="str">
        <f t="shared" ca="1" si="59"/>
        <v>SIM</v>
      </c>
      <c r="W395" s="10">
        <f>IF(OR($A395="",$I395="",$M395=""),"",SUMIFS($M$2:M395,$I$2:I395,$I395,$A$2:A395,$A395)-$M395)</f>
        <v>191.89314999999999</v>
      </c>
      <c r="X395" s="10">
        <f t="shared" si="60"/>
        <v>368.45564999999999</v>
      </c>
      <c r="Y395" s="10">
        <f>IFERROR(VLOOKUP($I395,'02_Cad_Maquinas'!$B$2:$H$200,7,FALSE()),"")</f>
        <v>422.40000000000003</v>
      </c>
      <c r="Z395" s="10">
        <f t="shared" si="61"/>
        <v>53.944350000000043</v>
      </c>
      <c r="AA395" s="11">
        <f t="shared" si="62"/>
        <v>0.87229083806818175</v>
      </c>
      <c r="AB395" s="10"/>
      <c r="AC395" s="10" t="str">
        <f t="shared" si="55"/>
        <v>|10179|</v>
      </c>
      <c r="AD395" s="10" t="str">
        <f t="shared" si="56"/>
        <v>FURADEIRA 20</v>
      </c>
    </row>
    <row r="396" spans="1:30" ht="24" customHeight="1" x14ac:dyDescent="0.3">
      <c r="A396" s="35">
        <v>46199</v>
      </c>
      <c r="B396" s="10">
        <v>10179</v>
      </c>
      <c r="C396" s="10"/>
      <c r="D396" s="10" t="s">
        <v>3082</v>
      </c>
      <c r="E396" s="10">
        <v>30124001</v>
      </c>
      <c r="F396" s="10" t="s">
        <v>2740</v>
      </c>
      <c r="G396" s="10" t="s">
        <v>54</v>
      </c>
      <c r="H396" s="10" t="s">
        <v>54</v>
      </c>
      <c r="I396" s="10" t="s">
        <v>54</v>
      </c>
      <c r="J396" s="9">
        <v>25</v>
      </c>
      <c r="K396" s="10">
        <f>IF($E396="","",IFERROR(INDEX('01_Cad_Pecas'!$H$2:$H$5000,MATCH($E396,'01_Cad_Pecas'!$D$2:$D$5000,0)),IFERROR(INDEX('01_Cad_Pecas'!$H$2:$H$5000,MATCH(VALUE($E396),'01_Cad_Pecas'!$D$2:$D$5000,0)),"")))</f>
        <v>7</v>
      </c>
      <c r="L396" s="10">
        <f>IF($E396="","",IFERROR(INDEX('01_Cad_Pecas'!$I$2:$I$5000,MATCH($E396,'01_Cad_Pecas'!$D$2:$D$5000,0)),IFERROR(INDEX('01_Cad_Pecas'!$I$2:$I$5000,MATCH(VALUE($E396),'01_Cad_Pecas'!$D$2:$D$5000,0)),"")))</f>
        <v>0.81</v>
      </c>
      <c r="M396" s="10">
        <f t="shared" si="54"/>
        <v>27.25</v>
      </c>
      <c r="N396" s="10">
        <v>46199</v>
      </c>
      <c r="O396" s="9">
        <v>25</v>
      </c>
      <c r="P396" s="10"/>
      <c r="Q396" s="10"/>
      <c r="R396" s="10">
        <f t="shared" si="57"/>
        <v>27.25</v>
      </c>
      <c r="S396" s="10"/>
      <c r="T396" s="10">
        <f t="shared" si="58"/>
        <v>1</v>
      </c>
      <c r="U396" s="10"/>
      <c r="V396" s="10" t="str">
        <f t="shared" ca="1" si="59"/>
        <v>SIM</v>
      </c>
      <c r="W396" s="10">
        <f>IF(OR($A396="",$I396="",$M396=""),"",SUMIFS($M$2:M396,$I$2:I396,$I396,$A$2:A396,$A396)-$M396)</f>
        <v>193.55564999999999</v>
      </c>
      <c r="X396" s="10">
        <f t="shared" si="60"/>
        <v>368.45564999999999</v>
      </c>
      <c r="Y396" s="10">
        <f>IFERROR(VLOOKUP($I396,'02_Cad_Maquinas'!$B$2:$H$200,7,FALSE()),"")</f>
        <v>422.40000000000003</v>
      </c>
      <c r="Z396" s="10">
        <f t="shared" si="61"/>
        <v>53.944350000000043</v>
      </c>
      <c r="AA396" s="11">
        <f t="shared" si="62"/>
        <v>0.87229083806818175</v>
      </c>
      <c r="AB396" s="10"/>
      <c r="AC396" s="10" t="str">
        <f t="shared" si="55"/>
        <v>|10179|</v>
      </c>
      <c r="AD396" s="10" t="str">
        <f t="shared" si="56"/>
        <v>FURADEIRA 20</v>
      </c>
    </row>
    <row r="397" spans="1:30" ht="24" customHeight="1" x14ac:dyDescent="0.3">
      <c r="A397" s="35">
        <v>46199</v>
      </c>
      <c r="B397" s="10">
        <v>10179</v>
      </c>
      <c r="C397" s="10"/>
      <c r="D397" s="10" t="s">
        <v>3082</v>
      </c>
      <c r="E397" s="10">
        <v>30124002</v>
      </c>
      <c r="F397" s="10" t="s">
        <v>2741</v>
      </c>
      <c r="G397" s="10" t="s">
        <v>54</v>
      </c>
      <c r="H397" s="10" t="s">
        <v>54</v>
      </c>
      <c r="I397" s="10" t="s">
        <v>54</v>
      </c>
      <c r="J397" s="9">
        <v>25</v>
      </c>
      <c r="K397" s="10">
        <f>IF($E397="","",IFERROR(INDEX('01_Cad_Pecas'!$H$2:$H$5000,MATCH($E397,'01_Cad_Pecas'!$D$2:$D$5000,0)),IFERROR(INDEX('01_Cad_Pecas'!$H$2:$H$5000,MATCH(VALUE($E397),'01_Cad_Pecas'!$D$2:$D$5000,0)),"")))</f>
        <v>7</v>
      </c>
      <c r="L397" s="10">
        <f>IF($E397="","",IFERROR(INDEX('01_Cad_Pecas'!$I$2:$I$5000,MATCH($E397,'01_Cad_Pecas'!$D$2:$D$5000,0)),IFERROR(INDEX('01_Cad_Pecas'!$I$2:$I$5000,MATCH(VALUE($E397),'01_Cad_Pecas'!$D$2:$D$5000,0)),"")))</f>
        <v>0.81</v>
      </c>
      <c r="M397" s="10">
        <f t="shared" si="54"/>
        <v>27.25</v>
      </c>
      <c r="N397" s="10">
        <v>46199</v>
      </c>
      <c r="O397" s="9">
        <v>25</v>
      </c>
      <c r="P397" s="10"/>
      <c r="Q397" s="10"/>
      <c r="R397" s="10">
        <f t="shared" si="57"/>
        <v>27.25</v>
      </c>
      <c r="S397" s="10"/>
      <c r="T397" s="10">
        <f t="shared" si="58"/>
        <v>1</v>
      </c>
      <c r="U397" s="10"/>
      <c r="V397" s="10" t="str">
        <f t="shared" ca="1" si="59"/>
        <v>SIM</v>
      </c>
      <c r="W397" s="10">
        <f>IF(OR($A397="",$I397="",$M397=""),"",SUMIFS($M$2:M397,$I$2:I397,$I397,$A$2:A397,$A397)-$M397)</f>
        <v>220.80564999999999</v>
      </c>
      <c r="X397" s="10">
        <f t="shared" si="60"/>
        <v>368.45564999999999</v>
      </c>
      <c r="Y397" s="10">
        <f>IFERROR(VLOOKUP($I397,'02_Cad_Maquinas'!$B$2:$H$200,7,FALSE()),"")</f>
        <v>422.40000000000003</v>
      </c>
      <c r="Z397" s="10">
        <f t="shared" si="61"/>
        <v>53.944350000000043</v>
      </c>
      <c r="AA397" s="11">
        <f t="shared" si="62"/>
        <v>0.87229083806818175</v>
      </c>
      <c r="AB397" s="10"/>
      <c r="AC397" s="10" t="str">
        <f t="shared" si="55"/>
        <v>|10179|</v>
      </c>
      <c r="AD397" s="10" t="str">
        <f t="shared" si="56"/>
        <v>FURADEIRA 20</v>
      </c>
    </row>
    <row r="398" spans="1:30" ht="24" customHeight="1" x14ac:dyDescent="0.3">
      <c r="A398" s="35">
        <v>46199</v>
      </c>
      <c r="B398" s="10">
        <v>10179</v>
      </c>
      <c r="C398" s="10"/>
      <c r="D398" s="10" t="s">
        <v>3082</v>
      </c>
      <c r="E398" s="10">
        <v>30124802</v>
      </c>
      <c r="F398" s="10" t="s">
        <v>3165</v>
      </c>
      <c r="G398" s="10" t="s">
        <v>54</v>
      </c>
      <c r="H398" s="10" t="s">
        <v>54</v>
      </c>
      <c r="I398" s="10" t="s">
        <v>54</v>
      </c>
      <c r="J398" s="9">
        <v>140</v>
      </c>
      <c r="K398" s="10">
        <f>IF($E398="","",IFERROR(INDEX('01_Cad_Pecas'!$H$2:$H$5000,MATCH($E398,'01_Cad_Pecas'!$D$2:$D$5000,0)),IFERROR(INDEX('01_Cad_Pecas'!$H$2:$H$5000,MATCH(VALUE($E398),'01_Cad_Pecas'!$D$2:$D$5000,0)),"")))</f>
        <v>7</v>
      </c>
      <c r="L398" s="10">
        <f>IF($E398="","",IFERROR(INDEX('01_Cad_Pecas'!$I$2:$I$5000,MATCH($E398,'01_Cad_Pecas'!$D$2:$D$5000,0)),IFERROR(INDEX('01_Cad_Pecas'!$I$2:$I$5000,MATCH(VALUE($E398),'01_Cad_Pecas'!$D$2:$D$5000,0)),"")))</f>
        <v>0.81</v>
      </c>
      <c r="M398" s="10">
        <f t="shared" si="54"/>
        <v>120.4</v>
      </c>
      <c r="N398" s="10">
        <v>46199</v>
      </c>
      <c r="O398" s="9">
        <v>140</v>
      </c>
      <c r="P398" s="10"/>
      <c r="Q398" s="10"/>
      <c r="R398" s="10">
        <f t="shared" si="57"/>
        <v>120.4</v>
      </c>
      <c r="S398" s="10"/>
      <c r="T398" s="10">
        <f t="shared" si="58"/>
        <v>1</v>
      </c>
      <c r="U398" s="10"/>
      <c r="V398" s="10" t="str">
        <f t="shared" ca="1" si="59"/>
        <v>SIM</v>
      </c>
      <c r="W398" s="10">
        <f>IF(OR($A398="",$I398="",$M398=""),"",SUMIFS($M$2:M398,$I$2:I398,$I398,$A$2:A398,$A398)-$M398)</f>
        <v>248.05564999999999</v>
      </c>
      <c r="X398" s="10">
        <f t="shared" si="60"/>
        <v>368.45564999999999</v>
      </c>
      <c r="Y398" s="10">
        <f>IFERROR(VLOOKUP($I398,'02_Cad_Maquinas'!$B$2:$H$200,7,FALSE()),"")</f>
        <v>422.40000000000003</v>
      </c>
      <c r="Z398" s="10">
        <f t="shared" si="61"/>
        <v>53.944350000000043</v>
      </c>
      <c r="AA398" s="11">
        <f t="shared" si="62"/>
        <v>0.87229083806818175</v>
      </c>
      <c r="AB398" s="10"/>
      <c r="AC398" s="10" t="str">
        <f t="shared" si="55"/>
        <v>|10179|</v>
      </c>
      <c r="AD398" s="10" t="str">
        <f t="shared" si="56"/>
        <v>FURADEIRA 20</v>
      </c>
    </row>
    <row r="399" spans="1:30" ht="24" customHeight="1" x14ac:dyDescent="0.3">
      <c r="A399" s="35">
        <v>46202</v>
      </c>
      <c r="B399" s="10">
        <v>10180.101479999999</v>
      </c>
      <c r="C399" s="10"/>
      <c r="D399" s="10" t="s">
        <v>3082</v>
      </c>
      <c r="E399" s="10">
        <v>30124801</v>
      </c>
      <c r="F399" s="10" t="s">
        <v>1873</v>
      </c>
      <c r="G399" s="10" t="s">
        <v>3082</v>
      </c>
      <c r="H399" s="10" t="s">
        <v>3082</v>
      </c>
      <c r="I399" s="10" t="s">
        <v>3082</v>
      </c>
      <c r="J399" s="19">
        <v>205</v>
      </c>
      <c r="K399" s="10">
        <f>IF($E399="","",IFERROR(INDEX('01_Cad_Pecas'!$H$2:$H$5000,MATCH($E399,'01_Cad_Pecas'!$D$2:$D$5000,0)),IFERROR(INDEX('01_Cad_Pecas'!$H$2:$H$5000,MATCH(VALUE($E399),'01_Cad_Pecas'!$D$2:$D$5000,0)),"")))</f>
        <v>7</v>
      </c>
      <c r="L399" s="10">
        <f>IF($E399="","",IFERROR(INDEX('01_Cad_Pecas'!$I$2:$I$5000,MATCH($E399,'01_Cad_Pecas'!$D$2:$D$5000,0)),IFERROR(INDEX('01_Cad_Pecas'!$I$2:$I$5000,MATCH(VALUE($E399),'01_Cad_Pecas'!$D$2:$D$5000,0)),"")))</f>
        <v>0.81</v>
      </c>
      <c r="M399" s="10">
        <f t="shared" si="54"/>
        <v>173.05</v>
      </c>
      <c r="N399" s="10">
        <v>46202</v>
      </c>
      <c r="O399" s="19">
        <v>205</v>
      </c>
      <c r="P399" s="10"/>
      <c r="Q399" s="10"/>
      <c r="R399" s="10">
        <f t="shared" si="57"/>
        <v>173.05</v>
      </c>
      <c r="S399" s="10"/>
      <c r="T399" s="10">
        <f t="shared" si="58"/>
        <v>1</v>
      </c>
      <c r="U399" s="10"/>
      <c r="V399" s="10" t="str">
        <f t="shared" ca="1" si="59"/>
        <v>SIM</v>
      </c>
      <c r="W399" s="10">
        <f>IF(OR($A399="",$I399="",$M399=""),"",SUMIFS($M$2:M399,$I$2:I399,$I399,$A$2:A399,$A399)-$M399)</f>
        <v>0</v>
      </c>
      <c r="X399" s="10">
        <f t="shared" si="60"/>
        <v>346.1</v>
      </c>
      <c r="Y399" s="10" t="str">
        <f>IFERROR(VLOOKUP($I399,'02_Cad_Maquinas'!$B$2:$H$200,7,FALSE()),"")</f>
        <v/>
      </c>
      <c r="Z399" s="10" t="str">
        <f t="shared" si="61"/>
        <v/>
      </c>
      <c r="AA399" s="11" t="str">
        <f t="shared" si="62"/>
        <v/>
      </c>
      <c r="AB399" s="10"/>
      <c r="AC399" s="10" t="str">
        <f t="shared" si="55"/>
        <v>|10180|10148|</v>
      </c>
      <c r="AD399" s="10" t="str">
        <f t="shared" si="56"/>
        <v>FURADEIRA 20</v>
      </c>
    </row>
    <row r="400" spans="1:30" ht="24" customHeight="1" x14ac:dyDescent="0.3">
      <c r="A400" s="35">
        <v>46202</v>
      </c>
      <c r="B400" s="10">
        <v>10180.101479999999</v>
      </c>
      <c r="C400" s="10"/>
      <c r="D400" s="10" t="s">
        <v>3082</v>
      </c>
      <c r="E400" s="10">
        <v>30124802</v>
      </c>
      <c r="F400" s="10" t="s">
        <v>3166</v>
      </c>
      <c r="G400" s="10" t="s">
        <v>3082</v>
      </c>
      <c r="H400" s="10" t="s">
        <v>3082</v>
      </c>
      <c r="I400" s="10" t="s">
        <v>3082</v>
      </c>
      <c r="J400" s="19">
        <v>205</v>
      </c>
      <c r="K400" s="10">
        <f>IF($E400="","",IFERROR(INDEX('01_Cad_Pecas'!$H$2:$H$5000,MATCH($E400,'01_Cad_Pecas'!$D$2:$D$5000,0)),IFERROR(INDEX('01_Cad_Pecas'!$H$2:$H$5000,MATCH(VALUE($E400),'01_Cad_Pecas'!$D$2:$D$5000,0)),"")))</f>
        <v>7</v>
      </c>
      <c r="L400" s="10">
        <f>IF($E400="","",IFERROR(INDEX('01_Cad_Pecas'!$I$2:$I$5000,MATCH($E400,'01_Cad_Pecas'!$D$2:$D$5000,0)),IFERROR(INDEX('01_Cad_Pecas'!$I$2:$I$5000,MATCH(VALUE($E400),'01_Cad_Pecas'!$D$2:$D$5000,0)),"")))</f>
        <v>0.81</v>
      </c>
      <c r="M400" s="10">
        <f t="shared" si="54"/>
        <v>173.05</v>
      </c>
      <c r="N400" s="10">
        <v>46202</v>
      </c>
      <c r="O400" s="19">
        <v>205</v>
      </c>
      <c r="P400" s="10"/>
      <c r="Q400" s="10"/>
      <c r="R400" s="10">
        <f t="shared" si="57"/>
        <v>173.05</v>
      </c>
      <c r="S400" s="10"/>
      <c r="T400" s="10">
        <f t="shared" si="58"/>
        <v>1</v>
      </c>
      <c r="U400" s="10"/>
      <c r="V400" s="10" t="str">
        <f t="shared" ca="1" si="59"/>
        <v>SIM</v>
      </c>
      <c r="W400" s="10">
        <f>IF(OR($A400="",$I400="",$M400=""),"",SUMIFS($M$2:M400,$I$2:I400,$I400,$A$2:A400,$A400)-$M400)</f>
        <v>173.05</v>
      </c>
      <c r="X400" s="10">
        <f t="shared" si="60"/>
        <v>346.1</v>
      </c>
      <c r="Y400" s="10" t="str">
        <f>IFERROR(VLOOKUP($I400,'02_Cad_Maquinas'!$B$2:$H$200,7,FALSE()),"")</f>
        <v/>
      </c>
      <c r="Z400" s="10" t="str">
        <f t="shared" si="61"/>
        <v/>
      </c>
      <c r="AA400" s="11" t="str">
        <f t="shared" si="62"/>
        <v/>
      </c>
      <c r="AB400" s="10"/>
      <c r="AC400" s="10" t="str">
        <f t="shared" si="55"/>
        <v>|10180|10148|</v>
      </c>
      <c r="AD400" s="10" t="str">
        <f t="shared" si="56"/>
        <v>FURADEIRA 20</v>
      </c>
    </row>
    <row r="401" spans="1:30" ht="24" customHeight="1" x14ac:dyDescent="0.3">
      <c r="A401" s="35">
        <v>46197</v>
      </c>
      <c r="B401" s="10">
        <v>10176</v>
      </c>
      <c r="C401" s="10" t="s">
        <v>3130</v>
      </c>
      <c r="D401" s="10" t="s">
        <v>55</v>
      </c>
      <c r="E401" s="10">
        <v>30001206</v>
      </c>
      <c r="F401" s="10" t="s">
        <v>3278</v>
      </c>
      <c r="G401" s="10" t="s">
        <v>55</v>
      </c>
      <c r="H401" s="10" t="s">
        <v>55</v>
      </c>
      <c r="I401" s="9" t="s">
        <v>55</v>
      </c>
      <c r="J401" s="9">
        <v>238</v>
      </c>
      <c r="K401" s="10">
        <f>IF($E401="","",IFERROR(INDEX('01_Cad_Pecas'!$H$2:$H$5000,MATCH($E401,'01_Cad_Pecas'!$D$2:$D$5000,0)),IFERROR(INDEX('01_Cad_Pecas'!$H$2:$H$5000,MATCH(VALUE($E401),'01_Cad_Pecas'!$D$2:$D$5000,0)),"")))</f>
        <v>1.1000000000000001</v>
      </c>
      <c r="L401" s="10">
        <f>IF($E401="","",IFERROR(INDEX('01_Cad_Pecas'!$I$2:$I$5000,MATCH($E401,'01_Cad_Pecas'!$D$2:$D$5000,0)),IFERROR(INDEX('01_Cad_Pecas'!$I$2:$I$5000,MATCH(VALUE($E401),'01_Cad_Pecas'!$D$2:$D$5000,0)),"")))</f>
        <v>9.375E-2</v>
      </c>
      <c r="M401" s="10">
        <f t="shared" si="54"/>
        <v>23.412500000000001</v>
      </c>
      <c r="N401" s="10">
        <v>46197</v>
      </c>
      <c r="O401" s="9">
        <v>238</v>
      </c>
      <c r="P401" s="10"/>
      <c r="Q401" s="10"/>
      <c r="R401" s="10">
        <f t="shared" si="57"/>
        <v>23.412500000000001</v>
      </c>
      <c r="S401" s="10"/>
      <c r="T401" s="10">
        <f t="shared" si="58"/>
        <v>1</v>
      </c>
      <c r="U401" s="10"/>
      <c r="V401" s="10" t="str">
        <f t="shared" ca="1" si="59"/>
        <v>SIM</v>
      </c>
      <c r="W401" s="10">
        <f>IF(OR($A401="",$I401="",$M401=""),"",SUMIFS($M$2:M401,$I$2:I401,$I401,$A$2:A401,$A401)-$M401)</f>
        <v>0</v>
      </c>
      <c r="X401" s="10">
        <f t="shared" si="60"/>
        <v>109.75</v>
      </c>
      <c r="Y401" s="10">
        <f>IFERROR(VLOOKUP($I401,'02_Cad_Maquinas'!$B$2:$H$200,7,FALSE()),"")</f>
        <v>422.40000000000003</v>
      </c>
      <c r="Z401" s="10">
        <f t="shared" si="61"/>
        <v>312.65000000000003</v>
      </c>
      <c r="AA401" s="11">
        <f t="shared" si="62"/>
        <v>0.25982481060606061</v>
      </c>
      <c r="AB401" s="10" t="s">
        <v>3279</v>
      </c>
      <c r="AC401" s="10" t="str">
        <f t="shared" si="55"/>
        <v>|10176|</v>
      </c>
      <c r="AD401" s="10" t="str">
        <f t="shared" si="56"/>
        <v>FURADEIRA 21</v>
      </c>
    </row>
    <row r="402" spans="1:30" ht="24" customHeight="1" x14ac:dyDescent="0.3">
      <c r="A402" s="35">
        <v>46197</v>
      </c>
      <c r="B402" s="10">
        <v>10176</v>
      </c>
      <c r="C402" s="10" t="s">
        <v>3130</v>
      </c>
      <c r="D402" s="10" t="s">
        <v>55</v>
      </c>
      <c r="E402" s="10">
        <v>30001207</v>
      </c>
      <c r="F402" s="10" t="s">
        <v>3280</v>
      </c>
      <c r="G402" s="10" t="s">
        <v>55</v>
      </c>
      <c r="H402" s="10" t="s">
        <v>55</v>
      </c>
      <c r="I402" s="9" t="s">
        <v>55</v>
      </c>
      <c r="J402" s="9">
        <v>278</v>
      </c>
      <c r="K402" s="10">
        <f>IF($E402="","",IFERROR(INDEX('01_Cad_Pecas'!$H$2:$H$5000,MATCH($E402,'01_Cad_Pecas'!$D$2:$D$5000,0)),IFERROR(INDEX('01_Cad_Pecas'!$H$2:$H$5000,MATCH(VALUE($E402),'01_Cad_Pecas'!$D$2:$D$5000,0)),"")))</f>
        <v>1.1000000000000001</v>
      </c>
      <c r="L402" s="10">
        <f>IF($E402="","",IFERROR(INDEX('01_Cad_Pecas'!$I$2:$I$5000,MATCH($E402,'01_Cad_Pecas'!$D$2:$D$5000,0)),IFERROR(INDEX('01_Cad_Pecas'!$I$2:$I$5000,MATCH(VALUE($E402),'01_Cad_Pecas'!$D$2:$D$5000,0)),"")))</f>
        <v>9.375E-2</v>
      </c>
      <c r="M402" s="10">
        <f t="shared" si="54"/>
        <v>27.162500000000001</v>
      </c>
      <c r="N402" s="10">
        <v>46197</v>
      </c>
      <c r="O402" s="9">
        <v>278</v>
      </c>
      <c r="P402" s="10"/>
      <c r="Q402" s="10"/>
      <c r="R402" s="10">
        <f t="shared" si="57"/>
        <v>27.162500000000001</v>
      </c>
      <c r="S402" s="10"/>
      <c r="T402" s="10">
        <f t="shared" si="58"/>
        <v>1</v>
      </c>
      <c r="U402" s="10"/>
      <c r="V402" s="10" t="str">
        <f t="shared" ca="1" si="59"/>
        <v>SIM</v>
      </c>
      <c r="W402" s="10">
        <f>IF(OR($A402="",$I402="",$M402=""),"",SUMIFS($M$2:M402,$I$2:I402,$I402,$A$2:A402,$A402)-$M402)</f>
        <v>23.412500000000001</v>
      </c>
      <c r="X402" s="10">
        <f t="shared" si="60"/>
        <v>109.75</v>
      </c>
      <c r="Y402" s="10">
        <f>IFERROR(VLOOKUP($I402,'02_Cad_Maquinas'!$B$2:$H$200,7,FALSE()),"")</f>
        <v>422.40000000000003</v>
      </c>
      <c r="Z402" s="10">
        <f t="shared" si="61"/>
        <v>312.65000000000003</v>
      </c>
      <c r="AA402" s="11">
        <f t="shared" si="62"/>
        <v>0.25982481060606061</v>
      </c>
      <c r="AB402" s="10" t="s">
        <v>3279</v>
      </c>
      <c r="AC402" s="10" t="str">
        <f t="shared" si="55"/>
        <v>|10176|</v>
      </c>
      <c r="AD402" s="10" t="str">
        <f t="shared" si="56"/>
        <v>FURADEIRA 21</v>
      </c>
    </row>
    <row r="403" spans="1:30" ht="24" customHeight="1" x14ac:dyDescent="0.3">
      <c r="A403" s="35">
        <v>46197</v>
      </c>
      <c r="B403" s="10">
        <v>10176</v>
      </c>
      <c r="C403" s="10" t="s">
        <v>3130</v>
      </c>
      <c r="D403" s="10" t="s">
        <v>55</v>
      </c>
      <c r="E403" s="10">
        <v>30001203</v>
      </c>
      <c r="F403" s="10" t="s">
        <v>3281</v>
      </c>
      <c r="G403" s="10" t="s">
        <v>55</v>
      </c>
      <c r="H403" s="10" t="s">
        <v>55</v>
      </c>
      <c r="I403" s="9" t="s">
        <v>55</v>
      </c>
      <c r="J403" s="9">
        <v>476</v>
      </c>
      <c r="K403" s="10">
        <f>IF($E403="","",IFERROR(INDEX('01_Cad_Pecas'!$H$2:$H$5000,MATCH($E403,'01_Cad_Pecas'!$D$2:$D$5000,0)),IFERROR(INDEX('01_Cad_Pecas'!$H$2:$H$5000,MATCH(VALUE($E403),'01_Cad_Pecas'!$D$2:$D$5000,0)),"")))</f>
        <v>1.1000000000000001</v>
      </c>
      <c r="L403" s="10">
        <f>IF($E403="","",IFERROR(INDEX('01_Cad_Pecas'!$I$2:$I$5000,MATCH($E403,'01_Cad_Pecas'!$D$2:$D$5000,0)),IFERROR(INDEX('01_Cad_Pecas'!$I$2:$I$5000,MATCH(VALUE($E403),'01_Cad_Pecas'!$D$2:$D$5000,0)),"")))</f>
        <v>9.375E-2</v>
      </c>
      <c r="M403" s="10">
        <f t="shared" si="54"/>
        <v>45.725000000000001</v>
      </c>
      <c r="N403" s="10">
        <v>46197</v>
      </c>
      <c r="O403" s="9">
        <v>476</v>
      </c>
      <c r="P403" s="10"/>
      <c r="Q403" s="10"/>
      <c r="R403" s="10">
        <f t="shared" si="57"/>
        <v>45.725000000000001</v>
      </c>
      <c r="S403" s="10"/>
      <c r="T403" s="10">
        <f t="shared" si="58"/>
        <v>1</v>
      </c>
      <c r="U403" s="10"/>
      <c r="V403" s="10" t="str">
        <f t="shared" ca="1" si="59"/>
        <v>SIM</v>
      </c>
      <c r="W403" s="10">
        <f>IF(OR($A403="",$I403="",$M403=""),"",SUMIFS($M$2:M403,$I$2:I403,$I403,$A$2:A403,$A403)-$M403)</f>
        <v>50.57500000000001</v>
      </c>
      <c r="X403" s="10">
        <f t="shared" si="60"/>
        <v>109.75</v>
      </c>
      <c r="Y403" s="10">
        <f>IFERROR(VLOOKUP($I403,'02_Cad_Maquinas'!$B$2:$H$200,7,FALSE()),"")</f>
        <v>422.40000000000003</v>
      </c>
      <c r="Z403" s="10">
        <f t="shared" si="61"/>
        <v>312.65000000000003</v>
      </c>
      <c r="AA403" s="11">
        <f t="shared" si="62"/>
        <v>0.25982481060606061</v>
      </c>
      <c r="AB403" s="10" t="s">
        <v>3279</v>
      </c>
      <c r="AC403" s="10" t="str">
        <f t="shared" si="55"/>
        <v>|10176|</v>
      </c>
      <c r="AD403" s="10" t="str">
        <f t="shared" si="56"/>
        <v>FURADEIRA 21</v>
      </c>
    </row>
    <row r="404" spans="1:30" ht="24" customHeight="1" x14ac:dyDescent="0.3">
      <c r="A404" s="35">
        <v>46197</v>
      </c>
      <c r="B404" s="10">
        <v>10176</v>
      </c>
      <c r="C404" s="10" t="s">
        <v>3130</v>
      </c>
      <c r="D404" s="10" t="s">
        <v>55</v>
      </c>
      <c r="E404" s="10">
        <v>30003405</v>
      </c>
      <c r="F404" s="10" t="s">
        <v>3282</v>
      </c>
      <c r="G404" s="10" t="s">
        <v>55</v>
      </c>
      <c r="H404" s="10" t="s">
        <v>55</v>
      </c>
      <c r="I404" s="9" t="s">
        <v>55</v>
      </c>
      <c r="J404" s="9">
        <v>60</v>
      </c>
      <c r="K404" s="10">
        <f>IF($E404="","",IFERROR(INDEX('01_Cad_Pecas'!$H$2:$H$5000,MATCH($E404,'01_Cad_Pecas'!$D$2:$D$5000,0)),IFERROR(INDEX('01_Cad_Pecas'!$H$2:$H$5000,MATCH(VALUE($E404),'01_Cad_Pecas'!$D$2:$D$5000,0)),"")))</f>
        <v>1.1000000000000001</v>
      </c>
      <c r="L404" s="10">
        <f>IF($E404="","",IFERROR(INDEX('01_Cad_Pecas'!$I$2:$I$5000,MATCH($E404,'01_Cad_Pecas'!$D$2:$D$5000,0)),IFERROR(INDEX('01_Cad_Pecas'!$I$2:$I$5000,MATCH(VALUE($E404),'01_Cad_Pecas'!$D$2:$D$5000,0)),"")))</f>
        <v>9.375E-2</v>
      </c>
      <c r="M404" s="10">
        <f t="shared" si="54"/>
        <v>6.7249999999999996</v>
      </c>
      <c r="N404" s="10">
        <v>46197</v>
      </c>
      <c r="O404" s="9">
        <v>60</v>
      </c>
      <c r="P404" s="10"/>
      <c r="Q404" s="10"/>
      <c r="R404" s="10">
        <f t="shared" si="57"/>
        <v>6.7249999999999996</v>
      </c>
      <c r="S404" s="10"/>
      <c r="T404" s="10">
        <f t="shared" si="58"/>
        <v>1</v>
      </c>
      <c r="U404" s="10"/>
      <c r="V404" s="10" t="str">
        <f t="shared" ca="1" si="59"/>
        <v>SIM</v>
      </c>
      <c r="W404" s="10">
        <f>IF(OR($A404="",$I404="",$M404=""),"",SUMIFS($M$2:M404,$I$2:I404,$I404,$A$2:A404,$A404)-$M404)</f>
        <v>96.300000000000011</v>
      </c>
      <c r="X404" s="10">
        <f t="shared" si="60"/>
        <v>109.75</v>
      </c>
      <c r="Y404" s="10">
        <f>IFERROR(VLOOKUP($I404,'02_Cad_Maquinas'!$B$2:$H$200,7,FALSE()),"")</f>
        <v>422.40000000000003</v>
      </c>
      <c r="Z404" s="10">
        <f t="shared" si="61"/>
        <v>312.65000000000003</v>
      </c>
      <c r="AA404" s="11">
        <f t="shared" si="62"/>
        <v>0.25982481060606061</v>
      </c>
      <c r="AB404" s="10" t="s">
        <v>3279</v>
      </c>
      <c r="AC404" s="10" t="str">
        <f t="shared" si="55"/>
        <v>|10176|</v>
      </c>
      <c r="AD404" s="10" t="str">
        <f t="shared" si="56"/>
        <v>FURADEIRA 21</v>
      </c>
    </row>
    <row r="405" spans="1:30" ht="24" customHeight="1" x14ac:dyDescent="0.3">
      <c r="A405" s="35">
        <v>46197</v>
      </c>
      <c r="B405" s="10">
        <v>10176</v>
      </c>
      <c r="C405" s="10" t="s">
        <v>3130</v>
      </c>
      <c r="D405" s="10" t="s">
        <v>55</v>
      </c>
      <c r="E405" s="10">
        <v>30006103</v>
      </c>
      <c r="F405" s="10" t="s">
        <v>3283</v>
      </c>
      <c r="G405" s="10" t="s">
        <v>55</v>
      </c>
      <c r="H405" s="10" t="s">
        <v>55</v>
      </c>
      <c r="I405" s="9" t="s">
        <v>55</v>
      </c>
      <c r="J405" s="9">
        <v>60</v>
      </c>
      <c r="K405" s="10">
        <f>IF($E405="","",IFERROR(INDEX('01_Cad_Pecas'!$H$2:$H$5000,MATCH($E405,'01_Cad_Pecas'!$D$2:$D$5000,0)),IFERROR(INDEX('01_Cad_Pecas'!$H$2:$H$5000,MATCH(VALUE($E405),'01_Cad_Pecas'!$D$2:$D$5000,0)),"")))</f>
        <v>1.1000000000000001</v>
      </c>
      <c r="L405" s="10">
        <f>IF($E405="","",IFERROR(INDEX('01_Cad_Pecas'!$I$2:$I$5000,MATCH($E405,'01_Cad_Pecas'!$D$2:$D$5000,0)),IFERROR(INDEX('01_Cad_Pecas'!$I$2:$I$5000,MATCH(VALUE($E405),'01_Cad_Pecas'!$D$2:$D$5000,0)),"")))</f>
        <v>9.375E-2</v>
      </c>
      <c r="M405" s="10">
        <f t="shared" si="54"/>
        <v>6.7249999999999996</v>
      </c>
      <c r="N405" s="10">
        <v>46197</v>
      </c>
      <c r="O405" s="9">
        <v>60</v>
      </c>
      <c r="P405" s="10"/>
      <c r="Q405" s="10"/>
      <c r="R405" s="10">
        <f t="shared" si="57"/>
        <v>6.7249999999999996</v>
      </c>
      <c r="S405" s="10"/>
      <c r="T405" s="10">
        <f t="shared" si="58"/>
        <v>1</v>
      </c>
      <c r="U405" s="10"/>
      <c r="V405" s="10" t="str">
        <f t="shared" ca="1" si="59"/>
        <v>SIM</v>
      </c>
      <c r="W405" s="10">
        <f>IF(OR($A405="",$I405="",$M405=""),"",SUMIFS($M$2:M405,$I$2:I405,$I405,$A$2:A405,$A405)-$M405)</f>
        <v>103.02500000000001</v>
      </c>
      <c r="X405" s="10">
        <f t="shared" si="60"/>
        <v>109.75</v>
      </c>
      <c r="Y405" s="10">
        <f>IFERROR(VLOOKUP($I405,'02_Cad_Maquinas'!$B$2:$H$200,7,FALSE()),"")</f>
        <v>422.40000000000003</v>
      </c>
      <c r="Z405" s="10">
        <f t="shared" si="61"/>
        <v>312.65000000000003</v>
      </c>
      <c r="AA405" s="11">
        <f t="shared" si="62"/>
        <v>0.25982481060606061</v>
      </c>
      <c r="AB405" s="10" t="s">
        <v>3279</v>
      </c>
      <c r="AC405" s="10" t="str">
        <f t="shared" si="55"/>
        <v>|10176|</v>
      </c>
      <c r="AD405" s="10" t="str">
        <f t="shared" si="56"/>
        <v>FURADEIRA 21</v>
      </c>
    </row>
    <row r="406" spans="1:30" ht="36" customHeight="1" x14ac:dyDescent="0.3">
      <c r="A406" s="35">
        <v>46198</v>
      </c>
      <c r="B406" s="10">
        <v>10163.10147</v>
      </c>
      <c r="C406" s="10" t="s">
        <v>3142</v>
      </c>
      <c r="D406" s="10" t="s">
        <v>55</v>
      </c>
      <c r="E406" s="10">
        <v>30001206</v>
      </c>
      <c r="F406" s="10" t="s">
        <v>3278</v>
      </c>
      <c r="G406" s="10" t="s">
        <v>55</v>
      </c>
      <c r="H406" s="10" t="s">
        <v>55</v>
      </c>
      <c r="I406" s="9" t="s">
        <v>55</v>
      </c>
      <c r="J406" s="9">
        <v>380</v>
      </c>
      <c r="K406" s="10">
        <f>IF($E406="","",IFERROR(INDEX('01_Cad_Pecas'!$H$2:$H$5000,MATCH($E406,'01_Cad_Pecas'!$D$2:$D$5000,0)),IFERROR(INDEX('01_Cad_Pecas'!$H$2:$H$5000,MATCH(VALUE($E406),'01_Cad_Pecas'!$D$2:$D$5000,0)),"")))</f>
        <v>1.1000000000000001</v>
      </c>
      <c r="L406" s="10">
        <f>IF($E406="","",IFERROR(INDEX('01_Cad_Pecas'!$I$2:$I$5000,MATCH($E406,'01_Cad_Pecas'!$D$2:$D$5000,0)),IFERROR(INDEX('01_Cad_Pecas'!$I$2:$I$5000,MATCH(VALUE($E406),'01_Cad_Pecas'!$D$2:$D$5000,0)),"")))</f>
        <v>9.375E-2</v>
      </c>
      <c r="M406" s="10">
        <f t="shared" si="54"/>
        <v>36.725000000000001</v>
      </c>
      <c r="N406" s="10">
        <v>46197</v>
      </c>
      <c r="O406" s="9">
        <v>380</v>
      </c>
      <c r="P406" s="10"/>
      <c r="Q406" s="10"/>
      <c r="R406" s="10">
        <f t="shared" si="57"/>
        <v>36.725000000000001</v>
      </c>
      <c r="S406" s="10"/>
      <c r="T406" s="10">
        <f t="shared" si="58"/>
        <v>1</v>
      </c>
      <c r="U406" s="10"/>
      <c r="V406" s="10" t="str">
        <f t="shared" ca="1" si="59"/>
        <v>SIM</v>
      </c>
      <c r="W406" s="10">
        <f>IF(OR($A406="",$I406="",$M406=""),"",SUMIFS($M$2:M406,$I$2:I406,$I406,$A$2:A406,$A406)-$M406)</f>
        <v>0</v>
      </c>
      <c r="X406" s="10">
        <f t="shared" si="60"/>
        <v>166.75</v>
      </c>
      <c r="Y406" s="10">
        <f>IFERROR(VLOOKUP($I406,'02_Cad_Maquinas'!$B$2:$H$200,7,FALSE()),"")</f>
        <v>422.40000000000003</v>
      </c>
      <c r="Z406" s="10">
        <f t="shared" si="61"/>
        <v>255.65000000000003</v>
      </c>
      <c r="AA406" s="11">
        <f t="shared" si="62"/>
        <v>0.39476799242424238</v>
      </c>
      <c r="AB406" s="10" t="s">
        <v>3284</v>
      </c>
      <c r="AC406" s="10" t="str">
        <f t="shared" si="55"/>
        <v>|10163|10147|</v>
      </c>
      <c r="AD406" s="10" t="str">
        <f t="shared" si="56"/>
        <v>FURADEIRA 21</v>
      </c>
    </row>
    <row r="407" spans="1:30" ht="36" customHeight="1" x14ac:dyDescent="0.3">
      <c r="A407" s="35">
        <v>46198</v>
      </c>
      <c r="B407" s="10">
        <v>10163.10147</v>
      </c>
      <c r="C407" s="10" t="s">
        <v>3142</v>
      </c>
      <c r="D407" s="10" t="s">
        <v>55</v>
      </c>
      <c r="E407" s="10">
        <v>30001207</v>
      </c>
      <c r="F407" s="10" t="s">
        <v>3280</v>
      </c>
      <c r="G407" s="10" t="s">
        <v>55</v>
      </c>
      <c r="H407" s="10" t="s">
        <v>55</v>
      </c>
      <c r="I407" s="9" t="s">
        <v>55</v>
      </c>
      <c r="J407" s="9">
        <v>380</v>
      </c>
      <c r="K407" s="10">
        <f>IF($E407="","",IFERROR(INDEX('01_Cad_Pecas'!$H$2:$H$5000,MATCH($E407,'01_Cad_Pecas'!$D$2:$D$5000,0)),IFERROR(INDEX('01_Cad_Pecas'!$H$2:$H$5000,MATCH(VALUE($E407),'01_Cad_Pecas'!$D$2:$D$5000,0)),"")))</f>
        <v>1.1000000000000001</v>
      </c>
      <c r="L407" s="10">
        <f>IF($E407="","",IFERROR(INDEX('01_Cad_Pecas'!$I$2:$I$5000,MATCH($E407,'01_Cad_Pecas'!$D$2:$D$5000,0)),IFERROR(INDEX('01_Cad_Pecas'!$I$2:$I$5000,MATCH(VALUE($E407),'01_Cad_Pecas'!$D$2:$D$5000,0)),"")))</f>
        <v>9.375E-2</v>
      </c>
      <c r="M407" s="10">
        <f t="shared" si="54"/>
        <v>36.725000000000001</v>
      </c>
      <c r="N407" s="10">
        <v>46197</v>
      </c>
      <c r="O407" s="9">
        <v>380</v>
      </c>
      <c r="P407" s="10"/>
      <c r="Q407" s="10"/>
      <c r="R407" s="10">
        <f t="shared" si="57"/>
        <v>36.725000000000001</v>
      </c>
      <c r="S407" s="10"/>
      <c r="T407" s="10">
        <f t="shared" si="58"/>
        <v>1</v>
      </c>
      <c r="U407" s="10"/>
      <c r="V407" s="10" t="str">
        <f t="shared" ca="1" si="59"/>
        <v>SIM</v>
      </c>
      <c r="W407" s="10">
        <f>IF(OR($A407="",$I407="",$M407=""),"",SUMIFS($M$2:M407,$I$2:I407,$I407,$A$2:A407,$A407)-$M407)</f>
        <v>36.725000000000001</v>
      </c>
      <c r="X407" s="10">
        <f t="shared" si="60"/>
        <v>166.75</v>
      </c>
      <c r="Y407" s="10">
        <f>IFERROR(VLOOKUP($I407,'02_Cad_Maquinas'!$B$2:$H$200,7,FALSE()),"")</f>
        <v>422.40000000000003</v>
      </c>
      <c r="Z407" s="10">
        <f t="shared" si="61"/>
        <v>255.65000000000003</v>
      </c>
      <c r="AA407" s="11">
        <f t="shared" si="62"/>
        <v>0.39476799242424238</v>
      </c>
      <c r="AB407" s="10" t="s">
        <v>3284</v>
      </c>
      <c r="AC407" s="10" t="str">
        <f t="shared" si="55"/>
        <v>|10163|10147|</v>
      </c>
      <c r="AD407" s="10" t="str">
        <f t="shared" si="56"/>
        <v>FURADEIRA 21</v>
      </c>
    </row>
    <row r="408" spans="1:30" ht="36" customHeight="1" x14ac:dyDescent="0.3">
      <c r="A408" s="35">
        <v>46198</v>
      </c>
      <c r="B408" s="10">
        <v>10163.10147</v>
      </c>
      <c r="C408" s="10" t="s">
        <v>3142</v>
      </c>
      <c r="D408" s="10" t="s">
        <v>55</v>
      </c>
      <c r="E408" s="10">
        <v>30001203</v>
      </c>
      <c r="F408" s="10" t="s">
        <v>3281</v>
      </c>
      <c r="G408" s="10" t="s">
        <v>55</v>
      </c>
      <c r="H408" s="10" t="s">
        <v>55</v>
      </c>
      <c r="I408" s="9" t="s">
        <v>55</v>
      </c>
      <c r="J408" s="9">
        <v>760</v>
      </c>
      <c r="K408" s="10">
        <f>IF($E408="","",IFERROR(INDEX('01_Cad_Pecas'!$H$2:$H$5000,MATCH($E408,'01_Cad_Pecas'!$D$2:$D$5000,0)),IFERROR(INDEX('01_Cad_Pecas'!$H$2:$H$5000,MATCH(VALUE($E408),'01_Cad_Pecas'!$D$2:$D$5000,0)),"")))</f>
        <v>1.1000000000000001</v>
      </c>
      <c r="L408" s="10">
        <f>IF($E408="","",IFERROR(INDEX('01_Cad_Pecas'!$I$2:$I$5000,MATCH($E408,'01_Cad_Pecas'!$D$2:$D$5000,0)),IFERROR(INDEX('01_Cad_Pecas'!$I$2:$I$5000,MATCH(VALUE($E408),'01_Cad_Pecas'!$D$2:$D$5000,0)),"")))</f>
        <v>9.375E-2</v>
      </c>
      <c r="M408" s="10">
        <f t="shared" si="54"/>
        <v>72.349999999999994</v>
      </c>
      <c r="N408" s="10">
        <v>46197</v>
      </c>
      <c r="O408" s="9">
        <v>760</v>
      </c>
      <c r="P408" s="10"/>
      <c r="Q408" s="10"/>
      <c r="R408" s="10">
        <f t="shared" si="57"/>
        <v>72.349999999999994</v>
      </c>
      <c r="S408" s="10"/>
      <c r="T408" s="10">
        <f t="shared" si="58"/>
        <v>1</v>
      </c>
      <c r="U408" s="10"/>
      <c r="V408" s="10" t="str">
        <f t="shared" ca="1" si="59"/>
        <v>SIM</v>
      </c>
      <c r="W408" s="10">
        <f>IF(OR($A408="",$I408="",$M408=""),"",SUMIFS($M$2:M408,$I$2:I408,$I408,$A$2:A408,$A408)-$M408)</f>
        <v>73.450000000000017</v>
      </c>
      <c r="X408" s="10">
        <f t="shared" si="60"/>
        <v>166.75</v>
      </c>
      <c r="Y408" s="10">
        <f>IFERROR(VLOOKUP($I408,'02_Cad_Maquinas'!$B$2:$H$200,7,FALSE()),"")</f>
        <v>422.40000000000003</v>
      </c>
      <c r="Z408" s="10">
        <f t="shared" si="61"/>
        <v>255.65000000000003</v>
      </c>
      <c r="AA408" s="11">
        <f t="shared" si="62"/>
        <v>0.39476799242424238</v>
      </c>
      <c r="AB408" s="10" t="s">
        <v>3284</v>
      </c>
      <c r="AC408" s="10" t="str">
        <f t="shared" si="55"/>
        <v>|10163|10147|</v>
      </c>
      <c r="AD408" s="10" t="str">
        <f t="shared" si="56"/>
        <v>FURADEIRA 21</v>
      </c>
    </row>
    <row r="409" spans="1:30" ht="36" customHeight="1" x14ac:dyDescent="0.3">
      <c r="A409" s="35">
        <v>46198</v>
      </c>
      <c r="B409" s="10">
        <v>10163.10147</v>
      </c>
      <c r="C409" s="10" t="s">
        <v>3142</v>
      </c>
      <c r="D409" s="10" t="s">
        <v>55</v>
      </c>
      <c r="E409" s="10">
        <v>30003405</v>
      </c>
      <c r="F409" s="10" t="s">
        <v>3282</v>
      </c>
      <c r="G409" s="10" t="s">
        <v>55</v>
      </c>
      <c r="H409" s="10" t="s">
        <v>55</v>
      </c>
      <c r="I409" s="9" t="s">
        <v>55</v>
      </c>
      <c r="J409" s="9">
        <v>100</v>
      </c>
      <c r="K409" s="10">
        <f>IF($E409="","",IFERROR(INDEX('01_Cad_Pecas'!$H$2:$H$5000,MATCH($E409,'01_Cad_Pecas'!$D$2:$D$5000,0)),IFERROR(INDEX('01_Cad_Pecas'!$H$2:$H$5000,MATCH(VALUE($E409),'01_Cad_Pecas'!$D$2:$D$5000,0)),"")))</f>
        <v>1.1000000000000001</v>
      </c>
      <c r="L409" s="10">
        <f>IF($E409="","",IFERROR(INDEX('01_Cad_Pecas'!$I$2:$I$5000,MATCH($E409,'01_Cad_Pecas'!$D$2:$D$5000,0)),IFERROR(INDEX('01_Cad_Pecas'!$I$2:$I$5000,MATCH(VALUE($E409),'01_Cad_Pecas'!$D$2:$D$5000,0)),"")))</f>
        <v>9.375E-2</v>
      </c>
      <c r="M409" s="10">
        <f t="shared" si="54"/>
        <v>10.475</v>
      </c>
      <c r="N409" s="10">
        <v>46197</v>
      </c>
      <c r="O409" s="9">
        <v>100</v>
      </c>
      <c r="P409" s="10"/>
      <c r="Q409" s="10"/>
      <c r="R409" s="10">
        <f t="shared" si="57"/>
        <v>10.475</v>
      </c>
      <c r="S409" s="10"/>
      <c r="T409" s="10">
        <f t="shared" si="58"/>
        <v>1</v>
      </c>
      <c r="U409" s="10"/>
      <c r="V409" s="10" t="str">
        <f t="shared" ca="1" si="59"/>
        <v>SIM</v>
      </c>
      <c r="W409" s="10">
        <f>IF(OR($A409="",$I409="",$M409=""),"",SUMIFS($M$2:M409,$I$2:I409,$I409,$A$2:A409,$A409)-$M409)</f>
        <v>145.80000000000001</v>
      </c>
      <c r="X409" s="10">
        <f t="shared" si="60"/>
        <v>166.75</v>
      </c>
      <c r="Y409" s="10">
        <f>IFERROR(VLOOKUP($I409,'02_Cad_Maquinas'!$B$2:$H$200,7,FALSE()),"")</f>
        <v>422.40000000000003</v>
      </c>
      <c r="Z409" s="10">
        <f t="shared" si="61"/>
        <v>255.65000000000003</v>
      </c>
      <c r="AA409" s="11">
        <f t="shared" si="62"/>
        <v>0.39476799242424238</v>
      </c>
      <c r="AB409" s="10" t="s">
        <v>3284</v>
      </c>
      <c r="AC409" s="10" t="str">
        <f t="shared" si="55"/>
        <v>|10163|10147|</v>
      </c>
      <c r="AD409" s="10" t="str">
        <f t="shared" si="56"/>
        <v>FURADEIRA 21</v>
      </c>
    </row>
    <row r="410" spans="1:30" ht="36" customHeight="1" x14ac:dyDescent="0.3">
      <c r="A410" s="35">
        <v>46198</v>
      </c>
      <c r="B410" s="10">
        <v>10163.10147</v>
      </c>
      <c r="C410" s="10" t="s">
        <v>3142</v>
      </c>
      <c r="D410" s="10" t="s">
        <v>55</v>
      </c>
      <c r="E410" s="10">
        <v>30006103</v>
      </c>
      <c r="F410" s="10" t="s">
        <v>3283</v>
      </c>
      <c r="G410" s="10" t="s">
        <v>55</v>
      </c>
      <c r="H410" s="10" t="s">
        <v>55</v>
      </c>
      <c r="I410" s="9" t="s">
        <v>55</v>
      </c>
      <c r="J410" s="9">
        <v>100</v>
      </c>
      <c r="K410" s="10">
        <f>IF($E410="","",IFERROR(INDEX('01_Cad_Pecas'!$H$2:$H$5000,MATCH($E410,'01_Cad_Pecas'!$D$2:$D$5000,0)),IFERROR(INDEX('01_Cad_Pecas'!$H$2:$H$5000,MATCH(VALUE($E410),'01_Cad_Pecas'!$D$2:$D$5000,0)),"")))</f>
        <v>1.1000000000000001</v>
      </c>
      <c r="L410" s="10">
        <f>IF($E410="","",IFERROR(INDEX('01_Cad_Pecas'!$I$2:$I$5000,MATCH($E410,'01_Cad_Pecas'!$D$2:$D$5000,0)),IFERROR(INDEX('01_Cad_Pecas'!$I$2:$I$5000,MATCH(VALUE($E410),'01_Cad_Pecas'!$D$2:$D$5000,0)),"")))</f>
        <v>9.375E-2</v>
      </c>
      <c r="M410" s="10">
        <f t="shared" si="54"/>
        <v>10.475</v>
      </c>
      <c r="N410" s="10">
        <v>46197</v>
      </c>
      <c r="O410" s="9">
        <v>100</v>
      </c>
      <c r="P410" s="10"/>
      <c r="Q410" s="10"/>
      <c r="R410" s="10">
        <f t="shared" si="57"/>
        <v>10.475</v>
      </c>
      <c r="S410" s="10"/>
      <c r="T410" s="10">
        <f t="shared" si="58"/>
        <v>1</v>
      </c>
      <c r="U410" s="10"/>
      <c r="V410" s="10" t="str">
        <f t="shared" ca="1" si="59"/>
        <v>SIM</v>
      </c>
      <c r="W410" s="10">
        <f>IF(OR($A410="",$I410="",$M410=""),"",SUMIFS($M$2:M410,$I$2:I410,$I410,$A$2:A410,$A410)-$M410)</f>
        <v>156.27500000000001</v>
      </c>
      <c r="X410" s="10">
        <f t="shared" si="60"/>
        <v>166.75</v>
      </c>
      <c r="Y410" s="10">
        <f>IFERROR(VLOOKUP($I410,'02_Cad_Maquinas'!$B$2:$H$200,7,FALSE()),"")</f>
        <v>422.40000000000003</v>
      </c>
      <c r="Z410" s="10">
        <f t="shared" si="61"/>
        <v>255.65000000000003</v>
      </c>
      <c r="AA410" s="11">
        <f t="shared" si="62"/>
        <v>0.39476799242424238</v>
      </c>
      <c r="AB410" s="10" t="s">
        <v>3284</v>
      </c>
      <c r="AC410" s="10" t="str">
        <f t="shared" si="55"/>
        <v>|10163|10147|</v>
      </c>
      <c r="AD410" s="10" t="str">
        <f t="shared" si="56"/>
        <v>FURADEIRA 21</v>
      </c>
    </row>
    <row r="411" spans="1:30" ht="24" customHeight="1" x14ac:dyDescent="0.3">
      <c r="A411" s="35">
        <v>46199</v>
      </c>
      <c r="B411" s="10">
        <v>10179</v>
      </c>
      <c r="C411" s="10"/>
      <c r="D411" s="10" t="s">
        <v>55</v>
      </c>
      <c r="E411" s="10">
        <v>30001206</v>
      </c>
      <c r="F411" s="10" t="s">
        <v>3278</v>
      </c>
      <c r="G411" s="10" t="s">
        <v>55</v>
      </c>
      <c r="H411" s="10" t="s">
        <v>55</v>
      </c>
      <c r="I411" s="10" t="s">
        <v>55</v>
      </c>
      <c r="J411" s="9">
        <v>668</v>
      </c>
      <c r="K411" s="10">
        <f>IF($E411="","",IFERROR(INDEX('01_Cad_Pecas'!$H$2:$H$5000,MATCH($E411,'01_Cad_Pecas'!$D$2:$D$5000,0)),IFERROR(INDEX('01_Cad_Pecas'!$H$2:$H$5000,MATCH(VALUE($E411),'01_Cad_Pecas'!$D$2:$D$5000,0)),"")))</f>
        <v>1.1000000000000001</v>
      </c>
      <c r="L411" s="10">
        <f>IF($E411="","",IFERROR(INDEX('01_Cad_Pecas'!$I$2:$I$5000,MATCH($E411,'01_Cad_Pecas'!$D$2:$D$5000,0)),IFERROR(INDEX('01_Cad_Pecas'!$I$2:$I$5000,MATCH(VALUE($E411),'01_Cad_Pecas'!$D$2:$D$5000,0)),"")))</f>
        <v>9.375E-2</v>
      </c>
      <c r="M411" s="10">
        <f t="shared" si="54"/>
        <v>63.725000000000001</v>
      </c>
      <c r="N411" s="10">
        <v>46198</v>
      </c>
      <c r="O411" s="9">
        <v>668</v>
      </c>
      <c r="P411" s="10"/>
      <c r="Q411" s="10"/>
      <c r="R411" s="10">
        <f t="shared" si="57"/>
        <v>63.725000000000001</v>
      </c>
      <c r="S411" s="10"/>
      <c r="T411" s="10">
        <f t="shared" si="58"/>
        <v>1</v>
      </c>
      <c r="U411" s="10"/>
      <c r="V411" s="10" t="str">
        <f t="shared" ca="1" si="59"/>
        <v>SIM</v>
      </c>
      <c r="W411" s="10">
        <f>IF(OR($A411="",$I411="",$M411=""),"",SUMIFS($M$2:M411,$I$2:I411,$I411,$A$2:A411,$A411)-$M411)</f>
        <v>0</v>
      </c>
      <c r="X411" s="10">
        <f t="shared" si="60"/>
        <v>293.72810000000015</v>
      </c>
      <c r="Y411" s="10">
        <f>IFERROR(VLOOKUP($I411,'02_Cad_Maquinas'!$B$2:$H$200,7,FALSE()),"")</f>
        <v>422.40000000000003</v>
      </c>
      <c r="Z411" s="10">
        <f t="shared" si="61"/>
        <v>128.67189999999988</v>
      </c>
      <c r="AA411" s="11">
        <f t="shared" si="62"/>
        <v>0.69537902462121248</v>
      </c>
      <c r="AB411" s="10"/>
      <c r="AC411" s="10" t="str">
        <f t="shared" si="55"/>
        <v>|10179|</v>
      </c>
      <c r="AD411" s="10" t="str">
        <f t="shared" si="56"/>
        <v>FURADEIRA 21</v>
      </c>
    </row>
    <row r="412" spans="1:30" ht="24" customHeight="1" x14ac:dyDescent="0.3">
      <c r="A412" s="35">
        <v>46199</v>
      </c>
      <c r="B412" s="10">
        <v>10179</v>
      </c>
      <c r="C412" s="10"/>
      <c r="D412" s="10" t="s">
        <v>55</v>
      </c>
      <c r="E412" s="10">
        <v>30001207</v>
      </c>
      <c r="F412" s="10" t="s">
        <v>3280</v>
      </c>
      <c r="G412" s="10" t="s">
        <v>55</v>
      </c>
      <c r="H412" s="10" t="s">
        <v>55</v>
      </c>
      <c r="I412" s="10" t="s">
        <v>55</v>
      </c>
      <c r="J412" s="9">
        <v>650</v>
      </c>
      <c r="K412" s="10">
        <f>IF($E412="","",IFERROR(INDEX('01_Cad_Pecas'!$H$2:$H$5000,MATCH($E412,'01_Cad_Pecas'!$D$2:$D$5000,0)),IFERROR(INDEX('01_Cad_Pecas'!$H$2:$H$5000,MATCH(VALUE($E412),'01_Cad_Pecas'!$D$2:$D$5000,0)),"")))</f>
        <v>1.1000000000000001</v>
      </c>
      <c r="L412" s="10">
        <f>IF($E412="","",IFERROR(INDEX('01_Cad_Pecas'!$I$2:$I$5000,MATCH($E412,'01_Cad_Pecas'!$D$2:$D$5000,0)),IFERROR(INDEX('01_Cad_Pecas'!$I$2:$I$5000,MATCH(VALUE($E412),'01_Cad_Pecas'!$D$2:$D$5000,0)),"")))</f>
        <v>9.375E-2</v>
      </c>
      <c r="M412" s="10">
        <f t="shared" si="54"/>
        <v>62.037500000000001</v>
      </c>
      <c r="N412" s="10">
        <v>46198</v>
      </c>
      <c r="O412" s="9">
        <v>650</v>
      </c>
      <c r="P412" s="10"/>
      <c r="Q412" s="10"/>
      <c r="R412" s="10">
        <f t="shared" si="57"/>
        <v>62.037500000000001</v>
      </c>
      <c r="S412" s="10"/>
      <c r="T412" s="10">
        <f t="shared" si="58"/>
        <v>1</v>
      </c>
      <c r="U412" s="10"/>
      <c r="V412" s="10" t="str">
        <f t="shared" ca="1" si="59"/>
        <v>SIM</v>
      </c>
      <c r="W412" s="10">
        <f>IF(OR($A412="",$I412="",$M412=""),"",SUMIFS($M$2:M412,$I$2:I412,$I412,$A$2:A412,$A412)-$M412)</f>
        <v>63.725000000000001</v>
      </c>
      <c r="X412" s="10">
        <f t="shared" si="60"/>
        <v>293.72810000000015</v>
      </c>
      <c r="Y412" s="10">
        <f>IFERROR(VLOOKUP($I412,'02_Cad_Maquinas'!$B$2:$H$200,7,FALSE()),"")</f>
        <v>422.40000000000003</v>
      </c>
      <c r="Z412" s="10">
        <f t="shared" si="61"/>
        <v>128.67189999999988</v>
      </c>
      <c r="AA412" s="11">
        <f t="shared" si="62"/>
        <v>0.69537902462121248</v>
      </c>
      <c r="AB412" s="10"/>
      <c r="AC412" s="10" t="str">
        <f t="shared" si="55"/>
        <v>|10179|</v>
      </c>
      <c r="AD412" s="10" t="str">
        <f t="shared" si="56"/>
        <v>FURADEIRA 21</v>
      </c>
    </row>
    <row r="413" spans="1:30" ht="24" customHeight="1" x14ac:dyDescent="0.3">
      <c r="A413" s="35">
        <v>46199</v>
      </c>
      <c r="B413" s="10">
        <v>10179</v>
      </c>
      <c r="C413" s="10"/>
      <c r="D413" s="10" t="s">
        <v>55</v>
      </c>
      <c r="E413" s="10">
        <v>30003407</v>
      </c>
      <c r="F413" s="10" t="s">
        <v>3204</v>
      </c>
      <c r="G413" s="10" t="s">
        <v>55</v>
      </c>
      <c r="H413" s="10" t="s">
        <v>55</v>
      </c>
      <c r="I413" s="10" t="s">
        <v>55</v>
      </c>
      <c r="J413" s="9">
        <v>102</v>
      </c>
      <c r="K413" s="10">
        <f>IF($E413="","",IFERROR(INDEX('01_Cad_Pecas'!$H$2:$H$5000,MATCH($E413,'01_Cad_Pecas'!$D$2:$D$5000,0)),IFERROR(INDEX('01_Cad_Pecas'!$H$2:$H$5000,MATCH(VALUE($E413),'01_Cad_Pecas'!$D$2:$D$5000,0)),"")))</f>
        <v>3</v>
      </c>
      <c r="L413" s="10">
        <f>IF($E413="","",IFERROR(INDEX('01_Cad_Pecas'!$I$2:$I$5000,MATCH($E413,'01_Cad_Pecas'!$D$2:$D$5000,0)),IFERROR(INDEX('01_Cad_Pecas'!$I$2:$I$5000,MATCH(VALUE($E413),'01_Cad_Pecas'!$D$2:$D$5000,0)),"")))</f>
        <v>6.7799999999999999E-2</v>
      </c>
      <c r="M413" s="10">
        <f t="shared" si="54"/>
        <v>9.9155999999999995</v>
      </c>
      <c r="N413" s="10">
        <v>46198</v>
      </c>
      <c r="O413" s="9">
        <v>102</v>
      </c>
      <c r="P413" s="10"/>
      <c r="Q413" s="10"/>
      <c r="R413" s="10">
        <f t="shared" si="57"/>
        <v>9.9155999999999995</v>
      </c>
      <c r="S413" s="10"/>
      <c r="T413" s="10">
        <f t="shared" si="58"/>
        <v>1</v>
      </c>
      <c r="U413" s="10"/>
      <c r="V413" s="10" t="str">
        <f t="shared" ca="1" si="59"/>
        <v>SIM</v>
      </c>
      <c r="W413" s="10">
        <f>IF(OR($A413="",$I413="",$M413=""),"",SUMIFS($M$2:M413,$I$2:I413,$I413,$A$2:A413,$A413)-$M413)</f>
        <v>125.7625</v>
      </c>
      <c r="X413" s="10">
        <f t="shared" si="60"/>
        <v>293.72810000000015</v>
      </c>
      <c r="Y413" s="10">
        <f>IFERROR(VLOOKUP($I413,'02_Cad_Maquinas'!$B$2:$H$200,7,FALSE()),"")</f>
        <v>422.40000000000003</v>
      </c>
      <c r="Z413" s="10">
        <f t="shared" si="61"/>
        <v>128.67189999999988</v>
      </c>
      <c r="AA413" s="11">
        <f t="shared" si="62"/>
        <v>0.69537902462121248</v>
      </c>
      <c r="AB413" s="10"/>
      <c r="AC413" s="10" t="str">
        <f t="shared" si="55"/>
        <v>|10179|</v>
      </c>
      <c r="AD413" s="10" t="str">
        <f t="shared" si="56"/>
        <v>FURADEIRA 21</v>
      </c>
    </row>
    <row r="414" spans="1:30" ht="24" customHeight="1" x14ac:dyDescent="0.3">
      <c r="A414" s="35">
        <v>46199</v>
      </c>
      <c r="B414" s="10">
        <v>10179</v>
      </c>
      <c r="C414" s="10"/>
      <c r="D414" s="10" t="s">
        <v>55</v>
      </c>
      <c r="E414" s="10">
        <v>200308101</v>
      </c>
      <c r="F414" s="10" t="s">
        <v>3255</v>
      </c>
      <c r="G414" s="10" t="s">
        <v>55</v>
      </c>
      <c r="H414" s="10" t="s">
        <v>55</v>
      </c>
      <c r="I414" s="10" t="s">
        <v>55</v>
      </c>
      <c r="J414" s="9">
        <v>8</v>
      </c>
      <c r="K414" s="10">
        <f>IF($E414="","",IFERROR(INDEX('01_Cad_Pecas'!$H$2:$H$5000,MATCH($E414,'01_Cad_Pecas'!$D$2:$D$5000,0)),IFERROR(INDEX('01_Cad_Pecas'!$H$2:$H$5000,MATCH(VALUE($E414),'01_Cad_Pecas'!$D$2:$D$5000,0)),"")))</f>
        <v>1.1000000000000001</v>
      </c>
      <c r="L414" s="10">
        <f>IF($E414="","",IFERROR(INDEX('01_Cad_Pecas'!$I$2:$I$5000,MATCH($E414,'01_Cad_Pecas'!$D$2:$D$5000,0)),IFERROR(INDEX('01_Cad_Pecas'!$I$2:$I$5000,MATCH(VALUE($E414),'01_Cad_Pecas'!$D$2:$D$5000,0)),"")))</f>
        <v>9.375E-2</v>
      </c>
      <c r="M414" s="10">
        <f t="shared" si="54"/>
        <v>1.85</v>
      </c>
      <c r="N414" s="10">
        <v>46198</v>
      </c>
      <c r="O414" s="9">
        <v>8</v>
      </c>
      <c r="P414" s="10"/>
      <c r="Q414" s="10"/>
      <c r="R414" s="10">
        <f t="shared" si="57"/>
        <v>1.85</v>
      </c>
      <c r="S414" s="10"/>
      <c r="T414" s="10">
        <f t="shared" si="58"/>
        <v>1</v>
      </c>
      <c r="U414" s="10"/>
      <c r="V414" s="10" t="str">
        <f t="shared" ca="1" si="59"/>
        <v>SIM</v>
      </c>
      <c r="W414" s="10">
        <f>IF(OR($A414="",$I414="",$M414=""),"",SUMIFS($M$2:M414,$I$2:I414,$I414,$A$2:A414,$A414)-$M414)</f>
        <v>135.6781</v>
      </c>
      <c r="X414" s="10">
        <f t="shared" si="60"/>
        <v>293.72810000000015</v>
      </c>
      <c r="Y414" s="10">
        <f>IFERROR(VLOOKUP($I414,'02_Cad_Maquinas'!$B$2:$H$200,7,FALSE()),"")</f>
        <v>422.40000000000003</v>
      </c>
      <c r="Z414" s="10">
        <f t="shared" si="61"/>
        <v>128.67189999999988</v>
      </c>
      <c r="AA414" s="11">
        <f t="shared" si="62"/>
        <v>0.69537902462121248</v>
      </c>
      <c r="AB414" s="10"/>
      <c r="AC414" s="10" t="str">
        <f t="shared" si="55"/>
        <v>|10179|</v>
      </c>
      <c r="AD414" s="10" t="str">
        <f t="shared" si="56"/>
        <v>FURADEIRA 21</v>
      </c>
    </row>
    <row r="415" spans="1:30" ht="24" customHeight="1" x14ac:dyDescent="0.3">
      <c r="A415" s="35">
        <v>46199</v>
      </c>
      <c r="B415" s="10">
        <v>10179</v>
      </c>
      <c r="C415" s="10"/>
      <c r="D415" s="10" t="s">
        <v>55</v>
      </c>
      <c r="E415" s="10">
        <v>30001203</v>
      </c>
      <c r="F415" s="10" t="s">
        <v>3281</v>
      </c>
      <c r="G415" s="10" t="s">
        <v>55</v>
      </c>
      <c r="H415" s="10" t="s">
        <v>55</v>
      </c>
      <c r="I415" s="10" t="s">
        <v>55</v>
      </c>
      <c r="J415" s="9">
        <v>1336</v>
      </c>
      <c r="K415" s="10">
        <f>IF($E415="","",IFERROR(INDEX('01_Cad_Pecas'!$H$2:$H$5000,MATCH($E415,'01_Cad_Pecas'!$D$2:$D$5000,0)),IFERROR(INDEX('01_Cad_Pecas'!$H$2:$H$5000,MATCH(VALUE($E415),'01_Cad_Pecas'!$D$2:$D$5000,0)),"")))</f>
        <v>1.1000000000000001</v>
      </c>
      <c r="L415" s="10">
        <f>IF($E415="","",IFERROR(INDEX('01_Cad_Pecas'!$I$2:$I$5000,MATCH($E415,'01_Cad_Pecas'!$D$2:$D$5000,0)),IFERROR(INDEX('01_Cad_Pecas'!$I$2:$I$5000,MATCH(VALUE($E415),'01_Cad_Pecas'!$D$2:$D$5000,0)),"")))</f>
        <v>9.375E-2</v>
      </c>
      <c r="M415" s="10">
        <f t="shared" si="54"/>
        <v>126.35</v>
      </c>
      <c r="N415" s="10">
        <v>46198</v>
      </c>
      <c r="O415" s="9">
        <v>1336</v>
      </c>
      <c r="P415" s="10"/>
      <c r="Q415" s="10"/>
      <c r="R415" s="10">
        <f t="shared" si="57"/>
        <v>126.35</v>
      </c>
      <c r="S415" s="10"/>
      <c r="T415" s="10">
        <f t="shared" si="58"/>
        <v>1</v>
      </c>
      <c r="U415" s="10"/>
      <c r="V415" s="10" t="str">
        <f t="shared" ca="1" si="59"/>
        <v>SIM</v>
      </c>
      <c r="W415" s="10">
        <f>IF(OR($A415="",$I415="",$M415=""),"",SUMIFS($M$2:M415,$I$2:I415,$I415,$A$2:A415,$A415)-$M415)</f>
        <v>137.52810000000002</v>
      </c>
      <c r="X415" s="10">
        <f t="shared" si="60"/>
        <v>293.72810000000015</v>
      </c>
      <c r="Y415" s="10">
        <f>IFERROR(VLOOKUP($I415,'02_Cad_Maquinas'!$B$2:$H$200,7,FALSE()),"")</f>
        <v>422.40000000000003</v>
      </c>
      <c r="Z415" s="10">
        <f t="shared" si="61"/>
        <v>128.67189999999988</v>
      </c>
      <c r="AA415" s="11">
        <f t="shared" si="62"/>
        <v>0.69537902462121248</v>
      </c>
      <c r="AB415" s="10"/>
      <c r="AC415" s="10" t="str">
        <f t="shared" si="55"/>
        <v>|10179|</v>
      </c>
      <c r="AD415" s="10" t="str">
        <f t="shared" si="56"/>
        <v>FURADEIRA 21</v>
      </c>
    </row>
    <row r="416" spans="1:30" ht="24" customHeight="1" x14ac:dyDescent="0.3">
      <c r="A416" s="35">
        <v>46199</v>
      </c>
      <c r="B416" s="10">
        <v>10179</v>
      </c>
      <c r="C416" s="10"/>
      <c r="D416" s="10" t="s">
        <v>55</v>
      </c>
      <c r="E416" s="10">
        <v>30003403</v>
      </c>
      <c r="F416" s="10" t="s">
        <v>3285</v>
      </c>
      <c r="G416" s="10" t="s">
        <v>55</v>
      </c>
      <c r="H416" s="10" t="s">
        <v>55</v>
      </c>
      <c r="I416" s="10" t="s">
        <v>55</v>
      </c>
      <c r="J416" s="9">
        <v>68</v>
      </c>
      <c r="K416" s="10">
        <f>IF($E416="","",IFERROR(INDEX('01_Cad_Pecas'!$H$2:$H$5000,MATCH($E416,'01_Cad_Pecas'!$D$2:$D$5000,0)),IFERROR(INDEX('01_Cad_Pecas'!$H$2:$H$5000,MATCH(VALUE($E416),'01_Cad_Pecas'!$D$2:$D$5000,0)),"")))</f>
        <v>1.1000000000000001</v>
      </c>
      <c r="L416" s="10">
        <f>IF($E416="","",IFERROR(INDEX('01_Cad_Pecas'!$I$2:$I$5000,MATCH($E416,'01_Cad_Pecas'!$D$2:$D$5000,0)),IFERROR(INDEX('01_Cad_Pecas'!$I$2:$I$5000,MATCH(VALUE($E416),'01_Cad_Pecas'!$D$2:$D$5000,0)),"")))</f>
        <v>9.375E-2</v>
      </c>
      <c r="M416" s="10">
        <f t="shared" si="54"/>
        <v>7.4749999999999996</v>
      </c>
      <c r="N416" s="10">
        <v>46198</v>
      </c>
      <c r="O416" s="9">
        <v>68</v>
      </c>
      <c r="P416" s="10"/>
      <c r="Q416" s="10"/>
      <c r="R416" s="10">
        <f t="shared" si="57"/>
        <v>7.4749999999999996</v>
      </c>
      <c r="S416" s="10"/>
      <c r="T416" s="10">
        <f t="shared" si="58"/>
        <v>1</v>
      </c>
      <c r="U416" s="10"/>
      <c r="V416" s="10" t="str">
        <f t="shared" ca="1" si="59"/>
        <v>SIM</v>
      </c>
      <c r="W416" s="10">
        <f>IF(OR($A416="",$I416="",$M416=""),"",SUMIFS($M$2:M416,$I$2:I416,$I416,$A$2:A416,$A416)-$M416)</f>
        <v>263.87810000000002</v>
      </c>
      <c r="X416" s="10">
        <f t="shared" si="60"/>
        <v>293.72810000000015</v>
      </c>
      <c r="Y416" s="10">
        <f>IFERROR(VLOOKUP($I416,'02_Cad_Maquinas'!$B$2:$H$200,7,FALSE()),"")</f>
        <v>422.40000000000003</v>
      </c>
      <c r="Z416" s="10">
        <f t="shared" si="61"/>
        <v>128.67189999999988</v>
      </c>
      <c r="AA416" s="11">
        <f t="shared" si="62"/>
        <v>0.69537902462121248</v>
      </c>
      <c r="AB416" s="10"/>
      <c r="AC416" s="10" t="str">
        <f t="shared" si="55"/>
        <v>|10179|</v>
      </c>
      <c r="AD416" s="10" t="str">
        <f t="shared" si="56"/>
        <v>FURADEIRA 21</v>
      </c>
    </row>
    <row r="417" spans="1:30" ht="24" customHeight="1" x14ac:dyDescent="0.3">
      <c r="A417" s="35">
        <v>46199</v>
      </c>
      <c r="B417" s="10">
        <v>10179</v>
      </c>
      <c r="C417" s="10"/>
      <c r="D417" s="10" t="s">
        <v>55</v>
      </c>
      <c r="E417" s="10">
        <v>30003405</v>
      </c>
      <c r="F417" s="10" t="s">
        <v>3282</v>
      </c>
      <c r="G417" s="10" t="s">
        <v>55</v>
      </c>
      <c r="H417" s="10" t="s">
        <v>55</v>
      </c>
      <c r="I417" s="10" t="s">
        <v>55</v>
      </c>
      <c r="J417" s="9">
        <v>88</v>
      </c>
      <c r="K417" s="10">
        <f>IF($E417="","",IFERROR(INDEX('01_Cad_Pecas'!$H$2:$H$5000,MATCH($E417,'01_Cad_Pecas'!$D$2:$D$5000,0)),IFERROR(INDEX('01_Cad_Pecas'!$H$2:$H$5000,MATCH(VALUE($E417),'01_Cad_Pecas'!$D$2:$D$5000,0)),"")))</f>
        <v>1.1000000000000001</v>
      </c>
      <c r="L417" s="10">
        <f>IF($E417="","",IFERROR(INDEX('01_Cad_Pecas'!$I$2:$I$5000,MATCH($E417,'01_Cad_Pecas'!$D$2:$D$5000,0)),IFERROR(INDEX('01_Cad_Pecas'!$I$2:$I$5000,MATCH(VALUE($E417),'01_Cad_Pecas'!$D$2:$D$5000,0)),"")))</f>
        <v>9.375E-2</v>
      </c>
      <c r="M417" s="10">
        <f t="shared" si="54"/>
        <v>9.35</v>
      </c>
      <c r="N417" s="10">
        <v>46198</v>
      </c>
      <c r="O417" s="9">
        <v>88</v>
      </c>
      <c r="P417" s="10"/>
      <c r="Q417" s="10"/>
      <c r="R417" s="10">
        <f t="shared" si="57"/>
        <v>9.35</v>
      </c>
      <c r="S417" s="10"/>
      <c r="T417" s="10">
        <f t="shared" si="58"/>
        <v>1</v>
      </c>
      <c r="U417" s="10"/>
      <c r="V417" s="10" t="str">
        <f t="shared" ca="1" si="59"/>
        <v>SIM</v>
      </c>
      <c r="W417" s="10">
        <f>IF(OR($A417="",$I417="",$M417=""),"",SUMIFS($M$2:M417,$I$2:I417,$I417,$A$2:A417,$A417)-$M417)</f>
        <v>271.35310000000004</v>
      </c>
      <c r="X417" s="10">
        <f t="shared" si="60"/>
        <v>293.72810000000015</v>
      </c>
      <c r="Y417" s="10">
        <f>IFERROR(VLOOKUP($I417,'02_Cad_Maquinas'!$B$2:$H$200,7,FALSE()),"")</f>
        <v>422.40000000000003</v>
      </c>
      <c r="Z417" s="10">
        <f t="shared" si="61"/>
        <v>128.67189999999988</v>
      </c>
      <c r="AA417" s="11">
        <f t="shared" si="62"/>
        <v>0.69537902462121248</v>
      </c>
      <c r="AB417" s="10"/>
      <c r="AC417" s="10" t="str">
        <f t="shared" si="55"/>
        <v>|10179|</v>
      </c>
      <c r="AD417" s="10" t="str">
        <f t="shared" si="56"/>
        <v>FURADEIRA 21</v>
      </c>
    </row>
    <row r="418" spans="1:30" ht="24" customHeight="1" x14ac:dyDescent="0.3">
      <c r="A418" s="35">
        <v>46199</v>
      </c>
      <c r="B418" s="10">
        <v>10179</v>
      </c>
      <c r="C418" s="10"/>
      <c r="D418" s="10" t="s">
        <v>55</v>
      </c>
      <c r="E418" s="10">
        <v>30006103</v>
      </c>
      <c r="F418" s="10" t="s">
        <v>3283</v>
      </c>
      <c r="G418" s="10" t="s">
        <v>55</v>
      </c>
      <c r="H418" s="10" t="s">
        <v>55</v>
      </c>
      <c r="I418" s="10" t="s">
        <v>55</v>
      </c>
      <c r="J418" s="9">
        <v>20</v>
      </c>
      <c r="K418" s="10">
        <f>IF($E418="","",IFERROR(INDEX('01_Cad_Pecas'!$H$2:$H$5000,MATCH($E418,'01_Cad_Pecas'!$D$2:$D$5000,0)),IFERROR(INDEX('01_Cad_Pecas'!$H$2:$H$5000,MATCH(VALUE($E418),'01_Cad_Pecas'!$D$2:$D$5000,0)),"")))</f>
        <v>1.1000000000000001</v>
      </c>
      <c r="L418" s="10">
        <f>IF($E418="","",IFERROR(INDEX('01_Cad_Pecas'!$I$2:$I$5000,MATCH($E418,'01_Cad_Pecas'!$D$2:$D$5000,0)),IFERROR(INDEX('01_Cad_Pecas'!$I$2:$I$5000,MATCH(VALUE($E418),'01_Cad_Pecas'!$D$2:$D$5000,0)),"")))</f>
        <v>9.375E-2</v>
      </c>
      <c r="M418" s="10">
        <f t="shared" si="54"/>
        <v>2.9750000000000001</v>
      </c>
      <c r="N418" s="10">
        <v>46198</v>
      </c>
      <c r="O418" s="9">
        <v>20</v>
      </c>
      <c r="P418" s="10"/>
      <c r="Q418" s="10"/>
      <c r="R418" s="10">
        <f t="shared" si="57"/>
        <v>2.9750000000000001</v>
      </c>
      <c r="S418" s="10"/>
      <c r="T418" s="10">
        <f t="shared" si="58"/>
        <v>1</v>
      </c>
      <c r="U418" s="10"/>
      <c r="V418" s="10" t="str">
        <f t="shared" ca="1" si="59"/>
        <v>SIM</v>
      </c>
      <c r="W418" s="10">
        <f>IF(OR($A418="",$I418="",$M418=""),"",SUMIFS($M$2:M418,$I$2:I418,$I418,$A$2:A418,$A418)-$M418)</f>
        <v>280.70310000000006</v>
      </c>
      <c r="X418" s="10">
        <f t="shared" si="60"/>
        <v>293.72810000000015</v>
      </c>
      <c r="Y418" s="10">
        <f>IFERROR(VLOOKUP($I418,'02_Cad_Maquinas'!$B$2:$H$200,7,FALSE()),"")</f>
        <v>422.40000000000003</v>
      </c>
      <c r="Z418" s="10">
        <f t="shared" si="61"/>
        <v>128.67189999999988</v>
      </c>
      <c r="AA418" s="11">
        <f t="shared" si="62"/>
        <v>0.69537902462121248</v>
      </c>
      <c r="AB418" s="10"/>
      <c r="AC418" s="10" t="str">
        <f t="shared" si="55"/>
        <v>|10179|</v>
      </c>
      <c r="AD418" s="10" t="str">
        <f t="shared" si="56"/>
        <v>FURADEIRA 21</v>
      </c>
    </row>
    <row r="419" spans="1:30" ht="24" customHeight="1" x14ac:dyDescent="0.3">
      <c r="A419" s="35">
        <v>46199</v>
      </c>
      <c r="B419" s="10">
        <v>10179</v>
      </c>
      <c r="C419" s="10"/>
      <c r="D419" s="10" t="s">
        <v>55</v>
      </c>
      <c r="E419" s="10">
        <v>30006802</v>
      </c>
      <c r="F419" s="10" t="s">
        <v>3286</v>
      </c>
      <c r="G419" s="10" t="s">
        <v>55</v>
      </c>
      <c r="H419" s="10" t="s">
        <v>55</v>
      </c>
      <c r="I419" s="10" t="s">
        <v>55</v>
      </c>
      <c r="J419" s="9">
        <v>24</v>
      </c>
      <c r="K419" s="10">
        <f>IF($E419="","",IFERROR(INDEX('01_Cad_Pecas'!$H$2:$H$5000,MATCH($E419,'01_Cad_Pecas'!$D$2:$D$5000,0)),IFERROR(INDEX('01_Cad_Pecas'!$H$2:$H$5000,MATCH(VALUE($E419),'01_Cad_Pecas'!$D$2:$D$5000,0)),"")))</f>
        <v>1.1000000000000001</v>
      </c>
      <c r="L419" s="10">
        <f>IF($E419="","",IFERROR(INDEX('01_Cad_Pecas'!$I$2:$I$5000,MATCH($E419,'01_Cad_Pecas'!$D$2:$D$5000,0)),IFERROR(INDEX('01_Cad_Pecas'!$I$2:$I$5000,MATCH(VALUE($E419),'01_Cad_Pecas'!$D$2:$D$5000,0)),"")))</f>
        <v>9.375E-2</v>
      </c>
      <c r="M419" s="10">
        <f t="shared" si="54"/>
        <v>3.35</v>
      </c>
      <c r="N419" s="10">
        <v>46199</v>
      </c>
      <c r="O419" s="9">
        <v>24</v>
      </c>
      <c r="P419" s="10"/>
      <c r="Q419" s="10"/>
      <c r="R419" s="10">
        <f t="shared" si="57"/>
        <v>3.35</v>
      </c>
      <c r="S419" s="10"/>
      <c r="T419" s="10">
        <f t="shared" si="58"/>
        <v>1</v>
      </c>
      <c r="U419" s="10"/>
      <c r="V419" s="10" t="str">
        <f t="shared" ca="1" si="59"/>
        <v>SIM</v>
      </c>
      <c r="W419" s="10">
        <f>IF(OR($A419="",$I419="",$M419=""),"",SUMIFS($M$2:M419,$I$2:I419,$I419,$A$2:A419,$A419)-$M419)</f>
        <v>283.67810000000009</v>
      </c>
      <c r="X419" s="10">
        <f t="shared" si="60"/>
        <v>293.72810000000015</v>
      </c>
      <c r="Y419" s="10">
        <f>IFERROR(VLOOKUP($I419,'02_Cad_Maquinas'!$B$2:$H$200,7,FALSE()),"")</f>
        <v>422.40000000000003</v>
      </c>
      <c r="Z419" s="10">
        <f t="shared" si="61"/>
        <v>128.67189999999988</v>
      </c>
      <c r="AA419" s="11">
        <f t="shared" si="62"/>
        <v>0.69537902462121248</v>
      </c>
      <c r="AB419" s="10"/>
      <c r="AC419" s="10" t="str">
        <f t="shared" si="55"/>
        <v>|10179|</v>
      </c>
      <c r="AD419" s="10" t="str">
        <f t="shared" si="56"/>
        <v>FURADEIRA 21</v>
      </c>
    </row>
    <row r="420" spans="1:30" ht="24" customHeight="1" x14ac:dyDescent="0.3">
      <c r="A420" s="35">
        <v>46199</v>
      </c>
      <c r="B420" s="10">
        <v>10179</v>
      </c>
      <c r="C420" s="10"/>
      <c r="D420" s="10" t="s">
        <v>55</v>
      </c>
      <c r="E420" s="10">
        <v>30006803</v>
      </c>
      <c r="F420" s="10" t="s">
        <v>3287</v>
      </c>
      <c r="G420" s="10" t="s">
        <v>55</v>
      </c>
      <c r="H420" s="10" t="s">
        <v>55</v>
      </c>
      <c r="I420" s="10" t="s">
        <v>55</v>
      </c>
      <c r="J420" s="9">
        <v>24</v>
      </c>
      <c r="K420" s="10">
        <f>IF($E420="","",IFERROR(INDEX('01_Cad_Pecas'!$H$2:$H$5000,MATCH($E420,'01_Cad_Pecas'!$D$2:$D$5000,0)),IFERROR(INDEX('01_Cad_Pecas'!$H$2:$H$5000,MATCH(VALUE($E420),'01_Cad_Pecas'!$D$2:$D$5000,0)),"")))</f>
        <v>1.1000000000000001</v>
      </c>
      <c r="L420" s="10">
        <f>IF($E420="","",IFERROR(INDEX('01_Cad_Pecas'!$I$2:$I$5000,MATCH($E420,'01_Cad_Pecas'!$D$2:$D$5000,0)),IFERROR(INDEX('01_Cad_Pecas'!$I$2:$I$5000,MATCH(VALUE($E420),'01_Cad_Pecas'!$D$2:$D$5000,0)),"")))</f>
        <v>9.375E-2</v>
      </c>
      <c r="M420" s="10">
        <f t="shared" si="54"/>
        <v>3.35</v>
      </c>
      <c r="N420" s="10">
        <v>46199</v>
      </c>
      <c r="O420" s="9">
        <v>24</v>
      </c>
      <c r="P420" s="10"/>
      <c r="Q420" s="10"/>
      <c r="R420" s="10">
        <f t="shared" si="57"/>
        <v>3.35</v>
      </c>
      <c r="S420" s="10"/>
      <c r="T420" s="10">
        <f t="shared" si="58"/>
        <v>1</v>
      </c>
      <c r="U420" s="10"/>
      <c r="V420" s="10" t="str">
        <f t="shared" ca="1" si="59"/>
        <v>SIM</v>
      </c>
      <c r="W420" s="10">
        <f>IF(OR($A420="",$I420="",$M420=""),"",SUMIFS($M$2:M420,$I$2:I420,$I420,$A$2:A420,$A420)-$M420)</f>
        <v>287.02810000000011</v>
      </c>
      <c r="X420" s="10">
        <f t="shared" si="60"/>
        <v>293.72810000000015</v>
      </c>
      <c r="Y420" s="10">
        <f>IFERROR(VLOOKUP($I420,'02_Cad_Maquinas'!$B$2:$H$200,7,FALSE()),"")</f>
        <v>422.40000000000003</v>
      </c>
      <c r="Z420" s="10">
        <f t="shared" si="61"/>
        <v>128.67189999999988</v>
      </c>
      <c r="AA420" s="11">
        <f t="shared" si="62"/>
        <v>0.69537902462121248</v>
      </c>
      <c r="AB420" s="10"/>
      <c r="AC420" s="10" t="str">
        <f t="shared" si="55"/>
        <v>|10179|</v>
      </c>
      <c r="AD420" s="10" t="str">
        <f t="shared" si="56"/>
        <v>FURADEIRA 21</v>
      </c>
    </row>
    <row r="421" spans="1:30" ht="24" customHeight="1" x14ac:dyDescent="0.3">
      <c r="A421" s="35">
        <v>46199</v>
      </c>
      <c r="B421" s="10">
        <v>10179</v>
      </c>
      <c r="C421" s="10"/>
      <c r="D421" s="10" t="s">
        <v>55</v>
      </c>
      <c r="E421" s="10">
        <v>30006804</v>
      </c>
      <c r="F421" s="10" t="s">
        <v>3288</v>
      </c>
      <c r="G421" s="10" t="s">
        <v>55</v>
      </c>
      <c r="H421" s="10" t="s">
        <v>55</v>
      </c>
      <c r="I421" s="10" t="s">
        <v>55</v>
      </c>
      <c r="J421" s="9">
        <v>24</v>
      </c>
      <c r="K421" s="10">
        <f>IF($E421="","",IFERROR(INDEX('01_Cad_Pecas'!$H$2:$H$5000,MATCH($E421,'01_Cad_Pecas'!$D$2:$D$5000,0)),IFERROR(INDEX('01_Cad_Pecas'!$H$2:$H$5000,MATCH(VALUE($E421),'01_Cad_Pecas'!$D$2:$D$5000,0)),"")))</f>
        <v>1.1000000000000001</v>
      </c>
      <c r="L421" s="10">
        <f>IF($E421="","",IFERROR(INDEX('01_Cad_Pecas'!$I$2:$I$5000,MATCH($E421,'01_Cad_Pecas'!$D$2:$D$5000,0)),IFERROR(INDEX('01_Cad_Pecas'!$I$2:$I$5000,MATCH(VALUE($E421),'01_Cad_Pecas'!$D$2:$D$5000,0)),"")))</f>
        <v>9.375E-2</v>
      </c>
      <c r="M421" s="10">
        <f t="shared" si="54"/>
        <v>3.35</v>
      </c>
      <c r="N421" s="10">
        <v>46199</v>
      </c>
      <c r="O421" s="9">
        <v>24</v>
      </c>
      <c r="P421" s="10"/>
      <c r="Q421" s="10"/>
      <c r="R421" s="10">
        <f t="shared" si="57"/>
        <v>3.35</v>
      </c>
      <c r="S421" s="10"/>
      <c r="T421" s="10">
        <f t="shared" si="58"/>
        <v>1</v>
      </c>
      <c r="U421" s="10"/>
      <c r="V421" s="10" t="str">
        <f t="shared" ca="1" si="59"/>
        <v>SIM</v>
      </c>
      <c r="W421" s="10">
        <f>IF(OR($A421="",$I421="",$M421=""),"",SUMIFS($M$2:M421,$I$2:I421,$I421,$A$2:A421,$A421)-$M421)</f>
        <v>290.37810000000013</v>
      </c>
      <c r="X421" s="10">
        <f t="shared" si="60"/>
        <v>293.72810000000015</v>
      </c>
      <c r="Y421" s="10">
        <f>IFERROR(VLOOKUP($I421,'02_Cad_Maquinas'!$B$2:$H$200,7,FALSE()),"")</f>
        <v>422.40000000000003</v>
      </c>
      <c r="Z421" s="10">
        <f t="shared" si="61"/>
        <v>128.67189999999988</v>
      </c>
      <c r="AA421" s="11">
        <f t="shared" si="62"/>
        <v>0.69537902462121248</v>
      </c>
      <c r="AB421" s="10"/>
      <c r="AC421" s="10" t="str">
        <f t="shared" si="55"/>
        <v>|10179|</v>
      </c>
      <c r="AD421" s="10" t="str">
        <f t="shared" si="56"/>
        <v>FURADEIRA 21</v>
      </c>
    </row>
    <row r="422" spans="1:30" ht="24" customHeight="1" x14ac:dyDescent="0.3">
      <c r="A422" s="35">
        <v>46202</v>
      </c>
      <c r="B422" s="10">
        <v>10180.101479999999</v>
      </c>
      <c r="C422" s="10"/>
      <c r="D422" s="10" t="s">
        <v>55</v>
      </c>
      <c r="E422" s="20">
        <v>30001206</v>
      </c>
      <c r="F422" s="16" t="s">
        <v>3278</v>
      </c>
      <c r="G422" s="10" t="s">
        <v>55</v>
      </c>
      <c r="H422" s="10" t="s">
        <v>55</v>
      </c>
      <c r="I422" s="10" t="s">
        <v>55</v>
      </c>
      <c r="J422" s="19">
        <v>820</v>
      </c>
      <c r="K422" s="10">
        <f>IF($E422="","",IFERROR(INDEX('01_Cad_Pecas'!$H$2:$H$5000,MATCH($E422,'01_Cad_Pecas'!$D$2:$D$5000,0)),IFERROR(INDEX('01_Cad_Pecas'!$H$2:$H$5000,MATCH(VALUE($E422),'01_Cad_Pecas'!$D$2:$D$5000,0)),"")))</f>
        <v>1.1000000000000001</v>
      </c>
      <c r="L422" s="10">
        <f>IF($E422="","",IFERROR(INDEX('01_Cad_Pecas'!$I$2:$I$5000,MATCH($E422,'01_Cad_Pecas'!$D$2:$D$5000,0)),IFERROR(INDEX('01_Cad_Pecas'!$I$2:$I$5000,MATCH(VALUE($E422),'01_Cad_Pecas'!$D$2:$D$5000,0)),"")))</f>
        <v>9.375E-2</v>
      </c>
      <c r="M422" s="10">
        <f t="shared" si="54"/>
        <v>77.974999999999994</v>
      </c>
      <c r="N422" s="10">
        <v>46202</v>
      </c>
      <c r="O422" s="19">
        <v>820</v>
      </c>
      <c r="P422" s="10"/>
      <c r="Q422" s="10"/>
      <c r="R422" s="10">
        <f t="shared" si="57"/>
        <v>77.974999999999994</v>
      </c>
      <c r="S422" s="10"/>
      <c r="T422" s="10">
        <f t="shared" si="58"/>
        <v>1</v>
      </c>
      <c r="U422" s="10"/>
      <c r="V422" s="10" t="str">
        <f t="shared" ca="1" si="59"/>
        <v>SIM</v>
      </c>
      <c r="W422" s="10">
        <f>IF(OR($A422="",$I422="",$M422=""),"",SUMIFS($M$2:M422,$I$2:I422,$I422,$A$2:A422,$A422)-$M422)</f>
        <v>0</v>
      </c>
      <c r="X422" s="10">
        <f t="shared" si="60"/>
        <v>310.79999999999995</v>
      </c>
      <c r="Y422" s="10">
        <f>IFERROR(VLOOKUP($I422,'02_Cad_Maquinas'!$B$2:$H$200,7,FALSE()),"")</f>
        <v>422.40000000000003</v>
      </c>
      <c r="Z422" s="10">
        <f t="shared" si="61"/>
        <v>111.60000000000008</v>
      </c>
      <c r="AA422" s="11">
        <f t="shared" si="62"/>
        <v>0.73579545454545436</v>
      </c>
      <c r="AB422" s="10"/>
      <c r="AC422" s="10" t="str">
        <f t="shared" si="55"/>
        <v>|10180|10148|</v>
      </c>
      <c r="AD422" s="10" t="str">
        <f t="shared" si="56"/>
        <v>FURADEIRA 21</v>
      </c>
    </row>
    <row r="423" spans="1:30" ht="24" customHeight="1" x14ac:dyDescent="0.3">
      <c r="A423" s="35">
        <v>46202</v>
      </c>
      <c r="B423" s="10">
        <v>10180.101479999999</v>
      </c>
      <c r="C423" s="10"/>
      <c r="D423" s="10" t="s">
        <v>55</v>
      </c>
      <c r="E423" s="20">
        <v>30001207</v>
      </c>
      <c r="F423" s="16" t="s">
        <v>3280</v>
      </c>
      <c r="G423" s="10" t="s">
        <v>55</v>
      </c>
      <c r="H423" s="10" t="s">
        <v>55</v>
      </c>
      <c r="I423" s="10" t="s">
        <v>55</v>
      </c>
      <c r="J423" s="19">
        <v>820</v>
      </c>
      <c r="K423" s="10">
        <f>IF($E423="","",IFERROR(INDEX('01_Cad_Pecas'!$H$2:$H$5000,MATCH($E423,'01_Cad_Pecas'!$D$2:$D$5000,0)),IFERROR(INDEX('01_Cad_Pecas'!$H$2:$H$5000,MATCH(VALUE($E423),'01_Cad_Pecas'!$D$2:$D$5000,0)),"")))</f>
        <v>1.1000000000000001</v>
      </c>
      <c r="L423" s="10">
        <f>IF($E423="","",IFERROR(INDEX('01_Cad_Pecas'!$I$2:$I$5000,MATCH($E423,'01_Cad_Pecas'!$D$2:$D$5000,0)),IFERROR(INDEX('01_Cad_Pecas'!$I$2:$I$5000,MATCH(VALUE($E423),'01_Cad_Pecas'!$D$2:$D$5000,0)),"")))</f>
        <v>9.375E-2</v>
      </c>
      <c r="M423" s="10">
        <f t="shared" si="54"/>
        <v>77.974999999999994</v>
      </c>
      <c r="N423" s="10">
        <v>46202</v>
      </c>
      <c r="O423" s="19">
        <v>820</v>
      </c>
      <c r="P423" s="10"/>
      <c r="Q423" s="10"/>
      <c r="R423" s="10">
        <f t="shared" si="57"/>
        <v>77.974999999999994</v>
      </c>
      <c r="S423" s="10"/>
      <c r="T423" s="10">
        <f t="shared" si="58"/>
        <v>1</v>
      </c>
      <c r="U423" s="10"/>
      <c r="V423" s="10" t="str">
        <f t="shared" ca="1" si="59"/>
        <v>SIM</v>
      </c>
      <c r="W423" s="10">
        <f>IF(OR($A423="",$I423="",$M423=""),"",SUMIFS($M$2:M423,$I$2:I423,$I423,$A$2:A423,$A423)-$M423)</f>
        <v>77.974999999999994</v>
      </c>
      <c r="X423" s="10">
        <f t="shared" si="60"/>
        <v>310.79999999999995</v>
      </c>
      <c r="Y423" s="10">
        <f>IFERROR(VLOOKUP($I423,'02_Cad_Maquinas'!$B$2:$H$200,7,FALSE()),"")</f>
        <v>422.40000000000003</v>
      </c>
      <c r="Z423" s="10">
        <f t="shared" si="61"/>
        <v>111.60000000000008</v>
      </c>
      <c r="AA423" s="11">
        <f t="shared" si="62"/>
        <v>0.73579545454545436</v>
      </c>
      <c r="AB423" s="10"/>
      <c r="AC423" s="10" t="str">
        <f t="shared" si="55"/>
        <v>|10180|10148|</v>
      </c>
      <c r="AD423" s="10" t="str">
        <f t="shared" si="56"/>
        <v>FURADEIRA 21</v>
      </c>
    </row>
    <row r="424" spans="1:30" ht="24" customHeight="1" x14ac:dyDescent="0.3">
      <c r="A424" s="35">
        <v>46202</v>
      </c>
      <c r="B424" s="10">
        <v>10180.101479999999</v>
      </c>
      <c r="C424" s="10"/>
      <c r="D424" s="10" t="s">
        <v>55</v>
      </c>
      <c r="E424" s="20">
        <v>30001203</v>
      </c>
      <c r="F424" s="16" t="s">
        <v>3281</v>
      </c>
      <c r="G424" s="10" t="s">
        <v>55</v>
      </c>
      <c r="H424" s="10" t="s">
        <v>55</v>
      </c>
      <c r="I424" s="10" t="s">
        <v>55</v>
      </c>
      <c r="J424" s="19">
        <v>1640</v>
      </c>
      <c r="K424" s="10">
        <f>IF($E424="","",IFERROR(INDEX('01_Cad_Pecas'!$H$2:$H$5000,MATCH($E424,'01_Cad_Pecas'!$D$2:$D$5000,0)),IFERROR(INDEX('01_Cad_Pecas'!$H$2:$H$5000,MATCH(VALUE($E424),'01_Cad_Pecas'!$D$2:$D$5000,0)),"")))</f>
        <v>1.1000000000000001</v>
      </c>
      <c r="L424" s="10">
        <f>IF($E424="","",IFERROR(INDEX('01_Cad_Pecas'!$I$2:$I$5000,MATCH($E424,'01_Cad_Pecas'!$D$2:$D$5000,0)),IFERROR(INDEX('01_Cad_Pecas'!$I$2:$I$5000,MATCH(VALUE($E424),'01_Cad_Pecas'!$D$2:$D$5000,0)),"")))</f>
        <v>9.375E-2</v>
      </c>
      <c r="M424" s="10">
        <f t="shared" si="54"/>
        <v>154.85</v>
      </c>
      <c r="N424" s="10">
        <v>46202</v>
      </c>
      <c r="O424" s="19">
        <v>1640</v>
      </c>
      <c r="P424" s="10"/>
      <c r="Q424" s="10"/>
      <c r="R424" s="10">
        <f t="shared" si="57"/>
        <v>154.85</v>
      </c>
      <c r="S424" s="10"/>
      <c r="T424" s="10">
        <f t="shared" si="58"/>
        <v>1</v>
      </c>
      <c r="U424" s="10"/>
      <c r="V424" s="10" t="str">
        <f t="shared" ca="1" si="59"/>
        <v>SIM</v>
      </c>
      <c r="W424" s="10">
        <f>IF(OR($A424="",$I424="",$M424=""),"",SUMIFS($M$2:M424,$I$2:I424,$I424,$A$2:A424,$A424)-$M424)</f>
        <v>155.94999999999996</v>
      </c>
      <c r="X424" s="10">
        <f t="shared" si="60"/>
        <v>310.79999999999995</v>
      </c>
      <c r="Y424" s="10">
        <f>IFERROR(VLOOKUP($I424,'02_Cad_Maquinas'!$B$2:$H$200,7,FALSE()),"")</f>
        <v>422.40000000000003</v>
      </c>
      <c r="Z424" s="10">
        <f t="shared" si="61"/>
        <v>111.60000000000008</v>
      </c>
      <c r="AA424" s="11">
        <f t="shared" si="62"/>
        <v>0.73579545454545436</v>
      </c>
      <c r="AB424" s="10"/>
      <c r="AC424" s="10" t="str">
        <f t="shared" si="55"/>
        <v>|10180|10148|</v>
      </c>
      <c r="AD424" s="10" t="str">
        <f t="shared" si="56"/>
        <v>FURADEIRA 21</v>
      </c>
    </row>
    <row r="425" spans="1:30" ht="24" customHeight="1" x14ac:dyDescent="0.3">
      <c r="A425" s="35">
        <v>46197</v>
      </c>
      <c r="B425" s="10">
        <v>10176</v>
      </c>
      <c r="C425" s="10" t="s">
        <v>3130</v>
      </c>
      <c r="D425" s="10" t="s">
        <v>57</v>
      </c>
      <c r="E425" s="10">
        <v>30006110</v>
      </c>
      <c r="F425" s="10" t="s">
        <v>3180</v>
      </c>
      <c r="G425" s="10" t="s">
        <v>57</v>
      </c>
      <c r="H425" s="10" t="s">
        <v>57</v>
      </c>
      <c r="I425" s="9" t="s">
        <v>57</v>
      </c>
      <c r="J425" s="9">
        <v>30</v>
      </c>
      <c r="K425" s="10">
        <f>IF($E425="","",IFERROR(INDEX('01_Cad_Pecas'!$H$2:$H$5000,MATCH($E425,'01_Cad_Pecas'!$D$2:$D$5000,0)),IFERROR(INDEX('01_Cad_Pecas'!$H$2:$H$5000,MATCH(VALUE($E425),'01_Cad_Pecas'!$D$2:$D$5000,0)),"")))</f>
        <v>3</v>
      </c>
      <c r="L425" s="10">
        <f>IF($E425="","",IFERROR(INDEX('01_Cad_Pecas'!$I$2:$I$5000,MATCH($E425,'01_Cad_Pecas'!$D$2:$D$5000,0)),IFERROR(INDEX('01_Cad_Pecas'!$I$2:$I$5000,MATCH(VALUE($E425),'01_Cad_Pecas'!$D$2:$D$5000,0)),"")))</f>
        <v>6.7799999999999999E-2</v>
      </c>
      <c r="M425" s="10">
        <f t="shared" si="54"/>
        <v>5.0339999999999998</v>
      </c>
      <c r="N425" s="10">
        <v>46197</v>
      </c>
      <c r="O425" s="9">
        <v>30</v>
      </c>
      <c r="P425" s="10"/>
      <c r="Q425" s="10"/>
      <c r="R425" s="10">
        <f t="shared" si="57"/>
        <v>5.0339999999999998</v>
      </c>
      <c r="S425" s="10"/>
      <c r="T425" s="10">
        <f t="shared" si="58"/>
        <v>1</v>
      </c>
      <c r="U425" s="10"/>
      <c r="V425" s="10" t="str">
        <f t="shared" ca="1" si="59"/>
        <v>SIM</v>
      </c>
      <c r="W425" s="10">
        <f>IF(OR($A425="",$I425="",$M425=""),"",SUMIFS($M$2:M425,$I$2:I425,$I425,$A$2:A425,$A425)-$M425)</f>
        <v>0</v>
      </c>
      <c r="X425" s="10">
        <f t="shared" si="60"/>
        <v>10.068</v>
      </c>
      <c r="Y425" s="10">
        <f>IFERROR(VLOOKUP($I425,'02_Cad_Maquinas'!$B$2:$H$200,7,FALSE()),"")</f>
        <v>422.40000000000003</v>
      </c>
      <c r="Z425" s="10">
        <f t="shared" si="61"/>
        <v>412.33200000000005</v>
      </c>
      <c r="AA425" s="11">
        <f t="shared" si="62"/>
        <v>2.3835227272727268E-2</v>
      </c>
      <c r="AB425" s="10" t="s">
        <v>3289</v>
      </c>
      <c r="AC425" s="10" t="str">
        <f t="shared" si="55"/>
        <v>|10176|</v>
      </c>
      <c r="AD425" s="10" t="str">
        <f t="shared" si="56"/>
        <v>FURADEIRA 22</v>
      </c>
    </row>
    <row r="426" spans="1:30" ht="24" customHeight="1" x14ac:dyDescent="0.3">
      <c r="A426" s="35">
        <v>46197</v>
      </c>
      <c r="B426" s="10">
        <v>10176</v>
      </c>
      <c r="C426" s="10" t="s">
        <v>3130</v>
      </c>
      <c r="D426" s="10" t="s">
        <v>57</v>
      </c>
      <c r="E426" s="10">
        <v>30006111</v>
      </c>
      <c r="F426" s="10" t="s">
        <v>3182</v>
      </c>
      <c r="G426" s="10" t="s">
        <v>57</v>
      </c>
      <c r="H426" s="10" t="s">
        <v>57</v>
      </c>
      <c r="I426" s="9" t="s">
        <v>57</v>
      </c>
      <c r="J426" s="9">
        <v>30</v>
      </c>
      <c r="K426" s="10">
        <f>IF($E426="","",IFERROR(INDEX('01_Cad_Pecas'!$H$2:$H$5000,MATCH($E426,'01_Cad_Pecas'!$D$2:$D$5000,0)),IFERROR(INDEX('01_Cad_Pecas'!$H$2:$H$5000,MATCH(VALUE($E426),'01_Cad_Pecas'!$D$2:$D$5000,0)),"")))</f>
        <v>3</v>
      </c>
      <c r="L426" s="10">
        <f>IF($E426="","",IFERROR(INDEX('01_Cad_Pecas'!$I$2:$I$5000,MATCH($E426,'01_Cad_Pecas'!$D$2:$D$5000,0)),IFERROR(INDEX('01_Cad_Pecas'!$I$2:$I$5000,MATCH(VALUE($E426),'01_Cad_Pecas'!$D$2:$D$5000,0)),"")))</f>
        <v>6.7799999999999999E-2</v>
      </c>
      <c r="M426" s="10">
        <f t="shared" si="54"/>
        <v>5.0339999999999998</v>
      </c>
      <c r="N426" s="10">
        <v>46197</v>
      </c>
      <c r="O426" s="9">
        <v>30</v>
      </c>
      <c r="P426" s="10"/>
      <c r="Q426" s="10"/>
      <c r="R426" s="10">
        <f t="shared" si="57"/>
        <v>5.0339999999999998</v>
      </c>
      <c r="S426" s="10"/>
      <c r="T426" s="10">
        <f t="shared" si="58"/>
        <v>1</v>
      </c>
      <c r="U426" s="10"/>
      <c r="V426" s="10" t="str">
        <f t="shared" ca="1" si="59"/>
        <v>SIM</v>
      </c>
      <c r="W426" s="10">
        <f>IF(OR($A426="",$I426="",$M426=""),"",SUMIFS($M$2:M426,$I$2:I426,$I426,$A$2:A426,$A426)-$M426)</f>
        <v>5.0339999999999998</v>
      </c>
      <c r="X426" s="10">
        <f t="shared" si="60"/>
        <v>10.068</v>
      </c>
      <c r="Y426" s="10">
        <f>IFERROR(VLOOKUP($I426,'02_Cad_Maquinas'!$B$2:$H$200,7,FALSE()),"")</f>
        <v>422.40000000000003</v>
      </c>
      <c r="Z426" s="10">
        <f t="shared" si="61"/>
        <v>412.33200000000005</v>
      </c>
      <c r="AA426" s="11">
        <f t="shared" si="62"/>
        <v>2.3835227272727268E-2</v>
      </c>
      <c r="AB426" s="10" t="s">
        <v>3289</v>
      </c>
      <c r="AC426" s="10" t="str">
        <f t="shared" si="55"/>
        <v>|10176|</v>
      </c>
      <c r="AD426" s="10" t="str">
        <f t="shared" si="56"/>
        <v>FURADEIRA 22</v>
      </c>
    </row>
    <row r="427" spans="1:30" ht="36" customHeight="1" x14ac:dyDescent="0.3">
      <c r="A427" s="35">
        <v>46198</v>
      </c>
      <c r="B427" s="10">
        <v>10163.10147</v>
      </c>
      <c r="C427" s="10" t="s">
        <v>3142</v>
      </c>
      <c r="D427" s="10" t="s">
        <v>57</v>
      </c>
      <c r="E427" s="10">
        <v>30006110</v>
      </c>
      <c r="F427" s="10" t="s">
        <v>3180</v>
      </c>
      <c r="G427" s="10" t="s">
        <v>57</v>
      </c>
      <c r="H427" s="10" t="s">
        <v>57</v>
      </c>
      <c r="I427" s="9" t="s">
        <v>57</v>
      </c>
      <c r="J427" s="9">
        <v>50</v>
      </c>
      <c r="K427" s="10">
        <f>IF($E427="","",IFERROR(INDEX('01_Cad_Pecas'!$H$2:$H$5000,MATCH($E427,'01_Cad_Pecas'!$D$2:$D$5000,0)),IFERROR(INDEX('01_Cad_Pecas'!$H$2:$H$5000,MATCH(VALUE($E427),'01_Cad_Pecas'!$D$2:$D$5000,0)),"")))</f>
        <v>3</v>
      </c>
      <c r="L427" s="10">
        <f>IF($E427="","",IFERROR(INDEX('01_Cad_Pecas'!$I$2:$I$5000,MATCH($E427,'01_Cad_Pecas'!$D$2:$D$5000,0)),IFERROR(INDEX('01_Cad_Pecas'!$I$2:$I$5000,MATCH(VALUE($E427),'01_Cad_Pecas'!$D$2:$D$5000,0)),"")))</f>
        <v>6.7799999999999999E-2</v>
      </c>
      <c r="M427" s="10">
        <f t="shared" si="54"/>
        <v>6.3900000000000006</v>
      </c>
      <c r="N427" s="10">
        <v>46197</v>
      </c>
      <c r="O427" s="9">
        <v>50</v>
      </c>
      <c r="P427" s="10"/>
      <c r="Q427" s="10"/>
      <c r="R427" s="10">
        <f t="shared" si="57"/>
        <v>6.3900000000000006</v>
      </c>
      <c r="S427" s="10"/>
      <c r="T427" s="10">
        <f t="shared" si="58"/>
        <v>1</v>
      </c>
      <c r="U427" s="10"/>
      <c r="V427" s="10" t="str">
        <f t="shared" ca="1" si="59"/>
        <v>SIM</v>
      </c>
      <c r="W427" s="10">
        <f>IF(OR($A427="",$I427="",$M427=""),"",SUMIFS($M$2:M427,$I$2:I427,$I427,$A$2:A427,$A427)-$M427)</f>
        <v>0</v>
      </c>
      <c r="X427" s="10">
        <f t="shared" si="60"/>
        <v>12.780000000000001</v>
      </c>
      <c r="Y427" s="10">
        <f>IFERROR(VLOOKUP($I427,'02_Cad_Maquinas'!$B$2:$H$200,7,FALSE()),"")</f>
        <v>422.40000000000003</v>
      </c>
      <c r="Z427" s="10">
        <f t="shared" si="61"/>
        <v>409.62</v>
      </c>
      <c r="AA427" s="11">
        <f t="shared" si="62"/>
        <v>3.0255681818181817E-2</v>
      </c>
      <c r="AB427" s="10" t="s">
        <v>3290</v>
      </c>
      <c r="AC427" s="10" t="str">
        <f t="shared" si="55"/>
        <v>|10163|10147|</v>
      </c>
      <c r="AD427" s="10" t="str">
        <f t="shared" si="56"/>
        <v>FURADEIRA 22</v>
      </c>
    </row>
    <row r="428" spans="1:30" ht="36" customHeight="1" x14ac:dyDescent="0.3">
      <c r="A428" s="35">
        <v>46198</v>
      </c>
      <c r="B428" s="10">
        <v>10163.10147</v>
      </c>
      <c r="C428" s="10" t="s">
        <v>3142</v>
      </c>
      <c r="D428" s="10" t="s">
        <v>57</v>
      </c>
      <c r="E428" s="10">
        <v>30006111</v>
      </c>
      <c r="F428" s="10" t="s">
        <v>3182</v>
      </c>
      <c r="G428" s="10" t="s">
        <v>57</v>
      </c>
      <c r="H428" s="10" t="s">
        <v>57</v>
      </c>
      <c r="I428" s="9" t="s">
        <v>57</v>
      </c>
      <c r="J428" s="9">
        <v>50</v>
      </c>
      <c r="K428" s="10">
        <f>IF($E428="","",IFERROR(INDEX('01_Cad_Pecas'!$H$2:$H$5000,MATCH($E428,'01_Cad_Pecas'!$D$2:$D$5000,0)),IFERROR(INDEX('01_Cad_Pecas'!$H$2:$H$5000,MATCH(VALUE($E428),'01_Cad_Pecas'!$D$2:$D$5000,0)),"")))</f>
        <v>3</v>
      </c>
      <c r="L428" s="10">
        <f>IF($E428="","",IFERROR(INDEX('01_Cad_Pecas'!$I$2:$I$5000,MATCH($E428,'01_Cad_Pecas'!$D$2:$D$5000,0)),IFERROR(INDEX('01_Cad_Pecas'!$I$2:$I$5000,MATCH(VALUE($E428),'01_Cad_Pecas'!$D$2:$D$5000,0)),"")))</f>
        <v>6.7799999999999999E-2</v>
      </c>
      <c r="M428" s="10">
        <f t="shared" si="54"/>
        <v>6.3900000000000006</v>
      </c>
      <c r="N428" s="10">
        <v>46197</v>
      </c>
      <c r="O428" s="9">
        <v>50</v>
      </c>
      <c r="P428" s="10"/>
      <c r="Q428" s="10"/>
      <c r="R428" s="10">
        <f t="shared" si="57"/>
        <v>6.3900000000000006</v>
      </c>
      <c r="S428" s="10"/>
      <c r="T428" s="10">
        <f t="shared" si="58"/>
        <v>1</v>
      </c>
      <c r="U428" s="10"/>
      <c r="V428" s="10" t="str">
        <f t="shared" ca="1" si="59"/>
        <v>SIM</v>
      </c>
      <c r="W428" s="10">
        <f>IF(OR($A428="",$I428="",$M428=""),"",SUMIFS($M$2:M428,$I$2:I428,$I428,$A$2:A428,$A428)-$M428)</f>
        <v>6.3900000000000006</v>
      </c>
      <c r="X428" s="10">
        <f t="shared" si="60"/>
        <v>12.780000000000001</v>
      </c>
      <c r="Y428" s="10">
        <f>IFERROR(VLOOKUP($I428,'02_Cad_Maquinas'!$B$2:$H$200,7,FALSE()),"")</f>
        <v>422.40000000000003</v>
      </c>
      <c r="Z428" s="10">
        <f t="shared" si="61"/>
        <v>409.62</v>
      </c>
      <c r="AA428" s="11">
        <f t="shared" si="62"/>
        <v>3.0255681818181817E-2</v>
      </c>
      <c r="AB428" s="10" t="s">
        <v>3290</v>
      </c>
      <c r="AC428" s="10" t="str">
        <f t="shared" si="55"/>
        <v>|10163|10147|</v>
      </c>
      <c r="AD428" s="10" t="str">
        <f t="shared" si="56"/>
        <v>FURADEIRA 22</v>
      </c>
    </row>
    <row r="429" spans="1:30" ht="24" customHeight="1" x14ac:dyDescent="0.3">
      <c r="A429" s="35">
        <v>46199</v>
      </c>
      <c r="B429" s="10">
        <v>10179</v>
      </c>
      <c r="C429" s="10"/>
      <c r="D429" s="10" t="s">
        <v>57</v>
      </c>
      <c r="E429" s="10">
        <v>30003410</v>
      </c>
      <c r="F429" s="10" t="s">
        <v>556</v>
      </c>
      <c r="G429" s="10" t="s">
        <v>57</v>
      </c>
      <c r="H429" s="10" t="s">
        <v>57</v>
      </c>
      <c r="I429" s="10" t="s">
        <v>57</v>
      </c>
      <c r="J429" s="9">
        <v>34</v>
      </c>
      <c r="K429" s="10">
        <f>IF($E429="","",IFERROR(INDEX('01_Cad_Pecas'!$H$2:$H$5000,MATCH($E429,'01_Cad_Pecas'!$D$2:$D$5000,0)),IFERROR(INDEX('01_Cad_Pecas'!$H$2:$H$5000,MATCH(VALUE($E429),'01_Cad_Pecas'!$D$2:$D$5000,0)),"")))</f>
        <v>3</v>
      </c>
      <c r="L429" s="10">
        <f>IF($E429="","",IFERROR(INDEX('01_Cad_Pecas'!$I$2:$I$5000,MATCH($E429,'01_Cad_Pecas'!$D$2:$D$5000,0)),IFERROR(INDEX('01_Cad_Pecas'!$I$2:$I$5000,MATCH(VALUE($E429),'01_Cad_Pecas'!$D$2:$D$5000,0)),"")))</f>
        <v>6.7799999999999999E-2</v>
      </c>
      <c r="M429" s="10">
        <f t="shared" si="54"/>
        <v>5.3052000000000001</v>
      </c>
      <c r="N429" s="10">
        <v>46202</v>
      </c>
      <c r="O429" s="9">
        <v>34</v>
      </c>
      <c r="P429" s="10"/>
      <c r="Q429" s="10"/>
      <c r="R429" s="10">
        <f t="shared" si="57"/>
        <v>5.3052000000000001</v>
      </c>
      <c r="S429" s="10"/>
      <c r="T429" s="10">
        <f t="shared" si="58"/>
        <v>1</v>
      </c>
      <c r="U429" s="10"/>
      <c r="V429" s="10" t="str">
        <f t="shared" ca="1" si="59"/>
        <v>SIM</v>
      </c>
      <c r="W429" s="10">
        <f>IF(OR($A429="",$I429="",$M429=""),"",SUMIFS($M$2:M429,$I$2:I429,$I429,$A$2:A429,$A429)-$M429)</f>
        <v>0</v>
      </c>
      <c r="X429" s="10">
        <f t="shared" si="60"/>
        <v>17.9664</v>
      </c>
      <c r="Y429" s="10">
        <f>IFERROR(VLOOKUP($I429,'02_Cad_Maquinas'!$B$2:$H$200,7,FALSE()),"")</f>
        <v>422.40000000000003</v>
      </c>
      <c r="Z429" s="10">
        <f t="shared" si="61"/>
        <v>404.43360000000001</v>
      </c>
      <c r="AA429" s="11">
        <f t="shared" si="62"/>
        <v>4.2534090909090903E-2</v>
      </c>
      <c r="AB429" s="10"/>
      <c r="AC429" s="10" t="str">
        <f t="shared" si="55"/>
        <v>|10179|</v>
      </c>
      <c r="AD429" s="10" t="str">
        <f t="shared" si="56"/>
        <v>FURADEIRA 22</v>
      </c>
    </row>
    <row r="430" spans="1:30" ht="24" customHeight="1" x14ac:dyDescent="0.3">
      <c r="A430" s="35">
        <v>46199</v>
      </c>
      <c r="B430" s="10">
        <v>10179</v>
      </c>
      <c r="C430" s="10"/>
      <c r="D430" s="10" t="s">
        <v>57</v>
      </c>
      <c r="E430" s="10">
        <v>30003411</v>
      </c>
      <c r="F430" s="10" t="s">
        <v>555</v>
      </c>
      <c r="G430" s="10" t="s">
        <v>57</v>
      </c>
      <c r="H430" s="10" t="s">
        <v>57</v>
      </c>
      <c r="I430" s="10" t="s">
        <v>57</v>
      </c>
      <c r="J430" s="9">
        <v>34</v>
      </c>
      <c r="K430" s="10">
        <f>IF($E430="","",IFERROR(INDEX('01_Cad_Pecas'!$H$2:$H$5000,MATCH($E430,'01_Cad_Pecas'!$D$2:$D$5000,0)),IFERROR(INDEX('01_Cad_Pecas'!$H$2:$H$5000,MATCH(VALUE($E430),'01_Cad_Pecas'!$D$2:$D$5000,0)),"")))</f>
        <v>3</v>
      </c>
      <c r="L430" s="10">
        <f>IF($E430="","",IFERROR(INDEX('01_Cad_Pecas'!$I$2:$I$5000,MATCH($E430,'01_Cad_Pecas'!$D$2:$D$5000,0)),IFERROR(INDEX('01_Cad_Pecas'!$I$2:$I$5000,MATCH(VALUE($E430),'01_Cad_Pecas'!$D$2:$D$5000,0)),"")))</f>
        <v>6.7799999999999999E-2</v>
      </c>
      <c r="M430" s="10">
        <f t="shared" si="54"/>
        <v>5.3052000000000001</v>
      </c>
      <c r="N430" s="10">
        <v>46202</v>
      </c>
      <c r="O430" s="9">
        <v>34</v>
      </c>
      <c r="P430" s="10"/>
      <c r="Q430" s="10"/>
      <c r="R430" s="10">
        <f t="shared" si="57"/>
        <v>5.3052000000000001</v>
      </c>
      <c r="S430" s="10"/>
      <c r="T430" s="10">
        <f t="shared" si="58"/>
        <v>1</v>
      </c>
      <c r="U430" s="10"/>
      <c r="V430" s="10" t="str">
        <f t="shared" ca="1" si="59"/>
        <v>SIM</v>
      </c>
      <c r="W430" s="10">
        <f>IF(OR($A430="",$I430="",$M430=""),"",SUMIFS($M$2:M430,$I$2:I430,$I430,$A$2:A430,$A430)-$M430)</f>
        <v>5.3052000000000001</v>
      </c>
      <c r="X430" s="10">
        <f t="shared" si="60"/>
        <v>17.9664</v>
      </c>
      <c r="Y430" s="10">
        <f>IFERROR(VLOOKUP($I430,'02_Cad_Maquinas'!$B$2:$H$200,7,FALSE()),"")</f>
        <v>422.40000000000003</v>
      </c>
      <c r="Z430" s="10">
        <f t="shared" si="61"/>
        <v>404.43360000000001</v>
      </c>
      <c r="AA430" s="11">
        <f t="shared" si="62"/>
        <v>4.2534090909090903E-2</v>
      </c>
      <c r="AB430" s="10"/>
      <c r="AC430" s="10" t="str">
        <f t="shared" si="55"/>
        <v>|10179|</v>
      </c>
      <c r="AD430" s="10" t="str">
        <f t="shared" si="56"/>
        <v>FURADEIRA 22</v>
      </c>
    </row>
    <row r="431" spans="1:30" ht="24" customHeight="1" x14ac:dyDescent="0.3">
      <c r="A431" s="35">
        <v>46199</v>
      </c>
      <c r="B431" s="10">
        <v>10179</v>
      </c>
      <c r="C431" s="10"/>
      <c r="D431" s="10" t="s">
        <v>57</v>
      </c>
      <c r="E431" s="10">
        <v>30006110</v>
      </c>
      <c r="F431" s="10" t="s">
        <v>3180</v>
      </c>
      <c r="G431" s="10" t="s">
        <v>57</v>
      </c>
      <c r="H431" s="10" t="s">
        <v>57</v>
      </c>
      <c r="I431" s="10" t="s">
        <v>57</v>
      </c>
      <c r="J431" s="9">
        <v>10</v>
      </c>
      <c r="K431" s="10">
        <f>IF($E431="","",IFERROR(INDEX('01_Cad_Pecas'!$H$2:$H$5000,MATCH($E431,'01_Cad_Pecas'!$D$2:$D$5000,0)),IFERROR(INDEX('01_Cad_Pecas'!$H$2:$H$5000,MATCH(VALUE($E431),'01_Cad_Pecas'!$D$2:$D$5000,0)),"")))</f>
        <v>3</v>
      </c>
      <c r="L431" s="10">
        <f>IF($E431="","",IFERROR(INDEX('01_Cad_Pecas'!$I$2:$I$5000,MATCH($E431,'01_Cad_Pecas'!$D$2:$D$5000,0)),IFERROR(INDEX('01_Cad_Pecas'!$I$2:$I$5000,MATCH(VALUE($E431),'01_Cad_Pecas'!$D$2:$D$5000,0)),"")))</f>
        <v>6.7799999999999999E-2</v>
      </c>
      <c r="M431" s="10">
        <f t="shared" si="54"/>
        <v>3.6779999999999999</v>
      </c>
      <c r="N431" s="10">
        <v>46202</v>
      </c>
      <c r="O431" s="9">
        <v>10</v>
      </c>
      <c r="P431" s="10"/>
      <c r="Q431" s="10"/>
      <c r="R431" s="10">
        <f t="shared" si="57"/>
        <v>3.6779999999999999</v>
      </c>
      <c r="S431" s="10"/>
      <c r="T431" s="10">
        <f t="shared" si="58"/>
        <v>1</v>
      </c>
      <c r="U431" s="10"/>
      <c r="V431" s="10" t="str">
        <f t="shared" ca="1" si="59"/>
        <v>SIM</v>
      </c>
      <c r="W431" s="10">
        <f>IF(OR($A431="",$I431="",$M431=""),"",SUMIFS($M$2:M431,$I$2:I431,$I431,$A$2:A431,$A431)-$M431)</f>
        <v>10.610399999999998</v>
      </c>
      <c r="X431" s="10">
        <f t="shared" si="60"/>
        <v>17.9664</v>
      </c>
      <c r="Y431" s="10">
        <f>IFERROR(VLOOKUP($I431,'02_Cad_Maquinas'!$B$2:$H$200,7,FALSE()),"")</f>
        <v>422.40000000000003</v>
      </c>
      <c r="Z431" s="10">
        <f t="shared" si="61"/>
        <v>404.43360000000001</v>
      </c>
      <c r="AA431" s="11">
        <f t="shared" si="62"/>
        <v>4.2534090909090903E-2</v>
      </c>
      <c r="AB431" s="10"/>
      <c r="AC431" s="10" t="str">
        <f t="shared" si="55"/>
        <v>|10179|</v>
      </c>
      <c r="AD431" s="10" t="str">
        <f t="shared" si="56"/>
        <v>FURADEIRA 22</v>
      </c>
    </row>
    <row r="432" spans="1:30" ht="24" customHeight="1" x14ac:dyDescent="0.3">
      <c r="A432" s="35">
        <v>46199</v>
      </c>
      <c r="B432" s="10">
        <v>10179</v>
      </c>
      <c r="C432" s="10"/>
      <c r="D432" s="10" t="s">
        <v>57</v>
      </c>
      <c r="E432" s="10">
        <v>30006111</v>
      </c>
      <c r="F432" s="10" t="s">
        <v>3182</v>
      </c>
      <c r="G432" s="10" t="s">
        <v>57</v>
      </c>
      <c r="H432" s="10" t="s">
        <v>57</v>
      </c>
      <c r="I432" s="10" t="s">
        <v>57</v>
      </c>
      <c r="J432" s="9">
        <v>10</v>
      </c>
      <c r="K432" s="10">
        <f>IF($E432="","",IFERROR(INDEX('01_Cad_Pecas'!$H$2:$H$5000,MATCH($E432,'01_Cad_Pecas'!$D$2:$D$5000,0)),IFERROR(INDEX('01_Cad_Pecas'!$H$2:$H$5000,MATCH(VALUE($E432),'01_Cad_Pecas'!$D$2:$D$5000,0)),"")))</f>
        <v>3</v>
      </c>
      <c r="L432" s="10">
        <f>IF($E432="","",IFERROR(INDEX('01_Cad_Pecas'!$I$2:$I$5000,MATCH($E432,'01_Cad_Pecas'!$D$2:$D$5000,0)),IFERROR(INDEX('01_Cad_Pecas'!$I$2:$I$5000,MATCH(VALUE($E432),'01_Cad_Pecas'!$D$2:$D$5000,0)),"")))</f>
        <v>6.7799999999999999E-2</v>
      </c>
      <c r="M432" s="10">
        <f t="shared" si="54"/>
        <v>3.6779999999999999</v>
      </c>
      <c r="N432" s="10">
        <v>46202</v>
      </c>
      <c r="O432" s="9">
        <v>10</v>
      </c>
      <c r="P432" s="10"/>
      <c r="Q432" s="10"/>
      <c r="R432" s="10">
        <f t="shared" si="57"/>
        <v>3.6779999999999999</v>
      </c>
      <c r="S432" s="10"/>
      <c r="T432" s="10">
        <f t="shared" si="58"/>
        <v>1</v>
      </c>
      <c r="U432" s="10"/>
      <c r="V432" s="10" t="str">
        <f t="shared" ca="1" si="59"/>
        <v>SIM</v>
      </c>
      <c r="W432" s="10">
        <f>IF(OR($A432="",$I432="",$M432=""),"",SUMIFS($M$2:M432,$I$2:I432,$I432,$A$2:A432,$A432)-$M432)</f>
        <v>14.288399999999999</v>
      </c>
      <c r="X432" s="10">
        <f t="shared" si="60"/>
        <v>17.9664</v>
      </c>
      <c r="Y432" s="10">
        <f>IFERROR(VLOOKUP($I432,'02_Cad_Maquinas'!$B$2:$H$200,7,FALSE()),"")</f>
        <v>422.40000000000003</v>
      </c>
      <c r="Z432" s="10">
        <f t="shared" si="61"/>
        <v>404.43360000000001</v>
      </c>
      <c r="AA432" s="11">
        <f t="shared" si="62"/>
        <v>4.2534090909090903E-2</v>
      </c>
      <c r="AB432" s="10"/>
      <c r="AC432" s="10" t="str">
        <f t="shared" si="55"/>
        <v>|10179|</v>
      </c>
      <c r="AD432" s="10" t="str">
        <f t="shared" si="56"/>
        <v>FURADEIRA 22</v>
      </c>
    </row>
    <row r="433" spans="1:30" ht="24" customHeight="1" x14ac:dyDescent="0.3">
      <c r="A433" s="35">
        <v>46197</v>
      </c>
      <c r="B433" s="10">
        <v>10176</v>
      </c>
      <c r="C433" s="10" t="s">
        <v>3130</v>
      </c>
      <c r="D433" s="10" t="s">
        <v>59</v>
      </c>
      <c r="E433" s="10">
        <v>30001309</v>
      </c>
      <c r="F433" s="10" t="s">
        <v>3291</v>
      </c>
      <c r="G433" s="10" t="s">
        <v>59</v>
      </c>
      <c r="H433" s="10" t="s">
        <v>59</v>
      </c>
      <c r="I433" s="9" t="s">
        <v>59</v>
      </c>
      <c r="J433" s="9">
        <v>198</v>
      </c>
      <c r="K433" s="10">
        <f>IF($E433="","",IFERROR(INDEX('01_Cad_Pecas'!$H$2:$H$5000,MATCH($E433,'01_Cad_Pecas'!$D$2:$D$5000,0)),IFERROR(INDEX('01_Cad_Pecas'!$H$2:$H$5000,MATCH(VALUE($E433),'01_Cad_Pecas'!$D$2:$D$5000,0)),"")))</f>
        <v>1.1000000000000001</v>
      </c>
      <c r="L433" s="10">
        <f>IF($E433="","",IFERROR(INDEX('01_Cad_Pecas'!$I$2:$I$5000,MATCH($E433,'01_Cad_Pecas'!$D$2:$D$5000,0)),IFERROR(INDEX('01_Cad_Pecas'!$I$2:$I$5000,MATCH(VALUE($E433),'01_Cad_Pecas'!$D$2:$D$5000,0)),"")))</f>
        <v>9.375E-2</v>
      </c>
      <c r="M433" s="10">
        <f t="shared" si="54"/>
        <v>19.662500000000001</v>
      </c>
      <c r="N433" s="10">
        <v>46197</v>
      </c>
      <c r="O433" s="9">
        <v>198</v>
      </c>
      <c r="P433" s="10"/>
      <c r="Q433" s="10"/>
      <c r="R433" s="10">
        <f t="shared" si="57"/>
        <v>19.662500000000001</v>
      </c>
      <c r="S433" s="10"/>
      <c r="T433" s="10">
        <f t="shared" si="58"/>
        <v>1</v>
      </c>
      <c r="U433" s="10"/>
      <c r="V433" s="10" t="str">
        <f t="shared" ca="1" si="59"/>
        <v>SIM</v>
      </c>
      <c r="W433" s="10">
        <f>IF(OR($A433="",$I433="",$M433=""),"",SUMIFS($M$2:M433,$I$2:I433,$I433,$A$2:A433,$A433)-$M433)</f>
        <v>0</v>
      </c>
      <c r="X433" s="10">
        <f t="shared" si="60"/>
        <v>101.7603</v>
      </c>
      <c r="Y433" s="10">
        <f>IFERROR(VLOOKUP($I433,'02_Cad_Maquinas'!$B$2:$H$200,7,FALSE()),"")</f>
        <v>422.40000000000003</v>
      </c>
      <c r="Z433" s="10">
        <f t="shared" si="61"/>
        <v>320.63970000000006</v>
      </c>
      <c r="AA433" s="11">
        <f t="shared" si="62"/>
        <v>0.24090980113636362</v>
      </c>
      <c r="AB433" s="10" t="s">
        <v>3292</v>
      </c>
      <c r="AC433" s="10" t="str">
        <f t="shared" si="55"/>
        <v>|10176|</v>
      </c>
      <c r="AD433" s="10" t="str">
        <f t="shared" si="56"/>
        <v>FURADEIRA 65</v>
      </c>
    </row>
    <row r="434" spans="1:30" ht="24" customHeight="1" x14ac:dyDescent="0.3">
      <c r="A434" s="35">
        <v>46197</v>
      </c>
      <c r="B434" s="10">
        <v>10176</v>
      </c>
      <c r="C434" s="10" t="s">
        <v>3130</v>
      </c>
      <c r="D434" s="10" t="s">
        <v>59</v>
      </c>
      <c r="E434" s="10">
        <v>30001201</v>
      </c>
      <c r="F434" s="10" t="s">
        <v>3293</v>
      </c>
      <c r="G434" s="10" t="s">
        <v>59</v>
      </c>
      <c r="H434" s="10" t="s">
        <v>59</v>
      </c>
      <c r="I434" s="9" t="s">
        <v>59</v>
      </c>
      <c r="J434" s="9">
        <v>80</v>
      </c>
      <c r="K434" s="10">
        <f>IF($E434="","",IFERROR(INDEX('01_Cad_Pecas'!$H$2:$H$5000,MATCH($E434,'01_Cad_Pecas'!$D$2:$D$5000,0)),IFERROR(INDEX('01_Cad_Pecas'!$H$2:$H$5000,MATCH(VALUE($E434),'01_Cad_Pecas'!$D$2:$D$5000,0)),"")))</f>
        <v>1.1000000000000001</v>
      </c>
      <c r="L434" s="10">
        <f>IF($E434="","",IFERROR(INDEX('01_Cad_Pecas'!$I$2:$I$5000,MATCH($E434,'01_Cad_Pecas'!$D$2:$D$5000,0)),IFERROR(INDEX('01_Cad_Pecas'!$I$2:$I$5000,MATCH(VALUE($E434),'01_Cad_Pecas'!$D$2:$D$5000,0)),"")))</f>
        <v>9.375E-2</v>
      </c>
      <c r="M434" s="10">
        <f t="shared" si="54"/>
        <v>8.6</v>
      </c>
      <c r="N434" s="10">
        <v>46197</v>
      </c>
      <c r="O434" s="9">
        <v>80</v>
      </c>
      <c r="P434" s="10"/>
      <c r="Q434" s="10"/>
      <c r="R434" s="10">
        <f t="shared" si="57"/>
        <v>8.6</v>
      </c>
      <c r="S434" s="10"/>
      <c r="T434" s="10">
        <f t="shared" si="58"/>
        <v>1</v>
      </c>
      <c r="U434" s="10"/>
      <c r="V434" s="10" t="str">
        <f t="shared" ca="1" si="59"/>
        <v>SIM</v>
      </c>
      <c r="W434" s="10">
        <f>IF(OR($A434="",$I434="",$M434=""),"",SUMIFS($M$2:M434,$I$2:I434,$I434,$A$2:A434,$A434)-$M434)</f>
        <v>19.662500000000001</v>
      </c>
      <c r="X434" s="10">
        <f t="shared" si="60"/>
        <v>101.7603</v>
      </c>
      <c r="Y434" s="10">
        <f>IFERROR(VLOOKUP($I434,'02_Cad_Maquinas'!$B$2:$H$200,7,FALSE()),"")</f>
        <v>422.40000000000003</v>
      </c>
      <c r="Z434" s="10">
        <f t="shared" si="61"/>
        <v>320.63970000000006</v>
      </c>
      <c r="AA434" s="11">
        <f t="shared" si="62"/>
        <v>0.24090980113636362</v>
      </c>
      <c r="AB434" s="10" t="s">
        <v>3292</v>
      </c>
      <c r="AC434" s="10" t="str">
        <f t="shared" si="55"/>
        <v>|10176|</v>
      </c>
      <c r="AD434" s="10" t="str">
        <f t="shared" si="56"/>
        <v>FURADEIRA 65</v>
      </c>
    </row>
    <row r="435" spans="1:30" ht="24" customHeight="1" x14ac:dyDescent="0.3">
      <c r="A435" s="35">
        <v>46197</v>
      </c>
      <c r="B435" s="10">
        <v>10176</v>
      </c>
      <c r="C435" s="10" t="s">
        <v>3130</v>
      </c>
      <c r="D435" s="10" t="s">
        <v>59</v>
      </c>
      <c r="E435" s="10">
        <v>30001202</v>
      </c>
      <c r="F435" s="10" t="s">
        <v>3191</v>
      </c>
      <c r="G435" s="10" t="s">
        <v>59</v>
      </c>
      <c r="H435" s="10" t="s">
        <v>59</v>
      </c>
      <c r="I435" s="9" t="s">
        <v>59</v>
      </c>
      <c r="J435" s="9">
        <v>476</v>
      </c>
      <c r="K435" s="10">
        <f>IF($E435="","",IFERROR(INDEX('01_Cad_Pecas'!$H$2:$H$5000,MATCH($E435,'01_Cad_Pecas'!$D$2:$D$5000,0)),IFERROR(INDEX('01_Cad_Pecas'!$H$2:$H$5000,MATCH(VALUE($E435),'01_Cad_Pecas'!$D$2:$D$5000,0)),"")))</f>
        <v>3</v>
      </c>
      <c r="L435" s="10">
        <f>IF($E435="","",IFERROR(INDEX('01_Cad_Pecas'!$I$2:$I$5000,MATCH($E435,'01_Cad_Pecas'!$D$2:$D$5000,0)),IFERROR(INDEX('01_Cad_Pecas'!$I$2:$I$5000,MATCH(VALUE($E435),'01_Cad_Pecas'!$D$2:$D$5000,0)),"")))</f>
        <v>6.7799999999999999E-2</v>
      </c>
      <c r="M435" s="10">
        <f t="shared" si="54"/>
        <v>35.272799999999997</v>
      </c>
      <c r="N435" s="10">
        <v>46197</v>
      </c>
      <c r="O435" s="9">
        <v>476</v>
      </c>
      <c r="P435" s="10"/>
      <c r="Q435" s="10"/>
      <c r="R435" s="10">
        <f t="shared" si="57"/>
        <v>35.272799999999997</v>
      </c>
      <c r="S435" s="10"/>
      <c r="T435" s="10">
        <f t="shared" si="58"/>
        <v>1</v>
      </c>
      <c r="U435" s="10"/>
      <c r="V435" s="10" t="str">
        <f t="shared" ca="1" si="59"/>
        <v>SIM</v>
      </c>
      <c r="W435" s="10">
        <f>IF(OR($A435="",$I435="",$M435=""),"",SUMIFS($M$2:M435,$I$2:I435,$I435,$A$2:A435,$A435)-$M435)</f>
        <v>28.262500000000003</v>
      </c>
      <c r="X435" s="10">
        <f t="shared" si="60"/>
        <v>101.7603</v>
      </c>
      <c r="Y435" s="10">
        <f>IFERROR(VLOOKUP($I435,'02_Cad_Maquinas'!$B$2:$H$200,7,FALSE()),"")</f>
        <v>422.40000000000003</v>
      </c>
      <c r="Z435" s="10">
        <f t="shared" si="61"/>
        <v>320.63970000000006</v>
      </c>
      <c r="AA435" s="11">
        <f t="shared" si="62"/>
        <v>0.24090980113636362</v>
      </c>
      <c r="AB435" s="10" t="s">
        <v>3292</v>
      </c>
      <c r="AC435" s="10" t="str">
        <f t="shared" si="55"/>
        <v>|10176|</v>
      </c>
      <c r="AD435" s="10" t="str">
        <f t="shared" si="56"/>
        <v>FURADEIRA 65</v>
      </c>
    </row>
    <row r="436" spans="1:30" ht="24" customHeight="1" x14ac:dyDescent="0.3">
      <c r="A436" s="35">
        <v>46197</v>
      </c>
      <c r="B436" s="10">
        <v>10176</v>
      </c>
      <c r="C436" s="10" t="s">
        <v>3130</v>
      </c>
      <c r="D436" s="10" t="s">
        <v>59</v>
      </c>
      <c r="E436" s="10">
        <v>30001301</v>
      </c>
      <c r="F436" s="10" t="s">
        <v>3294</v>
      </c>
      <c r="G436" s="10" t="s">
        <v>59</v>
      </c>
      <c r="H436" s="10" t="s">
        <v>59</v>
      </c>
      <c r="I436" s="9" t="s">
        <v>59</v>
      </c>
      <c r="J436" s="9">
        <v>396</v>
      </c>
      <c r="K436" s="10">
        <f>IF($E436="","",IFERROR(INDEX('01_Cad_Pecas'!$H$2:$H$5000,MATCH($E436,'01_Cad_Pecas'!$D$2:$D$5000,0)),IFERROR(INDEX('01_Cad_Pecas'!$H$2:$H$5000,MATCH(VALUE($E436),'01_Cad_Pecas'!$D$2:$D$5000,0)),"")))</f>
        <v>1.1000000000000001</v>
      </c>
      <c r="L436" s="10">
        <f>IF($E436="","",IFERROR(INDEX('01_Cad_Pecas'!$I$2:$I$5000,MATCH($E436,'01_Cad_Pecas'!$D$2:$D$5000,0)),IFERROR(INDEX('01_Cad_Pecas'!$I$2:$I$5000,MATCH(VALUE($E436),'01_Cad_Pecas'!$D$2:$D$5000,0)),"")))</f>
        <v>9.375E-2</v>
      </c>
      <c r="M436" s="10">
        <f t="shared" si="54"/>
        <v>38.225000000000001</v>
      </c>
      <c r="N436" s="10">
        <v>46197</v>
      </c>
      <c r="O436" s="9">
        <v>396</v>
      </c>
      <c r="P436" s="10"/>
      <c r="Q436" s="10"/>
      <c r="R436" s="10">
        <f t="shared" si="57"/>
        <v>38.225000000000001</v>
      </c>
      <c r="S436" s="10"/>
      <c r="T436" s="10">
        <f t="shared" si="58"/>
        <v>1</v>
      </c>
      <c r="U436" s="10"/>
      <c r="V436" s="10" t="str">
        <f t="shared" ca="1" si="59"/>
        <v>SIM</v>
      </c>
      <c r="W436" s="10">
        <f>IF(OR($A436="",$I436="",$M436=""),"",SUMIFS($M$2:M436,$I$2:I436,$I436,$A$2:A436,$A436)-$M436)</f>
        <v>63.535299999999999</v>
      </c>
      <c r="X436" s="10">
        <f t="shared" si="60"/>
        <v>101.7603</v>
      </c>
      <c r="Y436" s="10">
        <f>IFERROR(VLOOKUP($I436,'02_Cad_Maquinas'!$B$2:$H$200,7,FALSE()),"")</f>
        <v>422.40000000000003</v>
      </c>
      <c r="Z436" s="10">
        <f t="shared" si="61"/>
        <v>320.63970000000006</v>
      </c>
      <c r="AA436" s="11">
        <f t="shared" si="62"/>
        <v>0.24090980113636362</v>
      </c>
      <c r="AB436" s="10" t="s">
        <v>3292</v>
      </c>
      <c r="AC436" s="10" t="str">
        <f t="shared" si="55"/>
        <v>|10176|</v>
      </c>
      <c r="AD436" s="10" t="str">
        <f t="shared" si="56"/>
        <v>FURADEIRA 65</v>
      </c>
    </row>
    <row r="437" spans="1:30" ht="36" customHeight="1" x14ac:dyDescent="0.3">
      <c r="A437" s="35">
        <v>46198</v>
      </c>
      <c r="B437" s="10">
        <v>10163.10147</v>
      </c>
      <c r="C437" s="10" t="s">
        <v>3142</v>
      </c>
      <c r="D437" s="10" t="s">
        <v>59</v>
      </c>
      <c r="E437" s="10">
        <v>30001309</v>
      </c>
      <c r="F437" s="10" t="s">
        <v>3291</v>
      </c>
      <c r="G437" s="10" t="s">
        <v>59</v>
      </c>
      <c r="H437" s="10" t="s">
        <v>59</v>
      </c>
      <c r="I437" s="9" t="s">
        <v>59</v>
      </c>
      <c r="J437" s="9">
        <v>380</v>
      </c>
      <c r="K437" s="10">
        <f>IF($E437="","",IFERROR(INDEX('01_Cad_Pecas'!$H$2:$H$5000,MATCH($E437,'01_Cad_Pecas'!$D$2:$D$5000,0)),IFERROR(INDEX('01_Cad_Pecas'!$H$2:$H$5000,MATCH(VALUE($E437),'01_Cad_Pecas'!$D$2:$D$5000,0)),"")))</f>
        <v>1.1000000000000001</v>
      </c>
      <c r="L437" s="10">
        <f>IF($E437="","",IFERROR(INDEX('01_Cad_Pecas'!$I$2:$I$5000,MATCH($E437,'01_Cad_Pecas'!$D$2:$D$5000,0)),IFERROR(INDEX('01_Cad_Pecas'!$I$2:$I$5000,MATCH(VALUE($E437),'01_Cad_Pecas'!$D$2:$D$5000,0)),"")))</f>
        <v>9.375E-2</v>
      </c>
      <c r="M437" s="10">
        <f t="shared" si="54"/>
        <v>36.725000000000001</v>
      </c>
      <c r="N437" s="10">
        <v>46197</v>
      </c>
      <c r="O437" s="9">
        <v>380</v>
      </c>
      <c r="P437" s="10"/>
      <c r="Q437" s="10"/>
      <c r="R437" s="10">
        <f t="shared" si="57"/>
        <v>36.725000000000001</v>
      </c>
      <c r="S437" s="10"/>
      <c r="T437" s="10">
        <f t="shared" si="58"/>
        <v>1</v>
      </c>
      <c r="U437" s="10"/>
      <c r="V437" s="10" t="str">
        <f t="shared" ca="1" si="59"/>
        <v>SIM</v>
      </c>
      <c r="W437" s="10">
        <f>IF(OR($A437="",$I437="",$M437=""),"",SUMIFS($M$2:M437,$I$2:I437,$I437,$A$2:A437,$A437)-$M437)</f>
        <v>0</v>
      </c>
      <c r="X437" s="10">
        <f t="shared" si="60"/>
        <v>163.60300000000001</v>
      </c>
      <c r="Y437" s="10">
        <f>IFERROR(VLOOKUP($I437,'02_Cad_Maquinas'!$B$2:$H$200,7,FALSE()),"")</f>
        <v>422.40000000000003</v>
      </c>
      <c r="Z437" s="10">
        <f t="shared" si="61"/>
        <v>258.79700000000003</v>
      </c>
      <c r="AA437" s="11">
        <f t="shared" si="62"/>
        <v>0.38731770833333334</v>
      </c>
      <c r="AB437" s="10" t="s">
        <v>3295</v>
      </c>
      <c r="AC437" s="10" t="str">
        <f t="shared" si="55"/>
        <v>|10163|10147|</v>
      </c>
      <c r="AD437" s="10" t="str">
        <f t="shared" si="56"/>
        <v>FURADEIRA 65</v>
      </c>
    </row>
    <row r="438" spans="1:30" ht="36" customHeight="1" x14ac:dyDescent="0.3">
      <c r="A438" s="35">
        <v>46198</v>
      </c>
      <c r="B438" s="10">
        <v>10163.10147</v>
      </c>
      <c r="C438" s="10" t="s">
        <v>3142</v>
      </c>
      <c r="D438" s="10" t="s">
        <v>59</v>
      </c>
      <c r="E438" s="10">
        <v>30001202</v>
      </c>
      <c r="F438" s="10" t="s">
        <v>3191</v>
      </c>
      <c r="G438" s="10" t="s">
        <v>59</v>
      </c>
      <c r="H438" s="10" t="s">
        <v>59</v>
      </c>
      <c r="I438" s="9" t="s">
        <v>59</v>
      </c>
      <c r="J438" s="9">
        <v>760</v>
      </c>
      <c r="K438" s="10">
        <f>IF($E438="","",IFERROR(INDEX('01_Cad_Pecas'!$H$2:$H$5000,MATCH($E438,'01_Cad_Pecas'!$D$2:$D$5000,0)),IFERROR(INDEX('01_Cad_Pecas'!$H$2:$H$5000,MATCH(VALUE($E438),'01_Cad_Pecas'!$D$2:$D$5000,0)),"")))</f>
        <v>3</v>
      </c>
      <c r="L438" s="10">
        <f>IF($E438="","",IFERROR(INDEX('01_Cad_Pecas'!$I$2:$I$5000,MATCH($E438,'01_Cad_Pecas'!$D$2:$D$5000,0)),IFERROR(INDEX('01_Cad_Pecas'!$I$2:$I$5000,MATCH(VALUE($E438),'01_Cad_Pecas'!$D$2:$D$5000,0)),"")))</f>
        <v>6.7799999999999999E-2</v>
      </c>
      <c r="M438" s="10">
        <f t="shared" si="54"/>
        <v>54.527999999999999</v>
      </c>
      <c r="N438" s="10">
        <v>46197</v>
      </c>
      <c r="O438" s="9">
        <v>760</v>
      </c>
      <c r="P438" s="10"/>
      <c r="Q438" s="10"/>
      <c r="R438" s="10">
        <f t="shared" si="57"/>
        <v>54.527999999999999</v>
      </c>
      <c r="S438" s="10"/>
      <c r="T438" s="10">
        <f t="shared" si="58"/>
        <v>1</v>
      </c>
      <c r="U438" s="10"/>
      <c r="V438" s="10" t="str">
        <f t="shared" ca="1" si="59"/>
        <v>SIM</v>
      </c>
      <c r="W438" s="10">
        <f>IF(OR($A438="",$I438="",$M438=""),"",SUMIFS($M$2:M438,$I$2:I438,$I438,$A$2:A438,$A438)-$M438)</f>
        <v>36.725000000000001</v>
      </c>
      <c r="X438" s="10">
        <f t="shared" si="60"/>
        <v>163.60300000000001</v>
      </c>
      <c r="Y438" s="10">
        <f>IFERROR(VLOOKUP($I438,'02_Cad_Maquinas'!$B$2:$H$200,7,FALSE()),"")</f>
        <v>422.40000000000003</v>
      </c>
      <c r="Z438" s="10">
        <f t="shared" si="61"/>
        <v>258.79700000000003</v>
      </c>
      <c r="AA438" s="11">
        <f t="shared" si="62"/>
        <v>0.38731770833333334</v>
      </c>
      <c r="AB438" s="10" t="s">
        <v>3295</v>
      </c>
      <c r="AC438" s="10" t="str">
        <f t="shared" si="55"/>
        <v>|10163|10147|</v>
      </c>
      <c r="AD438" s="10" t="str">
        <f t="shared" si="56"/>
        <v>FURADEIRA 65</v>
      </c>
    </row>
    <row r="439" spans="1:30" ht="36" customHeight="1" x14ac:dyDescent="0.3">
      <c r="A439" s="35">
        <v>46198</v>
      </c>
      <c r="B439" s="10">
        <v>10163.10147</v>
      </c>
      <c r="C439" s="10" t="s">
        <v>3142</v>
      </c>
      <c r="D439" s="10" t="s">
        <v>59</v>
      </c>
      <c r="E439" s="10">
        <v>30001301</v>
      </c>
      <c r="F439" s="10" t="s">
        <v>3294</v>
      </c>
      <c r="G439" s="10" t="s">
        <v>59</v>
      </c>
      <c r="H439" s="10" t="s">
        <v>59</v>
      </c>
      <c r="I439" s="9" t="s">
        <v>59</v>
      </c>
      <c r="J439" s="9">
        <v>760</v>
      </c>
      <c r="K439" s="10">
        <f>IF($E439="","",IFERROR(INDEX('01_Cad_Pecas'!$H$2:$H$5000,MATCH($E439,'01_Cad_Pecas'!$D$2:$D$5000,0)),IFERROR(INDEX('01_Cad_Pecas'!$H$2:$H$5000,MATCH(VALUE($E439),'01_Cad_Pecas'!$D$2:$D$5000,0)),"")))</f>
        <v>1.1000000000000001</v>
      </c>
      <c r="L439" s="10">
        <f>IF($E439="","",IFERROR(INDEX('01_Cad_Pecas'!$I$2:$I$5000,MATCH($E439,'01_Cad_Pecas'!$D$2:$D$5000,0)),IFERROR(INDEX('01_Cad_Pecas'!$I$2:$I$5000,MATCH(VALUE($E439),'01_Cad_Pecas'!$D$2:$D$5000,0)),"")))</f>
        <v>9.375E-2</v>
      </c>
      <c r="M439" s="10">
        <f t="shared" si="54"/>
        <v>72.349999999999994</v>
      </c>
      <c r="N439" s="10">
        <v>46197</v>
      </c>
      <c r="O439" s="9">
        <v>760</v>
      </c>
      <c r="P439" s="10"/>
      <c r="Q439" s="10"/>
      <c r="R439" s="10">
        <f t="shared" si="57"/>
        <v>72.349999999999994</v>
      </c>
      <c r="S439" s="10"/>
      <c r="T439" s="10">
        <f t="shared" si="58"/>
        <v>1</v>
      </c>
      <c r="U439" s="10"/>
      <c r="V439" s="10" t="str">
        <f t="shared" ca="1" si="59"/>
        <v>SIM</v>
      </c>
      <c r="W439" s="10">
        <f>IF(OR($A439="",$I439="",$M439=""),"",SUMIFS($M$2:M439,$I$2:I439,$I439,$A$2:A439,$A439)-$M439)</f>
        <v>91.253000000000014</v>
      </c>
      <c r="X439" s="10">
        <f t="shared" si="60"/>
        <v>163.60300000000001</v>
      </c>
      <c r="Y439" s="10">
        <f>IFERROR(VLOOKUP($I439,'02_Cad_Maquinas'!$B$2:$H$200,7,FALSE()),"")</f>
        <v>422.40000000000003</v>
      </c>
      <c r="Z439" s="10">
        <f t="shared" si="61"/>
        <v>258.79700000000003</v>
      </c>
      <c r="AA439" s="11">
        <f t="shared" si="62"/>
        <v>0.38731770833333334</v>
      </c>
      <c r="AB439" s="10" t="s">
        <v>3295</v>
      </c>
      <c r="AC439" s="10" t="str">
        <f t="shared" si="55"/>
        <v>|10163|10147|</v>
      </c>
      <c r="AD439" s="10" t="str">
        <f t="shared" si="56"/>
        <v>FURADEIRA 65</v>
      </c>
    </row>
    <row r="440" spans="1:30" ht="24" customHeight="1" x14ac:dyDescent="0.3">
      <c r="A440" s="35">
        <v>46199</v>
      </c>
      <c r="B440" s="10">
        <v>10179</v>
      </c>
      <c r="C440" s="10"/>
      <c r="D440" s="10" t="s">
        <v>59</v>
      </c>
      <c r="E440" s="10">
        <v>30001309</v>
      </c>
      <c r="F440" s="10" t="s">
        <v>3291</v>
      </c>
      <c r="G440" s="10" t="s">
        <v>59</v>
      </c>
      <c r="H440" s="10" t="s">
        <v>59</v>
      </c>
      <c r="I440" s="10" t="s">
        <v>59</v>
      </c>
      <c r="J440" s="9">
        <v>632</v>
      </c>
      <c r="K440" s="10">
        <f>IF($E440="","",IFERROR(INDEX('01_Cad_Pecas'!$H$2:$H$5000,MATCH($E440,'01_Cad_Pecas'!$D$2:$D$5000,0)),IFERROR(INDEX('01_Cad_Pecas'!$H$2:$H$5000,MATCH(VALUE($E440),'01_Cad_Pecas'!$D$2:$D$5000,0)),"")))</f>
        <v>1.1000000000000001</v>
      </c>
      <c r="L440" s="10">
        <f>IF($E440="","",IFERROR(INDEX('01_Cad_Pecas'!$I$2:$I$5000,MATCH($E440,'01_Cad_Pecas'!$D$2:$D$5000,0)),IFERROR(INDEX('01_Cad_Pecas'!$I$2:$I$5000,MATCH(VALUE($E440),'01_Cad_Pecas'!$D$2:$D$5000,0)),"")))</f>
        <v>9.375E-2</v>
      </c>
      <c r="M440" s="10">
        <f t="shared" si="54"/>
        <v>60.35</v>
      </c>
      <c r="N440" s="10">
        <v>46199</v>
      </c>
      <c r="O440" s="9">
        <v>632</v>
      </c>
      <c r="P440" s="10"/>
      <c r="Q440" s="10"/>
      <c r="R440" s="10">
        <f t="shared" si="57"/>
        <v>60.35</v>
      </c>
      <c r="S440" s="10"/>
      <c r="T440" s="10">
        <f t="shared" si="58"/>
        <v>1</v>
      </c>
      <c r="U440" s="10"/>
      <c r="V440" s="10" t="str">
        <f t="shared" ca="1" si="59"/>
        <v>SIM</v>
      </c>
      <c r="W440" s="10">
        <f>IF(OR($A440="",$I440="",$M440=""),"",SUMIFS($M$2:M440,$I$2:I440,$I440,$A$2:A440,$A440)-$M440)</f>
        <v>0</v>
      </c>
      <c r="X440" s="10">
        <f t="shared" si="60"/>
        <v>284.14330000000001</v>
      </c>
      <c r="Y440" s="10">
        <f>IFERROR(VLOOKUP($I440,'02_Cad_Maquinas'!$B$2:$H$200,7,FALSE()),"")</f>
        <v>422.40000000000003</v>
      </c>
      <c r="Z440" s="10">
        <f t="shared" si="61"/>
        <v>138.25670000000002</v>
      </c>
      <c r="AA440" s="11">
        <f t="shared" si="62"/>
        <v>0.67268773674242421</v>
      </c>
      <c r="AB440" s="10"/>
      <c r="AC440" s="10" t="str">
        <f t="shared" si="55"/>
        <v>|10179|</v>
      </c>
      <c r="AD440" s="10" t="str">
        <f t="shared" si="56"/>
        <v>FURADEIRA 65</v>
      </c>
    </row>
    <row r="441" spans="1:30" ht="24" customHeight="1" x14ac:dyDescent="0.3">
      <c r="A441" s="35">
        <v>46199</v>
      </c>
      <c r="B441" s="10">
        <v>10179</v>
      </c>
      <c r="C441" s="10"/>
      <c r="D441" s="10" t="s">
        <v>59</v>
      </c>
      <c r="E441" s="10">
        <v>30001322</v>
      </c>
      <c r="F441" s="10" t="s">
        <v>3296</v>
      </c>
      <c r="G441" s="10" t="s">
        <v>59</v>
      </c>
      <c r="H441" s="10" t="s">
        <v>59</v>
      </c>
      <c r="I441" s="10" t="s">
        <v>59</v>
      </c>
      <c r="J441" s="9">
        <v>6</v>
      </c>
      <c r="K441" s="10">
        <f>IF($E441="","",IFERROR(INDEX('01_Cad_Pecas'!$H$2:$H$5000,MATCH($E441,'01_Cad_Pecas'!$D$2:$D$5000,0)),IFERROR(INDEX('01_Cad_Pecas'!$H$2:$H$5000,MATCH(VALUE($E441),'01_Cad_Pecas'!$D$2:$D$5000,0)),"")))</f>
        <v>1.1000000000000001</v>
      </c>
      <c r="L441" s="10">
        <f>IF($E441="","",IFERROR(INDEX('01_Cad_Pecas'!$I$2:$I$5000,MATCH($E441,'01_Cad_Pecas'!$D$2:$D$5000,0)),IFERROR(INDEX('01_Cad_Pecas'!$I$2:$I$5000,MATCH(VALUE($E441),'01_Cad_Pecas'!$D$2:$D$5000,0)),"")))</f>
        <v>9.375E-2</v>
      </c>
      <c r="M441" s="10">
        <f t="shared" si="54"/>
        <v>1.6625000000000001</v>
      </c>
      <c r="N441" s="10">
        <v>46199</v>
      </c>
      <c r="O441" s="9">
        <v>6</v>
      </c>
      <c r="P441" s="10"/>
      <c r="Q441" s="10"/>
      <c r="R441" s="10">
        <f t="shared" si="57"/>
        <v>1.6625000000000001</v>
      </c>
      <c r="S441" s="10"/>
      <c r="T441" s="10">
        <f t="shared" si="58"/>
        <v>1</v>
      </c>
      <c r="U441" s="10"/>
      <c r="V441" s="10" t="str">
        <f t="shared" ca="1" si="59"/>
        <v>SIM</v>
      </c>
      <c r="W441" s="10">
        <f>IF(OR($A441="",$I441="",$M441=""),"",SUMIFS($M$2:M441,$I$2:I441,$I441,$A$2:A441,$A441)-$M441)</f>
        <v>60.35</v>
      </c>
      <c r="X441" s="10">
        <f t="shared" si="60"/>
        <v>284.14330000000001</v>
      </c>
      <c r="Y441" s="10">
        <f>IFERROR(VLOOKUP($I441,'02_Cad_Maquinas'!$B$2:$H$200,7,FALSE()),"")</f>
        <v>422.40000000000003</v>
      </c>
      <c r="Z441" s="10">
        <f t="shared" si="61"/>
        <v>138.25670000000002</v>
      </c>
      <c r="AA441" s="11">
        <f t="shared" si="62"/>
        <v>0.67268773674242421</v>
      </c>
      <c r="AB441" s="10"/>
      <c r="AC441" s="10" t="str">
        <f t="shared" si="55"/>
        <v>|10179|</v>
      </c>
      <c r="AD441" s="10" t="str">
        <f t="shared" si="56"/>
        <v>FURADEIRA 65</v>
      </c>
    </row>
    <row r="442" spans="1:30" ht="24" customHeight="1" x14ac:dyDescent="0.3">
      <c r="A442" s="35">
        <v>46199</v>
      </c>
      <c r="B442" s="10">
        <v>10179</v>
      </c>
      <c r="C442" s="10"/>
      <c r="D442" s="10" t="s">
        <v>59</v>
      </c>
      <c r="E442" s="10">
        <v>30001201</v>
      </c>
      <c r="F442" s="10" t="s">
        <v>3293</v>
      </c>
      <c r="G442" s="10" t="s">
        <v>59</v>
      </c>
      <c r="H442" s="10" t="s">
        <v>59</v>
      </c>
      <c r="I442" s="10" t="s">
        <v>59</v>
      </c>
      <c r="J442" s="9">
        <v>24</v>
      </c>
      <c r="K442" s="10">
        <f>IF($E442="","",IFERROR(INDEX('01_Cad_Pecas'!$H$2:$H$5000,MATCH($E442,'01_Cad_Pecas'!$D$2:$D$5000,0)),IFERROR(INDEX('01_Cad_Pecas'!$H$2:$H$5000,MATCH(VALUE($E442),'01_Cad_Pecas'!$D$2:$D$5000,0)),"")))</f>
        <v>1.1000000000000001</v>
      </c>
      <c r="L442" s="10">
        <f>IF($E442="","",IFERROR(INDEX('01_Cad_Pecas'!$I$2:$I$5000,MATCH($E442,'01_Cad_Pecas'!$D$2:$D$5000,0)),IFERROR(INDEX('01_Cad_Pecas'!$I$2:$I$5000,MATCH(VALUE($E442),'01_Cad_Pecas'!$D$2:$D$5000,0)),"")))</f>
        <v>9.375E-2</v>
      </c>
      <c r="M442" s="10">
        <f t="shared" si="54"/>
        <v>3.35</v>
      </c>
      <c r="N442" s="10">
        <v>46199</v>
      </c>
      <c r="O442" s="9">
        <v>24</v>
      </c>
      <c r="P442" s="10"/>
      <c r="Q442" s="10"/>
      <c r="R442" s="10">
        <f t="shared" si="57"/>
        <v>3.35</v>
      </c>
      <c r="S442" s="10"/>
      <c r="T442" s="10">
        <f t="shared" si="58"/>
        <v>1</v>
      </c>
      <c r="U442" s="10"/>
      <c r="V442" s="10" t="str">
        <f t="shared" ca="1" si="59"/>
        <v>SIM</v>
      </c>
      <c r="W442" s="10">
        <f>IF(OR($A442="",$I442="",$M442=""),"",SUMIFS($M$2:M442,$I$2:I442,$I442,$A$2:A442,$A442)-$M442)</f>
        <v>62.012499999999996</v>
      </c>
      <c r="X442" s="10">
        <f t="shared" si="60"/>
        <v>284.14330000000001</v>
      </c>
      <c r="Y442" s="10">
        <f>IFERROR(VLOOKUP($I442,'02_Cad_Maquinas'!$B$2:$H$200,7,FALSE()),"")</f>
        <v>422.40000000000003</v>
      </c>
      <c r="Z442" s="10">
        <f t="shared" si="61"/>
        <v>138.25670000000002</v>
      </c>
      <c r="AA442" s="11">
        <f t="shared" si="62"/>
        <v>0.67268773674242421</v>
      </c>
      <c r="AB442" s="10"/>
      <c r="AC442" s="10" t="str">
        <f t="shared" si="55"/>
        <v>|10179|</v>
      </c>
      <c r="AD442" s="10" t="str">
        <f t="shared" si="56"/>
        <v>FURADEIRA 65</v>
      </c>
    </row>
    <row r="443" spans="1:30" ht="24" customHeight="1" x14ac:dyDescent="0.3">
      <c r="A443" s="35">
        <v>46199</v>
      </c>
      <c r="B443" s="10">
        <v>10179</v>
      </c>
      <c r="C443" s="10"/>
      <c r="D443" s="10" t="s">
        <v>59</v>
      </c>
      <c r="E443" s="10">
        <v>30001202</v>
      </c>
      <c r="F443" s="10" t="s">
        <v>3191</v>
      </c>
      <c r="G443" s="10" t="s">
        <v>59</v>
      </c>
      <c r="H443" s="10" t="s">
        <v>59</v>
      </c>
      <c r="I443" s="10" t="s">
        <v>59</v>
      </c>
      <c r="J443" s="9">
        <v>1336</v>
      </c>
      <c r="K443" s="10">
        <f>IF($E443="","",IFERROR(INDEX('01_Cad_Pecas'!$H$2:$H$5000,MATCH($E443,'01_Cad_Pecas'!$D$2:$D$5000,0)),IFERROR(INDEX('01_Cad_Pecas'!$H$2:$H$5000,MATCH(VALUE($E443),'01_Cad_Pecas'!$D$2:$D$5000,0)),"")))</f>
        <v>3</v>
      </c>
      <c r="L443" s="10">
        <f>IF($E443="","",IFERROR(INDEX('01_Cad_Pecas'!$I$2:$I$5000,MATCH($E443,'01_Cad_Pecas'!$D$2:$D$5000,0)),IFERROR(INDEX('01_Cad_Pecas'!$I$2:$I$5000,MATCH(VALUE($E443),'01_Cad_Pecas'!$D$2:$D$5000,0)),"")))</f>
        <v>6.7799999999999999E-2</v>
      </c>
      <c r="M443" s="10">
        <f t="shared" si="54"/>
        <v>93.580799999999996</v>
      </c>
      <c r="N443" s="10">
        <v>46199</v>
      </c>
      <c r="O443" s="9">
        <v>1336</v>
      </c>
      <c r="P443" s="10"/>
      <c r="Q443" s="10"/>
      <c r="R443" s="10">
        <f t="shared" si="57"/>
        <v>93.580799999999996</v>
      </c>
      <c r="S443" s="10"/>
      <c r="T443" s="10">
        <f t="shared" si="58"/>
        <v>1</v>
      </c>
      <c r="U443" s="10"/>
      <c r="V443" s="10" t="str">
        <f t="shared" ca="1" si="59"/>
        <v>SIM</v>
      </c>
      <c r="W443" s="10">
        <f>IF(OR($A443="",$I443="",$M443=""),"",SUMIFS($M$2:M443,$I$2:I443,$I443,$A$2:A443,$A443)-$M443)</f>
        <v>65.362499999999997</v>
      </c>
      <c r="X443" s="10">
        <f t="shared" si="60"/>
        <v>284.14330000000001</v>
      </c>
      <c r="Y443" s="10">
        <f>IFERROR(VLOOKUP($I443,'02_Cad_Maquinas'!$B$2:$H$200,7,FALSE()),"")</f>
        <v>422.40000000000003</v>
      </c>
      <c r="Z443" s="10">
        <f t="shared" si="61"/>
        <v>138.25670000000002</v>
      </c>
      <c r="AA443" s="11">
        <f t="shared" si="62"/>
        <v>0.67268773674242421</v>
      </c>
      <c r="AB443" s="10"/>
      <c r="AC443" s="10" t="str">
        <f t="shared" si="55"/>
        <v>|10179|</v>
      </c>
      <c r="AD443" s="10" t="str">
        <f t="shared" si="56"/>
        <v>FURADEIRA 65</v>
      </c>
    </row>
    <row r="444" spans="1:30" ht="24" customHeight="1" x14ac:dyDescent="0.3">
      <c r="A444" s="35">
        <v>46199</v>
      </c>
      <c r="B444" s="10">
        <v>10179</v>
      </c>
      <c r="C444" s="10"/>
      <c r="D444" s="10" t="s">
        <v>59</v>
      </c>
      <c r="E444" s="10">
        <v>30001301</v>
      </c>
      <c r="F444" s="10" t="s">
        <v>3294</v>
      </c>
      <c r="G444" s="10" t="s">
        <v>59</v>
      </c>
      <c r="H444" s="10" t="s">
        <v>59</v>
      </c>
      <c r="I444" s="10" t="s">
        <v>59</v>
      </c>
      <c r="J444" s="9">
        <v>1264</v>
      </c>
      <c r="K444" s="10">
        <f>IF($E444="","",IFERROR(INDEX('01_Cad_Pecas'!$H$2:$H$5000,MATCH($E444,'01_Cad_Pecas'!$D$2:$D$5000,0)),IFERROR(INDEX('01_Cad_Pecas'!$H$2:$H$5000,MATCH(VALUE($E444),'01_Cad_Pecas'!$D$2:$D$5000,0)),"")))</f>
        <v>1.1000000000000001</v>
      </c>
      <c r="L444" s="10">
        <f>IF($E444="","",IFERROR(INDEX('01_Cad_Pecas'!$I$2:$I$5000,MATCH($E444,'01_Cad_Pecas'!$D$2:$D$5000,0)),IFERROR(INDEX('01_Cad_Pecas'!$I$2:$I$5000,MATCH(VALUE($E444),'01_Cad_Pecas'!$D$2:$D$5000,0)),"")))</f>
        <v>9.375E-2</v>
      </c>
      <c r="M444" s="10">
        <f t="shared" si="54"/>
        <v>119.6</v>
      </c>
      <c r="N444" s="10">
        <v>46199</v>
      </c>
      <c r="O444" s="9">
        <v>1264</v>
      </c>
      <c r="P444" s="10"/>
      <c r="Q444" s="10"/>
      <c r="R444" s="10">
        <f t="shared" si="57"/>
        <v>119.6</v>
      </c>
      <c r="S444" s="10"/>
      <c r="T444" s="10">
        <f t="shared" si="58"/>
        <v>1</v>
      </c>
      <c r="U444" s="10"/>
      <c r="V444" s="10" t="str">
        <f t="shared" ca="1" si="59"/>
        <v>SIM</v>
      </c>
      <c r="W444" s="10">
        <f>IF(OR($A444="",$I444="",$M444=""),"",SUMIFS($M$2:M444,$I$2:I444,$I444,$A$2:A444,$A444)-$M444)</f>
        <v>158.94329999999999</v>
      </c>
      <c r="X444" s="10">
        <f t="shared" si="60"/>
        <v>284.14330000000001</v>
      </c>
      <c r="Y444" s="10">
        <f>IFERROR(VLOOKUP($I444,'02_Cad_Maquinas'!$B$2:$H$200,7,FALSE()),"")</f>
        <v>422.40000000000003</v>
      </c>
      <c r="Z444" s="10">
        <f t="shared" si="61"/>
        <v>138.25670000000002</v>
      </c>
      <c r="AA444" s="11">
        <f t="shared" si="62"/>
        <v>0.67268773674242421</v>
      </c>
      <c r="AB444" s="10"/>
      <c r="AC444" s="10" t="str">
        <f t="shared" si="55"/>
        <v>|10179|</v>
      </c>
      <c r="AD444" s="10" t="str">
        <f t="shared" si="56"/>
        <v>FURADEIRA 65</v>
      </c>
    </row>
    <row r="445" spans="1:30" ht="24" customHeight="1" x14ac:dyDescent="0.3">
      <c r="A445" s="35">
        <v>46199</v>
      </c>
      <c r="B445" s="10">
        <v>10179</v>
      </c>
      <c r="C445" s="10"/>
      <c r="D445" s="10" t="s">
        <v>59</v>
      </c>
      <c r="E445" s="10">
        <v>30006801</v>
      </c>
      <c r="F445" s="10" t="s">
        <v>3297</v>
      </c>
      <c r="G445" s="10" t="s">
        <v>59</v>
      </c>
      <c r="H445" s="10" t="s">
        <v>59</v>
      </c>
      <c r="I445" s="10" t="s">
        <v>59</v>
      </c>
      <c r="J445" s="9">
        <v>48</v>
      </c>
      <c r="K445" s="10">
        <f>IF($E445="","",IFERROR(INDEX('01_Cad_Pecas'!$H$2:$H$5000,MATCH($E445,'01_Cad_Pecas'!$D$2:$D$5000,0)),IFERROR(INDEX('01_Cad_Pecas'!$H$2:$H$5000,MATCH(VALUE($E445),'01_Cad_Pecas'!$D$2:$D$5000,0)),"")))</f>
        <v>1.1000000000000001</v>
      </c>
      <c r="L445" s="10">
        <f>IF($E445="","",IFERROR(INDEX('01_Cad_Pecas'!$I$2:$I$5000,MATCH($E445,'01_Cad_Pecas'!$D$2:$D$5000,0)),IFERROR(INDEX('01_Cad_Pecas'!$I$2:$I$5000,MATCH(VALUE($E445),'01_Cad_Pecas'!$D$2:$D$5000,0)),"")))</f>
        <v>9.375E-2</v>
      </c>
      <c r="M445" s="10">
        <f t="shared" si="54"/>
        <v>5.6</v>
      </c>
      <c r="N445" s="10">
        <v>46199</v>
      </c>
      <c r="O445" s="9">
        <v>48</v>
      </c>
      <c r="P445" s="10"/>
      <c r="Q445" s="10"/>
      <c r="R445" s="10">
        <f t="shared" si="57"/>
        <v>5.6</v>
      </c>
      <c r="S445" s="10"/>
      <c r="T445" s="10">
        <f t="shared" si="58"/>
        <v>1</v>
      </c>
      <c r="U445" s="10"/>
      <c r="V445" s="10" t="str">
        <f t="shared" ca="1" si="59"/>
        <v>SIM</v>
      </c>
      <c r="W445" s="10">
        <f>IF(OR($A445="",$I445="",$M445=""),"",SUMIFS($M$2:M445,$I$2:I445,$I445,$A$2:A445,$A445)-$M445)</f>
        <v>278.54329999999999</v>
      </c>
      <c r="X445" s="10">
        <f t="shared" si="60"/>
        <v>284.14330000000001</v>
      </c>
      <c r="Y445" s="10">
        <f>IFERROR(VLOOKUP($I445,'02_Cad_Maquinas'!$B$2:$H$200,7,FALSE()),"")</f>
        <v>422.40000000000003</v>
      </c>
      <c r="Z445" s="10">
        <f t="shared" si="61"/>
        <v>138.25670000000002</v>
      </c>
      <c r="AA445" s="11">
        <f t="shared" si="62"/>
        <v>0.67268773674242421</v>
      </c>
      <c r="AB445" s="10"/>
      <c r="AC445" s="10" t="str">
        <f t="shared" si="55"/>
        <v>|10179|</v>
      </c>
      <c r="AD445" s="10" t="str">
        <f t="shared" si="56"/>
        <v>FURADEIRA 65</v>
      </c>
    </row>
    <row r="446" spans="1:30" ht="24" customHeight="1" x14ac:dyDescent="0.3">
      <c r="A446" s="35">
        <v>46202</v>
      </c>
      <c r="B446" s="10">
        <v>10180.101479999999</v>
      </c>
      <c r="C446" s="10"/>
      <c r="D446" s="10" t="s">
        <v>59</v>
      </c>
      <c r="E446" s="20">
        <v>30001309</v>
      </c>
      <c r="F446" s="16" t="s">
        <v>3291</v>
      </c>
      <c r="G446" s="10" t="s">
        <v>59</v>
      </c>
      <c r="H446" s="10" t="s">
        <v>59</v>
      </c>
      <c r="I446" s="10" t="s">
        <v>59</v>
      </c>
      <c r="J446" s="19">
        <v>820</v>
      </c>
      <c r="K446" s="10">
        <f>IF($E446="","",IFERROR(INDEX('01_Cad_Pecas'!$H$2:$H$5000,MATCH($E446,'01_Cad_Pecas'!$D$2:$D$5000,0)),IFERROR(INDEX('01_Cad_Pecas'!$H$2:$H$5000,MATCH(VALUE($E446),'01_Cad_Pecas'!$D$2:$D$5000,0)),"")))</f>
        <v>1.1000000000000001</v>
      </c>
      <c r="L446" s="10">
        <f>IF($E446="","",IFERROR(INDEX('01_Cad_Pecas'!$I$2:$I$5000,MATCH($E446,'01_Cad_Pecas'!$D$2:$D$5000,0)),IFERROR(INDEX('01_Cad_Pecas'!$I$2:$I$5000,MATCH(VALUE($E446),'01_Cad_Pecas'!$D$2:$D$5000,0)),"")))</f>
        <v>9.375E-2</v>
      </c>
      <c r="M446" s="10">
        <f t="shared" si="54"/>
        <v>77.974999999999994</v>
      </c>
      <c r="N446" s="10">
        <v>46203</v>
      </c>
      <c r="O446" s="19">
        <v>820</v>
      </c>
      <c r="P446" s="10"/>
      <c r="Q446" s="10"/>
      <c r="R446" s="10">
        <f t="shared" si="57"/>
        <v>77.974999999999994</v>
      </c>
      <c r="S446" s="10"/>
      <c r="T446" s="10">
        <f t="shared" si="58"/>
        <v>1</v>
      </c>
      <c r="U446" s="10"/>
      <c r="V446" s="10" t="str">
        <f t="shared" ca="1" si="59"/>
        <v>SIM</v>
      </c>
      <c r="W446" s="10">
        <f>IF(OR($A446="",$I446="",$M446=""),"",SUMIFS($M$2:M446,$I$2:I446,$I446,$A$2:A446,$A446)-$M446)</f>
        <v>0</v>
      </c>
      <c r="X446" s="10">
        <f t="shared" si="60"/>
        <v>347.01699999999994</v>
      </c>
      <c r="Y446" s="10">
        <f>IFERROR(VLOOKUP($I446,'02_Cad_Maquinas'!$B$2:$H$200,7,FALSE()),"")</f>
        <v>422.40000000000003</v>
      </c>
      <c r="Z446" s="10">
        <f t="shared" si="61"/>
        <v>75.383000000000095</v>
      </c>
      <c r="AA446" s="11">
        <f t="shared" si="62"/>
        <v>0.82153645833333311</v>
      </c>
      <c r="AB446" s="10"/>
      <c r="AC446" s="10" t="str">
        <f t="shared" si="55"/>
        <v>|10180|10148|</v>
      </c>
      <c r="AD446" s="10" t="str">
        <f t="shared" si="56"/>
        <v>FURADEIRA 65</v>
      </c>
    </row>
    <row r="447" spans="1:30" ht="24" customHeight="1" x14ac:dyDescent="0.3">
      <c r="A447" s="35">
        <v>46202</v>
      </c>
      <c r="B447" s="10">
        <v>10180.101479999999</v>
      </c>
      <c r="C447" s="10"/>
      <c r="D447" s="10" t="s">
        <v>59</v>
      </c>
      <c r="E447" s="20">
        <v>30001202</v>
      </c>
      <c r="F447" s="16" t="s">
        <v>3191</v>
      </c>
      <c r="G447" s="10" t="s">
        <v>59</v>
      </c>
      <c r="H447" s="10" t="s">
        <v>59</v>
      </c>
      <c r="I447" s="10" t="s">
        <v>59</v>
      </c>
      <c r="J447" s="19">
        <v>1640</v>
      </c>
      <c r="K447" s="10">
        <f>IF($E447="","",IFERROR(INDEX('01_Cad_Pecas'!$H$2:$H$5000,MATCH($E447,'01_Cad_Pecas'!$D$2:$D$5000,0)),IFERROR(INDEX('01_Cad_Pecas'!$H$2:$H$5000,MATCH(VALUE($E447),'01_Cad_Pecas'!$D$2:$D$5000,0)),"")))</f>
        <v>3</v>
      </c>
      <c r="L447" s="10">
        <f>IF($E447="","",IFERROR(INDEX('01_Cad_Pecas'!$I$2:$I$5000,MATCH($E447,'01_Cad_Pecas'!$D$2:$D$5000,0)),IFERROR(INDEX('01_Cad_Pecas'!$I$2:$I$5000,MATCH(VALUE($E447),'01_Cad_Pecas'!$D$2:$D$5000,0)),"")))</f>
        <v>6.7799999999999999E-2</v>
      </c>
      <c r="M447" s="10">
        <f t="shared" si="54"/>
        <v>114.19199999999999</v>
      </c>
      <c r="N447" s="10">
        <v>46203</v>
      </c>
      <c r="O447" s="19">
        <v>1640</v>
      </c>
      <c r="P447" s="10"/>
      <c r="Q447" s="10"/>
      <c r="R447" s="10">
        <f t="shared" si="57"/>
        <v>114.19199999999999</v>
      </c>
      <c r="S447" s="10"/>
      <c r="T447" s="10">
        <f t="shared" si="58"/>
        <v>1</v>
      </c>
      <c r="U447" s="10"/>
      <c r="V447" s="10" t="str">
        <f t="shared" ca="1" si="59"/>
        <v>SIM</v>
      </c>
      <c r="W447" s="10">
        <f>IF(OR($A447="",$I447="",$M447=""),"",SUMIFS($M$2:M447,$I$2:I447,$I447,$A$2:A447,$A447)-$M447)</f>
        <v>77.97499999999998</v>
      </c>
      <c r="X447" s="10">
        <f t="shared" si="60"/>
        <v>347.01699999999994</v>
      </c>
      <c r="Y447" s="10">
        <f>IFERROR(VLOOKUP($I447,'02_Cad_Maquinas'!$B$2:$H$200,7,FALSE()),"")</f>
        <v>422.40000000000003</v>
      </c>
      <c r="Z447" s="10">
        <f t="shared" si="61"/>
        <v>75.383000000000095</v>
      </c>
      <c r="AA447" s="11">
        <f t="shared" si="62"/>
        <v>0.82153645833333311</v>
      </c>
      <c r="AB447" s="10"/>
      <c r="AC447" s="10" t="str">
        <f t="shared" si="55"/>
        <v>|10180|10148|</v>
      </c>
      <c r="AD447" s="10" t="str">
        <f t="shared" si="56"/>
        <v>FURADEIRA 65</v>
      </c>
    </row>
    <row r="448" spans="1:30" ht="24" customHeight="1" x14ac:dyDescent="0.3">
      <c r="A448" s="35">
        <v>46202</v>
      </c>
      <c r="B448" s="10">
        <v>10180.101479999999</v>
      </c>
      <c r="C448" s="10"/>
      <c r="D448" s="10" t="s">
        <v>59</v>
      </c>
      <c r="E448" s="20">
        <v>30001301</v>
      </c>
      <c r="F448" s="16" t="s">
        <v>3294</v>
      </c>
      <c r="G448" s="10" t="s">
        <v>59</v>
      </c>
      <c r="H448" s="10" t="s">
        <v>59</v>
      </c>
      <c r="I448" s="10" t="s">
        <v>59</v>
      </c>
      <c r="J448" s="19">
        <v>1640</v>
      </c>
      <c r="K448" s="10">
        <f>IF($E448="","",IFERROR(INDEX('01_Cad_Pecas'!$H$2:$H$5000,MATCH($E448,'01_Cad_Pecas'!$D$2:$D$5000,0)),IFERROR(INDEX('01_Cad_Pecas'!$H$2:$H$5000,MATCH(VALUE($E448),'01_Cad_Pecas'!$D$2:$D$5000,0)),"")))</f>
        <v>1.1000000000000001</v>
      </c>
      <c r="L448" s="10">
        <f>IF($E448="","",IFERROR(INDEX('01_Cad_Pecas'!$I$2:$I$5000,MATCH($E448,'01_Cad_Pecas'!$D$2:$D$5000,0)),IFERROR(INDEX('01_Cad_Pecas'!$I$2:$I$5000,MATCH(VALUE($E448),'01_Cad_Pecas'!$D$2:$D$5000,0)),"")))</f>
        <v>9.375E-2</v>
      </c>
      <c r="M448" s="10">
        <f t="shared" si="54"/>
        <v>154.85</v>
      </c>
      <c r="N448" s="10">
        <v>46203</v>
      </c>
      <c r="O448" s="19">
        <v>1640</v>
      </c>
      <c r="P448" s="10"/>
      <c r="Q448" s="10"/>
      <c r="R448" s="10">
        <f t="shared" si="57"/>
        <v>154.85</v>
      </c>
      <c r="S448" s="10"/>
      <c r="T448" s="10">
        <f t="shared" si="58"/>
        <v>1</v>
      </c>
      <c r="U448" s="10"/>
      <c r="V448" s="10" t="str">
        <f t="shared" ca="1" si="59"/>
        <v>SIM</v>
      </c>
      <c r="W448" s="10">
        <f>IF(OR($A448="",$I448="",$M448=""),"",SUMIFS($M$2:M448,$I$2:I448,$I448,$A$2:A448,$A448)-$M448)</f>
        <v>192.16699999999994</v>
      </c>
      <c r="X448" s="10">
        <f t="shared" si="60"/>
        <v>347.01699999999994</v>
      </c>
      <c r="Y448" s="10">
        <f>IFERROR(VLOOKUP($I448,'02_Cad_Maquinas'!$B$2:$H$200,7,FALSE()),"")</f>
        <v>422.40000000000003</v>
      </c>
      <c r="Z448" s="10">
        <f t="shared" si="61"/>
        <v>75.383000000000095</v>
      </c>
      <c r="AA448" s="11">
        <f t="shared" si="62"/>
        <v>0.82153645833333311</v>
      </c>
      <c r="AB448" s="10"/>
      <c r="AC448" s="10" t="str">
        <f t="shared" si="55"/>
        <v>|10180|10148|</v>
      </c>
      <c r="AD448" s="10" t="str">
        <f t="shared" si="56"/>
        <v>FURADEIRA 65</v>
      </c>
    </row>
    <row r="449" spans="1:30" ht="36" customHeight="1" x14ac:dyDescent="0.3">
      <c r="A449" s="35">
        <v>46199</v>
      </c>
      <c r="B449" s="10">
        <v>10176</v>
      </c>
      <c r="C449" s="10" t="s">
        <v>3130</v>
      </c>
      <c r="D449" s="10" t="s">
        <v>3083</v>
      </c>
      <c r="E449" s="10">
        <v>30001212</v>
      </c>
      <c r="F449" s="10" t="s">
        <v>482</v>
      </c>
      <c r="G449" s="10" t="s">
        <v>58</v>
      </c>
      <c r="H449" s="10" t="s">
        <v>58</v>
      </c>
      <c r="I449" s="9" t="s">
        <v>58</v>
      </c>
      <c r="J449" s="9">
        <v>40</v>
      </c>
      <c r="K449" s="10">
        <f>IF($E449="","",IFERROR(INDEX('01_Cad_Pecas'!$H$2:$H$5000,MATCH($E449,'01_Cad_Pecas'!$D$2:$D$5000,0)),IFERROR(INDEX('01_Cad_Pecas'!$H$2:$H$5000,MATCH(VALUE($E449),'01_Cad_Pecas'!$D$2:$D$5000,0)),"")))</f>
        <v>0</v>
      </c>
      <c r="L449" s="10">
        <f>IF($E449="","",IFERROR(INDEX('01_Cad_Pecas'!$I$2:$I$5000,MATCH($E449,'01_Cad_Pecas'!$D$2:$D$5000,0)),IFERROR(INDEX('01_Cad_Pecas'!$I$2:$I$5000,MATCH(VALUE($E449),'01_Cad_Pecas'!$D$2:$D$5000,0)),"")))</f>
        <v>0.35</v>
      </c>
      <c r="M449" s="10">
        <f t="shared" si="54"/>
        <v>14</v>
      </c>
      <c r="N449" s="10">
        <v>46199</v>
      </c>
      <c r="O449" s="9">
        <v>40</v>
      </c>
      <c r="P449" s="10"/>
      <c r="Q449" s="10"/>
      <c r="R449" s="10">
        <f t="shared" si="57"/>
        <v>14</v>
      </c>
      <c r="S449" s="10"/>
      <c r="T449" s="10">
        <f t="shared" si="58"/>
        <v>1</v>
      </c>
      <c r="U449" s="10"/>
      <c r="V449" s="10" t="str">
        <f t="shared" ca="1" si="59"/>
        <v>SIM</v>
      </c>
      <c r="W449" s="10">
        <f>IF(OR($A449="",$I449="",$M449=""),"",SUMIFS($M$2:M449,$I$2:I449,$I449,$A$2:A449,$A449)-$M449)</f>
        <v>0</v>
      </c>
      <c r="X449" s="10">
        <f t="shared" si="60"/>
        <v>653.41249999999991</v>
      </c>
      <c r="Y449" s="10">
        <f>IFERROR(VLOOKUP($I449,'02_Cad_Maquinas'!$B$2:$H$200,7,FALSE()),"")</f>
        <v>1584</v>
      </c>
      <c r="Z449" s="10">
        <f t="shared" si="61"/>
        <v>930.58750000000009</v>
      </c>
      <c r="AA449" s="11">
        <f t="shared" si="62"/>
        <v>0.41250789141414135</v>
      </c>
      <c r="AB449" s="10" t="s">
        <v>3298</v>
      </c>
      <c r="AC449" s="10" t="str">
        <f t="shared" si="55"/>
        <v>|10176|</v>
      </c>
      <c r="AD449" s="10" t="str">
        <f t="shared" si="56"/>
        <v>MONTAGEM DE CADEIRAS</v>
      </c>
    </row>
    <row r="450" spans="1:30" ht="36" customHeight="1" x14ac:dyDescent="0.3">
      <c r="A450" s="35">
        <v>46199</v>
      </c>
      <c r="B450" s="10">
        <v>10176</v>
      </c>
      <c r="C450" s="10" t="s">
        <v>3130</v>
      </c>
      <c r="D450" s="10" t="s">
        <v>3083</v>
      </c>
      <c r="E450" s="10">
        <v>30001213</v>
      </c>
      <c r="F450" s="10" t="s">
        <v>477</v>
      </c>
      <c r="G450" s="10" t="s">
        <v>58</v>
      </c>
      <c r="H450" s="10" t="s">
        <v>58</v>
      </c>
      <c r="I450" s="9" t="s">
        <v>58</v>
      </c>
      <c r="J450" s="9">
        <v>238</v>
      </c>
      <c r="K450" s="10">
        <f>IF($E450="","",IFERROR(INDEX('01_Cad_Pecas'!$H$2:$H$5000,MATCH($E450,'01_Cad_Pecas'!$D$2:$D$5000,0)),IFERROR(INDEX('01_Cad_Pecas'!$H$2:$H$5000,MATCH(VALUE($E450),'01_Cad_Pecas'!$D$2:$D$5000,0)),"")))</f>
        <v>0</v>
      </c>
      <c r="L450" s="10">
        <f>IF($E450="","",IFERROR(INDEX('01_Cad_Pecas'!$I$2:$I$5000,MATCH($E450,'01_Cad_Pecas'!$D$2:$D$5000,0)),IFERROR(INDEX('01_Cad_Pecas'!$I$2:$I$5000,MATCH(VALUE($E450),'01_Cad_Pecas'!$D$2:$D$5000,0)),"")))</f>
        <v>0.35</v>
      </c>
      <c r="M450" s="10">
        <f t="shared" ref="M450:M513" si="63">IF(OR($J450="",$L450=""),"",IF($K450="",0,$K450)+$J450*$L450)</f>
        <v>83.3</v>
      </c>
      <c r="N450" s="10">
        <v>46199</v>
      </c>
      <c r="O450" s="9">
        <v>238</v>
      </c>
      <c r="P450" s="10"/>
      <c r="Q450" s="10"/>
      <c r="R450" s="10">
        <f t="shared" si="57"/>
        <v>83.3</v>
      </c>
      <c r="S450" s="10"/>
      <c r="T450" s="10">
        <f t="shared" si="58"/>
        <v>1</v>
      </c>
      <c r="U450" s="10"/>
      <c r="V450" s="10" t="str">
        <f t="shared" ca="1" si="59"/>
        <v>SIM</v>
      </c>
      <c r="W450" s="10">
        <f>IF(OR($A450="",$I450="",$M450=""),"",SUMIFS($M$2:M450,$I$2:I450,$I450,$A$2:A450,$A450)-$M450)</f>
        <v>14</v>
      </c>
      <c r="X450" s="10">
        <f t="shared" si="60"/>
        <v>653.41249999999991</v>
      </c>
      <c r="Y450" s="10">
        <f>IFERROR(VLOOKUP($I450,'02_Cad_Maquinas'!$B$2:$H$200,7,FALSE()),"")</f>
        <v>1584</v>
      </c>
      <c r="Z450" s="10">
        <f t="shared" si="61"/>
        <v>930.58750000000009</v>
      </c>
      <c r="AA450" s="11">
        <f t="shared" si="62"/>
        <v>0.41250789141414135</v>
      </c>
      <c r="AB450" s="10" t="s">
        <v>3298</v>
      </c>
      <c r="AC450" s="10" t="str">
        <f t="shared" si="55"/>
        <v>|10176|</v>
      </c>
      <c r="AD450" s="10" t="str">
        <f t="shared" si="56"/>
        <v>MONTAGEM DE CADEIRAS</v>
      </c>
    </row>
    <row r="451" spans="1:30" ht="36" customHeight="1" x14ac:dyDescent="0.3">
      <c r="A451" s="35">
        <v>46199</v>
      </c>
      <c r="B451" s="10">
        <v>10176</v>
      </c>
      <c r="C451" s="10" t="s">
        <v>3130</v>
      </c>
      <c r="D451" s="10" t="s">
        <v>3083</v>
      </c>
      <c r="E451" s="10">
        <v>30001312</v>
      </c>
      <c r="F451" s="10" t="s">
        <v>3169</v>
      </c>
      <c r="G451" s="10" t="s">
        <v>58</v>
      </c>
      <c r="H451" s="10" t="s">
        <v>58</v>
      </c>
      <c r="I451" s="9" t="s">
        <v>58</v>
      </c>
      <c r="J451" s="9">
        <v>48</v>
      </c>
      <c r="K451" s="10">
        <f>IF($E451="","",IFERROR(INDEX('01_Cad_Pecas'!$H$2:$H$5000,MATCH($E451,'01_Cad_Pecas'!$D$2:$D$5000,0)),IFERROR(INDEX('01_Cad_Pecas'!$H$2:$H$5000,MATCH(VALUE($E451),'01_Cad_Pecas'!$D$2:$D$5000,0)),"")))</f>
        <v>0</v>
      </c>
      <c r="L451" s="10">
        <f>IF($E451="","",IFERROR(INDEX('01_Cad_Pecas'!$I$2:$I$5000,MATCH($E451,'01_Cad_Pecas'!$D$2:$D$5000,0)),IFERROR(INDEX('01_Cad_Pecas'!$I$2:$I$5000,MATCH(VALUE($E451),'01_Cad_Pecas'!$D$2:$D$5000,0)),"")))</f>
        <v>0.35</v>
      </c>
      <c r="M451" s="10">
        <f t="shared" si="63"/>
        <v>16.799999999999997</v>
      </c>
      <c r="N451" s="10">
        <v>46199</v>
      </c>
      <c r="O451" s="9">
        <v>48</v>
      </c>
      <c r="P451" s="10"/>
      <c r="Q451" s="10"/>
      <c r="R451" s="10">
        <f t="shared" si="57"/>
        <v>16.799999999999997</v>
      </c>
      <c r="S451" s="10"/>
      <c r="T451" s="10">
        <f t="shared" si="58"/>
        <v>1</v>
      </c>
      <c r="U451" s="10"/>
      <c r="V451" s="10" t="str">
        <f t="shared" ca="1" si="59"/>
        <v>SIM</v>
      </c>
      <c r="W451" s="10">
        <f>IF(OR($A451="",$I451="",$M451=""),"",SUMIFS($M$2:M451,$I$2:I451,$I451,$A$2:A451,$A451)-$M451)</f>
        <v>97.3</v>
      </c>
      <c r="X451" s="10">
        <f t="shared" si="60"/>
        <v>653.41249999999991</v>
      </c>
      <c r="Y451" s="10">
        <f>IFERROR(VLOOKUP($I451,'02_Cad_Maquinas'!$B$2:$H$200,7,FALSE()),"")</f>
        <v>1584</v>
      </c>
      <c r="Z451" s="10">
        <f t="shared" si="61"/>
        <v>930.58750000000009</v>
      </c>
      <c r="AA451" s="11">
        <f t="shared" si="62"/>
        <v>0.41250789141414135</v>
      </c>
      <c r="AB451" s="10" t="s">
        <v>3298</v>
      </c>
      <c r="AC451" s="10" t="str">
        <f t="shared" ref="AC451:AC514" si="64">IF($B451="","","|"&amp;SUBSTITUTE(TRIM(SUBSTITUTE(SUBSTITUTE(SUBSTITUTE(SUBSTITUTE(SUBSTITUTE(SUBSTITUTE(SUBSTITUTE(SUBSTITUTE(SUBSTITUTE(SUBSTITUTE(SUBSTITUTE(SUBSTITUTE(SUBSTITUTE(SUBSTITUTE(TRIM($B451&amp;""),CHAR(10)," "),CHAR(13)," "),"."," "),";"," "),","," "),"/"," "),"+"," "),"-"," "),"  "," "),"  "," "),"  "," "),"  "," "),"  "," "),"  "," "))," ","|")&amp;"|")</f>
        <v>|10176|</v>
      </c>
      <c r="AD451" s="10" t="str">
        <f t="shared" ref="AD451:AD514" si="65">TRIM($I451&amp;"")</f>
        <v>MONTAGEM DE CADEIRAS</v>
      </c>
    </row>
    <row r="452" spans="1:30" ht="36" customHeight="1" x14ac:dyDescent="0.3">
      <c r="A452" s="35">
        <v>46199</v>
      </c>
      <c r="B452" s="10">
        <v>10176</v>
      </c>
      <c r="C452" s="10" t="s">
        <v>3130</v>
      </c>
      <c r="D452" s="10" t="s">
        <v>3083</v>
      </c>
      <c r="E452" s="10">
        <v>30003212</v>
      </c>
      <c r="F452" s="10" t="s">
        <v>3170</v>
      </c>
      <c r="G452" s="10" t="s">
        <v>58</v>
      </c>
      <c r="H452" s="10" t="s">
        <v>58</v>
      </c>
      <c r="I452" s="9" t="s">
        <v>58</v>
      </c>
      <c r="J452" s="9">
        <v>150</v>
      </c>
      <c r="K452" s="10">
        <f>IF($E452="","",IFERROR(INDEX('01_Cad_Pecas'!$H$2:$H$5000,MATCH($E452,'01_Cad_Pecas'!$D$2:$D$5000,0)),IFERROR(INDEX('01_Cad_Pecas'!$H$2:$H$5000,MATCH(VALUE($E452),'01_Cad_Pecas'!$D$2:$D$5000,0)),"")))</f>
        <v>0</v>
      </c>
      <c r="L452" s="10">
        <f>IF($E452="","",IFERROR(INDEX('01_Cad_Pecas'!$I$2:$I$5000,MATCH($E452,'01_Cad_Pecas'!$D$2:$D$5000,0)),IFERROR(INDEX('01_Cad_Pecas'!$I$2:$I$5000,MATCH(VALUE($E452),'01_Cad_Pecas'!$D$2:$D$5000,0)),"")))</f>
        <v>0.35</v>
      </c>
      <c r="M452" s="10">
        <f t="shared" si="63"/>
        <v>52.5</v>
      </c>
      <c r="N452" s="10">
        <v>46199</v>
      </c>
      <c r="O452" s="9">
        <v>150</v>
      </c>
      <c r="P452" s="10"/>
      <c r="Q452" s="10"/>
      <c r="R452" s="10">
        <f t="shared" si="57"/>
        <v>52.5</v>
      </c>
      <c r="S452" s="10"/>
      <c r="T452" s="10">
        <f t="shared" si="58"/>
        <v>1</v>
      </c>
      <c r="U452" s="10"/>
      <c r="V452" s="10" t="str">
        <f t="shared" ca="1" si="59"/>
        <v>SIM</v>
      </c>
      <c r="W452" s="10">
        <f>IF(OR($A452="",$I452="",$M452=""),"",SUMIFS($M$2:M452,$I$2:I452,$I452,$A$2:A452,$A452)-$M452)</f>
        <v>114.1</v>
      </c>
      <c r="X452" s="10">
        <f t="shared" si="60"/>
        <v>653.41249999999991</v>
      </c>
      <c r="Y452" s="10">
        <f>IFERROR(VLOOKUP($I452,'02_Cad_Maquinas'!$B$2:$H$200,7,FALSE()),"")</f>
        <v>1584</v>
      </c>
      <c r="Z452" s="10">
        <f t="shared" si="61"/>
        <v>930.58750000000009</v>
      </c>
      <c r="AA452" s="11">
        <f t="shared" si="62"/>
        <v>0.41250789141414135</v>
      </c>
      <c r="AB452" s="10" t="s">
        <v>3298</v>
      </c>
      <c r="AC452" s="10" t="str">
        <f t="shared" si="64"/>
        <v>|10176|</v>
      </c>
      <c r="AD452" s="10" t="str">
        <f t="shared" si="65"/>
        <v>MONTAGEM DE CADEIRAS</v>
      </c>
    </row>
    <row r="453" spans="1:30" ht="36" customHeight="1" x14ac:dyDescent="0.3">
      <c r="A453" s="35">
        <v>46199</v>
      </c>
      <c r="B453" s="10">
        <v>10176</v>
      </c>
      <c r="C453" s="10" t="s">
        <v>3130</v>
      </c>
      <c r="D453" s="10" t="s">
        <v>3083</v>
      </c>
      <c r="E453" s="10">
        <v>30001201</v>
      </c>
      <c r="F453" s="10" t="s">
        <v>3293</v>
      </c>
      <c r="G453" s="10" t="s">
        <v>58</v>
      </c>
      <c r="H453" s="10" t="s">
        <v>58</v>
      </c>
      <c r="I453" s="9" t="s">
        <v>58</v>
      </c>
      <c r="J453" s="9">
        <v>80</v>
      </c>
      <c r="K453" s="10">
        <f>IF($E453="","",IFERROR(INDEX('01_Cad_Pecas'!$H$2:$H$5000,MATCH($E453,'01_Cad_Pecas'!$D$2:$D$5000,0)),IFERROR(INDEX('01_Cad_Pecas'!$H$2:$H$5000,MATCH(VALUE($E453),'01_Cad_Pecas'!$D$2:$D$5000,0)),"")))</f>
        <v>1.1000000000000001</v>
      </c>
      <c r="L453" s="10">
        <f>IF($E453="","",IFERROR(INDEX('01_Cad_Pecas'!$I$2:$I$5000,MATCH($E453,'01_Cad_Pecas'!$D$2:$D$5000,0)),IFERROR(INDEX('01_Cad_Pecas'!$I$2:$I$5000,MATCH(VALUE($E453),'01_Cad_Pecas'!$D$2:$D$5000,0)),"")))</f>
        <v>9.375E-2</v>
      </c>
      <c r="M453" s="10">
        <f t="shared" si="63"/>
        <v>8.6</v>
      </c>
      <c r="N453" s="10">
        <v>46199</v>
      </c>
      <c r="O453" s="9">
        <v>80</v>
      </c>
      <c r="P453" s="10"/>
      <c r="Q453" s="10"/>
      <c r="R453" s="10">
        <f t="shared" si="57"/>
        <v>8.6</v>
      </c>
      <c r="S453" s="10"/>
      <c r="T453" s="10">
        <f t="shared" si="58"/>
        <v>1</v>
      </c>
      <c r="U453" s="10"/>
      <c r="V453" s="10" t="str">
        <f t="shared" ca="1" si="59"/>
        <v>SIM</v>
      </c>
      <c r="W453" s="10">
        <f>IF(OR($A453="",$I453="",$M453=""),"",SUMIFS($M$2:M453,$I$2:I453,$I453,$A$2:A453,$A453)-$M453)</f>
        <v>166.6</v>
      </c>
      <c r="X453" s="10">
        <f t="shared" si="60"/>
        <v>653.41249999999991</v>
      </c>
      <c r="Y453" s="10">
        <f>IFERROR(VLOOKUP($I453,'02_Cad_Maquinas'!$B$2:$H$200,7,FALSE()),"")</f>
        <v>1584</v>
      </c>
      <c r="Z453" s="10">
        <f t="shared" si="61"/>
        <v>930.58750000000009</v>
      </c>
      <c r="AA453" s="11">
        <f t="shared" si="62"/>
        <v>0.41250789141414135</v>
      </c>
      <c r="AB453" s="10" t="s">
        <v>3298</v>
      </c>
      <c r="AC453" s="10" t="str">
        <f t="shared" si="64"/>
        <v>|10176|</v>
      </c>
      <c r="AD453" s="10" t="str">
        <f t="shared" si="65"/>
        <v>MONTAGEM DE CADEIRAS</v>
      </c>
    </row>
    <row r="454" spans="1:30" ht="36" customHeight="1" x14ac:dyDescent="0.3">
      <c r="A454" s="35">
        <v>46202</v>
      </c>
      <c r="B454" s="10">
        <v>10163</v>
      </c>
      <c r="C454" s="10" t="s">
        <v>3142</v>
      </c>
      <c r="D454" s="10" t="s">
        <v>3083</v>
      </c>
      <c r="E454" s="10">
        <v>30001213</v>
      </c>
      <c r="F454" s="10" t="s">
        <v>477</v>
      </c>
      <c r="G454" s="10" t="s">
        <v>58</v>
      </c>
      <c r="H454" s="10" t="s">
        <v>58</v>
      </c>
      <c r="I454" s="9" t="s">
        <v>58</v>
      </c>
      <c r="J454" s="9">
        <v>380</v>
      </c>
      <c r="K454" s="10">
        <f>IF($E454="","",IFERROR(INDEX('01_Cad_Pecas'!$H$2:$H$5000,MATCH($E454,'01_Cad_Pecas'!$D$2:$D$5000,0)),IFERROR(INDEX('01_Cad_Pecas'!$H$2:$H$5000,MATCH(VALUE($E454),'01_Cad_Pecas'!$D$2:$D$5000,0)),"")))</f>
        <v>0</v>
      </c>
      <c r="L454" s="10">
        <f>IF($E454="","",IFERROR(INDEX('01_Cad_Pecas'!$I$2:$I$5000,MATCH($E454,'01_Cad_Pecas'!$D$2:$D$5000,0)),IFERROR(INDEX('01_Cad_Pecas'!$I$2:$I$5000,MATCH(VALUE($E454),'01_Cad_Pecas'!$D$2:$D$5000,0)),"")))</f>
        <v>0.35</v>
      </c>
      <c r="M454" s="10">
        <f t="shared" si="63"/>
        <v>133</v>
      </c>
      <c r="N454" s="10">
        <v>46202</v>
      </c>
      <c r="O454" s="9">
        <v>380</v>
      </c>
      <c r="P454" s="10"/>
      <c r="Q454" s="10"/>
      <c r="R454" s="10">
        <f t="shared" si="57"/>
        <v>133</v>
      </c>
      <c r="S454" s="10"/>
      <c r="T454" s="10">
        <f t="shared" si="58"/>
        <v>1</v>
      </c>
      <c r="U454" s="10"/>
      <c r="V454" s="10" t="str">
        <f t="shared" ca="1" si="59"/>
        <v>SIM</v>
      </c>
      <c r="W454" s="10">
        <f>IF(OR($A454="",$I454="",$M454=""),"",SUMIFS($M$2:M454,$I$2:I454,$I454,$A$2:A454,$A454)-$M454)</f>
        <v>0</v>
      </c>
      <c r="X454" s="10">
        <f t="shared" si="60"/>
        <v>266</v>
      </c>
      <c r="Y454" s="10">
        <f>IFERROR(VLOOKUP($I454,'02_Cad_Maquinas'!$B$2:$H$200,7,FALSE()),"")</f>
        <v>1584</v>
      </c>
      <c r="Z454" s="10">
        <f t="shared" si="61"/>
        <v>1318</v>
      </c>
      <c r="AA454" s="11">
        <f t="shared" si="62"/>
        <v>0.16792929292929293</v>
      </c>
      <c r="AB454" s="10" t="s">
        <v>3299</v>
      </c>
      <c r="AC454" s="10" t="str">
        <f t="shared" si="64"/>
        <v>|10163|</v>
      </c>
      <c r="AD454" s="10" t="str">
        <f t="shared" si="65"/>
        <v>MONTAGEM DE CADEIRAS</v>
      </c>
    </row>
    <row r="455" spans="1:30" ht="36" customHeight="1" x14ac:dyDescent="0.3">
      <c r="A455" s="35">
        <v>46202</v>
      </c>
      <c r="B455" s="10">
        <v>10163</v>
      </c>
      <c r="C455" s="10" t="s">
        <v>3142</v>
      </c>
      <c r="D455" s="10" t="s">
        <v>3083</v>
      </c>
      <c r="E455" s="10">
        <v>30001312</v>
      </c>
      <c r="F455" s="10" t="s">
        <v>3169</v>
      </c>
      <c r="G455" s="10" t="s">
        <v>58</v>
      </c>
      <c r="H455" s="10" t="s">
        <v>58</v>
      </c>
      <c r="I455" s="9" t="s">
        <v>58</v>
      </c>
      <c r="J455" s="9">
        <v>130</v>
      </c>
      <c r="K455" s="10">
        <f>IF($E455="","",IFERROR(INDEX('01_Cad_Pecas'!$H$2:$H$5000,MATCH($E455,'01_Cad_Pecas'!$D$2:$D$5000,0)),IFERROR(INDEX('01_Cad_Pecas'!$H$2:$H$5000,MATCH(VALUE($E455),'01_Cad_Pecas'!$D$2:$D$5000,0)),"")))</f>
        <v>0</v>
      </c>
      <c r="L455" s="10">
        <f>IF($E455="","",IFERROR(INDEX('01_Cad_Pecas'!$I$2:$I$5000,MATCH($E455,'01_Cad_Pecas'!$D$2:$D$5000,0)),IFERROR(INDEX('01_Cad_Pecas'!$I$2:$I$5000,MATCH(VALUE($E455),'01_Cad_Pecas'!$D$2:$D$5000,0)),"")))</f>
        <v>0.35</v>
      </c>
      <c r="M455" s="10">
        <f t="shared" si="63"/>
        <v>45.5</v>
      </c>
      <c r="N455" s="10">
        <v>46202</v>
      </c>
      <c r="O455" s="9">
        <v>130</v>
      </c>
      <c r="P455" s="10"/>
      <c r="Q455" s="10"/>
      <c r="R455" s="10">
        <f t="shared" ref="R455:R518" si="66">IF(AND($P455&lt;&gt;"",$Q455&lt;&gt;""),($Q455-$P455)*1440,IF(AND($O455&lt;&gt;"",$L455&lt;&gt;""),IF($K455="",0,$K455)+$O455*$L455,""))</f>
        <v>45.5</v>
      </c>
      <c r="S455" s="10"/>
      <c r="T455" s="10">
        <f t="shared" ref="T455:T518" si="67">IF(OR($J455="",$O455=""),"",$O455/$J455)</f>
        <v>1</v>
      </c>
      <c r="U455" s="10"/>
      <c r="V455" s="10" t="str">
        <f t="shared" ref="V455:V518" ca="1" si="68">IF($A455="","",IF(AND($A455&lt;&gt;"",NOT(OR($U455="Concluído",$U455="Concluido")),TODAY()&gt;$A455),"SIM","NÃO"))</f>
        <v>SIM</v>
      </c>
      <c r="W455" s="10">
        <f>IF(OR($A455="",$I455="",$M455=""),"",SUMIFS($M$2:M455,$I$2:I455,$I455,$A$2:A455,$A455)-$M455)</f>
        <v>133</v>
      </c>
      <c r="X455" s="10">
        <f t="shared" ref="X455:X518" si="69">IF(OR($A455="",$I455=""),"",SUMIFS($M$2:$M$4922,$I$2:$I$4922,$I455,$A$2:$A$4922,$A455))</f>
        <v>266</v>
      </c>
      <c r="Y455" s="10">
        <f>IFERROR(VLOOKUP($I455,'02_Cad_Maquinas'!$B$2:$H$200,7,FALSE()),"")</f>
        <v>1584</v>
      </c>
      <c r="Z455" s="10">
        <f t="shared" ref="Z455:Z518" si="70">IF(OR($X455="",$Y455=""),"",$Y455-$X455)</f>
        <v>1318</v>
      </c>
      <c r="AA455" s="11">
        <f t="shared" ref="AA455:AA518" si="71">IF(OR($X455="",$Y455=""),"",$X455/$Y455)</f>
        <v>0.16792929292929293</v>
      </c>
      <c r="AB455" s="10" t="s">
        <v>3299</v>
      </c>
      <c r="AC455" s="10" t="str">
        <f t="shared" si="64"/>
        <v>|10163|</v>
      </c>
      <c r="AD455" s="10" t="str">
        <f t="shared" si="65"/>
        <v>MONTAGEM DE CADEIRAS</v>
      </c>
    </row>
    <row r="456" spans="1:30" ht="36" customHeight="1" x14ac:dyDescent="0.3">
      <c r="A456" s="35">
        <v>46202</v>
      </c>
      <c r="B456" s="10">
        <v>10163</v>
      </c>
      <c r="C456" s="10" t="s">
        <v>3142</v>
      </c>
      <c r="D456" s="10" t="s">
        <v>3083</v>
      </c>
      <c r="E456" s="10">
        <v>30001412</v>
      </c>
      <c r="F456" s="10" t="s">
        <v>3174</v>
      </c>
      <c r="G456" s="10" t="s">
        <v>58</v>
      </c>
      <c r="H456" s="10" t="s">
        <v>58</v>
      </c>
      <c r="I456" s="9" t="s">
        <v>58</v>
      </c>
      <c r="J456" s="9">
        <v>250</v>
      </c>
      <c r="K456" s="10">
        <f>IF($E456="","",IFERROR(INDEX('01_Cad_Pecas'!$H$2:$H$5000,MATCH($E456,'01_Cad_Pecas'!$D$2:$D$5000,0)),IFERROR(INDEX('01_Cad_Pecas'!$H$2:$H$5000,MATCH(VALUE($E456),'01_Cad_Pecas'!$D$2:$D$5000,0)),"")))</f>
        <v>0</v>
      </c>
      <c r="L456" s="10">
        <f>IF($E456="","",IFERROR(INDEX('01_Cad_Pecas'!$I$2:$I$5000,MATCH($E456,'01_Cad_Pecas'!$D$2:$D$5000,0)),IFERROR(INDEX('01_Cad_Pecas'!$I$2:$I$5000,MATCH(VALUE($E456),'01_Cad_Pecas'!$D$2:$D$5000,0)),"")))</f>
        <v>0.35</v>
      </c>
      <c r="M456" s="10">
        <f t="shared" si="63"/>
        <v>87.5</v>
      </c>
      <c r="N456" s="10">
        <v>46206</v>
      </c>
      <c r="O456" s="10">
        <v>250</v>
      </c>
      <c r="P456" s="10"/>
      <c r="Q456" s="10"/>
      <c r="R456" s="10">
        <f t="shared" si="66"/>
        <v>87.5</v>
      </c>
      <c r="S456" s="10"/>
      <c r="T456" s="10">
        <f t="shared" si="67"/>
        <v>1</v>
      </c>
      <c r="U456" s="10" t="s">
        <v>36</v>
      </c>
      <c r="V456" s="10" t="str">
        <f t="shared" ca="1" si="68"/>
        <v>NÃO</v>
      </c>
      <c r="W456" s="10">
        <f>IF(OR($A456="",$I456="",$M456=""),"",SUMIFS($M$2:M456,$I$2:I456,$I456,$A$2:A456,$A456)-$M456)</f>
        <v>178.5</v>
      </c>
      <c r="X456" s="10">
        <f t="shared" si="69"/>
        <v>266</v>
      </c>
      <c r="Y456" s="10">
        <f>IFERROR(VLOOKUP($I456,'02_Cad_Maquinas'!$B$2:$H$200,7,FALSE()),"")</f>
        <v>1584</v>
      </c>
      <c r="Z456" s="10">
        <f t="shared" si="70"/>
        <v>1318</v>
      </c>
      <c r="AA456" s="11">
        <f t="shared" si="71"/>
        <v>0.16792929292929293</v>
      </c>
      <c r="AB456" s="10" t="s">
        <v>3299</v>
      </c>
      <c r="AC456" s="10" t="str">
        <f t="shared" si="64"/>
        <v>|10163|</v>
      </c>
      <c r="AD456" s="10" t="str">
        <f t="shared" si="65"/>
        <v>MONTAGEM DE CADEIRAS</v>
      </c>
    </row>
    <row r="457" spans="1:30" ht="36" customHeight="1" x14ac:dyDescent="0.3">
      <c r="A457" s="35">
        <v>46199</v>
      </c>
      <c r="B457" s="10">
        <v>10179</v>
      </c>
      <c r="C457" s="10"/>
      <c r="D457" s="10" t="s">
        <v>3083</v>
      </c>
      <c r="E457" s="10">
        <v>30001322</v>
      </c>
      <c r="F457" s="10" t="s">
        <v>3296</v>
      </c>
      <c r="G457" s="10" t="s">
        <v>58</v>
      </c>
      <c r="H457" s="10" t="s">
        <v>58</v>
      </c>
      <c r="I457" s="9" t="s">
        <v>58</v>
      </c>
      <c r="J457" s="9">
        <v>6</v>
      </c>
      <c r="K457" s="10">
        <f>IF($E457="","",IFERROR(INDEX('01_Cad_Pecas'!$H$2:$H$5000,MATCH($E457,'01_Cad_Pecas'!$D$2:$D$5000,0)),IFERROR(INDEX('01_Cad_Pecas'!$H$2:$H$5000,MATCH(VALUE($E457),'01_Cad_Pecas'!$D$2:$D$5000,0)),"")))</f>
        <v>1.1000000000000001</v>
      </c>
      <c r="L457" s="10">
        <f>IF($E457="","",IFERROR(INDEX('01_Cad_Pecas'!$I$2:$I$5000,MATCH($E457,'01_Cad_Pecas'!$D$2:$D$5000,0)),IFERROR(INDEX('01_Cad_Pecas'!$I$2:$I$5000,MATCH(VALUE($E457),'01_Cad_Pecas'!$D$2:$D$5000,0)),"")))</f>
        <v>9.375E-2</v>
      </c>
      <c r="M457" s="10">
        <f t="shared" si="63"/>
        <v>1.6625000000000001</v>
      </c>
      <c r="N457" s="10">
        <v>46202</v>
      </c>
      <c r="O457" s="9">
        <v>6</v>
      </c>
      <c r="P457" s="10"/>
      <c r="Q457" s="10"/>
      <c r="R457" s="10">
        <f t="shared" si="66"/>
        <v>1.6625000000000001</v>
      </c>
      <c r="S457" s="10"/>
      <c r="T457" s="10">
        <f t="shared" si="67"/>
        <v>1</v>
      </c>
      <c r="U457" s="10"/>
      <c r="V457" s="10" t="str">
        <f t="shared" ca="1" si="68"/>
        <v>SIM</v>
      </c>
      <c r="W457" s="10">
        <f>IF(OR($A457="",$I457="",$M457=""),"",SUMIFS($M$2:M457,$I$2:I457,$I457,$A$2:A457,$A457)-$M457)</f>
        <v>175.2</v>
      </c>
      <c r="X457" s="10">
        <f t="shared" si="69"/>
        <v>653.41249999999991</v>
      </c>
      <c r="Y457" s="10">
        <f>IFERROR(VLOOKUP($I457,'02_Cad_Maquinas'!$B$2:$H$200,7,FALSE()),"")</f>
        <v>1584</v>
      </c>
      <c r="Z457" s="10">
        <f t="shared" si="70"/>
        <v>930.58750000000009</v>
      </c>
      <c r="AA457" s="11">
        <f t="shared" si="71"/>
        <v>0.41250789141414135</v>
      </c>
      <c r="AB457" s="10"/>
      <c r="AC457" s="10" t="str">
        <f t="shared" si="64"/>
        <v>|10179|</v>
      </c>
      <c r="AD457" s="10" t="str">
        <f t="shared" si="65"/>
        <v>MONTAGEM DE CADEIRAS</v>
      </c>
    </row>
    <row r="458" spans="1:30" ht="36" customHeight="1" x14ac:dyDescent="0.3">
      <c r="A458" s="35">
        <v>46199</v>
      </c>
      <c r="B458" s="10">
        <v>10179</v>
      </c>
      <c r="C458" s="10"/>
      <c r="D458" s="10" t="s">
        <v>3083</v>
      </c>
      <c r="E458" s="10">
        <v>30001212</v>
      </c>
      <c r="F458" s="10" t="s">
        <v>482</v>
      </c>
      <c r="G458" s="10" t="s">
        <v>58</v>
      </c>
      <c r="H458" s="10" t="s">
        <v>58</v>
      </c>
      <c r="I458" s="9" t="s">
        <v>58</v>
      </c>
      <c r="J458" s="9">
        <v>6</v>
      </c>
      <c r="K458" s="10">
        <f>IF($E458="","",IFERROR(INDEX('01_Cad_Pecas'!$H$2:$H$5000,MATCH($E458,'01_Cad_Pecas'!$D$2:$D$5000,0)),IFERROR(INDEX('01_Cad_Pecas'!$H$2:$H$5000,MATCH(VALUE($E458),'01_Cad_Pecas'!$D$2:$D$5000,0)),"")))</f>
        <v>0</v>
      </c>
      <c r="L458" s="10">
        <f>IF($E458="","",IFERROR(INDEX('01_Cad_Pecas'!$I$2:$I$5000,MATCH($E458,'01_Cad_Pecas'!$D$2:$D$5000,0)),IFERROR(INDEX('01_Cad_Pecas'!$I$2:$I$5000,MATCH(VALUE($E458),'01_Cad_Pecas'!$D$2:$D$5000,0)),"")))</f>
        <v>0.35</v>
      </c>
      <c r="M458" s="10">
        <f t="shared" si="63"/>
        <v>2.0999999999999996</v>
      </c>
      <c r="N458" s="10">
        <v>46202</v>
      </c>
      <c r="O458" s="9">
        <v>6</v>
      </c>
      <c r="P458" s="10"/>
      <c r="Q458" s="10"/>
      <c r="R458" s="10">
        <f t="shared" si="66"/>
        <v>2.0999999999999996</v>
      </c>
      <c r="S458" s="10"/>
      <c r="T458" s="10">
        <f t="shared" si="67"/>
        <v>1</v>
      </c>
      <c r="U458" s="10"/>
      <c r="V458" s="10" t="str">
        <f t="shared" ca="1" si="68"/>
        <v>SIM</v>
      </c>
      <c r="W458" s="10">
        <f>IF(OR($A458="",$I458="",$M458=""),"",SUMIFS($M$2:M458,$I$2:I458,$I458,$A$2:A458,$A458)-$M458)</f>
        <v>176.86249999999998</v>
      </c>
      <c r="X458" s="10">
        <f t="shared" si="69"/>
        <v>653.41249999999991</v>
      </c>
      <c r="Y458" s="10">
        <f>IFERROR(VLOOKUP($I458,'02_Cad_Maquinas'!$B$2:$H$200,7,FALSE()),"")</f>
        <v>1584</v>
      </c>
      <c r="Z458" s="10">
        <f t="shared" si="70"/>
        <v>930.58750000000009</v>
      </c>
      <c r="AA458" s="11">
        <f t="shared" si="71"/>
        <v>0.41250789141414135</v>
      </c>
      <c r="AB458" s="10"/>
      <c r="AC458" s="10" t="str">
        <f t="shared" si="64"/>
        <v>|10179|</v>
      </c>
      <c r="AD458" s="10" t="str">
        <f t="shared" si="65"/>
        <v>MONTAGEM DE CADEIRAS</v>
      </c>
    </row>
    <row r="459" spans="1:30" ht="36" customHeight="1" x14ac:dyDescent="0.3">
      <c r="A459" s="35">
        <v>46199</v>
      </c>
      <c r="B459" s="10">
        <v>10179</v>
      </c>
      <c r="C459" s="10"/>
      <c r="D459" s="10" t="s">
        <v>3083</v>
      </c>
      <c r="E459" s="10">
        <v>30001213</v>
      </c>
      <c r="F459" s="10" t="s">
        <v>477</v>
      </c>
      <c r="G459" s="10" t="s">
        <v>58</v>
      </c>
      <c r="H459" s="10" t="s">
        <v>58</v>
      </c>
      <c r="I459" s="9" t="s">
        <v>58</v>
      </c>
      <c r="J459" s="9">
        <v>668</v>
      </c>
      <c r="K459" s="10">
        <f>IF($E459="","",IFERROR(INDEX('01_Cad_Pecas'!$H$2:$H$5000,MATCH($E459,'01_Cad_Pecas'!$D$2:$D$5000,0)),IFERROR(INDEX('01_Cad_Pecas'!$H$2:$H$5000,MATCH(VALUE($E459),'01_Cad_Pecas'!$D$2:$D$5000,0)),"")))</f>
        <v>0</v>
      </c>
      <c r="L459" s="10">
        <f>IF($E459="","",IFERROR(INDEX('01_Cad_Pecas'!$I$2:$I$5000,MATCH($E459,'01_Cad_Pecas'!$D$2:$D$5000,0)),IFERROR(INDEX('01_Cad_Pecas'!$I$2:$I$5000,MATCH(VALUE($E459),'01_Cad_Pecas'!$D$2:$D$5000,0)),"")))</f>
        <v>0.35</v>
      </c>
      <c r="M459" s="10">
        <f t="shared" si="63"/>
        <v>233.79999999999998</v>
      </c>
      <c r="N459" s="10">
        <v>46202</v>
      </c>
      <c r="O459" s="9">
        <v>668</v>
      </c>
      <c r="P459" s="10"/>
      <c r="Q459" s="10"/>
      <c r="R459" s="10">
        <f t="shared" si="66"/>
        <v>233.79999999999998</v>
      </c>
      <c r="S459" s="10"/>
      <c r="T459" s="10">
        <f t="shared" si="67"/>
        <v>1</v>
      </c>
      <c r="U459" s="10"/>
      <c r="V459" s="10" t="str">
        <f t="shared" ca="1" si="68"/>
        <v>SIM</v>
      </c>
      <c r="W459" s="10">
        <f>IF(OR($A459="",$I459="",$M459=""),"",SUMIFS($M$2:M459,$I$2:I459,$I459,$A$2:A459,$A459)-$M459)</f>
        <v>178.96249999999995</v>
      </c>
      <c r="X459" s="10">
        <f t="shared" si="69"/>
        <v>653.41249999999991</v>
      </c>
      <c r="Y459" s="10">
        <f>IFERROR(VLOOKUP($I459,'02_Cad_Maquinas'!$B$2:$H$200,7,FALSE()),"")</f>
        <v>1584</v>
      </c>
      <c r="Z459" s="10">
        <f t="shared" si="70"/>
        <v>930.58750000000009</v>
      </c>
      <c r="AA459" s="11">
        <f t="shared" si="71"/>
        <v>0.41250789141414135</v>
      </c>
      <c r="AB459" s="10"/>
      <c r="AC459" s="10" t="str">
        <f t="shared" si="64"/>
        <v>|10179|</v>
      </c>
      <c r="AD459" s="10" t="str">
        <f t="shared" si="65"/>
        <v>MONTAGEM DE CADEIRAS</v>
      </c>
    </row>
    <row r="460" spans="1:30" ht="36" customHeight="1" x14ac:dyDescent="0.3">
      <c r="A460" s="35">
        <v>46199</v>
      </c>
      <c r="B460" s="10">
        <v>10179</v>
      </c>
      <c r="C460" s="10"/>
      <c r="D460" s="10" t="s">
        <v>3083</v>
      </c>
      <c r="E460" s="10">
        <v>30001312</v>
      </c>
      <c r="F460" s="10" t="s">
        <v>3169</v>
      </c>
      <c r="G460" s="10" t="s">
        <v>58</v>
      </c>
      <c r="H460" s="10" t="s">
        <v>58</v>
      </c>
      <c r="I460" s="9" t="s">
        <v>58</v>
      </c>
      <c r="J460" s="9">
        <v>624</v>
      </c>
      <c r="K460" s="10">
        <f>IF($E460="","",IFERROR(INDEX('01_Cad_Pecas'!$H$2:$H$5000,MATCH($E460,'01_Cad_Pecas'!$D$2:$D$5000,0)),IFERROR(INDEX('01_Cad_Pecas'!$H$2:$H$5000,MATCH(VALUE($E460),'01_Cad_Pecas'!$D$2:$D$5000,0)),"")))</f>
        <v>0</v>
      </c>
      <c r="L460" s="10">
        <f>IF($E460="","",IFERROR(INDEX('01_Cad_Pecas'!$I$2:$I$5000,MATCH($E460,'01_Cad_Pecas'!$D$2:$D$5000,0)),IFERROR(INDEX('01_Cad_Pecas'!$I$2:$I$5000,MATCH(VALUE($E460),'01_Cad_Pecas'!$D$2:$D$5000,0)),"")))</f>
        <v>0.35</v>
      </c>
      <c r="M460" s="10">
        <f t="shared" si="63"/>
        <v>218.39999999999998</v>
      </c>
      <c r="N460" s="10">
        <v>46202</v>
      </c>
      <c r="O460" s="9">
        <v>624</v>
      </c>
      <c r="P460" s="10"/>
      <c r="Q460" s="10"/>
      <c r="R460" s="10">
        <f t="shared" si="66"/>
        <v>218.39999999999998</v>
      </c>
      <c r="S460" s="10"/>
      <c r="T460" s="10">
        <f t="shared" si="67"/>
        <v>1</v>
      </c>
      <c r="U460" s="10"/>
      <c r="V460" s="10" t="str">
        <f t="shared" ca="1" si="68"/>
        <v>SIM</v>
      </c>
      <c r="W460" s="10">
        <f>IF(OR($A460="",$I460="",$M460=""),"",SUMIFS($M$2:M460,$I$2:I460,$I460,$A$2:A460,$A460)-$M460)</f>
        <v>412.76249999999993</v>
      </c>
      <c r="X460" s="10">
        <f t="shared" si="69"/>
        <v>653.41249999999991</v>
      </c>
      <c r="Y460" s="10">
        <f>IFERROR(VLOOKUP($I460,'02_Cad_Maquinas'!$B$2:$H$200,7,FALSE()),"")</f>
        <v>1584</v>
      </c>
      <c r="Z460" s="10">
        <f t="shared" si="70"/>
        <v>930.58750000000009</v>
      </c>
      <c r="AA460" s="11">
        <f t="shared" si="71"/>
        <v>0.41250789141414135</v>
      </c>
      <c r="AB460" s="10"/>
      <c r="AC460" s="10" t="str">
        <f t="shared" si="64"/>
        <v>|10179|</v>
      </c>
      <c r="AD460" s="10" t="str">
        <f t="shared" si="65"/>
        <v>MONTAGEM DE CADEIRAS</v>
      </c>
    </row>
    <row r="461" spans="1:30" ht="36" customHeight="1" x14ac:dyDescent="0.3">
      <c r="A461" s="35">
        <v>46199</v>
      </c>
      <c r="B461" s="10">
        <v>10179</v>
      </c>
      <c r="C461" s="10"/>
      <c r="D461" s="10" t="s">
        <v>3083</v>
      </c>
      <c r="E461" s="10">
        <v>30001320</v>
      </c>
      <c r="F461" s="10" t="s">
        <v>3175</v>
      </c>
      <c r="G461" s="10" t="s">
        <v>58</v>
      </c>
      <c r="H461" s="10" t="s">
        <v>58</v>
      </c>
      <c r="I461" s="9" t="s">
        <v>58</v>
      </c>
      <c r="J461" s="9">
        <v>6</v>
      </c>
      <c r="K461" s="10">
        <f>IF($E461="","",IFERROR(INDEX('01_Cad_Pecas'!$H$2:$H$5000,MATCH($E461,'01_Cad_Pecas'!$D$2:$D$5000,0)),IFERROR(INDEX('01_Cad_Pecas'!$H$2:$H$5000,MATCH(VALUE($E461),'01_Cad_Pecas'!$D$2:$D$5000,0)),"")))</f>
        <v>0</v>
      </c>
      <c r="L461" s="10">
        <f>IF($E461="","",IFERROR(INDEX('01_Cad_Pecas'!$I$2:$I$5000,MATCH($E461,'01_Cad_Pecas'!$D$2:$D$5000,0)),IFERROR(INDEX('01_Cad_Pecas'!$I$2:$I$5000,MATCH(VALUE($E461),'01_Cad_Pecas'!$D$2:$D$5000,0)),"")))</f>
        <v>0.35</v>
      </c>
      <c r="M461" s="10">
        <f t="shared" si="63"/>
        <v>2.0999999999999996</v>
      </c>
      <c r="N461" s="10">
        <v>46202</v>
      </c>
      <c r="O461" s="9">
        <v>6</v>
      </c>
      <c r="P461" s="10"/>
      <c r="Q461" s="10"/>
      <c r="R461" s="10">
        <f t="shared" si="66"/>
        <v>2.0999999999999996</v>
      </c>
      <c r="S461" s="10"/>
      <c r="T461" s="10">
        <f t="shared" si="67"/>
        <v>1</v>
      </c>
      <c r="U461" s="10"/>
      <c r="V461" s="10" t="str">
        <f t="shared" ca="1" si="68"/>
        <v>SIM</v>
      </c>
      <c r="W461" s="10">
        <f>IF(OR($A461="",$I461="",$M461=""),"",SUMIFS($M$2:M461,$I$2:I461,$I461,$A$2:A461,$A461)-$M461)</f>
        <v>631.16249999999991</v>
      </c>
      <c r="X461" s="10">
        <f t="shared" si="69"/>
        <v>653.41249999999991</v>
      </c>
      <c r="Y461" s="10">
        <f>IFERROR(VLOOKUP($I461,'02_Cad_Maquinas'!$B$2:$H$200,7,FALSE()),"")</f>
        <v>1584</v>
      </c>
      <c r="Z461" s="10">
        <f t="shared" si="70"/>
        <v>930.58750000000009</v>
      </c>
      <c r="AA461" s="11">
        <f t="shared" si="71"/>
        <v>0.41250789141414135</v>
      </c>
      <c r="AB461" s="10"/>
      <c r="AC461" s="10" t="str">
        <f t="shared" si="64"/>
        <v>|10179|</v>
      </c>
      <c r="AD461" s="10" t="str">
        <f t="shared" si="65"/>
        <v>MONTAGEM DE CADEIRAS</v>
      </c>
    </row>
    <row r="462" spans="1:30" ht="36" customHeight="1" x14ac:dyDescent="0.3">
      <c r="A462" s="35">
        <v>46199</v>
      </c>
      <c r="B462" s="10">
        <v>10179</v>
      </c>
      <c r="C462" s="10"/>
      <c r="D462" s="10" t="s">
        <v>3083</v>
      </c>
      <c r="E462" s="10">
        <v>30001412</v>
      </c>
      <c r="F462" s="10" t="s">
        <v>3174</v>
      </c>
      <c r="G462" s="10" t="s">
        <v>58</v>
      </c>
      <c r="H462" s="10" t="s">
        <v>58</v>
      </c>
      <c r="I462" s="9" t="s">
        <v>58</v>
      </c>
      <c r="J462" s="9">
        <v>8</v>
      </c>
      <c r="K462" s="10">
        <f>IF($E462="","",IFERROR(INDEX('01_Cad_Pecas'!$H$2:$H$5000,MATCH($E462,'01_Cad_Pecas'!$D$2:$D$5000,0)),IFERROR(INDEX('01_Cad_Pecas'!$H$2:$H$5000,MATCH(VALUE($E462),'01_Cad_Pecas'!$D$2:$D$5000,0)),"")))</f>
        <v>0</v>
      </c>
      <c r="L462" s="10">
        <f>IF($E462="","",IFERROR(INDEX('01_Cad_Pecas'!$I$2:$I$5000,MATCH($E462,'01_Cad_Pecas'!$D$2:$D$5000,0)),IFERROR(INDEX('01_Cad_Pecas'!$I$2:$I$5000,MATCH(VALUE($E462),'01_Cad_Pecas'!$D$2:$D$5000,0)),"")))</f>
        <v>0.35</v>
      </c>
      <c r="M462" s="10">
        <f t="shared" si="63"/>
        <v>2.8</v>
      </c>
      <c r="N462" s="10">
        <v>46202</v>
      </c>
      <c r="O462" s="9">
        <v>8</v>
      </c>
      <c r="P462" s="10"/>
      <c r="Q462" s="10"/>
      <c r="R462" s="10">
        <f t="shared" si="66"/>
        <v>2.8</v>
      </c>
      <c r="S462" s="10"/>
      <c r="T462" s="10">
        <f t="shared" si="67"/>
        <v>1</v>
      </c>
      <c r="U462" s="10"/>
      <c r="V462" s="10" t="str">
        <f t="shared" ca="1" si="68"/>
        <v>SIM</v>
      </c>
      <c r="W462" s="10">
        <f>IF(OR($A462="",$I462="",$M462=""),"",SUMIFS($M$2:M462,$I$2:I462,$I462,$A$2:A462,$A462)-$M462)</f>
        <v>633.26249999999993</v>
      </c>
      <c r="X462" s="10">
        <f t="shared" si="69"/>
        <v>653.41249999999991</v>
      </c>
      <c r="Y462" s="10">
        <f>IFERROR(VLOOKUP($I462,'02_Cad_Maquinas'!$B$2:$H$200,7,FALSE()),"")</f>
        <v>1584</v>
      </c>
      <c r="Z462" s="10">
        <f t="shared" si="70"/>
        <v>930.58750000000009</v>
      </c>
      <c r="AA462" s="11">
        <f t="shared" si="71"/>
        <v>0.41250789141414135</v>
      </c>
      <c r="AB462" s="10"/>
      <c r="AC462" s="10" t="str">
        <f t="shared" si="64"/>
        <v>|10179|</v>
      </c>
      <c r="AD462" s="10" t="str">
        <f t="shared" si="65"/>
        <v>MONTAGEM DE CADEIRAS</v>
      </c>
    </row>
    <row r="463" spans="1:30" ht="36" customHeight="1" x14ac:dyDescent="0.3">
      <c r="A463" s="35">
        <v>46199</v>
      </c>
      <c r="B463" s="10">
        <v>10179</v>
      </c>
      <c r="C463" s="10"/>
      <c r="D463" s="10" t="s">
        <v>3083</v>
      </c>
      <c r="E463" s="10">
        <v>30001201</v>
      </c>
      <c r="F463" s="10" t="s">
        <v>3293</v>
      </c>
      <c r="G463" s="10" t="s">
        <v>58</v>
      </c>
      <c r="H463" s="10" t="s">
        <v>58</v>
      </c>
      <c r="I463" s="9" t="s">
        <v>58</v>
      </c>
      <c r="J463" s="9">
        <v>24</v>
      </c>
      <c r="K463" s="10">
        <f>IF($E463="","",IFERROR(INDEX('01_Cad_Pecas'!$H$2:$H$5000,MATCH($E463,'01_Cad_Pecas'!$D$2:$D$5000,0)),IFERROR(INDEX('01_Cad_Pecas'!$H$2:$H$5000,MATCH(VALUE($E463),'01_Cad_Pecas'!$D$2:$D$5000,0)),"")))</f>
        <v>1.1000000000000001</v>
      </c>
      <c r="L463" s="10">
        <f>IF($E463="","",IFERROR(INDEX('01_Cad_Pecas'!$I$2:$I$5000,MATCH($E463,'01_Cad_Pecas'!$D$2:$D$5000,0)),IFERROR(INDEX('01_Cad_Pecas'!$I$2:$I$5000,MATCH(VALUE($E463),'01_Cad_Pecas'!$D$2:$D$5000,0)),"")))</f>
        <v>9.375E-2</v>
      </c>
      <c r="M463" s="10">
        <f t="shared" si="63"/>
        <v>3.35</v>
      </c>
      <c r="N463" s="10">
        <v>46202</v>
      </c>
      <c r="O463" s="9">
        <v>24</v>
      </c>
      <c r="P463" s="10"/>
      <c r="Q463" s="10"/>
      <c r="R463" s="10">
        <f t="shared" si="66"/>
        <v>3.35</v>
      </c>
      <c r="S463" s="10"/>
      <c r="T463" s="10">
        <f t="shared" si="67"/>
        <v>1</v>
      </c>
      <c r="U463" s="10"/>
      <c r="V463" s="10" t="str">
        <f t="shared" ca="1" si="68"/>
        <v>SIM</v>
      </c>
      <c r="W463" s="10">
        <f>IF(OR($A463="",$I463="",$M463=""),"",SUMIFS($M$2:M463,$I$2:I463,$I463,$A$2:A463,$A463)-$M463)</f>
        <v>636.06249999999989</v>
      </c>
      <c r="X463" s="10">
        <f t="shared" si="69"/>
        <v>653.41249999999991</v>
      </c>
      <c r="Y463" s="10">
        <f>IFERROR(VLOOKUP($I463,'02_Cad_Maquinas'!$B$2:$H$200,7,FALSE()),"")</f>
        <v>1584</v>
      </c>
      <c r="Z463" s="10">
        <f t="shared" si="70"/>
        <v>930.58750000000009</v>
      </c>
      <c r="AA463" s="11">
        <f t="shared" si="71"/>
        <v>0.41250789141414135</v>
      </c>
      <c r="AB463" s="10"/>
      <c r="AC463" s="10" t="str">
        <f t="shared" si="64"/>
        <v>|10179|</v>
      </c>
      <c r="AD463" s="10" t="str">
        <f t="shared" si="65"/>
        <v>MONTAGEM DE CADEIRAS</v>
      </c>
    </row>
    <row r="464" spans="1:30" ht="36" customHeight="1" x14ac:dyDescent="0.3">
      <c r="A464" s="35">
        <v>46199</v>
      </c>
      <c r="B464" s="10">
        <v>10179</v>
      </c>
      <c r="C464" s="10"/>
      <c r="D464" s="10" t="s">
        <v>3083</v>
      </c>
      <c r="E464" s="10">
        <v>30006801</v>
      </c>
      <c r="F464" s="10" t="s">
        <v>3297</v>
      </c>
      <c r="G464" s="10" t="s">
        <v>58</v>
      </c>
      <c r="H464" s="10" t="s">
        <v>58</v>
      </c>
      <c r="I464" s="9" t="s">
        <v>58</v>
      </c>
      <c r="J464" s="9">
        <v>48</v>
      </c>
      <c r="K464" s="10">
        <f>IF($E464="","",IFERROR(INDEX('01_Cad_Pecas'!$H$2:$H$5000,MATCH($E464,'01_Cad_Pecas'!$D$2:$D$5000,0)),IFERROR(INDEX('01_Cad_Pecas'!$H$2:$H$5000,MATCH(VALUE($E464),'01_Cad_Pecas'!$D$2:$D$5000,0)),"")))</f>
        <v>1.1000000000000001</v>
      </c>
      <c r="L464" s="10">
        <f>IF($E464="","",IFERROR(INDEX('01_Cad_Pecas'!$I$2:$I$5000,MATCH($E464,'01_Cad_Pecas'!$D$2:$D$5000,0)),IFERROR(INDEX('01_Cad_Pecas'!$I$2:$I$5000,MATCH(VALUE($E464),'01_Cad_Pecas'!$D$2:$D$5000,0)),"")))</f>
        <v>9.375E-2</v>
      </c>
      <c r="M464" s="10">
        <f t="shared" si="63"/>
        <v>5.6</v>
      </c>
      <c r="N464" s="10">
        <v>46202</v>
      </c>
      <c r="O464" s="9">
        <v>48</v>
      </c>
      <c r="P464" s="10"/>
      <c r="Q464" s="10"/>
      <c r="R464" s="10">
        <f t="shared" si="66"/>
        <v>5.6</v>
      </c>
      <c r="S464" s="10"/>
      <c r="T464" s="10">
        <f t="shared" si="67"/>
        <v>1</v>
      </c>
      <c r="U464" s="10"/>
      <c r="V464" s="10" t="str">
        <f t="shared" ca="1" si="68"/>
        <v>SIM</v>
      </c>
      <c r="W464" s="10">
        <f>IF(OR($A464="",$I464="",$M464=""),"",SUMIFS($M$2:M464,$I$2:I464,$I464,$A$2:A464,$A464)-$M464)</f>
        <v>639.41249999999991</v>
      </c>
      <c r="X464" s="10">
        <f t="shared" si="69"/>
        <v>653.41249999999991</v>
      </c>
      <c r="Y464" s="10">
        <f>IFERROR(VLOOKUP($I464,'02_Cad_Maquinas'!$B$2:$H$200,7,FALSE()),"")</f>
        <v>1584</v>
      </c>
      <c r="Z464" s="10">
        <f t="shared" si="70"/>
        <v>930.58750000000009</v>
      </c>
      <c r="AA464" s="11">
        <f t="shared" si="71"/>
        <v>0.41250789141414135</v>
      </c>
      <c r="AB464" s="10"/>
      <c r="AC464" s="10" t="str">
        <f t="shared" si="64"/>
        <v>|10179|</v>
      </c>
      <c r="AD464" s="10" t="str">
        <f t="shared" si="65"/>
        <v>MONTAGEM DE CADEIRAS</v>
      </c>
    </row>
    <row r="465" spans="1:30" ht="36" customHeight="1" x14ac:dyDescent="0.3">
      <c r="A465" s="35">
        <v>46199</v>
      </c>
      <c r="B465" s="10">
        <v>10179</v>
      </c>
      <c r="C465" s="10"/>
      <c r="D465" s="10" t="s">
        <v>3083</v>
      </c>
      <c r="E465" s="10">
        <v>30006806</v>
      </c>
      <c r="F465" s="10" t="s">
        <v>478</v>
      </c>
      <c r="G465" s="10" t="s">
        <v>58</v>
      </c>
      <c r="H465" s="10" t="s">
        <v>58</v>
      </c>
      <c r="I465" s="9" t="s">
        <v>58</v>
      </c>
      <c r="J465" s="9">
        <v>24</v>
      </c>
      <c r="K465" s="10">
        <f>IF($E465="","",IFERROR(INDEX('01_Cad_Pecas'!$H$2:$H$5000,MATCH($E465,'01_Cad_Pecas'!$D$2:$D$5000,0)),IFERROR(INDEX('01_Cad_Pecas'!$H$2:$H$5000,MATCH(VALUE($E465),'01_Cad_Pecas'!$D$2:$D$5000,0)),"")))</f>
        <v>0</v>
      </c>
      <c r="L465" s="10">
        <f>IF($E465="","",IFERROR(INDEX('01_Cad_Pecas'!$I$2:$I$5000,MATCH($E465,'01_Cad_Pecas'!$D$2:$D$5000,0)),IFERROR(INDEX('01_Cad_Pecas'!$I$2:$I$5000,MATCH(VALUE($E465),'01_Cad_Pecas'!$D$2:$D$5000,0)),"")))</f>
        <v>0.35</v>
      </c>
      <c r="M465" s="10">
        <f t="shared" si="63"/>
        <v>8.3999999999999986</v>
      </c>
      <c r="N465" s="10">
        <v>46202</v>
      </c>
      <c r="O465" s="9">
        <v>24</v>
      </c>
      <c r="P465" s="10"/>
      <c r="Q465" s="10"/>
      <c r="R465" s="10">
        <f t="shared" si="66"/>
        <v>8.3999999999999986</v>
      </c>
      <c r="S465" s="10"/>
      <c r="T465" s="10">
        <f t="shared" si="67"/>
        <v>1</v>
      </c>
      <c r="U465" s="10"/>
      <c r="V465" s="10" t="str">
        <f t="shared" ca="1" si="68"/>
        <v>SIM</v>
      </c>
      <c r="W465" s="10">
        <f>IF(OR($A465="",$I465="",$M465=""),"",SUMIFS($M$2:M465,$I$2:I465,$I465,$A$2:A465,$A465)-$M465)</f>
        <v>645.01249999999993</v>
      </c>
      <c r="X465" s="10">
        <f t="shared" si="69"/>
        <v>653.41249999999991</v>
      </c>
      <c r="Y465" s="10">
        <f>IFERROR(VLOOKUP($I465,'02_Cad_Maquinas'!$B$2:$H$200,7,FALSE()),"")</f>
        <v>1584</v>
      </c>
      <c r="Z465" s="10">
        <f t="shared" si="70"/>
        <v>930.58750000000009</v>
      </c>
      <c r="AA465" s="11">
        <f t="shared" si="71"/>
        <v>0.41250789141414135</v>
      </c>
      <c r="AB465" s="10"/>
      <c r="AC465" s="10" t="str">
        <f t="shared" si="64"/>
        <v>|10179|</v>
      </c>
      <c r="AD465" s="10" t="str">
        <f t="shared" si="65"/>
        <v>MONTAGEM DE CADEIRAS</v>
      </c>
    </row>
    <row r="466" spans="1:30" ht="36" customHeight="1" x14ac:dyDescent="0.3">
      <c r="A466" s="35">
        <v>46204</v>
      </c>
      <c r="B466" s="10">
        <v>10148</v>
      </c>
      <c r="C466" s="10"/>
      <c r="D466" s="10" t="s">
        <v>3083</v>
      </c>
      <c r="E466" s="10">
        <v>30003602</v>
      </c>
      <c r="F466" s="10" t="s">
        <v>3300</v>
      </c>
      <c r="G466" s="10" t="s">
        <v>3083</v>
      </c>
      <c r="H466" s="10" t="s">
        <v>3083</v>
      </c>
      <c r="I466" s="10" t="s">
        <v>3083</v>
      </c>
      <c r="J466" s="19">
        <v>130</v>
      </c>
      <c r="K466" s="10">
        <f>IF($E466="","",IFERROR(INDEX('01_Cad_Pecas'!$H$2:$H$5000,MATCH($E466,'01_Cad_Pecas'!$D$2:$D$5000,0)),IFERROR(INDEX('01_Cad_Pecas'!$H$2:$H$5000,MATCH(VALUE($E466),'01_Cad_Pecas'!$D$2:$D$5000,0)),"")))</f>
        <v>1.1000000000000001</v>
      </c>
      <c r="L466" s="10">
        <f>IF($E466="","",IFERROR(INDEX('01_Cad_Pecas'!$I$2:$I$5000,MATCH($E466,'01_Cad_Pecas'!$D$2:$D$5000,0)),IFERROR(INDEX('01_Cad_Pecas'!$I$2:$I$5000,MATCH(VALUE($E466),'01_Cad_Pecas'!$D$2:$D$5000,0)),"")))</f>
        <v>9.375E-2</v>
      </c>
      <c r="M466" s="10">
        <f t="shared" si="63"/>
        <v>13.2875</v>
      </c>
      <c r="N466" s="10">
        <v>46202</v>
      </c>
      <c r="O466" s="19">
        <v>130</v>
      </c>
      <c r="P466" s="10"/>
      <c r="Q466" s="10"/>
      <c r="R466" s="10">
        <f t="shared" si="66"/>
        <v>13.2875</v>
      </c>
      <c r="S466" s="10"/>
      <c r="T466" s="10">
        <f t="shared" si="67"/>
        <v>1</v>
      </c>
      <c r="U466" s="10"/>
      <c r="V466" s="10" t="str">
        <f t="shared" ca="1" si="68"/>
        <v>SIM</v>
      </c>
      <c r="W466" s="10">
        <f>IF(OR($A466="",$I466="",$M466=""),"",SUMIFS($M$2:M466,$I$2:I466,$I466,$A$2:A466,$A466)-$M466)</f>
        <v>0</v>
      </c>
      <c r="X466" s="10">
        <f t="shared" si="69"/>
        <v>587.98749999999995</v>
      </c>
      <c r="Y466" s="10" t="str">
        <f>IFERROR(VLOOKUP($I466,'02_Cad_Maquinas'!$B$2:$H$200,7,FALSE()),"")</f>
        <v/>
      </c>
      <c r="Z466" s="10" t="str">
        <f t="shared" si="70"/>
        <v/>
      </c>
      <c r="AA466" s="11" t="str">
        <f t="shared" si="71"/>
        <v/>
      </c>
      <c r="AB466" s="10"/>
      <c r="AC466" s="10" t="str">
        <f t="shared" si="64"/>
        <v>|10148|</v>
      </c>
      <c r="AD466" s="10" t="str">
        <f t="shared" si="65"/>
        <v>MONTAGEM DE CADEIRAS</v>
      </c>
    </row>
    <row r="467" spans="1:30" ht="36" customHeight="1" x14ac:dyDescent="0.3">
      <c r="A467" s="35">
        <v>46204</v>
      </c>
      <c r="B467" s="10">
        <v>10148</v>
      </c>
      <c r="C467" s="10"/>
      <c r="D467" s="10" t="s">
        <v>3083</v>
      </c>
      <c r="E467" s="10">
        <v>30008306</v>
      </c>
      <c r="F467" s="10" t="s">
        <v>3177</v>
      </c>
      <c r="G467" s="10" t="s">
        <v>3083</v>
      </c>
      <c r="H467" s="10" t="s">
        <v>3083</v>
      </c>
      <c r="I467" s="10" t="s">
        <v>3083</v>
      </c>
      <c r="J467" s="19">
        <v>2</v>
      </c>
      <c r="K467" s="10">
        <f>IF($E467="","",IFERROR(INDEX('01_Cad_Pecas'!$H$2:$H$5000,MATCH($E467,'01_Cad_Pecas'!$D$2:$D$5000,0)),IFERROR(INDEX('01_Cad_Pecas'!$H$2:$H$5000,MATCH(VALUE($E467),'01_Cad_Pecas'!$D$2:$D$5000,0)),"")))</f>
        <v>0</v>
      </c>
      <c r="L467" s="10">
        <f>IF($E467="","",IFERROR(INDEX('01_Cad_Pecas'!$I$2:$I$5000,MATCH($E467,'01_Cad_Pecas'!$D$2:$D$5000,0)),IFERROR(INDEX('01_Cad_Pecas'!$I$2:$I$5000,MATCH(VALUE($E467),'01_Cad_Pecas'!$D$2:$D$5000,0)),"")))</f>
        <v>0.35</v>
      </c>
      <c r="M467" s="10">
        <f t="shared" si="63"/>
        <v>0.7</v>
      </c>
      <c r="N467" s="10">
        <v>46202</v>
      </c>
      <c r="O467" s="19">
        <v>2</v>
      </c>
      <c r="P467" s="10"/>
      <c r="Q467" s="10"/>
      <c r="R467" s="10">
        <f t="shared" si="66"/>
        <v>0.7</v>
      </c>
      <c r="S467" s="10"/>
      <c r="T467" s="10">
        <f t="shared" si="67"/>
        <v>1</v>
      </c>
      <c r="U467" s="10"/>
      <c r="V467" s="10" t="str">
        <f t="shared" ca="1" si="68"/>
        <v>SIM</v>
      </c>
      <c r="W467" s="10">
        <f>IF(OR($A467="",$I467="",$M467=""),"",SUMIFS($M$2:M467,$I$2:I467,$I467,$A$2:A467,$A467)-$M467)</f>
        <v>13.2875</v>
      </c>
      <c r="X467" s="10">
        <f t="shared" si="69"/>
        <v>587.98749999999995</v>
      </c>
      <c r="Y467" s="10" t="str">
        <f>IFERROR(VLOOKUP($I467,'02_Cad_Maquinas'!$B$2:$H$200,7,FALSE()),"")</f>
        <v/>
      </c>
      <c r="Z467" s="10" t="str">
        <f t="shared" si="70"/>
        <v/>
      </c>
      <c r="AA467" s="11" t="str">
        <f t="shared" si="71"/>
        <v/>
      </c>
      <c r="AB467" s="10"/>
      <c r="AC467" s="10" t="str">
        <f t="shared" si="64"/>
        <v>|10148|</v>
      </c>
      <c r="AD467" s="10" t="str">
        <f t="shared" si="65"/>
        <v>MONTAGEM DE CADEIRAS</v>
      </c>
    </row>
    <row r="468" spans="1:30" ht="36" customHeight="1" x14ac:dyDescent="0.3">
      <c r="A468" s="35">
        <v>46205</v>
      </c>
      <c r="B468" s="10" t="s">
        <v>3076</v>
      </c>
      <c r="C468" s="10"/>
      <c r="D468" s="10" t="s">
        <v>3083</v>
      </c>
      <c r="E468" s="10">
        <v>30003602</v>
      </c>
      <c r="F468" s="10" t="s">
        <v>3300</v>
      </c>
      <c r="G468" s="10" t="s">
        <v>3083</v>
      </c>
      <c r="H468" s="10" t="s">
        <v>3083</v>
      </c>
      <c r="I468" s="10" t="s">
        <v>3083</v>
      </c>
      <c r="J468" s="9">
        <v>110</v>
      </c>
      <c r="K468" s="10">
        <f>IF($E468="","",IFERROR(INDEX('01_Cad_Pecas'!$H$2:$H$5000,MATCH($E468,'01_Cad_Pecas'!$D$2:$D$5000,0)),IFERROR(INDEX('01_Cad_Pecas'!$H$2:$H$5000,MATCH(VALUE($E468),'01_Cad_Pecas'!$D$2:$D$5000,0)),"")))</f>
        <v>1.1000000000000001</v>
      </c>
      <c r="L468" s="10">
        <f>IF($E468="","",IFERROR(INDEX('01_Cad_Pecas'!$I$2:$I$5000,MATCH($E468,'01_Cad_Pecas'!$D$2:$D$5000,0)),IFERROR(INDEX('01_Cad_Pecas'!$I$2:$I$5000,MATCH(VALUE($E468),'01_Cad_Pecas'!$D$2:$D$5000,0)),"")))</f>
        <v>9.375E-2</v>
      </c>
      <c r="M468" s="10">
        <f t="shared" si="63"/>
        <v>11.4125</v>
      </c>
      <c r="N468" s="10">
        <v>46202</v>
      </c>
      <c r="O468" s="9">
        <v>110</v>
      </c>
      <c r="P468" s="10"/>
      <c r="Q468" s="10"/>
      <c r="R468" s="10">
        <f t="shared" si="66"/>
        <v>11.4125</v>
      </c>
      <c r="S468" s="10"/>
      <c r="T468" s="10">
        <f t="shared" si="67"/>
        <v>1</v>
      </c>
      <c r="U468" s="10"/>
      <c r="V468" s="10" t="str">
        <f t="shared" ca="1" si="68"/>
        <v>SIM</v>
      </c>
      <c r="W468" s="10">
        <f>IF(OR($A468="",$I468="",$M468=""),"",SUMIFS($M$2:M468,$I$2:I468,$I468,$A$2:A468,$A468)-$M468)</f>
        <v>0</v>
      </c>
      <c r="X468" s="10">
        <f t="shared" si="69"/>
        <v>19.112499999999997</v>
      </c>
      <c r="Y468" s="10" t="str">
        <f>IFERROR(VLOOKUP($I468,'02_Cad_Maquinas'!$B$2:$H$200,7,FALSE()),"")</f>
        <v/>
      </c>
      <c r="Z468" s="10" t="str">
        <f t="shared" si="70"/>
        <v/>
      </c>
      <c r="AA468" s="11" t="str">
        <f t="shared" si="71"/>
        <v/>
      </c>
      <c r="AB468" s="10"/>
      <c r="AC468" s="10" t="str">
        <f t="shared" si="64"/>
        <v>|10149|10150|</v>
      </c>
      <c r="AD468" s="10" t="str">
        <f t="shared" si="65"/>
        <v>MONTAGEM DE CADEIRAS</v>
      </c>
    </row>
    <row r="469" spans="1:30" ht="36" customHeight="1" x14ac:dyDescent="0.3">
      <c r="A469" s="35">
        <v>46205</v>
      </c>
      <c r="B469" s="10" t="s">
        <v>3076</v>
      </c>
      <c r="C469" s="10"/>
      <c r="D469" s="10" t="s">
        <v>3083</v>
      </c>
      <c r="E469" s="10">
        <v>30008306</v>
      </c>
      <c r="F469" s="10" t="s">
        <v>3177</v>
      </c>
      <c r="G469" s="10" t="s">
        <v>3083</v>
      </c>
      <c r="H469" s="10" t="s">
        <v>3083</v>
      </c>
      <c r="I469" s="10" t="s">
        <v>3083</v>
      </c>
      <c r="J469" s="9">
        <v>22</v>
      </c>
      <c r="K469" s="10">
        <f>IF($E469="","",IFERROR(INDEX('01_Cad_Pecas'!$H$2:$H$5000,MATCH($E469,'01_Cad_Pecas'!$D$2:$D$5000,0)),IFERROR(INDEX('01_Cad_Pecas'!$H$2:$H$5000,MATCH(VALUE($E469),'01_Cad_Pecas'!$D$2:$D$5000,0)),"")))</f>
        <v>0</v>
      </c>
      <c r="L469" s="10">
        <f>IF($E469="","",IFERROR(INDEX('01_Cad_Pecas'!$I$2:$I$5000,MATCH($E469,'01_Cad_Pecas'!$D$2:$D$5000,0)),IFERROR(INDEX('01_Cad_Pecas'!$I$2:$I$5000,MATCH(VALUE($E469),'01_Cad_Pecas'!$D$2:$D$5000,0)),"")))</f>
        <v>0.35</v>
      </c>
      <c r="M469" s="10">
        <f t="shared" si="63"/>
        <v>7.6999999999999993</v>
      </c>
      <c r="N469" s="10">
        <v>46202</v>
      </c>
      <c r="O469" s="9">
        <v>22</v>
      </c>
      <c r="P469" s="10"/>
      <c r="Q469" s="10"/>
      <c r="R469" s="10">
        <f t="shared" si="66"/>
        <v>7.6999999999999993</v>
      </c>
      <c r="S469" s="10"/>
      <c r="T469" s="10">
        <f t="shared" si="67"/>
        <v>1</v>
      </c>
      <c r="U469" s="10"/>
      <c r="V469" s="10" t="str">
        <f t="shared" ca="1" si="68"/>
        <v>SIM</v>
      </c>
      <c r="W469" s="10">
        <f>IF(OR($A469="",$I469="",$M469=""),"",SUMIFS($M$2:M469,$I$2:I469,$I469,$A$2:A469,$A469)-$M469)</f>
        <v>11.412499999999998</v>
      </c>
      <c r="X469" s="10">
        <f t="shared" si="69"/>
        <v>19.112499999999997</v>
      </c>
      <c r="Y469" s="10" t="str">
        <f>IFERROR(VLOOKUP($I469,'02_Cad_Maquinas'!$B$2:$H$200,7,FALSE()),"")</f>
        <v/>
      </c>
      <c r="Z469" s="10" t="str">
        <f t="shared" si="70"/>
        <v/>
      </c>
      <c r="AA469" s="11" t="str">
        <f t="shared" si="71"/>
        <v/>
      </c>
      <c r="AB469" s="10"/>
      <c r="AC469" s="10" t="str">
        <f t="shared" si="64"/>
        <v>|10149|10150|</v>
      </c>
      <c r="AD469" s="10" t="str">
        <f t="shared" si="65"/>
        <v>MONTAGEM DE CADEIRAS</v>
      </c>
    </row>
    <row r="470" spans="1:30" ht="36" customHeight="1" x14ac:dyDescent="0.3">
      <c r="A470" s="35">
        <v>46210</v>
      </c>
      <c r="B470" s="10">
        <v>10153</v>
      </c>
      <c r="C470" s="10"/>
      <c r="D470" s="10" t="s">
        <v>3083</v>
      </c>
      <c r="E470" s="10">
        <v>30003602</v>
      </c>
      <c r="F470" s="10" t="s">
        <v>3300</v>
      </c>
      <c r="G470" s="10" t="s">
        <v>3083</v>
      </c>
      <c r="H470" s="10" t="s">
        <v>3083</v>
      </c>
      <c r="I470" s="10" t="s">
        <v>3083</v>
      </c>
      <c r="J470" s="9">
        <v>136</v>
      </c>
      <c r="K470" s="10">
        <f>IF($E470="","",IFERROR(INDEX('01_Cad_Pecas'!$H$2:$H$5000,MATCH($E470,'01_Cad_Pecas'!$D$2:$D$5000,0)),IFERROR(INDEX('01_Cad_Pecas'!$H$2:$H$5000,MATCH(VALUE($E470),'01_Cad_Pecas'!$D$2:$D$5000,0)),"")))</f>
        <v>1.1000000000000001</v>
      </c>
      <c r="L470" s="10">
        <f>IF($E470="","",IFERROR(INDEX('01_Cad_Pecas'!$I$2:$I$5000,MATCH($E470,'01_Cad_Pecas'!$D$2:$D$5000,0)),IFERROR(INDEX('01_Cad_Pecas'!$I$2:$I$5000,MATCH(VALUE($E470),'01_Cad_Pecas'!$D$2:$D$5000,0)),"")))</f>
        <v>9.375E-2</v>
      </c>
      <c r="M470" s="10">
        <f t="shared" si="63"/>
        <v>13.85</v>
      </c>
      <c r="N470" s="10">
        <v>46202</v>
      </c>
      <c r="O470" s="9">
        <v>136</v>
      </c>
      <c r="P470" s="10"/>
      <c r="Q470" s="10"/>
      <c r="R470" s="10">
        <f t="shared" si="66"/>
        <v>13.85</v>
      </c>
      <c r="S470" s="10"/>
      <c r="T470" s="10">
        <f t="shared" si="67"/>
        <v>1</v>
      </c>
      <c r="U470" s="10"/>
      <c r="V470" s="10" t="str">
        <f t="shared" ca="1" si="68"/>
        <v>SIM</v>
      </c>
      <c r="W470" s="10">
        <f>IF(OR($A470="",$I470="",$M470=""),"",SUMIFS($M$2:M470,$I$2:I470,$I470,$A$2:A470,$A470)-$M470)</f>
        <v>0</v>
      </c>
      <c r="X470" s="10">
        <f t="shared" si="69"/>
        <v>13.85</v>
      </c>
      <c r="Y470" s="10" t="str">
        <f>IFERROR(VLOOKUP($I470,'02_Cad_Maquinas'!$B$2:$H$200,7,FALSE()),"")</f>
        <v/>
      </c>
      <c r="Z470" s="10" t="str">
        <f t="shared" si="70"/>
        <v/>
      </c>
      <c r="AA470" s="11" t="str">
        <f t="shared" si="71"/>
        <v/>
      </c>
      <c r="AB470" s="10"/>
      <c r="AC470" s="10" t="str">
        <f t="shared" si="64"/>
        <v>|10153|</v>
      </c>
      <c r="AD470" s="10" t="str">
        <f t="shared" si="65"/>
        <v>MONTAGEM DE CADEIRAS</v>
      </c>
    </row>
    <row r="471" spans="1:30" ht="36" customHeight="1" x14ac:dyDescent="0.3">
      <c r="A471" s="35">
        <v>46211</v>
      </c>
      <c r="B471" s="10">
        <v>10154</v>
      </c>
      <c r="C471" s="10"/>
      <c r="D471" s="10" t="s">
        <v>3083</v>
      </c>
      <c r="E471" s="10">
        <v>30003602</v>
      </c>
      <c r="F471" s="10" t="s">
        <v>3300</v>
      </c>
      <c r="G471" s="10" t="s">
        <v>3083</v>
      </c>
      <c r="H471" s="10" t="s">
        <v>3083</v>
      </c>
      <c r="I471" s="10" t="s">
        <v>3083</v>
      </c>
      <c r="J471" s="9">
        <v>136</v>
      </c>
      <c r="K471" s="10">
        <f>IF($E471="","",IFERROR(INDEX('01_Cad_Pecas'!$H$2:$H$5000,MATCH($E471,'01_Cad_Pecas'!$D$2:$D$5000,0)),IFERROR(INDEX('01_Cad_Pecas'!$H$2:$H$5000,MATCH(VALUE($E471),'01_Cad_Pecas'!$D$2:$D$5000,0)),"")))</f>
        <v>1.1000000000000001</v>
      </c>
      <c r="L471" s="10">
        <f>IF($E471="","",IFERROR(INDEX('01_Cad_Pecas'!$I$2:$I$5000,MATCH($E471,'01_Cad_Pecas'!$D$2:$D$5000,0)),IFERROR(INDEX('01_Cad_Pecas'!$I$2:$I$5000,MATCH(VALUE($E471),'01_Cad_Pecas'!$D$2:$D$5000,0)),"")))</f>
        <v>9.375E-2</v>
      </c>
      <c r="M471" s="10">
        <f t="shared" si="63"/>
        <v>13.85</v>
      </c>
      <c r="N471" s="10">
        <v>46202</v>
      </c>
      <c r="O471" s="9">
        <v>136</v>
      </c>
      <c r="P471" s="10"/>
      <c r="Q471" s="10"/>
      <c r="R471" s="10">
        <f t="shared" si="66"/>
        <v>13.85</v>
      </c>
      <c r="S471" s="10"/>
      <c r="T471" s="10">
        <f t="shared" si="67"/>
        <v>1</v>
      </c>
      <c r="U471" s="10"/>
      <c r="V471" s="10" t="str">
        <f t="shared" ca="1" si="68"/>
        <v>SIM</v>
      </c>
      <c r="W471" s="10">
        <f>IF(OR($A471="",$I471="",$M471=""),"",SUMIFS($M$2:M471,$I$2:I471,$I471,$A$2:A471,$A471)-$M471)</f>
        <v>0</v>
      </c>
      <c r="X471" s="10">
        <f t="shared" si="69"/>
        <v>13.85</v>
      </c>
      <c r="Y471" s="10" t="str">
        <f>IFERROR(VLOOKUP($I471,'02_Cad_Maquinas'!$B$2:$H$200,7,FALSE()),"")</f>
        <v/>
      </c>
      <c r="Z471" s="10" t="str">
        <f t="shared" si="70"/>
        <v/>
      </c>
      <c r="AA471" s="11" t="str">
        <f t="shared" si="71"/>
        <v/>
      </c>
      <c r="AB471" s="10"/>
      <c r="AC471" s="10" t="str">
        <f t="shared" si="64"/>
        <v>|10154|</v>
      </c>
      <c r="AD471" s="10" t="str">
        <f t="shared" si="65"/>
        <v>MONTAGEM DE CADEIRAS</v>
      </c>
    </row>
    <row r="472" spans="1:30" ht="36" customHeight="1" x14ac:dyDescent="0.3">
      <c r="A472" s="35">
        <v>46204</v>
      </c>
      <c r="B472" s="10">
        <v>10180</v>
      </c>
      <c r="C472" s="10"/>
      <c r="D472" s="10" t="s">
        <v>3083</v>
      </c>
      <c r="E472" s="10">
        <v>30001213</v>
      </c>
      <c r="F472" s="10" t="s">
        <v>477</v>
      </c>
      <c r="G472" s="10" t="s">
        <v>3083</v>
      </c>
      <c r="H472" s="10" t="s">
        <v>3083</v>
      </c>
      <c r="I472" s="10" t="s">
        <v>3083</v>
      </c>
      <c r="J472" s="9">
        <v>820</v>
      </c>
      <c r="K472" s="10">
        <f>IF($E472="","",IFERROR(INDEX('01_Cad_Pecas'!$H$2:$H$5000,MATCH($E472,'01_Cad_Pecas'!$D$2:$D$5000,0)),IFERROR(INDEX('01_Cad_Pecas'!$H$2:$H$5000,MATCH(VALUE($E472),'01_Cad_Pecas'!$D$2:$D$5000,0)),"")))</f>
        <v>0</v>
      </c>
      <c r="L472" s="10">
        <f>IF($E472="","",IFERROR(INDEX('01_Cad_Pecas'!$I$2:$I$5000,MATCH($E472,'01_Cad_Pecas'!$D$2:$D$5000,0)),IFERROR(INDEX('01_Cad_Pecas'!$I$2:$I$5000,MATCH(VALUE($E472),'01_Cad_Pecas'!$D$2:$D$5000,0)),"")))</f>
        <v>0.35</v>
      </c>
      <c r="M472" s="10">
        <f t="shared" si="63"/>
        <v>287</v>
      </c>
      <c r="N472" s="10">
        <v>46202</v>
      </c>
      <c r="O472" s="9">
        <v>820</v>
      </c>
      <c r="P472" s="10"/>
      <c r="Q472" s="10"/>
      <c r="R472" s="10">
        <f t="shared" si="66"/>
        <v>287</v>
      </c>
      <c r="S472" s="10"/>
      <c r="T472" s="10">
        <f t="shared" si="67"/>
        <v>1</v>
      </c>
      <c r="U472" s="10"/>
      <c r="V472" s="10" t="str">
        <f t="shared" ca="1" si="68"/>
        <v>SIM</v>
      </c>
      <c r="W472" s="10">
        <f>IF(OR($A472="",$I472="",$M472=""),"",SUMIFS($M$2:M472,$I$2:I472,$I472,$A$2:A472,$A472)-$M472)</f>
        <v>13.987500000000011</v>
      </c>
      <c r="X472" s="10">
        <f t="shared" si="69"/>
        <v>587.98749999999995</v>
      </c>
      <c r="Y472" s="10" t="str">
        <f>IFERROR(VLOOKUP($I472,'02_Cad_Maquinas'!$B$2:$H$200,7,FALSE()),"")</f>
        <v/>
      </c>
      <c r="Z472" s="10" t="str">
        <f t="shared" si="70"/>
        <v/>
      </c>
      <c r="AA472" s="11" t="str">
        <f t="shared" si="71"/>
        <v/>
      </c>
      <c r="AB472" s="10"/>
      <c r="AC472" s="10" t="str">
        <f t="shared" si="64"/>
        <v>|10180|</v>
      </c>
      <c r="AD472" s="10" t="str">
        <f t="shared" si="65"/>
        <v>MONTAGEM DE CADEIRAS</v>
      </c>
    </row>
    <row r="473" spans="1:30" ht="36" customHeight="1" x14ac:dyDescent="0.3">
      <c r="A473" s="35">
        <v>46204</v>
      </c>
      <c r="B473" s="10">
        <v>10180</v>
      </c>
      <c r="C473" s="10"/>
      <c r="D473" s="10" t="s">
        <v>3083</v>
      </c>
      <c r="E473" s="10">
        <v>30001312</v>
      </c>
      <c r="F473" s="10" t="s">
        <v>3169</v>
      </c>
      <c r="G473" s="10" t="s">
        <v>3083</v>
      </c>
      <c r="H473" s="10" t="s">
        <v>3083</v>
      </c>
      <c r="I473" s="10" t="s">
        <v>3083</v>
      </c>
      <c r="J473" s="9">
        <v>820</v>
      </c>
      <c r="K473" s="10">
        <f>IF($E473="","",IFERROR(INDEX('01_Cad_Pecas'!$H$2:$H$5000,MATCH($E473,'01_Cad_Pecas'!$D$2:$D$5000,0)),IFERROR(INDEX('01_Cad_Pecas'!$H$2:$H$5000,MATCH(VALUE($E473),'01_Cad_Pecas'!$D$2:$D$5000,0)),"")))</f>
        <v>0</v>
      </c>
      <c r="L473" s="10">
        <f>IF($E473="","",IFERROR(INDEX('01_Cad_Pecas'!$I$2:$I$5000,MATCH($E473,'01_Cad_Pecas'!$D$2:$D$5000,0)),IFERROR(INDEX('01_Cad_Pecas'!$I$2:$I$5000,MATCH(VALUE($E473),'01_Cad_Pecas'!$D$2:$D$5000,0)),"")))</f>
        <v>0.35</v>
      </c>
      <c r="M473" s="10">
        <f t="shared" si="63"/>
        <v>287</v>
      </c>
      <c r="N473" s="10">
        <v>46202</v>
      </c>
      <c r="O473" s="9">
        <v>820</v>
      </c>
      <c r="P473" s="10"/>
      <c r="Q473" s="10"/>
      <c r="R473" s="10">
        <f t="shared" si="66"/>
        <v>287</v>
      </c>
      <c r="S473" s="10"/>
      <c r="T473" s="10">
        <f t="shared" si="67"/>
        <v>1</v>
      </c>
      <c r="U473" s="10"/>
      <c r="V473" s="10" t="str">
        <f t="shared" ca="1" si="68"/>
        <v>SIM</v>
      </c>
      <c r="W473" s="10">
        <f>IF(OR($A473="",$I473="",$M473=""),"",SUMIFS($M$2:M473,$I$2:I473,$I473,$A$2:A473,$A473)-$M473)</f>
        <v>300.98749999999995</v>
      </c>
      <c r="X473" s="10">
        <f t="shared" si="69"/>
        <v>587.98749999999995</v>
      </c>
      <c r="Y473" s="10" t="str">
        <f>IFERROR(VLOOKUP($I473,'02_Cad_Maquinas'!$B$2:$H$200,7,FALSE()),"")</f>
        <v/>
      </c>
      <c r="Z473" s="10" t="str">
        <f t="shared" si="70"/>
        <v/>
      </c>
      <c r="AA473" s="11" t="str">
        <f t="shared" si="71"/>
        <v/>
      </c>
      <c r="AB473" s="10"/>
      <c r="AC473" s="10" t="str">
        <f t="shared" si="64"/>
        <v>|10180|</v>
      </c>
      <c r="AD473" s="10" t="str">
        <f t="shared" si="65"/>
        <v>MONTAGEM DE CADEIRAS</v>
      </c>
    </row>
    <row r="474" spans="1:30" ht="24" customHeight="1" x14ac:dyDescent="0.3">
      <c r="A474" s="35">
        <v>46197</v>
      </c>
      <c r="B474" s="10">
        <v>10176</v>
      </c>
      <c r="C474" s="10" t="s">
        <v>3130</v>
      </c>
      <c r="D474" s="10" t="s">
        <v>32</v>
      </c>
      <c r="E474" s="10">
        <v>30006101</v>
      </c>
      <c r="F474" s="10" t="s">
        <v>3301</v>
      </c>
      <c r="G474" s="10" t="s">
        <v>32</v>
      </c>
      <c r="H474" s="10" t="s">
        <v>32</v>
      </c>
      <c r="I474" s="9" t="s">
        <v>32</v>
      </c>
      <c r="J474" s="9">
        <v>30</v>
      </c>
      <c r="K474" s="10">
        <f>IF($E474="","",IFERROR(INDEX('01_Cad_Pecas'!$H$2:$H$5000,MATCH($E474,'01_Cad_Pecas'!$D$2:$D$5000,0)),IFERROR(INDEX('01_Cad_Pecas'!$H$2:$H$5000,MATCH(VALUE($E474),'01_Cad_Pecas'!$D$2:$D$5000,0)),"")))</f>
        <v>1.1000000000000001</v>
      </c>
      <c r="L474" s="10">
        <f>IF($E474="","",IFERROR(INDEX('01_Cad_Pecas'!$I$2:$I$5000,MATCH($E474,'01_Cad_Pecas'!$D$2:$D$5000,0)),IFERROR(INDEX('01_Cad_Pecas'!$I$2:$I$5000,MATCH(VALUE($E474),'01_Cad_Pecas'!$D$2:$D$5000,0)),"")))</f>
        <v>9.375E-2</v>
      </c>
      <c r="M474" s="10">
        <f t="shared" si="63"/>
        <v>3.9125000000000001</v>
      </c>
      <c r="N474" s="10">
        <v>46197</v>
      </c>
      <c r="O474" s="9">
        <v>30</v>
      </c>
      <c r="P474" s="10"/>
      <c r="Q474" s="10"/>
      <c r="R474" s="10">
        <f t="shared" si="66"/>
        <v>3.9125000000000001</v>
      </c>
      <c r="S474" s="10"/>
      <c r="T474" s="10">
        <f t="shared" si="67"/>
        <v>1</v>
      </c>
      <c r="U474" s="10"/>
      <c r="V474" s="10" t="str">
        <f t="shared" ca="1" si="68"/>
        <v>SIM</v>
      </c>
      <c r="W474" s="10">
        <f>IF(OR($A474="",$I474="",$M474=""),"",SUMIFS($M$2:M474,$I$2:I474,$I474,$A$2:A474,$A474)-$M474)</f>
        <v>0</v>
      </c>
      <c r="X474" s="10">
        <f t="shared" si="69"/>
        <v>7.8250000000000002</v>
      </c>
      <c r="Y474" s="10">
        <f>IFERROR(VLOOKUP($I474,'02_Cad_Maquinas'!$B$2:$H$200,7,FALSE()),"")</f>
        <v>475.2</v>
      </c>
      <c r="Z474" s="10">
        <f t="shared" si="70"/>
        <v>467.375</v>
      </c>
      <c r="AA474" s="11">
        <f t="shared" si="71"/>
        <v>1.6466750841750841E-2</v>
      </c>
      <c r="AB474" s="10" t="s">
        <v>3302</v>
      </c>
      <c r="AC474" s="10" t="str">
        <f t="shared" si="64"/>
        <v>|10176|</v>
      </c>
      <c r="AD474" s="10" t="str">
        <f t="shared" si="65"/>
        <v>PADE VELOX</v>
      </c>
    </row>
    <row r="475" spans="1:30" ht="24" customHeight="1" x14ac:dyDescent="0.3">
      <c r="A475" s="35">
        <v>46197</v>
      </c>
      <c r="B475" s="10">
        <v>10176</v>
      </c>
      <c r="C475" s="10" t="s">
        <v>3130</v>
      </c>
      <c r="D475" s="10" t="s">
        <v>32</v>
      </c>
      <c r="E475" s="10">
        <v>30006102</v>
      </c>
      <c r="F475" s="10" t="s">
        <v>3303</v>
      </c>
      <c r="G475" s="10" t="s">
        <v>32</v>
      </c>
      <c r="H475" s="10" t="s">
        <v>32</v>
      </c>
      <c r="I475" s="9" t="s">
        <v>32</v>
      </c>
      <c r="J475" s="9">
        <v>30</v>
      </c>
      <c r="K475" s="10">
        <f>IF($E475="","",IFERROR(INDEX('01_Cad_Pecas'!$H$2:$H$5000,MATCH($E475,'01_Cad_Pecas'!$D$2:$D$5000,0)),IFERROR(INDEX('01_Cad_Pecas'!$H$2:$H$5000,MATCH(VALUE($E475),'01_Cad_Pecas'!$D$2:$D$5000,0)),"")))</f>
        <v>1.1000000000000001</v>
      </c>
      <c r="L475" s="10">
        <f>IF($E475="","",IFERROR(INDEX('01_Cad_Pecas'!$I$2:$I$5000,MATCH($E475,'01_Cad_Pecas'!$D$2:$D$5000,0)),IFERROR(INDEX('01_Cad_Pecas'!$I$2:$I$5000,MATCH(VALUE($E475),'01_Cad_Pecas'!$D$2:$D$5000,0)),"")))</f>
        <v>9.375E-2</v>
      </c>
      <c r="M475" s="10">
        <f t="shared" si="63"/>
        <v>3.9125000000000001</v>
      </c>
      <c r="N475" s="10">
        <v>46197</v>
      </c>
      <c r="O475" s="9">
        <v>30</v>
      </c>
      <c r="P475" s="10"/>
      <c r="Q475" s="10"/>
      <c r="R475" s="10">
        <f t="shared" si="66"/>
        <v>3.9125000000000001</v>
      </c>
      <c r="S475" s="10"/>
      <c r="T475" s="10">
        <f t="shared" si="67"/>
        <v>1</v>
      </c>
      <c r="U475" s="10"/>
      <c r="V475" s="10" t="str">
        <f t="shared" ca="1" si="68"/>
        <v>SIM</v>
      </c>
      <c r="W475" s="10">
        <f>IF(OR($A475="",$I475="",$M475=""),"",SUMIFS($M$2:M475,$I$2:I475,$I475,$A$2:A475,$A475)-$M475)</f>
        <v>3.9125000000000001</v>
      </c>
      <c r="X475" s="10">
        <f t="shared" si="69"/>
        <v>7.8250000000000002</v>
      </c>
      <c r="Y475" s="10">
        <f>IFERROR(VLOOKUP($I475,'02_Cad_Maquinas'!$B$2:$H$200,7,FALSE()),"")</f>
        <v>475.2</v>
      </c>
      <c r="Z475" s="10">
        <f t="shared" si="70"/>
        <v>467.375</v>
      </c>
      <c r="AA475" s="11">
        <f t="shared" si="71"/>
        <v>1.6466750841750841E-2</v>
      </c>
      <c r="AB475" s="10" t="s">
        <v>3302</v>
      </c>
      <c r="AC475" s="10" t="str">
        <f t="shared" si="64"/>
        <v>|10176|</v>
      </c>
      <c r="AD475" s="10" t="str">
        <f t="shared" si="65"/>
        <v>PADE VELOX</v>
      </c>
    </row>
    <row r="476" spans="1:30" ht="36" customHeight="1" x14ac:dyDescent="0.3">
      <c r="A476" s="35">
        <v>46198</v>
      </c>
      <c r="B476" s="10">
        <v>10163.10147</v>
      </c>
      <c r="C476" s="10" t="s">
        <v>3142</v>
      </c>
      <c r="D476" s="10" t="s">
        <v>32</v>
      </c>
      <c r="E476" s="10">
        <v>30006101</v>
      </c>
      <c r="F476" s="10" t="s">
        <v>3301</v>
      </c>
      <c r="G476" s="10" t="s">
        <v>32</v>
      </c>
      <c r="H476" s="10" t="s">
        <v>32</v>
      </c>
      <c r="I476" s="9" t="s">
        <v>32</v>
      </c>
      <c r="J476" s="9">
        <v>50</v>
      </c>
      <c r="K476" s="10">
        <f>IF($E476="","",IFERROR(INDEX('01_Cad_Pecas'!$H$2:$H$5000,MATCH($E476,'01_Cad_Pecas'!$D$2:$D$5000,0)),IFERROR(INDEX('01_Cad_Pecas'!$H$2:$H$5000,MATCH(VALUE($E476),'01_Cad_Pecas'!$D$2:$D$5000,0)),"")))</f>
        <v>1.1000000000000001</v>
      </c>
      <c r="L476" s="10">
        <f>IF($E476="","",IFERROR(INDEX('01_Cad_Pecas'!$I$2:$I$5000,MATCH($E476,'01_Cad_Pecas'!$D$2:$D$5000,0)),IFERROR(INDEX('01_Cad_Pecas'!$I$2:$I$5000,MATCH(VALUE($E476),'01_Cad_Pecas'!$D$2:$D$5000,0)),"")))</f>
        <v>9.375E-2</v>
      </c>
      <c r="M476" s="10">
        <f t="shared" si="63"/>
        <v>5.7874999999999996</v>
      </c>
      <c r="N476" s="10">
        <v>46198</v>
      </c>
      <c r="O476" s="9">
        <v>50</v>
      </c>
      <c r="P476" s="10"/>
      <c r="Q476" s="10"/>
      <c r="R476" s="10">
        <f t="shared" si="66"/>
        <v>5.7874999999999996</v>
      </c>
      <c r="S476" s="10"/>
      <c r="T476" s="10">
        <f t="shared" si="67"/>
        <v>1</v>
      </c>
      <c r="U476" s="10"/>
      <c r="V476" s="10" t="str">
        <f t="shared" ca="1" si="68"/>
        <v>SIM</v>
      </c>
      <c r="W476" s="10">
        <f>IF(OR($A476="",$I476="",$M476=""),"",SUMIFS($M$2:M476,$I$2:I476,$I476,$A$2:A476,$A476)-$M476)</f>
        <v>0</v>
      </c>
      <c r="X476" s="10">
        <f t="shared" si="69"/>
        <v>11.574999999999999</v>
      </c>
      <c r="Y476" s="10">
        <f>IFERROR(VLOOKUP($I476,'02_Cad_Maquinas'!$B$2:$H$200,7,FALSE()),"")</f>
        <v>475.2</v>
      </c>
      <c r="Z476" s="10">
        <f t="shared" si="70"/>
        <v>463.625</v>
      </c>
      <c r="AA476" s="11">
        <f t="shared" si="71"/>
        <v>2.4358164983164982E-2</v>
      </c>
      <c r="AB476" s="10" t="s">
        <v>3304</v>
      </c>
      <c r="AC476" s="10" t="str">
        <f t="shared" si="64"/>
        <v>|10163|10147|</v>
      </c>
      <c r="AD476" s="10" t="str">
        <f t="shared" si="65"/>
        <v>PADE VELOX</v>
      </c>
    </row>
    <row r="477" spans="1:30" ht="36" customHeight="1" x14ac:dyDescent="0.3">
      <c r="A477" s="35">
        <v>46198</v>
      </c>
      <c r="B477" s="10">
        <v>10163.10147</v>
      </c>
      <c r="C477" s="10" t="s">
        <v>3142</v>
      </c>
      <c r="D477" s="10" t="s">
        <v>32</v>
      </c>
      <c r="E477" s="10">
        <v>30006102</v>
      </c>
      <c r="F477" s="10" t="s">
        <v>3303</v>
      </c>
      <c r="G477" s="10" t="s">
        <v>32</v>
      </c>
      <c r="H477" s="10" t="s">
        <v>32</v>
      </c>
      <c r="I477" s="9" t="s">
        <v>32</v>
      </c>
      <c r="J477" s="9">
        <v>50</v>
      </c>
      <c r="K477" s="10">
        <f>IF($E477="","",IFERROR(INDEX('01_Cad_Pecas'!$H$2:$H$5000,MATCH($E477,'01_Cad_Pecas'!$D$2:$D$5000,0)),IFERROR(INDEX('01_Cad_Pecas'!$H$2:$H$5000,MATCH(VALUE($E477),'01_Cad_Pecas'!$D$2:$D$5000,0)),"")))</f>
        <v>1.1000000000000001</v>
      </c>
      <c r="L477" s="10">
        <f>IF($E477="","",IFERROR(INDEX('01_Cad_Pecas'!$I$2:$I$5000,MATCH($E477,'01_Cad_Pecas'!$D$2:$D$5000,0)),IFERROR(INDEX('01_Cad_Pecas'!$I$2:$I$5000,MATCH(VALUE($E477),'01_Cad_Pecas'!$D$2:$D$5000,0)),"")))</f>
        <v>9.375E-2</v>
      </c>
      <c r="M477" s="10">
        <f t="shared" si="63"/>
        <v>5.7874999999999996</v>
      </c>
      <c r="N477" s="10">
        <v>46198</v>
      </c>
      <c r="O477" s="9">
        <v>50</v>
      </c>
      <c r="P477" s="10"/>
      <c r="Q477" s="10"/>
      <c r="R477" s="10">
        <f t="shared" si="66"/>
        <v>5.7874999999999996</v>
      </c>
      <c r="S477" s="10"/>
      <c r="T477" s="10">
        <f t="shared" si="67"/>
        <v>1</v>
      </c>
      <c r="U477" s="10"/>
      <c r="V477" s="10" t="str">
        <f t="shared" ca="1" si="68"/>
        <v>SIM</v>
      </c>
      <c r="W477" s="10">
        <f>IF(OR($A477="",$I477="",$M477=""),"",SUMIFS($M$2:M477,$I$2:I477,$I477,$A$2:A477,$A477)-$M477)</f>
        <v>5.7874999999999996</v>
      </c>
      <c r="X477" s="10">
        <f t="shared" si="69"/>
        <v>11.574999999999999</v>
      </c>
      <c r="Y477" s="10">
        <f>IFERROR(VLOOKUP($I477,'02_Cad_Maquinas'!$B$2:$H$200,7,FALSE()),"")</f>
        <v>475.2</v>
      </c>
      <c r="Z477" s="10">
        <f t="shared" si="70"/>
        <v>463.625</v>
      </c>
      <c r="AA477" s="11">
        <f t="shared" si="71"/>
        <v>2.4358164983164982E-2</v>
      </c>
      <c r="AB477" s="10" t="s">
        <v>3304</v>
      </c>
      <c r="AC477" s="10" t="str">
        <f t="shared" si="64"/>
        <v>|10163|10147|</v>
      </c>
      <c r="AD477" s="10" t="str">
        <f t="shared" si="65"/>
        <v>PADE VELOX</v>
      </c>
    </row>
    <row r="478" spans="1:30" ht="24" customHeight="1" x14ac:dyDescent="0.3">
      <c r="A478" s="35">
        <v>46199</v>
      </c>
      <c r="B478" s="10">
        <v>10179</v>
      </c>
      <c r="C478" s="10"/>
      <c r="D478" s="10" t="s">
        <v>32</v>
      </c>
      <c r="E478" s="10">
        <v>200306101</v>
      </c>
      <c r="F478" s="10" t="s">
        <v>3208</v>
      </c>
      <c r="G478" s="10" t="s">
        <v>32</v>
      </c>
      <c r="H478" s="10" t="s">
        <v>32</v>
      </c>
      <c r="I478" s="10" t="s">
        <v>32</v>
      </c>
      <c r="J478" s="9">
        <v>16</v>
      </c>
      <c r="K478" s="10">
        <f>IF($E478="","",IFERROR(INDEX('01_Cad_Pecas'!$H$2:$H$5000,MATCH($E478,'01_Cad_Pecas'!$D$2:$D$5000,0)),IFERROR(INDEX('01_Cad_Pecas'!$H$2:$H$5000,MATCH(VALUE($E478),'01_Cad_Pecas'!$D$2:$D$5000,0)),"")))</f>
        <v>3</v>
      </c>
      <c r="L478" s="10">
        <f>IF($E478="","",IFERROR(INDEX('01_Cad_Pecas'!$I$2:$I$5000,MATCH($E478,'01_Cad_Pecas'!$D$2:$D$5000,0)),IFERROR(INDEX('01_Cad_Pecas'!$I$2:$I$5000,MATCH(VALUE($E478),'01_Cad_Pecas'!$D$2:$D$5000,0)),"")))</f>
        <v>6.7799999999999999E-2</v>
      </c>
      <c r="M478" s="10">
        <f t="shared" si="63"/>
        <v>4.0847999999999995</v>
      </c>
      <c r="N478" s="10">
        <v>46200</v>
      </c>
      <c r="O478" s="9">
        <v>16</v>
      </c>
      <c r="P478" s="10"/>
      <c r="Q478" s="10"/>
      <c r="R478" s="10">
        <f t="shared" si="66"/>
        <v>4.0847999999999995</v>
      </c>
      <c r="S478" s="10"/>
      <c r="T478" s="10">
        <f t="shared" si="67"/>
        <v>1</v>
      </c>
      <c r="U478" s="10"/>
      <c r="V478" s="10" t="str">
        <f t="shared" ca="1" si="68"/>
        <v>SIM</v>
      </c>
      <c r="W478" s="10">
        <f>IF(OR($A478="",$I478="",$M478=""),"",SUMIFS($M$2:M478,$I$2:I478,$I478,$A$2:A478,$A478)-$M478)</f>
        <v>0</v>
      </c>
      <c r="X478" s="10">
        <f t="shared" si="69"/>
        <v>36.087200000000003</v>
      </c>
      <c r="Y478" s="10">
        <f>IFERROR(VLOOKUP($I478,'02_Cad_Maquinas'!$B$2:$H$200,7,FALSE()),"")</f>
        <v>475.2</v>
      </c>
      <c r="Z478" s="10">
        <f t="shared" si="70"/>
        <v>439.11279999999999</v>
      </c>
      <c r="AA478" s="11">
        <f t="shared" si="71"/>
        <v>7.5941077441077448E-2</v>
      </c>
      <c r="AB478" s="10"/>
      <c r="AC478" s="10" t="str">
        <f t="shared" si="64"/>
        <v>|10179|</v>
      </c>
      <c r="AD478" s="10" t="str">
        <f t="shared" si="65"/>
        <v>PADE VELOX</v>
      </c>
    </row>
    <row r="479" spans="1:30" ht="24" customHeight="1" x14ac:dyDescent="0.3">
      <c r="A479" s="35">
        <v>46199</v>
      </c>
      <c r="B479" s="10">
        <v>10179</v>
      </c>
      <c r="C479" s="10"/>
      <c r="D479" s="10" t="s">
        <v>32</v>
      </c>
      <c r="E479" s="10">
        <v>200306102</v>
      </c>
      <c r="F479" s="10" t="s">
        <v>3209</v>
      </c>
      <c r="G479" s="10" t="s">
        <v>32</v>
      </c>
      <c r="H479" s="10" t="s">
        <v>32</v>
      </c>
      <c r="I479" s="10" t="s">
        <v>32</v>
      </c>
      <c r="J479" s="9">
        <v>8</v>
      </c>
      <c r="K479" s="10">
        <f>IF($E479="","",IFERROR(INDEX('01_Cad_Pecas'!$H$2:$H$5000,MATCH($E479,'01_Cad_Pecas'!$D$2:$D$5000,0)),IFERROR(INDEX('01_Cad_Pecas'!$H$2:$H$5000,MATCH(VALUE($E479),'01_Cad_Pecas'!$D$2:$D$5000,0)),"")))</f>
        <v>3</v>
      </c>
      <c r="L479" s="10">
        <f>IF($E479="","",IFERROR(INDEX('01_Cad_Pecas'!$I$2:$I$5000,MATCH($E479,'01_Cad_Pecas'!$D$2:$D$5000,0)),IFERROR(INDEX('01_Cad_Pecas'!$I$2:$I$5000,MATCH(VALUE($E479),'01_Cad_Pecas'!$D$2:$D$5000,0)),"")))</f>
        <v>6.7799999999999999E-2</v>
      </c>
      <c r="M479" s="10">
        <f t="shared" si="63"/>
        <v>3.5423999999999998</v>
      </c>
      <c r="N479" s="10">
        <v>46200</v>
      </c>
      <c r="O479" s="9">
        <v>8</v>
      </c>
      <c r="P479" s="10"/>
      <c r="Q479" s="10"/>
      <c r="R479" s="10">
        <f t="shared" si="66"/>
        <v>3.5423999999999998</v>
      </c>
      <c r="S479" s="10"/>
      <c r="T479" s="10">
        <f t="shared" si="67"/>
        <v>1</v>
      </c>
      <c r="U479" s="10"/>
      <c r="V479" s="10" t="str">
        <f t="shared" ca="1" si="68"/>
        <v>SIM</v>
      </c>
      <c r="W479" s="10">
        <f>IF(OR($A479="",$I479="",$M479=""),"",SUMIFS($M$2:M479,$I$2:I479,$I479,$A$2:A479,$A479)-$M479)</f>
        <v>4.0847999999999995</v>
      </c>
      <c r="X479" s="10">
        <f t="shared" si="69"/>
        <v>36.087200000000003</v>
      </c>
      <c r="Y479" s="10">
        <f>IFERROR(VLOOKUP($I479,'02_Cad_Maquinas'!$B$2:$H$200,7,FALSE()),"")</f>
        <v>475.2</v>
      </c>
      <c r="Z479" s="10">
        <f t="shared" si="70"/>
        <v>439.11279999999999</v>
      </c>
      <c r="AA479" s="11">
        <f t="shared" si="71"/>
        <v>7.5941077441077448E-2</v>
      </c>
      <c r="AB479" s="10"/>
      <c r="AC479" s="10" t="str">
        <f t="shared" si="64"/>
        <v>|10179|</v>
      </c>
      <c r="AD479" s="10" t="str">
        <f t="shared" si="65"/>
        <v>PADE VELOX</v>
      </c>
    </row>
    <row r="480" spans="1:30" ht="24" customHeight="1" x14ac:dyDescent="0.3">
      <c r="A480" s="35">
        <v>46199</v>
      </c>
      <c r="B480" s="10">
        <v>10179</v>
      </c>
      <c r="C480" s="10"/>
      <c r="D480" s="10" t="s">
        <v>32</v>
      </c>
      <c r="E480" s="10">
        <v>200306103</v>
      </c>
      <c r="F480" s="10" t="s">
        <v>3254</v>
      </c>
      <c r="G480" s="10" t="s">
        <v>32</v>
      </c>
      <c r="H480" s="10" t="s">
        <v>32</v>
      </c>
      <c r="I480" s="10" t="s">
        <v>32</v>
      </c>
      <c r="J480" s="9">
        <v>8</v>
      </c>
      <c r="K480" s="10">
        <f>IF($E480="","",IFERROR(INDEX('01_Cad_Pecas'!$H$2:$H$5000,MATCH($E480,'01_Cad_Pecas'!$D$2:$D$5000,0)),IFERROR(INDEX('01_Cad_Pecas'!$H$2:$H$5000,MATCH(VALUE($E480),'01_Cad_Pecas'!$D$2:$D$5000,0)),"")))</f>
        <v>1.1000000000000001</v>
      </c>
      <c r="L480" s="10">
        <f>IF($E480="","",IFERROR(INDEX('01_Cad_Pecas'!$I$2:$I$5000,MATCH($E480,'01_Cad_Pecas'!$D$2:$D$5000,0)),IFERROR(INDEX('01_Cad_Pecas'!$I$2:$I$5000,MATCH(VALUE($E480),'01_Cad_Pecas'!$D$2:$D$5000,0)),"")))</f>
        <v>9.375E-2</v>
      </c>
      <c r="M480" s="10">
        <f t="shared" si="63"/>
        <v>1.85</v>
      </c>
      <c r="N480" s="10">
        <v>46198</v>
      </c>
      <c r="O480" s="9">
        <v>8</v>
      </c>
      <c r="P480" s="10"/>
      <c r="Q480" s="10"/>
      <c r="R480" s="10">
        <f t="shared" si="66"/>
        <v>1.85</v>
      </c>
      <c r="S480" s="10"/>
      <c r="T480" s="10">
        <f t="shared" si="67"/>
        <v>1</v>
      </c>
      <c r="U480" s="10"/>
      <c r="V480" s="10" t="str">
        <f t="shared" ca="1" si="68"/>
        <v>SIM</v>
      </c>
      <c r="W480" s="10">
        <f>IF(OR($A480="",$I480="",$M480=""),"",SUMIFS($M$2:M480,$I$2:I480,$I480,$A$2:A480,$A480)-$M480)</f>
        <v>7.6272000000000002</v>
      </c>
      <c r="X480" s="10">
        <f t="shared" si="69"/>
        <v>36.087200000000003</v>
      </c>
      <c r="Y480" s="10">
        <f>IFERROR(VLOOKUP($I480,'02_Cad_Maquinas'!$B$2:$H$200,7,FALSE()),"")</f>
        <v>475.2</v>
      </c>
      <c r="Z480" s="10">
        <f t="shared" si="70"/>
        <v>439.11279999999999</v>
      </c>
      <c r="AA480" s="11">
        <f t="shared" si="71"/>
        <v>7.5941077441077448E-2</v>
      </c>
      <c r="AB480" s="10"/>
      <c r="AC480" s="10" t="str">
        <f t="shared" si="64"/>
        <v>|10179|</v>
      </c>
      <c r="AD480" s="10" t="str">
        <f t="shared" si="65"/>
        <v>PADE VELOX</v>
      </c>
    </row>
    <row r="481" spans="1:30" ht="24" customHeight="1" x14ac:dyDescent="0.3">
      <c r="A481" s="35">
        <v>46199</v>
      </c>
      <c r="B481" s="10">
        <v>10179</v>
      </c>
      <c r="C481" s="10"/>
      <c r="D481" s="10" t="s">
        <v>32</v>
      </c>
      <c r="E481" s="10">
        <v>200308205</v>
      </c>
      <c r="F481" s="10" t="s">
        <v>3210</v>
      </c>
      <c r="G481" s="10" t="s">
        <v>32</v>
      </c>
      <c r="H481" s="10" t="s">
        <v>32</v>
      </c>
      <c r="I481" s="10" t="s">
        <v>32</v>
      </c>
      <c r="J481" s="9">
        <v>4</v>
      </c>
      <c r="K481" s="10">
        <f>IF($E481="","",IFERROR(INDEX('01_Cad_Pecas'!$H$2:$H$5000,MATCH($E481,'01_Cad_Pecas'!$D$2:$D$5000,0)),IFERROR(INDEX('01_Cad_Pecas'!$H$2:$H$5000,MATCH(VALUE($E481),'01_Cad_Pecas'!$D$2:$D$5000,0)),"")))</f>
        <v>5</v>
      </c>
      <c r="L481" s="10">
        <f>IF($E481="","",IFERROR(INDEX('01_Cad_Pecas'!$I$2:$I$5000,MATCH($E481,'01_Cad_Pecas'!$D$2:$D$5000,0)),IFERROR(INDEX('01_Cad_Pecas'!$I$2:$I$5000,MATCH(VALUE($E481),'01_Cad_Pecas'!$D$2:$D$5000,0)),"")))</f>
        <v>2.2400000000000002</v>
      </c>
      <c r="M481" s="10">
        <f t="shared" si="63"/>
        <v>13.96</v>
      </c>
      <c r="N481" s="10">
        <v>46199</v>
      </c>
      <c r="O481" s="10">
        <v>4</v>
      </c>
      <c r="P481" s="10"/>
      <c r="Q481" s="10"/>
      <c r="R481" s="10">
        <f t="shared" si="66"/>
        <v>13.96</v>
      </c>
      <c r="S481" s="10"/>
      <c r="T481" s="10">
        <f t="shared" si="67"/>
        <v>1</v>
      </c>
      <c r="U481" s="10"/>
      <c r="V481" s="10" t="str">
        <f t="shared" ca="1" si="68"/>
        <v>SIM</v>
      </c>
      <c r="W481" s="10">
        <f>IF(OR($A481="",$I481="",$M481=""),"",SUMIFS($M$2:M481,$I$2:I481,$I481,$A$2:A481,$A481)-$M481)</f>
        <v>9.4771999999999998</v>
      </c>
      <c r="X481" s="10">
        <f t="shared" si="69"/>
        <v>36.087200000000003</v>
      </c>
      <c r="Y481" s="10">
        <f>IFERROR(VLOOKUP($I481,'02_Cad_Maquinas'!$B$2:$H$200,7,FALSE()),"")</f>
        <v>475.2</v>
      </c>
      <c r="Z481" s="10">
        <f t="shared" si="70"/>
        <v>439.11279999999999</v>
      </c>
      <c r="AA481" s="11">
        <f t="shared" si="71"/>
        <v>7.5941077441077448E-2</v>
      </c>
      <c r="AB481" s="10"/>
      <c r="AC481" s="10" t="str">
        <f t="shared" si="64"/>
        <v>|10179|</v>
      </c>
      <c r="AD481" s="10" t="str">
        <f t="shared" si="65"/>
        <v>PADE VELOX</v>
      </c>
    </row>
    <row r="482" spans="1:30" ht="24" customHeight="1" x14ac:dyDescent="0.3">
      <c r="A482" s="35">
        <v>46199</v>
      </c>
      <c r="B482" s="10">
        <v>10179</v>
      </c>
      <c r="C482" s="10"/>
      <c r="D482" s="10" t="s">
        <v>32</v>
      </c>
      <c r="E482" s="10">
        <v>30003401</v>
      </c>
      <c r="F482" s="10" t="s">
        <v>3305</v>
      </c>
      <c r="G482" s="10" t="s">
        <v>32</v>
      </c>
      <c r="H482" s="10" t="s">
        <v>32</v>
      </c>
      <c r="I482" s="10" t="s">
        <v>32</v>
      </c>
      <c r="J482" s="9">
        <v>34</v>
      </c>
      <c r="K482" s="10">
        <f>IF($E482="","",IFERROR(INDEX('01_Cad_Pecas'!$H$2:$H$5000,MATCH($E482,'01_Cad_Pecas'!$D$2:$D$5000,0)),IFERROR(INDEX('01_Cad_Pecas'!$H$2:$H$5000,MATCH(VALUE($E482),'01_Cad_Pecas'!$D$2:$D$5000,0)),"")))</f>
        <v>1.1000000000000001</v>
      </c>
      <c r="L482" s="10">
        <f>IF($E482="","",IFERROR(INDEX('01_Cad_Pecas'!$I$2:$I$5000,MATCH($E482,'01_Cad_Pecas'!$D$2:$D$5000,0)),IFERROR(INDEX('01_Cad_Pecas'!$I$2:$I$5000,MATCH(VALUE($E482),'01_Cad_Pecas'!$D$2:$D$5000,0)),"")))</f>
        <v>9.375E-2</v>
      </c>
      <c r="M482" s="10">
        <f t="shared" si="63"/>
        <v>4.2874999999999996</v>
      </c>
      <c r="N482" s="10">
        <v>46198</v>
      </c>
      <c r="O482" s="9">
        <v>34</v>
      </c>
      <c r="P482" s="10"/>
      <c r="Q482" s="10"/>
      <c r="R482" s="10">
        <f t="shared" si="66"/>
        <v>4.2874999999999996</v>
      </c>
      <c r="S482" s="10"/>
      <c r="T482" s="10">
        <f t="shared" si="67"/>
        <v>1</v>
      </c>
      <c r="U482" s="10"/>
      <c r="V482" s="10" t="str">
        <f t="shared" ca="1" si="68"/>
        <v>SIM</v>
      </c>
      <c r="W482" s="10">
        <f>IF(OR($A482="",$I482="",$M482=""),"",SUMIFS($M$2:M482,$I$2:I482,$I482,$A$2:A482,$A482)-$M482)</f>
        <v>23.437199999999997</v>
      </c>
      <c r="X482" s="10">
        <f t="shared" si="69"/>
        <v>36.087200000000003</v>
      </c>
      <c r="Y482" s="10">
        <f>IFERROR(VLOOKUP($I482,'02_Cad_Maquinas'!$B$2:$H$200,7,FALSE()),"")</f>
        <v>475.2</v>
      </c>
      <c r="Z482" s="10">
        <f t="shared" si="70"/>
        <v>439.11279999999999</v>
      </c>
      <c r="AA482" s="11">
        <f t="shared" si="71"/>
        <v>7.5941077441077448E-2</v>
      </c>
      <c r="AB482" s="10"/>
      <c r="AC482" s="10" t="str">
        <f t="shared" si="64"/>
        <v>|10179|</v>
      </c>
      <c r="AD482" s="10" t="str">
        <f t="shared" si="65"/>
        <v>PADE VELOX</v>
      </c>
    </row>
    <row r="483" spans="1:30" ht="24" customHeight="1" x14ac:dyDescent="0.3">
      <c r="A483" s="35">
        <v>46199</v>
      </c>
      <c r="B483" s="10">
        <v>10179</v>
      </c>
      <c r="C483" s="10"/>
      <c r="D483" s="10" t="s">
        <v>32</v>
      </c>
      <c r="E483" s="10">
        <v>30003402</v>
      </c>
      <c r="F483" s="10" t="s">
        <v>3306</v>
      </c>
      <c r="G483" s="10" t="s">
        <v>32</v>
      </c>
      <c r="H483" s="10" t="s">
        <v>32</v>
      </c>
      <c r="I483" s="10" t="s">
        <v>32</v>
      </c>
      <c r="J483" s="9">
        <v>34</v>
      </c>
      <c r="K483" s="10">
        <f>IF($E483="","",IFERROR(INDEX('01_Cad_Pecas'!$H$2:$H$5000,MATCH($E483,'01_Cad_Pecas'!$D$2:$D$5000,0)),IFERROR(INDEX('01_Cad_Pecas'!$H$2:$H$5000,MATCH(VALUE($E483),'01_Cad_Pecas'!$D$2:$D$5000,0)),"")))</f>
        <v>1.1000000000000001</v>
      </c>
      <c r="L483" s="10">
        <f>IF($E483="","",IFERROR(INDEX('01_Cad_Pecas'!$I$2:$I$5000,MATCH($E483,'01_Cad_Pecas'!$D$2:$D$5000,0)),IFERROR(INDEX('01_Cad_Pecas'!$I$2:$I$5000,MATCH(VALUE($E483),'01_Cad_Pecas'!$D$2:$D$5000,0)),"")))</f>
        <v>9.375E-2</v>
      </c>
      <c r="M483" s="10">
        <f t="shared" si="63"/>
        <v>4.2874999999999996</v>
      </c>
      <c r="N483" s="10">
        <v>46198</v>
      </c>
      <c r="O483" s="9">
        <v>34</v>
      </c>
      <c r="P483" s="10"/>
      <c r="Q483" s="10"/>
      <c r="R483" s="10">
        <f t="shared" si="66"/>
        <v>4.2874999999999996</v>
      </c>
      <c r="S483" s="10"/>
      <c r="T483" s="10">
        <f t="shared" si="67"/>
        <v>1</v>
      </c>
      <c r="U483" s="10"/>
      <c r="V483" s="10" t="str">
        <f t="shared" ca="1" si="68"/>
        <v>SIM</v>
      </c>
      <c r="W483" s="10">
        <f>IF(OR($A483="",$I483="",$M483=""),"",SUMIFS($M$2:M483,$I$2:I483,$I483,$A$2:A483,$A483)-$M483)</f>
        <v>27.724699999999999</v>
      </c>
      <c r="X483" s="10">
        <f t="shared" si="69"/>
        <v>36.087200000000003</v>
      </c>
      <c r="Y483" s="10">
        <f>IFERROR(VLOOKUP($I483,'02_Cad_Maquinas'!$B$2:$H$200,7,FALSE()),"")</f>
        <v>475.2</v>
      </c>
      <c r="Z483" s="10">
        <f t="shared" si="70"/>
        <v>439.11279999999999</v>
      </c>
      <c r="AA483" s="11">
        <f t="shared" si="71"/>
        <v>7.5941077441077448E-2</v>
      </c>
      <c r="AB483" s="10"/>
      <c r="AC483" s="10" t="str">
        <f t="shared" si="64"/>
        <v>|10179|</v>
      </c>
      <c r="AD483" s="10" t="str">
        <f t="shared" si="65"/>
        <v>PADE VELOX</v>
      </c>
    </row>
    <row r="484" spans="1:30" ht="24" customHeight="1" x14ac:dyDescent="0.3">
      <c r="A484" s="35">
        <v>46199</v>
      </c>
      <c r="B484" s="10">
        <v>10179</v>
      </c>
      <c r="C484" s="10"/>
      <c r="D484" s="10" t="s">
        <v>32</v>
      </c>
      <c r="E484" s="10">
        <v>30006101</v>
      </c>
      <c r="F484" s="10" t="s">
        <v>3301</v>
      </c>
      <c r="G484" s="10" t="s">
        <v>32</v>
      </c>
      <c r="H484" s="10" t="s">
        <v>32</v>
      </c>
      <c r="I484" s="10" t="s">
        <v>32</v>
      </c>
      <c r="J484" s="9">
        <v>10</v>
      </c>
      <c r="K484" s="10">
        <f>IF($E484="","",IFERROR(INDEX('01_Cad_Pecas'!$H$2:$H$5000,MATCH($E484,'01_Cad_Pecas'!$D$2:$D$5000,0)),IFERROR(INDEX('01_Cad_Pecas'!$H$2:$H$5000,MATCH(VALUE($E484),'01_Cad_Pecas'!$D$2:$D$5000,0)),"")))</f>
        <v>1.1000000000000001</v>
      </c>
      <c r="L484" s="10">
        <f>IF($E484="","",IFERROR(INDEX('01_Cad_Pecas'!$I$2:$I$5000,MATCH($E484,'01_Cad_Pecas'!$D$2:$D$5000,0)),IFERROR(INDEX('01_Cad_Pecas'!$I$2:$I$5000,MATCH(VALUE($E484),'01_Cad_Pecas'!$D$2:$D$5000,0)),"")))</f>
        <v>9.375E-2</v>
      </c>
      <c r="M484" s="10">
        <f t="shared" si="63"/>
        <v>2.0375000000000001</v>
      </c>
      <c r="N484" s="10">
        <v>46198</v>
      </c>
      <c r="O484" s="9">
        <v>10</v>
      </c>
      <c r="P484" s="10"/>
      <c r="Q484" s="10"/>
      <c r="R484" s="10">
        <f t="shared" si="66"/>
        <v>2.0375000000000001</v>
      </c>
      <c r="S484" s="10"/>
      <c r="T484" s="10">
        <f t="shared" si="67"/>
        <v>1</v>
      </c>
      <c r="U484" s="10"/>
      <c r="V484" s="10" t="str">
        <f t="shared" ca="1" si="68"/>
        <v>SIM</v>
      </c>
      <c r="W484" s="10">
        <f>IF(OR($A484="",$I484="",$M484=""),"",SUMIFS($M$2:M484,$I$2:I484,$I484,$A$2:A484,$A484)-$M484)</f>
        <v>32.0122</v>
      </c>
      <c r="X484" s="10">
        <f t="shared" si="69"/>
        <v>36.087200000000003</v>
      </c>
      <c r="Y484" s="10">
        <f>IFERROR(VLOOKUP($I484,'02_Cad_Maquinas'!$B$2:$H$200,7,FALSE()),"")</f>
        <v>475.2</v>
      </c>
      <c r="Z484" s="10">
        <f t="shared" si="70"/>
        <v>439.11279999999999</v>
      </c>
      <c r="AA484" s="11">
        <f t="shared" si="71"/>
        <v>7.5941077441077448E-2</v>
      </c>
      <c r="AB484" s="10"/>
      <c r="AC484" s="10" t="str">
        <f t="shared" si="64"/>
        <v>|10179|</v>
      </c>
      <c r="AD484" s="10" t="str">
        <f t="shared" si="65"/>
        <v>PADE VELOX</v>
      </c>
    </row>
    <row r="485" spans="1:30" ht="24" customHeight="1" x14ac:dyDescent="0.3">
      <c r="A485" s="35">
        <v>46199</v>
      </c>
      <c r="B485" s="10">
        <v>10179</v>
      </c>
      <c r="C485" s="10"/>
      <c r="D485" s="10" t="s">
        <v>32</v>
      </c>
      <c r="E485" s="10">
        <v>30006102</v>
      </c>
      <c r="F485" s="10" t="s">
        <v>3303</v>
      </c>
      <c r="G485" s="10" t="s">
        <v>32</v>
      </c>
      <c r="H485" s="10" t="s">
        <v>32</v>
      </c>
      <c r="I485" s="10" t="s">
        <v>32</v>
      </c>
      <c r="J485" s="9">
        <v>10</v>
      </c>
      <c r="K485" s="10">
        <f>IF($E485="","",IFERROR(INDEX('01_Cad_Pecas'!$H$2:$H$5000,MATCH($E485,'01_Cad_Pecas'!$D$2:$D$5000,0)),IFERROR(INDEX('01_Cad_Pecas'!$H$2:$H$5000,MATCH(VALUE($E485),'01_Cad_Pecas'!$D$2:$D$5000,0)),"")))</f>
        <v>1.1000000000000001</v>
      </c>
      <c r="L485" s="10">
        <f>IF($E485="","",IFERROR(INDEX('01_Cad_Pecas'!$I$2:$I$5000,MATCH($E485,'01_Cad_Pecas'!$D$2:$D$5000,0)),IFERROR(INDEX('01_Cad_Pecas'!$I$2:$I$5000,MATCH(VALUE($E485),'01_Cad_Pecas'!$D$2:$D$5000,0)),"")))</f>
        <v>9.375E-2</v>
      </c>
      <c r="M485" s="10">
        <f t="shared" si="63"/>
        <v>2.0375000000000001</v>
      </c>
      <c r="N485" s="10">
        <v>46198</v>
      </c>
      <c r="O485" s="9">
        <v>10</v>
      </c>
      <c r="P485" s="10"/>
      <c r="Q485" s="10"/>
      <c r="R485" s="10">
        <f t="shared" si="66"/>
        <v>2.0375000000000001</v>
      </c>
      <c r="S485" s="10"/>
      <c r="T485" s="10">
        <f t="shared" si="67"/>
        <v>1</v>
      </c>
      <c r="U485" s="10"/>
      <c r="V485" s="10" t="str">
        <f t="shared" ca="1" si="68"/>
        <v>SIM</v>
      </c>
      <c r="W485" s="10">
        <f>IF(OR($A485="",$I485="",$M485=""),"",SUMIFS($M$2:M485,$I$2:I485,$I485,$A$2:A485,$A485)-$M485)</f>
        <v>34.049700000000001</v>
      </c>
      <c r="X485" s="10">
        <f t="shared" si="69"/>
        <v>36.087200000000003</v>
      </c>
      <c r="Y485" s="10">
        <f>IFERROR(VLOOKUP($I485,'02_Cad_Maquinas'!$B$2:$H$200,7,FALSE()),"")</f>
        <v>475.2</v>
      </c>
      <c r="Z485" s="10">
        <f t="shared" si="70"/>
        <v>439.11279999999999</v>
      </c>
      <c r="AA485" s="11">
        <f t="shared" si="71"/>
        <v>7.5941077441077448E-2</v>
      </c>
      <c r="AB485" s="10"/>
      <c r="AC485" s="10" t="str">
        <f t="shared" si="64"/>
        <v>|10179|</v>
      </c>
      <c r="AD485" s="10" t="str">
        <f t="shared" si="65"/>
        <v>PADE VELOX</v>
      </c>
    </row>
    <row r="486" spans="1:30" ht="60" customHeight="1" x14ac:dyDescent="0.3">
      <c r="A486" s="35">
        <v>46203</v>
      </c>
      <c r="B486" s="10" t="s">
        <v>3078</v>
      </c>
      <c r="C486" s="10"/>
      <c r="D486" s="10" t="s">
        <v>32</v>
      </c>
      <c r="E486" s="15">
        <v>30008305</v>
      </c>
      <c r="F486" s="16" t="s">
        <v>3307</v>
      </c>
      <c r="G486" s="10" t="s">
        <v>32</v>
      </c>
      <c r="H486" s="10" t="s">
        <v>32</v>
      </c>
      <c r="I486" s="10" t="s">
        <v>32</v>
      </c>
      <c r="J486" s="20">
        <v>22</v>
      </c>
      <c r="K486" s="10">
        <f>IF($E486="","",IFERROR(INDEX('01_Cad_Pecas'!$H$2:$H$5000,MATCH($E486,'01_Cad_Pecas'!$D$2:$D$5000,0)),IFERROR(INDEX('01_Cad_Pecas'!$H$2:$H$5000,MATCH(VALUE($E486),'01_Cad_Pecas'!$D$2:$D$5000,0)),"")))</f>
        <v>30</v>
      </c>
      <c r="L486" s="10">
        <f>IF($E486="","",IFERROR(INDEX('01_Cad_Pecas'!$I$2:$I$5000,MATCH($E486,'01_Cad_Pecas'!$D$2:$D$5000,0)),IFERROR(INDEX('01_Cad_Pecas'!$I$2:$I$5000,MATCH(VALUE($E486),'01_Cad_Pecas'!$D$2:$D$5000,0)),"")))</f>
        <v>0.41649999999999998</v>
      </c>
      <c r="M486" s="10">
        <f t="shared" si="63"/>
        <v>39.162999999999997</v>
      </c>
      <c r="N486" s="10">
        <v>46204</v>
      </c>
      <c r="O486" s="20">
        <v>22</v>
      </c>
      <c r="P486" s="10"/>
      <c r="Q486" s="10"/>
      <c r="R486" s="10">
        <f t="shared" si="66"/>
        <v>39.162999999999997</v>
      </c>
      <c r="S486" s="10"/>
      <c r="T486" s="10">
        <f t="shared" si="67"/>
        <v>1</v>
      </c>
      <c r="U486" s="10"/>
      <c r="V486" s="10" t="str">
        <f t="shared" ca="1" si="68"/>
        <v>SIM</v>
      </c>
      <c r="W486" s="10">
        <f>IF(OR($A486="",$I486="",$M486=""),"",SUMIFS($M$2:M486,$I$2:I486,$I486,$A$2:A486,$A486)-$M486)</f>
        <v>0</v>
      </c>
      <c r="X486" s="10">
        <f t="shared" si="69"/>
        <v>855.57500000000005</v>
      </c>
      <c r="Y486" s="10">
        <f>IFERROR(VLOOKUP($I486,'02_Cad_Maquinas'!$B$2:$H$200,7,FALSE()),"")</f>
        <v>475.2</v>
      </c>
      <c r="Z486" s="10">
        <f t="shared" si="70"/>
        <v>-380.37500000000006</v>
      </c>
      <c r="AA486" s="11">
        <f t="shared" si="71"/>
        <v>1.8004524410774412</v>
      </c>
      <c r="AB486" s="10"/>
      <c r="AC486" s="10" t="str">
        <f t="shared" si="64"/>
        <v>|10149|10150|10151|10152|10153|10154|</v>
      </c>
      <c r="AD486" s="10" t="str">
        <f t="shared" si="65"/>
        <v>PADE VELOX</v>
      </c>
    </row>
    <row r="487" spans="1:30" ht="60" customHeight="1" x14ac:dyDescent="0.3">
      <c r="A487" s="35">
        <v>46203</v>
      </c>
      <c r="B487" s="10" t="s">
        <v>3079</v>
      </c>
      <c r="C487" s="10"/>
      <c r="D487" s="10" t="s">
        <v>32</v>
      </c>
      <c r="E487" s="15">
        <v>30008301</v>
      </c>
      <c r="F487" s="16" t="s">
        <v>3308</v>
      </c>
      <c r="G487" s="10" t="s">
        <v>32</v>
      </c>
      <c r="H487" s="10" t="s">
        <v>32</v>
      </c>
      <c r="I487" s="10" t="s">
        <v>32</v>
      </c>
      <c r="J487" s="20">
        <v>22</v>
      </c>
      <c r="K487" s="10">
        <f>IF($E487="","",IFERROR(INDEX('01_Cad_Pecas'!$H$2:$H$5000,MATCH($E487,'01_Cad_Pecas'!$D$2:$D$5000,0)),IFERROR(INDEX('01_Cad_Pecas'!$H$2:$H$5000,MATCH(VALUE($E487),'01_Cad_Pecas'!$D$2:$D$5000,0)),"")))</f>
        <v>30</v>
      </c>
      <c r="L487" s="10">
        <f>IF($E487="","",IFERROR(INDEX('01_Cad_Pecas'!$I$2:$I$5000,MATCH($E487,'01_Cad_Pecas'!$D$2:$D$5000,0)),IFERROR(INDEX('01_Cad_Pecas'!$I$2:$I$5000,MATCH(VALUE($E487),'01_Cad_Pecas'!$D$2:$D$5000,0)),"")))</f>
        <v>0.41649999999999998</v>
      </c>
      <c r="M487" s="10">
        <f t="shared" si="63"/>
        <v>39.162999999999997</v>
      </c>
      <c r="N487" s="10">
        <v>46204</v>
      </c>
      <c r="O487" s="20">
        <v>22</v>
      </c>
      <c r="P487" s="10"/>
      <c r="Q487" s="10"/>
      <c r="R487" s="10">
        <f t="shared" si="66"/>
        <v>39.162999999999997</v>
      </c>
      <c r="S487" s="10"/>
      <c r="T487" s="10">
        <f t="shared" si="67"/>
        <v>1</v>
      </c>
      <c r="U487" s="10"/>
      <c r="V487" s="10" t="str">
        <f t="shared" ca="1" si="68"/>
        <v>SIM</v>
      </c>
      <c r="W487" s="10">
        <f>IF(OR($A487="",$I487="",$M487=""),"",SUMIFS($M$2:M487,$I$2:I487,$I487,$A$2:A487,$A487)-$M487)</f>
        <v>39.162999999999997</v>
      </c>
      <c r="X487" s="10">
        <f t="shared" si="69"/>
        <v>855.57500000000005</v>
      </c>
      <c r="Y487" s="10">
        <f>IFERROR(VLOOKUP($I487,'02_Cad_Maquinas'!$B$2:$H$200,7,FALSE()),"")</f>
        <v>475.2</v>
      </c>
      <c r="Z487" s="10">
        <f t="shared" si="70"/>
        <v>-380.37500000000006</v>
      </c>
      <c r="AA487" s="11">
        <f t="shared" si="71"/>
        <v>1.8004524410774412</v>
      </c>
      <c r="AB487" s="10"/>
      <c r="AC487" s="10" t="str">
        <f t="shared" si="64"/>
        <v>|10149|10150|10151|10152|10153|10155|</v>
      </c>
      <c r="AD487" s="10" t="str">
        <f t="shared" si="65"/>
        <v>PADE VELOX</v>
      </c>
    </row>
    <row r="488" spans="1:30" ht="60" customHeight="1" x14ac:dyDescent="0.3">
      <c r="A488" s="35">
        <v>46203</v>
      </c>
      <c r="B488" s="10" t="s">
        <v>3080</v>
      </c>
      <c r="C488" s="10"/>
      <c r="D488" s="10" t="s">
        <v>32</v>
      </c>
      <c r="E488" s="15">
        <v>30008302</v>
      </c>
      <c r="F488" s="16" t="s">
        <v>3309</v>
      </c>
      <c r="G488" s="10" t="s">
        <v>32</v>
      </c>
      <c r="H488" s="10" t="s">
        <v>32</v>
      </c>
      <c r="I488" s="10" t="s">
        <v>32</v>
      </c>
      <c r="J488" s="20">
        <v>22</v>
      </c>
      <c r="K488" s="10">
        <f>IF($E488="","",IFERROR(INDEX('01_Cad_Pecas'!$H$2:$H$5000,MATCH($E488,'01_Cad_Pecas'!$D$2:$D$5000,0)),IFERROR(INDEX('01_Cad_Pecas'!$H$2:$H$5000,MATCH(VALUE($E488),'01_Cad_Pecas'!$D$2:$D$5000,0)),"")))</f>
        <v>30</v>
      </c>
      <c r="L488" s="10">
        <f>IF($E488="","",IFERROR(INDEX('01_Cad_Pecas'!$I$2:$I$5000,MATCH($E488,'01_Cad_Pecas'!$D$2:$D$5000,0)),IFERROR(INDEX('01_Cad_Pecas'!$I$2:$I$5000,MATCH(VALUE($E488),'01_Cad_Pecas'!$D$2:$D$5000,0)),"")))</f>
        <v>0.41649999999999998</v>
      </c>
      <c r="M488" s="10">
        <f t="shared" si="63"/>
        <v>39.162999999999997</v>
      </c>
      <c r="N488" s="10">
        <v>46204</v>
      </c>
      <c r="O488" s="20">
        <v>22</v>
      </c>
      <c r="P488" s="10"/>
      <c r="Q488" s="10"/>
      <c r="R488" s="10">
        <f t="shared" si="66"/>
        <v>39.162999999999997</v>
      </c>
      <c r="S488" s="10"/>
      <c r="T488" s="10">
        <f t="shared" si="67"/>
        <v>1</v>
      </c>
      <c r="U488" s="10"/>
      <c r="V488" s="10" t="str">
        <f t="shared" ca="1" si="68"/>
        <v>SIM</v>
      </c>
      <c r="W488" s="10">
        <f>IF(OR($A488="",$I488="",$M488=""),"",SUMIFS($M$2:M488,$I$2:I488,$I488,$A$2:A488,$A488)-$M488)</f>
        <v>78.325999999999993</v>
      </c>
      <c r="X488" s="10">
        <f t="shared" si="69"/>
        <v>855.57500000000005</v>
      </c>
      <c r="Y488" s="10">
        <f>IFERROR(VLOOKUP($I488,'02_Cad_Maquinas'!$B$2:$H$200,7,FALSE()),"")</f>
        <v>475.2</v>
      </c>
      <c r="Z488" s="10">
        <f t="shared" si="70"/>
        <v>-380.37500000000006</v>
      </c>
      <c r="AA488" s="11">
        <f t="shared" si="71"/>
        <v>1.8004524410774412</v>
      </c>
      <c r="AB488" s="10"/>
      <c r="AC488" s="10" t="str">
        <f t="shared" si="64"/>
        <v>|10149|10150|10151|10152|10153|10156|</v>
      </c>
      <c r="AD488" s="10" t="str">
        <f t="shared" si="65"/>
        <v>PADE VELOX</v>
      </c>
    </row>
    <row r="489" spans="1:30" ht="60" customHeight="1" x14ac:dyDescent="0.3">
      <c r="A489" s="35">
        <v>46203</v>
      </c>
      <c r="B489" s="10" t="s">
        <v>3081</v>
      </c>
      <c r="C489" s="10"/>
      <c r="D489" s="10" t="s">
        <v>32</v>
      </c>
      <c r="E489" s="15">
        <v>30008401</v>
      </c>
      <c r="F489" s="16" t="s">
        <v>3310</v>
      </c>
      <c r="G489" s="10" t="s">
        <v>32</v>
      </c>
      <c r="H489" s="10" t="s">
        <v>32</v>
      </c>
      <c r="I489" s="10" t="s">
        <v>32</v>
      </c>
      <c r="J489" s="20">
        <v>382</v>
      </c>
      <c r="K489" s="10">
        <f>IF($E489="","",IFERROR(INDEX('01_Cad_Pecas'!$H$2:$H$5000,MATCH($E489,'01_Cad_Pecas'!$D$2:$D$5000,0)),IFERROR(INDEX('01_Cad_Pecas'!$H$2:$H$5000,MATCH(VALUE($E489),'01_Cad_Pecas'!$D$2:$D$5000,0)),"")))</f>
        <v>30</v>
      </c>
      <c r="L489" s="10">
        <f>IF($E489="","",IFERROR(INDEX('01_Cad_Pecas'!$I$2:$I$5000,MATCH($E489,'01_Cad_Pecas'!$D$2:$D$5000,0)),IFERROR(INDEX('01_Cad_Pecas'!$I$2:$I$5000,MATCH(VALUE($E489),'01_Cad_Pecas'!$D$2:$D$5000,0)),"")))</f>
        <v>0.41649999999999998</v>
      </c>
      <c r="M489" s="10">
        <f t="shared" si="63"/>
        <v>189.10299999999998</v>
      </c>
      <c r="N489" s="10">
        <v>46204</v>
      </c>
      <c r="O489" s="20">
        <v>382</v>
      </c>
      <c r="P489" s="10"/>
      <c r="Q489" s="10"/>
      <c r="R489" s="10">
        <f t="shared" si="66"/>
        <v>189.10299999999998</v>
      </c>
      <c r="S489" s="10"/>
      <c r="T489" s="10">
        <f t="shared" si="67"/>
        <v>1</v>
      </c>
      <c r="U489" s="10"/>
      <c r="V489" s="10" t="str">
        <f t="shared" ca="1" si="68"/>
        <v>SIM</v>
      </c>
      <c r="W489" s="10">
        <f>IF(OR($A489="",$I489="",$M489=""),"",SUMIFS($M$2:M489,$I$2:I489,$I489,$A$2:A489,$A489)-$M489)</f>
        <v>117.489</v>
      </c>
      <c r="X489" s="10">
        <f t="shared" si="69"/>
        <v>855.57500000000005</v>
      </c>
      <c r="Y489" s="10">
        <f>IFERROR(VLOOKUP($I489,'02_Cad_Maquinas'!$B$2:$H$200,7,FALSE()),"")</f>
        <v>475.2</v>
      </c>
      <c r="Z489" s="10">
        <f t="shared" si="70"/>
        <v>-380.37500000000006</v>
      </c>
      <c r="AA489" s="11">
        <f t="shared" si="71"/>
        <v>1.8004524410774412</v>
      </c>
      <c r="AB489" s="10"/>
      <c r="AC489" s="10" t="str">
        <f t="shared" si="64"/>
        <v>|10149|10150|10151|10152|10153|10157|</v>
      </c>
      <c r="AD489" s="10" t="str">
        <f t="shared" si="65"/>
        <v>PADE VELOX</v>
      </c>
    </row>
    <row r="490" spans="1:30" ht="60" customHeight="1" x14ac:dyDescent="0.3">
      <c r="A490" s="35">
        <v>46203</v>
      </c>
      <c r="B490" s="10" t="s">
        <v>3084</v>
      </c>
      <c r="C490" s="10"/>
      <c r="D490" s="10" t="s">
        <v>32</v>
      </c>
      <c r="E490" s="15">
        <v>30008402</v>
      </c>
      <c r="F490" s="16" t="s">
        <v>3311</v>
      </c>
      <c r="G490" s="10" t="s">
        <v>32</v>
      </c>
      <c r="H490" s="10" t="s">
        <v>32</v>
      </c>
      <c r="I490" s="10" t="s">
        <v>32</v>
      </c>
      <c r="J490" s="20">
        <v>382</v>
      </c>
      <c r="K490" s="10">
        <f>IF($E490="","",IFERROR(INDEX('01_Cad_Pecas'!$H$2:$H$5000,MATCH($E490,'01_Cad_Pecas'!$D$2:$D$5000,0)),IFERROR(INDEX('01_Cad_Pecas'!$H$2:$H$5000,MATCH(VALUE($E490),'01_Cad_Pecas'!$D$2:$D$5000,0)),"")))</f>
        <v>30</v>
      </c>
      <c r="L490" s="10">
        <f>IF($E490="","",IFERROR(INDEX('01_Cad_Pecas'!$I$2:$I$5000,MATCH($E490,'01_Cad_Pecas'!$D$2:$D$5000,0)),IFERROR(INDEX('01_Cad_Pecas'!$I$2:$I$5000,MATCH(VALUE($E490),'01_Cad_Pecas'!$D$2:$D$5000,0)),"")))</f>
        <v>0.41649999999999998</v>
      </c>
      <c r="M490" s="10">
        <f t="shared" si="63"/>
        <v>189.10299999999998</v>
      </c>
      <c r="N490" s="10">
        <v>46204</v>
      </c>
      <c r="O490" s="20">
        <v>382</v>
      </c>
      <c r="P490" s="10"/>
      <c r="Q490" s="10"/>
      <c r="R490" s="10">
        <f t="shared" si="66"/>
        <v>189.10299999999998</v>
      </c>
      <c r="S490" s="10"/>
      <c r="T490" s="10">
        <f t="shared" si="67"/>
        <v>1</v>
      </c>
      <c r="U490" s="10"/>
      <c r="V490" s="10" t="str">
        <f t="shared" ca="1" si="68"/>
        <v>SIM</v>
      </c>
      <c r="W490" s="10">
        <f>IF(OR($A490="",$I490="",$M490=""),"",SUMIFS($M$2:M490,$I$2:I490,$I490,$A$2:A490,$A490)-$M490)</f>
        <v>306.59199999999998</v>
      </c>
      <c r="X490" s="10">
        <f t="shared" si="69"/>
        <v>855.57500000000005</v>
      </c>
      <c r="Y490" s="10">
        <f>IFERROR(VLOOKUP($I490,'02_Cad_Maquinas'!$B$2:$H$200,7,FALSE()),"")</f>
        <v>475.2</v>
      </c>
      <c r="Z490" s="10">
        <f t="shared" si="70"/>
        <v>-380.37500000000006</v>
      </c>
      <c r="AA490" s="11">
        <f t="shared" si="71"/>
        <v>1.8004524410774412</v>
      </c>
      <c r="AB490" s="10"/>
      <c r="AC490" s="10" t="str">
        <f t="shared" si="64"/>
        <v>|10149|10150|10151|10152|10153|10158|</v>
      </c>
      <c r="AD490" s="10" t="str">
        <f t="shared" si="65"/>
        <v>PADE VELOX</v>
      </c>
    </row>
    <row r="491" spans="1:30" ht="60" customHeight="1" x14ac:dyDescent="0.3">
      <c r="A491" s="35">
        <v>46203</v>
      </c>
      <c r="B491" s="10" t="s">
        <v>3085</v>
      </c>
      <c r="C491" s="10"/>
      <c r="D491" s="10" t="s">
        <v>32</v>
      </c>
      <c r="E491" s="15">
        <v>30008403</v>
      </c>
      <c r="F491" s="16" t="s">
        <v>3312</v>
      </c>
      <c r="G491" s="10" t="s">
        <v>32</v>
      </c>
      <c r="H491" s="10" t="s">
        <v>32</v>
      </c>
      <c r="I491" s="10" t="s">
        <v>32</v>
      </c>
      <c r="J491" s="20">
        <v>360</v>
      </c>
      <c r="K491" s="10">
        <f>IF($E491="","",IFERROR(INDEX('01_Cad_Pecas'!$H$2:$H$5000,MATCH($E491,'01_Cad_Pecas'!$D$2:$D$5000,0)),IFERROR(INDEX('01_Cad_Pecas'!$H$2:$H$5000,MATCH(VALUE($E491),'01_Cad_Pecas'!$D$2:$D$5000,0)),"")))</f>
        <v>30</v>
      </c>
      <c r="L491" s="10">
        <f>IF($E491="","",IFERROR(INDEX('01_Cad_Pecas'!$I$2:$I$5000,MATCH($E491,'01_Cad_Pecas'!$D$2:$D$5000,0)),IFERROR(INDEX('01_Cad_Pecas'!$I$2:$I$5000,MATCH(VALUE($E491),'01_Cad_Pecas'!$D$2:$D$5000,0)),"")))</f>
        <v>0.41649999999999998</v>
      </c>
      <c r="M491" s="10">
        <f t="shared" si="63"/>
        <v>179.94</v>
      </c>
      <c r="N491" s="10">
        <v>46204</v>
      </c>
      <c r="O491" s="20">
        <v>360</v>
      </c>
      <c r="P491" s="10"/>
      <c r="Q491" s="10"/>
      <c r="R491" s="10">
        <f t="shared" si="66"/>
        <v>179.94</v>
      </c>
      <c r="S491" s="10"/>
      <c r="T491" s="10">
        <f t="shared" si="67"/>
        <v>1</v>
      </c>
      <c r="U491" s="10"/>
      <c r="V491" s="10" t="str">
        <f t="shared" ca="1" si="68"/>
        <v>SIM</v>
      </c>
      <c r="W491" s="10">
        <f>IF(OR($A491="",$I491="",$M491=""),"",SUMIFS($M$2:M491,$I$2:I491,$I491,$A$2:A491,$A491)-$M491)</f>
        <v>495.69499999999999</v>
      </c>
      <c r="X491" s="10">
        <f t="shared" si="69"/>
        <v>855.57500000000005</v>
      </c>
      <c r="Y491" s="10">
        <f>IFERROR(VLOOKUP($I491,'02_Cad_Maquinas'!$B$2:$H$200,7,FALSE()),"")</f>
        <v>475.2</v>
      </c>
      <c r="Z491" s="10">
        <f t="shared" si="70"/>
        <v>-380.37500000000006</v>
      </c>
      <c r="AA491" s="11">
        <f t="shared" si="71"/>
        <v>1.8004524410774412</v>
      </c>
      <c r="AB491" s="10"/>
      <c r="AC491" s="10" t="str">
        <f t="shared" si="64"/>
        <v>|10149|10150|10151|10152|10153|10159|</v>
      </c>
      <c r="AD491" s="10" t="str">
        <f t="shared" si="65"/>
        <v>PADE VELOX</v>
      </c>
    </row>
    <row r="492" spans="1:30" ht="60" customHeight="1" x14ac:dyDescent="0.3">
      <c r="A492" s="35">
        <v>46203</v>
      </c>
      <c r="B492" s="10" t="s">
        <v>3086</v>
      </c>
      <c r="C492" s="10"/>
      <c r="D492" s="10" t="s">
        <v>32</v>
      </c>
      <c r="E492" s="15">
        <v>30008404</v>
      </c>
      <c r="F492" s="16" t="s">
        <v>3313</v>
      </c>
      <c r="G492" s="10" t="s">
        <v>32</v>
      </c>
      <c r="H492" s="10" t="s">
        <v>32</v>
      </c>
      <c r="I492" s="10" t="s">
        <v>32</v>
      </c>
      <c r="J492" s="20">
        <v>360</v>
      </c>
      <c r="K492" s="10">
        <f>IF($E492="","",IFERROR(INDEX('01_Cad_Pecas'!$H$2:$H$5000,MATCH($E492,'01_Cad_Pecas'!$D$2:$D$5000,0)),IFERROR(INDEX('01_Cad_Pecas'!$H$2:$H$5000,MATCH(VALUE($E492),'01_Cad_Pecas'!$D$2:$D$5000,0)),"")))</f>
        <v>30</v>
      </c>
      <c r="L492" s="10">
        <f>IF($E492="","",IFERROR(INDEX('01_Cad_Pecas'!$I$2:$I$5000,MATCH($E492,'01_Cad_Pecas'!$D$2:$D$5000,0)),IFERROR(INDEX('01_Cad_Pecas'!$I$2:$I$5000,MATCH(VALUE($E492),'01_Cad_Pecas'!$D$2:$D$5000,0)),"")))</f>
        <v>0.41649999999999998</v>
      </c>
      <c r="M492" s="10">
        <f t="shared" si="63"/>
        <v>179.94</v>
      </c>
      <c r="N492" s="10">
        <v>46204</v>
      </c>
      <c r="O492" s="20">
        <v>360</v>
      </c>
      <c r="P492" s="10"/>
      <c r="Q492" s="10"/>
      <c r="R492" s="10">
        <f t="shared" si="66"/>
        <v>179.94</v>
      </c>
      <c r="S492" s="10"/>
      <c r="T492" s="10">
        <f t="shared" si="67"/>
        <v>1</v>
      </c>
      <c r="U492" s="10"/>
      <c r="V492" s="10" t="str">
        <f t="shared" ca="1" si="68"/>
        <v>SIM</v>
      </c>
      <c r="W492" s="10">
        <f>IF(OR($A492="",$I492="",$M492=""),"",SUMIFS($M$2:M492,$I$2:I492,$I492,$A$2:A492,$A492)-$M492)</f>
        <v>675.63499999999999</v>
      </c>
      <c r="X492" s="10">
        <f t="shared" si="69"/>
        <v>855.57500000000005</v>
      </c>
      <c r="Y492" s="10">
        <f>IFERROR(VLOOKUP($I492,'02_Cad_Maquinas'!$B$2:$H$200,7,FALSE()),"")</f>
        <v>475.2</v>
      </c>
      <c r="Z492" s="10">
        <f t="shared" si="70"/>
        <v>-380.37500000000006</v>
      </c>
      <c r="AA492" s="11">
        <f t="shared" si="71"/>
        <v>1.8004524410774412</v>
      </c>
      <c r="AB492" s="10"/>
      <c r="AC492" s="10" t="str">
        <f t="shared" si="64"/>
        <v>|10149|10150|10151|10152|10153|10160|</v>
      </c>
      <c r="AD492" s="10" t="str">
        <f t="shared" si="65"/>
        <v>PADE VELOX</v>
      </c>
    </row>
    <row r="493" spans="1:30" ht="24" customHeight="1" x14ac:dyDescent="0.3">
      <c r="A493" s="35">
        <v>46202</v>
      </c>
      <c r="B493" s="10">
        <v>10180.101479999999</v>
      </c>
      <c r="C493" s="10"/>
      <c r="D493" s="10" t="s">
        <v>32</v>
      </c>
      <c r="E493" s="15">
        <v>30008305</v>
      </c>
      <c r="F493" s="16" t="s">
        <v>3307</v>
      </c>
      <c r="G493" s="10" t="s">
        <v>32</v>
      </c>
      <c r="H493" s="10" t="s">
        <v>32</v>
      </c>
      <c r="I493" s="10" t="s">
        <v>32</v>
      </c>
      <c r="J493" s="19">
        <v>2</v>
      </c>
      <c r="K493" s="10">
        <f>IF($E493="","",IFERROR(INDEX('01_Cad_Pecas'!$H$2:$H$5000,MATCH($E493,'01_Cad_Pecas'!$D$2:$D$5000,0)),IFERROR(INDEX('01_Cad_Pecas'!$H$2:$H$5000,MATCH(VALUE($E493),'01_Cad_Pecas'!$D$2:$D$5000,0)),"")))</f>
        <v>30</v>
      </c>
      <c r="L493" s="10">
        <f>IF($E493="","",IFERROR(INDEX('01_Cad_Pecas'!$I$2:$I$5000,MATCH($E493,'01_Cad_Pecas'!$D$2:$D$5000,0)),IFERROR(INDEX('01_Cad_Pecas'!$I$2:$I$5000,MATCH(VALUE($E493),'01_Cad_Pecas'!$D$2:$D$5000,0)),"")))</f>
        <v>0.41649999999999998</v>
      </c>
      <c r="M493" s="10">
        <f t="shared" si="63"/>
        <v>30.832999999999998</v>
      </c>
      <c r="N493" s="10">
        <v>46202</v>
      </c>
      <c r="O493" s="19">
        <v>2</v>
      </c>
      <c r="P493" s="10"/>
      <c r="Q493" s="10"/>
      <c r="R493" s="10">
        <f t="shared" si="66"/>
        <v>30.832999999999998</v>
      </c>
      <c r="S493" s="10"/>
      <c r="T493" s="10">
        <f t="shared" si="67"/>
        <v>1</v>
      </c>
      <c r="U493" s="10"/>
      <c r="V493" s="10" t="str">
        <f t="shared" ca="1" si="68"/>
        <v>SIM</v>
      </c>
      <c r="W493" s="10">
        <f>IF(OR($A493="",$I493="",$M493=""),"",SUMIFS($M$2:M493,$I$2:I493,$I493,$A$2:A493,$A493)-$M493)</f>
        <v>0</v>
      </c>
      <c r="X493" s="10">
        <f t="shared" si="69"/>
        <v>344.101</v>
      </c>
      <c r="Y493" s="10">
        <f>IFERROR(VLOOKUP($I493,'02_Cad_Maquinas'!$B$2:$H$200,7,FALSE()),"")</f>
        <v>475.2</v>
      </c>
      <c r="Z493" s="10">
        <f t="shared" si="70"/>
        <v>131.09899999999999</v>
      </c>
      <c r="AA493" s="11">
        <f t="shared" si="71"/>
        <v>0.72411826599326601</v>
      </c>
      <c r="AB493" s="10"/>
      <c r="AC493" s="10" t="str">
        <f t="shared" si="64"/>
        <v>|10180|10148|</v>
      </c>
      <c r="AD493" s="10" t="str">
        <f t="shared" si="65"/>
        <v>PADE VELOX</v>
      </c>
    </row>
    <row r="494" spans="1:30" ht="24" customHeight="1" x14ac:dyDescent="0.3">
      <c r="A494" s="35">
        <v>46202</v>
      </c>
      <c r="B494" s="10">
        <v>10180.101479999999</v>
      </c>
      <c r="C494" s="10"/>
      <c r="D494" s="10" t="s">
        <v>32</v>
      </c>
      <c r="E494" s="15">
        <v>30008301</v>
      </c>
      <c r="F494" s="16" t="s">
        <v>3308</v>
      </c>
      <c r="G494" s="10" t="s">
        <v>32</v>
      </c>
      <c r="H494" s="10" t="s">
        <v>32</v>
      </c>
      <c r="I494" s="10" t="s">
        <v>32</v>
      </c>
      <c r="J494" s="19">
        <v>2</v>
      </c>
      <c r="K494" s="10">
        <f>IF($E494="","",IFERROR(INDEX('01_Cad_Pecas'!$H$2:$H$5000,MATCH($E494,'01_Cad_Pecas'!$D$2:$D$5000,0)),IFERROR(INDEX('01_Cad_Pecas'!$H$2:$H$5000,MATCH(VALUE($E494),'01_Cad_Pecas'!$D$2:$D$5000,0)),"")))</f>
        <v>30</v>
      </c>
      <c r="L494" s="10">
        <f>IF($E494="","",IFERROR(INDEX('01_Cad_Pecas'!$I$2:$I$5000,MATCH($E494,'01_Cad_Pecas'!$D$2:$D$5000,0)),IFERROR(INDEX('01_Cad_Pecas'!$I$2:$I$5000,MATCH(VALUE($E494),'01_Cad_Pecas'!$D$2:$D$5000,0)),"")))</f>
        <v>0.41649999999999998</v>
      </c>
      <c r="M494" s="10">
        <f t="shared" si="63"/>
        <v>30.832999999999998</v>
      </c>
      <c r="N494" s="10">
        <v>46202</v>
      </c>
      <c r="O494" s="19">
        <v>2</v>
      </c>
      <c r="P494" s="10"/>
      <c r="Q494" s="10"/>
      <c r="R494" s="10">
        <f t="shared" si="66"/>
        <v>30.832999999999998</v>
      </c>
      <c r="S494" s="10"/>
      <c r="T494" s="10">
        <f t="shared" si="67"/>
        <v>1</v>
      </c>
      <c r="U494" s="10"/>
      <c r="V494" s="10" t="str">
        <f t="shared" ca="1" si="68"/>
        <v>SIM</v>
      </c>
      <c r="W494" s="10">
        <f>IF(OR($A494="",$I494="",$M494=""),"",SUMIFS($M$2:M494,$I$2:I494,$I494,$A$2:A494,$A494)-$M494)</f>
        <v>30.832999999999998</v>
      </c>
      <c r="X494" s="10">
        <f t="shared" si="69"/>
        <v>344.101</v>
      </c>
      <c r="Y494" s="10">
        <f>IFERROR(VLOOKUP($I494,'02_Cad_Maquinas'!$B$2:$H$200,7,FALSE()),"")</f>
        <v>475.2</v>
      </c>
      <c r="Z494" s="10">
        <f t="shared" si="70"/>
        <v>131.09899999999999</v>
      </c>
      <c r="AA494" s="11">
        <f t="shared" si="71"/>
        <v>0.72411826599326601</v>
      </c>
      <c r="AB494" s="10"/>
      <c r="AC494" s="10" t="str">
        <f t="shared" si="64"/>
        <v>|10180|10148|</v>
      </c>
      <c r="AD494" s="10" t="str">
        <f t="shared" si="65"/>
        <v>PADE VELOX</v>
      </c>
    </row>
    <row r="495" spans="1:30" ht="24" customHeight="1" x14ac:dyDescent="0.3">
      <c r="A495" s="35">
        <v>46202</v>
      </c>
      <c r="B495" s="10">
        <v>10180.101479999999</v>
      </c>
      <c r="C495" s="10"/>
      <c r="D495" s="10" t="s">
        <v>32</v>
      </c>
      <c r="E495" s="15">
        <v>30008302</v>
      </c>
      <c r="F495" s="16" t="s">
        <v>3309</v>
      </c>
      <c r="G495" s="10" t="s">
        <v>32</v>
      </c>
      <c r="H495" s="10" t="s">
        <v>32</v>
      </c>
      <c r="I495" s="10" t="s">
        <v>32</v>
      </c>
      <c r="J495" s="19">
        <v>2</v>
      </c>
      <c r="K495" s="10">
        <f>IF($E495="","",IFERROR(INDEX('01_Cad_Pecas'!$H$2:$H$5000,MATCH($E495,'01_Cad_Pecas'!$D$2:$D$5000,0)),IFERROR(INDEX('01_Cad_Pecas'!$H$2:$H$5000,MATCH(VALUE($E495),'01_Cad_Pecas'!$D$2:$D$5000,0)),"")))</f>
        <v>30</v>
      </c>
      <c r="L495" s="10">
        <f>IF($E495="","",IFERROR(INDEX('01_Cad_Pecas'!$I$2:$I$5000,MATCH($E495,'01_Cad_Pecas'!$D$2:$D$5000,0)),IFERROR(INDEX('01_Cad_Pecas'!$I$2:$I$5000,MATCH(VALUE($E495),'01_Cad_Pecas'!$D$2:$D$5000,0)),"")))</f>
        <v>0.41649999999999998</v>
      </c>
      <c r="M495" s="10">
        <f t="shared" si="63"/>
        <v>30.832999999999998</v>
      </c>
      <c r="N495" s="10">
        <v>46202</v>
      </c>
      <c r="O495" s="19">
        <v>2</v>
      </c>
      <c r="P495" s="10"/>
      <c r="Q495" s="10"/>
      <c r="R495" s="10">
        <f t="shared" si="66"/>
        <v>30.832999999999998</v>
      </c>
      <c r="S495" s="10"/>
      <c r="T495" s="10">
        <f t="shared" si="67"/>
        <v>1</v>
      </c>
      <c r="U495" s="10"/>
      <c r="V495" s="10" t="str">
        <f t="shared" ca="1" si="68"/>
        <v>SIM</v>
      </c>
      <c r="W495" s="10">
        <f>IF(OR($A495="",$I495="",$M495=""),"",SUMIFS($M$2:M495,$I$2:I495,$I495,$A$2:A495,$A495)-$M495)</f>
        <v>61.665999999999997</v>
      </c>
      <c r="X495" s="10">
        <f t="shared" si="69"/>
        <v>344.101</v>
      </c>
      <c r="Y495" s="10">
        <f>IFERROR(VLOOKUP($I495,'02_Cad_Maquinas'!$B$2:$H$200,7,FALSE()),"")</f>
        <v>475.2</v>
      </c>
      <c r="Z495" s="10">
        <f t="shared" si="70"/>
        <v>131.09899999999999</v>
      </c>
      <c r="AA495" s="11">
        <f t="shared" si="71"/>
        <v>0.72411826599326601</v>
      </c>
      <c r="AB495" s="10"/>
      <c r="AC495" s="10" t="str">
        <f t="shared" si="64"/>
        <v>|10180|10148|</v>
      </c>
      <c r="AD495" s="10" t="str">
        <f t="shared" si="65"/>
        <v>PADE VELOX</v>
      </c>
    </row>
    <row r="496" spans="1:30" ht="24" customHeight="1" x14ac:dyDescent="0.3">
      <c r="A496" s="35">
        <v>46202</v>
      </c>
      <c r="B496" s="10">
        <v>10180.101479999999</v>
      </c>
      <c r="C496" s="10"/>
      <c r="D496" s="10" t="s">
        <v>32</v>
      </c>
      <c r="E496" s="15">
        <v>30008401</v>
      </c>
      <c r="F496" s="16" t="s">
        <v>3310</v>
      </c>
      <c r="G496" s="10" t="s">
        <v>32</v>
      </c>
      <c r="H496" s="10" t="s">
        <v>32</v>
      </c>
      <c r="I496" s="10" t="s">
        <v>32</v>
      </c>
      <c r="J496" s="19">
        <v>130</v>
      </c>
      <c r="K496" s="10">
        <f>IF($E496="","",IFERROR(INDEX('01_Cad_Pecas'!$H$2:$H$5000,MATCH($E496,'01_Cad_Pecas'!$D$2:$D$5000,0)),IFERROR(INDEX('01_Cad_Pecas'!$H$2:$H$5000,MATCH(VALUE($E496),'01_Cad_Pecas'!$D$2:$D$5000,0)),"")))</f>
        <v>30</v>
      </c>
      <c r="L496" s="10">
        <f>IF($E496="","",IFERROR(INDEX('01_Cad_Pecas'!$I$2:$I$5000,MATCH($E496,'01_Cad_Pecas'!$D$2:$D$5000,0)),IFERROR(INDEX('01_Cad_Pecas'!$I$2:$I$5000,MATCH(VALUE($E496),'01_Cad_Pecas'!$D$2:$D$5000,0)),"")))</f>
        <v>0.41649999999999998</v>
      </c>
      <c r="M496" s="10">
        <f t="shared" si="63"/>
        <v>84.144999999999996</v>
      </c>
      <c r="N496" s="10">
        <v>46202</v>
      </c>
      <c r="O496" s="19">
        <v>130</v>
      </c>
      <c r="P496" s="10"/>
      <c r="Q496" s="10"/>
      <c r="R496" s="10">
        <f t="shared" si="66"/>
        <v>84.144999999999996</v>
      </c>
      <c r="S496" s="10"/>
      <c r="T496" s="10">
        <f t="shared" si="67"/>
        <v>1</v>
      </c>
      <c r="U496" s="10"/>
      <c r="V496" s="10" t="str">
        <f t="shared" ca="1" si="68"/>
        <v>SIM</v>
      </c>
      <c r="W496" s="10">
        <f>IF(OR($A496="",$I496="",$M496=""),"",SUMIFS($M$2:M496,$I$2:I496,$I496,$A$2:A496,$A496)-$M496)</f>
        <v>92.499000000000009</v>
      </c>
      <c r="X496" s="10">
        <f t="shared" si="69"/>
        <v>344.101</v>
      </c>
      <c r="Y496" s="10">
        <f>IFERROR(VLOOKUP($I496,'02_Cad_Maquinas'!$B$2:$H$200,7,FALSE()),"")</f>
        <v>475.2</v>
      </c>
      <c r="Z496" s="10">
        <f t="shared" si="70"/>
        <v>131.09899999999999</v>
      </c>
      <c r="AA496" s="11">
        <f t="shared" si="71"/>
        <v>0.72411826599326601</v>
      </c>
      <c r="AB496" s="10"/>
      <c r="AC496" s="10" t="str">
        <f t="shared" si="64"/>
        <v>|10180|10148|</v>
      </c>
      <c r="AD496" s="10" t="str">
        <f t="shared" si="65"/>
        <v>PADE VELOX</v>
      </c>
    </row>
    <row r="497" spans="1:30" ht="24" customHeight="1" x14ac:dyDescent="0.3">
      <c r="A497" s="35">
        <v>46202</v>
      </c>
      <c r="B497" s="10">
        <v>10180.101479999999</v>
      </c>
      <c r="C497" s="10"/>
      <c r="D497" s="10" t="s">
        <v>32</v>
      </c>
      <c r="E497" s="15">
        <v>30008402</v>
      </c>
      <c r="F497" s="16" t="s">
        <v>3311</v>
      </c>
      <c r="G497" s="10" t="s">
        <v>32</v>
      </c>
      <c r="H497" s="10" t="s">
        <v>32</v>
      </c>
      <c r="I497" s="10" t="s">
        <v>32</v>
      </c>
      <c r="J497" s="19">
        <v>130</v>
      </c>
      <c r="K497" s="10">
        <f>IF($E497="","",IFERROR(INDEX('01_Cad_Pecas'!$H$2:$H$5000,MATCH($E497,'01_Cad_Pecas'!$D$2:$D$5000,0)),IFERROR(INDEX('01_Cad_Pecas'!$H$2:$H$5000,MATCH(VALUE($E497),'01_Cad_Pecas'!$D$2:$D$5000,0)),"")))</f>
        <v>30</v>
      </c>
      <c r="L497" s="10">
        <f>IF($E497="","",IFERROR(INDEX('01_Cad_Pecas'!$I$2:$I$5000,MATCH($E497,'01_Cad_Pecas'!$D$2:$D$5000,0)),IFERROR(INDEX('01_Cad_Pecas'!$I$2:$I$5000,MATCH(VALUE($E497),'01_Cad_Pecas'!$D$2:$D$5000,0)),"")))</f>
        <v>0.41649999999999998</v>
      </c>
      <c r="M497" s="10">
        <f t="shared" si="63"/>
        <v>84.144999999999996</v>
      </c>
      <c r="N497" s="10">
        <v>46202</v>
      </c>
      <c r="O497" s="19">
        <v>130</v>
      </c>
      <c r="P497" s="10"/>
      <c r="Q497" s="10"/>
      <c r="R497" s="10">
        <f t="shared" si="66"/>
        <v>84.144999999999996</v>
      </c>
      <c r="S497" s="10"/>
      <c r="T497" s="10">
        <f t="shared" si="67"/>
        <v>1</v>
      </c>
      <c r="U497" s="10"/>
      <c r="V497" s="10" t="str">
        <f t="shared" ca="1" si="68"/>
        <v>SIM</v>
      </c>
      <c r="W497" s="10">
        <f>IF(OR($A497="",$I497="",$M497=""),"",SUMIFS($M$2:M497,$I$2:I497,$I497,$A$2:A497,$A497)-$M497)</f>
        <v>176.64400000000001</v>
      </c>
      <c r="X497" s="10">
        <f t="shared" si="69"/>
        <v>344.101</v>
      </c>
      <c r="Y497" s="10">
        <f>IFERROR(VLOOKUP($I497,'02_Cad_Maquinas'!$B$2:$H$200,7,FALSE()),"")</f>
        <v>475.2</v>
      </c>
      <c r="Z497" s="10">
        <f t="shared" si="70"/>
        <v>131.09899999999999</v>
      </c>
      <c r="AA497" s="11">
        <f t="shared" si="71"/>
        <v>0.72411826599326601</v>
      </c>
      <c r="AB497" s="10"/>
      <c r="AC497" s="10" t="str">
        <f t="shared" si="64"/>
        <v>|10180|10148|</v>
      </c>
      <c r="AD497" s="10" t="str">
        <f t="shared" si="65"/>
        <v>PADE VELOX</v>
      </c>
    </row>
    <row r="498" spans="1:30" ht="24" customHeight="1" x14ac:dyDescent="0.3">
      <c r="A498" s="35">
        <v>46202</v>
      </c>
      <c r="B498" s="10">
        <v>10180.101479999999</v>
      </c>
      <c r="C498" s="10"/>
      <c r="D498" s="10" t="s">
        <v>32</v>
      </c>
      <c r="E498" s="15">
        <v>30008403</v>
      </c>
      <c r="F498" s="16" t="s">
        <v>3312</v>
      </c>
      <c r="G498" s="10" t="s">
        <v>32</v>
      </c>
      <c r="H498" s="10" t="s">
        <v>32</v>
      </c>
      <c r="I498" s="10" t="s">
        <v>32</v>
      </c>
      <c r="J498" s="19">
        <v>128</v>
      </c>
      <c r="K498" s="10">
        <f>IF($E498="","",IFERROR(INDEX('01_Cad_Pecas'!$H$2:$H$5000,MATCH($E498,'01_Cad_Pecas'!$D$2:$D$5000,0)),IFERROR(INDEX('01_Cad_Pecas'!$H$2:$H$5000,MATCH(VALUE($E498),'01_Cad_Pecas'!$D$2:$D$5000,0)),"")))</f>
        <v>30</v>
      </c>
      <c r="L498" s="10">
        <f>IF($E498="","",IFERROR(INDEX('01_Cad_Pecas'!$I$2:$I$5000,MATCH($E498,'01_Cad_Pecas'!$D$2:$D$5000,0)),IFERROR(INDEX('01_Cad_Pecas'!$I$2:$I$5000,MATCH(VALUE($E498),'01_Cad_Pecas'!$D$2:$D$5000,0)),"")))</f>
        <v>0.41649999999999998</v>
      </c>
      <c r="M498" s="10">
        <f t="shared" si="63"/>
        <v>83.311999999999998</v>
      </c>
      <c r="N498" s="10">
        <v>46202</v>
      </c>
      <c r="O498" s="19">
        <v>128</v>
      </c>
      <c r="P498" s="10"/>
      <c r="Q498" s="10"/>
      <c r="R498" s="10">
        <f t="shared" si="66"/>
        <v>83.311999999999998</v>
      </c>
      <c r="S498" s="10"/>
      <c r="T498" s="10">
        <f t="shared" si="67"/>
        <v>1</v>
      </c>
      <c r="U498" s="10"/>
      <c r="V498" s="10" t="str">
        <f t="shared" ca="1" si="68"/>
        <v>SIM</v>
      </c>
      <c r="W498" s="10">
        <f>IF(OR($A498="",$I498="",$M498=""),"",SUMIFS($M$2:M498,$I$2:I498,$I498,$A$2:A498,$A498)-$M498)</f>
        <v>260.78899999999999</v>
      </c>
      <c r="X498" s="10">
        <f t="shared" si="69"/>
        <v>344.101</v>
      </c>
      <c r="Y498" s="10">
        <f>IFERROR(VLOOKUP($I498,'02_Cad_Maquinas'!$B$2:$H$200,7,FALSE()),"")</f>
        <v>475.2</v>
      </c>
      <c r="Z498" s="10">
        <f t="shared" si="70"/>
        <v>131.09899999999999</v>
      </c>
      <c r="AA498" s="11">
        <f t="shared" si="71"/>
        <v>0.72411826599326601</v>
      </c>
      <c r="AB498" s="10"/>
      <c r="AC498" s="10" t="str">
        <f t="shared" si="64"/>
        <v>|10180|10148|</v>
      </c>
      <c r="AD498" s="10" t="str">
        <f t="shared" si="65"/>
        <v>PADE VELOX</v>
      </c>
    </row>
    <row r="499" spans="1:30" ht="24" customHeight="1" x14ac:dyDescent="0.3">
      <c r="A499" s="35">
        <v>46294</v>
      </c>
      <c r="B499" s="10">
        <v>10180.101479999999</v>
      </c>
      <c r="C499" s="10"/>
      <c r="D499" s="10" t="s">
        <v>32</v>
      </c>
      <c r="E499" s="15">
        <v>30008404</v>
      </c>
      <c r="F499" s="16" t="s">
        <v>3313</v>
      </c>
      <c r="G499" s="10" t="s">
        <v>32</v>
      </c>
      <c r="H499" s="10" t="s">
        <v>32</v>
      </c>
      <c r="I499" s="10" t="s">
        <v>32</v>
      </c>
      <c r="J499" s="19">
        <v>128</v>
      </c>
      <c r="K499" s="10">
        <f>IF($E499="","",IFERROR(INDEX('01_Cad_Pecas'!$H$2:$H$5000,MATCH($E499,'01_Cad_Pecas'!$D$2:$D$5000,0)),IFERROR(INDEX('01_Cad_Pecas'!$H$2:$H$5000,MATCH(VALUE($E499),'01_Cad_Pecas'!$D$2:$D$5000,0)),"")))</f>
        <v>30</v>
      </c>
      <c r="L499" s="10">
        <f>IF($E499="","",IFERROR(INDEX('01_Cad_Pecas'!$I$2:$I$5000,MATCH($E499,'01_Cad_Pecas'!$D$2:$D$5000,0)),IFERROR(INDEX('01_Cad_Pecas'!$I$2:$I$5000,MATCH(VALUE($E499),'01_Cad_Pecas'!$D$2:$D$5000,0)),"")))</f>
        <v>0.41649999999999998</v>
      </c>
      <c r="M499" s="10">
        <f t="shared" si="63"/>
        <v>83.311999999999998</v>
      </c>
      <c r="N499" s="10">
        <v>46202</v>
      </c>
      <c r="O499" s="19">
        <v>128</v>
      </c>
      <c r="P499" s="10"/>
      <c r="Q499" s="10"/>
      <c r="R499" s="10">
        <f t="shared" si="66"/>
        <v>83.311999999999998</v>
      </c>
      <c r="S499" s="10"/>
      <c r="T499" s="10">
        <f t="shared" si="67"/>
        <v>1</v>
      </c>
      <c r="U499" s="10"/>
      <c r="V499" s="10" t="str">
        <f t="shared" ca="1" si="68"/>
        <v>NÃO</v>
      </c>
      <c r="W499" s="10">
        <f>IF(OR($A499="",$I499="",$M499=""),"",SUMIFS($M$2:M499,$I$2:I499,$I499,$A$2:A499,$A499)-$M499)</f>
        <v>0</v>
      </c>
      <c r="X499" s="10">
        <f t="shared" si="69"/>
        <v>83.311999999999998</v>
      </c>
      <c r="Y499" s="10">
        <f>IFERROR(VLOOKUP($I499,'02_Cad_Maquinas'!$B$2:$H$200,7,FALSE()),"")</f>
        <v>475.2</v>
      </c>
      <c r="Z499" s="10">
        <f t="shared" si="70"/>
        <v>391.88799999999998</v>
      </c>
      <c r="AA499" s="11">
        <f t="shared" si="71"/>
        <v>0.17531986531986532</v>
      </c>
      <c r="AB499" s="10"/>
      <c r="AC499" s="10" t="str">
        <f t="shared" si="64"/>
        <v>|10180|10148|</v>
      </c>
      <c r="AD499" s="10" t="str">
        <f t="shared" si="65"/>
        <v>PADE VELOX</v>
      </c>
    </row>
    <row r="500" spans="1:30" ht="24" customHeight="1" x14ac:dyDescent="0.3">
      <c r="A500" s="35">
        <v>46198</v>
      </c>
      <c r="B500" s="10">
        <v>10176</v>
      </c>
      <c r="C500" s="10" t="s">
        <v>3130</v>
      </c>
      <c r="D500" s="10" t="s">
        <v>40</v>
      </c>
      <c r="E500" s="10">
        <v>20020507</v>
      </c>
      <c r="F500" s="10" t="s">
        <v>3211</v>
      </c>
      <c r="G500" s="10" t="s">
        <v>40</v>
      </c>
      <c r="H500" s="10" t="s">
        <v>40</v>
      </c>
      <c r="I500" s="9" t="s">
        <v>40</v>
      </c>
      <c r="J500" s="9">
        <v>30</v>
      </c>
      <c r="K500" s="10">
        <f>IF($E500="","",IFERROR(INDEX('01_Cad_Pecas'!$H$2:$H$5000,MATCH($E500,'01_Cad_Pecas'!$D$2:$D$5000,0)),IFERROR(INDEX('01_Cad_Pecas'!$H$2:$H$5000,MATCH(VALUE($E500),'01_Cad_Pecas'!$D$2:$D$5000,0)),"")))</f>
        <v>2</v>
      </c>
      <c r="L500" s="10">
        <f>IF($E500="","",IFERROR(INDEX('01_Cad_Pecas'!$I$2:$I$5000,MATCH($E500,'01_Cad_Pecas'!$D$2:$D$5000,0)),IFERROR(INDEX('01_Cad_Pecas'!$I$2:$I$5000,MATCH(VALUE($E500),'01_Cad_Pecas'!$D$2:$D$5000,0)),"")))</f>
        <v>1.45</v>
      </c>
      <c r="M500" s="10">
        <f t="shared" si="63"/>
        <v>45.5</v>
      </c>
      <c r="N500" s="10">
        <v>46199</v>
      </c>
      <c r="O500" s="9">
        <v>30</v>
      </c>
      <c r="P500" s="10"/>
      <c r="Q500" s="10"/>
      <c r="R500" s="10">
        <f t="shared" si="66"/>
        <v>45.5</v>
      </c>
      <c r="S500" s="10"/>
      <c r="T500" s="10">
        <f t="shared" si="67"/>
        <v>1</v>
      </c>
      <c r="U500" s="10"/>
      <c r="V500" s="10" t="str">
        <f t="shared" ca="1" si="68"/>
        <v>SIM</v>
      </c>
      <c r="W500" s="10">
        <f>IF(OR($A500="",$I500="",$M500=""),"",SUMIFS($M$2:M500,$I$2:I500,$I500,$A$2:A500,$A500)-$M500)</f>
        <v>0</v>
      </c>
      <c r="X500" s="10">
        <f t="shared" si="69"/>
        <v>169.11249999999998</v>
      </c>
      <c r="Y500" s="10">
        <f>IFERROR(VLOOKUP($I500,'02_Cad_Maquinas'!$B$2:$H$200,7,FALSE()),"")</f>
        <v>501.59999999999997</v>
      </c>
      <c r="Z500" s="10">
        <f t="shared" si="70"/>
        <v>332.48749999999995</v>
      </c>
      <c r="AA500" s="11">
        <f t="shared" si="71"/>
        <v>0.33714613237639551</v>
      </c>
      <c r="AB500" s="10" t="s">
        <v>3314</v>
      </c>
      <c r="AC500" s="10" t="str">
        <f t="shared" si="64"/>
        <v>|10176|</v>
      </c>
      <c r="AD500" s="10" t="str">
        <f t="shared" si="65"/>
        <v>PU</v>
      </c>
    </row>
    <row r="501" spans="1:30" ht="24" customHeight="1" x14ac:dyDescent="0.3">
      <c r="A501" s="35">
        <v>46198</v>
      </c>
      <c r="B501" s="10">
        <v>10176</v>
      </c>
      <c r="C501" s="10" t="s">
        <v>3130</v>
      </c>
      <c r="D501" s="10" t="s">
        <v>40</v>
      </c>
      <c r="E501" s="10">
        <v>20021607</v>
      </c>
      <c r="F501" s="10" t="s">
        <v>2187</v>
      </c>
      <c r="G501" s="10" t="s">
        <v>40</v>
      </c>
      <c r="H501" s="10" t="s">
        <v>40</v>
      </c>
      <c r="I501" s="9" t="s">
        <v>40</v>
      </c>
      <c r="J501" s="9">
        <v>6</v>
      </c>
      <c r="K501" s="10">
        <f>IF($E501="","",IFERROR(INDEX('01_Cad_Pecas'!$H$2:$H$5000,MATCH($E501,'01_Cad_Pecas'!$D$2:$D$5000,0)),IFERROR(INDEX('01_Cad_Pecas'!$H$2:$H$5000,MATCH(VALUE($E501),'01_Cad_Pecas'!$D$2:$D$5000,0)),"")))</f>
        <v>2</v>
      </c>
      <c r="L501" s="10">
        <f>IF($E501="","",IFERROR(INDEX('01_Cad_Pecas'!$I$2:$I$5000,MATCH($E501,'01_Cad_Pecas'!$D$2:$D$5000,0)),IFERROR(INDEX('01_Cad_Pecas'!$I$2:$I$5000,MATCH(VALUE($E501),'01_Cad_Pecas'!$D$2:$D$5000,0)),"")))</f>
        <v>1.45</v>
      </c>
      <c r="M501" s="10">
        <f t="shared" si="63"/>
        <v>10.7</v>
      </c>
      <c r="N501" s="10">
        <v>46199</v>
      </c>
      <c r="O501" s="9">
        <v>6</v>
      </c>
      <c r="P501" s="10"/>
      <c r="Q501" s="10"/>
      <c r="R501" s="10">
        <f t="shared" si="66"/>
        <v>10.7</v>
      </c>
      <c r="S501" s="10"/>
      <c r="T501" s="10">
        <f t="shared" si="67"/>
        <v>1</v>
      </c>
      <c r="U501" s="10"/>
      <c r="V501" s="10" t="str">
        <f t="shared" ca="1" si="68"/>
        <v>SIM</v>
      </c>
      <c r="W501" s="10">
        <f>IF(OR($A501="",$I501="",$M501=""),"",SUMIFS($M$2:M501,$I$2:I501,$I501,$A$2:A501,$A501)-$M501)</f>
        <v>45.5</v>
      </c>
      <c r="X501" s="10">
        <f t="shared" si="69"/>
        <v>169.11249999999998</v>
      </c>
      <c r="Y501" s="10">
        <f>IFERROR(VLOOKUP($I501,'02_Cad_Maquinas'!$B$2:$H$200,7,FALSE()),"")</f>
        <v>501.59999999999997</v>
      </c>
      <c r="Z501" s="10">
        <f t="shared" si="70"/>
        <v>332.48749999999995</v>
      </c>
      <c r="AA501" s="11">
        <f t="shared" si="71"/>
        <v>0.33714613237639551</v>
      </c>
      <c r="AB501" s="10" t="s">
        <v>3314</v>
      </c>
      <c r="AC501" s="10" t="str">
        <f t="shared" si="64"/>
        <v>|10176|</v>
      </c>
      <c r="AD501" s="10" t="str">
        <f t="shared" si="65"/>
        <v>PU</v>
      </c>
    </row>
    <row r="502" spans="1:30" ht="24" customHeight="1" x14ac:dyDescent="0.3">
      <c r="A502" s="35">
        <v>46198</v>
      </c>
      <c r="B502" s="10">
        <v>10176</v>
      </c>
      <c r="C502" s="10" t="s">
        <v>3130</v>
      </c>
      <c r="D502" s="10" t="s">
        <v>40</v>
      </c>
      <c r="E502" s="10">
        <v>20021607</v>
      </c>
      <c r="F502" s="10" t="s">
        <v>2187</v>
      </c>
      <c r="G502" s="10" t="s">
        <v>40</v>
      </c>
      <c r="H502" s="10" t="s">
        <v>40</v>
      </c>
      <c r="I502" s="9" t="s">
        <v>40</v>
      </c>
      <c r="J502" s="9">
        <v>6</v>
      </c>
      <c r="K502" s="10">
        <f>IF($E502="","",IFERROR(INDEX('01_Cad_Pecas'!$H$2:$H$5000,MATCH($E502,'01_Cad_Pecas'!$D$2:$D$5000,0)),IFERROR(INDEX('01_Cad_Pecas'!$H$2:$H$5000,MATCH(VALUE($E502),'01_Cad_Pecas'!$D$2:$D$5000,0)),"")))</f>
        <v>2</v>
      </c>
      <c r="L502" s="10">
        <f>IF($E502="","",IFERROR(INDEX('01_Cad_Pecas'!$I$2:$I$5000,MATCH($E502,'01_Cad_Pecas'!$D$2:$D$5000,0)),IFERROR(INDEX('01_Cad_Pecas'!$I$2:$I$5000,MATCH(VALUE($E502),'01_Cad_Pecas'!$D$2:$D$5000,0)),"")))</f>
        <v>1.45</v>
      </c>
      <c r="M502" s="10">
        <f t="shared" si="63"/>
        <v>10.7</v>
      </c>
      <c r="N502" s="10">
        <v>46199</v>
      </c>
      <c r="O502" s="9">
        <v>6</v>
      </c>
      <c r="P502" s="10"/>
      <c r="Q502" s="10"/>
      <c r="R502" s="10">
        <f t="shared" si="66"/>
        <v>10.7</v>
      </c>
      <c r="S502" s="10"/>
      <c r="T502" s="10">
        <f t="shared" si="67"/>
        <v>1</v>
      </c>
      <c r="U502" s="10"/>
      <c r="V502" s="10" t="str">
        <f t="shared" ca="1" si="68"/>
        <v>SIM</v>
      </c>
      <c r="W502" s="10">
        <f>IF(OR($A502="",$I502="",$M502=""),"",SUMIFS($M$2:M502,$I$2:I502,$I502,$A$2:A502,$A502)-$M502)</f>
        <v>56.2</v>
      </c>
      <c r="X502" s="10">
        <f t="shared" si="69"/>
        <v>169.11249999999998</v>
      </c>
      <c r="Y502" s="10">
        <f>IFERROR(VLOOKUP($I502,'02_Cad_Maquinas'!$B$2:$H$200,7,FALSE()),"")</f>
        <v>501.59999999999997</v>
      </c>
      <c r="Z502" s="10">
        <f t="shared" si="70"/>
        <v>332.48749999999995</v>
      </c>
      <c r="AA502" s="11">
        <f t="shared" si="71"/>
        <v>0.33714613237639551</v>
      </c>
      <c r="AB502" s="10" t="s">
        <v>3314</v>
      </c>
      <c r="AC502" s="10" t="str">
        <f t="shared" si="64"/>
        <v>|10176|</v>
      </c>
      <c r="AD502" s="10" t="str">
        <f t="shared" si="65"/>
        <v>PU</v>
      </c>
    </row>
    <row r="503" spans="1:30" ht="24" customHeight="1" x14ac:dyDescent="0.3">
      <c r="A503" s="35">
        <v>46198</v>
      </c>
      <c r="B503" s="10">
        <v>10176</v>
      </c>
      <c r="C503" s="10" t="s">
        <v>3130</v>
      </c>
      <c r="D503" s="10" t="s">
        <v>40</v>
      </c>
      <c r="E503" s="10">
        <v>30006104</v>
      </c>
      <c r="F503" s="10" t="s">
        <v>3159</v>
      </c>
      <c r="G503" s="10" t="s">
        <v>40</v>
      </c>
      <c r="H503" s="10" t="s">
        <v>40</v>
      </c>
      <c r="I503" s="9" t="s">
        <v>40</v>
      </c>
      <c r="J503" s="9">
        <v>30</v>
      </c>
      <c r="K503" s="10">
        <f>IF($E503="","",IFERROR(INDEX('01_Cad_Pecas'!$H$2:$H$5000,MATCH($E503,'01_Cad_Pecas'!$D$2:$D$5000,0)),IFERROR(INDEX('01_Cad_Pecas'!$H$2:$H$5000,MATCH(VALUE($E503),'01_Cad_Pecas'!$D$2:$D$5000,0)),"")))</f>
        <v>7</v>
      </c>
      <c r="L503" s="10">
        <f>IF($E503="","",IFERROR(INDEX('01_Cad_Pecas'!$I$2:$I$5000,MATCH($E503,'01_Cad_Pecas'!$D$2:$D$5000,0)),IFERROR(INDEX('01_Cad_Pecas'!$I$2:$I$5000,MATCH(VALUE($E503),'01_Cad_Pecas'!$D$2:$D$5000,0)),"")))</f>
        <v>0.81</v>
      </c>
      <c r="M503" s="10">
        <f t="shared" si="63"/>
        <v>31.3</v>
      </c>
      <c r="N503" s="10">
        <v>46199</v>
      </c>
      <c r="O503" s="9">
        <v>30</v>
      </c>
      <c r="P503" s="10"/>
      <c r="Q503" s="10"/>
      <c r="R503" s="10">
        <f t="shared" si="66"/>
        <v>31.3</v>
      </c>
      <c r="S503" s="10"/>
      <c r="T503" s="10">
        <f t="shared" si="67"/>
        <v>1</v>
      </c>
      <c r="U503" s="10"/>
      <c r="V503" s="10" t="str">
        <f t="shared" ca="1" si="68"/>
        <v>SIM</v>
      </c>
      <c r="W503" s="10">
        <f>IF(OR($A503="",$I503="",$M503=""),"",SUMIFS($M$2:M503,$I$2:I503,$I503,$A$2:A503,$A503)-$M503)</f>
        <v>66.900000000000006</v>
      </c>
      <c r="X503" s="10">
        <f t="shared" si="69"/>
        <v>169.11249999999998</v>
      </c>
      <c r="Y503" s="10">
        <f>IFERROR(VLOOKUP($I503,'02_Cad_Maquinas'!$B$2:$H$200,7,FALSE()),"")</f>
        <v>501.59999999999997</v>
      </c>
      <c r="Z503" s="10">
        <f t="shared" si="70"/>
        <v>332.48749999999995</v>
      </c>
      <c r="AA503" s="11">
        <f t="shared" si="71"/>
        <v>0.33714613237639551</v>
      </c>
      <c r="AB503" s="10" t="s">
        <v>3314</v>
      </c>
      <c r="AC503" s="10" t="str">
        <f t="shared" si="64"/>
        <v>|10176|</v>
      </c>
      <c r="AD503" s="10" t="str">
        <f t="shared" si="65"/>
        <v>PU</v>
      </c>
    </row>
    <row r="504" spans="1:30" ht="24" customHeight="1" x14ac:dyDescent="0.3">
      <c r="A504" s="35">
        <v>46198</v>
      </c>
      <c r="B504" s="10">
        <v>10176</v>
      </c>
      <c r="C504" s="10" t="s">
        <v>3130</v>
      </c>
      <c r="D504" s="10" t="s">
        <v>40</v>
      </c>
      <c r="E504" s="10">
        <v>30001201</v>
      </c>
      <c r="F504" s="10" t="s">
        <v>3293</v>
      </c>
      <c r="G504" s="10" t="s">
        <v>40</v>
      </c>
      <c r="H504" s="10" t="s">
        <v>40</v>
      </c>
      <c r="I504" s="9" t="s">
        <v>40</v>
      </c>
      <c r="J504" s="9">
        <v>80</v>
      </c>
      <c r="K504" s="10">
        <f>IF($E504="","",IFERROR(INDEX('01_Cad_Pecas'!$H$2:$H$5000,MATCH($E504,'01_Cad_Pecas'!$D$2:$D$5000,0)),IFERROR(INDEX('01_Cad_Pecas'!$H$2:$H$5000,MATCH(VALUE($E504),'01_Cad_Pecas'!$D$2:$D$5000,0)),"")))</f>
        <v>1.1000000000000001</v>
      </c>
      <c r="L504" s="10">
        <f>IF($E504="","",IFERROR(INDEX('01_Cad_Pecas'!$I$2:$I$5000,MATCH($E504,'01_Cad_Pecas'!$D$2:$D$5000,0)),IFERROR(INDEX('01_Cad_Pecas'!$I$2:$I$5000,MATCH(VALUE($E504),'01_Cad_Pecas'!$D$2:$D$5000,0)),"")))</f>
        <v>9.375E-2</v>
      </c>
      <c r="M504" s="10">
        <f t="shared" si="63"/>
        <v>8.6</v>
      </c>
      <c r="N504" s="10">
        <v>46199</v>
      </c>
      <c r="O504" s="9">
        <v>80</v>
      </c>
      <c r="P504" s="10"/>
      <c r="Q504" s="10"/>
      <c r="R504" s="10">
        <f t="shared" si="66"/>
        <v>8.6</v>
      </c>
      <c r="S504" s="10"/>
      <c r="T504" s="10">
        <f t="shared" si="67"/>
        <v>1</v>
      </c>
      <c r="U504" s="10"/>
      <c r="V504" s="10" t="str">
        <f t="shared" ca="1" si="68"/>
        <v>SIM</v>
      </c>
      <c r="W504" s="10">
        <f>IF(OR($A504="",$I504="",$M504=""),"",SUMIFS($M$2:M504,$I$2:I504,$I504,$A$2:A504,$A504)-$M504)</f>
        <v>98.2</v>
      </c>
      <c r="X504" s="10">
        <f t="shared" si="69"/>
        <v>169.11249999999998</v>
      </c>
      <c r="Y504" s="10">
        <f>IFERROR(VLOOKUP($I504,'02_Cad_Maquinas'!$B$2:$H$200,7,FALSE()),"")</f>
        <v>501.59999999999997</v>
      </c>
      <c r="Z504" s="10">
        <f t="shared" si="70"/>
        <v>332.48749999999995</v>
      </c>
      <c r="AA504" s="11">
        <f t="shared" si="71"/>
        <v>0.33714613237639551</v>
      </c>
      <c r="AB504" s="10" t="s">
        <v>3314</v>
      </c>
      <c r="AC504" s="10" t="str">
        <f t="shared" si="64"/>
        <v>|10176|</v>
      </c>
      <c r="AD504" s="10" t="str">
        <f t="shared" si="65"/>
        <v>PU</v>
      </c>
    </row>
    <row r="505" spans="1:30" ht="24" customHeight="1" x14ac:dyDescent="0.3">
      <c r="A505" s="35">
        <v>46198</v>
      </c>
      <c r="B505" s="10">
        <v>10176</v>
      </c>
      <c r="C505" s="10" t="s">
        <v>3130</v>
      </c>
      <c r="D505" s="10" t="s">
        <v>40</v>
      </c>
      <c r="E505" s="10">
        <v>30001301</v>
      </c>
      <c r="F505" s="10" t="s">
        <v>3294</v>
      </c>
      <c r="G505" s="10" t="s">
        <v>40</v>
      </c>
      <c r="H505" s="10" t="s">
        <v>40</v>
      </c>
      <c r="I505" s="9" t="s">
        <v>40</v>
      </c>
      <c r="J505" s="9">
        <v>96</v>
      </c>
      <c r="K505" s="10">
        <f>IF($E505="","",IFERROR(INDEX('01_Cad_Pecas'!$H$2:$H$5000,MATCH($E505,'01_Cad_Pecas'!$D$2:$D$5000,0)),IFERROR(INDEX('01_Cad_Pecas'!$H$2:$H$5000,MATCH(VALUE($E505),'01_Cad_Pecas'!$D$2:$D$5000,0)),"")))</f>
        <v>1.1000000000000001</v>
      </c>
      <c r="L505" s="10">
        <f>IF($E505="","",IFERROR(INDEX('01_Cad_Pecas'!$I$2:$I$5000,MATCH($E505,'01_Cad_Pecas'!$D$2:$D$5000,0)),IFERROR(INDEX('01_Cad_Pecas'!$I$2:$I$5000,MATCH(VALUE($E505),'01_Cad_Pecas'!$D$2:$D$5000,0)),"")))</f>
        <v>9.375E-2</v>
      </c>
      <c r="M505" s="10">
        <f t="shared" si="63"/>
        <v>10.1</v>
      </c>
      <c r="N505" s="10">
        <v>46199</v>
      </c>
      <c r="O505" s="9">
        <v>96</v>
      </c>
      <c r="P505" s="10"/>
      <c r="Q505" s="10"/>
      <c r="R505" s="10">
        <f t="shared" si="66"/>
        <v>10.1</v>
      </c>
      <c r="S505" s="10"/>
      <c r="T505" s="10">
        <f t="shared" si="67"/>
        <v>1</v>
      </c>
      <c r="U505" s="10"/>
      <c r="V505" s="10" t="str">
        <f t="shared" ca="1" si="68"/>
        <v>SIM</v>
      </c>
      <c r="W505" s="10">
        <f>IF(OR($A505="",$I505="",$M505=""),"",SUMIFS($M$2:M505,$I$2:I505,$I505,$A$2:A505,$A505)-$M505)</f>
        <v>106.8</v>
      </c>
      <c r="X505" s="10">
        <f t="shared" si="69"/>
        <v>169.11249999999998</v>
      </c>
      <c r="Y505" s="10">
        <f>IFERROR(VLOOKUP($I505,'02_Cad_Maquinas'!$B$2:$H$200,7,FALSE()),"")</f>
        <v>501.59999999999997</v>
      </c>
      <c r="Z505" s="10">
        <f t="shared" si="70"/>
        <v>332.48749999999995</v>
      </c>
      <c r="AA505" s="11">
        <f t="shared" si="71"/>
        <v>0.33714613237639551</v>
      </c>
      <c r="AB505" s="10" t="s">
        <v>3314</v>
      </c>
      <c r="AC505" s="10" t="str">
        <f t="shared" si="64"/>
        <v>|10176|</v>
      </c>
      <c r="AD505" s="10" t="str">
        <f t="shared" si="65"/>
        <v>PU</v>
      </c>
    </row>
    <row r="506" spans="1:30" ht="24" customHeight="1" x14ac:dyDescent="0.3">
      <c r="A506" s="35">
        <v>46198</v>
      </c>
      <c r="B506" s="10">
        <v>10176</v>
      </c>
      <c r="C506" s="10" t="s">
        <v>3130</v>
      </c>
      <c r="D506" s="10" t="s">
        <v>40</v>
      </c>
      <c r="E506" s="10">
        <v>30001301</v>
      </c>
      <c r="F506" s="10" t="s">
        <v>3294</v>
      </c>
      <c r="G506" s="10" t="s">
        <v>40</v>
      </c>
      <c r="H506" s="10" t="s">
        <v>40</v>
      </c>
      <c r="I506" s="9" t="s">
        <v>40</v>
      </c>
      <c r="J506" s="9">
        <v>300</v>
      </c>
      <c r="K506" s="10">
        <f>IF($E506="","",IFERROR(INDEX('01_Cad_Pecas'!$H$2:$H$5000,MATCH($E506,'01_Cad_Pecas'!$D$2:$D$5000,0)),IFERROR(INDEX('01_Cad_Pecas'!$H$2:$H$5000,MATCH(VALUE($E506),'01_Cad_Pecas'!$D$2:$D$5000,0)),"")))</f>
        <v>1.1000000000000001</v>
      </c>
      <c r="L506" s="10">
        <f>IF($E506="","",IFERROR(INDEX('01_Cad_Pecas'!$I$2:$I$5000,MATCH($E506,'01_Cad_Pecas'!$D$2:$D$5000,0)),IFERROR(INDEX('01_Cad_Pecas'!$I$2:$I$5000,MATCH(VALUE($E506),'01_Cad_Pecas'!$D$2:$D$5000,0)),"")))</f>
        <v>9.375E-2</v>
      </c>
      <c r="M506" s="10">
        <f t="shared" si="63"/>
        <v>29.225000000000001</v>
      </c>
      <c r="N506" s="10">
        <v>46199</v>
      </c>
      <c r="O506" s="9">
        <v>300</v>
      </c>
      <c r="P506" s="10"/>
      <c r="Q506" s="10"/>
      <c r="R506" s="10">
        <f t="shared" si="66"/>
        <v>29.225000000000001</v>
      </c>
      <c r="S506" s="10"/>
      <c r="T506" s="10">
        <f t="shared" si="67"/>
        <v>1</v>
      </c>
      <c r="U506" s="10"/>
      <c r="V506" s="10" t="str">
        <f t="shared" ca="1" si="68"/>
        <v>SIM</v>
      </c>
      <c r="W506" s="10">
        <f>IF(OR($A506="",$I506="",$M506=""),"",SUMIFS($M$2:M506,$I$2:I506,$I506,$A$2:A506,$A506)-$M506)</f>
        <v>116.9</v>
      </c>
      <c r="X506" s="10">
        <f t="shared" si="69"/>
        <v>169.11249999999998</v>
      </c>
      <c r="Y506" s="10">
        <f>IFERROR(VLOOKUP($I506,'02_Cad_Maquinas'!$B$2:$H$200,7,FALSE()),"")</f>
        <v>501.59999999999997</v>
      </c>
      <c r="Z506" s="10">
        <f t="shared" si="70"/>
        <v>332.48749999999995</v>
      </c>
      <c r="AA506" s="11">
        <f t="shared" si="71"/>
        <v>0.33714613237639551</v>
      </c>
      <c r="AB506" s="10" t="s">
        <v>3314</v>
      </c>
      <c r="AC506" s="10" t="str">
        <f t="shared" si="64"/>
        <v>|10176|</v>
      </c>
      <c r="AD506" s="10" t="str">
        <f t="shared" si="65"/>
        <v>PU</v>
      </c>
    </row>
    <row r="507" spans="1:30" ht="24" customHeight="1" x14ac:dyDescent="0.3">
      <c r="A507" s="35">
        <v>46198</v>
      </c>
      <c r="B507" s="10">
        <v>10176</v>
      </c>
      <c r="C507" s="10" t="s">
        <v>3130</v>
      </c>
      <c r="D507" s="10" t="s">
        <v>40</v>
      </c>
      <c r="E507" s="10">
        <v>30006101</v>
      </c>
      <c r="F507" s="10" t="s">
        <v>3301</v>
      </c>
      <c r="G507" s="10" t="s">
        <v>40</v>
      </c>
      <c r="H507" s="10" t="s">
        <v>40</v>
      </c>
      <c r="I507" s="9" t="s">
        <v>40</v>
      </c>
      <c r="J507" s="9">
        <v>30</v>
      </c>
      <c r="K507" s="10">
        <f>IF($E507="","",IFERROR(INDEX('01_Cad_Pecas'!$H$2:$H$5000,MATCH($E507,'01_Cad_Pecas'!$D$2:$D$5000,0)),IFERROR(INDEX('01_Cad_Pecas'!$H$2:$H$5000,MATCH(VALUE($E507),'01_Cad_Pecas'!$D$2:$D$5000,0)),"")))</f>
        <v>1.1000000000000001</v>
      </c>
      <c r="L507" s="10">
        <f>IF($E507="","",IFERROR(INDEX('01_Cad_Pecas'!$I$2:$I$5000,MATCH($E507,'01_Cad_Pecas'!$D$2:$D$5000,0)),IFERROR(INDEX('01_Cad_Pecas'!$I$2:$I$5000,MATCH(VALUE($E507),'01_Cad_Pecas'!$D$2:$D$5000,0)),"")))</f>
        <v>9.375E-2</v>
      </c>
      <c r="M507" s="10">
        <f t="shared" si="63"/>
        <v>3.9125000000000001</v>
      </c>
      <c r="N507" s="10">
        <v>46199</v>
      </c>
      <c r="O507" s="9">
        <v>30</v>
      </c>
      <c r="P507" s="10"/>
      <c r="Q507" s="10"/>
      <c r="R507" s="10">
        <f t="shared" si="66"/>
        <v>3.9125000000000001</v>
      </c>
      <c r="S507" s="10"/>
      <c r="T507" s="10">
        <f t="shared" si="67"/>
        <v>1</v>
      </c>
      <c r="U507" s="10"/>
      <c r="V507" s="10" t="str">
        <f t="shared" ca="1" si="68"/>
        <v>SIM</v>
      </c>
      <c r="W507" s="10">
        <f>IF(OR($A507="",$I507="",$M507=""),"",SUMIFS($M$2:M507,$I$2:I507,$I507,$A$2:A507,$A507)-$M507)</f>
        <v>146.125</v>
      </c>
      <c r="X507" s="10">
        <f t="shared" si="69"/>
        <v>169.11249999999998</v>
      </c>
      <c r="Y507" s="10">
        <f>IFERROR(VLOOKUP($I507,'02_Cad_Maquinas'!$B$2:$H$200,7,FALSE()),"")</f>
        <v>501.59999999999997</v>
      </c>
      <c r="Z507" s="10">
        <f t="shared" si="70"/>
        <v>332.48749999999995</v>
      </c>
      <c r="AA507" s="11">
        <f t="shared" si="71"/>
        <v>0.33714613237639551</v>
      </c>
      <c r="AB507" s="10" t="s">
        <v>3314</v>
      </c>
      <c r="AC507" s="10" t="str">
        <f t="shared" si="64"/>
        <v>|10176|</v>
      </c>
      <c r="AD507" s="10" t="str">
        <f t="shared" si="65"/>
        <v>PU</v>
      </c>
    </row>
    <row r="508" spans="1:30" ht="24" customHeight="1" x14ac:dyDescent="0.3">
      <c r="A508" s="35">
        <v>46198</v>
      </c>
      <c r="B508" s="10">
        <v>10176</v>
      </c>
      <c r="C508" s="10" t="s">
        <v>3130</v>
      </c>
      <c r="D508" s="10" t="s">
        <v>40</v>
      </c>
      <c r="E508" s="10">
        <v>30006102</v>
      </c>
      <c r="F508" s="10" t="s">
        <v>3303</v>
      </c>
      <c r="G508" s="10" t="s">
        <v>40</v>
      </c>
      <c r="H508" s="10" t="s">
        <v>40</v>
      </c>
      <c r="I508" s="9" t="s">
        <v>40</v>
      </c>
      <c r="J508" s="9">
        <v>30</v>
      </c>
      <c r="K508" s="10">
        <f>IF($E508="","",IFERROR(INDEX('01_Cad_Pecas'!$H$2:$H$5000,MATCH($E508,'01_Cad_Pecas'!$D$2:$D$5000,0)),IFERROR(INDEX('01_Cad_Pecas'!$H$2:$H$5000,MATCH(VALUE($E508),'01_Cad_Pecas'!$D$2:$D$5000,0)),"")))</f>
        <v>1.1000000000000001</v>
      </c>
      <c r="L508" s="10">
        <f>IF($E508="","",IFERROR(INDEX('01_Cad_Pecas'!$I$2:$I$5000,MATCH($E508,'01_Cad_Pecas'!$D$2:$D$5000,0)),IFERROR(INDEX('01_Cad_Pecas'!$I$2:$I$5000,MATCH(VALUE($E508),'01_Cad_Pecas'!$D$2:$D$5000,0)),"")))</f>
        <v>9.375E-2</v>
      </c>
      <c r="M508" s="10">
        <f t="shared" si="63"/>
        <v>3.9125000000000001</v>
      </c>
      <c r="N508" s="10">
        <v>46199</v>
      </c>
      <c r="O508" s="9">
        <v>30</v>
      </c>
      <c r="P508" s="10"/>
      <c r="Q508" s="10"/>
      <c r="R508" s="10">
        <f t="shared" si="66"/>
        <v>3.9125000000000001</v>
      </c>
      <c r="S508" s="10"/>
      <c r="T508" s="10">
        <f t="shared" si="67"/>
        <v>1</v>
      </c>
      <c r="U508" s="10"/>
      <c r="V508" s="10" t="str">
        <f t="shared" ca="1" si="68"/>
        <v>SIM</v>
      </c>
      <c r="W508" s="10">
        <f>IF(OR($A508="",$I508="",$M508=""),"",SUMIFS($M$2:M508,$I$2:I508,$I508,$A$2:A508,$A508)-$M508)</f>
        <v>150.03749999999999</v>
      </c>
      <c r="X508" s="10">
        <f t="shared" si="69"/>
        <v>169.11249999999998</v>
      </c>
      <c r="Y508" s="10">
        <f>IFERROR(VLOOKUP($I508,'02_Cad_Maquinas'!$B$2:$H$200,7,FALSE()),"")</f>
        <v>501.59999999999997</v>
      </c>
      <c r="Z508" s="10">
        <f t="shared" si="70"/>
        <v>332.48749999999995</v>
      </c>
      <c r="AA508" s="11">
        <f t="shared" si="71"/>
        <v>0.33714613237639551</v>
      </c>
      <c r="AB508" s="10" t="s">
        <v>3314</v>
      </c>
      <c r="AC508" s="10" t="str">
        <f t="shared" si="64"/>
        <v>|10176|</v>
      </c>
      <c r="AD508" s="10" t="str">
        <f t="shared" si="65"/>
        <v>PU</v>
      </c>
    </row>
    <row r="509" spans="1:30" ht="24" customHeight="1" x14ac:dyDescent="0.3">
      <c r="A509" s="35">
        <v>46198</v>
      </c>
      <c r="B509" s="10">
        <v>10176</v>
      </c>
      <c r="C509" s="10" t="s">
        <v>3130</v>
      </c>
      <c r="D509" s="10" t="s">
        <v>40</v>
      </c>
      <c r="E509" s="10">
        <v>30009703</v>
      </c>
      <c r="F509" s="10" t="s">
        <v>3267</v>
      </c>
      <c r="G509" s="10" t="s">
        <v>40</v>
      </c>
      <c r="H509" s="10" t="s">
        <v>40</v>
      </c>
      <c r="I509" s="9" t="s">
        <v>40</v>
      </c>
      <c r="J509" s="9">
        <v>150</v>
      </c>
      <c r="K509" s="10">
        <f>IF($E509="","",IFERROR(INDEX('01_Cad_Pecas'!$H$2:$H$5000,MATCH($E509,'01_Cad_Pecas'!$D$2:$D$5000,0)),IFERROR(INDEX('01_Cad_Pecas'!$H$2:$H$5000,MATCH(VALUE($E509),'01_Cad_Pecas'!$D$2:$D$5000,0)),"")))</f>
        <v>1.1000000000000001</v>
      </c>
      <c r="L509" s="10">
        <f>IF($E509="","",IFERROR(INDEX('01_Cad_Pecas'!$I$2:$I$5000,MATCH($E509,'01_Cad_Pecas'!$D$2:$D$5000,0)),IFERROR(INDEX('01_Cad_Pecas'!$I$2:$I$5000,MATCH(VALUE($E509),'01_Cad_Pecas'!$D$2:$D$5000,0)),"")))</f>
        <v>9.375E-2</v>
      </c>
      <c r="M509" s="10">
        <f t="shared" si="63"/>
        <v>15.1625</v>
      </c>
      <c r="N509" s="10">
        <v>46199</v>
      </c>
      <c r="O509" s="9">
        <v>150</v>
      </c>
      <c r="P509" s="10"/>
      <c r="Q509" s="10"/>
      <c r="R509" s="10">
        <f t="shared" si="66"/>
        <v>15.1625</v>
      </c>
      <c r="S509" s="10"/>
      <c r="T509" s="10">
        <f t="shared" si="67"/>
        <v>1</v>
      </c>
      <c r="U509" s="10"/>
      <c r="V509" s="10" t="str">
        <f t="shared" ca="1" si="68"/>
        <v>SIM</v>
      </c>
      <c r="W509" s="10">
        <f>IF(OR($A509="",$I509="",$M509=""),"",SUMIFS($M$2:M509,$I$2:I509,$I509,$A$2:A509,$A509)-$M509)</f>
        <v>153.94999999999999</v>
      </c>
      <c r="X509" s="10">
        <f t="shared" si="69"/>
        <v>169.11249999999998</v>
      </c>
      <c r="Y509" s="10">
        <f>IFERROR(VLOOKUP($I509,'02_Cad_Maquinas'!$B$2:$H$200,7,FALSE()),"")</f>
        <v>501.59999999999997</v>
      </c>
      <c r="Z509" s="10">
        <f t="shared" si="70"/>
        <v>332.48749999999995</v>
      </c>
      <c r="AA509" s="11">
        <f t="shared" si="71"/>
        <v>0.33714613237639551</v>
      </c>
      <c r="AB509" s="10" t="s">
        <v>3314</v>
      </c>
      <c r="AC509" s="10" t="str">
        <f t="shared" si="64"/>
        <v>|10176|</v>
      </c>
      <c r="AD509" s="10" t="str">
        <f t="shared" si="65"/>
        <v>PU</v>
      </c>
    </row>
    <row r="510" spans="1:30" ht="36" customHeight="1" x14ac:dyDescent="0.3">
      <c r="A510" s="35">
        <v>46199</v>
      </c>
      <c r="B510" s="10">
        <v>10163.10147</v>
      </c>
      <c r="C510" s="10" t="s">
        <v>3142</v>
      </c>
      <c r="D510" s="10" t="s">
        <v>40</v>
      </c>
      <c r="E510" s="10">
        <v>20031207</v>
      </c>
      <c r="F510" s="10" t="s">
        <v>3213</v>
      </c>
      <c r="G510" s="10" t="s">
        <v>40</v>
      </c>
      <c r="H510" s="10" t="s">
        <v>40</v>
      </c>
      <c r="I510" s="9" t="s">
        <v>40</v>
      </c>
      <c r="J510" s="9">
        <v>10</v>
      </c>
      <c r="K510" s="10">
        <f>IF($E510="","",IFERROR(INDEX('01_Cad_Pecas'!$H$2:$H$5000,MATCH($E510,'01_Cad_Pecas'!$D$2:$D$5000,0)),IFERROR(INDEX('01_Cad_Pecas'!$H$2:$H$5000,MATCH(VALUE($E510),'01_Cad_Pecas'!$D$2:$D$5000,0)),"")))</f>
        <v>2</v>
      </c>
      <c r="L510" s="10">
        <f>IF($E510="","",IFERROR(INDEX('01_Cad_Pecas'!$I$2:$I$5000,MATCH($E510,'01_Cad_Pecas'!$D$2:$D$5000,0)),IFERROR(INDEX('01_Cad_Pecas'!$I$2:$I$5000,MATCH(VALUE($E510),'01_Cad_Pecas'!$D$2:$D$5000,0)),"")))</f>
        <v>1.45</v>
      </c>
      <c r="M510" s="10">
        <f t="shared" si="63"/>
        <v>16.5</v>
      </c>
      <c r="N510" s="10">
        <v>46198</v>
      </c>
      <c r="O510" s="9">
        <v>10</v>
      </c>
      <c r="P510" s="10"/>
      <c r="Q510" s="10"/>
      <c r="R510" s="10">
        <f t="shared" si="66"/>
        <v>16.5</v>
      </c>
      <c r="S510" s="10"/>
      <c r="T510" s="10">
        <f t="shared" si="67"/>
        <v>1</v>
      </c>
      <c r="U510" s="10"/>
      <c r="V510" s="10" t="str">
        <f t="shared" ca="1" si="68"/>
        <v>SIM</v>
      </c>
      <c r="W510" s="10">
        <f>IF(OR($A510="",$I510="",$M510=""),"",SUMIFS($M$2:M510,$I$2:I510,$I510,$A$2:A510,$A510)-$M510)</f>
        <v>0</v>
      </c>
      <c r="X510" s="10">
        <f t="shared" si="69"/>
        <v>459.64499999999998</v>
      </c>
      <c r="Y510" s="10">
        <f>IFERROR(VLOOKUP($I510,'02_Cad_Maquinas'!$B$2:$H$200,7,FALSE()),"")</f>
        <v>501.59999999999997</v>
      </c>
      <c r="Z510" s="10">
        <f t="shared" si="70"/>
        <v>41.954999999999984</v>
      </c>
      <c r="AA510" s="11">
        <f t="shared" si="71"/>
        <v>0.91635765550239234</v>
      </c>
      <c r="AB510" s="10" t="s">
        <v>3315</v>
      </c>
      <c r="AC510" s="10" t="str">
        <f t="shared" si="64"/>
        <v>|10163|10147|</v>
      </c>
      <c r="AD510" s="10" t="str">
        <f t="shared" si="65"/>
        <v>PU</v>
      </c>
    </row>
    <row r="511" spans="1:30" ht="36" customHeight="1" x14ac:dyDescent="0.3">
      <c r="A511" s="35">
        <v>46199</v>
      </c>
      <c r="B511" s="10">
        <v>10163.10147</v>
      </c>
      <c r="C511" s="10" t="s">
        <v>3142</v>
      </c>
      <c r="D511" s="10" t="s">
        <v>40</v>
      </c>
      <c r="E511" s="10">
        <v>20021607</v>
      </c>
      <c r="F511" s="10" t="s">
        <v>2187</v>
      </c>
      <c r="G511" s="10" t="s">
        <v>40</v>
      </c>
      <c r="H511" s="10" t="s">
        <v>40</v>
      </c>
      <c r="I511" s="9" t="s">
        <v>40</v>
      </c>
      <c r="J511" s="9">
        <v>21</v>
      </c>
      <c r="K511" s="10">
        <f>IF($E511="","",IFERROR(INDEX('01_Cad_Pecas'!$H$2:$H$5000,MATCH($E511,'01_Cad_Pecas'!$D$2:$D$5000,0)),IFERROR(INDEX('01_Cad_Pecas'!$H$2:$H$5000,MATCH(VALUE($E511),'01_Cad_Pecas'!$D$2:$D$5000,0)),"")))</f>
        <v>2</v>
      </c>
      <c r="L511" s="10">
        <f>IF($E511="","",IFERROR(INDEX('01_Cad_Pecas'!$I$2:$I$5000,MATCH($E511,'01_Cad_Pecas'!$D$2:$D$5000,0)),IFERROR(INDEX('01_Cad_Pecas'!$I$2:$I$5000,MATCH(VALUE($E511),'01_Cad_Pecas'!$D$2:$D$5000,0)),"")))</f>
        <v>1.45</v>
      </c>
      <c r="M511" s="10">
        <f t="shared" si="63"/>
        <v>32.450000000000003</v>
      </c>
      <c r="N511" s="10">
        <v>46198</v>
      </c>
      <c r="O511" s="9">
        <v>21</v>
      </c>
      <c r="P511" s="10"/>
      <c r="Q511" s="10"/>
      <c r="R511" s="10">
        <f t="shared" si="66"/>
        <v>32.450000000000003</v>
      </c>
      <c r="S511" s="10"/>
      <c r="T511" s="10">
        <f t="shared" si="67"/>
        <v>1</v>
      </c>
      <c r="U511" s="10"/>
      <c r="V511" s="10" t="str">
        <f t="shared" ca="1" si="68"/>
        <v>SIM</v>
      </c>
      <c r="W511" s="10">
        <f>IF(OR($A511="",$I511="",$M511=""),"",SUMIFS($M$2:M511,$I$2:I511,$I511,$A$2:A511,$A511)-$M511)</f>
        <v>16.5</v>
      </c>
      <c r="X511" s="10">
        <f t="shared" si="69"/>
        <v>459.64499999999998</v>
      </c>
      <c r="Y511" s="10">
        <f>IFERROR(VLOOKUP($I511,'02_Cad_Maquinas'!$B$2:$H$200,7,FALSE()),"")</f>
        <v>501.59999999999997</v>
      </c>
      <c r="Z511" s="10">
        <f t="shared" si="70"/>
        <v>41.954999999999984</v>
      </c>
      <c r="AA511" s="11">
        <f t="shared" si="71"/>
        <v>0.91635765550239234</v>
      </c>
      <c r="AB511" s="10" t="s">
        <v>3315</v>
      </c>
      <c r="AC511" s="10" t="str">
        <f t="shared" si="64"/>
        <v>|10163|10147|</v>
      </c>
      <c r="AD511" s="10" t="str">
        <f t="shared" si="65"/>
        <v>PU</v>
      </c>
    </row>
    <row r="512" spans="1:30" ht="36" customHeight="1" x14ac:dyDescent="0.3">
      <c r="A512" s="35">
        <v>46199</v>
      </c>
      <c r="B512" s="10">
        <v>10163.10147</v>
      </c>
      <c r="C512" s="10" t="s">
        <v>3142</v>
      </c>
      <c r="D512" s="10" t="s">
        <v>40</v>
      </c>
      <c r="E512" s="10">
        <v>20051001</v>
      </c>
      <c r="F512" s="10" t="s">
        <v>3215</v>
      </c>
      <c r="G512" s="10" t="s">
        <v>40</v>
      </c>
      <c r="H512" s="10" t="s">
        <v>40</v>
      </c>
      <c r="I512" s="9" t="s">
        <v>40</v>
      </c>
      <c r="J512" s="9">
        <v>30</v>
      </c>
      <c r="K512" s="10">
        <f>IF($E512="","",IFERROR(INDEX('01_Cad_Pecas'!$H$2:$H$5000,MATCH($E512,'01_Cad_Pecas'!$D$2:$D$5000,0)),IFERROR(INDEX('01_Cad_Pecas'!$H$2:$H$5000,MATCH(VALUE($E512),'01_Cad_Pecas'!$D$2:$D$5000,0)),"")))</f>
        <v>2</v>
      </c>
      <c r="L512" s="10">
        <f>IF($E512="","",IFERROR(INDEX('01_Cad_Pecas'!$I$2:$I$5000,MATCH($E512,'01_Cad_Pecas'!$D$2:$D$5000,0)),IFERROR(INDEX('01_Cad_Pecas'!$I$2:$I$5000,MATCH(VALUE($E512),'01_Cad_Pecas'!$D$2:$D$5000,0)),"")))</f>
        <v>1.45</v>
      </c>
      <c r="M512" s="10">
        <f t="shared" si="63"/>
        <v>45.5</v>
      </c>
      <c r="N512" s="10">
        <v>46198</v>
      </c>
      <c r="O512" s="9">
        <v>30</v>
      </c>
      <c r="P512" s="10"/>
      <c r="Q512" s="10"/>
      <c r="R512" s="10">
        <f t="shared" si="66"/>
        <v>45.5</v>
      </c>
      <c r="S512" s="10"/>
      <c r="T512" s="10">
        <f t="shared" si="67"/>
        <v>1</v>
      </c>
      <c r="U512" s="10"/>
      <c r="V512" s="10" t="str">
        <f t="shared" ca="1" si="68"/>
        <v>SIM</v>
      </c>
      <c r="W512" s="10">
        <f>IF(OR($A512="",$I512="",$M512=""),"",SUMIFS($M$2:M512,$I$2:I512,$I512,$A$2:A512,$A512)-$M512)</f>
        <v>48.95</v>
      </c>
      <c r="X512" s="10">
        <f t="shared" si="69"/>
        <v>459.64499999999998</v>
      </c>
      <c r="Y512" s="10">
        <f>IFERROR(VLOOKUP($I512,'02_Cad_Maquinas'!$B$2:$H$200,7,FALSE()),"")</f>
        <v>501.59999999999997</v>
      </c>
      <c r="Z512" s="10">
        <f t="shared" si="70"/>
        <v>41.954999999999984</v>
      </c>
      <c r="AA512" s="11">
        <f t="shared" si="71"/>
        <v>0.91635765550239234</v>
      </c>
      <c r="AB512" s="10" t="s">
        <v>3315</v>
      </c>
      <c r="AC512" s="10" t="str">
        <f t="shared" si="64"/>
        <v>|10163|10147|</v>
      </c>
      <c r="AD512" s="10" t="str">
        <f t="shared" si="65"/>
        <v>PU</v>
      </c>
    </row>
    <row r="513" spans="1:30" ht="36" customHeight="1" x14ac:dyDescent="0.3">
      <c r="A513" s="35">
        <v>46199</v>
      </c>
      <c r="B513" s="10">
        <v>10163.10147</v>
      </c>
      <c r="C513" s="10" t="s">
        <v>3142</v>
      </c>
      <c r="D513" s="10" t="s">
        <v>40</v>
      </c>
      <c r="E513" s="10">
        <v>20052201</v>
      </c>
      <c r="F513" s="10" t="s">
        <v>3216</v>
      </c>
      <c r="G513" s="10" t="s">
        <v>40</v>
      </c>
      <c r="H513" s="10" t="s">
        <v>40</v>
      </c>
      <c r="I513" s="9" t="s">
        <v>40</v>
      </c>
      <c r="J513" s="9">
        <v>50</v>
      </c>
      <c r="K513" s="10">
        <f>IF($E513="","",IFERROR(INDEX('01_Cad_Pecas'!$H$2:$H$5000,MATCH($E513,'01_Cad_Pecas'!$D$2:$D$5000,0)),IFERROR(INDEX('01_Cad_Pecas'!$H$2:$H$5000,MATCH(VALUE($E513),'01_Cad_Pecas'!$D$2:$D$5000,0)),"")))</f>
        <v>2</v>
      </c>
      <c r="L513" s="10">
        <f>IF($E513="","",IFERROR(INDEX('01_Cad_Pecas'!$I$2:$I$5000,MATCH($E513,'01_Cad_Pecas'!$D$2:$D$5000,0)),IFERROR(INDEX('01_Cad_Pecas'!$I$2:$I$5000,MATCH(VALUE($E513),'01_Cad_Pecas'!$D$2:$D$5000,0)),"")))</f>
        <v>1.45</v>
      </c>
      <c r="M513" s="10">
        <f t="shared" si="63"/>
        <v>74.5</v>
      </c>
      <c r="N513" s="10">
        <v>46198</v>
      </c>
      <c r="O513" s="9">
        <v>50</v>
      </c>
      <c r="P513" s="10"/>
      <c r="Q513" s="10"/>
      <c r="R513" s="10">
        <f t="shared" si="66"/>
        <v>74.5</v>
      </c>
      <c r="S513" s="10"/>
      <c r="T513" s="10">
        <f t="shared" si="67"/>
        <v>1</v>
      </c>
      <c r="U513" s="10"/>
      <c r="V513" s="10" t="str">
        <f t="shared" ca="1" si="68"/>
        <v>SIM</v>
      </c>
      <c r="W513" s="10">
        <f>IF(OR($A513="",$I513="",$M513=""),"",SUMIFS($M$2:M513,$I$2:I513,$I513,$A$2:A513,$A513)-$M513)</f>
        <v>94.449999999999989</v>
      </c>
      <c r="X513" s="10">
        <f t="shared" si="69"/>
        <v>459.64499999999998</v>
      </c>
      <c r="Y513" s="10">
        <f>IFERROR(VLOOKUP($I513,'02_Cad_Maquinas'!$B$2:$H$200,7,FALSE()),"")</f>
        <v>501.59999999999997</v>
      </c>
      <c r="Z513" s="10">
        <f t="shared" si="70"/>
        <v>41.954999999999984</v>
      </c>
      <c r="AA513" s="11">
        <f t="shared" si="71"/>
        <v>0.91635765550239234</v>
      </c>
      <c r="AB513" s="10" t="s">
        <v>3315</v>
      </c>
      <c r="AC513" s="10" t="str">
        <f t="shared" si="64"/>
        <v>|10163|10147|</v>
      </c>
      <c r="AD513" s="10" t="str">
        <f t="shared" si="65"/>
        <v>PU</v>
      </c>
    </row>
    <row r="514" spans="1:30" ht="36" customHeight="1" x14ac:dyDescent="0.3">
      <c r="A514" s="35">
        <v>46199</v>
      </c>
      <c r="B514" s="10">
        <v>10163.10147</v>
      </c>
      <c r="C514" s="10" t="s">
        <v>3142</v>
      </c>
      <c r="D514" s="10" t="s">
        <v>40</v>
      </c>
      <c r="E514" s="10">
        <v>20052201</v>
      </c>
      <c r="F514" s="10" t="s">
        <v>3216</v>
      </c>
      <c r="G514" s="10" t="s">
        <v>40</v>
      </c>
      <c r="H514" s="10" t="s">
        <v>40</v>
      </c>
      <c r="I514" s="9" t="s">
        <v>40</v>
      </c>
      <c r="J514" s="9">
        <v>80</v>
      </c>
      <c r="K514" s="10">
        <f>IF($E514="","",IFERROR(INDEX('01_Cad_Pecas'!$H$2:$H$5000,MATCH($E514,'01_Cad_Pecas'!$D$2:$D$5000,0)),IFERROR(INDEX('01_Cad_Pecas'!$H$2:$H$5000,MATCH(VALUE($E514),'01_Cad_Pecas'!$D$2:$D$5000,0)),"")))</f>
        <v>2</v>
      </c>
      <c r="L514" s="10">
        <f>IF($E514="","",IFERROR(INDEX('01_Cad_Pecas'!$I$2:$I$5000,MATCH($E514,'01_Cad_Pecas'!$D$2:$D$5000,0)),IFERROR(INDEX('01_Cad_Pecas'!$I$2:$I$5000,MATCH(VALUE($E514),'01_Cad_Pecas'!$D$2:$D$5000,0)),"")))</f>
        <v>1.45</v>
      </c>
      <c r="M514" s="10">
        <f t="shared" ref="M514:M577" si="72">IF(OR($J514="",$L514=""),"",IF($K514="",0,$K514)+$J514*$L514)</f>
        <v>118</v>
      </c>
      <c r="N514" s="10">
        <v>46198</v>
      </c>
      <c r="O514" s="9">
        <v>80</v>
      </c>
      <c r="P514" s="10"/>
      <c r="Q514" s="10"/>
      <c r="R514" s="10">
        <f t="shared" si="66"/>
        <v>118</v>
      </c>
      <c r="S514" s="10"/>
      <c r="T514" s="10">
        <f t="shared" si="67"/>
        <v>1</v>
      </c>
      <c r="U514" s="10"/>
      <c r="V514" s="10" t="str">
        <f t="shared" ca="1" si="68"/>
        <v>SIM</v>
      </c>
      <c r="W514" s="10">
        <f>IF(OR($A514="",$I514="",$M514=""),"",SUMIFS($M$2:M514,$I$2:I514,$I514,$A$2:A514,$A514)-$M514)</f>
        <v>168.95</v>
      </c>
      <c r="X514" s="10">
        <f t="shared" si="69"/>
        <v>459.64499999999998</v>
      </c>
      <c r="Y514" s="10">
        <f>IFERROR(VLOOKUP($I514,'02_Cad_Maquinas'!$B$2:$H$200,7,FALSE()),"")</f>
        <v>501.59999999999997</v>
      </c>
      <c r="Z514" s="10">
        <f t="shared" si="70"/>
        <v>41.954999999999984</v>
      </c>
      <c r="AA514" s="11">
        <f t="shared" si="71"/>
        <v>0.91635765550239234</v>
      </c>
      <c r="AB514" s="10" t="s">
        <v>3315</v>
      </c>
      <c r="AC514" s="10" t="str">
        <f t="shared" si="64"/>
        <v>|10163|10147|</v>
      </c>
      <c r="AD514" s="10" t="str">
        <f t="shared" si="65"/>
        <v>PU</v>
      </c>
    </row>
    <row r="515" spans="1:30" ht="36" customHeight="1" x14ac:dyDescent="0.3">
      <c r="A515" s="35">
        <v>46199</v>
      </c>
      <c r="B515" s="10">
        <v>10163.10147</v>
      </c>
      <c r="C515" s="10" t="s">
        <v>3142</v>
      </c>
      <c r="D515" s="10" t="s">
        <v>40</v>
      </c>
      <c r="E515" s="10">
        <v>20053007</v>
      </c>
      <c r="F515" s="10" t="s">
        <v>3217</v>
      </c>
      <c r="G515" s="10" t="s">
        <v>40</v>
      </c>
      <c r="H515" s="10" t="s">
        <v>40</v>
      </c>
      <c r="I515" s="9" t="s">
        <v>40</v>
      </c>
      <c r="J515" s="9">
        <v>7</v>
      </c>
      <c r="K515" s="10">
        <f>IF($E515="","",IFERROR(INDEX('01_Cad_Pecas'!$H$2:$H$5000,MATCH($E515,'01_Cad_Pecas'!$D$2:$D$5000,0)),IFERROR(INDEX('01_Cad_Pecas'!$H$2:$H$5000,MATCH(VALUE($E515),'01_Cad_Pecas'!$D$2:$D$5000,0)),"")))</f>
        <v>2</v>
      </c>
      <c r="L515" s="10">
        <f>IF($E515="","",IFERROR(INDEX('01_Cad_Pecas'!$I$2:$I$5000,MATCH($E515,'01_Cad_Pecas'!$D$2:$D$5000,0)),IFERROR(INDEX('01_Cad_Pecas'!$I$2:$I$5000,MATCH(VALUE($E515),'01_Cad_Pecas'!$D$2:$D$5000,0)),"")))</f>
        <v>1.45</v>
      </c>
      <c r="M515" s="10">
        <f t="shared" si="72"/>
        <v>12.15</v>
      </c>
      <c r="N515" s="10">
        <v>46198</v>
      </c>
      <c r="O515" s="9">
        <v>7</v>
      </c>
      <c r="P515" s="10"/>
      <c r="Q515" s="10"/>
      <c r="R515" s="10">
        <f t="shared" si="66"/>
        <v>12.15</v>
      </c>
      <c r="S515" s="10"/>
      <c r="T515" s="10">
        <f t="shared" si="67"/>
        <v>1</v>
      </c>
      <c r="U515" s="10"/>
      <c r="V515" s="10" t="str">
        <f t="shared" ca="1" si="68"/>
        <v>SIM</v>
      </c>
      <c r="W515" s="10">
        <f>IF(OR($A515="",$I515="",$M515=""),"",SUMIFS($M$2:M515,$I$2:I515,$I515,$A$2:A515,$A515)-$M515)</f>
        <v>286.95</v>
      </c>
      <c r="X515" s="10">
        <f t="shared" si="69"/>
        <v>459.64499999999998</v>
      </c>
      <c r="Y515" s="10">
        <f>IFERROR(VLOOKUP($I515,'02_Cad_Maquinas'!$B$2:$H$200,7,FALSE()),"")</f>
        <v>501.59999999999997</v>
      </c>
      <c r="Z515" s="10">
        <f t="shared" si="70"/>
        <v>41.954999999999984</v>
      </c>
      <c r="AA515" s="11">
        <f t="shared" si="71"/>
        <v>0.91635765550239234</v>
      </c>
      <c r="AB515" s="10" t="s">
        <v>3315</v>
      </c>
      <c r="AC515" s="10" t="str">
        <f t="shared" ref="AC515:AC578" si="73">IF($B515="","","|"&amp;SUBSTITUTE(TRIM(SUBSTITUTE(SUBSTITUTE(SUBSTITUTE(SUBSTITUTE(SUBSTITUTE(SUBSTITUTE(SUBSTITUTE(SUBSTITUTE(SUBSTITUTE(SUBSTITUTE(SUBSTITUTE(SUBSTITUTE(SUBSTITUTE(SUBSTITUTE(TRIM($B515&amp;""),CHAR(10)," "),CHAR(13)," "),"."," "),";"," "),","," "),"/"," "),"+"," "),"-"," "),"  "," "),"  "," "),"  "," "),"  "," "),"  "," "),"  "," "))," ","|")&amp;"|")</f>
        <v>|10163|10147|</v>
      </c>
      <c r="AD515" s="10" t="str">
        <f t="shared" ref="AD515:AD578" si="74">TRIM($I515&amp;"")</f>
        <v>PU</v>
      </c>
    </row>
    <row r="516" spans="1:30" ht="36" customHeight="1" x14ac:dyDescent="0.3">
      <c r="A516" s="35">
        <v>46199</v>
      </c>
      <c r="B516" s="10">
        <v>10163.10147</v>
      </c>
      <c r="C516" s="10" t="s">
        <v>3142</v>
      </c>
      <c r="D516" s="10" t="s">
        <v>40</v>
      </c>
      <c r="E516" s="10">
        <v>20053407</v>
      </c>
      <c r="F516" s="10" t="s">
        <v>3218</v>
      </c>
      <c r="G516" s="10" t="s">
        <v>40</v>
      </c>
      <c r="H516" s="10" t="s">
        <v>40</v>
      </c>
      <c r="I516" s="9" t="s">
        <v>40</v>
      </c>
      <c r="J516" s="9">
        <v>2</v>
      </c>
      <c r="K516" s="10">
        <f>IF($E516="","",IFERROR(INDEX('01_Cad_Pecas'!$H$2:$H$5000,MATCH($E516,'01_Cad_Pecas'!$D$2:$D$5000,0)),IFERROR(INDEX('01_Cad_Pecas'!$H$2:$H$5000,MATCH(VALUE($E516),'01_Cad_Pecas'!$D$2:$D$5000,0)),"")))</f>
        <v>2</v>
      </c>
      <c r="L516" s="10">
        <f>IF($E516="","",IFERROR(INDEX('01_Cad_Pecas'!$I$2:$I$5000,MATCH($E516,'01_Cad_Pecas'!$D$2:$D$5000,0)),IFERROR(INDEX('01_Cad_Pecas'!$I$2:$I$5000,MATCH(VALUE($E516),'01_Cad_Pecas'!$D$2:$D$5000,0)),"")))</f>
        <v>1.45</v>
      </c>
      <c r="M516" s="10">
        <f t="shared" si="72"/>
        <v>4.9000000000000004</v>
      </c>
      <c r="N516" s="10">
        <v>46198</v>
      </c>
      <c r="O516" s="9">
        <v>2</v>
      </c>
      <c r="P516" s="10"/>
      <c r="Q516" s="10"/>
      <c r="R516" s="10">
        <f t="shared" si="66"/>
        <v>4.9000000000000004</v>
      </c>
      <c r="S516" s="10"/>
      <c r="T516" s="10">
        <f t="shared" si="67"/>
        <v>1</v>
      </c>
      <c r="U516" s="10"/>
      <c r="V516" s="10" t="str">
        <f t="shared" ca="1" si="68"/>
        <v>SIM</v>
      </c>
      <c r="W516" s="10">
        <f>IF(OR($A516="",$I516="",$M516=""),"",SUMIFS($M$2:M516,$I$2:I516,$I516,$A$2:A516,$A516)-$M516)</f>
        <v>299.09999999999997</v>
      </c>
      <c r="X516" s="10">
        <f t="shared" si="69"/>
        <v>459.64499999999998</v>
      </c>
      <c r="Y516" s="10">
        <f>IFERROR(VLOOKUP($I516,'02_Cad_Maquinas'!$B$2:$H$200,7,FALSE()),"")</f>
        <v>501.59999999999997</v>
      </c>
      <c r="Z516" s="10">
        <f t="shared" si="70"/>
        <v>41.954999999999984</v>
      </c>
      <c r="AA516" s="11">
        <f t="shared" si="71"/>
        <v>0.91635765550239234</v>
      </c>
      <c r="AB516" s="10" t="s">
        <v>3315</v>
      </c>
      <c r="AC516" s="10" t="str">
        <f t="shared" si="73"/>
        <v>|10163|10147|</v>
      </c>
      <c r="AD516" s="10" t="str">
        <f t="shared" si="74"/>
        <v>PU</v>
      </c>
    </row>
    <row r="517" spans="1:30" ht="36" customHeight="1" x14ac:dyDescent="0.3">
      <c r="A517" s="35">
        <v>46199</v>
      </c>
      <c r="B517" s="10">
        <v>10163.10147</v>
      </c>
      <c r="C517" s="10" t="s">
        <v>3142</v>
      </c>
      <c r="D517" s="10" t="s">
        <v>40</v>
      </c>
      <c r="E517" s="10">
        <v>20061312</v>
      </c>
      <c r="F517" s="10" t="s">
        <v>3157</v>
      </c>
      <c r="G517" s="10" t="s">
        <v>40</v>
      </c>
      <c r="H517" s="10" t="s">
        <v>40</v>
      </c>
      <c r="I517" s="9" t="s">
        <v>40</v>
      </c>
      <c r="J517" s="9">
        <v>2</v>
      </c>
      <c r="K517" s="10">
        <f>IF($E517="","",IFERROR(INDEX('01_Cad_Pecas'!$H$2:$H$5000,MATCH($E517,'01_Cad_Pecas'!$D$2:$D$5000,0)),IFERROR(INDEX('01_Cad_Pecas'!$H$2:$H$5000,MATCH(VALUE($E517),'01_Cad_Pecas'!$D$2:$D$5000,0)),"")))</f>
        <v>7</v>
      </c>
      <c r="L517" s="10">
        <f>IF($E517="","",IFERROR(INDEX('01_Cad_Pecas'!$I$2:$I$5000,MATCH($E517,'01_Cad_Pecas'!$D$2:$D$5000,0)),IFERROR(INDEX('01_Cad_Pecas'!$I$2:$I$5000,MATCH(VALUE($E517),'01_Cad_Pecas'!$D$2:$D$5000,0)),"")))</f>
        <v>0.81</v>
      </c>
      <c r="M517" s="10">
        <f t="shared" si="72"/>
        <v>8.620000000000001</v>
      </c>
      <c r="N517" s="10">
        <v>46198</v>
      </c>
      <c r="O517" s="9">
        <v>2</v>
      </c>
      <c r="P517" s="10"/>
      <c r="Q517" s="10"/>
      <c r="R517" s="10">
        <f t="shared" si="66"/>
        <v>8.620000000000001</v>
      </c>
      <c r="S517" s="10"/>
      <c r="T517" s="10">
        <f t="shared" si="67"/>
        <v>1</v>
      </c>
      <c r="U517" s="10"/>
      <c r="V517" s="10" t="str">
        <f t="shared" ca="1" si="68"/>
        <v>SIM</v>
      </c>
      <c r="W517" s="10">
        <f>IF(OR($A517="",$I517="",$M517=""),"",SUMIFS($M$2:M517,$I$2:I517,$I517,$A$2:A517,$A517)-$M517)</f>
        <v>303.99999999999994</v>
      </c>
      <c r="X517" s="10">
        <f t="shared" si="69"/>
        <v>459.64499999999998</v>
      </c>
      <c r="Y517" s="10">
        <f>IFERROR(VLOOKUP($I517,'02_Cad_Maquinas'!$B$2:$H$200,7,FALSE()),"")</f>
        <v>501.59999999999997</v>
      </c>
      <c r="Z517" s="10">
        <f t="shared" si="70"/>
        <v>41.954999999999984</v>
      </c>
      <c r="AA517" s="11">
        <f t="shared" si="71"/>
        <v>0.91635765550239234</v>
      </c>
      <c r="AB517" s="10" t="s">
        <v>3315</v>
      </c>
      <c r="AC517" s="10" t="str">
        <f t="shared" si="73"/>
        <v>|10163|10147|</v>
      </c>
      <c r="AD517" s="10" t="str">
        <f t="shared" si="74"/>
        <v>PU</v>
      </c>
    </row>
    <row r="518" spans="1:30" ht="36" customHeight="1" x14ac:dyDescent="0.3">
      <c r="A518" s="35">
        <v>46199</v>
      </c>
      <c r="B518" s="10">
        <v>10163.10147</v>
      </c>
      <c r="C518" s="10" t="s">
        <v>3142</v>
      </c>
      <c r="D518" s="10" t="s">
        <v>40</v>
      </c>
      <c r="E518" s="10">
        <v>20086212</v>
      </c>
      <c r="F518" s="10" t="s">
        <v>3219</v>
      </c>
      <c r="G518" s="10" t="s">
        <v>40</v>
      </c>
      <c r="H518" s="10" t="s">
        <v>40</v>
      </c>
      <c r="I518" s="9" t="s">
        <v>40</v>
      </c>
      <c r="J518" s="9">
        <v>3</v>
      </c>
      <c r="K518" s="10">
        <f>IF($E518="","",IFERROR(INDEX('01_Cad_Pecas'!$H$2:$H$5000,MATCH($E518,'01_Cad_Pecas'!$D$2:$D$5000,0)),IFERROR(INDEX('01_Cad_Pecas'!$H$2:$H$5000,MATCH(VALUE($E518),'01_Cad_Pecas'!$D$2:$D$5000,0)),"")))</f>
        <v>2</v>
      </c>
      <c r="L518" s="10">
        <f>IF($E518="","",IFERROR(INDEX('01_Cad_Pecas'!$I$2:$I$5000,MATCH($E518,'01_Cad_Pecas'!$D$2:$D$5000,0)),IFERROR(INDEX('01_Cad_Pecas'!$I$2:$I$5000,MATCH(VALUE($E518),'01_Cad_Pecas'!$D$2:$D$5000,0)),"")))</f>
        <v>1.45</v>
      </c>
      <c r="M518" s="10">
        <f t="shared" si="72"/>
        <v>6.35</v>
      </c>
      <c r="N518" s="10">
        <v>46198</v>
      </c>
      <c r="O518" s="9">
        <v>3</v>
      </c>
      <c r="P518" s="10"/>
      <c r="Q518" s="10"/>
      <c r="R518" s="10">
        <f t="shared" si="66"/>
        <v>6.35</v>
      </c>
      <c r="S518" s="10"/>
      <c r="T518" s="10">
        <f t="shared" si="67"/>
        <v>1</v>
      </c>
      <c r="U518" s="10"/>
      <c r="V518" s="10" t="str">
        <f t="shared" ca="1" si="68"/>
        <v>SIM</v>
      </c>
      <c r="W518" s="10">
        <f>IF(OR($A518="",$I518="",$M518=""),"",SUMIFS($M$2:M518,$I$2:I518,$I518,$A$2:A518,$A518)-$M518)</f>
        <v>312.61999999999995</v>
      </c>
      <c r="X518" s="10">
        <f t="shared" si="69"/>
        <v>459.64499999999998</v>
      </c>
      <c r="Y518" s="10">
        <f>IFERROR(VLOOKUP($I518,'02_Cad_Maquinas'!$B$2:$H$200,7,FALSE()),"")</f>
        <v>501.59999999999997</v>
      </c>
      <c r="Z518" s="10">
        <f t="shared" si="70"/>
        <v>41.954999999999984</v>
      </c>
      <c r="AA518" s="11">
        <f t="shared" si="71"/>
        <v>0.91635765550239234</v>
      </c>
      <c r="AB518" s="10" t="s">
        <v>3315</v>
      </c>
      <c r="AC518" s="10" t="str">
        <f t="shared" si="73"/>
        <v>|10163|10147|</v>
      </c>
      <c r="AD518" s="10" t="str">
        <f t="shared" si="74"/>
        <v>PU</v>
      </c>
    </row>
    <row r="519" spans="1:30" ht="36" customHeight="1" x14ac:dyDescent="0.3">
      <c r="A519" s="35">
        <v>46199</v>
      </c>
      <c r="B519" s="10">
        <v>10163.10147</v>
      </c>
      <c r="C519" s="10" t="s">
        <v>3142</v>
      </c>
      <c r="D519" s="10" t="s">
        <v>40</v>
      </c>
      <c r="E519" s="10">
        <v>30006104</v>
      </c>
      <c r="F519" s="10" t="s">
        <v>3159</v>
      </c>
      <c r="G519" s="10" t="s">
        <v>40</v>
      </c>
      <c r="H519" s="10" t="s">
        <v>40</v>
      </c>
      <c r="I519" s="9" t="s">
        <v>40</v>
      </c>
      <c r="J519" s="9">
        <v>50</v>
      </c>
      <c r="K519" s="10">
        <f>IF($E519="","",IFERROR(INDEX('01_Cad_Pecas'!$H$2:$H$5000,MATCH($E519,'01_Cad_Pecas'!$D$2:$D$5000,0)),IFERROR(INDEX('01_Cad_Pecas'!$H$2:$H$5000,MATCH(VALUE($E519),'01_Cad_Pecas'!$D$2:$D$5000,0)),"")))</f>
        <v>7</v>
      </c>
      <c r="L519" s="10">
        <f>IF($E519="","",IFERROR(INDEX('01_Cad_Pecas'!$I$2:$I$5000,MATCH($E519,'01_Cad_Pecas'!$D$2:$D$5000,0)),IFERROR(INDEX('01_Cad_Pecas'!$I$2:$I$5000,MATCH(VALUE($E519),'01_Cad_Pecas'!$D$2:$D$5000,0)),"")))</f>
        <v>0.81</v>
      </c>
      <c r="M519" s="10">
        <f t="shared" si="72"/>
        <v>47.5</v>
      </c>
      <c r="N519" s="10">
        <v>46198</v>
      </c>
      <c r="O519" s="9">
        <v>50</v>
      </c>
      <c r="P519" s="10"/>
      <c r="Q519" s="10"/>
      <c r="R519" s="10">
        <f t="shared" ref="R519:R582" si="75">IF(AND($P519&lt;&gt;"",$Q519&lt;&gt;""),($Q519-$P519)*1440,IF(AND($O519&lt;&gt;"",$L519&lt;&gt;""),IF($K519="",0,$K519)+$O519*$L519,""))</f>
        <v>47.5</v>
      </c>
      <c r="S519" s="10"/>
      <c r="T519" s="10">
        <f t="shared" ref="T519:T582" si="76">IF(OR($J519="",$O519=""),"",$O519/$J519)</f>
        <v>1</v>
      </c>
      <c r="U519" s="10"/>
      <c r="V519" s="10" t="str">
        <f t="shared" ref="V519:V582" ca="1" si="77">IF($A519="","",IF(AND($A519&lt;&gt;"",NOT(OR($U519="Concluído",$U519="Concluido")),TODAY()&gt;$A519),"SIM","NÃO"))</f>
        <v>SIM</v>
      </c>
      <c r="W519" s="10">
        <f>IF(OR($A519="",$I519="",$M519=""),"",SUMIFS($M$2:M519,$I$2:I519,$I519,$A$2:A519,$A519)-$M519)</f>
        <v>318.96999999999997</v>
      </c>
      <c r="X519" s="10">
        <f t="shared" ref="X519:X582" si="78">IF(OR($A519="",$I519=""),"",SUMIFS($M$2:$M$4922,$I$2:$I$4922,$I519,$A$2:$A$4922,$A519))</f>
        <v>459.64499999999998</v>
      </c>
      <c r="Y519" s="10">
        <f>IFERROR(VLOOKUP($I519,'02_Cad_Maquinas'!$B$2:$H$200,7,FALSE()),"")</f>
        <v>501.59999999999997</v>
      </c>
      <c r="Z519" s="10">
        <f t="shared" ref="Z519:Z582" si="79">IF(OR($X519="",$Y519=""),"",$Y519-$X519)</f>
        <v>41.954999999999984</v>
      </c>
      <c r="AA519" s="11">
        <f t="shared" ref="AA519:AA582" si="80">IF(OR($X519="",$Y519=""),"",$X519/$Y519)</f>
        <v>0.91635765550239234</v>
      </c>
      <c r="AB519" s="10" t="s">
        <v>3315</v>
      </c>
      <c r="AC519" s="10" t="str">
        <f t="shared" si="73"/>
        <v>|10163|10147|</v>
      </c>
      <c r="AD519" s="10" t="str">
        <f t="shared" si="74"/>
        <v>PU</v>
      </c>
    </row>
    <row r="520" spans="1:30" ht="36" customHeight="1" x14ac:dyDescent="0.3">
      <c r="A520" s="35">
        <v>46199</v>
      </c>
      <c r="B520" s="10">
        <v>10163.10147</v>
      </c>
      <c r="C520" s="10" t="s">
        <v>3142</v>
      </c>
      <c r="D520" s="10" t="s">
        <v>40</v>
      </c>
      <c r="E520" s="10">
        <v>30001301</v>
      </c>
      <c r="F520" s="10" t="s">
        <v>3294</v>
      </c>
      <c r="G520" s="10" t="s">
        <v>40</v>
      </c>
      <c r="H520" s="10" t="s">
        <v>40</v>
      </c>
      <c r="I520" s="9" t="s">
        <v>40</v>
      </c>
      <c r="J520" s="9">
        <v>760</v>
      </c>
      <c r="K520" s="10">
        <f>IF($E520="","",IFERROR(INDEX('01_Cad_Pecas'!$H$2:$H$5000,MATCH($E520,'01_Cad_Pecas'!$D$2:$D$5000,0)),IFERROR(INDEX('01_Cad_Pecas'!$H$2:$H$5000,MATCH(VALUE($E520),'01_Cad_Pecas'!$D$2:$D$5000,0)),"")))</f>
        <v>1.1000000000000001</v>
      </c>
      <c r="L520" s="10">
        <f>IF($E520="","",IFERROR(INDEX('01_Cad_Pecas'!$I$2:$I$5000,MATCH($E520,'01_Cad_Pecas'!$D$2:$D$5000,0)),IFERROR(INDEX('01_Cad_Pecas'!$I$2:$I$5000,MATCH(VALUE($E520),'01_Cad_Pecas'!$D$2:$D$5000,0)),"")))</f>
        <v>9.375E-2</v>
      </c>
      <c r="M520" s="10">
        <f t="shared" si="72"/>
        <v>72.349999999999994</v>
      </c>
      <c r="N520" s="10">
        <v>46198</v>
      </c>
      <c r="O520" s="9">
        <v>760</v>
      </c>
      <c r="P520" s="10"/>
      <c r="Q520" s="10"/>
      <c r="R520" s="10">
        <f t="shared" si="75"/>
        <v>72.349999999999994</v>
      </c>
      <c r="S520" s="10"/>
      <c r="T520" s="10">
        <f t="shared" si="76"/>
        <v>1</v>
      </c>
      <c r="U520" s="10"/>
      <c r="V520" s="10" t="str">
        <f t="shared" ca="1" si="77"/>
        <v>SIM</v>
      </c>
      <c r="W520" s="10">
        <f>IF(OR($A520="",$I520="",$M520=""),"",SUMIFS($M$2:M520,$I$2:I520,$I520,$A$2:A520,$A520)-$M520)</f>
        <v>366.46999999999991</v>
      </c>
      <c r="X520" s="10">
        <f t="shared" si="78"/>
        <v>459.64499999999998</v>
      </c>
      <c r="Y520" s="10">
        <f>IFERROR(VLOOKUP($I520,'02_Cad_Maquinas'!$B$2:$H$200,7,FALSE()),"")</f>
        <v>501.59999999999997</v>
      </c>
      <c r="Z520" s="10">
        <f t="shared" si="79"/>
        <v>41.954999999999984</v>
      </c>
      <c r="AA520" s="11">
        <f t="shared" si="80"/>
        <v>0.91635765550239234</v>
      </c>
      <c r="AB520" s="10" t="s">
        <v>3315</v>
      </c>
      <c r="AC520" s="10" t="str">
        <f t="shared" si="73"/>
        <v>|10163|10147|</v>
      </c>
      <c r="AD520" s="10" t="str">
        <f t="shared" si="74"/>
        <v>PU</v>
      </c>
    </row>
    <row r="521" spans="1:30" ht="36" customHeight="1" x14ac:dyDescent="0.3">
      <c r="A521" s="35">
        <v>46199</v>
      </c>
      <c r="B521" s="10">
        <v>10163.10147</v>
      </c>
      <c r="C521" s="10" t="s">
        <v>3142</v>
      </c>
      <c r="D521" s="10" t="s">
        <v>40</v>
      </c>
      <c r="E521" s="10">
        <v>30006101</v>
      </c>
      <c r="F521" s="10" t="s">
        <v>3301</v>
      </c>
      <c r="G521" s="10" t="s">
        <v>40</v>
      </c>
      <c r="H521" s="10" t="s">
        <v>40</v>
      </c>
      <c r="I521" s="9" t="s">
        <v>40</v>
      </c>
      <c r="J521" s="9">
        <v>50</v>
      </c>
      <c r="K521" s="10">
        <f>IF($E521="","",IFERROR(INDEX('01_Cad_Pecas'!$H$2:$H$5000,MATCH($E521,'01_Cad_Pecas'!$D$2:$D$5000,0)),IFERROR(INDEX('01_Cad_Pecas'!$H$2:$H$5000,MATCH(VALUE($E521),'01_Cad_Pecas'!$D$2:$D$5000,0)),"")))</f>
        <v>1.1000000000000001</v>
      </c>
      <c r="L521" s="10">
        <f>IF($E521="","",IFERROR(INDEX('01_Cad_Pecas'!$I$2:$I$5000,MATCH($E521,'01_Cad_Pecas'!$D$2:$D$5000,0)),IFERROR(INDEX('01_Cad_Pecas'!$I$2:$I$5000,MATCH(VALUE($E521),'01_Cad_Pecas'!$D$2:$D$5000,0)),"")))</f>
        <v>9.375E-2</v>
      </c>
      <c r="M521" s="10">
        <f t="shared" si="72"/>
        <v>5.7874999999999996</v>
      </c>
      <c r="N521" s="10">
        <v>46198</v>
      </c>
      <c r="O521" s="9">
        <v>50</v>
      </c>
      <c r="P521" s="10"/>
      <c r="Q521" s="10"/>
      <c r="R521" s="10">
        <f t="shared" si="75"/>
        <v>5.7874999999999996</v>
      </c>
      <c r="S521" s="10"/>
      <c r="T521" s="10">
        <f t="shared" si="76"/>
        <v>1</v>
      </c>
      <c r="U521" s="10"/>
      <c r="V521" s="10" t="str">
        <f t="shared" ca="1" si="77"/>
        <v>SIM</v>
      </c>
      <c r="W521" s="10">
        <f>IF(OR($A521="",$I521="",$M521=""),"",SUMIFS($M$2:M521,$I$2:I521,$I521,$A$2:A521,$A521)-$M521)</f>
        <v>438.81999999999994</v>
      </c>
      <c r="X521" s="10">
        <f t="shared" si="78"/>
        <v>459.64499999999998</v>
      </c>
      <c r="Y521" s="10">
        <f>IFERROR(VLOOKUP($I521,'02_Cad_Maquinas'!$B$2:$H$200,7,FALSE()),"")</f>
        <v>501.59999999999997</v>
      </c>
      <c r="Z521" s="10">
        <f t="shared" si="79"/>
        <v>41.954999999999984</v>
      </c>
      <c r="AA521" s="11">
        <f t="shared" si="80"/>
        <v>0.91635765550239234</v>
      </c>
      <c r="AB521" s="10" t="s">
        <v>3315</v>
      </c>
      <c r="AC521" s="10" t="str">
        <f t="shared" si="73"/>
        <v>|10163|10147|</v>
      </c>
      <c r="AD521" s="10" t="str">
        <f t="shared" si="74"/>
        <v>PU</v>
      </c>
    </row>
    <row r="522" spans="1:30" ht="36" customHeight="1" x14ac:dyDescent="0.3">
      <c r="A522" s="35">
        <v>46199</v>
      </c>
      <c r="B522" s="10">
        <v>10163.10147</v>
      </c>
      <c r="C522" s="10" t="s">
        <v>3142</v>
      </c>
      <c r="D522" s="10" t="s">
        <v>40</v>
      </c>
      <c r="E522" s="10">
        <v>30006102</v>
      </c>
      <c r="F522" s="10" t="s">
        <v>3303</v>
      </c>
      <c r="G522" s="10" t="s">
        <v>40</v>
      </c>
      <c r="H522" s="10" t="s">
        <v>40</v>
      </c>
      <c r="I522" s="9" t="s">
        <v>40</v>
      </c>
      <c r="J522" s="9">
        <v>50</v>
      </c>
      <c r="K522" s="10">
        <f>IF($E522="","",IFERROR(INDEX('01_Cad_Pecas'!$H$2:$H$5000,MATCH($E522,'01_Cad_Pecas'!$D$2:$D$5000,0)),IFERROR(INDEX('01_Cad_Pecas'!$H$2:$H$5000,MATCH(VALUE($E522),'01_Cad_Pecas'!$D$2:$D$5000,0)),"")))</f>
        <v>1.1000000000000001</v>
      </c>
      <c r="L522" s="10">
        <f>IF($E522="","",IFERROR(INDEX('01_Cad_Pecas'!$I$2:$I$5000,MATCH($E522,'01_Cad_Pecas'!$D$2:$D$5000,0)),IFERROR(INDEX('01_Cad_Pecas'!$I$2:$I$5000,MATCH(VALUE($E522),'01_Cad_Pecas'!$D$2:$D$5000,0)),"")))</f>
        <v>9.375E-2</v>
      </c>
      <c r="M522" s="10">
        <f t="shared" si="72"/>
        <v>5.7874999999999996</v>
      </c>
      <c r="N522" s="10">
        <v>46198</v>
      </c>
      <c r="O522" s="9">
        <v>50</v>
      </c>
      <c r="P522" s="10"/>
      <c r="Q522" s="10"/>
      <c r="R522" s="10">
        <f t="shared" si="75"/>
        <v>5.7874999999999996</v>
      </c>
      <c r="S522" s="10"/>
      <c r="T522" s="10">
        <f t="shared" si="76"/>
        <v>1</v>
      </c>
      <c r="U522" s="10"/>
      <c r="V522" s="10" t="str">
        <f t="shared" ca="1" si="77"/>
        <v>SIM</v>
      </c>
      <c r="W522" s="10">
        <f>IF(OR($A522="",$I522="",$M522=""),"",SUMIFS($M$2:M522,$I$2:I522,$I522,$A$2:A522,$A522)-$M522)</f>
        <v>444.60749999999996</v>
      </c>
      <c r="X522" s="10">
        <f t="shared" si="78"/>
        <v>459.64499999999998</v>
      </c>
      <c r="Y522" s="10">
        <f>IFERROR(VLOOKUP($I522,'02_Cad_Maquinas'!$B$2:$H$200,7,FALSE()),"")</f>
        <v>501.59999999999997</v>
      </c>
      <c r="Z522" s="10">
        <f t="shared" si="79"/>
        <v>41.954999999999984</v>
      </c>
      <c r="AA522" s="11">
        <f t="shared" si="80"/>
        <v>0.91635765550239234</v>
      </c>
      <c r="AB522" s="10" t="s">
        <v>3315</v>
      </c>
      <c r="AC522" s="10" t="str">
        <f t="shared" si="73"/>
        <v>|10163|10147|</v>
      </c>
      <c r="AD522" s="10" t="str">
        <f t="shared" si="74"/>
        <v>PU</v>
      </c>
    </row>
    <row r="523" spans="1:30" ht="36" customHeight="1" x14ac:dyDescent="0.3">
      <c r="A523" s="35">
        <v>46199</v>
      </c>
      <c r="B523" s="10">
        <v>10163.10147</v>
      </c>
      <c r="C523" s="10" t="s">
        <v>3142</v>
      </c>
      <c r="D523" s="10" t="s">
        <v>40</v>
      </c>
      <c r="E523" s="10">
        <v>30034007</v>
      </c>
      <c r="F523" s="10" t="s">
        <v>565</v>
      </c>
      <c r="G523" s="10" t="s">
        <v>40</v>
      </c>
      <c r="H523" s="10" t="s">
        <v>40</v>
      </c>
      <c r="I523" s="9" t="s">
        <v>40</v>
      </c>
      <c r="J523" s="9">
        <v>5</v>
      </c>
      <c r="K523" s="10">
        <f>IF($E523="","",IFERROR(INDEX('01_Cad_Pecas'!$H$2:$H$5000,MATCH($E523,'01_Cad_Pecas'!$D$2:$D$5000,0)),IFERROR(INDEX('01_Cad_Pecas'!$H$2:$H$5000,MATCH(VALUE($E523),'01_Cad_Pecas'!$D$2:$D$5000,0)),"")))</f>
        <v>2</v>
      </c>
      <c r="L523" s="10">
        <f>IF($E523="","",IFERROR(INDEX('01_Cad_Pecas'!$I$2:$I$5000,MATCH($E523,'01_Cad_Pecas'!$D$2:$D$5000,0)),IFERROR(INDEX('01_Cad_Pecas'!$I$2:$I$5000,MATCH(VALUE($E523),'01_Cad_Pecas'!$D$2:$D$5000,0)),"")))</f>
        <v>1.45</v>
      </c>
      <c r="M523" s="10">
        <f t="shared" si="72"/>
        <v>9.25</v>
      </c>
      <c r="N523" s="10">
        <v>46198</v>
      </c>
      <c r="O523" s="9">
        <v>5</v>
      </c>
      <c r="P523" s="10"/>
      <c r="Q523" s="10"/>
      <c r="R523" s="10">
        <f t="shared" si="75"/>
        <v>9.25</v>
      </c>
      <c r="S523" s="10"/>
      <c r="T523" s="10">
        <f t="shared" si="76"/>
        <v>1</v>
      </c>
      <c r="U523" s="10"/>
      <c r="V523" s="10" t="str">
        <f t="shared" ca="1" si="77"/>
        <v>SIM</v>
      </c>
      <c r="W523" s="10">
        <f>IF(OR($A523="",$I523="",$M523=""),"",SUMIFS($M$2:M523,$I$2:I523,$I523,$A$2:A523,$A523)-$M523)</f>
        <v>450.39499999999998</v>
      </c>
      <c r="X523" s="10">
        <f t="shared" si="78"/>
        <v>459.64499999999998</v>
      </c>
      <c r="Y523" s="10">
        <f>IFERROR(VLOOKUP($I523,'02_Cad_Maquinas'!$B$2:$H$200,7,FALSE()),"")</f>
        <v>501.59999999999997</v>
      </c>
      <c r="Z523" s="10">
        <f t="shared" si="79"/>
        <v>41.954999999999984</v>
      </c>
      <c r="AA523" s="11">
        <f t="shared" si="80"/>
        <v>0.91635765550239234</v>
      </c>
      <c r="AB523" s="10" t="s">
        <v>3315</v>
      </c>
      <c r="AC523" s="10" t="str">
        <f t="shared" si="73"/>
        <v>|10163|10147|</v>
      </c>
      <c r="AD523" s="10" t="str">
        <f t="shared" si="74"/>
        <v>PU</v>
      </c>
    </row>
    <row r="524" spans="1:30" ht="24" customHeight="1" x14ac:dyDescent="0.3">
      <c r="A524" s="35">
        <v>46202</v>
      </c>
      <c r="B524" s="10">
        <v>10179</v>
      </c>
      <c r="C524" s="10"/>
      <c r="D524" s="10" t="s">
        <v>40</v>
      </c>
      <c r="E524" s="10">
        <v>30080009</v>
      </c>
      <c r="F524" s="10" t="s">
        <v>3160</v>
      </c>
      <c r="G524" s="10" t="s">
        <v>40</v>
      </c>
      <c r="H524" s="10" t="s">
        <v>40</v>
      </c>
      <c r="I524" s="10" t="s">
        <v>40</v>
      </c>
      <c r="J524" s="9">
        <v>2</v>
      </c>
      <c r="K524" s="10">
        <f>IF($E524="","",IFERROR(INDEX('01_Cad_Pecas'!$H$2:$H$5000,MATCH($E524,'01_Cad_Pecas'!$D$2:$D$5000,0)),IFERROR(INDEX('01_Cad_Pecas'!$H$2:$H$5000,MATCH(VALUE($E524),'01_Cad_Pecas'!$D$2:$D$5000,0)),"")))</f>
        <v>7</v>
      </c>
      <c r="L524" s="10">
        <f>IF($E524="","",IFERROR(INDEX('01_Cad_Pecas'!$I$2:$I$5000,MATCH($E524,'01_Cad_Pecas'!$D$2:$D$5000,0)),IFERROR(INDEX('01_Cad_Pecas'!$I$2:$I$5000,MATCH(VALUE($E524),'01_Cad_Pecas'!$D$2:$D$5000,0)),"")))</f>
        <v>0.81</v>
      </c>
      <c r="M524" s="10">
        <f t="shared" si="72"/>
        <v>8.620000000000001</v>
      </c>
      <c r="N524" s="10">
        <v>46199</v>
      </c>
      <c r="O524" s="9">
        <v>2</v>
      </c>
      <c r="P524" s="10"/>
      <c r="Q524" s="10"/>
      <c r="R524" s="10">
        <f t="shared" si="75"/>
        <v>8.620000000000001</v>
      </c>
      <c r="S524" s="10"/>
      <c r="T524" s="10">
        <f t="shared" si="76"/>
        <v>1</v>
      </c>
      <c r="U524" s="10"/>
      <c r="V524" s="10" t="str">
        <f t="shared" ca="1" si="77"/>
        <v>SIM</v>
      </c>
      <c r="W524" s="10">
        <f>IF(OR($A524="",$I524="",$M524=""),"",SUMIFS($M$2:M524,$I$2:I524,$I524,$A$2:A524,$A524)-$M524)</f>
        <v>0</v>
      </c>
      <c r="X524" s="10">
        <f t="shared" si="78"/>
        <v>447.49250000000029</v>
      </c>
      <c r="Y524" s="10">
        <f>IFERROR(VLOOKUP($I524,'02_Cad_Maquinas'!$B$2:$H$200,7,FALSE()),"")</f>
        <v>501.59999999999997</v>
      </c>
      <c r="Z524" s="10">
        <f t="shared" si="79"/>
        <v>54.107499999999675</v>
      </c>
      <c r="AA524" s="11">
        <f t="shared" si="80"/>
        <v>0.89213018341307881</v>
      </c>
      <c r="AB524" s="10"/>
      <c r="AC524" s="10" t="str">
        <f t="shared" si="73"/>
        <v>|10179|</v>
      </c>
      <c r="AD524" s="10" t="str">
        <f t="shared" si="74"/>
        <v>PU</v>
      </c>
    </row>
    <row r="525" spans="1:30" ht="24" customHeight="1" x14ac:dyDescent="0.3">
      <c r="A525" s="35">
        <v>46202</v>
      </c>
      <c r="B525" s="10">
        <v>10179</v>
      </c>
      <c r="C525" s="10"/>
      <c r="D525" s="10" t="s">
        <v>40</v>
      </c>
      <c r="E525" s="10">
        <v>30080009</v>
      </c>
      <c r="F525" s="10" t="s">
        <v>3160</v>
      </c>
      <c r="G525" s="10" t="s">
        <v>40</v>
      </c>
      <c r="H525" s="10" t="s">
        <v>40</v>
      </c>
      <c r="I525" s="10" t="s">
        <v>40</v>
      </c>
      <c r="J525" s="9">
        <v>2</v>
      </c>
      <c r="K525" s="10">
        <f>IF($E525="","",IFERROR(INDEX('01_Cad_Pecas'!$H$2:$H$5000,MATCH($E525,'01_Cad_Pecas'!$D$2:$D$5000,0)),IFERROR(INDEX('01_Cad_Pecas'!$H$2:$H$5000,MATCH(VALUE($E525),'01_Cad_Pecas'!$D$2:$D$5000,0)),"")))</f>
        <v>7</v>
      </c>
      <c r="L525" s="10">
        <f>IF($E525="","",IFERROR(INDEX('01_Cad_Pecas'!$I$2:$I$5000,MATCH($E525,'01_Cad_Pecas'!$D$2:$D$5000,0)),IFERROR(INDEX('01_Cad_Pecas'!$I$2:$I$5000,MATCH(VALUE($E525),'01_Cad_Pecas'!$D$2:$D$5000,0)),"")))</f>
        <v>0.81</v>
      </c>
      <c r="M525" s="10">
        <f t="shared" si="72"/>
        <v>8.620000000000001</v>
      </c>
      <c r="N525" s="10">
        <v>46199</v>
      </c>
      <c r="O525" s="9">
        <v>2</v>
      </c>
      <c r="P525" s="10"/>
      <c r="Q525" s="10"/>
      <c r="R525" s="10">
        <f t="shared" si="75"/>
        <v>8.620000000000001</v>
      </c>
      <c r="S525" s="10"/>
      <c r="T525" s="10">
        <f t="shared" si="76"/>
        <v>1</v>
      </c>
      <c r="U525" s="10"/>
      <c r="V525" s="10" t="str">
        <f t="shared" ca="1" si="77"/>
        <v>SIM</v>
      </c>
      <c r="W525" s="10">
        <f>IF(OR($A525="",$I525="",$M525=""),"",SUMIFS($M$2:M525,$I$2:I525,$I525,$A$2:A525,$A525)-$M525)</f>
        <v>8.620000000000001</v>
      </c>
      <c r="X525" s="10">
        <f t="shared" si="78"/>
        <v>447.49250000000029</v>
      </c>
      <c r="Y525" s="10">
        <f>IFERROR(VLOOKUP($I525,'02_Cad_Maquinas'!$B$2:$H$200,7,FALSE()),"")</f>
        <v>501.59999999999997</v>
      </c>
      <c r="Z525" s="10">
        <f t="shared" si="79"/>
        <v>54.107499999999675</v>
      </c>
      <c r="AA525" s="11">
        <f t="shared" si="80"/>
        <v>0.89213018341307881</v>
      </c>
      <c r="AB525" s="10"/>
      <c r="AC525" s="10" t="str">
        <f t="shared" si="73"/>
        <v>|10179|</v>
      </c>
      <c r="AD525" s="10" t="str">
        <f t="shared" si="74"/>
        <v>PU</v>
      </c>
    </row>
    <row r="526" spans="1:30" ht="24" customHeight="1" x14ac:dyDescent="0.3">
      <c r="A526" s="35">
        <v>46202</v>
      </c>
      <c r="B526" s="10">
        <v>10179</v>
      </c>
      <c r="C526" s="10"/>
      <c r="D526" s="10" t="s">
        <v>40</v>
      </c>
      <c r="E526" s="10">
        <v>30080009</v>
      </c>
      <c r="F526" s="10" t="s">
        <v>3160</v>
      </c>
      <c r="G526" s="10" t="s">
        <v>40</v>
      </c>
      <c r="H526" s="10" t="s">
        <v>40</v>
      </c>
      <c r="I526" s="10" t="s">
        <v>40</v>
      </c>
      <c r="J526" s="9">
        <v>2</v>
      </c>
      <c r="K526" s="10">
        <f>IF($E526="","",IFERROR(INDEX('01_Cad_Pecas'!$H$2:$H$5000,MATCH($E526,'01_Cad_Pecas'!$D$2:$D$5000,0)),IFERROR(INDEX('01_Cad_Pecas'!$H$2:$H$5000,MATCH(VALUE($E526),'01_Cad_Pecas'!$D$2:$D$5000,0)),"")))</f>
        <v>7</v>
      </c>
      <c r="L526" s="10">
        <f>IF($E526="","",IFERROR(INDEX('01_Cad_Pecas'!$I$2:$I$5000,MATCH($E526,'01_Cad_Pecas'!$D$2:$D$5000,0)),IFERROR(INDEX('01_Cad_Pecas'!$I$2:$I$5000,MATCH(VALUE($E526),'01_Cad_Pecas'!$D$2:$D$5000,0)),"")))</f>
        <v>0.81</v>
      </c>
      <c r="M526" s="10">
        <f t="shared" si="72"/>
        <v>8.620000000000001</v>
      </c>
      <c r="N526" s="10">
        <v>46199</v>
      </c>
      <c r="O526" s="9">
        <v>2</v>
      </c>
      <c r="P526" s="10"/>
      <c r="Q526" s="10"/>
      <c r="R526" s="10">
        <f t="shared" si="75"/>
        <v>8.620000000000001</v>
      </c>
      <c r="S526" s="10"/>
      <c r="T526" s="10">
        <f t="shared" si="76"/>
        <v>1</v>
      </c>
      <c r="U526" s="10"/>
      <c r="V526" s="10" t="str">
        <f t="shared" ca="1" si="77"/>
        <v>SIM</v>
      </c>
      <c r="W526" s="10">
        <f>IF(OR($A526="",$I526="",$M526=""),"",SUMIFS($M$2:M526,$I$2:I526,$I526,$A$2:A526,$A526)-$M526)</f>
        <v>17.240000000000002</v>
      </c>
      <c r="X526" s="10">
        <f t="shared" si="78"/>
        <v>447.49250000000029</v>
      </c>
      <c r="Y526" s="10">
        <f>IFERROR(VLOOKUP($I526,'02_Cad_Maquinas'!$B$2:$H$200,7,FALSE()),"")</f>
        <v>501.59999999999997</v>
      </c>
      <c r="Z526" s="10">
        <f t="shared" si="79"/>
        <v>54.107499999999675</v>
      </c>
      <c r="AA526" s="11">
        <f t="shared" si="80"/>
        <v>0.89213018341307881</v>
      </c>
      <c r="AB526" s="10"/>
      <c r="AC526" s="10" t="str">
        <f t="shared" si="73"/>
        <v>|10179|</v>
      </c>
      <c r="AD526" s="10" t="str">
        <f t="shared" si="74"/>
        <v>PU</v>
      </c>
    </row>
    <row r="527" spans="1:30" ht="24" customHeight="1" x14ac:dyDescent="0.3">
      <c r="A527" s="35">
        <v>46202</v>
      </c>
      <c r="B527" s="10">
        <v>10179</v>
      </c>
      <c r="C527" s="10"/>
      <c r="D527" s="10" t="s">
        <v>40</v>
      </c>
      <c r="E527" s="10">
        <v>30081507</v>
      </c>
      <c r="F527" s="10" t="s">
        <v>3161</v>
      </c>
      <c r="G527" s="10" t="s">
        <v>40</v>
      </c>
      <c r="H527" s="10" t="s">
        <v>40</v>
      </c>
      <c r="I527" s="10" t="s">
        <v>40</v>
      </c>
      <c r="J527" s="9">
        <v>1</v>
      </c>
      <c r="K527" s="10">
        <f>IF($E527="","",IFERROR(INDEX('01_Cad_Pecas'!$H$2:$H$5000,MATCH($E527,'01_Cad_Pecas'!$D$2:$D$5000,0)),IFERROR(INDEX('01_Cad_Pecas'!$H$2:$H$5000,MATCH(VALUE($E527),'01_Cad_Pecas'!$D$2:$D$5000,0)),"")))</f>
        <v>7</v>
      </c>
      <c r="L527" s="10">
        <f>IF($E527="","",IFERROR(INDEX('01_Cad_Pecas'!$I$2:$I$5000,MATCH($E527,'01_Cad_Pecas'!$D$2:$D$5000,0)),IFERROR(INDEX('01_Cad_Pecas'!$I$2:$I$5000,MATCH(VALUE($E527),'01_Cad_Pecas'!$D$2:$D$5000,0)),"")))</f>
        <v>0.81</v>
      </c>
      <c r="M527" s="10">
        <f t="shared" si="72"/>
        <v>7.8100000000000005</v>
      </c>
      <c r="N527" s="10">
        <v>46199</v>
      </c>
      <c r="O527" s="9">
        <v>1</v>
      </c>
      <c r="P527" s="10"/>
      <c r="Q527" s="10"/>
      <c r="R527" s="10">
        <f t="shared" si="75"/>
        <v>7.8100000000000005</v>
      </c>
      <c r="S527" s="10"/>
      <c r="T527" s="10">
        <f t="shared" si="76"/>
        <v>1</v>
      </c>
      <c r="U527" s="10"/>
      <c r="V527" s="10" t="str">
        <f t="shared" ca="1" si="77"/>
        <v>SIM</v>
      </c>
      <c r="W527" s="10">
        <f>IF(OR($A527="",$I527="",$M527=""),"",SUMIFS($M$2:M527,$I$2:I527,$I527,$A$2:A527,$A527)-$M527)</f>
        <v>25.86</v>
      </c>
      <c r="X527" s="10">
        <f t="shared" si="78"/>
        <v>447.49250000000029</v>
      </c>
      <c r="Y527" s="10">
        <f>IFERROR(VLOOKUP($I527,'02_Cad_Maquinas'!$B$2:$H$200,7,FALSE()),"")</f>
        <v>501.59999999999997</v>
      </c>
      <c r="Z527" s="10">
        <f t="shared" si="79"/>
        <v>54.107499999999675</v>
      </c>
      <c r="AA527" s="11">
        <f t="shared" si="80"/>
        <v>0.89213018341307881</v>
      </c>
      <c r="AB527" s="10"/>
      <c r="AC527" s="10" t="str">
        <f t="shared" si="73"/>
        <v>|10179|</v>
      </c>
      <c r="AD527" s="10" t="str">
        <f t="shared" si="74"/>
        <v>PU</v>
      </c>
    </row>
    <row r="528" spans="1:30" ht="24" customHeight="1" x14ac:dyDescent="0.3">
      <c r="A528" s="35">
        <v>46202</v>
      </c>
      <c r="B528" s="10">
        <v>10179</v>
      </c>
      <c r="C528" s="10"/>
      <c r="D528" s="10" t="s">
        <v>40</v>
      </c>
      <c r="E528" s="10">
        <v>30081507</v>
      </c>
      <c r="F528" s="10" t="s">
        <v>3161</v>
      </c>
      <c r="G528" s="10" t="s">
        <v>40</v>
      </c>
      <c r="H528" s="10" t="s">
        <v>40</v>
      </c>
      <c r="I528" s="10" t="s">
        <v>40</v>
      </c>
      <c r="J528" s="9">
        <v>1</v>
      </c>
      <c r="K528" s="10">
        <f>IF($E528="","",IFERROR(INDEX('01_Cad_Pecas'!$H$2:$H$5000,MATCH($E528,'01_Cad_Pecas'!$D$2:$D$5000,0)),IFERROR(INDEX('01_Cad_Pecas'!$H$2:$H$5000,MATCH(VALUE($E528),'01_Cad_Pecas'!$D$2:$D$5000,0)),"")))</f>
        <v>7</v>
      </c>
      <c r="L528" s="10">
        <f>IF($E528="","",IFERROR(INDEX('01_Cad_Pecas'!$I$2:$I$5000,MATCH($E528,'01_Cad_Pecas'!$D$2:$D$5000,0)),IFERROR(INDEX('01_Cad_Pecas'!$I$2:$I$5000,MATCH(VALUE($E528),'01_Cad_Pecas'!$D$2:$D$5000,0)),"")))</f>
        <v>0.81</v>
      </c>
      <c r="M528" s="10">
        <f t="shared" si="72"/>
        <v>7.8100000000000005</v>
      </c>
      <c r="N528" s="10">
        <v>46199</v>
      </c>
      <c r="O528" s="9">
        <v>1</v>
      </c>
      <c r="P528" s="10"/>
      <c r="Q528" s="10"/>
      <c r="R528" s="10">
        <f t="shared" si="75"/>
        <v>7.8100000000000005</v>
      </c>
      <c r="S528" s="10"/>
      <c r="T528" s="10">
        <f t="shared" si="76"/>
        <v>1</v>
      </c>
      <c r="U528" s="10"/>
      <c r="V528" s="10" t="str">
        <f t="shared" ca="1" si="77"/>
        <v>SIM</v>
      </c>
      <c r="W528" s="10">
        <f>IF(OR($A528="",$I528="",$M528=""),"",SUMIFS($M$2:M528,$I$2:I528,$I528,$A$2:A528,$A528)-$M528)</f>
        <v>33.67</v>
      </c>
      <c r="X528" s="10">
        <f t="shared" si="78"/>
        <v>447.49250000000029</v>
      </c>
      <c r="Y528" s="10">
        <f>IFERROR(VLOOKUP($I528,'02_Cad_Maquinas'!$B$2:$H$200,7,FALSE()),"")</f>
        <v>501.59999999999997</v>
      </c>
      <c r="Z528" s="10">
        <f t="shared" si="79"/>
        <v>54.107499999999675</v>
      </c>
      <c r="AA528" s="11">
        <f t="shared" si="80"/>
        <v>0.89213018341307881</v>
      </c>
      <c r="AB528" s="10"/>
      <c r="AC528" s="10" t="str">
        <f t="shared" si="73"/>
        <v>|10179|</v>
      </c>
      <c r="AD528" s="10" t="str">
        <f t="shared" si="74"/>
        <v>PU</v>
      </c>
    </row>
    <row r="529" spans="1:30" ht="24" customHeight="1" x14ac:dyDescent="0.3">
      <c r="A529" s="35">
        <v>46202</v>
      </c>
      <c r="B529" s="10">
        <v>10179</v>
      </c>
      <c r="C529" s="10"/>
      <c r="D529" s="10" t="s">
        <v>40</v>
      </c>
      <c r="E529" s="10">
        <v>30081507</v>
      </c>
      <c r="F529" s="10" t="s">
        <v>3161</v>
      </c>
      <c r="G529" s="10" t="s">
        <v>40</v>
      </c>
      <c r="H529" s="10" t="s">
        <v>40</v>
      </c>
      <c r="I529" s="10" t="s">
        <v>40</v>
      </c>
      <c r="J529" s="9">
        <v>1</v>
      </c>
      <c r="K529" s="10">
        <f>IF($E529="","",IFERROR(INDEX('01_Cad_Pecas'!$H$2:$H$5000,MATCH($E529,'01_Cad_Pecas'!$D$2:$D$5000,0)),IFERROR(INDEX('01_Cad_Pecas'!$H$2:$H$5000,MATCH(VALUE($E529),'01_Cad_Pecas'!$D$2:$D$5000,0)),"")))</f>
        <v>7</v>
      </c>
      <c r="L529" s="10">
        <f>IF($E529="","",IFERROR(INDEX('01_Cad_Pecas'!$I$2:$I$5000,MATCH($E529,'01_Cad_Pecas'!$D$2:$D$5000,0)),IFERROR(INDEX('01_Cad_Pecas'!$I$2:$I$5000,MATCH(VALUE($E529),'01_Cad_Pecas'!$D$2:$D$5000,0)),"")))</f>
        <v>0.81</v>
      </c>
      <c r="M529" s="10">
        <f t="shared" si="72"/>
        <v>7.8100000000000005</v>
      </c>
      <c r="N529" s="10">
        <v>46199</v>
      </c>
      <c r="O529" s="9">
        <v>1</v>
      </c>
      <c r="P529" s="10"/>
      <c r="Q529" s="10"/>
      <c r="R529" s="10">
        <f t="shared" si="75"/>
        <v>7.8100000000000005</v>
      </c>
      <c r="S529" s="10"/>
      <c r="T529" s="10">
        <f t="shared" si="76"/>
        <v>1</v>
      </c>
      <c r="U529" s="10"/>
      <c r="V529" s="10" t="str">
        <f t="shared" ca="1" si="77"/>
        <v>SIM</v>
      </c>
      <c r="W529" s="10">
        <f>IF(OR($A529="",$I529="",$M529=""),"",SUMIFS($M$2:M529,$I$2:I529,$I529,$A$2:A529,$A529)-$M529)</f>
        <v>41.480000000000004</v>
      </c>
      <c r="X529" s="10">
        <f t="shared" si="78"/>
        <v>447.49250000000029</v>
      </c>
      <c r="Y529" s="10">
        <f>IFERROR(VLOOKUP($I529,'02_Cad_Maquinas'!$B$2:$H$200,7,FALSE()),"")</f>
        <v>501.59999999999997</v>
      </c>
      <c r="Z529" s="10">
        <f t="shared" si="79"/>
        <v>54.107499999999675</v>
      </c>
      <c r="AA529" s="11">
        <f t="shared" si="80"/>
        <v>0.89213018341307881</v>
      </c>
      <c r="AB529" s="10"/>
      <c r="AC529" s="10" t="str">
        <f t="shared" si="73"/>
        <v>|10179|</v>
      </c>
      <c r="AD529" s="10" t="str">
        <f t="shared" si="74"/>
        <v>PU</v>
      </c>
    </row>
    <row r="530" spans="1:30" ht="24" customHeight="1" x14ac:dyDescent="0.3">
      <c r="A530" s="35">
        <v>46202</v>
      </c>
      <c r="B530" s="10">
        <v>10179</v>
      </c>
      <c r="C530" s="10"/>
      <c r="D530" s="10" t="s">
        <v>40</v>
      </c>
      <c r="E530" s="10">
        <v>30081508</v>
      </c>
      <c r="F530" s="10" t="s">
        <v>3162</v>
      </c>
      <c r="G530" s="10" t="s">
        <v>40</v>
      </c>
      <c r="H530" s="10" t="s">
        <v>40</v>
      </c>
      <c r="I530" s="10" t="s">
        <v>40</v>
      </c>
      <c r="J530" s="9">
        <v>1</v>
      </c>
      <c r="K530" s="10">
        <f>IF($E530="","",IFERROR(INDEX('01_Cad_Pecas'!$H$2:$H$5000,MATCH($E530,'01_Cad_Pecas'!$D$2:$D$5000,0)),IFERROR(INDEX('01_Cad_Pecas'!$H$2:$H$5000,MATCH(VALUE($E530),'01_Cad_Pecas'!$D$2:$D$5000,0)),"")))</f>
        <v>7</v>
      </c>
      <c r="L530" s="10">
        <f>IF($E530="","",IFERROR(INDEX('01_Cad_Pecas'!$I$2:$I$5000,MATCH($E530,'01_Cad_Pecas'!$D$2:$D$5000,0)),IFERROR(INDEX('01_Cad_Pecas'!$I$2:$I$5000,MATCH(VALUE($E530),'01_Cad_Pecas'!$D$2:$D$5000,0)),"")))</f>
        <v>0.81</v>
      </c>
      <c r="M530" s="10">
        <f t="shared" si="72"/>
        <v>7.8100000000000005</v>
      </c>
      <c r="N530" s="10">
        <v>46199</v>
      </c>
      <c r="O530" s="9">
        <v>1</v>
      </c>
      <c r="P530" s="10"/>
      <c r="Q530" s="10"/>
      <c r="R530" s="10">
        <f t="shared" si="75"/>
        <v>7.8100000000000005</v>
      </c>
      <c r="S530" s="10"/>
      <c r="T530" s="10">
        <f t="shared" si="76"/>
        <v>1</v>
      </c>
      <c r="U530" s="10"/>
      <c r="V530" s="10" t="str">
        <f t="shared" ca="1" si="77"/>
        <v>SIM</v>
      </c>
      <c r="W530" s="10">
        <f>IF(OR($A530="",$I530="",$M530=""),"",SUMIFS($M$2:M530,$I$2:I530,$I530,$A$2:A530,$A530)-$M530)</f>
        <v>49.290000000000006</v>
      </c>
      <c r="X530" s="10">
        <f t="shared" si="78"/>
        <v>447.49250000000029</v>
      </c>
      <c r="Y530" s="10">
        <f>IFERROR(VLOOKUP($I530,'02_Cad_Maquinas'!$B$2:$H$200,7,FALSE()),"")</f>
        <v>501.59999999999997</v>
      </c>
      <c r="Z530" s="10">
        <f t="shared" si="79"/>
        <v>54.107499999999675</v>
      </c>
      <c r="AA530" s="11">
        <f t="shared" si="80"/>
        <v>0.89213018341307881</v>
      </c>
      <c r="AB530" s="10"/>
      <c r="AC530" s="10" t="str">
        <f t="shared" si="73"/>
        <v>|10179|</v>
      </c>
      <c r="AD530" s="10" t="str">
        <f t="shared" si="74"/>
        <v>PU</v>
      </c>
    </row>
    <row r="531" spans="1:30" ht="24" customHeight="1" x14ac:dyDescent="0.3">
      <c r="A531" s="35">
        <v>46202</v>
      </c>
      <c r="B531" s="10">
        <v>10179</v>
      </c>
      <c r="C531" s="10"/>
      <c r="D531" s="10" t="s">
        <v>40</v>
      </c>
      <c r="E531" s="10">
        <v>30081508</v>
      </c>
      <c r="F531" s="10" t="s">
        <v>3162</v>
      </c>
      <c r="G531" s="10" t="s">
        <v>40</v>
      </c>
      <c r="H531" s="10" t="s">
        <v>40</v>
      </c>
      <c r="I531" s="10" t="s">
        <v>40</v>
      </c>
      <c r="J531" s="9">
        <v>1</v>
      </c>
      <c r="K531" s="10">
        <f>IF($E531="","",IFERROR(INDEX('01_Cad_Pecas'!$H$2:$H$5000,MATCH($E531,'01_Cad_Pecas'!$D$2:$D$5000,0)),IFERROR(INDEX('01_Cad_Pecas'!$H$2:$H$5000,MATCH(VALUE($E531),'01_Cad_Pecas'!$D$2:$D$5000,0)),"")))</f>
        <v>7</v>
      </c>
      <c r="L531" s="10">
        <f>IF($E531="","",IFERROR(INDEX('01_Cad_Pecas'!$I$2:$I$5000,MATCH($E531,'01_Cad_Pecas'!$D$2:$D$5000,0)),IFERROR(INDEX('01_Cad_Pecas'!$I$2:$I$5000,MATCH(VALUE($E531),'01_Cad_Pecas'!$D$2:$D$5000,0)),"")))</f>
        <v>0.81</v>
      </c>
      <c r="M531" s="10">
        <f t="shared" si="72"/>
        <v>7.8100000000000005</v>
      </c>
      <c r="N531" s="10">
        <v>46199</v>
      </c>
      <c r="O531" s="9">
        <v>1</v>
      </c>
      <c r="P531" s="10"/>
      <c r="Q531" s="10"/>
      <c r="R531" s="10">
        <f t="shared" si="75"/>
        <v>7.8100000000000005</v>
      </c>
      <c r="S531" s="10"/>
      <c r="T531" s="10">
        <f t="shared" si="76"/>
        <v>1</v>
      </c>
      <c r="U531" s="10"/>
      <c r="V531" s="10" t="str">
        <f t="shared" ca="1" si="77"/>
        <v>SIM</v>
      </c>
      <c r="W531" s="10">
        <f>IF(OR($A531="",$I531="",$M531=""),"",SUMIFS($M$2:M531,$I$2:I531,$I531,$A$2:A531,$A531)-$M531)</f>
        <v>57.100000000000009</v>
      </c>
      <c r="X531" s="10">
        <f t="shared" si="78"/>
        <v>447.49250000000029</v>
      </c>
      <c r="Y531" s="10">
        <f>IFERROR(VLOOKUP($I531,'02_Cad_Maquinas'!$B$2:$H$200,7,FALSE()),"")</f>
        <v>501.59999999999997</v>
      </c>
      <c r="Z531" s="10">
        <f t="shared" si="79"/>
        <v>54.107499999999675</v>
      </c>
      <c r="AA531" s="11">
        <f t="shared" si="80"/>
        <v>0.89213018341307881</v>
      </c>
      <c r="AB531" s="10"/>
      <c r="AC531" s="10" t="str">
        <f t="shared" si="73"/>
        <v>|10179|</v>
      </c>
      <c r="AD531" s="10" t="str">
        <f t="shared" si="74"/>
        <v>PU</v>
      </c>
    </row>
    <row r="532" spans="1:30" ht="24" customHeight="1" x14ac:dyDescent="0.3">
      <c r="A532" s="35">
        <v>46202</v>
      </c>
      <c r="B532" s="10">
        <v>10179</v>
      </c>
      <c r="C532" s="10"/>
      <c r="D532" s="10" t="s">
        <v>40</v>
      </c>
      <c r="E532" s="10">
        <v>30081508</v>
      </c>
      <c r="F532" s="10" t="s">
        <v>3162</v>
      </c>
      <c r="G532" s="10" t="s">
        <v>40</v>
      </c>
      <c r="H532" s="10" t="s">
        <v>40</v>
      </c>
      <c r="I532" s="10" t="s">
        <v>40</v>
      </c>
      <c r="J532" s="9">
        <v>1</v>
      </c>
      <c r="K532" s="10">
        <f>IF($E532="","",IFERROR(INDEX('01_Cad_Pecas'!$H$2:$H$5000,MATCH($E532,'01_Cad_Pecas'!$D$2:$D$5000,0)),IFERROR(INDEX('01_Cad_Pecas'!$H$2:$H$5000,MATCH(VALUE($E532),'01_Cad_Pecas'!$D$2:$D$5000,0)),"")))</f>
        <v>7</v>
      </c>
      <c r="L532" s="10">
        <f>IF($E532="","",IFERROR(INDEX('01_Cad_Pecas'!$I$2:$I$5000,MATCH($E532,'01_Cad_Pecas'!$D$2:$D$5000,0)),IFERROR(INDEX('01_Cad_Pecas'!$I$2:$I$5000,MATCH(VALUE($E532),'01_Cad_Pecas'!$D$2:$D$5000,0)),"")))</f>
        <v>0.81</v>
      </c>
      <c r="M532" s="10">
        <f t="shared" si="72"/>
        <v>7.8100000000000005</v>
      </c>
      <c r="N532" s="10">
        <v>46199</v>
      </c>
      <c r="O532" s="9">
        <v>1</v>
      </c>
      <c r="P532" s="10"/>
      <c r="Q532" s="10"/>
      <c r="R532" s="10">
        <f t="shared" si="75"/>
        <v>7.8100000000000005</v>
      </c>
      <c r="S532" s="10"/>
      <c r="T532" s="10">
        <f t="shared" si="76"/>
        <v>1</v>
      </c>
      <c r="U532" s="10"/>
      <c r="V532" s="10" t="str">
        <f t="shared" ca="1" si="77"/>
        <v>SIM</v>
      </c>
      <c r="W532" s="10">
        <f>IF(OR($A532="",$I532="",$M532=""),"",SUMIFS($M$2:M532,$I$2:I532,$I532,$A$2:A532,$A532)-$M532)</f>
        <v>64.910000000000011</v>
      </c>
      <c r="X532" s="10">
        <f t="shared" si="78"/>
        <v>447.49250000000029</v>
      </c>
      <c r="Y532" s="10">
        <f>IFERROR(VLOOKUP($I532,'02_Cad_Maquinas'!$B$2:$H$200,7,FALSE()),"")</f>
        <v>501.59999999999997</v>
      </c>
      <c r="Z532" s="10">
        <f t="shared" si="79"/>
        <v>54.107499999999675</v>
      </c>
      <c r="AA532" s="11">
        <f t="shared" si="80"/>
        <v>0.89213018341307881</v>
      </c>
      <c r="AB532" s="10"/>
      <c r="AC532" s="10" t="str">
        <f t="shared" si="73"/>
        <v>|10179|</v>
      </c>
      <c r="AD532" s="10" t="str">
        <f t="shared" si="74"/>
        <v>PU</v>
      </c>
    </row>
    <row r="533" spans="1:30" ht="24" customHeight="1" x14ac:dyDescent="0.3">
      <c r="A533" s="35">
        <v>46202</v>
      </c>
      <c r="B533" s="10">
        <v>10179</v>
      </c>
      <c r="C533" s="10"/>
      <c r="D533" s="10" t="s">
        <v>40</v>
      </c>
      <c r="E533" s="10">
        <v>30080008</v>
      </c>
      <c r="F533" s="10" t="s">
        <v>3163</v>
      </c>
      <c r="G533" s="10" t="s">
        <v>40</v>
      </c>
      <c r="H533" s="10" t="s">
        <v>40</v>
      </c>
      <c r="I533" s="10" t="s">
        <v>40</v>
      </c>
      <c r="J533" s="9">
        <v>2</v>
      </c>
      <c r="K533" s="10">
        <f>IF($E533="","",IFERROR(INDEX('01_Cad_Pecas'!$H$2:$H$5000,MATCH($E533,'01_Cad_Pecas'!$D$2:$D$5000,0)),IFERROR(INDEX('01_Cad_Pecas'!$H$2:$H$5000,MATCH(VALUE($E533),'01_Cad_Pecas'!$D$2:$D$5000,0)),"")))</f>
        <v>7</v>
      </c>
      <c r="L533" s="10">
        <f>IF($E533="","",IFERROR(INDEX('01_Cad_Pecas'!$I$2:$I$5000,MATCH($E533,'01_Cad_Pecas'!$D$2:$D$5000,0)),IFERROR(INDEX('01_Cad_Pecas'!$I$2:$I$5000,MATCH(VALUE($E533),'01_Cad_Pecas'!$D$2:$D$5000,0)),"")))</f>
        <v>0.81</v>
      </c>
      <c r="M533" s="10">
        <f t="shared" si="72"/>
        <v>8.620000000000001</v>
      </c>
      <c r="N533" s="10">
        <v>46199</v>
      </c>
      <c r="O533" s="9">
        <v>2</v>
      </c>
      <c r="P533" s="10"/>
      <c r="Q533" s="10"/>
      <c r="R533" s="10">
        <f t="shared" si="75"/>
        <v>8.620000000000001</v>
      </c>
      <c r="S533" s="10"/>
      <c r="T533" s="10">
        <f t="shared" si="76"/>
        <v>1</v>
      </c>
      <c r="U533" s="10"/>
      <c r="V533" s="10" t="str">
        <f t="shared" ca="1" si="77"/>
        <v>SIM</v>
      </c>
      <c r="W533" s="10">
        <f>IF(OR($A533="",$I533="",$M533=""),"",SUMIFS($M$2:M533,$I$2:I533,$I533,$A$2:A533,$A533)-$M533)</f>
        <v>72.720000000000013</v>
      </c>
      <c r="X533" s="10">
        <f t="shared" si="78"/>
        <v>447.49250000000029</v>
      </c>
      <c r="Y533" s="10">
        <f>IFERROR(VLOOKUP($I533,'02_Cad_Maquinas'!$B$2:$H$200,7,FALSE()),"")</f>
        <v>501.59999999999997</v>
      </c>
      <c r="Z533" s="10">
        <f t="shared" si="79"/>
        <v>54.107499999999675</v>
      </c>
      <c r="AA533" s="11">
        <f t="shared" si="80"/>
        <v>0.89213018341307881</v>
      </c>
      <c r="AB533" s="10"/>
      <c r="AC533" s="10" t="str">
        <f t="shared" si="73"/>
        <v>|10179|</v>
      </c>
      <c r="AD533" s="10" t="str">
        <f t="shared" si="74"/>
        <v>PU</v>
      </c>
    </row>
    <row r="534" spans="1:30" ht="24" customHeight="1" x14ac:dyDescent="0.3">
      <c r="A534" s="35">
        <v>46202</v>
      </c>
      <c r="B534" s="10">
        <v>10179</v>
      </c>
      <c r="C534" s="10"/>
      <c r="D534" s="10" t="s">
        <v>40</v>
      </c>
      <c r="E534" s="10">
        <v>30080008</v>
      </c>
      <c r="F534" s="10" t="s">
        <v>3163</v>
      </c>
      <c r="G534" s="10" t="s">
        <v>40</v>
      </c>
      <c r="H534" s="10" t="s">
        <v>40</v>
      </c>
      <c r="I534" s="10" t="s">
        <v>40</v>
      </c>
      <c r="J534" s="9">
        <v>2</v>
      </c>
      <c r="K534" s="10">
        <f>IF($E534="","",IFERROR(INDEX('01_Cad_Pecas'!$H$2:$H$5000,MATCH($E534,'01_Cad_Pecas'!$D$2:$D$5000,0)),IFERROR(INDEX('01_Cad_Pecas'!$H$2:$H$5000,MATCH(VALUE($E534),'01_Cad_Pecas'!$D$2:$D$5000,0)),"")))</f>
        <v>7</v>
      </c>
      <c r="L534" s="10">
        <f>IF($E534="","",IFERROR(INDEX('01_Cad_Pecas'!$I$2:$I$5000,MATCH($E534,'01_Cad_Pecas'!$D$2:$D$5000,0)),IFERROR(INDEX('01_Cad_Pecas'!$I$2:$I$5000,MATCH(VALUE($E534),'01_Cad_Pecas'!$D$2:$D$5000,0)),"")))</f>
        <v>0.81</v>
      </c>
      <c r="M534" s="10">
        <f t="shared" si="72"/>
        <v>8.620000000000001</v>
      </c>
      <c r="N534" s="10">
        <v>46199</v>
      </c>
      <c r="O534" s="9">
        <v>2</v>
      </c>
      <c r="P534" s="10"/>
      <c r="Q534" s="10"/>
      <c r="R534" s="10">
        <f t="shared" si="75"/>
        <v>8.620000000000001</v>
      </c>
      <c r="S534" s="10"/>
      <c r="T534" s="10">
        <f t="shared" si="76"/>
        <v>1</v>
      </c>
      <c r="U534" s="10"/>
      <c r="V534" s="10" t="str">
        <f t="shared" ca="1" si="77"/>
        <v>SIM</v>
      </c>
      <c r="W534" s="10">
        <f>IF(OR($A534="",$I534="",$M534=""),"",SUMIFS($M$2:M534,$I$2:I534,$I534,$A$2:A534,$A534)-$M534)</f>
        <v>81.340000000000018</v>
      </c>
      <c r="X534" s="10">
        <f t="shared" si="78"/>
        <v>447.49250000000029</v>
      </c>
      <c r="Y534" s="10">
        <f>IFERROR(VLOOKUP($I534,'02_Cad_Maquinas'!$B$2:$H$200,7,FALSE()),"")</f>
        <v>501.59999999999997</v>
      </c>
      <c r="Z534" s="10">
        <f t="shared" si="79"/>
        <v>54.107499999999675</v>
      </c>
      <c r="AA534" s="11">
        <f t="shared" si="80"/>
        <v>0.89213018341307881</v>
      </c>
      <c r="AB534" s="10"/>
      <c r="AC534" s="10" t="str">
        <f t="shared" si="73"/>
        <v>|10179|</v>
      </c>
      <c r="AD534" s="10" t="str">
        <f t="shared" si="74"/>
        <v>PU</v>
      </c>
    </row>
    <row r="535" spans="1:30" ht="24" customHeight="1" x14ac:dyDescent="0.3">
      <c r="A535" s="35">
        <v>46202</v>
      </c>
      <c r="B535" s="10">
        <v>10179</v>
      </c>
      <c r="C535" s="10"/>
      <c r="D535" s="10" t="s">
        <v>40</v>
      </c>
      <c r="E535" s="10">
        <v>30080008</v>
      </c>
      <c r="F535" s="10" t="s">
        <v>3163</v>
      </c>
      <c r="G535" s="10" t="s">
        <v>40</v>
      </c>
      <c r="H535" s="10" t="s">
        <v>40</v>
      </c>
      <c r="I535" s="10" t="s">
        <v>40</v>
      </c>
      <c r="J535" s="9">
        <v>2</v>
      </c>
      <c r="K535" s="10">
        <f>IF($E535="","",IFERROR(INDEX('01_Cad_Pecas'!$H$2:$H$5000,MATCH($E535,'01_Cad_Pecas'!$D$2:$D$5000,0)),IFERROR(INDEX('01_Cad_Pecas'!$H$2:$H$5000,MATCH(VALUE($E535),'01_Cad_Pecas'!$D$2:$D$5000,0)),"")))</f>
        <v>7</v>
      </c>
      <c r="L535" s="10">
        <f>IF($E535="","",IFERROR(INDEX('01_Cad_Pecas'!$I$2:$I$5000,MATCH($E535,'01_Cad_Pecas'!$D$2:$D$5000,0)),IFERROR(INDEX('01_Cad_Pecas'!$I$2:$I$5000,MATCH(VALUE($E535),'01_Cad_Pecas'!$D$2:$D$5000,0)),"")))</f>
        <v>0.81</v>
      </c>
      <c r="M535" s="10">
        <f t="shared" si="72"/>
        <v>8.620000000000001</v>
      </c>
      <c r="N535" s="10">
        <v>46199</v>
      </c>
      <c r="O535" s="9">
        <v>2</v>
      </c>
      <c r="P535" s="10"/>
      <c r="Q535" s="10"/>
      <c r="R535" s="10">
        <f t="shared" si="75"/>
        <v>8.620000000000001</v>
      </c>
      <c r="S535" s="10"/>
      <c r="T535" s="10">
        <f t="shared" si="76"/>
        <v>1</v>
      </c>
      <c r="U535" s="10"/>
      <c r="V535" s="10" t="str">
        <f t="shared" ca="1" si="77"/>
        <v>SIM</v>
      </c>
      <c r="W535" s="10">
        <f>IF(OR($A535="",$I535="",$M535=""),"",SUMIFS($M$2:M535,$I$2:I535,$I535,$A$2:A535,$A535)-$M535)</f>
        <v>89.960000000000022</v>
      </c>
      <c r="X535" s="10">
        <f t="shared" si="78"/>
        <v>447.49250000000029</v>
      </c>
      <c r="Y535" s="10">
        <f>IFERROR(VLOOKUP($I535,'02_Cad_Maquinas'!$B$2:$H$200,7,FALSE()),"")</f>
        <v>501.59999999999997</v>
      </c>
      <c r="Z535" s="10">
        <f t="shared" si="79"/>
        <v>54.107499999999675</v>
      </c>
      <c r="AA535" s="11">
        <f t="shared" si="80"/>
        <v>0.89213018341307881</v>
      </c>
      <c r="AB535" s="10"/>
      <c r="AC535" s="10" t="str">
        <f t="shared" si="73"/>
        <v>|10179|</v>
      </c>
      <c r="AD535" s="10" t="str">
        <f t="shared" si="74"/>
        <v>PU</v>
      </c>
    </row>
    <row r="536" spans="1:30" ht="24" customHeight="1" x14ac:dyDescent="0.3">
      <c r="A536" s="35">
        <v>46202</v>
      </c>
      <c r="B536" s="10">
        <v>10179</v>
      </c>
      <c r="C536" s="10"/>
      <c r="D536" s="10" t="s">
        <v>40</v>
      </c>
      <c r="E536" s="10">
        <v>20020007</v>
      </c>
      <c r="F536" s="10" t="s">
        <v>3220</v>
      </c>
      <c r="G536" s="10" t="s">
        <v>40</v>
      </c>
      <c r="H536" s="10" t="s">
        <v>40</v>
      </c>
      <c r="I536" s="10" t="s">
        <v>40</v>
      </c>
      <c r="J536" s="9">
        <v>10</v>
      </c>
      <c r="K536" s="10">
        <f>IF($E536="","",IFERROR(INDEX('01_Cad_Pecas'!$H$2:$H$5000,MATCH($E536,'01_Cad_Pecas'!$D$2:$D$5000,0)),IFERROR(INDEX('01_Cad_Pecas'!$H$2:$H$5000,MATCH(VALUE($E536),'01_Cad_Pecas'!$D$2:$D$5000,0)),"")))</f>
        <v>2</v>
      </c>
      <c r="L536" s="10">
        <f>IF($E536="","",IFERROR(INDEX('01_Cad_Pecas'!$I$2:$I$5000,MATCH($E536,'01_Cad_Pecas'!$D$2:$D$5000,0)),IFERROR(INDEX('01_Cad_Pecas'!$I$2:$I$5000,MATCH(VALUE($E536),'01_Cad_Pecas'!$D$2:$D$5000,0)),"")))</f>
        <v>1.45</v>
      </c>
      <c r="M536" s="10">
        <f t="shared" si="72"/>
        <v>16.5</v>
      </c>
      <c r="N536" s="10">
        <v>46199</v>
      </c>
      <c r="O536" s="9">
        <v>10</v>
      </c>
      <c r="P536" s="10"/>
      <c r="Q536" s="10"/>
      <c r="R536" s="10">
        <f t="shared" si="75"/>
        <v>16.5</v>
      </c>
      <c r="S536" s="10"/>
      <c r="T536" s="10">
        <f t="shared" si="76"/>
        <v>1</v>
      </c>
      <c r="U536" s="10"/>
      <c r="V536" s="10" t="str">
        <f t="shared" ca="1" si="77"/>
        <v>SIM</v>
      </c>
      <c r="W536" s="10">
        <f>IF(OR($A536="",$I536="",$M536=""),"",SUMIFS($M$2:M536,$I$2:I536,$I536,$A$2:A536,$A536)-$M536)</f>
        <v>98.580000000000027</v>
      </c>
      <c r="X536" s="10">
        <f t="shared" si="78"/>
        <v>447.49250000000029</v>
      </c>
      <c r="Y536" s="10">
        <f>IFERROR(VLOOKUP($I536,'02_Cad_Maquinas'!$B$2:$H$200,7,FALSE()),"")</f>
        <v>501.59999999999997</v>
      </c>
      <c r="Z536" s="10">
        <f t="shared" si="79"/>
        <v>54.107499999999675</v>
      </c>
      <c r="AA536" s="11">
        <f t="shared" si="80"/>
        <v>0.89213018341307881</v>
      </c>
      <c r="AB536" s="10"/>
      <c r="AC536" s="10" t="str">
        <f t="shared" si="73"/>
        <v>|10179|</v>
      </c>
      <c r="AD536" s="10" t="str">
        <f t="shared" si="74"/>
        <v>PU</v>
      </c>
    </row>
    <row r="537" spans="1:30" ht="24" customHeight="1" x14ac:dyDescent="0.3">
      <c r="A537" s="35">
        <v>46202</v>
      </c>
      <c r="B537" s="10">
        <v>10179</v>
      </c>
      <c r="C537" s="10"/>
      <c r="D537" s="10" t="s">
        <v>40</v>
      </c>
      <c r="E537" s="10">
        <v>20020007</v>
      </c>
      <c r="F537" s="10" t="s">
        <v>3220</v>
      </c>
      <c r="G537" s="10" t="s">
        <v>40</v>
      </c>
      <c r="H537" s="10" t="s">
        <v>40</v>
      </c>
      <c r="I537" s="10" t="s">
        <v>40</v>
      </c>
      <c r="J537" s="9">
        <v>1</v>
      </c>
      <c r="K537" s="10">
        <f>IF($E537="","",IFERROR(INDEX('01_Cad_Pecas'!$H$2:$H$5000,MATCH($E537,'01_Cad_Pecas'!$D$2:$D$5000,0)),IFERROR(INDEX('01_Cad_Pecas'!$H$2:$H$5000,MATCH(VALUE($E537),'01_Cad_Pecas'!$D$2:$D$5000,0)),"")))</f>
        <v>2</v>
      </c>
      <c r="L537" s="10">
        <f>IF($E537="","",IFERROR(INDEX('01_Cad_Pecas'!$I$2:$I$5000,MATCH($E537,'01_Cad_Pecas'!$D$2:$D$5000,0)),IFERROR(INDEX('01_Cad_Pecas'!$I$2:$I$5000,MATCH(VALUE($E537),'01_Cad_Pecas'!$D$2:$D$5000,0)),"")))</f>
        <v>1.45</v>
      </c>
      <c r="M537" s="10">
        <f t="shared" si="72"/>
        <v>3.45</v>
      </c>
      <c r="N537" s="10">
        <v>46199</v>
      </c>
      <c r="O537" s="9">
        <v>1</v>
      </c>
      <c r="P537" s="10"/>
      <c r="Q537" s="10"/>
      <c r="R537" s="10">
        <f t="shared" si="75"/>
        <v>3.45</v>
      </c>
      <c r="S537" s="10"/>
      <c r="T537" s="10">
        <f t="shared" si="76"/>
        <v>1</v>
      </c>
      <c r="U537" s="10"/>
      <c r="V537" s="10" t="str">
        <f t="shared" ca="1" si="77"/>
        <v>SIM</v>
      </c>
      <c r="W537" s="10">
        <f>IF(OR($A537="",$I537="",$M537=""),"",SUMIFS($M$2:M537,$I$2:I537,$I537,$A$2:A537,$A537)-$M537)</f>
        <v>115.08000000000003</v>
      </c>
      <c r="X537" s="10">
        <f t="shared" si="78"/>
        <v>447.49250000000029</v>
      </c>
      <c r="Y537" s="10">
        <f>IFERROR(VLOOKUP($I537,'02_Cad_Maquinas'!$B$2:$H$200,7,FALSE()),"")</f>
        <v>501.59999999999997</v>
      </c>
      <c r="Z537" s="10">
        <f t="shared" si="79"/>
        <v>54.107499999999675</v>
      </c>
      <c r="AA537" s="11">
        <f t="shared" si="80"/>
        <v>0.89213018341307881</v>
      </c>
      <c r="AB537" s="10"/>
      <c r="AC537" s="10" t="str">
        <f t="shared" si="73"/>
        <v>|10179|</v>
      </c>
      <c r="AD537" s="10" t="str">
        <f t="shared" si="74"/>
        <v>PU</v>
      </c>
    </row>
    <row r="538" spans="1:30" x14ac:dyDescent="0.3">
      <c r="A538" s="35">
        <v>46202</v>
      </c>
      <c r="B538" s="10">
        <v>10179</v>
      </c>
      <c r="C538" s="10"/>
      <c r="D538" s="10" t="s">
        <v>40</v>
      </c>
      <c r="E538" s="10">
        <v>20021607</v>
      </c>
      <c r="F538" s="10" t="s">
        <v>2187</v>
      </c>
      <c r="G538" s="10" t="s">
        <v>40</v>
      </c>
      <c r="H538" s="10" t="s">
        <v>40</v>
      </c>
      <c r="I538" s="10" t="s">
        <v>40</v>
      </c>
      <c r="J538" s="9">
        <v>1</v>
      </c>
      <c r="K538" s="10">
        <f>IF($E538="","",IFERROR(INDEX('01_Cad_Pecas'!$H$2:$H$5000,MATCH($E538,'01_Cad_Pecas'!$D$2:$D$5000,0)),IFERROR(INDEX('01_Cad_Pecas'!$H$2:$H$5000,MATCH(VALUE($E538),'01_Cad_Pecas'!$D$2:$D$5000,0)),"")))</f>
        <v>2</v>
      </c>
      <c r="L538" s="10">
        <f>IF($E538="","",IFERROR(INDEX('01_Cad_Pecas'!$I$2:$I$5000,MATCH($E538,'01_Cad_Pecas'!$D$2:$D$5000,0)),IFERROR(INDEX('01_Cad_Pecas'!$I$2:$I$5000,MATCH(VALUE($E538),'01_Cad_Pecas'!$D$2:$D$5000,0)),"")))</f>
        <v>1.45</v>
      </c>
      <c r="M538" s="10">
        <f t="shared" si="72"/>
        <v>3.45</v>
      </c>
      <c r="N538" s="10">
        <v>46199</v>
      </c>
      <c r="O538" s="9">
        <v>1</v>
      </c>
      <c r="P538" s="10"/>
      <c r="Q538" s="10"/>
      <c r="R538" s="10">
        <f t="shared" si="75"/>
        <v>3.45</v>
      </c>
      <c r="S538" s="10"/>
      <c r="T538" s="10">
        <f t="shared" si="76"/>
        <v>1</v>
      </c>
      <c r="U538" s="10"/>
      <c r="V538" s="10" t="str">
        <f t="shared" ca="1" si="77"/>
        <v>SIM</v>
      </c>
      <c r="W538" s="10">
        <f>IF(OR($A538="",$I538="",$M538=""),"",SUMIFS($M$2:M538,$I$2:I538,$I538,$A$2:A538,$A538)-$M538)</f>
        <v>118.53000000000003</v>
      </c>
      <c r="X538" s="10">
        <f t="shared" si="78"/>
        <v>447.49250000000029</v>
      </c>
      <c r="Y538" s="10">
        <f>IFERROR(VLOOKUP($I538,'02_Cad_Maquinas'!$B$2:$H$200,7,FALSE()),"")</f>
        <v>501.59999999999997</v>
      </c>
      <c r="Z538" s="10">
        <f t="shared" si="79"/>
        <v>54.107499999999675</v>
      </c>
      <c r="AA538" s="11">
        <f t="shared" si="80"/>
        <v>0.89213018341307881</v>
      </c>
      <c r="AB538" s="10"/>
      <c r="AC538" s="10" t="str">
        <f t="shared" si="73"/>
        <v>|10179|</v>
      </c>
      <c r="AD538" s="10" t="str">
        <f t="shared" si="74"/>
        <v>PU</v>
      </c>
    </row>
    <row r="539" spans="1:30" x14ac:dyDescent="0.3">
      <c r="A539" s="35">
        <v>46202</v>
      </c>
      <c r="B539" s="10">
        <v>10179</v>
      </c>
      <c r="C539" s="10"/>
      <c r="D539" s="10" t="s">
        <v>40</v>
      </c>
      <c r="E539" s="10">
        <v>20021607</v>
      </c>
      <c r="F539" s="10" t="s">
        <v>2187</v>
      </c>
      <c r="G539" s="10" t="s">
        <v>40</v>
      </c>
      <c r="H539" s="10" t="s">
        <v>40</v>
      </c>
      <c r="I539" s="10" t="s">
        <v>40</v>
      </c>
      <c r="J539" s="9">
        <v>2</v>
      </c>
      <c r="K539" s="10">
        <f>IF($E539="","",IFERROR(INDEX('01_Cad_Pecas'!$H$2:$H$5000,MATCH($E539,'01_Cad_Pecas'!$D$2:$D$5000,0)),IFERROR(INDEX('01_Cad_Pecas'!$H$2:$H$5000,MATCH(VALUE($E539),'01_Cad_Pecas'!$D$2:$D$5000,0)),"")))</f>
        <v>2</v>
      </c>
      <c r="L539" s="10">
        <f>IF($E539="","",IFERROR(INDEX('01_Cad_Pecas'!$I$2:$I$5000,MATCH($E539,'01_Cad_Pecas'!$D$2:$D$5000,0)),IFERROR(INDEX('01_Cad_Pecas'!$I$2:$I$5000,MATCH(VALUE($E539),'01_Cad_Pecas'!$D$2:$D$5000,0)),"")))</f>
        <v>1.45</v>
      </c>
      <c r="M539" s="10">
        <f t="shared" si="72"/>
        <v>4.9000000000000004</v>
      </c>
      <c r="N539" s="10">
        <v>46199</v>
      </c>
      <c r="O539" s="9">
        <v>2</v>
      </c>
      <c r="P539" s="10"/>
      <c r="Q539" s="10"/>
      <c r="R539" s="10">
        <f t="shared" si="75"/>
        <v>4.9000000000000004</v>
      </c>
      <c r="S539" s="10"/>
      <c r="T539" s="10">
        <f t="shared" si="76"/>
        <v>1</v>
      </c>
      <c r="U539" s="10"/>
      <c r="V539" s="10" t="str">
        <f t="shared" ca="1" si="77"/>
        <v>SIM</v>
      </c>
      <c r="W539" s="10">
        <f>IF(OR($A539="",$I539="",$M539=""),"",SUMIFS($M$2:M539,$I$2:I539,$I539,$A$2:A539,$A539)-$M539)</f>
        <v>121.98000000000003</v>
      </c>
      <c r="X539" s="10">
        <f t="shared" si="78"/>
        <v>447.49250000000029</v>
      </c>
      <c r="Y539" s="10">
        <f>IFERROR(VLOOKUP($I539,'02_Cad_Maquinas'!$B$2:$H$200,7,FALSE()),"")</f>
        <v>501.59999999999997</v>
      </c>
      <c r="Z539" s="10">
        <f t="shared" si="79"/>
        <v>54.107499999999675</v>
      </c>
      <c r="AA539" s="11">
        <f t="shared" si="80"/>
        <v>0.89213018341307881</v>
      </c>
      <c r="AB539" s="10"/>
      <c r="AC539" s="10" t="str">
        <f t="shared" si="73"/>
        <v>|10179|</v>
      </c>
      <c r="AD539" s="10" t="str">
        <f t="shared" si="74"/>
        <v>PU</v>
      </c>
    </row>
    <row r="540" spans="1:30" ht="24" customHeight="1" x14ac:dyDescent="0.3">
      <c r="A540" s="35">
        <v>46202</v>
      </c>
      <c r="B540" s="10">
        <v>10179</v>
      </c>
      <c r="C540" s="10"/>
      <c r="D540" s="10" t="s">
        <v>40</v>
      </c>
      <c r="E540" s="10">
        <v>20051001</v>
      </c>
      <c r="F540" s="10" t="s">
        <v>3215</v>
      </c>
      <c r="G540" s="10" t="s">
        <v>40</v>
      </c>
      <c r="H540" s="10" t="s">
        <v>40</v>
      </c>
      <c r="I540" s="10" t="s">
        <v>40</v>
      </c>
      <c r="J540" s="9">
        <v>5</v>
      </c>
      <c r="K540" s="10">
        <f>IF($E540="","",IFERROR(INDEX('01_Cad_Pecas'!$H$2:$H$5000,MATCH($E540,'01_Cad_Pecas'!$D$2:$D$5000,0)),IFERROR(INDEX('01_Cad_Pecas'!$H$2:$H$5000,MATCH(VALUE($E540),'01_Cad_Pecas'!$D$2:$D$5000,0)),"")))</f>
        <v>2</v>
      </c>
      <c r="L540" s="10">
        <f>IF($E540="","",IFERROR(INDEX('01_Cad_Pecas'!$I$2:$I$5000,MATCH($E540,'01_Cad_Pecas'!$D$2:$D$5000,0)),IFERROR(INDEX('01_Cad_Pecas'!$I$2:$I$5000,MATCH(VALUE($E540),'01_Cad_Pecas'!$D$2:$D$5000,0)),"")))</f>
        <v>1.45</v>
      </c>
      <c r="M540" s="10">
        <f t="shared" si="72"/>
        <v>9.25</v>
      </c>
      <c r="N540" s="10">
        <v>46199</v>
      </c>
      <c r="O540" s="9">
        <v>5</v>
      </c>
      <c r="P540" s="10"/>
      <c r="Q540" s="10"/>
      <c r="R540" s="10">
        <f t="shared" si="75"/>
        <v>9.25</v>
      </c>
      <c r="S540" s="10"/>
      <c r="T540" s="10">
        <f t="shared" si="76"/>
        <v>1</v>
      </c>
      <c r="U540" s="10"/>
      <c r="V540" s="10" t="str">
        <f t="shared" ca="1" si="77"/>
        <v>SIM</v>
      </c>
      <c r="W540" s="10">
        <f>IF(OR($A540="",$I540="",$M540=""),"",SUMIFS($M$2:M540,$I$2:I540,$I540,$A$2:A540,$A540)-$M540)</f>
        <v>126.88000000000005</v>
      </c>
      <c r="X540" s="10">
        <f t="shared" si="78"/>
        <v>447.49250000000029</v>
      </c>
      <c r="Y540" s="10">
        <f>IFERROR(VLOOKUP($I540,'02_Cad_Maquinas'!$B$2:$H$200,7,FALSE()),"")</f>
        <v>501.59999999999997</v>
      </c>
      <c r="Z540" s="10">
        <f t="shared" si="79"/>
        <v>54.107499999999675</v>
      </c>
      <c r="AA540" s="11">
        <f t="shared" si="80"/>
        <v>0.89213018341307881</v>
      </c>
      <c r="AB540" s="10"/>
      <c r="AC540" s="10" t="str">
        <f t="shared" si="73"/>
        <v>|10179|</v>
      </c>
      <c r="AD540" s="10" t="str">
        <f t="shared" si="74"/>
        <v>PU</v>
      </c>
    </row>
    <row r="541" spans="1:30" ht="24" customHeight="1" x14ac:dyDescent="0.3">
      <c r="A541" s="35">
        <v>46202</v>
      </c>
      <c r="B541" s="10">
        <v>10179</v>
      </c>
      <c r="C541" s="10"/>
      <c r="D541" s="10" t="s">
        <v>40</v>
      </c>
      <c r="E541" s="10">
        <v>20051001</v>
      </c>
      <c r="F541" s="10" t="s">
        <v>3215</v>
      </c>
      <c r="G541" s="10" t="s">
        <v>40</v>
      </c>
      <c r="H541" s="10" t="s">
        <v>40</v>
      </c>
      <c r="I541" s="10" t="s">
        <v>40</v>
      </c>
      <c r="J541" s="9">
        <v>99</v>
      </c>
      <c r="K541" s="10">
        <f>IF($E541="","",IFERROR(INDEX('01_Cad_Pecas'!$H$2:$H$5000,MATCH($E541,'01_Cad_Pecas'!$D$2:$D$5000,0)),IFERROR(INDEX('01_Cad_Pecas'!$H$2:$H$5000,MATCH(VALUE($E541),'01_Cad_Pecas'!$D$2:$D$5000,0)),"")))</f>
        <v>2</v>
      </c>
      <c r="L541" s="10">
        <f>IF($E541="","",IFERROR(INDEX('01_Cad_Pecas'!$I$2:$I$5000,MATCH($E541,'01_Cad_Pecas'!$D$2:$D$5000,0)),IFERROR(INDEX('01_Cad_Pecas'!$I$2:$I$5000,MATCH(VALUE($E541),'01_Cad_Pecas'!$D$2:$D$5000,0)),"")))</f>
        <v>1.45</v>
      </c>
      <c r="M541" s="10">
        <f t="shared" si="72"/>
        <v>145.54999999999998</v>
      </c>
      <c r="N541" s="10">
        <v>46199</v>
      </c>
      <c r="O541" s="9">
        <v>99</v>
      </c>
      <c r="P541" s="10"/>
      <c r="Q541" s="10"/>
      <c r="R541" s="10">
        <f t="shared" si="75"/>
        <v>145.54999999999998</v>
      </c>
      <c r="S541" s="10"/>
      <c r="T541" s="10">
        <f t="shared" si="76"/>
        <v>1</v>
      </c>
      <c r="U541" s="10"/>
      <c r="V541" s="10" t="str">
        <f t="shared" ca="1" si="77"/>
        <v>SIM</v>
      </c>
      <c r="W541" s="10">
        <f>IF(OR($A541="",$I541="",$M541=""),"",SUMIFS($M$2:M541,$I$2:I541,$I541,$A$2:A541,$A541)-$M541)</f>
        <v>136.13000000000008</v>
      </c>
      <c r="X541" s="10">
        <f t="shared" si="78"/>
        <v>447.49250000000029</v>
      </c>
      <c r="Y541" s="10">
        <f>IFERROR(VLOOKUP($I541,'02_Cad_Maquinas'!$B$2:$H$200,7,FALSE()),"")</f>
        <v>501.59999999999997</v>
      </c>
      <c r="Z541" s="10">
        <f t="shared" si="79"/>
        <v>54.107499999999675</v>
      </c>
      <c r="AA541" s="11">
        <f t="shared" si="80"/>
        <v>0.89213018341307881</v>
      </c>
      <c r="AB541" s="10"/>
      <c r="AC541" s="10" t="str">
        <f t="shared" si="73"/>
        <v>|10179|</v>
      </c>
      <c r="AD541" s="10" t="str">
        <f t="shared" si="74"/>
        <v>PU</v>
      </c>
    </row>
    <row r="542" spans="1:30" ht="24" customHeight="1" x14ac:dyDescent="0.3">
      <c r="A542" s="35">
        <v>46202</v>
      </c>
      <c r="B542" s="10">
        <v>10179</v>
      </c>
      <c r="C542" s="10"/>
      <c r="D542" s="10" t="s">
        <v>40</v>
      </c>
      <c r="E542" s="10">
        <v>20053007</v>
      </c>
      <c r="F542" s="10" t="s">
        <v>3217</v>
      </c>
      <c r="G542" s="10" t="s">
        <v>40</v>
      </c>
      <c r="H542" s="10" t="s">
        <v>40</v>
      </c>
      <c r="I542" s="10" t="s">
        <v>40</v>
      </c>
      <c r="J542" s="9">
        <v>1</v>
      </c>
      <c r="K542" s="10">
        <f>IF($E542="","",IFERROR(INDEX('01_Cad_Pecas'!$H$2:$H$5000,MATCH($E542,'01_Cad_Pecas'!$D$2:$D$5000,0)),IFERROR(INDEX('01_Cad_Pecas'!$H$2:$H$5000,MATCH(VALUE($E542),'01_Cad_Pecas'!$D$2:$D$5000,0)),"")))</f>
        <v>2</v>
      </c>
      <c r="L542" s="10">
        <f>IF($E542="","",IFERROR(INDEX('01_Cad_Pecas'!$I$2:$I$5000,MATCH($E542,'01_Cad_Pecas'!$D$2:$D$5000,0)),IFERROR(INDEX('01_Cad_Pecas'!$I$2:$I$5000,MATCH(VALUE($E542),'01_Cad_Pecas'!$D$2:$D$5000,0)),"")))</f>
        <v>1.45</v>
      </c>
      <c r="M542" s="10">
        <f t="shared" si="72"/>
        <v>3.45</v>
      </c>
      <c r="N542" s="10">
        <v>46199</v>
      </c>
      <c r="O542" s="9">
        <v>1</v>
      </c>
      <c r="P542" s="10"/>
      <c r="Q542" s="10"/>
      <c r="R542" s="10">
        <f t="shared" si="75"/>
        <v>3.45</v>
      </c>
      <c r="S542" s="10"/>
      <c r="T542" s="10">
        <f t="shared" si="76"/>
        <v>1</v>
      </c>
      <c r="U542" s="10"/>
      <c r="V542" s="10" t="str">
        <f t="shared" ca="1" si="77"/>
        <v>SIM</v>
      </c>
      <c r="W542" s="10">
        <f>IF(OR($A542="",$I542="",$M542=""),"",SUMIFS($M$2:M542,$I$2:I542,$I542,$A$2:A542,$A542)-$M542)</f>
        <v>281.68000000000006</v>
      </c>
      <c r="X542" s="10">
        <f t="shared" si="78"/>
        <v>447.49250000000029</v>
      </c>
      <c r="Y542" s="10">
        <f>IFERROR(VLOOKUP($I542,'02_Cad_Maquinas'!$B$2:$H$200,7,FALSE()),"")</f>
        <v>501.59999999999997</v>
      </c>
      <c r="Z542" s="10">
        <f t="shared" si="79"/>
        <v>54.107499999999675</v>
      </c>
      <c r="AA542" s="11">
        <f t="shared" si="80"/>
        <v>0.89213018341307881</v>
      </c>
      <c r="AB542" s="10"/>
      <c r="AC542" s="10" t="str">
        <f t="shared" si="73"/>
        <v>|10179|</v>
      </c>
      <c r="AD542" s="10" t="str">
        <f t="shared" si="74"/>
        <v>PU</v>
      </c>
    </row>
    <row r="543" spans="1:30" ht="24" customHeight="1" x14ac:dyDescent="0.3">
      <c r="A543" s="35">
        <v>46202</v>
      </c>
      <c r="B543" s="10">
        <v>10179</v>
      </c>
      <c r="C543" s="10"/>
      <c r="D543" s="10" t="s">
        <v>40</v>
      </c>
      <c r="E543" s="10">
        <v>30006104</v>
      </c>
      <c r="F543" s="10" t="s">
        <v>3159</v>
      </c>
      <c r="G543" s="10" t="s">
        <v>40</v>
      </c>
      <c r="H543" s="10" t="s">
        <v>40</v>
      </c>
      <c r="I543" s="10" t="s">
        <v>40</v>
      </c>
      <c r="J543" s="9">
        <v>10</v>
      </c>
      <c r="K543" s="10">
        <f>IF($E543="","",IFERROR(INDEX('01_Cad_Pecas'!$H$2:$H$5000,MATCH($E543,'01_Cad_Pecas'!$D$2:$D$5000,0)),IFERROR(INDEX('01_Cad_Pecas'!$H$2:$H$5000,MATCH(VALUE($E543),'01_Cad_Pecas'!$D$2:$D$5000,0)),"")))</f>
        <v>7</v>
      </c>
      <c r="L543" s="10">
        <f>IF($E543="","",IFERROR(INDEX('01_Cad_Pecas'!$I$2:$I$5000,MATCH($E543,'01_Cad_Pecas'!$D$2:$D$5000,0)),IFERROR(INDEX('01_Cad_Pecas'!$I$2:$I$5000,MATCH(VALUE($E543),'01_Cad_Pecas'!$D$2:$D$5000,0)),"")))</f>
        <v>0.81</v>
      </c>
      <c r="M543" s="10">
        <f t="shared" si="72"/>
        <v>15.100000000000001</v>
      </c>
      <c r="N543" s="10">
        <v>46199</v>
      </c>
      <c r="O543" s="9">
        <v>10</v>
      </c>
      <c r="P543" s="10"/>
      <c r="Q543" s="10"/>
      <c r="R543" s="10">
        <f t="shared" si="75"/>
        <v>15.100000000000001</v>
      </c>
      <c r="S543" s="10"/>
      <c r="T543" s="10">
        <f t="shared" si="76"/>
        <v>1</v>
      </c>
      <c r="U543" s="10"/>
      <c r="V543" s="10" t="str">
        <f t="shared" ca="1" si="77"/>
        <v>SIM</v>
      </c>
      <c r="W543" s="10">
        <f>IF(OR($A543="",$I543="",$M543=""),"",SUMIFS($M$2:M543,$I$2:I543,$I543,$A$2:A543,$A543)-$M543)</f>
        <v>285.13000000000005</v>
      </c>
      <c r="X543" s="10">
        <f t="shared" si="78"/>
        <v>447.49250000000029</v>
      </c>
      <c r="Y543" s="10">
        <f>IFERROR(VLOOKUP($I543,'02_Cad_Maquinas'!$B$2:$H$200,7,FALSE()),"")</f>
        <v>501.59999999999997</v>
      </c>
      <c r="Z543" s="10">
        <f t="shared" si="79"/>
        <v>54.107499999999675</v>
      </c>
      <c r="AA543" s="11">
        <f t="shared" si="80"/>
        <v>0.89213018341307881</v>
      </c>
      <c r="AB543" s="10"/>
      <c r="AC543" s="10" t="str">
        <f t="shared" si="73"/>
        <v>|10179|</v>
      </c>
      <c r="AD543" s="10" t="str">
        <f t="shared" si="74"/>
        <v>PU</v>
      </c>
    </row>
    <row r="544" spans="1:30" ht="24" customHeight="1" x14ac:dyDescent="0.3">
      <c r="A544" s="35">
        <v>46202</v>
      </c>
      <c r="B544" s="10">
        <v>10179</v>
      </c>
      <c r="C544" s="10"/>
      <c r="D544" s="10" t="s">
        <v>40</v>
      </c>
      <c r="E544" s="10">
        <v>30001201</v>
      </c>
      <c r="F544" s="10" t="s">
        <v>3293</v>
      </c>
      <c r="G544" s="10" t="s">
        <v>40</v>
      </c>
      <c r="H544" s="10" t="s">
        <v>40</v>
      </c>
      <c r="I544" s="10" t="s">
        <v>40</v>
      </c>
      <c r="J544" s="9">
        <v>12</v>
      </c>
      <c r="K544" s="10">
        <f>IF($E544="","",IFERROR(INDEX('01_Cad_Pecas'!$H$2:$H$5000,MATCH($E544,'01_Cad_Pecas'!$D$2:$D$5000,0)),IFERROR(INDEX('01_Cad_Pecas'!$H$2:$H$5000,MATCH(VALUE($E544),'01_Cad_Pecas'!$D$2:$D$5000,0)),"")))</f>
        <v>1.1000000000000001</v>
      </c>
      <c r="L544" s="10">
        <f>IF($E544="","",IFERROR(INDEX('01_Cad_Pecas'!$I$2:$I$5000,MATCH($E544,'01_Cad_Pecas'!$D$2:$D$5000,0)),IFERROR(INDEX('01_Cad_Pecas'!$I$2:$I$5000,MATCH(VALUE($E544),'01_Cad_Pecas'!$D$2:$D$5000,0)),"")))</f>
        <v>9.375E-2</v>
      </c>
      <c r="M544" s="10">
        <f t="shared" si="72"/>
        <v>2.2250000000000001</v>
      </c>
      <c r="N544" s="10">
        <v>46199</v>
      </c>
      <c r="O544" s="9">
        <v>12</v>
      </c>
      <c r="P544" s="10"/>
      <c r="Q544" s="10"/>
      <c r="R544" s="10">
        <f t="shared" si="75"/>
        <v>2.2250000000000001</v>
      </c>
      <c r="S544" s="10"/>
      <c r="T544" s="10">
        <f t="shared" si="76"/>
        <v>1</v>
      </c>
      <c r="U544" s="10"/>
      <c r="V544" s="10" t="str">
        <f t="shared" ca="1" si="77"/>
        <v>SIM</v>
      </c>
      <c r="W544" s="10">
        <f>IF(OR($A544="",$I544="",$M544=""),"",SUMIFS($M$2:M544,$I$2:I544,$I544,$A$2:A544,$A544)-$M544)</f>
        <v>300.23000000000008</v>
      </c>
      <c r="X544" s="10">
        <f t="shared" si="78"/>
        <v>447.49250000000029</v>
      </c>
      <c r="Y544" s="10">
        <f>IFERROR(VLOOKUP($I544,'02_Cad_Maquinas'!$B$2:$H$200,7,FALSE()),"")</f>
        <v>501.59999999999997</v>
      </c>
      <c r="Z544" s="10">
        <f t="shared" si="79"/>
        <v>54.107499999999675</v>
      </c>
      <c r="AA544" s="11">
        <f t="shared" si="80"/>
        <v>0.89213018341307881</v>
      </c>
      <c r="AB544" s="10"/>
      <c r="AC544" s="10" t="str">
        <f t="shared" si="73"/>
        <v>|10179|</v>
      </c>
      <c r="AD544" s="10" t="str">
        <f t="shared" si="74"/>
        <v>PU</v>
      </c>
    </row>
    <row r="545" spans="1:30" ht="24" customHeight="1" x14ac:dyDescent="0.3">
      <c r="A545" s="35">
        <v>46202</v>
      </c>
      <c r="B545" s="10">
        <v>10179</v>
      </c>
      <c r="C545" s="10"/>
      <c r="D545" s="10" t="s">
        <v>40</v>
      </c>
      <c r="E545" s="10">
        <v>30001201</v>
      </c>
      <c r="F545" s="10" t="s">
        <v>3293</v>
      </c>
      <c r="G545" s="10" t="s">
        <v>40</v>
      </c>
      <c r="H545" s="10" t="s">
        <v>40</v>
      </c>
      <c r="I545" s="10" t="s">
        <v>40</v>
      </c>
      <c r="J545" s="9">
        <v>12</v>
      </c>
      <c r="K545" s="10">
        <f>IF($E545="","",IFERROR(INDEX('01_Cad_Pecas'!$H$2:$H$5000,MATCH($E545,'01_Cad_Pecas'!$D$2:$D$5000,0)),IFERROR(INDEX('01_Cad_Pecas'!$H$2:$H$5000,MATCH(VALUE($E545),'01_Cad_Pecas'!$D$2:$D$5000,0)),"")))</f>
        <v>1.1000000000000001</v>
      </c>
      <c r="L545" s="10">
        <f>IF($E545="","",IFERROR(INDEX('01_Cad_Pecas'!$I$2:$I$5000,MATCH($E545,'01_Cad_Pecas'!$D$2:$D$5000,0)),IFERROR(INDEX('01_Cad_Pecas'!$I$2:$I$5000,MATCH(VALUE($E545),'01_Cad_Pecas'!$D$2:$D$5000,0)),"")))</f>
        <v>9.375E-2</v>
      </c>
      <c r="M545" s="10">
        <f t="shared" si="72"/>
        <v>2.2250000000000001</v>
      </c>
      <c r="N545" s="10">
        <v>46199</v>
      </c>
      <c r="O545" s="9">
        <v>12</v>
      </c>
      <c r="P545" s="10"/>
      <c r="Q545" s="10"/>
      <c r="R545" s="10">
        <f t="shared" si="75"/>
        <v>2.2250000000000001</v>
      </c>
      <c r="S545" s="10"/>
      <c r="T545" s="10">
        <f t="shared" si="76"/>
        <v>1</v>
      </c>
      <c r="U545" s="10"/>
      <c r="V545" s="10" t="str">
        <f t="shared" ca="1" si="77"/>
        <v>SIM</v>
      </c>
      <c r="W545" s="10">
        <f>IF(OR($A545="",$I545="",$M545=""),"",SUMIFS($M$2:M545,$I$2:I545,$I545,$A$2:A545,$A545)-$M545)</f>
        <v>302.4550000000001</v>
      </c>
      <c r="X545" s="10">
        <f t="shared" si="78"/>
        <v>447.49250000000029</v>
      </c>
      <c r="Y545" s="10">
        <f>IFERROR(VLOOKUP($I545,'02_Cad_Maquinas'!$B$2:$H$200,7,FALSE()),"")</f>
        <v>501.59999999999997</v>
      </c>
      <c r="Z545" s="10">
        <f t="shared" si="79"/>
        <v>54.107499999999675</v>
      </c>
      <c r="AA545" s="11">
        <f t="shared" si="80"/>
        <v>0.89213018341307881</v>
      </c>
      <c r="AB545" s="10"/>
      <c r="AC545" s="10" t="str">
        <f t="shared" si="73"/>
        <v>|10179|</v>
      </c>
      <c r="AD545" s="10" t="str">
        <f t="shared" si="74"/>
        <v>PU</v>
      </c>
    </row>
    <row r="546" spans="1:30" ht="24" customHeight="1" x14ac:dyDescent="0.3">
      <c r="A546" s="35">
        <v>46202</v>
      </c>
      <c r="B546" s="10">
        <v>10179</v>
      </c>
      <c r="C546" s="10"/>
      <c r="D546" s="10" t="s">
        <v>40</v>
      </c>
      <c r="E546" s="10">
        <v>30001301</v>
      </c>
      <c r="F546" s="10" t="s">
        <v>3294</v>
      </c>
      <c r="G546" s="10" t="s">
        <v>40</v>
      </c>
      <c r="H546" s="10" t="s">
        <v>40</v>
      </c>
      <c r="I546" s="10" t="s">
        <v>40</v>
      </c>
      <c r="J546" s="9">
        <v>120</v>
      </c>
      <c r="K546" s="10">
        <f>IF($E546="","",IFERROR(INDEX('01_Cad_Pecas'!$H$2:$H$5000,MATCH($E546,'01_Cad_Pecas'!$D$2:$D$5000,0)),IFERROR(INDEX('01_Cad_Pecas'!$H$2:$H$5000,MATCH(VALUE($E546),'01_Cad_Pecas'!$D$2:$D$5000,0)),"")))</f>
        <v>1.1000000000000001</v>
      </c>
      <c r="L546" s="10">
        <f>IF($E546="","",IFERROR(INDEX('01_Cad_Pecas'!$I$2:$I$5000,MATCH($E546,'01_Cad_Pecas'!$D$2:$D$5000,0)),IFERROR(INDEX('01_Cad_Pecas'!$I$2:$I$5000,MATCH(VALUE($E546),'01_Cad_Pecas'!$D$2:$D$5000,0)),"")))</f>
        <v>9.375E-2</v>
      </c>
      <c r="M546" s="10">
        <f t="shared" si="72"/>
        <v>12.35</v>
      </c>
      <c r="N546" s="10">
        <v>46199</v>
      </c>
      <c r="O546" s="9">
        <v>120</v>
      </c>
      <c r="P546" s="10"/>
      <c r="Q546" s="10"/>
      <c r="R546" s="10">
        <f t="shared" si="75"/>
        <v>12.35</v>
      </c>
      <c r="S546" s="10"/>
      <c r="T546" s="10">
        <f t="shared" si="76"/>
        <v>1</v>
      </c>
      <c r="U546" s="10"/>
      <c r="V546" s="10" t="str">
        <f t="shared" ca="1" si="77"/>
        <v>SIM</v>
      </c>
      <c r="W546" s="10">
        <f>IF(OR($A546="",$I546="",$M546=""),"",SUMIFS($M$2:M546,$I$2:I546,$I546,$A$2:A546,$A546)-$M546)</f>
        <v>304.68000000000012</v>
      </c>
      <c r="X546" s="10">
        <f t="shared" si="78"/>
        <v>447.49250000000029</v>
      </c>
      <c r="Y546" s="10">
        <f>IFERROR(VLOOKUP($I546,'02_Cad_Maquinas'!$B$2:$H$200,7,FALSE()),"")</f>
        <v>501.59999999999997</v>
      </c>
      <c r="Z546" s="10">
        <f t="shared" si="79"/>
        <v>54.107499999999675</v>
      </c>
      <c r="AA546" s="11">
        <f t="shared" si="80"/>
        <v>0.89213018341307881</v>
      </c>
      <c r="AB546" s="10"/>
      <c r="AC546" s="10" t="str">
        <f t="shared" si="73"/>
        <v>|10179|</v>
      </c>
      <c r="AD546" s="10" t="str">
        <f t="shared" si="74"/>
        <v>PU</v>
      </c>
    </row>
    <row r="547" spans="1:30" ht="24" customHeight="1" x14ac:dyDescent="0.3">
      <c r="A547" s="35">
        <v>46202</v>
      </c>
      <c r="B547" s="10">
        <v>10179</v>
      </c>
      <c r="C547" s="10"/>
      <c r="D547" s="10" t="s">
        <v>40</v>
      </c>
      <c r="E547" s="10">
        <v>30001301</v>
      </c>
      <c r="F547" s="10" t="s">
        <v>3294</v>
      </c>
      <c r="G547" s="10" t="s">
        <v>40</v>
      </c>
      <c r="H547" s="10" t="s">
        <v>40</v>
      </c>
      <c r="I547" s="10" t="s">
        <v>40</v>
      </c>
      <c r="J547" s="9">
        <v>8</v>
      </c>
      <c r="K547" s="10">
        <f>IF($E547="","",IFERROR(INDEX('01_Cad_Pecas'!$H$2:$H$5000,MATCH($E547,'01_Cad_Pecas'!$D$2:$D$5000,0)),IFERROR(INDEX('01_Cad_Pecas'!$H$2:$H$5000,MATCH(VALUE($E547),'01_Cad_Pecas'!$D$2:$D$5000,0)),"")))</f>
        <v>1.1000000000000001</v>
      </c>
      <c r="L547" s="10">
        <f>IF($E547="","",IFERROR(INDEX('01_Cad_Pecas'!$I$2:$I$5000,MATCH($E547,'01_Cad_Pecas'!$D$2:$D$5000,0)),IFERROR(INDEX('01_Cad_Pecas'!$I$2:$I$5000,MATCH(VALUE($E547),'01_Cad_Pecas'!$D$2:$D$5000,0)),"")))</f>
        <v>9.375E-2</v>
      </c>
      <c r="M547" s="10">
        <f t="shared" si="72"/>
        <v>1.85</v>
      </c>
      <c r="N547" s="10">
        <v>46199</v>
      </c>
      <c r="O547" s="9">
        <v>8</v>
      </c>
      <c r="P547" s="10"/>
      <c r="Q547" s="10"/>
      <c r="R547" s="10">
        <f t="shared" si="75"/>
        <v>1.85</v>
      </c>
      <c r="S547" s="10"/>
      <c r="T547" s="10">
        <f t="shared" si="76"/>
        <v>1</v>
      </c>
      <c r="U547" s="10"/>
      <c r="V547" s="10" t="str">
        <f t="shared" ca="1" si="77"/>
        <v>SIM</v>
      </c>
      <c r="W547" s="10">
        <f>IF(OR($A547="",$I547="",$M547=""),"",SUMIFS($M$2:M547,$I$2:I547,$I547,$A$2:A547,$A547)-$M547)</f>
        <v>317.03000000000014</v>
      </c>
      <c r="X547" s="10">
        <f t="shared" si="78"/>
        <v>447.49250000000029</v>
      </c>
      <c r="Y547" s="10">
        <f>IFERROR(VLOOKUP($I547,'02_Cad_Maquinas'!$B$2:$H$200,7,FALSE()),"")</f>
        <v>501.59999999999997</v>
      </c>
      <c r="Z547" s="10">
        <f t="shared" si="79"/>
        <v>54.107499999999675</v>
      </c>
      <c r="AA547" s="11">
        <f t="shared" si="80"/>
        <v>0.89213018341307881</v>
      </c>
      <c r="AB547" s="10"/>
      <c r="AC547" s="10" t="str">
        <f t="shared" si="73"/>
        <v>|10179|</v>
      </c>
      <c r="AD547" s="10" t="str">
        <f t="shared" si="74"/>
        <v>PU</v>
      </c>
    </row>
    <row r="548" spans="1:30" ht="24" customHeight="1" x14ac:dyDescent="0.3">
      <c r="A548" s="35">
        <v>46202</v>
      </c>
      <c r="B548" s="10">
        <v>10179</v>
      </c>
      <c r="C548" s="10"/>
      <c r="D548" s="10" t="s">
        <v>40</v>
      </c>
      <c r="E548" s="10">
        <v>30001301</v>
      </c>
      <c r="F548" s="10" t="s">
        <v>3294</v>
      </c>
      <c r="G548" s="10" t="s">
        <v>40</v>
      </c>
      <c r="H548" s="10" t="s">
        <v>40</v>
      </c>
      <c r="I548" s="10" t="s">
        <v>40</v>
      </c>
      <c r="J548" s="9">
        <v>16</v>
      </c>
      <c r="K548" s="10">
        <f>IF($E548="","",IFERROR(INDEX('01_Cad_Pecas'!$H$2:$H$5000,MATCH($E548,'01_Cad_Pecas'!$D$2:$D$5000,0)),IFERROR(INDEX('01_Cad_Pecas'!$H$2:$H$5000,MATCH(VALUE($E548),'01_Cad_Pecas'!$D$2:$D$5000,0)),"")))</f>
        <v>1.1000000000000001</v>
      </c>
      <c r="L548" s="10">
        <f>IF($E548="","",IFERROR(INDEX('01_Cad_Pecas'!$I$2:$I$5000,MATCH($E548,'01_Cad_Pecas'!$D$2:$D$5000,0)),IFERROR(INDEX('01_Cad_Pecas'!$I$2:$I$5000,MATCH(VALUE($E548),'01_Cad_Pecas'!$D$2:$D$5000,0)),"")))</f>
        <v>9.375E-2</v>
      </c>
      <c r="M548" s="10">
        <f t="shared" si="72"/>
        <v>2.6</v>
      </c>
      <c r="N548" s="10">
        <v>46199</v>
      </c>
      <c r="O548" s="9">
        <v>16</v>
      </c>
      <c r="P548" s="10"/>
      <c r="Q548" s="10"/>
      <c r="R548" s="10">
        <f t="shared" si="75"/>
        <v>2.6</v>
      </c>
      <c r="S548" s="10"/>
      <c r="T548" s="10">
        <f t="shared" si="76"/>
        <v>1</v>
      </c>
      <c r="U548" s="10"/>
      <c r="V548" s="10" t="str">
        <f t="shared" ca="1" si="77"/>
        <v>SIM</v>
      </c>
      <c r="W548" s="10">
        <f>IF(OR($A548="",$I548="",$M548=""),"",SUMIFS($M$2:M548,$I$2:I548,$I548,$A$2:A548,$A548)-$M548)</f>
        <v>318.88000000000017</v>
      </c>
      <c r="X548" s="10">
        <f t="shared" si="78"/>
        <v>447.49250000000029</v>
      </c>
      <c r="Y548" s="10">
        <f>IFERROR(VLOOKUP($I548,'02_Cad_Maquinas'!$B$2:$H$200,7,FALSE()),"")</f>
        <v>501.59999999999997</v>
      </c>
      <c r="Z548" s="10">
        <f t="shared" si="79"/>
        <v>54.107499999999675</v>
      </c>
      <c r="AA548" s="11">
        <f t="shared" si="80"/>
        <v>0.89213018341307881</v>
      </c>
      <c r="AB548" s="10"/>
      <c r="AC548" s="10" t="str">
        <f t="shared" si="73"/>
        <v>|10179|</v>
      </c>
      <c r="AD548" s="10" t="str">
        <f t="shared" si="74"/>
        <v>PU</v>
      </c>
    </row>
    <row r="549" spans="1:30" ht="24" customHeight="1" x14ac:dyDescent="0.3">
      <c r="A549" s="35">
        <v>46202</v>
      </c>
      <c r="B549" s="10">
        <v>10179</v>
      </c>
      <c r="C549" s="10"/>
      <c r="D549" s="10" t="s">
        <v>40</v>
      </c>
      <c r="E549" s="10">
        <v>30001301</v>
      </c>
      <c r="F549" s="10" t="s">
        <v>3294</v>
      </c>
      <c r="G549" s="10" t="s">
        <v>40</v>
      </c>
      <c r="H549" s="10" t="s">
        <v>40</v>
      </c>
      <c r="I549" s="10" t="s">
        <v>40</v>
      </c>
      <c r="J549" s="9">
        <v>1120</v>
      </c>
      <c r="K549" s="10">
        <f>IF($E549="","",IFERROR(INDEX('01_Cad_Pecas'!$H$2:$H$5000,MATCH($E549,'01_Cad_Pecas'!$D$2:$D$5000,0)),IFERROR(INDEX('01_Cad_Pecas'!$H$2:$H$5000,MATCH(VALUE($E549),'01_Cad_Pecas'!$D$2:$D$5000,0)),"")))</f>
        <v>1.1000000000000001</v>
      </c>
      <c r="L549" s="10">
        <f>IF($E549="","",IFERROR(INDEX('01_Cad_Pecas'!$I$2:$I$5000,MATCH($E549,'01_Cad_Pecas'!$D$2:$D$5000,0)),IFERROR(INDEX('01_Cad_Pecas'!$I$2:$I$5000,MATCH(VALUE($E549),'01_Cad_Pecas'!$D$2:$D$5000,0)),"")))</f>
        <v>9.375E-2</v>
      </c>
      <c r="M549" s="10">
        <f t="shared" si="72"/>
        <v>106.1</v>
      </c>
      <c r="N549" s="10">
        <v>46206</v>
      </c>
      <c r="O549" s="10">
        <v>1120</v>
      </c>
      <c r="P549" s="10"/>
      <c r="Q549" s="10"/>
      <c r="R549" s="10">
        <f t="shared" si="75"/>
        <v>106.1</v>
      </c>
      <c r="S549" s="10"/>
      <c r="T549" s="10">
        <f t="shared" si="76"/>
        <v>1</v>
      </c>
      <c r="U549" s="10" t="s">
        <v>36</v>
      </c>
      <c r="V549" s="10" t="str">
        <f t="shared" ca="1" si="77"/>
        <v>NÃO</v>
      </c>
      <c r="W549" s="10">
        <f>IF(OR($A549="",$I549="",$M549=""),"",SUMIFS($M$2:M549,$I$2:I549,$I549,$A$2:A549,$A549)-$M549)</f>
        <v>321.48000000000013</v>
      </c>
      <c r="X549" s="10">
        <f t="shared" si="78"/>
        <v>447.49250000000029</v>
      </c>
      <c r="Y549" s="10">
        <f>IFERROR(VLOOKUP($I549,'02_Cad_Maquinas'!$B$2:$H$200,7,FALSE()),"")</f>
        <v>501.59999999999997</v>
      </c>
      <c r="Z549" s="10">
        <f t="shared" si="79"/>
        <v>54.107499999999675</v>
      </c>
      <c r="AA549" s="11">
        <f t="shared" si="80"/>
        <v>0.89213018341307881</v>
      </c>
      <c r="AB549" s="10"/>
      <c r="AC549" s="10" t="str">
        <f t="shared" si="73"/>
        <v>|10179|</v>
      </c>
      <c r="AD549" s="10" t="str">
        <f t="shared" si="74"/>
        <v>PU</v>
      </c>
    </row>
    <row r="550" spans="1:30" ht="24" customHeight="1" x14ac:dyDescent="0.3">
      <c r="A550" s="35">
        <v>46202</v>
      </c>
      <c r="B550" s="10">
        <v>10179</v>
      </c>
      <c r="C550" s="10"/>
      <c r="D550" s="10" t="s">
        <v>40</v>
      </c>
      <c r="E550" s="10">
        <v>30003401</v>
      </c>
      <c r="F550" s="10" t="s">
        <v>3305</v>
      </c>
      <c r="G550" s="10" t="s">
        <v>40</v>
      </c>
      <c r="H550" s="10" t="s">
        <v>40</v>
      </c>
      <c r="I550" s="10" t="s">
        <v>40</v>
      </c>
      <c r="J550" s="9">
        <v>34</v>
      </c>
      <c r="K550" s="10">
        <f>IF($E550="","",IFERROR(INDEX('01_Cad_Pecas'!$H$2:$H$5000,MATCH($E550,'01_Cad_Pecas'!$D$2:$D$5000,0)),IFERROR(INDEX('01_Cad_Pecas'!$H$2:$H$5000,MATCH(VALUE($E550),'01_Cad_Pecas'!$D$2:$D$5000,0)),"")))</f>
        <v>1.1000000000000001</v>
      </c>
      <c r="L550" s="10">
        <f>IF($E550="","",IFERROR(INDEX('01_Cad_Pecas'!$I$2:$I$5000,MATCH($E550,'01_Cad_Pecas'!$D$2:$D$5000,0)),IFERROR(INDEX('01_Cad_Pecas'!$I$2:$I$5000,MATCH(VALUE($E550),'01_Cad_Pecas'!$D$2:$D$5000,0)),"")))</f>
        <v>9.375E-2</v>
      </c>
      <c r="M550" s="10">
        <f t="shared" si="72"/>
        <v>4.2874999999999996</v>
      </c>
      <c r="N550" s="10">
        <v>46199</v>
      </c>
      <c r="O550" s="9">
        <v>34</v>
      </c>
      <c r="P550" s="10"/>
      <c r="Q550" s="10"/>
      <c r="R550" s="10">
        <f t="shared" si="75"/>
        <v>4.2874999999999996</v>
      </c>
      <c r="S550" s="10"/>
      <c r="T550" s="10">
        <f t="shared" si="76"/>
        <v>1</v>
      </c>
      <c r="U550" s="10"/>
      <c r="V550" s="10" t="str">
        <f t="shared" ca="1" si="77"/>
        <v>SIM</v>
      </c>
      <c r="W550" s="10">
        <f>IF(OR($A550="",$I550="",$M550=""),"",SUMIFS($M$2:M550,$I$2:I550,$I550,$A$2:A550,$A550)-$M550)</f>
        <v>427.58000000000015</v>
      </c>
      <c r="X550" s="10">
        <f t="shared" si="78"/>
        <v>447.49250000000029</v>
      </c>
      <c r="Y550" s="10">
        <f>IFERROR(VLOOKUP($I550,'02_Cad_Maquinas'!$B$2:$H$200,7,FALSE()),"")</f>
        <v>501.59999999999997</v>
      </c>
      <c r="Z550" s="10">
        <f t="shared" si="79"/>
        <v>54.107499999999675</v>
      </c>
      <c r="AA550" s="11">
        <f t="shared" si="80"/>
        <v>0.89213018341307881</v>
      </c>
      <c r="AB550" s="10"/>
      <c r="AC550" s="10" t="str">
        <f t="shared" si="73"/>
        <v>|10179|</v>
      </c>
      <c r="AD550" s="10" t="str">
        <f t="shared" si="74"/>
        <v>PU</v>
      </c>
    </row>
    <row r="551" spans="1:30" ht="24" customHeight="1" x14ac:dyDescent="0.3">
      <c r="A551" s="35">
        <v>46202</v>
      </c>
      <c r="B551" s="10">
        <v>10179</v>
      </c>
      <c r="C551" s="10"/>
      <c r="D551" s="10" t="s">
        <v>40</v>
      </c>
      <c r="E551" s="10">
        <v>30003402</v>
      </c>
      <c r="F551" s="10" t="s">
        <v>3306</v>
      </c>
      <c r="G551" s="10" t="s">
        <v>40</v>
      </c>
      <c r="H551" s="10" t="s">
        <v>40</v>
      </c>
      <c r="I551" s="10" t="s">
        <v>40</v>
      </c>
      <c r="J551" s="9">
        <v>34</v>
      </c>
      <c r="K551" s="10">
        <f>IF($E551="","",IFERROR(INDEX('01_Cad_Pecas'!$H$2:$H$5000,MATCH($E551,'01_Cad_Pecas'!$D$2:$D$5000,0)),IFERROR(INDEX('01_Cad_Pecas'!$H$2:$H$5000,MATCH(VALUE($E551),'01_Cad_Pecas'!$D$2:$D$5000,0)),"")))</f>
        <v>1.1000000000000001</v>
      </c>
      <c r="L551" s="10">
        <f>IF($E551="","",IFERROR(INDEX('01_Cad_Pecas'!$I$2:$I$5000,MATCH($E551,'01_Cad_Pecas'!$D$2:$D$5000,0)),IFERROR(INDEX('01_Cad_Pecas'!$I$2:$I$5000,MATCH(VALUE($E551),'01_Cad_Pecas'!$D$2:$D$5000,0)),"")))</f>
        <v>9.375E-2</v>
      </c>
      <c r="M551" s="10">
        <f t="shared" si="72"/>
        <v>4.2874999999999996</v>
      </c>
      <c r="N551" s="10">
        <v>46199</v>
      </c>
      <c r="O551" s="9">
        <v>34</v>
      </c>
      <c r="P551" s="10"/>
      <c r="Q551" s="10"/>
      <c r="R551" s="10">
        <f t="shared" si="75"/>
        <v>4.2874999999999996</v>
      </c>
      <c r="S551" s="10"/>
      <c r="T551" s="10">
        <f t="shared" si="76"/>
        <v>1</v>
      </c>
      <c r="U551" s="10"/>
      <c r="V551" s="10" t="str">
        <f t="shared" ca="1" si="77"/>
        <v>SIM</v>
      </c>
      <c r="W551" s="10">
        <f>IF(OR($A551="",$I551="",$M551=""),"",SUMIFS($M$2:M551,$I$2:I551,$I551,$A$2:A551,$A551)-$M551)</f>
        <v>431.86750000000018</v>
      </c>
      <c r="X551" s="10">
        <f t="shared" si="78"/>
        <v>447.49250000000029</v>
      </c>
      <c r="Y551" s="10">
        <f>IFERROR(VLOOKUP($I551,'02_Cad_Maquinas'!$B$2:$H$200,7,FALSE()),"")</f>
        <v>501.59999999999997</v>
      </c>
      <c r="Z551" s="10">
        <f t="shared" si="79"/>
        <v>54.107499999999675</v>
      </c>
      <c r="AA551" s="11">
        <f t="shared" si="80"/>
        <v>0.89213018341307881</v>
      </c>
      <c r="AB551" s="10"/>
      <c r="AC551" s="10" t="str">
        <f t="shared" si="73"/>
        <v>|10179|</v>
      </c>
      <c r="AD551" s="10" t="str">
        <f t="shared" si="74"/>
        <v>PU</v>
      </c>
    </row>
    <row r="552" spans="1:30" ht="24" customHeight="1" x14ac:dyDescent="0.3">
      <c r="A552" s="35">
        <v>46202</v>
      </c>
      <c r="B552" s="10">
        <v>10179</v>
      </c>
      <c r="C552" s="10"/>
      <c r="D552" s="10" t="s">
        <v>40</v>
      </c>
      <c r="E552" s="10">
        <v>30006101</v>
      </c>
      <c r="F552" s="10" t="s">
        <v>3301</v>
      </c>
      <c r="G552" s="10" t="s">
        <v>40</v>
      </c>
      <c r="H552" s="10" t="s">
        <v>40</v>
      </c>
      <c r="I552" s="10" t="s">
        <v>40</v>
      </c>
      <c r="J552" s="9">
        <v>10</v>
      </c>
      <c r="K552" s="10">
        <f>IF($E552="","",IFERROR(INDEX('01_Cad_Pecas'!$H$2:$H$5000,MATCH($E552,'01_Cad_Pecas'!$D$2:$D$5000,0)),IFERROR(INDEX('01_Cad_Pecas'!$H$2:$H$5000,MATCH(VALUE($E552),'01_Cad_Pecas'!$D$2:$D$5000,0)),"")))</f>
        <v>1.1000000000000001</v>
      </c>
      <c r="L552" s="10">
        <f>IF($E552="","",IFERROR(INDEX('01_Cad_Pecas'!$I$2:$I$5000,MATCH($E552,'01_Cad_Pecas'!$D$2:$D$5000,0)),IFERROR(INDEX('01_Cad_Pecas'!$I$2:$I$5000,MATCH(VALUE($E552),'01_Cad_Pecas'!$D$2:$D$5000,0)),"")))</f>
        <v>9.375E-2</v>
      </c>
      <c r="M552" s="10">
        <f t="shared" si="72"/>
        <v>2.0375000000000001</v>
      </c>
      <c r="N552" s="10">
        <v>46199</v>
      </c>
      <c r="O552" s="9">
        <v>10</v>
      </c>
      <c r="P552" s="10"/>
      <c r="Q552" s="10"/>
      <c r="R552" s="10">
        <f t="shared" si="75"/>
        <v>2.0375000000000001</v>
      </c>
      <c r="S552" s="10"/>
      <c r="T552" s="10">
        <f t="shared" si="76"/>
        <v>1</v>
      </c>
      <c r="U552" s="10"/>
      <c r="V552" s="10" t="str">
        <f t="shared" ca="1" si="77"/>
        <v>SIM</v>
      </c>
      <c r="W552" s="10">
        <f>IF(OR($A552="",$I552="",$M552=""),"",SUMIFS($M$2:M552,$I$2:I552,$I552,$A$2:A552,$A552)-$M552)</f>
        <v>436.1550000000002</v>
      </c>
      <c r="X552" s="10">
        <f t="shared" si="78"/>
        <v>447.49250000000029</v>
      </c>
      <c r="Y552" s="10">
        <f>IFERROR(VLOOKUP($I552,'02_Cad_Maquinas'!$B$2:$H$200,7,FALSE()),"")</f>
        <v>501.59999999999997</v>
      </c>
      <c r="Z552" s="10">
        <f t="shared" si="79"/>
        <v>54.107499999999675</v>
      </c>
      <c r="AA552" s="11">
        <f t="shared" si="80"/>
        <v>0.89213018341307881</v>
      </c>
      <c r="AB552" s="10"/>
      <c r="AC552" s="10" t="str">
        <f t="shared" si="73"/>
        <v>|10179|</v>
      </c>
      <c r="AD552" s="10" t="str">
        <f t="shared" si="74"/>
        <v>PU</v>
      </c>
    </row>
    <row r="553" spans="1:30" ht="24" customHeight="1" x14ac:dyDescent="0.3">
      <c r="A553" s="35">
        <v>46202</v>
      </c>
      <c r="B553" s="10">
        <v>10179</v>
      </c>
      <c r="C553" s="10"/>
      <c r="D553" s="10" t="s">
        <v>40</v>
      </c>
      <c r="E553" s="10">
        <v>30006102</v>
      </c>
      <c r="F553" s="10" t="s">
        <v>3303</v>
      </c>
      <c r="G553" s="10" t="s">
        <v>40</v>
      </c>
      <c r="H553" s="10" t="s">
        <v>40</v>
      </c>
      <c r="I553" s="10" t="s">
        <v>40</v>
      </c>
      <c r="J553" s="9">
        <v>10</v>
      </c>
      <c r="K553" s="10">
        <f>IF($E553="","",IFERROR(INDEX('01_Cad_Pecas'!$H$2:$H$5000,MATCH($E553,'01_Cad_Pecas'!$D$2:$D$5000,0)),IFERROR(INDEX('01_Cad_Pecas'!$H$2:$H$5000,MATCH(VALUE($E553),'01_Cad_Pecas'!$D$2:$D$5000,0)),"")))</f>
        <v>1.1000000000000001</v>
      </c>
      <c r="L553" s="10">
        <f>IF($E553="","",IFERROR(INDEX('01_Cad_Pecas'!$I$2:$I$5000,MATCH($E553,'01_Cad_Pecas'!$D$2:$D$5000,0)),IFERROR(INDEX('01_Cad_Pecas'!$I$2:$I$5000,MATCH(VALUE($E553),'01_Cad_Pecas'!$D$2:$D$5000,0)),"")))</f>
        <v>9.375E-2</v>
      </c>
      <c r="M553" s="10">
        <f t="shared" si="72"/>
        <v>2.0375000000000001</v>
      </c>
      <c r="N553" s="10">
        <v>46199</v>
      </c>
      <c r="O553" s="9">
        <v>10</v>
      </c>
      <c r="P553" s="10"/>
      <c r="Q553" s="10"/>
      <c r="R553" s="10">
        <f t="shared" si="75"/>
        <v>2.0375000000000001</v>
      </c>
      <c r="S553" s="10"/>
      <c r="T553" s="10">
        <f t="shared" si="76"/>
        <v>1</v>
      </c>
      <c r="U553" s="10"/>
      <c r="V553" s="10" t="str">
        <f t="shared" ca="1" si="77"/>
        <v>SIM</v>
      </c>
      <c r="W553" s="10">
        <f>IF(OR($A553="",$I553="",$M553=""),"",SUMIFS($M$2:M553,$I$2:I553,$I553,$A$2:A553,$A553)-$M553)</f>
        <v>438.19250000000022</v>
      </c>
      <c r="X553" s="10">
        <f t="shared" si="78"/>
        <v>447.49250000000029</v>
      </c>
      <c r="Y553" s="10">
        <f>IFERROR(VLOOKUP($I553,'02_Cad_Maquinas'!$B$2:$H$200,7,FALSE()),"")</f>
        <v>501.59999999999997</v>
      </c>
      <c r="Z553" s="10">
        <f t="shared" si="79"/>
        <v>54.107499999999675</v>
      </c>
      <c r="AA553" s="11">
        <f t="shared" si="80"/>
        <v>0.89213018341307881</v>
      </c>
      <c r="AB553" s="10"/>
      <c r="AC553" s="10" t="str">
        <f t="shared" si="73"/>
        <v>|10179|</v>
      </c>
      <c r="AD553" s="10" t="str">
        <f t="shared" si="74"/>
        <v>PU</v>
      </c>
    </row>
    <row r="554" spans="1:30" ht="24" customHeight="1" x14ac:dyDescent="0.3">
      <c r="A554" s="35">
        <v>46202</v>
      </c>
      <c r="B554" s="10">
        <v>10179</v>
      </c>
      <c r="C554" s="10"/>
      <c r="D554" s="10" t="s">
        <v>40</v>
      </c>
      <c r="E554" s="10">
        <v>30006801</v>
      </c>
      <c r="F554" s="10" t="s">
        <v>3297</v>
      </c>
      <c r="G554" s="10" t="s">
        <v>40</v>
      </c>
      <c r="H554" s="10" t="s">
        <v>40</v>
      </c>
      <c r="I554" s="10" t="s">
        <v>40</v>
      </c>
      <c r="J554" s="9">
        <v>48</v>
      </c>
      <c r="K554" s="10">
        <f>IF($E554="","",IFERROR(INDEX('01_Cad_Pecas'!$H$2:$H$5000,MATCH($E554,'01_Cad_Pecas'!$D$2:$D$5000,0)),IFERROR(INDEX('01_Cad_Pecas'!$H$2:$H$5000,MATCH(VALUE($E554),'01_Cad_Pecas'!$D$2:$D$5000,0)),"")))</f>
        <v>1.1000000000000001</v>
      </c>
      <c r="L554" s="10">
        <f>IF($E554="","",IFERROR(INDEX('01_Cad_Pecas'!$I$2:$I$5000,MATCH($E554,'01_Cad_Pecas'!$D$2:$D$5000,0)),IFERROR(INDEX('01_Cad_Pecas'!$I$2:$I$5000,MATCH(VALUE($E554),'01_Cad_Pecas'!$D$2:$D$5000,0)),"")))</f>
        <v>9.375E-2</v>
      </c>
      <c r="M554" s="10">
        <f t="shared" si="72"/>
        <v>5.6</v>
      </c>
      <c r="N554" s="10">
        <v>46199</v>
      </c>
      <c r="O554" s="9">
        <v>48</v>
      </c>
      <c r="P554" s="10"/>
      <c r="Q554" s="10"/>
      <c r="R554" s="10">
        <f t="shared" si="75"/>
        <v>5.6</v>
      </c>
      <c r="S554" s="10"/>
      <c r="T554" s="10">
        <f t="shared" si="76"/>
        <v>1</v>
      </c>
      <c r="U554" s="10"/>
      <c r="V554" s="10" t="str">
        <f t="shared" ca="1" si="77"/>
        <v>SIM</v>
      </c>
      <c r="W554" s="10">
        <f>IF(OR($A554="",$I554="",$M554=""),"",SUMIFS($M$2:M554,$I$2:I554,$I554,$A$2:A554,$A554)-$M554)</f>
        <v>440.23000000000025</v>
      </c>
      <c r="X554" s="10">
        <f t="shared" si="78"/>
        <v>447.49250000000029</v>
      </c>
      <c r="Y554" s="10">
        <f>IFERROR(VLOOKUP($I554,'02_Cad_Maquinas'!$B$2:$H$200,7,FALSE()),"")</f>
        <v>501.59999999999997</v>
      </c>
      <c r="Z554" s="10">
        <f t="shared" si="79"/>
        <v>54.107499999999675</v>
      </c>
      <c r="AA554" s="11">
        <f t="shared" si="80"/>
        <v>0.89213018341307881</v>
      </c>
      <c r="AB554" s="10"/>
      <c r="AC554" s="10" t="str">
        <f t="shared" si="73"/>
        <v>|10179|</v>
      </c>
      <c r="AD554" s="10" t="str">
        <f t="shared" si="74"/>
        <v>PU</v>
      </c>
    </row>
    <row r="555" spans="1:30" ht="24" customHeight="1" x14ac:dyDescent="0.3">
      <c r="A555" s="35">
        <v>46202</v>
      </c>
      <c r="B555" s="10">
        <v>10179</v>
      </c>
      <c r="C555" s="10"/>
      <c r="D555" s="10" t="s">
        <v>40</v>
      </c>
      <c r="E555" s="10">
        <v>30009703</v>
      </c>
      <c r="F555" s="10" t="s">
        <v>3267</v>
      </c>
      <c r="G555" s="10" t="s">
        <v>40</v>
      </c>
      <c r="H555" s="10" t="s">
        <v>40</v>
      </c>
      <c r="I555" s="10" t="s">
        <v>40</v>
      </c>
      <c r="J555" s="9">
        <v>6</v>
      </c>
      <c r="K555" s="10">
        <f>IF($E555="","",IFERROR(INDEX('01_Cad_Pecas'!$H$2:$H$5000,MATCH($E555,'01_Cad_Pecas'!$D$2:$D$5000,0)),IFERROR(INDEX('01_Cad_Pecas'!$H$2:$H$5000,MATCH(VALUE($E555),'01_Cad_Pecas'!$D$2:$D$5000,0)),"")))</f>
        <v>1.1000000000000001</v>
      </c>
      <c r="L555" s="10">
        <f>IF($E555="","",IFERROR(INDEX('01_Cad_Pecas'!$I$2:$I$5000,MATCH($E555,'01_Cad_Pecas'!$D$2:$D$5000,0)),IFERROR(INDEX('01_Cad_Pecas'!$I$2:$I$5000,MATCH(VALUE($E555),'01_Cad_Pecas'!$D$2:$D$5000,0)),"")))</f>
        <v>9.375E-2</v>
      </c>
      <c r="M555" s="10">
        <f t="shared" si="72"/>
        <v>1.6625000000000001</v>
      </c>
      <c r="N555" s="10">
        <v>46199</v>
      </c>
      <c r="O555" s="9">
        <v>6</v>
      </c>
      <c r="P555" s="10"/>
      <c r="Q555" s="10"/>
      <c r="R555" s="10">
        <f t="shared" si="75"/>
        <v>1.6625000000000001</v>
      </c>
      <c r="S555" s="10"/>
      <c r="T555" s="10">
        <f t="shared" si="76"/>
        <v>1</v>
      </c>
      <c r="U555" s="10"/>
      <c r="V555" s="10" t="str">
        <f t="shared" ca="1" si="77"/>
        <v>SIM</v>
      </c>
      <c r="W555" s="10">
        <f>IF(OR($A555="",$I555="",$M555=""),"",SUMIFS($M$2:M555,$I$2:I555,$I555,$A$2:A555,$A555)-$M555)</f>
        <v>445.83000000000027</v>
      </c>
      <c r="X555" s="10">
        <f t="shared" si="78"/>
        <v>447.49250000000029</v>
      </c>
      <c r="Y555" s="10">
        <f>IFERROR(VLOOKUP($I555,'02_Cad_Maquinas'!$B$2:$H$200,7,FALSE()),"")</f>
        <v>501.59999999999997</v>
      </c>
      <c r="Z555" s="10">
        <f t="shared" si="79"/>
        <v>54.107499999999675</v>
      </c>
      <c r="AA555" s="11">
        <f t="shared" si="80"/>
        <v>0.89213018341307881</v>
      </c>
      <c r="AB555" s="10"/>
      <c r="AC555" s="10" t="str">
        <f t="shared" si="73"/>
        <v>|10179|</v>
      </c>
      <c r="AD555" s="10" t="str">
        <f t="shared" si="74"/>
        <v>PU</v>
      </c>
    </row>
    <row r="556" spans="1:30" ht="60" customHeight="1" x14ac:dyDescent="0.3">
      <c r="A556" s="35">
        <v>46204</v>
      </c>
      <c r="B556" s="10" t="s">
        <v>3078</v>
      </c>
      <c r="C556" s="10"/>
      <c r="D556" s="10" t="s">
        <v>40</v>
      </c>
      <c r="E556" s="17">
        <v>20021607</v>
      </c>
      <c r="F556" s="18" t="s">
        <v>2187</v>
      </c>
      <c r="G556" s="10" t="s">
        <v>40</v>
      </c>
      <c r="H556" s="10" t="s">
        <v>40</v>
      </c>
      <c r="I556" s="10" t="s">
        <v>40</v>
      </c>
      <c r="J556" s="21">
        <v>12</v>
      </c>
      <c r="K556" s="10">
        <f>IF($E556="","",IFERROR(INDEX('01_Cad_Pecas'!$H$2:$H$5000,MATCH($E556,'01_Cad_Pecas'!$D$2:$D$5000,0)),IFERROR(INDEX('01_Cad_Pecas'!$H$2:$H$5000,MATCH(VALUE($E556),'01_Cad_Pecas'!$D$2:$D$5000,0)),"")))</f>
        <v>2</v>
      </c>
      <c r="L556" s="10">
        <f>IF($E556="","",IFERROR(INDEX('01_Cad_Pecas'!$I$2:$I$5000,MATCH($E556,'01_Cad_Pecas'!$D$2:$D$5000,0)),IFERROR(INDEX('01_Cad_Pecas'!$I$2:$I$5000,MATCH(VALUE($E556),'01_Cad_Pecas'!$D$2:$D$5000,0)),"")))</f>
        <v>1.45</v>
      </c>
      <c r="M556" s="10">
        <f t="shared" si="72"/>
        <v>19.399999999999999</v>
      </c>
      <c r="N556" s="10">
        <v>46204</v>
      </c>
      <c r="O556" s="21">
        <v>12</v>
      </c>
      <c r="P556" s="10"/>
      <c r="Q556" s="10"/>
      <c r="R556" s="10">
        <f t="shared" si="75"/>
        <v>19.399999999999999</v>
      </c>
      <c r="S556" s="10"/>
      <c r="T556" s="10">
        <f t="shared" si="76"/>
        <v>1</v>
      </c>
      <c r="U556" s="10"/>
      <c r="V556" s="10" t="str">
        <f t="shared" ca="1" si="77"/>
        <v>SIM</v>
      </c>
      <c r="W556" s="10">
        <f>IF(OR($A556="",$I556="",$M556=""),"",SUMIFS($M$2:M556,$I$2:I556,$I556,$A$2:A556,$A556)-$M556)</f>
        <v>0</v>
      </c>
      <c r="X556" s="10">
        <f t="shared" si="78"/>
        <v>114.4</v>
      </c>
      <c r="Y556" s="10">
        <f>IFERROR(VLOOKUP($I556,'02_Cad_Maquinas'!$B$2:$H$200,7,FALSE()),"")</f>
        <v>501.59999999999997</v>
      </c>
      <c r="Z556" s="10">
        <f t="shared" si="79"/>
        <v>387.19999999999993</v>
      </c>
      <c r="AA556" s="11">
        <f t="shared" si="80"/>
        <v>0.22807017543859651</v>
      </c>
      <c r="AB556" s="10"/>
      <c r="AC556" s="10" t="str">
        <f t="shared" si="73"/>
        <v>|10149|10150|10151|10152|10153|10154|</v>
      </c>
      <c r="AD556" s="10" t="str">
        <f t="shared" si="74"/>
        <v>PU</v>
      </c>
    </row>
    <row r="557" spans="1:30" ht="60" customHeight="1" x14ac:dyDescent="0.3">
      <c r="A557" s="35">
        <v>46204</v>
      </c>
      <c r="B557" s="10" t="s">
        <v>3079</v>
      </c>
      <c r="C557" s="10"/>
      <c r="D557" s="10" t="s">
        <v>40</v>
      </c>
      <c r="E557" s="17">
        <v>20053207</v>
      </c>
      <c r="F557" s="18" t="s">
        <v>3221</v>
      </c>
      <c r="G557" s="10" t="s">
        <v>40</v>
      </c>
      <c r="H557" s="10" t="s">
        <v>40</v>
      </c>
      <c r="I557" s="10" t="s">
        <v>40</v>
      </c>
      <c r="J557" s="21">
        <v>4</v>
      </c>
      <c r="K557" s="10">
        <f>IF($E557="","",IFERROR(INDEX('01_Cad_Pecas'!$H$2:$H$5000,MATCH($E557,'01_Cad_Pecas'!$D$2:$D$5000,0)),IFERROR(INDEX('01_Cad_Pecas'!$H$2:$H$5000,MATCH(VALUE($E557),'01_Cad_Pecas'!$D$2:$D$5000,0)),"")))</f>
        <v>2</v>
      </c>
      <c r="L557" s="10">
        <f>IF($E557="","",IFERROR(INDEX('01_Cad_Pecas'!$I$2:$I$5000,MATCH($E557,'01_Cad_Pecas'!$D$2:$D$5000,0)),IFERROR(INDEX('01_Cad_Pecas'!$I$2:$I$5000,MATCH(VALUE($E557),'01_Cad_Pecas'!$D$2:$D$5000,0)),"")))</f>
        <v>1.45</v>
      </c>
      <c r="M557" s="10">
        <f t="shared" si="72"/>
        <v>7.8</v>
      </c>
      <c r="N557" s="10">
        <v>46204</v>
      </c>
      <c r="O557" s="21">
        <v>4</v>
      </c>
      <c r="P557" s="10"/>
      <c r="Q557" s="10"/>
      <c r="R557" s="10">
        <f t="shared" si="75"/>
        <v>7.8</v>
      </c>
      <c r="S557" s="10"/>
      <c r="T557" s="10">
        <f t="shared" si="76"/>
        <v>1</v>
      </c>
      <c r="U557" s="10"/>
      <c r="V557" s="10" t="str">
        <f t="shared" ca="1" si="77"/>
        <v>SIM</v>
      </c>
      <c r="W557" s="10">
        <f>IF(OR($A557="",$I557="",$M557=""),"",SUMIFS($M$2:M557,$I$2:I557,$I557,$A$2:A557,$A557)-$M557)</f>
        <v>19.399999999999999</v>
      </c>
      <c r="X557" s="10">
        <f t="shared" si="78"/>
        <v>114.4</v>
      </c>
      <c r="Y557" s="10">
        <f>IFERROR(VLOOKUP($I557,'02_Cad_Maquinas'!$B$2:$H$200,7,FALSE()),"")</f>
        <v>501.59999999999997</v>
      </c>
      <c r="Z557" s="10">
        <f t="shared" si="79"/>
        <v>387.19999999999993</v>
      </c>
      <c r="AA557" s="11">
        <f t="shared" si="80"/>
        <v>0.22807017543859651</v>
      </c>
      <c r="AB557" s="10"/>
      <c r="AC557" s="10" t="str">
        <f t="shared" si="73"/>
        <v>|10149|10150|10151|10152|10153|10155|</v>
      </c>
      <c r="AD557" s="10" t="str">
        <f t="shared" si="74"/>
        <v>PU</v>
      </c>
    </row>
    <row r="558" spans="1:30" ht="60" customHeight="1" x14ac:dyDescent="0.3">
      <c r="A558" s="35">
        <v>46204</v>
      </c>
      <c r="B558" s="10" t="s">
        <v>3080</v>
      </c>
      <c r="C558" s="10"/>
      <c r="D558" s="10" t="s">
        <v>40</v>
      </c>
      <c r="E558" s="17">
        <v>20083212</v>
      </c>
      <c r="F558" s="18" t="s">
        <v>3222</v>
      </c>
      <c r="G558" s="10" t="s">
        <v>40</v>
      </c>
      <c r="H558" s="10" t="s">
        <v>40</v>
      </c>
      <c r="I558" s="10" t="s">
        <v>40</v>
      </c>
      <c r="J558" s="21">
        <v>2</v>
      </c>
      <c r="K558" s="10">
        <f>IF($E558="","",IFERROR(INDEX('01_Cad_Pecas'!$H$2:$H$5000,MATCH($E558,'01_Cad_Pecas'!$D$2:$D$5000,0)),IFERROR(INDEX('01_Cad_Pecas'!$H$2:$H$5000,MATCH(VALUE($E558),'01_Cad_Pecas'!$D$2:$D$5000,0)),"")))</f>
        <v>2</v>
      </c>
      <c r="L558" s="10">
        <f>IF($E558="","",IFERROR(INDEX('01_Cad_Pecas'!$I$2:$I$5000,MATCH($E558,'01_Cad_Pecas'!$D$2:$D$5000,0)),IFERROR(INDEX('01_Cad_Pecas'!$I$2:$I$5000,MATCH(VALUE($E558),'01_Cad_Pecas'!$D$2:$D$5000,0)),"")))</f>
        <v>1.45</v>
      </c>
      <c r="M558" s="10">
        <f t="shared" si="72"/>
        <v>4.9000000000000004</v>
      </c>
      <c r="N558" s="10">
        <v>46204</v>
      </c>
      <c r="O558" s="21">
        <v>2</v>
      </c>
      <c r="P558" s="10"/>
      <c r="Q558" s="10"/>
      <c r="R558" s="10">
        <f t="shared" si="75"/>
        <v>4.9000000000000004</v>
      </c>
      <c r="S558" s="10"/>
      <c r="T558" s="10">
        <f t="shared" si="76"/>
        <v>1</v>
      </c>
      <c r="U558" s="10"/>
      <c r="V558" s="10" t="str">
        <f t="shared" ca="1" si="77"/>
        <v>SIM</v>
      </c>
      <c r="W558" s="10">
        <f>IF(OR($A558="",$I558="",$M558=""),"",SUMIFS($M$2:M558,$I$2:I558,$I558,$A$2:A558,$A558)-$M558)</f>
        <v>27.200000000000003</v>
      </c>
      <c r="X558" s="10">
        <f t="shared" si="78"/>
        <v>114.4</v>
      </c>
      <c r="Y558" s="10">
        <f>IFERROR(VLOOKUP($I558,'02_Cad_Maquinas'!$B$2:$H$200,7,FALSE()),"")</f>
        <v>501.59999999999997</v>
      </c>
      <c r="Z558" s="10">
        <f t="shared" si="79"/>
        <v>387.19999999999993</v>
      </c>
      <c r="AA558" s="11">
        <f t="shared" si="80"/>
        <v>0.22807017543859651</v>
      </c>
      <c r="AB558" s="10"/>
      <c r="AC558" s="10" t="str">
        <f t="shared" si="73"/>
        <v>|10149|10150|10151|10152|10153|10156|</v>
      </c>
      <c r="AD558" s="10" t="str">
        <f t="shared" si="74"/>
        <v>PU</v>
      </c>
    </row>
    <row r="559" spans="1:30" ht="60" customHeight="1" x14ac:dyDescent="0.3">
      <c r="A559" s="35">
        <v>46204</v>
      </c>
      <c r="B559" s="10" t="s">
        <v>3081</v>
      </c>
      <c r="C559" s="10"/>
      <c r="D559" s="10" t="s">
        <v>40</v>
      </c>
      <c r="E559" s="17">
        <v>20083212</v>
      </c>
      <c r="F559" s="18" t="s">
        <v>3222</v>
      </c>
      <c r="G559" s="10" t="s">
        <v>40</v>
      </c>
      <c r="H559" s="10" t="s">
        <v>40</v>
      </c>
      <c r="I559" s="10" t="s">
        <v>40</v>
      </c>
      <c r="J559" s="21">
        <v>4</v>
      </c>
      <c r="K559" s="10">
        <f>IF($E559="","",IFERROR(INDEX('01_Cad_Pecas'!$H$2:$H$5000,MATCH($E559,'01_Cad_Pecas'!$D$2:$D$5000,0)),IFERROR(INDEX('01_Cad_Pecas'!$H$2:$H$5000,MATCH(VALUE($E559),'01_Cad_Pecas'!$D$2:$D$5000,0)),"")))</f>
        <v>2</v>
      </c>
      <c r="L559" s="10">
        <f>IF($E559="","",IFERROR(INDEX('01_Cad_Pecas'!$I$2:$I$5000,MATCH($E559,'01_Cad_Pecas'!$D$2:$D$5000,0)),IFERROR(INDEX('01_Cad_Pecas'!$I$2:$I$5000,MATCH(VALUE($E559),'01_Cad_Pecas'!$D$2:$D$5000,0)),"")))</f>
        <v>1.45</v>
      </c>
      <c r="M559" s="10">
        <f t="shared" si="72"/>
        <v>7.8</v>
      </c>
      <c r="N559" s="10">
        <v>46204</v>
      </c>
      <c r="O559" s="21">
        <v>4</v>
      </c>
      <c r="P559" s="10"/>
      <c r="Q559" s="10"/>
      <c r="R559" s="10">
        <f t="shared" si="75"/>
        <v>7.8</v>
      </c>
      <c r="S559" s="10"/>
      <c r="T559" s="10">
        <f t="shared" si="76"/>
        <v>1</v>
      </c>
      <c r="U559" s="10"/>
      <c r="V559" s="10" t="str">
        <f t="shared" ca="1" si="77"/>
        <v>SIM</v>
      </c>
      <c r="W559" s="10">
        <f>IF(OR($A559="",$I559="",$M559=""),"",SUMIFS($M$2:M559,$I$2:I559,$I559,$A$2:A559,$A559)-$M559)</f>
        <v>32.1</v>
      </c>
      <c r="X559" s="10">
        <f t="shared" si="78"/>
        <v>114.4</v>
      </c>
      <c r="Y559" s="10">
        <f>IFERROR(VLOOKUP($I559,'02_Cad_Maquinas'!$B$2:$H$200,7,FALSE()),"")</f>
        <v>501.59999999999997</v>
      </c>
      <c r="Z559" s="10">
        <f t="shared" si="79"/>
        <v>387.19999999999993</v>
      </c>
      <c r="AA559" s="11">
        <f t="shared" si="80"/>
        <v>0.22807017543859651</v>
      </c>
      <c r="AB559" s="10"/>
      <c r="AC559" s="10" t="str">
        <f t="shared" si="73"/>
        <v>|10149|10150|10151|10152|10153|10157|</v>
      </c>
      <c r="AD559" s="10" t="str">
        <f t="shared" si="74"/>
        <v>PU</v>
      </c>
    </row>
    <row r="560" spans="1:30" ht="60" customHeight="1" x14ac:dyDescent="0.3">
      <c r="A560" s="35">
        <v>46204</v>
      </c>
      <c r="B560" s="10" t="s">
        <v>3084</v>
      </c>
      <c r="C560" s="10"/>
      <c r="D560" s="10" t="s">
        <v>40</v>
      </c>
      <c r="E560" s="17">
        <v>20058407</v>
      </c>
      <c r="F560" s="18" t="s">
        <v>3223</v>
      </c>
      <c r="G560" s="10" t="s">
        <v>40</v>
      </c>
      <c r="H560" s="10" t="s">
        <v>40</v>
      </c>
      <c r="I560" s="10" t="s">
        <v>40</v>
      </c>
      <c r="J560" s="21">
        <v>50</v>
      </c>
      <c r="K560" s="10">
        <f>IF($E560="","",IFERROR(INDEX('01_Cad_Pecas'!$H$2:$H$5000,MATCH($E560,'01_Cad_Pecas'!$D$2:$D$5000,0)),IFERROR(INDEX('01_Cad_Pecas'!$H$2:$H$5000,MATCH(VALUE($E560),'01_Cad_Pecas'!$D$2:$D$5000,0)),"")))</f>
        <v>2</v>
      </c>
      <c r="L560" s="10">
        <f>IF($E560="","",IFERROR(INDEX('01_Cad_Pecas'!$I$2:$I$5000,MATCH($E560,'01_Cad_Pecas'!$D$2:$D$5000,0)),IFERROR(INDEX('01_Cad_Pecas'!$I$2:$I$5000,MATCH(VALUE($E560),'01_Cad_Pecas'!$D$2:$D$5000,0)),"")))</f>
        <v>1.45</v>
      </c>
      <c r="M560" s="10">
        <f t="shared" si="72"/>
        <v>74.5</v>
      </c>
      <c r="N560" s="10">
        <v>46204</v>
      </c>
      <c r="O560" s="21">
        <v>50</v>
      </c>
      <c r="P560" s="10"/>
      <c r="Q560" s="10"/>
      <c r="R560" s="10">
        <f t="shared" si="75"/>
        <v>74.5</v>
      </c>
      <c r="S560" s="10"/>
      <c r="T560" s="10">
        <f t="shared" si="76"/>
        <v>1</v>
      </c>
      <c r="U560" s="10"/>
      <c r="V560" s="10" t="str">
        <f t="shared" ca="1" si="77"/>
        <v>SIM</v>
      </c>
      <c r="W560" s="10">
        <f>IF(OR($A560="",$I560="",$M560=""),"",SUMIFS($M$2:M560,$I$2:I560,$I560,$A$2:A560,$A560)-$M560)</f>
        <v>39.900000000000006</v>
      </c>
      <c r="X560" s="10">
        <f t="shared" si="78"/>
        <v>114.4</v>
      </c>
      <c r="Y560" s="10">
        <f>IFERROR(VLOOKUP($I560,'02_Cad_Maquinas'!$B$2:$H$200,7,FALSE()),"")</f>
        <v>501.59999999999997</v>
      </c>
      <c r="Z560" s="10">
        <f t="shared" si="79"/>
        <v>387.19999999999993</v>
      </c>
      <c r="AA560" s="11">
        <f t="shared" si="80"/>
        <v>0.22807017543859651</v>
      </c>
      <c r="AB560" s="10"/>
      <c r="AC560" s="10" t="str">
        <f t="shared" si="73"/>
        <v>|10149|10150|10151|10152|10153|10158|</v>
      </c>
      <c r="AD560" s="10" t="str">
        <f t="shared" si="74"/>
        <v>PU</v>
      </c>
    </row>
    <row r="561" spans="1:30" ht="24" customHeight="1" x14ac:dyDescent="0.3">
      <c r="A561" s="35">
        <v>46203</v>
      </c>
      <c r="B561" s="10">
        <v>10180.101479999999</v>
      </c>
      <c r="C561" s="10"/>
      <c r="D561" s="10" t="s">
        <v>40</v>
      </c>
      <c r="E561" s="17">
        <v>20020007</v>
      </c>
      <c r="F561" s="18" t="s">
        <v>3220</v>
      </c>
      <c r="G561" s="10" t="s">
        <v>40</v>
      </c>
      <c r="H561" s="10" t="s">
        <v>40</v>
      </c>
      <c r="I561" s="10" t="s">
        <v>40</v>
      </c>
      <c r="J561" s="21">
        <v>15</v>
      </c>
      <c r="K561" s="10">
        <f>IF($E561="","",IFERROR(INDEX('01_Cad_Pecas'!$H$2:$H$5000,MATCH($E561,'01_Cad_Pecas'!$D$2:$D$5000,0)),IFERROR(INDEX('01_Cad_Pecas'!$H$2:$H$5000,MATCH(VALUE($E561),'01_Cad_Pecas'!$D$2:$D$5000,0)),"")))</f>
        <v>2</v>
      </c>
      <c r="L561" s="10">
        <f>IF($E561="","",IFERROR(INDEX('01_Cad_Pecas'!$I$2:$I$5000,MATCH($E561,'01_Cad_Pecas'!$D$2:$D$5000,0)),IFERROR(INDEX('01_Cad_Pecas'!$I$2:$I$5000,MATCH(VALUE($E561),'01_Cad_Pecas'!$D$2:$D$5000,0)),"")))</f>
        <v>1.45</v>
      </c>
      <c r="M561" s="10">
        <f t="shared" si="72"/>
        <v>23.75</v>
      </c>
      <c r="N561" s="10">
        <v>46203</v>
      </c>
      <c r="O561" s="21">
        <v>15</v>
      </c>
      <c r="P561" s="10"/>
      <c r="Q561" s="10"/>
      <c r="R561" s="10">
        <f t="shared" si="75"/>
        <v>23.75</v>
      </c>
      <c r="S561" s="10"/>
      <c r="T561" s="10">
        <f t="shared" si="76"/>
        <v>1</v>
      </c>
      <c r="U561" s="10"/>
      <c r="V561" s="10" t="str">
        <f t="shared" ca="1" si="77"/>
        <v>SIM</v>
      </c>
      <c r="W561" s="10">
        <f>IF(OR($A561="",$I561="",$M561=""),"",SUMIFS($M$2:M561,$I$2:I561,$I561,$A$2:A561,$A561)-$M561)</f>
        <v>0</v>
      </c>
      <c r="X561" s="10">
        <f t="shared" si="78"/>
        <v>405.35</v>
      </c>
      <c r="Y561" s="10">
        <f>IFERROR(VLOOKUP($I561,'02_Cad_Maquinas'!$B$2:$H$200,7,FALSE()),"")</f>
        <v>501.59999999999997</v>
      </c>
      <c r="Z561" s="10">
        <f t="shared" si="79"/>
        <v>96.249999999999943</v>
      </c>
      <c r="AA561" s="11">
        <f t="shared" si="80"/>
        <v>0.8081140350877194</v>
      </c>
      <c r="AB561" s="10"/>
      <c r="AC561" s="10" t="str">
        <f t="shared" si="73"/>
        <v>|10180|10148|</v>
      </c>
      <c r="AD561" s="10" t="str">
        <f t="shared" si="74"/>
        <v>PU</v>
      </c>
    </row>
    <row r="562" spans="1:30" ht="24" customHeight="1" x14ac:dyDescent="0.3">
      <c r="A562" s="35">
        <v>46203</v>
      </c>
      <c r="B562" s="10">
        <v>10180.101479999999</v>
      </c>
      <c r="C562" s="10"/>
      <c r="D562" s="10" t="s">
        <v>40</v>
      </c>
      <c r="E562" s="17">
        <v>20051001</v>
      </c>
      <c r="F562" s="18" t="s">
        <v>3215</v>
      </c>
      <c r="G562" s="10" t="s">
        <v>40</v>
      </c>
      <c r="H562" s="10" t="s">
        <v>40</v>
      </c>
      <c r="I562" s="10" t="s">
        <v>40</v>
      </c>
      <c r="J562" s="21">
        <v>155</v>
      </c>
      <c r="K562" s="10">
        <f>IF($E562="","",IFERROR(INDEX('01_Cad_Pecas'!$H$2:$H$5000,MATCH($E562,'01_Cad_Pecas'!$D$2:$D$5000,0)),IFERROR(INDEX('01_Cad_Pecas'!$H$2:$H$5000,MATCH(VALUE($E562),'01_Cad_Pecas'!$D$2:$D$5000,0)),"")))</f>
        <v>2</v>
      </c>
      <c r="L562" s="10">
        <f>IF($E562="","",IFERROR(INDEX('01_Cad_Pecas'!$I$2:$I$5000,MATCH($E562,'01_Cad_Pecas'!$D$2:$D$5000,0)),IFERROR(INDEX('01_Cad_Pecas'!$I$2:$I$5000,MATCH(VALUE($E562),'01_Cad_Pecas'!$D$2:$D$5000,0)),"")))</f>
        <v>1.45</v>
      </c>
      <c r="M562" s="10">
        <f t="shared" si="72"/>
        <v>226.75</v>
      </c>
      <c r="N562" s="10">
        <v>46203</v>
      </c>
      <c r="O562" s="21">
        <v>155</v>
      </c>
      <c r="P562" s="10"/>
      <c r="Q562" s="10"/>
      <c r="R562" s="10">
        <f t="shared" si="75"/>
        <v>226.75</v>
      </c>
      <c r="S562" s="10"/>
      <c r="T562" s="10">
        <f t="shared" si="76"/>
        <v>1</v>
      </c>
      <c r="U562" s="10"/>
      <c r="V562" s="10" t="str">
        <f t="shared" ca="1" si="77"/>
        <v>SIM</v>
      </c>
      <c r="W562" s="10">
        <f>IF(OR($A562="",$I562="",$M562=""),"",SUMIFS($M$2:M562,$I$2:I562,$I562,$A$2:A562,$A562)-$M562)</f>
        <v>23.75</v>
      </c>
      <c r="X562" s="10">
        <f t="shared" si="78"/>
        <v>405.35</v>
      </c>
      <c r="Y562" s="10">
        <f>IFERROR(VLOOKUP($I562,'02_Cad_Maquinas'!$B$2:$H$200,7,FALSE()),"")</f>
        <v>501.59999999999997</v>
      </c>
      <c r="Z562" s="10">
        <f t="shared" si="79"/>
        <v>96.249999999999943</v>
      </c>
      <c r="AA562" s="11">
        <f t="shared" si="80"/>
        <v>0.8081140350877194</v>
      </c>
      <c r="AB562" s="10"/>
      <c r="AC562" s="10" t="str">
        <f t="shared" si="73"/>
        <v>|10180|10148|</v>
      </c>
      <c r="AD562" s="10" t="str">
        <f t="shared" si="74"/>
        <v>PU</v>
      </c>
    </row>
    <row r="563" spans="1:30" ht="24" customHeight="1" x14ac:dyDescent="0.3">
      <c r="A563" s="35">
        <v>46203</v>
      </c>
      <c r="B563" s="10">
        <v>10180.101479999999</v>
      </c>
      <c r="C563" s="10"/>
      <c r="D563" s="10" t="s">
        <v>40</v>
      </c>
      <c r="E563" s="17">
        <v>30001301</v>
      </c>
      <c r="F563" s="18" t="s">
        <v>3294</v>
      </c>
      <c r="G563" s="10" t="s">
        <v>40</v>
      </c>
      <c r="H563" s="10" t="s">
        <v>40</v>
      </c>
      <c r="I563" s="10" t="s">
        <v>40</v>
      </c>
      <c r="J563" s="21">
        <v>1640</v>
      </c>
      <c r="K563" s="10">
        <f>IF($E563="","",IFERROR(INDEX('01_Cad_Pecas'!$H$2:$H$5000,MATCH($E563,'01_Cad_Pecas'!$D$2:$D$5000,0)),IFERROR(INDEX('01_Cad_Pecas'!$H$2:$H$5000,MATCH(VALUE($E563),'01_Cad_Pecas'!$D$2:$D$5000,0)),"")))</f>
        <v>1.1000000000000001</v>
      </c>
      <c r="L563" s="10">
        <f>IF($E563="","",IFERROR(INDEX('01_Cad_Pecas'!$I$2:$I$5000,MATCH($E563,'01_Cad_Pecas'!$D$2:$D$5000,0)),IFERROR(INDEX('01_Cad_Pecas'!$I$2:$I$5000,MATCH(VALUE($E563),'01_Cad_Pecas'!$D$2:$D$5000,0)),"")))</f>
        <v>9.375E-2</v>
      </c>
      <c r="M563" s="10">
        <f t="shared" si="72"/>
        <v>154.85</v>
      </c>
      <c r="N563" s="10">
        <v>46203</v>
      </c>
      <c r="O563" s="21">
        <v>1640</v>
      </c>
      <c r="P563" s="10"/>
      <c r="Q563" s="10"/>
      <c r="R563" s="10">
        <f t="shared" si="75"/>
        <v>154.85</v>
      </c>
      <c r="S563" s="10"/>
      <c r="T563" s="10">
        <f t="shared" si="76"/>
        <v>1</v>
      </c>
      <c r="U563" s="10"/>
      <c r="V563" s="10" t="str">
        <f t="shared" ca="1" si="77"/>
        <v>SIM</v>
      </c>
      <c r="W563" s="10">
        <f>IF(OR($A563="",$I563="",$M563=""),"",SUMIFS($M$2:M563,$I$2:I563,$I563,$A$2:A563,$A563)-$M563)</f>
        <v>250.50000000000003</v>
      </c>
      <c r="X563" s="10">
        <f t="shared" si="78"/>
        <v>405.35</v>
      </c>
      <c r="Y563" s="10">
        <f>IFERROR(VLOOKUP($I563,'02_Cad_Maquinas'!$B$2:$H$200,7,FALSE()),"")</f>
        <v>501.59999999999997</v>
      </c>
      <c r="Z563" s="10">
        <f t="shared" si="79"/>
        <v>96.249999999999943</v>
      </c>
      <c r="AA563" s="11">
        <f t="shared" si="80"/>
        <v>0.8081140350877194</v>
      </c>
      <c r="AB563" s="10"/>
      <c r="AC563" s="10" t="str">
        <f t="shared" si="73"/>
        <v>|10180|10148|</v>
      </c>
      <c r="AD563" s="10" t="str">
        <f t="shared" si="74"/>
        <v>PU</v>
      </c>
    </row>
    <row r="564" spans="1:30" ht="24" customHeight="1" x14ac:dyDescent="0.3">
      <c r="A564" s="35">
        <v>46196</v>
      </c>
      <c r="B564" s="10">
        <v>10176</v>
      </c>
      <c r="C564" s="10" t="s">
        <v>3130</v>
      </c>
      <c r="D564" s="10" t="s">
        <v>3087</v>
      </c>
      <c r="E564" s="10">
        <v>20014005</v>
      </c>
      <c r="F564" s="10" t="s">
        <v>3184</v>
      </c>
      <c r="G564" s="10" t="s">
        <v>12</v>
      </c>
      <c r="H564" s="10" t="s">
        <v>12</v>
      </c>
      <c r="I564" s="9" t="s">
        <v>12</v>
      </c>
      <c r="J564" s="9">
        <v>30</v>
      </c>
      <c r="K564" s="10">
        <f>IF($E564="","",IFERROR(INDEX('01_Cad_Pecas'!$H$2:$H$5000,MATCH($E564,'01_Cad_Pecas'!$D$2:$D$5000,0)),IFERROR(INDEX('01_Cad_Pecas'!$H$2:$H$5000,MATCH(VALUE($E564),'01_Cad_Pecas'!$D$2:$D$5000,0)),"")))</f>
        <v>1.1000000000000001</v>
      </c>
      <c r="L564" s="10">
        <f>IF($E564="","",IFERROR(INDEX('01_Cad_Pecas'!$I$2:$I$5000,MATCH($E564,'01_Cad_Pecas'!$D$2:$D$5000,0)),IFERROR(INDEX('01_Cad_Pecas'!$I$2:$I$5000,MATCH(VALUE($E564),'01_Cad_Pecas'!$D$2:$D$5000,0)),"")))</f>
        <v>9.375E-2</v>
      </c>
      <c r="M564" s="10">
        <f t="shared" si="72"/>
        <v>3.9125000000000001</v>
      </c>
      <c r="N564" s="9">
        <v>46196</v>
      </c>
      <c r="O564" s="9">
        <v>30</v>
      </c>
      <c r="P564" s="10"/>
      <c r="Q564" s="10"/>
      <c r="R564" s="10">
        <f t="shared" si="75"/>
        <v>3.9125000000000001</v>
      </c>
      <c r="S564" s="10"/>
      <c r="T564" s="10">
        <f t="shared" si="76"/>
        <v>1</v>
      </c>
      <c r="U564" s="10"/>
      <c r="V564" s="10" t="str">
        <f t="shared" ca="1" si="77"/>
        <v>SIM</v>
      </c>
      <c r="W564" s="10">
        <f>IF(OR($A564="",$I564="",$M564=""),"",SUMIFS($M$2:M564,$I$2:I564,$I564,$A$2:A564,$A564)-$M564)</f>
        <v>0</v>
      </c>
      <c r="X564" s="10">
        <f t="shared" si="78"/>
        <v>303.72249999999991</v>
      </c>
      <c r="Y564" s="10">
        <f>IFERROR(VLOOKUP($I564,'02_Cad_Maquinas'!$B$2:$H$200,7,FALSE()),"")</f>
        <v>475.2</v>
      </c>
      <c r="Z564" s="10">
        <f t="shared" si="79"/>
        <v>171.47750000000008</v>
      </c>
      <c r="AA564" s="11">
        <f t="shared" si="80"/>
        <v>0.63914667508417489</v>
      </c>
      <c r="AB564" s="10" t="s">
        <v>3316</v>
      </c>
      <c r="AC564" s="10" t="str">
        <f t="shared" si="73"/>
        <v>|10176|</v>
      </c>
      <c r="AD564" s="10" t="str">
        <f t="shared" si="74"/>
        <v>SECCIONADORA 10</v>
      </c>
    </row>
    <row r="565" spans="1:30" ht="24" customHeight="1" x14ac:dyDescent="0.3">
      <c r="A565" s="35">
        <v>46196</v>
      </c>
      <c r="B565" s="10">
        <v>10176</v>
      </c>
      <c r="C565" s="10" t="s">
        <v>3130</v>
      </c>
      <c r="D565" s="10" t="s">
        <v>3087</v>
      </c>
      <c r="E565" s="10">
        <v>20014006</v>
      </c>
      <c r="F565" s="10" t="s">
        <v>3317</v>
      </c>
      <c r="G565" s="10" t="s">
        <v>12</v>
      </c>
      <c r="H565" s="10" t="s">
        <v>12</v>
      </c>
      <c r="I565" s="9" t="s">
        <v>12</v>
      </c>
      <c r="J565" s="9">
        <v>60</v>
      </c>
      <c r="K565" s="10">
        <f>IF($E565="","",IFERROR(INDEX('01_Cad_Pecas'!$H$2:$H$5000,MATCH($E565,'01_Cad_Pecas'!$D$2:$D$5000,0)),IFERROR(INDEX('01_Cad_Pecas'!$H$2:$H$5000,MATCH(VALUE($E565),'01_Cad_Pecas'!$D$2:$D$5000,0)),"")))</f>
        <v>1.1000000000000001</v>
      </c>
      <c r="L565" s="10">
        <f>IF($E565="","",IFERROR(INDEX('01_Cad_Pecas'!$I$2:$I$5000,MATCH($E565,'01_Cad_Pecas'!$D$2:$D$5000,0)),IFERROR(INDEX('01_Cad_Pecas'!$I$2:$I$5000,MATCH(VALUE($E565),'01_Cad_Pecas'!$D$2:$D$5000,0)),"")))</f>
        <v>9.375E-2</v>
      </c>
      <c r="M565" s="10">
        <f t="shared" si="72"/>
        <v>6.7249999999999996</v>
      </c>
      <c r="N565" s="9">
        <v>46196</v>
      </c>
      <c r="O565" s="9">
        <v>60</v>
      </c>
      <c r="P565" s="10"/>
      <c r="Q565" s="10"/>
      <c r="R565" s="10">
        <f t="shared" si="75"/>
        <v>6.7249999999999996</v>
      </c>
      <c r="S565" s="10"/>
      <c r="T565" s="10">
        <f t="shared" si="76"/>
        <v>1</v>
      </c>
      <c r="U565" s="10"/>
      <c r="V565" s="10" t="str">
        <f t="shared" ca="1" si="77"/>
        <v>SIM</v>
      </c>
      <c r="W565" s="10">
        <f>IF(OR($A565="",$I565="",$M565=""),"",SUMIFS($M$2:M565,$I$2:I565,$I565,$A$2:A565,$A565)-$M565)</f>
        <v>3.9124999999999996</v>
      </c>
      <c r="X565" s="10">
        <f t="shared" si="78"/>
        <v>303.72249999999991</v>
      </c>
      <c r="Y565" s="10">
        <f>IFERROR(VLOOKUP($I565,'02_Cad_Maquinas'!$B$2:$H$200,7,FALSE()),"")</f>
        <v>475.2</v>
      </c>
      <c r="Z565" s="10">
        <f t="shared" si="79"/>
        <v>171.47750000000008</v>
      </c>
      <c r="AA565" s="11">
        <f t="shared" si="80"/>
        <v>0.63914667508417489</v>
      </c>
      <c r="AB565" s="10" t="s">
        <v>3316</v>
      </c>
      <c r="AC565" s="10" t="str">
        <f t="shared" si="73"/>
        <v>|10176|</v>
      </c>
      <c r="AD565" s="10" t="str">
        <f t="shared" si="74"/>
        <v>SECCIONADORA 10</v>
      </c>
    </row>
    <row r="566" spans="1:30" ht="24" customHeight="1" x14ac:dyDescent="0.3">
      <c r="A566" s="35">
        <v>46196</v>
      </c>
      <c r="B566" s="10">
        <v>10176</v>
      </c>
      <c r="C566" s="10" t="s">
        <v>3130</v>
      </c>
      <c r="D566" s="10" t="s">
        <v>3087</v>
      </c>
      <c r="E566" s="10">
        <v>20014007</v>
      </c>
      <c r="F566" s="10" t="s">
        <v>3318</v>
      </c>
      <c r="G566" s="10" t="s">
        <v>12</v>
      </c>
      <c r="H566" s="10" t="s">
        <v>12</v>
      </c>
      <c r="I566" s="9" t="s">
        <v>12</v>
      </c>
      <c r="J566" s="9">
        <v>60</v>
      </c>
      <c r="K566" s="10">
        <f>IF($E566="","",IFERROR(INDEX('01_Cad_Pecas'!$H$2:$H$5000,MATCH($E566,'01_Cad_Pecas'!$D$2:$D$5000,0)),IFERROR(INDEX('01_Cad_Pecas'!$H$2:$H$5000,MATCH(VALUE($E566),'01_Cad_Pecas'!$D$2:$D$5000,0)),"")))</f>
        <v>1.1000000000000001</v>
      </c>
      <c r="L566" s="10">
        <f>IF($E566="","",IFERROR(INDEX('01_Cad_Pecas'!$I$2:$I$5000,MATCH($E566,'01_Cad_Pecas'!$D$2:$D$5000,0)),IFERROR(INDEX('01_Cad_Pecas'!$I$2:$I$5000,MATCH(VALUE($E566),'01_Cad_Pecas'!$D$2:$D$5000,0)),"")))</f>
        <v>9.375E-2</v>
      </c>
      <c r="M566" s="10">
        <f t="shared" si="72"/>
        <v>6.7249999999999996</v>
      </c>
      <c r="N566" s="9">
        <v>46196</v>
      </c>
      <c r="O566" s="9">
        <v>60</v>
      </c>
      <c r="P566" s="10"/>
      <c r="Q566" s="10"/>
      <c r="R566" s="10">
        <f t="shared" si="75"/>
        <v>6.7249999999999996</v>
      </c>
      <c r="S566" s="10"/>
      <c r="T566" s="10">
        <f t="shared" si="76"/>
        <v>1</v>
      </c>
      <c r="U566" s="10"/>
      <c r="V566" s="10" t="str">
        <f t="shared" ca="1" si="77"/>
        <v>SIM</v>
      </c>
      <c r="W566" s="10">
        <f>IF(OR($A566="",$I566="",$M566=""),"",SUMIFS($M$2:M566,$I$2:I566,$I566,$A$2:A566,$A566)-$M566)</f>
        <v>10.637499999999998</v>
      </c>
      <c r="X566" s="10">
        <f t="shared" si="78"/>
        <v>303.72249999999991</v>
      </c>
      <c r="Y566" s="10">
        <f>IFERROR(VLOOKUP($I566,'02_Cad_Maquinas'!$B$2:$H$200,7,FALSE()),"")</f>
        <v>475.2</v>
      </c>
      <c r="Z566" s="10">
        <f t="shared" si="79"/>
        <v>171.47750000000008</v>
      </c>
      <c r="AA566" s="11">
        <f t="shared" si="80"/>
        <v>0.63914667508417489</v>
      </c>
      <c r="AB566" s="10" t="s">
        <v>3316</v>
      </c>
      <c r="AC566" s="10" t="str">
        <f t="shared" si="73"/>
        <v>|10176|</v>
      </c>
      <c r="AD566" s="10" t="str">
        <f t="shared" si="74"/>
        <v>SECCIONADORA 10</v>
      </c>
    </row>
    <row r="567" spans="1:30" ht="24" customHeight="1" x14ac:dyDescent="0.3">
      <c r="A567" s="35">
        <v>46196</v>
      </c>
      <c r="B567" s="10">
        <v>10176</v>
      </c>
      <c r="C567" s="10" t="s">
        <v>3130</v>
      </c>
      <c r="D567" s="10" t="s">
        <v>3087</v>
      </c>
      <c r="E567" s="10">
        <v>20014107</v>
      </c>
      <c r="F567" s="10" t="s">
        <v>3319</v>
      </c>
      <c r="G567" s="10" t="s">
        <v>12</v>
      </c>
      <c r="H567" s="10" t="s">
        <v>12</v>
      </c>
      <c r="I567" s="9" t="s">
        <v>12</v>
      </c>
      <c r="J567" s="9">
        <v>144</v>
      </c>
      <c r="K567" s="10">
        <f>IF($E567="","",IFERROR(INDEX('01_Cad_Pecas'!$H$2:$H$5000,MATCH($E567,'01_Cad_Pecas'!$D$2:$D$5000,0)),IFERROR(INDEX('01_Cad_Pecas'!$H$2:$H$5000,MATCH(VALUE($E567),'01_Cad_Pecas'!$D$2:$D$5000,0)),"")))</f>
        <v>1.1000000000000001</v>
      </c>
      <c r="L567" s="10">
        <f>IF($E567="","",IFERROR(INDEX('01_Cad_Pecas'!$I$2:$I$5000,MATCH($E567,'01_Cad_Pecas'!$D$2:$D$5000,0)),IFERROR(INDEX('01_Cad_Pecas'!$I$2:$I$5000,MATCH(VALUE($E567),'01_Cad_Pecas'!$D$2:$D$5000,0)),"")))</f>
        <v>9.375E-2</v>
      </c>
      <c r="M567" s="10">
        <f t="shared" si="72"/>
        <v>14.6</v>
      </c>
      <c r="N567" s="9">
        <v>46196</v>
      </c>
      <c r="O567" s="9">
        <v>144</v>
      </c>
      <c r="P567" s="10"/>
      <c r="Q567" s="10"/>
      <c r="R567" s="10">
        <f t="shared" si="75"/>
        <v>14.6</v>
      </c>
      <c r="S567" s="10"/>
      <c r="T567" s="10">
        <f t="shared" si="76"/>
        <v>1</v>
      </c>
      <c r="U567" s="10"/>
      <c r="V567" s="10" t="str">
        <f t="shared" ca="1" si="77"/>
        <v>SIM</v>
      </c>
      <c r="W567" s="10">
        <f>IF(OR($A567="",$I567="",$M567=""),"",SUMIFS($M$2:M567,$I$2:I567,$I567,$A$2:A567,$A567)-$M567)</f>
        <v>17.362499999999997</v>
      </c>
      <c r="X567" s="10">
        <f t="shared" si="78"/>
        <v>303.72249999999991</v>
      </c>
      <c r="Y567" s="10">
        <f>IFERROR(VLOOKUP($I567,'02_Cad_Maquinas'!$B$2:$H$200,7,FALSE()),"")</f>
        <v>475.2</v>
      </c>
      <c r="Z567" s="10">
        <f t="shared" si="79"/>
        <v>171.47750000000008</v>
      </c>
      <c r="AA567" s="11">
        <f t="shared" si="80"/>
        <v>0.63914667508417489</v>
      </c>
      <c r="AB567" s="10" t="s">
        <v>3316</v>
      </c>
      <c r="AC567" s="10" t="str">
        <f t="shared" si="73"/>
        <v>|10176|</v>
      </c>
      <c r="AD567" s="10" t="str">
        <f t="shared" si="74"/>
        <v>SECCIONADORA 10</v>
      </c>
    </row>
    <row r="568" spans="1:30" ht="24" customHeight="1" x14ac:dyDescent="0.3">
      <c r="A568" s="35">
        <v>46196</v>
      </c>
      <c r="B568" s="10">
        <v>10176</v>
      </c>
      <c r="C568" s="10" t="s">
        <v>3130</v>
      </c>
      <c r="D568" s="10" t="s">
        <v>3087</v>
      </c>
      <c r="E568" s="10">
        <v>20014205</v>
      </c>
      <c r="F568" s="10" t="s">
        <v>3186</v>
      </c>
      <c r="G568" s="10" t="s">
        <v>12</v>
      </c>
      <c r="H568" s="10" t="s">
        <v>12</v>
      </c>
      <c r="I568" s="9" t="s">
        <v>12</v>
      </c>
      <c r="J568" s="9">
        <v>30</v>
      </c>
      <c r="K568" s="10">
        <f>IF($E568="","",IFERROR(INDEX('01_Cad_Pecas'!$H$2:$H$5000,MATCH($E568,'01_Cad_Pecas'!$D$2:$D$5000,0)),IFERROR(INDEX('01_Cad_Pecas'!$H$2:$H$5000,MATCH(VALUE($E568),'01_Cad_Pecas'!$D$2:$D$5000,0)),"")))</f>
        <v>1.1000000000000001</v>
      </c>
      <c r="L568" s="10">
        <f>IF($E568="","",IFERROR(INDEX('01_Cad_Pecas'!$I$2:$I$5000,MATCH($E568,'01_Cad_Pecas'!$D$2:$D$5000,0)),IFERROR(INDEX('01_Cad_Pecas'!$I$2:$I$5000,MATCH(VALUE($E568),'01_Cad_Pecas'!$D$2:$D$5000,0)),"")))</f>
        <v>9.375E-2</v>
      </c>
      <c r="M568" s="10">
        <f t="shared" si="72"/>
        <v>3.9125000000000001</v>
      </c>
      <c r="N568" s="9">
        <v>46196</v>
      </c>
      <c r="O568" s="9">
        <v>30</v>
      </c>
      <c r="P568" s="10"/>
      <c r="Q568" s="10"/>
      <c r="R568" s="10">
        <f t="shared" si="75"/>
        <v>3.9125000000000001</v>
      </c>
      <c r="S568" s="10"/>
      <c r="T568" s="10">
        <f t="shared" si="76"/>
        <v>1</v>
      </c>
      <c r="U568" s="10"/>
      <c r="V568" s="10" t="str">
        <f t="shared" ca="1" si="77"/>
        <v>SIM</v>
      </c>
      <c r="W568" s="10">
        <f>IF(OR($A568="",$I568="",$M568=""),"",SUMIFS($M$2:M568,$I$2:I568,$I568,$A$2:A568,$A568)-$M568)</f>
        <v>31.962499999999999</v>
      </c>
      <c r="X568" s="10">
        <f t="shared" si="78"/>
        <v>303.72249999999991</v>
      </c>
      <c r="Y568" s="10">
        <f>IFERROR(VLOOKUP($I568,'02_Cad_Maquinas'!$B$2:$H$200,7,FALSE()),"")</f>
        <v>475.2</v>
      </c>
      <c r="Z568" s="10">
        <f t="shared" si="79"/>
        <v>171.47750000000008</v>
      </c>
      <c r="AA568" s="11">
        <f t="shared" si="80"/>
        <v>0.63914667508417489</v>
      </c>
      <c r="AB568" s="10" t="s">
        <v>3316</v>
      </c>
      <c r="AC568" s="10" t="str">
        <f t="shared" si="73"/>
        <v>|10176|</v>
      </c>
      <c r="AD568" s="10" t="str">
        <f t="shared" si="74"/>
        <v>SECCIONADORA 10</v>
      </c>
    </row>
    <row r="569" spans="1:30" ht="24" customHeight="1" x14ac:dyDescent="0.3">
      <c r="A569" s="35">
        <v>46196</v>
      </c>
      <c r="B569" s="10">
        <v>10176</v>
      </c>
      <c r="C569" s="10" t="s">
        <v>3130</v>
      </c>
      <c r="D569" s="10" t="s">
        <v>3087</v>
      </c>
      <c r="E569" s="10">
        <v>20014206</v>
      </c>
      <c r="F569" s="10" t="s">
        <v>3320</v>
      </c>
      <c r="G569" s="10" t="s">
        <v>12</v>
      </c>
      <c r="H569" s="10" t="s">
        <v>12</v>
      </c>
      <c r="I569" s="9" t="s">
        <v>12</v>
      </c>
      <c r="J569" s="9">
        <v>60</v>
      </c>
      <c r="K569" s="10">
        <f>IF($E569="","",IFERROR(INDEX('01_Cad_Pecas'!$H$2:$H$5000,MATCH($E569,'01_Cad_Pecas'!$D$2:$D$5000,0)),IFERROR(INDEX('01_Cad_Pecas'!$H$2:$H$5000,MATCH(VALUE($E569),'01_Cad_Pecas'!$D$2:$D$5000,0)),"")))</f>
        <v>1.1000000000000001</v>
      </c>
      <c r="L569" s="10">
        <f>IF($E569="","",IFERROR(INDEX('01_Cad_Pecas'!$I$2:$I$5000,MATCH($E569,'01_Cad_Pecas'!$D$2:$D$5000,0)),IFERROR(INDEX('01_Cad_Pecas'!$I$2:$I$5000,MATCH(VALUE($E569),'01_Cad_Pecas'!$D$2:$D$5000,0)),"")))</f>
        <v>9.375E-2</v>
      </c>
      <c r="M569" s="10">
        <f t="shared" si="72"/>
        <v>6.7249999999999996</v>
      </c>
      <c r="N569" s="9">
        <v>46196</v>
      </c>
      <c r="O569" s="9">
        <v>60</v>
      </c>
      <c r="P569" s="10"/>
      <c r="Q569" s="10"/>
      <c r="R569" s="10">
        <f t="shared" si="75"/>
        <v>6.7249999999999996</v>
      </c>
      <c r="S569" s="10"/>
      <c r="T569" s="10">
        <f t="shared" si="76"/>
        <v>1</v>
      </c>
      <c r="U569" s="10"/>
      <c r="V569" s="10" t="str">
        <f t="shared" ca="1" si="77"/>
        <v>SIM</v>
      </c>
      <c r="W569" s="10">
        <f>IF(OR($A569="",$I569="",$M569=""),"",SUMIFS($M$2:M569,$I$2:I569,$I569,$A$2:A569,$A569)-$M569)</f>
        <v>35.875</v>
      </c>
      <c r="X569" s="10">
        <f t="shared" si="78"/>
        <v>303.72249999999991</v>
      </c>
      <c r="Y569" s="10">
        <f>IFERROR(VLOOKUP($I569,'02_Cad_Maquinas'!$B$2:$H$200,7,FALSE()),"")</f>
        <v>475.2</v>
      </c>
      <c r="Z569" s="10">
        <f t="shared" si="79"/>
        <v>171.47750000000008</v>
      </c>
      <c r="AA569" s="11">
        <f t="shared" si="80"/>
        <v>0.63914667508417489</v>
      </c>
      <c r="AB569" s="10" t="s">
        <v>3316</v>
      </c>
      <c r="AC569" s="10" t="str">
        <f t="shared" si="73"/>
        <v>|10176|</v>
      </c>
      <c r="AD569" s="10" t="str">
        <f t="shared" si="74"/>
        <v>SECCIONADORA 10</v>
      </c>
    </row>
    <row r="570" spans="1:30" ht="24" customHeight="1" x14ac:dyDescent="0.3">
      <c r="A570" s="35">
        <v>46196</v>
      </c>
      <c r="B570" s="10">
        <v>10176</v>
      </c>
      <c r="C570" s="10" t="s">
        <v>3130</v>
      </c>
      <c r="D570" s="10" t="s">
        <v>3087</v>
      </c>
      <c r="E570" s="10">
        <v>20014305</v>
      </c>
      <c r="F570" s="10" t="s">
        <v>3187</v>
      </c>
      <c r="G570" s="10" t="s">
        <v>12</v>
      </c>
      <c r="H570" s="10" t="s">
        <v>12</v>
      </c>
      <c r="I570" s="9" t="s">
        <v>12</v>
      </c>
      <c r="J570" s="9">
        <v>42</v>
      </c>
      <c r="K570" s="10">
        <f>IF($E570="","",IFERROR(INDEX('01_Cad_Pecas'!$H$2:$H$5000,MATCH($E570,'01_Cad_Pecas'!$D$2:$D$5000,0)),IFERROR(INDEX('01_Cad_Pecas'!$H$2:$H$5000,MATCH(VALUE($E570),'01_Cad_Pecas'!$D$2:$D$5000,0)),"")))</f>
        <v>1.1000000000000001</v>
      </c>
      <c r="L570" s="10">
        <f>IF($E570="","",IFERROR(INDEX('01_Cad_Pecas'!$I$2:$I$5000,MATCH($E570,'01_Cad_Pecas'!$D$2:$D$5000,0)),IFERROR(INDEX('01_Cad_Pecas'!$I$2:$I$5000,MATCH(VALUE($E570),'01_Cad_Pecas'!$D$2:$D$5000,0)),"")))</f>
        <v>9.375E-2</v>
      </c>
      <c r="M570" s="10">
        <f t="shared" si="72"/>
        <v>5.0374999999999996</v>
      </c>
      <c r="N570" s="9">
        <v>46196</v>
      </c>
      <c r="O570" s="9">
        <v>42</v>
      </c>
      <c r="P570" s="10"/>
      <c r="Q570" s="10"/>
      <c r="R570" s="10">
        <f t="shared" si="75"/>
        <v>5.0374999999999996</v>
      </c>
      <c r="S570" s="10"/>
      <c r="T570" s="10">
        <f t="shared" si="76"/>
        <v>1</v>
      </c>
      <c r="U570" s="10"/>
      <c r="V570" s="10" t="str">
        <f t="shared" ca="1" si="77"/>
        <v>SIM</v>
      </c>
      <c r="W570" s="10">
        <f>IF(OR($A570="",$I570="",$M570=""),"",SUMIFS($M$2:M570,$I$2:I570,$I570,$A$2:A570,$A570)-$M570)</f>
        <v>42.6</v>
      </c>
      <c r="X570" s="10">
        <f t="shared" si="78"/>
        <v>303.72249999999991</v>
      </c>
      <c r="Y570" s="10">
        <f>IFERROR(VLOOKUP($I570,'02_Cad_Maquinas'!$B$2:$H$200,7,FALSE()),"")</f>
        <v>475.2</v>
      </c>
      <c r="Z570" s="10">
        <f t="shared" si="79"/>
        <v>171.47750000000008</v>
      </c>
      <c r="AA570" s="11">
        <f t="shared" si="80"/>
        <v>0.63914667508417489</v>
      </c>
      <c r="AB570" s="10" t="s">
        <v>3316</v>
      </c>
      <c r="AC570" s="10" t="str">
        <f t="shared" si="73"/>
        <v>|10176|</v>
      </c>
      <c r="AD570" s="10" t="str">
        <f t="shared" si="74"/>
        <v>SECCIONADORA 10</v>
      </c>
    </row>
    <row r="571" spans="1:30" ht="24" customHeight="1" x14ac:dyDescent="0.3">
      <c r="A571" s="35">
        <v>46196</v>
      </c>
      <c r="B571" s="10">
        <v>10176</v>
      </c>
      <c r="C571" s="10" t="s">
        <v>3130</v>
      </c>
      <c r="D571" s="10" t="s">
        <v>3087</v>
      </c>
      <c r="E571" s="10">
        <v>20014306</v>
      </c>
      <c r="F571" s="10" t="s">
        <v>3321</v>
      </c>
      <c r="G571" s="10" t="s">
        <v>12</v>
      </c>
      <c r="H571" s="10" t="s">
        <v>12</v>
      </c>
      <c r="I571" s="9" t="s">
        <v>12</v>
      </c>
      <c r="J571" s="9">
        <v>84</v>
      </c>
      <c r="K571" s="10">
        <f>IF($E571="","",IFERROR(INDEX('01_Cad_Pecas'!$H$2:$H$5000,MATCH($E571,'01_Cad_Pecas'!$D$2:$D$5000,0)),IFERROR(INDEX('01_Cad_Pecas'!$H$2:$H$5000,MATCH(VALUE($E571),'01_Cad_Pecas'!$D$2:$D$5000,0)),"")))</f>
        <v>1.1000000000000001</v>
      </c>
      <c r="L571" s="10">
        <f>IF($E571="","",IFERROR(INDEX('01_Cad_Pecas'!$I$2:$I$5000,MATCH($E571,'01_Cad_Pecas'!$D$2:$D$5000,0)),IFERROR(INDEX('01_Cad_Pecas'!$I$2:$I$5000,MATCH(VALUE($E571),'01_Cad_Pecas'!$D$2:$D$5000,0)),"")))</f>
        <v>9.375E-2</v>
      </c>
      <c r="M571" s="10">
        <f t="shared" si="72"/>
        <v>8.9749999999999996</v>
      </c>
      <c r="N571" s="9">
        <v>46196</v>
      </c>
      <c r="O571" s="9">
        <v>84</v>
      </c>
      <c r="P571" s="10"/>
      <c r="Q571" s="10"/>
      <c r="R571" s="10">
        <f t="shared" si="75"/>
        <v>8.9749999999999996</v>
      </c>
      <c r="S571" s="10"/>
      <c r="T571" s="10">
        <f t="shared" si="76"/>
        <v>1</v>
      </c>
      <c r="U571" s="10"/>
      <c r="V571" s="10" t="str">
        <f t="shared" ca="1" si="77"/>
        <v>SIM</v>
      </c>
      <c r="W571" s="10">
        <f>IF(OR($A571="",$I571="",$M571=""),"",SUMIFS($M$2:M571,$I$2:I571,$I571,$A$2:A571,$A571)-$M571)</f>
        <v>47.637500000000003</v>
      </c>
      <c r="X571" s="10">
        <f t="shared" si="78"/>
        <v>303.72249999999991</v>
      </c>
      <c r="Y571" s="10">
        <f>IFERROR(VLOOKUP($I571,'02_Cad_Maquinas'!$B$2:$H$200,7,FALSE()),"")</f>
        <v>475.2</v>
      </c>
      <c r="Z571" s="10">
        <f t="shared" si="79"/>
        <v>171.47750000000008</v>
      </c>
      <c r="AA571" s="11">
        <f t="shared" si="80"/>
        <v>0.63914667508417489</v>
      </c>
      <c r="AB571" s="10" t="s">
        <v>3316</v>
      </c>
      <c r="AC571" s="10" t="str">
        <f t="shared" si="73"/>
        <v>|10176|</v>
      </c>
      <c r="AD571" s="10" t="str">
        <f t="shared" si="74"/>
        <v>SECCIONADORA 10</v>
      </c>
    </row>
    <row r="572" spans="1:30" ht="24" customHeight="1" x14ac:dyDescent="0.3">
      <c r="A572" s="35">
        <v>46196</v>
      </c>
      <c r="B572" s="10">
        <v>10176</v>
      </c>
      <c r="C572" s="10" t="s">
        <v>3130</v>
      </c>
      <c r="D572" s="10" t="s">
        <v>3087</v>
      </c>
      <c r="E572" s="10">
        <v>20011004</v>
      </c>
      <c r="F572" s="10" t="s">
        <v>3256</v>
      </c>
      <c r="G572" s="10" t="s">
        <v>12</v>
      </c>
      <c r="H572" s="10" t="s">
        <v>12</v>
      </c>
      <c r="I572" s="9" t="s">
        <v>12</v>
      </c>
      <c r="J572" s="9">
        <v>60</v>
      </c>
      <c r="K572" s="10">
        <f>IF($E572="","",IFERROR(INDEX('01_Cad_Pecas'!$H$2:$H$5000,MATCH($E572,'01_Cad_Pecas'!$D$2:$D$5000,0)),IFERROR(INDEX('01_Cad_Pecas'!$H$2:$H$5000,MATCH(VALUE($E572),'01_Cad_Pecas'!$D$2:$D$5000,0)),"")))</f>
        <v>1.1000000000000001</v>
      </c>
      <c r="L572" s="10">
        <f>IF($E572="","",IFERROR(INDEX('01_Cad_Pecas'!$I$2:$I$5000,MATCH($E572,'01_Cad_Pecas'!$D$2:$D$5000,0)),IFERROR(INDEX('01_Cad_Pecas'!$I$2:$I$5000,MATCH(VALUE($E572),'01_Cad_Pecas'!$D$2:$D$5000,0)),"")))</f>
        <v>9.375E-2</v>
      </c>
      <c r="M572" s="10">
        <f t="shared" si="72"/>
        <v>6.7249999999999996</v>
      </c>
      <c r="N572" s="9">
        <v>46196</v>
      </c>
      <c r="O572" s="9">
        <v>60</v>
      </c>
      <c r="P572" s="10"/>
      <c r="Q572" s="10"/>
      <c r="R572" s="10">
        <f t="shared" si="75"/>
        <v>6.7249999999999996</v>
      </c>
      <c r="S572" s="10"/>
      <c r="T572" s="10">
        <f t="shared" si="76"/>
        <v>1</v>
      </c>
      <c r="U572" s="10"/>
      <c r="V572" s="10" t="str">
        <f t="shared" ca="1" si="77"/>
        <v>SIM</v>
      </c>
      <c r="W572" s="10">
        <f>IF(OR($A572="",$I572="",$M572=""),"",SUMIFS($M$2:M572,$I$2:I572,$I572,$A$2:A572,$A572)-$M572)</f>
        <v>56.612500000000004</v>
      </c>
      <c r="X572" s="10">
        <f t="shared" si="78"/>
        <v>303.72249999999991</v>
      </c>
      <c r="Y572" s="10">
        <f>IFERROR(VLOOKUP($I572,'02_Cad_Maquinas'!$B$2:$H$200,7,FALSE()),"")</f>
        <v>475.2</v>
      </c>
      <c r="Z572" s="10">
        <f t="shared" si="79"/>
        <v>171.47750000000008</v>
      </c>
      <c r="AA572" s="11">
        <f t="shared" si="80"/>
        <v>0.63914667508417489</v>
      </c>
      <c r="AB572" s="10" t="s">
        <v>3316</v>
      </c>
      <c r="AC572" s="10" t="str">
        <f t="shared" si="73"/>
        <v>|10176|</v>
      </c>
      <c r="AD572" s="10" t="str">
        <f t="shared" si="74"/>
        <v>SECCIONADORA 10</v>
      </c>
    </row>
    <row r="573" spans="1:30" ht="24" customHeight="1" x14ac:dyDescent="0.3">
      <c r="A573" s="35">
        <v>46196</v>
      </c>
      <c r="B573" s="10">
        <v>10176</v>
      </c>
      <c r="C573" s="10" t="s">
        <v>3130</v>
      </c>
      <c r="D573" s="10" t="s">
        <v>3087</v>
      </c>
      <c r="E573" s="10">
        <v>20011005</v>
      </c>
      <c r="F573" s="10" t="s">
        <v>3258</v>
      </c>
      <c r="G573" s="10" t="s">
        <v>12</v>
      </c>
      <c r="H573" s="10" t="s">
        <v>12</v>
      </c>
      <c r="I573" s="9" t="s">
        <v>12</v>
      </c>
      <c r="J573" s="9">
        <v>60</v>
      </c>
      <c r="K573" s="10">
        <f>IF($E573="","",IFERROR(INDEX('01_Cad_Pecas'!$H$2:$H$5000,MATCH($E573,'01_Cad_Pecas'!$D$2:$D$5000,0)),IFERROR(INDEX('01_Cad_Pecas'!$H$2:$H$5000,MATCH(VALUE($E573),'01_Cad_Pecas'!$D$2:$D$5000,0)),"")))</f>
        <v>1.1000000000000001</v>
      </c>
      <c r="L573" s="10">
        <f>IF($E573="","",IFERROR(INDEX('01_Cad_Pecas'!$I$2:$I$5000,MATCH($E573,'01_Cad_Pecas'!$D$2:$D$5000,0)),IFERROR(INDEX('01_Cad_Pecas'!$I$2:$I$5000,MATCH(VALUE($E573),'01_Cad_Pecas'!$D$2:$D$5000,0)),"")))</f>
        <v>9.375E-2</v>
      </c>
      <c r="M573" s="10">
        <f t="shared" si="72"/>
        <v>6.7249999999999996</v>
      </c>
      <c r="N573" s="9">
        <v>46196</v>
      </c>
      <c r="O573" s="9">
        <v>60</v>
      </c>
      <c r="P573" s="10"/>
      <c r="Q573" s="10"/>
      <c r="R573" s="10">
        <f t="shared" si="75"/>
        <v>6.7249999999999996</v>
      </c>
      <c r="S573" s="10"/>
      <c r="T573" s="10">
        <f t="shared" si="76"/>
        <v>1</v>
      </c>
      <c r="U573" s="10"/>
      <c r="V573" s="10" t="str">
        <f t="shared" ca="1" si="77"/>
        <v>SIM</v>
      </c>
      <c r="W573" s="10">
        <f>IF(OR($A573="",$I573="",$M573=""),"",SUMIFS($M$2:M573,$I$2:I573,$I573,$A$2:A573,$A573)-$M573)</f>
        <v>63.337499999999999</v>
      </c>
      <c r="X573" s="10">
        <f t="shared" si="78"/>
        <v>303.72249999999991</v>
      </c>
      <c r="Y573" s="10">
        <f>IFERROR(VLOOKUP($I573,'02_Cad_Maquinas'!$B$2:$H$200,7,FALSE()),"")</f>
        <v>475.2</v>
      </c>
      <c r="Z573" s="10">
        <f t="shared" si="79"/>
        <v>171.47750000000008</v>
      </c>
      <c r="AA573" s="11">
        <f t="shared" si="80"/>
        <v>0.63914667508417489</v>
      </c>
      <c r="AB573" s="10" t="s">
        <v>3316</v>
      </c>
      <c r="AC573" s="10" t="str">
        <f t="shared" si="73"/>
        <v>|10176|</v>
      </c>
      <c r="AD573" s="10" t="str">
        <f t="shared" si="74"/>
        <v>SECCIONADORA 10</v>
      </c>
    </row>
    <row r="574" spans="1:30" ht="24" customHeight="1" x14ac:dyDescent="0.3">
      <c r="A574" s="35">
        <v>46196</v>
      </c>
      <c r="B574" s="10">
        <v>10176</v>
      </c>
      <c r="C574" s="10" t="s">
        <v>3130</v>
      </c>
      <c r="D574" s="10" t="s">
        <v>3087</v>
      </c>
      <c r="E574" s="10">
        <v>20012405</v>
      </c>
      <c r="F574" s="10" t="s">
        <v>3259</v>
      </c>
      <c r="G574" s="10" t="s">
        <v>12</v>
      </c>
      <c r="H574" s="10" t="s">
        <v>12</v>
      </c>
      <c r="I574" s="9" t="s">
        <v>12</v>
      </c>
      <c r="J574" s="9">
        <v>84</v>
      </c>
      <c r="K574" s="10">
        <f>IF($E574="","",IFERROR(INDEX('01_Cad_Pecas'!$H$2:$H$5000,MATCH($E574,'01_Cad_Pecas'!$D$2:$D$5000,0)),IFERROR(INDEX('01_Cad_Pecas'!$H$2:$H$5000,MATCH(VALUE($E574),'01_Cad_Pecas'!$D$2:$D$5000,0)),"")))</f>
        <v>1.1000000000000001</v>
      </c>
      <c r="L574" s="10">
        <f>IF($E574="","",IFERROR(INDEX('01_Cad_Pecas'!$I$2:$I$5000,MATCH($E574,'01_Cad_Pecas'!$D$2:$D$5000,0)),IFERROR(INDEX('01_Cad_Pecas'!$I$2:$I$5000,MATCH(VALUE($E574),'01_Cad_Pecas'!$D$2:$D$5000,0)),"")))</f>
        <v>9.375E-2</v>
      </c>
      <c r="M574" s="10">
        <f t="shared" si="72"/>
        <v>8.9749999999999996</v>
      </c>
      <c r="N574" s="9">
        <v>46196</v>
      </c>
      <c r="O574" s="9">
        <v>84</v>
      </c>
      <c r="P574" s="10"/>
      <c r="Q574" s="10"/>
      <c r="R574" s="10">
        <f t="shared" si="75"/>
        <v>8.9749999999999996</v>
      </c>
      <c r="S574" s="10"/>
      <c r="T574" s="10">
        <f t="shared" si="76"/>
        <v>1</v>
      </c>
      <c r="U574" s="10"/>
      <c r="V574" s="10" t="str">
        <f t="shared" ca="1" si="77"/>
        <v>SIM</v>
      </c>
      <c r="W574" s="10">
        <f>IF(OR($A574="",$I574="",$M574=""),"",SUMIFS($M$2:M574,$I$2:I574,$I574,$A$2:A574,$A574)-$M574)</f>
        <v>70.0625</v>
      </c>
      <c r="X574" s="10">
        <f t="shared" si="78"/>
        <v>303.72249999999991</v>
      </c>
      <c r="Y574" s="10">
        <f>IFERROR(VLOOKUP($I574,'02_Cad_Maquinas'!$B$2:$H$200,7,FALSE()),"")</f>
        <v>475.2</v>
      </c>
      <c r="Z574" s="10">
        <f t="shared" si="79"/>
        <v>171.47750000000008</v>
      </c>
      <c r="AA574" s="11">
        <f t="shared" si="80"/>
        <v>0.63914667508417489</v>
      </c>
      <c r="AB574" s="10" t="s">
        <v>3316</v>
      </c>
      <c r="AC574" s="10" t="str">
        <f t="shared" si="73"/>
        <v>|10176|</v>
      </c>
      <c r="AD574" s="10" t="str">
        <f t="shared" si="74"/>
        <v>SECCIONADORA 10</v>
      </c>
    </row>
    <row r="575" spans="1:30" ht="24" customHeight="1" x14ac:dyDescent="0.3">
      <c r="A575" s="35">
        <v>46196</v>
      </c>
      <c r="B575" s="10">
        <v>10176</v>
      </c>
      <c r="C575" s="10" t="s">
        <v>3130</v>
      </c>
      <c r="D575" s="10" t="s">
        <v>3087</v>
      </c>
      <c r="E575" s="10">
        <v>20013107</v>
      </c>
      <c r="F575" s="10" t="s">
        <v>3260</v>
      </c>
      <c r="G575" s="10" t="s">
        <v>12</v>
      </c>
      <c r="H575" s="10" t="s">
        <v>12</v>
      </c>
      <c r="I575" s="9" t="s">
        <v>12</v>
      </c>
      <c r="J575" s="9">
        <v>144</v>
      </c>
      <c r="K575" s="10">
        <f>IF($E575="","",IFERROR(INDEX('01_Cad_Pecas'!$H$2:$H$5000,MATCH($E575,'01_Cad_Pecas'!$D$2:$D$5000,0)),IFERROR(INDEX('01_Cad_Pecas'!$H$2:$H$5000,MATCH(VALUE($E575),'01_Cad_Pecas'!$D$2:$D$5000,0)),"")))</f>
        <v>1.1000000000000001</v>
      </c>
      <c r="L575" s="10">
        <f>IF($E575="","",IFERROR(INDEX('01_Cad_Pecas'!$I$2:$I$5000,MATCH($E575,'01_Cad_Pecas'!$D$2:$D$5000,0)),IFERROR(INDEX('01_Cad_Pecas'!$I$2:$I$5000,MATCH(VALUE($E575),'01_Cad_Pecas'!$D$2:$D$5000,0)),"")))</f>
        <v>9.375E-2</v>
      </c>
      <c r="M575" s="10">
        <f t="shared" si="72"/>
        <v>14.6</v>
      </c>
      <c r="N575" s="9">
        <v>46196</v>
      </c>
      <c r="O575" s="9">
        <v>144</v>
      </c>
      <c r="P575" s="10"/>
      <c r="Q575" s="10"/>
      <c r="R575" s="10">
        <f t="shared" si="75"/>
        <v>14.6</v>
      </c>
      <c r="S575" s="10"/>
      <c r="T575" s="10">
        <f t="shared" si="76"/>
        <v>1</v>
      </c>
      <c r="U575" s="10"/>
      <c r="V575" s="10" t="str">
        <f t="shared" ca="1" si="77"/>
        <v>SIM</v>
      </c>
      <c r="W575" s="10">
        <f>IF(OR($A575="",$I575="",$M575=""),"",SUMIFS($M$2:M575,$I$2:I575,$I575,$A$2:A575,$A575)-$M575)</f>
        <v>79.037499999999994</v>
      </c>
      <c r="X575" s="10">
        <f t="shared" si="78"/>
        <v>303.72249999999991</v>
      </c>
      <c r="Y575" s="10">
        <f>IFERROR(VLOOKUP($I575,'02_Cad_Maquinas'!$B$2:$H$200,7,FALSE()),"")</f>
        <v>475.2</v>
      </c>
      <c r="Z575" s="10">
        <f t="shared" si="79"/>
        <v>171.47750000000008</v>
      </c>
      <c r="AA575" s="11">
        <f t="shared" si="80"/>
        <v>0.63914667508417489</v>
      </c>
      <c r="AB575" s="10" t="s">
        <v>3316</v>
      </c>
      <c r="AC575" s="10" t="str">
        <f t="shared" si="73"/>
        <v>|10176|</v>
      </c>
      <c r="AD575" s="10" t="str">
        <f t="shared" si="74"/>
        <v>SECCIONADORA 10</v>
      </c>
    </row>
    <row r="576" spans="1:30" ht="24" customHeight="1" x14ac:dyDescent="0.3">
      <c r="A576" s="35">
        <v>46196</v>
      </c>
      <c r="B576" s="10">
        <v>10176</v>
      </c>
      <c r="C576" s="10" t="s">
        <v>3130</v>
      </c>
      <c r="D576" s="10" t="s">
        <v>3087</v>
      </c>
      <c r="E576" s="10">
        <v>20016106</v>
      </c>
      <c r="F576" s="10" t="s">
        <v>3261</v>
      </c>
      <c r="G576" s="10" t="s">
        <v>12</v>
      </c>
      <c r="H576" s="10" t="s">
        <v>12</v>
      </c>
      <c r="I576" s="9" t="s">
        <v>12</v>
      </c>
      <c r="J576" s="9">
        <v>60</v>
      </c>
      <c r="K576" s="10">
        <f>IF($E576="","",IFERROR(INDEX('01_Cad_Pecas'!$H$2:$H$5000,MATCH($E576,'01_Cad_Pecas'!$D$2:$D$5000,0)),IFERROR(INDEX('01_Cad_Pecas'!$H$2:$H$5000,MATCH(VALUE($E576),'01_Cad_Pecas'!$D$2:$D$5000,0)),"")))</f>
        <v>1.1000000000000001</v>
      </c>
      <c r="L576" s="10">
        <f>IF($E576="","",IFERROR(INDEX('01_Cad_Pecas'!$I$2:$I$5000,MATCH($E576,'01_Cad_Pecas'!$D$2:$D$5000,0)),IFERROR(INDEX('01_Cad_Pecas'!$I$2:$I$5000,MATCH(VALUE($E576),'01_Cad_Pecas'!$D$2:$D$5000,0)),"")))</f>
        <v>9.375E-2</v>
      </c>
      <c r="M576" s="10">
        <f t="shared" si="72"/>
        <v>6.7249999999999996</v>
      </c>
      <c r="N576" s="9">
        <v>46196</v>
      </c>
      <c r="O576" s="9">
        <v>60</v>
      </c>
      <c r="P576" s="10"/>
      <c r="Q576" s="10"/>
      <c r="R576" s="10">
        <f t="shared" si="75"/>
        <v>6.7249999999999996</v>
      </c>
      <c r="S576" s="10"/>
      <c r="T576" s="10">
        <f t="shared" si="76"/>
        <v>1</v>
      </c>
      <c r="U576" s="10"/>
      <c r="V576" s="10" t="str">
        <f t="shared" ca="1" si="77"/>
        <v>SIM</v>
      </c>
      <c r="W576" s="10">
        <f>IF(OR($A576="",$I576="",$M576=""),"",SUMIFS($M$2:M576,$I$2:I576,$I576,$A$2:A576,$A576)-$M576)</f>
        <v>93.637499999999989</v>
      </c>
      <c r="X576" s="10">
        <f t="shared" si="78"/>
        <v>303.72249999999991</v>
      </c>
      <c r="Y576" s="10">
        <f>IFERROR(VLOOKUP($I576,'02_Cad_Maquinas'!$B$2:$H$200,7,FALSE()),"")</f>
        <v>475.2</v>
      </c>
      <c r="Z576" s="10">
        <f t="shared" si="79"/>
        <v>171.47750000000008</v>
      </c>
      <c r="AA576" s="11">
        <f t="shared" si="80"/>
        <v>0.63914667508417489</v>
      </c>
      <c r="AB576" s="10" t="s">
        <v>3316</v>
      </c>
      <c r="AC576" s="10" t="str">
        <f t="shared" si="73"/>
        <v>|10176|</v>
      </c>
      <c r="AD576" s="10" t="str">
        <f t="shared" si="74"/>
        <v>SECCIONADORA 10</v>
      </c>
    </row>
    <row r="577" spans="1:30" ht="24" customHeight="1" x14ac:dyDescent="0.3">
      <c r="A577" s="35">
        <v>46196</v>
      </c>
      <c r="B577" s="10">
        <v>10176</v>
      </c>
      <c r="C577" s="10" t="s">
        <v>3130</v>
      </c>
      <c r="D577" s="10" t="s">
        <v>3087</v>
      </c>
      <c r="E577" s="10">
        <v>30001205</v>
      </c>
      <c r="F577" s="10" t="s">
        <v>3322</v>
      </c>
      <c r="G577" s="10" t="s">
        <v>12</v>
      </c>
      <c r="H577" s="10" t="s">
        <v>12</v>
      </c>
      <c r="I577" s="9" t="s">
        <v>12</v>
      </c>
      <c r="J577" s="9">
        <v>238</v>
      </c>
      <c r="K577" s="10">
        <f>IF($E577="","",IFERROR(INDEX('01_Cad_Pecas'!$H$2:$H$5000,MATCH($E577,'01_Cad_Pecas'!$D$2:$D$5000,0)),IFERROR(INDEX('01_Cad_Pecas'!$H$2:$H$5000,MATCH(VALUE($E577),'01_Cad_Pecas'!$D$2:$D$5000,0)),"")))</f>
        <v>1.1000000000000001</v>
      </c>
      <c r="L577" s="10">
        <f>IF($E577="","",IFERROR(INDEX('01_Cad_Pecas'!$I$2:$I$5000,MATCH($E577,'01_Cad_Pecas'!$D$2:$D$5000,0)),IFERROR(INDEX('01_Cad_Pecas'!$I$2:$I$5000,MATCH(VALUE($E577),'01_Cad_Pecas'!$D$2:$D$5000,0)),"")))</f>
        <v>9.375E-2</v>
      </c>
      <c r="M577" s="10">
        <f t="shared" si="72"/>
        <v>23.412500000000001</v>
      </c>
      <c r="N577" s="9">
        <v>46196</v>
      </c>
      <c r="O577" s="9">
        <v>238</v>
      </c>
      <c r="P577" s="10"/>
      <c r="Q577" s="10"/>
      <c r="R577" s="10">
        <f t="shared" si="75"/>
        <v>23.412500000000001</v>
      </c>
      <c r="S577" s="10"/>
      <c r="T577" s="10">
        <f t="shared" si="76"/>
        <v>1</v>
      </c>
      <c r="U577" s="10"/>
      <c r="V577" s="10" t="str">
        <f t="shared" ca="1" si="77"/>
        <v>SIM</v>
      </c>
      <c r="W577" s="10">
        <f>IF(OR($A577="",$I577="",$M577=""),"",SUMIFS($M$2:M577,$I$2:I577,$I577,$A$2:A577,$A577)-$M577)</f>
        <v>100.36249999999998</v>
      </c>
      <c r="X577" s="10">
        <f t="shared" si="78"/>
        <v>303.72249999999991</v>
      </c>
      <c r="Y577" s="10">
        <f>IFERROR(VLOOKUP($I577,'02_Cad_Maquinas'!$B$2:$H$200,7,FALSE()),"")</f>
        <v>475.2</v>
      </c>
      <c r="Z577" s="10">
        <f t="shared" si="79"/>
        <v>171.47750000000008</v>
      </c>
      <c r="AA577" s="11">
        <f t="shared" si="80"/>
        <v>0.63914667508417489</v>
      </c>
      <c r="AB577" s="10" t="s">
        <v>3316</v>
      </c>
      <c r="AC577" s="10" t="str">
        <f t="shared" si="73"/>
        <v>|10176|</v>
      </c>
      <c r="AD577" s="10" t="str">
        <f t="shared" si="74"/>
        <v>SECCIONADORA 10</v>
      </c>
    </row>
    <row r="578" spans="1:30" ht="24" customHeight="1" x14ac:dyDescent="0.3">
      <c r="A578" s="35">
        <v>46196</v>
      </c>
      <c r="B578" s="10">
        <v>10176</v>
      </c>
      <c r="C578" s="10" t="s">
        <v>3130</v>
      </c>
      <c r="D578" s="10" t="s">
        <v>3087</v>
      </c>
      <c r="E578" s="10">
        <v>30001206</v>
      </c>
      <c r="F578" s="10" t="s">
        <v>3278</v>
      </c>
      <c r="G578" s="10" t="s">
        <v>12</v>
      </c>
      <c r="H578" s="10" t="s">
        <v>12</v>
      </c>
      <c r="I578" s="9" t="s">
        <v>12</v>
      </c>
      <c r="J578" s="9">
        <v>238</v>
      </c>
      <c r="K578" s="10">
        <f>IF($E578="","",IFERROR(INDEX('01_Cad_Pecas'!$H$2:$H$5000,MATCH($E578,'01_Cad_Pecas'!$D$2:$D$5000,0)),IFERROR(INDEX('01_Cad_Pecas'!$H$2:$H$5000,MATCH(VALUE($E578),'01_Cad_Pecas'!$D$2:$D$5000,0)),"")))</f>
        <v>1.1000000000000001</v>
      </c>
      <c r="L578" s="10">
        <f>IF($E578="","",IFERROR(INDEX('01_Cad_Pecas'!$I$2:$I$5000,MATCH($E578,'01_Cad_Pecas'!$D$2:$D$5000,0)),IFERROR(INDEX('01_Cad_Pecas'!$I$2:$I$5000,MATCH(VALUE($E578),'01_Cad_Pecas'!$D$2:$D$5000,0)),"")))</f>
        <v>9.375E-2</v>
      </c>
      <c r="M578" s="10">
        <f t="shared" ref="M578:M641" si="81">IF(OR($J578="",$L578=""),"",IF($K578="",0,$K578)+$J578*$L578)</f>
        <v>23.412500000000001</v>
      </c>
      <c r="N578" s="9">
        <v>46196</v>
      </c>
      <c r="O578" s="9">
        <v>238</v>
      </c>
      <c r="P578" s="10"/>
      <c r="Q578" s="10"/>
      <c r="R578" s="10">
        <f t="shared" si="75"/>
        <v>23.412500000000001</v>
      </c>
      <c r="S578" s="10"/>
      <c r="T578" s="10">
        <f t="shared" si="76"/>
        <v>1</v>
      </c>
      <c r="U578" s="10"/>
      <c r="V578" s="10" t="str">
        <f t="shared" ca="1" si="77"/>
        <v>SIM</v>
      </c>
      <c r="W578" s="10">
        <f>IF(OR($A578="",$I578="",$M578=""),"",SUMIFS($M$2:M578,$I$2:I578,$I578,$A$2:A578,$A578)-$M578)</f>
        <v>123.77499999999998</v>
      </c>
      <c r="X578" s="10">
        <f t="shared" si="78"/>
        <v>303.72249999999991</v>
      </c>
      <c r="Y578" s="10">
        <f>IFERROR(VLOOKUP($I578,'02_Cad_Maquinas'!$B$2:$H$200,7,FALSE()),"")</f>
        <v>475.2</v>
      </c>
      <c r="Z578" s="10">
        <f t="shared" si="79"/>
        <v>171.47750000000008</v>
      </c>
      <c r="AA578" s="11">
        <f t="shared" si="80"/>
        <v>0.63914667508417489</v>
      </c>
      <c r="AB578" s="10" t="s">
        <v>3316</v>
      </c>
      <c r="AC578" s="10" t="str">
        <f t="shared" si="73"/>
        <v>|10176|</v>
      </c>
      <c r="AD578" s="10" t="str">
        <f t="shared" si="74"/>
        <v>SECCIONADORA 10</v>
      </c>
    </row>
    <row r="579" spans="1:30" ht="24" customHeight="1" x14ac:dyDescent="0.3">
      <c r="A579" s="35">
        <v>46196</v>
      </c>
      <c r="B579" s="10">
        <v>10176</v>
      </c>
      <c r="C579" s="10" t="s">
        <v>3130</v>
      </c>
      <c r="D579" s="10" t="s">
        <v>3087</v>
      </c>
      <c r="E579" s="10">
        <v>30001207</v>
      </c>
      <c r="F579" s="10" t="s">
        <v>3280</v>
      </c>
      <c r="G579" s="10" t="s">
        <v>12</v>
      </c>
      <c r="H579" s="10" t="s">
        <v>12</v>
      </c>
      <c r="I579" s="9" t="s">
        <v>12</v>
      </c>
      <c r="J579" s="9">
        <v>278</v>
      </c>
      <c r="K579" s="10">
        <f>IF($E579="","",IFERROR(INDEX('01_Cad_Pecas'!$H$2:$H$5000,MATCH($E579,'01_Cad_Pecas'!$D$2:$D$5000,0)),IFERROR(INDEX('01_Cad_Pecas'!$H$2:$H$5000,MATCH(VALUE($E579),'01_Cad_Pecas'!$D$2:$D$5000,0)),"")))</f>
        <v>1.1000000000000001</v>
      </c>
      <c r="L579" s="10">
        <f>IF($E579="","",IFERROR(INDEX('01_Cad_Pecas'!$I$2:$I$5000,MATCH($E579,'01_Cad_Pecas'!$D$2:$D$5000,0)),IFERROR(INDEX('01_Cad_Pecas'!$I$2:$I$5000,MATCH(VALUE($E579),'01_Cad_Pecas'!$D$2:$D$5000,0)),"")))</f>
        <v>9.375E-2</v>
      </c>
      <c r="M579" s="10">
        <f t="shared" si="81"/>
        <v>27.162500000000001</v>
      </c>
      <c r="N579" s="9">
        <v>46196</v>
      </c>
      <c r="O579" s="9">
        <v>278</v>
      </c>
      <c r="P579" s="10"/>
      <c r="Q579" s="10"/>
      <c r="R579" s="10">
        <f t="shared" si="75"/>
        <v>27.162500000000001</v>
      </c>
      <c r="S579" s="10"/>
      <c r="T579" s="10">
        <f t="shared" si="76"/>
        <v>1</v>
      </c>
      <c r="U579" s="10"/>
      <c r="V579" s="10" t="str">
        <f t="shared" ca="1" si="77"/>
        <v>SIM</v>
      </c>
      <c r="W579" s="10">
        <f>IF(OR($A579="",$I579="",$M579=""),"",SUMIFS($M$2:M579,$I$2:I579,$I579,$A$2:A579,$A579)-$M579)</f>
        <v>147.18749999999997</v>
      </c>
      <c r="X579" s="10">
        <f t="shared" si="78"/>
        <v>303.72249999999991</v>
      </c>
      <c r="Y579" s="10">
        <f>IFERROR(VLOOKUP($I579,'02_Cad_Maquinas'!$B$2:$H$200,7,FALSE()),"")</f>
        <v>475.2</v>
      </c>
      <c r="Z579" s="10">
        <f t="shared" si="79"/>
        <v>171.47750000000008</v>
      </c>
      <c r="AA579" s="11">
        <f t="shared" si="80"/>
        <v>0.63914667508417489</v>
      </c>
      <c r="AB579" s="10" t="s">
        <v>3316</v>
      </c>
      <c r="AC579" s="10" t="str">
        <f t="shared" ref="AC579:AC642" si="82">IF($B579="","","|"&amp;SUBSTITUTE(TRIM(SUBSTITUTE(SUBSTITUTE(SUBSTITUTE(SUBSTITUTE(SUBSTITUTE(SUBSTITUTE(SUBSTITUTE(SUBSTITUTE(SUBSTITUTE(SUBSTITUTE(SUBSTITUTE(SUBSTITUTE(SUBSTITUTE(SUBSTITUTE(TRIM($B579&amp;""),CHAR(10)," "),CHAR(13)," "),"."," "),";"," "),","," "),"/"," "),"+"," "),"-"," "),"  "," "),"  "," "),"  "," "),"  "," "),"  "," "),"  "," "))," ","|")&amp;"|")</f>
        <v>|10176|</v>
      </c>
      <c r="AD579" s="10" t="str">
        <f t="shared" ref="AD579:AD642" si="83">TRIM($I579&amp;"")</f>
        <v>SECCIONADORA 10</v>
      </c>
    </row>
    <row r="580" spans="1:30" ht="24" customHeight="1" x14ac:dyDescent="0.3">
      <c r="A580" s="35">
        <v>46196</v>
      </c>
      <c r="B580" s="10">
        <v>10176</v>
      </c>
      <c r="C580" s="10" t="s">
        <v>3130</v>
      </c>
      <c r="D580" s="10" t="s">
        <v>3087</v>
      </c>
      <c r="E580" s="10">
        <v>20019001</v>
      </c>
      <c r="F580" s="10" t="s">
        <v>1616</v>
      </c>
      <c r="G580" s="10" t="s">
        <v>12</v>
      </c>
      <c r="H580" s="10" t="s">
        <v>12</v>
      </c>
      <c r="I580" s="9" t="s">
        <v>12</v>
      </c>
      <c r="J580" s="9">
        <v>48</v>
      </c>
      <c r="K580" s="10">
        <f>IF($E580="","",IFERROR(INDEX('01_Cad_Pecas'!$H$2:$H$5000,MATCH($E580,'01_Cad_Pecas'!$D$2:$D$5000,0)),IFERROR(INDEX('01_Cad_Pecas'!$H$2:$H$5000,MATCH(VALUE($E580),'01_Cad_Pecas'!$D$2:$D$5000,0)),"")))</f>
        <v>1.1000000000000001</v>
      </c>
      <c r="L580" s="10">
        <f>IF($E580="","",IFERROR(INDEX('01_Cad_Pecas'!$I$2:$I$5000,MATCH($E580,'01_Cad_Pecas'!$D$2:$D$5000,0)),IFERROR(INDEX('01_Cad_Pecas'!$I$2:$I$5000,MATCH(VALUE($E580),'01_Cad_Pecas'!$D$2:$D$5000,0)),"")))</f>
        <v>9.375E-2</v>
      </c>
      <c r="M580" s="10">
        <f t="shared" si="81"/>
        <v>5.6</v>
      </c>
      <c r="N580" s="9">
        <v>46196</v>
      </c>
      <c r="O580" s="9">
        <v>48</v>
      </c>
      <c r="P580" s="10"/>
      <c r="Q580" s="10"/>
      <c r="R580" s="10">
        <f t="shared" si="75"/>
        <v>5.6</v>
      </c>
      <c r="S580" s="10"/>
      <c r="T580" s="10">
        <f t="shared" si="76"/>
        <v>1</v>
      </c>
      <c r="U580" s="10"/>
      <c r="V580" s="10" t="str">
        <f t="shared" ca="1" si="77"/>
        <v>SIM</v>
      </c>
      <c r="W580" s="10">
        <f>IF(OR($A580="",$I580="",$M580=""),"",SUMIFS($M$2:M580,$I$2:I580,$I580,$A$2:A580,$A580)-$M580)</f>
        <v>174.34999999999997</v>
      </c>
      <c r="X580" s="10">
        <f t="shared" si="78"/>
        <v>303.72249999999991</v>
      </c>
      <c r="Y580" s="10">
        <f>IFERROR(VLOOKUP($I580,'02_Cad_Maquinas'!$B$2:$H$200,7,FALSE()),"")</f>
        <v>475.2</v>
      </c>
      <c r="Z580" s="10">
        <f t="shared" si="79"/>
        <v>171.47750000000008</v>
      </c>
      <c r="AA580" s="11">
        <f t="shared" si="80"/>
        <v>0.63914667508417489</v>
      </c>
      <c r="AB580" s="10" t="s">
        <v>3316</v>
      </c>
      <c r="AC580" s="10" t="str">
        <f t="shared" si="82"/>
        <v>|10176|</v>
      </c>
      <c r="AD580" s="10" t="str">
        <f t="shared" si="83"/>
        <v>SECCIONADORA 10</v>
      </c>
    </row>
    <row r="581" spans="1:30" ht="24" customHeight="1" x14ac:dyDescent="0.3">
      <c r="A581" s="35">
        <v>46196</v>
      </c>
      <c r="B581" s="10">
        <v>10176</v>
      </c>
      <c r="C581" s="10" t="s">
        <v>3130</v>
      </c>
      <c r="D581" s="10" t="s">
        <v>3087</v>
      </c>
      <c r="E581" s="10">
        <v>20019002</v>
      </c>
      <c r="F581" s="10" t="s">
        <v>1615</v>
      </c>
      <c r="G581" s="10" t="s">
        <v>12</v>
      </c>
      <c r="H581" s="10" t="s">
        <v>12</v>
      </c>
      <c r="I581" s="9" t="s">
        <v>12</v>
      </c>
      <c r="J581" s="9">
        <v>48</v>
      </c>
      <c r="K581" s="10">
        <f>IF($E581="","",IFERROR(INDEX('01_Cad_Pecas'!$H$2:$H$5000,MATCH($E581,'01_Cad_Pecas'!$D$2:$D$5000,0)),IFERROR(INDEX('01_Cad_Pecas'!$H$2:$H$5000,MATCH(VALUE($E581),'01_Cad_Pecas'!$D$2:$D$5000,0)),"")))</f>
        <v>1.1000000000000001</v>
      </c>
      <c r="L581" s="10">
        <f>IF($E581="","",IFERROR(INDEX('01_Cad_Pecas'!$I$2:$I$5000,MATCH($E581,'01_Cad_Pecas'!$D$2:$D$5000,0)),IFERROR(INDEX('01_Cad_Pecas'!$I$2:$I$5000,MATCH(VALUE($E581),'01_Cad_Pecas'!$D$2:$D$5000,0)),"")))</f>
        <v>9.375E-2</v>
      </c>
      <c r="M581" s="10">
        <f t="shared" si="81"/>
        <v>5.6</v>
      </c>
      <c r="N581" s="9">
        <v>46196</v>
      </c>
      <c r="O581" s="9">
        <v>48</v>
      </c>
      <c r="P581" s="10"/>
      <c r="Q581" s="10"/>
      <c r="R581" s="10">
        <f t="shared" si="75"/>
        <v>5.6</v>
      </c>
      <c r="S581" s="10"/>
      <c r="T581" s="10">
        <f t="shared" si="76"/>
        <v>1</v>
      </c>
      <c r="U581" s="10"/>
      <c r="V581" s="10" t="str">
        <f t="shared" ca="1" si="77"/>
        <v>SIM</v>
      </c>
      <c r="W581" s="10">
        <f>IF(OR($A581="",$I581="",$M581=""),"",SUMIFS($M$2:M581,$I$2:I581,$I581,$A$2:A581,$A581)-$M581)</f>
        <v>179.94999999999996</v>
      </c>
      <c r="X581" s="10">
        <f t="shared" si="78"/>
        <v>303.72249999999991</v>
      </c>
      <c r="Y581" s="10">
        <f>IFERROR(VLOOKUP($I581,'02_Cad_Maquinas'!$B$2:$H$200,7,FALSE()),"")</f>
        <v>475.2</v>
      </c>
      <c r="Z581" s="10">
        <f t="shared" si="79"/>
        <v>171.47750000000008</v>
      </c>
      <c r="AA581" s="11">
        <f t="shared" si="80"/>
        <v>0.63914667508417489</v>
      </c>
      <c r="AB581" s="10" t="s">
        <v>3316</v>
      </c>
      <c r="AC581" s="10" t="str">
        <f t="shared" si="82"/>
        <v>|10176|</v>
      </c>
      <c r="AD581" s="10" t="str">
        <f t="shared" si="83"/>
        <v>SECCIONADORA 10</v>
      </c>
    </row>
    <row r="582" spans="1:30" ht="24" customHeight="1" x14ac:dyDescent="0.3">
      <c r="A582" s="35">
        <v>46196</v>
      </c>
      <c r="B582" s="10">
        <v>10176</v>
      </c>
      <c r="C582" s="10" t="s">
        <v>3130</v>
      </c>
      <c r="D582" s="10" t="s">
        <v>3087</v>
      </c>
      <c r="E582" s="10">
        <v>20019003</v>
      </c>
      <c r="F582" s="10" t="s">
        <v>1617</v>
      </c>
      <c r="G582" s="10" t="s">
        <v>12</v>
      </c>
      <c r="H582" s="10" t="s">
        <v>12</v>
      </c>
      <c r="I582" s="9" t="s">
        <v>12</v>
      </c>
      <c r="J582" s="9">
        <v>24</v>
      </c>
      <c r="K582" s="10">
        <f>IF($E582="","",IFERROR(INDEX('01_Cad_Pecas'!$H$2:$H$5000,MATCH($E582,'01_Cad_Pecas'!$D$2:$D$5000,0)),IFERROR(INDEX('01_Cad_Pecas'!$H$2:$H$5000,MATCH(VALUE($E582),'01_Cad_Pecas'!$D$2:$D$5000,0)),"")))</f>
        <v>3</v>
      </c>
      <c r="L582" s="10">
        <f>IF($E582="","",IFERROR(INDEX('01_Cad_Pecas'!$I$2:$I$5000,MATCH($E582,'01_Cad_Pecas'!$D$2:$D$5000,0)),IFERROR(INDEX('01_Cad_Pecas'!$I$2:$I$5000,MATCH(VALUE($E582),'01_Cad_Pecas'!$D$2:$D$5000,0)),"")))</f>
        <v>6.7799999999999999E-2</v>
      </c>
      <c r="M582" s="10">
        <f t="shared" si="81"/>
        <v>4.6272000000000002</v>
      </c>
      <c r="N582" s="9">
        <v>46196</v>
      </c>
      <c r="O582" s="9">
        <v>24</v>
      </c>
      <c r="P582" s="10"/>
      <c r="Q582" s="10"/>
      <c r="R582" s="10">
        <f t="shared" si="75"/>
        <v>4.6272000000000002</v>
      </c>
      <c r="S582" s="10"/>
      <c r="T582" s="10">
        <f t="shared" si="76"/>
        <v>1</v>
      </c>
      <c r="U582" s="10"/>
      <c r="V582" s="10" t="str">
        <f t="shared" ca="1" si="77"/>
        <v>SIM</v>
      </c>
      <c r="W582" s="10">
        <f>IF(OR($A582="",$I582="",$M582=""),"",SUMIFS($M$2:M582,$I$2:I582,$I582,$A$2:A582,$A582)-$M582)</f>
        <v>185.54999999999995</v>
      </c>
      <c r="X582" s="10">
        <f t="shared" si="78"/>
        <v>303.72249999999991</v>
      </c>
      <c r="Y582" s="10">
        <f>IFERROR(VLOOKUP($I582,'02_Cad_Maquinas'!$B$2:$H$200,7,FALSE()),"")</f>
        <v>475.2</v>
      </c>
      <c r="Z582" s="10">
        <f t="shared" si="79"/>
        <v>171.47750000000008</v>
      </c>
      <c r="AA582" s="11">
        <f t="shared" si="80"/>
        <v>0.63914667508417489</v>
      </c>
      <c r="AB582" s="10" t="s">
        <v>3316</v>
      </c>
      <c r="AC582" s="10" t="str">
        <f t="shared" si="82"/>
        <v>|10176|</v>
      </c>
      <c r="AD582" s="10" t="str">
        <f t="shared" si="83"/>
        <v>SECCIONADORA 10</v>
      </c>
    </row>
    <row r="583" spans="1:30" ht="24" customHeight="1" x14ac:dyDescent="0.3">
      <c r="A583" s="35">
        <v>46196</v>
      </c>
      <c r="B583" s="10">
        <v>10176</v>
      </c>
      <c r="C583" s="10" t="s">
        <v>3130</v>
      </c>
      <c r="D583" s="10" t="s">
        <v>3087</v>
      </c>
      <c r="E583" s="10">
        <v>20019004</v>
      </c>
      <c r="F583" s="10" t="s">
        <v>3262</v>
      </c>
      <c r="G583" s="10" t="s">
        <v>12</v>
      </c>
      <c r="H583" s="10" t="s">
        <v>12</v>
      </c>
      <c r="I583" s="9" t="s">
        <v>12</v>
      </c>
      <c r="J583" s="9">
        <v>24</v>
      </c>
      <c r="K583" s="10">
        <f>IF($E583="","",IFERROR(INDEX('01_Cad_Pecas'!$H$2:$H$5000,MATCH($E583,'01_Cad_Pecas'!$D$2:$D$5000,0)),IFERROR(INDEX('01_Cad_Pecas'!$H$2:$H$5000,MATCH(VALUE($E583),'01_Cad_Pecas'!$D$2:$D$5000,0)),"")))</f>
        <v>1.1000000000000001</v>
      </c>
      <c r="L583" s="10">
        <f>IF($E583="","",IFERROR(INDEX('01_Cad_Pecas'!$I$2:$I$5000,MATCH($E583,'01_Cad_Pecas'!$D$2:$D$5000,0)),IFERROR(INDEX('01_Cad_Pecas'!$I$2:$I$5000,MATCH(VALUE($E583),'01_Cad_Pecas'!$D$2:$D$5000,0)),"")))</f>
        <v>9.375E-2</v>
      </c>
      <c r="M583" s="10">
        <f t="shared" si="81"/>
        <v>3.35</v>
      </c>
      <c r="N583" s="9">
        <v>46196</v>
      </c>
      <c r="O583" s="9">
        <v>24</v>
      </c>
      <c r="P583" s="10"/>
      <c r="Q583" s="10"/>
      <c r="R583" s="10">
        <f t="shared" ref="R583:R646" si="84">IF(AND($P583&lt;&gt;"",$Q583&lt;&gt;""),($Q583-$P583)*1440,IF(AND($O583&lt;&gt;"",$L583&lt;&gt;""),IF($K583="",0,$K583)+$O583*$L583,""))</f>
        <v>3.35</v>
      </c>
      <c r="S583" s="10"/>
      <c r="T583" s="10">
        <f t="shared" ref="T583:T646" si="85">IF(OR($J583="",$O583=""),"",$O583/$J583)</f>
        <v>1</v>
      </c>
      <c r="U583" s="10"/>
      <c r="V583" s="10" t="str">
        <f t="shared" ref="V583:V646" ca="1" si="86">IF($A583="","",IF(AND($A583&lt;&gt;"",NOT(OR($U583="Concluído",$U583="Concluido")),TODAY()&gt;$A583),"SIM","NÃO"))</f>
        <v>SIM</v>
      </c>
      <c r="W583" s="10">
        <f>IF(OR($A583="",$I583="",$M583=""),"",SUMIFS($M$2:M583,$I$2:I583,$I583,$A$2:A583,$A583)-$M583)</f>
        <v>190.17719999999994</v>
      </c>
      <c r="X583" s="10">
        <f t="shared" ref="X583:X646" si="87">IF(OR($A583="",$I583=""),"",SUMIFS($M$2:$M$4922,$I$2:$I$4922,$I583,$A$2:$A$4922,$A583))</f>
        <v>303.72249999999991</v>
      </c>
      <c r="Y583" s="10">
        <f>IFERROR(VLOOKUP($I583,'02_Cad_Maquinas'!$B$2:$H$200,7,FALSE()),"")</f>
        <v>475.2</v>
      </c>
      <c r="Z583" s="10">
        <f t="shared" ref="Z583:Z646" si="88">IF(OR($X583="",$Y583=""),"",$Y583-$X583)</f>
        <v>171.47750000000008</v>
      </c>
      <c r="AA583" s="11">
        <f t="shared" ref="AA583:AA646" si="89">IF(OR($X583="",$Y583=""),"",$X583/$Y583)</f>
        <v>0.63914667508417489</v>
      </c>
      <c r="AB583" s="10" t="s">
        <v>3316</v>
      </c>
      <c r="AC583" s="10" t="str">
        <f t="shared" si="82"/>
        <v>|10176|</v>
      </c>
      <c r="AD583" s="10" t="str">
        <f t="shared" si="83"/>
        <v>SECCIONADORA 10</v>
      </c>
    </row>
    <row r="584" spans="1:30" ht="24" customHeight="1" x14ac:dyDescent="0.3">
      <c r="A584" s="35">
        <v>46196</v>
      </c>
      <c r="B584" s="10">
        <v>10176</v>
      </c>
      <c r="C584" s="10" t="s">
        <v>3130</v>
      </c>
      <c r="D584" s="10" t="s">
        <v>3087</v>
      </c>
      <c r="E584" s="10">
        <v>20019005</v>
      </c>
      <c r="F584" s="10" t="s">
        <v>2939</v>
      </c>
      <c r="G584" s="10" t="s">
        <v>12</v>
      </c>
      <c r="H584" s="10" t="s">
        <v>12</v>
      </c>
      <c r="I584" s="9" t="s">
        <v>12</v>
      </c>
      <c r="J584" s="9">
        <v>240</v>
      </c>
      <c r="K584" s="10">
        <f>IF($E584="","",IFERROR(INDEX('01_Cad_Pecas'!$H$2:$H$5000,MATCH($E584,'01_Cad_Pecas'!$D$2:$D$5000,0)),IFERROR(INDEX('01_Cad_Pecas'!$H$2:$H$5000,MATCH(VALUE($E584),'01_Cad_Pecas'!$D$2:$D$5000,0)),"")))</f>
        <v>3</v>
      </c>
      <c r="L584" s="10">
        <f>IF($E584="","",IFERROR(INDEX('01_Cad_Pecas'!$I$2:$I$5000,MATCH($E584,'01_Cad_Pecas'!$D$2:$D$5000,0)),IFERROR(INDEX('01_Cad_Pecas'!$I$2:$I$5000,MATCH(VALUE($E584),'01_Cad_Pecas'!$D$2:$D$5000,0)),"")))</f>
        <v>6.7799999999999999E-2</v>
      </c>
      <c r="M584" s="10">
        <f t="shared" si="81"/>
        <v>19.271999999999998</v>
      </c>
      <c r="N584" s="9">
        <v>46196</v>
      </c>
      <c r="O584" s="9">
        <v>240</v>
      </c>
      <c r="P584" s="10"/>
      <c r="Q584" s="10"/>
      <c r="R584" s="10">
        <f t="shared" si="84"/>
        <v>19.271999999999998</v>
      </c>
      <c r="S584" s="10"/>
      <c r="T584" s="10">
        <f t="shared" si="85"/>
        <v>1</v>
      </c>
      <c r="U584" s="10"/>
      <c r="V584" s="10" t="str">
        <f t="shared" ca="1" si="86"/>
        <v>SIM</v>
      </c>
      <c r="W584" s="10">
        <f>IF(OR($A584="",$I584="",$M584=""),"",SUMIFS($M$2:M584,$I$2:I584,$I584,$A$2:A584,$A584)-$M584)</f>
        <v>193.52719999999994</v>
      </c>
      <c r="X584" s="10">
        <f t="shared" si="87"/>
        <v>303.72249999999991</v>
      </c>
      <c r="Y584" s="10">
        <f>IFERROR(VLOOKUP($I584,'02_Cad_Maquinas'!$B$2:$H$200,7,FALSE()),"")</f>
        <v>475.2</v>
      </c>
      <c r="Z584" s="10">
        <f t="shared" si="88"/>
        <v>171.47750000000008</v>
      </c>
      <c r="AA584" s="11">
        <f t="shared" si="89"/>
        <v>0.63914667508417489</v>
      </c>
      <c r="AB584" s="10" t="s">
        <v>3316</v>
      </c>
      <c r="AC584" s="10" t="str">
        <f t="shared" si="82"/>
        <v>|10176|</v>
      </c>
      <c r="AD584" s="10" t="str">
        <f t="shared" si="83"/>
        <v>SECCIONADORA 10</v>
      </c>
    </row>
    <row r="585" spans="1:30" ht="24" customHeight="1" x14ac:dyDescent="0.3">
      <c r="A585" s="35">
        <v>46196</v>
      </c>
      <c r="B585" s="10">
        <v>10176</v>
      </c>
      <c r="C585" s="10" t="s">
        <v>3130</v>
      </c>
      <c r="D585" s="10" t="s">
        <v>3087</v>
      </c>
      <c r="E585" s="10">
        <v>20020002</v>
      </c>
      <c r="F585" s="10" t="s">
        <v>3263</v>
      </c>
      <c r="G585" s="10" t="s">
        <v>12</v>
      </c>
      <c r="H585" s="10" t="s">
        <v>12</v>
      </c>
      <c r="I585" s="9" t="s">
        <v>12</v>
      </c>
      <c r="J585" s="9">
        <v>30</v>
      </c>
      <c r="K585" s="10">
        <f>IF($E585="","",IFERROR(INDEX('01_Cad_Pecas'!$H$2:$H$5000,MATCH($E585,'01_Cad_Pecas'!$D$2:$D$5000,0)),IFERROR(INDEX('01_Cad_Pecas'!$H$2:$H$5000,MATCH(VALUE($E585),'01_Cad_Pecas'!$D$2:$D$5000,0)),"")))</f>
        <v>1.1000000000000001</v>
      </c>
      <c r="L585" s="10">
        <f>IF($E585="","",IFERROR(INDEX('01_Cad_Pecas'!$I$2:$I$5000,MATCH($E585,'01_Cad_Pecas'!$D$2:$D$5000,0)),IFERROR(INDEX('01_Cad_Pecas'!$I$2:$I$5000,MATCH(VALUE($E585),'01_Cad_Pecas'!$D$2:$D$5000,0)),"")))</f>
        <v>9.375E-2</v>
      </c>
      <c r="M585" s="10">
        <f t="shared" si="81"/>
        <v>3.9125000000000001</v>
      </c>
      <c r="N585" s="9">
        <v>46196</v>
      </c>
      <c r="O585" s="9">
        <v>30</v>
      </c>
      <c r="P585" s="10"/>
      <c r="Q585" s="10"/>
      <c r="R585" s="10">
        <f t="shared" si="84"/>
        <v>3.9125000000000001</v>
      </c>
      <c r="S585" s="10"/>
      <c r="T585" s="10">
        <f t="shared" si="85"/>
        <v>1</v>
      </c>
      <c r="U585" s="10"/>
      <c r="V585" s="10" t="str">
        <f t="shared" ca="1" si="86"/>
        <v>SIM</v>
      </c>
      <c r="W585" s="10">
        <f>IF(OR($A585="",$I585="",$M585=""),"",SUMIFS($M$2:M585,$I$2:I585,$I585,$A$2:A585,$A585)-$M585)</f>
        <v>212.79919999999993</v>
      </c>
      <c r="X585" s="10">
        <f t="shared" si="87"/>
        <v>303.72249999999991</v>
      </c>
      <c r="Y585" s="10">
        <f>IFERROR(VLOOKUP($I585,'02_Cad_Maquinas'!$B$2:$H$200,7,FALSE()),"")</f>
        <v>475.2</v>
      </c>
      <c r="Z585" s="10">
        <f t="shared" si="88"/>
        <v>171.47750000000008</v>
      </c>
      <c r="AA585" s="11">
        <f t="shared" si="89"/>
        <v>0.63914667508417489</v>
      </c>
      <c r="AB585" s="10" t="s">
        <v>3316</v>
      </c>
      <c r="AC585" s="10" t="str">
        <f t="shared" si="82"/>
        <v>|10176|</v>
      </c>
      <c r="AD585" s="10" t="str">
        <f t="shared" si="83"/>
        <v>SECCIONADORA 10</v>
      </c>
    </row>
    <row r="586" spans="1:30" ht="24" customHeight="1" x14ac:dyDescent="0.3">
      <c r="A586" s="35">
        <v>46196</v>
      </c>
      <c r="B586" s="10">
        <v>10176</v>
      </c>
      <c r="C586" s="10" t="s">
        <v>3130</v>
      </c>
      <c r="D586" s="10" t="s">
        <v>3087</v>
      </c>
      <c r="E586" s="10">
        <v>20020003</v>
      </c>
      <c r="F586" s="10" t="s">
        <v>3264</v>
      </c>
      <c r="G586" s="10" t="s">
        <v>12</v>
      </c>
      <c r="H586" s="10" t="s">
        <v>12</v>
      </c>
      <c r="I586" s="9" t="s">
        <v>12</v>
      </c>
      <c r="J586" s="9">
        <v>30</v>
      </c>
      <c r="K586" s="10">
        <f>IF($E586="","",IFERROR(INDEX('01_Cad_Pecas'!$H$2:$H$5000,MATCH($E586,'01_Cad_Pecas'!$D$2:$D$5000,0)),IFERROR(INDEX('01_Cad_Pecas'!$H$2:$H$5000,MATCH(VALUE($E586),'01_Cad_Pecas'!$D$2:$D$5000,0)),"")))</f>
        <v>1.1000000000000001</v>
      </c>
      <c r="L586" s="10">
        <f>IF($E586="","",IFERROR(INDEX('01_Cad_Pecas'!$I$2:$I$5000,MATCH($E586,'01_Cad_Pecas'!$D$2:$D$5000,0)),IFERROR(INDEX('01_Cad_Pecas'!$I$2:$I$5000,MATCH(VALUE($E586),'01_Cad_Pecas'!$D$2:$D$5000,0)),"")))</f>
        <v>9.375E-2</v>
      </c>
      <c r="M586" s="10">
        <f t="shared" si="81"/>
        <v>3.9125000000000001</v>
      </c>
      <c r="N586" s="9">
        <v>46196</v>
      </c>
      <c r="O586" s="9">
        <v>30</v>
      </c>
      <c r="P586" s="10"/>
      <c r="Q586" s="10"/>
      <c r="R586" s="10">
        <f t="shared" si="84"/>
        <v>3.9125000000000001</v>
      </c>
      <c r="S586" s="10"/>
      <c r="T586" s="10">
        <f t="shared" si="85"/>
        <v>1</v>
      </c>
      <c r="U586" s="10"/>
      <c r="V586" s="10" t="str">
        <f t="shared" ca="1" si="86"/>
        <v>SIM</v>
      </c>
      <c r="W586" s="10">
        <f>IF(OR($A586="",$I586="",$M586=""),"",SUMIFS($M$2:M586,$I$2:I586,$I586,$A$2:A586,$A586)-$M586)</f>
        <v>216.71169999999992</v>
      </c>
      <c r="X586" s="10">
        <f t="shared" si="87"/>
        <v>303.72249999999991</v>
      </c>
      <c r="Y586" s="10">
        <f>IFERROR(VLOOKUP($I586,'02_Cad_Maquinas'!$B$2:$H$200,7,FALSE()),"")</f>
        <v>475.2</v>
      </c>
      <c r="Z586" s="10">
        <f t="shared" si="88"/>
        <v>171.47750000000008</v>
      </c>
      <c r="AA586" s="11">
        <f t="shared" si="89"/>
        <v>0.63914667508417489</v>
      </c>
      <c r="AB586" s="10" t="s">
        <v>3316</v>
      </c>
      <c r="AC586" s="10" t="str">
        <f t="shared" si="82"/>
        <v>|10176|</v>
      </c>
      <c r="AD586" s="10" t="str">
        <f t="shared" si="83"/>
        <v>SECCIONADORA 10</v>
      </c>
    </row>
    <row r="587" spans="1:30" ht="24" customHeight="1" x14ac:dyDescent="0.3">
      <c r="A587" s="35">
        <v>46196</v>
      </c>
      <c r="B587" s="10">
        <v>10176</v>
      </c>
      <c r="C587" s="10" t="s">
        <v>3130</v>
      </c>
      <c r="D587" s="10" t="s">
        <v>3087</v>
      </c>
      <c r="E587" s="10">
        <v>20020004</v>
      </c>
      <c r="F587" s="10" t="s">
        <v>3265</v>
      </c>
      <c r="G587" s="10" t="s">
        <v>12</v>
      </c>
      <c r="H587" s="10" t="s">
        <v>12</v>
      </c>
      <c r="I587" s="9" t="s">
        <v>12</v>
      </c>
      <c r="J587" s="9">
        <v>60</v>
      </c>
      <c r="K587" s="10">
        <f>IF($E587="","",IFERROR(INDEX('01_Cad_Pecas'!$H$2:$H$5000,MATCH($E587,'01_Cad_Pecas'!$D$2:$D$5000,0)),IFERROR(INDEX('01_Cad_Pecas'!$H$2:$H$5000,MATCH(VALUE($E587),'01_Cad_Pecas'!$D$2:$D$5000,0)),"")))</f>
        <v>1.1000000000000001</v>
      </c>
      <c r="L587" s="10">
        <f>IF($E587="","",IFERROR(INDEX('01_Cad_Pecas'!$I$2:$I$5000,MATCH($E587,'01_Cad_Pecas'!$D$2:$D$5000,0)),IFERROR(INDEX('01_Cad_Pecas'!$I$2:$I$5000,MATCH(VALUE($E587),'01_Cad_Pecas'!$D$2:$D$5000,0)),"")))</f>
        <v>9.375E-2</v>
      </c>
      <c r="M587" s="10">
        <f t="shared" si="81"/>
        <v>6.7249999999999996</v>
      </c>
      <c r="N587" s="9">
        <v>46196</v>
      </c>
      <c r="O587" s="9">
        <v>60</v>
      </c>
      <c r="P587" s="10"/>
      <c r="Q587" s="10"/>
      <c r="R587" s="10">
        <f t="shared" si="84"/>
        <v>6.7249999999999996</v>
      </c>
      <c r="S587" s="10"/>
      <c r="T587" s="10">
        <f t="shared" si="85"/>
        <v>1</v>
      </c>
      <c r="U587" s="10"/>
      <c r="V587" s="10" t="str">
        <f t="shared" ca="1" si="86"/>
        <v>SIM</v>
      </c>
      <c r="W587" s="10">
        <f>IF(OR($A587="",$I587="",$M587=""),"",SUMIFS($M$2:M587,$I$2:I587,$I587,$A$2:A587,$A587)-$M587)</f>
        <v>220.62419999999992</v>
      </c>
      <c r="X587" s="10">
        <f t="shared" si="87"/>
        <v>303.72249999999991</v>
      </c>
      <c r="Y587" s="10">
        <f>IFERROR(VLOOKUP($I587,'02_Cad_Maquinas'!$B$2:$H$200,7,FALSE()),"")</f>
        <v>475.2</v>
      </c>
      <c r="Z587" s="10">
        <f t="shared" si="88"/>
        <v>171.47750000000008</v>
      </c>
      <c r="AA587" s="11">
        <f t="shared" si="89"/>
        <v>0.63914667508417489</v>
      </c>
      <c r="AB587" s="10" t="s">
        <v>3316</v>
      </c>
      <c r="AC587" s="10" t="str">
        <f t="shared" si="82"/>
        <v>|10176|</v>
      </c>
      <c r="AD587" s="10" t="str">
        <f t="shared" si="83"/>
        <v>SECCIONADORA 10</v>
      </c>
    </row>
    <row r="588" spans="1:30" ht="24" customHeight="1" x14ac:dyDescent="0.3">
      <c r="A588" s="35">
        <v>46196</v>
      </c>
      <c r="B588" s="10">
        <v>10176</v>
      </c>
      <c r="C588" s="10" t="s">
        <v>3130</v>
      </c>
      <c r="D588" s="10" t="s">
        <v>3087</v>
      </c>
      <c r="E588" s="10">
        <v>20020005</v>
      </c>
      <c r="F588" s="10" t="s">
        <v>3266</v>
      </c>
      <c r="G588" s="10" t="s">
        <v>12</v>
      </c>
      <c r="H588" s="10" t="s">
        <v>12</v>
      </c>
      <c r="I588" s="9" t="s">
        <v>12</v>
      </c>
      <c r="J588" s="9">
        <v>30</v>
      </c>
      <c r="K588" s="10">
        <f>IF($E588="","",IFERROR(INDEX('01_Cad_Pecas'!$H$2:$H$5000,MATCH($E588,'01_Cad_Pecas'!$D$2:$D$5000,0)),IFERROR(INDEX('01_Cad_Pecas'!$H$2:$H$5000,MATCH(VALUE($E588),'01_Cad_Pecas'!$D$2:$D$5000,0)),"")))</f>
        <v>1.1000000000000001</v>
      </c>
      <c r="L588" s="10">
        <f>IF($E588="","",IFERROR(INDEX('01_Cad_Pecas'!$I$2:$I$5000,MATCH($E588,'01_Cad_Pecas'!$D$2:$D$5000,0)),IFERROR(INDEX('01_Cad_Pecas'!$I$2:$I$5000,MATCH(VALUE($E588),'01_Cad_Pecas'!$D$2:$D$5000,0)),"")))</f>
        <v>9.375E-2</v>
      </c>
      <c r="M588" s="10">
        <f t="shared" si="81"/>
        <v>3.9125000000000001</v>
      </c>
      <c r="N588" s="9">
        <v>46196</v>
      </c>
      <c r="O588" s="9">
        <v>30</v>
      </c>
      <c r="P588" s="10"/>
      <c r="Q588" s="10"/>
      <c r="R588" s="10">
        <f t="shared" si="84"/>
        <v>3.9125000000000001</v>
      </c>
      <c r="S588" s="10"/>
      <c r="T588" s="10">
        <f t="shared" si="85"/>
        <v>1</v>
      </c>
      <c r="U588" s="10"/>
      <c r="V588" s="10" t="str">
        <f t="shared" ca="1" si="86"/>
        <v>SIM</v>
      </c>
      <c r="W588" s="10">
        <f>IF(OR($A588="",$I588="",$M588=""),"",SUMIFS($M$2:M588,$I$2:I588,$I588,$A$2:A588,$A588)-$M588)</f>
        <v>227.34919999999991</v>
      </c>
      <c r="X588" s="10">
        <f t="shared" si="87"/>
        <v>303.72249999999991</v>
      </c>
      <c r="Y588" s="10">
        <f>IFERROR(VLOOKUP($I588,'02_Cad_Maquinas'!$B$2:$H$200,7,FALSE()),"")</f>
        <v>475.2</v>
      </c>
      <c r="Z588" s="10">
        <f t="shared" si="88"/>
        <v>171.47750000000008</v>
      </c>
      <c r="AA588" s="11">
        <f t="shared" si="89"/>
        <v>0.63914667508417489</v>
      </c>
      <c r="AB588" s="10" t="s">
        <v>3316</v>
      </c>
      <c r="AC588" s="10" t="str">
        <f t="shared" si="82"/>
        <v>|10176|</v>
      </c>
      <c r="AD588" s="10" t="str">
        <f t="shared" si="83"/>
        <v>SECCIONADORA 10</v>
      </c>
    </row>
    <row r="589" spans="1:30" ht="24" customHeight="1" x14ac:dyDescent="0.3">
      <c r="A589" s="35">
        <v>46196</v>
      </c>
      <c r="B589" s="10">
        <v>10176</v>
      </c>
      <c r="C589" s="10" t="s">
        <v>3130</v>
      </c>
      <c r="D589" s="10" t="s">
        <v>3087</v>
      </c>
      <c r="E589" s="10">
        <v>20013102</v>
      </c>
      <c r="F589" s="10" t="s">
        <v>3188</v>
      </c>
      <c r="G589" s="10" t="s">
        <v>12</v>
      </c>
      <c r="H589" s="10" t="s">
        <v>12</v>
      </c>
      <c r="I589" s="9" t="s">
        <v>12</v>
      </c>
      <c r="J589" s="9">
        <v>408</v>
      </c>
      <c r="K589" s="10">
        <f>IF($E589="","",IFERROR(INDEX('01_Cad_Pecas'!$H$2:$H$5000,MATCH($E589,'01_Cad_Pecas'!$D$2:$D$5000,0)),IFERROR(INDEX('01_Cad_Pecas'!$H$2:$H$5000,MATCH(VALUE($E589),'01_Cad_Pecas'!$D$2:$D$5000,0)),"")))</f>
        <v>3</v>
      </c>
      <c r="L589" s="10">
        <f>IF($E589="","",IFERROR(INDEX('01_Cad_Pecas'!$I$2:$I$5000,MATCH($E589,'01_Cad_Pecas'!$D$2:$D$5000,0)),IFERROR(INDEX('01_Cad_Pecas'!$I$2:$I$5000,MATCH(VALUE($E589),'01_Cad_Pecas'!$D$2:$D$5000,0)),"")))</f>
        <v>6.7799999999999999E-2</v>
      </c>
      <c r="M589" s="10">
        <f t="shared" si="81"/>
        <v>30.662399999999998</v>
      </c>
      <c r="N589" s="9">
        <v>46196</v>
      </c>
      <c r="O589" s="9">
        <v>408</v>
      </c>
      <c r="P589" s="10"/>
      <c r="Q589" s="10"/>
      <c r="R589" s="10">
        <f t="shared" si="84"/>
        <v>30.662399999999998</v>
      </c>
      <c r="S589" s="10"/>
      <c r="T589" s="10">
        <f t="shared" si="85"/>
        <v>1</v>
      </c>
      <c r="U589" s="10"/>
      <c r="V589" s="10" t="str">
        <f t="shared" ca="1" si="86"/>
        <v>SIM</v>
      </c>
      <c r="W589" s="10">
        <f>IF(OR($A589="",$I589="",$M589=""),"",SUMIFS($M$2:M589,$I$2:I589,$I589,$A$2:A589,$A589)-$M589)</f>
        <v>231.26169999999991</v>
      </c>
      <c r="X589" s="10">
        <f t="shared" si="87"/>
        <v>303.72249999999991</v>
      </c>
      <c r="Y589" s="10">
        <f>IFERROR(VLOOKUP($I589,'02_Cad_Maquinas'!$B$2:$H$200,7,FALSE()),"")</f>
        <v>475.2</v>
      </c>
      <c r="Z589" s="10">
        <f t="shared" si="88"/>
        <v>171.47750000000008</v>
      </c>
      <c r="AA589" s="11">
        <f t="shared" si="89"/>
        <v>0.63914667508417489</v>
      </c>
      <c r="AB589" s="10" t="s">
        <v>3316</v>
      </c>
      <c r="AC589" s="10" t="str">
        <f t="shared" si="82"/>
        <v>|10176|</v>
      </c>
      <c r="AD589" s="10" t="str">
        <f t="shared" si="83"/>
        <v>SECCIONADORA 10</v>
      </c>
    </row>
    <row r="590" spans="1:30" ht="24" customHeight="1" x14ac:dyDescent="0.3">
      <c r="A590" s="35">
        <v>46196</v>
      </c>
      <c r="B590" s="10">
        <v>10176</v>
      </c>
      <c r="C590" s="10" t="s">
        <v>3130</v>
      </c>
      <c r="D590" s="10" t="s">
        <v>3087</v>
      </c>
      <c r="E590" s="10">
        <v>20013103</v>
      </c>
      <c r="F590" s="10" t="s">
        <v>3189</v>
      </c>
      <c r="G590" s="10" t="s">
        <v>12</v>
      </c>
      <c r="H590" s="10" t="s">
        <v>12</v>
      </c>
      <c r="I590" s="9" t="s">
        <v>12</v>
      </c>
      <c r="J590" s="9">
        <v>408</v>
      </c>
      <c r="K590" s="10">
        <f>IF($E590="","",IFERROR(INDEX('01_Cad_Pecas'!$H$2:$H$5000,MATCH($E590,'01_Cad_Pecas'!$D$2:$D$5000,0)),IFERROR(INDEX('01_Cad_Pecas'!$H$2:$H$5000,MATCH(VALUE($E590),'01_Cad_Pecas'!$D$2:$D$5000,0)),"")))</f>
        <v>3</v>
      </c>
      <c r="L590" s="10">
        <f>IF($E590="","",IFERROR(INDEX('01_Cad_Pecas'!$I$2:$I$5000,MATCH($E590,'01_Cad_Pecas'!$D$2:$D$5000,0)),IFERROR(INDEX('01_Cad_Pecas'!$I$2:$I$5000,MATCH(VALUE($E590),'01_Cad_Pecas'!$D$2:$D$5000,0)),"")))</f>
        <v>6.7799999999999999E-2</v>
      </c>
      <c r="M590" s="10">
        <f t="shared" si="81"/>
        <v>30.662399999999998</v>
      </c>
      <c r="N590" s="9">
        <v>46196</v>
      </c>
      <c r="O590" s="9">
        <v>408</v>
      </c>
      <c r="P590" s="10"/>
      <c r="Q590" s="10"/>
      <c r="R590" s="10">
        <f t="shared" si="84"/>
        <v>30.662399999999998</v>
      </c>
      <c r="S590" s="10"/>
      <c r="T590" s="10">
        <f t="shared" si="85"/>
        <v>1</v>
      </c>
      <c r="U590" s="10"/>
      <c r="V590" s="10" t="str">
        <f t="shared" ca="1" si="86"/>
        <v>SIM</v>
      </c>
      <c r="W590" s="10">
        <f>IF(OR($A590="",$I590="",$M590=""),"",SUMIFS($M$2:M590,$I$2:I590,$I590,$A$2:A590,$A590)-$M590)</f>
        <v>261.9240999999999</v>
      </c>
      <c r="X590" s="10">
        <f t="shared" si="87"/>
        <v>303.72249999999991</v>
      </c>
      <c r="Y590" s="10">
        <f>IFERROR(VLOOKUP($I590,'02_Cad_Maquinas'!$B$2:$H$200,7,FALSE()),"")</f>
        <v>475.2</v>
      </c>
      <c r="Z590" s="10">
        <f t="shared" si="88"/>
        <v>171.47750000000008</v>
      </c>
      <c r="AA590" s="11">
        <f t="shared" si="89"/>
        <v>0.63914667508417489</v>
      </c>
      <c r="AB590" s="10" t="s">
        <v>3316</v>
      </c>
      <c r="AC590" s="10" t="str">
        <f t="shared" si="82"/>
        <v>|10176|</v>
      </c>
      <c r="AD590" s="10" t="str">
        <f t="shared" si="83"/>
        <v>SECCIONADORA 10</v>
      </c>
    </row>
    <row r="591" spans="1:30" ht="24" customHeight="1" x14ac:dyDescent="0.3">
      <c r="A591" s="35">
        <v>46196</v>
      </c>
      <c r="B591" s="10">
        <v>10176</v>
      </c>
      <c r="C591" s="10" t="s">
        <v>3130</v>
      </c>
      <c r="D591" s="10" t="s">
        <v>3087</v>
      </c>
      <c r="E591" s="10">
        <v>20020001</v>
      </c>
      <c r="F591" s="10" t="s">
        <v>3190</v>
      </c>
      <c r="G591" s="10" t="s">
        <v>12</v>
      </c>
      <c r="H591" s="10" t="s">
        <v>12</v>
      </c>
      <c r="I591" s="9" t="s">
        <v>12</v>
      </c>
      <c r="J591" s="9">
        <v>120</v>
      </c>
      <c r="K591" s="10">
        <f>IF($E591="","",IFERROR(INDEX('01_Cad_Pecas'!$H$2:$H$5000,MATCH($E591,'01_Cad_Pecas'!$D$2:$D$5000,0)),IFERROR(INDEX('01_Cad_Pecas'!$H$2:$H$5000,MATCH(VALUE($E591),'01_Cad_Pecas'!$D$2:$D$5000,0)),"")))</f>
        <v>3</v>
      </c>
      <c r="L591" s="10">
        <f>IF($E591="","",IFERROR(INDEX('01_Cad_Pecas'!$I$2:$I$5000,MATCH($E591,'01_Cad_Pecas'!$D$2:$D$5000,0)),IFERROR(INDEX('01_Cad_Pecas'!$I$2:$I$5000,MATCH(VALUE($E591),'01_Cad_Pecas'!$D$2:$D$5000,0)),"")))</f>
        <v>6.7799999999999999E-2</v>
      </c>
      <c r="M591" s="10">
        <f t="shared" si="81"/>
        <v>11.135999999999999</v>
      </c>
      <c r="N591" s="9">
        <v>46196</v>
      </c>
      <c r="O591" s="9">
        <v>120</v>
      </c>
      <c r="P591" s="10"/>
      <c r="Q591" s="10"/>
      <c r="R591" s="10">
        <f t="shared" si="84"/>
        <v>11.135999999999999</v>
      </c>
      <c r="S591" s="10"/>
      <c r="T591" s="10">
        <f t="shared" si="85"/>
        <v>1</v>
      </c>
      <c r="U591" s="10"/>
      <c r="V591" s="10" t="str">
        <f t="shared" ca="1" si="86"/>
        <v>SIM</v>
      </c>
      <c r="W591" s="10">
        <f>IF(OR($A591="",$I591="",$M591=""),"",SUMIFS($M$2:M591,$I$2:I591,$I591,$A$2:A591,$A591)-$M591)</f>
        <v>292.58649999999989</v>
      </c>
      <c r="X591" s="10">
        <f t="shared" si="87"/>
        <v>303.72249999999991</v>
      </c>
      <c r="Y591" s="10">
        <f>IFERROR(VLOOKUP($I591,'02_Cad_Maquinas'!$B$2:$H$200,7,FALSE()),"")</f>
        <v>475.2</v>
      </c>
      <c r="Z591" s="10">
        <f t="shared" si="88"/>
        <v>171.47750000000008</v>
      </c>
      <c r="AA591" s="11">
        <f t="shared" si="89"/>
        <v>0.63914667508417489</v>
      </c>
      <c r="AB591" s="10" t="s">
        <v>3316</v>
      </c>
      <c r="AC591" s="10" t="str">
        <f t="shared" si="82"/>
        <v>|10176|</v>
      </c>
      <c r="AD591" s="10" t="str">
        <f t="shared" si="83"/>
        <v>SECCIONADORA 10</v>
      </c>
    </row>
    <row r="592" spans="1:30" ht="36" customHeight="1" x14ac:dyDescent="0.3">
      <c r="A592" s="35">
        <v>46197</v>
      </c>
      <c r="B592" s="10">
        <v>10163.10147</v>
      </c>
      <c r="C592" s="10" t="s">
        <v>3142</v>
      </c>
      <c r="D592" s="10" t="s">
        <v>3087</v>
      </c>
      <c r="E592" s="10">
        <v>20014105</v>
      </c>
      <c r="F592" s="10" t="s">
        <v>3192</v>
      </c>
      <c r="G592" s="10" t="s">
        <v>12</v>
      </c>
      <c r="H592" s="10" t="s">
        <v>12</v>
      </c>
      <c r="I592" s="9" t="s">
        <v>12</v>
      </c>
      <c r="J592" s="9">
        <v>20</v>
      </c>
      <c r="K592" s="10">
        <f>IF($E592="","",IFERROR(INDEX('01_Cad_Pecas'!$H$2:$H$5000,MATCH($E592,'01_Cad_Pecas'!$D$2:$D$5000,0)),IFERROR(INDEX('01_Cad_Pecas'!$H$2:$H$5000,MATCH(VALUE($E592),'01_Cad_Pecas'!$D$2:$D$5000,0)),"")))</f>
        <v>1.1000000000000001</v>
      </c>
      <c r="L592" s="10">
        <f>IF($E592="","",IFERROR(INDEX('01_Cad_Pecas'!$I$2:$I$5000,MATCH($E592,'01_Cad_Pecas'!$D$2:$D$5000,0)),IFERROR(INDEX('01_Cad_Pecas'!$I$2:$I$5000,MATCH(VALUE($E592),'01_Cad_Pecas'!$D$2:$D$5000,0)),"")))</f>
        <v>9.375E-2</v>
      </c>
      <c r="M592" s="10">
        <f t="shared" si="81"/>
        <v>2.9750000000000001</v>
      </c>
      <c r="N592" s="9">
        <v>46197</v>
      </c>
      <c r="O592" s="9">
        <v>20</v>
      </c>
      <c r="P592" s="10"/>
      <c r="Q592" s="10"/>
      <c r="R592" s="10">
        <f t="shared" si="84"/>
        <v>2.9750000000000001</v>
      </c>
      <c r="S592" s="10"/>
      <c r="T592" s="10">
        <f t="shared" si="85"/>
        <v>1</v>
      </c>
      <c r="U592" s="10"/>
      <c r="V592" s="10" t="str">
        <f t="shared" ca="1" si="86"/>
        <v>SIM</v>
      </c>
      <c r="W592" s="10">
        <f>IF(OR($A592="",$I592="",$M592=""),"",SUMIFS($M$2:M592,$I$2:I592,$I592,$A$2:A592,$A592)-$M592)</f>
        <v>0</v>
      </c>
      <c r="X592" s="10">
        <f t="shared" si="87"/>
        <v>385.70125000000007</v>
      </c>
      <c r="Y592" s="10">
        <f>IFERROR(VLOOKUP($I592,'02_Cad_Maquinas'!$B$2:$H$200,7,FALSE()),"")</f>
        <v>475.2</v>
      </c>
      <c r="Z592" s="10">
        <f t="shared" si="88"/>
        <v>89.498749999999916</v>
      </c>
      <c r="AA592" s="11">
        <f t="shared" si="89"/>
        <v>0.81166087962962985</v>
      </c>
      <c r="AB592" s="10" t="s">
        <v>3323</v>
      </c>
      <c r="AC592" s="10" t="str">
        <f t="shared" si="82"/>
        <v>|10163|10147|</v>
      </c>
      <c r="AD592" s="10" t="str">
        <f t="shared" si="83"/>
        <v>SECCIONADORA 10</v>
      </c>
    </row>
    <row r="593" spans="1:30" ht="36" customHeight="1" x14ac:dyDescent="0.3">
      <c r="A593" s="35">
        <v>46197</v>
      </c>
      <c r="B593" s="10">
        <v>10163.10147</v>
      </c>
      <c r="C593" s="10" t="s">
        <v>3142</v>
      </c>
      <c r="D593" s="10" t="s">
        <v>3087</v>
      </c>
      <c r="E593" s="10">
        <v>20014106</v>
      </c>
      <c r="F593" s="10" t="s">
        <v>3324</v>
      </c>
      <c r="G593" s="10" t="s">
        <v>12</v>
      </c>
      <c r="H593" s="10" t="s">
        <v>12</v>
      </c>
      <c r="I593" s="9" t="s">
        <v>12</v>
      </c>
      <c r="J593" s="9">
        <v>40</v>
      </c>
      <c r="K593" s="10">
        <f>IF($E593="","",IFERROR(INDEX('01_Cad_Pecas'!$H$2:$H$5000,MATCH($E593,'01_Cad_Pecas'!$D$2:$D$5000,0)),IFERROR(INDEX('01_Cad_Pecas'!$H$2:$H$5000,MATCH(VALUE($E593),'01_Cad_Pecas'!$D$2:$D$5000,0)),"")))</f>
        <v>1.1000000000000001</v>
      </c>
      <c r="L593" s="10">
        <f>IF($E593="","",IFERROR(INDEX('01_Cad_Pecas'!$I$2:$I$5000,MATCH($E593,'01_Cad_Pecas'!$D$2:$D$5000,0)),IFERROR(INDEX('01_Cad_Pecas'!$I$2:$I$5000,MATCH(VALUE($E593),'01_Cad_Pecas'!$D$2:$D$5000,0)),"")))</f>
        <v>9.375E-2</v>
      </c>
      <c r="M593" s="10">
        <f t="shared" si="81"/>
        <v>4.8499999999999996</v>
      </c>
      <c r="N593" s="9">
        <v>46197</v>
      </c>
      <c r="O593" s="9">
        <v>40</v>
      </c>
      <c r="P593" s="10"/>
      <c r="Q593" s="10"/>
      <c r="R593" s="10">
        <f t="shared" si="84"/>
        <v>4.8499999999999996</v>
      </c>
      <c r="S593" s="10"/>
      <c r="T593" s="10">
        <f t="shared" si="85"/>
        <v>1</v>
      </c>
      <c r="U593" s="10"/>
      <c r="V593" s="10" t="str">
        <f t="shared" ca="1" si="86"/>
        <v>SIM</v>
      </c>
      <c r="W593" s="10">
        <f>IF(OR($A593="",$I593="",$M593=""),"",SUMIFS($M$2:M593,$I$2:I593,$I593,$A$2:A593,$A593)-$M593)</f>
        <v>2.9749999999999996</v>
      </c>
      <c r="X593" s="10">
        <f t="shared" si="87"/>
        <v>385.70125000000007</v>
      </c>
      <c r="Y593" s="10">
        <f>IFERROR(VLOOKUP($I593,'02_Cad_Maquinas'!$B$2:$H$200,7,FALSE()),"")</f>
        <v>475.2</v>
      </c>
      <c r="Z593" s="10">
        <f t="shared" si="88"/>
        <v>89.498749999999916</v>
      </c>
      <c r="AA593" s="11">
        <f t="shared" si="89"/>
        <v>0.81166087962962985</v>
      </c>
      <c r="AB593" s="10" t="s">
        <v>3323</v>
      </c>
      <c r="AC593" s="10" t="str">
        <f t="shared" si="82"/>
        <v>|10163|10147|</v>
      </c>
      <c r="AD593" s="10" t="str">
        <f t="shared" si="83"/>
        <v>SECCIONADORA 10</v>
      </c>
    </row>
    <row r="594" spans="1:30" ht="36" customHeight="1" x14ac:dyDescent="0.3">
      <c r="A594" s="35">
        <v>46197</v>
      </c>
      <c r="B594" s="10">
        <v>10163.10147</v>
      </c>
      <c r="C594" s="10" t="s">
        <v>3142</v>
      </c>
      <c r="D594" s="10" t="s">
        <v>3087</v>
      </c>
      <c r="E594" s="10">
        <v>20014107</v>
      </c>
      <c r="F594" s="10" t="s">
        <v>3319</v>
      </c>
      <c r="G594" s="10" t="s">
        <v>12</v>
      </c>
      <c r="H594" s="10" t="s">
        <v>12</v>
      </c>
      <c r="I594" s="9" t="s">
        <v>12</v>
      </c>
      <c r="J594" s="9">
        <v>100</v>
      </c>
      <c r="K594" s="10">
        <f>IF($E594="","",IFERROR(INDEX('01_Cad_Pecas'!$H$2:$H$5000,MATCH($E594,'01_Cad_Pecas'!$D$2:$D$5000,0)),IFERROR(INDEX('01_Cad_Pecas'!$H$2:$H$5000,MATCH(VALUE($E594),'01_Cad_Pecas'!$D$2:$D$5000,0)),"")))</f>
        <v>1.1000000000000001</v>
      </c>
      <c r="L594" s="10">
        <f>IF($E594="","",IFERROR(INDEX('01_Cad_Pecas'!$I$2:$I$5000,MATCH($E594,'01_Cad_Pecas'!$D$2:$D$5000,0)),IFERROR(INDEX('01_Cad_Pecas'!$I$2:$I$5000,MATCH(VALUE($E594),'01_Cad_Pecas'!$D$2:$D$5000,0)),"")))</f>
        <v>9.375E-2</v>
      </c>
      <c r="M594" s="10">
        <f t="shared" si="81"/>
        <v>10.475</v>
      </c>
      <c r="N594" s="9">
        <v>46197</v>
      </c>
      <c r="O594" s="9">
        <v>100</v>
      </c>
      <c r="P594" s="10"/>
      <c r="Q594" s="10"/>
      <c r="R594" s="10">
        <f t="shared" si="84"/>
        <v>10.475</v>
      </c>
      <c r="S594" s="10"/>
      <c r="T594" s="10">
        <f t="shared" si="85"/>
        <v>1</v>
      </c>
      <c r="U594" s="10"/>
      <c r="V594" s="10" t="str">
        <f t="shared" ca="1" si="86"/>
        <v>SIM</v>
      </c>
      <c r="W594" s="10">
        <f>IF(OR($A594="",$I594="",$M594=""),"",SUMIFS($M$2:M594,$I$2:I594,$I594,$A$2:A594,$A594)-$M594)</f>
        <v>7.8249999999999975</v>
      </c>
      <c r="X594" s="10">
        <f t="shared" si="87"/>
        <v>385.70125000000007</v>
      </c>
      <c r="Y594" s="10">
        <f>IFERROR(VLOOKUP($I594,'02_Cad_Maquinas'!$B$2:$H$200,7,FALSE()),"")</f>
        <v>475.2</v>
      </c>
      <c r="Z594" s="10">
        <f t="shared" si="88"/>
        <v>89.498749999999916</v>
      </c>
      <c r="AA594" s="11">
        <f t="shared" si="89"/>
        <v>0.81166087962962985</v>
      </c>
      <c r="AB594" s="10" t="s">
        <v>3323</v>
      </c>
      <c r="AC594" s="10" t="str">
        <f t="shared" si="82"/>
        <v>|10163|10147|</v>
      </c>
      <c r="AD594" s="10" t="str">
        <f t="shared" si="83"/>
        <v>SECCIONADORA 10</v>
      </c>
    </row>
    <row r="595" spans="1:30" ht="36" customHeight="1" x14ac:dyDescent="0.3">
      <c r="A595" s="35">
        <v>46197</v>
      </c>
      <c r="B595" s="10">
        <v>10163.10147</v>
      </c>
      <c r="C595" s="10" t="s">
        <v>3142</v>
      </c>
      <c r="D595" s="10" t="s">
        <v>3087</v>
      </c>
      <c r="E595" s="10">
        <v>20014305</v>
      </c>
      <c r="F595" s="10" t="s">
        <v>3187</v>
      </c>
      <c r="G595" s="10" t="s">
        <v>12</v>
      </c>
      <c r="H595" s="10" t="s">
        <v>12</v>
      </c>
      <c r="I595" s="9" t="s">
        <v>12</v>
      </c>
      <c r="J595" s="9">
        <v>30</v>
      </c>
      <c r="K595" s="10">
        <f>IF($E595="","",IFERROR(INDEX('01_Cad_Pecas'!$H$2:$H$5000,MATCH($E595,'01_Cad_Pecas'!$D$2:$D$5000,0)),IFERROR(INDEX('01_Cad_Pecas'!$H$2:$H$5000,MATCH(VALUE($E595),'01_Cad_Pecas'!$D$2:$D$5000,0)),"")))</f>
        <v>1.1000000000000001</v>
      </c>
      <c r="L595" s="10">
        <f>IF($E595="","",IFERROR(INDEX('01_Cad_Pecas'!$I$2:$I$5000,MATCH($E595,'01_Cad_Pecas'!$D$2:$D$5000,0)),IFERROR(INDEX('01_Cad_Pecas'!$I$2:$I$5000,MATCH(VALUE($E595),'01_Cad_Pecas'!$D$2:$D$5000,0)),"")))</f>
        <v>9.375E-2</v>
      </c>
      <c r="M595" s="10">
        <f t="shared" si="81"/>
        <v>3.9125000000000001</v>
      </c>
      <c r="N595" s="9">
        <v>46197</v>
      </c>
      <c r="O595" s="9">
        <v>30</v>
      </c>
      <c r="P595" s="10"/>
      <c r="Q595" s="10"/>
      <c r="R595" s="10">
        <f t="shared" si="84"/>
        <v>3.9125000000000001</v>
      </c>
      <c r="S595" s="10"/>
      <c r="T595" s="10">
        <f t="shared" si="85"/>
        <v>1</v>
      </c>
      <c r="U595" s="10"/>
      <c r="V595" s="10" t="str">
        <f t="shared" ca="1" si="86"/>
        <v>SIM</v>
      </c>
      <c r="W595" s="10">
        <f>IF(OR($A595="",$I595="",$M595=""),"",SUMIFS($M$2:M595,$I$2:I595,$I595,$A$2:A595,$A595)-$M595)</f>
        <v>18.299999999999997</v>
      </c>
      <c r="X595" s="10">
        <f t="shared" si="87"/>
        <v>385.70125000000007</v>
      </c>
      <c r="Y595" s="10">
        <f>IFERROR(VLOOKUP($I595,'02_Cad_Maquinas'!$B$2:$H$200,7,FALSE()),"")</f>
        <v>475.2</v>
      </c>
      <c r="Z595" s="10">
        <f t="shared" si="88"/>
        <v>89.498749999999916</v>
      </c>
      <c r="AA595" s="11">
        <f t="shared" si="89"/>
        <v>0.81166087962962985</v>
      </c>
      <c r="AB595" s="10" t="s">
        <v>3323</v>
      </c>
      <c r="AC595" s="10" t="str">
        <f t="shared" si="82"/>
        <v>|10163|10147|</v>
      </c>
      <c r="AD595" s="10" t="str">
        <f t="shared" si="83"/>
        <v>SECCIONADORA 10</v>
      </c>
    </row>
    <row r="596" spans="1:30" ht="36" customHeight="1" x14ac:dyDescent="0.3">
      <c r="A596" s="35">
        <v>46197</v>
      </c>
      <c r="B596" s="10">
        <v>10163.10147</v>
      </c>
      <c r="C596" s="10" t="s">
        <v>3142</v>
      </c>
      <c r="D596" s="10" t="s">
        <v>3087</v>
      </c>
      <c r="E596" s="10">
        <v>20014306</v>
      </c>
      <c r="F596" s="10" t="s">
        <v>3321</v>
      </c>
      <c r="G596" s="10" t="s">
        <v>12</v>
      </c>
      <c r="H596" s="10" t="s">
        <v>12</v>
      </c>
      <c r="I596" s="9" t="s">
        <v>12</v>
      </c>
      <c r="J596" s="9">
        <v>60</v>
      </c>
      <c r="K596" s="10">
        <f>IF($E596="","",IFERROR(INDEX('01_Cad_Pecas'!$H$2:$H$5000,MATCH($E596,'01_Cad_Pecas'!$D$2:$D$5000,0)),IFERROR(INDEX('01_Cad_Pecas'!$H$2:$H$5000,MATCH(VALUE($E596),'01_Cad_Pecas'!$D$2:$D$5000,0)),"")))</f>
        <v>1.1000000000000001</v>
      </c>
      <c r="L596" s="10">
        <f>IF($E596="","",IFERROR(INDEX('01_Cad_Pecas'!$I$2:$I$5000,MATCH($E596,'01_Cad_Pecas'!$D$2:$D$5000,0)),IFERROR(INDEX('01_Cad_Pecas'!$I$2:$I$5000,MATCH(VALUE($E596),'01_Cad_Pecas'!$D$2:$D$5000,0)),"")))</f>
        <v>9.375E-2</v>
      </c>
      <c r="M596" s="10">
        <f t="shared" si="81"/>
        <v>6.7249999999999996</v>
      </c>
      <c r="N596" s="9">
        <v>46197</v>
      </c>
      <c r="O596" s="9">
        <v>60</v>
      </c>
      <c r="P596" s="10"/>
      <c r="Q596" s="10"/>
      <c r="R596" s="10">
        <f t="shared" si="84"/>
        <v>6.7249999999999996</v>
      </c>
      <c r="S596" s="10"/>
      <c r="T596" s="10">
        <f t="shared" si="85"/>
        <v>1</v>
      </c>
      <c r="U596" s="10"/>
      <c r="V596" s="10" t="str">
        <f t="shared" ca="1" si="86"/>
        <v>SIM</v>
      </c>
      <c r="W596" s="10">
        <f>IF(OR($A596="",$I596="",$M596=""),"",SUMIFS($M$2:M596,$I$2:I596,$I596,$A$2:A596,$A596)-$M596)</f>
        <v>22.212499999999999</v>
      </c>
      <c r="X596" s="10">
        <f t="shared" si="87"/>
        <v>385.70125000000007</v>
      </c>
      <c r="Y596" s="10">
        <f>IFERROR(VLOOKUP($I596,'02_Cad_Maquinas'!$B$2:$H$200,7,FALSE()),"")</f>
        <v>475.2</v>
      </c>
      <c r="Z596" s="10">
        <f t="shared" si="88"/>
        <v>89.498749999999916</v>
      </c>
      <c r="AA596" s="11">
        <f t="shared" si="89"/>
        <v>0.81166087962962985</v>
      </c>
      <c r="AB596" s="10" t="s">
        <v>3323</v>
      </c>
      <c r="AC596" s="10" t="str">
        <f t="shared" si="82"/>
        <v>|10163|10147|</v>
      </c>
      <c r="AD596" s="10" t="str">
        <f t="shared" si="83"/>
        <v>SECCIONADORA 10</v>
      </c>
    </row>
    <row r="597" spans="1:30" ht="36" customHeight="1" x14ac:dyDescent="0.3">
      <c r="A597" s="35">
        <v>46197</v>
      </c>
      <c r="B597" s="10">
        <v>10163.10147</v>
      </c>
      <c r="C597" s="10" t="s">
        <v>3142</v>
      </c>
      <c r="D597" s="10" t="s">
        <v>3087</v>
      </c>
      <c r="E597" s="10">
        <v>20052004</v>
      </c>
      <c r="F597" s="10" t="s">
        <v>3268</v>
      </c>
      <c r="G597" s="10" t="s">
        <v>12</v>
      </c>
      <c r="H597" s="10" t="s">
        <v>12</v>
      </c>
      <c r="I597" s="9" t="s">
        <v>12</v>
      </c>
      <c r="J597" s="9">
        <v>70</v>
      </c>
      <c r="K597" s="10">
        <f>IF($E597="","",IFERROR(INDEX('01_Cad_Pecas'!$H$2:$H$5000,MATCH($E597,'01_Cad_Pecas'!$D$2:$D$5000,0)),IFERROR(INDEX('01_Cad_Pecas'!$H$2:$H$5000,MATCH(VALUE($E597),'01_Cad_Pecas'!$D$2:$D$5000,0)),"")))</f>
        <v>1.1000000000000001</v>
      </c>
      <c r="L597" s="10">
        <f>IF($E597="","",IFERROR(INDEX('01_Cad_Pecas'!$I$2:$I$5000,MATCH($E597,'01_Cad_Pecas'!$D$2:$D$5000,0)),IFERROR(INDEX('01_Cad_Pecas'!$I$2:$I$5000,MATCH(VALUE($E597),'01_Cad_Pecas'!$D$2:$D$5000,0)),"")))</f>
        <v>9.375E-2</v>
      </c>
      <c r="M597" s="10">
        <f t="shared" si="81"/>
        <v>7.6624999999999996</v>
      </c>
      <c r="N597" s="9">
        <v>46197</v>
      </c>
      <c r="O597" s="9">
        <v>70</v>
      </c>
      <c r="P597" s="10"/>
      <c r="Q597" s="10"/>
      <c r="R597" s="10">
        <f t="shared" si="84"/>
        <v>7.6624999999999996</v>
      </c>
      <c r="S597" s="10"/>
      <c r="T597" s="10">
        <f t="shared" si="85"/>
        <v>1</v>
      </c>
      <c r="U597" s="10"/>
      <c r="V597" s="10" t="str">
        <f t="shared" ca="1" si="86"/>
        <v>SIM</v>
      </c>
      <c r="W597" s="10">
        <f>IF(OR($A597="",$I597="",$M597=""),"",SUMIFS($M$2:M597,$I$2:I597,$I597,$A$2:A597,$A597)-$M597)</f>
        <v>28.9375</v>
      </c>
      <c r="X597" s="10">
        <f t="shared" si="87"/>
        <v>385.70125000000007</v>
      </c>
      <c r="Y597" s="10">
        <f>IFERROR(VLOOKUP($I597,'02_Cad_Maquinas'!$B$2:$H$200,7,FALSE()),"")</f>
        <v>475.2</v>
      </c>
      <c r="Z597" s="10">
        <f t="shared" si="88"/>
        <v>89.498749999999916</v>
      </c>
      <c r="AA597" s="11">
        <f t="shared" si="89"/>
        <v>0.81166087962962985</v>
      </c>
      <c r="AB597" s="10" t="s">
        <v>3323</v>
      </c>
      <c r="AC597" s="10" t="str">
        <f t="shared" si="82"/>
        <v>|10163|10147|</v>
      </c>
      <c r="AD597" s="10" t="str">
        <f t="shared" si="83"/>
        <v>SECCIONADORA 10</v>
      </c>
    </row>
    <row r="598" spans="1:30" ht="36" customHeight="1" x14ac:dyDescent="0.3">
      <c r="A598" s="35">
        <v>46197</v>
      </c>
      <c r="B598" s="10">
        <v>10163.10147</v>
      </c>
      <c r="C598" s="10" t="s">
        <v>3142</v>
      </c>
      <c r="D598" s="10" t="s">
        <v>3087</v>
      </c>
      <c r="E598" s="10">
        <v>20052204</v>
      </c>
      <c r="F598" s="10" t="s">
        <v>3270</v>
      </c>
      <c r="G598" s="10" t="s">
        <v>12</v>
      </c>
      <c r="H598" s="10" t="s">
        <v>12</v>
      </c>
      <c r="I598" s="9" t="s">
        <v>12</v>
      </c>
      <c r="J598" s="9">
        <v>130</v>
      </c>
      <c r="K598" s="10">
        <f>IF($E598="","",IFERROR(INDEX('01_Cad_Pecas'!$H$2:$H$5000,MATCH($E598,'01_Cad_Pecas'!$D$2:$D$5000,0)),IFERROR(INDEX('01_Cad_Pecas'!$H$2:$H$5000,MATCH(VALUE($E598),'01_Cad_Pecas'!$D$2:$D$5000,0)),"")))</f>
        <v>1.1000000000000001</v>
      </c>
      <c r="L598" s="10">
        <f>IF($E598="","",IFERROR(INDEX('01_Cad_Pecas'!$I$2:$I$5000,MATCH($E598,'01_Cad_Pecas'!$D$2:$D$5000,0)),IFERROR(INDEX('01_Cad_Pecas'!$I$2:$I$5000,MATCH(VALUE($E598),'01_Cad_Pecas'!$D$2:$D$5000,0)),"")))</f>
        <v>9.375E-2</v>
      </c>
      <c r="M598" s="10">
        <f t="shared" si="81"/>
        <v>13.2875</v>
      </c>
      <c r="N598" s="9">
        <v>46197</v>
      </c>
      <c r="O598" s="9">
        <v>130</v>
      </c>
      <c r="P598" s="10"/>
      <c r="Q598" s="10"/>
      <c r="R598" s="10">
        <f t="shared" si="84"/>
        <v>13.2875</v>
      </c>
      <c r="S598" s="10"/>
      <c r="T598" s="10">
        <f t="shared" si="85"/>
        <v>1</v>
      </c>
      <c r="U598" s="10"/>
      <c r="V598" s="10" t="str">
        <f t="shared" ca="1" si="86"/>
        <v>SIM</v>
      </c>
      <c r="W598" s="10">
        <f>IF(OR($A598="",$I598="",$M598=""),"",SUMIFS($M$2:M598,$I$2:I598,$I598,$A$2:A598,$A598)-$M598)</f>
        <v>36.6</v>
      </c>
      <c r="X598" s="10">
        <f t="shared" si="87"/>
        <v>385.70125000000007</v>
      </c>
      <c r="Y598" s="10">
        <f>IFERROR(VLOOKUP($I598,'02_Cad_Maquinas'!$B$2:$H$200,7,FALSE()),"")</f>
        <v>475.2</v>
      </c>
      <c r="Z598" s="10">
        <f t="shared" si="88"/>
        <v>89.498749999999916</v>
      </c>
      <c r="AA598" s="11">
        <f t="shared" si="89"/>
        <v>0.81166087962962985</v>
      </c>
      <c r="AB598" s="10" t="s">
        <v>3323</v>
      </c>
      <c r="AC598" s="10" t="str">
        <f t="shared" si="82"/>
        <v>|10163|10147|</v>
      </c>
      <c r="AD598" s="10" t="str">
        <f t="shared" si="83"/>
        <v>SECCIONADORA 10</v>
      </c>
    </row>
    <row r="599" spans="1:30" ht="36" customHeight="1" x14ac:dyDescent="0.3">
      <c r="A599" s="35">
        <v>46197</v>
      </c>
      <c r="B599" s="10">
        <v>10163.10147</v>
      </c>
      <c r="C599" s="10" t="s">
        <v>3142</v>
      </c>
      <c r="D599" s="10" t="s">
        <v>3087</v>
      </c>
      <c r="E599" s="10">
        <v>20065101</v>
      </c>
      <c r="F599" s="10" t="s">
        <v>3271</v>
      </c>
      <c r="G599" s="10" t="s">
        <v>12</v>
      </c>
      <c r="H599" s="10" t="s">
        <v>12</v>
      </c>
      <c r="I599" s="9" t="s">
        <v>12</v>
      </c>
      <c r="J599" s="9">
        <v>5</v>
      </c>
      <c r="K599" s="10">
        <f>IF($E599="","",IFERROR(INDEX('01_Cad_Pecas'!$H$2:$H$5000,MATCH($E599,'01_Cad_Pecas'!$D$2:$D$5000,0)),IFERROR(INDEX('01_Cad_Pecas'!$H$2:$H$5000,MATCH(VALUE($E599),'01_Cad_Pecas'!$D$2:$D$5000,0)),"")))</f>
        <v>1.1000000000000001</v>
      </c>
      <c r="L599" s="10">
        <f>IF($E599="","",IFERROR(INDEX('01_Cad_Pecas'!$I$2:$I$5000,MATCH($E599,'01_Cad_Pecas'!$D$2:$D$5000,0)),IFERROR(INDEX('01_Cad_Pecas'!$I$2:$I$5000,MATCH(VALUE($E599),'01_Cad_Pecas'!$D$2:$D$5000,0)),"")))</f>
        <v>9.375E-2</v>
      </c>
      <c r="M599" s="10">
        <f t="shared" si="81"/>
        <v>1.5687500000000001</v>
      </c>
      <c r="N599" s="9">
        <v>46197</v>
      </c>
      <c r="O599" s="9">
        <v>5</v>
      </c>
      <c r="P599" s="10"/>
      <c r="Q599" s="10"/>
      <c r="R599" s="10">
        <f t="shared" si="84"/>
        <v>1.5687500000000001</v>
      </c>
      <c r="S599" s="10"/>
      <c r="T599" s="10">
        <f t="shared" si="85"/>
        <v>1</v>
      </c>
      <c r="U599" s="10"/>
      <c r="V599" s="10" t="str">
        <f t="shared" ca="1" si="86"/>
        <v>SIM</v>
      </c>
      <c r="W599" s="10">
        <f>IF(OR($A599="",$I599="",$M599=""),"",SUMIFS($M$2:M599,$I$2:I599,$I599,$A$2:A599,$A599)-$M599)</f>
        <v>49.887500000000003</v>
      </c>
      <c r="X599" s="10">
        <f t="shared" si="87"/>
        <v>385.70125000000007</v>
      </c>
      <c r="Y599" s="10">
        <f>IFERROR(VLOOKUP($I599,'02_Cad_Maquinas'!$B$2:$H$200,7,FALSE()),"")</f>
        <v>475.2</v>
      </c>
      <c r="Z599" s="10">
        <f t="shared" si="88"/>
        <v>89.498749999999916</v>
      </c>
      <c r="AA599" s="11">
        <f t="shared" si="89"/>
        <v>0.81166087962962985</v>
      </c>
      <c r="AB599" s="10" t="s">
        <v>3323</v>
      </c>
      <c r="AC599" s="10" t="str">
        <f t="shared" si="82"/>
        <v>|10163|10147|</v>
      </c>
      <c r="AD599" s="10" t="str">
        <f t="shared" si="83"/>
        <v>SECCIONADORA 10</v>
      </c>
    </row>
    <row r="600" spans="1:30" ht="36" customHeight="1" x14ac:dyDescent="0.3">
      <c r="A600" s="35">
        <v>46197</v>
      </c>
      <c r="B600" s="10">
        <v>10163.10147</v>
      </c>
      <c r="C600" s="10" t="s">
        <v>3142</v>
      </c>
      <c r="D600" s="10" t="s">
        <v>3087</v>
      </c>
      <c r="E600" s="10">
        <v>20012405</v>
      </c>
      <c r="F600" s="10" t="s">
        <v>3259</v>
      </c>
      <c r="G600" s="10" t="s">
        <v>12</v>
      </c>
      <c r="H600" s="10" t="s">
        <v>12</v>
      </c>
      <c r="I600" s="9" t="s">
        <v>12</v>
      </c>
      <c r="J600" s="9">
        <v>60</v>
      </c>
      <c r="K600" s="10">
        <f>IF($E600="","",IFERROR(INDEX('01_Cad_Pecas'!$H$2:$H$5000,MATCH($E600,'01_Cad_Pecas'!$D$2:$D$5000,0)),IFERROR(INDEX('01_Cad_Pecas'!$H$2:$H$5000,MATCH(VALUE($E600),'01_Cad_Pecas'!$D$2:$D$5000,0)),"")))</f>
        <v>1.1000000000000001</v>
      </c>
      <c r="L600" s="10">
        <f>IF($E600="","",IFERROR(INDEX('01_Cad_Pecas'!$I$2:$I$5000,MATCH($E600,'01_Cad_Pecas'!$D$2:$D$5000,0)),IFERROR(INDEX('01_Cad_Pecas'!$I$2:$I$5000,MATCH(VALUE($E600),'01_Cad_Pecas'!$D$2:$D$5000,0)),"")))</f>
        <v>9.375E-2</v>
      </c>
      <c r="M600" s="10">
        <f t="shared" si="81"/>
        <v>6.7249999999999996</v>
      </c>
      <c r="N600" s="9">
        <v>46197</v>
      </c>
      <c r="O600" s="9">
        <v>60</v>
      </c>
      <c r="P600" s="10"/>
      <c r="Q600" s="10"/>
      <c r="R600" s="10">
        <f t="shared" si="84"/>
        <v>6.7249999999999996</v>
      </c>
      <c r="S600" s="10"/>
      <c r="T600" s="10">
        <f t="shared" si="85"/>
        <v>1</v>
      </c>
      <c r="U600" s="10"/>
      <c r="V600" s="10" t="str">
        <f t="shared" ca="1" si="86"/>
        <v>SIM</v>
      </c>
      <c r="W600" s="10">
        <f>IF(OR($A600="",$I600="",$M600=""),"",SUMIFS($M$2:M600,$I$2:I600,$I600,$A$2:A600,$A600)-$M600)</f>
        <v>51.456250000000004</v>
      </c>
      <c r="X600" s="10">
        <f t="shared" si="87"/>
        <v>385.70125000000007</v>
      </c>
      <c r="Y600" s="10">
        <f>IFERROR(VLOOKUP($I600,'02_Cad_Maquinas'!$B$2:$H$200,7,FALSE()),"")</f>
        <v>475.2</v>
      </c>
      <c r="Z600" s="10">
        <f t="shared" si="88"/>
        <v>89.498749999999916</v>
      </c>
      <c r="AA600" s="11">
        <f t="shared" si="89"/>
        <v>0.81166087962962985</v>
      </c>
      <c r="AB600" s="10" t="s">
        <v>3323</v>
      </c>
      <c r="AC600" s="10" t="str">
        <f t="shared" si="82"/>
        <v>|10163|10147|</v>
      </c>
      <c r="AD600" s="10" t="str">
        <f t="shared" si="83"/>
        <v>SECCIONADORA 10</v>
      </c>
    </row>
    <row r="601" spans="1:30" ht="36" customHeight="1" x14ac:dyDescent="0.3">
      <c r="A601" s="35">
        <v>46197</v>
      </c>
      <c r="B601" s="10">
        <v>10163.10147</v>
      </c>
      <c r="C601" s="10" t="s">
        <v>3142</v>
      </c>
      <c r="D601" s="10" t="s">
        <v>3087</v>
      </c>
      <c r="E601" s="10">
        <v>20013106</v>
      </c>
      <c r="F601" s="10" t="s">
        <v>3272</v>
      </c>
      <c r="G601" s="10" t="s">
        <v>12</v>
      </c>
      <c r="H601" s="10" t="s">
        <v>12</v>
      </c>
      <c r="I601" s="9" t="s">
        <v>12</v>
      </c>
      <c r="J601" s="9">
        <v>40</v>
      </c>
      <c r="K601" s="10">
        <f>IF($E601="","",IFERROR(INDEX('01_Cad_Pecas'!$H$2:$H$5000,MATCH($E601,'01_Cad_Pecas'!$D$2:$D$5000,0)),IFERROR(INDEX('01_Cad_Pecas'!$H$2:$H$5000,MATCH(VALUE($E601),'01_Cad_Pecas'!$D$2:$D$5000,0)),"")))</f>
        <v>1.1000000000000001</v>
      </c>
      <c r="L601" s="10">
        <f>IF($E601="","",IFERROR(INDEX('01_Cad_Pecas'!$I$2:$I$5000,MATCH($E601,'01_Cad_Pecas'!$D$2:$D$5000,0)),IFERROR(INDEX('01_Cad_Pecas'!$I$2:$I$5000,MATCH(VALUE($E601),'01_Cad_Pecas'!$D$2:$D$5000,0)),"")))</f>
        <v>9.375E-2</v>
      </c>
      <c r="M601" s="10">
        <f t="shared" si="81"/>
        <v>4.8499999999999996</v>
      </c>
      <c r="N601" s="9">
        <v>46197</v>
      </c>
      <c r="O601" s="9">
        <v>40</v>
      </c>
      <c r="P601" s="10"/>
      <c r="Q601" s="10"/>
      <c r="R601" s="10">
        <f t="shared" si="84"/>
        <v>4.8499999999999996</v>
      </c>
      <c r="S601" s="10"/>
      <c r="T601" s="10">
        <f t="shared" si="85"/>
        <v>1</v>
      </c>
      <c r="U601" s="10"/>
      <c r="V601" s="10" t="str">
        <f t="shared" ca="1" si="86"/>
        <v>SIM</v>
      </c>
      <c r="W601" s="10">
        <f>IF(OR($A601="",$I601="",$M601=""),"",SUMIFS($M$2:M601,$I$2:I601,$I601,$A$2:A601,$A601)-$M601)</f>
        <v>58.181250000000006</v>
      </c>
      <c r="X601" s="10">
        <f t="shared" si="87"/>
        <v>385.70125000000007</v>
      </c>
      <c r="Y601" s="10">
        <f>IFERROR(VLOOKUP($I601,'02_Cad_Maquinas'!$B$2:$H$200,7,FALSE()),"")</f>
        <v>475.2</v>
      </c>
      <c r="Z601" s="10">
        <f t="shared" si="88"/>
        <v>89.498749999999916</v>
      </c>
      <c r="AA601" s="11">
        <f t="shared" si="89"/>
        <v>0.81166087962962985</v>
      </c>
      <c r="AB601" s="10" t="s">
        <v>3323</v>
      </c>
      <c r="AC601" s="10" t="str">
        <f t="shared" si="82"/>
        <v>|10163|10147|</v>
      </c>
      <c r="AD601" s="10" t="str">
        <f t="shared" si="83"/>
        <v>SECCIONADORA 10</v>
      </c>
    </row>
    <row r="602" spans="1:30" ht="36" customHeight="1" x14ac:dyDescent="0.3">
      <c r="A602" s="35">
        <v>46197</v>
      </c>
      <c r="B602" s="10">
        <v>10163.10147</v>
      </c>
      <c r="C602" s="10" t="s">
        <v>3142</v>
      </c>
      <c r="D602" s="10" t="s">
        <v>3087</v>
      </c>
      <c r="E602" s="10">
        <v>20013107</v>
      </c>
      <c r="F602" s="10" t="s">
        <v>3260</v>
      </c>
      <c r="G602" s="10" t="s">
        <v>12</v>
      </c>
      <c r="H602" s="10" t="s">
        <v>12</v>
      </c>
      <c r="I602" s="9" t="s">
        <v>12</v>
      </c>
      <c r="J602" s="9">
        <v>100</v>
      </c>
      <c r="K602" s="10">
        <f>IF($E602="","",IFERROR(INDEX('01_Cad_Pecas'!$H$2:$H$5000,MATCH($E602,'01_Cad_Pecas'!$D$2:$D$5000,0)),IFERROR(INDEX('01_Cad_Pecas'!$H$2:$H$5000,MATCH(VALUE($E602),'01_Cad_Pecas'!$D$2:$D$5000,0)),"")))</f>
        <v>1.1000000000000001</v>
      </c>
      <c r="L602" s="10">
        <f>IF($E602="","",IFERROR(INDEX('01_Cad_Pecas'!$I$2:$I$5000,MATCH($E602,'01_Cad_Pecas'!$D$2:$D$5000,0)),IFERROR(INDEX('01_Cad_Pecas'!$I$2:$I$5000,MATCH(VALUE($E602),'01_Cad_Pecas'!$D$2:$D$5000,0)),"")))</f>
        <v>9.375E-2</v>
      </c>
      <c r="M602" s="10">
        <f t="shared" si="81"/>
        <v>10.475</v>
      </c>
      <c r="N602" s="9">
        <v>46197</v>
      </c>
      <c r="O602" s="9">
        <v>100</v>
      </c>
      <c r="P602" s="10"/>
      <c r="Q602" s="10"/>
      <c r="R602" s="10">
        <f t="shared" si="84"/>
        <v>10.475</v>
      </c>
      <c r="S602" s="10"/>
      <c r="T602" s="10">
        <f t="shared" si="85"/>
        <v>1</v>
      </c>
      <c r="U602" s="10"/>
      <c r="V602" s="10" t="str">
        <f t="shared" ca="1" si="86"/>
        <v>SIM</v>
      </c>
      <c r="W602" s="10">
        <f>IF(OR($A602="",$I602="",$M602=""),"",SUMIFS($M$2:M602,$I$2:I602,$I602,$A$2:A602,$A602)-$M602)</f>
        <v>63.031250000000007</v>
      </c>
      <c r="X602" s="10">
        <f t="shared" si="87"/>
        <v>385.70125000000007</v>
      </c>
      <c r="Y602" s="10">
        <f>IFERROR(VLOOKUP($I602,'02_Cad_Maquinas'!$B$2:$H$200,7,FALSE()),"")</f>
        <v>475.2</v>
      </c>
      <c r="Z602" s="10">
        <f t="shared" si="88"/>
        <v>89.498749999999916</v>
      </c>
      <c r="AA602" s="11">
        <f t="shared" si="89"/>
        <v>0.81166087962962985</v>
      </c>
      <c r="AB602" s="10" t="s">
        <v>3323</v>
      </c>
      <c r="AC602" s="10" t="str">
        <f t="shared" si="82"/>
        <v>|10163|10147|</v>
      </c>
      <c r="AD602" s="10" t="str">
        <f t="shared" si="83"/>
        <v>SECCIONADORA 10</v>
      </c>
    </row>
    <row r="603" spans="1:30" ht="36" customHeight="1" x14ac:dyDescent="0.3">
      <c r="A603" s="35">
        <v>46197</v>
      </c>
      <c r="B603" s="10">
        <v>10163.10147</v>
      </c>
      <c r="C603" s="10" t="s">
        <v>3142</v>
      </c>
      <c r="D603" s="10" t="s">
        <v>3087</v>
      </c>
      <c r="E603" s="10">
        <v>20031205</v>
      </c>
      <c r="F603" s="10" t="s">
        <v>3273</v>
      </c>
      <c r="G603" s="10" t="s">
        <v>12</v>
      </c>
      <c r="H603" s="10" t="s">
        <v>12</v>
      </c>
      <c r="I603" s="9" t="s">
        <v>12</v>
      </c>
      <c r="J603" s="9">
        <v>20</v>
      </c>
      <c r="K603" s="10">
        <f>IF($E603="","",IFERROR(INDEX('01_Cad_Pecas'!$H$2:$H$5000,MATCH($E603,'01_Cad_Pecas'!$D$2:$D$5000,0)),IFERROR(INDEX('01_Cad_Pecas'!$H$2:$H$5000,MATCH(VALUE($E603),'01_Cad_Pecas'!$D$2:$D$5000,0)),"")))</f>
        <v>1.1000000000000001</v>
      </c>
      <c r="L603" s="10">
        <f>IF($E603="","",IFERROR(INDEX('01_Cad_Pecas'!$I$2:$I$5000,MATCH($E603,'01_Cad_Pecas'!$D$2:$D$5000,0)),IFERROR(INDEX('01_Cad_Pecas'!$I$2:$I$5000,MATCH(VALUE($E603),'01_Cad_Pecas'!$D$2:$D$5000,0)),"")))</f>
        <v>9.375E-2</v>
      </c>
      <c r="M603" s="10">
        <f t="shared" si="81"/>
        <v>2.9750000000000001</v>
      </c>
      <c r="N603" s="9">
        <v>46197</v>
      </c>
      <c r="O603" s="9">
        <v>20</v>
      </c>
      <c r="P603" s="10"/>
      <c r="Q603" s="10"/>
      <c r="R603" s="10">
        <f t="shared" si="84"/>
        <v>2.9750000000000001</v>
      </c>
      <c r="S603" s="10"/>
      <c r="T603" s="10">
        <f t="shared" si="85"/>
        <v>1</v>
      </c>
      <c r="U603" s="10"/>
      <c r="V603" s="10" t="str">
        <f t="shared" ca="1" si="86"/>
        <v>SIM</v>
      </c>
      <c r="W603" s="10">
        <f>IF(OR($A603="",$I603="",$M603=""),"",SUMIFS($M$2:M603,$I$2:I603,$I603,$A$2:A603,$A603)-$M603)</f>
        <v>73.506250000000009</v>
      </c>
      <c r="X603" s="10">
        <f t="shared" si="87"/>
        <v>385.70125000000007</v>
      </c>
      <c r="Y603" s="10">
        <f>IFERROR(VLOOKUP($I603,'02_Cad_Maquinas'!$B$2:$H$200,7,FALSE()),"")</f>
        <v>475.2</v>
      </c>
      <c r="Z603" s="10">
        <f t="shared" si="88"/>
        <v>89.498749999999916</v>
      </c>
      <c r="AA603" s="11">
        <f t="shared" si="89"/>
        <v>0.81166087962962985</v>
      </c>
      <c r="AB603" s="10" t="s">
        <v>3323</v>
      </c>
      <c r="AC603" s="10" t="str">
        <f t="shared" si="82"/>
        <v>|10163|10147|</v>
      </c>
      <c r="AD603" s="10" t="str">
        <f t="shared" si="83"/>
        <v>SECCIONADORA 10</v>
      </c>
    </row>
    <row r="604" spans="1:30" ht="36" customHeight="1" x14ac:dyDescent="0.3">
      <c r="A604" s="35">
        <v>46197</v>
      </c>
      <c r="B604" s="10">
        <v>10163.10147</v>
      </c>
      <c r="C604" s="10" t="s">
        <v>3142</v>
      </c>
      <c r="D604" s="10" t="s">
        <v>3087</v>
      </c>
      <c r="E604" s="10">
        <v>20031206</v>
      </c>
      <c r="F604" s="10" t="s">
        <v>3274</v>
      </c>
      <c r="G604" s="10" t="s">
        <v>12</v>
      </c>
      <c r="H604" s="10" t="s">
        <v>12</v>
      </c>
      <c r="I604" s="9" t="s">
        <v>12</v>
      </c>
      <c r="J604" s="9">
        <v>20</v>
      </c>
      <c r="K604" s="10">
        <f>IF($E604="","",IFERROR(INDEX('01_Cad_Pecas'!$H$2:$H$5000,MATCH($E604,'01_Cad_Pecas'!$D$2:$D$5000,0)),IFERROR(INDEX('01_Cad_Pecas'!$H$2:$H$5000,MATCH(VALUE($E604),'01_Cad_Pecas'!$D$2:$D$5000,0)),"")))</f>
        <v>1.1000000000000001</v>
      </c>
      <c r="L604" s="10">
        <f>IF($E604="","",IFERROR(INDEX('01_Cad_Pecas'!$I$2:$I$5000,MATCH($E604,'01_Cad_Pecas'!$D$2:$D$5000,0)),IFERROR(INDEX('01_Cad_Pecas'!$I$2:$I$5000,MATCH(VALUE($E604),'01_Cad_Pecas'!$D$2:$D$5000,0)),"")))</f>
        <v>9.375E-2</v>
      </c>
      <c r="M604" s="10">
        <f t="shared" si="81"/>
        <v>2.9750000000000001</v>
      </c>
      <c r="N604" s="9">
        <v>46197</v>
      </c>
      <c r="O604" s="9">
        <v>20</v>
      </c>
      <c r="P604" s="10"/>
      <c r="Q604" s="10"/>
      <c r="R604" s="10">
        <f t="shared" si="84"/>
        <v>2.9750000000000001</v>
      </c>
      <c r="S604" s="10"/>
      <c r="T604" s="10">
        <f t="shared" si="85"/>
        <v>1</v>
      </c>
      <c r="U604" s="10"/>
      <c r="V604" s="10" t="str">
        <f t="shared" ca="1" si="86"/>
        <v>SIM</v>
      </c>
      <c r="W604" s="10">
        <f>IF(OR($A604="",$I604="",$M604=""),"",SUMIFS($M$2:M604,$I$2:I604,$I604,$A$2:A604,$A604)-$M604)</f>
        <v>76.481250000000003</v>
      </c>
      <c r="X604" s="10">
        <f t="shared" si="87"/>
        <v>385.70125000000007</v>
      </c>
      <c r="Y604" s="10">
        <f>IFERROR(VLOOKUP($I604,'02_Cad_Maquinas'!$B$2:$H$200,7,FALSE()),"")</f>
        <v>475.2</v>
      </c>
      <c r="Z604" s="10">
        <f t="shared" si="88"/>
        <v>89.498749999999916</v>
      </c>
      <c r="AA604" s="11">
        <f t="shared" si="89"/>
        <v>0.81166087962962985</v>
      </c>
      <c r="AB604" s="10" t="s">
        <v>3323</v>
      </c>
      <c r="AC604" s="10" t="str">
        <f t="shared" si="82"/>
        <v>|10163|10147|</v>
      </c>
      <c r="AD604" s="10" t="str">
        <f t="shared" si="83"/>
        <v>SECCIONADORA 10</v>
      </c>
    </row>
    <row r="605" spans="1:30" ht="36" customHeight="1" x14ac:dyDescent="0.3">
      <c r="A605" s="35">
        <v>46197</v>
      </c>
      <c r="B605" s="10">
        <v>10163.10147</v>
      </c>
      <c r="C605" s="10" t="s">
        <v>3142</v>
      </c>
      <c r="D605" s="10" t="s">
        <v>3087</v>
      </c>
      <c r="E605" s="10">
        <v>30001205</v>
      </c>
      <c r="F605" s="10" t="s">
        <v>3322</v>
      </c>
      <c r="G605" s="10" t="s">
        <v>12</v>
      </c>
      <c r="H605" s="10" t="s">
        <v>12</v>
      </c>
      <c r="I605" s="9" t="s">
        <v>12</v>
      </c>
      <c r="J605" s="9">
        <v>380</v>
      </c>
      <c r="K605" s="10">
        <f>IF($E605="","",IFERROR(INDEX('01_Cad_Pecas'!$H$2:$H$5000,MATCH($E605,'01_Cad_Pecas'!$D$2:$D$5000,0)),IFERROR(INDEX('01_Cad_Pecas'!$H$2:$H$5000,MATCH(VALUE($E605),'01_Cad_Pecas'!$D$2:$D$5000,0)),"")))</f>
        <v>1.1000000000000001</v>
      </c>
      <c r="L605" s="10">
        <f>IF($E605="","",IFERROR(INDEX('01_Cad_Pecas'!$I$2:$I$5000,MATCH($E605,'01_Cad_Pecas'!$D$2:$D$5000,0)),IFERROR(INDEX('01_Cad_Pecas'!$I$2:$I$5000,MATCH(VALUE($E605),'01_Cad_Pecas'!$D$2:$D$5000,0)),"")))</f>
        <v>9.375E-2</v>
      </c>
      <c r="M605" s="10">
        <f t="shared" si="81"/>
        <v>36.725000000000001</v>
      </c>
      <c r="N605" s="9">
        <v>46197</v>
      </c>
      <c r="O605" s="9">
        <v>380</v>
      </c>
      <c r="P605" s="10"/>
      <c r="Q605" s="10"/>
      <c r="R605" s="10">
        <f t="shared" si="84"/>
        <v>36.725000000000001</v>
      </c>
      <c r="S605" s="10"/>
      <c r="T605" s="10">
        <f t="shared" si="85"/>
        <v>1</v>
      </c>
      <c r="U605" s="10"/>
      <c r="V605" s="10" t="str">
        <f t="shared" ca="1" si="86"/>
        <v>SIM</v>
      </c>
      <c r="W605" s="10">
        <f>IF(OR($A605="",$I605="",$M605=""),"",SUMIFS($M$2:M605,$I$2:I605,$I605,$A$2:A605,$A605)-$M605)</f>
        <v>79.456250000000011</v>
      </c>
      <c r="X605" s="10">
        <f t="shared" si="87"/>
        <v>385.70125000000007</v>
      </c>
      <c r="Y605" s="10">
        <f>IFERROR(VLOOKUP($I605,'02_Cad_Maquinas'!$B$2:$H$200,7,FALSE()),"")</f>
        <v>475.2</v>
      </c>
      <c r="Z605" s="10">
        <f t="shared" si="88"/>
        <v>89.498749999999916</v>
      </c>
      <c r="AA605" s="11">
        <f t="shared" si="89"/>
        <v>0.81166087962962985</v>
      </c>
      <c r="AB605" s="10" t="s">
        <v>3323</v>
      </c>
      <c r="AC605" s="10" t="str">
        <f t="shared" si="82"/>
        <v>|10163|10147|</v>
      </c>
      <c r="AD605" s="10" t="str">
        <f t="shared" si="83"/>
        <v>SECCIONADORA 10</v>
      </c>
    </row>
    <row r="606" spans="1:30" ht="36" customHeight="1" x14ac:dyDescent="0.3">
      <c r="A606" s="35">
        <v>46197</v>
      </c>
      <c r="B606" s="10">
        <v>10163.10147</v>
      </c>
      <c r="C606" s="10" t="s">
        <v>3142</v>
      </c>
      <c r="D606" s="10" t="s">
        <v>3087</v>
      </c>
      <c r="E606" s="10">
        <v>30001206</v>
      </c>
      <c r="F606" s="10" t="s">
        <v>3278</v>
      </c>
      <c r="G606" s="10" t="s">
        <v>12</v>
      </c>
      <c r="H606" s="10" t="s">
        <v>12</v>
      </c>
      <c r="I606" s="9" t="s">
        <v>12</v>
      </c>
      <c r="J606" s="9">
        <v>380</v>
      </c>
      <c r="K606" s="10">
        <f>IF($E606="","",IFERROR(INDEX('01_Cad_Pecas'!$H$2:$H$5000,MATCH($E606,'01_Cad_Pecas'!$D$2:$D$5000,0)),IFERROR(INDEX('01_Cad_Pecas'!$H$2:$H$5000,MATCH(VALUE($E606),'01_Cad_Pecas'!$D$2:$D$5000,0)),"")))</f>
        <v>1.1000000000000001</v>
      </c>
      <c r="L606" s="10">
        <f>IF($E606="","",IFERROR(INDEX('01_Cad_Pecas'!$I$2:$I$5000,MATCH($E606,'01_Cad_Pecas'!$D$2:$D$5000,0)),IFERROR(INDEX('01_Cad_Pecas'!$I$2:$I$5000,MATCH(VALUE($E606),'01_Cad_Pecas'!$D$2:$D$5000,0)),"")))</f>
        <v>9.375E-2</v>
      </c>
      <c r="M606" s="10">
        <f t="shared" si="81"/>
        <v>36.725000000000001</v>
      </c>
      <c r="N606" s="9">
        <v>46197</v>
      </c>
      <c r="O606" s="9">
        <v>380</v>
      </c>
      <c r="P606" s="10"/>
      <c r="Q606" s="10"/>
      <c r="R606" s="10">
        <f t="shared" si="84"/>
        <v>36.725000000000001</v>
      </c>
      <c r="S606" s="10"/>
      <c r="T606" s="10">
        <f t="shared" si="85"/>
        <v>1</v>
      </c>
      <c r="U606" s="10"/>
      <c r="V606" s="10" t="str">
        <f t="shared" ca="1" si="86"/>
        <v>SIM</v>
      </c>
      <c r="W606" s="10">
        <f>IF(OR($A606="",$I606="",$M606=""),"",SUMIFS($M$2:M606,$I$2:I606,$I606,$A$2:A606,$A606)-$M606)</f>
        <v>116.18125000000001</v>
      </c>
      <c r="X606" s="10">
        <f t="shared" si="87"/>
        <v>385.70125000000007</v>
      </c>
      <c r="Y606" s="10">
        <f>IFERROR(VLOOKUP($I606,'02_Cad_Maquinas'!$B$2:$H$200,7,FALSE()),"")</f>
        <v>475.2</v>
      </c>
      <c r="Z606" s="10">
        <f t="shared" si="88"/>
        <v>89.498749999999916</v>
      </c>
      <c r="AA606" s="11">
        <f t="shared" si="89"/>
        <v>0.81166087962962985</v>
      </c>
      <c r="AB606" s="10" t="s">
        <v>3323</v>
      </c>
      <c r="AC606" s="10" t="str">
        <f t="shared" si="82"/>
        <v>|10163|10147|</v>
      </c>
      <c r="AD606" s="10" t="str">
        <f t="shared" si="83"/>
        <v>SECCIONADORA 10</v>
      </c>
    </row>
    <row r="607" spans="1:30" ht="36" customHeight="1" x14ac:dyDescent="0.3">
      <c r="A607" s="35">
        <v>46197</v>
      </c>
      <c r="B607" s="10">
        <v>10163.10147</v>
      </c>
      <c r="C607" s="10" t="s">
        <v>3142</v>
      </c>
      <c r="D607" s="10" t="s">
        <v>3087</v>
      </c>
      <c r="E607" s="10">
        <v>30001207</v>
      </c>
      <c r="F607" s="10" t="s">
        <v>3280</v>
      </c>
      <c r="G607" s="10" t="s">
        <v>12</v>
      </c>
      <c r="H607" s="10" t="s">
        <v>12</v>
      </c>
      <c r="I607" s="9" t="s">
        <v>12</v>
      </c>
      <c r="J607" s="9">
        <v>380</v>
      </c>
      <c r="K607" s="10">
        <f>IF($E607="","",IFERROR(INDEX('01_Cad_Pecas'!$H$2:$H$5000,MATCH($E607,'01_Cad_Pecas'!$D$2:$D$5000,0)),IFERROR(INDEX('01_Cad_Pecas'!$H$2:$H$5000,MATCH(VALUE($E607),'01_Cad_Pecas'!$D$2:$D$5000,0)),"")))</f>
        <v>1.1000000000000001</v>
      </c>
      <c r="L607" s="10">
        <f>IF($E607="","",IFERROR(INDEX('01_Cad_Pecas'!$I$2:$I$5000,MATCH($E607,'01_Cad_Pecas'!$D$2:$D$5000,0)),IFERROR(INDEX('01_Cad_Pecas'!$I$2:$I$5000,MATCH(VALUE($E607),'01_Cad_Pecas'!$D$2:$D$5000,0)),"")))</f>
        <v>9.375E-2</v>
      </c>
      <c r="M607" s="10">
        <f t="shared" si="81"/>
        <v>36.725000000000001</v>
      </c>
      <c r="N607" s="9">
        <v>46197</v>
      </c>
      <c r="O607" s="9">
        <v>380</v>
      </c>
      <c r="P607" s="10"/>
      <c r="Q607" s="10"/>
      <c r="R607" s="10">
        <f t="shared" si="84"/>
        <v>36.725000000000001</v>
      </c>
      <c r="S607" s="10"/>
      <c r="T607" s="10">
        <f t="shared" si="85"/>
        <v>1</v>
      </c>
      <c r="U607" s="10"/>
      <c r="V607" s="10" t="str">
        <f t="shared" ca="1" si="86"/>
        <v>SIM</v>
      </c>
      <c r="W607" s="10">
        <f>IF(OR($A607="",$I607="",$M607=""),"",SUMIFS($M$2:M607,$I$2:I607,$I607,$A$2:A607,$A607)-$M607)</f>
        <v>152.90625</v>
      </c>
      <c r="X607" s="10">
        <f t="shared" si="87"/>
        <v>385.70125000000007</v>
      </c>
      <c r="Y607" s="10">
        <f>IFERROR(VLOOKUP($I607,'02_Cad_Maquinas'!$B$2:$H$200,7,FALSE()),"")</f>
        <v>475.2</v>
      </c>
      <c r="Z607" s="10">
        <f t="shared" si="88"/>
        <v>89.498749999999916</v>
      </c>
      <c r="AA607" s="11">
        <f t="shared" si="89"/>
        <v>0.81166087962962985</v>
      </c>
      <c r="AB607" s="10" t="s">
        <v>3323</v>
      </c>
      <c r="AC607" s="10" t="str">
        <f t="shared" si="82"/>
        <v>|10163|10147|</v>
      </c>
      <c r="AD607" s="10" t="str">
        <f t="shared" si="83"/>
        <v>SECCIONADORA 10</v>
      </c>
    </row>
    <row r="608" spans="1:30" ht="36" customHeight="1" x14ac:dyDescent="0.3">
      <c r="A608" s="35">
        <v>46197</v>
      </c>
      <c r="B608" s="10">
        <v>10163.10147</v>
      </c>
      <c r="C608" s="10" t="s">
        <v>3142</v>
      </c>
      <c r="D608" s="10" t="s">
        <v>3087</v>
      </c>
      <c r="E608" s="10">
        <v>20013102</v>
      </c>
      <c r="F608" s="10" t="s">
        <v>3188</v>
      </c>
      <c r="G608" s="10" t="s">
        <v>12</v>
      </c>
      <c r="H608" s="10" t="s">
        <v>12</v>
      </c>
      <c r="I608" s="9" t="s">
        <v>12</v>
      </c>
      <c r="J608" s="9">
        <v>200</v>
      </c>
      <c r="K608" s="10">
        <f>IF($E608="","",IFERROR(INDEX('01_Cad_Pecas'!$H$2:$H$5000,MATCH($E608,'01_Cad_Pecas'!$D$2:$D$5000,0)),IFERROR(INDEX('01_Cad_Pecas'!$H$2:$H$5000,MATCH(VALUE($E608),'01_Cad_Pecas'!$D$2:$D$5000,0)),"")))</f>
        <v>3</v>
      </c>
      <c r="L608" s="10">
        <f>IF($E608="","",IFERROR(INDEX('01_Cad_Pecas'!$I$2:$I$5000,MATCH($E608,'01_Cad_Pecas'!$D$2:$D$5000,0)),IFERROR(INDEX('01_Cad_Pecas'!$I$2:$I$5000,MATCH(VALUE($E608),'01_Cad_Pecas'!$D$2:$D$5000,0)),"")))</f>
        <v>6.7799999999999999E-2</v>
      </c>
      <c r="M608" s="10">
        <f t="shared" si="81"/>
        <v>16.560000000000002</v>
      </c>
      <c r="N608" s="9">
        <v>46197</v>
      </c>
      <c r="O608" s="9">
        <v>200</v>
      </c>
      <c r="P608" s="10"/>
      <c r="Q608" s="10"/>
      <c r="R608" s="10">
        <f t="shared" si="84"/>
        <v>16.560000000000002</v>
      </c>
      <c r="S608" s="10"/>
      <c r="T608" s="10">
        <f t="shared" si="85"/>
        <v>1</v>
      </c>
      <c r="U608" s="10"/>
      <c r="V608" s="10" t="str">
        <f t="shared" ca="1" si="86"/>
        <v>SIM</v>
      </c>
      <c r="W608" s="10">
        <f>IF(OR($A608="",$I608="",$M608=""),"",SUMIFS($M$2:M608,$I$2:I608,$I608,$A$2:A608,$A608)-$M608)</f>
        <v>189.63124999999999</v>
      </c>
      <c r="X608" s="10">
        <f t="shared" si="87"/>
        <v>385.70125000000007</v>
      </c>
      <c r="Y608" s="10">
        <f>IFERROR(VLOOKUP($I608,'02_Cad_Maquinas'!$B$2:$H$200,7,FALSE()),"")</f>
        <v>475.2</v>
      </c>
      <c r="Z608" s="10">
        <f t="shared" si="88"/>
        <v>89.498749999999916</v>
      </c>
      <c r="AA608" s="11">
        <f t="shared" si="89"/>
        <v>0.81166087962962985</v>
      </c>
      <c r="AB608" s="10" t="s">
        <v>3323</v>
      </c>
      <c r="AC608" s="10" t="str">
        <f t="shared" si="82"/>
        <v>|10163|10147|</v>
      </c>
      <c r="AD608" s="10" t="str">
        <f t="shared" si="83"/>
        <v>SECCIONADORA 10</v>
      </c>
    </row>
    <row r="609" spans="1:30" ht="36" customHeight="1" x14ac:dyDescent="0.3">
      <c r="A609" s="35">
        <v>46197</v>
      </c>
      <c r="B609" s="10">
        <v>10163.10147</v>
      </c>
      <c r="C609" s="10" t="s">
        <v>3142</v>
      </c>
      <c r="D609" s="10" t="s">
        <v>3087</v>
      </c>
      <c r="E609" s="10">
        <v>20013103</v>
      </c>
      <c r="F609" s="10" t="s">
        <v>3189</v>
      </c>
      <c r="G609" s="10" t="s">
        <v>12</v>
      </c>
      <c r="H609" s="10" t="s">
        <v>12</v>
      </c>
      <c r="I609" s="9" t="s">
        <v>12</v>
      </c>
      <c r="J609" s="9">
        <v>200</v>
      </c>
      <c r="K609" s="10">
        <f>IF($E609="","",IFERROR(INDEX('01_Cad_Pecas'!$H$2:$H$5000,MATCH($E609,'01_Cad_Pecas'!$D$2:$D$5000,0)),IFERROR(INDEX('01_Cad_Pecas'!$H$2:$H$5000,MATCH(VALUE($E609),'01_Cad_Pecas'!$D$2:$D$5000,0)),"")))</f>
        <v>3</v>
      </c>
      <c r="L609" s="10">
        <f>IF($E609="","",IFERROR(INDEX('01_Cad_Pecas'!$I$2:$I$5000,MATCH($E609,'01_Cad_Pecas'!$D$2:$D$5000,0)),IFERROR(INDEX('01_Cad_Pecas'!$I$2:$I$5000,MATCH(VALUE($E609),'01_Cad_Pecas'!$D$2:$D$5000,0)),"")))</f>
        <v>6.7799999999999999E-2</v>
      </c>
      <c r="M609" s="10">
        <f t="shared" si="81"/>
        <v>16.560000000000002</v>
      </c>
      <c r="N609" s="9">
        <v>46197</v>
      </c>
      <c r="O609" s="9">
        <v>200</v>
      </c>
      <c r="P609" s="10"/>
      <c r="Q609" s="10"/>
      <c r="R609" s="10">
        <f t="shared" si="84"/>
        <v>16.560000000000002</v>
      </c>
      <c r="S609" s="10"/>
      <c r="T609" s="10">
        <f t="shared" si="85"/>
        <v>1</v>
      </c>
      <c r="U609" s="10"/>
      <c r="V609" s="10" t="str">
        <f t="shared" ca="1" si="86"/>
        <v>SIM</v>
      </c>
      <c r="W609" s="10">
        <f>IF(OR($A609="",$I609="",$M609=""),"",SUMIFS($M$2:M609,$I$2:I609,$I609,$A$2:A609,$A609)-$M609)</f>
        <v>206.19125</v>
      </c>
      <c r="X609" s="10">
        <f t="shared" si="87"/>
        <v>385.70125000000007</v>
      </c>
      <c r="Y609" s="10">
        <f>IFERROR(VLOOKUP($I609,'02_Cad_Maquinas'!$B$2:$H$200,7,FALSE()),"")</f>
        <v>475.2</v>
      </c>
      <c r="Z609" s="10">
        <f t="shared" si="88"/>
        <v>89.498749999999916</v>
      </c>
      <c r="AA609" s="11">
        <f t="shared" si="89"/>
        <v>0.81166087962962985</v>
      </c>
      <c r="AB609" s="10" t="s">
        <v>3323</v>
      </c>
      <c r="AC609" s="10" t="str">
        <f t="shared" si="82"/>
        <v>|10163|10147|</v>
      </c>
      <c r="AD609" s="10" t="str">
        <f t="shared" si="83"/>
        <v>SECCIONADORA 10</v>
      </c>
    </row>
    <row r="610" spans="1:30" ht="36" customHeight="1" x14ac:dyDescent="0.3">
      <c r="A610" s="35">
        <v>46197</v>
      </c>
      <c r="B610" s="10">
        <v>10163.10147</v>
      </c>
      <c r="C610" s="10" t="s">
        <v>3142</v>
      </c>
      <c r="D610" s="10" t="s">
        <v>3087</v>
      </c>
      <c r="E610" s="10">
        <v>20031202</v>
      </c>
      <c r="F610" s="10" t="s">
        <v>3194</v>
      </c>
      <c r="G610" s="10" t="s">
        <v>12</v>
      </c>
      <c r="H610" s="10" t="s">
        <v>12</v>
      </c>
      <c r="I610" s="9" t="s">
        <v>12</v>
      </c>
      <c r="J610" s="9">
        <v>40</v>
      </c>
      <c r="K610" s="10">
        <f>IF($E610="","",IFERROR(INDEX('01_Cad_Pecas'!$H$2:$H$5000,MATCH($E610,'01_Cad_Pecas'!$D$2:$D$5000,0)),IFERROR(INDEX('01_Cad_Pecas'!$H$2:$H$5000,MATCH(VALUE($E610),'01_Cad_Pecas'!$D$2:$D$5000,0)),"")))</f>
        <v>1.1000000000000001</v>
      </c>
      <c r="L610" s="10">
        <f>IF($E610="","",IFERROR(INDEX('01_Cad_Pecas'!$I$2:$I$5000,MATCH($E610,'01_Cad_Pecas'!$D$2:$D$5000,0)),IFERROR(INDEX('01_Cad_Pecas'!$I$2:$I$5000,MATCH(VALUE($E610),'01_Cad_Pecas'!$D$2:$D$5000,0)),"")))</f>
        <v>9.375E-2</v>
      </c>
      <c r="M610" s="10">
        <f t="shared" si="81"/>
        <v>4.8499999999999996</v>
      </c>
      <c r="N610" s="9">
        <v>46197</v>
      </c>
      <c r="O610" s="9">
        <v>40</v>
      </c>
      <c r="P610" s="10"/>
      <c r="Q610" s="10"/>
      <c r="R610" s="10">
        <f t="shared" si="84"/>
        <v>4.8499999999999996</v>
      </c>
      <c r="S610" s="10"/>
      <c r="T610" s="10">
        <f t="shared" si="85"/>
        <v>1</v>
      </c>
      <c r="U610" s="10"/>
      <c r="V610" s="10" t="str">
        <f t="shared" ca="1" si="86"/>
        <v>SIM</v>
      </c>
      <c r="W610" s="10">
        <f>IF(OR($A610="",$I610="",$M610=""),"",SUMIFS($M$2:M610,$I$2:I610,$I610,$A$2:A610,$A610)-$M610)</f>
        <v>222.75125</v>
      </c>
      <c r="X610" s="10">
        <f t="shared" si="87"/>
        <v>385.70125000000007</v>
      </c>
      <c r="Y610" s="10">
        <f>IFERROR(VLOOKUP($I610,'02_Cad_Maquinas'!$B$2:$H$200,7,FALSE()),"")</f>
        <v>475.2</v>
      </c>
      <c r="Z610" s="10">
        <f t="shared" si="88"/>
        <v>89.498749999999916</v>
      </c>
      <c r="AA610" s="11">
        <f t="shared" si="89"/>
        <v>0.81166087962962985</v>
      </c>
      <c r="AB610" s="10" t="s">
        <v>3323</v>
      </c>
      <c r="AC610" s="10" t="str">
        <f t="shared" si="82"/>
        <v>|10163|10147|</v>
      </c>
      <c r="AD610" s="10" t="str">
        <f t="shared" si="83"/>
        <v>SECCIONADORA 10</v>
      </c>
    </row>
    <row r="611" spans="1:30" ht="36" customHeight="1" x14ac:dyDescent="0.3">
      <c r="A611" s="35">
        <v>46197</v>
      </c>
      <c r="B611" s="10">
        <v>10163.10147</v>
      </c>
      <c r="C611" s="10" t="s">
        <v>3142</v>
      </c>
      <c r="D611" s="10" t="s">
        <v>3087</v>
      </c>
      <c r="E611" s="10">
        <v>20031203</v>
      </c>
      <c r="F611" s="10" t="s">
        <v>3195</v>
      </c>
      <c r="G611" s="10" t="s">
        <v>12</v>
      </c>
      <c r="H611" s="10" t="s">
        <v>12</v>
      </c>
      <c r="I611" s="9" t="s">
        <v>12</v>
      </c>
      <c r="J611" s="9">
        <v>40</v>
      </c>
      <c r="K611" s="10">
        <f>IF($E611="","",IFERROR(INDEX('01_Cad_Pecas'!$H$2:$H$5000,MATCH($E611,'01_Cad_Pecas'!$D$2:$D$5000,0)),IFERROR(INDEX('01_Cad_Pecas'!$H$2:$H$5000,MATCH(VALUE($E611),'01_Cad_Pecas'!$D$2:$D$5000,0)),"")))</f>
        <v>1.1000000000000001</v>
      </c>
      <c r="L611" s="10">
        <f>IF($E611="","",IFERROR(INDEX('01_Cad_Pecas'!$I$2:$I$5000,MATCH($E611,'01_Cad_Pecas'!$D$2:$D$5000,0)),IFERROR(INDEX('01_Cad_Pecas'!$I$2:$I$5000,MATCH(VALUE($E611),'01_Cad_Pecas'!$D$2:$D$5000,0)),"")))</f>
        <v>9.375E-2</v>
      </c>
      <c r="M611" s="10">
        <f t="shared" si="81"/>
        <v>4.8499999999999996</v>
      </c>
      <c r="N611" s="9">
        <v>46197</v>
      </c>
      <c r="O611" s="9">
        <v>40</v>
      </c>
      <c r="P611" s="10"/>
      <c r="Q611" s="10"/>
      <c r="R611" s="10">
        <f t="shared" si="84"/>
        <v>4.8499999999999996</v>
      </c>
      <c r="S611" s="10"/>
      <c r="T611" s="10">
        <f t="shared" si="85"/>
        <v>1</v>
      </c>
      <c r="U611" s="10"/>
      <c r="V611" s="10" t="str">
        <f t="shared" ca="1" si="86"/>
        <v>SIM</v>
      </c>
      <c r="W611" s="10">
        <f>IF(OR($A611="",$I611="",$M611=""),"",SUMIFS($M$2:M611,$I$2:I611,$I611,$A$2:A611,$A611)-$M611)</f>
        <v>227.60124999999999</v>
      </c>
      <c r="X611" s="10">
        <f t="shared" si="87"/>
        <v>385.70125000000007</v>
      </c>
      <c r="Y611" s="10">
        <f>IFERROR(VLOOKUP($I611,'02_Cad_Maquinas'!$B$2:$H$200,7,FALSE()),"")</f>
        <v>475.2</v>
      </c>
      <c r="Z611" s="10">
        <f t="shared" si="88"/>
        <v>89.498749999999916</v>
      </c>
      <c r="AA611" s="11">
        <f t="shared" si="89"/>
        <v>0.81166087962962985</v>
      </c>
      <c r="AB611" s="10" t="s">
        <v>3323</v>
      </c>
      <c r="AC611" s="10" t="str">
        <f t="shared" si="82"/>
        <v>|10163|10147|</v>
      </c>
      <c r="AD611" s="10" t="str">
        <f t="shared" si="83"/>
        <v>SECCIONADORA 10</v>
      </c>
    </row>
    <row r="612" spans="1:30" ht="36" customHeight="1" x14ac:dyDescent="0.3">
      <c r="A612" s="35">
        <v>46197</v>
      </c>
      <c r="B612" s="10">
        <v>10163.10147</v>
      </c>
      <c r="C612" s="10" t="s">
        <v>3142</v>
      </c>
      <c r="D612" s="10" t="s">
        <v>3087</v>
      </c>
      <c r="E612" s="10">
        <v>20031207</v>
      </c>
      <c r="F612" s="10" t="s">
        <v>3213</v>
      </c>
      <c r="G612" s="10" t="s">
        <v>12</v>
      </c>
      <c r="H612" s="10" t="s">
        <v>12</v>
      </c>
      <c r="I612" s="9" t="s">
        <v>12</v>
      </c>
      <c r="J612" s="9">
        <v>10</v>
      </c>
      <c r="K612" s="10">
        <f>IF($E612="","",IFERROR(INDEX('01_Cad_Pecas'!$H$2:$H$5000,MATCH($E612,'01_Cad_Pecas'!$D$2:$D$5000,0)),IFERROR(INDEX('01_Cad_Pecas'!$H$2:$H$5000,MATCH(VALUE($E612),'01_Cad_Pecas'!$D$2:$D$5000,0)),"")))</f>
        <v>2</v>
      </c>
      <c r="L612" s="10">
        <f>IF($E612="","",IFERROR(INDEX('01_Cad_Pecas'!$I$2:$I$5000,MATCH($E612,'01_Cad_Pecas'!$D$2:$D$5000,0)),IFERROR(INDEX('01_Cad_Pecas'!$I$2:$I$5000,MATCH(VALUE($E612),'01_Cad_Pecas'!$D$2:$D$5000,0)),"")))</f>
        <v>1.45</v>
      </c>
      <c r="M612" s="10">
        <f t="shared" si="81"/>
        <v>16.5</v>
      </c>
      <c r="N612" s="9">
        <v>46197</v>
      </c>
      <c r="O612" s="9">
        <v>10</v>
      </c>
      <c r="P612" s="10"/>
      <c r="Q612" s="10"/>
      <c r="R612" s="10">
        <f t="shared" si="84"/>
        <v>16.5</v>
      </c>
      <c r="S612" s="10"/>
      <c r="T612" s="10">
        <f t="shared" si="85"/>
        <v>1</v>
      </c>
      <c r="U612" s="10"/>
      <c r="V612" s="10" t="str">
        <f t="shared" ca="1" si="86"/>
        <v>SIM</v>
      </c>
      <c r="W612" s="10">
        <f>IF(OR($A612="",$I612="",$M612=""),"",SUMIFS($M$2:M612,$I$2:I612,$I612,$A$2:A612,$A612)-$M612)</f>
        <v>232.45124999999999</v>
      </c>
      <c r="X612" s="10">
        <f t="shared" si="87"/>
        <v>385.70125000000007</v>
      </c>
      <c r="Y612" s="10">
        <f>IFERROR(VLOOKUP($I612,'02_Cad_Maquinas'!$B$2:$H$200,7,FALSE()),"")</f>
        <v>475.2</v>
      </c>
      <c r="Z612" s="10">
        <f t="shared" si="88"/>
        <v>89.498749999999916</v>
      </c>
      <c r="AA612" s="11">
        <f t="shared" si="89"/>
        <v>0.81166087962962985</v>
      </c>
      <c r="AB612" s="10" t="s">
        <v>3323</v>
      </c>
      <c r="AC612" s="10" t="str">
        <f t="shared" si="82"/>
        <v>|10163|10147|</v>
      </c>
      <c r="AD612" s="10" t="str">
        <f t="shared" si="83"/>
        <v>SECCIONADORA 10</v>
      </c>
    </row>
    <row r="613" spans="1:30" ht="36" customHeight="1" x14ac:dyDescent="0.3">
      <c r="A613" s="35">
        <v>46197</v>
      </c>
      <c r="B613" s="10">
        <v>10163.10147</v>
      </c>
      <c r="C613" s="10" t="s">
        <v>3142</v>
      </c>
      <c r="D613" s="10" t="s">
        <v>3087</v>
      </c>
      <c r="E613" s="10">
        <v>20052001</v>
      </c>
      <c r="F613" s="10" t="s">
        <v>3196</v>
      </c>
      <c r="G613" s="10" t="s">
        <v>12</v>
      </c>
      <c r="H613" s="10" t="s">
        <v>12</v>
      </c>
      <c r="I613" s="9" t="s">
        <v>12</v>
      </c>
      <c r="J613" s="9">
        <v>800</v>
      </c>
      <c r="K613" s="10">
        <f>IF($E613="","",IFERROR(INDEX('01_Cad_Pecas'!$H$2:$H$5000,MATCH($E613,'01_Cad_Pecas'!$D$2:$D$5000,0)),IFERROR(INDEX('01_Cad_Pecas'!$H$2:$H$5000,MATCH(VALUE($E613),'01_Cad_Pecas'!$D$2:$D$5000,0)),"")))</f>
        <v>1.1000000000000001</v>
      </c>
      <c r="L613" s="10">
        <f>IF($E613="","",IFERROR(INDEX('01_Cad_Pecas'!$I$2:$I$5000,MATCH($E613,'01_Cad_Pecas'!$D$2:$D$5000,0)),IFERROR(INDEX('01_Cad_Pecas'!$I$2:$I$5000,MATCH(VALUE($E613),'01_Cad_Pecas'!$D$2:$D$5000,0)),"")))</f>
        <v>9.375E-2</v>
      </c>
      <c r="M613" s="10">
        <f t="shared" si="81"/>
        <v>76.099999999999994</v>
      </c>
      <c r="N613" s="9">
        <v>46197</v>
      </c>
      <c r="O613" s="9">
        <v>800</v>
      </c>
      <c r="P613" s="10"/>
      <c r="Q613" s="10"/>
      <c r="R613" s="10">
        <f t="shared" si="84"/>
        <v>76.099999999999994</v>
      </c>
      <c r="S613" s="10"/>
      <c r="T613" s="10">
        <f t="shared" si="85"/>
        <v>1</v>
      </c>
      <c r="U613" s="10"/>
      <c r="V613" s="10" t="str">
        <f t="shared" ca="1" si="86"/>
        <v>SIM</v>
      </c>
      <c r="W613" s="10">
        <f>IF(OR($A613="",$I613="",$M613=""),"",SUMIFS($M$2:M613,$I$2:I613,$I613,$A$2:A613,$A613)-$M613)</f>
        <v>248.95124999999999</v>
      </c>
      <c r="X613" s="10">
        <f t="shared" si="87"/>
        <v>385.70125000000007</v>
      </c>
      <c r="Y613" s="10">
        <f>IFERROR(VLOOKUP($I613,'02_Cad_Maquinas'!$B$2:$H$200,7,FALSE()),"")</f>
        <v>475.2</v>
      </c>
      <c r="Z613" s="10">
        <f t="shared" si="88"/>
        <v>89.498749999999916</v>
      </c>
      <c r="AA613" s="11">
        <f t="shared" si="89"/>
        <v>0.81166087962962985</v>
      </c>
      <c r="AB613" s="10" t="s">
        <v>3323</v>
      </c>
      <c r="AC613" s="10" t="str">
        <f t="shared" si="82"/>
        <v>|10163|10147|</v>
      </c>
      <c r="AD613" s="10" t="str">
        <f t="shared" si="83"/>
        <v>SECCIONADORA 10</v>
      </c>
    </row>
    <row r="614" spans="1:30" ht="36" customHeight="1" x14ac:dyDescent="0.3">
      <c r="A614" s="35">
        <v>46197</v>
      </c>
      <c r="B614" s="10">
        <v>10163.10147</v>
      </c>
      <c r="C614" s="10" t="s">
        <v>3142</v>
      </c>
      <c r="D614" s="10" t="s">
        <v>3087</v>
      </c>
      <c r="E614" s="10">
        <v>20052002</v>
      </c>
      <c r="F614" s="10" t="s">
        <v>3197</v>
      </c>
      <c r="G614" s="10" t="s">
        <v>12</v>
      </c>
      <c r="H614" s="10" t="s">
        <v>12</v>
      </c>
      <c r="I614" s="9" t="s">
        <v>12</v>
      </c>
      <c r="J614" s="9">
        <v>70</v>
      </c>
      <c r="K614" s="10">
        <f>IF($E614="","",IFERROR(INDEX('01_Cad_Pecas'!$H$2:$H$5000,MATCH($E614,'01_Cad_Pecas'!$D$2:$D$5000,0)),IFERROR(INDEX('01_Cad_Pecas'!$H$2:$H$5000,MATCH(VALUE($E614),'01_Cad_Pecas'!$D$2:$D$5000,0)),"")))</f>
        <v>1.1000000000000001</v>
      </c>
      <c r="L614" s="10">
        <f>IF($E614="","",IFERROR(INDEX('01_Cad_Pecas'!$I$2:$I$5000,MATCH($E614,'01_Cad_Pecas'!$D$2:$D$5000,0)),IFERROR(INDEX('01_Cad_Pecas'!$I$2:$I$5000,MATCH(VALUE($E614),'01_Cad_Pecas'!$D$2:$D$5000,0)),"")))</f>
        <v>9.375E-2</v>
      </c>
      <c r="M614" s="10">
        <f t="shared" si="81"/>
        <v>7.6624999999999996</v>
      </c>
      <c r="N614" s="9">
        <v>46197</v>
      </c>
      <c r="O614" s="9">
        <v>70</v>
      </c>
      <c r="P614" s="10"/>
      <c r="Q614" s="10"/>
      <c r="R614" s="10">
        <f t="shared" si="84"/>
        <v>7.6624999999999996</v>
      </c>
      <c r="S614" s="10"/>
      <c r="T614" s="10">
        <f t="shared" si="85"/>
        <v>1</v>
      </c>
      <c r="U614" s="10"/>
      <c r="V614" s="10" t="str">
        <f t="shared" ca="1" si="86"/>
        <v>SIM</v>
      </c>
      <c r="W614" s="10">
        <f>IF(OR($A614="",$I614="",$M614=""),"",SUMIFS($M$2:M614,$I$2:I614,$I614,$A$2:A614,$A614)-$M614)</f>
        <v>325.05124999999998</v>
      </c>
      <c r="X614" s="10">
        <f t="shared" si="87"/>
        <v>385.70125000000007</v>
      </c>
      <c r="Y614" s="10">
        <f>IFERROR(VLOOKUP($I614,'02_Cad_Maquinas'!$B$2:$H$200,7,FALSE()),"")</f>
        <v>475.2</v>
      </c>
      <c r="Z614" s="10">
        <f t="shared" si="88"/>
        <v>89.498749999999916</v>
      </c>
      <c r="AA614" s="11">
        <f t="shared" si="89"/>
        <v>0.81166087962962985</v>
      </c>
      <c r="AB614" s="10" t="s">
        <v>3323</v>
      </c>
      <c r="AC614" s="10" t="str">
        <f t="shared" si="82"/>
        <v>|10163|10147|</v>
      </c>
      <c r="AD614" s="10" t="str">
        <f t="shared" si="83"/>
        <v>SECCIONADORA 10</v>
      </c>
    </row>
    <row r="615" spans="1:30" ht="36" customHeight="1" x14ac:dyDescent="0.3">
      <c r="A615" s="35">
        <v>46197</v>
      </c>
      <c r="B615" s="10">
        <v>10163.10147</v>
      </c>
      <c r="C615" s="10" t="s">
        <v>3142</v>
      </c>
      <c r="D615" s="10" t="s">
        <v>3087</v>
      </c>
      <c r="E615" s="10">
        <v>20052003</v>
      </c>
      <c r="F615" s="10" t="s">
        <v>3198</v>
      </c>
      <c r="G615" s="10" t="s">
        <v>12</v>
      </c>
      <c r="H615" s="10" t="s">
        <v>12</v>
      </c>
      <c r="I615" s="9" t="s">
        <v>12</v>
      </c>
      <c r="J615" s="9">
        <v>140</v>
      </c>
      <c r="K615" s="10">
        <f>IF($E615="","",IFERROR(INDEX('01_Cad_Pecas'!$H$2:$H$5000,MATCH($E615,'01_Cad_Pecas'!$D$2:$D$5000,0)),IFERROR(INDEX('01_Cad_Pecas'!$H$2:$H$5000,MATCH(VALUE($E615),'01_Cad_Pecas'!$D$2:$D$5000,0)),"")))</f>
        <v>1.1000000000000001</v>
      </c>
      <c r="L615" s="10">
        <f>IF($E615="","",IFERROR(INDEX('01_Cad_Pecas'!$I$2:$I$5000,MATCH($E615,'01_Cad_Pecas'!$D$2:$D$5000,0)),IFERROR(INDEX('01_Cad_Pecas'!$I$2:$I$5000,MATCH(VALUE($E615),'01_Cad_Pecas'!$D$2:$D$5000,0)),"")))</f>
        <v>9.375E-2</v>
      </c>
      <c r="M615" s="10">
        <f t="shared" si="81"/>
        <v>14.225</v>
      </c>
      <c r="N615" s="9">
        <v>46197</v>
      </c>
      <c r="O615" s="9">
        <v>140</v>
      </c>
      <c r="P615" s="10"/>
      <c r="Q615" s="10"/>
      <c r="R615" s="10">
        <f t="shared" si="84"/>
        <v>14.225</v>
      </c>
      <c r="S615" s="10"/>
      <c r="T615" s="10">
        <f t="shared" si="85"/>
        <v>1</v>
      </c>
      <c r="U615" s="10"/>
      <c r="V615" s="10" t="str">
        <f t="shared" ca="1" si="86"/>
        <v>SIM</v>
      </c>
      <c r="W615" s="10">
        <f>IF(OR($A615="",$I615="",$M615=""),"",SUMIFS($M$2:M615,$I$2:I615,$I615,$A$2:A615,$A615)-$M615)</f>
        <v>332.71375</v>
      </c>
      <c r="X615" s="10">
        <f t="shared" si="87"/>
        <v>385.70125000000007</v>
      </c>
      <c r="Y615" s="10">
        <f>IFERROR(VLOOKUP($I615,'02_Cad_Maquinas'!$B$2:$H$200,7,FALSE()),"")</f>
        <v>475.2</v>
      </c>
      <c r="Z615" s="10">
        <f t="shared" si="88"/>
        <v>89.498749999999916</v>
      </c>
      <c r="AA615" s="11">
        <f t="shared" si="89"/>
        <v>0.81166087962962985</v>
      </c>
      <c r="AB615" s="10" t="s">
        <v>3323</v>
      </c>
      <c r="AC615" s="10" t="str">
        <f t="shared" si="82"/>
        <v>|10163|10147|</v>
      </c>
      <c r="AD615" s="10" t="str">
        <f t="shared" si="83"/>
        <v>SECCIONADORA 10</v>
      </c>
    </row>
    <row r="616" spans="1:30" ht="36" customHeight="1" x14ac:dyDescent="0.3">
      <c r="A616" s="35">
        <v>46197</v>
      </c>
      <c r="B616" s="10">
        <v>10163.10147</v>
      </c>
      <c r="C616" s="10" t="s">
        <v>3142</v>
      </c>
      <c r="D616" s="10" t="s">
        <v>3087</v>
      </c>
      <c r="E616" s="10">
        <v>20052202</v>
      </c>
      <c r="F616" s="10" t="s">
        <v>3199</v>
      </c>
      <c r="G616" s="10" t="s">
        <v>12</v>
      </c>
      <c r="H616" s="10" t="s">
        <v>12</v>
      </c>
      <c r="I616" s="9" t="s">
        <v>12</v>
      </c>
      <c r="J616" s="9">
        <v>130</v>
      </c>
      <c r="K616" s="10">
        <f>IF($E616="","",IFERROR(INDEX('01_Cad_Pecas'!$H$2:$H$5000,MATCH($E616,'01_Cad_Pecas'!$D$2:$D$5000,0)),IFERROR(INDEX('01_Cad_Pecas'!$H$2:$H$5000,MATCH(VALUE($E616),'01_Cad_Pecas'!$D$2:$D$5000,0)),"")))</f>
        <v>1.1000000000000001</v>
      </c>
      <c r="L616" s="10">
        <f>IF($E616="","",IFERROR(INDEX('01_Cad_Pecas'!$I$2:$I$5000,MATCH($E616,'01_Cad_Pecas'!$D$2:$D$5000,0)),IFERROR(INDEX('01_Cad_Pecas'!$I$2:$I$5000,MATCH(VALUE($E616),'01_Cad_Pecas'!$D$2:$D$5000,0)),"")))</f>
        <v>9.375E-2</v>
      </c>
      <c r="M616" s="10">
        <f t="shared" si="81"/>
        <v>13.2875</v>
      </c>
      <c r="N616" s="9">
        <v>46197</v>
      </c>
      <c r="O616" s="9">
        <v>130</v>
      </c>
      <c r="P616" s="10"/>
      <c r="Q616" s="10"/>
      <c r="R616" s="10">
        <f t="shared" si="84"/>
        <v>13.2875</v>
      </c>
      <c r="S616" s="10"/>
      <c r="T616" s="10">
        <f t="shared" si="85"/>
        <v>1</v>
      </c>
      <c r="U616" s="10"/>
      <c r="V616" s="10" t="str">
        <f t="shared" ca="1" si="86"/>
        <v>SIM</v>
      </c>
      <c r="W616" s="10">
        <f>IF(OR($A616="",$I616="",$M616=""),"",SUMIFS($M$2:M616,$I$2:I616,$I616,$A$2:A616,$A616)-$M616)</f>
        <v>346.93875000000003</v>
      </c>
      <c r="X616" s="10">
        <f t="shared" si="87"/>
        <v>385.70125000000007</v>
      </c>
      <c r="Y616" s="10">
        <f>IFERROR(VLOOKUP($I616,'02_Cad_Maquinas'!$B$2:$H$200,7,FALSE()),"")</f>
        <v>475.2</v>
      </c>
      <c r="Z616" s="10">
        <f t="shared" si="88"/>
        <v>89.498749999999916</v>
      </c>
      <c r="AA616" s="11">
        <f t="shared" si="89"/>
        <v>0.81166087962962985</v>
      </c>
      <c r="AB616" s="10" t="s">
        <v>3323</v>
      </c>
      <c r="AC616" s="10" t="str">
        <f t="shared" si="82"/>
        <v>|10163|10147|</v>
      </c>
      <c r="AD616" s="10" t="str">
        <f t="shared" si="83"/>
        <v>SECCIONADORA 10</v>
      </c>
    </row>
    <row r="617" spans="1:30" ht="36" customHeight="1" x14ac:dyDescent="0.3">
      <c r="A617" s="35">
        <v>46197</v>
      </c>
      <c r="B617" s="10">
        <v>10163.10147</v>
      </c>
      <c r="C617" s="10" t="s">
        <v>3142</v>
      </c>
      <c r="D617" s="10" t="s">
        <v>3087</v>
      </c>
      <c r="E617" s="10">
        <v>20052203</v>
      </c>
      <c r="F617" s="10" t="s">
        <v>3200</v>
      </c>
      <c r="G617" s="10" t="s">
        <v>12</v>
      </c>
      <c r="H617" s="10" t="s">
        <v>12</v>
      </c>
      <c r="I617" s="9" t="s">
        <v>12</v>
      </c>
      <c r="J617" s="9">
        <v>260</v>
      </c>
      <c r="K617" s="10">
        <f>IF($E617="","",IFERROR(INDEX('01_Cad_Pecas'!$H$2:$H$5000,MATCH($E617,'01_Cad_Pecas'!$D$2:$D$5000,0)),IFERROR(INDEX('01_Cad_Pecas'!$H$2:$H$5000,MATCH(VALUE($E617),'01_Cad_Pecas'!$D$2:$D$5000,0)),"")))</f>
        <v>1.1000000000000001</v>
      </c>
      <c r="L617" s="10">
        <f>IF($E617="","",IFERROR(INDEX('01_Cad_Pecas'!$I$2:$I$5000,MATCH($E617,'01_Cad_Pecas'!$D$2:$D$5000,0)),IFERROR(INDEX('01_Cad_Pecas'!$I$2:$I$5000,MATCH(VALUE($E617),'01_Cad_Pecas'!$D$2:$D$5000,0)),"")))</f>
        <v>9.375E-2</v>
      </c>
      <c r="M617" s="10">
        <f t="shared" si="81"/>
        <v>25.475000000000001</v>
      </c>
      <c r="N617" s="9">
        <v>46197</v>
      </c>
      <c r="O617" s="9">
        <v>260</v>
      </c>
      <c r="P617" s="10"/>
      <c r="Q617" s="10"/>
      <c r="R617" s="10">
        <f t="shared" si="84"/>
        <v>25.475000000000001</v>
      </c>
      <c r="S617" s="10"/>
      <c r="T617" s="10">
        <f t="shared" si="85"/>
        <v>1</v>
      </c>
      <c r="U617" s="10"/>
      <c r="V617" s="10" t="str">
        <f t="shared" ca="1" si="86"/>
        <v>SIM</v>
      </c>
      <c r="W617" s="10">
        <f>IF(OR($A617="",$I617="",$M617=""),"",SUMIFS($M$2:M617,$I$2:I617,$I617,$A$2:A617,$A617)-$M617)</f>
        <v>360.22625000000005</v>
      </c>
      <c r="X617" s="10">
        <f t="shared" si="87"/>
        <v>385.70125000000007</v>
      </c>
      <c r="Y617" s="10">
        <f>IFERROR(VLOOKUP($I617,'02_Cad_Maquinas'!$B$2:$H$200,7,FALSE()),"")</f>
        <v>475.2</v>
      </c>
      <c r="Z617" s="10">
        <f t="shared" si="88"/>
        <v>89.498749999999916</v>
      </c>
      <c r="AA617" s="11">
        <f t="shared" si="89"/>
        <v>0.81166087962962985</v>
      </c>
      <c r="AB617" s="10" t="s">
        <v>3323</v>
      </c>
      <c r="AC617" s="10" t="str">
        <f t="shared" si="82"/>
        <v>|10163|10147|</v>
      </c>
      <c r="AD617" s="10" t="str">
        <f t="shared" si="83"/>
        <v>SECCIONADORA 10</v>
      </c>
    </row>
    <row r="618" spans="1:30" ht="24" customHeight="1" x14ac:dyDescent="0.3">
      <c r="A618" s="35">
        <v>46198</v>
      </c>
      <c r="B618" s="10">
        <v>10179</v>
      </c>
      <c r="C618" s="10"/>
      <c r="D618" s="10" t="s">
        <v>3087</v>
      </c>
      <c r="E618" s="10">
        <v>20014001</v>
      </c>
      <c r="F618" s="10" t="s">
        <v>3201</v>
      </c>
      <c r="G618" s="10" t="s">
        <v>12</v>
      </c>
      <c r="H618" s="10" t="s">
        <v>12</v>
      </c>
      <c r="I618" s="10" t="s">
        <v>12</v>
      </c>
      <c r="J618" s="9">
        <v>10</v>
      </c>
      <c r="K618" s="10">
        <f>IF($E618="","",IFERROR(INDEX('01_Cad_Pecas'!$H$2:$H$5000,MATCH($E618,'01_Cad_Pecas'!$D$2:$D$5000,0)),IFERROR(INDEX('01_Cad_Pecas'!$H$2:$H$5000,MATCH(VALUE($E618),'01_Cad_Pecas'!$D$2:$D$5000,0)),"")))</f>
        <v>3</v>
      </c>
      <c r="L618" s="10">
        <f>IF($E618="","",IFERROR(INDEX('01_Cad_Pecas'!$I$2:$I$5000,MATCH($E618,'01_Cad_Pecas'!$D$2:$D$5000,0)),IFERROR(INDEX('01_Cad_Pecas'!$I$2:$I$5000,MATCH(VALUE($E618),'01_Cad_Pecas'!$D$2:$D$5000,0)),"")))</f>
        <v>6.7799999999999999E-2</v>
      </c>
      <c r="M618" s="10">
        <f t="shared" si="81"/>
        <v>3.6779999999999999</v>
      </c>
      <c r="N618" s="10">
        <v>46202</v>
      </c>
      <c r="O618" s="9">
        <v>10</v>
      </c>
      <c r="P618" s="10"/>
      <c r="Q618" s="10"/>
      <c r="R618" s="10">
        <f t="shared" si="84"/>
        <v>3.6779999999999999</v>
      </c>
      <c r="S618" s="10"/>
      <c r="T618" s="10">
        <f t="shared" si="85"/>
        <v>1</v>
      </c>
      <c r="U618" s="10"/>
      <c r="V618" s="10" t="str">
        <f t="shared" ca="1" si="86"/>
        <v>SIM</v>
      </c>
      <c r="W618" s="10">
        <f>IF(OR($A618="",$I618="",$M618=""),"",SUMIFS($M$2:M618,$I$2:I618,$I618,$A$2:A618,$A618)-$M618)</f>
        <v>0</v>
      </c>
      <c r="X618" s="10">
        <f t="shared" si="87"/>
        <v>270.89410000000009</v>
      </c>
      <c r="Y618" s="10">
        <f>IFERROR(VLOOKUP($I618,'02_Cad_Maquinas'!$B$2:$H$200,7,FALSE()),"")</f>
        <v>475.2</v>
      </c>
      <c r="Z618" s="10">
        <f t="shared" si="88"/>
        <v>204.30589999999989</v>
      </c>
      <c r="AA618" s="11">
        <f t="shared" si="89"/>
        <v>0.57006334175084195</v>
      </c>
      <c r="AB618" s="10"/>
      <c r="AC618" s="10" t="str">
        <f t="shared" si="82"/>
        <v>|10179|</v>
      </c>
      <c r="AD618" s="10" t="str">
        <f t="shared" si="83"/>
        <v>SECCIONADORA 10</v>
      </c>
    </row>
    <row r="619" spans="1:30" ht="24" customHeight="1" x14ac:dyDescent="0.3">
      <c r="A619" s="35">
        <v>46198</v>
      </c>
      <c r="B619" s="10">
        <v>10179</v>
      </c>
      <c r="C619" s="10"/>
      <c r="D619" s="10" t="s">
        <v>3087</v>
      </c>
      <c r="E619" s="10">
        <v>20014107</v>
      </c>
      <c r="F619" s="10" t="s">
        <v>3319</v>
      </c>
      <c r="G619" s="10" t="s">
        <v>12</v>
      </c>
      <c r="H619" s="10" t="s">
        <v>12</v>
      </c>
      <c r="I619" s="10" t="s">
        <v>12</v>
      </c>
      <c r="J619" s="9">
        <v>14</v>
      </c>
      <c r="K619" s="10">
        <f>IF($E619="","",IFERROR(INDEX('01_Cad_Pecas'!$H$2:$H$5000,MATCH($E619,'01_Cad_Pecas'!$D$2:$D$5000,0)),IFERROR(INDEX('01_Cad_Pecas'!$H$2:$H$5000,MATCH(VALUE($E619),'01_Cad_Pecas'!$D$2:$D$5000,0)),"")))</f>
        <v>1.1000000000000001</v>
      </c>
      <c r="L619" s="10">
        <f>IF($E619="","",IFERROR(INDEX('01_Cad_Pecas'!$I$2:$I$5000,MATCH($E619,'01_Cad_Pecas'!$D$2:$D$5000,0)),IFERROR(INDEX('01_Cad_Pecas'!$I$2:$I$5000,MATCH(VALUE($E619),'01_Cad_Pecas'!$D$2:$D$5000,0)),"")))</f>
        <v>9.375E-2</v>
      </c>
      <c r="M619" s="10">
        <f t="shared" si="81"/>
        <v>2.4125000000000001</v>
      </c>
      <c r="N619" s="10">
        <v>46202</v>
      </c>
      <c r="O619" s="9">
        <v>14</v>
      </c>
      <c r="P619" s="10"/>
      <c r="Q619" s="10"/>
      <c r="R619" s="10">
        <f t="shared" si="84"/>
        <v>2.4125000000000001</v>
      </c>
      <c r="S619" s="10"/>
      <c r="T619" s="10">
        <f t="shared" si="85"/>
        <v>1</v>
      </c>
      <c r="U619" s="10"/>
      <c r="V619" s="10" t="str">
        <f t="shared" ca="1" si="86"/>
        <v>SIM</v>
      </c>
      <c r="W619" s="10">
        <f>IF(OR($A619="",$I619="",$M619=""),"",SUMIFS($M$2:M619,$I$2:I619,$I619,$A$2:A619,$A619)-$M619)</f>
        <v>3.6780000000000004</v>
      </c>
      <c r="X619" s="10">
        <f t="shared" si="87"/>
        <v>270.89410000000009</v>
      </c>
      <c r="Y619" s="10">
        <f>IFERROR(VLOOKUP($I619,'02_Cad_Maquinas'!$B$2:$H$200,7,FALSE()),"")</f>
        <v>475.2</v>
      </c>
      <c r="Z619" s="10">
        <f t="shared" si="88"/>
        <v>204.30589999999989</v>
      </c>
      <c r="AA619" s="11">
        <f t="shared" si="89"/>
        <v>0.57006334175084195</v>
      </c>
      <c r="AB619" s="10"/>
      <c r="AC619" s="10" t="str">
        <f t="shared" si="82"/>
        <v>|10179|</v>
      </c>
      <c r="AD619" s="10" t="str">
        <f t="shared" si="83"/>
        <v>SECCIONADORA 10</v>
      </c>
    </row>
    <row r="620" spans="1:30" ht="24" customHeight="1" x14ac:dyDescent="0.3">
      <c r="A620" s="35">
        <v>46198</v>
      </c>
      <c r="B620" s="10">
        <v>10179</v>
      </c>
      <c r="C620" s="10"/>
      <c r="D620" s="10" t="s">
        <v>3087</v>
      </c>
      <c r="E620" s="10">
        <v>20014205</v>
      </c>
      <c r="F620" s="10" t="s">
        <v>3186</v>
      </c>
      <c r="G620" s="10" t="s">
        <v>12</v>
      </c>
      <c r="H620" s="10" t="s">
        <v>12</v>
      </c>
      <c r="I620" s="10" t="s">
        <v>12</v>
      </c>
      <c r="J620" s="9">
        <v>5</v>
      </c>
      <c r="K620" s="10">
        <f>IF($E620="","",IFERROR(INDEX('01_Cad_Pecas'!$H$2:$H$5000,MATCH($E620,'01_Cad_Pecas'!$D$2:$D$5000,0)),IFERROR(INDEX('01_Cad_Pecas'!$H$2:$H$5000,MATCH(VALUE($E620),'01_Cad_Pecas'!$D$2:$D$5000,0)),"")))</f>
        <v>1.1000000000000001</v>
      </c>
      <c r="L620" s="10">
        <f>IF($E620="","",IFERROR(INDEX('01_Cad_Pecas'!$I$2:$I$5000,MATCH($E620,'01_Cad_Pecas'!$D$2:$D$5000,0)),IFERROR(INDEX('01_Cad_Pecas'!$I$2:$I$5000,MATCH(VALUE($E620),'01_Cad_Pecas'!$D$2:$D$5000,0)),"")))</f>
        <v>9.375E-2</v>
      </c>
      <c r="M620" s="10">
        <f t="shared" si="81"/>
        <v>1.5687500000000001</v>
      </c>
      <c r="N620" s="10">
        <v>46202</v>
      </c>
      <c r="O620" s="9">
        <v>5</v>
      </c>
      <c r="P620" s="10"/>
      <c r="Q620" s="10"/>
      <c r="R620" s="10">
        <f t="shared" si="84"/>
        <v>1.5687500000000001</v>
      </c>
      <c r="S620" s="10"/>
      <c r="T620" s="10">
        <f t="shared" si="85"/>
        <v>1</v>
      </c>
      <c r="U620" s="10"/>
      <c r="V620" s="10" t="str">
        <f t="shared" ca="1" si="86"/>
        <v>SIM</v>
      </c>
      <c r="W620" s="10">
        <f>IF(OR($A620="",$I620="",$M620=""),"",SUMIFS($M$2:M620,$I$2:I620,$I620,$A$2:A620,$A620)-$M620)</f>
        <v>6.0905000000000005</v>
      </c>
      <c r="X620" s="10">
        <f t="shared" si="87"/>
        <v>270.89410000000009</v>
      </c>
      <c r="Y620" s="10">
        <f>IFERROR(VLOOKUP($I620,'02_Cad_Maquinas'!$B$2:$H$200,7,FALSE()),"")</f>
        <v>475.2</v>
      </c>
      <c r="Z620" s="10">
        <f t="shared" si="88"/>
        <v>204.30589999999989</v>
      </c>
      <c r="AA620" s="11">
        <f t="shared" si="89"/>
        <v>0.57006334175084195</v>
      </c>
      <c r="AB620" s="10"/>
      <c r="AC620" s="10" t="str">
        <f t="shared" si="82"/>
        <v>|10179|</v>
      </c>
      <c r="AD620" s="10" t="str">
        <f t="shared" si="83"/>
        <v>SECCIONADORA 10</v>
      </c>
    </row>
    <row r="621" spans="1:30" ht="24" customHeight="1" x14ac:dyDescent="0.3">
      <c r="A621" s="35">
        <v>46198</v>
      </c>
      <c r="B621" s="10">
        <v>10179</v>
      </c>
      <c r="C621" s="10"/>
      <c r="D621" s="10" t="s">
        <v>3087</v>
      </c>
      <c r="E621" s="10">
        <v>20014206</v>
      </c>
      <c r="F621" s="10" t="s">
        <v>3320</v>
      </c>
      <c r="G621" s="10" t="s">
        <v>12</v>
      </c>
      <c r="H621" s="10" t="s">
        <v>12</v>
      </c>
      <c r="I621" s="10" t="s">
        <v>12</v>
      </c>
      <c r="J621" s="9">
        <v>10</v>
      </c>
      <c r="K621" s="10">
        <f>IF($E621="","",IFERROR(INDEX('01_Cad_Pecas'!$H$2:$H$5000,MATCH($E621,'01_Cad_Pecas'!$D$2:$D$5000,0)),IFERROR(INDEX('01_Cad_Pecas'!$H$2:$H$5000,MATCH(VALUE($E621),'01_Cad_Pecas'!$D$2:$D$5000,0)),"")))</f>
        <v>1.1000000000000001</v>
      </c>
      <c r="L621" s="10">
        <f>IF($E621="","",IFERROR(INDEX('01_Cad_Pecas'!$I$2:$I$5000,MATCH($E621,'01_Cad_Pecas'!$D$2:$D$5000,0)),IFERROR(INDEX('01_Cad_Pecas'!$I$2:$I$5000,MATCH(VALUE($E621),'01_Cad_Pecas'!$D$2:$D$5000,0)),"")))</f>
        <v>9.375E-2</v>
      </c>
      <c r="M621" s="10">
        <f t="shared" si="81"/>
        <v>2.0375000000000001</v>
      </c>
      <c r="N621" s="10">
        <v>46202</v>
      </c>
      <c r="O621" s="9">
        <v>10</v>
      </c>
      <c r="P621" s="10"/>
      <c r="Q621" s="10"/>
      <c r="R621" s="10">
        <f t="shared" si="84"/>
        <v>2.0375000000000001</v>
      </c>
      <c r="S621" s="10"/>
      <c r="T621" s="10">
        <f t="shared" si="85"/>
        <v>1</v>
      </c>
      <c r="U621" s="10"/>
      <c r="V621" s="10" t="str">
        <f t="shared" ca="1" si="86"/>
        <v>SIM</v>
      </c>
      <c r="W621" s="10">
        <f>IF(OR($A621="",$I621="",$M621=""),"",SUMIFS($M$2:M621,$I$2:I621,$I621,$A$2:A621,$A621)-$M621)</f>
        <v>7.6592500000000001</v>
      </c>
      <c r="X621" s="10">
        <f t="shared" si="87"/>
        <v>270.89410000000009</v>
      </c>
      <c r="Y621" s="10">
        <f>IFERROR(VLOOKUP($I621,'02_Cad_Maquinas'!$B$2:$H$200,7,FALSE()),"")</f>
        <v>475.2</v>
      </c>
      <c r="Z621" s="10">
        <f t="shared" si="88"/>
        <v>204.30589999999989</v>
      </c>
      <c r="AA621" s="11">
        <f t="shared" si="89"/>
        <v>0.57006334175084195</v>
      </c>
      <c r="AB621" s="10"/>
      <c r="AC621" s="10" t="str">
        <f t="shared" si="82"/>
        <v>|10179|</v>
      </c>
      <c r="AD621" s="10" t="str">
        <f t="shared" si="83"/>
        <v>SECCIONADORA 10</v>
      </c>
    </row>
    <row r="622" spans="1:30" ht="24" customHeight="1" x14ac:dyDescent="0.3">
      <c r="A622" s="35">
        <v>46198</v>
      </c>
      <c r="B622" s="10">
        <v>10179</v>
      </c>
      <c r="C622" s="10"/>
      <c r="D622" s="10" t="s">
        <v>3087</v>
      </c>
      <c r="E622" s="10">
        <v>20014305</v>
      </c>
      <c r="F622" s="10" t="s">
        <v>3187</v>
      </c>
      <c r="G622" s="10" t="s">
        <v>12</v>
      </c>
      <c r="H622" s="10" t="s">
        <v>12</v>
      </c>
      <c r="I622" s="10" t="s">
        <v>12</v>
      </c>
      <c r="J622" s="9">
        <v>2</v>
      </c>
      <c r="K622" s="10">
        <f>IF($E622="","",IFERROR(INDEX('01_Cad_Pecas'!$H$2:$H$5000,MATCH($E622,'01_Cad_Pecas'!$D$2:$D$5000,0)),IFERROR(INDEX('01_Cad_Pecas'!$H$2:$H$5000,MATCH(VALUE($E622),'01_Cad_Pecas'!$D$2:$D$5000,0)),"")))</f>
        <v>1.1000000000000001</v>
      </c>
      <c r="L622" s="10">
        <f>IF($E622="","",IFERROR(INDEX('01_Cad_Pecas'!$I$2:$I$5000,MATCH($E622,'01_Cad_Pecas'!$D$2:$D$5000,0)),IFERROR(INDEX('01_Cad_Pecas'!$I$2:$I$5000,MATCH(VALUE($E622),'01_Cad_Pecas'!$D$2:$D$5000,0)),"")))</f>
        <v>9.375E-2</v>
      </c>
      <c r="M622" s="10">
        <f t="shared" si="81"/>
        <v>1.2875000000000001</v>
      </c>
      <c r="N622" s="10">
        <v>46202</v>
      </c>
      <c r="O622" s="9">
        <v>2</v>
      </c>
      <c r="P622" s="10"/>
      <c r="Q622" s="10"/>
      <c r="R622" s="10">
        <f t="shared" si="84"/>
        <v>1.2875000000000001</v>
      </c>
      <c r="S622" s="10"/>
      <c r="T622" s="10">
        <f t="shared" si="85"/>
        <v>1</v>
      </c>
      <c r="U622" s="10"/>
      <c r="V622" s="10" t="str">
        <f t="shared" ca="1" si="86"/>
        <v>SIM</v>
      </c>
      <c r="W622" s="10">
        <f>IF(OR($A622="",$I622="",$M622=""),"",SUMIFS($M$2:M622,$I$2:I622,$I622,$A$2:A622,$A622)-$M622)</f>
        <v>9.6967499999999998</v>
      </c>
      <c r="X622" s="10">
        <f t="shared" si="87"/>
        <v>270.89410000000009</v>
      </c>
      <c r="Y622" s="10">
        <f>IFERROR(VLOOKUP($I622,'02_Cad_Maquinas'!$B$2:$H$200,7,FALSE()),"")</f>
        <v>475.2</v>
      </c>
      <c r="Z622" s="10">
        <f t="shared" si="88"/>
        <v>204.30589999999989</v>
      </c>
      <c r="AA622" s="11">
        <f t="shared" si="89"/>
        <v>0.57006334175084195</v>
      </c>
      <c r="AB622" s="10"/>
      <c r="AC622" s="10" t="str">
        <f t="shared" si="82"/>
        <v>|10179|</v>
      </c>
      <c r="AD622" s="10" t="str">
        <f t="shared" si="83"/>
        <v>SECCIONADORA 10</v>
      </c>
    </row>
    <row r="623" spans="1:30" ht="24" customHeight="1" x14ac:dyDescent="0.3">
      <c r="A623" s="35">
        <v>46198</v>
      </c>
      <c r="B623" s="10">
        <v>10179</v>
      </c>
      <c r="C623" s="10"/>
      <c r="D623" s="10" t="s">
        <v>3087</v>
      </c>
      <c r="E623" s="10">
        <v>20014306</v>
      </c>
      <c r="F623" s="10" t="s">
        <v>3321</v>
      </c>
      <c r="G623" s="10" t="s">
        <v>12</v>
      </c>
      <c r="H623" s="10" t="s">
        <v>12</v>
      </c>
      <c r="I623" s="10" t="s">
        <v>12</v>
      </c>
      <c r="J623" s="9">
        <v>4</v>
      </c>
      <c r="K623" s="10">
        <f>IF($E623="","",IFERROR(INDEX('01_Cad_Pecas'!$H$2:$H$5000,MATCH($E623,'01_Cad_Pecas'!$D$2:$D$5000,0)),IFERROR(INDEX('01_Cad_Pecas'!$H$2:$H$5000,MATCH(VALUE($E623),'01_Cad_Pecas'!$D$2:$D$5000,0)),"")))</f>
        <v>1.1000000000000001</v>
      </c>
      <c r="L623" s="10">
        <f>IF($E623="","",IFERROR(INDEX('01_Cad_Pecas'!$I$2:$I$5000,MATCH($E623,'01_Cad_Pecas'!$D$2:$D$5000,0)),IFERROR(INDEX('01_Cad_Pecas'!$I$2:$I$5000,MATCH(VALUE($E623),'01_Cad_Pecas'!$D$2:$D$5000,0)),"")))</f>
        <v>9.375E-2</v>
      </c>
      <c r="M623" s="10">
        <f t="shared" si="81"/>
        <v>1.4750000000000001</v>
      </c>
      <c r="N623" s="10">
        <v>46202</v>
      </c>
      <c r="O623" s="9">
        <v>4</v>
      </c>
      <c r="P623" s="10"/>
      <c r="Q623" s="10"/>
      <c r="R623" s="10">
        <f t="shared" si="84"/>
        <v>1.4750000000000001</v>
      </c>
      <c r="S623" s="10"/>
      <c r="T623" s="10">
        <f t="shared" si="85"/>
        <v>1</v>
      </c>
      <c r="U623" s="10"/>
      <c r="V623" s="10" t="str">
        <f t="shared" ca="1" si="86"/>
        <v>SIM</v>
      </c>
      <c r="W623" s="10">
        <f>IF(OR($A623="",$I623="",$M623=""),"",SUMIFS($M$2:M623,$I$2:I623,$I623,$A$2:A623,$A623)-$M623)</f>
        <v>10.984249999999999</v>
      </c>
      <c r="X623" s="10">
        <f t="shared" si="87"/>
        <v>270.89410000000009</v>
      </c>
      <c r="Y623" s="10">
        <f>IFERROR(VLOOKUP($I623,'02_Cad_Maquinas'!$B$2:$H$200,7,FALSE()),"")</f>
        <v>475.2</v>
      </c>
      <c r="Z623" s="10">
        <f t="shared" si="88"/>
        <v>204.30589999999989</v>
      </c>
      <c r="AA623" s="11">
        <f t="shared" si="89"/>
        <v>0.57006334175084195</v>
      </c>
      <c r="AB623" s="10"/>
      <c r="AC623" s="10" t="str">
        <f t="shared" si="82"/>
        <v>|10179|</v>
      </c>
      <c r="AD623" s="10" t="str">
        <f t="shared" si="83"/>
        <v>SECCIONADORA 10</v>
      </c>
    </row>
    <row r="624" spans="1:30" ht="24" customHeight="1" x14ac:dyDescent="0.3">
      <c r="A624" s="35">
        <v>46198</v>
      </c>
      <c r="B624" s="10">
        <v>10179</v>
      </c>
      <c r="C624" s="10"/>
      <c r="D624" s="10" t="s">
        <v>3087</v>
      </c>
      <c r="E624" s="10">
        <v>20052004</v>
      </c>
      <c r="F624" s="10" t="s">
        <v>3268</v>
      </c>
      <c r="G624" s="10" t="s">
        <v>12</v>
      </c>
      <c r="H624" s="10" t="s">
        <v>12</v>
      </c>
      <c r="I624" s="10" t="s">
        <v>12</v>
      </c>
      <c r="J624" s="9">
        <v>1</v>
      </c>
      <c r="K624" s="10">
        <f>IF($E624="","",IFERROR(INDEX('01_Cad_Pecas'!$H$2:$H$5000,MATCH($E624,'01_Cad_Pecas'!$D$2:$D$5000,0)),IFERROR(INDEX('01_Cad_Pecas'!$H$2:$H$5000,MATCH(VALUE($E624),'01_Cad_Pecas'!$D$2:$D$5000,0)),"")))</f>
        <v>1.1000000000000001</v>
      </c>
      <c r="L624" s="10">
        <f>IF($E624="","",IFERROR(INDEX('01_Cad_Pecas'!$I$2:$I$5000,MATCH($E624,'01_Cad_Pecas'!$D$2:$D$5000,0)),IFERROR(INDEX('01_Cad_Pecas'!$I$2:$I$5000,MATCH(VALUE($E624),'01_Cad_Pecas'!$D$2:$D$5000,0)),"")))</f>
        <v>9.375E-2</v>
      </c>
      <c r="M624" s="10">
        <f t="shared" si="81"/>
        <v>1.1937500000000001</v>
      </c>
      <c r="N624" s="10">
        <v>46202</v>
      </c>
      <c r="O624" s="9">
        <v>1</v>
      </c>
      <c r="P624" s="10"/>
      <c r="Q624" s="10"/>
      <c r="R624" s="10">
        <f t="shared" si="84"/>
        <v>1.1937500000000001</v>
      </c>
      <c r="S624" s="10"/>
      <c r="T624" s="10">
        <f t="shared" si="85"/>
        <v>1</v>
      </c>
      <c r="U624" s="10"/>
      <c r="V624" s="10" t="str">
        <f t="shared" ca="1" si="86"/>
        <v>SIM</v>
      </c>
      <c r="W624" s="10">
        <f>IF(OR($A624="",$I624="",$M624=""),"",SUMIFS($M$2:M624,$I$2:I624,$I624,$A$2:A624,$A624)-$M624)</f>
        <v>12.459249999999999</v>
      </c>
      <c r="X624" s="10">
        <f t="shared" si="87"/>
        <v>270.89410000000009</v>
      </c>
      <c r="Y624" s="10">
        <f>IFERROR(VLOOKUP($I624,'02_Cad_Maquinas'!$B$2:$H$200,7,FALSE()),"")</f>
        <v>475.2</v>
      </c>
      <c r="Z624" s="10">
        <f t="shared" si="88"/>
        <v>204.30589999999989</v>
      </c>
      <c r="AA624" s="11">
        <f t="shared" si="89"/>
        <v>0.57006334175084195</v>
      </c>
      <c r="AB624" s="10"/>
      <c r="AC624" s="10" t="str">
        <f t="shared" si="82"/>
        <v>|10179|</v>
      </c>
      <c r="AD624" s="10" t="str">
        <f t="shared" si="83"/>
        <v>SECCIONADORA 10</v>
      </c>
    </row>
    <row r="625" spans="1:30" ht="24" customHeight="1" x14ac:dyDescent="0.3">
      <c r="A625" s="35">
        <v>46198</v>
      </c>
      <c r="B625" s="10">
        <v>10179</v>
      </c>
      <c r="C625" s="10"/>
      <c r="D625" s="10" t="s">
        <v>3087</v>
      </c>
      <c r="E625" s="10">
        <v>30124003</v>
      </c>
      <c r="F625" s="10" t="s">
        <v>778</v>
      </c>
      <c r="G625" s="10" t="s">
        <v>12</v>
      </c>
      <c r="H625" s="10" t="s">
        <v>12</v>
      </c>
      <c r="I625" s="10" t="s">
        <v>12</v>
      </c>
      <c r="J625" s="9">
        <v>25</v>
      </c>
      <c r="K625" s="10">
        <f>IF($E625="","",IFERROR(INDEX('01_Cad_Pecas'!$H$2:$H$5000,MATCH($E625,'01_Cad_Pecas'!$D$2:$D$5000,0)),IFERROR(INDEX('01_Cad_Pecas'!$H$2:$H$5000,MATCH(VALUE($E625),'01_Cad_Pecas'!$D$2:$D$5000,0)),"")))</f>
        <v>1.1000000000000001</v>
      </c>
      <c r="L625" s="10">
        <f>IF($E625="","",IFERROR(INDEX('01_Cad_Pecas'!$I$2:$I$5000,MATCH($E625,'01_Cad_Pecas'!$D$2:$D$5000,0)),IFERROR(INDEX('01_Cad_Pecas'!$I$2:$I$5000,MATCH(VALUE($E625),'01_Cad_Pecas'!$D$2:$D$5000,0)),"")))</f>
        <v>9.375E-2</v>
      </c>
      <c r="M625" s="10">
        <f t="shared" si="81"/>
        <v>3.4437500000000001</v>
      </c>
      <c r="N625" s="10">
        <v>46202</v>
      </c>
      <c r="O625" s="9">
        <v>25</v>
      </c>
      <c r="P625" s="10"/>
      <c r="Q625" s="10"/>
      <c r="R625" s="10">
        <f t="shared" si="84"/>
        <v>3.4437500000000001</v>
      </c>
      <c r="S625" s="10"/>
      <c r="T625" s="10">
        <f t="shared" si="85"/>
        <v>1</v>
      </c>
      <c r="U625" s="10"/>
      <c r="V625" s="10" t="str">
        <f t="shared" ca="1" si="86"/>
        <v>SIM</v>
      </c>
      <c r="W625" s="10">
        <f>IF(OR($A625="",$I625="",$M625=""),"",SUMIFS($M$2:M625,$I$2:I625,$I625,$A$2:A625,$A625)-$M625)</f>
        <v>13.653</v>
      </c>
      <c r="X625" s="10">
        <f t="shared" si="87"/>
        <v>270.89410000000009</v>
      </c>
      <c r="Y625" s="10">
        <f>IFERROR(VLOOKUP($I625,'02_Cad_Maquinas'!$B$2:$H$200,7,FALSE()),"")</f>
        <v>475.2</v>
      </c>
      <c r="Z625" s="10">
        <f t="shared" si="88"/>
        <v>204.30589999999989</v>
      </c>
      <c r="AA625" s="11">
        <f t="shared" si="89"/>
        <v>0.57006334175084195</v>
      </c>
      <c r="AB625" s="10"/>
      <c r="AC625" s="10" t="str">
        <f t="shared" si="82"/>
        <v>|10179|</v>
      </c>
      <c r="AD625" s="10" t="str">
        <f t="shared" si="83"/>
        <v>SECCIONADORA 10</v>
      </c>
    </row>
    <row r="626" spans="1:30" ht="24" customHeight="1" x14ac:dyDescent="0.3">
      <c r="A626" s="35">
        <v>46198</v>
      </c>
      <c r="B626" s="10">
        <v>10179</v>
      </c>
      <c r="C626" s="10"/>
      <c r="D626" s="10" t="s">
        <v>3087</v>
      </c>
      <c r="E626" s="10">
        <v>20012405</v>
      </c>
      <c r="F626" s="10" t="s">
        <v>3259</v>
      </c>
      <c r="G626" s="10" t="s">
        <v>12</v>
      </c>
      <c r="H626" s="10" t="s">
        <v>12</v>
      </c>
      <c r="I626" s="10" t="s">
        <v>12</v>
      </c>
      <c r="J626" s="9">
        <v>4</v>
      </c>
      <c r="K626" s="10">
        <f>IF($E626="","",IFERROR(INDEX('01_Cad_Pecas'!$H$2:$H$5000,MATCH($E626,'01_Cad_Pecas'!$D$2:$D$5000,0)),IFERROR(INDEX('01_Cad_Pecas'!$H$2:$H$5000,MATCH(VALUE($E626),'01_Cad_Pecas'!$D$2:$D$5000,0)),"")))</f>
        <v>1.1000000000000001</v>
      </c>
      <c r="L626" s="10">
        <f>IF($E626="","",IFERROR(INDEX('01_Cad_Pecas'!$I$2:$I$5000,MATCH($E626,'01_Cad_Pecas'!$D$2:$D$5000,0)),IFERROR(INDEX('01_Cad_Pecas'!$I$2:$I$5000,MATCH(VALUE($E626),'01_Cad_Pecas'!$D$2:$D$5000,0)),"")))</f>
        <v>9.375E-2</v>
      </c>
      <c r="M626" s="10">
        <f t="shared" si="81"/>
        <v>1.4750000000000001</v>
      </c>
      <c r="N626" s="10">
        <v>46202</v>
      </c>
      <c r="O626" s="9">
        <v>4</v>
      </c>
      <c r="P626" s="10"/>
      <c r="Q626" s="10"/>
      <c r="R626" s="10">
        <f t="shared" si="84"/>
        <v>1.4750000000000001</v>
      </c>
      <c r="S626" s="10"/>
      <c r="T626" s="10">
        <f t="shared" si="85"/>
        <v>1</v>
      </c>
      <c r="U626" s="10"/>
      <c r="V626" s="10" t="str">
        <f t="shared" ca="1" si="86"/>
        <v>SIM</v>
      </c>
      <c r="W626" s="10">
        <f>IF(OR($A626="",$I626="",$M626=""),"",SUMIFS($M$2:M626,$I$2:I626,$I626,$A$2:A626,$A626)-$M626)</f>
        <v>17.09675</v>
      </c>
      <c r="X626" s="10">
        <f t="shared" si="87"/>
        <v>270.89410000000009</v>
      </c>
      <c r="Y626" s="10">
        <f>IFERROR(VLOOKUP($I626,'02_Cad_Maquinas'!$B$2:$H$200,7,FALSE()),"")</f>
        <v>475.2</v>
      </c>
      <c r="Z626" s="10">
        <f t="shared" si="88"/>
        <v>204.30589999999989</v>
      </c>
      <c r="AA626" s="11">
        <f t="shared" si="89"/>
        <v>0.57006334175084195</v>
      </c>
      <c r="AB626" s="10"/>
      <c r="AC626" s="10" t="str">
        <f t="shared" si="82"/>
        <v>|10179|</v>
      </c>
      <c r="AD626" s="10" t="str">
        <f t="shared" si="83"/>
        <v>SECCIONADORA 10</v>
      </c>
    </row>
    <row r="627" spans="1:30" ht="24" customHeight="1" x14ac:dyDescent="0.3">
      <c r="A627" s="35">
        <v>46198</v>
      </c>
      <c r="B627" s="10">
        <v>10179</v>
      </c>
      <c r="C627" s="10"/>
      <c r="D627" s="10" t="s">
        <v>3087</v>
      </c>
      <c r="E627" s="10">
        <v>20013107</v>
      </c>
      <c r="F627" s="10" t="s">
        <v>3260</v>
      </c>
      <c r="G627" s="10" t="s">
        <v>12</v>
      </c>
      <c r="H627" s="10" t="s">
        <v>12</v>
      </c>
      <c r="I627" s="10" t="s">
        <v>12</v>
      </c>
      <c r="J627" s="9">
        <v>4</v>
      </c>
      <c r="K627" s="10">
        <f>IF($E627="","",IFERROR(INDEX('01_Cad_Pecas'!$H$2:$H$5000,MATCH($E627,'01_Cad_Pecas'!$D$2:$D$5000,0)),IFERROR(INDEX('01_Cad_Pecas'!$H$2:$H$5000,MATCH(VALUE($E627),'01_Cad_Pecas'!$D$2:$D$5000,0)),"")))</f>
        <v>1.1000000000000001</v>
      </c>
      <c r="L627" s="10">
        <f>IF($E627="","",IFERROR(INDEX('01_Cad_Pecas'!$I$2:$I$5000,MATCH($E627,'01_Cad_Pecas'!$D$2:$D$5000,0)),IFERROR(INDEX('01_Cad_Pecas'!$I$2:$I$5000,MATCH(VALUE($E627),'01_Cad_Pecas'!$D$2:$D$5000,0)),"")))</f>
        <v>9.375E-2</v>
      </c>
      <c r="M627" s="10">
        <f t="shared" si="81"/>
        <v>1.4750000000000001</v>
      </c>
      <c r="N627" s="10">
        <v>46202</v>
      </c>
      <c r="O627" s="9">
        <v>4</v>
      </c>
      <c r="P627" s="10"/>
      <c r="Q627" s="10"/>
      <c r="R627" s="10">
        <f t="shared" si="84"/>
        <v>1.4750000000000001</v>
      </c>
      <c r="S627" s="10"/>
      <c r="T627" s="10">
        <f t="shared" si="85"/>
        <v>1</v>
      </c>
      <c r="U627" s="10"/>
      <c r="V627" s="10" t="str">
        <f t="shared" ca="1" si="86"/>
        <v>SIM</v>
      </c>
      <c r="W627" s="10">
        <f>IF(OR($A627="",$I627="",$M627=""),"",SUMIFS($M$2:M627,$I$2:I627,$I627,$A$2:A627,$A627)-$M627)</f>
        <v>18.571750000000002</v>
      </c>
      <c r="X627" s="10">
        <f t="shared" si="87"/>
        <v>270.89410000000009</v>
      </c>
      <c r="Y627" s="10">
        <f>IFERROR(VLOOKUP($I627,'02_Cad_Maquinas'!$B$2:$H$200,7,FALSE()),"")</f>
        <v>475.2</v>
      </c>
      <c r="Z627" s="10">
        <f t="shared" si="88"/>
        <v>204.30589999999989</v>
      </c>
      <c r="AA627" s="11">
        <f t="shared" si="89"/>
        <v>0.57006334175084195</v>
      </c>
      <c r="AB627" s="10"/>
      <c r="AC627" s="10" t="str">
        <f t="shared" si="82"/>
        <v>|10179|</v>
      </c>
      <c r="AD627" s="10" t="str">
        <f t="shared" si="83"/>
        <v>SECCIONADORA 10</v>
      </c>
    </row>
    <row r="628" spans="1:30" ht="24" customHeight="1" x14ac:dyDescent="0.3">
      <c r="A628" s="35">
        <v>46198</v>
      </c>
      <c r="B628" s="10">
        <v>10179</v>
      </c>
      <c r="C628" s="10"/>
      <c r="D628" s="10" t="s">
        <v>3087</v>
      </c>
      <c r="E628" s="10">
        <v>20014202</v>
      </c>
      <c r="F628" s="10" t="s">
        <v>3202</v>
      </c>
      <c r="G628" s="10" t="s">
        <v>12</v>
      </c>
      <c r="H628" s="10" t="s">
        <v>12</v>
      </c>
      <c r="I628" s="10" t="s">
        <v>12</v>
      </c>
      <c r="J628" s="9">
        <v>10</v>
      </c>
      <c r="K628" s="10">
        <f>IF($E628="","",IFERROR(INDEX('01_Cad_Pecas'!$H$2:$H$5000,MATCH($E628,'01_Cad_Pecas'!$D$2:$D$5000,0)),IFERROR(INDEX('01_Cad_Pecas'!$H$2:$H$5000,MATCH(VALUE($E628),'01_Cad_Pecas'!$D$2:$D$5000,0)),"")))</f>
        <v>3</v>
      </c>
      <c r="L628" s="10">
        <f>IF($E628="","",IFERROR(INDEX('01_Cad_Pecas'!$I$2:$I$5000,MATCH($E628,'01_Cad_Pecas'!$D$2:$D$5000,0)),IFERROR(INDEX('01_Cad_Pecas'!$I$2:$I$5000,MATCH(VALUE($E628),'01_Cad_Pecas'!$D$2:$D$5000,0)),"")))</f>
        <v>6.7799999999999999E-2</v>
      </c>
      <c r="M628" s="10">
        <f t="shared" si="81"/>
        <v>3.6779999999999999</v>
      </c>
      <c r="N628" s="10">
        <v>46202</v>
      </c>
      <c r="O628" s="9">
        <v>10</v>
      </c>
      <c r="P628" s="10"/>
      <c r="Q628" s="10"/>
      <c r="R628" s="10">
        <f t="shared" si="84"/>
        <v>3.6779999999999999</v>
      </c>
      <c r="S628" s="10"/>
      <c r="T628" s="10">
        <f t="shared" si="85"/>
        <v>1</v>
      </c>
      <c r="U628" s="10"/>
      <c r="V628" s="10" t="str">
        <f t="shared" ca="1" si="86"/>
        <v>SIM</v>
      </c>
      <c r="W628" s="10">
        <f>IF(OR($A628="",$I628="",$M628=""),"",SUMIFS($M$2:M628,$I$2:I628,$I628,$A$2:A628,$A628)-$M628)</f>
        <v>20.046750000000003</v>
      </c>
      <c r="X628" s="10">
        <f t="shared" si="87"/>
        <v>270.89410000000009</v>
      </c>
      <c r="Y628" s="10">
        <f>IFERROR(VLOOKUP($I628,'02_Cad_Maquinas'!$B$2:$H$200,7,FALSE()),"")</f>
        <v>475.2</v>
      </c>
      <c r="Z628" s="10">
        <f t="shared" si="88"/>
        <v>204.30589999999989</v>
      </c>
      <c r="AA628" s="11">
        <f t="shared" si="89"/>
        <v>0.57006334175084195</v>
      </c>
      <c r="AB628" s="10"/>
      <c r="AC628" s="10" t="str">
        <f t="shared" si="82"/>
        <v>|10179|</v>
      </c>
      <c r="AD628" s="10" t="str">
        <f t="shared" si="83"/>
        <v>SECCIONADORA 10</v>
      </c>
    </row>
    <row r="629" spans="1:30" ht="24" customHeight="1" x14ac:dyDescent="0.3">
      <c r="A629" s="35">
        <v>46198</v>
      </c>
      <c r="B629" s="10">
        <v>10179</v>
      </c>
      <c r="C629" s="10"/>
      <c r="D629" s="10" t="s">
        <v>3087</v>
      </c>
      <c r="E629" s="10">
        <v>20014203</v>
      </c>
      <c r="F629" s="10" t="s">
        <v>3203</v>
      </c>
      <c r="G629" s="10" t="s">
        <v>12</v>
      </c>
      <c r="H629" s="10" t="s">
        <v>12</v>
      </c>
      <c r="I629" s="10" t="s">
        <v>12</v>
      </c>
      <c r="J629" s="9">
        <v>10</v>
      </c>
      <c r="K629" s="10">
        <f>IF($E629="","",IFERROR(INDEX('01_Cad_Pecas'!$H$2:$H$5000,MATCH($E629,'01_Cad_Pecas'!$D$2:$D$5000,0)),IFERROR(INDEX('01_Cad_Pecas'!$H$2:$H$5000,MATCH(VALUE($E629),'01_Cad_Pecas'!$D$2:$D$5000,0)),"")))</f>
        <v>3</v>
      </c>
      <c r="L629" s="10">
        <f>IF($E629="","",IFERROR(INDEX('01_Cad_Pecas'!$I$2:$I$5000,MATCH($E629,'01_Cad_Pecas'!$D$2:$D$5000,0)),IFERROR(INDEX('01_Cad_Pecas'!$I$2:$I$5000,MATCH(VALUE($E629),'01_Cad_Pecas'!$D$2:$D$5000,0)),"")))</f>
        <v>6.7799999999999999E-2</v>
      </c>
      <c r="M629" s="10">
        <f t="shared" si="81"/>
        <v>3.6779999999999999</v>
      </c>
      <c r="N629" s="10">
        <v>46202</v>
      </c>
      <c r="O629" s="9">
        <v>10</v>
      </c>
      <c r="P629" s="10"/>
      <c r="Q629" s="10"/>
      <c r="R629" s="10">
        <f t="shared" si="84"/>
        <v>3.6779999999999999</v>
      </c>
      <c r="S629" s="10"/>
      <c r="T629" s="10">
        <f t="shared" si="85"/>
        <v>1</v>
      </c>
      <c r="U629" s="10"/>
      <c r="V629" s="10" t="str">
        <f t="shared" ca="1" si="86"/>
        <v>SIM</v>
      </c>
      <c r="W629" s="10">
        <f>IF(OR($A629="",$I629="",$M629=""),"",SUMIFS($M$2:M629,$I$2:I629,$I629,$A$2:A629,$A629)-$M629)</f>
        <v>23.724750000000004</v>
      </c>
      <c r="X629" s="10">
        <f t="shared" si="87"/>
        <v>270.89410000000009</v>
      </c>
      <c r="Y629" s="10">
        <f>IFERROR(VLOOKUP($I629,'02_Cad_Maquinas'!$B$2:$H$200,7,FALSE()),"")</f>
        <v>475.2</v>
      </c>
      <c r="Z629" s="10">
        <f t="shared" si="88"/>
        <v>204.30589999999989</v>
      </c>
      <c r="AA629" s="11">
        <f t="shared" si="89"/>
        <v>0.57006334175084195</v>
      </c>
      <c r="AB629" s="10"/>
      <c r="AC629" s="10" t="str">
        <f t="shared" si="82"/>
        <v>|10179|</v>
      </c>
      <c r="AD629" s="10" t="str">
        <f t="shared" si="83"/>
        <v>SECCIONADORA 10</v>
      </c>
    </row>
    <row r="630" spans="1:30" ht="24" customHeight="1" x14ac:dyDescent="0.3">
      <c r="A630" s="35">
        <v>46198</v>
      </c>
      <c r="B630" s="10">
        <v>10179</v>
      </c>
      <c r="C630" s="10"/>
      <c r="D630" s="10" t="s">
        <v>3087</v>
      </c>
      <c r="E630" s="10">
        <v>30001205</v>
      </c>
      <c r="F630" s="10" t="s">
        <v>3322</v>
      </c>
      <c r="G630" s="10" t="s">
        <v>12</v>
      </c>
      <c r="H630" s="10" t="s">
        <v>12</v>
      </c>
      <c r="I630" s="10" t="s">
        <v>12</v>
      </c>
      <c r="J630" s="9">
        <v>668</v>
      </c>
      <c r="K630" s="10">
        <f>IF($E630="","",IFERROR(INDEX('01_Cad_Pecas'!$H$2:$H$5000,MATCH($E630,'01_Cad_Pecas'!$D$2:$D$5000,0)),IFERROR(INDEX('01_Cad_Pecas'!$H$2:$H$5000,MATCH(VALUE($E630),'01_Cad_Pecas'!$D$2:$D$5000,0)),"")))</f>
        <v>1.1000000000000001</v>
      </c>
      <c r="L630" s="10">
        <f>IF($E630="","",IFERROR(INDEX('01_Cad_Pecas'!$I$2:$I$5000,MATCH($E630,'01_Cad_Pecas'!$D$2:$D$5000,0)),IFERROR(INDEX('01_Cad_Pecas'!$I$2:$I$5000,MATCH(VALUE($E630),'01_Cad_Pecas'!$D$2:$D$5000,0)),"")))</f>
        <v>9.375E-2</v>
      </c>
      <c r="M630" s="10">
        <f t="shared" si="81"/>
        <v>63.725000000000001</v>
      </c>
      <c r="N630" s="10">
        <v>46202</v>
      </c>
      <c r="O630" s="9">
        <v>668</v>
      </c>
      <c r="P630" s="10"/>
      <c r="Q630" s="10"/>
      <c r="R630" s="10">
        <f t="shared" si="84"/>
        <v>63.725000000000001</v>
      </c>
      <c r="S630" s="10"/>
      <c r="T630" s="10">
        <f t="shared" si="85"/>
        <v>1</v>
      </c>
      <c r="U630" s="10"/>
      <c r="V630" s="10" t="str">
        <f t="shared" ca="1" si="86"/>
        <v>SIM</v>
      </c>
      <c r="W630" s="10">
        <f>IF(OR($A630="",$I630="",$M630=""),"",SUMIFS($M$2:M630,$I$2:I630,$I630,$A$2:A630,$A630)-$M630)</f>
        <v>27.402750000000005</v>
      </c>
      <c r="X630" s="10">
        <f t="shared" si="87"/>
        <v>270.89410000000009</v>
      </c>
      <c r="Y630" s="10">
        <f>IFERROR(VLOOKUP($I630,'02_Cad_Maquinas'!$B$2:$H$200,7,FALSE()),"")</f>
        <v>475.2</v>
      </c>
      <c r="Z630" s="10">
        <f t="shared" si="88"/>
        <v>204.30589999999989</v>
      </c>
      <c r="AA630" s="11">
        <f t="shared" si="89"/>
        <v>0.57006334175084195</v>
      </c>
      <c r="AB630" s="10"/>
      <c r="AC630" s="10" t="str">
        <f t="shared" si="82"/>
        <v>|10179|</v>
      </c>
      <c r="AD630" s="10" t="str">
        <f t="shared" si="83"/>
        <v>SECCIONADORA 10</v>
      </c>
    </row>
    <row r="631" spans="1:30" ht="24" customHeight="1" x14ac:dyDescent="0.3">
      <c r="A631" s="35">
        <v>46198</v>
      </c>
      <c r="B631" s="10">
        <v>10179</v>
      </c>
      <c r="C631" s="10"/>
      <c r="D631" s="10" t="s">
        <v>3087</v>
      </c>
      <c r="E631" s="10">
        <v>30001206</v>
      </c>
      <c r="F631" s="10" t="s">
        <v>3278</v>
      </c>
      <c r="G631" s="10" t="s">
        <v>12</v>
      </c>
      <c r="H631" s="10" t="s">
        <v>12</v>
      </c>
      <c r="I631" s="10" t="s">
        <v>12</v>
      </c>
      <c r="J631" s="9">
        <v>668</v>
      </c>
      <c r="K631" s="10">
        <f>IF($E631="","",IFERROR(INDEX('01_Cad_Pecas'!$H$2:$H$5000,MATCH($E631,'01_Cad_Pecas'!$D$2:$D$5000,0)),IFERROR(INDEX('01_Cad_Pecas'!$H$2:$H$5000,MATCH(VALUE($E631),'01_Cad_Pecas'!$D$2:$D$5000,0)),"")))</f>
        <v>1.1000000000000001</v>
      </c>
      <c r="L631" s="10">
        <f>IF($E631="","",IFERROR(INDEX('01_Cad_Pecas'!$I$2:$I$5000,MATCH($E631,'01_Cad_Pecas'!$D$2:$D$5000,0)),IFERROR(INDEX('01_Cad_Pecas'!$I$2:$I$5000,MATCH(VALUE($E631),'01_Cad_Pecas'!$D$2:$D$5000,0)),"")))</f>
        <v>9.375E-2</v>
      </c>
      <c r="M631" s="10">
        <f t="shared" si="81"/>
        <v>63.725000000000001</v>
      </c>
      <c r="N631" s="10">
        <v>46202</v>
      </c>
      <c r="O631" s="9">
        <v>668</v>
      </c>
      <c r="P631" s="10"/>
      <c r="Q631" s="10"/>
      <c r="R631" s="10">
        <f t="shared" si="84"/>
        <v>63.725000000000001</v>
      </c>
      <c r="S631" s="10"/>
      <c r="T631" s="10">
        <f t="shared" si="85"/>
        <v>1</v>
      </c>
      <c r="U631" s="10"/>
      <c r="V631" s="10" t="str">
        <f t="shared" ca="1" si="86"/>
        <v>SIM</v>
      </c>
      <c r="W631" s="10">
        <f>IF(OR($A631="",$I631="",$M631=""),"",SUMIFS($M$2:M631,$I$2:I631,$I631,$A$2:A631,$A631)-$M631)</f>
        <v>91.12775000000002</v>
      </c>
      <c r="X631" s="10">
        <f t="shared" si="87"/>
        <v>270.89410000000009</v>
      </c>
      <c r="Y631" s="10">
        <f>IFERROR(VLOOKUP($I631,'02_Cad_Maquinas'!$B$2:$H$200,7,FALSE()),"")</f>
        <v>475.2</v>
      </c>
      <c r="Z631" s="10">
        <f t="shared" si="88"/>
        <v>204.30589999999989</v>
      </c>
      <c r="AA631" s="11">
        <f t="shared" si="89"/>
        <v>0.57006334175084195</v>
      </c>
      <c r="AB631" s="10"/>
      <c r="AC631" s="10" t="str">
        <f t="shared" si="82"/>
        <v>|10179|</v>
      </c>
      <c r="AD631" s="10" t="str">
        <f t="shared" si="83"/>
        <v>SECCIONADORA 10</v>
      </c>
    </row>
    <row r="632" spans="1:30" ht="24" customHeight="1" x14ac:dyDescent="0.3">
      <c r="A632" s="35">
        <v>46198</v>
      </c>
      <c r="B632" s="10">
        <v>10179</v>
      </c>
      <c r="C632" s="10"/>
      <c r="D632" s="10" t="s">
        <v>3087</v>
      </c>
      <c r="E632" s="10">
        <v>30001207</v>
      </c>
      <c r="F632" s="10" t="s">
        <v>3280</v>
      </c>
      <c r="G632" s="10" t="s">
        <v>12</v>
      </c>
      <c r="H632" s="10" t="s">
        <v>12</v>
      </c>
      <c r="I632" s="10" t="s">
        <v>12</v>
      </c>
      <c r="J632" s="9">
        <v>650</v>
      </c>
      <c r="K632" s="10">
        <f>IF($E632="","",IFERROR(INDEX('01_Cad_Pecas'!$H$2:$H$5000,MATCH($E632,'01_Cad_Pecas'!$D$2:$D$5000,0)),IFERROR(INDEX('01_Cad_Pecas'!$H$2:$H$5000,MATCH(VALUE($E632),'01_Cad_Pecas'!$D$2:$D$5000,0)),"")))</f>
        <v>1.1000000000000001</v>
      </c>
      <c r="L632" s="10">
        <f>IF($E632="","",IFERROR(INDEX('01_Cad_Pecas'!$I$2:$I$5000,MATCH($E632,'01_Cad_Pecas'!$D$2:$D$5000,0)),IFERROR(INDEX('01_Cad_Pecas'!$I$2:$I$5000,MATCH(VALUE($E632),'01_Cad_Pecas'!$D$2:$D$5000,0)),"")))</f>
        <v>9.375E-2</v>
      </c>
      <c r="M632" s="10">
        <f t="shared" si="81"/>
        <v>62.037500000000001</v>
      </c>
      <c r="N632" s="10">
        <v>46202</v>
      </c>
      <c r="O632" s="9">
        <v>650</v>
      </c>
      <c r="P632" s="10"/>
      <c r="Q632" s="10"/>
      <c r="R632" s="10">
        <f t="shared" si="84"/>
        <v>62.037500000000001</v>
      </c>
      <c r="S632" s="10"/>
      <c r="T632" s="10">
        <f t="shared" si="85"/>
        <v>1</v>
      </c>
      <c r="U632" s="10"/>
      <c r="V632" s="10" t="str">
        <f t="shared" ca="1" si="86"/>
        <v>SIM</v>
      </c>
      <c r="W632" s="10">
        <f>IF(OR($A632="",$I632="",$M632=""),"",SUMIFS($M$2:M632,$I$2:I632,$I632,$A$2:A632,$A632)-$M632)</f>
        <v>154.85275000000001</v>
      </c>
      <c r="X632" s="10">
        <f t="shared" si="87"/>
        <v>270.89410000000009</v>
      </c>
      <c r="Y632" s="10">
        <f>IFERROR(VLOOKUP($I632,'02_Cad_Maquinas'!$B$2:$H$200,7,FALSE()),"")</f>
        <v>475.2</v>
      </c>
      <c r="Z632" s="10">
        <f t="shared" si="88"/>
        <v>204.30589999999989</v>
      </c>
      <c r="AA632" s="11">
        <f t="shared" si="89"/>
        <v>0.57006334175084195</v>
      </c>
      <c r="AB632" s="10"/>
      <c r="AC632" s="10" t="str">
        <f t="shared" si="82"/>
        <v>|10179|</v>
      </c>
      <c r="AD632" s="10" t="str">
        <f t="shared" si="83"/>
        <v>SECCIONADORA 10</v>
      </c>
    </row>
    <row r="633" spans="1:30" ht="24" customHeight="1" x14ac:dyDescent="0.3">
      <c r="A633" s="35">
        <v>46198</v>
      </c>
      <c r="B633" s="10">
        <v>10179</v>
      </c>
      <c r="C633" s="10"/>
      <c r="D633" s="10" t="s">
        <v>3087</v>
      </c>
      <c r="E633" s="10">
        <v>30003407</v>
      </c>
      <c r="F633" s="10" t="s">
        <v>3204</v>
      </c>
      <c r="G633" s="10" t="s">
        <v>12</v>
      </c>
      <c r="H633" s="10" t="s">
        <v>12</v>
      </c>
      <c r="I633" s="10" t="s">
        <v>12</v>
      </c>
      <c r="J633" s="9">
        <v>102</v>
      </c>
      <c r="K633" s="10">
        <f>IF($E633="","",IFERROR(INDEX('01_Cad_Pecas'!$H$2:$H$5000,MATCH($E633,'01_Cad_Pecas'!$D$2:$D$5000,0)),IFERROR(INDEX('01_Cad_Pecas'!$H$2:$H$5000,MATCH(VALUE($E633),'01_Cad_Pecas'!$D$2:$D$5000,0)),"")))</f>
        <v>3</v>
      </c>
      <c r="L633" s="10">
        <f>IF($E633="","",IFERROR(INDEX('01_Cad_Pecas'!$I$2:$I$5000,MATCH($E633,'01_Cad_Pecas'!$D$2:$D$5000,0)),IFERROR(INDEX('01_Cad_Pecas'!$I$2:$I$5000,MATCH(VALUE($E633),'01_Cad_Pecas'!$D$2:$D$5000,0)),"")))</f>
        <v>6.7799999999999999E-2</v>
      </c>
      <c r="M633" s="10">
        <f t="shared" si="81"/>
        <v>9.9155999999999995</v>
      </c>
      <c r="N633" s="10">
        <v>46202</v>
      </c>
      <c r="O633" s="9">
        <v>102</v>
      </c>
      <c r="P633" s="10"/>
      <c r="Q633" s="10"/>
      <c r="R633" s="10">
        <f t="shared" si="84"/>
        <v>9.9155999999999995</v>
      </c>
      <c r="S633" s="10"/>
      <c r="T633" s="10">
        <f t="shared" si="85"/>
        <v>1</v>
      </c>
      <c r="U633" s="10"/>
      <c r="V633" s="10" t="str">
        <f t="shared" ca="1" si="86"/>
        <v>SIM</v>
      </c>
      <c r="W633" s="10">
        <f>IF(OR($A633="",$I633="",$M633=""),"",SUMIFS($M$2:M633,$I$2:I633,$I633,$A$2:A633,$A633)-$M633)</f>
        <v>216.89025000000001</v>
      </c>
      <c r="X633" s="10">
        <f t="shared" si="87"/>
        <v>270.89410000000009</v>
      </c>
      <c r="Y633" s="10">
        <f>IFERROR(VLOOKUP($I633,'02_Cad_Maquinas'!$B$2:$H$200,7,FALSE()),"")</f>
        <v>475.2</v>
      </c>
      <c r="Z633" s="10">
        <f t="shared" si="88"/>
        <v>204.30589999999989</v>
      </c>
      <c r="AA633" s="11">
        <f t="shared" si="89"/>
        <v>0.57006334175084195</v>
      </c>
      <c r="AB633" s="10"/>
      <c r="AC633" s="10" t="str">
        <f t="shared" si="82"/>
        <v>|10179|</v>
      </c>
      <c r="AD633" s="10" t="str">
        <f t="shared" si="83"/>
        <v>SECCIONADORA 10</v>
      </c>
    </row>
    <row r="634" spans="1:30" ht="24" customHeight="1" x14ac:dyDescent="0.3">
      <c r="A634" s="35">
        <v>46198</v>
      </c>
      <c r="B634" s="10">
        <v>10179</v>
      </c>
      <c r="C634" s="10"/>
      <c r="D634" s="10" t="s">
        <v>3087</v>
      </c>
      <c r="E634" s="10">
        <v>30080003</v>
      </c>
      <c r="F634" s="10" t="s">
        <v>3275</v>
      </c>
      <c r="G634" s="10" t="s">
        <v>12</v>
      </c>
      <c r="H634" s="10" t="s">
        <v>12</v>
      </c>
      <c r="I634" s="10" t="s">
        <v>12</v>
      </c>
      <c r="J634" s="9">
        <v>3</v>
      </c>
      <c r="K634" s="10">
        <f>IF($E634="","",IFERROR(INDEX('01_Cad_Pecas'!$H$2:$H$5000,MATCH($E634,'01_Cad_Pecas'!$D$2:$D$5000,0)),IFERROR(INDEX('01_Cad_Pecas'!$H$2:$H$5000,MATCH(VALUE($E634),'01_Cad_Pecas'!$D$2:$D$5000,0)),"")))</f>
        <v>1.1000000000000001</v>
      </c>
      <c r="L634" s="10">
        <f>IF($E634="","",IFERROR(INDEX('01_Cad_Pecas'!$I$2:$I$5000,MATCH($E634,'01_Cad_Pecas'!$D$2:$D$5000,0)),IFERROR(INDEX('01_Cad_Pecas'!$I$2:$I$5000,MATCH(VALUE($E634),'01_Cad_Pecas'!$D$2:$D$5000,0)),"")))</f>
        <v>9.375E-2</v>
      </c>
      <c r="M634" s="10">
        <f t="shared" si="81"/>
        <v>1.3812500000000001</v>
      </c>
      <c r="N634" s="10">
        <v>46202</v>
      </c>
      <c r="O634" s="9">
        <v>3</v>
      </c>
      <c r="P634" s="10"/>
      <c r="Q634" s="10"/>
      <c r="R634" s="10">
        <f t="shared" si="84"/>
        <v>1.3812500000000001</v>
      </c>
      <c r="S634" s="10"/>
      <c r="T634" s="10">
        <f t="shared" si="85"/>
        <v>1</v>
      </c>
      <c r="U634" s="10"/>
      <c r="V634" s="10" t="str">
        <f t="shared" ca="1" si="86"/>
        <v>SIM</v>
      </c>
      <c r="W634" s="10">
        <f>IF(OR($A634="",$I634="",$M634=""),"",SUMIFS($M$2:M634,$I$2:I634,$I634,$A$2:A634,$A634)-$M634)</f>
        <v>226.80585000000002</v>
      </c>
      <c r="X634" s="10">
        <f t="shared" si="87"/>
        <v>270.89410000000009</v>
      </c>
      <c r="Y634" s="10">
        <f>IFERROR(VLOOKUP($I634,'02_Cad_Maquinas'!$B$2:$H$200,7,FALSE()),"")</f>
        <v>475.2</v>
      </c>
      <c r="Z634" s="10">
        <f t="shared" si="88"/>
        <v>204.30589999999989</v>
      </c>
      <c r="AA634" s="11">
        <f t="shared" si="89"/>
        <v>0.57006334175084195</v>
      </c>
      <c r="AB634" s="10"/>
      <c r="AC634" s="10" t="str">
        <f t="shared" si="82"/>
        <v>|10179|</v>
      </c>
      <c r="AD634" s="10" t="str">
        <f t="shared" si="83"/>
        <v>SECCIONADORA 10</v>
      </c>
    </row>
    <row r="635" spans="1:30" ht="24" customHeight="1" x14ac:dyDescent="0.3">
      <c r="A635" s="35">
        <v>46198</v>
      </c>
      <c r="B635" s="10">
        <v>10179</v>
      </c>
      <c r="C635" s="10"/>
      <c r="D635" s="10" t="s">
        <v>3087</v>
      </c>
      <c r="E635" s="10">
        <v>30080004</v>
      </c>
      <c r="F635" s="10" t="s">
        <v>3205</v>
      </c>
      <c r="G635" s="10" t="s">
        <v>12</v>
      </c>
      <c r="H635" s="10" t="s">
        <v>12</v>
      </c>
      <c r="I635" s="10" t="s">
        <v>12</v>
      </c>
      <c r="J635" s="9">
        <v>6</v>
      </c>
      <c r="K635" s="10">
        <f>IF($E635="","",IFERROR(INDEX('01_Cad_Pecas'!$H$2:$H$5000,MATCH($E635,'01_Cad_Pecas'!$D$2:$D$5000,0)),IFERROR(INDEX('01_Cad_Pecas'!$H$2:$H$5000,MATCH(VALUE($E635),'01_Cad_Pecas'!$D$2:$D$5000,0)),"")))</f>
        <v>1.1000000000000001</v>
      </c>
      <c r="L635" s="10">
        <f>IF($E635="","",IFERROR(INDEX('01_Cad_Pecas'!$I$2:$I$5000,MATCH($E635,'01_Cad_Pecas'!$D$2:$D$5000,0)),IFERROR(INDEX('01_Cad_Pecas'!$I$2:$I$5000,MATCH(VALUE($E635),'01_Cad_Pecas'!$D$2:$D$5000,0)),"")))</f>
        <v>9.375E-2</v>
      </c>
      <c r="M635" s="10">
        <f t="shared" si="81"/>
        <v>1.6625000000000001</v>
      </c>
      <c r="N635" s="10">
        <v>46202</v>
      </c>
      <c r="O635" s="9">
        <v>6</v>
      </c>
      <c r="P635" s="10"/>
      <c r="Q635" s="10"/>
      <c r="R635" s="10">
        <f t="shared" si="84"/>
        <v>1.6625000000000001</v>
      </c>
      <c r="S635" s="10"/>
      <c r="T635" s="10">
        <f t="shared" si="85"/>
        <v>1</v>
      </c>
      <c r="U635" s="10"/>
      <c r="V635" s="10" t="str">
        <f t="shared" ca="1" si="86"/>
        <v>SIM</v>
      </c>
      <c r="W635" s="10">
        <f>IF(OR($A635="",$I635="",$M635=""),"",SUMIFS($M$2:M635,$I$2:I635,$I635,$A$2:A635,$A635)-$M635)</f>
        <v>228.18710000000002</v>
      </c>
      <c r="X635" s="10">
        <f t="shared" si="87"/>
        <v>270.89410000000009</v>
      </c>
      <c r="Y635" s="10">
        <f>IFERROR(VLOOKUP($I635,'02_Cad_Maquinas'!$B$2:$H$200,7,FALSE()),"")</f>
        <v>475.2</v>
      </c>
      <c r="Z635" s="10">
        <f t="shared" si="88"/>
        <v>204.30589999999989</v>
      </c>
      <c r="AA635" s="11">
        <f t="shared" si="89"/>
        <v>0.57006334175084195</v>
      </c>
      <c r="AB635" s="10"/>
      <c r="AC635" s="10" t="str">
        <f t="shared" si="82"/>
        <v>|10179|</v>
      </c>
      <c r="AD635" s="10" t="str">
        <f t="shared" si="83"/>
        <v>SECCIONADORA 10</v>
      </c>
    </row>
    <row r="636" spans="1:30" ht="24" customHeight="1" x14ac:dyDescent="0.3">
      <c r="A636" s="35">
        <v>46198</v>
      </c>
      <c r="B636" s="10">
        <v>10179</v>
      </c>
      <c r="C636" s="10"/>
      <c r="D636" s="10" t="s">
        <v>3087</v>
      </c>
      <c r="E636" s="10">
        <v>30080005</v>
      </c>
      <c r="F636" s="10" t="s">
        <v>3206</v>
      </c>
      <c r="G636" s="10" t="s">
        <v>12</v>
      </c>
      <c r="H636" s="10" t="s">
        <v>12</v>
      </c>
      <c r="I636" s="10" t="s">
        <v>12</v>
      </c>
      <c r="J636" s="9">
        <v>6</v>
      </c>
      <c r="K636" s="10">
        <f>IF($E636="","",IFERROR(INDEX('01_Cad_Pecas'!$H$2:$H$5000,MATCH($E636,'01_Cad_Pecas'!$D$2:$D$5000,0)),IFERROR(INDEX('01_Cad_Pecas'!$H$2:$H$5000,MATCH(VALUE($E636),'01_Cad_Pecas'!$D$2:$D$5000,0)),"")))</f>
        <v>1.1000000000000001</v>
      </c>
      <c r="L636" s="10">
        <f>IF($E636="","",IFERROR(INDEX('01_Cad_Pecas'!$I$2:$I$5000,MATCH($E636,'01_Cad_Pecas'!$D$2:$D$5000,0)),IFERROR(INDEX('01_Cad_Pecas'!$I$2:$I$5000,MATCH(VALUE($E636),'01_Cad_Pecas'!$D$2:$D$5000,0)),"")))</f>
        <v>9.375E-2</v>
      </c>
      <c r="M636" s="10">
        <f t="shared" si="81"/>
        <v>1.6625000000000001</v>
      </c>
      <c r="N636" s="10">
        <v>46202</v>
      </c>
      <c r="O636" s="9">
        <v>6</v>
      </c>
      <c r="P636" s="10"/>
      <c r="Q636" s="10"/>
      <c r="R636" s="10">
        <f t="shared" si="84"/>
        <v>1.6625000000000001</v>
      </c>
      <c r="S636" s="10"/>
      <c r="T636" s="10">
        <f t="shared" si="85"/>
        <v>1</v>
      </c>
      <c r="U636" s="10"/>
      <c r="V636" s="10" t="str">
        <f t="shared" ca="1" si="86"/>
        <v>SIM</v>
      </c>
      <c r="W636" s="10">
        <f>IF(OR($A636="",$I636="",$M636=""),"",SUMIFS($M$2:M636,$I$2:I636,$I636,$A$2:A636,$A636)-$M636)</f>
        <v>229.84960000000001</v>
      </c>
      <c r="X636" s="10">
        <f t="shared" si="87"/>
        <v>270.89410000000009</v>
      </c>
      <c r="Y636" s="10">
        <f>IFERROR(VLOOKUP($I636,'02_Cad_Maquinas'!$B$2:$H$200,7,FALSE()),"")</f>
        <v>475.2</v>
      </c>
      <c r="Z636" s="10">
        <f t="shared" si="88"/>
        <v>204.30589999999989</v>
      </c>
      <c r="AA636" s="11">
        <f t="shared" si="89"/>
        <v>0.57006334175084195</v>
      </c>
      <c r="AB636" s="10"/>
      <c r="AC636" s="10" t="str">
        <f t="shared" si="82"/>
        <v>|10179|</v>
      </c>
      <c r="AD636" s="10" t="str">
        <f t="shared" si="83"/>
        <v>SECCIONADORA 10</v>
      </c>
    </row>
    <row r="637" spans="1:30" ht="24" customHeight="1" x14ac:dyDescent="0.3">
      <c r="A637" s="35">
        <v>46198</v>
      </c>
      <c r="B637" s="10">
        <v>10179</v>
      </c>
      <c r="C637" s="10"/>
      <c r="D637" s="10" t="s">
        <v>3087</v>
      </c>
      <c r="E637" s="10">
        <v>20019005</v>
      </c>
      <c r="F637" s="10" t="s">
        <v>2939</v>
      </c>
      <c r="G637" s="10" t="s">
        <v>12</v>
      </c>
      <c r="H637" s="10" t="s">
        <v>12</v>
      </c>
      <c r="I637" s="10" t="s">
        <v>12</v>
      </c>
      <c r="J637" s="9">
        <v>36</v>
      </c>
      <c r="K637" s="10">
        <f>IF($E637="","",IFERROR(INDEX('01_Cad_Pecas'!$H$2:$H$5000,MATCH($E637,'01_Cad_Pecas'!$D$2:$D$5000,0)),IFERROR(INDEX('01_Cad_Pecas'!$H$2:$H$5000,MATCH(VALUE($E637),'01_Cad_Pecas'!$D$2:$D$5000,0)),"")))</f>
        <v>3</v>
      </c>
      <c r="L637" s="10">
        <f>IF($E637="","",IFERROR(INDEX('01_Cad_Pecas'!$I$2:$I$5000,MATCH($E637,'01_Cad_Pecas'!$D$2:$D$5000,0)),IFERROR(INDEX('01_Cad_Pecas'!$I$2:$I$5000,MATCH(VALUE($E637),'01_Cad_Pecas'!$D$2:$D$5000,0)),"")))</f>
        <v>6.7799999999999999E-2</v>
      </c>
      <c r="M637" s="10">
        <f t="shared" si="81"/>
        <v>5.4407999999999994</v>
      </c>
      <c r="N637" s="10">
        <v>46202</v>
      </c>
      <c r="O637" s="9">
        <v>36</v>
      </c>
      <c r="P637" s="10"/>
      <c r="Q637" s="10"/>
      <c r="R637" s="10">
        <f t="shared" si="84"/>
        <v>5.4407999999999994</v>
      </c>
      <c r="S637" s="10"/>
      <c r="T637" s="10">
        <f t="shared" si="85"/>
        <v>1</v>
      </c>
      <c r="U637" s="10"/>
      <c r="V637" s="10" t="str">
        <f t="shared" ca="1" si="86"/>
        <v>SIM</v>
      </c>
      <c r="W637" s="10">
        <f>IF(OR($A637="",$I637="",$M637=""),"",SUMIFS($M$2:M637,$I$2:I637,$I637,$A$2:A637,$A637)-$M637)</f>
        <v>231.5121</v>
      </c>
      <c r="X637" s="10">
        <f t="shared" si="87"/>
        <v>270.89410000000009</v>
      </c>
      <c r="Y637" s="10">
        <f>IFERROR(VLOOKUP($I637,'02_Cad_Maquinas'!$B$2:$H$200,7,FALSE()),"")</f>
        <v>475.2</v>
      </c>
      <c r="Z637" s="10">
        <f t="shared" si="88"/>
        <v>204.30589999999989</v>
      </c>
      <c r="AA637" s="11">
        <f t="shared" si="89"/>
        <v>0.57006334175084195</v>
      </c>
      <c r="AB637" s="10"/>
      <c r="AC637" s="10" t="str">
        <f t="shared" si="82"/>
        <v>|10179|</v>
      </c>
      <c r="AD637" s="10" t="str">
        <f t="shared" si="83"/>
        <v>SECCIONADORA 10</v>
      </c>
    </row>
    <row r="638" spans="1:30" ht="24" customHeight="1" x14ac:dyDescent="0.3">
      <c r="A638" s="35">
        <v>46198</v>
      </c>
      <c r="B638" s="10">
        <v>10179</v>
      </c>
      <c r="C638" s="10"/>
      <c r="D638" s="10" t="s">
        <v>3087</v>
      </c>
      <c r="E638" s="10">
        <v>20019601</v>
      </c>
      <c r="F638" s="10" t="s">
        <v>3276</v>
      </c>
      <c r="G638" s="10" t="s">
        <v>12</v>
      </c>
      <c r="H638" s="10" t="s">
        <v>12</v>
      </c>
      <c r="I638" s="10" t="s">
        <v>12</v>
      </c>
      <c r="J638" s="9">
        <v>6</v>
      </c>
      <c r="K638" s="10">
        <f>IF($E638="","",IFERROR(INDEX('01_Cad_Pecas'!$H$2:$H$5000,MATCH($E638,'01_Cad_Pecas'!$D$2:$D$5000,0)),IFERROR(INDEX('01_Cad_Pecas'!$H$2:$H$5000,MATCH(VALUE($E638),'01_Cad_Pecas'!$D$2:$D$5000,0)),"")))</f>
        <v>1.1000000000000001</v>
      </c>
      <c r="L638" s="10">
        <f>IF($E638="","",IFERROR(INDEX('01_Cad_Pecas'!$I$2:$I$5000,MATCH($E638,'01_Cad_Pecas'!$D$2:$D$5000,0)),IFERROR(INDEX('01_Cad_Pecas'!$I$2:$I$5000,MATCH(VALUE($E638),'01_Cad_Pecas'!$D$2:$D$5000,0)),"")))</f>
        <v>9.375E-2</v>
      </c>
      <c r="M638" s="10">
        <f t="shared" si="81"/>
        <v>1.6625000000000001</v>
      </c>
      <c r="N638" s="10">
        <v>46202</v>
      </c>
      <c r="O638" s="9">
        <v>6</v>
      </c>
      <c r="P638" s="10"/>
      <c r="Q638" s="10"/>
      <c r="R638" s="10">
        <f t="shared" si="84"/>
        <v>1.6625000000000001</v>
      </c>
      <c r="S638" s="10"/>
      <c r="T638" s="10">
        <f t="shared" si="85"/>
        <v>1</v>
      </c>
      <c r="U638" s="10"/>
      <c r="V638" s="10" t="str">
        <f t="shared" ca="1" si="86"/>
        <v>SIM</v>
      </c>
      <c r="W638" s="10">
        <f>IF(OR($A638="",$I638="",$M638=""),"",SUMIFS($M$2:M638,$I$2:I638,$I638,$A$2:A638,$A638)-$M638)</f>
        <v>236.9529</v>
      </c>
      <c r="X638" s="10">
        <f t="shared" si="87"/>
        <v>270.89410000000009</v>
      </c>
      <c r="Y638" s="10">
        <f>IFERROR(VLOOKUP($I638,'02_Cad_Maquinas'!$B$2:$H$200,7,FALSE()),"")</f>
        <v>475.2</v>
      </c>
      <c r="Z638" s="10">
        <f t="shared" si="88"/>
        <v>204.30589999999989</v>
      </c>
      <c r="AA638" s="11">
        <f t="shared" si="89"/>
        <v>0.57006334175084195</v>
      </c>
      <c r="AB638" s="10"/>
      <c r="AC638" s="10" t="str">
        <f t="shared" si="82"/>
        <v>|10179|</v>
      </c>
      <c r="AD638" s="10" t="str">
        <f t="shared" si="83"/>
        <v>SECCIONADORA 10</v>
      </c>
    </row>
    <row r="639" spans="1:30" ht="24" customHeight="1" x14ac:dyDescent="0.3">
      <c r="A639" s="35">
        <v>46198</v>
      </c>
      <c r="B639" s="10">
        <v>10179</v>
      </c>
      <c r="C639" s="10"/>
      <c r="D639" s="10" t="s">
        <v>3087</v>
      </c>
      <c r="E639" s="10">
        <v>20019602</v>
      </c>
      <c r="F639" s="10" t="s">
        <v>3277</v>
      </c>
      <c r="G639" s="10" t="s">
        <v>12</v>
      </c>
      <c r="H639" s="10" t="s">
        <v>12</v>
      </c>
      <c r="I639" s="10" t="s">
        <v>12</v>
      </c>
      <c r="J639" s="9">
        <v>6</v>
      </c>
      <c r="K639" s="10">
        <f>IF($E639="","",IFERROR(INDEX('01_Cad_Pecas'!$H$2:$H$5000,MATCH($E639,'01_Cad_Pecas'!$D$2:$D$5000,0)),IFERROR(INDEX('01_Cad_Pecas'!$H$2:$H$5000,MATCH(VALUE($E639),'01_Cad_Pecas'!$D$2:$D$5000,0)),"")))</f>
        <v>1.1000000000000001</v>
      </c>
      <c r="L639" s="10">
        <f>IF($E639="","",IFERROR(INDEX('01_Cad_Pecas'!$I$2:$I$5000,MATCH($E639,'01_Cad_Pecas'!$D$2:$D$5000,0)),IFERROR(INDEX('01_Cad_Pecas'!$I$2:$I$5000,MATCH(VALUE($E639),'01_Cad_Pecas'!$D$2:$D$5000,0)),"")))</f>
        <v>9.375E-2</v>
      </c>
      <c r="M639" s="10">
        <f t="shared" si="81"/>
        <v>1.6625000000000001</v>
      </c>
      <c r="N639" s="10">
        <v>46202</v>
      </c>
      <c r="O639" s="9">
        <v>6</v>
      </c>
      <c r="P639" s="10"/>
      <c r="Q639" s="10"/>
      <c r="R639" s="10">
        <f t="shared" si="84"/>
        <v>1.6625000000000001</v>
      </c>
      <c r="S639" s="10"/>
      <c r="T639" s="10">
        <f t="shared" si="85"/>
        <v>1</v>
      </c>
      <c r="U639" s="10"/>
      <c r="V639" s="10" t="str">
        <f t="shared" ca="1" si="86"/>
        <v>SIM</v>
      </c>
      <c r="W639" s="10">
        <f>IF(OR($A639="",$I639="",$M639=""),"",SUMIFS($M$2:M639,$I$2:I639,$I639,$A$2:A639,$A639)-$M639)</f>
        <v>238.61539999999999</v>
      </c>
      <c r="X639" s="10">
        <f t="shared" si="87"/>
        <v>270.89410000000009</v>
      </c>
      <c r="Y639" s="10">
        <f>IFERROR(VLOOKUP($I639,'02_Cad_Maquinas'!$B$2:$H$200,7,FALSE()),"")</f>
        <v>475.2</v>
      </c>
      <c r="Z639" s="10">
        <f t="shared" si="88"/>
        <v>204.30589999999989</v>
      </c>
      <c r="AA639" s="11">
        <f t="shared" si="89"/>
        <v>0.57006334175084195</v>
      </c>
      <c r="AB639" s="10"/>
      <c r="AC639" s="10" t="str">
        <f t="shared" si="82"/>
        <v>|10179|</v>
      </c>
      <c r="AD639" s="10" t="str">
        <f t="shared" si="83"/>
        <v>SECCIONADORA 10</v>
      </c>
    </row>
    <row r="640" spans="1:30" ht="24" customHeight="1" x14ac:dyDescent="0.3">
      <c r="A640" s="35">
        <v>46198</v>
      </c>
      <c r="B640" s="10">
        <v>10179</v>
      </c>
      <c r="C640" s="10"/>
      <c r="D640" s="10" t="s">
        <v>3087</v>
      </c>
      <c r="E640" s="10">
        <v>20019603</v>
      </c>
      <c r="F640" s="10" t="s">
        <v>2937</v>
      </c>
      <c r="G640" s="10" t="s">
        <v>12</v>
      </c>
      <c r="H640" s="10" t="s">
        <v>12</v>
      </c>
      <c r="I640" s="10" t="s">
        <v>12</v>
      </c>
      <c r="J640" s="9">
        <v>3</v>
      </c>
      <c r="K640" s="10">
        <f>IF($E640="","",IFERROR(INDEX('01_Cad_Pecas'!$H$2:$H$5000,MATCH($E640,'01_Cad_Pecas'!$D$2:$D$5000,0)),IFERROR(INDEX('01_Cad_Pecas'!$H$2:$H$5000,MATCH(VALUE($E640),'01_Cad_Pecas'!$D$2:$D$5000,0)),"")))</f>
        <v>3</v>
      </c>
      <c r="L640" s="10">
        <f>IF($E640="","",IFERROR(INDEX('01_Cad_Pecas'!$I$2:$I$5000,MATCH($E640,'01_Cad_Pecas'!$D$2:$D$5000,0)),IFERROR(INDEX('01_Cad_Pecas'!$I$2:$I$5000,MATCH(VALUE($E640),'01_Cad_Pecas'!$D$2:$D$5000,0)),"")))</f>
        <v>6.7799999999999999E-2</v>
      </c>
      <c r="M640" s="10">
        <f t="shared" si="81"/>
        <v>3.2033999999999998</v>
      </c>
      <c r="N640" s="10">
        <v>46202</v>
      </c>
      <c r="O640" s="9">
        <v>3</v>
      </c>
      <c r="P640" s="10"/>
      <c r="Q640" s="10"/>
      <c r="R640" s="10">
        <f t="shared" si="84"/>
        <v>3.2033999999999998</v>
      </c>
      <c r="S640" s="10"/>
      <c r="T640" s="10">
        <f t="shared" si="85"/>
        <v>1</v>
      </c>
      <c r="U640" s="10"/>
      <c r="V640" s="10" t="str">
        <f t="shared" ca="1" si="86"/>
        <v>SIM</v>
      </c>
      <c r="W640" s="10">
        <f>IF(OR($A640="",$I640="",$M640=""),"",SUMIFS($M$2:M640,$I$2:I640,$I640,$A$2:A640,$A640)-$M640)</f>
        <v>240.27789999999999</v>
      </c>
      <c r="X640" s="10">
        <f t="shared" si="87"/>
        <v>270.89410000000009</v>
      </c>
      <c r="Y640" s="10">
        <f>IFERROR(VLOOKUP($I640,'02_Cad_Maquinas'!$B$2:$H$200,7,FALSE()),"")</f>
        <v>475.2</v>
      </c>
      <c r="Z640" s="10">
        <f t="shared" si="88"/>
        <v>204.30589999999989</v>
      </c>
      <c r="AA640" s="11">
        <f t="shared" si="89"/>
        <v>0.57006334175084195</v>
      </c>
      <c r="AB640" s="10"/>
      <c r="AC640" s="10" t="str">
        <f t="shared" si="82"/>
        <v>|10179|</v>
      </c>
      <c r="AD640" s="10" t="str">
        <f t="shared" si="83"/>
        <v>SECCIONADORA 10</v>
      </c>
    </row>
    <row r="641" spans="1:30" ht="24" customHeight="1" x14ac:dyDescent="0.3">
      <c r="A641" s="35">
        <v>46198</v>
      </c>
      <c r="B641" s="10">
        <v>10179</v>
      </c>
      <c r="C641" s="10"/>
      <c r="D641" s="10" t="s">
        <v>3087</v>
      </c>
      <c r="E641" s="10">
        <v>20019606</v>
      </c>
      <c r="F641" s="10" t="s">
        <v>3207</v>
      </c>
      <c r="G641" s="10" t="s">
        <v>12</v>
      </c>
      <c r="H641" s="10" t="s">
        <v>12</v>
      </c>
      <c r="I641" s="10" t="s">
        <v>12</v>
      </c>
      <c r="J641" s="9">
        <v>6</v>
      </c>
      <c r="K641" s="10">
        <f>IF($E641="","",IFERROR(INDEX('01_Cad_Pecas'!$H$2:$H$5000,MATCH($E641,'01_Cad_Pecas'!$D$2:$D$5000,0)),IFERROR(INDEX('01_Cad_Pecas'!$H$2:$H$5000,MATCH(VALUE($E641),'01_Cad_Pecas'!$D$2:$D$5000,0)),"")))</f>
        <v>3</v>
      </c>
      <c r="L641" s="10">
        <f>IF($E641="","",IFERROR(INDEX('01_Cad_Pecas'!$I$2:$I$5000,MATCH($E641,'01_Cad_Pecas'!$D$2:$D$5000,0)),IFERROR(INDEX('01_Cad_Pecas'!$I$2:$I$5000,MATCH(VALUE($E641),'01_Cad_Pecas'!$D$2:$D$5000,0)),"")))</f>
        <v>6.7799999999999999E-2</v>
      </c>
      <c r="M641" s="10">
        <f t="shared" si="81"/>
        <v>3.4068000000000001</v>
      </c>
      <c r="N641" s="10">
        <v>46202</v>
      </c>
      <c r="O641" s="9">
        <v>6</v>
      </c>
      <c r="P641" s="10"/>
      <c r="Q641" s="10"/>
      <c r="R641" s="10">
        <f t="shared" si="84"/>
        <v>3.4068000000000001</v>
      </c>
      <c r="S641" s="10"/>
      <c r="T641" s="10">
        <f t="shared" si="85"/>
        <v>1</v>
      </c>
      <c r="U641" s="10"/>
      <c r="V641" s="10" t="str">
        <f t="shared" ca="1" si="86"/>
        <v>SIM</v>
      </c>
      <c r="W641" s="10">
        <f>IF(OR($A641="",$I641="",$M641=""),"",SUMIFS($M$2:M641,$I$2:I641,$I641,$A$2:A641,$A641)-$M641)</f>
        <v>243.48129999999998</v>
      </c>
      <c r="X641" s="10">
        <f t="shared" si="87"/>
        <v>270.89410000000009</v>
      </c>
      <c r="Y641" s="10">
        <f>IFERROR(VLOOKUP($I641,'02_Cad_Maquinas'!$B$2:$H$200,7,FALSE()),"")</f>
        <v>475.2</v>
      </c>
      <c r="Z641" s="10">
        <f t="shared" si="88"/>
        <v>204.30589999999989</v>
      </c>
      <c r="AA641" s="11">
        <f t="shared" si="89"/>
        <v>0.57006334175084195</v>
      </c>
      <c r="AB641" s="10"/>
      <c r="AC641" s="10" t="str">
        <f t="shared" si="82"/>
        <v>|10179|</v>
      </c>
      <c r="AD641" s="10" t="str">
        <f t="shared" si="83"/>
        <v>SECCIONADORA 10</v>
      </c>
    </row>
    <row r="642" spans="1:30" ht="24" customHeight="1" x14ac:dyDescent="0.3">
      <c r="A642" s="35">
        <v>46198</v>
      </c>
      <c r="B642" s="10">
        <v>10179</v>
      </c>
      <c r="C642" s="10"/>
      <c r="D642" s="10" t="s">
        <v>3087</v>
      </c>
      <c r="E642" s="10">
        <v>20020002</v>
      </c>
      <c r="F642" s="10" t="s">
        <v>3263</v>
      </c>
      <c r="G642" s="10" t="s">
        <v>12</v>
      </c>
      <c r="H642" s="10" t="s">
        <v>12</v>
      </c>
      <c r="I642" s="10" t="s">
        <v>12</v>
      </c>
      <c r="J642" s="9">
        <v>1</v>
      </c>
      <c r="K642" s="10">
        <f>IF($E642="","",IFERROR(INDEX('01_Cad_Pecas'!$H$2:$H$5000,MATCH($E642,'01_Cad_Pecas'!$D$2:$D$5000,0)),IFERROR(INDEX('01_Cad_Pecas'!$H$2:$H$5000,MATCH(VALUE($E642),'01_Cad_Pecas'!$D$2:$D$5000,0)),"")))</f>
        <v>1.1000000000000001</v>
      </c>
      <c r="L642" s="10">
        <f>IF($E642="","",IFERROR(INDEX('01_Cad_Pecas'!$I$2:$I$5000,MATCH($E642,'01_Cad_Pecas'!$D$2:$D$5000,0)),IFERROR(INDEX('01_Cad_Pecas'!$I$2:$I$5000,MATCH(VALUE($E642),'01_Cad_Pecas'!$D$2:$D$5000,0)),"")))</f>
        <v>9.375E-2</v>
      </c>
      <c r="M642" s="10">
        <f t="shared" ref="M642:M705" si="90">IF(OR($J642="",$L642=""),"",IF($K642="",0,$K642)+$J642*$L642)</f>
        <v>1.1937500000000001</v>
      </c>
      <c r="N642" s="10">
        <v>46202</v>
      </c>
      <c r="O642" s="9">
        <v>1</v>
      </c>
      <c r="P642" s="10"/>
      <c r="Q642" s="10"/>
      <c r="R642" s="10">
        <f t="shared" si="84"/>
        <v>1.1937500000000001</v>
      </c>
      <c r="S642" s="10"/>
      <c r="T642" s="10">
        <f t="shared" si="85"/>
        <v>1</v>
      </c>
      <c r="U642" s="10"/>
      <c r="V642" s="10" t="str">
        <f t="shared" ca="1" si="86"/>
        <v>SIM</v>
      </c>
      <c r="W642" s="10">
        <f>IF(OR($A642="",$I642="",$M642=""),"",SUMIFS($M$2:M642,$I$2:I642,$I642,$A$2:A642,$A642)-$M642)</f>
        <v>246.88809999999998</v>
      </c>
      <c r="X642" s="10">
        <f t="shared" si="87"/>
        <v>270.89410000000009</v>
      </c>
      <c r="Y642" s="10">
        <f>IFERROR(VLOOKUP($I642,'02_Cad_Maquinas'!$B$2:$H$200,7,FALSE()),"")</f>
        <v>475.2</v>
      </c>
      <c r="Z642" s="10">
        <f t="shared" si="88"/>
        <v>204.30589999999989</v>
      </c>
      <c r="AA642" s="11">
        <f t="shared" si="89"/>
        <v>0.57006334175084195</v>
      </c>
      <c r="AB642" s="10"/>
      <c r="AC642" s="10" t="str">
        <f t="shared" si="82"/>
        <v>|10179|</v>
      </c>
      <c r="AD642" s="10" t="str">
        <f t="shared" si="83"/>
        <v>SECCIONADORA 10</v>
      </c>
    </row>
    <row r="643" spans="1:30" ht="24" customHeight="1" x14ac:dyDescent="0.3">
      <c r="A643" s="35">
        <v>46198</v>
      </c>
      <c r="B643" s="10">
        <v>10179</v>
      </c>
      <c r="C643" s="10"/>
      <c r="D643" s="10" t="s">
        <v>3087</v>
      </c>
      <c r="E643" s="10">
        <v>20020003</v>
      </c>
      <c r="F643" s="10" t="s">
        <v>3264</v>
      </c>
      <c r="G643" s="10" t="s">
        <v>12</v>
      </c>
      <c r="H643" s="10" t="s">
        <v>12</v>
      </c>
      <c r="I643" s="10" t="s">
        <v>12</v>
      </c>
      <c r="J643" s="9">
        <v>1</v>
      </c>
      <c r="K643" s="10">
        <f>IF($E643="","",IFERROR(INDEX('01_Cad_Pecas'!$H$2:$H$5000,MATCH($E643,'01_Cad_Pecas'!$D$2:$D$5000,0)),IFERROR(INDEX('01_Cad_Pecas'!$H$2:$H$5000,MATCH(VALUE($E643),'01_Cad_Pecas'!$D$2:$D$5000,0)),"")))</f>
        <v>1.1000000000000001</v>
      </c>
      <c r="L643" s="10">
        <f>IF($E643="","",IFERROR(INDEX('01_Cad_Pecas'!$I$2:$I$5000,MATCH($E643,'01_Cad_Pecas'!$D$2:$D$5000,0)),IFERROR(INDEX('01_Cad_Pecas'!$I$2:$I$5000,MATCH(VALUE($E643),'01_Cad_Pecas'!$D$2:$D$5000,0)),"")))</f>
        <v>9.375E-2</v>
      </c>
      <c r="M643" s="10">
        <f t="shared" si="90"/>
        <v>1.1937500000000001</v>
      </c>
      <c r="N643" s="10">
        <v>46202</v>
      </c>
      <c r="O643" s="9">
        <v>1</v>
      </c>
      <c r="P643" s="10"/>
      <c r="Q643" s="10"/>
      <c r="R643" s="10">
        <f t="shared" si="84"/>
        <v>1.1937500000000001</v>
      </c>
      <c r="S643" s="10"/>
      <c r="T643" s="10">
        <f t="shared" si="85"/>
        <v>1</v>
      </c>
      <c r="U643" s="10"/>
      <c r="V643" s="10" t="str">
        <f t="shared" ca="1" si="86"/>
        <v>SIM</v>
      </c>
      <c r="W643" s="10">
        <f>IF(OR($A643="",$I643="",$M643=""),"",SUMIFS($M$2:M643,$I$2:I643,$I643,$A$2:A643,$A643)-$M643)</f>
        <v>248.08184999999997</v>
      </c>
      <c r="X643" s="10">
        <f t="shared" si="87"/>
        <v>270.89410000000009</v>
      </c>
      <c r="Y643" s="10">
        <f>IFERROR(VLOOKUP($I643,'02_Cad_Maquinas'!$B$2:$H$200,7,FALSE()),"")</f>
        <v>475.2</v>
      </c>
      <c r="Z643" s="10">
        <f t="shared" si="88"/>
        <v>204.30589999999989</v>
      </c>
      <c r="AA643" s="11">
        <f t="shared" si="89"/>
        <v>0.57006334175084195</v>
      </c>
      <c r="AB643" s="10"/>
      <c r="AC643" s="10" t="str">
        <f t="shared" ref="AC643:AC706" si="91">IF($B643="","","|"&amp;SUBSTITUTE(TRIM(SUBSTITUTE(SUBSTITUTE(SUBSTITUTE(SUBSTITUTE(SUBSTITUTE(SUBSTITUTE(SUBSTITUTE(SUBSTITUTE(SUBSTITUTE(SUBSTITUTE(SUBSTITUTE(SUBSTITUTE(SUBSTITUTE(SUBSTITUTE(TRIM($B643&amp;""),CHAR(10)," "),CHAR(13)," "),"."," "),";"," "),","," "),"/"," "),"+"," "),"-"," "),"  "," "),"  "," "),"  "," "),"  "," "),"  "," "),"  "," "))," ","|")&amp;"|")</f>
        <v>|10179|</v>
      </c>
      <c r="AD643" s="10" t="str">
        <f t="shared" ref="AD643:AD706" si="92">TRIM($I643&amp;"")</f>
        <v>SECCIONADORA 10</v>
      </c>
    </row>
    <row r="644" spans="1:30" ht="24" customHeight="1" x14ac:dyDescent="0.3">
      <c r="A644" s="35">
        <v>46198</v>
      </c>
      <c r="B644" s="10">
        <v>10179</v>
      </c>
      <c r="C644" s="10"/>
      <c r="D644" s="10" t="s">
        <v>3087</v>
      </c>
      <c r="E644" s="10">
        <v>20020004</v>
      </c>
      <c r="F644" s="10" t="s">
        <v>3265</v>
      </c>
      <c r="G644" s="10" t="s">
        <v>12</v>
      </c>
      <c r="H644" s="10" t="s">
        <v>12</v>
      </c>
      <c r="I644" s="10" t="s">
        <v>12</v>
      </c>
      <c r="J644" s="9">
        <v>2</v>
      </c>
      <c r="K644" s="10">
        <f>IF($E644="","",IFERROR(INDEX('01_Cad_Pecas'!$H$2:$H$5000,MATCH($E644,'01_Cad_Pecas'!$D$2:$D$5000,0)),IFERROR(INDEX('01_Cad_Pecas'!$H$2:$H$5000,MATCH(VALUE($E644),'01_Cad_Pecas'!$D$2:$D$5000,0)),"")))</f>
        <v>1.1000000000000001</v>
      </c>
      <c r="L644" s="10">
        <f>IF($E644="","",IFERROR(INDEX('01_Cad_Pecas'!$I$2:$I$5000,MATCH($E644,'01_Cad_Pecas'!$D$2:$D$5000,0)),IFERROR(INDEX('01_Cad_Pecas'!$I$2:$I$5000,MATCH(VALUE($E644),'01_Cad_Pecas'!$D$2:$D$5000,0)),"")))</f>
        <v>9.375E-2</v>
      </c>
      <c r="M644" s="10">
        <f t="shared" si="90"/>
        <v>1.2875000000000001</v>
      </c>
      <c r="N644" s="10">
        <v>46202</v>
      </c>
      <c r="O644" s="9">
        <v>2</v>
      </c>
      <c r="P644" s="10"/>
      <c r="Q644" s="10"/>
      <c r="R644" s="10">
        <f t="shared" si="84"/>
        <v>1.2875000000000001</v>
      </c>
      <c r="S644" s="10"/>
      <c r="T644" s="10">
        <f t="shared" si="85"/>
        <v>1</v>
      </c>
      <c r="U644" s="10"/>
      <c r="V644" s="10" t="str">
        <f t="shared" ca="1" si="86"/>
        <v>SIM</v>
      </c>
      <c r="W644" s="10">
        <f>IF(OR($A644="",$I644="",$M644=""),"",SUMIFS($M$2:M644,$I$2:I644,$I644,$A$2:A644,$A644)-$M644)</f>
        <v>249.27559999999997</v>
      </c>
      <c r="X644" s="10">
        <f t="shared" si="87"/>
        <v>270.89410000000009</v>
      </c>
      <c r="Y644" s="10">
        <f>IFERROR(VLOOKUP($I644,'02_Cad_Maquinas'!$B$2:$H$200,7,FALSE()),"")</f>
        <v>475.2</v>
      </c>
      <c r="Z644" s="10">
        <f t="shared" si="88"/>
        <v>204.30589999999989</v>
      </c>
      <c r="AA644" s="11">
        <f t="shared" si="89"/>
        <v>0.57006334175084195</v>
      </c>
      <c r="AB644" s="10"/>
      <c r="AC644" s="10" t="str">
        <f t="shared" si="91"/>
        <v>|10179|</v>
      </c>
      <c r="AD644" s="10" t="str">
        <f t="shared" si="92"/>
        <v>SECCIONADORA 10</v>
      </c>
    </row>
    <row r="645" spans="1:30" ht="24" customHeight="1" x14ac:dyDescent="0.3">
      <c r="A645" s="35">
        <v>46198</v>
      </c>
      <c r="B645" s="10">
        <v>10179</v>
      </c>
      <c r="C645" s="10"/>
      <c r="D645" s="10" t="s">
        <v>3087</v>
      </c>
      <c r="E645" s="10">
        <v>20020005</v>
      </c>
      <c r="F645" s="10" t="s">
        <v>3266</v>
      </c>
      <c r="G645" s="10" t="s">
        <v>12</v>
      </c>
      <c r="H645" s="10" t="s">
        <v>12</v>
      </c>
      <c r="I645" s="10" t="s">
        <v>12</v>
      </c>
      <c r="J645" s="9">
        <v>1</v>
      </c>
      <c r="K645" s="10">
        <f>IF($E645="","",IFERROR(INDEX('01_Cad_Pecas'!$H$2:$H$5000,MATCH($E645,'01_Cad_Pecas'!$D$2:$D$5000,0)),IFERROR(INDEX('01_Cad_Pecas'!$H$2:$H$5000,MATCH(VALUE($E645),'01_Cad_Pecas'!$D$2:$D$5000,0)),"")))</f>
        <v>1.1000000000000001</v>
      </c>
      <c r="L645" s="10">
        <f>IF($E645="","",IFERROR(INDEX('01_Cad_Pecas'!$I$2:$I$5000,MATCH($E645,'01_Cad_Pecas'!$D$2:$D$5000,0)),IFERROR(INDEX('01_Cad_Pecas'!$I$2:$I$5000,MATCH(VALUE($E645),'01_Cad_Pecas'!$D$2:$D$5000,0)),"")))</f>
        <v>9.375E-2</v>
      </c>
      <c r="M645" s="10">
        <f t="shared" si="90"/>
        <v>1.1937500000000001</v>
      </c>
      <c r="N645" s="10">
        <v>46202</v>
      </c>
      <c r="O645" s="9">
        <v>1</v>
      </c>
      <c r="P645" s="10"/>
      <c r="Q645" s="10"/>
      <c r="R645" s="10">
        <f t="shared" si="84"/>
        <v>1.1937500000000001</v>
      </c>
      <c r="S645" s="10"/>
      <c r="T645" s="10">
        <f t="shared" si="85"/>
        <v>1</v>
      </c>
      <c r="U645" s="10"/>
      <c r="V645" s="10" t="str">
        <f t="shared" ca="1" si="86"/>
        <v>SIM</v>
      </c>
      <c r="W645" s="10">
        <f>IF(OR($A645="",$I645="",$M645=""),"",SUMIFS($M$2:M645,$I$2:I645,$I645,$A$2:A645,$A645)-$M645)</f>
        <v>250.56309999999996</v>
      </c>
      <c r="X645" s="10">
        <f t="shared" si="87"/>
        <v>270.89410000000009</v>
      </c>
      <c r="Y645" s="10">
        <f>IFERROR(VLOOKUP($I645,'02_Cad_Maquinas'!$B$2:$H$200,7,FALSE()),"")</f>
        <v>475.2</v>
      </c>
      <c r="Z645" s="10">
        <f t="shared" si="88"/>
        <v>204.30589999999989</v>
      </c>
      <c r="AA645" s="11">
        <f t="shared" si="89"/>
        <v>0.57006334175084195</v>
      </c>
      <c r="AB645" s="10"/>
      <c r="AC645" s="10" t="str">
        <f t="shared" si="91"/>
        <v>|10179|</v>
      </c>
      <c r="AD645" s="10" t="str">
        <f t="shared" si="92"/>
        <v>SECCIONADORA 10</v>
      </c>
    </row>
    <row r="646" spans="1:30" ht="24" customHeight="1" x14ac:dyDescent="0.3">
      <c r="A646" s="35">
        <v>46198</v>
      </c>
      <c r="B646" s="10">
        <v>10179</v>
      </c>
      <c r="C646" s="10"/>
      <c r="D646" s="10" t="s">
        <v>3087</v>
      </c>
      <c r="E646" s="10">
        <v>20013102</v>
      </c>
      <c r="F646" s="10" t="s">
        <v>3188</v>
      </c>
      <c r="G646" s="10" t="s">
        <v>12</v>
      </c>
      <c r="H646" s="10" t="s">
        <v>12</v>
      </c>
      <c r="I646" s="10" t="s">
        <v>12</v>
      </c>
      <c r="J646" s="9">
        <v>8</v>
      </c>
      <c r="K646" s="10">
        <f>IF($E646="","",IFERROR(INDEX('01_Cad_Pecas'!$H$2:$H$5000,MATCH($E646,'01_Cad_Pecas'!$D$2:$D$5000,0)),IFERROR(INDEX('01_Cad_Pecas'!$H$2:$H$5000,MATCH(VALUE($E646),'01_Cad_Pecas'!$D$2:$D$5000,0)),"")))</f>
        <v>3</v>
      </c>
      <c r="L646" s="10">
        <f>IF($E646="","",IFERROR(INDEX('01_Cad_Pecas'!$I$2:$I$5000,MATCH($E646,'01_Cad_Pecas'!$D$2:$D$5000,0)),IFERROR(INDEX('01_Cad_Pecas'!$I$2:$I$5000,MATCH(VALUE($E646),'01_Cad_Pecas'!$D$2:$D$5000,0)),"")))</f>
        <v>6.7799999999999999E-2</v>
      </c>
      <c r="M646" s="10">
        <f t="shared" si="90"/>
        <v>3.5423999999999998</v>
      </c>
      <c r="N646" s="10">
        <v>46202</v>
      </c>
      <c r="O646" s="9">
        <v>8</v>
      </c>
      <c r="P646" s="10"/>
      <c r="Q646" s="10"/>
      <c r="R646" s="10">
        <f t="shared" si="84"/>
        <v>3.5423999999999998</v>
      </c>
      <c r="S646" s="10"/>
      <c r="T646" s="10">
        <f t="shared" si="85"/>
        <v>1</v>
      </c>
      <c r="U646" s="10"/>
      <c r="V646" s="10" t="str">
        <f t="shared" ca="1" si="86"/>
        <v>SIM</v>
      </c>
      <c r="W646" s="10">
        <f>IF(OR($A646="",$I646="",$M646=""),"",SUMIFS($M$2:M646,$I$2:I646,$I646,$A$2:A646,$A646)-$M646)</f>
        <v>251.75684999999996</v>
      </c>
      <c r="X646" s="10">
        <f t="shared" si="87"/>
        <v>270.89410000000009</v>
      </c>
      <c r="Y646" s="10">
        <f>IFERROR(VLOOKUP($I646,'02_Cad_Maquinas'!$B$2:$H$200,7,FALSE()),"")</f>
        <v>475.2</v>
      </c>
      <c r="Z646" s="10">
        <f t="shared" si="88"/>
        <v>204.30589999999989</v>
      </c>
      <c r="AA646" s="11">
        <f t="shared" si="89"/>
        <v>0.57006334175084195</v>
      </c>
      <c r="AB646" s="10"/>
      <c r="AC646" s="10" t="str">
        <f t="shared" si="91"/>
        <v>|10179|</v>
      </c>
      <c r="AD646" s="10" t="str">
        <f t="shared" si="92"/>
        <v>SECCIONADORA 10</v>
      </c>
    </row>
    <row r="647" spans="1:30" ht="24" customHeight="1" x14ac:dyDescent="0.3">
      <c r="A647" s="35">
        <v>46198</v>
      </c>
      <c r="B647" s="10">
        <v>10179</v>
      </c>
      <c r="C647" s="10"/>
      <c r="D647" s="10" t="s">
        <v>3087</v>
      </c>
      <c r="E647" s="10">
        <v>20013103</v>
      </c>
      <c r="F647" s="10" t="s">
        <v>3189</v>
      </c>
      <c r="G647" s="10" t="s">
        <v>12</v>
      </c>
      <c r="H647" s="10" t="s">
        <v>12</v>
      </c>
      <c r="I647" s="10" t="s">
        <v>12</v>
      </c>
      <c r="J647" s="9">
        <v>8</v>
      </c>
      <c r="K647" s="10">
        <f>IF($E647="","",IFERROR(INDEX('01_Cad_Pecas'!$H$2:$H$5000,MATCH($E647,'01_Cad_Pecas'!$D$2:$D$5000,0)),IFERROR(INDEX('01_Cad_Pecas'!$H$2:$H$5000,MATCH(VALUE($E647),'01_Cad_Pecas'!$D$2:$D$5000,0)),"")))</f>
        <v>3</v>
      </c>
      <c r="L647" s="10">
        <f>IF($E647="","",IFERROR(INDEX('01_Cad_Pecas'!$I$2:$I$5000,MATCH($E647,'01_Cad_Pecas'!$D$2:$D$5000,0)),IFERROR(INDEX('01_Cad_Pecas'!$I$2:$I$5000,MATCH(VALUE($E647),'01_Cad_Pecas'!$D$2:$D$5000,0)),"")))</f>
        <v>6.7799999999999999E-2</v>
      </c>
      <c r="M647" s="10">
        <f t="shared" si="90"/>
        <v>3.5423999999999998</v>
      </c>
      <c r="N647" s="10">
        <v>46202</v>
      </c>
      <c r="O647" s="9">
        <v>8</v>
      </c>
      <c r="P647" s="10"/>
      <c r="Q647" s="10"/>
      <c r="R647" s="10">
        <f t="shared" ref="R647:R710" si="93">IF(AND($P647&lt;&gt;"",$Q647&lt;&gt;""),($Q647-$P647)*1440,IF(AND($O647&lt;&gt;"",$L647&lt;&gt;""),IF($K647="",0,$K647)+$O647*$L647,""))</f>
        <v>3.5423999999999998</v>
      </c>
      <c r="S647" s="10"/>
      <c r="T647" s="10">
        <f t="shared" ref="T647:T710" si="94">IF(OR($J647="",$O647=""),"",$O647/$J647)</f>
        <v>1</v>
      </c>
      <c r="U647" s="10"/>
      <c r="V647" s="10" t="str">
        <f t="shared" ref="V647:V710" ca="1" si="95">IF($A647="","",IF(AND($A647&lt;&gt;"",NOT(OR($U647="Concluído",$U647="Concluido")),TODAY()&gt;$A647),"SIM","NÃO"))</f>
        <v>SIM</v>
      </c>
      <c r="W647" s="10">
        <f>IF(OR($A647="",$I647="",$M647=""),"",SUMIFS($M$2:M647,$I$2:I647,$I647,$A$2:A647,$A647)-$M647)</f>
        <v>255.29924999999997</v>
      </c>
      <c r="X647" s="10">
        <f t="shared" ref="X647:X710" si="96">IF(OR($A647="",$I647=""),"",SUMIFS($M$2:$M$4922,$I$2:$I$4922,$I647,$A$2:$A$4922,$A647))</f>
        <v>270.89410000000009</v>
      </c>
      <c r="Y647" s="10">
        <f>IFERROR(VLOOKUP($I647,'02_Cad_Maquinas'!$B$2:$H$200,7,FALSE()),"")</f>
        <v>475.2</v>
      </c>
      <c r="Z647" s="10">
        <f t="shared" ref="Z647:Z710" si="97">IF(OR($X647="",$Y647=""),"",$Y647-$X647)</f>
        <v>204.30589999999989</v>
      </c>
      <c r="AA647" s="11">
        <f t="shared" ref="AA647:AA710" si="98">IF(OR($X647="",$Y647=""),"",$X647/$Y647)</f>
        <v>0.57006334175084195</v>
      </c>
      <c r="AB647" s="10"/>
      <c r="AC647" s="10" t="str">
        <f t="shared" si="91"/>
        <v>|10179|</v>
      </c>
      <c r="AD647" s="10" t="str">
        <f t="shared" si="92"/>
        <v>SECCIONADORA 10</v>
      </c>
    </row>
    <row r="648" spans="1:30" ht="24" customHeight="1" x14ac:dyDescent="0.3">
      <c r="A648" s="35">
        <v>46198</v>
      </c>
      <c r="B648" s="10">
        <v>10179</v>
      </c>
      <c r="C648" s="10"/>
      <c r="D648" s="10" t="s">
        <v>3087</v>
      </c>
      <c r="E648" s="10">
        <v>20020001</v>
      </c>
      <c r="F648" s="10" t="s">
        <v>3190</v>
      </c>
      <c r="G648" s="10" t="s">
        <v>12</v>
      </c>
      <c r="H648" s="10" t="s">
        <v>12</v>
      </c>
      <c r="I648" s="10" t="s">
        <v>12</v>
      </c>
      <c r="J648" s="9">
        <v>4</v>
      </c>
      <c r="K648" s="10">
        <f>IF($E648="","",IFERROR(INDEX('01_Cad_Pecas'!$H$2:$H$5000,MATCH($E648,'01_Cad_Pecas'!$D$2:$D$5000,0)),IFERROR(INDEX('01_Cad_Pecas'!$H$2:$H$5000,MATCH(VALUE($E648),'01_Cad_Pecas'!$D$2:$D$5000,0)),"")))</f>
        <v>3</v>
      </c>
      <c r="L648" s="10">
        <f>IF($E648="","",IFERROR(INDEX('01_Cad_Pecas'!$I$2:$I$5000,MATCH($E648,'01_Cad_Pecas'!$D$2:$D$5000,0)),IFERROR(INDEX('01_Cad_Pecas'!$I$2:$I$5000,MATCH(VALUE($E648),'01_Cad_Pecas'!$D$2:$D$5000,0)),"")))</f>
        <v>6.7799999999999999E-2</v>
      </c>
      <c r="M648" s="10">
        <f t="shared" si="90"/>
        <v>3.2711999999999999</v>
      </c>
      <c r="N648" s="10">
        <v>46202</v>
      </c>
      <c r="O648" s="9">
        <v>4</v>
      </c>
      <c r="P648" s="10"/>
      <c r="Q648" s="10"/>
      <c r="R648" s="10">
        <f t="shared" si="93"/>
        <v>3.2711999999999999</v>
      </c>
      <c r="S648" s="10"/>
      <c r="T648" s="10">
        <f t="shared" si="94"/>
        <v>1</v>
      </c>
      <c r="U648" s="10"/>
      <c r="V648" s="10" t="str">
        <f t="shared" ca="1" si="95"/>
        <v>SIM</v>
      </c>
      <c r="W648" s="10">
        <f>IF(OR($A648="",$I648="",$M648=""),"",SUMIFS($M$2:M648,$I$2:I648,$I648,$A$2:A648,$A648)-$M648)</f>
        <v>258.84164999999996</v>
      </c>
      <c r="X648" s="10">
        <f t="shared" si="96"/>
        <v>270.89410000000009</v>
      </c>
      <c r="Y648" s="10">
        <f>IFERROR(VLOOKUP($I648,'02_Cad_Maquinas'!$B$2:$H$200,7,FALSE()),"")</f>
        <v>475.2</v>
      </c>
      <c r="Z648" s="10">
        <f t="shared" si="97"/>
        <v>204.30589999999989</v>
      </c>
      <c r="AA648" s="11">
        <f t="shared" si="98"/>
        <v>0.57006334175084195</v>
      </c>
      <c r="AB648" s="10"/>
      <c r="AC648" s="10" t="str">
        <f t="shared" si="91"/>
        <v>|10179|</v>
      </c>
      <c r="AD648" s="10" t="str">
        <f t="shared" si="92"/>
        <v>SECCIONADORA 10</v>
      </c>
    </row>
    <row r="649" spans="1:30" ht="24" customHeight="1" x14ac:dyDescent="0.3">
      <c r="A649" s="35">
        <v>46198</v>
      </c>
      <c r="B649" s="10">
        <v>10179</v>
      </c>
      <c r="C649" s="10"/>
      <c r="D649" s="10" t="s">
        <v>3087</v>
      </c>
      <c r="E649" s="10">
        <v>200308201</v>
      </c>
      <c r="F649" s="10" t="s">
        <v>3325</v>
      </c>
      <c r="G649" s="10" t="s">
        <v>12</v>
      </c>
      <c r="H649" s="10" t="s">
        <v>12</v>
      </c>
      <c r="I649" s="10" t="s">
        <v>12</v>
      </c>
      <c r="J649" s="9">
        <v>4</v>
      </c>
      <c r="K649" s="10">
        <f>IF($E649="","",IFERROR(INDEX('01_Cad_Pecas'!$H$2:$H$5000,MATCH($E649,'01_Cad_Pecas'!$D$2:$D$5000,0)),IFERROR(INDEX('01_Cad_Pecas'!$H$2:$H$5000,MATCH(VALUE($E649),'01_Cad_Pecas'!$D$2:$D$5000,0)),"")))</f>
        <v>1.1000000000000001</v>
      </c>
      <c r="L649" s="10">
        <f>IF($E649="","",IFERROR(INDEX('01_Cad_Pecas'!$I$2:$I$5000,MATCH($E649,'01_Cad_Pecas'!$D$2:$D$5000,0)),IFERROR(INDEX('01_Cad_Pecas'!$I$2:$I$5000,MATCH(VALUE($E649),'01_Cad_Pecas'!$D$2:$D$5000,0)),"")))</f>
        <v>9.375E-2</v>
      </c>
      <c r="M649" s="10">
        <f t="shared" si="90"/>
        <v>1.4750000000000001</v>
      </c>
      <c r="N649" s="10">
        <v>46202</v>
      </c>
      <c r="O649" s="9">
        <v>4</v>
      </c>
      <c r="P649" s="10"/>
      <c r="Q649" s="10"/>
      <c r="R649" s="10">
        <f t="shared" si="93"/>
        <v>1.4750000000000001</v>
      </c>
      <c r="S649" s="10"/>
      <c r="T649" s="10">
        <f t="shared" si="94"/>
        <v>1</v>
      </c>
      <c r="U649" s="10"/>
      <c r="V649" s="10" t="str">
        <f t="shared" ca="1" si="95"/>
        <v>SIM</v>
      </c>
      <c r="W649" s="10">
        <f>IF(OR($A649="",$I649="",$M649=""),"",SUMIFS($M$2:M649,$I$2:I649,$I649,$A$2:A649,$A649)-$M649)</f>
        <v>262.11284999999998</v>
      </c>
      <c r="X649" s="10">
        <f t="shared" si="96"/>
        <v>270.89410000000009</v>
      </c>
      <c r="Y649" s="10">
        <f>IFERROR(VLOOKUP($I649,'02_Cad_Maquinas'!$B$2:$H$200,7,FALSE()),"")</f>
        <v>475.2</v>
      </c>
      <c r="Z649" s="10">
        <f t="shared" si="97"/>
        <v>204.30589999999989</v>
      </c>
      <c r="AA649" s="11">
        <f t="shared" si="98"/>
        <v>0.57006334175084195</v>
      </c>
      <c r="AB649" s="10"/>
      <c r="AC649" s="10" t="str">
        <f t="shared" si="91"/>
        <v>|10179|</v>
      </c>
      <c r="AD649" s="10" t="str">
        <f t="shared" si="92"/>
        <v>SECCIONADORA 10</v>
      </c>
    </row>
    <row r="650" spans="1:30" ht="24" customHeight="1" x14ac:dyDescent="0.3">
      <c r="A650" s="35">
        <v>46198</v>
      </c>
      <c r="B650" s="10">
        <v>10179</v>
      </c>
      <c r="C650" s="10"/>
      <c r="D650" s="10" t="s">
        <v>3087</v>
      </c>
      <c r="E650" s="10">
        <v>20052001</v>
      </c>
      <c r="F650" s="10" t="s">
        <v>3196</v>
      </c>
      <c r="G650" s="10" t="s">
        <v>12</v>
      </c>
      <c r="H650" s="10" t="s">
        <v>12</v>
      </c>
      <c r="I650" s="10" t="s">
        <v>12</v>
      </c>
      <c r="J650" s="9">
        <v>4</v>
      </c>
      <c r="K650" s="10">
        <f>IF($E650="","",IFERROR(INDEX('01_Cad_Pecas'!$H$2:$H$5000,MATCH($E650,'01_Cad_Pecas'!$D$2:$D$5000,0)),IFERROR(INDEX('01_Cad_Pecas'!$H$2:$H$5000,MATCH(VALUE($E650),'01_Cad_Pecas'!$D$2:$D$5000,0)),"")))</f>
        <v>1.1000000000000001</v>
      </c>
      <c r="L650" s="10">
        <f>IF($E650="","",IFERROR(INDEX('01_Cad_Pecas'!$I$2:$I$5000,MATCH($E650,'01_Cad_Pecas'!$D$2:$D$5000,0)),IFERROR(INDEX('01_Cad_Pecas'!$I$2:$I$5000,MATCH(VALUE($E650),'01_Cad_Pecas'!$D$2:$D$5000,0)),"")))</f>
        <v>9.375E-2</v>
      </c>
      <c r="M650" s="10">
        <f t="shared" si="90"/>
        <v>1.4750000000000001</v>
      </c>
      <c r="N650" s="10">
        <v>46202</v>
      </c>
      <c r="O650" s="9">
        <v>4</v>
      </c>
      <c r="P650" s="10"/>
      <c r="Q650" s="10"/>
      <c r="R650" s="10">
        <f t="shared" si="93"/>
        <v>1.4750000000000001</v>
      </c>
      <c r="S650" s="10"/>
      <c r="T650" s="10">
        <f t="shared" si="94"/>
        <v>1</v>
      </c>
      <c r="U650" s="10"/>
      <c r="V650" s="10" t="str">
        <f t="shared" ca="1" si="95"/>
        <v>SIM</v>
      </c>
      <c r="W650" s="10">
        <f>IF(OR($A650="",$I650="",$M650=""),"",SUMIFS($M$2:M650,$I$2:I650,$I650,$A$2:A650,$A650)-$M650)</f>
        <v>263.58785</v>
      </c>
      <c r="X650" s="10">
        <f t="shared" si="96"/>
        <v>270.89410000000009</v>
      </c>
      <c r="Y650" s="10">
        <f>IFERROR(VLOOKUP($I650,'02_Cad_Maquinas'!$B$2:$H$200,7,FALSE()),"")</f>
        <v>475.2</v>
      </c>
      <c r="Z650" s="10">
        <f t="shared" si="97"/>
        <v>204.30589999999989</v>
      </c>
      <c r="AA650" s="11">
        <f t="shared" si="98"/>
        <v>0.57006334175084195</v>
      </c>
      <c r="AB650" s="10"/>
      <c r="AC650" s="10" t="str">
        <f t="shared" si="91"/>
        <v>|10179|</v>
      </c>
      <c r="AD650" s="10" t="str">
        <f t="shared" si="92"/>
        <v>SECCIONADORA 10</v>
      </c>
    </row>
    <row r="651" spans="1:30" ht="24" customHeight="1" x14ac:dyDescent="0.3">
      <c r="A651" s="35">
        <v>46198</v>
      </c>
      <c r="B651" s="10">
        <v>10179</v>
      </c>
      <c r="C651" s="10"/>
      <c r="D651" s="10" t="s">
        <v>3087</v>
      </c>
      <c r="E651" s="10">
        <v>20052002</v>
      </c>
      <c r="F651" s="10" t="s">
        <v>3197</v>
      </c>
      <c r="G651" s="10" t="s">
        <v>12</v>
      </c>
      <c r="H651" s="10" t="s">
        <v>12</v>
      </c>
      <c r="I651" s="10" t="s">
        <v>12</v>
      </c>
      <c r="J651" s="9">
        <v>1</v>
      </c>
      <c r="K651" s="10">
        <f>IF($E651="","",IFERROR(INDEX('01_Cad_Pecas'!$H$2:$H$5000,MATCH($E651,'01_Cad_Pecas'!$D$2:$D$5000,0)),IFERROR(INDEX('01_Cad_Pecas'!$H$2:$H$5000,MATCH(VALUE($E651),'01_Cad_Pecas'!$D$2:$D$5000,0)),"")))</f>
        <v>1.1000000000000001</v>
      </c>
      <c r="L651" s="10">
        <f>IF($E651="","",IFERROR(INDEX('01_Cad_Pecas'!$I$2:$I$5000,MATCH($E651,'01_Cad_Pecas'!$D$2:$D$5000,0)),IFERROR(INDEX('01_Cad_Pecas'!$I$2:$I$5000,MATCH(VALUE($E651),'01_Cad_Pecas'!$D$2:$D$5000,0)),"")))</f>
        <v>9.375E-2</v>
      </c>
      <c r="M651" s="10">
        <f t="shared" si="90"/>
        <v>1.1937500000000001</v>
      </c>
      <c r="N651" s="10">
        <v>46202</v>
      </c>
      <c r="O651" s="9">
        <v>1</v>
      </c>
      <c r="P651" s="10"/>
      <c r="Q651" s="10"/>
      <c r="R651" s="10">
        <f t="shared" si="93"/>
        <v>1.1937500000000001</v>
      </c>
      <c r="S651" s="10"/>
      <c r="T651" s="10">
        <f t="shared" si="94"/>
        <v>1</v>
      </c>
      <c r="U651" s="10"/>
      <c r="V651" s="10" t="str">
        <f t="shared" ca="1" si="95"/>
        <v>SIM</v>
      </c>
      <c r="W651" s="10">
        <f>IF(OR($A651="",$I651="",$M651=""),"",SUMIFS($M$2:M651,$I$2:I651,$I651,$A$2:A651,$A651)-$M651)</f>
        <v>265.06285000000003</v>
      </c>
      <c r="X651" s="10">
        <f t="shared" si="96"/>
        <v>270.89410000000009</v>
      </c>
      <c r="Y651" s="10">
        <f>IFERROR(VLOOKUP($I651,'02_Cad_Maquinas'!$B$2:$H$200,7,FALSE()),"")</f>
        <v>475.2</v>
      </c>
      <c r="Z651" s="10">
        <f t="shared" si="97"/>
        <v>204.30589999999989</v>
      </c>
      <c r="AA651" s="11">
        <f t="shared" si="98"/>
        <v>0.57006334175084195</v>
      </c>
      <c r="AB651" s="10"/>
      <c r="AC651" s="10" t="str">
        <f t="shared" si="91"/>
        <v>|10179|</v>
      </c>
      <c r="AD651" s="10" t="str">
        <f t="shared" si="92"/>
        <v>SECCIONADORA 10</v>
      </c>
    </row>
    <row r="652" spans="1:30" ht="24" customHeight="1" x14ac:dyDescent="0.3">
      <c r="A652" s="35">
        <v>46198</v>
      </c>
      <c r="B652" s="10">
        <v>10179</v>
      </c>
      <c r="C652" s="10"/>
      <c r="D652" s="10" t="s">
        <v>3087</v>
      </c>
      <c r="E652" s="10">
        <v>20052003</v>
      </c>
      <c r="F652" s="10" t="s">
        <v>3198</v>
      </c>
      <c r="G652" s="10" t="s">
        <v>12</v>
      </c>
      <c r="H652" s="10" t="s">
        <v>12</v>
      </c>
      <c r="I652" s="10" t="s">
        <v>12</v>
      </c>
      <c r="J652" s="9">
        <v>2</v>
      </c>
      <c r="K652" s="10">
        <f>IF($E652="","",IFERROR(INDEX('01_Cad_Pecas'!$H$2:$H$5000,MATCH($E652,'01_Cad_Pecas'!$D$2:$D$5000,0)),IFERROR(INDEX('01_Cad_Pecas'!$H$2:$H$5000,MATCH(VALUE($E652),'01_Cad_Pecas'!$D$2:$D$5000,0)),"")))</f>
        <v>1.1000000000000001</v>
      </c>
      <c r="L652" s="10">
        <f>IF($E652="","",IFERROR(INDEX('01_Cad_Pecas'!$I$2:$I$5000,MATCH($E652,'01_Cad_Pecas'!$D$2:$D$5000,0)),IFERROR(INDEX('01_Cad_Pecas'!$I$2:$I$5000,MATCH(VALUE($E652),'01_Cad_Pecas'!$D$2:$D$5000,0)),"")))</f>
        <v>9.375E-2</v>
      </c>
      <c r="M652" s="10">
        <f t="shared" si="90"/>
        <v>1.2875000000000001</v>
      </c>
      <c r="N652" s="10">
        <v>46202</v>
      </c>
      <c r="O652" s="9">
        <v>2</v>
      </c>
      <c r="P652" s="10"/>
      <c r="Q652" s="10"/>
      <c r="R652" s="10">
        <f t="shared" si="93"/>
        <v>1.2875000000000001</v>
      </c>
      <c r="S652" s="10"/>
      <c r="T652" s="10">
        <f t="shared" si="94"/>
        <v>1</v>
      </c>
      <c r="U652" s="10"/>
      <c r="V652" s="10" t="str">
        <f t="shared" ca="1" si="95"/>
        <v>SIM</v>
      </c>
      <c r="W652" s="10">
        <f>IF(OR($A652="",$I652="",$M652=""),"",SUMIFS($M$2:M652,$I$2:I652,$I652,$A$2:A652,$A652)-$M652)</f>
        <v>266.25660000000005</v>
      </c>
      <c r="X652" s="10">
        <f t="shared" si="96"/>
        <v>270.89410000000009</v>
      </c>
      <c r="Y652" s="10">
        <f>IFERROR(VLOOKUP($I652,'02_Cad_Maquinas'!$B$2:$H$200,7,FALSE()),"")</f>
        <v>475.2</v>
      </c>
      <c r="Z652" s="10">
        <f t="shared" si="97"/>
        <v>204.30589999999989</v>
      </c>
      <c r="AA652" s="11">
        <f t="shared" si="98"/>
        <v>0.57006334175084195</v>
      </c>
      <c r="AB652" s="10"/>
      <c r="AC652" s="10" t="str">
        <f t="shared" si="91"/>
        <v>|10179|</v>
      </c>
      <c r="AD652" s="10" t="str">
        <f t="shared" si="92"/>
        <v>SECCIONADORA 10</v>
      </c>
    </row>
    <row r="653" spans="1:30" ht="24" customHeight="1" x14ac:dyDescent="0.3">
      <c r="A653" s="35">
        <v>46198</v>
      </c>
      <c r="B653" s="10">
        <v>10179</v>
      </c>
      <c r="C653" s="10"/>
      <c r="D653" s="10" t="s">
        <v>3087</v>
      </c>
      <c r="E653" s="10">
        <v>30006804</v>
      </c>
      <c r="F653" s="10" t="s">
        <v>3288</v>
      </c>
      <c r="G653" s="10" t="s">
        <v>12</v>
      </c>
      <c r="H653" s="10" t="s">
        <v>12</v>
      </c>
      <c r="I653" s="10" t="s">
        <v>12</v>
      </c>
      <c r="J653" s="9">
        <v>24</v>
      </c>
      <c r="K653" s="10">
        <f>IF($E653="","",IFERROR(INDEX('01_Cad_Pecas'!$H$2:$H$5000,MATCH($E653,'01_Cad_Pecas'!$D$2:$D$5000,0)),IFERROR(INDEX('01_Cad_Pecas'!$H$2:$H$5000,MATCH(VALUE($E653),'01_Cad_Pecas'!$D$2:$D$5000,0)),"")))</f>
        <v>1.1000000000000001</v>
      </c>
      <c r="L653" s="10">
        <f>IF($E653="","",IFERROR(INDEX('01_Cad_Pecas'!$I$2:$I$5000,MATCH($E653,'01_Cad_Pecas'!$D$2:$D$5000,0)),IFERROR(INDEX('01_Cad_Pecas'!$I$2:$I$5000,MATCH(VALUE($E653),'01_Cad_Pecas'!$D$2:$D$5000,0)),"")))</f>
        <v>9.375E-2</v>
      </c>
      <c r="M653" s="10">
        <f t="shared" si="90"/>
        <v>3.35</v>
      </c>
      <c r="N653" s="10">
        <v>46202</v>
      </c>
      <c r="O653" s="9">
        <v>24</v>
      </c>
      <c r="P653" s="10"/>
      <c r="Q653" s="10"/>
      <c r="R653" s="10">
        <f t="shared" si="93"/>
        <v>3.35</v>
      </c>
      <c r="S653" s="10"/>
      <c r="T653" s="10">
        <f t="shared" si="94"/>
        <v>1</v>
      </c>
      <c r="U653" s="10"/>
      <c r="V653" s="10" t="str">
        <f t="shared" ca="1" si="95"/>
        <v>SIM</v>
      </c>
      <c r="W653" s="10">
        <f>IF(OR($A653="",$I653="",$M653=""),"",SUMIFS($M$2:M653,$I$2:I653,$I653,$A$2:A653,$A653)-$M653)</f>
        <v>267.54410000000007</v>
      </c>
      <c r="X653" s="10">
        <f t="shared" si="96"/>
        <v>270.89410000000009</v>
      </c>
      <c r="Y653" s="10">
        <f>IFERROR(VLOOKUP($I653,'02_Cad_Maquinas'!$B$2:$H$200,7,FALSE()),"")</f>
        <v>475.2</v>
      </c>
      <c r="Z653" s="10">
        <f t="shared" si="97"/>
        <v>204.30589999999989</v>
      </c>
      <c r="AA653" s="11">
        <f t="shared" si="98"/>
        <v>0.57006334175084195</v>
      </c>
      <c r="AB653" s="10"/>
      <c r="AC653" s="10" t="str">
        <f t="shared" si="91"/>
        <v>|10179|</v>
      </c>
      <c r="AD653" s="10" t="str">
        <f t="shared" si="92"/>
        <v>SECCIONADORA 10</v>
      </c>
    </row>
    <row r="654" spans="1:30" ht="60" customHeight="1" x14ac:dyDescent="0.3">
      <c r="A654" s="35">
        <v>46202</v>
      </c>
      <c r="B654" s="10" t="s">
        <v>3078</v>
      </c>
      <c r="C654" s="10"/>
      <c r="D654" s="10" t="s">
        <v>3087</v>
      </c>
      <c r="E654" s="10">
        <v>30003602</v>
      </c>
      <c r="F654" s="10" t="s">
        <v>3300</v>
      </c>
      <c r="G654" s="10" t="s">
        <v>3087</v>
      </c>
      <c r="H654" s="10" t="s">
        <v>3087</v>
      </c>
      <c r="I654" s="10" t="s">
        <v>3087</v>
      </c>
      <c r="J654" s="19">
        <v>382</v>
      </c>
      <c r="K654" s="10">
        <f>IF($E654="","",IFERROR(INDEX('01_Cad_Pecas'!$H$2:$H$5000,MATCH($E654,'01_Cad_Pecas'!$D$2:$D$5000,0)),IFERROR(INDEX('01_Cad_Pecas'!$H$2:$H$5000,MATCH(VALUE($E654),'01_Cad_Pecas'!$D$2:$D$5000,0)),"")))</f>
        <v>1.1000000000000001</v>
      </c>
      <c r="L654" s="10">
        <f>IF($E654="","",IFERROR(INDEX('01_Cad_Pecas'!$I$2:$I$5000,MATCH($E654,'01_Cad_Pecas'!$D$2:$D$5000,0)),IFERROR(INDEX('01_Cad_Pecas'!$I$2:$I$5000,MATCH(VALUE($E654),'01_Cad_Pecas'!$D$2:$D$5000,0)),"")))</f>
        <v>9.375E-2</v>
      </c>
      <c r="M654" s="10">
        <f t="shared" si="90"/>
        <v>36.912500000000001</v>
      </c>
      <c r="N654" s="10">
        <v>46202</v>
      </c>
      <c r="O654" s="19">
        <v>382</v>
      </c>
      <c r="P654" s="10"/>
      <c r="Q654" s="10"/>
      <c r="R654" s="10">
        <f t="shared" si="93"/>
        <v>36.912500000000001</v>
      </c>
      <c r="S654" s="10"/>
      <c r="T654" s="10">
        <f t="shared" si="94"/>
        <v>1</v>
      </c>
      <c r="U654" s="10"/>
      <c r="V654" s="10" t="str">
        <f t="shared" ca="1" si="95"/>
        <v>SIM</v>
      </c>
      <c r="W654" s="10">
        <f>IF(OR($A654="",$I654="",$M654=""),"",SUMIFS($M$2:M654,$I$2:I654,$I654,$A$2:A654,$A654)-$M654)</f>
        <v>0</v>
      </c>
      <c r="X654" s="10">
        <f t="shared" si="96"/>
        <v>36.912500000000001</v>
      </c>
      <c r="Y654" s="10" t="str">
        <f>IFERROR(VLOOKUP($I654,'02_Cad_Maquinas'!$B$2:$H$200,7,FALSE()),"")</f>
        <v/>
      </c>
      <c r="Z654" s="10" t="str">
        <f t="shared" si="97"/>
        <v/>
      </c>
      <c r="AA654" s="11" t="str">
        <f t="shared" si="98"/>
        <v/>
      </c>
      <c r="AB654" s="10"/>
      <c r="AC654" s="10" t="str">
        <f t="shared" si="91"/>
        <v>|10149|10150|10151|10152|10153|10154|</v>
      </c>
      <c r="AD654" s="10" t="str">
        <f t="shared" si="92"/>
        <v>SECCIONADORA 10</v>
      </c>
    </row>
    <row r="655" spans="1:30" ht="24" customHeight="1" x14ac:dyDescent="0.3">
      <c r="A655" s="35">
        <v>46199</v>
      </c>
      <c r="B655" s="10">
        <v>10180.101479999999</v>
      </c>
      <c r="C655" s="10"/>
      <c r="D655" s="10" t="s">
        <v>3087</v>
      </c>
      <c r="E655" s="20">
        <v>30003602</v>
      </c>
      <c r="F655" s="16" t="s">
        <v>3300</v>
      </c>
      <c r="G655" s="10" t="s">
        <v>3087</v>
      </c>
      <c r="H655" s="10" t="s">
        <v>3087</v>
      </c>
      <c r="I655" s="10" t="s">
        <v>3087</v>
      </c>
      <c r="J655" s="19">
        <v>130</v>
      </c>
      <c r="K655" s="10">
        <f>IF($E655="","",IFERROR(INDEX('01_Cad_Pecas'!$H$2:$H$5000,MATCH($E655,'01_Cad_Pecas'!$D$2:$D$5000,0)),IFERROR(INDEX('01_Cad_Pecas'!$H$2:$H$5000,MATCH(VALUE($E655),'01_Cad_Pecas'!$D$2:$D$5000,0)),"")))</f>
        <v>1.1000000000000001</v>
      </c>
      <c r="L655" s="10">
        <f>IF($E655="","",IFERROR(INDEX('01_Cad_Pecas'!$I$2:$I$5000,MATCH($E655,'01_Cad_Pecas'!$D$2:$D$5000,0)),IFERROR(INDEX('01_Cad_Pecas'!$I$2:$I$5000,MATCH(VALUE($E655),'01_Cad_Pecas'!$D$2:$D$5000,0)),"")))</f>
        <v>9.375E-2</v>
      </c>
      <c r="M655" s="10">
        <f t="shared" si="90"/>
        <v>13.2875</v>
      </c>
      <c r="N655" s="10">
        <v>46202</v>
      </c>
      <c r="O655" s="19">
        <v>130</v>
      </c>
      <c r="P655" s="10"/>
      <c r="Q655" s="10"/>
      <c r="R655" s="10">
        <f t="shared" si="93"/>
        <v>13.2875</v>
      </c>
      <c r="S655" s="10"/>
      <c r="T655" s="10">
        <f t="shared" si="94"/>
        <v>1</v>
      </c>
      <c r="U655" s="10"/>
      <c r="V655" s="10" t="str">
        <f t="shared" ca="1" si="95"/>
        <v>SIM</v>
      </c>
      <c r="W655" s="10">
        <f>IF(OR($A655="",$I655="",$M655=""),"",SUMIFS($M$2:M655,$I$2:I655,$I655,$A$2:A655,$A655)-$M655)</f>
        <v>0</v>
      </c>
      <c r="X655" s="10">
        <f t="shared" si="96"/>
        <v>247.21249999999998</v>
      </c>
      <c r="Y655" s="10" t="str">
        <f>IFERROR(VLOOKUP($I655,'02_Cad_Maquinas'!$B$2:$H$200,7,FALSE()),"")</f>
        <v/>
      </c>
      <c r="Z655" s="10" t="str">
        <f t="shared" si="97"/>
        <v/>
      </c>
      <c r="AA655" s="11" t="str">
        <f t="shared" si="98"/>
        <v/>
      </c>
      <c r="AB655" s="10"/>
      <c r="AC655" s="10" t="str">
        <f t="shared" si="91"/>
        <v>|10180|10148|</v>
      </c>
      <c r="AD655" s="10" t="str">
        <f t="shared" si="92"/>
        <v>SECCIONADORA 10</v>
      </c>
    </row>
    <row r="656" spans="1:30" ht="24" customHeight="1" x14ac:dyDescent="0.3">
      <c r="A656" s="35">
        <v>46199</v>
      </c>
      <c r="B656" s="10">
        <v>10180.101479999999</v>
      </c>
      <c r="C656" s="10"/>
      <c r="D656" s="10" t="s">
        <v>3087</v>
      </c>
      <c r="E656" s="20">
        <v>30001205</v>
      </c>
      <c r="F656" s="16" t="s">
        <v>3322</v>
      </c>
      <c r="G656" s="10" t="s">
        <v>3087</v>
      </c>
      <c r="H656" s="10" t="s">
        <v>3087</v>
      </c>
      <c r="I656" s="10" t="s">
        <v>3087</v>
      </c>
      <c r="J656" s="19">
        <v>820</v>
      </c>
      <c r="K656" s="10">
        <f>IF($E656="","",IFERROR(INDEX('01_Cad_Pecas'!$H$2:$H$5000,MATCH($E656,'01_Cad_Pecas'!$D$2:$D$5000,0)),IFERROR(INDEX('01_Cad_Pecas'!$H$2:$H$5000,MATCH(VALUE($E656),'01_Cad_Pecas'!$D$2:$D$5000,0)),"")))</f>
        <v>1.1000000000000001</v>
      </c>
      <c r="L656" s="10">
        <f>IF($E656="","",IFERROR(INDEX('01_Cad_Pecas'!$I$2:$I$5000,MATCH($E656,'01_Cad_Pecas'!$D$2:$D$5000,0)),IFERROR(INDEX('01_Cad_Pecas'!$I$2:$I$5000,MATCH(VALUE($E656),'01_Cad_Pecas'!$D$2:$D$5000,0)),"")))</f>
        <v>9.375E-2</v>
      </c>
      <c r="M656" s="10">
        <f t="shared" si="90"/>
        <v>77.974999999999994</v>
      </c>
      <c r="N656" s="10">
        <v>46202</v>
      </c>
      <c r="O656" s="19">
        <v>820</v>
      </c>
      <c r="P656" s="10"/>
      <c r="Q656" s="10"/>
      <c r="R656" s="10">
        <f t="shared" si="93"/>
        <v>77.974999999999994</v>
      </c>
      <c r="S656" s="10"/>
      <c r="T656" s="10">
        <f t="shared" si="94"/>
        <v>1</v>
      </c>
      <c r="U656" s="10"/>
      <c r="V656" s="10" t="str">
        <f t="shared" ca="1" si="95"/>
        <v>SIM</v>
      </c>
      <c r="W656" s="10">
        <f>IF(OR($A656="",$I656="",$M656=""),"",SUMIFS($M$2:M656,$I$2:I656,$I656,$A$2:A656,$A656)-$M656)</f>
        <v>13.287499999999994</v>
      </c>
      <c r="X656" s="10">
        <f t="shared" si="96"/>
        <v>247.21249999999998</v>
      </c>
      <c r="Y656" s="10" t="str">
        <f>IFERROR(VLOOKUP($I656,'02_Cad_Maquinas'!$B$2:$H$200,7,FALSE()),"")</f>
        <v/>
      </c>
      <c r="Z656" s="10" t="str">
        <f t="shared" si="97"/>
        <v/>
      </c>
      <c r="AA656" s="11" t="str">
        <f t="shared" si="98"/>
        <v/>
      </c>
      <c r="AB656" s="10"/>
      <c r="AC656" s="10" t="str">
        <f t="shared" si="91"/>
        <v>|10180|10148|</v>
      </c>
      <c r="AD656" s="10" t="str">
        <f t="shared" si="92"/>
        <v>SECCIONADORA 10</v>
      </c>
    </row>
    <row r="657" spans="1:30" ht="24" customHeight="1" x14ac:dyDescent="0.3">
      <c r="A657" s="35">
        <v>46199</v>
      </c>
      <c r="B657" s="10">
        <v>10180.101479999999</v>
      </c>
      <c r="C657" s="10"/>
      <c r="D657" s="10" t="s">
        <v>3087</v>
      </c>
      <c r="E657" s="20">
        <v>30001206</v>
      </c>
      <c r="F657" s="16" t="s">
        <v>3278</v>
      </c>
      <c r="G657" s="10" t="s">
        <v>3087</v>
      </c>
      <c r="H657" s="10" t="s">
        <v>3087</v>
      </c>
      <c r="I657" s="10" t="s">
        <v>3087</v>
      </c>
      <c r="J657" s="19">
        <v>820</v>
      </c>
      <c r="K657" s="10">
        <f>IF($E657="","",IFERROR(INDEX('01_Cad_Pecas'!$H$2:$H$5000,MATCH($E657,'01_Cad_Pecas'!$D$2:$D$5000,0)),IFERROR(INDEX('01_Cad_Pecas'!$H$2:$H$5000,MATCH(VALUE($E657),'01_Cad_Pecas'!$D$2:$D$5000,0)),"")))</f>
        <v>1.1000000000000001</v>
      </c>
      <c r="L657" s="10">
        <f>IF($E657="","",IFERROR(INDEX('01_Cad_Pecas'!$I$2:$I$5000,MATCH($E657,'01_Cad_Pecas'!$D$2:$D$5000,0)),IFERROR(INDEX('01_Cad_Pecas'!$I$2:$I$5000,MATCH(VALUE($E657),'01_Cad_Pecas'!$D$2:$D$5000,0)),"")))</f>
        <v>9.375E-2</v>
      </c>
      <c r="M657" s="10">
        <f t="shared" si="90"/>
        <v>77.974999999999994</v>
      </c>
      <c r="N657" s="10">
        <v>46202</v>
      </c>
      <c r="O657" s="19">
        <v>820</v>
      </c>
      <c r="P657" s="10"/>
      <c r="Q657" s="10"/>
      <c r="R657" s="10">
        <f t="shared" si="93"/>
        <v>77.974999999999994</v>
      </c>
      <c r="S657" s="10"/>
      <c r="T657" s="10">
        <f t="shared" si="94"/>
        <v>1</v>
      </c>
      <c r="U657" s="10"/>
      <c r="V657" s="10" t="str">
        <f t="shared" ca="1" si="95"/>
        <v>SIM</v>
      </c>
      <c r="W657" s="10">
        <f>IF(OR($A657="",$I657="",$M657=""),"",SUMIFS($M$2:M657,$I$2:I657,$I657,$A$2:A657,$A657)-$M657)</f>
        <v>91.262499999999989</v>
      </c>
      <c r="X657" s="10">
        <f t="shared" si="96"/>
        <v>247.21249999999998</v>
      </c>
      <c r="Y657" s="10" t="str">
        <f>IFERROR(VLOOKUP($I657,'02_Cad_Maquinas'!$B$2:$H$200,7,FALSE()),"")</f>
        <v/>
      </c>
      <c r="Z657" s="10" t="str">
        <f t="shared" si="97"/>
        <v/>
      </c>
      <c r="AA657" s="11" t="str">
        <f t="shared" si="98"/>
        <v/>
      </c>
      <c r="AB657" s="10"/>
      <c r="AC657" s="10" t="str">
        <f t="shared" si="91"/>
        <v>|10180|10148|</v>
      </c>
      <c r="AD657" s="10" t="str">
        <f t="shared" si="92"/>
        <v>SECCIONADORA 10</v>
      </c>
    </row>
    <row r="658" spans="1:30" ht="24" customHeight="1" x14ac:dyDescent="0.3">
      <c r="A658" s="35">
        <v>46199</v>
      </c>
      <c r="B658" s="10">
        <v>10180.101479999999</v>
      </c>
      <c r="C658" s="10"/>
      <c r="D658" s="10" t="s">
        <v>3087</v>
      </c>
      <c r="E658" s="20">
        <v>30001207</v>
      </c>
      <c r="F658" s="16" t="s">
        <v>3280</v>
      </c>
      <c r="G658" s="10" t="s">
        <v>3087</v>
      </c>
      <c r="H658" s="10" t="s">
        <v>3087</v>
      </c>
      <c r="I658" s="10" t="s">
        <v>3087</v>
      </c>
      <c r="J658" s="19">
        <v>820</v>
      </c>
      <c r="K658" s="10">
        <f>IF($E658="","",IFERROR(INDEX('01_Cad_Pecas'!$H$2:$H$5000,MATCH($E658,'01_Cad_Pecas'!$D$2:$D$5000,0)),IFERROR(INDEX('01_Cad_Pecas'!$H$2:$H$5000,MATCH(VALUE($E658),'01_Cad_Pecas'!$D$2:$D$5000,0)),"")))</f>
        <v>1.1000000000000001</v>
      </c>
      <c r="L658" s="10">
        <f>IF($E658="","",IFERROR(INDEX('01_Cad_Pecas'!$I$2:$I$5000,MATCH($E658,'01_Cad_Pecas'!$D$2:$D$5000,0)),IFERROR(INDEX('01_Cad_Pecas'!$I$2:$I$5000,MATCH(VALUE($E658),'01_Cad_Pecas'!$D$2:$D$5000,0)),"")))</f>
        <v>9.375E-2</v>
      </c>
      <c r="M658" s="10">
        <f t="shared" si="90"/>
        <v>77.974999999999994</v>
      </c>
      <c r="N658" s="10">
        <v>46202</v>
      </c>
      <c r="O658" s="19">
        <v>820</v>
      </c>
      <c r="P658" s="10"/>
      <c r="Q658" s="10"/>
      <c r="R658" s="10">
        <f t="shared" si="93"/>
        <v>77.974999999999994</v>
      </c>
      <c r="S658" s="10"/>
      <c r="T658" s="10">
        <f t="shared" si="94"/>
        <v>1</v>
      </c>
      <c r="U658" s="10"/>
      <c r="V658" s="10" t="str">
        <f t="shared" ca="1" si="95"/>
        <v>SIM</v>
      </c>
      <c r="W658" s="10">
        <f>IF(OR($A658="",$I658="",$M658=""),"",SUMIFS($M$2:M658,$I$2:I658,$I658,$A$2:A658,$A658)-$M658)</f>
        <v>169.23749999999998</v>
      </c>
      <c r="X658" s="10">
        <f t="shared" si="96"/>
        <v>247.21249999999998</v>
      </c>
      <c r="Y658" s="10" t="str">
        <f>IFERROR(VLOOKUP($I658,'02_Cad_Maquinas'!$B$2:$H$200,7,FALSE()),"")</f>
        <v/>
      </c>
      <c r="Z658" s="10" t="str">
        <f t="shared" si="97"/>
        <v/>
      </c>
      <c r="AA658" s="11" t="str">
        <f t="shared" si="98"/>
        <v/>
      </c>
      <c r="AB658" s="10"/>
      <c r="AC658" s="10" t="str">
        <f t="shared" si="91"/>
        <v>|10180|10148|</v>
      </c>
      <c r="AD658" s="10" t="str">
        <f t="shared" si="92"/>
        <v>SECCIONADORA 10</v>
      </c>
    </row>
    <row r="659" spans="1:30" ht="24" customHeight="1" x14ac:dyDescent="0.3">
      <c r="A659" s="35">
        <v>46196</v>
      </c>
      <c r="B659" s="10">
        <v>10176</v>
      </c>
      <c r="C659" s="10" t="s">
        <v>3130</v>
      </c>
      <c r="D659" s="10" t="s">
        <v>19</v>
      </c>
      <c r="E659" s="10">
        <v>30001204</v>
      </c>
      <c r="F659" s="10" t="s">
        <v>3326</v>
      </c>
      <c r="G659" s="10" t="s">
        <v>19</v>
      </c>
      <c r="H659" s="10" t="s">
        <v>19</v>
      </c>
      <c r="I659" s="9" t="s">
        <v>19</v>
      </c>
      <c r="J659" s="9">
        <v>238</v>
      </c>
      <c r="K659" s="10">
        <f>IF($E659="","",IFERROR(INDEX('01_Cad_Pecas'!$H$2:$H$5000,MATCH($E659,'01_Cad_Pecas'!$D$2:$D$5000,0)),IFERROR(INDEX('01_Cad_Pecas'!$H$2:$H$5000,MATCH(VALUE($E659),'01_Cad_Pecas'!$D$2:$D$5000,0)),"")))</f>
        <v>1.1000000000000001</v>
      </c>
      <c r="L659" s="10">
        <f>IF($E659="","",IFERROR(INDEX('01_Cad_Pecas'!$I$2:$I$5000,MATCH($E659,'01_Cad_Pecas'!$D$2:$D$5000,0)),IFERROR(INDEX('01_Cad_Pecas'!$I$2:$I$5000,MATCH(VALUE($E659),'01_Cad_Pecas'!$D$2:$D$5000,0)),"")))</f>
        <v>9.375E-2</v>
      </c>
      <c r="M659" s="10">
        <f t="shared" si="90"/>
        <v>23.412500000000001</v>
      </c>
      <c r="N659" s="9">
        <v>46196</v>
      </c>
      <c r="O659" s="9">
        <v>238</v>
      </c>
      <c r="P659" s="10"/>
      <c r="Q659" s="10"/>
      <c r="R659" s="10">
        <f t="shared" si="93"/>
        <v>23.412500000000001</v>
      </c>
      <c r="S659" s="10"/>
      <c r="T659" s="10">
        <f t="shared" si="94"/>
        <v>1</v>
      </c>
      <c r="U659" s="10"/>
      <c r="V659" s="10" t="str">
        <f t="shared" ca="1" si="95"/>
        <v>SIM</v>
      </c>
      <c r="W659" s="10">
        <f>IF(OR($A659="",$I659="",$M659=""),"",SUMIFS($M$2:M659,$I$2:I659,$I659,$A$2:A659,$A659)-$M659)</f>
        <v>0</v>
      </c>
      <c r="X659" s="10">
        <f t="shared" si="96"/>
        <v>322.30330000000004</v>
      </c>
      <c r="Y659" s="10">
        <f>IFERROR(VLOOKUP($I659,'02_Cad_Maquinas'!$B$2:$H$200,7,FALSE()),"")</f>
        <v>475.2</v>
      </c>
      <c r="Z659" s="10">
        <f t="shared" si="97"/>
        <v>152.89669999999995</v>
      </c>
      <c r="AA659" s="11">
        <f t="shared" si="98"/>
        <v>0.6782476851851853</v>
      </c>
      <c r="AB659" s="10" t="s">
        <v>3327</v>
      </c>
      <c r="AC659" s="10" t="str">
        <f t="shared" si="91"/>
        <v>|10176|</v>
      </c>
      <c r="AD659" s="10" t="str">
        <f t="shared" si="92"/>
        <v>SECCIONADORA 11</v>
      </c>
    </row>
    <row r="660" spans="1:30" ht="24" customHeight="1" x14ac:dyDescent="0.3">
      <c r="A660" s="35">
        <v>46196</v>
      </c>
      <c r="B660" s="10">
        <v>10176</v>
      </c>
      <c r="C660" s="10" t="s">
        <v>3130</v>
      </c>
      <c r="D660" s="10" t="s">
        <v>19</v>
      </c>
      <c r="E660" s="10">
        <v>30004805</v>
      </c>
      <c r="F660" s="10" t="s">
        <v>3328</v>
      </c>
      <c r="G660" s="10" t="s">
        <v>19</v>
      </c>
      <c r="H660" s="10" t="s">
        <v>19</v>
      </c>
      <c r="I660" s="9" t="s">
        <v>19</v>
      </c>
      <c r="J660" s="9">
        <v>30</v>
      </c>
      <c r="K660" s="10">
        <f>IF($E660="","",IFERROR(INDEX('01_Cad_Pecas'!$H$2:$H$5000,MATCH($E660,'01_Cad_Pecas'!$D$2:$D$5000,0)),IFERROR(INDEX('01_Cad_Pecas'!$H$2:$H$5000,MATCH(VALUE($E660),'01_Cad_Pecas'!$D$2:$D$5000,0)),"")))</f>
        <v>1.1000000000000001</v>
      </c>
      <c r="L660" s="10">
        <f>IF($E660="","",IFERROR(INDEX('01_Cad_Pecas'!$I$2:$I$5000,MATCH($E660,'01_Cad_Pecas'!$D$2:$D$5000,0)),IFERROR(INDEX('01_Cad_Pecas'!$I$2:$I$5000,MATCH(VALUE($E660),'01_Cad_Pecas'!$D$2:$D$5000,0)),"")))</f>
        <v>9.375E-2</v>
      </c>
      <c r="M660" s="10">
        <f t="shared" si="90"/>
        <v>3.9125000000000001</v>
      </c>
      <c r="N660" s="9">
        <v>46196</v>
      </c>
      <c r="O660" s="9">
        <v>30</v>
      </c>
      <c r="P660" s="10"/>
      <c r="Q660" s="10"/>
      <c r="R660" s="10">
        <f t="shared" si="93"/>
        <v>3.9125000000000001</v>
      </c>
      <c r="S660" s="10"/>
      <c r="T660" s="10">
        <f t="shared" si="94"/>
        <v>1</v>
      </c>
      <c r="U660" s="10"/>
      <c r="V660" s="10" t="str">
        <f t="shared" ca="1" si="95"/>
        <v>SIM</v>
      </c>
      <c r="W660" s="10">
        <f>IF(OR($A660="",$I660="",$M660=""),"",SUMIFS($M$2:M660,$I$2:I660,$I660,$A$2:A660,$A660)-$M660)</f>
        <v>23.412500000000001</v>
      </c>
      <c r="X660" s="10">
        <f t="shared" si="96"/>
        <v>322.30330000000004</v>
      </c>
      <c r="Y660" s="10">
        <f>IFERROR(VLOOKUP($I660,'02_Cad_Maquinas'!$B$2:$H$200,7,FALSE()),"")</f>
        <v>475.2</v>
      </c>
      <c r="Z660" s="10">
        <f t="shared" si="97"/>
        <v>152.89669999999995</v>
      </c>
      <c r="AA660" s="11">
        <f t="shared" si="98"/>
        <v>0.6782476851851853</v>
      </c>
      <c r="AB660" s="10" t="s">
        <v>3327</v>
      </c>
      <c r="AC660" s="10" t="str">
        <f t="shared" si="91"/>
        <v>|10176|</v>
      </c>
      <c r="AD660" s="10" t="str">
        <f t="shared" si="92"/>
        <v>SECCIONADORA 11</v>
      </c>
    </row>
    <row r="661" spans="1:30" ht="24" customHeight="1" x14ac:dyDescent="0.3">
      <c r="A661" s="35">
        <v>46196</v>
      </c>
      <c r="B661" s="10">
        <v>10176</v>
      </c>
      <c r="C661" s="10" t="s">
        <v>3130</v>
      </c>
      <c r="D661" s="10" t="s">
        <v>19</v>
      </c>
      <c r="E661" s="10">
        <v>30001308</v>
      </c>
      <c r="F661" s="10" t="s">
        <v>3329</v>
      </c>
      <c r="G661" s="10" t="s">
        <v>19</v>
      </c>
      <c r="H661" s="10" t="s">
        <v>19</v>
      </c>
      <c r="I661" s="9" t="s">
        <v>19</v>
      </c>
      <c r="J661" s="9">
        <v>88</v>
      </c>
      <c r="K661" s="10">
        <f>IF($E661="","",IFERROR(INDEX('01_Cad_Pecas'!$H$2:$H$5000,MATCH($E661,'01_Cad_Pecas'!$D$2:$D$5000,0)),IFERROR(INDEX('01_Cad_Pecas'!$H$2:$H$5000,MATCH(VALUE($E661),'01_Cad_Pecas'!$D$2:$D$5000,0)),"")))</f>
        <v>1.1000000000000001</v>
      </c>
      <c r="L661" s="10">
        <f>IF($E661="","",IFERROR(INDEX('01_Cad_Pecas'!$I$2:$I$5000,MATCH($E661,'01_Cad_Pecas'!$D$2:$D$5000,0)),IFERROR(INDEX('01_Cad_Pecas'!$I$2:$I$5000,MATCH(VALUE($E661),'01_Cad_Pecas'!$D$2:$D$5000,0)),"")))</f>
        <v>9.375E-2</v>
      </c>
      <c r="M661" s="10">
        <f t="shared" si="90"/>
        <v>9.35</v>
      </c>
      <c r="N661" s="9">
        <v>46196</v>
      </c>
      <c r="O661" s="9">
        <v>88</v>
      </c>
      <c r="P661" s="10"/>
      <c r="Q661" s="10"/>
      <c r="R661" s="10">
        <f t="shared" si="93"/>
        <v>9.35</v>
      </c>
      <c r="S661" s="10"/>
      <c r="T661" s="10">
        <f t="shared" si="94"/>
        <v>1</v>
      </c>
      <c r="U661" s="10"/>
      <c r="V661" s="10" t="str">
        <f t="shared" ca="1" si="95"/>
        <v>SIM</v>
      </c>
      <c r="W661" s="10">
        <f>IF(OR($A661="",$I661="",$M661=""),"",SUMIFS($M$2:M661,$I$2:I661,$I661,$A$2:A661,$A661)-$M661)</f>
        <v>27.325000000000003</v>
      </c>
      <c r="X661" s="10">
        <f t="shared" si="96"/>
        <v>322.30330000000004</v>
      </c>
      <c r="Y661" s="10">
        <f>IFERROR(VLOOKUP($I661,'02_Cad_Maquinas'!$B$2:$H$200,7,FALSE()),"")</f>
        <v>475.2</v>
      </c>
      <c r="Z661" s="10">
        <f t="shared" si="97"/>
        <v>152.89669999999995</v>
      </c>
      <c r="AA661" s="11">
        <f t="shared" si="98"/>
        <v>0.6782476851851853</v>
      </c>
      <c r="AB661" s="10" t="s">
        <v>3327</v>
      </c>
      <c r="AC661" s="10" t="str">
        <f t="shared" si="91"/>
        <v>|10176|</v>
      </c>
      <c r="AD661" s="10" t="str">
        <f t="shared" si="92"/>
        <v>SECCIONADORA 11</v>
      </c>
    </row>
    <row r="662" spans="1:30" ht="24" customHeight="1" x14ac:dyDescent="0.3">
      <c r="A662" s="35">
        <v>46196</v>
      </c>
      <c r="B662" s="10">
        <v>10176</v>
      </c>
      <c r="C662" s="10" t="s">
        <v>3130</v>
      </c>
      <c r="D662" s="10" t="s">
        <v>19</v>
      </c>
      <c r="E662" s="10">
        <v>30001309</v>
      </c>
      <c r="F662" s="10" t="s">
        <v>3291</v>
      </c>
      <c r="G662" s="10" t="s">
        <v>19</v>
      </c>
      <c r="H662" s="10" t="s">
        <v>19</v>
      </c>
      <c r="I662" s="9" t="s">
        <v>19</v>
      </c>
      <c r="J662" s="9">
        <v>198</v>
      </c>
      <c r="K662" s="10">
        <f>IF($E662="","",IFERROR(INDEX('01_Cad_Pecas'!$H$2:$H$5000,MATCH($E662,'01_Cad_Pecas'!$D$2:$D$5000,0)),IFERROR(INDEX('01_Cad_Pecas'!$H$2:$H$5000,MATCH(VALUE($E662),'01_Cad_Pecas'!$D$2:$D$5000,0)),"")))</f>
        <v>1.1000000000000001</v>
      </c>
      <c r="L662" s="10">
        <f>IF($E662="","",IFERROR(INDEX('01_Cad_Pecas'!$I$2:$I$5000,MATCH($E662,'01_Cad_Pecas'!$D$2:$D$5000,0)),IFERROR(INDEX('01_Cad_Pecas'!$I$2:$I$5000,MATCH(VALUE($E662),'01_Cad_Pecas'!$D$2:$D$5000,0)),"")))</f>
        <v>9.375E-2</v>
      </c>
      <c r="M662" s="10">
        <f t="shared" si="90"/>
        <v>19.662500000000001</v>
      </c>
      <c r="N662" s="9">
        <v>46196</v>
      </c>
      <c r="O662" s="9">
        <v>198</v>
      </c>
      <c r="P662" s="10"/>
      <c r="Q662" s="10"/>
      <c r="R662" s="10">
        <f t="shared" si="93"/>
        <v>19.662500000000001</v>
      </c>
      <c r="S662" s="10"/>
      <c r="T662" s="10">
        <f t="shared" si="94"/>
        <v>1</v>
      </c>
      <c r="U662" s="10"/>
      <c r="V662" s="10" t="str">
        <f t="shared" ca="1" si="95"/>
        <v>SIM</v>
      </c>
      <c r="W662" s="10">
        <f>IF(OR($A662="",$I662="",$M662=""),"",SUMIFS($M$2:M662,$I$2:I662,$I662,$A$2:A662,$A662)-$M662)</f>
        <v>36.675000000000004</v>
      </c>
      <c r="X662" s="10">
        <f t="shared" si="96"/>
        <v>322.30330000000004</v>
      </c>
      <c r="Y662" s="10">
        <f>IFERROR(VLOOKUP($I662,'02_Cad_Maquinas'!$B$2:$H$200,7,FALSE()),"")</f>
        <v>475.2</v>
      </c>
      <c r="Z662" s="10">
        <f t="shared" si="97"/>
        <v>152.89669999999995</v>
      </c>
      <c r="AA662" s="11">
        <f t="shared" si="98"/>
        <v>0.6782476851851853</v>
      </c>
      <c r="AB662" s="10" t="s">
        <v>3327</v>
      </c>
      <c r="AC662" s="10" t="str">
        <f t="shared" si="91"/>
        <v>|10176|</v>
      </c>
      <c r="AD662" s="10" t="str">
        <f t="shared" si="92"/>
        <v>SECCIONADORA 11</v>
      </c>
    </row>
    <row r="663" spans="1:30" ht="24" customHeight="1" x14ac:dyDescent="0.3">
      <c r="A663" s="35">
        <v>46196</v>
      </c>
      <c r="B663" s="10">
        <v>10176</v>
      </c>
      <c r="C663" s="10" t="s">
        <v>3130</v>
      </c>
      <c r="D663" s="10" t="s">
        <v>19</v>
      </c>
      <c r="E663" s="10">
        <v>30001321</v>
      </c>
      <c r="F663" s="10" t="s">
        <v>3330</v>
      </c>
      <c r="G663" s="10" t="s">
        <v>19</v>
      </c>
      <c r="H663" s="10" t="s">
        <v>19</v>
      </c>
      <c r="I663" s="9" t="s">
        <v>19</v>
      </c>
      <c r="J663" s="9">
        <v>150</v>
      </c>
      <c r="K663" s="10">
        <f>IF($E663="","",IFERROR(INDEX('01_Cad_Pecas'!$H$2:$H$5000,MATCH($E663,'01_Cad_Pecas'!$D$2:$D$5000,0)),IFERROR(INDEX('01_Cad_Pecas'!$H$2:$H$5000,MATCH(VALUE($E663),'01_Cad_Pecas'!$D$2:$D$5000,0)),"")))</f>
        <v>1.1000000000000001</v>
      </c>
      <c r="L663" s="10">
        <f>IF($E663="","",IFERROR(INDEX('01_Cad_Pecas'!$I$2:$I$5000,MATCH($E663,'01_Cad_Pecas'!$D$2:$D$5000,0)),IFERROR(INDEX('01_Cad_Pecas'!$I$2:$I$5000,MATCH(VALUE($E663),'01_Cad_Pecas'!$D$2:$D$5000,0)),"")))</f>
        <v>9.375E-2</v>
      </c>
      <c r="M663" s="10">
        <f t="shared" si="90"/>
        <v>15.1625</v>
      </c>
      <c r="N663" s="9">
        <v>46196</v>
      </c>
      <c r="O663" s="9">
        <v>150</v>
      </c>
      <c r="P663" s="10"/>
      <c r="Q663" s="10"/>
      <c r="R663" s="10">
        <f t="shared" si="93"/>
        <v>15.1625</v>
      </c>
      <c r="S663" s="10"/>
      <c r="T663" s="10">
        <f t="shared" si="94"/>
        <v>1</v>
      </c>
      <c r="U663" s="10"/>
      <c r="V663" s="10" t="str">
        <f t="shared" ca="1" si="95"/>
        <v>SIM</v>
      </c>
      <c r="W663" s="10">
        <f>IF(OR($A663="",$I663="",$M663=""),"",SUMIFS($M$2:M663,$I$2:I663,$I663,$A$2:A663,$A663)-$M663)</f>
        <v>56.337499999999999</v>
      </c>
      <c r="X663" s="10">
        <f t="shared" si="96"/>
        <v>322.30330000000004</v>
      </c>
      <c r="Y663" s="10">
        <f>IFERROR(VLOOKUP($I663,'02_Cad_Maquinas'!$B$2:$H$200,7,FALSE()),"")</f>
        <v>475.2</v>
      </c>
      <c r="Z663" s="10">
        <f t="shared" si="97"/>
        <v>152.89669999999995</v>
      </c>
      <c r="AA663" s="11">
        <f t="shared" si="98"/>
        <v>0.6782476851851853</v>
      </c>
      <c r="AB663" s="10" t="s">
        <v>3327</v>
      </c>
      <c r="AC663" s="10" t="str">
        <f t="shared" si="91"/>
        <v>|10176|</v>
      </c>
      <c r="AD663" s="10" t="str">
        <f t="shared" si="92"/>
        <v>SECCIONADORA 11</v>
      </c>
    </row>
    <row r="664" spans="1:30" ht="24" customHeight="1" x14ac:dyDescent="0.3">
      <c r="A664" s="35">
        <v>46196</v>
      </c>
      <c r="B664" s="10">
        <v>10176</v>
      </c>
      <c r="C664" s="10" t="s">
        <v>3130</v>
      </c>
      <c r="D664" s="10" t="s">
        <v>19</v>
      </c>
      <c r="E664" s="10">
        <v>20020507</v>
      </c>
      <c r="F664" s="10" t="s">
        <v>3211</v>
      </c>
      <c r="G664" s="10" t="s">
        <v>19</v>
      </c>
      <c r="H664" s="10" t="s">
        <v>19</v>
      </c>
      <c r="I664" s="9" t="s">
        <v>19</v>
      </c>
      <c r="J664" s="9">
        <v>30</v>
      </c>
      <c r="K664" s="10">
        <f>IF($E664="","",IFERROR(INDEX('01_Cad_Pecas'!$H$2:$H$5000,MATCH($E664,'01_Cad_Pecas'!$D$2:$D$5000,0)),IFERROR(INDEX('01_Cad_Pecas'!$H$2:$H$5000,MATCH(VALUE($E664),'01_Cad_Pecas'!$D$2:$D$5000,0)),"")))</f>
        <v>2</v>
      </c>
      <c r="L664" s="10">
        <f>IF($E664="","",IFERROR(INDEX('01_Cad_Pecas'!$I$2:$I$5000,MATCH($E664,'01_Cad_Pecas'!$D$2:$D$5000,0)),IFERROR(INDEX('01_Cad_Pecas'!$I$2:$I$5000,MATCH(VALUE($E664),'01_Cad_Pecas'!$D$2:$D$5000,0)),"")))</f>
        <v>1.45</v>
      </c>
      <c r="M664" s="10">
        <f t="shared" si="90"/>
        <v>45.5</v>
      </c>
      <c r="N664" s="9">
        <v>46196</v>
      </c>
      <c r="O664" s="9">
        <v>30</v>
      </c>
      <c r="P664" s="10"/>
      <c r="Q664" s="10"/>
      <c r="R664" s="10">
        <f t="shared" si="93"/>
        <v>45.5</v>
      </c>
      <c r="S664" s="10"/>
      <c r="T664" s="10">
        <f t="shared" si="94"/>
        <v>1</v>
      </c>
      <c r="U664" s="10"/>
      <c r="V664" s="10" t="str">
        <f t="shared" ca="1" si="95"/>
        <v>SIM</v>
      </c>
      <c r="W664" s="10">
        <f>IF(OR($A664="",$I664="",$M664=""),"",SUMIFS($M$2:M664,$I$2:I664,$I664,$A$2:A664,$A664)-$M664)</f>
        <v>71.5</v>
      </c>
      <c r="X664" s="10">
        <f t="shared" si="96"/>
        <v>322.30330000000004</v>
      </c>
      <c r="Y664" s="10">
        <f>IFERROR(VLOOKUP($I664,'02_Cad_Maquinas'!$B$2:$H$200,7,FALSE()),"")</f>
        <v>475.2</v>
      </c>
      <c r="Z664" s="10">
        <f t="shared" si="97"/>
        <v>152.89669999999995</v>
      </c>
      <c r="AA664" s="11">
        <f t="shared" si="98"/>
        <v>0.6782476851851853</v>
      </c>
      <c r="AB664" s="10" t="s">
        <v>3327</v>
      </c>
      <c r="AC664" s="10" t="str">
        <f t="shared" si="91"/>
        <v>|10176|</v>
      </c>
      <c r="AD664" s="10" t="str">
        <f t="shared" si="92"/>
        <v>SECCIONADORA 11</v>
      </c>
    </row>
    <row r="665" spans="1:30" ht="24" customHeight="1" x14ac:dyDescent="0.3">
      <c r="A665" s="35">
        <v>46196</v>
      </c>
      <c r="B665" s="10">
        <v>10176</v>
      </c>
      <c r="C665" s="10" t="s">
        <v>3130</v>
      </c>
      <c r="D665" s="10" t="s">
        <v>19</v>
      </c>
      <c r="E665" s="10">
        <v>20021607</v>
      </c>
      <c r="F665" s="10" t="s">
        <v>2187</v>
      </c>
      <c r="G665" s="10" t="s">
        <v>19</v>
      </c>
      <c r="H665" s="10" t="s">
        <v>19</v>
      </c>
      <c r="I665" s="9" t="s">
        <v>19</v>
      </c>
      <c r="J665" s="9">
        <v>12</v>
      </c>
      <c r="K665" s="10">
        <f>IF($E665="","",IFERROR(INDEX('01_Cad_Pecas'!$H$2:$H$5000,MATCH($E665,'01_Cad_Pecas'!$D$2:$D$5000,0)),IFERROR(INDEX('01_Cad_Pecas'!$H$2:$H$5000,MATCH(VALUE($E665),'01_Cad_Pecas'!$D$2:$D$5000,0)),"")))</f>
        <v>2</v>
      </c>
      <c r="L665" s="10">
        <f>IF($E665="","",IFERROR(INDEX('01_Cad_Pecas'!$I$2:$I$5000,MATCH($E665,'01_Cad_Pecas'!$D$2:$D$5000,0)),IFERROR(INDEX('01_Cad_Pecas'!$I$2:$I$5000,MATCH(VALUE($E665),'01_Cad_Pecas'!$D$2:$D$5000,0)),"")))</f>
        <v>1.45</v>
      </c>
      <c r="M665" s="10">
        <f t="shared" si="90"/>
        <v>19.399999999999999</v>
      </c>
      <c r="N665" s="9">
        <v>46196</v>
      </c>
      <c r="O665" s="9">
        <v>12</v>
      </c>
      <c r="P665" s="10"/>
      <c r="Q665" s="10"/>
      <c r="R665" s="10">
        <f t="shared" si="93"/>
        <v>19.399999999999999</v>
      </c>
      <c r="S665" s="10"/>
      <c r="T665" s="10">
        <f t="shared" si="94"/>
        <v>1</v>
      </c>
      <c r="U665" s="10"/>
      <c r="V665" s="10" t="str">
        <f t="shared" ca="1" si="95"/>
        <v>SIM</v>
      </c>
      <c r="W665" s="10">
        <f>IF(OR($A665="",$I665="",$M665=""),"",SUMIFS($M$2:M665,$I$2:I665,$I665,$A$2:A665,$A665)-$M665)</f>
        <v>117</v>
      </c>
      <c r="X665" s="10">
        <f t="shared" si="96"/>
        <v>322.30330000000004</v>
      </c>
      <c r="Y665" s="10">
        <f>IFERROR(VLOOKUP($I665,'02_Cad_Maquinas'!$B$2:$H$200,7,FALSE()),"")</f>
        <v>475.2</v>
      </c>
      <c r="Z665" s="10">
        <f t="shared" si="97"/>
        <v>152.89669999999995</v>
      </c>
      <c r="AA665" s="11">
        <f t="shared" si="98"/>
        <v>0.6782476851851853</v>
      </c>
      <c r="AB665" s="10" t="s">
        <v>3327</v>
      </c>
      <c r="AC665" s="10" t="str">
        <f t="shared" si="91"/>
        <v>|10176|</v>
      </c>
      <c r="AD665" s="10" t="str">
        <f t="shared" si="92"/>
        <v>SECCIONADORA 11</v>
      </c>
    </row>
    <row r="666" spans="1:30" ht="24" customHeight="1" x14ac:dyDescent="0.3">
      <c r="A666" s="35">
        <v>46196</v>
      </c>
      <c r="B666" s="10">
        <v>10176</v>
      </c>
      <c r="C666" s="10" t="s">
        <v>3130</v>
      </c>
      <c r="D666" s="10" t="s">
        <v>19</v>
      </c>
      <c r="E666" s="10">
        <v>30001203</v>
      </c>
      <c r="F666" s="10" t="s">
        <v>3281</v>
      </c>
      <c r="G666" s="10" t="s">
        <v>19</v>
      </c>
      <c r="H666" s="10" t="s">
        <v>19</v>
      </c>
      <c r="I666" s="9" t="s">
        <v>19</v>
      </c>
      <c r="J666" s="9">
        <v>476</v>
      </c>
      <c r="K666" s="10">
        <f>IF($E666="","",IFERROR(INDEX('01_Cad_Pecas'!$H$2:$H$5000,MATCH($E666,'01_Cad_Pecas'!$D$2:$D$5000,0)),IFERROR(INDEX('01_Cad_Pecas'!$H$2:$H$5000,MATCH(VALUE($E666),'01_Cad_Pecas'!$D$2:$D$5000,0)),"")))</f>
        <v>1.1000000000000001</v>
      </c>
      <c r="L666" s="10">
        <f>IF($E666="","",IFERROR(INDEX('01_Cad_Pecas'!$I$2:$I$5000,MATCH($E666,'01_Cad_Pecas'!$D$2:$D$5000,0)),IFERROR(INDEX('01_Cad_Pecas'!$I$2:$I$5000,MATCH(VALUE($E666),'01_Cad_Pecas'!$D$2:$D$5000,0)),"")))</f>
        <v>9.375E-2</v>
      </c>
      <c r="M666" s="10">
        <f t="shared" si="90"/>
        <v>45.725000000000001</v>
      </c>
      <c r="N666" s="9">
        <v>46196</v>
      </c>
      <c r="O666" s="9">
        <v>476</v>
      </c>
      <c r="P666" s="10"/>
      <c r="Q666" s="10"/>
      <c r="R666" s="10">
        <f t="shared" si="93"/>
        <v>45.725000000000001</v>
      </c>
      <c r="S666" s="10"/>
      <c r="T666" s="10">
        <f t="shared" si="94"/>
        <v>1</v>
      </c>
      <c r="U666" s="10"/>
      <c r="V666" s="10" t="str">
        <f t="shared" ca="1" si="95"/>
        <v>SIM</v>
      </c>
      <c r="W666" s="10">
        <f>IF(OR($A666="",$I666="",$M666=""),"",SUMIFS($M$2:M666,$I$2:I666,$I666,$A$2:A666,$A666)-$M666)</f>
        <v>136.4</v>
      </c>
      <c r="X666" s="10">
        <f t="shared" si="96"/>
        <v>322.30330000000004</v>
      </c>
      <c r="Y666" s="10">
        <f>IFERROR(VLOOKUP($I666,'02_Cad_Maquinas'!$B$2:$H$200,7,FALSE()),"")</f>
        <v>475.2</v>
      </c>
      <c r="Z666" s="10">
        <f t="shared" si="97"/>
        <v>152.89669999999995</v>
      </c>
      <c r="AA666" s="11">
        <f t="shared" si="98"/>
        <v>0.6782476851851853</v>
      </c>
      <c r="AB666" s="10" t="s">
        <v>3327</v>
      </c>
      <c r="AC666" s="10" t="str">
        <f t="shared" si="91"/>
        <v>|10176|</v>
      </c>
      <c r="AD666" s="10" t="str">
        <f t="shared" si="92"/>
        <v>SECCIONADORA 11</v>
      </c>
    </row>
    <row r="667" spans="1:30" ht="24" customHeight="1" x14ac:dyDescent="0.3">
      <c r="A667" s="35">
        <v>46196</v>
      </c>
      <c r="B667" s="10">
        <v>10176</v>
      </c>
      <c r="C667" s="10" t="s">
        <v>3130</v>
      </c>
      <c r="D667" s="10" t="s">
        <v>19</v>
      </c>
      <c r="E667" s="10">
        <v>30003405</v>
      </c>
      <c r="F667" s="10" t="s">
        <v>3282</v>
      </c>
      <c r="G667" s="10" t="s">
        <v>19</v>
      </c>
      <c r="H667" s="10" t="s">
        <v>19</v>
      </c>
      <c r="I667" s="9" t="s">
        <v>19</v>
      </c>
      <c r="J667" s="9">
        <v>60</v>
      </c>
      <c r="K667" s="10">
        <f>IF($E667="","",IFERROR(INDEX('01_Cad_Pecas'!$H$2:$H$5000,MATCH($E667,'01_Cad_Pecas'!$D$2:$D$5000,0)),IFERROR(INDEX('01_Cad_Pecas'!$H$2:$H$5000,MATCH(VALUE($E667),'01_Cad_Pecas'!$D$2:$D$5000,0)),"")))</f>
        <v>1.1000000000000001</v>
      </c>
      <c r="L667" s="10">
        <f>IF($E667="","",IFERROR(INDEX('01_Cad_Pecas'!$I$2:$I$5000,MATCH($E667,'01_Cad_Pecas'!$D$2:$D$5000,0)),IFERROR(INDEX('01_Cad_Pecas'!$I$2:$I$5000,MATCH(VALUE($E667),'01_Cad_Pecas'!$D$2:$D$5000,0)),"")))</f>
        <v>9.375E-2</v>
      </c>
      <c r="M667" s="10">
        <f t="shared" si="90"/>
        <v>6.7249999999999996</v>
      </c>
      <c r="N667" s="9">
        <v>46196</v>
      </c>
      <c r="O667" s="9">
        <v>60</v>
      </c>
      <c r="P667" s="10"/>
      <c r="Q667" s="10"/>
      <c r="R667" s="10">
        <f t="shared" si="93"/>
        <v>6.7249999999999996</v>
      </c>
      <c r="S667" s="10"/>
      <c r="T667" s="10">
        <f t="shared" si="94"/>
        <v>1</v>
      </c>
      <c r="U667" s="10"/>
      <c r="V667" s="10" t="str">
        <f t="shared" ca="1" si="95"/>
        <v>SIM</v>
      </c>
      <c r="W667" s="10">
        <f>IF(OR($A667="",$I667="",$M667=""),"",SUMIFS($M$2:M667,$I$2:I667,$I667,$A$2:A667,$A667)-$M667)</f>
        <v>182.125</v>
      </c>
      <c r="X667" s="10">
        <f t="shared" si="96"/>
        <v>322.30330000000004</v>
      </c>
      <c r="Y667" s="10">
        <f>IFERROR(VLOOKUP($I667,'02_Cad_Maquinas'!$B$2:$H$200,7,FALSE()),"")</f>
        <v>475.2</v>
      </c>
      <c r="Z667" s="10">
        <f t="shared" si="97"/>
        <v>152.89669999999995</v>
      </c>
      <c r="AA667" s="11">
        <f t="shared" si="98"/>
        <v>0.6782476851851853</v>
      </c>
      <c r="AB667" s="10" t="s">
        <v>3327</v>
      </c>
      <c r="AC667" s="10" t="str">
        <f t="shared" si="91"/>
        <v>|10176|</v>
      </c>
      <c r="AD667" s="10" t="str">
        <f t="shared" si="92"/>
        <v>SECCIONADORA 11</v>
      </c>
    </row>
    <row r="668" spans="1:30" ht="24" customHeight="1" x14ac:dyDescent="0.3">
      <c r="A668" s="35">
        <v>46196</v>
      </c>
      <c r="B668" s="10">
        <v>10176</v>
      </c>
      <c r="C668" s="10" t="s">
        <v>3130</v>
      </c>
      <c r="D668" s="10" t="s">
        <v>19</v>
      </c>
      <c r="E668" s="10">
        <v>30006103</v>
      </c>
      <c r="F668" s="10" t="s">
        <v>3283</v>
      </c>
      <c r="G668" s="10" t="s">
        <v>19</v>
      </c>
      <c r="H668" s="10" t="s">
        <v>19</v>
      </c>
      <c r="I668" s="9" t="s">
        <v>19</v>
      </c>
      <c r="J668" s="9">
        <v>60</v>
      </c>
      <c r="K668" s="10">
        <f>IF($E668="","",IFERROR(INDEX('01_Cad_Pecas'!$H$2:$H$5000,MATCH($E668,'01_Cad_Pecas'!$D$2:$D$5000,0)),IFERROR(INDEX('01_Cad_Pecas'!$H$2:$H$5000,MATCH(VALUE($E668),'01_Cad_Pecas'!$D$2:$D$5000,0)),"")))</f>
        <v>1.1000000000000001</v>
      </c>
      <c r="L668" s="10">
        <f>IF($E668="","",IFERROR(INDEX('01_Cad_Pecas'!$I$2:$I$5000,MATCH($E668,'01_Cad_Pecas'!$D$2:$D$5000,0)),IFERROR(INDEX('01_Cad_Pecas'!$I$2:$I$5000,MATCH(VALUE($E668),'01_Cad_Pecas'!$D$2:$D$5000,0)),"")))</f>
        <v>9.375E-2</v>
      </c>
      <c r="M668" s="10">
        <f t="shared" si="90"/>
        <v>6.7249999999999996</v>
      </c>
      <c r="N668" s="9">
        <v>46196</v>
      </c>
      <c r="O668" s="9">
        <v>60</v>
      </c>
      <c r="P668" s="10"/>
      <c r="Q668" s="10"/>
      <c r="R668" s="10">
        <f t="shared" si="93"/>
        <v>6.7249999999999996</v>
      </c>
      <c r="S668" s="10"/>
      <c r="T668" s="10">
        <f t="shared" si="94"/>
        <v>1</v>
      </c>
      <c r="U668" s="10"/>
      <c r="V668" s="10" t="str">
        <f t="shared" ca="1" si="95"/>
        <v>SIM</v>
      </c>
      <c r="W668" s="10">
        <f>IF(OR($A668="",$I668="",$M668=""),"",SUMIFS($M$2:M668,$I$2:I668,$I668,$A$2:A668,$A668)-$M668)</f>
        <v>188.85</v>
      </c>
      <c r="X668" s="10">
        <f t="shared" si="96"/>
        <v>322.30330000000004</v>
      </c>
      <c r="Y668" s="10">
        <f>IFERROR(VLOOKUP($I668,'02_Cad_Maquinas'!$B$2:$H$200,7,FALSE()),"")</f>
        <v>475.2</v>
      </c>
      <c r="Z668" s="10">
        <f t="shared" si="97"/>
        <v>152.89669999999995</v>
      </c>
      <c r="AA668" s="11">
        <f t="shared" si="98"/>
        <v>0.6782476851851853</v>
      </c>
      <c r="AB668" s="10" t="s">
        <v>3327</v>
      </c>
      <c r="AC668" s="10" t="str">
        <f t="shared" si="91"/>
        <v>|10176|</v>
      </c>
      <c r="AD668" s="10" t="str">
        <f t="shared" si="92"/>
        <v>SECCIONADORA 11</v>
      </c>
    </row>
    <row r="669" spans="1:30" ht="24" customHeight="1" x14ac:dyDescent="0.3">
      <c r="A669" s="35">
        <v>46196</v>
      </c>
      <c r="B669" s="10">
        <v>10176</v>
      </c>
      <c r="C669" s="10" t="s">
        <v>3130</v>
      </c>
      <c r="D669" s="10" t="s">
        <v>19</v>
      </c>
      <c r="E669" s="10">
        <v>20020008</v>
      </c>
      <c r="F669" s="10" t="s">
        <v>3331</v>
      </c>
      <c r="G669" s="10" t="s">
        <v>19</v>
      </c>
      <c r="H669" s="10" t="s">
        <v>19</v>
      </c>
      <c r="I669" s="9" t="s">
        <v>19</v>
      </c>
      <c r="J669" s="9">
        <v>60</v>
      </c>
      <c r="K669" s="10">
        <f>IF($E669="","",IFERROR(INDEX('01_Cad_Pecas'!$H$2:$H$5000,MATCH($E669,'01_Cad_Pecas'!$D$2:$D$5000,0)),IFERROR(INDEX('01_Cad_Pecas'!$H$2:$H$5000,MATCH(VALUE($E669),'01_Cad_Pecas'!$D$2:$D$5000,0)),"")))</f>
        <v>1.1000000000000001</v>
      </c>
      <c r="L669" s="10">
        <f>IF($E669="","",IFERROR(INDEX('01_Cad_Pecas'!$I$2:$I$5000,MATCH($E669,'01_Cad_Pecas'!$D$2:$D$5000,0)),IFERROR(INDEX('01_Cad_Pecas'!$I$2:$I$5000,MATCH(VALUE($E669),'01_Cad_Pecas'!$D$2:$D$5000,0)),"")))</f>
        <v>9.375E-2</v>
      </c>
      <c r="M669" s="10">
        <f t="shared" si="90"/>
        <v>6.7249999999999996</v>
      </c>
      <c r="N669" s="9">
        <v>46196</v>
      </c>
      <c r="O669" s="9">
        <v>60</v>
      </c>
      <c r="P669" s="10"/>
      <c r="Q669" s="10"/>
      <c r="R669" s="10">
        <f t="shared" si="93"/>
        <v>6.7249999999999996</v>
      </c>
      <c r="S669" s="10"/>
      <c r="T669" s="10">
        <f t="shared" si="94"/>
        <v>1</v>
      </c>
      <c r="U669" s="10"/>
      <c r="V669" s="10" t="str">
        <f t="shared" ca="1" si="95"/>
        <v>SIM</v>
      </c>
      <c r="W669" s="10">
        <f>IF(OR($A669="",$I669="",$M669=""),"",SUMIFS($M$2:M669,$I$2:I669,$I669,$A$2:A669,$A669)-$M669)</f>
        <v>195.57499999999999</v>
      </c>
      <c r="X669" s="10">
        <f t="shared" si="96"/>
        <v>322.30330000000004</v>
      </c>
      <c r="Y669" s="10">
        <f>IFERROR(VLOOKUP($I669,'02_Cad_Maquinas'!$B$2:$H$200,7,FALSE()),"")</f>
        <v>475.2</v>
      </c>
      <c r="Z669" s="10">
        <f t="shared" si="97"/>
        <v>152.89669999999995</v>
      </c>
      <c r="AA669" s="11">
        <f t="shared" si="98"/>
        <v>0.6782476851851853</v>
      </c>
      <c r="AB669" s="10" t="s">
        <v>3327</v>
      </c>
      <c r="AC669" s="10" t="str">
        <f t="shared" si="91"/>
        <v>|10176|</v>
      </c>
      <c r="AD669" s="10" t="str">
        <f t="shared" si="92"/>
        <v>SECCIONADORA 11</v>
      </c>
    </row>
    <row r="670" spans="1:30" ht="24" customHeight="1" x14ac:dyDescent="0.3">
      <c r="A670" s="35">
        <v>46196</v>
      </c>
      <c r="B670" s="10">
        <v>10176</v>
      </c>
      <c r="C670" s="10" t="s">
        <v>3130</v>
      </c>
      <c r="D670" s="10" t="s">
        <v>19</v>
      </c>
      <c r="E670" s="10">
        <v>30001215</v>
      </c>
      <c r="F670" s="10" t="s">
        <v>3332</v>
      </c>
      <c r="G670" s="10" t="s">
        <v>19</v>
      </c>
      <c r="H670" s="10" t="s">
        <v>19</v>
      </c>
      <c r="I670" s="9" t="s">
        <v>19</v>
      </c>
      <c r="J670" s="9">
        <v>40</v>
      </c>
      <c r="K670" s="10">
        <f>IF($E670="","",IFERROR(INDEX('01_Cad_Pecas'!$H$2:$H$5000,MATCH($E670,'01_Cad_Pecas'!$D$2:$D$5000,0)),IFERROR(INDEX('01_Cad_Pecas'!$H$2:$H$5000,MATCH(VALUE($E670),'01_Cad_Pecas'!$D$2:$D$5000,0)),"")))</f>
        <v>1.1000000000000001</v>
      </c>
      <c r="L670" s="10">
        <f>IF($E670="","",IFERROR(INDEX('01_Cad_Pecas'!$I$2:$I$5000,MATCH($E670,'01_Cad_Pecas'!$D$2:$D$5000,0)),IFERROR(INDEX('01_Cad_Pecas'!$I$2:$I$5000,MATCH(VALUE($E670),'01_Cad_Pecas'!$D$2:$D$5000,0)),"")))</f>
        <v>9.375E-2</v>
      </c>
      <c r="M670" s="10">
        <f t="shared" si="90"/>
        <v>4.8499999999999996</v>
      </c>
      <c r="N670" s="9">
        <v>46196</v>
      </c>
      <c r="O670" s="9">
        <v>40</v>
      </c>
      <c r="P670" s="10"/>
      <c r="Q670" s="10"/>
      <c r="R670" s="10">
        <f t="shared" si="93"/>
        <v>4.8499999999999996</v>
      </c>
      <c r="S670" s="10"/>
      <c r="T670" s="10">
        <f t="shared" si="94"/>
        <v>1</v>
      </c>
      <c r="U670" s="10"/>
      <c r="V670" s="10" t="str">
        <f t="shared" ca="1" si="95"/>
        <v>SIM</v>
      </c>
      <c r="W670" s="10">
        <f>IF(OR($A670="",$I670="",$M670=""),"",SUMIFS($M$2:M670,$I$2:I670,$I670,$A$2:A670,$A670)-$M670)</f>
        <v>202.29999999999998</v>
      </c>
      <c r="X670" s="10">
        <f t="shared" si="96"/>
        <v>322.30330000000004</v>
      </c>
      <c r="Y670" s="10">
        <f>IFERROR(VLOOKUP($I670,'02_Cad_Maquinas'!$B$2:$H$200,7,FALSE()),"")</f>
        <v>475.2</v>
      </c>
      <c r="Z670" s="10">
        <f t="shared" si="97"/>
        <v>152.89669999999995</v>
      </c>
      <c r="AA670" s="11">
        <f t="shared" si="98"/>
        <v>0.6782476851851853</v>
      </c>
      <c r="AB670" s="10" t="s">
        <v>3327</v>
      </c>
      <c r="AC670" s="10" t="str">
        <f t="shared" si="91"/>
        <v>|10176|</v>
      </c>
      <c r="AD670" s="10" t="str">
        <f t="shared" si="92"/>
        <v>SECCIONADORA 11</v>
      </c>
    </row>
    <row r="671" spans="1:30" ht="24" customHeight="1" x14ac:dyDescent="0.3">
      <c r="A671" s="35">
        <v>46196</v>
      </c>
      <c r="B671" s="10">
        <v>10176</v>
      </c>
      <c r="C671" s="10" t="s">
        <v>3130</v>
      </c>
      <c r="D671" s="10" t="s">
        <v>19</v>
      </c>
      <c r="E671" s="10">
        <v>30001201</v>
      </c>
      <c r="F671" s="10" t="s">
        <v>3293</v>
      </c>
      <c r="G671" s="10" t="s">
        <v>19</v>
      </c>
      <c r="H671" s="10" t="s">
        <v>19</v>
      </c>
      <c r="I671" s="9" t="s">
        <v>19</v>
      </c>
      <c r="J671" s="9">
        <v>80</v>
      </c>
      <c r="K671" s="10">
        <f>IF($E671="","",IFERROR(INDEX('01_Cad_Pecas'!$H$2:$H$5000,MATCH($E671,'01_Cad_Pecas'!$D$2:$D$5000,0)),IFERROR(INDEX('01_Cad_Pecas'!$H$2:$H$5000,MATCH(VALUE($E671),'01_Cad_Pecas'!$D$2:$D$5000,0)),"")))</f>
        <v>1.1000000000000001</v>
      </c>
      <c r="L671" s="10">
        <f>IF($E671="","",IFERROR(INDEX('01_Cad_Pecas'!$I$2:$I$5000,MATCH($E671,'01_Cad_Pecas'!$D$2:$D$5000,0)),IFERROR(INDEX('01_Cad_Pecas'!$I$2:$I$5000,MATCH(VALUE($E671),'01_Cad_Pecas'!$D$2:$D$5000,0)),"")))</f>
        <v>9.375E-2</v>
      </c>
      <c r="M671" s="10">
        <f t="shared" si="90"/>
        <v>8.6</v>
      </c>
      <c r="N671" s="9">
        <v>46196</v>
      </c>
      <c r="O671" s="9">
        <v>80</v>
      </c>
      <c r="P671" s="10"/>
      <c r="Q671" s="10"/>
      <c r="R671" s="10">
        <f t="shared" si="93"/>
        <v>8.6</v>
      </c>
      <c r="S671" s="10"/>
      <c r="T671" s="10">
        <f t="shared" si="94"/>
        <v>1</v>
      </c>
      <c r="U671" s="10"/>
      <c r="V671" s="10" t="str">
        <f t="shared" ca="1" si="95"/>
        <v>SIM</v>
      </c>
      <c r="W671" s="10">
        <f>IF(OR($A671="",$I671="",$M671=""),"",SUMIFS($M$2:M671,$I$2:I671,$I671,$A$2:A671,$A671)-$M671)</f>
        <v>207.14999999999998</v>
      </c>
      <c r="X671" s="10">
        <f t="shared" si="96"/>
        <v>322.30330000000004</v>
      </c>
      <c r="Y671" s="10">
        <f>IFERROR(VLOOKUP($I671,'02_Cad_Maquinas'!$B$2:$H$200,7,FALSE()),"")</f>
        <v>475.2</v>
      </c>
      <c r="Z671" s="10">
        <f t="shared" si="97"/>
        <v>152.89669999999995</v>
      </c>
      <c r="AA671" s="11">
        <f t="shared" si="98"/>
        <v>0.6782476851851853</v>
      </c>
      <c r="AB671" s="10" t="s">
        <v>3327</v>
      </c>
      <c r="AC671" s="10" t="str">
        <f t="shared" si="91"/>
        <v>|10176|</v>
      </c>
      <c r="AD671" s="10" t="str">
        <f t="shared" si="92"/>
        <v>SECCIONADORA 11</v>
      </c>
    </row>
    <row r="672" spans="1:30" ht="24" customHeight="1" x14ac:dyDescent="0.3">
      <c r="A672" s="35">
        <v>46196</v>
      </c>
      <c r="B672" s="10">
        <v>10176</v>
      </c>
      <c r="C672" s="10" t="s">
        <v>3130</v>
      </c>
      <c r="D672" s="10" t="s">
        <v>19</v>
      </c>
      <c r="E672" s="10">
        <v>30001202</v>
      </c>
      <c r="F672" s="10" t="s">
        <v>3191</v>
      </c>
      <c r="G672" s="10" t="s">
        <v>19</v>
      </c>
      <c r="H672" s="10" t="s">
        <v>19</v>
      </c>
      <c r="I672" s="9" t="s">
        <v>19</v>
      </c>
      <c r="J672" s="9">
        <v>476</v>
      </c>
      <c r="K672" s="10">
        <f>IF($E672="","",IFERROR(INDEX('01_Cad_Pecas'!$H$2:$H$5000,MATCH($E672,'01_Cad_Pecas'!$D$2:$D$5000,0)),IFERROR(INDEX('01_Cad_Pecas'!$H$2:$H$5000,MATCH(VALUE($E672),'01_Cad_Pecas'!$D$2:$D$5000,0)),"")))</f>
        <v>3</v>
      </c>
      <c r="L672" s="10">
        <f>IF($E672="","",IFERROR(INDEX('01_Cad_Pecas'!$I$2:$I$5000,MATCH($E672,'01_Cad_Pecas'!$D$2:$D$5000,0)),IFERROR(INDEX('01_Cad_Pecas'!$I$2:$I$5000,MATCH(VALUE($E672),'01_Cad_Pecas'!$D$2:$D$5000,0)),"")))</f>
        <v>6.7799999999999999E-2</v>
      </c>
      <c r="M672" s="10">
        <f t="shared" si="90"/>
        <v>35.272799999999997</v>
      </c>
      <c r="N672" s="9">
        <v>46196</v>
      </c>
      <c r="O672" s="9">
        <v>476</v>
      </c>
      <c r="P672" s="10"/>
      <c r="Q672" s="10"/>
      <c r="R672" s="10">
        <f t="shared" si="93"/>
        <v>35.272799999999997</v>
      </c>
      <c r="S672" s="10"/>
      <c r="T672" s="10">
        <f t="shared" si="94"/>
        <v>1</v>
      </c>
      <c r="U672" s="10"/>
      <c r="V672" s="10" t="str">
        <f t="shared" ca="1" si="95"/>
        <v>SIM</v>
      </c>
      <c r="W672" s="10">
        <f>IF(OR($A672="",$I672="",$M672=""),"",SUMIFS($M$2:M672,$I$2:I672,$I672,$A$2:A672,$A672)-$M672)</f>
        <v>215.74999999999997</v>
      </c>
      <c r="X672" s="10">
        <f t="shared" si="96"/>
        <v>322.30330000000004</v>
      </c>
      <c r="Y672" s="10">
        <f>IFERROR(VLOOKUP($I672,'02_Cad_Maquinas'!$B$2:$H$200,7,FALSE()),"")</f>
        <v>475.2</v>
      </c>
      <c r="Z672" s="10">
        <f t="shared" si="97"/>
        <v>152.89669999999995</v>
      </c>
      <c r="AA672" s="11">
        <f t="shared" si="98"/>
        <v>0.6782476851851853</v>
      </c>
      <c r="AB672" s="10" t="s">
        <v>3327</v>
      </c>
      <c r="AC672" s="10" t="str">
        <f t="shared" si="91"/>
        <v>|10176|</v>
      </c>
      <c r="AD672" s="10" t="str">
        <f t="shared" si="92"/>
        <v>SECCIONADORA 11</v>
      </c>
    </row>
    <row r="673" spans="1:30" ht="24" customHeight="1" x14ac:dyDescent="0.3">
      <c r="A673" s="35">
        <v>46196</v>
      </c>
      <c r="B673" s="10">
        <v>10176</v>
      </c>
      <c r="C673" s="10" t="s">
        <v>3130</v>
      </c>
      <c r="D673" s="10" t="s">
        <v>19</v>
      </c>
      <c r="E673" s="10">
        <v>30001301</v>
      </c>
      <c r="F673" s="10" t="s">
        <v>3294</v>
      </c>
      <c r="G673" s="10" t="s">
        <v>19</v>
      </c>
      <c r="H673" s="10" t="s">
        <v>19</v>
      </c>
      <c r="I673" s="9" t="s">
        <v>19</v>
      </c>
      <c r="J673" s="9">
        <v>396</v>
      </c>
      <c r="K673" s="10">
        <f>IF($E673="","",IFERROR(INDEX('01_Cad_Pecas'!$H$2:$H$5000,MATCH($E673,'01_Cad_Pecas'!$D$2:$D$5000,0)),IFERROR(INDEX('01_Cad_Pecas'!$H$2:$H$5000,MATCH(VALUE($E673),'01_Cad_Pecas'!$D$2:$D$5000,0)),"")))</f>
        <v>1.1000000000000001</v>
      </c>
      <c r="L673" s="10">
        <f>IF($E673="","",IFERROR(INDEX('01_Cad_Pecas'!$I$2:$I$5000,MATCH($E673,'01_Cad_Pecas'!$D$2:$D$5000,0)),IFERROR(INDEX('01_Cad_Pecas'!$I$2:$I$5000,MATCH(VALUE($E673),'01_Cad_Pecas'!$D$2:$D$5000,0)),"")))</f>
        <v>9.375E-2</v>
      </c>
      <c r="M673" s="10">
        <f t="shared" si="90"/>
        <v>38.225000000000001</v>
      </c>
      <c r="N673" s="9">
        <v>46196</v>
      </c>
      <c r="O673" s="9">
        <v>396</v>
      </c>
      <c r="P673" s="10"/>
      <c r="Q673" s="10"/>
      <c r="R673" s="10">
        <f t="shared" si="93"/>
        <v>38.225000000000001</v>
      </c>
      <c r="S673" s="10"/>
      <c r="T673" s="10">
        <f t="shared" si="94"/>
        <v>1</v>
      </c>
      <c r="U673" s="10"/>
      <c r="V673" s="10" t="str">
        <f t="shared" ca="1" si="95"/>
        <v>SIM</v>
      </c>
      <c r="W673" s="10">
        <f>IF(OR($A673="",$I673="",$M673=""),"",SUMIFS($M$2:M673,$I$2:I673,$I673,$A$2:A673,$A673)-$M673)</f>
        <v>251.02279999999999</v>
      </c>
      <c r="X673" s="10">
        <f t="shared" si="96"/>
        <v>322.30330000000004</v>
      </c>
      <c r="Y673" s="10">
        <f>IFERROR(VLOOKUP($I673,'02_Cad_Maquinas'!$B$2:$H$200,7,FALSE()),"")</f>
        <v>475.2</v>
      </c>
      <c r="Z673" s="10">
        <f t="shared" si="97"/>
        <v>152.89669999999995</v>
      </c>
      <c r="AA673" s="11">
        <f t="shared" si="98"/>
        <v>0.6782476851851853</v>
      </c>
      <c r="AB673" s="10" t="s">
        <v>3327</v>
      </c>
      <c r="AC673" s="10" t="str">
        <f t="shared" si="91"/>
        <v>|10176|</v>
      </c>
      <c r="AD673" s="10" t="str">
        <f t="shared" si="92"/>
        <v>SECCIONADORA 11</v>
      </c>
    </row>
    <row r="674" spans="1:30" ht="24" customHeight="1" x14ac:dyDescent="0.3">
      <c r="A674" s="35">
        <v>46196</v>
      </c>
      <c r="B674" s="10">
        <v>10176</v>
      </c>
      <c r="C674" s="10" t="s">
        <v>3130</v>
      </c>
      <c r="D674" s="10" t="s">
        <v>19</v>
      </c>
      <c r="E674" s="10">
        <v>30006101</v>
      </c>
      <c r="F674" s="10" t="s">
        <v>3301</v>
      </c>
      <c r="G674" s="10" t="s">
        <v>19</v>
      </c>
      <c r="H674" s="10" t="s">
        <v>19</v>
      </c>
      <c r="I674" s="9" t="s">
        <v>19</v>
      </c>
      <c r="J674" s="9">
        <v>30</v>
      </c>
      <c r="K674" s="10">
        <f>IF($E674="","",IFERROR(INDEX('01_Cad_Pecas'!$H$2:$H$5000,MATCH($E674,'01_Cad_Pecas'!$D$2:$D$5000,0)),IFERROR(INDEX('01_Cad_Pecas'!$H$2:$H$5000,MATCH(VALUE($E674),'01_Cad_Pecas'!$D$2:$D$5000,0)),"")))</f>
        <v>1.1000000000000001</v>
      </c>
      <c r="L674" s="10">
        <f>IF($E674="","",IFERROR(INDEX('01_Cad_Pecas'!$I$2:$I$5000,MATCH($E674,'01_Cad_Pecas'!$D$2:$D$5000,0)),IFERROR(INDEX('01_Cad_Pecas'!$I$2:$I$5000,MATCH(VALUE($E674),'01_Cad_Pecas'!$D$2:$D$5000,0)),"")))</f>
        <v>9.375E-2</v>
      </c>
      <c r="M674" s="10">
        <f t="shared" si="90"/>
        <v>3.9125000000000001</v>
      </c>
      <c r="N674" s="9">
        <v>46196</v>
      </c>
      <c r="O674" s="9">
        <v>30</v>
      </c>
      <c r="P674" s="10"/>
      <c r="Q674" s="10"/>
      <c r="R674" s="10">
        <f t="shared" si="93"/>
        <v>3.9125000000000001</v>
      </c>
      <c r="S674" s="10"/>
      <c r="T674" s="10">
        <f t="shared" si="94"/>
        <v>1</v>
      </c>
      <c r="U674" s="10"/>
      <c r="V674" s="10" t="str">
        <f t="shared" ca="1" si="95"/>
        <v>SIM</v>
      </c>
      <c r="W674" s="10">
        <f>IF(OR($A674="",$I674="",$M674=""),"",SUMIFS($M$2:M674,$I$2:I674,$I674,$A$2:A674,$A674)-$M674)</f>
        <v>289.24779999999998</v>
      </c>
      <c r="X674" s="10">
        <f t="shared" si="96"/>
        <v>322.30330000000004</v>
      </c>
      <c r="Y674" s="10">
        <f>IFERROR(VLOOKUP($I674,'02_Cad_Maquinas'!$B$2:$H$200,7,FALSE()),"")</f>
        <v>475.2</v>
      </c>
      <c r="Z674" s="10">
        <f t="shared" si="97"/>
        <v>152.89669999999995</v>
      </c>
      <c r="AA674" s="11">
        <f t="shared" si="98"/>
        <v>0.6782476851851853</v>
      </c>
      <c r="AB674" s="10" t="s">
        <v>3327</v>
      </c>
      <c r="AC674" s="10" t="str">
        <f t="shared" si="91"/>
        <v>|10176|</v>
      </c>
      <c r="AD674" s="10" t="str">
        <f t="shared" si="92"/>
        <v>SECCIONADORA 11</v>
      </c>
    </row>
    <row r="675" spans="1:30" ht="24" customHeight="1" x14ac:dyDescent="0.3">
      <c r="A675" s="35">
        <v>46196</v>
      </c>
      <c r="B675" s="10">
        <v>10176</v>
      </c>
      <c r="C675" s="10" t="s">
        <v>3130</v>
      </c>
      <c r="D675" s="10" t="s">
        <v>19</v>
      </c>
      <c r="E675" s="10">
        <v>30006102</v>
      </c>
      <c r="F675" s="10" t="s">
        <v>3303</v>
      </c>
      <c r="G675" s="10" t="s">
        <v>19</v>
      </c>
      <c r="H675" s="10" t="s">
        <v>19</v>
      </c>
      <c r="I675" s="9" t="s">
        <v>19</v>
      </c>
      <c r="J675" s="9">
        <v>30</v>
      </c>
      <c r="K675" s="10">
        <f>IF($E675="","",IFERROR(INDEX('01_Cad_Pecas'!$H$2:$H$5000,MATCH($E675,'01_Cad_Pecas'!$D$2:$D$5000,0)),IFERROR(INDEX('01_Cad_Pecas'!$H$2:$H$5000,MATCH(VALUE($E675),'01_Cad_Pecas'!$D$2:$D$5000,0)),"")))</f>
        <v>1.1000000000000001</v>
      </c>
      <c r="L675" s="10">
        <f>IF($E675="","",IFERROR(INDEX('01_Cad_Pecas'!$I$2:$I$5000,MATCH($E675,'01_Cad_Pecas'!$D$2:$D$5000,0)),IFERROR(INDEX('01_Cad_Pecas'!$I$2:$I$5000,MATCH(VALUE($E675),'01_Cad_Pecas'!$D$2:$D$5000,0)),"")))</f>
        <v>9.375E-2</v>
      </c>
      <c r="M675" s="10">
        <f t="shared" si="90"/>
        <v>3.9125000000000001</v>
      </c>
      <c r="N675" s="9">
        <v>46196</v>
      </c>
      <c r="O675" s="9">
        <v>30</v>
      </c>
      <c r="P675" s="10"/>
      <c r="Q675" s="10"/>
      <c r="R675" s="10">
        <f t="shared" si="93"/>
        <v>3.9125000000000001</v>
      </c>
      <c r="S675" s="10"/>
      <c r="T675" s="10">
        <f t="shared" si="94"/>
        <v>1</v>
      </c>
      <c r="U675" s="10"/>
      <c r="V675" s="10" t="str">
        <f t="shared" ca="1" si="95"/>
        <v>SIM</v>
      </c>
      <c r="W675" s="10">
        <f>IF(OR($A675="",$I675="",$M675=""),"",SUMIFS($M$2:M675,$I$2:I675,$I675,$A$2:A675,$A675)-$M675)</f>
        <v>293.16030000000001</v>
      </c>
      <c r="X675" s="10">
        <f t="shared" si="96"/>
        <v>322.30330000000004</v>
      </c>
      <c r="Y675" s="10">
        <f>IFERROR(VLOOKUP($I675,'02_Cad_Maquinas'!$B$2:$H$200,7,FALSE()),"")</f>
        <v>475.2</v>
      </c>
      <c r="Z675" s="10">
        <f t="shared" si="97"/>
        <v>152.89669999999995</v>
      </c>
      <c r="AA675" s="11">
        <f t="shared" si="98"/>
        <v>0.6782476851851853</v>
      </c>
      <c r="AB675" s="10" t="s">
        <v>3327</v>
      </c>
      <c r="AC675" s="10" t="str">
        <f t="shared" si="91"/>
        <v>|10176|</v>
      </c>
      <c r="AD675" s="10" t="str">
        <f t="shared" si="92"/>
        <v>SECCIONADORA 11</v>
      </c>
    </row>
    <row r="676" spans="1:30" ht="24" customHeight="1" x14ac:dyDescent="0.3">
      <c r="A676" s="35">
        <v>46196</v>
      </c>
      <c r="B676" s="10">
        <v>10176</v>
      </c>
      <c r="C676" s="10" t="s">
        <v>3130</v>
      </c>
      <c r="D676" s="10" t="s">
        <v>19</v>
      </c>
      <c r="E676" s="10">
        <v>30006110</v>
      </c>
      <c r="F676" s="10" t="s">
        <v>3180</v>
      </c>
      <c r="G676" s="10" t="s">
        <v>19</v>
      </c>
      <c r="H676" s="10" t="s">
        <v>19</v>
      </c>
      <c r="I676" s="9" t="s">
        <v>19</v>
      </c>
      <c r="J676" s="9">
        <v>30</v>
      </c>
      <c r="K676" s="10">
        <f>IF($E676="","",IFERROR(INDEX('01_Cad_Pecas'!$H$2:$H$5000,MATCH($E676,'01_Cad_Pecas'!$D$2:$D$5000,0)),IFERROR(INDEX('01_Cad_Pecas'!$H$2:$H$5000,MATCH(VALUE($E676),'01_Cad_Pecas'!$D$2:$D$5000,0)),"")))</f>
        <v>3</v>
      </c>
      <c r="L676" s="10">
        <f>IF($E676="","",IFERROR(INDEX('01_Cad_Pecas'!$I$2:$I$5000,MATCH($E676,'01_Cad_Pecas'!$D$2:$D$5000,0)),IFERROR(INDEX('01_Cad_Pecas'!$I$2:$I$5000,MATCH(VALUE($E676),'01_Cad_Pecas'!$D$2:$D$5000,0)),"")))</f>
        <v>6.7799999999999999E-2</v>
      </c>
      <c r="M676" s="10">
        <f t="shared" si="90"/>
        <v>5.0339999999999998</v>
      </c>
      <c r="N676" s="9">
        <v>46196</v>
      </c>
      <c r="O676" s="9">
        <v>30</v>
      </c>
      <c r="P676" s="10"/>
      <c r="Q676" s="10"/>
      <c r="R676" s="10">
        <f t="shared" si="93"/>
        <v>5.0339999999999998</v>
      </c>
      <c r="S676" s="10"/>
      <c r="T676" s="10">
        <f t="shared" si="94"/>
        <v>1</v>
      </c>
      <c r="U676" s="10"/>
      <c r="V676" s="10" t="str">
        <f t="shared" ca="1" si="95"/>
        <v>SIM</v>
      </c>
      <c r="W676" s="10">
        <f>IF(OR($A676="",$I676="",$M676=""),"",SUMIFS($M$2:M676,$I$2:I676,$I676,$A$2:A676,$A676)-$M676)</f>
        <v>297.07280000000003</v>
      </c>
      <c r="X676" s="10">
        <f t="shared" si="96"/>
        <v>322.30330000000004</v>
      </c>
      <c r="Y676" s="10">
        <f>IFERROR(VLOOKUP($I676,'02_Cad_Maquinas'!$B$2:$H$200,7,FALSE()),"")</f>
        <v>475.2</v>
      </c>
      <c r="Z676" s="10">
        <f t="shared" si="97"/>
        <v>152.89669999999995</v>
      </c>
      <c r="AA676" s="11">
        <f t="shared" si="98"/>
        <v>0.6782476851851853</v>
      </c>
      <c r="AB676" s="10" t="s">
        <v>3327</v>
      </c>
      <c r="AC676" s="10" t="str">
        <f t="shared" si="91"/>
        <v>|10176|</v>
      </c>
      <c r="AD676" s="10" t="str">
        <f t="shared" si="92"/>
        <v>SECCIONADORA 11</v>
      </c>
    </row>
    <row r="677" spans="1:30" ht="24" customHeight="1" x14ac:dyDescent="0.3">
      <c r="A677" s="35">
        <v>46196</v>
      </c>
      <c r="B677" s="10">
        <v>10176</v>
      </c>
      <c r="C677" s="10" t="s">
        <v>3130</v>
      </c>
      <c r="D677" s="10" t="s">
        <v>19</v>
      </c>
      <c r="E677" s="10">
        <v>30006111</v>
      </c>
      <c r="F677" s="10" t="s">
        <v>3182</v>
      </c>
      <c r="G677" s="10" t="s">
        <v>19</v>
      </c>
      <c r="H677" s="10" t="s">
        <v>19</v>
      </c>
      <c r="I677" s="9" t="s">
        <v>19</v>
      </c>
      <c r="J677" s="9">
        <v>30</v>
      </c>
      <c r="K677" s="10">
        <f>IF($E677="","",IFERROR(INDEX('01_Cad_Pecas'!$H$2:$H$5000,MATCH($E677,'01_Cad_Pecas'!$D$2:$D$5000,0)),IFERROR(INDEX('01_Cad_Pecas'!$H$2:$H$5000,MATCH(VALUE($E677),'01_Cad_Pecas'!$D$2:$D$5000,0)),"")))</f>
        <v>3</v>
      </c>
      <c r="L677" s="10">
        <f>IF($E677="","",IFERROR(INDEX('01_Cad_Pecas'!$I$2:$I$5000,MATCH($E677,'01_Cad_Pecas'!$D$2:$D$5000,0)),IFERROR(INDEX('01_Cad_Pecas'!$I$2:$I$5000,MATCH(VALUE($E677),'01_Cad_Pecas'!$D$2:$D$5000,0)),"")))</f>
        <v>6.7799999999999999E-2</v>
      </c>
      <c r="M677" s="10">
        <f t="shared" si="90"/>
        <v>5.0339999999999998</v>
      </c>
      <c r="N677" s="9">
        <v>46196</v>
      </c>
      <c r="O677" s="9">
        <v>30</v>
      </c>
      <c r="P677" s="10"/>
      <c r="Q677" s="10"/>
      <c r="R677" s="10">
        <f t="shared" si="93"/>
        <v>5.0339999999999998</v>
      </c>
      <c r="S677" s="10"/>
      <c r="T677" s="10">
        <f t="shared" si="94"/>
        <v>1</v>
      </c>
      <c r="U677" s="10"/>
      <c r="V677" s="10" t="str">
        <f t="shared" ca="1" si="95"/>
        <v>SIM</v>
      </c>
      <c r="W677" s="10">
        <f>IF(OR($A677="",$I677="",$M677=""),"",SUMIFS($M$2:M677,$I$2:I677,$I677,$A$2:A677,$A677)-$M677)</f>
        <v>302.10680000000002</v>
      </c>
      <c r="X677" s="10">
        <f t="shared" si="96"/>
        <v>322.30330000000004</v>
      </c>
      <c r="Y677" s="10">
        <f>IFERROR(VLOOKUP($I677,'02_Cad_Maquinas'!$B$2:$H$200,7,FALSE()),"")</f>
        <v>475.2</v>
      </c>
      <c r="Z677" s="10">
        <f t="shared" si="97"/>
        <v>152.89669999999995</v>
      </c>
      <c r="AA677" s="11">
        <f t="shared" si="98"/>
        <v>0.6782476851851853</v>
      </c>
      <c r="AB677" s="10" t="s">
        <v>3327</v>
      </c>
      <c r="AC677" s="10" t="str">
        <f t="shared" si="91"/>
        <v>|10176|</v>
      </c>
      <c r="AD677" s="10" t="str">
        <f t="shared" si="92"/>
        <v>SECCIONADORA 11</v>
      </c>
    </row>
    <row r="678" spans="1:30" ht="24" customHeight="1" x14ac:dyDescent="0.3">
      <c r="A678" s="35">
        <v>46196</v>
      </c>
      <c r="B678" s="10">
        <v>10176</v>
      </c>
      <c r="C678" s="10" t="s">
        <v>3130</v>
      </c>
      <c r="D678" s="10" t="s">
        <v>19</v>
      </c>
      <c r="E678" s="10">
        <v>30009703</v>
      </c>
      <c r="F678" s="10" t="s">
        <v>3267</v>
      </c>
      <c r="G678" s="10" t="s">
        <v>19</v>
      </c>
      <c r="H678" s="10" t="s">
        <v>19</v>
      </c>
      <c r="I678" s="9" t="s">
        <v>19</v>
      </c>
      <c r="J678" s="9">
        <v>150</v>
      </c>
      <c r="K678" s="10">
        <f>IF($E678="","",IFERROR(INDEX('01_Cad_Pecas'!$H$2:$H$5000,MATCH($E678,'01_Cad_Pecas'!$D$2:$D$5000,0)),IFERROR(INDEX('01_Cad_Pecas'!$H$2:$H$5000,MATCH(VALUE($E678),'01_Cad_Pecas'!$D$2:$D$5000,0)),"")))</f>
        <v>1.1000000000000001</v>
      </c>
      <c r="L678" s="10">
        <f>IF($E678="","",IFERROR(INDEX('01_Cad_Pecas'!$I$2:$I$5000,MATCH($E678,'01_Cad_Pecas'!$D$2:$D$5000,0)),IFERROR(INDEX('01_Cad_Pecas'!$I$2:$I$5000,MATCH(VALUE($E678),'01_Cad_Pecas'!$D$2:$D$5000,0)),"")))</f>
        <v>9.375E-2</v>
      </c>
      <c r="M678" s="10">
        <f t="shared" si="90"/>
        <v>15.1625</v>
      </c>
      <c r="N678" s="9">
        <v>46196</v>
      </c>
      <c r="O678" s="9">
        <v>150</v>
      </c>
      <c r="P678" s="10"/>
      <c r="Q678" s="10"/>
      <c r="R678" s="10">
        <f t="shared" si="93"/>
        <v>15.1625</v>
      </c>
      <c r="S678" s="10"/>
      <c r="T678" s="10">
        <f t="shared" si="94"/>
        <v>1</v>
      </c>
      <c r="U678" s="10"/>
      <c r="V678" s="10" t="str">
        <f t="shared" ca="1" si="95"/>
        <v>SIM</v>
      </c>
      <c r="W678" s="10">
        <f>IF(OR($A678="",$I678="",$M678=""),"",SUMIFS($M$2:M678,$I$2:I678,$I678,$A$2:A678,$A678)-$M678)</f>
        <v>307.14080000000001</v>
      </c>
      <c r="X678" s="10">
        <f t="shared" si="96"/>
        <v>322.30330000000004</v>
      </c>
      <c r="Y678" s="10">
        <f>IFERROR(VLOOKUP($I678,'02_Cad_Maquinas'!$B$2:$H$200,7,FALSE()),"")</f>
        <v>475.2</v>
      </c>
      <c r="Z678" s="10">
        <f t="shared" si="97"/>
        <v>152.89669999999995</v>
      </c>
      <c r="AA678" s="11">
        <f t="shared" si="98"/>
        <v>0.6782476851851853</v>
      </c>
      <c r="AB678" s="10" t="s">
        <v>3327</v>
      </c>
      <c r="AC678" s="10" t="str">
        <f t="shared" si="91"/>
        <v>|10176|</v>
      </c>
      <c r="AD678" s="10" t="str">
        <f t="shared" si="92"/>
        <v>SECCIONADORA 11</v>
      </c>
    </row>
    <row r="679" spans="1:30" ht="36" customHeight="1" x14ac:dyDescent="0.3">
      <c r="A679" s="35">
        <v>46197</v>
      </c>
      <c r="B679" s="10">
        <v>10163.10147</v>
      </c>
      <c r="C679" s="10" t="s">
        <v>3142</v>
      </c>
      <c r="D679" s="10" t="s">
        <v>19</v>
      </c>
      <c r="E679" s="10">
        <v>30001204</v>
      </c>
      <c r="F679" s="10" t="s">
        <v>3326</v>
      </c>
      <c r="G679" s="10" t="s">
        <v>19</v>
      </c>
      <c r="H679" s="10" t="s">
        <v>19</v>
      </c>
      <c r="I679" s="9" t="s">
        <v>19</v>
      </c>
      <c r="J679" s="9">
        <v>380</v>
      </c>
      <c r="K679" s="10">
        <f>IF($E679="","",IFERROR(INDEX('01_Cad_Pecas'!$H$2:$H$5000,MATCH($E679,'01_Cad_Pecas'!$D$2:$D$5000,0)),IFERROR(INDEX('01_Cad_Pecas'!$H$2:$H$5000,MATCH(VALUE($E679),'01_Cad_Pecas'!$D$2:$D$5000,0)),"")))</f>
        <v>1.1000000000000001</v>
      </c>
      <c r="L679" s="10">
        <f>IF($E679="","",IFERROR(INDEX('01_Cad_Pecas'!$I$2:$I$5000,MATCH($E679,'01_Cad_Pecas'!$D$2:$D$5000,0)),IFERROR(INDEX('01_Cad_Pecas'!$I$2:$I$5000,MATCH(VALUE($E679),'01_Cad_Pecas'!$D$2:$D$5000,0)),"")))</f>
        <v>9.375E-2</v>
      </c>
      <c r="M679" s="10">
        <f t="shared" si="90"/>
        <v>36.725000000000001</v>
      </c>
      <c r="N679" s="9">
        <v>46197</v>
      </c>
      <c r="O679" s="9">
        <v>380</v>
      </c>
      <c r="P679" s="10"/>
      <c r="Q679" s="10"/>
      <c r="R679" s="10">
        <f t="shared" si="93"/>
        <v>36.725000000000001</v>
      </c>
      <c r="S679" s="10"/>
      <c r="T679" s="10">
        <f t="shared" si="94"/>
        <v>1</v>
      </c>
      <c r="U679" s="10"/>
      <c r="V679" s="10" t="str">
        <f t="shared" ca="1" si="95"/>
        <v>SIM</v>
      </c>
      <c r="W679" s="10">
        <f>IF(OR($A679="",$I679="",$M679=""),"",SUMIFS($M$2:M679,$I$2:I679,$I679,$A$2:A679,$A679)-$M679)</f>
        <v>0</v>
      </c>
      <c r="X679" s="10">
        <f t="shared" si="96"/>
        <v>661.59550000000013</v>
      </c>
      <c r="Y679" s="10">
        <f>IFERROR(VLOOKUP($I679,'02_Cad_Maquinas'!$B$2:$H$200,7,FALSE()),"")</f>
        <v>475.2</v>
      </c>
      <c r="Z679" s="10">
        <f t="shared" si="97"/>
        <v>-186.39550000000014</v>
      </c>
      <c r="AA679" s="11">
        <f t="shared" si="98"/>
        <v>1.3922464225589228</v>
      </c>
      <c r="AB679" s="10" t="s">
        <v>3333</v>
      </c>
      <c r="AC679" s="10" t="str">
        <f t="shared" si="91"/>
        <v>|10163|10147|</v>
      </c>
      <c r="AD679" s="10" t="str">
        <f t="shared" si="92"/>
        <v>SECCIONADORA 11</v>
      </c>
    </row>
    <row r="680" spans="1:30" ht="36" customHeight="1" x14ac:dyDescent="0.3">
      <c r="A680" s="35">
        <v>46197</v>
      </c>
      <c r="B680" s="10">
        <v>10163.10147</v>
      </c>
      <c r="C680" s="10" t="s">
        <v>3142</v>
      </c>
      <c r="D680" s="10" t="s">
        <v>19</v>
      </c>
      <c r="E680" s="10">
        <v>30004805</v>
      </c>
      <c r="F680" s="10" t="s">
        <v>3328</v>
      </c>
      <c r="G680" s="10" t="s">
        <v>19</v>
      </c>
      <c r="H680" s="10" t="s">
        <v>19</v>
      </c>
      <c r="I680" s="9" t="s">
        <v>19</v>
      </c>
      <c r="J680" s="9">
        <v>50</v>
      </c>
      <c r="K680" s="10">
        <f>IF($E680="","",IFERROR(INDEX('01_Cad_Pecas'!$H$2:$H$5000,MATCH($E680,'01_Cad_Pecas'!$D$2:$D$5000,0)),IFERROR(INDEX('01_Cad_Pecas'!$H$2:$H$5000,MATCH(VALUE($E680),'01_Cad_Pecas'!$D$2:$D$5000,0)),"")))</f>
        <v>1.1000000000000001</v>
      </c>
      <c r="L680" s="10">
        <f>IF($E680="","",IFERROR(INDEX('01_Cad_Pecas'!$I$2:$I$5000,MATCH($E680,'01_Cad_Pecas'!$D$2:$D$5000,0)),IFERROR(INDEX('01_Cad_Pecas'!$I$2:$I$5000,MATCH(VALUE($E680),'01_Cad_Pecas'!$D$2:$D$5000,0)),"")))</f>
        <v>9.375E-2</v>
      </c>
      <c r="M680" s="10">
        <f t="shared" si="90"/>
        <v>5.7874999999999996</v>
      </c>
      <c r="N680" s="9">
        <v>46197</v>
      </c>
      <c r="O680" s="9">
        <v>50</v>
      </c>
      <c r="P680" s="10"/>
      <c r="Q680" s="10"/>
      <c r="R680" s="10">
        <f t="shared" si="93"/>
        <v>5.7874999999999996</v>
      </c>
      <c r="S680" s="10"/>
      <c r="T680" s="10">
        <f t="shared" si="94"/>
        <v>1</v>
      </c>
      <c r="U680" s="10"/>
      <c r="V680" s="10" t="str">
        <f t="shared" ca="1" si="95"/>
        <v>SIM</v>
      </c>
      <c r="W680" s="10">
        <f>IF(OR($A680="",$I680="",$M680=""),"",SUMIFS($M$2:M680,$I$2:I680,$I680,$A$2:A680,$A680)-$M680)</f>
        <v>36.725000000000001</v>
      </c>
      <c r="X680" s="10">
        <f t="shared" si="96"/>
        <v>661.59550000000013</v>
      </c>
      <c r="Y680" s="10">
        <f>IFERROR(VLOOKUP($I680,'02_Cad_Maquinas'!$B$2:$H$200,7,FALSE()),"")</f>
        <v>475.2</v>
      </c>
      <c r="Z680" s="10">
        <f t="shared" si="97"/>
        <v>-186.39550000000014</v>
      </c>
      <c r="AA680" s="11">
        <f t="shared" si="98"/>
        <v>1.3922464225589228</v>
      </c>
      <c r="AB680" s="10" t="s">
        <v>3333</v>
      </c>
      <c r="AC680" s="10" t="str">
        <f t="shared" si="91"/>
        <v>|10163|10147|</v>
      </c>
      <c r="AD680" s="10" t="str">
        <f t="shared" si="92"/>
        <v>SECCIONADORA 11</v>
      </c>
    </row>
    <row r="681" spans="1:30" ht="36" customHeight="1" x14ac:dyDescent="0.3">
      <c r="A681" s="35">
        <v>46197</v>
      </c>
      <c r="B681" s="10">
        <v>10163.10147</v>
      </c>
      <c r="C681" s="10" t="s">
        <v>3142</v>
      </c>
      <c r="D681" s="10" t="s">
        <v>19</v>
      </c>
      <c r="E681" s="10">
        <v>30001308</v>
      </c>
      <c r="F681" s="10" t="s">
        <v>3329</v>
      </c>
      <c r="G681" s="10" t="s">
        <v>19</v>
      </c>
      <c r="H681" s="10" t="s">
        <v>19</v>
      </c>
      <c r="I681" s="9" t="s">
        <v>19</v>
      </c>
      <c r="J681" s="9">
        <v>380</v>
      </c>
      <c r="K681" s="10">
        <f>IF($E681="","",IFERROR(INDEX('01_Cad_Pecas'!$H$2:$H$5000,MATCH($E681,'01_Cad_Pecas'!$D$2:$D$5000,0)),IFERROR(INDEX('01_Cad_Pecas'!$H$2:$H$5000,MATCH(VALUE($E681),'01_Cad_Pecas'!$D$2:$D$5000,0)),"")))</f>
        <v>1.1000000000000001</v>
      </c>
      <c r="L681" s="10">
        <f>IF($E681="","",IFERROR(INDEX('01_Cad_Pecas'!$I$2:$I$5000,MATCH($E681,'01_Cad_Pecas'!$D$2:$D$5000,0)),IFERROR(INDEX('01_Cad_Pecas'!$I$2:$I$5000,MATCH(VALUE($E681),'01_Cad_Pecas'!$D$2:$D$5000,0)),"")))</f>
        <v>9.375E-2</v>
      </c>
      <c r="M681" s="10">
        <f t="shared" si="90"/>
        <v>36.725000000000001</v>
      </c>
      <c r="N681" s="9">
        <v>46197</v>
      </c>
      <c r="O681" s="9">
        <v>380</v>
      </c>
      <c r="P681" s="10"/>
      <c r="Q681" s="10"/>
      <c r="R681" s="10">
        <f t="shared" si="93"/>
        <v>36.725000000000001</v>
      </c>
      <c r="S681" s="10"/>
      <c r="T681" s="10">
        <f t="shared" si="94"/>
        <v>1</v>
      </c>
      <c r="U681" s="10"/>
      <c r="V681" s="10" t="str">
        <f t="shared" ca="1" si="95"/>
        <v>SIM</v>
      </c>
      <c r="W681" s="10">
        <f>IF(OR($A681="",$I681="",$M681=""),"",SUMIFS($M$2:M681,$I$2:I681,$I681,$A$2:A681,$A681)-$M681)</f>
        <v>42.51250000000001</v>
      </c>
      <c r="X681" s="10">
        <f t="shared" si="96"/>
        <v>661.59550000000013</v>
      </c>
      <c r="Y681" s="10">
        <f>IFERROR(VLOOKUP($I681,'02_Cad_Maquinas'!$B$2:$H$200,7,FALSE()),"")</f>
        <v>475.2</v>
      </c>
      <c r="Z681" s="10">
        <f t="shared" si="97"/>
        <v>-186.39550000000014</v>
      </c>
      <c r="AA681" s="11">
        <f t="shared" si="98"/>
        <v>1.3922464225589228</v>
      </c>
      <c r="AB681" s="10" t="s">
        <v>3333</v>
      </c>
      <c r="AC681" s="10" t="str">
        <f t="shared" si="91"/>
        <v>|10163|10147|</v>
      </c>
      <c r="AD681" s="10" t="str">
        <f t="shared" si="92"/>
        <v>SECCIONADORA 11</v>
      </c>
    </row>
    <row r="682" spans="1:30" ht="36" customHeight="1" x14ac:dyDescent="0.3">
      <c r="A682" s="35">
        <v>46197</v>
      </c>
      <c r="B682" s="10">
        <v>10163.10147</v>
      </c>
      <c r="C682" s="10" t="s">
        <v>3142</v>
      </c>
      <c r="D682" s="10" t="s">
        <v>19</v>
      </c>
      <c r="E682" s="10">
        <v>30001309</v>
      </c>
      <c r="F682" s="10" t="s">
        <v>3291</v>
      </c>
      <c r="G682" s="10" t="s">
        <v>19</v>
      </c>
      <c r="H682" s="10" t="s">
        <v>19</v>
      </c>
      <c r="I682" s="9" t="s">
        <v>19</v>
      </c>
      <c r="J682" s="9">
        <v>380</v>
      </c>
      <c r="K682" s="10">
        <f>IF($E682="","",IFERROR(INDEX('01_Cad_Pecas'!$H$2:$H$5000,MATCH($E682,'01_Cad_Pecas'!$D$2:$D$5000,0)),IFERROR(INDEX('01_Cad_Pecas'!$H$2:$H$5000,MATCH(VALUE($E682),'01_Cad_Pecas'!$D$2:$D$5000,0)),"")))</f>
        <v>1.1000000000000001</v>
      </c>
      <c r="L682" s="10">
        <f>IF($E682="","",IFERROR(INDEX('01_Cad_Pecas'!$I$2:$I$5000,MATCH($E682,'01_Cad_Pecas'!$D$2:$D$5000,0)),IFERROR(INDEX('01_Cad_Pecas'!$I$2:$I$5000,MATCH(VALUE($E682),'01_Cad_Pecas'!$D$2:$D$5000,0)),"")))</f>
        <v>9.375E-2</v>
      </c>
      <c r="M682" s="10">
        <f t="shared" si="90"/>
        <v>36.725000000000001</v>
      </c>
      <c r="N682" s="9">
        <v>46197</v>
      </c>
      <c r="O682" s="9">
        <v>380</v>
      </c>
      <c r="P682" s="10"/>
      <c r="Q682" s="10"/>
      <c r="R682" s="10">
        <f t="shared" si="93"/>
        <v>36.725000000000001</v>
      </c>
      <c r="S682" s="10"/>
      <c r="T682" s="10">
        <f t="shared" si="94"/>
        <v>1</v>
      </c>
      <c r="U682" s="10"/>
      <c r="V682" s="10" t="str">
        <f t="shared" ca="1" si="95"/>
        <v>SIM</v>
      </c>
      <c r="W682" s="10">
        <f>IF(OR($A682="",$I682="",$M682=""),"",SUMIFS($M$2:M682,$I$2:I682,$I682,$A$2:A682,$A682)-$M682)</f>
        <v>79.237500000000011</v>
      </c>
      <c r="X682" s="10">
        <f t="shared" si="96"/>
        <v>661.59550000000013</v>
      </c>
      <c r="Y682" s="10">
        <f>IFERROR(VLOOKUP($I682,'02_Cad_Maquinas'!$B$2:$H$200,7,FALSE()),"")</f>
        <v>475.2</v>
      </c>
      <c r="Z682" s="10">
        <f t="shared" si="97"/>
        <v>-186.39550000000014</v>
      </c>
      <c r="AA682" s="11">
        <f t="shared" si="98"/>
        <v>1.3922464225589228</v>
      </c>
      <c r="AB682" s="10" t="s">
        <v>3333</v>
      </c>
      <c r="AC682" s="10" t="str">
        <f t="shared" si="91"/>
        <v>|10163|10147|</v>
      </c>
      <c r="AD682" s="10" t="str">
        <f t="shared" si="92"/>
        <v>SECCIONADORA 11</v>
      </c>
    </row>
    <row r="683" spans="1:30" ht="36" customHeight="1" x14ac:dyDescent="0.3">
      <c r="A683" s="35">
        <v>46197</v>
      </c>
      <c r="B683" s="10">
        <v>10163.10147</v>
      </c>
      <c r="C683" s="10" t="s">
        <v>3142</v>
      </c>
      <c r="D683" s="10" t="s">
        <v>19</v>
      </c>
      <c r="E683" s="10">
        <v>20021607</v>
      </c>
      <c r="F683" s="10" t="s">
        <v>2187</v>
      </c>
      <c r="G683" s="10" t="s">
        <v>19</v>
      </c>
      <c r="H683" s="10" t="s">
        <v>19</v>
      </c>
      <c r="I683" s="9" t="s">
        <v>19</v>
      </c>
      <c r="J683" s="9">
        <v>21</v>
      </c>
      <c r="K683" s="10">
        <f>IF($E683="","",IFERROR(INDEX('01_Cad_Pecas'!$H$2:$H$5000,MATCH($E683,'01_Cad_Pecas'!$D$2:$D$5000,0)),IFERROR(INDEX('01_Cad_Pecas'!$H$2:$H$5000,MATCH(VALUE($E683),'01_Cad_Pecas'!$D$2:$D$5000,0)),"")))</f>
        <v>2</v>
      </c>
      <c r="L683" s="10">
        <f>IF($E683="","",IFERROR(INDEX('01_Cad_Pecas'!$I$2:$I$5000,MATCH($E683,'01_Cad_Pecas'!$D$2:$D$5000,0)),IFERROR(INDEX('01_Cad_Pecas'!$I$2:$I$5000,MATCH(VALUE($E683),'01_Cad_Pecas'!$D$2:$D$5000,0)),"")))</f>
        <v>1.45</v>
      </c>
      <c r="M683" s="10">
        <f t="shared" si="90"/>
        <v>32.450000000000003</v>
      </c>
      <c r="N683" s="9">
        <v>46197</v>
      </c>
      <c r="O683" s="9">
        <v>21</v>
      </c>
      <c r="P683" s="10"/>
      <c r="Q683" s="10"/>
      <c r="R683" s="10">
        <f t="shared" si="93"/>
        <v>32.450000000000003</v>
      </c>
      <c r="S683" s="10"/>
      <c r="T683" s="10">
        <f t="shared" si="94"/>
        <v>1</v>
      </c>
      <c r="U683" s="10"/>
      <c r="V683" s="10" t="str">
        <f t="shared" ca="1" si="95"/>
        <v>SIM</v>
      </c>
      <c r="W683" s="10">
        <f>IF(OR($A683="",$I683="",$M683=""),"",SUMIFS($M$2:M683,$I$2:I683,$I683,$A$2:A683,$A683)-$M683)</f>
        <v>115.96250000000002</v>
      </c>
      <c r="X683" s="10">
        <f t="shared" si="96"/>
        <v>661.59550000000013</v>
      </c>
      <c r="Y683" s="10">
        <f>IFERROR(VLOOKUP($I683,'02_Cad_Maquinas'!$B$2:$H$200,7,FALSE()),"")</f>
        <v>475.2</v>
      </c>
      <c r="Z683" s="10">
        <f t="shared" si="97"/>
        <v>-186.39550000000014</v>
      </c>
      <c r="AA683" s="11">
        <f t="shared" si="98"/>
        <v>1.3922464225589228</v>
      </c>
      <c r="AB683" s="10" t="s">
        <v>3333</v>
      </c>
      <c r="AC683" s="10" t="str">
        <f t="shared" si="91"/>
        <v>|10163|10147|</v>
      </c>
      <c r="AD683" s="10" t="str">
        <f t="shared" si="92"/>
        <v>SECCIONADORA 11</v>
      </c>
    </row>
    <row r="684" spans="1:30" ht="36" customHeight="1" x14ac:dyDescent="0.3">
      <c r="A684" s="35">
        <v>46197</v>
      </c>
      <c r="B684" s="10">
        <v>10163.10147</v>
      </c>
      <c r="C684" s="10" t="s">
        <v>3142</v>
      </c>
      <c r="D684" s="10" t="s">
        <v>19</v>
      </c>
      <c r="E684" s="10">
        <v>20051001</v>
      </c>
      <c r="F684" s="10" t="s">
        <v>3215</v>
      </c>
      <c r="G684" s="10" t="s">
        <v>19</v>
      </c>
      <c r="H684" s="10" t="s">
        <v>19</v>
      </c>
      <c r="I684" s="9" t="s">
        <v>19</v>
      </c>
      <c r="J684" s="9">
        <v>30</v>
      </c>
      <c r="K684" s="10">
        <f>IF($E684="","",IFERROR(INDEX('01_Cad_Pecas'!$H$2:$H$5000,MATCH($E684,'01_Cad_Pecas'!$D$2:$D$5000,0)),IFERROR(INDEX('01_Cad_Pecas'!$H$2:$H$5000,MATCH(VALUE($E684),'01_Cad_Pecas'!$D$2:$D$5000,0)),"")))</f>
        <v>2</v>
      </c>
      <c r="L684" s="10">
        <f>IF($E684="","",IFERROR(INDEX('01_Cad_Pecas'!$I$2:$I$5000,MATCH($E684,'01_Cad_Pecas'!$D$2:$D$5000,0)),IFERROR(INDEX('01_Cad_Pecas'!$I$2:$I$5000,MATCH(VALUE($E684),'01_Cad_Pecas'!$D$2:$D$5000,0)),"")))</f>
        <v>1.45</v>
      </c>
      <c r="M684" s="10">
        <f t="shared" si="90"/>
        <v>45.5</v>
      </c>
      <c r="N684" s="9">
        <v>46197</v>
      </c>
      <c r="O684" s="9">
        <v>30</v>
      </c>
      <c r="P684" s="10"/>
      <c r="Q684" s="10"/>
      <c r="R684" s="10">
        <f t="shared" si="93"/>
        <v>45.5</v>
      </c>
      <c r="S684" s="10"/>
      <c r="T684" s="10">
        <f t="shared" si="94"/>
        <v>1</v>
      </c>
      <c r="U684" s="10"/>
      <c r="V684" s="10" t="str">
        <f t="shared" ca="1" si="95"/>
        <v>SIM</v>
      </c>
      <c r="W684" s="10">
        <f>IF(OR($A684="",$I684="",$M684=""),"",SUMIFS($M$2:M684,$I$2:I684,$I684,$A$2:A684,$A684)-$M684)</f>
        <v>148.41250000000002</v>
      </c>
      <c r="X684" s="10">
        <f t="shared" si="96"/>
        <v>661.59550000000013</v>
      </c>
      <c r="Y684" s="10">
        <f>IFERROR(VLOOKUP($I684,'02_Cad_Maquinas'!$B$2:$H$200,7,FALSE()),"")</f>
        <v>475.2</v>
      </c>
      <c r="Z684" s="10">
        <f t="shared" si="97"/>
        <v>-186.39550000000014</v>
      </c>
      <c r="AA684" s="11">
        <f t="shared" si="98"/>
        <v>1.3922464225589228</v>
      </c>
      <c r="AB684" s="10" t="s">
        <v>3333</v>
      </c>
      <c r="AC684" s="10" t="str">
        <f t="shared" si="91"/>
        <v>|10163|10147|</v>
      </c>
      <c r="AD684" s="10" t="str">
        <f t="shared" si="92"/>
        <v>SECCIONADORA 11</v>
      </c>
    </row>
    <row r="685" spans="1:30" ht="36" customHeight="1" x14ac:dyDescent="0.3">
      <c r="A685" s="35">
        <v>46197</v>
      </c>
      <c r="B685" s="10">
        <v>10163.10147</v>
      </c>
      <c r="C685" s="10" t="s">
        <v>3142</v>
      </c>
      <c r="D685" s="10" t="s">
        <v>19</v>
      </c>
      <c r="E685" s="10">
        <v>20052201</v>
      </c>
      <c r="F685" s="10" t="s">
        <v>3216</v>
      </c>
      <c r="G685" s="10" t="s">
        <v>19</v>
      </c>
      <c r="H685" s="10" t="s">
        <v>19</v>
      </c>
      <c r="I685" s="9" t="s">
        <v>19</v>
      </c>
      <c r="J685" s="9">
        <v>130</v>
      </c>
      <c r="K685" s="10">
        <f>IF($E685="","",IFERROR(INDEX('01_Cad_Pecas'!$H$2:$H$5000,MATCH($E685,'01_Cad_Pecas'!$D$2:$D$5000,0)),IFERROR(INDEX('01_Cad_Pecas'!$H$2:$H$5000,MATCH(VALUE($E685),'01_Cad_Pecas'!$D$2:$D$5000,0)),"")))</f>
        <v>2</v>
      </c>
      <c r="L685" s="10">
        <f>IF($E685="","",IFERROR(INDEX('01_Cad_Pecas'!$I$2:$I$5000,MATCH($E685,'01_Cad_Pecas'!$D$2:$D$5000,0)),IFERROR(INDEX('01_Cad_Pecas'!$I$2:$I$5000,MATCH(VALUE($E685),'01_Cad_Pecas'!$D$2:$D$5000,0)),"")))</f>
        <v>1.45</v>
      </c>
      <c r="M685" s="10">
        <f t="shared" si="90"/>
        <v>190.5</v>
      </c>
      <c r="N685" s="9">
        <v>46197</v>
      </c>
      <c r="O685" s="9">
        <v>130</v>
      </c>
      <c r="P685" s="10"/>
      <c r="Q685" s="10"/>
      <c r="R685" s="10">
        <f t="shared" si="93"/>
        <v>190.5</v>
      </c>
      <c r="S685" s="10"/>
      <c r="T685" s="10">
        <f t="shared" si="94"/>
        <v>1</v>
      </c>
      <c r="U685" s="10"/>
      <c r="V685" s="10" t="str">
        <f t="shared" ca="1" si="95"/>
        <v>SIM</v>
      </c>
      <c r="W685" s="10">
        <f>IF(OR($A685="",$I685="",$M685=""),"",SUMIFS($M$2:M685,$I$2:I685,$I685,$A$2:A685,$A685)-$M685)</f>
        <v>193.91250000000002</v>
      </c>
      <c r="X685" s="10">
        <f t="shared" si="96"/>
        <v>661.59550000000013</v>
      </c>
      <c r="Y685" s="10">
        <f>IFERROR(VLOOKUP($I685,'02_Cad_Maquinas'!$B$2:$H$200,7,FALSE()),"")</f>
        <v>475.2</v>
      </c>
      <c r="Z685" s="10">
        <f t="shared" si="97"/>
        <v>-186.39550000000014</v>
      </c>
      <c r="AA685" s="11">
        <f t="shared" si="98"/>
        <v>1.3922464225589228</v>
      </c>
      <c r="AB685" s="10" t="s">
        <v>3333</v>
      </c>
      <c r="AC685" s="10" t="str">
        <f t="shared" si="91"/>
        <v>|10163|10147|</v>
      </c>
      <c r="AD685" s="10" t="str">
        <f t="shared" si="92"/>
        <v>SECCIONADORA 11</v>
      </c>
    </row>
    <row r="686" spans="1:30" ht="36" customHeight="1" x14ac:dyDescent="0.3">
      <c r="A686" s="35">
        <v>46197</v>
      </c>
      <c r="B686" s="10">
        <v>10163.10147</v>
      </c>
      <c r="C686" s="10" t="s">
        <v>3142</v>
      </c>
      <c r="D686" s="10" t="s">
        <v>19</v>
      </c>
      <c r="E686" s="10">
        <v>20053007</v>
      </c>
      <c r="F686" s="10" t="s">
        <v>3217</v>
      </c>
      <c r="G686" s="10" t="s">
        <v>19</v>
      </c>
      <c r="H686" s="10" t="s">
        <v>19</v>
      </c>
      <c r="I686" s="9" t="s">
        <v>19</v>
      </c>
      <c r="J686" s="9">
        <v>7</v>
      </c>
      <c r="K686" s="10">
        <f>IF($E686="","",IFERROR(INDEX('01_Cad_Pecas'!$H$2:$H$5000,MATCH($E686,'01_Cad_Pecas'!$D$2:$D$5000,0)),IFERROR(INDEX('01_Cad_Pecas'!$H$2:$H$5000,MATCH(VALUE($E686),'01_Cad_Pecas'!$D$2:$D$5000,0)),"")))</f>
        <v>2</v>
      </c>
      <c r="L686" s="10">
        <f>IF($E686="","",IFERROR(INDEX('01_Cad_Pecas'!$I$2:$I$5000,MATCH($E686,'01_Cad_Pecas'!$D$2:$D$5000,0)),IFERROR(INDEX('01_Cad_Pecas'!$I$2:$I$5000,MATCH(VALUE($E686),'01_Cad_Pecas'!$D$2:$D$5000,0)),"")))</f>
        <v>1.45</v>
      </c>
      <c r="M686" s="10">
        <f t="shared" si="90"/>
        <v>12.15</v>
      </c>
      <c r="N686" s="9">
        <v>46197</v>
      </c>
      <c r="O686" s="9">
        <v>7</v>
      </c>
      <c r="P686" s="10"/>
      <c r="Q686" s="10"/>
      <c r="R686" s="10">
        <f t="shared" si="93"/>
        <v>12.15</v>
      </c>
      <c r="S686" s="10"/>
      <c r="T686" s="10">
        <f t="shared" si="94"/>
        <v>1</v>
      </c>
      <c r="U686" s="10"/>
      <c r="V686" s="10" t="str">
        <f t="shared" ca="1" si="95"/>
        <v>SIM</v>
      </c>
      <c r="W686" s="10">
        <f>IF(OR($A686="",$I686="",$M686=""),"",SUMIFS($M$2:M686,$I$2:I686,$I686,$A$2:A686,$A686)-$M686)</f>
        <v>384.41250000000002</v>
      </c>
      <c r="X686" s="10">
        <f t="shared" si="96"/>
        <v>661.59550000000013</v>
      </c>
      <c r="Y686" s="10">
        <f>IFERROR(VLOOKUP($I686,'02_Cad_Maquinas'!$B$2:$H$200,7,FALSE()),"")</f>
        <v>475.2</v>
      </c>
      <c r="Z686" s="10">
        <f t="shared" si="97"/>
        <v>-186.39550000000014</v>
      </c>
      <c r="AA686" s="11">
        <f t="shared" si="98"/>
        <v>1.3922464225589228</v>
      </c>
      <c r="AB686" s="10" t="s">
        <v>3333</v>
      </c>
      <c r="AC686" s="10" t="str">
        <f t="shared" si="91"/>
        <v>|10163|10147|</v>
      </c>
      <c r="AD686" s="10" t="str">
        <f t="shared" si="92"/>
        <v>SECCIONADORA 11</v>
      </c>
    </row>
    <row r="687" spans="1:30" ht="36" customHeight="1" x14ac:dyDescent="0.3">
      <c r="A687" s="35">
        <v>46197</v>
      </c>
      <c r="B687" s="10">
        <v>10163.10147</v>
      </c>
      <c r="C687" s="10" t="s">
        <v>3142</v>
      </c>
      <c r="D687" s="10" t="s">
        <v>19</v>
      </c>
      <c r="E687" s="10">
        <v>20053407</v>
      </c>
      <c r="F687" s="10" t="s">
        <v>3218</v>
      </c>
      <c r="G687" s="10" t="s">
        <v>19</v>
      </c>
      <c r="H687" s="10" t="s">
        <v>19</v>
      </c>
      <c r="I687" s="9" t="s">
        <v>19</v>
      </c>
      <c r="J687" s="9">
        <v>2</v>
      </c>
      <c r="K687" s="10">
        <f>IF($E687="","",IFERROR(INDEX('01_Cad_Pecas'!$H$2:$H$5000,MATCH($E687,'01_Cad_Pecas'!$D$2:$D$5000,0)),IFERROR(INDEX('01_Cad_Pecas'!$H$2:$H$5000,MATCH(VALUE($E687),'01_Cad_Pecas'!$D$2:$D$5000,0)),"")))</f>
        <v>2</v>
      </c>
      <c r="L687" s="10">
        <f>IF($E687="","",IFERROR(INDEX('01_Cad_Pecas'!$I$2:$I$5000,MATCH($E687,'01_Cad_Pecas'!$D$2:$D$5000,0)),IFERROR(INDEX('01_Cad_Pecas'!$I$2:$I$5000,MATCH(VALUE($E687),'01_Cad_Pecas'!$D$2:$D$5000,0)),"")))</f>
        <v>1.45</v>
      </c>
      <c r="M687" s="10">
        <f t="shared" si="90"/>
        <v>4.9000000000000004</v>
      </c>
      <c r="N687" s="9">
        <v>46197</v>
      </c>
      <c r="O687" s="9">
        <v>2</v>
      </c>
      <c r="P687" s="10"/>
      <c r="Q687" s="10"/>
      <c r="R687" s="10">
        <f t="shared" si="93"/>
        <v>4.9000000000000004</v>
      </c>
      <c r="S687" s="10"/>
      <c r="T687" s="10">
        <f t="shared" si="94"/>
        <v>1</v>
      </c>
      <c r="U687" s="10"/>
      <c r="V687" s="10" t="str">
        <f t="shared" ca="1" si="95"/>
        <v>SIM</v>
      </c>
      <c r="W687" s="10">
        <f>IF(OR($A687="",$I687="",$M687=""),"",SUMIFS($M$2:M687,$I$2:I687,$I687,$A$2:A687,$A687)-$M687)</f>
        <v>396.5625</v>
      </c>
      <c r="X687" s="10">
        <f t="shared" si="96"/>
        <v>661.59550000000013</v>
      </c>
      <c r="Y687" s="10">
        <f>IFERROR(VLOOKUP($I687,'02_Cad_Maquinas'!$B$2:$H$200,7,FALSE()),"")</f>
        <v>475.2</v>
      </c>
      <c r="Z687" s="10">
        <f t="shared" si="97"/>
        <v>-186.39550000000014</v>
      </c>
      <c r="AA687" s="11">
        <f t="shared" si="98"/>
        <v>1.3922464225589228</v>
      </c>
      <c r="AB687" s="10" t="s">
        <v>3333</v>
      </c>
      <c r="AC687" s="10" t="str">
        <f t="shared" si="91"/>
        <v>|10163|10147|</v>
      </c>
      <c r="AD687" s="10" t="str">
        <f t="shared" si="92"/>
        <v>SECCIONADORA 11</v>
      </c>
    </row>
    <row r="688" spans="1:30" ht="36" customHeight="1" x14ac:dyDescent="0.3">
      <c r="A688" s="35">
        <v>46197</v>
      </c>
      <c r="B688" s="10">
        <v>10163.10147</v>
      </c>
      <c r="C688" s="10" t="s">
        <v>3142</v>
      </c>
      <c r="D688" s="10" t="s">
        <v>19</v>
      </c>
      <c r="E688" s="10">
        <v>20086212</v>
      </c>
      <c r="F688" s="10" t="s">
        <v>3219</v>
      </c>
      <c r="G688" s="10" t="s">
        <v>19</v>
      </c>
      <c r="H688" s="10" t="s">
        <v>19</v>
      </c>
      <c r="I688" s="9" t="s">
        <v>19</v>
      </c>
      <c r="J688" s="9">
        <v>3</v>
      </c>
      <c r="K688" s="10">
        <f>IF($E688="","",IFERROR(INDEX('01_Cad_Pecas'!$H$2:$H$5000,MATCH($E688,'01_Cad_Pecas'!$D$2:$D$5000,0)),IFERROR(INDEX('01_Cad_Pecas'!$H$2:$H$5000,MATCH(VALUE($E688),'01_Cad_Pecas'!$D$2:$D$5000,0)),"")))</f>
        <v>2</v>
      </c>
      <c r="L688" s="10">
        <f>IF($E688="","",IFERROR(INDEX('01_Cad_Pecas'!$I$2:$I$5000,MATCH($E688,'01_Cad_Pecas'!$D$2:$D$5000,0)),IFERROR(INDEX('01_Cad_Pecas'!$I$2:$I$5000,MATCH(VALUE($E688),'01_Cad_Pecas'!$D$2:$D$5000,0)),"")))</f>
        <v>1.45</v>
      </c>
      <c r="M688" s="10">
        <f t="shared" si="90"/>
        <v>6.35</v>
      </c>
      <c r="N688" s="9">
        <v>46197</v>
      </c>
      <c r="O688" s="9">
        <v>3</v>
      </c>
      <c r="P688" s="10"/>
      <c r="Q688" s="10"/>
      <c r="R688" s="10">
        <f t="shared" si="93"/>
        <v>6.35</v>
      </c>
      <c r="S688" s="10"/>
      <c r="T688" s="10">
        <f t="shared" si="94"/>
        <v>1</v>
      </c>
      <c r="U688" s="10"/>
      <c r="V688" s="10" t="str">
        <f t="shared" ca="1" si="95"/>
        <v>SIM</v>
      </c>
      <c r="W688" s="10">
        <f>IF(OR($A688="",$I688="",$M688=""),"",SUMIFS($M$2:M688,$I$2:I688,$I688,$A$2:A688,$A688)-$M688)</f>
        <v>401.46249999999998</v>
      </c>
      <c r="X688" s="10">
        <f t="shared" si="96"/>
        <v>661.59550000000013</v>
      </c>
      <c r="Y688" s="10">
        <f>IFERROR(VLOOKUP($I688,'02_Cad_Maquinas'!$B$2:$H$200,7,FALSE()),"")</f>
        <v>475.2</v>
      </c>
      <c r="Z688" s="10">
        <f t="shared" si="97"/>
        <v>-186.39550000000014</v>
      </c>
      <c r="AA688" s="11">
        <f t="shared" si="98"/>
        <v>1.3922464225589228</v>
      </c>
      <c r="AB688" s="10" t="s">
        <v>3333</v>
      </c>
      <c r="AC688" s="10" t="str">
        <f t="shared" si="91"/>
        <v>|10163|10147|</v>
      </c>
      <c r="AD688" s="10" t="str">
        <f t="shared" si="92"/>
        <v>SECCIONADORA 11</v>
      </c>
    </row>
    <row r="689" spans="1:30" ht="36" customHeight="1" x14ac:dyDescent="0.3">
      <c r="A689" s="35">
        <v>46197</v>
      </c>
      <c r="B689" s="10">
        <v>10163.10147</v>
      </c>
      <c r="C689" s="10" t="s">
        <v>3142</v>
      </c>
      <c r="D689" s="10" t="s">
        <v>19</v>
      </c>
      <c r="E689" s="10">
        <v>30001203</v>
      </c>
      <c r="F689" s="10" t="s">
        <v>3281</v>
      </c>
      <c r="G689" s="10" t="s">
        <v>19</v>
      </c>
      <c r="H689" s="10" t="s">
        <v>19</v>
      </c>
      <c r="I689" s="9" t="s">
        <v>19</v>
      </c>
      <c r="J689" s="9">
        <v>760</v>
      </c>
      <c r="K689" s="10">
        <f>IF($E689="","",IFERROR(INDEX('01_Cad_Pecas'!$H$2:$H$5000,MATCH($E689,'01_Cad_Pecas'!$D$2:$D$5000,0)),IFERROR(INDEX('01_Cad_Pecas'!$H$2:$H$5000,MATCH(VALUE($E689),'01_Cad_Pecas'!$D$2:$D$5000,0)),"")))</f>
        <v>1.1000000000000001</v>
      </c>
      <c r="L689" s="10">
        <f>IF($E689="","",IFERROR(INDEX('01_Cad_Pecas'!$I$2:$I$5000,MATCH($E689,'01_Cad_Pecas'!$D$2:$D$5000,0)),IFERROR(INDEX('01_Cad_Pecas'!$I$2:$I$5000,MATCH(VALUE($E689),'01_Cad_Pecas'!$D$2:$D$5000,0)),"")))</f>
        <v>9.375E-2</v>
      </c>
      <c r="M689" s="10">
        <f t="shared" si="90"/>
        <v>72.349999999999994</v>
      </c>
      <c r="N689" s="9">
        <v>46197</v>
      </c>
      <c r="O689" s="9">
        <v>760</v>
      </c>
      <c r="P689" s="10"/>
      <c r="Q689" s="10"/>
      <c r="R689" s="10">
        <f t="shared" si="93"/>
        <v>72.349999999999994</v>
      </c>
      <c r="S689" s="10"/>
      <c r="T689" s="10">
        <f t="shared" si="94"/>
        <v>1</v>
      </c>
      <c r="U689" s="10"/>
      <c r="V689" s="10" t="str">
        <f t="shared" ca="1" si="95"/>
        <v>SIM</v>
      </c>
      <c r="W689" s="10">
        <f>IF(OR($A689="",$I689="",$M689=""),"",SUMIFS($M$2:M689,$I$2:I689,$I689,$A$2:A689,$A689)-$M689)</f>
        <v>407.8125</v>
      </c>
      <c r="X689" s="10">
        <f t="shared" si="96"/>
        <v>661.59550000000013</v>
      </c>
      <c r="Y689" s="10">
        <f>IFERROR(VLOOKUP($I689,'02_Cad_Maquinas'!$B$2:$H$200,7,FALSE()),"")</f>
        <v>475.2</v>
      </c>
      <c r="Z689" s="10">
        <f t="shared" si="97"/>
        <v>-186.39550000000014</v>
      </c>
      <c r="AA689" s="11">
        <f t="shared" si="98"/>
        <v>1.3922464225589228</v>
      </c>
      <c r="AB689" s="10" t="s">
        <v>3333</v>
      </c>
      <c r="AC689" s="10" t="str">
        <f t="shared" si="91"/>
        <v>|10163|10147|</v>
      </c>
      <c r="AD689" s="10" t="str">
        <f t="shared" si="92"/>
        <v>SECCIONADORA 11</v>
      </c>
    </row>
    <row r="690" spans="1:30" ht="36" customHeight="1" x14ac:dyDescent="0.3">
      <c r="A690" s="35">
        <v>46197</v>
      </c>
      <c r="B690" s="10">
        <v>10163.10147</v>
      </c>
      <c r="C690" s="10" t="s">
        <v>3142</v>
      </c>
      <c r="D690" s="10" t="s">
        <v>19</v>
      </c>
      <c r="E690" s="10">
        <v>30003405</v>
      </c>
      <c r="F690" s="10" t="s">
        <v>3282</v>
      </c>
      <c r="G690" s="10" t="s">
        <v>19</v>
      </c>
      <c r="H690" s="10" t="s">
        <v>19</v>
      </c>
      <c r="I690" s="9" t="s">
        <v>19</v>
      </c>
      <c r="J690" s="9">
        <v>100</v>
      </c>
      <c r="K690" s="10">
        <f>IF($E690="","",IFERROR(INDEX('01_Cad_Pecas'!$H$2:$H$5000,MATCH($E690,'01_Cad_Pecas'!$D$2:$D$5000,0)),IFERROR(INDEX('01_Cad_Pecas'!$H$2:$H$5000,MATCH(VALUE($E690),'01_Cad_Pecas'!$D$2:$D$5000,0)),"")))</f>
        <v>1.1000000000000001</v>
      </c>
      <c r="L690" s="10">
        <f>IF($E690="","",IFERROR(INDEX('01_Cad_Pecas'!$I$2:$I$5000,MATCH($E690,'01_Cad_Pecas'!$D$2:$D$5000,0)),IFERROR(INDEX('01_Cad_Pecas'!$I$2:$I$5000,MATCH(VALUE($E690),'01_Cad_Pecas'!$D$2:$D$5000,0)),"")))</f>
        <v>9.375E-2</v>
      </c>
      <c r="M690" s="10">
        <f t="shared" si="90"/>
        <v>10.475</v>
      </c>
      <c r="N690" s="9">
        <v>46197</v>
      </c>
      <c r="O690" s="9">
        <v>100</v>
      </c>
      <c r="P690" s="10"/>
      <c r="Q690" s="10"/>
      <c r="R690" s="10">
        <f t="shared" si="93"/>
        <v>10.475</v>
      </c>
      <c r="S690" s="10"/>
      <c r="T690" s="10">
        <f t="shared" si="94"/>
        <v>1</v>
      </c>
      <c r="U690" s="10"/>
      <c r="V690" s="10" t="str">
        <f t="shared" ca="1" si="95"/>
        <v>SIM</v>
      </c>
      <c r="W690" s="10">
        <f>IF(OR($A690="",$I690="",$M690=""),"",SUMIFS($M$2:M690,$I$2:I690,$I690,$A$2:A690,$A690)-$M690)</f>
        <v>480.16250000000002</v>
      </c>
      <c r="X690" s="10">
        <f t="shared" si="96"/>
        <v>661.59550000000013</v>
      </c>
      <c r="Y690" s="10">
        <f>IFERROR(VLOOKUP($I690,'02_Cad_Maquinas'!$B$2:$H$200,7,FALSE()),"")</f>
        <v>475.2</v>
      </c>
      <c r="Z690" s="10">
        <f t="shared" si="97"/>
        <v>-186.39550000000014</v>
      </c>
      <c r="AA690" s="11">
        <f t="shared" si="98"/>
        <v>1.3922464225589228</v>
      </c>
      <c r="AB690" s="10" t="s">
        <v>3333</v>
      </c>
      <c r="AC690" s="10" t="str">
        <f t="shared" si="91"/>
        <v>|10163|10147|</v>
      </c>
      <c r="AD690" s="10" t="str">
        <f t="shared" si="92"/>
        <v>SECCIONADORA 11</v>
      </c>
    </row>
    <row r="691" spans="1:30" ht="36" customHeight="1" x14ac:dyDescent="0.3">
      <c r="A691" s="35">
        <v>46197</v>
      </c>
      <c r="B691" s="10">
        <v>10163.10147</v>
      </c>
      <c r="C691" s="10" t="s">
        <v>3142</v>
      </c>
      <c r="D691" s="10" t="s">
        <v>19</v>
      </c>
      <c r="E691" s="10">
        <v>30006103</v>
      </c>
      <c r="F691" s="10" t="s">
        <v>3283</v>
      </c>
      <c r="G691" s="10" t="s">
        <v>19</v>
      </c>
      <c r="H691" s="10" t="s">
        <v>19</v>
      </c>
      <c r="I691" s="9" t="s">
        <v>19</v>
      </c>
      <c r="J691" s="9">
        <v>100</v>
      </c>
      <c r="K691" s="10">
        <f>IF($E691="","",IFERROR(INDEX('01_Cad_Pecas'!$H$2:$H$5000,MATCH($E691,'01_Cad_Pecas'!$D$2:$D$5000,0)),IFERROR(INDEX('01_Cad_Pecas'!$H$2:$H$5000,MATCH(VALUE($E691),'01_Cad_Pecas'!$D$2:$D$5000,0)),"")))</f>
        <v>1.1000000000000001</v>
      </c>
      <c r="L691" s="10">
        <f>IF($E691="","",IFERROR(INDEX('01_Cad_Pecas'!$I$2:$I$5000,MATCH($E691,'01_Cad_Pecas'!$D$2:$D$5000,0)),IFERROR(INDEX('01_Cad_Pecas'!$I$2:$I$5000,MATCH(VALUE($E691),'01_Cad_Pecas'!$D$2:$D$5000,0)),"")))</f>
        <v>9.375E-2</v>
      </c>
      <c r="M691" s="10">
        <f t="shared" si="90"/>
        <v>10.475</v>
      </c>
      <c r="N691" s="9">
        <v>46197</v>
      </c>
      <c r="O691" s="9">
        <v>100</v>
      </c>
      <c r="P691" s="10"/>
      <c r="Q691" s="10"/>
      <c r="R691" s="10">
        <f t="shared" si="93"/>
        <v>10.475</v>
      </c>
      <c r="S691" s="10"/>
      <c r="T691" s="10">
        <f t="shared" si="94"/>
        <v>1</v>
      </c>
      <c r="U691" s="10"/>
      <c r="V691" s="10" t="str">
        <f t="shared" ca="1" si="95"/>
        <v>SIM</v>
      </c>
      <c r="W691" s="10">
        <f>IF(OR($A691="",$I691="",$M691=""),"",SUMIFS($M$2:M691,$I$2:I691,$I691,$A$2:A691,$A691)-$M691)</f>
        <v>490.63750000000005</v>
      </c>
      <c r="X691" s="10">
        <f t="shared" si="96"/>
        <v>661.59550000000013</v>
      </c>
      <c r="Y691" s="10">
        <f>IFERROR(VLOOKUP($I691,'02_Cad_Maquinas'!$B$2:$H$200,7,FALSE()),"")</f>
        <v>475.2</v>
      </c>
      <c r="Z691" s="10">
        <f t="shared" si="97"/>
        <v>-186.39550000000014</v>
      </c>
      <c r="AA691" s="11">
        <f t="shared" si="98"/>
        <v>1.3922464225589228</v>
      </c>
      <c r="AB691" s="10" t="s">
        <v>3333</v>
      </c>
      <c r="AC691" s="10" t="str">
        <f t="shared" si="91"/>
        <v>|10163|10147|</v>
      </c>
      <c r="AD691" s="10" t="str">
        <f t="shared" si="92"/>
        <v>SECCIONADORA 11</v>
      </c>
    </row>
    <row r="692" spans="1:30" ht="36" customHeight="1" x14ac:dyDescent="0.3">
      <c r="A692" s="35">
        <v>46197</v>
      </c>
      <c r="B692" s="10">
        <v>10163.10147</v>
      </c>
      <c r="C692" s="10" t="s">
        <v>3142</v>
      </c>
      <c r="D692" s="10" t="s">
        <v>19</v>
      </c>
      <c r="E692" s="10">
        <v>30001202</v>
      </c>
      <c r="F692" s="10" t="s">
        <v>3191</v>
      </c>
      <c r="G692" s="10" t="s">
        <v>19</v>
      </c>
      <c r="H692" s="10" t="s">
        <v>19</v>
      </c>
      <c r="I692" s="9" t="s">
        <v>19</v>
      </c>
      <c r="J692" s="9">
        <v>760</v>
      </c>
      <c r="K692" s="10">
        <f>IF($E692="","",IFERROR(INDEX('01_Cad_Pecas'!$H$2:$H$5000,MATCH($E692,'01_Cad_Pecas'!$D$2:$D$5000,0)),IFERROR(INDEX('01_Cad_Pecas'!$H$2:$H$5000,MATCH(VALUE($E692),'01_Cad_Pecas'!$D$2:$D$5000,0)),"")))</f>
        <v>3</v>
      </c>
      <c r="L692" s="10">
        <f>IF($E692="","",IFERROR(INDEX('01_Cad_Pecas'!$I$2:$I$5000,MATCH($E692,'01_Cad_Pecas'!$D$2:$D$5000,0)),IFERROR(INDEX('01_Cad_Pecas'!$I$2:$I$5000,MATCH(VALUE($E692),'01_Cad_Pecas'!$D$2:$D$5000,0)),"")))</f>
        <v>6.7799999999999999E-2</v>
      </c>
      <c r="M692" s="10">
        <f t="shared" si="90"/>
        <v>54.527999999999999</v>
      </c>
      <c r="N692" s="9">
        <v>46197</v>
      </c>
      <c r="O692" s="9">
        <v>760</v>
      </c>
      <c r="P692" s="10"/>
      <c r="Q692" s="10"/>
      <c r="R692" s="10">
        <f t="shared" si="93"/>
        <v>54.527999999999999</v>
      </c>
      <c r="S692" s="10"/>
      <c r="T692" s="10">
        <f t="shared" si="94"/>
        <v>1</v>
      </c>
      <c r="U692" s="10"/>
      <c r="V692" s="10" t="str">
        <f t="shared" ca="1" si="95"/>
        <v>SIM</v>
      </c>
      <c r="W692" s="10">
        <f>IF(OR($A692="",$I692="",$M692=""),"",SUMIFS($M$2:M692,$I$2:I692,$I692,$A$2:A692,$A692)-$M692)</f>
        <v>501.11250000000007</v>
      </c>
      <c r="X692" s="10">
        <f t="shared" si="96"/>
        <v>661.59550000000013</v>
      </c>
      <c r="Y692" s="10">
        <f>IFERROR(VLOOKUP($I692,'02_Cad_Maquinas'!$B$2:$H$200,7,FALSE()),"")</f>
        <v>475.2</v>
      </c>
      <c r="Z692" s="10">
        <f t="shared" si="97"/>
        <v>-186.39550000000014</v>
      </c>
      <c r="AA692" s="11">
        <f t="shared" si="98"/>
        <v>1.3922464225589228</v>
      </c>
      <c r="AB692" s="10" t="s">
        <v>3333</v>
      </c>
      <c r="AC692" s="10" t="str">
        <f t="shared" si="91"/>
        <v>|10163|10147|</v>
      </c>
      <c r="AD692" s="10" t="str">
        <f t="shared" si="92"/>
        <v>SECCIONADORA 11</v>
      </c>
    </row>
    <row r="693" spans="1:30" ht="36" customHeight="1" x14ac:dyDescent="0.3">
      <c r="A693" s="35">
        <v>46197</v>
      </c>
      <c r="B693" s="10">
        <v>10163.10147</v>
      </c>
      <c r="C693" s="10" t="s">
        <v>3142</v>
      </c>
      <c r="D693" s="10" t="s">
        <v>19</v>
      </c>
      <c r="E693" s="10">
        <v>30001301</v>
      </c>
      <c r="F693" s="10" t="s">
        <v>3294</v>
      </c>
      <c r="G693" s="10" t="s">
        <v>19</v>
      </c>
      <c r="H693" s="10" t="s">
        <v>19</v>
      </c>
      <c r="I693" s="9" t="s">
        <v>19</v>
      </c>
      <c r="J693" s="9">
        <v>760</v>
      </c>
      <c r="K693" s="10">
        <f>IF($E693="","",IFERROR(INDEX('01_Cad_Pecas'!$H$2:$H$5000,MATCH($E693,'01_Cad_Pecas'!$D$2:$D$5000,0)),IFERROR(INDEX('01_Cad_Pecas'!$H$2:$H$5000,MATCH(VALUE($E693),'01_Cad_Pecas'!$D$2:$D$5000,0)),"")))</f>
        <v>1.1000000000000001</v>
      </c>
      <c r="L693" s="10">
        <f>IF($E693="","",IFERROR(INDEX('01_Cad_Pecas'!$I$2:$I$5000,MATCH($E693,'01_Cad_Pecas'!$D$2:$D$5000,0)),IFERROR(INDEX('01_Cad_Pecas'!$I$2:$I$5000,MATCH(VALUE($E693),'01_Cad_Pecas'!$D$2:$D$5000,0)),"")))</f>
        <v>9.375E-2</v>
      </c>
      <c r="M693" s="10">
        <f t="shared" si="90"/>
        <v>72.349999999999994</v>
      </c>
      <c r="N693" s="9">
        <v>46197</v>
      </c>
      <c r="O693" s="9">
        <v>760</v>
      </c>
      <c r="P693" s="10"/>
      <c r="Q693" s="10"/>
      <c r="R693" s="10">
        <f t="shared" si="93"/>
        <v>72.349999999999994</v>
      </c>
      <c r="S693" s="10"/>
      <c r="T693" s="10">
        <f t="shared" si="94"/>
        <v>1</v>
      </c>
      <c r="U693" s="10"/>
      <c r="V693" s="10" t="str">
        <f t="shared" ca="1" si="95"/>
        <v>SIM</v>
      </c>
      <c r="W693" s="10">
        <f>IF(OR($A693="",$I693="",$M693=""),"",SUMIFS($M$2:M693,$I$2:I693,$I693,$A$2:A693,$A693)-$M693)</f>
        <v>555.64050000000009</v>
      </c>
      <c r="X693" s="10">
        <f t="shared" si="96"/>
        <v>661.59550000000013</v>
      </c>
      <c r="Y693" s="10">
        <f>IFERROR(VLOOKUP($I693,'02_Cad_Maquinas'!$B$2:$H$200,7,FALSE()),"")</f>
        <v>475.2</v>
      </c>
      <c r="Z693" s="10">
        <f t="shared" si="97"/>
        <v>-186.39550000000014</v>
      </c>
      <c r="AA693" s="11">
        <f t="shared" si="98"/>
        <v>1.3922464225589228</v>
      </c>
      <c r="AB693" s="10" t="s">
        <v>3333</v>
      </c>
      <c r="AC693" s="10" t="str">
        <f t="shared" si="91"/>
        <v>|10163|10147|</v>
      </c>
      <c r="AD693" s="10" t="str">
        <f t="shared" si="92"/>
        <v>SECCIONADORA 11</v>
      </c>
    </row>
    <row r="694" spans="1:30" ht="36" customHeight="1" x14ac:dyDescent="0.3">
      <c r="A694" s="35">
        <v>46197</v>
      </c>
      <c r="B694" s="10">
        <v>10163.10147</v>
      </c>
      <c r="C694" s="10" t="s">
        <v>3142</v>
      </c>
      <c r="D694" s="10" t="s">
        <v>19</v>
      </c>
      <c r="E694" s="10">
        <v>30006101</v>
      </c>
      <c r="F694" s="10" t="s">
        <v>3301</v>
      </c>
      <c r="G694" s="10" t="s">
        <v>19</v>
      </c>
      <c r="H694" s="10" t="s">
        <v>19</v>
      </c>
      <c r="I694" s="9" t="s">
        <v>19</v>
      </c>
      <c r="J694" s="9">
        <v>50</v>
      </c>
      <c r="K694" s="10">
        <f>IF($E694="","",IFERROR(INDEX('01_Cad_Pecas'!$H$2:$H$5000,MATCH($E694,'01_Cad_Pecas'!$D$2:$D$5000,0)),IFERROR(INDEX('01_Cad_Pecas'!$H$2:$H$5000,MATCH(VALUE($E694),'01_Cad_Pecas'!$D$2:$D$5000,0)),"")))</f>
        <v>1.1000000000000001</v>
      </c>
      <c r="L694" s="10">
        <f>IF($E694="","",IFERROR(INDEX('01_Cad_Pecas'!$I$2:$I$5000,MATCH($E694,'01_Cad_Pecas'!$D$2:$D$5000,0)),IFERROR(INDEX('01_Cad_Pecas'!$I$2:$I$5000,MATCH(VALUE($E694),'01_Cad_Pecas'!$D$2:$D$5000,0)),"")))</f>
        <v>9.375E-2</v>
      </c>
      <c r="M694" s="10">
        <f t="shared" si="90"/>
        <v>5.7874999999999996</v>
      </c>
      <c r="N694" s="9">
        <v>46197</v>
      </c>
      <c r="O694" s="9">
        <v>50</v>
      </c>
      <c r="P694" s="10"/>
      <c r="Q694" s="10"/>
      <c r="R694" s="10">
        <f t="shared" si="93"/>
        <v>5.7874999999999996</v>
      </c>
      <c r="S694" s="10"/>
      <c r="T694" s="10">
        <f t="shared" si="94"/>
        <v>1</v>
      </c>
      <c r="U694" s="10"/>
      <c r="V694" s="10" t="str">
        <f t="shared" ca="1" si="95"/>
        <v>SIM</v>
      </c>
      <c r="W694" s="10">
        <f>IF(OR($A694="",$I694="",$M694=""),"",SUMIFS($M$2:M694,$I$2:I694,$I694,$A$2:A694,$A694)-$M694)</f>
        <v>627.99050000000011</v>
      </c>
      <c r="X694" s="10">
        <f t="shared" si="96"/>
        <v>661.59550000000013</v>
      </c>
      <c r="Y694" s="10">
        <f>IFERROR(VLOOKUP($I694,'02_Cad_Maquinas'!$B$2:$H$200,7,FALSE()),"")</f>
        <v>475.2</v>
      </c>
      <c r="Z694" s="10">
        <f t="shared" si="97"/>
        <v>-186.39550000000014</v>
      </c>
      <c r="AA694" s="11">
        <f t="shared" si="98"/>
        <v>1.3922464225589228</v>
      </c>
      <c r="AB694" s="10" t="s">
        <v>3333</v>
      </c>
      <c r="AC694" s="10" t="str">
        <f t="shared" si="91"/>
        <v>|10163|10147|</v>
      </c>
      <c r="AD694" s="10" t="str">
        <f t="shared" si="92"/>
        <v>SECCIONADORA 11</v>
      </c>
    </row>
    <row r="695" spans="1:30" ht="36" customHeight="1" x14ac:dyDescent="0.3">
      <c r="A695" s="35">
        <v>46197</v>
      </c>
      <c r="B695" s="10">
        <v>10163.10147</v>
      </c>
      <c r="C695" s="10" t="s">
        <v>3142</v>
      </c>
      <c r="D695" s="10" t="s">
        <v>19</v>
      </c>
      <c r="E695" s="10">
        <v>30006102</v>
      </c>
      <c r="F695" s="10" t="s">
        <v>3303</v>
      </c>
      <c r="G695" s="10" t="s">
        <v>19</v>
      </c>
      <c r="H695" s="10" t="s">
        <v>19</v>
      </c>
      <c r="I695" s="9" t="s">
        <v>19</v>
      </c>
      <c r="J695" s="9">
        <v>50</v>
      </c>
      <c r="K695" s="10">
        <f>IF($E695="","",IFERROR(INDEX('01_Cad_Pecas'!$H$2:$H$5000,MATCH($E695,'01_Cad_Pecas'!$D$2:$D$5000,0)),IFERROR(INDEX('01_Cad_Pecas'!$H$2:$H$5000,MATCH(VALUE($E695),'01_Cad_Pecas'!$D$2:$D$5000,0)),"")))</f>
        <v>1.1000000000000001</v>
      </c>
      <c r="L695" s="10">
        <f>IF($E695="","",IFERROR(INDEX('01_Cad_Pecas'!$I$2:$I$5000,MATCH($E695,'01_Cad_Pecas'!$D$2:$D$5000,0)),IFERROR(INDEX('01_Cad_Pecas'!$I$2:$I$5000,MATCH(VALUE($E695),'01_Cad_Pecas'!$D$2:$D$5000,0)),"")))</f>
        <v>9.375E-2</v>
      </c>
      <c r="M695" s="10">
        <f t="shared" si="90"/>
        <v>5.7874999999999996</v>
      </c>
      <c r="N695" s="9">
        <v>46197</v>
      </c>
      <c r="O695" s="9">
        <v>50</v>
      </c>
      <c r="P695" s="10"/>
      <c r="Q695" s="10"/>
      <c r="R695" s="10">
        <f t="shared" si="93"/>
        <v>5.7874999999999996</v>
      </c>
      <c r="S695" s="10"/>
      <c r="T695" s="10">
        <f t="shared" si="94"/>
        <v>1</v>
      </c>
      <c r="U695" s="10"/>
      <c r="V695" s="10" t="str">
        <f t="shared" ca="1" si="95"/>
        <v>SIM</v>
      </c>
      <c r="W695" s="10">
        <f>IF(OR($A695="",$I695="",$M695=""),"",SUMIFS($M$2:M695,$I$2:I695,$I695,$A$2:A695,$A695)-$M695)</f>
        <v>633.77800000000013</v>
      </c>
      <c r="X695" s="10">
        <f t="shared" si="96"/>
        <v>661.59550000000013</v>
      </c>
      <c r="Y695" s="10">
        <f>IFERROR(VLOOKUP($I695,'02_Cad_Maquinas'!$B$2:$H$200,7,FALSE()),"")</f>
        <v>475.2</v>
      </c>
      <c r="Z695" s="10">
        <f t="shared" si="97"/>
        <v>-186.39550000000014</v>
      </c>
      <c r="AA695" s="11">
        <f t="shared" si="98"/>
        <v>1.3922464225589228</v>
      </c>
      <c r="AB695" s="10" t="s">
        <v>3333</v>
      </c>
      <c r="AC695" s="10" t="str">
        <f t="shared" si="91"/>
        <v>|10163|10147|</v>
      </c>
      <c r="AD695" s="10" t="str">
        <f t="shared" si="92"/>
        <v>SECCIONADORA 11</v>
      </c>
    </row>
    <row r="696" spans="1:30" ht="36" customHeight="1" x14ac:dyDescent="0.3">
      <c r="A696" s="35">
        <v>46197</v>
      </c>
      <c r="B696" s="10">
        <v>10163.10147</v>
      </c>
      <c r="C696" s="10" t="s">
        <v>3142</v>
      </c>
      <c r="D696" s="10" t="s">
        <v>19</v>
      </c>
      <c r="E696" s="10">
        <v>30006110</v>
      </c>
      <c r="F696" s="10" t="s">
        <v>3180</v>
      </c>
      <c r="G696" s="10" t="s">
        <v>19</v>
      </c>
      <c r="H696" s="10" t="s">
        <v>19</v>
      </c>
      <c r="I696" s="9" t="s">
        <v>19</v>
      </c>
      <c r="J696" s="9">
        <v>50</v>
      </c>
      <c r="K696" s="10">
        <f>IF($E696="","",IFERROR(INDEX('01_Cad_Pecas'!$H$2:$H$5000,MATCH($E696,'01_Cad_Pecas'!$D$2:$D$5000,0)),IFERROR(INDEX('01_Cad_Pecas'!$H$2:$H$5000,MATCH(VALUE($E696),'01_Cad_Pecas'!$D$2:$D$5000,0)),"")))</f>
        <v>3</v>
      </c>
      <c r="L696" s="10">
        <f>IF($E696="","",IFERROR(INDEX('01_Cad_Pecas'!$I$2:$I$5000,MATCH($E696,'01_Cad_Pecas'!$D$2:$D$5000,0)),IFERROR(INDEX('01_Cad_Pecas'!$I$2:$I$5000,MATCH(VALUE($E696),'01_Cad_Pecas'!$D$2:$D$5000,0)),"")))</f>
        <v>6.7799999999999999E-2</v>
      </c>
      <c r="M696" s="10">
        <f t="shared" si="90"/>
        <v>6.3900000000000006</v>
      </c>
      <c r="N696" s="9">
        <v>46197</v>
      </c>
      <c r="O696" s="9">
        <v>50</v>
      </c>
      <c r="P696" s="10"/>
      <c r="Q696" s="10"/>
      <c r="R696" s="10">
        <f t="shared" si="93"/>
        <v>6.3900000000000006</v>
      </c>
      <c r="S696" s="10"/>
      <c r="T696" s="10">
        <f t="shared" si="94"/>
        <v>1</v>
      </c>
      <c r="U696" s="10"/>
      <c r="V696" s="10" t="str">
        <f t="shared" ca="1" si="95"/>
        <v>SIM</v>
      </c>
      <c r="W696" s="10">
        <f>IF(OR($A696="",$I696="",$M696=""),"",SUMIFS($M$2:M696,$I$2:I696,$I696,$A$2:A696,$A696)-$M696)</f>
        <v>639.56550000000016</v>
      </c>
      <c r="X696" s="10">
        <f t="shared" si="96"/>
        <v>661.59550000000013</v>
      </c>
      <c r="Y696" s="10">
        <f>IFERROR(VLOOKUP($I696,'02_Cad_Maquinas'!$B$2:$H$200,7,FALSE()),"")</f>
        <v>475.2</v>
      </c>
      <c r="Z696" s="10">
        <f t="shared" si="97"/>
        <v>-186.39550000000014</v>
      </c>
      <c r="AA696" s="11">
        <f t="shared" si="98"/>
        <v>1.3922464225589228</v>
      </c>
      <c r="AB696" s="10" t="s">
        <v>3333</v>
      </c>
      <c r="AC696" s="10" t="str">
        <f t="shared" si="91"/>
        <v>|10163|10147|</v>
      </c>
      <c r="AD696" s="10" t="str">
        <f t="shared" si="92"/>
        <v>SECCIONADORA 11</v>
      </c>
    </row>
    <row r="697" spans="1:30" ht="36" customHeight="1" x14ac:dyDescent="0.3">
      <c r="A697" s="35">
        <v>46197</v>
      </c>
      <c r="B697" s="10">
        <v>10163.10147</v>
      </c>
      <c r="C697" s="10" t="s">
        <v>3142</v>
      </c>
      <c r="D697" s="10" t="s">
        <v>19</v>
      </c>
      <c r="E697" s="10">
        <v>30006111</v>
      </c>
      <c r="F697" s="10" t="s">
        <v>3182</v>
      </c>
      <c r="G697" s="10" t="s">
        <v>19</v>
      </c>
      <c r="H697" s="10" t="s">
        <v>19</v>
      </c>
      <c r="I697" s="9" t="s">
        <v>19</v>
      </c>
      <c r="J697" s="9">
        <v>50</v>
      </c>
      <c r="K697" s="10">
        <f>IF($E697="","",IFERROR(INDEX('01_Cad_Pecas'!$H$2:$H$5000,MATCH($E697,'01_Cad_Pecas'!$D$2:$D$5000,0)),IFERROR(INDEX('01_Cad_Pecas'!$H$2:$H$5000,MATCH(VALUE($E697),'01_Cad_Pecas'!$D$2:$D$5000,0)),"")))</f>
        <v>3</v>
      </c>
      <c r="L697" s="10">
        <f>IF($E697="","",IFERROR(INDEX('01_Cad_Pecas'!$I$2:$I$5000,MATCH($E697,'01_Cad_Pecas'!$D$2:$D$5000,0)),IFERROR(INDEX('01_Cad_Pecas'!$I$2:$I$5000,MATCH(VALUE($E697),'01_Cad_Pecas'!$D$2:$D$5000,0)),"")))</f>
        <v>6.7799999999999999E-2</v>
      </c>
      <c r="M697" s="10">
        <f t="shared" si="90"/>
        <v>6.3900000000000006</v>
      </c>
      <c r="N697" s="9">
        <v>46197</v>
      </c>
      <c r="O697" s="9">
        <v>50</v>
      </c>
      <c r="P697" s="10"/>
      <c r="Q697" s="10"/>
      <c r="R697" s="10">
        <f t="shared" si="93"/>
        <v>6.3900000000000006</v>
      </c>
      <c r="S697" s="10"/>
      <c r="T697" s="10">
        <f t="shared" si="94"/>
        <v>1</v>
      </c>
      <c r="U697" s="10"/>
      <c r="V697" s="10" t="str">
        <f t="shared" ca="1" si="95"/>
        <v>SIM</v>
      </c>
      <c r="W697" s="10">
        <f>IF(OR($A697="",$I697="",$M697=""),"",SUMIFS($M$2:M697,$I$2:I697,$I697,$A$2:A697,$A697)-$M697)</f>
        <v>645.95550000000014</v>
      </c>
      <c r="X697" s="10">
        <f t="shared" si="96"/>
        <v>661.59550000000013</v>
      </c>
      <c r="Y697" s="10">
        <f>IFERROR(VLOOKUP($I697,'02_Cad_Maquinas'!$B$2:$H$200,7,FALSE()),"")</f>
        <v>475.2</v>
      </c>
      <c r="Z697" s="10">
        <f t="shared" si="97"/>
        <v>-186.39550000000014</v>
      </c>
      <c r="AA697" s="11">
        <f t="shared" si="98"/>
        <v>1.3922464225589228</v>
      </c>
      <c r="AB697" s="10" t="s">
        <v>3333</v>
      </c>
      <c r="AC697" s="10" t="str">
        <f t="shared" si="91"/>
        <v>|10163|10147|</v>
      </c>
      <c r="AD697" s="10" t="str">
        <f t="shared" si="92"/>
        <v>SECCIONADORA 11</v>
      </c>
    </row>
    <row r="698" spans="1:30" ht="36" customHeight="1" x14ac:dyDescent="0.3">
      <c r="A698" s="35">
        <v>46197</v>
      </c>
      <c r="B698" s="10">
        <v>10163.10147</v>
      </c>
      <c r="C698" s="10" t="s">
        <v>3142</v>
      </c>
      <c r="D698" s="10" t="s">
        <v>19</v>
      </c>
      <c r="E698" s="10">
        <v>30034007</v>
      </c>
      <c r="F698" s="10" t="s">
        <v>565</v>
      </c>
      <c r="G698" s="10" t="s">
        <v>19</v>
      </c>
      <c r="H698" s="10" t="s">
        <v>19</v>
      </c>
      <c r="I698" s="9" t="s">
        <v>19</v>
      </c>
      <c r="J698" s="9">
        <v>5</v>
      </c>
      <c r="K698" s="10">
        <f>IF($E698="","",IFERROR(INDEX('01_Cad_Pecas'!$H$2:$H$5000,MATCH($E698,'01_Cad_Pecas'!$D$2:$D$5000,0)),IFERROR(INDEX('01_Cad_Pecas'!$H$2:$H$5000,MATCH(VALUE($E698),'01_Cad_Pecas'!$D$2:$D$5000,0)),"")))</f>
        <v>2</v>
      </c>
      <c r="L698" s="10">
        <f>IF($E698="","",IFERROR(INDEX('01_Cad_Pecas'!$I$2:$I$5000,MATCH($E698,'01_Cad_Pecas'!$D$2:$D$5000,0)),IFERROR(INDEX('01_Cad_Pecas'!$I$2:$I$5000,MATCH(VALUE($E698),'01_Cad_Pecas'!$D$2:$D$5000,0)),"")))</f>
        <v>1.45</v>
      </c>
      <c r="M698" s="10">
        <f t="shared" si="90"/>
        <v>9.25</v>
      </c>
      <c r="N698" s="9">
        <v>46197</v>
      </c>
      <c r="O698" s="9">
        <v>5</v>
      </c>
      <c r="P698" s="10"/>
      <c r="Q698" s="10"/>
      <c r="R698" s="10">
        <f t="shared" si="93"/>
        <v>9.25</v>
      </c>
      <c r="S698" s="10"/>
      <c r="T698" s="10">
        <f t="shared" si="94"/>
        <v>1</v>
      </c>
      <c r="U698" s="10"/>
      <c r="V698" s="10" t="str">
        <f t="shared" ca="1" si="95"/>
        <v>SIM</v>
      </c>
      <c r="W698" s="10">
        <f>IF(OR($A698="",$I698="",$M698=""),"",SUMIFS($M$2:M698,$I$2:I698,$I698,$A$2:A698,$A698)-$M698)</f>
        <v>652.34550000000013</v>
      </c>
      <c r="X698" s="10">
        <f t="shared" si="96"/>
        <v>661.59550000000013</v>
      </c>
      <c r="Y698" s="10">
        <f>IFERROR(VLOOKUP($I698,'02_Cad_Maquinas'!$B$2:$H$200,7,FALSE()),"")</f>
        <v>475.2</v>
      </c>
      <c r="Z698" s="10">
        <f t="shared" si="97"/>
        <v>-186.39550000000014</v>
      </c>
      <c r="AA698" s="11">
        <f t="shared" si="98"/>
        <v>1.3922464225589228</v>
      </c>
      <c r="AB698" s="10" t="s">
        <v>3333</v>
      </c>
      <c r="AC698" s="10" t="str">
        <f t="shared" si="91"/>
        <v>|10163|10147|</v>
      </c>
      <c r="AD698" s="10" t="str">
        <f t="shared" si="92"/>
        <v>SECCIONADORA 11</v>
      </c>
    </row>
    <row r="699" spans="1:30" ht="24" customHeight="1" x14ac:dyDescent="0.3">
      <c r="A699" s="35">
        <v>46198</v>
      </c>
      <c r="B699" s="10">
        <v>10179</v>
      </c>
      <c r="C699" s="10"/>
      <c r="D699" s="10" t="s">
        <v>3088</v>
      </c>
      <c r="E699" s="10">
        <v>30001204</v>
      </c>
      <c r="F699" s="10" t="s">
        <v>3326</v>
      </c>
      <c r="G699" s="10" t="s">
        <v>19</v>
      </c>
      <c r="H699" s="10" t="s">
        <v>19</v>
      </c>
      <c r="I699" s="10" t="s">
        <v>19</v>
      </c>
      <c r="J699" s="9">
        <v>668</v>
      </c>
      <c r="K699" s="10">
        <f>IF($E699="","",IFERROR(INDEX('01_Cad_Pecas'!$H$2:$H$5000,MATCH($E699,'01_Cad_Pecas'!$D$2:$D$5000,0)),IFERROR(INDEX('01_Cad_Pecas'!$H$2:$H$5000,MATCH(VALUE($E699),'01_Cad_Pecas'!$D$2:$D$5000,0)),"")))</f>
        <v>1.1000000000000001</v>
      </c>
      <c r="L699" s="10">
        <f>IF($E699="","",IFERROR(INDEX('01_Cad_Pecas'!$I$2:$I$5000,MATCH($E699,'01_Cad_Pecas'!$D$2:$D$5000,0)),IFERROR(INDEX('01_Cad_Pecas'!$I$2:$I$5000,MATCH(VALUE($E699),'01_Cad_Pecas'!$D$2:$D$5000,0)),"")))</f>
        <v>9.375E-2</v>
      </c>
      <c r="M699" s="10">
        <f t="shared" si="90"/>
        <v>63.725000000000001</v>
      </c>
      <c r="N699" s="10">
        <v>46202</v>
      </c>
      <c r="O699" s="9">
        <v>668</v>
      </c>
      <c r="P699" s="10"/>
      <c r="Q699" s="10"/>
      <c r="R699" s="10">
        <f t="shared" si="93"/>
        <v>63.725000000000001</v>
      </c>
      <c r="S699" s="10"/>
      <c r="T699" s="10">
        <f t="shared" si="94"/>
        <v>1</v>
      </c>
      <c r="U699" s="10"/>
      <c r="V699" s="10" t="str">
        <f t="shared" ca="1" si="95"/>
        <v>SIM</v>
      </c>
      <c r="W699" s="10">
        <f>IF(OR($A699="",$I699="",$M699=""),"",SUMIFS($M$2:M699,$I$2:I699,$I699,$A$2:A699,$A699)-$M699)</f>
        <v>0</v>
      </c>
      <c r="X699" s="10">
        <f t="shared" si="96"/>
        <v>810.0744000000002</v>
      </c>
      <c r="Y699" s="10">
        <f>IFERROR(VLOOKUP($I699,'02_Cad_Maquinas'!$B$2:$H$200,7,FALSE()),"")</f>
        <v>475.2</v>
      </c>
      <c r="Z699" s="10">
        <f t="shared" si="97"/>
        <v>-334.87440000000021</v>
      </c>
      <c r="AA699" s="11">
        <f t="shared" si="98"/>
        <v>1.7047020202020207</v>
      </c>
      <c r="AB699" s="10"/>
      <c r="AC699" s="10" t="str">
        <f t="shared" si="91"/>
        <v>|10179|</v>
      </c>
      <c r="AD699" s="10" t="str">
        <f t="shared" si="92"/>
        <v>SECCIONADORA 11</v>
      </c>
    </row>
    <row r="700" spans="1:30" ht="24" customHeight="1" x14ac:dyDescent="0.3">
      <c r="A700" s="35">
        <v>46198</v>
      </c>
      <c r="B700" s="10">
        <v>10179</v>
      </c>
      <c r="C700" s="10"/>
      <c r="D700" s="10" t="s">
        <v>3088</v>
      </c>
      <c r="E700" s="10">
        <v>30003404</v>
      </c>
      <c r="F700" s="10" t="s">
        <v>461</v>
      </c>
      <c r="G700" s="10" t="s">
        <v>19</v>
      </c>
      <c r="H700" s="10" t="s">
        <v>19</v>
      </c>
      <c r="I700" s="10" t="s">
        <v>19</v>
      </c>
      <c r="J700" s="9">
        <v>34</v>
      </c>
      <c r="K700" s="10">
        <f>IF($E700="","",IFERROR(INDEX('01_Cad_Pecas'!$H$2:$H$5000,MATCH($E700,'01_Cad_Pecas'!$D$2:$D$5000,0)),IFERROR(INDEX('01_Cad_Pecas'!$H$2:$H$5000,MATCH(VALUE($E700),'01_Cad_Pecas'!$D$2:$D$5000,0)),"")))</f>
        <v>0</v>
      </c>
      <c r="L700" s="10">
        <f>IF($E700="","",IFERROR(INDEX('01_Cad_Pecas'!$I$2:$I$5000,MATCH($E700,'01_Cad_Pecas'!$D$2:$D$5000,0)),IFERROR(INDEX('01_Cad_Pecas'!$I$2:$I$5000,MATCH(VALUE($E700),'01_Cad_Pecas'!$D$2:$D$5000,0)),"")))</f>
        <v>0.35</v>
      </c>
      <c r="M700" s="10">
        <f t="shared" si="90"/>
        <v>11.899999999999999</v>
      </c>
      <c r="N700" s="10">
        <v>46202</v>
      </c>
      <c r="O700" s="9">
        <v>34</v>
      </c>
      <c r="P700" s="10"/>
      <c r="Q700" s="10"/>
      <c r="R700" s="10">
        <f t="shared" si="93"/>
        <v>11.899999999999999</v>
      </c>
      <c r="S700" s="10"/>
      <c r="T700" s="10">
        <f t="shared" si="94"/>
        <v>1</v>
      </c>
      <c r="U700" s="10"/>
      <c r="V700" s="10" t="str">
        <f t="shared" ca="1" si="95"/>
        <v>SIM</v>
      </c>
      <c r="W700" s="10">
        <f>IF(OR($A700="",$I700="",$M700=""),"",SUMIFS($M$2:M700,$I$2:I700,$I700,$A$2:A700,$A700)-$M700)</f>
        <v>63.725000000000001</v>
      </c>
      <c r="X700" s="10">
        <f t="shared" si="96"/>
        <v>810.0744000000002</v>
      </c>
      <c r="Y700" s="10">
        <f>IFERROR(VLOOKUP($I700,'02_Cad_Maquinas'!$B$2:$H$200,7,FALSE()),"")</f>
        <v>475.2</v>
      </c>
      <c r="Z700" s="10">
        <f t="shared" si="97"/>
        <v>-334.87440000000021</v>
      </c>
      <c r="AA700" s="11">
        <f t="shared" si="98"/>
        <v>1.7047020202020207</v>
      </c>
      <c r="AB700" s="10"/>
      <c r="AC700" s="10" t="str">
        <f t="shared" si="91"/>
        <v>|10179|</v>
      </c>
      <c r="AD700" s="10" t="str">
        <f t="shared" si="92"/>
        <v>SECCIONADORA 11</v>
      </c>
    </row>
    <row r="701" spans="1:30" ht="24" customHeight="1" x14ac:dyDescent="0.3">
      <c r="A701" s="35">
        <v>46198</v>
      </c>
      <c r="B701" s="10">
        <v>10179</v>
      </c>
      <c r="C701" s="10"/>
      <c r="D701" s="10" t="s">
        <v>3088</v>
      </c>
      <c r="E701" s="10">
        <v>30004805</v>
      </c>
      <c r="F701" s="10" t="s">
        <v>3328</v>
      </c>
      <c r="G701" s="10" t="s">
        <v>19</v>
      </c>
      <c r="H701" s="10" t="s">
        <v>19</v>
      </c>
      <c r="I701" s="10" t="s">
        <v>19</v>
      </c>
      <c r="J701" s="9">
        <v>10</v>
      </c>
      <c r="K701" s="10">
        <f>IF($E701="","",IFERROR(INDEX('01_Cad_Pecas'!$H$2:$H$5000,MATCH($E701,'01_Cad_Pecas'!$D$2:$D$5000,0)),IFERROR(INDEX('01_Cad_Pecas'!$H$2:$H$5000,MATCH(VALUE($E701),'01_Cad_Pecas'!$D$2:$D$5000,0)),"")))</f>
        <v>1.1000000000000001</v>
      </c>
      <c r="L701" s="10">
        <f>IF($E701="","",IFERROR(INDEX('01_Cad_Pecas'!$I$2:$I$5000,MATCH($E701,'01_Cad_Pecas'!$D$2:$D$5000,0)),IFERROR(INDEX('01_Cad_Pecas'!$I$2:$I$5000,MATCH(VALUE($E701),'01_Cad_Pecas'!$D$2:$D$5000,0)),"")))</f>
        <v>9.375E-2</v>
      </c>
      <c r="M701" s="10">
        <f t="shared" si="90"/>
        <v>2.0375000000000001</v>
      </c>
      <c r="N701" s="10">
        <v>46202</v>
      </c>
      <c r="O701" s="9">
        <v>10</v>
      </c>
      <c r="P701" s="10"/>
      <c r="Q701" s="10"/>
      <c r="R701" s="10">
        <f t="shared" si="93"/>
        <v>2.0375000000000001</v>
      </c>
      <c r="S701" s="10"/>
      <c r="T701" s="10">
        <f t="shared" si="94"/>
        <v>1</v>
      </c>
      <c r="U701" s="10"/>
      <c r="V701" s="10" t="str">
        <f t="shared" ca="1" si="95"/>
        <v>SIM</v>
      </c>
      <c r="W701" s="10">
        <f>IF(OR($A701="",$I701="",$M701=""),"",SUMIFS($M$2:M701,$I$2:I701,$I701,$A$2:A701,$A701)-$M701)</f>
        <v>75.625</v>
      </c>
      <c r="X701" s="10">
        <f t="shared" si="96"/>
        <v>810.0744000000002</v>
      </c>
      <c r="Y701" s="10">
        <f>IFERROR(VLOOKUP($I701,'02_Cad_Maquinas'!$B$2:$H$200,7,FALSE()),"")</f>
        <v>475.2</v>
      </c>
      <c r="Z701" s="10">
        <f t="shared" si="97"/>
        <v>-334.87440000000021</v>
      </c>
      <c r="AA701" s="11">
        <f t="shared" si="98"/>
        <v>1.7047020202020207</v>
      </c>
      <c r="AB701" s="10"/>
      <c r="AC701" s="10" t="str">
        <f t="shared" si="91"/>
        <v>|10179|</v>
      </c>
      <c r="AD701" s="10" t="str">
        <f t="shared" si="92"/>
        <v>SECCIONADORA 11</v>
      </c>
    </row>
    <row r="702" spans="1:30" ht="24" customHeight="1" x14ac:dyDescent="0.3">
      <c r="A702" s="35">
        <v>46198</v>
      </c>
      <c r="B702" s="10">
        <v>10179</v>
      </c>
      <c r="C702" s="10"/>
      <c r="D702" s="10" t="s">
        <v>3088</v>
      </c>
      <c r="E702" s="10">
        <v>30001308</v>
      </c>
      <c r="F702" s="10" t="s">
        <v>3329</v>
      </c>
      <c r="G702" s="10" t="s">
        <v>19</v>
      </c>
      <c r="H702" s="10" t="s">
        <v>19</v>
      </c>
      <c r="I702" s="10" t="s">
        <v>19</v>
      </c>
      <c r="J702" s="9">
        <v>638</v>
      </c>
      <c r="K702" s="10">
        <f>IF($E702="","",IFERROR(INDEX('01_Cad_Pecas'!$H$2:$H$5000,MATCH($E702,'01_Cad_Pecas'!$D$2:$D$5000,0)),IFERROR(INDEX('01_Cad_Pecas'!$H$2:$H$5000,MATCH(VALUE($E702),'01_Cad_Pecas'!$D$2:$D$5000,0)),"")))</f>
        <v>1.1000000000000001</v>
      </c>
      <c r="L702" s="10">
        <f>IF($E702="","",IFERROR(INDEX('01_Cad_Pecas'!$I$2:$I$5000,MATCH($E702,'01_Cad_Pecas'!$D$2:$D$5000,0)),IFERROR(INDEX('01_Cad_Pecas'!$I$2:$I$5000,MATCH(VALUE($E702),'01_Cad_Pecas'!$D$2:$D$5000,0)),"")))</f>
        <v>9.375E-2</v>
      </c>
      <c r="M702" s="10">
        <f t="shared" si="90"/>
        <v>60.912500000000001</v>
      </c>
      <c r="N702" s="10">
        <v>46202</v>
      </c>
      <c r="O702" s="9">
        <v>638</v>
      </c>
      <c r="P702" s="10"/>
      <c r="Q702" s="10"/>
      <c r="R702" s="10">
        <f t="shared" si="93"/>
        <v>60.912500000000001</v>
      </c>
      <c r="S702" s="10"/>
      <c r="T702" s="10">
        <f t="shared" si="94"/>
        <v>1</v>
      </c>
      <c r="U702" s="10"/>
      <c r="V702" s="10" t="str">
        <f t="shared" ca="1" si="95"/>
        <v>SIM</v>
      </c>
      <c r="W702" s="10">
        <f>IF(OR($A702="",$I702="",$M702=""),"",SUMIFS($M$2:M702,$I$2:I702,$I702,$A$2:A702,$A702)-$M702)</f>
        <v>77.662499999999994</v>
      </c>
      <c r="X702" s="10">
        <f t="shared" si="96"/>
        <v>810.0744000000002</v>
      </c>
      <c r="Y702" s="10">
        <f>IFERROR(VLOOKUP($I702,'02_Cad_Maquinas'!$B$2:$H$200,7,FALSE()),"")</f>
        <v>475.2</v>
      </c>
      <c r="Z702" s="10">
        <f t="shared" si="97"/>
        <v>-334.87440000000021</v>
      </c>
      <c r="AA702" s="11">
        <f t="shared" si="98"/>
        <v>1.7047020202020207</v>
      </c>
      <c r="AB702" s="10"/>
      <c r="AC702" s="10" t="str">
        <f t="shared" si="91"/>
        <v>|10179|</v>
      </c>
      <c r="AD702" s="10" t="str">
        <f t="shared" si="92"/>
        <v>SECCIONADORA 11</v>
      </c>
    </row>
    <row r="703" spans="1:30" ht="24" customHeight="1" x14ac:dyDescent="0.3">
      <c r="A703" s="35">
        <v>46198</v>
      </c>
      <c r="B703" s="10">
        <v>10179</v>
      </c>
      <c r="C703" s="10"/>
      <c r="D703" s="10" t="s">
        <v>3088</v>
      </c>
      <c r="E703" s="10">
        <v>30001309</v>
      </c>
      <c r="F703" s="10" t="s">
        <v>3291</v>
      </c>
      <c r="G703" s="10" t="s">
        <v>19</v>
      </c>
      <c r="H703" s="10" t="s">
        <v>19</v>
      </c>
      <c r="I703" s="10" t="s">
        <v>19</v>
      </c>
      <c r="J703" s="9">
        <v>632</v>
      </c>
      <c r="K703" s="10">
        <f>IF($E703="","",IFERROR(INDEX('01_Cad_Pecas'!$H$2:$H$5000,MATCH($E703,'01_Cad_Pecas'!$D$2:$D$5000,0)),IFERROR(INDEX('01_Cad_Pecas'!$H$2:$H$5000,MATCH(VALUE($E703),'01_Cad_Pecas'!$D$2:$D$5000,0)),"")))</f>
        <v>1.1000000000000001</v>
      </c>
      <c r="L703" s="10">
        <f>IF($E703="","",IFERROR(INDEX('01_Cad_Pecas'!$I$2:$I$5000,MATCH($E703,'01_Cad_Pecas'!$D$2:$D$5000,0)),IFERROR(INDEX('01_Cad_Pecas'!$I$2:$I$5000,MATCH(VALUE($E703),'01_Cad_Pecas'!$D$2:$D$5000,0)),"")))</f>
        <v>9.375E-2</v>
      </c>
      <c r="M703" s="10">
        <f t="shared" si="90"/>
        <v>60.35</v>
      </c>
      <c r="N703" s="10">
        <v>46202</v>
      </c>
      <c r="O703" s="9">
        <v>632</v>
      </c>
      <c r="P703" s="10"/>
      <c r="Q703" s="10"/>
      <c r="R703" s="10">
        <f t="shared" si="93"/>
        <v>60.35</v>
      </c>
      <c r="S703" s="10"/>
      <c r="T703" s="10">
        <f t="shared" si="94"/>
        <v>1</v>
      </c>
      <c r="U703" s="10"/>
      <c r="V703" s="10" t="str">
        <f t="shared" ca="1" si="95"/>
        <v>SIM</v>
      </c>
      <c r="W703" s="10">
        <f>IF(OR($A703="",$I703="",$M703=""),"",SUMIFS($M$2:M703,$I$2:I703,$I703,$A$2:A703,$A703)-$M703)</f>
        <v>138.57499999999999</v>
      </c>
      <c r="X703" s="10">
        <f t="shared" si="96"/>
        <v>810.0744000000002</v>
      </c>
      <c r="Y703" s="10">
        <f>IFERROR(VLOOKUP($I703,'02_Cad_Maquinas'!$B$2:$H$200,7,FALSE()),"")</f>
        <v>475.2</v>
      </c>
      <c r="Z703" s="10">
        <f t="shared" si="97"/>
        <v>-334.87440000000021</v>
      </c>
      <c r="AA703" s="11">
        <f t="shared" si="98"/>
        <v>1.7047020202020207</v>
      </c>
      <c r="AB703" s="10"/>
      <c r="AC703" s="10" t="str">
        <f t="shared" si="91"/>
        <v>|10179|</v>
      </c>
      <c r="AD703" s="10" t="str">
        <f t="shared" si="92"/>
        <v>SECCIONADORA 11</v>
      </c>
    </row>
    <row r="704" spans="1:30" ht="24" customHeight="1" x14ac:dyDescent="0.3">
      <c r="A704" s="35">
        <v>46198</v>
      </c>
      <c r="B704" s="10">
        <v>10179</v>
      </c>
      <c r="C704" s="10"/>
      <c r="D704" s="10" t="s">
        <v>3088</v>
      </c>
      <c r="E704" s="10">
        <v>30001321</v>
      </c>
      <c r="F704" s="10" t="s">
        <v>3330</v>
      </c>
      <c r="G704" s="10" t="s">
        <v>19</v>
      </c>
      <c r="H704" s="10" t="s">
        <v>19</v>
      </c>
      <c r="I704" s="10" t="s">
        <v>19</v>
      </c>
      <c r="J704" s="9">
        <v>6</v>
      </c>
      <c r="K704" s="10">
        <f>IF($E704="","",IFERROR(INDEX('01_Cad_Pecas'!$H$2:$H$5000,MATCH($E704,'01_Cad_Pecas'!$D$2:$D$5000,0)),IFERROR(INDEX('01_Cad_Pecas'!$H$2:$H$5000,MATCH(VALUE($E704),'01_Cad_Pecas'!$D$2:$D$5000,0)),"")))</f>
        <v>1.1000000000000001</v>
      </c>
      <c r="L704" s="10">
        <f>IF($E704="","",IFERROR(INDEX('01_Cad_Pecas'!$I$2:$I$5000,MATCH($E704,'01_Cad_Pecas'!$D$2:$D$5000,0)),IFERROR(INDEX('01_Cad_Pecas'!$I$2:$I$5000,MATCH(VALUE($E704),'01_Cad_Pecas'!$D$2:$D$5000,0)),"")))</f>
        <v>9.375E-2</v>
      </c>
      <c r="M704" s="10">
        <f t="shared" si="90"/>
        <v>1.6625000000000001</v>
      </c>
      <c r="N704" s="10">
        <v>46202</v>
      </c>
      <c r="O704" s="9">
        <v>6</v>
      </c>
      <c r="P704" s="10"/>
      <c r="Q704" s="10"/>
      <c r="R704" s="10">
        <f t="shared" si="93"/>
        <v>1.6625000000000001</v>
      </c>
      <c r="S704" s="10"/>
      <c r="T704" s="10">
        <f t="shared" si="94"/>
        <v>1</v>
      </c>
      <c r="U704" s="10"/>
      <c r="V704" s="10" t="str">
        <f t="shared" ca="1" si="95"/>
        <v>SIM</v>
      </c>
      <c r="W704" s="10">
        <f>IF(OR($A704="",$I704="",$M704=""),"",SUMIFS($M$2:M704,$I$2:I704,$I704,$A$2:A704,$A704)-$M704)</f>
        <v>198.92499999999998</v>
      </c>
      <c r="X704" s="10">
        <f t="shared" si="96"/>
        <v>810.0744000000002</v>
      </c>
      <c r="Y704" s="10">
        <f>IFERROR(VLOOKUP($I704,'02_Cad_Maquinas'!$B$2:$H$200,7,FALSE()),"")</f>
        <v>475.2</v>
      </c>
      <c r="Z704" s="10">
        <f t="shared" si="97"/>
        <v>-334.87440000000021</v>
      </c>
      <c r="AA704" s="11">
        <f t="shared" si="98"/>
        <v>1.7047020202020207</v>
      </c>
      <c r="AB704" s="10"/>
      <c r="AC704" s="10" t="str">
        <f t="shared" si="91"/>
        <v>|10179|</v>
      </c>
      <c r="AD704" s="10" t="str">
        <f t="shared" si="92"/>
        <v>SECCIONADORA 11</v>
      </c>
    </row>
    <row r="705" spans="1:30" ht="24" customHeight="1" x14ac:dyDescent="0.3">
      <c r="A705" s="35">
        <v>46198</v>
      </c>
      <c r="B705" s="10">
        <v>10179</v>
      </c>
      <c r="C705" s="10"/>
      <c r="D705" s="10" t="s">
        <v>3088</v>
      </c>
      <c r="E705" s="10">
        <v>30001322</v>
      </c>
      <c r="F705" s="10" t="s">
        <v>3296</v>
      </c>
      <c r="G705" s="10" t="s">
        <v>19</v>
      </c>
      <c r="H705" s="10" t="s">
        <v>19</v>
      </c>
      <c r="I705" s="10" t="s">
        <v>19</v>
      </c>
      <c r="J705" s="9">
        <v>6</v>
      </c>
      <c r="K705" s="10">
        <f>IF($E705="","",IFERROR(INDEX('01_Cad_Pecas'!$H$2:$H$5000,MATCH($E705,'01_Cad_Pecas'!$D$2:$D$5000,0)),IFERROR(INDEX('01_Cad_Pecas'!$H$2:$H$5000,MATCH(VALUE($E705),'01_Cad_Pecas'!$D$2:$D$5000,0)),"")))</f>
        <v>1.1000000000000001</v>
      </c>
      <c r="L705" s="10">
        <f>IF($E705="","",IFERROR(INDEX('01_Cad_Pecas'!$I$2:$I$5000,MATCH($E705,'01_Cad_Pecas'!$D$2:$D$5000,0)),IFERROR(INDEX('01_Cad_Pecas'!$I$2:$I$5000,MATCH(VALUE($E705),'01_Cad_Pecas'!$D$2:$D$5000,0)),"")))</f>
        <v>9.375E-2</v>
      </c>
      <c r="M705" s="10">
        <f t="shared" si="90"/>
        <v>1.6625000000000001</v>
      </c>
      <c r="N705" s="10">
        <v>46202</v>
      </c>
      <c r="O705" s="9">
        <v>6</v>
      </c>
      <c r="P705" s="10"/>
      <c r="Q705" s="10"/>
      <c r="R705" s="10">
        <f t="shared" si="93"/>
        <v>1.6625000000000001</v>
      </c>
      <c r="S705" s="10"/>
      <c r="T705" s="10">
        <f t="shared" si="94"/>
        <v>1</v>
      </c>
      <c r="U705" s="10"/>
      <c r="V705" s="10" t="str">
        <f t="shared" ca="1" si="95"/>
        <v>SIM</v>
      </c>
      <c r="W705" s="10">
        <f>IF(OR($A705="",$I705="",$M705=""),"",SUMIFS($M$2:M705,$I$2:I705,$I705,$A$2:A705,$A705)-$M705)</f>
        <v>200.58749999999998</v>
      </c>
      <c r="X705" s="10">
        <f t="shared" si="96"/>
        <v>810.0744000000002</v>
      </c>
      <c r="Y705" s="10">
        <f>IFERROR(VLOOKUP($I705,'02_Cad_Maquinas'!$B$2:$H$200,7,FALSE()),"")</f>
        <v>475.2</v>
      </c>
      <c r="Z705" s="10">
        <f t="shared" si="97"/>
        <v>-334.87440000000021</v>
      </c>
      <c r="AA705" s="11">
        <f t="shared" si="98"/>
        <v>1.7047020202020207</v>
      </c>
      <c r="AB705" s="10"/>
      <c r="AC705" s="10" t="str">
        <f t="shared" si="91"/>
        <v>|10179|</v>
      </c>
      <c r="AD705" s="10" t="str">
        <f t="shared" si="92"/>
        <v>SECCIONADORA 11</v>
      </c>
    </row>
    <row r="706" spans="1:30" ht="24" customHeight="1" x14ac:dyDescent="0.3">
      <c r="A706" s="35">
        <v>46198</v>
      </c>
      <c r="B706" s="10">
        <v>10179</v>
      </c>
      <c r="C706" s="10"/>
      <c r="D706" s="10" t="s">
        <v>3088</v>
      </c>
      <c r="E706" s="10">
        <v>200306101</v>
      </c>
      <c r="F706" s="10" t="s">
        <v>3208</v>
      </c>
      <c r="G706" s="10" t="s">
        <v>19</v>
      </c>
      <c r="H706" s="10" t="s">
        <v>19</v>
      </c>
      <c r="I706" s="10" t="s">
        <v>19</v>
      </c>
      <c r="J706" s="9">
        <v>16</v>
      </c>
      <c r="K706" s="10">
        <f>IF($E706="","",IFERROR(INDEX('01_Cad_Pecas'!$H$2:$H$5000,MATCH($E706,'01_Cad_Pecas'!$D$2:$D$5000,0)),IFERROR(INDEX('01_Cad_Pecas'!$H$2:$H$5000,MATCH(VALUE($E706),'01_Cad_Pecas'!$D$2:$D$5000,0)),"")))</f>
        <v>3</v>
      </c>
      <c r="L706" s="10">
        <f>IF($E706="","",IFERROR(INDEX('01_Cad_Pecas'!$I$2:$I$5000,MATCH($E706,'01_Cad_Pecas'!$D$2:$D$5000,0)),IFERROR(INDEX('01_Cad_Pecas'!$I$2:$I$5000,MATCH(VALUE($E706),'01_Cad_Pecas'!$D$2:$D$5000,0)),"")))</f>
        <v>6.7799999999999999E-2</v>
      </c>
      <c r="M706" s="10">
        <f t="shared" ref="M706:M737" si="99">IF(OR($J706="",$L706=""),"",IF($K706="",0,$K706)+$J706*$L706)</f>
        <v>4.0847999999999995</v>
      </c>
      <c r="N706" s="10">
        <v>46202</v>
      </c>
      <c r="O706" s="9">
        <v>16</v>
      </c>
      <c r="P706" s="10"/>
      <c r="Q706" s="10"/>
      <c r="R706" s="10">
        <f t="shared" si="93"/>
        <v>4.0847999999999995</v>
      </c>
      <c r="S706" s="10"/>
      <c r="T706" s="10">
        <f t="shared" si="94"/>
        <v>1</v>
      </c>
      <c r="U706" s="10"/>
      <c r="V706" s="10" t="str">
        <f t="shared" ca="1" si="95"/>
        <v>SIM</v>
      </c>
      <c r="W706" s="10">
        <f>IF(OR($A706="",$I706="",$M706=""),"",SUMIFS($M$2:M706,$I$2:I706,$I706,$A$2:A706,$A706)-$M706)</f>
        <v>202.24999999999997</v>
      </c>
      <c r="X706" s="10">
        <f t="shared" si="96"/>
        <v>810.0744000000002</v>
      </c>
      <c r="Y706" s="10">
        <f>IFERROR(VLOOKUP($I706,'02_Cad_Maquinas'!$B$2:$H$200,7,FALSE()),"")</f>
        <v>475.2</v>
      </c>
      <c r="Z706" s="10">
        <f t="shared" si="97"/>
        <v>-334.87440000000021</v>
      </c>
      <c r="AA706" s="11">
        <f t="shared" si="98"/>
        <v>1.7047020202020207</v>
      </c>
      <c r="AB706" s="10"/>
      <c r="AC706" s="10" t="str">
        <f t="shared" si="91"/>
        <v>|10179|</v>
      </c>
      <c r="AD706" s="10" t="str">
        <f t="shared" si="92"/>
        <v>SECCIONADORA 11</v>
      </c>
    </row>
    <row r="707" spans="1:30" ht="24" customHeight="1" x14ac:dyDescent="0.3">
      <c r="A707" s="35">
        <v>46198</v>
      </c>
      <c r="B707" s="10">
        <v>10179</v>
      </c>
      <c r="C707" s="10"/>
      <c r="D707" s="10" t="s">
        <v>3088</v>
      </c>
      <c r="E707" s="10">
        <v>200306102</v>
      </c>
      <c r="F707" s="10" t="s">
        <v>3209</v>
      </c>
      <c r="G707" s="10" t="s">
        <v>19</v>
      </c>
      <c r="H707" s="10" t="s">
        <v>19</v>
      </c>
      <c r="I707" s="10" t="s">
        <v>19</v>
      </c>
      <c r="J707" s="9">
        <v>8</v>
      </c>
      <c r="K707" s="10">
        <f>IF($E707="","",IFERROR(INDEX('01_Cad_Pecas'!$H$2:$H$5000,MATCH($E707,'01_Cad_Pecas'!$D$2:$D$5000,0)),IFERROR(INDEX('01_Cad_Pecas'!$H$2:$H$5000,MATCH(VALUE($E707),'01_Cad_Pecas'!$D$2:$D$5000,0)),"")))</f>
        <v>3</v>
      </c>
      <c r="L707" s="10">
        <f>IF($E707="","",IFERROR(INDEX('01_Cad_Pecas'!$I$2:$I$5000,MATCH($E707,'01_Cad_Pecas'!$D$2:$D$5000,0)),IFERROR(INDEX('01_Cad_Pecas'!$I$2:$I$5000,MATCH(VALUE($E707),'01_Cad_Pecas'!$D$2:$D$5000,0)),"")))</f>
        <v>6.7799999999999999E-2</v>
      </c>
      <c r="M707" s="10">
        <f t="shared" si="99"/>
        <v>3.5423999999999998</v>
      </c>
      <c r="N707" s="10">
        <v>46202</v>
      </c>
      <c r="O707" s="9">
        <v>8</v>
      </c>
      <c r="P707" s="10"/>
      <c r="Q707" s="10"/>
      <c r="R707" s="10">
        <f t="shared" si="93"/>
        <v>3.5423999999999998</v>
      </c>
      <c r="S707" s="10"/>
      <c r="T707" s="10">
        <f t="shared" si="94"/>
        <v>1</v>
      </c>
      <c r="U707" s="10"/>
      <c r="V707" s="10" t="str">
        <f t="shared" ca="1" si="95"/>
        <v>SIM</v>
      </c>
      <c r="W707" s="10">
        <f>IF(OR($A707="",$I707="",$M707=""),"",SUMIFS($M$2:M707,$I$2:I707,$I707,$A$2:A707,$A707)-$M707)</f>
        <v>206.33479999999997</v>
      </c>
      <c r="X707" s="10">
        <f t="shared" si="96"/>
        <v>810.0744000000002</v>
      </c>
      <c r="Y707" s="10">
        <f>IFERROR(VLOOKUP($I707,'02_Cad_Maquinas'!$B$2:$H$200,7,FALSE()),"")</f>
        <v>475.2</v>
      </c>
      <c r="Z707" s="10">
        <f t="shared" si="97"/>
        <v>-334.87440000000021</v>
      </c>
      <c r="AA707" s="11">
        <f t="shared" si="98"/>
        <v>1.7047020202020207</v>
      </c>
      <c r="AB707" s="10"/>
      <c r="AC707" s="10" t="str">
        <f t="shared" ref="AC707:AC770" si="100">IF($B707="","","|"&amp;SUBSTITUTE(TRIM(SUBSTITUTE(SUBSTITUTE(SUBSTITUTE(SUBSTITUTE(SUBSTITUTE(SUBSTITUTE(SUBSTITUTE(SUBSTITUTE(SUBSTITUTE(SUBSTITUTE(SUBSTITUTE(SUBSTITUTE(SUBSTITUTE(SUBSTITUTE(TRIM($B707&amp;""),CHAR(10)," "),CHAR(13)," "),"."," "),";"," "),","," "),"/"," "),"+"," "),"-"," "),"  "," "),"  "," "),"  "," "),"  "," "),"  "," "),"  "," "))," ","|")&amp;"|")</f>
        <v>|10179|</v>
      </c>
      <c r="AD707" s="10" t="str">
        <f t="shared" ref="AD707:AD770" si="101">TRIM($I707&amp;"")</f>
        <v>SECCIONADORA 11</v>
      </c>
    </row>
    <row r="708" spans="1:30" ht="24" customHeight="1" x14ac:dyDescent="0.3">
      <c r="A708" s="35">
        <v>46198</v>
      </c>
      <c r="B708" s="10">
        <v>10179</v>
      </c>
      <c r="C708" s="10"/>
      <c r="D708" s="10" t="s">
        <v>3088</v>
      </c>
      <c r="E708" s="10">
        <v>200306103</v>
      </c>
      <c r="F708" s="10" t="s">
        <v>3254</v>
      </c>
      <c r="G708" s="10" t="s">
        <v>19</v>
      </c>
      <c r="H708" s="10" t="s">
        <v>19</v>
      </c>
      <c r="I708" s="10" t="s">
        <v>19</v>
      </c>
      <c r="J708" s="9">
        <v>8</v>
      </c>
      <c r="K708" s="10">
        <f>IF($E708="","",IFERROR(INDEX('01_Cad_Pecas'!$H$2:$H$5000,MATCH($E708,'01_Cad_Pecas'!$D$2:$D$5000,0)),IFERROR(INDEX('01_Cad_Pecas'!$H$2:$H$5000,MATCH(VALUE($E708),'01_Cad_Pecas'!$D$2:$D$5000,0)),"")))</f>
        <v>1.1000000000000001</v>
      </c>
      <c r="L708" s="10">
        <f>IF($E708="","",IFERROR(INDEX('01_Cad_Pecas'!$I$2:$I$5000,MATCH($E708,'01_Cad_Pecas'!$D$2:$D$5000,0)),IFERROR(INDEX('01_Cad_Pecas'!$I$2:$I$5000,MATCH(VALUE($E708),'01_Cad_Pecas'!$D$2:$D$5000,0)),"")))</f>
        <v>9.375E-2</v>
      </c>
      <c r="M708" s="10">
        <f t="shared" si="99"/>
        <v>1.85</v>
      </c>
      <c r="N708" s="10">
        <v>46202</v>
      </c>
      <c r="O708" s="9">
        <v>8</v>
      </c>
      <c r="P708" s="10"/>
      <c r="Q708" s="10"/>
      <c r="R708" s="10">
        <f t="shared" si="93"/>
        <v>1.85</v>
      </c>
      <c r="S708" s="10"/>
      <c r="T708" s="10">
        <f t="shared" si="94"/>
        <v>1</v>
      </c>
      <c r="U708" s="10"/>
      <c r="V708" s="10" t="str">
        <f t="shared" ca="1" si="95"/>
        <v>SIM</v>
      </c>
      <c r="W708" s="10">
        <f>IF(OR($A708="",$I708="",$M708=""),"",SUMIFS($M$2:M708,$I$2:I708,$I708,$A$2:A708,$A708)-$M708)</f>
        <v>209.87719999999996</v>
      </c>
      <c r="X708" s="10">
        <f t="shared" si="96"/>
        <v>810.0744000000002</v>
      </c>
      <c r="Y708" s="10">
        <f>IFERROR(VLOOKUP($I708,'02_Cad_Maquinas'!$B$2:$H$200,7,FALSE()),"")</f>
        <v>475.2</v>
      </c>
      <c r="Z708" s="10">
        <f t="shared" si="97"/>
        <v>-334.87440000000021</v>
      </c>
      <c r="AA708" s="11">
        <f t="shared" si="98"/>
        <v>1.7047020202020207</v>
      </c>
      <c r="AB708" s="10"/>
      <c r="AC708" s="10" t="str">
        <f t="shared" si="100"/>
        <v>|10179|</v>
      </c>
      <c r="AD708" s="10" t="str">
        <f t="shared" si="101"/>
        <v>SECCIONADORA 11</v>
      </c>
    </row>
    <row r="709" spans="1:30" ht="24" customHeight="1" x14ac:dyDescent="0.3">
      <c r="A709" s="35">
        <v>46198</v>
      </c>
      <c r="B709" s="10">
        <v>10179</v>
      </c>
      <c r="C709" s="10"/>
      <c r="D709" s="10" t="s">
        <v>3088</v>
      </c>
      <c r="E709" s="10">
        <v>200306203</v>
      </c>
      <c r="F709" s="10" t="s">
        <v>3334</v>
      </c>
      <c r="G709" s="10" t="s">
        <v>19</v>
      </c>
      <c r="H709" s="10" t="s">
        <v>19</v>
      </c>
      <c r="I709" s="10" t="s">
        <v>19</v>
      </c>
      <c r="J709" s="9">
        <v>8</v>
      </c>
      <c r="K709" s="10">
        <f>IF($E709="","",IFERROR(INDEX('01_Cad_Pecas'!$H$2:$H$5000,MATCH($E709,'01_Cad_Pecas'!$D$2:$D$5000,0)),IFERROR(INDEX('01_Cad_Pecas'!$H$2:$H$5000,MATCH(VALUE($E709),'01_Cad_Pecas'!$D$2:$D$5000,0)),"")))</f>
        <v>1.1000000000000001</v>
      </c>
      <c r="L709" s="10">
        <f>IF($E709="","",IFERROR(INDEX('01_Cad_Pecas'!$I$2:$I$5000,MATCH($E709,'01_Cad_Pecas'!$D$2:$D$5000,0)),IFERROR(INDEX('01_Cad_Pecas'!$I$2:$I$5000,MATCH(VALUE($E709),'01_Cad_Pecas'!$D$2:$D$5000,0)),"")))</f>
        <v>9.375E-2</v>
      </c>
      <c r="M709" s="10">
        <f t="shared" si="99"/>
        <v>1.85</v>
      </c>
      <c r="N709" s="10">
        <v>46202</v>
      </c>
      <c r="O709" s="9">
        <v>8</v>
      </c>
      <c r="P709" s="10"/>
      <c r="Q709" s="10"/>
      <c r="R709" s="10">
        <f t="shared" si="93"/>
        <v>1.85</v>
      </c>
      <c r="S709" s="10"/>
      <c r="T709" s="10">
        <f t="shared" si="94"/>
        <v>1</v>
      </c>
      <c r="U709" s="10"/>
      <c r="V709" s="10" t="str">
        <f t="shared" ca="1" si="95"/>
        <v>SIM</v>
      </c>
      <c r="W709" s="10">
        <f>IF(OR($A709="",$I709="",$M709=""),"",SUMIFS($M$2:M709,$I$2:I709,$I709,$A$2:A709,$A709)-$M709)</f>
        <v>211.72719999999995</v>
      </c>
      <c r="X709" s="10">
        <f t="shared" si="96"/>
        <v>810.0744000000002</v>
      </c>
      <c r="Y709" s="10">
        <f>IFERROR(VLOOKUP($I709,'02_Cad_Maquinas'!$B$2:$H$200,7,FALSE()),"")</f>
        <v>475.2</v>
      </c>
      <c r="Z709" s="10">
        <f t="shared" si="97"/>
        <v>-334.87440000000021</v>
      </c>
      <c r="AA709" s="11">
        <f t="shared" si="98"/>
        <v>1.7047020202020207</v>
      </c>
      <c r="AB709" s="10"/>
      <c r="AC709" s="10" t="str">
        <f t="shared" si="100"/>
        <v>|10179|</v>
      </c>
      <c r="AD709" s="10" t="str">
        <f t="shared" si="101"/>
        <v>SECCIONADORA 11</v>
      </c>
    </row>
    <row r="710" spans="1:30" ht="24" customHeight="1" x14ac:dyDescent="0.3">
      <c r="A710" s="35">
        <v>46198</v>
      </c>
      <c r="B710" s="10">
        <v>10179</v>
      </c>
      <c r="C710" s="10"/>
      <c r="D710" s="10" t="s">
        <v>3088</v>
      </c>
      <c r="E710" s="10">
        <v>200308101</v>
      </c>
      <c r="F710" s="10" t="s">
        <v>3255</v>
      </c>
      <c r="G710" s="10" t="s">
        <v>19</v>
      </c>
      <c r="H710" s="10" t="s">
        <v>19</v>
      </c>
      <c r="I710" s="10" t="s">
        <v>19</v>
      </c>
      <c r="J710" s="9">
        <v>8</v>
      </c>
      <c r="K710" s="10">
        <f>IF($E710="","",IFERROR(INDEX('01_Cad_Pecas'!$H$2:$H$5000,MATCH($E710,'01_Cad_Pecas'!$D$2:$D$5000,0)),IFERROR(INDEX('01_Cad_Pecas'!$H$2:$H$5000,MATCH(VALUE($E710),'01_Cad_Pecas'!$D$2:$D$5000,0)),"")))</f>
        <v>1.1000000000000001</v>
      </c>
      <c r="L710" s="10">
        <f>IF($E710="","",IFERROR(INDEX('01_Cad_Pecas'!$I$2:$I$5000,MATCH($E710,'01_Cad_Pecas'!$D$2:$D$5000,0)),IFERROR(INDEX('01_Cad_Pecas'!$I$2:$I$5000,MATCH(VALUE($E710),'01_Cad_Pecas'!$D$2:$D$5000,0)),"")))</f>
        <v>9.375E-2</v>
      </c>
      <c r="M710" s="10">
        <f t="shared" si="99"/>
        <v>1.85</v>
      </c>
      <c r="N710" s="10">
        <v>46202</v>
      </c>
      <c r="O710" s="9">
        <v>8</v>
      </c>
      <c r="P710" s="10"/>
      <c r="Q710" s="10"/>
      <c r="R710" s="10">
        <f t="shared" si="93"/>
        <v>1.85</v>
      </c>
      <c r="S710" s="10"/>
      <c r="T710" s="10">
        <f t="shared" si="94"/>
        <v>1</v>
      </c>
      <c r="U710" s="10"/>
      <c r="V710" s="10" t="str">
        <f t="shared" ca="1" si="95"/>
        <v>SIM</v>
      </c>
      <c r="W710" s="10">
        <f>IF(OR($A710="",$I710="",$M710=""),"",SUMIFS($M$2:M710,$I$2:I710,$I710,$A$2:A710,$A710)-$M710)</f>
        <v>213.57719999999995</v>
      </c>
      <c r="X710" s="10">
        <f t="shared" si="96"/>
        <v>810.0744000000002</v>
      </c>
      <c r="Y710" s="10">
        <f>IFERROR(VLOOKUP($I710,'02_Cad_Maquinas'!$B$2:$H$200,7,FALSE()),"")</f>
        <v>475.2</v>
      </c>
      <c r="Z710" s="10">
        <f t="shared" si="97"/>
        <v>-334.87440000000021</v>
      </c>
      <c r="AA710" s="11">
        <f t="shared" si="98"/>
        <v>1.7047020202020207</v>
      </c>
      <c r="AB710" s="10"/>
      <c r="AC710" s="10" t="str">
        <f t="shared" si="100"/>
        <v>|10179|</v>
      </c>
      <c r="AD710" s="10" t="str">
        <f t="shared" si="101"/>
        <v>SECCIONADORA 11</v>
      </c>
    </row>
    <row r="711" spans="1:30" ht="24" customHeight="1" x14ac:dyDescent="0.3">
      <c r="A711" s="35">
        <v>46198</v>
      </c>
      <c r="B711" s="10">
        <v>10179</v>
      </c>
      <c r="C711" s="10"/>
      <c r="D711" s="10" t="s">
        <v>3088</v>
      </c>
      <c r="E711" s="10">
        <v>200308202</v>
      </c>
      <c r="F711" s="10" t="s">
        <v>3335</v>
      </c>
      <c r="G711" s="10" t="s">
        <v>19</v>
      </c>
      <c r="H711" s="10" t="s">
        <v>19</v>
      </c>
      <c r="I711" s="10" t="s">
        <v>19</v>
      </c>
      <c r="J711" s="9">
        <v>8</v>
      </c>
      <c r="K711" s="10">
        <f>IF($E711="","",IFERROR(INDEX('01_Cad_Pecas'!$H$2:$H$5000,MATCH($E711,'01_Cad_Pecas'!$D$2:$D$5000,0)),IFERROR(INDEX('01_Cad_Pecas'!$H$2:$H$5000,MATCH(VALUE($E711),'01_Cad_Pecas'!$D$2:$D$5000,0)),"")))</f>
        <v>1.1000000000000001</v>
      </c>
      <c r="L711" s="10">
        <f>IF($E711="","",IFERROR(INDEX('01_Cad_Pecas'!$I$2:$I$5000,MATCH($E711,'01_Cad_Pecas'!$D$2:$D$5000,0)),IFERROR(INDEX('01_Cad_Pecas'!$I$2:$I$5000,MATCH(VALUE($E711),'01_Cad_Pecas'!$D$2:$D$5000,0)),"")))</f>
        <v>9.375E-2</v>
      </c>
      <c r="M711" s="10">
        <f t="shared" si="99"/>
        <v>1.85</v>
      </c>
      <c r="N711" s="10">
        <v>46202</v>
      </c>
      <c r="O711" s="9">
        <v>8</v>
      </c>
      <c r="P711" s="10"/>
      <c r="Q711" s="10"/>
      <c r="R711" s="10">
        <f t="shared" ref="R711:R737" si="102">IF(AND($P711&lt;&gt;"",$Q711&lt;&gt;""),($Q711-$P711)*1440,IF(AND($O711&lt;&gt;"",$L711&lt;&gt;""),IF($K711="",0,$K711)+$O711*$L711,""))</f>
        <v>1.85</v>
      </c>
      <c r="S711" s="10"/>
      <c r="T711" s="10">
        <f t="shared" ref="T711:T737" si="103">IF(OR($J711="",$O711=""),"",$O711/$J711)</f>
        <v>1</v>
      </c>
      <c r="U711" s="10"/>
      <c r="V711" s="10" t="str">
        <f t="shared" ref="V711:V742" ca="1" si="104">IF($A711="","",IF(AND($A711&lt;&gt;"",NOT(OR($U711="Concluído",$U711="Concluido")),TODAY()&gt;$A711),"SIM","NÃO"))</f>
        <v>SIM</v>
      </c>
      <c r="W711" s="10">
        <f>IF(OR($A711="",$I711="",$M711=""),"",SUMIFS($M$2:M711,$I$2:I711,$I711,$A$2:A711,$A711)-$M711)</f>
        <v>215.42719999999994</v>
      </c>
      <c r="X711" s="10">
        <f t="shared" ref="X711:X742" si="105">IF(OR($A711="",$I711=""),"",SUMIFS($M$2:$M$4922,$I$2:$I$4922,$I711,$A$2:$A$4922,$A711))</f>
        <v>810.0744000000002</v>
      </c>
      <c r="Y711" s="10">
        <f>IFERROR(VLOOKUP($I711,'02_Cad_Maquinas'!$B$2:$H$200,7,FALSE()),"")</f>
        <v>475.2</v>
      </c>
      <c r="Z711" s="10">
        <f t="shared" ref="Z711:Z737" si="106">IF(OR($X711="",$Y711=""),"",$Y711-$X711)</f>
        <v>-334.87440000000021</v>
      </c>
      <c r="AA711" s="11">
        <f t="shared" ref="AA711:AA737" si="107">IF(OR($X711="",$Y711=""),"",$X711/$Y711)</f>
        <v>1.7047020202020207</v>
      </c>
      <c r="AB711" s="10"/>
      <c r="AC711" s="10" t="str">
        <f t="shared" si="100"/>
        <v>|10179|</v>
      </c>
      <c r="AD711" s="10" t="str">
        <f t="shared" si="101"/>
        <v>SECCIONADORA 11</v>
      </c>
    </row>
    <row r="712" spans="1:30" ht="24" customHeight="1" x14ac:dyDescent="0.3">
      <c r="A712" s="35">
        <v>46198</v>
      </c>
      <c r="B712" s="10">
        <v>10179</v>
      </c>
      <c r="C712" s="10"/>
      <c r="D712" s="10" t="s">
        <v>3088</v>
      </c>
      <c r="E712" s="10">
        <v>20020007</v>
      </c>
      <c r="F712" s="10" t="s">
        <v>3220</v>
      </c>
      <c r="G712" s="10" t="s">
        <v>19</v>
      </c>
      <c r="H712" s="10" t="s">
        <v>19</v>
      </c>
      <c r="I712" s="10" t="s">
        <v>19</v>
      </c>
      <c r="J712" s="9">
        <v>11</v>
      </c>
      <c r="K712" s="10">
        <f>IF($E712="","",IFERROR(INDEX('01_Cad_Pecas'!$H$2:$H$5000,MATCH($E712,'01_Cad_Pecas'!$D$2:$D$5000,0)),IFERROR(INDEX('01_Cad_Pecas'!$H$2:$H$5000,MATCH(VALUE($E712),'01_Cad_Pecas'!$D$2:$D$5000,0)),"")))</f>
        <v>2</v>
      </c>
      <c r="L712" s="10">
        <f>IF($E712="","",IFERROR(INDEX('01_Cad_Pecas'!$I$2:$I$5000,MATCH($E712,'01_Cad_Pecas'!$D$2:$D$5000,0)),IFERROR(INDEX('01_Cad_Pecas'!$I$2:$I$5000,MATCH(VALUE($E712),'01_Cad_Pecas'!$D$2:$D$5000,0)),"")))</f>
        <v>1.45</v>
      </c>
      <c r="M712" s="10">
        <f t="shared" si="99"/>
        <v>17.95</v>
      </c>
      <c r="N712" s="10">
        <v>46202</v>
      </c>
      <c r="O712" s="9">
        <v>11</v>
      </c>
      <c r="P712" s="10"/>
      <c r="Q712" s="10"/>
      <c r="R712" s="10">
        <f t="shared" si="102"/>
        <v>17.95</v>
      </c>
      <c r="S712" s="10"/>
      <c r="T712" s="10">
        <f t="shared" si="103"/>
        <v>1</v>
      </c>
      <c r="U712" s="10"/>
      <c r="V712" s="10" t="str">
        <f t="shared" ca="1" si="104"/>
        <v>SIM</v>
      </c>
      <c r="W712" s="10">
        <f>IF(OR($A712="",$I712="",$M712=""),"",SUMIFS($M$2:M712,$I$2:I712,$I712,$A$2:A712,$A712)-$M712)</f>
        <v>217.27719999999994</v>
      </c>
      <c r="X712" s="10">
        <f t="shared" si="105"/>
        <v>810.0744000000002</v>
      </c>
      <c r="Y712" s="10">
        <f>IFERROR(VLOOKUP($I712,'02_Cad_Maquinas'!$B$2:$H$200,7,FALSE()),"")</f>
        <v>475.2</v>
      </c>
      <c r="Z712" s="10">
        <f t="shared" si="106"/>
        <v>-334.87440000000021</v>
      </c>
      <c r="AA712" s="11">
        <f t="shared" si="107"/>
        <v>1.7047020202020207</v>
      </c>
      <c r="AB712" s="10"/>
      <c r="AC712" s="10" t="str">
        <f t="shared" si="100"/>
        <v>|10179|</v>
      </c>
      <c r="AD712" s="10" t="str">
        <f t="shared" si="101"/>
        <v>SECCIONADORA 11</v>
      </c>
    </row>
    <row r="713" spans="1:30" ht="24" customHeight="1" x14ac:dyDescent="0.3">
      <c r="A713" s="35">
        <v>46198</v>
      </c>
      <c r="B713" s="10">
        <v>10179</v>
      </c>
      <c r="C713" s="10"/>
      <c r="D713" s="10" t="s">
        <v>3088</v>
      </c>
      <c r="E713" s="10">
        <v>20021607</v>
      </c>
      <c r="F713" s="10" t="s">
        <v>2187</v>
      </c>
      <c r="G713" s="10" t="s">
        <v>19</v>
      </c>
      <c r="H713" s="10" t="s">
        <v>19</v>
      </c>
      <c r="I713" s="10" t="s">
        <v>19</v>
      </c>
      <c r="J713" s="9">
        <v>3</v>
      </c>
      <c r="K713" s="10">
        <f>IF($E713="","",IFERROR(INDEX('01_Cad_Pecas'!$H$2:$H$5000,MATCH($E713,'01_Cad_Pecas'!$D$2:$D$5000,0)),IFERROR(INDEX('01_Cad_Pecas'!$H$2:$H$5000,MATCH(VALUE($E713),'01_Cad_Pecas'!$D$2:$D$5000,0)),"")))</f>
        <v>2</v>
      </c>
      <c r="L713" s="10">
        <f>IF($E713="","",IFERROR(INDEX('01_Cad_Pecas'!$I$2:$I$5000,MATCH($E713,'01_Cad_Pecas'!$D$2:$D$5000,0)),IFERROR(INDEX('01_Cad_Pecas'!$I$2:$I$5000,MATCH(VALUE($E713),'01_Cad_Pecas'!$D$2:$D$5000,0)),"")))</f>
        <v>1.45</v>
      </c>
      <c r="M713" s="10">
        <f t="shared" si="99"/>
        <v>6.35</v>
      </c>
      <c r="N713" s="10">
        <v>46202</v>
      </c>
      <c r="O713" s="9">
        <v>3</v>
      </c>
      <c r="P713" s="10"/>
      <c r="Q713" s="10"/>
      <c r="R713" s="10">
        <f t="shared" si="102"/>
        <v>6.35</v>
      </c>
      <c r="S713" s="10"/>
      <c r="T713" s="10">
        <f t="shared" si="103"/>
        <v>1</v>
      </c>
      <c r="U713" s="10"/>
      <c r="V713" s="10" t="str">
        <f t="shared" ca="1" si="104"/>
        <v>SIM</v>
      </c>
      <c r="W713" s="10">
        <f>IF(OR($A713="",$I713="",$M713=""),"",SUMIFS($M$2:M713,$I$2:I713,$I713,$A$2:A713,$A713)-$M713)</f>
        <v>235.22719999999993</v>
      </c>
      <c r="X713" s="10">
        <f t="shared" si="105"/>
        <v>810.0744000000002</v>
      </c>
      <c r="Y713" s="10">
        <f>IFERROR(VLOOKUP($I713,'02_Cad_Maquinas'!$B$2:$H$200,7,FALSE()),"")</f>
        <v>475.2</v>
      </c>
      <c r="Z713" s="10">
        <f t="shared" si="106"/>
        <v>-334.87440000000021</v>
      </c>
      <c r="AA713" s="11">
        <f t="shared" si="107"/>
        <v>1.7047020202020207</v>
      </c>
      <c r="AB713" s="10"/>
      <c r="AC713" s="10" t="str">
        <f t="shared" si="100"/>
        <v>|10179|</v>
      </c>
      <c r="AD713" s="10" t="str">
        <f t="shared" si="101"/>
        <v>SECCIONADORA 11</v>
      </c>
    </row>
    <row r="714" spans="1:30" ht="24" customHeight="1" x14ac:dyDescent="0.3">
      <c r="A714" s="35">
        <v>46198</v>
      </c>
      <c r="B714" s="10">
        <v>10179</v>
      </c>
      <c r="C714" s="10"/>
      <c r="D714" s="10" t="s">
        <v>3088</v>
      </c>
      <c r="E714" s="10">
        <v>20051001</v>
      </c>
      <c r="F714" s="10" t="s">
        <v>3215</v>
      </c>
      <c r="G714" s="10" t="s">
        <v>19</v>
      </c>
      <c r="H714" s="10" t="s">
        <v>19</v>
      </c>
      <c r="I714" s="10" t="s">
        <v>19</v>
      </c>
      <c r="J714" s="9">
        <v>104</v>
      </c>
      <c r="K714" s="10">
        <f>IF($E714="","",IFERROR(INDEX('01_Cad_Pecas'!$H$2:$H$5000,MATCH($E714,'01_Cad_Pecas'!$D$2:$D$5000,0)),IFERROR(INDEX('01_Cad_Pecas'!$H$2:$H$5000,MATCH(VALUE($E714),'01_Cad_Pecas'!$D$2:$D$5000,0)),"")))</f>
        <v>2</v>
      </c>
      <c r="L714" s="10">
        <f>IF($E714="","",IFERROR(INDEX('01_Cad_Pecas'!$I$2:$I$5000,MATCH($E714,'01_Cad_Pecas'!$D$2:$D$5000,0)),IFERROR(INDEX('01_Cad_Pecas'!$I$2:$I$5000,MATCH(VALUE($E714),'01_Cad_Pecas'!$D$2:$D$5000,0)),"")))</f>
        <v>1.45</v>
      </c>
      <c r="M714" s="10">
        <f t="shared" si="99"/>
        <v>152.79999999999998</v>
      </c>
      <c r="N714" s="10">
        <v>46202</v>
      </c>
      <c r="O714" s="9">
        <v>104</v>
      </c>
      <c r="P714" s="10"/>
      <c r="Q714" s="10"/>
      <c r="R714" s="10">
        <f t="shared" si="102"/>
        <v>152.79999999999998</v>
      </c>
      <c r="S714" s="10"/>
      <c r="T714" s="10">
        <f t="shared" si="103"/>
        <v>1</v>
      </c>
      <c r="U714" s="10"/>
      <c r="V714" s="10" t="str">
        <f t="shared" ca="1" si="104"/>
        <v>SIM</v>
      </c>
      <c r="W714" s="10">
        <f>IF(OR($A714="",$I714="",$M714=""),"",SUMIFS($M$2:M714,$I$2:I714,$I714,$A$2:A714,$A714)-$M714)</f>
        <v>241.57719999999992</v>
      </c>
      <c r="X714" s="10">
        <f t="shared" si="105"/>
        <v>810.0744000000002</v>
      </c>
      <c r="Y714" s="10">
        <f>IFERROR(VLOOKUP($I714,'02_Cad_Maquinas'!$B$2:$H$200,7,FALSE()),"")</f>
        <v>475.2</v>
      </c>
      <c r="Z714" s="10">
        <f t="shared" si="106"/>
        <v>-334.87440000000021</v>
      </c>
      <c r="AA714" s="11">
        <f t="shared" si="107"/>
        <v>1.7047020202020207</v>
      </c>
      <c r="AB714" s="10"/>
      <c r="AC714" s="10" t="str">
        <f t="shared" si="100"/>
        <v>|10179|</v>
      </c>
      <c r="AD714" s="10" t="str">
        <f t="shared" si="101"/>
        <v>SECCIONADORA 11</v>
      </c>
    </row>
    <row r="715" spans="1:30" ht="24" customHeight="1" x14ac:dyDescent="0.3">
      <c r="A715" s="35">
        <v>46198</v>
      </c>
      <c r="B715" s="10">
        <v>10179</v>
      </c>
      <c r="C715" s="10"/>
      <c r="D715" s="10" t="s">
        <v>3088</v>
      </c>
      <c r="E715" s="10">
        <v>20053007</v>
      </c>
      <c r="F715" s="10" t="s">
        <v>3217</v>
      </c>
      <c r="G715" s="10" t="s">
        <v>19</v>
      </c>
      <c r="H715" s="10" t="s">
        <v>19</v>
      </c>
      <c r="I715" s="10" t="s">
        <v>19</v>
      </c>
      <c r="J715" s="9">
        <v>1</v>
      </c>
      <c r="K715" s="10">
        <f>IF($E715="","",IFERROR(INDEX('01_Cad_Pecas'!$H$2:$H$5000,MATCH($E715,'01_Cad_Pecas'!$D$2:$D$5000,0)),IFERROR(INDEX('01_Cad_Pecas'!$H$2:$H$5000,MATCH(VALUE($E715),'01_Cad_Pecas'!$D$2:$D$5000,0)),"")))</f>
        <v>2</v>
      </c>
      <c r="L715" s="10">
        <f>IF($E715="","",IFERROR(INDEX('01_Cad_Pecas'!$I$2:$I$5000,MATCH($E715,'01_Cad_Pecas'!$D$2:$D$5000,0)),IFERROR(INDEX('01_Cad_Pecas'!$I$2:$I$5000,MATCH(VALUE($E715),'01_Cad_Pecas'!$D$2:$D$5000,0)),"")))</f>
        <v>1.45</v>
      </c>
      <c r="M715" s="10">
        <f t="shared" si="99"/>
        <v>3.45</v>
      </c>
      <c r="N715" s="10">
        <v>46202</v>
      </c>
      <c r="O715" s="9">
        <v>1</v>
      </c>
      <c r="P715" s="10"/>
      <c r="Q715" s="10"/>
      <c r="R715" s="10">
        <f t="shared" si="102"/>
        <v>3.45</v>
      </c>
      <c r="S715" s="10"/>
      <c r="T715" s="10">
        <f t="shared" si="103"/>
        <v>1</v>
      </c>
      <c r="U715" s="10"/>
      <c r="V715" s="10" t="str">
        <f t="shared" ca="1" si="104"/>
        <v>SIM</v>
      </c>
      <c r="W715" s="10">
        <f>IF(OR($A715="",$I715="",$M715=""),"",SUMIFS($M$2:M715,$I$2:I715,$I715,$A$2:A715,$A715)-$M715)</f>
        <v>394.3771999999999</v>
      </c>
      <c r="X715" s="10">
        <f t="shared" si="105"/>
        <v>810.0744000000002</v>
      </c>
      <c r="Y715" s="10">
        <f>IFERROR(VLOOKUP($I715,'02_Cad_Maquinas'!$B$2:$H$200,7,FALSE()),"")</f>
        <v>475.2</v>
      </c>
      <c r="Z715" s="10">
        <f t="shared" si="106"/>
        <v>-334.87440000000021</v>
      </c>
      <c r="AA715" s="11">
        <f t="shared" si="107"/>
        <v>1.7047020202020207</v>
      </c>
      <c r="AB715" s="10"/>
      <c r="AC715" s="10" t="str">
        <f t="shared" si="100"/>
        <v>|10179|</v>
      </c>
      <c r="AD715" s="10" t="str">
        <f t="shared" si="101"/>
        <v>SECCIONADORA 11</v>
      </c>
    </row>
    <row r="716" spans="1:30" ht="24" customHeight="1" x14ac:dyDescent="0.3">
      <c r="A716" s="35">
        <v>46198</v>
      </c>
      <c r="B716" s="10">
        <v>10179</v>
      </c>
      <c r="C716" s="10"/>
      <c r="D716" s="10" t="s">
        <v>3088</v>
      </c>
      <c r="E716" s="10">
        <v>30001203</v>
      </c>
      <c r="F716" s="10" t="s">
        <v>3281</v>
      </c>
      <c r="G716" s="10" t="s">
        <v>19</v>
      </c>
      <c r="H716" s="10" t="s">
        <v>19</v>
      </c>
      <c r="I716" s="10" t="s">
        <v>19</v>
      </c>
      <c r="J716" s="9">
        <v>1336</v>
      </c>
      <c r="K716" s="10">
        <f>IF($E716="","",IFERROR(INDEX('01_Cad_Pecas'!$H$2:$H$5000,MATCH($E716,'01_Cad_Pecas'!$D$2:$D$5000,0)),IFERROR(INDEX('01_Cad_Pecas'!$H$2:$H$5000,MATCH(VALUE($E716),'01_Cad_Pecas'!$D$2:$D$5000,0)),"")))</f>
        <v>1.1000000000000001</v>
      </c>
      <c r="L716" s="10">
        <f>IF($E716="","",IFERROR(INDEX('01_Cad_Pecas'!$I$2:$I$5000,MATCH($E716,'01_Cad_Pecas'!$D$2:$D$5000,0)),IFERROR(INDEX('01_Cad_Pecas'!$I$2:$I$5000,MATCH(VALUE($E716),'01_Cad_Pecas'!$D$2:$D$5000,0)),"")))</f>
        <v>9.375E-2</v>
      </c>
      <c r="M716" s="10">
        <f t="shared" si="99"/>
        <v>126.35</v>
      </c>
      <c r="N716" s="10">
        <v>46202</v>
      </c>
      <c r="O716" s="9">
        <v>1336</v>
      </c>
      <c r="P716" s="10"/>
      <c r="Q716" s="10"/>
      <c r="R716" s="10">
        <f t="shared" si="102"/>
        <v>126.35</v>
      </c>
      <c r="S716" s="10"/>
      <c r="T716" s="10">
        <f t="shared" si="103"/>
        <v>1</v>
      </c>
      <c r="U716" s="10"/>
      <c r="V716" s="10" t="str">
        <f t="shared" ca="1" si="104"/>
        <v>SIM</v>
      </c>
      <c r="W716" s="10">
        <f>IF(OR($A716="",$I716="",$M716=""),"",SUMIFS($M$2:M716,$I$2:I716,$I716,$A$2:A716,$A716)-$M716)</f>
        <v>397.82719999999983</v>
      </c>
      <c r="X716" s="10">
        <f t="shared" si="105"/>
        <v>810.0744000000002</v>
      </c>
      <c r="Y716" s="10">
        <f>IFERROR(VLOOKUP($I716,'02_Cad_Maquinas'!$B$2:$H$200,7,FALSE()),"")</f>
        <v>475.2</v>
      </c>
      <c r="Z716" s="10">
        <f t="shared" si="106"/>
        <v>-334.87440000000021</v>
      </c>
      <c r="AA716" s="11">
        <f t="shared" si="107"/>
        <v>1.7047020202020207</v>
      </c>
      <c r="AB716" s="10"/>
      <c r="AC716" s="10" t="str">
        <f t="shared" si="100"/>
        <v>|10179|</v>
      </c>
      <c r="AD716" s="10" t="str">
        <f t="shared" si="101"/>
        <v>SECCIONADORA 11</v>
      </c>
    </row>
    <row r="717" spans="1:30" ht="24" customHeight="1" x14ac:dyDescent="0.3">
      <c r="A717" s="35">
        <v>46198</v>
      </c>
      <c r="B717" s="10">
        <v>10179</v>
      </c>
      <c r="C717" s="10"/>
      <c r="D717" s="10" t="s">
        <v>3088</v>
      </c>
      <c r="E717" s="10">
        <v>30003403</v>
      </c>
      <c r="F717" s="10" t="s">
        <v>3285</v>
      </c>
      <c r="G717" s="10" t="s">
        <v>19</v>
      </c>
      <c r="H717" s="10" t="s">
        <v>19</v>
      </c>
      <c r="I717" s="10" t="s">
        <v>19</v>
      </c>
      <c r="J717" s="9">
        <v>68</v>
      </c>
      <c r="K717" s="10">
        <f>IF($E717="","",IFERROR(INDEX('01_Cad_Pecas'!$H$2:$H$5000,MATCH($E717,'01_Cad_Pecas'!$D$2:$D$5000,0)),IFERROR(INDEX('01_Cad_Pecas'!$H$2:$H$5000,MATCH(VALUE($E717),'01_Cad_Pecas'!$D$2:$D$5000,0)),"")))</f>
        <v>1.1000000000000001</v>
      </c>
      <c r="L717" s="10">
        <f>IF($E717="","",IFERROR(INDEX('01_Cad_Pecas'!$I$2:$I$5000,MATCH($E717,'01_Cad_Pecas'!$D$2:$D$5000,0)),IFERROR(INDEX('01_Cad_Pecas'!$I$2:$I$5000,MATCH(VALUE($E717),'01_Cad_Pecas'!$D$2:$D$5000,0)),"")))</f>
        <v>9.375E-2</v>
      </c>
      <c r="M717" s="10">
        <f t="shared" si="99"/>
        <v>7.4749999999999996</v>
      </c>
      <c r="N717" s="10">
        <v>46202</v>
      </c>
      <c r="O717" s="9">
        <v>68</v>
      </c>
      <c r="P717" s="10"/>
      <c r="Q717" s="10"/>
      <c r="R717" s="10">
        <f t="shared" si="102"/>
        <v>7.4749999999999996</v>
      </c>
      <c r="S717" s="10"/>
      <c r="T717" s="10">
        <f t="shared" si="103"/>
        <v>1</v>
      </c>
      <c r="U717" s="10"/>
      <c r="V717" s="10" t="str">
        <f t="shared" ca="1" si="104"/>
        <v>SIM</v>
      </c>
      <c r="W717" s="10">
        <f>IF(OR($A717="",$I717="",$M717=""),"",SUMIFS($M$2:M717,$I$2:I717,$I717,$A$2:A717,$A717)-$M717)</f>
        <v>524.17719999999986</v>
      </c>
      <c r="X717" s="10">
        <f t="shared" si="105"/>
        <v>810.0744000000002</v>
      </c>
      <c r="Y717" s="10">
        <f>IFERROR(VLOOKUP($I717,'02_Cad_Maquinas'!$B$2:$H$200,7,FALSE()),"")</f>
        <v>475.2</v>
      </c>
      <c r="Z717" s="10">
        <f t="shared" si="106"/>
        <v>-334.87440000000021</v>
      </c>
      <c r="AA717" s="11">
        <f t="shared" si="107"/>
        <v>1.7047020202020207</v>
      </c>
      <c r="AB717" s="10"/>
      <c r="AC717" s="10" t="str">
        <f t="shared" si="100"/>
        <v>|10179|</v>
      </c>
      <c r="AD717" s="10" t="str">
        <f t="shared" si="101"/>
        <v>SECCIONADORA 11</v>
      </c>
    </row>
    <row r="718" spans="1:30" ht="24" customHeight="1" x14ac:dyDescent="0.3">
      <c r="A718" s="35">
        <v>46198</v>
      </c>
      <c r="B718" s="10">
        <v>10179</v>
      </c>
      <c r="C718" s="10"/>
      <c r="D718" s="10" t="s">
        <v>3088</v>
      </c>
      <c r="E718" s="10">
        <v>30003405</v>
      </c>
      <c r="F718" s="10" t="s">
        <v>3282</v>
      </c>
      <c r="G718" s="10" t="s">
        <v>19</v>
      </c>
      <c r="H718" s="10" t="s">
        <v>19</v>
      </c>
      <c r="I718" s="10" t="s">
        <v>19</v>
      </c>
      <c r="J718" s="9">
        <v>88</v>
      </c>
      <c r="K718" s="10">
        <f>IF($E718="","",IFERROR(INDEX('01_Cad_Pecas'!$H$2:$H$5000,MATCH($E718,'01_Cad_Pecas'!$D$2:$D$5000,0)),IFERROR(INDEX('01_Cad_Pecas'!$H$2:$H$5000,MATCH(VALUE($E718),'01_Cad_Pecas'!$D$2:$D$5000,0)),"")))</f>
        <v>1.1000000000000001</v>
      </c>
      <c r="L718" s="10">
        <f>IF($E718="","",IFERROR(INDEX('01_Cad_Pecas'!$I$2:$I$5000,MATCH($E718,'01_Cad_Pecas'!$D$2:$D$5000,0)),IFERROR(INDEX('01_Cad_Pecas'!$I$2:$I$5000,MATCH(VALUE($E718),'01_Cad_Pecas'!$D$2:$D$5000,0)),"")))</f>
        <v>9.375E-2</v>
      </c>
      <c r="M718" s="10">
        <f t="shared" si="99"/>
        <v>9.35</v>
      </c>
      <c r="N718" s="10">
        <v>46202</v>
      </c>
      <c r="O718" s="9">
        <v>88</v>
      </c>
      <c r="P718" s="10"/>
      <c r="Q718" s="10"/>
      <c r="R718" s="10">
        <f t="shared" si="102"/>
        <v>9.35</v>
      </c>
      <c r="S718" s="10"/>
      <c r="T718" s="10">
        <f t="shared" si="103"/>
        <v>1</v>
      </c>
      <c r="U718" s="10"/>
      <c r="V718" s="10" t="str">
        <f t="shared" ca="1" si="104"/>
        <v>SIM</v>
      </c>
      <c r="W718" s="10">
        <f>IF(OR($A718="",$I718="",$M718=""),"",SUMIFS($M$2:M718,$I$2:I718,$I718,$A$2:A718,$A718)-$M718)</f>
        <v>531.65219999999988</v>
      </c>
      <c r="X718" s="10">
        <f t="shared" si="105"/>
        <v>810.0744000000002</v>
      </c>
      <c r="Y718" s="10">
        <f>IFERROR(VLOOKUP($I718,'02_Cad_Maquinas'!$B$2:$H$200,7,FALSE()),"")</f>
        <v>475.2</v>
      </c>
      <c r="Z718" s="10">
        <f t="shared" si="106"/>
        <v>-334.87440000000021</v>
      </c>
      <c r="AA718" s="11">
        <f t="shared" si="107"/>
        <v>1.7047020202020207</v>
      </c>
      <c r="AB718" s="10"/>
      <c r="AC718" s="10" t="str">
        <f t="shared" si="100"/>
        <v>|10179|</v>
      </c>
      <c r="AD718" s="10" t="str">
        <f t="shared" si="101"/>
        <v>SECCIONADORA 11</v>
      </c>
    </row>
    <row r="719" spans="1:30" ht="24" customHeight="1" x14ac:dyDescent="0.3">
      <c r="A719" s="35">
        <v>46198</v>
      </c>
      <c r="B719" s="10">
        <v>10179</v>
      </c>
      <c r="C719" s="10"/>
      <c r="D719" s="10" t="s">
        <v>3088</v>
      </c>
      <c r="E719" s="10">
        <v>30006103</v>
      </c>
      <c r="F719" s="10" t="s">
        <v>3283</v>
      </c>
      <c r="G719" s="10" t="s">
        <v>19</v>
      </c>
      <c r="H719" s="10" t="s">
        <v>19</v>
      </c>
      <c r="I719" s="10" t="s">
        <v>19</v>
      </c>
      <c r="J719" s="9">
        <v>20</v>
      </c>
      <c r="K719" s="10">
        <f>IF($E719="","",IFERROR(INDEX('01_Cad_Pecas'!$H$2:$H$5000,MATCH($E719,'01_Cad_Pecas'!$D$2:$D$5000,0)),IFERROR(INDEX('01_Cad_Pecas'!$H$2:$H$5000,MATCH(VALUE($E719),'01_Cad_Pecas'!$D$2:$D$5000,0)),"")))</f>
        <v>1.1000000000000001</v>
      </c>
      <c r="L719" s="10">
        <f>IF($E719="","",IFERROR(INDEX('01_Cad_Pecas'!$I$2:$I$5000,MATCH($E719,'01_Cad_Pecas'!$D$2:$D$5000,0)),IFERROR(INDEX('01_Cad_Pecas'!$I$2:$I$5000,MATCH(VALUE($E719),'01_Cad_Pecas'!$D$2:$D$5000,0)),"")))</f>
        <v>9.375E-2</v>
      </c>
      <c r="M719" s="10">
        <f t="shared" si="99"/>
        <v>2.9750000000000001</v>
      </c>
      <c r="N719" s="10">
        <v>46202</v>
      </c>
      <c r="O719" s="9">
        <v>20</v>
      </c>
      <c r="P719" s="10"/>
      <c r="Q719" s="10"/>
      <c r="R719" s="10">
        <f t="shared" si="102"/>
        <v>2.9750000000000001</v>
      </c>
      <c r="S719" s="10"/>
      <c r="T719" s="10">
        <f t="shared" si="103"/>
        <v>1</v>
      </c>
      <c r="U719" s="10"/>
      <c r="V719" s="10" t="str">
        <f t="shared" ca="1" si="104"/>
        <v>SIM</v>
      </c>
      <c r="W719" s="10">
        <f>IF(OR($A719="",$I719="",$M719=""),"",SUMIFS($M$2:M719,$I$2:I719,$I719,$A$2:A719,$A719)-$M719)</f>
        <v>541.0021999999999</v>
      </c>
      <c r="X719" s="10">
        <f t="shared" si="105"/>
        <v>810.0744000000002</v>
      </c>
      <c r="Y719" s="10">
        <f>IFERROR(VLOOKUP($I719,'02_Cad_Maquinas'!$B$2:$H$200,7,FALSE()),"")</f>
        <v>475.2</v>
      </c>
      <c r="Z719" s="10">
        <f t="shared" si="106"/>
        <v>-334.87440000000021</v>
      </c>
      <c r="AA719" s="11">
        <f t="shared" si="107"/>
        <v>1.7047020202020207</v>
      </c>
      <c r="AB719" s="10"/>
      <c r="AC719" s="10" t="str">
        <f t="shared" si="100"/>
        <v>|10179|</v>
      </c>
      <c r="AD719" s="10" t="str">
        <f t="shared" si="101"/>
        <v>SECCIONADORA 11</v>
      </c>
    </row>
    <row r="720" spans="1:30" ht="24" customHeight="1" x14ac:dyDescent="0.3">
      <c r="A720" s="35">
        <v>46198</v>
      </c>
      <c r="B720" s="10">
        <v>10179</v>
      </c>
      <c r="C720" s="10"/>
      <c r="D720" s="10" t="s">
        <v>3088</v>
      </c>
      <c r="E720" s="10">
        <v>20014204</v>
      </c>
      <c r="F720" s="10" t="s">
        <v>3336</v>
      </c>
      <c r="G720" s="10" t="s">
        <v>19</v>
      </c>
      <c r="H720" s="10" t="s">
        <v>19</v>
      </c>
      <c r="I720" s="10" t="s">
        <v>19</v>
      </c>
      <c r="J720" s="9">
        <v>10</v>
      </c>
      <c r="K720" s="10">
        <f>IF($E720="","",IFERROR(INDEX('01_Cad_Pecas'!$H$2:$H$5000,MATCH($E720,'01_Cad_Pecas'!$D$2:$D$5000,0)),IFERROR(INDEX('01_Cad_Pecas'!$H$2:$H$5000,MATCH(VALUE($E720),'01_Cad_Pecas'!$D$2:$D$5000,0)),"")))</f>
        <v>1.1000000000000001</v>
      </c>
      <c r="L720" s="10">
        <f>IF($E720="","",IFERROR(INDEX('01_Cad_Pecas'!$I$2:$I$5000,MATCH($E720,'01_Cad_Pecas'!$D$2:$D$5000,0)),IFERROR(INDEX('01_Cad_Pecas'!$I$2:$I$5000,MATCH(VALUE($E720),'01_Cad_Pecas'!$D$2:$D$5000,0)),"")))</f>
        <v>9.375E-2</v>
      </c>
      <c r="M720" s="10">
        <f t="shared" si="99"/>
        <v>2.0375000000000001</v>
      </c>
      <c r="N720" s="10">
        <v>46202</v>
      </c>
      <c r="O720" s="9">
        <v>10</v>
      </c>
      <c r="P720" s="10"/>
      <c r="Q720" s="10"/>
      <c r="R720" s="10">
        <f t="shared" si="102"/>
        <v>2.0375000000000001</v>
      </c>
      <c r="S720" s="10"/>
      <c r="T720" s="10">
        <f t="shared" si="103"/>
        <v>1</v>
      </c>
      <c r="U720" s="10"/>
      <c r="V720" s="10" t="str">
        <f t="shared" ca="1" si="104"/>
        <v>SIM</v>
      </c>
      <c r="W720" s="10">
        <f>IF(OR($A720="",$I720="",$M720=""),"",SUMIFS($M$2:M720,$I$2:I720,$I720,$A$2:A720,$A720)-$M720)</f>
        <v>543.97719999999993</v>
      </c>
      <c r="X720" s="10">
        <f t="shared" si="105"/>
        <v>810.0744000000002</v>
      </c>
      <c r="Y720" s="10">
        <f>IFERROR(VLOOKUP($I720,'02_Cad_Maquinas'!$B$2:$H$200,7,FALSE()),"")</f>
        <v>475.2</v>
      </c>
      <c r="Z720" s="10">
        <f t="shared" si="106"/>
        <v>-334.87440000000021</v>
      </c>
      <c r="AA720" s="11">
        <f t="shared" si="107"/>
        <v>1.7047020202020207</v>
      </c>
      <c r="AB720" s="10"/>
      <c r="AC720" s="10" t="str">
        <f t="shared" si="100"/>
        <v>|10179|</v>
      </c>
      <c r="AD720" s="10" t="str">
        <f t="shared" si="101"/>
        <v>SECCIONADORA 11</v>
      </c>
    </row>
    <row r="721" spans="1:30" ht="24" customHeight="1" x14ac:dyDescent="0.3">
      <c r="A721" s="35">
        <v>46198</v>
      </c>
      <c r="B721" s="10">
        <v>10179</v>
      </c>
      <c r="C721" s="10"/>
      <c r="D721" s="10" t="s">
        <v>3088</v>
      </c>
      <c r="E721" s="10">
        <v>20020008</v>
      </c>
      <c r="F721" s="10" t="s">
        <v>3331</v>
      </c>
      <c r="G721" s="10" t="s">
        <v>19</v>
      </c>
      <c r="H721" s="10" t="s">
        <v>19</v>
      </c>
      <c r="I721" s="10" t="s">
        <v>19</v>
      </c>
      <c r="J721" s="9">
        <v>2</v>
      </c>
      <c r="K721" s="10">
        <f>IF($E721="","",IFERROR(INDEX('01_Cad_Pecas'!$H$2:$H$5000,MATCH($E721,'01_Cad_Pecas'!$D$2:$D$5000,0)),IFERROR(INDEX('01_Cad_Pecas'!$H$2:$H$5000,MATCH(VALUE($E721),'01_Cad_Pecas'!$D$2:$D$5000,0)),"")))</f>
        <v>1.1000000000000001</v>
      </c>
      <c r="L721" s="10">
        <f>IF($E721="","",IFERROR(INDEX('01_Cad_Pecas'!$I$2:$I$5000,MATCH($E721,'01_Cad_Pecas'!$D$2:$D$5000,0)),IFERROR(INDEX('01_Cad_Pecas'!$I$2:$I$5000,MATCH(VALUE($E721),'01_Cad_Pecas'!$D$2:$D$5000,0)),"")))</f>
        <v>9.375E-2</v>
      </c>
      <c r="M721" s="10">
        <f t="shared" si="99"/>
        <v>1.2875000000000001</v>
      </c>
      <c r="N721" s="10">
        <v>46202</v>
      </c>
      <c r="O721" s="9">
        <v>2</v>
      </c>
      <c r="P721" s="10"/>
      <c r="Q721" s="10"/>
      <c r="R721" s="10">
        <f t="shared" si="102"/>
        <v>1.2875000000000001</v>
      </c>
      <c r="S721" s="10"/>
      <c r="T721" s="10">
        <f t="shared" si="103"/>
        <v>1</v>
      </c>
      <c r="U721" s="10"/>
      <c r="V721" s="10" t="str">
        <f t="shared" ca="1" si="104"/>
        <v>SIM</v>
      </c>
      <c r="W721" s="10">
        <f>IF(OR($A721="",$I721="",$M721=""),"",SUMIFS($M$2:M721,$I$2:I721,$I721,$A$2:A721,$A721)-$M721)</f>
        <v>546.01469999999995</v>
      </c>
      <c r="X721" s="10">
        <f t="shared" si="105"/>
        <v>810.0744000000002</v>
      </c>
      <c r="Y721" s="10">
        <f>IFERROR(VLOOKUP($I721,'02_Cad_Maquinas'!$B$2:$H$200,7,FALSE()),"")</f>
        <v>475.2</v>
      </c>
      <c r="Z721" s="10">
        <f t="shared" si="106"/>
        <v>-334.87440000000021</v>
      </c>
      <c r="AA721" s="11">
        <f t="shared" si="107"/>
        <v>1.7047020202020207</v>
      </c>
      <c r="AB721" s="10"/>
      <c r="AC721" s="10" t="str">
        <f t="shared" si="100"/>
        <v>|10179|</v>
      </c>
      <c r="AD721" s="10" t="str">
        <f t="shared" si="101"/>
        <v>SECCIONADORA 11</v>
      </c>
    </row>
    <row r="722" spans="1:30" ht="24" customHeight="1" x14ac:dyDescent="0.3">
      <c r="A722" s="35">
        <v>46198</v>
      </c>
      <c r="B722" s="10">
        <v>10179</v>
      </c>
      <c r="C722" s="10"/>
      <c r="D722" s="10" t="s">
        <v>3088</v>
      </c>
      <c r="E722" s="10">
        <v>30001215</v>
      </c>
      <c r="F722" s="10" t="s">
        <v>3332</v>
      </c>
      <c r="G722" s="10" t="s">
        <v>19</v>
      </c>
      <c r="H722" s="10" t="s">
        <v>19</v>
      </c>
      <c r="I722" s="10" t="s">
        <v>19</v>
      </c>
      <c r="J722" s="9">
        <v>6</v>
      </c>
      <c r="K722" s="10">
        <f>IF($E722="","",IFERROR(INDEX('01_Cad_Pecas'!$H$2:$H$5000,MATCH($E722,'01_Cad_Pecas'!$D$2:$D$5000,0)),IFERROR(INDEX('01_Cad_Pecas'!$H$2:$H$5000,MATCH(VALUE($E722),'01_Cad_Pecas'!$D$2:$D$5000,0)),"")))</f>
        <v>1.1000000000000001</v>
      </c>
      <c r="L722" s="10">
        <f>IF($E722="","",IFERROR(INDEX('01_Cad_Pecas'!$I$2:$I$5000,MATCH($E722,'01_Cad_Pecas'!$D$2:$D$5000,0)),IFERROR(INDEX('01_Cad_Pecas'!$I$2:$I$5000,MATCH(VALUE($E722),'01_Cad_Pecas'!$D$2:$D$5000,0)),"")))</f>
        <v>9.375E-2</v>
      </c>
      <c r="M722" s="10">
        <f t="shared" si="99"/>
        <v>1.6625000000000001</v>
      </c>
      <c r="N722" s="10">
        <v>46202</v>
      </c>
      <c r="O722" s="9">
        <v>6</v>
      </c>
      <c r="P722" s="10"/>
      <c r="Q722" s="10"/>
      <c r="R722" s="10">
        <f t="shared" si="102"/>
        <v>1.6625000000000001</v>
      </c>
      <c r="S722" s="10"/>
      <c r="T722" s="10">
        <f t="shared" si="103"/>
        <v>1</v>
      </c>
      <c r="U722" s="10"/>
      <c r="V722" s="10" t="str">
        <f t="shared" ca="1" si="104"/>
        <v>SIM</v>
      </c>
      <c r="W722" s="10">
        <f>IF(OR($A722="",$I722="",$M722=""),"",SUMIFS($M$2:M722,$I$2:I722,$I722,$A$2:A722,$A722)-$M722)</f>
        <v>547.30219999999997</v>
      </c>
      <c r="X722" s="10">
        <f t="shared" si="105"/>
        <v>810.0744000000002</v>
      </c>
      <c r="Y722" s="10">
        <f>IFERROR(VLOOKUP($I722,'02_Cad_Maquinas'!$B$2:$H$200,7,FALSE()),"")</f>
        <v>475.2</v>
      </c>
      <c r="Z722" s="10">
        <f t="shared" si="106"/>
        <v>-334.87440000000021</v>
      </c>
      <c r="AA722" s="11">
        <f t="shared" si="107"/>
        <v>1.7047020202020207</v>
      </c>
      <c r="AB722" s="10"/>
      <c r="AC722" s="10" t="str">
        <f t="shared" si="100"/>
        <v>|10179|</v>
      </c>
      <c r="AD722" s="10" t="str">
        <f t="shared" si="101"/>
        <v>SECCIONADORA 11</v>
      </c>
    </row>
    <row r="723" spans="1:30" ht="24" customHeight="1" x14ac:dyDescent="0.3">
      <c r="A723" s="35">
        <v>46198</v>
      </c>
      <c r="B723" s="10">
        <v>10179</v>
      </c>
      <c r="C723" s="10"/>
      <c r="D723" s="10" t="s">
        <v>3088</v>
      </c>
      <c r="E723" s="10">
        <v>30001201</v>
      </c>
      <c r="F723" s="10" t="s">
        <v>3293</v>
      </c>
      <c r="G723" s="10" t="s">
        <v>19</v>
      </c>
      <c r="H723" s="10" t="s">
        <v>19</v>
      </c>
      <c r="I723" s="10" t="s">
        <v>19</v>
      </c>
      <c r="J723" s="9">
        <v>24</v>
      </c>
      <c r="K723" s="10">
        <f>IF($E723="","",IFERROR(INDEX('01_Cad_Pecas'!$H$2:$H$5000,MATCH($E723,'01_Cad_Pecas'!$D$2:$D$5000,0)),IFERROR(INDEX('01_Cad_Pecas'!$H$2:$H$5000,MATCH(VALUE($E723),'01_Cad_Pecas'!$D$2:$D$5000,0)),"")))</f>
        <v>1.1000000000000001</v>
      </c>
      <c r="L723" s="10">
        <f>IF($E723="","",IFERROR(INDEX('01_Cad_Pecas'!$I$2:$I$5000,MATCH($E723,'01_Cad_Pecas'!$D$2:$D$5000,0)),IFERROR(INDEX('01_Cad_Pecas'!$I$2:$I$5000,MATCH(VALUE($E723),'01_Cad_Pecas'!$D$2:$D$5000,0)),"")))</f>
        <v>9.375E-2</v>
      </c>
      <c r="M723" s="10">
        <f t="shared" si="99"/>
        <v>3.35</v>
      </c>
      <c r="N723" s="10">
        <v>46202</v>
      </c>
      <c r="O723" s="9">
        <v>24</v>
      </c>
      <c r="P723" s="10"/>
      <c r="Q723" s="10"/>
      <c r="R723" s="10">
        <f t="shared" si="102"/>
        <v>3.35</v>
      </c>
      <c r="S723" s="10"/>
      <c r="T723" s="10">
        <f t="shared" si="103"/>
        <v>1</v>
      </c>
      <c r="U723" s="10"/>
      <c r="V723" s="10" t="str">
        <f t="shared" ca="1" si="104"/>
        <v>SIM</v>
      </c>
      <c r="W723" s="10">
        <f>IF(OR($A723="",$I723="",$M723=""),"",SUMIFS($M$2:M723,$I$2:I723,$I723,$A$2:A723,$A723)-$M723)</f>
        <v>548.96469999999999</v>
      </c>
      <c r="X723" s="10">
        <f t="shared" si="105"/>
        <v>810.0744000000002</v>
      </c>
      <c r="Y723" s="10">
        <f>IFERROR(VLOOKUP($I723,'02_Cad_Maquinas'!$B$2:$H$200,7,FALSE()),"")</f>
        <v>475.2</v>
      </c>
      <c r="Z723" s="10">
        <f t="shared" si="106"/>
        <v>-334.87440000000021</v>
      </c>
      <c r="AA723" s="11">
        <f t="shared" si="107"/>
        <v>1.7047020202020207</v>
      </c>
      <c r="AB723" s="10"/>
      <c r="AC723" s="10" t="str">
        <f t="shared" si="100"/>
        <v>|10179|</v>
      </c>
      <c r="AD723" s="10" t="str">
        <f t="shared" si="101"/>
        <v>SECCIONADORA 11</v>
      </c>
    </row>
    <row r="724" spans="1:30" ht="24" customHeight="1" x14ac:dyDescent="0.3">
      <c r="A724" s="35">
        <v>46198</v>
      </c>
      <c r="B724" s="10">
        <v>10179</v>
      </c>
      <c r="C724" s="10"/>
      <c r="D724" s="10" t="s">
        <v>3088</v>
      </c>
      <c r="E724" s="10">
        <v>30001202</v>
      </c>
      <c r="F724" s="10" t="s">
        <v>3191</v>
      </c>
      <c r="G724" s="10" t="s">
        <v>19</v>
      </c>
      <c r="H724" s="10" t="s">
        <v>19</v>
      </c>
      <c r="I724" s="10" t="s">
        <v>19</v>
      </c>
      <c r="J724" s="9">
        <v>1336</v>
      </c>
      <c r="K724" s="10">
        <f>IF($E724="","",IFERROR(INDEX('01_Cad_Pecas'!$H$2:$H$5000,MATCH($E724,'01_Cad_Pecas'!$D$2:$D$5000,0)),IFERROR(INDEX('01_Cad_Pecas'!$H$2:$H$5000,MATCH(VALUE($E724),'01_Cad_Pecas'!$D$2:$D$5000,0)),"")))</f>
        <v>3</v>
      </c>
      <c r="L724" s="10">
        <f>IF($E724="","",IFERROR(INDEX('01_Cad_Pecas'!$I$2:$I$5000,MATCH($E724,'01_Cad_Pecas'!$D$2:$D$5000,0)),IFERROR(INDEX('01_Cad_Pecas'!$I$2:$I$5000,MATCH(VALUE($E724),'01_Cad_Pecas'!$D$2:$D$5000,0)),"")))</f>
        <v>6.7799999999999999E-2</v>
      </c>
      <c r="M724" s="10">
        <f t="shared" si="99"/>
        <v>93.580799999999996</v>
      </c>
      <c r="N724" s="10">
        <v>46202</v>
      </c>
      <c r="O724" s="9">
        <v>1336</v>
      </c>
      <c r="P724" s="10"/>
      <c r="Q724" s="10"/>
      <c r="R724" s="10">
        <f t="shared" si="102"/>
        <v>93.580799999999996</v>
      </c>
      <c r="S724" s="10"/>
      <c r="T724" s="10">
        <f t="shared" si="103"/>
        <v>1</v>
      </c>
      <c r="U724" s="10"/>
      <c r="V724" s="10" t="str">
        <f t="shared" ca="1" si="104"/>
        <v>SIM</v>
      </c>
      <c r="W724" s="10">
        <f>IF(OR($A724="",$I724="",$M724=""),"",SUMIFS($M$2:M724,$I$2:I724,$I724,$A$2:A724,$A724)-$M724)</f>
        <v>552.31470000000002</v>
      </c>
      <c r="X724" s="10">
        <f t="shared" si="105"/>
        <v>810.0744000000002</v>
      </c>
      <c r="Y724" s="10">
        <f>IFERROR(VLOOKUP($I724,'02_Cad_Maquinas'!$B$2:$H$200,7,FALSE()),"")</f>
        <v>475.2</v>
      </c>
      <c r="Z724" s="10">
        <f t="shared" si="106"/>
        <v>-334.87440000000021</v>
      </c>
      <c r="AA724" s="11">
        <f t="shared" si="107"/>
        <v>1.7047020202020207</v>
      </c>
      <c r="AB724" s="10"/>
      <c r="AC724" s="10" t="str">
        <f t="shared" si="100"/>
        <v>|10179|</v>
      </c>
      <c r="AD724" s="10" t="str">
        <f t="shared" si="101"/>
        <v>SECCIONADORA 11</v>
      </c>
    </row>
    <row r="725" spans="1:30" ht="24" customHeight="1" x14ac:dyDescent="0.3">
      <c r="A725" s="35">
        <v>46198</v>
      </c>
      <c r="B725" s="10">
        <v>10179</v>
      </c>
      <c r="C725" s="10"/>
      <c r="D725" s="10" t="s">
        <v>3088</v>
      </c>
      <c r="E725" s="10">
        <v>30001301</v>
      </c>
      <c r="F725" s="10" t="s">
        <v>3294</v>
      </c>
      <c r="G725" s="10" t="s">
        <v>19</v>
      </c>
      <c r="H725" s="10" t="s">
        <v>19</v>
      </c>
      <c r="I725" s="10" t="s">
        <v>19</v>
      </c>
      <c r="J725" s="9">
        <v>1264</v>
      </c>
      <c r="K725" s="10">
        <f>IF($E725="","",IFERROR(INDEX('01_Cad_Pecas'!$H$2:$H$5000,MATCH($E725,'01_Cad_Pecas'!$D$2:$D$5000,0)),IFERROR(INDEX('01_Cad_Pecas'!$H$2:$H$5000,MATCH(VALUE($E725),'01_Cad_Pecas'!$D$2:$D$5000,0)),"")))</f>
        <v>1.1000000000000001</v>
      </c>
      <c r="L725" s="10">
        <f>IF($E725="","",IFERROR(INDEX('01_Cad_Pecas'!$I$2:$I$5000,MATCH($E725,'01_Cad_Pecas'!$D$2:$D$5000,0)),IFERROR(INDEX('01_Cad_Pecas'!$I$2:$I$5000,MATCH(VALUE($E725),'01_Cad_Pecas'!$D$2:$D$5000,0)),"")))</f>
        <v>9.375E-2</v>
      </c>
      <c r="M725" s="10">
        <f t="shared" si="99"/>
        <v>119.6</v>
      </c>
      <c r="N725" s="10">
        <v>46202</v>
      </c>
      <c r="O725" s="9">
        <v>1264</v>
      </c>
      <c r="P725" s="10"/>
      <c r="Q725" s="10"/>
      <c r="R725" s="10">
        <f t="shared" si="102"/>
        <v>119.6</v>
      </c>
      <c r="S725" s="10"/>
      <c r="T725" s="10">
        <f t="shared" si="103"/>
        <v>1</v>
      </c>
      <c r="U725" s="10"/>
      <c r="V725" s="10" t="str">
        <f t="shared" ca="1" si="104"/>
        <v>SIM</v>
      </c>
      <c r="W725" s="10">
        <f>IF(OR($A725="",$I725="",$M725=""),"",SUMIFS($M$2:M725,$I$2:I725,$I725,$A$2:A725,$A725)-$M725)</f>
        <v>645.89549999999997</v>
      </c>
      <c r="X725" s="10">
        <f t="shared" si="105"/>
        <v>810.0744000000002</v>
      </c>
      <c r="Y725" s="10">
        <f>IFERROR(VLOOKUP($I725,'02_Cad_Maquinas'!$B$2:$H$200,7,FALSE()),"")</f>
        <v>475.2</v>
      </c>
      <c r="Z725" s="10">
        <f t="shared" si="106"/>
        <v>-334.87440000000021</v>
      </c>
      <c r="AA725" s="11">
        <f t="shared" si="107"/>
        <v>1.7047020202020207</v>
      </c>
      <c r="AB725" s="10"/>
      <c r="AC725" s="10" t="str">
        <f t="shared" si="100"/>
        <v>|10179|</v>
      </c>
      <c r="AD725" s="10" t="str">
        <f t="shared" si="101"/>
        <v>SECCIONADORA 11</v>
      </c>
    </row>
    <row r="726" spans="1:30" ht="24" customHeight="1" x14ac:dyDescent="0.3">
      <c r="A726" s="35">
        <v>46198</v>
      </c>
      <c r="B726" s="10">
        <v>10179</v>
      </c>
      <c r="C726" s="10"/>
      <c r="D726" s="10" t="s">
        <v>3088</v>
      </c>
      <c r="E726" s="10">
        <v>30003401</v>
      </c>
      <c r="F726" s="10" t="s">
        <v>3305</v>
      </c>
      <c r="G726" s="10" t="s">
        <v>19</v>
      </c>
      <c r="H726" s="10" t="s">
        <v>19</v>
      </c>
      <c r="I726" s="10" t="s">
        <v>19</v>
      </c>
      <c r="J726" s="9">
        <v>34</v>
      </c>
      <c r="K726" s="10">
        <f>IF($E726="","",IFERROR(INDEX('01_Cad_Pecas'!$H$2:$H$5000,MATCH($E726,'01_Cad_Pecas'!$D$2:$D$5000,0)),IFERROR(INDEX('01_Cad_Pecas'!$H$2:$H$5000,MATCH(VALUE($E726),'01_Cad_Pecas'!$D$2:$D$5000,0)),"")))</f>
        <v>1.1000000000000001</v>
      </c>
      <c r="L726" s="10">
        <f>IF($E726="","",IFERROR(INDEX('01_Cad_Pecas'!$I$2:$I$5000,MATCH($E726,'01_Cad_Pecas'!$D$2:$D$5000,0)),IFERROR(INDEX('01_Cad_Pecas'!$I$2:$I$5000,MATCH(VALUE($E726),'01_Cad_Pecas'!$D$2:$D$5000,0)),"")))</f>
        <v>9.375E-2</v>
      </c>
      <c r="M726" s="10">
        <f t="shared" si="99"/>
        <v>4.2874999999999996</v>
      </c>
      <c r="N726" s="10">
        <v>46202</v>
      </c>
      <c r="O726" s="9">
        <v>34</v>
      </c>
      <c r="P726" s="10"/>
      <c r="Q726" s="10"/>
      <c r="R726" s="10">
        <f t="shared" si="102"/>
        <v>4.2874999999999996</v>
      </c>
      <c r="S726" s="10"/>
      <c r="T726" s="10">
        <f t="shared" si="103"/>
        <v>1</v>
      </c>
      <c r="U726" s="10"/>
      <c r="V726" s="10" t="str">
        <f t="shared" ca="1" si="104"/>
        <v>SIM</v>
      </c>
      <c r="W726" s="10">
        <f>IF(OR($A726="",$I726="",$M726=""),"",SUMIFS($M$2:M726,$I$2:I726,$I726,$A$2:A726,$A726)-$M726)</f>
        <v>765.49549999999999</v>
      </c>
      <c r="X726" s="10">
        <f t="shared" si="105"/>
        <v>810.0744000000002</v>
      </c>
      <c r="Y726" s="10">
        <f>IFERROR(VLOOKUP($I726,'02_Cad_Maquinas'!$B$2:$H$200,7,FALSE()),"")</f>
        <v>475.2</v>
      </c>
      <c r="Z726" s="10">
        <f t="shared" si="106"/>
        <v>-334.87440000000021</v>
      </c>
      <c r="AA726" s="11">
        <f t="shared" si="107"/>
        <v>1.7047020202020207</v>
      </c>
      <c r="AB726" s="10"/>
      <c r="AC726" s="10" t="str">
        <f t="shared" si="100"/>
        <v>|10179|</v>
      </c>
      <c r="AD726" s="10" t="str">
        <f t="shared" si="101"/>
        <v>SECCIONADORA 11</v>
      </c>
    </row>
    <row r="727" spans="1:30" ht="24" customHeight="1" x14ac:dyDescent="0.3">
      <c r="A727" s="35">
        <v>46198</v>
      </c>
      <c r="B727" s="10">
        <v>10179</v>
      </c>
      <c r="C727" s="10"/>
      <c r="D727" s="10" t="s">
        <v>3088</v>
      </c>
      <c r="E727" s="10">
        <v>30003402</v>
      </c>
      <c r="F727" s="10" t="s">
        <v>3306</v>
      </c>
      <c r="G727" s="10" t="s">
        <v>19</v>
      </c>
      <c r="H727" s="10" t="s">
        <v>19</v>
      </c>
      <c r="I727" s="10" t="s">
        <v>19</v>
      </c>
      <c r="J727" s="9">
        <v>34</v>
      </c>
      <c r="K727" s="10">
        <f>IF($E727="","",IFERROR(INDEX('01_Cad_Pecas'!$H$2:$H$5000,MATCH($E727,'01_Cad_Pecas'!$D$2:$D$5000,0)),IFERROR(INDEX('01_Cad_Pecas'!$H$2:$H$5000,MATCH(VALUE($E727),'01_Cad_Pecas'!$D$2:$D$5000,0)),"")))</f>
        <v>1.1000000000000001</v>
      </c>
      <c r="L727" s="10">
        <f>IF($E727="","",IFERROR(INDEX('01_Cad_Pecas'!$I$2:$I$5000,MATCH($E727,'01_Cad_Pecas'!$D$2:$D$5000,0)),IFERROR(INDEX('01_Cad_Pecas'!$I$2:$I$5000,MATCH(VALUE($E727),'01_Cad_Pecas'!$D$2:$D$5000,0)),"")))</f>
        <v>9.375E-2</v>
      </c>
      <c r="M727" s="10">
        <f t="shared" si="99"/>
        <v>4.2874999999999996</v>
      </c>
      <c r="N727" s="10">
        <v>46202</v>
      </c>
      <c r="O727" s="9">
        <v>34</v>
      </c>
      <c r="P727" s="10"/>
      <c r="Q727" s="10"/>
      <c r="R727" s="10">
        <f t="shared" si="102"/>
        <v>4.2874999999999996</v>
      </c>
      <c r="S727" s="10"/>
      <c r="T727" s="10">
        <f t="shared" si="103"/>
        <v>1</v>
      </c>
      <c r="U727" s="10"/>
      <c r="V727" s="10" t="str">
        <f t="shared" ca="1" si="104"/>
        <v>SIM</v>
      </c>
      <c r="W727" s="10">
        <f>IF(OR($A727="",$I727="",$M727=""),"",SUMIFS($M$2:M727,$I$2:I727,$I727,$A$2:A727,$A727)-$M727)</f>
        <v>769.78300000000002</v>
      </c>
      <c r="X727" s="10">
        <f t="shared" si="105"/>
        <v>810.0744000000002</v>
      </c>
      <c r="Y727" s="10">
        <f>IFERROR(VLOOKUP($I727,'02_Cad_Maquinas'!$B$2:$H$200,7,FALSE()),"")</f>
        <v>475.2</v>
      </c>
      <c r="Z727" s="10">
        <f t="shared" si="106"/>
        <v>-334.87440000000021</v>
      </c>
      <c r="AA727" s="11">
        <f t="shared" si="107"/>
        <v>1.7047020202020207</v>
      </c>
      <c r="AB727" s="10"/>
      <c r="AC727" s="10" t="str">
        <f t="shared" si="100"/>
        <v>|10179|</v>
      </c>
      <c r="AD727" s="10" t="str">
        <f t="shared" si="101"/>
        <v>SECCIONADORA 11</v>
      </c>
    </row>
    <row r="728" spans="1:30" ht="24" customHeight="1" x14ac:dyDescent="0.3">
      <c r="A728" s="35">
        <v>46198</v>
      </c>
      <c r="B728" s="10">
        <v>10179</v>
      </c>
      <c r="C728" s="10"/>
      <c r="D728" s="10" t="s">
        <v>3088</v>
      </c>
      <c r="E728" s="10">
        <v>30003410</v>
      </c>
      <c r="F728" s="10" t="s">
        <v>556</v>
      </c>
      <c r="G728" s="10" t="s">
        <v>19</v>
      </c>
      <c r="H728" s="10" t="s">
        <v>19</v>
      </c>
      <c r="I728" s="10" t="s">
        <v>19</v>
      </c>
      <c r="J728" s="9">
        <v>34</v>
      </c>
      <c r="K728" s="10">
        <f>IF($E728="","",IFERROR(INDEX('01_Cad_Pecas'!$H$2:$H$5000,MATCH($E728,'01_Cad_Pecas'!$D$2:$D$5000,0)),IFERROR(INDEX('01_Cad_Pecas'!$H$2:$H$5000,MATCH(VALUE($E728),'01_Cad_Pecas'!$D$2:$D$5000,0)),"")))</f>
        <v>3</v>
      </c>
      <c r="L728" s="10">
        <f>IF($E728="","",IFERROR(INDEX('01_Cad_Pecas'!$I$2:$I$5000,MATCH($E728,'01_Cad_Pecas'!$D$2:$D$5000,0)),IFERROR(INDEX('01_Cad_Pecas'!$I$2:$I$5000,MATCH(VALUE($E728),'01_Cad_Pecas'!$D$2:$D$5000,0)),"")))</f>
        <v>6.7799999999999999E-2</v>
      </c>
      <c r="M728" s="10">
        <f t="shared" si="99"/>
        <v>5.3052000000000001</v>
      </c>
      <c r="N728" s="10">
        <v>46202</v>
      </c>
      <c r="O728" s="9">
        <v>34</v>
      </c>
      <c r="P728" s="10"/>
      <c r="Q728" s="10"/>
      <c r="R728" s="10">
        <f t="shared" si="102"/>
        <v>5.3052000000000001</v>
      </c>
      <c r="S728" s="10"/>
      <c r="T728" s="10">
        <f t="shared" si="103"/>
        <v>1</v>
      </c>
      <c r="U728" s="10"/>
      <c r="V728" s="10" t="str">
        <f t="shared" ca="1" si="104"/>
        <v>SIM</v>
      </c>
      <c r="W728" s="10">
        <f>IF(OR($A728="",$I728="",$M728=""),"",SUMIFS($M$2:M728,$I$2:I728,$I728,$A$2:A728,$A728)-$M728)</f>
        <v>774.07050000000004</v>
      </c>
      <c r="X728" s="10">
        <f t="shared" si="105"/>
        <v>810.0744000000002</v>
      </c>
      <c r="Y728" s="10">
        <f>IFERROR(VLOOKUP($I728,'02_Cad_Maquinas'!$B$2:$H$200,7,FALSE()),"")</f>
        <v>475.2</v>
      </c>
      <c r="Z728" s="10">
        <f t="shared" si="106"/>
        <v>-334.87440000000021</v>
      </c>
      <c r="AA728" s="11">
        <f t="shared" si="107"/>
        <v>1.7047020202020207</v>
      </c>
      <c r="AB728" s="10"/>
      <c r="AC728" s="10" t="str">
        <f t="shared" si="100"/>
        <v>|10179|</v>
      </c>
      <c r="AD728" s="10" t="str">
        <f t="shared" si="101"/>
        <v>SECCIONADORA 11</v>
      </c>
    </row>
    <row r="729" spans="1:30" ht="24" customHeight="1" x14ac:dyDescent="0.3">
      <c r="A729" s="35">
        <v>46198</v>
      </c>
      <c r="B729" s="10">
        <v>10179</v>
      </c>
      <c r="C729" s="10"/>
      <c r="D729" s="10" t="s">
        <v>3088</v>
      </c>
      <c r="E729" s="10">
        <v>30003411</v>
      </c>
      <c r="F729" s="10" t="s">
        <v>555</v>
      </c>
      <c r="G729" s="10" t="s">
        <v>19</v>
      </c>
      <c r="H729" s="10" t="s">
        <v>19</v>
      </c>
      <c r="I729" s="10" t="s">
        <v>19</v>
      </c>
      <c r="J729" s="9">
        <v>34</v>
      </c>
      <c r="K729" s="10">
        <f>IF($E729="","",IFERROR(INDEX('01_Cad_Pecas'!$H$2:$H$5000,MATCH($E729,'01_Cad_Pecas'!$D$2:$D$5000,0)),IFERROR(INDEX('01_Cad_Pecas'!$H$2:$H$5000,MATCH(VALUE($E729),'01_Cad_Pecas'!$D$2:$D$5000,0)),"")))</f>
        <v>3</v>
      </c>
      <c r="L729" s="10">
        <f>IF($E729="","",IFERROR(INDEX('01_Cad_Pecas'!$I$2:$I$5000,MATCH($E729,'01_Cad_Pecas'!$D$2:$D$5000,0)),IFERROR(INDEX('01_Cad_Pecas'!$I$2:$I$5000,MATCH(VALUE($E729),'01_Cad_Pecas'!$D$2:$D$5000,0)),"")))</f>
        <v>6.7799999999999999E-2</v>
      </c>
      <c r="M729" s="10">
        <f t="shared" si="99"/>
        <v>5.3052000000000001</v>
      </c>
      <c r="N729" s="10">
        <v>46202</v>
      </c>
      <c r="O729" s="9">
        <v>34</v>
      </c>
      <c r="P729" s="10"/>
      <c r="Q729" s="10"/>
      <c r="R729" s="10">
        <f t="shared" si="102"/>
        <v>5.3052000000000001</v>
      </c>
      <c r="S729" s="10"/>
      <c r="T729" s="10">
        <f t="shared" si="103"/>
        <v>1</v>
      </c>
      <c r="U729" s="10"/>
      <c r="V729" s="10" t="str">
        <f t="shared" ca="1" si="104"/>
        <v>SIM</v>
      </c>
      <c r="W729" s="10">
        <f>IF(OR($A729="",$I729="",$M729=""),"",SUMIFS($M$2:M729,$I$2:I729,$I729,$A$2:A729,$A729)-$M729)</f>
        <v>779.37570000000005</v>
      </c>
      <c r="X729" s="10">
        <f t="shared" si="105"/>
        <v>810.0744000000002</v>
      </c>
      <c r="Y729" s="10">
        <f>IFERROR(VLOOKUP($I729,'02_Cad_Maquinas'!$B$2:$H$200,7,FALSE()),"")</f>
        <v>475.2</v>
      </c>
      <c r="Z729" s="10">
        <f t="shared" si="106"/>
        <v>-334.87440000000021</v>
      </c>
      <c r="AA729" s="11">
        <f t="shared" si="107"/>
        <v>1.7047020202020207</v>
      </c>
      <c r="AB729" s="10"/>
      <c r="AC729" s="10" t="str">
        <f t="shared" si="100"/>
        <v>|10179|</v>
      </c>
      <c r="AD729" s="10" t="str">
        <f t="shared" si="101"/>
        <v>SECCIONADORA 11</v>
      </c>
    </row>
    <row r="730" spans="1:30" ht="24" customHeight="1" x14ac:dyDescent="0.3">
      <c r="A730" s="35">
        <v>46198</v>
      </c>
      <c r="B730" s="10">
        <v>10179</v>
      </c>
      <c r="C730" s="10"/>
      <c r="D730" s="10" t="s">
        <v>3088</v>
      </c>
      <c r="E730" s="10">
        <v>30006101</v>
      </c>
      <c r="F730" s="10" t="s">
        <v>3301</v>
      </c>
      <c r="G730" s="10" t="s">
        <v>19</v>
      </c>
      <c r="H730" s="10" t="s">
        <v>19</v>
      </c>
      <c r="I730" s="10" t="s">
        <v>19</v>
      </c>
      <c r="J730" s="9">
        <v>10</v>
      </c>
      <c r="K730" s="10">
        <f>IF($E730="","",IFERROR(INDEX('01_Cad_Pecas'!$H$2:$H$5000,MATCH($E730,'01_Cad_Pecas'!$D$2:$D$5000,0)),IFERROR(INDEX('01_Cad_Pecas'!$H$2:$H$5000,MATCH(VALUE($E730),'01_Cad_Pecas'!$D$2:$D$5000,0)),"")))</f>
        <v>1.1000000000000001</v>
      </c>
      <c r="L730" s="10">
        <f>IF($E730="","",IFERROR(INDEX('01_Cad_Pecas'!$I$2:$I$5000,MATCH($E730,'01_Cad_Pecas'!$D$2:$D$5000,0)),IFERROR(INDEX('01_Cad_Pecas'!$I$2:$I$5000,MATCH(VALUE($E730),'01_Cad_Pecas'!$D$2:$D$5000,0)),"")))</f>
        <v>9.375E-2</v>
      </c>
      <c r="M730" s="10">
        <f t="shared" si="99"/>
        <v>2.0375000000000001</v>
      </c>
      <c r="N730" s="10">
        <v>46202</v>
      </c>
      <c r="O730" s="9">
        <v>10</v>
      </c>
      <c r="P730" s="10"/>
      <c r="Q730" s="10"/>
      <c r="R730" s="10">
        <f t="shared" si="102"/>
        <v>2.0375000000000001</v>
      </c>
      <c r="S730" s="10"/>
      <c r="T730" s="10">
        <f t="shared" si="103"/>
        <v>1</v>
      </c>
      <c r="U730" s="10"/>
      <c r="V730" s="10" t="str">
        <f t="shared" ca="1" si="104"/>
        <v>SIM</v>
      </c>
      <c r="W730" s="10">
        <f>IF(OR($A730="",$I730="",$M730=""),"",SUMIFS($M$2:M730,$I$2:I730,$I730,$A$2:A730,$A730)-$M730)</f>
        <v>784.68090000000007</v>
      </c>
      <c r="X730" s="10">
        <f t="shared" si="105"/>
        <v>810.0744000000002</v>
      </c>
      <c r="Y730" s="10">
        <f>IFERROR(VLOOKUP($I730,'02_Cad_Maquinas'!$B$2:$H$200,7,FALSE()),"")</f>
        <v>475.2</v>
      </c>
      <c r="Z730" s="10">
        <f t="shared" si="106"/>
        <v>-334.87440000000021</v>
      </c>
      <c r="AA730" s="11">
        <f t="shared" si="107"/>
        <v>1.7047020202020207</v>
      </c>
      <c r="AB730" s="10"/>
      <c r="AC730" s="10" t="str">
        <f t="shared" si="100"/>
        <v>|10179|</v>
      </c>
      <c r="AD730" s="10" t="str">
        <f t="shared" si="101"/>
        <v>SECCIONADORA 11</v>
      </c>
    </row>
    <row r="731" spans="1:30" ht="24" customHeight="1" x14ac:dyDescent="0.3">
      <c r="A731" s="35">
        <v>46198</v>
      </c>
      <c r="B731" s="10">
        <v>10179</v>
      </c>
      <c r="C731" s="10"/>
      <c r="D731" s="10" t="s">
        <v>3088</v>
      </c>
      <c r="E731" s="10">
        <v>30006102</v>
      </c>
      <c r="F731" s="10" t="s">
        <v>3303</v>
      </c>
      <c r="G731" s="10" t="s">
        <v>19</v>
      </c>
      <c r="H731" s="10" t="s">
        <v>19</v>
      </c>
      <c r="I731" s="10" t="s">
        <v>19</v>
      </c>
      <c r="J731" s="9">
        <v>10</v>
      </c>
      <c r="K731" s="10">
        <f>IF($E731="","",IFERROR(INDEX('01_Cad_Pecas'!$H$2:$H$5000,MATCH($E731,'01_Cad_Pecas'!$D$2:$D$5000,0)),IFERROR(INDEX('01_Cad_Pecas'!$H$2:$H$5000,MATCH(VALUE($E731),'01_Cad_Pecas'!$D$2:$D$5000,0)),"")))</f>
        <v>1.1000000000000001</v>
      </c>
      <c r="L731" s="10">
        <f>IF($E731="","",IFERROR(INDEX('01_Cad_Pecas'!$I$2:$I$5000,MATCH($E731,'01_Cad_Pecas'!$D$2:$D$5000,0)),IFERROR(INDEX('01_Cad_Pecas'!$I$2:$I$5000,MATCH(VALUE($E731),'01_Cad_Pecas'!$D$2:$D$5000,0)),"")))</f>
        <v>9.375E-2</v>
      </c>
      <c r="M731" s="10">
        <f t="shared" si="99"/>
        <v>2.0375000000000001</v>
      </c>
      <c r="N731" s="10">
        <v>46202</v>
      </c>
      <c r="O731" s="9">
        <v>10</v>
      </c>
      <c r="P731" s="10"/>
      <c r="Q731" s="10"/>
      <c r="R731" s="10">
        <f t="shared" si="102"/>
        <v>2.0375000000000001</v>
      </c>
      <c r="S731" s="10"/>
      <c r="T731" s="10">
        <f t="shared" si="103"/>
        <v>1</v>
      </c>
      <c r="U731" s="10"/>
      <c r="V731" s="10" t="str">
        <f t="shared" ca="1" si="104"/>
        <v>SIM</v>
      </c>
      <c r="W731" s="10">
        <f>IF(OR($A731="",$I731="",$M731=""),"",SUMIFS($M$2:M731,$I$2:I731,$I731,$A$2:A731,$A731)-$M731)</f>
        <v>786.71840000000009</v>
      </c>
      <c r="X731" s="10">
        <f t="shared" si="105"/>
        <v>810.0744000000002</v>
      </c>
      <c r="Y731" s="10">
        <f>IFERROR(VLOOKUP($I731,'02_Cad_Maquinas'!$B$2:$H$200,7,FALSE()),"")</f>
        <v>475.2</v>
      </c>
      <c r="Z731" s="10">
        <f t="shared" si="106"/>
        <v>-334.87440000000021</v>
      </c>
      <c r="AA731" s="11">
        <f t="shared" si="107"/>
        <v>1.7047020202020207</v>
      </c>
      <c r="AB731" s="10"/>
      <c r="AC731" s="10" t="str">
        <f t="shared" si="100"/>
        <v>|10179|</v>
      </c>
      <c r="AD731" s="10" t="str">
        <f t="shared" si="101"/>
        <v>SECCIONADORA 11</v>
      </c>
    </row>
    <row r="732" spans="1:30" ht="24" customHeight="1" x14ac:dyDescent="0.3">
      <c r="A732" s="35">
        <v>46198</v>
      </c>
      <c r="B732" s="10">
        <v>10179</v>
      </c>
      <c r="C732" s="10"/>
      <c r="D732" s="10" t="s">
        <v>3088</v>
      </c>
      <c r="E732" s="10">
        <v>30006110</v>
      </c>
      <c r="F732" s="10" t="s">
        <v>3180</v>
      </c>
      <c r="G732" s="10" t="s">
        <v>19</v>
      </c>
      <c r="H732" s="10" t="s">
        <v>19</v>
      </c>
      <c r="I732" s="10" t="s">
        <v>19</v>
      </c>
      <c r="J732" s="9">
        <v>10</v>
      </c>
      <c r="K732" s="10">
        <f>IF($E732="","",IFERROR(INDEX('01_Cad_Pecas'!$H$2:$H$5000,MATCH($E732,'01_Cad_Pecas'!$D$2:$D$5000,0)),IFERROR(INDEX('01_Cad_Pecas'!$H$2:$H$5000,MATCH(VALUE($E732),'01_Cad_Pecas'!$D$2:$D$5000,0)),"")))</f>
        <v>3</v>
      </c>
      <c r="L732" s="10">
        <f>IF($E732="","",IFERROR(INDEX('01_Cad_Pecas'!$I$2:$I$5000,MATCH($E732,'01_Cad_Pecas'!$D$2:$D$5000,0)),IFERROR(INDEX('01_Cad_Pecas'!$I$2:$I$5000,MATCH(VALUE($E732),'01_Cad_Pecas'!$D$2:$D$5000,0)),"")))</f>
        <v>6.7799999999999999E-2</v>
      </c>
      <c r="M732" s="10">
        <f t="shared" si="99"/>
        <v>3.6779999999999999</v>
      </c>
      <c r="N732" s="10">
        <v>46202</v>
      </c>
      <c r="O732" s="9">
        <v>10</v>
      </c>
      <c r="P732" s="10"/>
      <c r="Q732" s="10"/>
      <c r="R732" s="10">
        <f t="shared" si="102"/>
        <v>3.6779999999999999</v>
      </c>
      <c r="S732" s="10"/>
      <c r="T732" s="10">
        <f t="shared" si="103"/>
        <v>1</v>
      </c>
      <c r="U732" s="10"/>
      <c r="V732" s="10" t="str">
        <f t="shared" ca="1" si="104"/>
        <v>SIM</v>
      </c>
      <c r="W732" s="10">
        <f>IF(OR($A732="",$I732="",$M732=""),"",SUMIFS($M$2:M732,$I$2:I732,$I732,$A$2:A732,$A732)-$M732)</f>
        <v>788.75590000000011</v>
      </c>
      <c r="X732" s="10">
        <f t="shared" si="105"/>
        <v>810.0744000000002</v>
      </c>
      <c r="Y732" s="10">
        <f>IFERROR(VLOOKUP($I732,'02_Cad_Maquinas'!$B$2:$H$200,7,FALSE()),"")</f>
        <v>475.2</v>
      </c>
      <c r="Z732" s="10">
        <f t="shared" si="106"/>
        <v>-334.87440000000021</v>
      </c>
      <c r="AA732" s="11">
        <f t="shared" si="107"/>
        <v>1.7047020202020207</v>
      </c>
      <c r="AB732" s="10"/>
      <c r="AC732" s="10" t="str">
        <f t="shared" si="100"/>
        <v>|10179|</v>
      </c>
      <c r="AD732" s="10" t="str">
        <f t="shared" si="101"/>
        <v>SECCIONADORA 11</v>
      </c>
    </row>
    <row r="733" spans="1:30" ht="24" customHeight="1" x14ac:dyDescent="0.3">
      <c r="A733" s="35">
        <v>46198</v>
      </c>
      <c r="B733" s="10">
        <v>10179</v>
      </c>
      <c r="C733" s="10"/>
      <c r="D733" s="10" t="s">
        <v>3088</v>
      </c>
      <c r="E733" s="10">
        <v>30006111</v>
      </c>
      <c r="F733" s="10" t="s">
        <v>3182</v>
      </c>
      <c r="G733" s="10" t="s">
        <v>19</v>
      </c>
      <c r="H733" s="10" t="s">
        <v>19</v>
      </c>
      <c r="I733" s="10" t="s">
        <v>19</v>
      </c>
      <c r="J733" s="9">
        <v>10</v>
      </c>
      <c r="K733" s="10">
        <f>IF($E733="","",IFERROR(INDEX('01_Cad_Pecas'!$H$2:$H$5000,MATCH($E733,'01_Cad_Pecas'!$D$2:$D$5000,0)),IFERROR(INDEX('01_Cad_Pecas'!$H$2:$H$5000,MATCH(VALUE($E733),'01_Cad_Pecas'!$D$2:$D$5000,0)),"")))</f>
        <v>3</v>
      </c>
      <c r="L733" s="10">
        <f>IF($E733="","",IFERROR(INDEX('01_Cad_Pecas'!$I$2:$I$5000,MATCH($E733,'01_Cad_Pecas'!$D$2:$D$5000,0)),IFERROR(INDEX('01_Cad_Pecas'!$I$2:$I$5000,MATCH(VALUE($E733),'01_Cad_Pecas'!$D$2:$D$5000,0)),"")))</f>
        <v>6.7799999999999999E-2</v>
      </c>
      <c r="M733" s="10">
        <f t="shared" si="99"/>
        <v>3.6779999999999999</v>
      </c>
      <c r="N733" s="10">
        <v>46202</v>
      </c>
      <c r="O733" s="9">
        <v>10</v>
      </c>
      <c r="P733" s="10"/>
      <c r="Q733" s="10"/>
      <c r="R733" s="10">
        <f t="shared" si="102"/>
        <v>3.6779999999999999</v>
      </c>
      <c r="S733" s="10"/>
      <c r="T733" s="10">
        <f t="shared" si="103"/>
        <v>1</v>
      </c>
      <c r="U733" s="10"/>
      <c r="V733" s="10" t="str">
        <f t="shared" ca="1" si="104"/>
        <v>SIM</v>
      </c>
      <c r="W733" s="10">
        <f>IF(OR($A733="",$I733="",$M733=""),"",SUMIFS($M$2:M733,$I$2:I733,$I733,$A$2:A733,$A733)-$M733)</f>
        <v>792.43390000000011</v>
      </c>
      <c r="X733" s="10">
        <f t="shared" si="105"/>
        <v>810.0744000000002</v>
      </c>
      <c r="Y733" s="10">
        <f>IFERROR(VLOOKUP($I733,'02_Cad_Maquinas'!$B$2:$H$200,7,FALSE()),"")</f>
        <v>475.2</v>
      </c>
      <c r="Z733" s="10">
        <f t="shared" si="106"/>
        <v>-334.87440000000021</v>
      </c>
      <c r="AA733" s="11">
        <f t="shared" si="107"/>
        <v>1.7047020202020207</v>
      </c>
      <c r="AB733" s="10"/>
      <c r="AC733" s="10" t="str">
        <f t="shared" si="100"/>
        <v>|10179|</v>
      </c>
      <c r="AD733" s="10" t="str">
        <f t="shared" si="101"/>
        <v>SECCIONADORA 11</v>
      </c>
    </row>
    <row r="734" spans="1:30" ht="24" customHeight="1" x14ac:dyDescent="0.3">
      <c r="A734" s="35">
        <v>46198</v>
      </c>
      <c r="B734" s="10">
        <v>10179</v>
      </c>
      <c r="C734" s="10"/>
      <c r="D734" s="10" t="s">
        <v>3088</v>
      </c>
      <c r="E734" s="10">
        <v>30006801</v>
      </c>
      <c r="F734" s="10" t="s">
        <v>3297</v>
      </c>
      <c r="G734" s="10" t="s">
        <v>19</v>
      </c>
      <c r="H734" s="10" t="s">
        <v>19</v>
      </c>
      <c r="I734" s="10" t="s">
        <v>19</v>
      </c>
      <c r="J734" s="9">
        <v>48</v>
      </c>
      <c r="K734" s="10">
        <f>IF($E734="","",IFERROR(INDEX('01_Cad_Pecas'!$H$2:$H$5000,MATCH($E734,'01_Cad_Pecas'!$D$2:$D$5000,0)),IFERROR(INDEX('01_Cad_Pecas'!$H$2:$H$5000,MATCH(VALUE($E734),'01_Cad_Pecas'!$D$2:$D$5000,0)),"")))</f>
        <v>1.1000000000000001</v>
      </c>
      <c r="L734" s="10">
        <f>IF($E734="","",IFERROR(INDEX('01_Cad_Pecas'!$I$2:$I$5000,MATCH($E734,'01_Cad_Pecas'!$D$2:$D$5000,0)),IFERROR(INDEX('01_Cad_Pecas'!$I$2:$I$5000,MATCH(VALUE($E734),'01_Cad_Pecas'!$D$2:$D$5000,0)),"")))</f>
        <v>9.375E-2</v>
      </c>
      <c r="M734" s="10">
        <f t="shared" si="99"/>
        <v>5.6</v>
      </c>
      <c r="N734" s="10">
        <v>46202</v>
      </c>
      <c r="O734" s="9">
        <v>48</v>
      </c>
      <c r="P734" s="10"/>
      <c r="Q734" s="10"/>
      <c r="R734" s="10">
        <f t="shared" si="102"/>
        <v>5.6</v>
      </c>
      <c r="S734" s="10"/>
      <c r="T734" s="10">
        <f t="shared" si="103"/>
        <v>1</v>
      </c>
      <c r="U734" s="10"/>
      <c r="V734" s="10" t="str">
        <f t="shared" ca="1" si="104"/>
        <v>SIM</v>
      </c>
      <c r="W734" s="10">
        <f>IF(OR($A734="",$I734="",$M734=""),"",SUMIFS($M$2:M734,$I$2:I734,$I734,$A$2:A734,$A734)-$M734)</f>
        <v>796.11190000000011</v>
      </c>
      <c r="X734" s="10">
        <f t="shared" si="105"/>
        <v>810.0744000000002</v>
      </c>
      <c r="Y734" s="10">
        <f>IFERROR(VLOOKUP($I734,'02_Cad_Maquinas'!$B$2:$H$200,7,FALSE()),"")</f>
        <v>475.2</v>
      </c>
      <c r="Z734" s="10">
        <f t="shared" si="106"/>
        <v>-334.87440000000021</v>
      </c>
      <c r="AA734" s="11">
        <f t="shared" si="107"/>
        <v>1.7047020202020207</v>
      </c>
      <c r="AB734" s="10"/>
      <c r="AC734" s="10" t="str">
        <f t="shared" si="100"/>
        <v>|10179|</v>
      </c>
      <c r="AD734" s="10" t="str">
        <f t="shared" si="101"/>
        <v>SECCIONADORA 11</v>
      </c>
    </row>
    <row r="735" spans="1:30" ht="24" customHeight="1" x14ac:dyDescent="0.3">
      <c r="A735" s="35">
        <v>46198</v>
      </c>
      <c r="B735" s="10">
        <v>10179</v>
      </c>
      <c r="C735" s="10"/>
      <c r="D735" s="10" t="s">
        <v>3088</v>
      </c>
      <c r="E735" s="10">
        <v>30006802</v>
      </c>
      <c r="F735" s="10" t="s">
        <v>3286</v>
      </c>
      <c r="G735" s="10" t="s">
        <v>19</v>
      </c>
      <c r="H735" s="10" t="s">
        <v>19</v>
      </c>
      <c r="I735" s="10" t="s">
        <v>19</v>
      </c>
      <c r="J735" s="9">
        <v>24</v>
      </c>
      <c r="K735" s="10">
        <f>IF($E735="","",IFERROR(INDEX('01_Cad_Pecas'!$H$2:$H$5000,MATCH($E735,'01_Cad_Pecas'!$D$2:$D$5000,0)),IFERROR(INDEX('01_Cad_Pecas'!$H$2:$H$5000,MATCH(VALUE($E735),'01_Cad_Pecas'!$D$2:$D$5000,0)),"")))</f>
        <v>1.1000000000000001</v>
      </c>
      <c r="L735" s="10">
        <f>IF($E735="","",IFERROR(INDEX('01_Cad_Pecas'!$I$2:$I$5000,MATCH($E735,'01_Cad_Pecas'!$D$2:$D$5000,0)),IFERROR(INDEX('01_Cad_Pecas'!$I$2:$I$5000,MATCH(VALUE($E735),'01_Cad_Pecas'!$D$2:$D$5000,0)),"")))</f>
        <v>9.375E-2</v>
      </c>
      <c r="M735" s="10">
        <f t="shared" si="99"/>
        <v>3.35</v>
      </c>
      <c r="N735" s="10">
        <v>46202</v>
      </c>
      <c r="O735" s="9">
        <v>24</v>
      </c>
      <c r="P735" s="10"/>
      <c r="Q735" s="10"/>
      <c r="R735" s="10">
        <f t="shared" si="102"/>
        <v>3.35</v>
      </c>
      <c r="S735" s="10"/>
      <c r="T735" s="10">
        <f t="shared" si="103"/>
        <v>1</v>
      </c>
      <c r="U735" s="10"/>
      <c r="V735" s="10" t="str">
        <f t="shared" ca="1" si="104"/>
        <v>SIM</v>
      </c>
      <c r="W735" s="10">
        <f>IF(OR($A735="",$I735="",$M735=""),"",SUMIFS($M$2:M735,$I$2:I735,$I735,$A$2:A735,$A735)-$M735)</f>
        <v>801.71190000000013</v>
      </c>
      <c r="X735" s="10">
        <f t="shared" si="105"/>
        <v>810.0744000000002</v>
      </c>
      <c r="Y735" s="10">
        <f>IFERROR(VLOOKUP($I735,'02_Cad_Maquinas'!$B$2:$H$200,7,FALSE()),"")</f>
        <v>475.2</v>
      </c>
      <c r="Z735" s="10">
        <f t="shared" si="106"/>
        <v>-334.87440000000021</v>
      </c>
      <c r="AA735" s="11">
        <f t="shared" si="107"/>
        <v>1.7047020202020207</v>
      </c>
      <c r="AB735" s="10"/>
      <c r="AC735" s="10" t="str">
        <f t="shared" si="100"/>
        <v>|10179|</v>
      </c>
      <c r="AD735" s="10" t="str">
        <f t="shared" si="101"/>
        <v>SECCIONADORA 11</v>
      </c>
    </row>
    <row r="736" spans="1:30" ht="24" customHeight="1" x14ac:dyDescent="0.3">
      <c r="A736" s="35">
        <v>46198</v>
      </c>
      <c r="B736" s="10">
        <v>10179</v>
      </c>
      <c r="C736" s="10"/>
      <c r="D736" s="10" t="s">
        <v>3088</v>
      </c>
      <c r="E736" s="10">
        <v>30006803</v>
      </c>
      <c r="F736" s="10" t="s">
        <v>3287</v>
      </c>
      <c r="G736" s="10" t="s">
        <v>19</v>
      </c>
      <c r="H736" s="10" t="s">
        <v>19</v>
      </c>
      <c r="I736" s="10" t="s">
        <v>19</v>
      </c>
      <c r="J736" s="9">
        <v>24</v>
      </c>
      <c r="K736" s="10">
        <f>IF($E736="","",IFERROR(INDEX('01_Cad_Pecas'!$H$2:$H$5000,MATCH($E736,'01_Cad_Pecas'!$D$2:$D$5000,0)),IFERROR(INDEX('01_Cad_Pecas'!$H$2:$H$5000,MATCH(VALUE($E736),'01_Cad_Pecas'!$D$2:$D$5000,0)),"")))</f>
        <v>1.1000000000000001</v>
      </c>
      <c r="L736" s="10">
        <f>IF($E736="","",IFERROR(INDEX('01_Cad_Pecas'!$I$2:$I$5000,MATCH($E736,'01_Cad_Pecas'!$D$2:$D$5000,0)),IFERROR(INDEX('01_Cad_Pecas'!$I$2:$I$5000,MATCH(VALUE($E736),'01_Cad_Pecas'!$D$2:$D$5000,0)),"")))</f>
        <v>9.375E-2</v>
      </c>
      <c r="M736" s="10">
        <f t="shared" si="99"/>
        <v>3.35</v>
      </c>
      <c r="N736" s="10">
        <v>46202</v>
      </c>
      <c r="O736" s="9">
        <v>24</v>
      </c>
      <c r="P736" s="10"/>
      <c r="Q736" s="10"/>
      <c r="R736" s="10">
        <f t="shared" si="102"/>
        <v>3.35</v>
      </c>
      <c r="S736" s="10"/>
      <c r="T736" s="10">
        <f t="shared" si="103"/>
        <v>1</v>
      </c>
      <c r="U736" s="10"/>
      <c r="V736" s="10" t="str">
        <f t="shared" ca="1" si="104"/>
        <v>SIM</v>
      </c>
      <c r="W736" s="10">
        <f>IF(OR($A736="",$I736="",$M736=""),"",SUMIFS($M$2:M736,$I$2:I736,$I736,$A$2:A736,$A736)-$M736)</f>
        <v>805.06190000000015</v>
      </c>
      <c r="X736" s="10">
        <f t="shared" si="105"/>
        <v>810.0744000000002</v>
      </c>
      <c r="Y736" s="10">
        <f>IFERROR(VLOOKUP($I736,'02_Cad_Maquinas'!$B$2:$H$200,7,FALSE()),"")</f>
        <v>475.2</v>
      </c>
      <c r="Z736" s="10">
        <f t="shared" si="106"/>
        <v>-334.87440000000021</v>
      </c>
      <c r="AA736" s="11">
        <f t="shared" si="107"/>
        <v>1.7047020202020207</v>
      </c>
      <c r="AB736" s="10"/>
      <c r="AC736" s="10" t="str">
        <f t="shared" si="100"/>
        <v>|10179|</v>
      </c>
      <c r="AD736" s="10" t="str">
        <f t="shared" si="101"/>
        <v>SECCIONADORA 11</v>
      </c>
    </row>
    <row r="737" spans="1:30" ht="24" customHeight="1" x14ac:dyDescent="0.3">
      <c r="A737" s="35">
        <v>46198</v>
      </c>
      <c r="B737" s="10">
        <v>10179</v>
      </c>
      <c r="C737" s="10"/>
      <c r="D737" s="10" t="s">
        <v>3088</v>
      </c>
      <c r="E737" s="10">
        <v>30009703</v>
      </c>
      <c r="F737" s="10" t="s">
        <v>3267</v>
      </c>
      <c r="G737" s="10" t="s">
        <v>19</v>
      </c>
      <c r="H737" s="10" t="s">
        <v>19</v>
      </c>
      <c r="I737" s="10" t="s">
        <v>19</v>
      </c>
      <c r="J737" s="9">
        <v>6</v>
      </c>
      <c r="K737" s="10">
        <f>IF($E737="","",IFERROR(INDEX('01_Cad_Pecas'!$H$2:$H$5000,MATCH($E737,'01_Cad_Pecas'!$D$2:$D$5000,0)),IFERROR(INDEX('01_Cad_Pecas'!$H$2:$H$5000,MATCH(VALUE($E737),'01_Cad_Pecas'!$D$2:$D$5000,0)),"")))</f>
        <v>1.1000000000000001</v>
      </c>
      <c r="L737" s="10">
        <f>IF($E737="","",IFERROR(INDEX('01_Cad_Pecas'!$I$2:$I$5000,MATCH($E737,'01_Cad_Pecas'!$D$2:$D$5000,0)),IFERROR(INDEX('01_Cad_Pecas'!$I$2:$I$5000,MATCH(VALUE($E737),'01_Cad_Pecas'!$D$2:$D$5000,0)),"")))</f>
        <v>9.375E-2</v>
      </c>
      <c r="M737" s="10">
        <f t="shared" si="99"/>
        <v>1.6625000000000001</v>
      </c>
      <c r="N737" s="10">
        <v>46202</v>
      </c>
      <c r="O737" s="9">
        <v>6</v>
      </c>
      <c r="P737" s="10"/>
      <c r="Q737" s="10"/>
      <c r="R737" s="10">
        <f t="shared" si="102"/>
        <v>1.6625000000000001</v>
      </c>
      <c r="S737" s="10"/>
      <c r="T737" s="10">
        <f t="shared" si="103"/>
        <v>1</v>
      </c>
      <c r="U737" s="10"/>
      <c r="V737" s="10" t="str">
        <f t="shared" ca="1" si="104"/>
        <v>SIM</v>
      </c>
      <c r="W737" s="10">
        <f>IF(OR($A737="",$I737="",$M737=""),"",SUMIFS($M$2:M737,$I$2:I737,$I737,$A$2:A737,$A737)-$M737)</f>
        <v>808.41190000000017</v>
      </c>
      <c r="X737" s="10">
        <f t="shared" si="105"/>
        <v>810.0744000000002</v>
      </c>
      <c r="Y737" s="10">
        <f>IFERROR(VLOOKUP($I737,'02_Cad_Maquinas'!$B$2:$H$200,7,FALSE()),"")</f>
        <v>475.2</v>
      </c>
      <c r="Z737" s="10">
        <f t="shared" si="106"/>
        <v>-334.87440000000021</v>
      </c>
      <c r="AA737" s="11">
        <f t="shared" si="107"/>
        <v>1.7047020202020207</v>
      </c>
      <c r="AB737" s="10"/>
      <c r="AC737" s="10" t="str">
        <f t="shared" si="100"/>
        <v>|10179|</v>
      </c>
      <c r="AD737" s="10" t="str">
        <f t="shared" si="101"/>
        <v>SECCIONADORA 11</v>
      </c>
    </row>
    <row r="738" spans="1:30" ht="60" customHeight="1" x14ac:dyDescent="0.35">
      <c r="A738" s="36">
        <v>46202</v>
      </c>
      <c r="B738" s="10" t="s">
        <v>3078</v>
      </c>
      <c r="D738" s="23" t="s">
        <v>3088</v>
      </c>
      <c r="E738" s="20">
        <v>20021607</v>
      </c>
      <c r="F738" s="16" t="s">
        <v>2187</v>
      </c>
      <c r="G738" s="23" t="s">
        <v>3088</v>
      </c>
      <c r="H738" s="23" t="s">
        <v>3088</v>
      </c>
      <c r="I738" s="23" t="s">
        <v>3088</v>
      </c>
      <c r="J738" s="19">
        <v>12</v>
      </c>
      <c r="N738" s="1">
        <v>46203</v>
      </c>
      <c r="O738" s="19">
        <v>12</v>
      </c>
      <c r="V738" s="1" t="str">
        <f t="shared" ca="1" si="104"/>
        <v>SIM</v>
      </c>
      <c r="X738" s="1">
        <f t="shared" si="105"/>
        <v>0</v>
      </c>
      <c r="AC738" s="10" t="str">
        <f t="shared" si="100"/>
        <v>|10149|10150|10151|10152|10153|10154|</v>
      </c>
      <c r="AD738" s="10" t="str">
        <f t="shared" si="101"/>
        <v>SECCIONADORA 11</v>
      </c>
    </row>
    <row r="739" spans="1:30" ht="60" customHeight="1" x14ac:dyDescent="0.35">
      <c r="A739" s="36">
        <v>46202</v>
      </c>
      <c r="B739" s="10" t="s">
        <v>3079</v>
      </c>
      <c r="D739" s="23" t="s">
        <v>3088</v>
      </c>
      <c r="E739" s="20">
        <v>20053207</v>
      </c>
      <c r="F739" s="16" t="s">
        <v>3221</v>
      </c>
      <c r="G739" s="23" t="s">
        <v>3088</v>
      </c>
      <c r="H739" s="23" t="s">
        <v>3088</v>
      </c>
      <c r="I739" s="23" t="s">
        <v>3088</v>
      </c>
      <c r="J739" s="19">
        <v>4</v>
      </c>
      <c r="N739" s="1">
        <v>46203</v>
      </c>
      <c r="O739" s="19">
        <v>4</v>
      </c>
      <c r="V739" s="1" t="str">
        <f t="shared" ca="1" si="104"/>
        <v>SIM</v>
      </c>
      <c r="X739" s="1">
        <f t="shared" si="105"/>
        <v>0</v>
      </c>
      <c r="AC739" s="10" t="str">
        <f t="shared" si="100"/>
        <v>|10149|10150|10151|10152|10153|10155|</v>
      </c>
      <c r="AD739" s="10" t="str">
        <f t="shared" si="101"/>
        <v>SECCIONADORA 11</v>
      </c>
    </row>
    <row r="740" spans="1:30" ht="60" customHeight="1" x14ac:dyDescent="0.35">
      <c r="A740" s="36">
        <v>46202</v>
      </c>
      <c r="B740" s="10" t="s">
        <v>3080</v>
      </c>
      <c r="D740" s="23" t="s">
        <v>3088</v>
      </c>
      <c r="E740" s="20">
        <v>20083212</v>
      </c>
      <c r="F740" s="16" t="s">
        <v>3222</v>
      </c>
      <c r="G740" s="23" t="s">
        <v>3088</v>
      </c>
      <c r="H740" s="23" t="s">
        <v>3088</v>
      </c>
      <c r="I740" s="23" t="s">
        <v>3088</v>
      </c>
      <c r="J740" s="19">
        <v>6</v>
      </c>
      <c r="N740" s="1">
        <v>46203</v>
      </c>
      <c r="O740" s="19">
        <v>6</v>
      </c>
      <c r="V740" s="1" t="str">
        <f t="shared" ca="1" si="104"/>
        <v>SIM</v>
      </c>
      <c r="X740" s="1">
        <f t="shared" si="105"/>
        <v>0</v>
      </c>
      <c r="AC740" s="10" t="str">
        <f t="shared" si="100"/>
        <v>|10149|10150|10151|10152|10153|10156|</v>
      </c>
      <c r="AD740" s="10" t="str">
        <f t="shared" si="101"/>
        <v>SECCIONADORA 11</v>
      </c>
    </row>
    <row r="741" spans="1:30" ht="60" customHeight="1" x14ac:dyDescent="0.35">
      <c r="A741" s="36">
        <v>46202</v>
      </c>
      <c r="B741" s="10" t="s">
        <v>3081</v>
      </c>
      <c r="D741" s="23" t="s">
        <v>3088</v>
      </c>
      <c r="E741" s="20">
        <v>20058407</v>
      </c>
      <c r="F741" s="16" t="s">
        <v>3223</v>
      </c>
      <c r="G741" s="23" t="s">
        <v>3088</v>
      </c>
      <c r="H741" s="23" t="s">
        <v>3088</v>
      </c>
      <c r="I741" s="23" t="s">
        <v>3088</v>
      </c>
      <c r="J741" s="19">
        <v>50</v>
      </c>
      <c r="N741" s="1">
        <v>46203</v>
      </c>
      <c r="O741" s="19">
        <v>50</v>
      </c>
      <c r="V741" s="1" t="str">
        <f t="shared" ca="1" si="104"/>
        <v>SIM</v>
      </c>
      <c r="X741" s="1">
        <f t="shared" si="105"/>
        <v>0</v>
      </c>
      <c r="AC741" s="10" t="str">
        <f t="shared" si="100"/>
        <v>|10149|10150|10151|10152|10153|10157|</v>
      </c>
      <c r="AD741" s="10" t="str">
        <f t="shared" si="101"/>
        <v>SECCIONADORA 11</v>
      </c>
    </row>
    <row r="742" spans="1:30" ht="24.5" customHeight="1" x14ac:dyDescent="0.35">
      <c r="A742" s="36">
        <v>46199</v>
      </c>
      <c r="B742" s="10">
        <v>10180.101479999999</v>
      </c>
      <c r="D742" s="23" t="s">
        <v>3088</v>
      </c>
      <c r="E742" s="20">
        <v>30001204</v>
      </c>
      <c r="F742" s="16" t="s">
        <v>3326</v>
      </c>
      <c r="G742" s="23" t="s">
        <v>3088</v>
      </c>
      <c r="H742" s="23" t="s">
        <v>3088</v>
      </c>
      <c r="I742" s="23" t="s">
        <v>3088</v>
      </c>
      <c r="J742" s="19">
        <v>820</v>
      </c>
      <c r="K742" s="10">
        <f>IF($E742="","",IFERROR(INDEX('01_Cad_Pecas'!$H$2:$H$5000,MATCH($E742,'01_Cad_Pecas'!$D$2:$D$5000,0)),IFERROR(INDEX('01_Cad_Pecas'!$H$2:$H$5000,MATCH(VALUE($E742),'01_Cad_Pecas'!$D$2:$D$5000,0)),"")))</f>
        <v>1.1000000000000001</v>
      </c>
      <c r="L742" s="10">
        <f>IF($E742="","",IFERROR(INDEX('01_Cad_Pecas'!$I$2:$I$5000,MATCH($E742,'01_Cad_Pecas'!$D$2:$D$5000,0)),IFERROR(INDEX('01_Cad_Pecas'!$I$2:$I$5000,MATCH(VALUE($E742),'01_Cad_Pecas'!$D$2:$D$5000,0)),"")))</f>
        <v>9.375E-2</v>
      </c>
      <c r="M742" s="10">
        <f t="shared" ref="M742:M771" si="108">IF(OR($J742="",$L742=""),"",IF($K742="",0,$K742)+$J742*$L742)</f>
        <v>77.974999999999994</v>
      </c>
      <c r="N742" s="1">
        <v>46199</v>
      </c>
      <c r="O742" s="19">
        <v>820</v>
      </c>
      <c r="V742" s="1" t="str">
        <f t="shared" ca="1" si="104"/>
        <v>SIM</v>
      </c>
      <c r="X742" s="1">
        <f t="shared" si="105"/>
        <v>908.31700000000001</v>
      </c>
      <c r="AC742" s="10" t="str">
        <f t="shared" si="100"/>
        <v>|10180|10148|</v>
      </c>
      <c r="AD742" s="10" t="str">
        <f t="shared" si="101"/>
        <v>SECCIONADORA 11</v>
      </c>
    </row>
    <row r="743" spans="1:30" ht="24.5" customHeight="1" x14ac:dyDescent="0.35">
      <c r="A743" s="36">
        <v>46199</v>
      </c>
      <c r="B743" s="10">
        <v>10180.101479999999</v>
      </c>
      <c r="D743" s="23" t="s">
        <v>3088</v>
      </c>
      <c r="E743" s="20">
        <v>30001308</v>
      </c>
      <c r="F743" s="16" t="s">
        <v>3329</v>
      </c>
      <c r="G743" s="23" t="s">
        <v>3088</v>
      </c>
      <c r="H743" s="23" t="s">
        <v>3088</v>
      </c>
      <c r="I743" s="23" t="s">
        <v>3088</v>
      </c>
      <c r="J743" s="19">
        <v>820</v>
      </c>
      <c r="K743" s="10">
        <f>IF($E743="","",IFERROR(INDEX('01_Cad_Pecas'!$H$2:$H$5000,MATCH($E743,'01_Cad_Pecas'!$D$2:$D$5000,0)),IFERROR(INDEX('01_Cad_Pecas'!$H$2:$H$5000,MATCH(VALUE($E743),'01_Cad_Pecas'!$D$2:$D$5000,0)),"")))</f>
        <v>1.1000000000000001</v>
      </c>
      <c r="L743" s="10">
        <f>IF($E743="","",IFERROR(INDEX('01_Cad_Pecas'!$I$2:$I$5000,MATCH($E743,'01_Cad_Pecas'!$D$2:$D$5000,0)),IFERROR(INDEX('01_Cad_Pecas'!$I$2:$I$5000,MATCH(VALUE($E743),'01_Cad_Pecas'!$D$2:$D$5000,0)),"")))</f>
        <v>9.375E-2</v>
      </c>
      <c r="M743" s="10">
        <f t="shared" si="108"/>
        <v>77.974999999999994</v>
      </c>
      <c r="N743" s="1">
        <v>46199</v>
      </c>
      <c r="O743" s="19">
        <v>820</v>
      </c>
      <c r="AC743" s="10" t="str">
        <f t="shared" si="100"/>
        <v>|10180|10148|</v>
      </c>
      <c r="AD743" s="10" t="str">
        <f t="shared" si="101"/>
        <v>SECCIONADORA 11</v>
      </c>
    </row>
    <row r="744" spans="1:30" ht="24.5" customHeight="1" x14ac:dyDescent="0.35">
      <c r="A744" s="36">
        <v>46199</v>
      </c>
      <c r="B744" s="10">
        <v>10180.101479999999</v>
      </c>
      <c r="D744" s="23" t="s">
        <v>3088</v>
      </c>
      <c r="E744" s="20">
        <v>30001309</v>
      </c>
      <c r="F744" s="16" t="s">
        <v>3291</v>
      </c>
      <c r="G744" s="23" t="s">
        <v>3088</v>
      </c>
      <c r="H744" s="23" t="s">
        <v>3088</v>
      </c>
      <c r="I744" s="23" t="s">
        <v>3088</v>
      </c>
      <c r="J744" s="19">
        <v>820</v>
      </c>
      <c r="K744" s="10">
        <f>IF($E744="","",IFERROR(INDEX('01_Cad_Pecas'!$H$2:$H$5000,MATCH($E744,'01_Cad_Pecas'!$D$2:$D$5000,0)),IFERROR(INDEX('01_Cad_Pecas'!$H$2:$H$5000,MATCH(VALUE($E744),'01_Cad_Pecas'!$D$2:$D$5000,0)),"")))</f>
        <v>1.1000000000000001</v>
      </c>
      <c r="L744" s="10">
        <f>IF($E744="","",IFERROR(INDEX('01_Cad_Pecas'!$I$2:$I$5000,MATCH($E744,'01_Cad_Pecas'!$D$2:$D$5000,0)),IFERROR(INDEX('01_Cad_Pecas'!$I$2:$I$5000,MATCH(VALUE($E744),'01_Cad_Pecas'!$D$2:$D$5000,0)),"")))</f>
        <v>9.375E-2</v>
      </c>
      <c r="M744" s="10">
        <f t="shared" si="108"/>
        <v>77.974999999999994</v>
      </c>
      <c r="N744" s="1">
        <v>46199</v>
      </c>
      <c r="O744" s="19">
        <v>820</v>
      </c>
      <c r="AC744" s="10" t="str">
        <f t="shared" si="100"/>
        <v>|10180|10148|</v>
      </c>
      <c r="AD744" s="10" t="str">
        <f t="shared" si="101"/>
        <v>SECCIONADORA 11</v>
      </c>
    </row>
    <row r="745" spans="1:30" ht="24.5" customHeight="1" x14ac:dyDescent="0.35">
      <c r="A745" s="36">
        <v>46199</v>
      </c>
      <c r="B745" s="10">
        <v>10180.101479999999</v>
      </c>
      <c r="D745" s="23" t="s">
        <v>3088</v>
      </c>
      <c r="E745" s="20">
        <v>20020007</v>
      </c>
      <c r="F745" s="16" t="s">
        <v>3220</v>
      </c>
      <c r="G745" s="23" t="s">
        <v>3088</v>
      </c>
      <c r="H745" s="23" t="s">
        <v>3088</v>
      </c>
      <c r="I745" s="23" t="s">
        <v>3088</v>
      </c>
      <c r="J745" s="19">
        <v>15</v>
      </c>
      <c r="K745" s="10">
        <f>IF($E745="","",IFERROR(INDEX('01_Cad_Pecas'!$H$2:$H$5000,MATCH($E745,'01_Cad_Pecas'!$D$2:$D$5000,0)),IFERROR(INDEX('01_Cad_Pecas'!$H$2:$H$5000,MATCH(VALUE($E745),'01_Cad_Pecas'!$D$2:$D$5000,0)),"")))</f>
        <v>2</v>
      </c>
      <c r="L745" s="10">
        <f>IF($E745="","",IFERROR(INDEX('01_Cad_Pecas'!$I$2:$I$5000,MATCH($E745,'01_Cad_Pecas'!$D$2:$D$5000,0)),IFERROR(INDEX('01_Cad_Pecas'!$I$2:$I$5000,MATCH(VALUE($E745),'01_Cad_Pecas'!$D$2:$D$5000,0)),"")))</f>
        <v>1.45</v>
      </c>
      <c r="M745" s="10">
        <f t="shared" si="108"/>
        <v>23.75</v>
      </c>
      <c r="N745" s="1">
        <v>46199</v>
      </c>
      <c r="O745" s="19">
        <v>15</v>
      </c>
      <c r="AC745" s="10" t="str">
        <f t="shared" si="100"/>
        <v>|10180|10148|</v>
      </c>
      <c r="AD745" s="10" t="str">
        <f t="shared" si="101"/>
        <v>SECCIONADORA 11</v>
      </c>
    </row>
    <row r="746" spans="1:30" ht="24.5" customHeight="1" x14ac:dyDescent="0.35">
      <c r="A746" s="36">
        <v>46199</v>
      </c>
      <c r="B746" s="10">
        <v>10180.101479999999</v>
      </c>
      <c r="D746" s="23" t="s">
        <v>3088</v>
      </c>
      <c r="E746" s="20">
        <v>20051001</v>
      </c>
      <c r="F746" s="16" t="s">
        <v>3215</v>
      </c>
      <c r="G746" s="23" t="s">
        <v>3088</v>
      </c>
      <c r="H746" s="23" t="s">
        <v>3088</v>
      </c>
      <c r="I746" s="23" t="s">
        <v>3088</v>
      </c>
      <c r="J746" s="19">
        <v>155</v>
      </c>
      <c r="K746" s="10">
        <f>IF($E746="","",IFERROR(INDEX('01_Cad_Pecas'!$H$2:$H$5000,MATCH($E746,'01_Cad_Pecas'!$D$2:$D$5000,0)),IFERROR(INDEX('01_Cad_Pecas'!$H$2:$H$5000,MATCH(VALUE($E746),'01_Cad_Pecas'!$D$2:$D$5000,0)),"")))</f>
        <v>2</v>
      </c>
      <c r="L746" s="10">
        <f>IF($E746="","",IFERROR(INDEX('01_Cad_Pecas'!$I$2:$I$5000,MATCH($E746,'01_Cad_Pecas'!$D$2:$D$5000,0)),IFERROR(INDEX('01_Cad_Pecas'!$I$2:$I$5000,MATCH(VALUE($E746),'01_Cad_Pecas'!$D$2:$D$5000,0)),"")))</f>
        <v>1.45</v>
      </c>
      <c r="M746" s="10">
        <f t="shared" si="108"/>
        <v>226.75</v>
      </c>
      <c r="N746" s="1">
        <v>46199</v>
      </c>
      <c r="O746" s="19">
        <v>155</v>
      </c>
      <c r="AC746" s="10" t="str">
        <f t="shared" si="100"/>
        <v>|10180|10148|</v>
      </c>
      <c r="AD746" s="10" t="str">
        <f t="shared" si="101"/>
        <v>SECCIONADORA 11</v>
      </c>
    </row>
    <row r="747" spans="1:30" ht="24.5" customHeight="1" x14ac:dyDescent="0.35">
      <c r="A747" s="36">
        <v>46199</v>
      </c>
      <c r="B747" s="10">
        <v>10180.101479999999</v>
      </c>
      <c r="D747" s="23" t="s">
        <v>3088</v>
      </c>
      <c r="E747" s="20">
        <v>30001203</v>
      </c>
      <c r="F747" s="16" t="s">
        <v>3281</v>
      </c>
      <c r="G747" s="23" t="s">
        <v>3088</v>
      </c>
      <c r="H747" s="23" t="s">
        <v>3088</v>
      </c>
      <c r="I747" s="23" t="s">
        <v>3088</v>
      </c>
      <c r="J747" s="19">
        <v>1640</v>
      </c>
      <c r="K747" s="10">
        <f>IF($E747="","",IFERROR(INDEX('01_Cad_Pecas'!$H$2:$H$5000,MATCH($E747,'01_Cad_Pecas'!$D$2:$D$5000,0)),IFERROR(INDEX('01_Cad_Pecas'!$H$2:$H$5000,MATCH(VALUE($E747),'01_Cad_Pecas'!$D$2:$D$5000,0)),"")))</f>
        <v>1.1000000000000001</v>
      </c>
      <c r="L747" s="10">
        <f>IF($E747="","",IFERROR(INDEX('01_Cad_Pecas'!$I$2:$I$5000,MATCH($E747,'01_Cad_Pecas'!$D$2:$D$5000,0)),IFERROR(INDEX('01_Cad_Pecas'!$I$2:$I$5000,MATCH(VALUE($E747),'01_Cad_Pecas'!$D$2:$D$5000,0)),"")))</f>
        <v>9.375E-2</v>
      </c>
      <c r="M747" s="10">
        <f t="shared" si="108"/>
        <v>154.85</v>
      </c>
      <c r="N747" s="1">
        <v>46199</v>
      </c>
      <c r="O747" s="19">
        <v>1640</v>
      </c>
      <c r="AC747" s="10" t="str">
        <f t="shared" si="100"/>
        <v>|10180|10148|</v>
      </c>
      <c r="AD747" s="10" t="str">
        <f t="shared" si="101"/>
        <v>SECCIONADORA 11</v>
      </c>
    </row>
    <row r="748" spans="1:30" ht="24.5" customHeight="1" x14ac:dyDescent="0.35">
      <c r="A748" s="36">
        <v>46199</v>
      </c>
      <c r="B748" s="10">
        <v>10180.101479999999</v>
      </c>
      <c r="D748" s="23" t="s">
        <v>3088</v>
      </c>
      <c r="E748" s="20">
        <v>30001202</v>
      </c>
      <c r="F748" s="16" t="s">
        <v>3191</v>
      </c>
      <c r="G748" s="23" t="s">
        <v>3088</v>
      </c>
      <c r="H748" s="23" t="s">
        <v>3088</v>
      </c>
      <c r="I748" s="23" t="s">
        <v>3088</v>
      </c>
      <c r="J748" s="19">
        <v>1640</v>
      </c>
      <c r="K748" s="10">
        <f>IF($E748="","",IFERROR(INDEX('01_Cad_Pecas'!$H$2:$H$5000,MATCH($E748,'01_Cad_Pecas'!$D$2:$D$5000,0)),IFERROR(INDEX('01_Cad_Pecas'!$H$2:$H$5000,MATCH(VALUE($E748),'01_Cad_Pecas'!$D$2:$D$5000,0)),"")))</f>
        <v>3</v>
      </c>
      <c r="L748" s="10">
        <f>IF($E748="","",IFERROR(INDEX('01_Cad_Pecas'!$I$2:$I$5000,MATCH($E748,'01_Cad_Pecas'!$D$2:$D$5000,0)),IFERROR(INDEX('01_Cad_Pecas'!$I$2:$I$5000,MATCH(VALUE($E748),'01_Cad_Pecas'!$D$2:$D$5000,0)),"")))</f>
        <v>6.7799999999999999E-2</v>
      </c>
      <c r="M748" s="10">
        <f t="shared" si="108"/>
        <v>114.19199999999999</v>
      </c>
      <c r="N748" s="1">
        <v>46199</v>
      </c>
      <c r="O748" s="19">
        <v>1640</v>
      </c>
      <c r="AC748" s="10" t="str">
        <f t="shared" si="100"/>
        <v>|10180|10148|</v>
      </c>
      <c r="AD748" s="10" t="str">
        <f t="shared" si="101"/>
        <v>SECCIONADORA 11</v>
      </c>
    </row>
    <row r="749" spans="1:30" ht="24.5" customHeight="1" x14ac:dyDescent="0.35">
      <c r="A749" s="36">
        <v>46199</v>
      </c>
      <c r="B749" s="10">
        <v>10180.101479999999</v>
      </c>
      <c r="D749" s="23" t="s">
        <v>3088</v>
      </c>
      <c r="E749" s="20">
        <v>30001301</v>
      </c>
      <c r="F749" s="16" t="s">
        <v>3294</v>
      </c>
      <c r="G749" s="23" t="s">
        <v>3088</v>
      </c>
      <c r="H749" s="23" t="s">
        <v>3088</v>
      </c>
      <c r="I749" s="23" t="s">
        <v>3088</v>
      </c>
      <c r="J749" s="19">
        <v>1640</v>
      </c>
      <c r="K749" s="10">
        <f>IF($E749="","",IFERROR(INDEX('01_Cad_Pecas'!$H$2:$H$5000,MATCH($E749,'01_Cad_Pecas'!$D$2:$D$5000,0)),IFERROR(INDEX('01_Cad_Pecas'!$H$2:$H$5000,MATCH(VALUE($E749),'01_Cad_Pecas'!$D$2:$D$5000,0)),"")))</f>
        <v>1.1000000000000001</v>
      </c>
      <c r="L749" s="10">
        <f>IF($E749="","",IFERROR(INDEX('01_Cad_Pecas'!$I$2:$I$5000,MATCH($E749,'01_Cad_Pecas'!$D$2:$D$5000,0)),IFERROR(INDEX('01_Cad_Pecas'!$I$2:$I$5000,MATCH(VALUE($E749),'01_Cad_Pecas'!$D$2:$D$5000,0)),"")))</f>
        <v>9.375E-2</v>
      </c>
      <c r="M749" s="10">
        <f t="shared" si="108"/>
        <v>154.85</v>
      </c>
      <c r="N749" s="1">
        <v>46199</v>
      </c>
      <c r="O749" s="19">
        <v>1640</v>
      </c>
      <c r="AC749" s="10" t="str">
        <f t="shared" si="100"/>
        <v>|10180|10148|</v>
      </c>
      <c r="AD749" s="10" t="str">
        <f t="shared" si="101"/>
        <v>SECCIONADORA 11</v>
      </c>
    </row>
    <row r="750" spans="1:30" ht="24" customHeight="1" x14ac:dyDescent="0.3">
      <c r="A750" s="35">
        <v>46197</v>
      </c>
      <c r="B750" s="10">
        <v>10176</v>
      </c>
      <c r="C750" s="10" t="s">
        <v>3130</v>
      </c>
      <c r="D750" s="10" t="s">
        <v>3089</v>
      </c>
      <c r="E750" s="10">
        <v>30001309</v>
      </c>
      <c r="F750" s="10" t="s">
        <v>3291</v>
      </c>
      <c r="G750" s="10" t="s">
        <v>3089</v>
      </c>
      <c r="H750" s="10" t="s">
        <v>3089</v>
      </c>
      <c r="I750" s="9" t="s">
        <v>3089</v>
      </c>
      <c r="J750" s="9">
        <v>198</v>
      </c>
      <c r="K750" s="10">
        <f>IF($E750="","",IFERROR(INDEX('01_Cad_Pecas'!$H$2:$H$5000,MATCH($E750,'01_Cad_Pecas'!$D$2:$D$5000,0)),IFERROR(INDEX('01_Cad_Pecas'!$H$2:$H$5000,MATCH(VALUE($E750),'01_Cad_Pecas'!$D$2:$D$5000,0)),"")))</f>
        <v>1.1000000000000001</v>
      </c>
      <c r="L750" s="10">
        <f>IF($E750="","",IFERROR(INDEX('01_Cad_Pecas'!$I$2:$I$5000,MATCH($E750,'01_Cad_Pecas'!$D$2:$D$5000,0)),IFERROR(INDEX('01_Cad_Pecas'!$I$2:$I$5000,MATCH(VALUE($E750),'01_Cad_Pecas'!$D$2:$D$5000,0)),"")))</f>
        <v>9.375E-2</v>
      </c>
      <c r="M750" s="10">
        <f t="shared" si="108"/>
        <v>19.662500000000001</v>
      </c>
      <c r="N750" s="9">
        <v>46197</v>
      </c>
      <c r="O750" s="9">
        <v>198</v>
      </c>
      <c r="P750" s="10"/>
      <c r="Q750" s="10"/>
      <c r="R750" s="10">
        <f t="shared" ref="R750:R771" si="109">IF(AND($P750&lt;&gt;"",$Q750&lt;&gt;""),($Q750-$P750)*1440,IF(AND($O750&lt;&gt;"",$L750&lt;&gt;""),IF($K750="",0,$K750)+$O750*$L750,""))</f>
        <v>19.662500000000001</v>
      </c>
      <c r="S750" s="10"/>
      <c r="T750" s="10">
        <f t="shared" ref="T750:T771" si="110">IF(OR($J750="",$O750=""),"",$O750/$J750)</f>
        <v>1</v>
      </c>
      <c r="U750" s="10"/>
      <c r="V750" s="10" t="str">
        <f t="shared" ref="V750:V771" ca="1" si="111">IF($A750="","",IF(AND($A750&lt;&gt;"",NOT(OR($U750="Concluído",$U750="Concluido")),TODAY()&gt;$A750),"SIM","NÃO"))</f>
        <v>SIM</v>
      </c>
      <c r="W750" s="10">
        <f>IF(OR($A750="",$I750="",$M750=""),"",SUMIFS($M$2:M750,$I$2:I750,$I750,$A$2:A750,$A750)-$M750)</f>
        <v>0</v>
      </c>
      <c r="X750" s="10">
        <f t="shared" ref="X750:X771" si="112">IF(OR($A750="",$I750=""),"",SUMIFS($M$2:$M$4922,$I$2:$I$4922,$I750,$A$2:$A$4922,$A750))</f>
        <v>104.63749999999999</v>
      </c>
      <c r="Y750" s="10" t="str">
        <f>IFERROR(VLOOKUP($I750,'02_Cad_Maquinas'!$B$2:$H$200,7,FALSE()),"")</f>
        <v/>
      </c>
      <c r="Z750" s="10" t="str">
        <f t="shared" ref="Z750:Z771" si="113">IF(OR($X750="",$Y750=""),"",$Y750-$X750)</f>
        <v/>
      </c>
      <c r="AA750" s="11" t="str">
        <f t="shared" ref="AA750:AA771" si="114">IF(OR($X750="",$Y750=""),"",$X750/$Y750)</f>
        <v/>
      </c>
      <c r="AB750" s="10" t="s">
        <v>3337</v>
      </c>
      <c r="AC750" s="10" t="str">
        <f t="shared" si="100"/>
        <v>|10176|</v>
      </c>
      <c r="AD750" s="10" t="str">
        <f t="shared" si="101"/>
        <v>SERRA FITA</v>
      </c>
    </row>
    <row r="751" spans="1:30" ht="24" customHeight="1" x14ac:dyDescent="0.3">
      <c r="A751" s="35">
        <v>46197</v>
      </c>
      <c r="B751" s="10">
        <v>10176</v>
      </c>
      <c r="C751" s="10" t="s">
        <v>3130</v>
      </c>
      <c r="D751" s="10" t="s">
        <v>3089</v>
      </c>
      <c r="E751" s="10">
        <v>30001321</v>
      </c>
      <c r="F751" s="10" t="s">
        <v>3330</v>
      </c>
      <c r="G751" s="10" t="s">
        <v>3089</v>
      </c>
      <c r="H751" s="10" t="s">
        <v>3089</v>
      </c>
      <c r="I751" s="9" t="s">
        <v>3089</v>
      </c>
      <c r="J751" s="9">
        <v>150</v>
      </c>
      <c r="K751" s="10">
        <f>IF($E751="","",IFERROR(INDEX('01_Cad_Pecas'!$H$2:$H$5000,MATCH($E751,'01_Cad_Pecas'!$D$2:$D$5000,0)),IFERROR(INDEX('01_Cad_Pecas'!$H$2:$H$5000,MATCH(VALUE($E751),'01_Cad_Pecas'!$D$2:$D$5000,0)),"")))</f>
        <v>1.1000000000000001</v>
      </c>
      <c r="L751" s="10">
        <f>IF($E751="","",IFERROR(INDEX('01_Cad_Pecas'!$I$2:$I$5000,MATCH($E751,'01_Cad_Pecas'!$D$2:$D$5000,0)),IFERROR(INDEX('01_Cad_Pecas'!$I$2:$I$5000,MATCH(VALUE($E751),'01_Cad_Pecas'!$D$2:$D$5000,0)),"")))</f>
        <v>9.375E-2</v>
      </c>
      <c r="M751" s="10">
        <f t="shared" si="108"/>
        <v>15.1625</v>
      </c>
      <c r="N751" s="9">
        <v>46197</v>
      </c>
      <c r="O751" s="9">
        <v>150</v>
      </c>
      <c r="P751" s="10"/>
      <c r="Q751" s="10"/>
      <c r="R751" s="10">
        <f t="shared" si="109"/>
        <v>15.1625</v>
      </c>
      <c r="S751" s="10"/>
      <c r="T751" s="10">
        <f t="shared" si="110"/>
        <v>1</v>
      </c>
      <c r="U751" s="10"/>
      <c r="V751" s="10" t="str">
        <f t="shared" ca="1" si="111"/>
        <v>SIM</v>
      </c>
      <c r="W751" s="10">
        <f>IF(OR($A751="",$I751="",$M751=""),"",SUMIFS($M$2:M751,$I$2:I751,$I751,$A$2:A751,$A751)-$M751)</f>
        <v>19.662500000000001</v>
      </c>
      <c r="X751" s="10">
        <f t="shared" si="112"/>
        <v>104.63749999999999</v>
      </c>
      <c r="Y751" s="10" t="str">
        <f>IFERROR(VLOOKUP($I751,'02_Cad_Maquinas'!$B$2:$H$200,7,FALSE()),"")</f>
        <v/>
      </c>
      <c r="Z751" s="10" t="str">
        <f t="shared" si="113"/>
        <v/>
      </c>
      <c r="AA751" s="11" t="str">
        <f t="shared" si="114"/>
        <v/>
      </c>
      <c r="AB751" s="10" t="s">
        <v>3337</v>
      </c>
      <c r="AC751" s="10" t="str">
        <f t="shared" si="100"/>
        <v>|10176|</v>
      </c>
      <c r="AD751" s="10" t="str">
        <f t="shared" si="101"/>
        <v>SERRA FITA</v>
      </c>
    </row>
    <row r="752" spans="1:30" ht="24" customHeight="1" x14ac:dyDescent="0.3">
      <c r="A752" s="35">
        <v>46197</v>
      </c>
      <c r="B752" s="10">
        <v>10176</v>
      </c>
      <c r="C752" s="10" t="s">
        <v>3130</v>
      </c>
      <c r="D752" s="10" t="s">
        <v>3089</v>
      </c>
      <c r="E752" s="10">
        <v>30001201</v>
      </c>
      <c r="F752" s="10" t="s">
        <v>3293</v>
      </c>
      <c r="G752" s="10" t="s">
        <v>3089</v>
      </c>
      <c r="H752" s="10" t="s">
        <v>3089</v>
      </c>
      <c r="I752" s="9" t="s">
        <v>3089</v>
      </c>
      <c r="J752" s="9">
        <v>80</v>
      </c>
      <c r="K752" s="10">
        <f>IF($E752="","",IFERROR(INDEX('01_Cad_Pecas'!$H$2:$H$5000,MATCH($E752,'01_Cad_Pecas'!$D$2:$D$5000,0)),IFERROR(INDEX('01_Cad_Pecas'!$H$2:$H$5000,MATCH(VALUE($E752),'01_Cad_Pecas'!$D$2:$D$5000,0)),"")))</f>
        <v>1.1000000000000001</v>
      </c>
      <c r="L752" s="10">
        <f>IF($E752="","",IFERROR(INDEX('01_Cad_Pecas'!$I$2:$I$5000,MATCH($E752,'01_Cad_Pecas'!$D$2:$D$5000,0)),IFERROR(INDEX('01_Cad_Pecas'!$I$2:$I$5000,MATCH(VALUE($E752),'01_Cad_Pecas'!$D$2:$D$5000,0)),"")))</f>
        <v>9.375E-2</v>
      </c>
      <c r="M752" s="10">
        <f t="shared" si="108"/>
        <v>8.6</v>
      </c>
      <c r="N752" s="9">
        <v>46197</v>
      </c>
      <c r="O752" s="9">
        <v>80</v>
      </c>
      <c r="P752" s="10"/>
      <c r="Q752" s="10"/>
      <c r="R752" s="10">
        <f t="shared" si="109"/>
        <v>8.6</v>
      </c>
      <c r="S752" s="10"/>
      <c r="T752" s="10">
        <f t="shared" si="110"/>
        <v>1</v>
      </c>
      <c r="U752" s="10"/>
      <c r="V752" s="10" t="str">
        <f t="shared" ca="1" si="111"/>
        <v>SIM</v>
      </c>
      <c r="W752" s="10">
        <f>IF(OR($A752="",$I752="",$M752=""),"",SUMIFS($M$2:M752,$I$2:I752,$I752,$A$2:A752,$A752)-$M752)</f>
        <v>34.825000000000003</v>
      </c>
      <c r="X752" s="10">
        <f t="shared" si="112"/>
        <v>104.63749999999999</v>
      </c>
      <c r="Y752" s="10" t="str">
        <f>IFERROR(VLOOKUP($I752,'02_Cad_Maquinas'!$B$2:$H$200,7,FALSE()),"")</f>
        <v/>
      </c>
      <c r="Z752" s="10" t="str">
        <f t="shared" si="113"/>
        <v/>
      </c>
      <c r="AA752" s="11" t="str">
        <f t="shared" si="114"/>
        <v/>
      </c>
      <c r="AB752" s="10" t="s">
        <v>3337</v>
      </c>
      <c r="AC752" s="10" t="str">
        <f t="shared" si="100"/>
        <v>|10176|</v>
      </c>
      <c r="AD752" s="10" t="str">
        <f t="shared" si="101"/>
        <v>SERRA FITA</v>
      </c>
    </row>
    <row r="753" spans="1:30" ht="24" customHeight="1" x14ac:dyDescent="0.3">
      <c r="A753" s="35">
        <v>46197</v>
      </c>
      <c r="B753" s="10">
        <v>10176</v>
      </c>
      <c r="C753" s="10" t="s">
        <v>3130</v>
      </c>
      <c r="D753" s="10" t="s">
        <v>3089</v>
      </c>
      <c r="E753" s="10">
        <v>30001301</v>
      </c>
      <c r="F753" s="10" t="s">
        <v>3294</v>
      </c>
      <c r="G753" s="10" t="s">
        <v>3089</v>
      </c>
      <c r="H753" s="10" t="s">
        <v>3089</v>
      </c>
      <c r="I753" s="9" t="s">
        <v>3089</v>
      </c>
      <c r="J753" s="9">
        <v>396</v>
      </c>
      <c r="K753" s="10">
        <f>IF($E753="","",IFERROR(INDEX('01_Cad_Pecas'!$H$2:$H$5000,MATCH($E753,'01_Cad_Pecas'!$D$2:$D$5000,0)),IFERROR(INDEX('01_Cad_Pecas'!$H$2:$H$5000,MATCH(VALUE($E753),'01_Cad_Pecas'!$D$2:$D$5000,0)),"")))</f>
        <v>1.1000000000000001</v>
      </c>
      <c r="L753" s="10">
        <f>IF($E753="","",IFERROR(INDEX('01_Cad_Pecas'!$I$2:$I$5000,MATCH($E753,'01_Cad_Pecas'!$D$2:$D$5000,0)),IFERROR(INDEX('01_Cad_Pecas'!$I$2:$I$5000,MATCH(VALUE($E753),'01_Cad_Pecas'!$D$2:$D$5000,0)),"")))</f>
        <v>9.375E-2</v>
      </c>
      <c r="M753" s="10">
        <f t="shared" si="108"/>
        <v>38.225000000000001</v>
      </c>
      <c r="N753" s="9">
        <v>46197</v>
      </c>
      <c r="O753" s="9">
        <v>396</v>
      </c>
      <c r="P753" s="10"/>
      <c r="Q753" s="10"/>
      <c r="R753" s="10">
        <f t="shared" si="109"/>
        <v>38.225000000000001</v>
      </c>
      <c r="S753" s="10"/>
      <c r="T753" s="10">
        <f t="shared" si="110"/>
        <v>1</v>
      </c>
      <c r="U753" s="10"/>
      <c r="V753" s="10" t="str">
        <f t="shared" ca="1" si="111"/>
        <v>SIM</v>
      </c>
      <c r="W753" s="10">
        <f>IF(OR($A753="",$I753="",$M753=""),"",SUMIFS($M$2:M753,$I$2:I753,$I753,$A$2:A753,$A753)-$M753)</f>
        <v>43.425000000000004</v>
      </c>
      <c r="X753" s="10">
        <f t="shared" si="112"/>
        <v>104.63749999999999</v>
      </c>
      <c r="Y753" s="10" t="str">
        <f>IFERROR(VLOOKUP($I753,'02_Cad_Maquinas'!$B$2:$H$200,7,FALSE()),"")</f>
        <v/>
      </c>
      <c r="Z753" s="10" t="str">
        <f t="shared" si="113"/>
        <v/>
      </c>
      <c r="AA753" s="11" t="str">
        <f t="shared" si="114"/>
        <v/>
      </c>
      <c r="AB753" s="10" t="s">
        <v>3337</v>
      </c>
      <c r="AC753" s="10" t="str">
        <f t="shared" si="100"/>
        <v>|10176|</v>
      </c>
      <c r="AD753" s="10" t="str">
        <f t="shared" si="101"/>
        <v>SERRA FITA</v>
      </c>
    </row>
    <row r="754" spans="1:30" ht="24" customHeight="1" x14ac:dyDescent="0.3">
      <c r="A754" s="35">
        <v>46197</v>
      </c>
      <c r="B754" s="10">
        <v>10176</v>
      </c>
      <c r="C754" s="10" t="s">
        <v>3130</v>
      </c>
      <c r="D754" s="10" t="s">
        <v>3089</v>
      </c>
      <c r="E754" s="10">
        <v>30006101</v>
      </c>
      <c r="F754" s="10" t="s">
        <v>3301</v>
      </c>
      <c r="G754" s="10" t="s">
        <v>3089</v>
      </c>
      <c r="H754" s="10" t="s">
        <v>3089</v>
      </c>
      <c r="I754" s="9" t="s">
        <v>3089</v>
      </c>
      <c r="J754" s="9">
        <v>30</v>
      </c>
      <c r="K754" s="10">
        <f>IF($E754="","",IFERROR(INDEX('01_Cad_Pecas'!$H$2:$H$5000,MATCH($E754,'01_Cad_Pecas'!$D$2:$D$5000,0)),IFERROR(INDEX('01_Cad_Pecas'!$H$2:$H$5000,MATCH(VALUE($E754),'01_Cad_Pecas'!$D$2:$D$5000,0)),"")))</f>
        <v>1.1000000000000001</v>
      </c>
      <c r="L754" s="10">
        <f>IF($E754="","",IFERROR(INDEX('01_Cad_Pecas'!$I$2:$I$5000,MATCH($E754,'01_Cad_Pecas'!$D$2:$D$5000,0)),IFERROR(INDEX('01_Cad_Pecas'!$I$2:$I$5000,MATCH(VALUE($E754),'01_Cad_Pecas'!$D$2:$D$5000,0)),"")))</f>
        <v>9.375E-2</v>
      </c>
      <c r="M754" s="10">
        <f t="shared" si="108"/>
        <v>3.9125000000000001</v>
      </c>
      <c r="N754" s="9">
        <v>46197</v>
      </c>
      <c r="O754" s="9">
        <v>30</v>
      </c>
      <c r="P754" s="10"/>
      <c r="Q754" s="10"/>
      <c r="R754" s="10">
        <f t="shared" si="109"/>
        <v>3.9125000000000001</v>
      </c>
      <c r="S754" s="10"/>
      <c r="T754" s="10">
        <f t="shared" si="110"/>
        <v>1</v>
      </c>
      <c r="U754" s="10"/>
      <c r="V754" s="10" t="str">
        <f t="shared" ca="1" si="111"/>
        <v>SIM</v>
      </c>
      <c r="W754" s="10">
        <f>IF(OR($A754="",$I754="",$M754=""),"",SUMIFS($M$2:M754,$I$2:I754,$I754,$A$2:A754,$A754)-$M754)</f>
        <v>81.650000000000006</v>
      </c>
      <c r="X754" s="10">
        <f t="shared" si="112"/>
        <v>104.63749999999999</v>
      </c>
      <c r="Y754" s="10" t="str">
        <f>IFERROR(VLOOKUP($I754,'02_Cad_Maquinas'!$B$2:$H$200,7,FALSE()),"")</f>
        <v/>
      </c>
      <c r="Z754" s="10" t="str">
        <f t="shared" si="113"/>
        <v/>
      </c>
      <c r="AA754" s="11" t="str">
        <f t="shared" si="114"/>
        <v/>
      </c>
      <c r="AB754" s="10" t="s">
        <v>3337</v>
      </c>
      <c r="AC754" s="10" t="str">
        <f t="shared" si="100"/>
        <v>|10176|</v>
      </c>
      <c r="AD754" s="10" t="str">
        <f t="shared" si="101"/>
        <v>SERRA FITA</v>
      </c>
    </row>
    <row r="755" spans="1:30" ht="24" customHeight="1" x14ac:dyDescent="0.3">
      <c r="A755" s="35">
        <v>46197</v>
      </c>
      <c r="B755" s="10">
        <v>10176</v>
      </c>
      <c r="C755" s="10" t="s">
        <v>3130</v>
      </c>
      <c r="D755" s="10" t="s">
        <v>3089</v>
      </c>
      <c r="E755" s="10">
        <v>30006102</v>
      </c>
      <c r="F755" s="10" t="s">
        <v>3303</v>
      </c>
      <c r="G755" s="10" t="s">
        <v>3089</v>
      </c>
      <c r="H755" s="10" t="s">
        <v>3089</v>
      </c>
      <c r="I755" s="9" t="s">
        <v>3089</v>
      </c>
      <c r="J755" s="9">
        <v>30</v>
      </c>
      <c r="K755" s="10">
        <f>IF($E755="","",IFERROR(INDEX('01_Cad_Pecas'!$H$2:$H$5000,MATCH($E755,'01_Cad_Pecas'!$D$2:$D$5000,0)),IFERROR(INDEX('01_Cad_Pecas'!$H$2:$H$5000,MATCH(VALUE($E755),'01_Cad_Pecas'!$D$2:$D$5000,0)),"")))</f>
        <v>1.1000000000000001</v>
      </c>
      <c r="L755" s="10">
        <f>IF($E755="","",IFERROR(INDEX('01_Cad_Pecas'!$I$2:$I$5000,MATCH($E755,'01_Cad_Pecas'!$D$2:$D$5000,0)),IFERROR(INDEX('01_Cad_Pecas'!$I$2:$I$5000,MATCH(VALUE($E755),'01_Cad_Pecas'!$D$2:$D$5000,0)),"")))</f>
        <v>9.375E-2</v>
      </c>
      <c r="M755" s="10">
        <f t="shared" si="108"/>
        <v>3.9125000000000001</v>
      </c>
      <c r="N755" s="9">
        <v>46197</v>
      </c>
      <c r="O755" s="9">
        <v>30</v>
      </c>
      <c r="P755" s="10"/>
      <c r="Q755" s="10"/>
      <c r="R755" s="10">
        <f t="shared" si="109"/>
        <v>3.9125000000000001</v>
      </c>
      <c r="S755" s="10"/>
      <c r="T755" s="10">
        <f t="shared" si="110"/>
        <v>1</v>
      </c>
      <c r="U755" s="10"/>
      <c r="V755" s="10" t="str">
        <f t="shared" ca="1" si="111"/>
        <v>SIM</v>
      </c>
      <c r="W755" s="10">
        <f>IF(OR($A755="",$I755="",$M755=""),"",SUMIFS($M$2:M755,$I$2:I755,$I755,$A$2:A755,$A755)-$M755)</f>
        <v>85.5625</v>
      </c>
      <c r="X755" s="10">
        <f t="shared" si="112"/>
        <v>104.63749999999999</v>
      </c>
      <c r="Y755" s="10" t="str">
        <f>IFERROR(VLOOKUP($I755,'02_Cad_Maquinas'!$B$2:$H$200,7,FALSE()),"")</f>
        <v/>
      </c>
      <c r="Z755" s="10" t="str">
        <f t="shared" si="113"/>
        <v/>
      </c>
      <c r="AA755" s="11" t="str">
        <f t="shared" si="114"/>
        <v/>
      </c>
      <c r="AB755" s="10" t="s">
        <v>3337</v>
      </c>
      <c r="AC755" s="10" t="str">
        <f t="shared" si="100"/>
        <v>|10176|</v>
      </c>
      <c r="AD755" s="10" t="str">
        <f t="shared" si="101"/>
        <v>SERRA FITA</v>
      </c>
    </row>
    <row r="756" spans="1:30" ht="24" customHeight="1" x14ac:dyDescent="0.3">
      <c r="A756" s="35">
        <v>46197</v>
      </c>
      <c r="B756" s="10">
        <v>10176</v>
      </c>
      <c r="C756" s="10" t="s">
        <v>3130</v>
      </c>
      <c r="D756" s="10" t="s">
        <v>3089</v>
      </c>
      <c r="E756" s="10">
        <v>30009703</v>
      </c>
      <c r="F756" s="10" t="s">
        <v>3267</v>
      </c>
      <c r="G756" s="10" t="s">
        <v>3089</v>
      </c>
      <c r="H756" s="10" t="s">
        <v>3089</v>
      </c>
      <c r="I756" s="9" t="s">
        <v>3089</v>
      </c>
      <c r="J756" s="9">
        <v>150</v>
      </c>
      <c r="K756" s="10">
        <f>IF($E756="","",IFERROR(INDEX('01_Cad_Pecas'!$H$2:$H$5000,MATCH($E756,'01_Cad_Pecas'!$D$2:$D$5000,0)),IFERROR(INDEX('01_Cad_Pecas'!$H$2:$H$5000,MATCH(VALUE($E756),'01_Cad_Pecas'!$D$2:$D$5000,0)),"")))</f>
        <v>1.1000000000000001</v>
      </c>
      <c r="L756" s="10">
        <f>IF($E756="","",IFERROR(INDEX('01_Cad_Pecas'!$I$2:$I$5000,MATCH($E756,'01_Cad_Pecas'!$D$2:$D$5000,0)),IFERROR(INDEX('01_Cad_Pecas'!$I$2:$I$5000,MATCH(VALUE($E756),'01_Cad_Pecas'!$D$2:$D$5000,0)),"")))</f>
        <v>9.375E-2</v>
      </c>
      <c r="M756" s="10">
        <f t="shared" si="108"/>
        <v>15.1625</v>
      </c>
      <c r="N756" s="9">
        <v>46197</v>
      </c>
      <c r="O756" s="9">
        <v>150</v>
      </c>
      <c r="P756" s="10"/>
      <c r="Q756" s="10"/>
      <c r="R756" s="10">
        <f t="shared" si="109"/>
        <v>15.1625</v>
      </c>
      <c r="S756" s="10"/>
      <c r="T756" s="10">
        <f t="shared" si="110"/>
        <v>1</v>
      </c>
      <c r="U756" s="10"/>
      <c r="V756" s="10" t="str">
        <f t="shared" ca="1" si="111"/>
        <v>SIM</v>
      </c>
      <c r="W756" s="10">
        <f>IF(OR($A756="",$I756="",$M756=""),"",SUMIFS($M$2:M756,$I$2:I756,$I756,$A$2:A756,$A756)-$M756)</f>
        <v>89.474999999999994</v>
      </c>
      <c r="X756" s="10">
        <f t="shared" si="112"/>
        <v>104.63749999999999</v>
      </c>
      <c r="Y756" s="10" t="str">
        <f>IFERROR(VLOOKUP($I756,'02_Cad_Maquinas'!$B$2:$H$200,7,FALSE()),"")</f>
        <v/>
      </c>
      <c r="Z756" s="10" t="str">
        <f t="shared" si="113"/>
        <v/>
      </c>
      <c r="AA756" s="11" t="str">
        <f t="shared" si="114"/>
        <v/>
      </c>
      <c r="AB756" s="10" t="s">
        <v>3337</v>
      </c>
      <c r="AC756" s="10" t="str">
        <f t="shared" si="100"/>
        <v>|10176|</v>
      </c>
      <c r="AD756" s="10" t="str">
        <f t="shared" si="101"/>
        <v>SERRA FITA</v>
      </c>
    </row>
    <row r="757" spans="1:30" ht="36" customHeight="1" x14ac:dyDescent="0.3">
      <c r="A757" s="35">
        <v>46198</v>
      </c>
      <c r="B757" s="10">
        <v>10163.10147</v>
      </c>
      <c r="C757" s="10" t="s">
        <v>3142</v>
      </c>
      <c r="D757" s="10" t="s">
        <v>3089</v>
      </c>
      <c r="E757" s="10">
        <v>30001309</v>
      </c>
      <c r="F757" s="10" t="s">
        <v>3291</v>
      </c>
      <c r="G757" s="10" t="s">
        <v>3089</v>
      </c>
      <c r="H757" s="10" t="s">
        <v>3089</v>
      </c>
      <c r="I757" s="9" t="s">
        <v>3089</v>
      </c>
      <c r="J757" s="9">
        <v>380</v>
      </c>
      <c r="K757" s="10">
        <f>IF($E757="","",IFERROR(INDEX('01_Cad_Pecas'!$H$2:$H$5000,MATCH($E757,'01_Cad_Pecas'!$D$2:$D$5000,0)),IFERROR(INDEX('01_Cad_Pecas'!$H$2:$H$5000,MATCH(VALUE($E757),'01_Cad_Pecas'!$D$2:$D$5000,0)),"")))</f>
        <v>1.1000000000000001</v>
      </c>
      <c r="L757" s="10">
        <f>IF($E757="","",IFERROR(INDEX('01_Cad_Pecas'!$I$2:$I$5000,MATCH($E757,'01_Cad_Pecas'!$D$2:$D$5000,0)),IFERROR(INDEX('01_Cad_Pecas'!$I$2:$I$5000,MATCH(VALUE($E757),'01_Cad_Pecas'!$D$2:$D$5000,0)),"")))</f>
        <v>9.375E-2</v>
      </c>
      <c r="M757" s="10">
        <f t="shared" si="108"/>
        <v>36.725000000000001</v>
      </c>
      <c r="N757" s="9">
        <v>46197</v>
      </c>
      <c r="O757" s="9">
        <v>380</v>
      </c>
      <c r="P757" s="10"/>
      <c r="Q757" s="10"/>
      <c r="R757" s="10">
        <f t="shared" si="109"/>
        <v>36.725000000000001</v>
      </c>
      <c r="S757" s="10"/>
      <c r="T757" s="10">
        <f t="shared" si="110"/>
        <v>1</v>
      </c>
      <c r="U757" s="10"/>
      <c r="V757" s="10" t="str">
        <f t="shared" ca="1" si="111"/>
        <v>SIM</v>
      </c>
      <c r="W757" s="10">
        <f>IF(OR($A757="",$I757="",$M757=""),"",SUMIFS($M$2:M757,$I$2:I757,$I757,$A$2:A757,$A757)-$M757)</f>
        <v>0</v>
      </c>
      <c r="X757" s="10">
        <f t="shared" si="112"/>
        <v>120.64999999999998</v>
      </c>
      <c r="Y757" s="10" t="str">
        <f>IFERROR(VLOOKUP($I757,'02_Cad_Maquinas'!$B$2:$H$200,7,FALSE()),"")</f>
        <v/>
      </c>
      <c r="Z757" s="10" t="str">
        <f t="shared" si="113"/>
        <v/>
      </c>
      <c r="AA757" s="11" t="str">
        <f t="shared" si="114"/>
        <v/>
      </c>
      <c r="AB757" s="10" t="s">
        <v>3338</v>
      </c>
      <c r="AC757" s="10" t="str">
        <f t="shared" si="100"/>
        <v>|10163|10147|</v>
      </c>
      <c r="AD757" s="10" t="str">
        <f t="shared" si="101"/>
        <v>SERRA FITA</v>
      </c>
    </row>
    <row r="758" spans="1:30" ht="36" customHeight="1" x14ac:dyDescent="0.3">
      <c r="A758" s="35">
        <v>46198</v>
      </c>
      <c r="B758" s="10">
        <v>10163.10147</v>
      </c>
      <c r="C758" s="10" t="s">
        <v>3142</v>
      </c>
      <c r="D758" s="10" t="s">
        <v>3089</v>
      </c>
      <c r="E758" s="10">
        <v>30001301</v>
      </c>
      <c r="F758" s="10" t="s">
        <v>3294</v>
      </c>
      <c r="G758" s="10" t="s">
        <v>3089</v>
      </c>
      <c r="H758" s="10" t="s">
        <v>3089</v>
      </c>
      <c r="I758" s="9" t="s">
        <v>3089</v>
      </c>
      <c r="J758" s="9">
        <v>760</v>
      </c>
      <c r="K758" s="10">
        <f>IF($E758="","",IFERROR(INDEX('01_Cad_Pecas'!$H$2:$H$5000,MATCH($E758,'01_Cad_Pecas'!$D$2:$D$5000,0)),IFERROR(INDEX('01_Cad_Pecas'!$H$2:$H$5000,MATCH(VALUE($E758),'01_Cad_Pecas'!$D$2:$D$5000,0)),"")))</f>
        <v>1.1000000000000001</v>
      </c>
      <c r="L758" s="10">
        <f>IF($E758="","",IFERROR(INDEX('01_Cad_Pecas'!$I$2:$I$5000,MATCH($E758,'01_Cad_Pecas'!$D$2:$D$5000,0)),IFERROR(INDEX('01_Cad_Pecas'!$I$2:$I$5000,MATCH(VALUE($E758),'01_Cad_Pecas'!$D$2:$D$5000,0)),"")))</f>
        <v>9.375E-2</v>
      </c>
      <c r="M758" s="10">
        <f t="shared" si="108"/>
        <v>72.349999999999994</v>
      </c>
      <c r="N758" s="9">
        <v>46197</v>
      </c>
      <c r="O758" s="9">
        <v>760</v>
      </c>
      <c r="P758" s="10"/>
      <c r="Q758" s="10"/>
      <c r="R758" s="10">
        <f t="shared" si="109"/>
        <v>72.349999999999994</v>
      </c>
      <c r="S758" s="10"/>
      <c r="T758" s="10">
        <f t="shared" si="110"/>
        <v>1</v>
      </c>
      <c r="U758" s="10"/>
      <c r="V758" s="10" t="str">
        <f t="shared" ca="1" si="111"/>
        <v>SIM</v>
      </c>
      <c r="W758" s="10">
        <f>IF(OR($A758="",$I758="",$M758=""),"",SUMIFS($M$2:M758,$I$2:I758,$I758,$A$2:A758,$A758)-$M758)</f>
        <v>36.724999999999994</v>
      </c>
      <c r="X758" s="10">
        <f t="shared" si="112"/>
        <v>120.64999999999998</v>
      </c>
      <c r="Y758" s="10" t="str">
        <f>IFERROR(VLOOKUP($I758,'02_Cad_Maquinas'!$B$2:$H$200,7,FALSE()),"")</f>
        <v/>
      </c>
      <c r="Z758" s="10" t="str">
        <f t="shared" si="113"/>
        <v/>
      </c>
      <c r="AA758" s="11" t="str">
        <f t="shared" si="114"/>
        <v/>
      </c>
      <c r="AB758" s="10" t="s">
        <v>3338</v>
      </c>
      <c r="AC758" s="10" t="str">
        <f t="shared" si="100"/>
        <v>|10163|10147|</v>
      </c>
      <c r="AD758" s="10" t="str">
        <f t="shared" si="101"/>
        <v>SERRA FITA</v>
      </c>
    </row>
    <row r="759" spans="1:30" ht="36" customHeight="1" x14ac:dyDescent="0.3">
      <c r="A759" s="35">
        <v>46198</v>
      </c>
      <c r="B759" s="10">
        <v>10163.10147</v>
      </c>
      <c r="C759" s="10" t="s">
        <v>3142</v>
      </c>
      <c r="D759" s="10" t="s">
        <v>3089</v>
      </c>
      <c r="E759" s="10">
        <v>30006101</v>
      </c>
      <c r="F759" s="10" t="s">
        <v>3301</v>
      </c>
      <c r="G759" s="10" t="s">
        <v>3089</v>
      </c>
      <c r="H759" s="10" t="s">
        <v>3089</v>
      </c>
      <c r="I759" s="9" t="s">
        <v>3089</v>
      </c>
      <c r="J759" s="9">
        <v>50</v>
      </c>
      <c r="K759" s="10">
        <f>IF($E759="","",IFERROR(INDEX('01_Cad_Pecas'!$H$2:$H$5000,MATCH($E759,'01_Cad_Pecas'!$D$2:$D$5000,0)),IFERROR(INDEX('01_Cad_Pecas'!$H$2:$H$5000,MATCH(VALUE($E759),'01_Cad_Pecas'!$D$2:$D$5000,0)),"")))</f>
        <v>1.1000000000000001</v>
      </c>
      <c r="L759" s="10">
        <f>IF($E759="","",IFERROR(INDEX('01_Cad_Pecas'!$I$2:$I$5000,MATCH($E759,'01_Cad_Pecas'!$D$2:$D$5000,0)),IFERROR(INDEX('01_Cad_Pecas'!$I$2:$I$5000,MATCH(VALUE($E759),'01_Cad_Pecas'!$D$2:$D$5000,0)),"")))</f>
        <v>9.375E-2</v>
      </c>
      <c r="M759" s="10">
        <f t="shared" si="108"/>
        <v>5.7874999999999996</v>
      </c>
      <c r="N759" s="9">
        <v>46197</v>
      </c>
      <c r="O759" s="9">
        <v>50</v>
      </c>
      <c r="P759" s="10"/>
      <c r="Q759" s="10"/>
      <c r="R759" s="10">
        <f t="shared" si="109"/>
        <v>5.7874999999999996</v>
      </c>
      <c r="S759" s="10"/>
      <c r="T759" s="10">
        <f t="shared" si="110"/>
        <v>1</v>
      </c>
      <c r="U759" s="10"/>
      <c r="V759" s="10" t="str">
        <f t="shared" ca="1" si="111"/>
        <v>SIM</v>
      </c>
      <c r="W759" s="10">
        <f>IF(OR($A759="",$I759="",$M759=""),"",SUMIFS($M$2:M759,$I$2:I759,$I759,$A$2:A759,$A759)-$M759)</f>
        <v>109.07499999999999</v>
      </c>
      <c r="X759" s="10">
        <f t="shared" si="112"/>
        <v>120.64999999999998</v>
      </c>
      <c r="Y759" s="10" t="str">
        <f>IFERROR(VLOOKUP($I759,'02_Cad_Maquinas'!$B$2:$H$200,7,FALSE()),"")</f>
        <v/>
      </c>
      <c r="Z759" s="10" t="str">
        <f t="shared" si="113"/>
        <v/>
      </c>
      <c r="AA759" s="11" t="str">
        <f t="shared" si="114"/>
        <v/>
      </c>
      <c r="AB759" s="10" t="s">
        <v>3338</v>
      </c>
      <c r="AC759" s="10" t="str">
        <f t="shared" si="100"/>
        <v>|10163|10147|</v>
      </c>
      <c r="AD759" s="10" t="str">
        <f t="shared" si="101"/>
        <v>SERRA FITA</v>
      </c>
    </row>
    <row r="760" spans="1:30" ht="36" customHeight="1" x14ac:dyDescent="0.3">
      <c r="A760" s="35">
        <v>46198</v>
      </c>
      <c r="B760" s="10">
        <v>10163.10147</v>
      </c>
      <c r="C760" s="10" t="s">
        <v>3142</v>
      </c>
      <c r="D760" s="10" t="s">
        <v>3089</v>
      </c>
      <c r="E760" s="10">
        <v>30006102</v>
      </c>
      <c r="F760" s="10" t="s">
        <v>3303</v>
      </c>
      <c r="G760" s="10" t="s">
        <v>3089</v>
      </c>
      <c r="H760" s="10" t="s">
        <v>3089</v>
      </c>
      <c r="I760" s="9" t="s">
        <v>3089</v>
      </c>
      <c r="J760" s="9">
        <v>50</v>
      </c>
      <c r="K760" s="10">
        <f>IF($E760="","",IFERROR(INDEX('01_Cad_Pecas'!$H$2:$H$5000,MATCH($E760,'01_Cad_Pecas'!$D$2:$D$5000,0)),IFERROR(INDEX('01_Cad_Pecas'!$H$2:$H$5000,MATCH(VALUE($E760),'01_Cad_Pecas'!$D$2:$D$5000,0)),"")))</f>
        <v>1.1000000000000001</v>
      </c>
      <c r="L760" s="10">
        <f>IF($E760="","",IFERROR(INDEX('01_Cad_Pecas'!$I$2:$I$5000,MATCH($E760,'01_Cad_Pecas'!$D$2:$D$5000,0)),IFERROR(INDEX('01_Cad_Pecas'!$I$2:$I$5000,MATCH(VALUE($E760),'01_Cad_Pecas'!$D$2:$D$5000,0)),"")))</f>
        <v>9.375E-2</v>
      </c>
      <c r="M760" s="10">
        <f t="shared" si="108"/>
        <v>5.7874999999999996</v>
      </c>
      <c r="N760" s="9">
        <v>46197</v>
      </c>
      <c r="O760" s="9">
        <v>50</v>
      </c>
      <c r="P760" s="10"/>
      <c r="Q760" s="10"/>
      <c r="R760" s="10">
        <f t="shared" si="109"/>
        <v>5.7874999999999996</v>
      </c>
      <c r="S760" s="10"/>
      <c r="T760" s="10">
        <f t="shared" si="110"/>
        <v>1</v>
      </c>
      <c r="U760" s="10"/>
      <c r="V760" s="10" t="str">
        <f t="shared" ca="1" si="111"/>
        <v>SIM</v>
      </c>
      <c r="W760" s="10">
        <f>IF(OR($A760="",$I760="",$M760=""),"",SUMIFS($M$2:M760,$I$2:I760,$I760,$A$2:A760,$A760)-$M760)</f>
        <v>114.86249999999998</v>
      </c>
      <c r="X760" s="10">
        <f t="shared" si="112"/>
        <v>120.64999999999998</v>
      </c>
      <c r="Y760" s="10" t="str">
        <f>IFERROR(VLOOKUP($I760,'02_Cad_Maquinas'!$B$2:$H$200,7,FALSE()),"")</f>
        <v/>
      </c>
      <c r="Z760" s="10" t="str">
        <f t="shared" si="113"/>
        <v/>
      </c>
      <c r="AA760" s="11" t="str">
        <f t="shared" si="114"/>
        <v/>
      </c>
      <c r="AB760" s="10" t="s">
        <v>3338</v>
      </c>
      <c r="AC760" s="10" t="str">
        <f t="shared" si="100"/>
        <v>|10163|10147|</v>
      </c>
      <c r="AD760" s="10" t="str">
        <f t="shared" si="101"/>
        <v>SERRA FITA</v>
      </c>
    </row>
    <row r="761" spans="1:30" ht="24" customHeight="1" x14ac:dyDescent="0.3">
      <c r="A761" s="35">
        <v>46202</v>
      </c>
      <c r="B761" s="10">
        <v>10179</v>
      </c>
      <c r="C761" s="10"/>
      <c r="D761" s="10" t="s">
        <v>3089</v>
      </c>
      <c r="E761" s="10">
        <v>30001309</v>
      </c>
      <c r="F761" s="10" t="s">
        <v>3291</v>
      </c>
      <c r="G761" s="10" t="s">
        <v>3089</v>
      </c>
      <c r="H761" s="10" t="s">
        <v>3089</v>
      </c>
      <c r="I761" s="10" t="s">
        <v>3089</v>
      </c>
      <c r="J761" s="9">
        <v>632</v>
      </c>
      <c r="K761" s="10">
        <f>IF($E761="","",IFERROR(INDEX('01_Cad_Pecas'!$H$2:$H$5000,MATCH($E761,'01_Cad_Pecas'!$D$2:$D$5000,0)),IFERROR(INDEX('01_Cad_Pecas'!$H$2:$H$5000,MATCH(VALUE($E761),'01_Cad_Pecas'!$D$2:$D$5000,0)),"")))</f>
        <v>1.1000000000000001</v>
      </c>
      <c r="L761" s="10">
        <f>IF($E761="","",IFERROR(INDEX('01_Cad_Pecas'!$I$2:$I$5000,MATCH($E761,'01_Cad_Pecas'!$D$2:$D$5000,0)),IFERROR(INDEX('01_Cad_Pecas'!$I$2:$I$5000,MATCH(VALUE($E761),'01_Cad_Pecas'!$D$2:$D$5000,0)),"")))</f>
        <v>9.375E-2</v>
      </c>
      <c r="M761" s="10">
        <f t="shared" si="108"/>
        <v>60.35</v>
      </c>
      <c r="N761" s="10">
        <v>46200</v>
      </c>
      <c r="O761" s="9">
        <v>632</v>
      </c>
      <c r="P761" s="10"/>
      <c r="Q761" s="10"/>
      <c r="R761" s="10">
        <f t="shared" si="109"/>
        <v>60.35</v>
      </c>
      <c r="S761" s="10"/>
      <c r="T761" s="10">
        <f t="shared" si="110"/>
        <v>1</v>
      </c>
      <c r="U761" s="10"/>
      <c r="V761" s="10" t="str">
        <f t="shared" ca="1" si="111"/>
        <v>SIM</v>
      </c>
      <c r="W761" s="10">
        <f>IF(OR($A761="",$I761="",$M761=""),"",SUMIFS($M$2:M761,$I$2:I761,$I761,$A$2:A761,$A761)-$M761)</f>
        <v>0</v>
      </c>
      <c r="X761" s="10">
        <f t="shared" si="112"/>
        <v>206.53749999999997</v>
      </c>
      <c r="Y761" s="10" t="str">
        <f>IFERROR(VLOOKUP($I761,'02_Cad_Maquinas'!$B$2:$H$200,7,FALSE()),"")</f>
        <v/>
      </c>
      <c r="Z761" s="10" t="str">
        <f t="shared" si="113"/>
        <v/>
      </c>
      <c r="AA761" s="11" t="str">
        <f t="shared" si="114"/>
        <v/>
      </c>
      <c r="AB761" s="10"/>
      <c r="AC761" s="10" t="str">
        <f t="shared" si="100"/>
        <v>|10179|</v>
      </c>
      <c r="AD761" s="10" t="str">
        <f t="shared" si="101"/>
        <v>SERRA FITA</v>
      </c>
    </row>
    <row r="762" spans="1:30" ht="24" customHeight="1" x14ac:dyDescent="0.3">
      <c r="A762" s="35">
        <v>46202</v>
      </c>
      <c r="B762" s="10">
        <v>10179</v>
      </c>
      <c r="C762" s="10"/>
      <c r="D762" s="10" t="s">
        <v>3089</v>
      </c>
      <c r="E762" s="10">
        <v>30001321</v>
      </c>
      <c r="F762" s="10" t="s">
        <v>3330</v>
      </c>
      <c r="G762" s="10" t="s">
        <v>3089</v>
      </c>
      <c r="H762" s="10" t="s">
        <v>3089</v>
      </c>
      <c r="I762" s="10" t="s">
        <v>3089</v>
      </c>
      <c r="J762" s="9">
        <v>6</v>
      </c>
      <c r="K762" s="10">
        <f>IF($E762="","",IFERROR(INDEX('01_Cad_Pecas'!$H$2:$H$5000,MATCH($E762,'01_Cad_Pecas'!$D$2:$D$5000,0)),IFERROR(INDEX('01_Cad_Pecas'!$H$2:$H$5000,MATCH(VALUE($E762),'01_Cad_Pecas'!$D$2:$D$5000,0)),"")))</f>
        <v>1.1000000000000001</v>
      </c>
      <c r="L762" s="10">
        <f>IF($E762="","",IFERROR(INDEX('01_Cad_Pecas'!$I$2:$I$5000,MATCH($E762,'01_Cad_Pecas'!$D$2:$D$5000,0)),IFERROR(INDEX('01_Cad_Pecas'!$I$2:$I$5000,MATCH(VALUE($E762),'01_Cad_Pecas'!$D$2:$D$5000,0)),"")))</f>
        <v>9.375E-2</v>
      </c>
      <c r="M762" s="10">
        <f t="shared" si="108"/>
        <v>1.6625000000000001</v>
      </c>
      <c r="N762" s="10">
        <v>46200</v>
      </c>
      <c r="O762" s="9">
        <v>6</v>
      </c>
      <c r="P762" s="10"/>
      <c r="Q762" s="10"/>
      <c r="R762" s="10">
        <f t="shared" si="109"/>
        <v>1.6625000000000001</v>
      </c>
      <c r="S762" s="10"/>
      <c r="T762" s="10">
        <f t="shared" si="110"/>
        <v>1</v>
      </c>
      <c r="U762" s="10"/>
      <c r="V762" s="10" t="str">
        <f t="shared" ca="1" si="111"/>
        <v>SIM</v>
      </c>
      <c r="W762" s="10">
        <f>IF(OR($A762="",$I762="",$M762=""),"",SUMIFS($M$2:M762,$I$2:I762,$I762,$A$2:A762,$A762)-$M762)</f>
        <v>60.35</v>
      </c>
      <c r="X762" s="10">
        <f t="shared" si="112"/>
        <v>206.53749999999997</v>
      </c>
      <c r="Y762" s="10" t="str">
        <f>IFERROR(VLOOKUP($I762,'02_Cad_Maquinas'!$B$2:$H$200,7,FALSE()),"")</f>
        <v/>
      </c>
      <c r="Z762" s="10" t="str">
        <f t="shared" si="113"/>
        <v/>
      </c>
      <c r="AA762" s="11" t="str">
        <f t="shared" si="114"/>
        <v/>
      </c>
      <c r="AB762" s="10"/>
      <c r="AC762" s="10" t="str">
        <f t="shared" si="100"/>
        <v>|10179|</v>
      </c>
      <c r="AD762" s="10" t="str">
        <f t="shared" si="101"/>
        <v>SERRA FITA</v>
      </c>
    </row>
    <row r="763" spans="1:30" ht="24" customHeight="1" x14ac:dyDescent="0.3">
      <c r="A763" s="35">
        <v>46202</v>
      </c>
      <c r="B763" s="10">
        <v>10179</v>
      </c>
      <c r="C763" s="10"/>
      <c r="D763" s="10" t="s">
        <v>3089</v>
      </c>
      <c r="E763" s="10">
        <v>30001322</v>
      </c>
      <c r="F763" s="10" t="s">
        <v>3296</v>
      </c>
      <c r="G763" s="10" t="s">
        <v>3089</v>
      </c>
      <c r="H763" s="10" t="s">
        <v>3089</v>
      </c>
      <c r="I763" s="10" t="s">
        <v>3089</v>
      </c>
      <c r="J763" s="9">
        <v>6</v>
      </c>
      <c r="K763" s="10">
        <f>IF($E763="","",IFERROR(INDEX('01_Cad_Pecas'!$H$2:$H$5000,MATCH($E763,'01_Cad_Pecas'!$D$2:$D$5000,0)),IFERROR(INDEX('01_Cad_Pecas'!$H$2:$H$5000,MATCH(VALUE($E763),'01_Cad_Pecas'!$D$2:$D$5000,0)),"")))</f>
        <v>1.1000000000000001</v>
      </c>
      <c r="L763" s="10">
        <f>IF($E763="","",IFERROR(INDEX('01_Cad_Pecas'!$I$2:$I$5000,MATCH($E763,'01_Cad_Pecas'!$D$2:$D$5000,0)),IFERROR(INDEX('01_Cad_Pecas'!$I$2:$I$5000,MATCH(VALUE($E763),'01_Cad_Pecas'!$D$2:$D$5000,0)),"")))</f>
        <v>9.375E-2</v>
      </c>
      <c r="M763" s="10">
        <f t="shared" si="108"/>
        <v>1.6625000000000001</v>
      </c>
      <c r="N763" s="10">
        <v>46200</v>
      </c>
      <c r="O763" s="9">
        <v>6</v>
      </c>
      <c r="P763" s="10"/>
      <c r="Q763" s="10"/>
      <c r="R763" s="10">
        <f t="shared" si="109"/>
        <v>1.6625000000000001</v>
      </c>
      <c r="S763" s="10"/>
      <c r="T763" s="10">
        <f t="shared" si="110"/>
        <v>1</v>
      </c>
      <c r="U763" s="10"/>
      <c r="V763" s="10" t="str">
        <f t="shared" ca="1" si="111"/>
        <v>SIM</v>
      </c>
      <c r="W763" s="10">
        <f>IF(OR($A763="",$I763="",$M763=""),"",SUMIFS($M$2:M763,$I$2:I763,$I763,$A$2:A763,$A763)-$M763)</f>
        <v>62.012500000000003</v>
      </c>
      <c r="X763" s="10">
        <f t="shared" si="112"/>
        <v>206.53749999999997</v>
      </c>
      <c r="Y763" s="10" t="str">
        <f>IFERROR(VLOOKUP($I763,'02_Cad_Maquinas'!$B$2:$H$200,7,FALSE()),"")</f>
        <v/>
      </c>
      <c r="Z763" s="10" t="str">
        <f t="shared" si="113"/>
        <v/>
      </c>
      <c r="AA763" s="11" t="str">
        <f t="shared" si="114"/>
        <v/>
      </c>
      <c r="AB763" s="10"/>
      <c r="AC763" s="10" t="str">
        <f t="shared" si="100"/>
        <v>|10179|</v>
      </c>
      <c r="AD763" s="10" t="str">
        <f t="shared" si="101"/>
        <v>SERRA FITA</v>
      </c>
    </row>
    <row r="764" spans="1:30" ht="24" customHeight="1" x14ac:dyDescent="0.3">
      <c r="A764" s="35">
        <v>46202</v>
      </c>
      <c r="B764" s="10">
        <v>10179</v>
      </c>
      <c r="C764" s="10"/>
      <c r="D764" s="10" t="s">
        <v>3089</v>
      </c>
      <c r="E764" s="10">
        <v>30001201</v>
      </c>
      <c r="F764" s="10" t="s">
        <v>3293</v>
      </c>
      <c r="G764" s="10" t="s">
        <v>3089</v>
      </c>
      <c r="H764" s="10" t="s">
        <v>3089</v>
      </c>
      <c r="I764" s="10" t="s">
        <v>3089</v>
      </c>
      <c r="J764" s="9">
        <v>24</v>
      </c>
      <c r="K764" s="10">
        <f>IF($E764="","",IFERROR(INDEX('01_Cad_Pecas'!$H$2:$H$5000,MATCH($E764,'01_Cad_Pecas'!$D$2:$D$5000,0)),IFERROR(INDEX('01_Cad_Pecas'!$H$2:$H$5000,MATCH(VALUE($E764),'01_Cad_Pecas'!$D$2:$D$5000,0)),"")))</f>
        <v>1.1000000000000001</v>
      </c>
      <c r="L764" s="10">
        <f>IF($E764="","",IFERROR(INDEX('01_Cad_Pecas'!$I$2:$I$5000,MATCH($E764,'01_Cad_Pecas'!$D$2:$D$5000,0)),IFERROR(INDEX('01_Cad_Pecas'!$I$2:$I$5000,MATCH(VALUE($E764),'01_Cad_Pecas'!$D$2:$D$5000,0)),"")))</f>
        <v>9.375E-2</v>
      </c>
      <c r="M764" s="10">
        <f t="shared" si="108"/>
        <v>3.35</v>
      </c>
      <c r="N764" s="10">
        <v>46200</v>
      </c>
      <c r="O764" s="9">
        <v>24</v>
      </c>
      <c r="P764" s="10"/>
      <c r="Q764" s="10"/>
      <c r="R764" s="10">
        <f t="shared" si="109"/>
        <v>3.35</v>
      </c>
      <c r="S764" s="10"/>
      <c r="T764" s="10">
        <f t="shared" si="110"/>
        <v>1</v>
      </c>
      <c r="U764" s="10"/>
      <c r="V764" s="10" t="str">
        <f t="shared" ca="1" si="111"/>
        <v>SIM</v>
      </c>
      <c r="W764" s="10">
        <f>IF(OR($A764="",$I764="",$M764=""),"",SUMIFS($M$2:M764,$I$2:I764,$I764,$A$2:A764,$A764)-$M764)</f>
        <v>63.675000000000004</v>
      </c>
      <c r="X764" s="10">
        <f t="shared" si="112"/>
        <v>206.53749999999997</v>
      </c>
      <c r="Y764" s="10" t="str">
        <f>IFERROR(VLOOKUP($I764,'02_Cad_Maquinas'!$B$2:$H$200,7,FALSE()),"")</f>
        <v/>
      </c>
      <c r="Z764" s="10" t="str">
        <f t="shared" si="113"/>
        <v/>
      </c>
      <c r="AA764" s="11" t="str">
        <f t="shared" si="114"/>
        <v/>
      </c>
      <c r="AB764" s="10"/>
      <c r="AC764" s="10" t="str">
        <f t="shared" si="100"/>
        <v>|10179|</v>
      </c>
      <c r="AD764" s="10" t="str">
        <f t="shared" si="101"/>
        <v>SERRA FITA</v>
      </c>
    </row>
    <row r="765" spans="1:30" ht="24" customHeight="1" x14ac:dyDescent="0.3">
      <c r="A765" s="35">
        <v>46202</v>
      </c>
      <c r="B765" s="10">
        <v>10179</v>
      </c>
      <c r="C765" s="10"/>
      <c r="D765" s="10" t="s">
        <v>3089</v>
      </c>
      <c r="E765" s="10">
        <v>30001301</v>
      </c>
      <c r="F765" s="10" t="s">
        <v>3294</v>
      </c>
      <c r="G765" s="10" t="s">
        <v>3089</v>
      </c>
      <c r="H765" s="10" t="s">
        <v>3089</v>
      </c>
      <c r="I765" s="10" t="s">
        <v>3089</v>
      </c>
      <c r="J765" s="9">
        <v>1264</v>
      </c>
      <c r="K765" s="10">
        <f>IF($E765="","",IFERROR(INDEX('01_Cad_Pecas'!$H$2:$H$5000,MATCH($E765,'01_Cad_Pecas'!$D$2:$D$5000,0)),IFERROR(INDEX('01_Cad_Pecas'!$H$2:$H$5000,MATCH(VALUE($E765),'01_Cad_Pecas'!$D$2:$D$5000,0)),"")))</f>
        <v>1.1000000000000001</v>
      </c>
      <c r="L765" s="10">
        <f>IF($E765="","",IFERROR(INDEX('01_Cad_Pecas'!$I$2:$I$5000,MATCH($E765,'01_Cad_Pecas'!$D$2:$D$5000,0)),IFERROR(INDEX('01_Cad_Pecas'!$I$2:$I$5000,MATCH(VALUE($E765),'01_Cad_Pecas'!$D$2:$D$5000,0)),"")))</f>
        <v>9.375E-2</v>
      </c>
      <c r="M765" s="10">
        <f t="shared" si="108"/>
        <v>119.6</v>
      </c>
      <c r="N765" s="10">
        <v>46198</v>
      </c>
      <c r="O765" s="9">
        <v>1264</v>
      </c>
      <c r="P765" s="10"/>
      <c r="Q765" s="10"/>
      <c r="R765" s="10">
        <f t="shared" si="109"/>
        <v>119.6</v>
      </c>
      <c r="S765" s="10"/>
      <c r="T765" s="10">
        <f t="shared" si="110"/>
        <v>1</v>
      </c>
      <c r="U765" s="10"/>
      <c r="V765" s="10" t="str">
        <f t="shared" ca="1" si="111"/>
        <v>SIM</v>
      </c>
      <c r="W765" s="10">
        <f>IF(OR($A765="",$I765="",$M765=""),"",SUMIFS($M$2:M765,$I$2:I765,$I765,$A$2:A765,$A765)-$M765)</f>
        <v>67.025000000000006</v>
      </c>
      <c r="X765" s="10">
        <f t="shared" si="112"/>
        <v>206.53749999999997</v>
      </c>
      <c r="Y765" s="10" t="str">
        <f>IFERROR(VLOOKUP($I765,'02_Cad_Maquinas'!$B$2:$H$200,7,FALSE()),"")</f>
        <v/>
      </c>
      <c r="Z765" s="10" t="str">
        <f t="shared" si="113"/>
        <v/>
      </c>
      <c r="AA765" s="11" t="str">
        <f t="shared" si="114"/>
        <v/>
      </c>
      <c r="AB765" s="10"/>
      <c r="AC765" s="10" t="str">
        <f t="shared" si="100"/>
        <v>|10179|</v>
      </c>
      <c r="AD765" s="10" t="str">
        <f t="shared" si="101"/>
        <v>SERRA FITA</v>
      </c>
    </row>
    <row r="766" spans="1:30" ht="24" customHeight="1" x14ac:dyDescent="0.3">
      <c r="A766" s="35">
        <v>46202</v>
      </c>
      <c r="B766" s="10">
        <v>10179</v>
      </c>
      <c r="C766" s="10"/>
      <c r="D766" s="10" t="s">
        <v>3089</v>
      </c>
      <c r="E766" s="10">
        <v>30003401</v>
      </c>
      <c r="F766" s="10" t="s">
        <v>3305</v>
      </c>
      <c r="G766" s="10" t="s">
        <v>3089</v>
      </c>
      <c r="H766" s="10" t="s">
        <v>3089</v>
      </c>
      <c r="I766" s="10" t="s">
        <v>3089</v>
      </c>
      <c r="J766" s="9">
        <v>34</v>
      </c>
      <c r="K766" s="10">
        <f>IF($E766="","",IFERROR(INDEX('01_Cad_Pecas'!$H$2:$H$5000,MATCH($E766,'01_Cad_Pecas'!$D$2:$D$5000,0)),IFERROR(INDEX('01_Cad_Pecas'!$H$2:$H$5000,MATCH(VALUE($E766),'01_Cad_Pecas'!$D$2:$D$5000,0)),"")))</f>
        <v>1.1000000000000001</v>
      </c>
      <c r="L766" s="10">
        <f>IF($E766="","",IFERROR(INDEX('01_Cad_Pecas'!$I$2:$I$5000,MATCH($E766,'01_Cad_Pecas'!$D$2:$D$5000,0)),IFERROR(INDEX('01_Cad_Pecas'!$I$2:$I$5000,MATCH(VALUE($E766),'01_Cad_Pecas'!$D$2:$D$5000,0)),"")))</f>
        <v>9.375E-2</v>
      </c>
      <c r="M766" s="10">
        <f t="shared" si="108"/>
        <v>4.2874999999999996</v>
      </c>
      <c r="N766" s="10">
        <v>46198</v>
      </c>
      <c r="O766" s="9">
        <v>34</v>
      </c>
      <c r="P766" s="10"/>
      <c r="Q766" s="10"/>
      <c r="R766" s="10">
        <f t="shared" si="109"/>
        <v>4.2874999999999996</v>
      </c>
      <c r="S766" s="10"/>
      <c r="T766" s="10">
        <f t="shared" si="110"/>
        <v>1</v>
      </c>
      <c r="U766" s="10"/>
      <c r="V766" s="10" t="str">
        <f t="shared" ca="1" si="111"/>
        <v>SIM</v>
      </c>
      <c r="W766" s="10">
        <f>IF(OR($A766="",$I766="",$M766=""),"",SUMIFS($M$2:M766,$I$2:I766,$I766,$A$2:A766,$A766)-$M766)</f>
        <v>186.625</v>
      </c>
      <c r="X766" s="10">
        <f t="shared" si="112"/>
        <v>206.53749999999997</v>
      </c>
      <c r="Y766" s="10" t="str">
        <f>IFERROR(VLOOKUP($I766,'02_Cad_Maquinas'!$B$2:$H$200,7,FALSE()),"")</f>
        <v/>
      </c>
      <c r="Z766" s="10" t="str">
        <f t="shared" si="113"/>
        <v/>
      </c>
      <c r="AA766" s="11" t="str">
        <f t="shared" si="114"/>
        <v/>
      </c>
      <c r="AB766" s="10"/>
      <c r="AC766" s="10" t="str">
        <f t="shared" si="100"/>
        <v>|10179|</v>
      </c>
      <c r="AD766" s="10" t="str">
        <f t="shared" si="101"/>
        <v>SERRA FITA</v>
      </c>
    </row>
    <row r="767" spans="1:30" ht="24" customHeight="1" x14ac:dyDescent="0.3">
      <c r="A767" s="35">
        <v>46202</v>
      </c>
      <c r="B767" s="10">
        <v>10179</v>
      </c>
      <c r="C767" s="10"/>
      <c r="D767" s="10" t="s">
        <v>3089</v>
      </c>
      <c r="E767" s="10">
        <v>30003402</v>
      </c>
      <c r="F767" s="10" t="s">
        <v>3306</v>
      </c>
      <c r="G767" s="10" t="s">
        <v>3089</v>
      </c>
      <c r="H767" s="10" t="s">
        <v>3089</v>
      </c>
      <c r="I767" s="10" t="s">
        <v>3089</v>
      </c>
      <c r="J767" s="9">
        <v>34</v>
      </c>
      <c r="K767" s="10">
        <f>IF($E767="","",IFERROR(INDEX('01_Cad_Pecas'!$H$2:$H$5000,MATCH($E767,'01_Cad_Pecas'!$D$2:$D$5000,0)),IFERROR(INDEX('01_Cad_Pecas'!$H$2:$H$5000,MATCH(VALUE($E767),'01_Cad_Pecas'!$D$2:$D$5000,0)),"")))</f>
        <v>1.1000000000000001</v>
      </c>
      <c r="L767" s="10">
        <f>IF($E767="","",IFERROR(INDEX('01_Cad_Pecas'!$I$2:$I$5000,MATCH($E767,'01_Cad_Pecas'!$D$2:$D$5000,0)),IFERROR(INDEX('01_Cad_Pecas'!$I$2:$I$5000,MATCH(VALUE($E767),'01_Cad_Pecas'!$D$2:$D$5000,0)),"")))</f>
        <v>9.375E-2</v>
      </c>
      <c r="M767" s="10">
        <f t="shared" si="108"/>
        <v>4.2874999999999996</v>
      </c>
      <c r="N767" s="10">
        <v>46198</v>
      </c>
      <c r="O767" s="9">
        <v>34</v>
      </c>
      <c r="P767" s="10"/>
      <c r="Q767" s="10"/>
      <c r="R767" s="10">
        <f t="shared" si="109"/>
        <v>4.2874999999999996</v>
      </c>
      <c r="S767" s="10"/>
      <c r="T767" s="10">
        <f t="shared" si="110"/>
        <v>1</v>
      </c>
      <c r="U767" s="10"/>
      <c r="V767" s="10" t="str">
        <f t="shared" ca="1" si="111"/>
        <v>SIM</v>
      </c>
      <c r="W767" s="10">
        <f>IF(OR($A767="",$I767="",$M767=""),"",SUMIFS($M$2:M767,$I$2:I767,$I767,$A$2:A767,$A767)-$M767)</f>
        <v>190.91249999999999</v>
      </c>
      <c r="X767" s="10">
        <f t="shared" si="112"/>
        <v>206.53749999999997</v>
      </c>
      <c r="Y767" s="10" t="str">
        <f>IFERROR(VLOOKUP($I767,'02_Cad_Maquinas'!$B$2:$H$200,7,FALSE()),"")</f>
        <v/>
      </c>
      <c r="Z767" s="10" t="str">
        <f t="shared" si="113"/>
        <v/>
      </c>
      <c r="AA767" s="11" t="str">
        <f t="shared" si="114"/>
        <v/>
      </c>
      <c r="AB767" s="10"/>
      <c r="AC767" s="10" t="str">
        <f t="shared" si="100"/>
        <v>|10179|</v>
      </c>
      <c r="AD767" s="10" t="str">
        <f t="shared" si="101"/>
        <v>SERRA FITA</v>
      </c>
    </row>
    <row r="768" spans="1:30" ht="24" customHeight="1" x14ac:dyDescent="0.3">
      <c r="A768" s="35">
        <v>46202</v>
      </c>
      <c r="B768" s="10">
        <v>10179</v>
      </c>
      <c r="C768" s="10"/>
      <c r="D768" s="10" t="s">
        <v>3089</v>
      </c>
      <c r="E768" s="10">
        <v>30006101</v>
      </c>
      <c r="F768" s="10" t="s">
        <v>3301</v>
      </c>
      <c r="G768" s="10" t="s">
        <v>3089</v>
      </c>
      <c r="H768" s="10" t="s">
        <v>3089</v>
      </c>
      <c r="I768" s="10" t="s">
        <v>3089</v>
      </c>
      <c r="J768" s="9">
        <v>10</v>
      </c>
      <c r="K768" s="10">
        <f>IF($E768="","",IFERROR(INDEX('01_Cad_Pecas'!$H$2:$H$5000,MATCH($E768,'01_Cad_Pecas'!$D$2:$D$5000,0)),IFERROR(INDEX('01_Cad_Pecas'!$H$2:$H$5000,MATCH(VALUE($E768),'01_Cad_Pecas'!$D$2:$D$5000,0)),"")))</f>
        <v>1.1000000000000001</v>
      </c>
      <c r="L768" s="10">
        <f>IF($E768="","",IFERROR(INDEX('01_Cad_Pecas'!$I$2:$I$5000,MATCH($E768,'01_Cad_Pecas'!$D$2:$D$5000,0)),IFERROR(INDEX('01_Cad_Pecas'!$I$2:$I$5000,MATCH(VALUE($E768),'01_Cad_Pecas'!$D$2:$D$5000,0)),"")))</f>
        <v>9.375E-2</v>
      </c>
      <c r="M768" s="10">
        <f t="shared" si="108"/>
        <v>2.0375000000000001</v>
      </c>
      <c r="N768" s="10">
        <v>46198</v>
      </c>
      <c r="O768" s="9">
        <v>10</v>
      </c>
      <c r="P768" s="10"/>
      <c r="Q768" s="10"/>
      <c r="R768" s="10">
        <f t="shared" si="109"/>
        <v>2.0375000000000001</v>
      </c>
      <c r="S768" s="10"/>
      <c r="T768" s="10">
        <f t="shared" si="110"/>
        <v>1</v>
      </c>
      <c r="U768" s="10"/>
      <c r="V768" s="10" t="str">
        <f t="shared" ca="1" si="111"/>
        <v>SIM</v>
      </c>
      <c r="W768" s="10">
        <f>IF(OR($A768="",$I768="",$M768=""),"",SUMIFS($M$2:M768,$I$2:I768,$I768,$A$2:A768,$A768)-$M768)</f>
        <v>195.2</v>
      </c>
      <c r="X768" s="10">
        <f t="shared" si="112"/>
        <v>206.53749999999997</v>
      </c>
      <c r="Y768" s="10" t="str">
        <f>IFERROR(VLOOKUP($I768,'02_Cad_Maquinas'!$B$2:$H$200,7,FALSE()),"")</f>
        <v/>
      </c>
      <c r="Z768" s="10" t="str">
        <f t="shared" si="113"/>
        <v/>
      </c>
      <c r="AA768" s="11" t="str">
        <f t="shared" si="114"/>
        <v/>
      </c>
      <c r="AB768" s="10"/>
      <c r="AC768" s="10" t="str">
        <f t="shared" si="100"/>
        <v>|10179|</v>
      </c>
      <c r="AD768" s="10" t="str">
        <f t="shared" si="101"/>
        <v>SERRA FITA</v>
      </c>
    </row>
    <row r="769" spans="1:30" ht="24" customHeight="1" x14ac:dyDescent="0.3">
      <c r="A769" s="35">
        <v>46202</v>
      </c>
      <c r="B769" s="10">
        <v>10179</v>
      </c>
      <c r="C769" s="10"/>
      <c r="D769" s="10" t="s">
        <v>3089</v>
      </c>
      <c r="E769" s="10">
        <v>30006102</v>
      </c>
      <c r="F769" s="10" t="s">
        <v>3303</v>
      </c>
      <c r="G769" s="10" t="s">
        <v>3089</v>
      </c>
      <c r="H769" s="10" t="s">
        <v>3089</v>
      </c>
      <c r="I769" s="10" t="s">
        <v>3089</v>
      </c>
      <c r="J769" s="9">
        <v>10</v>
      </c>
      <c r="K769" s="10">
        <f>IF($E769="","",IFERROR(INDEX('01_Cad_Pecas'!$H$2:$H$5000,MATCH($E769,'01_Cad_Pecas'!$D$2:$D$5000,0)),IFERROR(INDEX('01_Cad_Pecas'!$H$2:$H$5000,MATCH(VALUE($E769),'01_Cad_Pecas'!$D$2:$D$5000,0)),"")))</f>
        <v>1.1000000000000001</v>
      </c>
      <c r="L769" s="10">
        <f>IF($E769="","",IFERROR(INDEX('01_Cad_Pecas'!$I$2:$I$5000,MATCH($E769,'01_Cad_Pecas'!$D$2:$D$5000,0)),IFERROR(INDEX('01_Cad_Pecas'!$I$2:$I$5000,MATCH(VALUE($E769),'01_Cad_Pecas'!$D$2:$D$5000,0)),"")))</f>
        <v>9.375E-2</v>
      </c>
      <c r="M769" s="10">
        <f t="shared" si="108"/>
        <v>2.0375000000000001</v>
      </c>
      <c r="N769" s="10">
        <v>46198</v>
      </c>
      <c r="O769" s="9">
        <v>10</v>
      </c>
      <c r="P769" s="10"/>
      <c r="Q769" s="10"/>
      <c r="R769" s="10">
        <f t="shared" si="109"/>
        <v>2.0375000000000001</v>
      </c>
      <c r="S769" s="10"/>
      <c r="T769" s="10">
        <f t="shared" si="110"/>
        <v>1</v>
      </c>
      <c r="U769" s="10"/>
      <c r="V769" s="10" t="str">
        <f t="shared" ca="1" si="111"/>
        <v>SIM</v>
      </c>
      <c r="W769" s="10">
        <f>IF(OR($A769="",$I769="",$M769=""),"",SUMIFS($M$2:M769,$I$2:I769,$I769,$A$2:A769,$A769)-$M769)</f>
        <v>197.23749999999998</v>
      </c>
      <c r="X769" s="10">
        <f t="shared" si="112"/>
        <v>206.53749999999997</v>
      </c>
      <c r="Y769" s="10" t="str">
        <f>IFERROR(VLOOKUP($I769,'02_Cad_Maquinas'!$B$2:$H$200,7,FALSE()),"")</f>
        <v/>
      </c>
      <c r="Z769" s="10" t="str">
        <f t="shared" si="113"/>
        <v/>
      </c>
      <c r="AA769" s="11" t="str">
        <f t="shared" si="114"/>
        <v/>
      </c>
      <c r="AB769" s="10"/>
      <c r="AC769" s="10" t="str">
        <f t="shared" si="100"/>
        <v>|10179|</v>
      </c>
      <c r="AD769" s="10" t="str">
        <f t="shared" si="101"/>
        <v>SERRA FITA</v>
      </c>
    </row>
    <row r="770" spans="1:30" ht="24" customHeight="1" x14ac:dyDescent="0.3">
      <c r="A770" s="35">
        <v>46202</v>
      </c>
      <c r="B770" s="10">
        <v>10179</v>
      </c>
      <c r="C770" s="10"/>
      <c r="D770" s="10" t="s">
        <v>3089</v>
      </c>
      <c r="E770" s="10">
        <v>30006801</v>
      </c>
      <c r="F770" s="10" t="s">
        <v>3297</v>
      </c>
      <c r="G770" s="10" t="s">
        <v>3089</v>
      </c>
      <c r="H770" s="10" t="s">
        <v>3089</v>
      </c>
      <c r="I770" s="10" t="s">
        <v>3089</v>
      </c>
      <c r="J770" s="9">
        <v>48</v>
      </c>
      <c r="K770" s="10">
        <f>IF($E770="","",IFERROR(INDEX('01_Cad_Pecas'!$H$2:$H$5000,MATCH($E770,'01_Cad_Pecas'!$D$2:$D$5000,0)),IFERROR(INDEX('01_Cad_Pecas'!$H$2:$H$5000,MATCH(VALUE($E770),'01_Cad_Pecas'!$D$2:$D$5000,0)),"")))</f>
        <v>1.1000000000000001</v>
      </c>
      <c r="L770" s="10">
        <f>IF($E770="","",IFERROR(INDEX('01_Cad_Pecas'!$I$2:$I$5000,MATCH($E770,'01_Cad_Pecas'!$D$2:$D$5000,0)),IFERROR(INDEX('01_Cad_Pecas'!$I$2:$I$5000,MATCH(VALUE($E770),'01_Cad_Pecas'!$D$2:$D$5000,0)),"")))</f>
        <v>9.375E-2</v>
      </c>
      <c r="M770" s="10">
        <f t="shared" si="108"/>
        <v>5.6</v>
      </c>
      <c r="N770" s="10">
        <v>46198</v>
      </c>
      <c r="O770" s="9">
        <v>48</v>
      </c>
      <c r="P770" s="10"/>
      <c r="Q770" s="10"/>
      <c r="R770" s="10">
        <f t="shared" si="109"/>
        <v>5.6</v>
      </c>
      <c r="S770" s="10"/>
      <c r="T770" s="10">
        <f t="shared" si="110"/>
        <v>1</v>
      </c>
      <c r="U770" s="10"/>
      <c r="V770" s="10" t="str">
        <f t="shared" ca="1" si="111"/>
        <v>SIM</v>
      </c>
      <c r="W770" s="10">
        <f>IF(OR($A770="",$I770="",$M770=""),"",SUMIFS($M$2:M770,$I$2:I770,$I770,$A$2:A770,$A770)-$M770)</f>
        <v>199.27499999999998</v>
      </c>
      <c r="X770" s="10">
        <f t="shared" si="112"/>
        <v>206.53749999999997</v>
      </c>
      <c r="Y770" s="10" t="str">
        <f>IFERROR(VLOOKUP($I770,'02_Cad_Maquinas'!$B$2:$H$200,7,FALSE()),"")</f>
        <v/>
      </c>
      <c r="Z770" s="10" t="str">
        <f t="shared" si="113"/>
        <v/>
      </c>
      <c r="AA770" s="11" t="str">
        <f t="shared" si="114"/>
        <v/>
      </c>
      <c r="AB770" s="10"/>
      <c r="AC770" s="10" t="str">
        <f t="shared" si="100"/>
        <v>|10179|</v>
      </c>
      <c r="AD770" s="10" t="str">
        <f t="shared" si="101"/>
        <v>SERRA FITA</v>
      </c>
    </row>
    <row r="771" spans="1:30" ht="24" customHeight="1" x14ac:dyDescent="0.3">
      <c r="A771" s="35">
        <v>46202</v>
      </c>
      <c r="B771" s="10">
        <v>10179</v>
      </c>
      <c r="C771" s="10"/>
      <c r="D771" s="10" t="s">
        <v>3089</v>
      </c>
      <c r="E771" s="10">
        <v>30009703</v>
      </c>
      <c r="F771" s="10" t="s">
        <v>3267</v>
      </c>
      <c r="G771" s="10" t="s">
        <v>3089</v>
      </c>
      <c r="H771" s="10" t="s">
        <v>3089</v>
      </c>
      <c r="I771" s="10" t="s">
        <v>3089</v>
      </c>
      <c r="J771" s="9">
        <v>6</v>
      </c>
      <c r="K771" s="10">
        <f>IF($E771="","",IFERROR(INDEX('01_Cad_Pecas'!$H$2:$H$5000,MATCH($E771,'01_Cad_Pecas'!$D$2:$D$5000,0)),IFERROR(INDEX('01_Cad_Pecas'!$H$2:$H$5000,MATCH(VALUE($E771),'01_Cad_Pecas'!$D$2:$D$5000,0)),"")))</f>
        <v>1.1000000000000001</v>
      </c>
      <c r="L771" s="10">
        <f>IF($E771="","",IFERROR(INDEX('01_Cad_Pecas'!$I$2:$I$5000,MATCH($E771,'01_Cad_Pecas'!$D$2:$D$5000,0)),IFERROR(INDEX('01_Cad_Pecas'!$I$2:$I$5000,MATCH(VALUE($E771),'01_Cad_Pecas'!$D$2:$D$5000,0)),"")))</f>
        <v>9.375E-2</v>
      </c>
      <c r="M771" s="10">
        <f t="shared" si="108"/>
        <v>1.6625000000000001</v>
      </c>
      <c r="N771" s="10">
        <v>46198</v>
      </c>
      <c r="O771" s="9">
        <v>6</v>
      </c>
      <c r="P771" s="10"/>
      <c r="Q771" s="10"/>
      <c r="R771" s="10">
        <f t="shared" si="109"/>
        <v>1.6625000000000001</v>
      </c>
      <c r="S771" s="10"/>
      <c r="T771" s="10">
        <f t="shared" si="110"/>
        <v>1</v>
      </c>
      <c r="U771" s="10"/>
      <c r="V771" s="10" t="str">
        <f t="shared" ca="1" si="111"/>
        <v>SIM</v>
      </c>
      <c r="W771" s="10">
        <f>IF(OR($A771="",$I771="",$M771=""),"",SUMIFS($M$2:M771,$I$2:I771,$I771,$A$2:A771,$A771)-$M771)</f>
        <v>204.87499999999997</v>
      </c>
      <c r="X771" s="10">
        <f t="shared" si="112"/>
        <v>206.53749999999997</v>
      </c>
      <c r="Y771" s="10" t="str">
        <f>IFERROR(VLOOKUP($I771,'02_Cad_Maquinas'!$B$2:$H$200,7,FALSE()),"")</f>
        <v/>
      </c>
      <c r="Z771" s="10" t="str">
        <f t="shared" si="113"/>
        <v/>
      </c>
      <c r="AA771" s="11" t="str">
        <f t="shared" si="114"/>
        <v/>
      </c>
      <c r="AB771" s="10"/>
      <c r="AC771" s="10" t="str">
        <f t="shared" ref="AC771:AC834" si="115">IF($B771="","","|"&amp;SUBSTITUTE(TRIM(SUBSTITUTE(SUBSTITUTE(SUBSTITUTE(SUBSTITUTE(SUBSTITUTE(SUBSTITUTE(SUBSTITUTE(SUBSTITUTE(SUBSTITUTE(SUBSTITUTE(SUBSTITUTE(SUBSTITUTE(SUBSTITUTE(SUBSTITUTE(TRIM($B771&amp;""),CHAR(10)," "),CHAR(13)," "),"."," "),";"," "),","," "),"/"," "),"+"," "),"-"," "),"  "," "),"  "," "),"  "," "),"  "," "),"  "," "),"  "," "))," ","|")&amp;"|")</f>
        <v>|10179|</v>
      </c>
      <c r="AD771" s="10" t="str">
        <f t="shared" ref="AD771:AD834" si="116">TRIM($I771&amp;"")</f>
        <v>SERRA FITA</v>
      </c>
    </row>
    <row r="772" spans="1:30" ht="24" customHeight="1" x14ac:dyDescent="0.35">
      <c r="A772" s="36">
        <v>46199</v>
      </c>
      <c r="B772" s="1">
        <v>10180.101479999999</v>
      </c>
      <c r="D772" s="1" t="s">
        <v>3089</v>
      </c>
      <c r="E772" s="1">
        <v>30001309</v>
      </c>
      <c r="F772" s="1" t="s">
        <v>3291</v>
      </c>
      <c r="G772" s="1" t="s">
        <v>3089</v>
      </c>
      <c r="H772" s="1" t="s">
        <v>3089</v>
      </c>
      <c r="I772" s="1" t="s">
        <v>3089</v>
      </c>
      <c r="J772" s="19">
        <v>820</v>
      </c>
      <c r="N772" s="1">
        <v>46200</v>
      </c>
      <c r="O772" s="19">
        <v>820</v>
      </c>
      <c r="AC772" s="10" t="str">
        <f t="shared" si="115"/>
        <v>|10180|10148|</v>
      </c>
      <c r="AD772" s="10" t="str">
        <f t="shared" si="116"/>
        <v>SERRA FITA</v>
      </c>
    </row>
    <row r="773" spans="1:30" ht="24" customHeight="1" x14ac:dyDescent="0.35">
      <c r="A773" s="36">
        <v>46199</v>
      </c>
      <c r="B773" s="1">
        <v>10180.101479999999</v>
      </c>
      <c r="D773" s="1" t="s">
        <v>3089</v>
      </c>
      <c r="E773" s="1">
        <v>30001301</v>
      </c>
      <c r="F773" s="1" t="s">
        <v>3294</v>
      </c>
      <c r="G773" s="1" t="s">
        <v>3089</v>
      </c>
      <c r="H773" s="1" t="s">
        <v>3089</v>
      </c>
      <c r="I773" s="1" t="s">
        <v>3089</v>
      </c>
      <c r="J773" s="19">
        <v>1640</v>
      </c>
      <c r="N773" s="1">
        <v>46200</v>
      </c>
      <c r="O773" s="19">
        <v>1640</v>
      </c>
      <c r="AC773" s="10" t="str">
        <f t="shared" si="115"/>
        <v>|10180|10148|</v>
      </c>
      <c r="AD773" s="10" t="str">
        <f t="shared" si="116"/>
        <v>SERRA FITA</v>
      </c>
    </row>
    <row r="774" spans="1:30" ht="24" customHeight="1" x14ac:dyDescent="0.3">
      <c r="A774" s="35">
        <v>46199</v>
      </c>
      <c r="B774" s="10">
        <v>10176</v>
      </c>
      <c r="C774" s="10" t="s">
        <v>3130</v>
      </c>
      <c r="D774" s="10" t="s">
        <v>62</v>
      </c>
      <c r="E774" s="10">
        <v>30001212</v>
      </c>
      <c r="F774" s="10" t="s">
        <v>482</v>
      </c>
      <c r="G774" s="10" t="s">
        <v>62</v>
      </c>
      <c r="H774" s="10" t="s">
        <v>62</v>
      </c>
      <c r="I774" s="9" t="s">
        <v>62</v>
      </c>
      <c r="J774" s="9">
        <v>40</v>
      </c>
      <c r="K774" s="10">
        <f>IF($E774="","",IFERROR(INDEX('01_Cad_Pecas'!$H$2:$H$5000,MATCH($E774,'01_Cad_Pecas'!$D$2:$D$5000,0)),IFERROR(INDEX('01_Cad_Pecas'!$H$2:$H$5000,MATCH(VALUE($E774),'01_Cad_Pecas'!$D$2:$D$5000,0)),"")))</f>
        <v>0</v>
      </c>
      <c r="L774" s="10">
        <f>IF($E774="","",IFERROR(INDEX('01_Cad_Pecas'!$I$2:$I$5000,MATCH($E774,'01_Cad_Pecas'!$D$2:$D$5000,0)),IFERROR(INDEX('01_Cad_Pecas'!$I$2:$I$5000,MATCH(VALUE($E774),'01_Cad_Pecas'!$D$2:$D$5000,0)),"")))</f>
        <v>0.35</v>
      </c>
      <c r="M774" s="10">
        <f t="shared" ref="M774:M795" si="117">IF(OR($J774="",$L774=""),"",IF($K774="",0,$K774)+$J774*$L774)</f>
        <v>14</v>
      </c>
      <c r="N774" s="10">
        <v>46200</v>
      </c>
      <c r="O774" s="9">
        <v>40</v>
      </c>
      <c r="P774" s="10"/>
      <c r="Q774" s="10"/>
      <c r="R774" s="10">
        <f t="shared" ref="R774:R795" si="118">IF(AND($P774&lt;&gt;"",$Q774&lt;&gt;""),($Q774-$P774)*1440,IF(AND($O774&lt;&gt;"",$L774&lt;&gt;""),IF($K774="",0,$K774)+$O774*$L774,""))</f>
        <v>14</v>
      </c>
      <c r="S774" s="10"/>
      <c r="T774" s="10">
        <f t="shared" ref="T774:T805" si="119">IF(OR($J774="",$O774=""),"",$O774/$J774)</f>
        <v>1</v>
      </c>
      <c r="U774" s="10"/>
      <c r="V774" s="10" t="str">
        <f t="shared" ref="V774:V795" ca="1" si="120">IF($A774="","",IF(AND($A774&lt;&gt;"",NOT(OR($U774="Concluído",$U774="Concluido")),TODAY()&gt;$A774),"SIM","NÃO"))</f>
        <v>SIM</v>
      </c>
      <c r="W774" s="10">
        <f>IF(OR($A774="",$I774="",$M774=""),"",SUMIFS($M$2:M774,$I$2:I774,$I774,$A$2:A774,$A774)-$M774)</f>
        <v>0</v>
      </c>
      <c r="X774" s="10">
        <f t="shared" ref="X774:X795" si="121">IF(OR($A774="",$I774=""),"",SUMIFS($M$2:$M$4922,$I$2:$I$4922,$I774,$A$2:$A$4922,$A774))</f>
        <v>229.6</v>
      </c>
      <c r="Y774" s="10">
        <f>IFERROR(VLOOKUP($I774,'02_Cad_Maquinas'!$B$2:$H$200,7,FALSE()),"")</f>
        <v>3408</v>
      </c>
      <c r="Z774" s="10">
        <f t="shared" ref="Z774:Z795" si="122">IF(OR($X774="",$Y774=""),"",$Y774-$X774)</f>
        <v>3178.4</v>
      </c>
      <c r="AA774" s="11">
        <f t="shared" ref="AA774:AA795" si="123">IF(OR($X774="",$Y774=""),"",$X774/$Y774)</f>
        <v>6.7370892018779341E-2</v>
      </c>
      <c r="AB774" s="10" t="s">
        <v>3339</v>
      </c>
      <c r="AC774" s="10" t="str">
        <f t="shared" si="115"/>
        <v>|10176|</v>
      </c>
      <c r="AD774" s="10" t="str">
        <f t="shared" si="116"/>
        <v>TAPEÇARIA</v>
      </c>
    </row>
    <row r="775" spans="1:30" ht="24" customHeight="1" x14ac:dyDescent="0.3">
      <c r="A775" s="35">
        <v>46199</v>
      </c>
      <c r="B775" s="10">
        <v>10176</v>
      </c>
      <c r="C775" s="10" t="s">
        <v>3130</v>
      </c>
      <c r="D775" s="10" t="s">
        <v>62</v>
      </c>
      <c r="E775" s="10">
        <v>30001213</v>
      </c>
      <c r="F775" s="10" t="s">
        <v>477</v>
      </c>
      <c r="G775" s="10" t="s">
        <v>62</v>
      </c>
      <c r="H775" s="10" t="s">
        <v>62</v>
      </c>
      <c r="I775" s="9" t="s">
        <v>62</v>
      </c>
      <c r="J775" s="9">
        <v>238</v>
      </c>
      <c r="K775" s="10">
        <f>IF($E775="","",IFERROR(INDEX('01_Cad_Pecas'!$H$2:$H$5000,MATCH($E775,'01_Cad_Pecas'!$D$2:$D$5000,0)),IFERROR(INDEX('01_Cad_Pecas'!$H$2:$H$5000,MATCH(VALUE($E775),'01_Cad_Pecas'!$D$2:$D$5000,0)),"")))</f>
        <v>0</v>
      </c>
      <c r="L775" s="10">
        <f>IF($E775="","",IFERROR(INDEX('01_Cad_Pecas'!$I$2:$I$5000,MATCH($E775,'01_Cad_Pecas'!$D$2:$D$5000,0)),IFERROR(INDEX('01_Cad_Pecas'!$I$2:$I$5000,MATCH(VALUE($E775),'01_Cad_Pecas'!$D$2:$D$5000,0)),"")))</f>
        <v>0.35</v>
      </c>
      <c r="M775" s="10">
        <f t="shared" si="117"/>
        <v>83.3</v>
      </c>
      <c r="N775" s="10">
        <v>46200</v>
      </c>
      <c r="O775" s="9">
        <v>238</v>
      </c>
      <c r="P775" s="10"/>
      <c r="Q775" s="10"/>
      <c r="R775" s="10">
        <f t="shared" si="118"/>
        <v>83.3</v>
      </c>
      <c r="S775" s="10"/>
      <c r="T775" s="10">
        <f t="shared" si="119"/>
        <v>1</v>
      </c>
      <c r="U775" s="10"/>
      <c r="V775" s="10" t="str">
        <f t="shared" ca="1" si="120"/>
        <v>SIM</v>
      </c>
      <c r="W775" s="10">
        <f>IF(OR($A775="",$I775="",$M775=""),"",SUMIFS($M$2:M775,$I$2:I775,$I775,$A$2:A775,$A775)-$M775)</f>
        <v>14</v>
      </c>
      <c r="X775" s="10">
        <f t="shared" si="121"/>
        <v>229.6</v>
      </c>
      <c r="Y775" s="10">
        <f>IFERROR(VLOOKUP($I775,'02_Cad_Maquinas'!$B$2:$H$200,7,FALSE()),"")</f>
        <v>3408</v>
      </c>
      <c r="Z775" s="10">
        <f t="shared" si="122"/>
        <v>3178.4</v>
      </c>
      <c r="AA775" s="11">
        <f t="shared" si="123"/>
        <v>6.7370892018779341E-2</v>
      </c>
      <c r="AB775" s="10" t="s">
        <v>3339</v>
      </c>
      <c r="AC775" s="10" t="str">
        <f t="shared" si="115"/>
        <v>|10176|</v>
      </c>
      <c r="AD775" s="10" t="str">
        <f t="shared" si="116"/>
        <v>TAPEÇARIA</v>
      </c>
    </row>
    <row r="776" spans="1:30" ht="24" customHeight="1" x14ac:dyDescent="0.3">
      <c r="A776" s="35">
        <v>46199</v>
      </c>
      <c r="B776" s="10">
        <v>10176</v>
      </c>
      <c r="C776" s="10" t="s">
        <v>3130</v>
      </c>
      <c r="D776" s="10" t="s">
        <v>62</v>
      </c>
      <c r="E776" s="10">
        <v>30001312</v>
      </c>
      <c r="F776" s="10" t="s">
        <v>3169</v>
      </c>
      <c r="G776" s="10" t="s">
        <v>62</v>
      </c>
      <c r="H776" s="10" t="s">
        <v>62</v>
      </c>
      <c r="I776" s="9" t="s">
        <v>62</v>
      </c>
      <c r="J776" s="9">
        <v>48</v>
      </c>
      <c r="K776" s="10">
        <f>IF($E776="","",IFERROR(INDEX('01_Cad_Pecas'!$H$2:$H$5000,MATCH($E776,'01_Cad_Pecas'!$D$2:$D$5000,0)),IFERROR(INDEX('01_Cad_Pecas'!$H$2:$H$5000,MATCH(VALUE($E776),'01_Cad_Pecas'!$D$2:$D$5000,0)),"")))</f>
        <v>0</v>
      </c>
      <c r="L776" s="10">
        <f>IF($E776="","",IFERROR(INDEX('01_Cad_Pecas'!$I$2:$I$5000,MATCH($E776,'01_Cad_Pecas'!$D$2:$D$5000,0)),IFERROR(INDEX('01_Cad_Pecas'!$I$2:$I$5000,MATCH(VALUE($E776),'01_Cad_Pecas'!$D$2:$D$5000,0)),"")))</f>
        <v>0.35</v>
      </c>
      <c r="M776" s="10">
        <f t="shared" si="117"/>
        <v>16.799999999999997</v>
      </c>
      <c r="N776" s="10">
        <v>46200</v>
      </c>
      <c r="O776" s="9">
        <v>48</v>
      </c>
      <c r="P776" s="10"/>
      <c r="Q776" s="10"/>
      <c r="R776" s="10">
        <f t="shared" si="118"/>
        <v>16.799999999999997</v>
      </c>
      <c r="S776" s="10"/>
      <c r="T776" s="10">
        <f t="shared" si="119"/>
        <v>1</v>
      </c>
      <c r="U776" s="10"/>
      <c r="V776" s="10" t="str">
        <f t="shared" ca="1" si="120"/>
        <v>SIM</v>
      </c>
      <c r="W776" s="10">
        <f>IF(OR($A776="",$I776="",$M776=""),"",SUMIFS($M$2:M776,$I$2:I776,$I776,$A$2:A776,$A776)-$M776)</f>
        <v>97.3</v>
      </c>
      <c r="X776" s="10">
        <f t="shared" si="121"/>
        <v>229.6</v>
      </c>
      <c r="Y776" s="10">
        <f>IFERROR(VLOOKUP($I776,'02_Cad_Maquinas'!$B$2:$H$200,7,FALSE()),"")</f>
        <v>3408</v>
      </c>
      <c r="Z776" s="10">
        <f t="shared" si="122"/>
        <v>3178.4</v>
      </c>
      <c r="AA776" s="11">
        <f t="shared" si="123"/>
        <v>6.7370892018779341E-2</v>
      </c>
      <c r="AB776" s="10" t="s">
        <v>3339</v>
      </c>
      <c r="AC776" s="10" t="str">
        <f t="shared" si="115"/>
        <v>|10176|</v>
      </c>
      <c r="AD776" s="10" t="str">
        <f t="shared" si="116"/>
        <v>TAPEÇARIA</v>
      </c>
    </row>
    <row r="777" spans="1:30" ht="24" customHeight="1" x14ac:dyDescent="0.3">
      <c r="A777" s="35">
        <v>46199</v>
      </c>
      <c r="B777" s="10">
        <v>10176</v>
      </c>
      <c r="C777" s="10" t="s">
        <v>3130</v>
      </c>
      <c r="D777" s="10" t="s">
        <v>62</v>
      </c>
      <c r="E777" s="10">
        <v>30003212</v>
      </c>
      <c r="F777" s="10" t="s">
        <v>3170</v>
      </c>
      <c r="G777" s="10" t="s">
        <v>62</v>
      </c>
      <c r="H777" s="10" t="s">
        <v>62</v>
      </c>
      <c r="I777" s="9" t="s">
        <v>62</v>
      </c>
      <c r="J777" s="9">
        <v>150</v>
      </c>
      <c r="K777" s="10">
        <f>IF($E777="","",IFERROR(INDEX('01_Cad_Pecas'!$H$2:$H$5000,MATCH($E777,'01_Cad_Pecas'!$D$2:$D$5000,0)),IFERROR(INDEX('01_Cad_Pecas'!$H$2:$H$5000,MATCH(VALUE($E777),'01_Cad_Pecas'!$D$2:$D$5000,0)),"")))</f>
        <v>0</v>
      </c>
      <c r="L777" s="10">
        <f>IF($E777="","",IFERROR(INDEX('01_Cad_Pecas'!$I$2:$I$5000,MATCH($E777,'01_Cad_Pecas'!$D$2:$D$5000,0)),IFERROR(INDEX('01_Cad_Pecas'!$I$2:$I$5000,MATCH(VALUE($E777),'01_Cad_Pecas'!$D$2:$D$5000,0)),"")))</f>
        <v>0.35</v>
      </c>
      <c r="M777" s="10">
        <f t="shared" si="117"/>
        <v>52.5</v>
      </c>
      <c r="N777" s="10">
        <v>46200</v>
      </c>
      <c r="O777" s="9">
        <v>150</v>
      </c>
      <c r="P777" s="10"/>
      <c r="Q777" s="10"/>
      <c r="R777" s="10">
        <f t="shared" si="118"/>
        <v>52.5</v>
      </c>
      <c r="S777" s="10"/>
      <c r="T777" s="10">
        <f t="shared" si="119"/>
        <v>1</v>
      </c>
      <c r="U777" s="10"/>
      <c r="V777" s="10" t="str">
        <f t="shared" ca="1" si="120"/>
        <v>SIM</v>
      </c>
      <c r="W777" s="10">
        <f>IF(OR($A777="",$I777="",$M777=""),"",SUMIFS($M$2:M777,$I$2:I777,$I777,$A$2:A777,$A777)-$M777)</f>
        <v>114.1</v>
      </c>
      <c r="X777" s="10">
        <f t="shared" si="121"/>
        <v>229.6</v>
      </c>
      <c r="Y777" s="10">
        <f>IFERROR(VLOOKUP($I777,'02_Cad_Maquinas'!$B$2:$H$200,7,FALSE()),"")</f>
        <v>3408</v>
      </c>
      <c r="Z777" s="10">
        <f t="shared" si="122"/>
        <v>3178.4</v>
      </c>
      <c r="AA777" s="11">
        <f t="shared" si="123"/>
        <v>6.7370892018779341E-2</v>
      </c>
      <c r="AB777" s="10" t="s">
        <v>3339</v>
      </c>
      <c r="AC777" s="10" t="str">
        <f t="shared" si="115"/>
        <v>|10176|</v>
      </c>
      <c r="AD777" s="10" t="str">
        <f t="shared" si="116"/>
        <v>TAPEÇARIA</v>
      </c>
    </row>
    <row r="778" spans="1:30" ht="24" customHeight="1" x14ac:dyDescent="0.3">
      <c r="A778" s="35">
        <v>46199</v>
      </c>
      <c r="B778" s="10">
        <v>10176</v>
      </c>
      <c r="C778" s="10" t="s">
        <v>3130</v>
      </c>
      <c r="D778" s="10" t="s">
        <v>62</v>
      </c>
      <c r="E778" s="10">
        <v>30004807</v>
      </c>
      <c r="F778" s="10" t="s">
        <v>466</v>
      </c>
      <c r="G778" s="10" t="s">
        <v>62</v>
      </c>
      <c r="H778" s="10" t="s">
        <v>62</v>
      </c>
      <c r="I778" s="9" t="s">
        <v>62</v>
      </c>
      <c r="J778" s="9">
        <v>30</v>
      </c>
      <c r="K778" s="10">
        <f>IF($E778="","",IFERROR(INDEX('01_Cad_Pecas'!$H$2:$H$5000,MATCH($E778,'01_Cad_Pecas'!$D$2:$D$5000,0)),IFERROR(INDEX('01_Cad_Pecas'!$H$2:$H$5000,MATCH(VALUE($E778),'01_Cad_Pecas'!$D$2:$D$5000,0)),"")))</f>
        <v>0</v>
      </c>
      <c r="L778" s="10">
        <f>IF($E778="","",IFERROR(INDEX('01_Cad_Pecas'!$I$2:$I$5000,MATCH($E778,'01_Cad_Pecas'!$D$2:$D$5000,0)),IFERROR(INDEX('01_Cad_Pecas'!$I$2:$I$5000,MATCH(VALUE($E778),'01_Cad_Pecas'!$D$2:$D$5000,0)),"")))</f>
        <v>0.35</v>
      </c>
      <c r="M778" s="10">
        <f t="shared" si="117"/>
        <v>10.5</v>
      </c>
      <c r="N778" s="10">
        <v>46200</v>
      </c>
      <c r="O778" s="9">
        <v>30</v>
      </c>
      <c r="P778" s="10"/>
      <c r="Q778" s="10"/>
      <c r="R778" s="10">
        <f t="shared" si="118"/>
        <v>10.5</v>
      </c>
      <c r="S778" s="10"/>
      <c r="T778" s="10">
        <f t="shared" si="119"/>
        <v>1</v>
      </c>
      <c r="U778" s="10"/>
      <c r="V778" s="10" t="str">
        <f t="shared" ca="1" si="120"/>
        <v>SIM</v>
      </c>
      <c r="W778" s="10">
        <f>IF(OR($A778="",$I778="",$M778=""),"",SUMIFS($M$2:M778,$I$2:I778,$I778,$A$2:A778,$A778)-$M778)</f>
        <v>166.6</v>
      </c>
      <c r="X778" s="10">
        <f t="shared" si="121"/>
        <v>229.6</v>
      </c>
      <c r="Y778" s="10">
        <f>IFERROR(VLOOKUP($I778,'02_Cad_Maquinas'!$B$2:$H$200,7,FALSE()),"")</f>
        <v>3408</v>
      </c>
      <c r="Z778" s="10">
        <f t="shared" si="122"/>
        <v>3178.4</v>
      </c>
      <c r="AA778" s="11">
        <f t="shared" si="123"/>
        <v>6.7370892018779341E-2</v>
      </c>
      <c r="AB778" s="10" t="s">
        <v>3339</v>
      </c>
      <c r="AC778" s="10" t="str">
        <f t="shared" si="115"/>
        <v>|10176|</v>
      </c>
      <c r="AD778" s="10" t="str">
        <f t="shared" si="116"/>
        <v>TAPEÇARIA</v>
      </c>
    </row>
    <row r="779" spans="1:30" ht="24" customHeight="1" x14ac:dyDescent="0.3">
      <c r="A779" s="35">
        <v>46199</v>
      </c>
      <c r="B779" s="10">
        <v>10176</v>
      </c>
      <c r="C779" s="10" t="s">
        <v>3130</v>
      </c>
      <c r="D779" s="10" t="s">
        <v>62</v>
      </c>
      <c r="E779" s="10">
        <v>30006106</v>
      </c>
      <c r="F779" s="10" t="s">
        <v>3340</v>
      </c>
      <c r="G779" s="10" t="s">
        <v>62</v>
      </c>
      <c r="H779" s="10" t="s">
        <v>62</v>
      </c>
      <c r="I779" s="9" t="s">
        <v>62</v>
      </c>
      <c r="J779" s="9">
        <v>30</v>
      </c>
      <c r="K779" s="10">
        <f>IF($E779="","",IFERROR(INDEX('01_Cad_Pecas'!$H$2:$H$5000,MATCH($E779,'01_Cad_Pecas'!$D$2:$D$5000,0)),IFERROR(INDEX('01_Cad_Pecas'!$H$2:$H$5000,MATCH(VALUE($E779),'01_Cad_Pecas'!$D$2:$D$5000,0)),"")))</f>
        <v>0</v>
      </c>
      <c r="L779" s="10">
        <f>IF($E779="","",IFERROR(INDEX('01_Cad_Pecas'!$I$2:$I$5000,MATCH($E779,'01_Cad_Pecas'!$D$2:$D$5000,0)),IFERROR(INDEX('01_Cad_Pecas'!$I$2:$I$5000,MATCH(VALUE($E779),'01_Cad_Pecas'!$D$2:$D$5000,0)),"")))</f>
        <v>1.75</v>
      </c>
      <c r="M779" s="10">
        <f t="shared" si="117"/>
        <v>52.5</v>
      </c>
      <c r="N779" s="10">
        <v>46200</v>
      </c>
      <c r="O779" s="9">
        <v>30</v>
      </c>
      <c r="P779" s="10"/>
      <c r="Q779" s="10"/>
      <c r="R779" s="10">
        <f t="shared" si="118"/>
        <v>52.5</v>
      </c>
      <c r="S779" s="10"/>
      <c r="T779" s="10">
        <f t="shared" si="119"/>
        <v>1</v>
      </c>
      <c r="U779" s="10"/>
      <c r="V779" s="10" t="str">
        <f t="shared" ca="1" si="120"/>
        <v>SIM</v>
      </c>
      <c r="W779" s="10">
        <f>IF(OR($A779="",$I779="",$M779=""),"",SUMIFS($M$2:M779,$I$2:I779,$I779,$A$2:A779,$A779)-$M779)</f>
        <v>177.1</v>
      </c>
      <c r="X779" s="10">
        <f t="shared" si="121"/>
        <v>229.6</v>
      </c>
      <c r="Y779" s="10">
        <f>IFERROR(VLOOKUP($I779,'02_Cad_Maquinas'!$B$2:$H$200,7,FALSE()),"")</f>
        <v>3408</v>
      </c>
      <c r="Z779" s="10">
        <f t="shared" si="122"/>
        <v>3178.4</v>
      </c>
      <c r="AA779" s="11">
        <f t="shared" si="123"/>
        <v>6.7370892018779341E-2</v>
      </c>
      <c r="AB779" s="10" t="s">
        <v>3339</v>
      </c>
      <c r="AC779" s="10" t="str">
        <f t="shared" si="115"/>
        <v>|10176|</v>
      </c>
      <c r="AD779" s="10" t="str">
        <f t="shared" si="116"/>
        <v>TAPEÇARIA</v>
      </c>
    </row>
    <row r="780" spans="1:30" ht="36" customHeight="1" x14ac:dyDescent="0.3">
      <c r="A780" s="35">
        <v>46202</v>
      </c>
      <c r="B780" s="10">
        <v>10163</v>
      </c>
      <c r="C780" s="10" t="s">
        <v>3142</v>
      </c>
      <c r="D780" s="10" t="s">
        <v>62</v>
      </c>
      <c r="E780" s="10">
        <v>30001213</v>
      </c>
      <c r="F780" s="10" t="s">
        <v>477</v>
      </c>
      <c r="G780" s="10" t="s">
        <v>62</v>
      </c>
      <c r="H780" s="10" t="s">
        <v>62</v>
      </c>
      <c r="I780" s="9" t="s">
        <v>62</v>
      </c>
      <c r="J780" s="9">
        <v>380</v>
      </c>
      <c r="K780" s="10">
        <f>IF($E780="","",IFERROR(INDEX('01_Cad_Pecas'!$H$2:$H$5000,MATCH($E780,'01_Cad_Pecas'!$D$2:$D$5000,0)),IFERROR(INDEX('01_Cad_Pecas'!$H$2:$H$5000,MATCH(VALUE($E780),'01_Cad_Pecas'!$D$2:$D$5000,0)),"")))</f>
        <v>0</v>
      </c>
      <c r="L780" s="10">
        <f>IF($E780="","",IFERROR(INDEX('01_Cad_Pecas'!$I$2:$I$5000,MATCH($E780,'01_Cad_Pecas'!$D$2:$D$5000,0)),IFERROR(INDEX('01_Cad_Pecas'!$I$2:$I$5000,MATCH(VALUE($E780),'01_Cad_Pecas'!$D$2:$D$5000,0)),"")))</f>
        <v>0.35</v>
      </c>
      <c r="M780" s="10">
        <f t="shared" si="117"/>
        <v>133</v>
      </c>
      <c r="N780" s="10">
        <v>46232</v>
      </c>
      <c r="O780" s="9">
        <v>380</v>
      </c>
      <c r="P780" s="10"/>
      <c r="Q780" s="10"/>
      <c r="R780" s="10">
        <f t="shared" si="118"/>
        <v>133</v>
      </c>
      <c r="S780" s="10"/>
      <c r="T780" s="10">
        <f t="shared" si="119"/>
        <v>1</v>
      </c>
      <c r="U780" s="10"/>
      <c r="V780" s="10" t="str">
        <f t="shared" ca="1" si="120"/>
        <v>SIM</v>
      </c>
      <c r="W780" s="10">
        <f>IF(OR($A780="",$I780="",$M780=""),"",SUMIFS($M$2:M780,$I$2:I780,$I780,$A$2:A780,$A780)-$M780)</f>
        <v>0</v>
      </c>
      <c r="X780" s="10">
        <f t="shared" si="121"/>
        <v>371</v>
      </c>
      <c r="Y780" s="10">
        <f>IFERROR(VLOOKUP($I780,'02_Cad_Maquinas'!$B$2:$H$200,7,FALSE()),"")</f>
        <v>3408</v>
      </c>
      <c r="Z780" s="10">
        <f t="shared" si="122"/>
        <v>3037</v>
      </c>
      <c r="AA780" s="11">
        <f t="shared" si="123"/>
        <v>0.10886150234741784</v>
      </c>
      <c r="AB780" s="10" t="s">
        <v>3341</v>
      </c>
      <c r="AC780" s="10" t="str">
        <f t="shared" si="115"/>
        <v>|10163|</v>
      </c>
      <c r="AD780" s="10" t="str">
        <f t="shared" si="116"/>
        <v>TAPEÇARIA</v>
      </c>
    </row>
    <row r="781" spans="1:30" ht="36" customHeight="1" x14ac:dyDescent="0.3">
      <c r="A781" s="35">
        <v>46202</v>
      </c>
      <c r="B781" s="10">
        <v>10163</v>
      </c>
      <c r="C781" s="10" t="s">
        <v>3142</v>
      </c>
      <c r="D781" s="10" t="s">
        <v>62</v>
      </c>
      <c r="E781" s="10">
        <v>30001312</v>
      </c>
      <c r="F781" s="10" t="s">
        <v>3169</v>
      </c>
      <c r="G781" s="10" t="s">
        <v>62</v>
      </c>
      <c r="H781" s="10" t="s">
        <v>62</v>
      </c>
      <c r="I781" s="9" t="s">
        <v>62</v>
      </c>
      <c r="J781" s="9">
        <v>130</v>
      </c>
      <c r="K781" s="10">
        <f>IF($E781="","",IFERROR(INDEX('01_Cad_Pecas'!$H$2:$H$5000,MATCH($E781,'01_Cad_Pecas'!$D$2:$D$5000,0)),IFERROR(INDEX('01_Cad_Pecas'!$H$2:$H$5000,MATCH(VALUE($E781),'01_Cad_Pecas'!$D$2:$D$5000,0)),"")))</f>
        <v>0</v>
      </c>
      <c r="L781" s="10">
        <f>IF($E781="","",IFERROR(INDEX('01_Cad_Pecas'!$I$2:$I$5000,MATCH($E781,'01_Cad_Pecas'!$D$2:$D$5000,0)),IFERROR(INDEX('01_Cad_Pecas'!$I$2:$I$5000,MATCH(VALUE($E781),'01_Cad_Pecas'!$D$2:$D$5000,0)),"")))</f>
        <v>0.35</v>
      </c>
      <c r="M781" s="10">
        <f t="shared" si="117"/>
        <v>45.5</v>
      </c>
      <c r="N781" s="10">
        <v>46232</v>
      </c>
      <c r="O781" s="9">
        <v>130</v>
      </c>
      <c r="P781" s="10"/>
      <c r="Q781" s="10"/>
      <c r="R781" s="10">
        <f t="shared" si="118"/>
        <v>45.5</v>
      </c>
      <c r="S781" s="10"/>
      <c r="T781" s="10">
        <f t="shared" si="119"/>
        <v>1</v>
      </c>
      <c r="U781" s="10"/>
      <c r="V781" s="10" t="str">
        <f t="shared" ca="1" si="120"/>
        <v>SIM</v>
      </c>
      <c r="W781" s="10">
        <f>IF(OR($A781="",$I781="",$M781=""),"",SUMIFS($M$2:M781,$I$2:I781,$I781,$A$2:A781,$A781)-$M781)</f>
        <v>133</v>
      </c>
      <c r="X781" s="10">
        <f t="shared" si="121"/>
        <v>371</v>
      </c>
      <c r="Y781" s="10">
        <f>IFERROR(VLOOKUP($I781,'02_Cad_Maquinas'!$B$2:$H$200,7,FALSE()),"")</f>
        <v>3408</v>
      </c>
      <c r="Z781" s="10">
        <f t="shared" si="122"/>
        <v>3037</v>
      </c>
      <c r="AA781" s="11">
        <f t="shared" si="123"/>
        <v>0.10886150234741784</v>
      </c>
      <c r="AB781" s="10" t="s">
        <v>3341</v>
      </c>
      <c r="AC781" s="10" t="str">
        <f t="shared" si="115"/>
        <v>|10163|</v>
      </c>
      <c r="AD781" s="10" t="str">
        <f t="shared" si="116"/>
        <v>TAPEÇARIA</v>
      </c>
    </row>
    <row r="782" spans="1:30" ht="36" customHeight="1" x14ac:dyDescent="0.3">
      <c r="A782" s="35">
        <v>46202</v>
      </c>
      <c r="B782" s="10">
        <v>10163</v>
      </c>
      <c r="C782" s="10" t="s">
        <v>3142</v>
      </c>
      <c r="D782" s="10" t="s">
        <v>62</v>
      </c>
      <c r="E782" s="10">
        <v>30001412</v>
      </c>
      <c r="F782" s="10" t="s">
        <v>3174</v>
      </c>
      <c r="G782" s="10" t="s">
        <v>62</v>
      </c>
      <c r="H782" s="10" t="s">
        <v>62</v>
      </c>
      <c r="I782" s="9" t="s">
        <v>62</v>
      </c>
      <c r="J782" s="9">
        <v>250</v>
      </c>
      <c r="K782" s="10">
        <f>IF($E782="","",IFERROR(INDEX('01_Cad_Pecas'!$H$2:$H$5000,MATCH($E782,'01_Cad_Pecas'!$D$2:$D$5000,0)),IFERROR(INDEX('01_Cad_Pecas'!$H$2:$H$5000,MATCH(VALUE($E782),'01_Cad_Pecas'!$D$2:$D$5000,0)),"")))</f>
        <v>0</v>
      </c>
      <c r="L782" s="10">
        <f>IF($E782="","",IFERROR(INDEX('01_Cad_Pecas'!$I$2:$I$5000,MATCH($E782,'01_Cad_Pecas'!$D$2:$D$5000,0)),IFERROR(INDEX('01_Cad_Pecas'!$I$2:$I$5000,MATCH(VALUE($E782),'01_Cad_Pecas'!$D$2:$D$5000,0)),"")))</f>
        <v>0.35</v>
      </c>
      <c r="M782" s="10">
        <f t="shared" si="117"/>
        <v>87.5</v>
      </c>
      <c r="N782" s="10">
        <v>46206</v>
      </c>
      <c r="O782" s="10">
        <v>250</v>
      </c>
      <c r="P782" s="10"/>
      <c r="Q782" s="10"/>
      <c r="R782" s="10">
        <f t="shared" si="118"/>
        <v>87.5</v>
      </c>
      <c r="S782" s="10"/>
      <c r="T782" s="10">
        <f t="shared" si="119"/>
        <v>1</v>
      </c>
      <c r="U782" s="10" t="s">
        <v>36</v>
      </c>
      <c r="V782" s="10" t="str">
        <f t="shared" ca="1" si="120"/>
        <v>NÃO</v>
      </c>
      <c r="W782" s="10">
        <f>IF(OR($A782="",$I782="",$M782=""),"",SUMIFS($M$2:M782,$I$2:I782,$I782,$A$2:A782,$A782)-$M782)</f>
        <v>178.5</v>
      </c>
      <c r="X782" s="10">
        <f t="shared" si="121"/>
        <v>371</v>
      </c>
      <c r="Y782" s="10">
        <f>IFERROR(VLOOKUP($I782,'02_Cad_Maquinas'!$B$2:$H$200,7,FALSE()),"")</f>
        <v>3408</v>
      </c>
      <c r="Z782" s="10">
        <f t="shared" si="122"/>
        <v>3037</v>
      </c>
      <c r="AA782" s="11">
        <f t="shared" si="123"/>
        <v>0.10886150234741784</v>
      </c>
      <c r="AB782" s="10" t="s">
        <v>3341</v>
      </c>
      <c r="AC782" s="10" t="str">
        <f t="shared" si="115"/>
        <v>|10163|</v>
      </c>
      <c r="AD782" s="10" t="str">
        <f t="shared" si="116"/>
        <v>TAPEÇARIA</v>
      </c>
    </row>
    <row r="783" spans="1:30" ht="36" customHeight="1" x14ac:dyDescent="0.3">
      <c r="A783" s="35">
        <v>46202</v>
      </c>
      <c r="B783" s="10">
        <v>10163</v>
      </c>
      <c r="C783" s="10" t="s">
        <v>3142</v>
      </c>
      <c r="D783" s="10" t="s">
        <v>62</v>
      </c>
      <c r="E783" s="10">
        <v>30004807</v>
      </c>
      <c r="F783" s="10" t="s">
        <v>466</v>
      </c>
      <c r="G783" s="10" t="s">
        <v>62</v>
      </c>
      <c r="H783" s="10" t="s">
        <v>62</v>
      </c>
      <c r="I783" s="9" t="s">
        <v>62</v>
      </c>
      <c r="J783" s="9">
        <v>50</v>
      </c>
      <c r="K783" s="10">
        <f>IF($E783="","",IFERROR(INDEX('01_Cad_Pecas'!$H$2:$H$5000,MATCH($E783,'01_Cad_Pecas'!$D$2:$D$5000,0)),IFERROR(INDEX('01_Cad_Pecas'!$H$2:$H$5000,MATCH(VALUE($E783),'01_Cad_Pecas'!$D$2:$D$5000,0)),"")))</f>
        <v>0</v>
      </c>
      <c r="L783" s="10">
        <f>IF($E783="","",IFERROR(INDEX('01_Cad_Pecas'!$I$2:$I$5000,MATCH($E783,'01_Cad_Pecas'!$D$2:$D$5000,0)),IFERROR(INDEX('01_Cad_Pecas'!$I$2:$I$5000,MATCH(VALUE($E783),'01_Cad_Pecas'!$D$2:$D$5000,0)),"")))</f>
        <v>0.35</v>
      </c>
      <c r="M783" s="10">
        <f t="shared" si="117"/>
        <v>17.5</v>
      </c>
      <c r="N783" s="10">
        <v>46206</v>
      </c>
      <c r="O783" s="10">
        <v>50</v>
      </c>
      <c r="P783" s="10"/>
      <c r="Q783" s="10"/>
      <c r="R783" s="10">
        <f t="shared" si="118"/>
        <v>17.5</v>
      </c>
      <c r="S783" s="10"/>
      <c r="T783" s="10">
        <f t="shared" si="119"/>
        <v>1</v>
      </c>
      <c r="U783" s="10" t="s">
        <v>36</v>
      </c>
      <c r="V783" s="10" t="str">
        <f t="shared" ca="1" si="120"/>
        <v>NÃO</v>
      </c>
      <c r="W783" s="10">
        <f>IF(OR($A783="",$I783="",$M783=""),"",SUMIFS($M$2:M783,$I$2:I783,$I783,$A$2:A783,$A783)-$M783)</f>
        <v>266</v>
      </c>
      <c r="X783" s="10">
        <f t="shared" si="121"/>
        <v>371</v>
      </c>
      <c r="Y783" s="10">
        <f>IFERROR(VLOOKUP($I783,'02_Cad_Maquinas'!$B$2:$H$200,7,FALSE()),"")</f>
        <v>3408</v>
      </c>
      <c r="Z783" s="10">
        <f t="shared" si="122"/>
        <v>3037</v>
      </c>
      <c r="AA783" s="11">
        <f t="shared" si="123"/>
        <v>0.10886150234741784</v>
      </c>
      <c r="AB783" s="10" t="s">
        <v>3341</v>
      </c>
      <c r="AC783" s="10" t="str">
        <f t="shared" si="115"/>
        <v>|10163|</v>
      </c>
      <c r="AD783" s="10" t="str">
        <f t="shared" si="116"/>
        <v>TAPEÇARIA</v>
      </c>
    </row>
    <row r="784" spans="1:30" ht="36" customHeight="1" x14ac:dyDescent="0.3">
      <c r="A784" s="35">
        <v>46202</v>
      </c>
      <c r="B784" s="10">
        <v>10163</v>
      </c>
      <c r="C784" s="10" t="s">
        <v>3142</v>
      </c>
      <c r="D784" s="10" t="s">
        <v>62</v>
      </c>
      <c r="E784" s="10">
        <v>30006106</v>
      </c>
      <c r="F784" s="10" t="s">
        <v>3340</v>
      </c>
      <c r="G784" s="10" t="s">
        <v>62</v>
      </c>
      <c r="H784" s="10" t="s">
        <v>62</v>
      </c>
      <c r="I784" s="9" t="s">
        <v>62</v>
      </c>
      <c r="J784" s="9">
        <v>50</v>
      </c>
      <c r="K784" s="10">
        <f>IF($E784="","",IFERROR(INDEX('01_Cad_Pecas'!$H$2:$H$5000,MATCH($E784,'01_Cad_Pecas'!$D$2:$D$5000,0)),IFERROR(INDEX('01_Cad_Pecas'!$H$2:$H$5000,MATCH(VALUE($E784),'01_Cad_Pecas'!$D$2:$D$5000,0)),"")))</f>
        <v>0</v>
      </c>
      <c r="L784" s="10">
        <f>IF($E784="","",IFERROR(INDEX('01_Cad_Pecas'!$I$2:$I$5000,MATCH($E784,'01_Cad_Pecas'!$D$2:$D$5000,0)),IFERROR(INDEX('01_Cad_Pecas'!$I$2:$I$5000,MATCH(VALUE($E784),'01_Cad_Pecas'!$D$2:$D$5000,0)),"")))</f>
        <v>1.75</v>
      </c>
      <c r="M784" s="10">
        <f t="shared" si="117"/>
        <v>87.5</v>
      </c>
      <c r="N784" s="10">
        <v>46206</v>
      </c>
      <c r="O784" s="10">
        <v>50</v>
      </c>
      <c r="P784" s="10"/>
      <c r="Q784" s="10"/>
      <c r="R784" s="10">
        <f t="shared" si="118"/>
        <v>87.5</v>
      </c>
      <c r="S784" s="10"/>
      <c r="T784" s="10">
        <f t="shared" si="119"/>
        <v>1</v>
      </c>
      <c r="U784" s="10" t="s">
        <v>36</v>
      </c>
      <c r="V784" s="10" t="str">
        <f t="shared" ca="1" si="120"/>
        <v>NÃO</v>
      </c>
      <c r="W784" s="10">
        <f>IF(OR($A784="",$I784="",$M784=""),"",SUMIFS($M$2:M784,$I$2:I784,$I784,$A$2:A784,$A784)-$M784)</f>
        <v>283.5</v>
      </c>
      <c r="X784" s="10">
        <f t="shared" si="121"/>
        <v>371</v>
      </c>
      <c r="Y784" s="10">
        <f>IFERROR(VLOOKUP($I784,'02_Cad_Maquinas'!$B$2:$H$200,7,FALSE()),"")</f>
        <v>3408</v>
      </c>
      <c r="Z784" s="10">
        <f t="shared" si="122"/>
        <v>3037</v>
      </c>
      <c r="AA784" s="11">
        <f t="shared" si="123"/>
        <v>0.10886150234741784</v>
      </c>
      <c r="AB784" s="10" t="s">
        <v>3341</v>
      </c>
      <c r="AC784" s="10" t="str">
        <f t="shared" si="115"/>
        <v>|10163|</v>
      </c>
      <c r="AD784" s="10" t="str">
        <f t="shared" si="116"/>
        <v>TAPEÇARIA</v>
      </c>
    </row>
    <row r="785" spans="1:30" ht="24" customHeight="1" x14ac:dyDescent="0.3">
      <c r="A785" s="35">
        <v>46203</v>
      </c>
      <c r="B785" s="10">
        <v>10179</v>
      </c>
      <c r="C785" s="10"/>
      <c r="D785" s="10" t="s">
        <v>62</v>
      </c>
      <c r="E785" s="10">
        <v>30001212</v>
      </c>
      <c r="F785" s="10" t="s">
        <v>482</v>
      </c>
      <c r="G785" s="10" t="s">
        <v>62</v>
      </c>
      <c r="H785" s="10" t="s">
        <v>62</v>
      </c>
      <c r="I785" s="10" t="s">
        <v>62</v>
      </c>
      <c r="J785" s="9">
        <v>6</v>
      </c>
      <c r="K785" s="10">
        <f>IF($E785="","",IFERROR(INDEX('01_Cad_Pecas'!$H$2:$H$5000,MATCH($E785,'01_Cad_Pecas'!$D$2:$D$5000,0)),IFERROR(INDEX('01_Cad_Pecas'!$H$2:$H$5000,MATCH(VALUE($E785),'01_Cad_Pecas'!$D$2:$D$5000,0)),"")))</f>
        <v>0</v>
      </c>
      <c r="L785" s="10">
        <f>IF($E785="","",IFERROR(INDEX('01_Cad_Pecas'!$I$2:$I$5000,MATCH($E785,'01_Cad_Pecas'!$D$2:$D$5000,0)),IFERROR(INDEX('01_Cad_Pecas'!$I$2:$I$5000,MATCH(VALUE($E785),'01_Cad_Pecas'!$D$2:$D$5000,0)),"")))</f>
        <v>0.35</v>
      </c>
      <c r="M785" s="10">
        <f t="shared" si="117"/>
        <v>2.0999999999999996</v>
      </c>
      <c r="N785" s="10">
        <v>46206</v>
      </c>
      <c r="O785" s="10">
        <v>6</v>
      </c>
      <c r="P785" s="10"/>
      <c r="Q785" s="10"/>
      <c r="R785" s="10">
        <f t="shared" si="118"/>
        <v>2.0999999999999996</v>
      </c>
      <c r="S785" s="10"/>
      <c r="T785" s="10">
        <f t="shared" si="119"/>
        <v>1</v>
      </c>
      <c r="U785" s="10" t="s">
        <v>36</v>
      </c>
      <c r="V785" s="10" t="str">
        <f t="shared" ca="1" si="120"/>
        <v>NÃO</v>
      </c>
      <c r="W785" s="10">
        <f>IF(OR($A785="",$I785="",$M785=""),"",SUMIFS($M$2:M785,$I$2:I785,$I785,$A$2:A785,$A785)-$M785)</f>
        <v>0</v>
      </c>
      <c r="X785" s="10">
        <f t="shared" si="121"/>
        <v>512.4</v>
      </c>
      <c r="Y785" s="10">
        <f>IFERROR(VLOOKUP($I785,'02_Cad_Maquinas'!$B$2:$H$200,7,FALSE()),"")</f>
        <v>3408</v>
      </c>
      <c r="Z785" s="10">
        <f t="shared" si="122"/>
        <v>2895.6</v>
      </c>
      <c r="AA785" s="11">
        <f t="shared" si="123"/>
        <v>0.15035211267605633</v>
      </c>
      <c r="AB785" s="10"/>
      <c r="AC785" s="10" t="str">
        <f t="shared" si="115"/>
        <v>|10179|</v>
      </c>
      <c r="AD785" s="10" t="str">
        <f t="shared" si="116"/>
        <v>TAPEÇARIA</v>
      </c>
    </row>
    <row r="786" spans="1:30" x14ac:dyDescent="0.3">
      <c r="A786" s="35">
        <v>46203</v>
      </c>
      <c r="B786" s="10">
        <v>10179</v>
      </c>
      <c r="C786" s="10"/>
      <c r="D786" s="10" t="s">
        <v>62</v>
      </c>
      <c r="E786" s="10">
        <v>30001213</v>
      </c>
      <c r="F786" s="10" t="s">
        <v>477</v>
      </c>
      <c r="G786" s="10" t="s">
        <v>62</v>
      </c>
      <c r="H786" s="10" t="s">
        <v>62</v>
      </c>
      <c r="I786" s="10" t="s">
        <v>62</v>
      </c>
      <c r="J786" s="9">
        <v>668</v>
      </c>
      <c r="K786" s="10">
        <f>IF($E786="","",IFERROR(INDEX('01_Cad_Pecas'!$H$2:$H$5000,MATCH($E786,'01_Cad_Pecas'!$D$2:$D$5000,0)),IFERROR(INDEX('01_Cad_Pecas'!$H$2:$H$5000,MATCH(VALUE($E786),'01_Cad_Pecas'!$D$2:$D$5000,0)),"")))</f>
        <v>0</v>
      </c>
      <c r="L786" s="10">
        <f>IF($E786="","",IFERROR(INDEX('01_Cad_Pecas'!$I$2:$I$5000,MATCH($E786,'01_Cad_Pecas'!$D$2:$D$5000,0)),IFERROR(INDEX('01_Cad_Pecas'!$I$2:$I$5000,MATCH(VALUE($E786),'01_Cad_Pecas'!$D$2:$D$5000,0)),"")))</f>
        <v>0.35</v>
      </c>
      <c r="M786" s="10">
        <f t="shared" si="117"/>
        <v>233.79999999999998</v>
      </c>
      <c r="N786" s="10">
        <v>46206</v>
      </c>
      <c r="O786" s="10">
        <v>668</v>
      </c>
      <c r="P786" s="10"/>
      <c r="Q786" s="10"/>
      <c r="R786" s="10">
        <f t="shared" si="118"/>
        <v>233.79999999999998</v>
      </c>
      <c r="S786" s="10"/>
      <c r="T786" s="10">
        <f t="shared" si="119"/>
        <v>1</v>
      </c>
      <c r="U786" s="10" t="s">
        <v>36</v>
      </c>
      <c r="V786" s="10" t="str">
        <f t="shared" ca="1" si="120"/>
        <v>NÃO</v>
      </c>
      <c r="W786" s="10">
        <f>IF(OR($A786="",$I786="",$M786=""),"",SUMIFS($M$2:M786,$I$2:I786,$I786,$A$2:A786,$A786)-$M786)</f>
        <v>2.0999999999999943</v>
      </c>
      <c r="X786" s="10">
        <f t="shared" si="121"/>
        <v>512.4</v>
      </c>
      <c r="Y786" s="10">
        <f>IFERROR(VLOOKUP($I786,'02_Cad_Maquinas'!$B$2:$H$200,7,FALSE()),"")</f>
        <v>3408</v>
      </c>
      <c r="Z786" s="10">
        <f t="shared" si="122"/>
        <v>2895.6</v>
      </c>
      <c r="AA786" s="11">
        <f t="shared" si="123"/>
        <v>0.15035211267605633</v>
      </c>
      <c r="AB786" s="10"/>
      <c r="AC786" s="10" t="str">
        <f t="shared" si="115"/>
        <v>|10179|</v>
      </c>
      <c r="AD786" s="10" t="str">
        <f t="shared" si="116"/>
        <v>TAPEÇARIA</v>
      </c>
    </row>
    <row r="787" spans="1:30" ht="24" customHeight="1" x14ac:dyDescent="0.3">
      <c r="A787" s="35">
        <v>46203</v>
      </c>
      <c r="B787" s="10">
        <v>10179</v>
      </c>
      <c r="C787" s="10"/>
      <c r="D787" s="10" t="s">
        <v>62</v>
      </c>
      <c r="E787" s="10">
        <v>30001312</v>
      </c>
      <c r="F787" s="10" t="s">
        <v>3169</v>
      </c>
      <c r="G787" s="10" t="s">
        <v>62</v>
      </c>
      <c r="H787" s="10" t="s">
        <v>62</v>
      </c>
      <c r="I787" s="10" t="s">
        <v>62</v>
      </c>
      <c r="J787" s="9">
        <v>4</v>
      </c>
      <c r="K787" s="10">
        <f>IF($E787="","",IFERROR(INDEX('01_Cad_Pecas'!$H$2:$H$5000,MATCH($E787,'01_Cad_Pecas'!$D$2:$D$5000,0)),IFERROR(INDEX('01_Cad_Pecas'!$H$2:$H$5000,MATCH(VALUE($E787),'01_Cad_Pecas'!$D$2:$D$5000,0)),"")))</f>
        <v>0</v>
      </c>
      <c r="L787" s="10">
        <f>IF($E787="","",IFERROR(INDEX('01_Cad_Pecas'!$I$2:$I$5000,MATCH($E787,'01_Cad_Pecas'!$D$2:$D$5000,0)),IFERROR(INDEX('01_Cad_Pecas'!$I$2:$I$5000,MATCH(VALUE($E787),'01_Cad_Pecas'!$D$2:$D$5000,0)),"")))</f>
        <v>0.35</v>
      </c>
      <c r="M787" s="10">
        <f t="shared" si="117"/>
        <v>1.4</v>
      </c>
      <c r="N787" s="10">
        <v>46206</v>
      </c>
      <c r="O787" s="10">
        <v>4</v>
      </c>
      <c r="P787" s="10"/>
      <c r="Q787" s="10"/>
      <c r="R787" s="10">
        <f t="shared" si="118"/>
        <v>1.4</v>
      </c>
      <c r="S787" s="10"/>
      <c r="T787" s="10">
        <f t="shared" si="119"/>
        <v>1</v>
      </c>
      <c r="U787" s="10" t="s">
        <v>36</v>
      </c>
      <c r="V787" s="10" t="str">
        <f t="shared" ca="1" si="120"/>
        <v>NÃO</v>
      </c>
      <c r="W787" s="10">
        <f>IF(OR($A787="",$I787="",$M787=""),"",SUMIFS($M$2:M787,$I$2:I787,$I787,$A$2:A787,$A787)-$M787)</f>
        <v>235.89999999999998</v>
      </c>
      <c r="X787" s="10">
        <f t="shared" si="121"/>
        <v>512.4</v>
      </c>
      <c r="Y787" s="10">
        <f>IFERROR(VLOOKUP($I787,'02_Cad_Maquinas'!$B$2:$H$200,7,FALSE()),"")</f>
        <v>3408</v>
      </c>
      <c r="Z787" s="10">
        <f t="shared" si="122"/>
        <v>2895.6</v>
      </c>
      <c r="AA787" s="11">
        <f t="shared" si="123"/>
        <v>0.15035211267605633</v>
      </c>
      <c r="AB787" s="10"/>
      <c r="AC787" s="10" t="str">
        <f t="shared" si="115"/>
        <v>|10179|</v>
      </c>
      <c r="AD787" s="10" t="str">
        <f t="shared" si="116"/>
        <v>TAPEÇARIA</v>
      </c>
    </row>
    <row r="788" spans="1:30" ht="24" customHeight="1" x14ac:dyDescent="0.3">
      <c r="A788" s="35">
        <v>46203</v>
      </c>
      <c r="B788" s="10">
        <v>10179</v>
      </c>
      <c r="C788" s="10"/>
      <c r="D788" s="10" t="s">
        <v>62</v>
      </c>
      <c r="E788" s="10">
        <v>30001312</v>
      </c>
      <c r="F788" s="10" t="s">
        <v>3169</v>
      </c>
      <c r="G788" s="10" t="s">
        <v>62</v>
      </c>
      <c r="H788" s="10" t="s">
        <v>62</v>
      </c>
      <c r="I788" s="10" t="s">
        <v>62</v>
      </c>
      <c r="J788" s="9">
        <v>560</v>
      </c>
      <c r="K788" s="10">
        <f>IF($E788="","",IFERROR(INDEX('01_Cad_Pecas'!$H$2:$H$5000,MATCH($E788,'01_Cad_Pecas'!$D$2:$D$5000,0)),IFERROR(INDEX('01_Cad_Pecas'!$H$2:$H$5000,MATCH(VALUE($E788),'01_Cad_Pecas'!$D$2:$D$5000,0)),"")))</f>
        <v>0</v>
      </c>
      <c r="L788" s="10">
        <f>IF($E788="","",IFERROR(INDEX('01_Cad_Pecas'!$I$2:$I$5000,MATCH($E788,'01_Cad_Pecas'!$D$2:$D$5000,0)),IFERROR(INDEX('01_Cad_Pecas'!$I$2:$I$5000,MATCH(VALUE($E788),'01_Cad_Pecas'!$D$2:$D$5000,0)),"")))</f>
        <v>0.35</v>
      </c>
      <c r="M788" s="10">
        <f t="shared" si="117"/>
        <v>196</v>
      </c>
      <c r="N788" s="10">
        <v>46206</v>
      </c>
      <c r="O788" s="10">
        <v>560</v>
      </c>
      <c r="P788" s="10"/>
      <c r="Q788" s="10"/>
      <c r="R788" s="10">
        <f t="shared" si="118"/>
        <v>196</v>
      </c>
      <c r="S788" s="10"/>
      <c r="T788" s="10">
        <f t="shared" si="119"/>
        <v>1</v>
      </c>
      <c r="U788" s="10" t="s">
        <v>36</v>
      </c>
      <c r="V788" s="10" t="str">
        <f t="shared" ca="1" si="120"/>
        <v>NÃO</v>
      </c>
      <c r="W788" s="10">
        <f>IF(OR($A788="",$I788="",$M788=""),"",SUMIFS($M$2:M788,$I$2:I788,$I788,$A$2:A788,$A788)-$M788)</f>
        <v>237.29999999999995</v>
      </c>
      <c r="X788" s="10">
        <f t="shared" si="121"/>
        <v>512.4</v>
      </c>
      <c r="Y788" s="10">
        <f>IFERROR(VLOOKUP($I788,'02_Cad_Maquinas'!$B$2:$H$200,7,FALSE()),"")</f>
        <v>3408</v>
      </c>
      <c r="Z788" s="10">
        <f t="shared" si="122"/>
        <v>2895.6</v>
      </c>
      <c r="AA788" s="11">
        <f t="shared" si="123"/>
        <v>0.15035211267605633</v>
      </c>
      <c r="AB788" s="10"/>
      <c r="AC788" s="10" t="str">
        <f t="shared" si="115"/>
        <v>|10179|</v>
      </c>
      <c r="AD788" s="10" t="str">
        <f t="shared" si="116"/>
        <v>TAPEÇARIA</v>
      </c>
    </row>
    <row r="789" spans="1:30" ht="24" customHeight="1" x14ac:dyDescent="0.3">
      <c r="A789" s="35">
        <v>46203</v>
      </c>
      <c r="B789" s="10">
        <v>10179</v>
      </c>
      <c r="C789" s="10"/>
      <c r="D789" s="10" t="s">
        <v>62</v>
      </c>
      <c r="E789" s="10">
        <v>30001312</v>
      </c>
      <c r="F789" s="10" t="s">
        <v>3169</v>
      </c>
      <c r="G789" s="10" t="s">
        <v>62</v>
      </c>
      <c r="H789" s="10" t="s">
        <v>62</v>
      </c>
      <c r="I789" s="10" t="s">
        <v>62</v>
      </c>
      <c r="J789" s="9">
        <v>60</v>
      </c>
      <c r="K789" s="10">
        <f>IF($E789="","",IFERROR(INDEX('01_Cad_Pecas'!$H$2:$H$5000,MATCH($E789,'01_Cad_Pecas'!$D$2:$D$5000,0)),IFERROR(INDEX('01_Cad_Pecas'!$H$2:$H$5000,MATCH(VALUE($E789),'01_Cad_Pecas'!$D$2:$D$5000,0)),"")))</f>
        <v>0</v>
      </c>
      <c r="L789" s="10">
        <f>IF($E789="","",IFERROR(INDEX('01_Cad_Pecas'!$I$2:$I$5000,MATCH($E789,'01_Cad_Pecas'!$D$2:$D$5000,0)),IFERROR(INDEX('01_Cad_Pecas'!$I$2:$I$5000,MATCH(VALUE($E789),'01_Cad_Pecas'!$D$2:$D$5000,0)),"")))</f>
        <v>0.35</v>
      </c>
      <c r="M789" s="10">
        <f t="shared" si="117"/>
        <v>21</v>
      </c>
      <c r="N789" s="10">
        <v>46206</v>
      </c>
      <c r="O789" s="10">
        <v>60</v>
      </c>
      <c r="P789" s="10"/>
      <c r="Q789" s="10"/>
      <c r="R789" s="10">
        <f t="shared" si="118"/>
        <v>21</v>
      </c>
      <c r="S789" s="10"/>
      <c r="T789" s="10">
        <f t="shared" si="119"/>
        <v>1</v>
      </c>
      <c r="U789" s="10" t="s">
        <v>36</v>
      </c>
      <c r="V789" s="10" t="str">
        <f t="shared" ca="1" si="120"/>
        <v>NÃO</v>
      </c>
      <c r="W789" s="10">
        <f>IF(OR($A789="",$I789="",$M789=""),"",SUMIFS($M$2:M789,$I$2:I789,$I789,$A$2:A789,$A789)-$M789)</f>
        <v>433.29999999999995</v>
      </c>
      <c r="X789" s="10">
        <f t="shared" si="121"/>
        <v>512.4</v>
      </c>
      <c r="Y789" s="10">
        <f>IFERROR(VLOOKUP($I789,'02_Cad_Maquinas'!$B$2:$H$200,7,FALSE()),"")</f>
        <v>3408</v>
      </c>
      <c r="Z789" s="10">
        <f t="shared" si="122"/>
        <v>2895.6</v>
      </c>
      <c r="AA789" s="11">
        <f t="shared" si="123"/>
        <v>0.15035211267605633</v>
      </c>
      <c r="AB789" s="10"/>
      <c r="AC789" s="10" t="str">
        <f t="shared" si="115"/>
        <v>|10179|</v>
      </c>
      <c r="AD789" s="10" t="str">
        <f t="shared" si="116"/>
        <v>TAPEÇARIA</v>
      </c>
    </row>
    <row r="790" spans="1:30" ht="24" customHeight="1" x14ac:dyDescent="0.3">
      <c r="A790" s="35">
        <v>46203</v>
      </c>
      <c r="B790" s="10">
        <v>10179</v>
      </c>
      <c r="C790" s="10"/>
      <c r="D790" s="10" t="s">
        <v>62</v>
      </c>
      <c r="E790" s="10">
        <v>30001320</v>
      </c>
      <c r="F790" s="10" t="s">
        <v>3175</v>
      </c>
      <c r="G790" s="10" t="s">
        <v>62</v>
      </c>
      <c r="H790" s="10" t="s">
        <v>62</v>
      </c>
      <c r="I790" s="10" t="s">
        <v>62</v>
      </c>
      <c r="J790" s="9">
        <v>6</v>
      </c>
      <c r="K790" s="10">
        <f>IF($E790="","",IFERROR(INDEX('01_Cad_Pecas'!$H$2:$H$5000,MATCH($E790,'01_Cad_Pecas'!$D$2:$D$5000,0)),IFERROR(INDEX('01_Cad_Pecas'!$H$2:$H$5000,MATCH(VALUE($E790),'01_Cad_Pecas'!$D$2:$D$5000,0)),"")))</f>
        <v>0</v>
      </c>
      <c r="L790" s="10">
        <f>IF($E790="","",IFERROR(INDEX('01_Cad_Pecas'!$I$2:$I$5000,MATCH($E790,'01_Cad_Pecas'!$D$2:$D$5000,0)),IFERROR(INDEX('01_Cad_Pecas'!$I$2:$I$5000,MATCH(VALUE($E790),'01_Cad_Pecas'!$D$2:$D$5000,0)),"")))</f>
        <v>0.35</v>
      </c>
      <c r="M790" s="10">
        <f t="shared" si="117"/>
        <v>2.0999999999999996</v>
      </c>
      <c r="N790" s="10">
        <v>46206</v>
      </c>
      <c r="O790" s="10">
        <v>6</v>
      </c>
      <c r="P790" s="10"/>
      <c r="Q790" s="10"/>
      <c r="R790" s="10">
        <f t="shared" si="118"/>
        <v>2.0999999999999996</v>
      </c>
      <c r="S790" s="10"/>
      <c r="T790" s="10">
        <f t="shared" si="119"/>
        <v>1</v>
      </c>
      <c r="U790" s="10" t="s">
        <v>36</v>
      </c>
      <c r="V790" s="10" t="str">
        <f t="shared" ca="1" si="120"/>
        <v>NÃO</v>
      </c>
      <c r="W790" s="10">
        <f>IF(OR($A790="",$I790="",$M790=""),"",SUMIFS($M$2:M790,$I$2:I790,$I790,$A$2:A790,$A790)-$M790)</f>
        <v>454.29999999999995</v>
      </c>
      <c r="X790" s="10">
        <f t="shared" si="121"/>
        <v>512.4</v>
      </c>
      <c r="Y790" s="10">
        <f>IFERROR(VLOOKUP($I790,'02_Cad_Maquinas'!$B$2:$H$200,7,FALSE()),"")</f>
        <v>3408</v>
      </c>
      <c r="Z790" s="10">
        <f t="shared" si="122"/>
        <v>2895.6</v>
      </c>
      <c r="AA790" s="11">
        <f t="shared" si="123"/>
        <v>0.15035211267605633</v>
      </c>
      <c r="AB790" s="10"/>
      <c r="AC790" s="10" t="str">
        <f t="shared" si="115"/>
        <v>|10179|</v>
      </c>
      <c r="AD790" s="10" t="str">
        <f t="shared" si="116"/>
        <v>TAPEÇARIA</v>
      </c>
    </row>
    <row r="791" spans="1:30" ht="24" customHeight="1" x14ac:dyDescent="0.3">
      <c r="A791" s="35">
        <v>46203</v>
      </c>
      <c r="B791" s="10">
        <v>10179</v>
      </c>
      <c r="C791" s="10"/>
      <c r="D791" s="10" t="s">
        <v>62</v>
      </c>
      <c r="E791" s="10">
        <v>30001412</v>
      </c>
      <c r="F791" s="10" t="s">
        <v>3174</v>
      </c>
      <c r="G791" s="10" t="s">
        <v>62</v>
      </c>
      <c r="H791" s="10" t="s">
        <v>62</v>
      </c>
      <c r="I791" s="10" t="s">
        <v>62</v>
      </c>
      <c r="J791" s="9">
        <v>8</v>
      </c>
      <c r="K791" s="10">
        <f>IF($E791="","",IFERROR(INDEX('01_Cad_Pecas'!$H$2:$H$5000,MATCH($E791,'01_Cad_Pecas'!$D$2:$D$5000,0)),IFERROR(INDEX('01_Cad_Pecas'!$H$2:$H$5000,MATCH(VALUE($E791),'01_Cad_Pecas'!$D$2:$D$5000,0)),"")))</f>
        <v>0</v>
      </c>
      <c r="L791" s="10">
        <f>IF($E791="","",IFERROR(INDEX('01_Cad_Pecas'!$I$2:$I$5000,MATCH($E791,'01_Cad_Pecas'!$D$2:$D$5000,0)),IFERROR(INDEX('01_Cad_Pecas'!$I$2:$I$5000,MATCH(VALUE($E791),'01_Cad_Pecas'!$D$2:$D$5000,0)),"")))</f>
        <v>0.35</v>
      </c>
      <c r="M791" s="10">
        <f t="shared" si="117"/>
        <v>2.8</v>
      </c>
      <c r="N791" s="10">
        <v>46206</v>
      </c>
      <c r="O791" s="10">
        <v>8</v>
      </c>
      <c r="P791" s="10"/>
      <c r="Q791" s="10"/>
      <c r="R791" s="10">
        <f t="shared" si="118"/>
        <v>2.8</v>
      </c>
      <c r="S791" s="10"/>
      <c r="T791" s="10">
        <f t="shared" si="119"/>
        <v>1</v>
      </c>
      <c r="U791" s="10" t="s">
        <v>36</v>
      </c>
      <c r="V791" s="10" t="str">
        <f t="shared" ca="1" si="120"/>
        <v>NÃO</v>
      </c>
      <c r="W791" s="10">
        <f>IF(OR($A791="",$I791="",$M791=""),"",SUMIFS($M$2:M791,$I$2:I791,$I791,$A$2:A791,$A791)-$M791)</f>
        <v>456.4</v>
      </c>
      <c r="X791" s="10">
        <f t="shared" si="121"/>
        <v>512.4</v>
      </c>
      <c r="Y791" s="10">
        <f>IFERROR(VLOOKUP($I791,'02_Cad_Maquinas'!$B$2:$H$200,7,FALSE()),"")</f>
        <v>3408</v>
      </c>
      <c r="Z791" s="10">
        <f t="shared" si="122"/>
        <v>2895.6</v>
      </c>
      <c r="AA791" s="11">
        <f t="shared" si="123"/>
        <v>0.15035211267605633</v>
      </c>
      <c r="AB791" s="10"/>
      <c r="AC791" s="10" t="str">
        <f t="shared" si="115"/>
        <v>|10179|</v>
      </c>
      <c r="AD791" s="10" t="str">
        <f t="shared" si="116"/>
        <v>TAPEÇARIA</v>
      </c>
    </row>
    <row r="792" spans="1:30" x14ac:dyDescent="0.3">
      <c r="A792" s="35">
        <v>46203</v>
      </c>
      <c r="B792" s="10">
        <v>10179</v>
      </c>
      <c r="C792" s="10"/>
      <c r="D792" s="10" t="s">
        <v>62</v>
      </c>
      <c r="E792" s="10">
        <v>30003413</v>
      </c>
      <c r="F792" s="10" t="s">
        <v>462</v>
      </c>
      <c r="G792" s="10" t="s">
        <v>62</v>
      </c>
      <c r="H792" s="10" t="s">
        <v>62</v>
      </c>
      <c r="I792" s="10" t="s">
        <v>62</v>
      </c>
      <c r="J792" s="9">
        <v>34</v>
      </c>
      <c r="K792" s="10">
        <f>IF($E792="","",IFERROR(INDEX('01_Cad_Pecas'!$H$2:$H$5000,MATCH($E792,'01_Cad_Pecas'!$D$2:$D$5000,0)),IFERROR(INDEX('01_Cad_Pecas'!$H$2:$H$5000,MATCH(VALUE($E792),'01_Cad_Pecas'!$D$2:$D$5000,0)),"")))</f>
        <v>0</v>
      </c>
      <c r="L792" s="10">
        <f>IF($E792="","",IFERROR(INDEX('01_Cad_Pecas'!$I$2:$I$5000,MATCH($E792,'01_Cad_Pecas'!$D$2:$D$5000,0)),IFERROR(INDEX('01_Cad_Pecas'!$I$2:$I$5000,MATCH(VALUE($E792),'01_Cad_Pecas'!$D$2:$D$5000,0)),"")))</f>
        <v>0.35</v>
      </c>
      <c r="M792" s="10">
        <f t="shared" si="117"/>
        <v>11.899999999999999</v>
      </c>
      <c r="N792" s="10">
        <v>46206</v>
      </c>
      <c r="O792" s="10">
        <v>34</v>
      </c>
      <c r="P792" s="10"/>
      <c r="Q792" s="10"/>
      <c r="R792" s="10">
        <f t="shared" si="118"/>
        <v>11.899999999999999</v>
      </c>
      <c r="S792" s="10"/>
      <c r="T792" s="10">
        <f t="shared" si="119"/>
        <v>1</v>
      </c>
      <c r="U792" s="10" t="s">
        <v>36</v>
      </c>
      <c r="V792" s="10" t="str">
        <f t="shared" ca="1" si="120"/>
        <v>NÃO</v>
      </c>
      <c r="W792" s="10">
        <f>IF(OR($A792="",$I792="",$M792=""),"",SUMIFS($M$2:M792,$I$2:I792,$I792,$A$2:A792,$A792)-$M792)</f>
        <v>459.2</v>
      </c>
      <c r="X792" s="10">
        <f t="shared" si="121"/>
        <v>512.4</v>
      </c>
      <c r="Y792" s="10">
        <f>IFERROR(VLOOKUP($I792,'02_Cad_Maquinas'!$B$2:$H$200,7,FALSE()),"")</f>
        <v>3408</v>
      </c>
      <c r="Z792" s="10">
        <f t="shared" si="122"/>
        <v>2895.6</v>
      </c>
      <c r="AA792" s="11">
        <f t="shared" si="123"/>
        <v>0.15035211267605633</v>
      </c>
      <c r="AB792" s="10"/>
      <c r="AC792" s="10" t="str">
        <f t="shared" si="115"/>
        <v>|10179|</v>
      </c>
      <c r="AD792" s="10" t="str">
        <f t="shared" si="116"/>
        <v>TAPEÇARIA</v>
      </c>
    </row>
    <row r="793" spans="1:30" x14ac:dyDescent="0.3">
      <c r="A793" s="35">
        <v>46203</v>
      </c>
      <c r="B793" s="10">
        <v>10179</v>
      </c>
      <c r="C793" s="10"/>
      <c r="D793" s="10" t="s">
        <v>62</v>
      </c>
      <c r="E793" s="10">
        <v>30004807</v>
      </c>
      <c r="F793" s="10" t="s">
        <v>466</v>
      </c>
      <c r="G793" s="10" t="s">
        <v>62</v>
      </c>
      <c r="H793" s="10" t="s">
        <v>62</v>
      </c>
      <c r="I793" s="10" t="s">
        <v>62</v>
      </c>
      <c r="J793" s="9">
        <v>10</v>
      </c>
      <c r="K793" s="10">
        <f>IF($E793="","",IFERROR(INDEX('01_Cad_Pecas'!$H$2:$H$5000,MATCH($E793,'01_Cad_Pecas'!$D$2:$D$5000,0)),IFERROR(INDEX('01_Cad_Pecas'!$H$2:$H$5000,MATCH(VALUE($E793),'01_Cad_Pecas'!$D$2:$D$5000,0)),"")))</f>
        <v>0</v>
      </c>
      <c r="L793" s="10">
        <f>IF($E793="","",IFERROR(INDEX('01_Cad_Pecas'!$I$2:$I$5000,MATCH($E793,'01_Cad_Pecas'!$D$2:$D$5000,0)),IFERROR(INDEX('01_Cad_Pecas'!$I$2:$I$5000,MATCH(VALUE($E793),'01_Cad_Pecas'!$D$2:$D$5000,0)),"")))</f>
        <v>0.35</v>
      </c>
      <c r="M793" s="10">
        <f t="shared" si="117"/>
        <v>3.5</v>
      </c>
      <c r="N793" s="10">
        <v>46206</v>
      </c>
      <c r="O793" s="10">
        <v>10</v>
      </c>
      <c r="P793" s="10"/>
      <c r="Q793" s="10"/>
      <c r="R793" s="10">
        <f t="shared" si="118"/>
        <v>3.5</v>
      </c>
      <c r="S793" s="10"/>
      <c r="T793" s="10">
        <f t="shared" si="119"/>
        <v>1</v>
      </c>
      <c r="U793" s="10" t="s">
        <v>36</v>
      </c>
      <c r="V793" s="10" t="str">
        <f t="shared" ca="1" si="120"/>
        <v>NÃO</v>
      </c>
      <c r="W793" s="10">
        <f>IF(OR($A793="",$I793="",$M793=""),"",SUMIFS($M$2:M793,$I$2:I793,$I793,$A$2:A793,$A793)-$M793)</f>
        <v>471.09999999999997</v>
      </c>
      <c r="X793" s="10">
        <f t="shared" si="121"/>
        <v>512.4</v>
      </c>
      <c r="Y793" s="10">
        <f>IFERROR(VLOOKUP($I793,'02_Cad_Maquinas'!$B$2:$H$200,7,FALSE()),"")</f>
        <v>3408</v>
      </c>
      <c r="Z793" s="10">
        <f t="shared" si="122"/>
        <v>2895.6</v>
      </c>
      <c r="AA793" s="11">
        <f t="shared" si="123"/>
        <v>0.15035211267605633</v>
      </c>
      <c r="AB793" s="10"/>
      <c r="AC793" s="10" t="str">
        <f t="shared" si="115"/>
        <v>|10179|</v>
      </c>
      <c r="AD793" s="10" t="str">
        <f t="shared" si="116"/>
        <v>TAPEÇARIA</v>
      </c>
    </row>
    <row r="794" spans="1:30" x14ac:dyDescent="0.3">
      <c r="A794" s="35">
        <v>46203</v>
      </c>
      <c r="B794" s="10">
        <v>10179</v>
      </c>
      <c r="C794" s="10"/>
      <c r="D794" s="10" t="s">
        <v>62</v>
      </c>
      <c r="E794" s="10">
        <v>30006106</v>
      </c>
      <c r="F794" s="10" t="s">
        <v>3340</v>
      </c>
      <c r="G794" s="10" t="s">
        <v>62</v>
      </c>
      <c r="H794" s="10" t="s">
        <v>62</v>
      </c>
      <c r="I794" s="10" t="s">
        <v>62</v>
      </c>
      <c r="J794" s="9">
        <v>10</v>
      </c>
      <c r="K794" s="10">
        <f>IF($E794="","",IFERROR(INDEX('01_Cad_Pecas'!$H$2:$H$5000,MATCH($E794,'01_Cad_Pecas'!$D$2:$D$5000,0)),IFERROR(INDEX('01_Cad_Pecas'!$H$2:$H$5000,MATCH(VALUE($E794),'01_Cad_Pecas'!$D$2:$D$5000,0)),"")))</f>
        <v>0</v>
      </c>
      <c r="L794" s="10">
        <f>IF($E794="","",IFERROR(INDEX('01_Cad_Pecas'!$I$2:$I$5000,MATCH($E794,'01_Cad_Pecas'!$D$2:$D$5000,0)),IFERROR(INDEX('01_Cad_Pecas'!$I$2:$I$5000,MATCH(VALUE($E794),'01_Cad_Pecas'!$D$2:$D$5000,0)),"")))</f>
        <v>1.75</v>
      </c>
      <c r="M794" s="10">
        <f t="shared" si="117"/>
        <v>17.5</v>
      </c>
      <c r="N794" s="10">
        <v>46206</v>
      </c>
      <c r="O794" s="10">
        <v>10</v>
      </c>
      <c r="P794" s="10"/>
      <c r="Q794" s="10"/>
      <c r="R794" s="10">
        <f t="shared" si="118"/>
        <v>17.5</v>
      </c>
      <c r="S794" s="10"/>
      <c r="T794" s="10">
        <f t="shared" si="119"/>
        <v>1</v>
      </c>
      <c r="U794" s="10" t="s">
        <v>36</v>
      </c>
      <c r="V794" s="10" t="str">
        <f t="shared" ca="1" si="120"/>
        <v>NÃO</v>
      </c>
      <c r="W794" s="10">
        <f>IF(OR($A794="",$I794="",$M794=""),"",SUMIFS($M$2:M794,$I$2:I794,$I794,$A$2:A794,$A794)-$M794)</f>
        <v>474.59999999999997</v>
      </c>
      <c r="X794" s="10">
        <f t="shared" si="121"/>
        <v>512.4</v>
      </c>
      <c r="Y794" s="10">
        <f>IFERROR(VLOOKUP($I794,'02_Cad_Maquinas'!$B$2:$H$200,7,FALSE()),"")</f>
        <v>3408</v>
      </c>
      <c r="Z794" s="10">
        <f t="shared" si="122"/>
        <v>2895.6</v>
      </c>
      <c r="AA794" s="11">
        <f t="shared" si="123"/>
        <v>0.15035211267605633</v>
      </c>
      <c r="AB794" s="10"/>
      <c r="AC794" s="10" t="str">
        <f t="shared" si="115"/>
        <v>|10179|</v>
      </c>
      <c r="AD794" s="10" t="str">
        <f t="shared" si="116"/>
        <v>TAPEÇARIA</v>
      </c>
    </row>
    <row r="795" spans="1:30" x14ac:dyDescent="0.3">
      <c r="A795" s="35">
        <v>46203</v>
      </c>
      <c r="B795" s="10">
        <v>10179</v>
      </c>
      <c r="C795" s="10"/>
      <c r="D795" s="10" t="s">
        <v>62</v>
      </c>
      <c r="E795" s="10">
        <v>30006806</v>
      </c>
      <c r="F795" s="10" t="s">
        <v>478</v>
      </c>
      <c r="G795" s="10" t="s">
        <v>62</v>
      </c>
      <c r="H795" s="10" t="s">
        <v>62</v>
      </c>
      <c r="I795" s="10" t="s">
        <v>62</v>
      </c>
      <c r="J795" s="9">
        <v>24</v>
      </c>
      <c r="K795" s="10">
        <f>IF($E795="","",IFERROR(INDEX('01_Cad_Pecas'!$H$2:$H$5000,MATCH($E795,'01_Cad_Pecas'!$D$2:$D$5000,0)),IFERROR(INDEX('01_Cad_Pecas'!$H$2:$H$5000,MATCH(VALUE($E795),'01_Cad_Pecas'!$D$2:$D$5000,0)),"")))</f>
        <v>0</v>
      </c>
      <c r="L795" s="10">
        <f>IF($E795="","",IFERROR(INDEX('01_Cad_Pecas'!$I$2:$I$5000,MATCH($E795,'01_Cad_Pecas'!$D$2:$D$5000,0)),IFERROR(INDEX('01_Cad_Pecas'!$I$2:$I$5000,MATCH(VALUE($E795),'01_Cad_Pecas'!$D$2:$D$5000,0)),"")))</f>
        <v>0.35</v>
      </c>
      <c r="M795" s="10">
        <f t="shared" si="117"/>
        <v>8.3999999999999986</v>
      </c>
      <c r="N795" s="10">
        <v>46206</v>
      </c>
      <c r="O795" s="10">
        <v>24</v>
      </c>
      <c r="P795" s="10"/>
      <c r="Q795" s="10"/>
      <c r="R795" s="10">
        <f t="shared" si="118"/>
        <v>8.3999999999999986</v>
      </c>
      <c r="S795" s="10"/>
      <c r="T795" s="10">
        <f t="shared" si="119"/>
        <v>1</v>
      </c>
      <c r="U795" s="10" t="s">
        <v>36</v>
      </c>
      <c r="V795" s="10" t="str">
        <f t="shared" ca="1" si="120"/>
        <v>NÃO</v>
      </c>
      <c r="W795" s="10">
        <f>IF(OR($A795="",$I795="",$M795=""),"",SUMIFS($M$2:M795,$I$2:I795,$I795,$A$2:A795,$A795)-$M795)</f>
        <v>492.09999999999997</v>
      </c>
      <c r="X795" s="10">
        <f t="shared" si="121"/>
        <v>512.4</v>
      </c>
      <c r="Y795" s="10">
        <f>IFERROR(VLOOKUP($I795,'02_Cad_Maquinas'!$B$2:$H$200,7,FALSE()),"")</f>
        <v>3408</v>
      </c>
      <c r="Z795" s="10">
        <f t="shared" si="122"/>
        <v>2895.6</v>
      </c>
      <c r="AA795" s="11">
        <f t="shared" si="123"/>
        <v>0.15035211267605633</v>
      </c>
      <c r="AB795" s="10"/>
      <c r="AC795" s="10" t="str">
        <f t="shared" si="115"/>
        <v>|10179|</v>
      </c>
      <c r="AD795" s="10" t="str">
        <f t="shared" si="116"/>
        <v>TAPEÇARIA</v>
      </c>
    </row>
    <row r="796" spans="1:30" ht="20" customHeight="1" x14ac:dyDescent="0.35">
      <c r="A796" s="36">
        <v>46204</v>
      </c>
      <c r="B796" s="1">
        <v>10148</v>
      </c>
      <c r="D796" s="1" t="s">
        <v>62</v>
      </c>
      <c r="E796" s="17">
        <v>30003609</v>
      </c>
      <c r="F796" s="18" t="s">
        <v>3176</v>
      </c>
      <c r="G796" s="1" t="s">
        <v>62</v>
      </c>
      <c r="H796" s="1" t="s">
        <v>62</v>
      </c>
      <c r="I796" s="1" t="s">
        <v>62</v>
      </c>
      <c r="J796" s="21">
        <v>130</v>
      </c>
      <c r="N796" s="1">
        <v>46206</v>
      </c>
      <c r="O796">
        <v>130</v>
      </c>
      <c r="T796">
        <f t="shared" si="119"/>
        <v>1</v>
      </c>
      <c r="U796" t="s">
        <v>36</v>
      </c>
      <c r="AC796" s="10" t="str">
        <f t="shared" si="115"/>
        <v>|10148|</v>
      </c>
      <c r="AD796" s="10" t="str">
        <f t="shared" si="116"/>
        <v>TAPEÇARIA</v>
      </c>
    </row>
    <row r="797" spans="1:30" ht="20" customHeight="1" x14ac:dyDescent="0.35">
      <c r="A797" s="36">
        <v>46204</v>
      </c>
      <c r="B797" s="1">
        <v>10148</v>
      </c>
      <c r="D797" s="1" t="s">
        <v>62</v>
      </c>
      <c r="E797" s="17">
        <v>30003708</v>
      </c>
      <c r="F797" s="18" t="s">
        <v>2400</v>
      </c>
      <c r="G797" s="1" t="s">
        <v>62</v>
      </c>
      <c r="H797" s="1" t="s">
        <v>62</v>
      </c>
      <c r="I797" s="1" t="s">
        <v>62</v>
      </c>
      <c r="J797" s="21">
        <v>128</v>
      </c>
      <c r="N797">
        <v>46209</v>
      </c>
      <c r="O797">
        <v>128</v>
      </c>
      <c r="T797">
        <f t="shared" si="119"/>
        <v>1</v>
      </c>
      <c r="U797" t="s">
        <v>36</v>
      </c>
      <c r="AC797" s="10" t="str">
        <f t="shared" si="115"/>
        <v>|10148|</v>
      </c>
      <c r="AD797" s="10" t="str">
        <f t="shared" si="116"/>
        <v>TAPEÇARIA</v>
      </c>
    </row>
    <row r="798" spans="1:30" ht="20" customHeight="1" x14ac:dyDescent="0.35">
      <c r="A798" s="36">
        <v>46204</v>
      </c>
      <c r="B798" s="1">
        <v>10148</v>
      </c>
      <c r="D798" s="1" t="s">
        <v>62</v>
      </c>
      <c r="E798" s="17">
        <v>30008306</v>
      </c>
      <c r="F798" s="18" t="s">
        <v>3177</v>
      </c>
      <c r="G798" s="1" t="s">
        <v>62</v>
      </c>
      <c r="H798" s="1" t="s">
        <v>62</v>
      </c>
      <c r="I798" s="1" t="s">
        <v>62</v>
      </c>
      <c r="J798" s="21">
        <v>2</v>
      </c>
      <c r="N798">
        <v>46209</v>
      </c>
      <c r="O798">
        <v>2</v>
      </c>
      <c r="T798">
        <f t="shared" si="119"/>
        <v>1</v>
      </c>
      <c r="U798" t="s">
        <v>36</v>
      </c>
      <c r="AC798" s="10" t="str">
        <f t="shared" si="115"/>
        <v>|10148|</v>
      </c>
      <c r="AD798" s="10" t="str">
        <f t="shared" si="116"/>
        <v>TAPEÇARIA</v>
      </c>
    </row>
    <row r="799" spans="1:30" ht="24" customHeight="1" x14ac:dyDescent="0.35">
      <c r="A799" s="36">
        <v>46205</v>
      </c>
      <c r="B799" s="1" t="s">
        <v>3076</v>
      </c>
      <c r="D799" s="1" t="s">
        <v>62</v>
      </c>
      <c r="E799" s="20">
        <v>30003609</v>
      </c>
      <c r="F799" s="18" t="s">
        <v>3176</v>
      </c>
      <c r="G799" s="1" t="s">
        <v>62</v>
      </c>
      <c r="H799" s="1" t="s">
        <v>62</v>
      </c>
      <c r="I799" s="1" t="s">
        <v>62</v>
      </c>
      <c r="J799" s="15">
        <v>110</v>
      </c>
      <c r="K799" s="15"/>
      <c r="N799">
        <v>46210</v>
      </c>
      <c r="O799">
        <v>110</v>
      </c>
      <c r="T799">
        <f t="shared" si="119"/>
        <v>1</v>
      </c>
      <c r="U799" t="s">
        <v>36</v>
      </c>
      <c r="AC799" s="10" t="str">
        <f t="shared" si="115"/>
        <v>|10149|10150|</v>
      </c>
      <c r="AD799" s="10" t="str">
        <f t="shared" si="116"/>
        <v>TAPEÇARIA</v>
      </c>
    </row>
    <row r="800" spans="1:30" ht="24" customHeight="1" x14ac:dyDescent="0.35">
      <c r="A800" s="36">
        <v>46205</v>
      </c>
      <c r="B800" s="1" t="s">
        <v>3076</v>
      </c>
      <c r="D800" s="1" t="s">
        <v>62</v>
      </c>
      <c r="E800" s="20">
        <v>30003708</v>
      </c>
      <c r="F800" s="18" t="s">
        <v>2400</v>
      </c>
      <c r="G800" s="1" t="s">
        <v>62</v>
      </c>
      <c r="H800" s="1" t="s">
        <v>62</v>
      </c>
      <c r="I800" s="1" t="s">
        <v>62</v>
      </c>
      <c r="J800" s="15">
        <v>88</v>
      </c>
      <c r="K800" s="15"/>
      <c r="N800">
        <v>46210</v>
      </c>
      <c r="O800">
        <v>88</v>
      </c>
      <c r="T800">
        <f t="shared" si="119"/>
        <v>1</v>
      </c>
      <c r="U800" t="s">
        <v>36</v>
      </c>
      <c r="AC800" s="10" t="str">
        <f t="shared" si="115"/>
        <v>|10149|10150|</v>
      </c>
      <c r="AD800" s="10" t="str">
        <f t="shared" si="116"/>
        <v>TAPEÇARIA</v>
      </c>
    </row>
    <row r="801" spans="1:30" ht="24" customHeight="1" x14ac:dyDescent="0.35">
      <c r="A801" s="36">
        <v>46205</v>
      </c>
      <c r="B801" s="1" t="s">
        <v>3076</v>
      </c>
      <c r="D801" s="1" t="s">
        <v>62</v>
      </c>
      <c r="E801" s="20">
        <v>30008306</v>
      </c>
      <c r="F801" s="18" t="s">
        <v>3177</v>
      </c>
      <c r="G801" s="1" t="s">
        <v>62</v>
      </c>
      <c r="H801" s="1" t="s">
        <v>62</v>
      </c>
      <c r="I801" s="1" t="s">
        <v>62</v>
      </c>
      <c r="J801" s="15">
        <v>22</v>
      </c>
      <c r="K801" s="15"/>
      <c r="N801">
        <v>46210</v>
      </c>
      <c r="O801">
        <v>22</v>
      </c>
      <c r="T801">
        <f t="shared" si="119"/>
        <v>1</v>
      </c>
      <c r="U801" t="s">
        <v>36</v>
      </c>
      <c r="AC801" s="10" t="str">
        <f t="shared" si="115"/>
        <v>|10149|10150|</v>
      </c>
      <c r="AD801" s="10" t="str">
        <f t="shared" si="116"/>
        <v>TAPEÇARIA</v>
      </c>
    </row>
    <row r="802" spans="1:30" x14ac:dyDescent="0.35">
      <c r="A802" s="36">
        <v>46210</v>
      </c>
      <c r="B802" s="1">
        <v>10153</v>
      </c>
      <c r="D802" s="1" t="s">
        <v>62</v>
      </c>
      <c r="E802" s="1">
        <v>30003609</v>
      </c>
      <c r="F802" s="1" t="s">
        <v>3176</v>
      </c>
      <c r="G802" s="1" t="s">
        <v>62</v>
      </c>
      <c r="H802" s="1" t="s">
        <v>62</v>
      </c>
      <c r="I802" s="1" t="s">
        <v>62</v>
      </c>
      <c r="J802" s="8">
        <v>136</v>
      </c>
      <c r="N802">
        <v>46210</v>
      </c>
      <c r="O802">
        <v>136</v>
      </c>
      <c r="T802">
        <f t="shared" si="119"/>
        <v>1</v>
      </c>
      <c r="U802" t="s">
        <v>36</v>
      </c>
      <c r="AC802" s="10" t="str">
        <f t="shared" si="115"/>
        <v>|10153|</v>
      </c>
      <c r="AD802" s="10" t="str">
        <f t="shared" si="116"/>
        <v>TAPEÇARIA</v>
      </c>
    </row>
    <row r="803" spans="1:30" x14ac:dyDescent="0.35">
      <c r="A803" s="36">
        <v>46210</v>
      </c>
      <c r="B803" s="1">
        <v>10153</v>
      </c>
      <c r="D803" s="1" t="s">
        <v>62</v>
      </c>
      <c r="E803" s="1">
        <v>30003708</v>
      </c>
      <c r="F803" s="1" t="s">
        <v>2400</v>
      </c>
      <c r="G803" s="1" t="s">
        <v>62</v>
      </c>
      <c r="H803" s="1" t="s">
        <v>62</v>
      </c>
      <c r="I803" s="1" t="s">
        <v>62</v>
      </c>
      <c r="J803" s="8">
        <v>136</v>
      </c>
      <c r="N803">
        <v>46210</v>
      </c>
      <c r="O803">
        <v>136</v>
      </c>
      <c r="T803">
        <f t="shared" si="119"/>
        <v>1</v>
      </c>
      <c r="U803" t="s">
        <v>36</v>
      </c>
      <c r="AC803" s="10" t="str">
        <f t="shared" si="115"/>
        <v>|10153|</v>
      </c>
      <c r="AD803" s="10" t="str">
        <f t="shared" si="116"/>
        <v>TAPEÇARIA</v>
      </c>
    </row>
    <row r="804" spans="1:30" x14ac:dyDescent="0.35">
      <c r="A804" s="36">
        <v>46211</v>
      </c>
      <c r="B804" s="1">
        <v>10154</v>
      </c>
      <c r="D804" s="1" t="s">
        <v>62</v>
      </c>
      <c r="E804" s="1">
        <v>30003609</v>
      </c>
      <c r="F804" s="1" t="s">
        <v>3176</v>
      </c>
      <c r="G804" s="1" t="s">
        <v>62</v>
      </c>
      <c r="H804" s="1" t="s">
        <v>62</v>
      </c>
      <c r="I804" s="1" t="s">
        <v>62</v>
      </c>
      <c r="J804" s="8">
        <v>136</v>
      </c>
      <c r="N804">
        <v>46210</v>
      </c>
      <c r="O804">
        <v>136</v>
      </c>
      <c r="T804">
        <f t="shared" si="119"/>
        <v>1</v>
      </c>
      <c r="U804" t="s">
        <v>36</v>
      </c>
      <c r="AC804" s="10" t="str">
        <f t="shared" si="115"/>
        <v>|10154|</v>
      </c>
      <c r="AD804" s="10" t="str">
        <f t="shared" si="116"/>
        <v>TAPEÇARIA</v>
      </c>
    </row>
    <row r="805" spans="1:30" x14ac:dyDescent="0.35">
      <c r="A805" s="36">
        <v>46211</v>
      </c>
      <c r="B805" s="1">
        <v>10154</v>
      </c>
      <c r="D805" s="1" t="s">
        <v>62</v>
      </c>
      <c r="E805" s="1">
        <v>30003708</v>
      </c>
      <c r="F805" s="1" t="s">
        <v>2400</v>
      </c>
      <c r="G805" s="1" t="s">
        <v>62</v>
      </c>
      <c r="H805" s="1" t="s">
        <v>62</v>
      </c>
      <c r="I805" s="1" t="s">
        <v>62</v>
      </c>
      <c r="J805" s="8">
        <v>136</v>
      </c>
      <c r="N805">
        <v>46210</v>
      </c>
      <c r="O805">
        <v>136</v>
      </c>
      <c r="T805">
        <f t="shared" si="119"/>
        <v>1</v>
      </c>
      <c r="U805" t="s">
        <v>36</v>
      </c>
      <c r="AC805" s="10" t="str">
        <f t="shared" si="115"/>
        <v>|10154|</v>
      </c>
      <c r="AD805" s="10" t="str">
        <f t="shared" si="116"/>
        <v>TAPEÇARIA</v>
      </c>
    </row>
    <row r="806" spans="1:30" x14ac:dyDescent="0.35">
      <c r="A806" s="36">
        <v>46204</v>
      </c>
      <c r="B806" s="1">
        <v>10180</v>
      </c>
      <c r="D806" s="1" t="s">
        <v>62</v>
      </c>
      <c r="E806" s="1">
        <v>30001213</v>
      </c>
      <c r="F806" s="1" t="s">
        <v>477</v>
      </c>
      <c r="G806" s="1" t="s">
        <v>62</v>
      </c>
      <c r="H806" s="1" t="s">
        <v>62</v>
      </c>
      <c r="I806" s="1" t="s">
        <v>62</v>
      </c>
      <c r="J806" s="21">
        <v>820</v>
      </c>
      <c r="N806">
        <v>46210</v>
      </c>
      <c r="O806">
        <v>820</v>
      </c>
      <c r="T806">
        <f t="shared" ref="T806:T837" si="124">IF(OR($J806="",$O806=""),"",$O806/$J806)</f>
        <v>1</v>
      </c>
      <c r="U806" t="s">
        <v>36</v>
      </c>
      <c r="AC806" s="10" t="str">
        <f t="shared" si="115"/>
        <v>|10180|</v>
      </c>
      <c r="AD806" s="10" t="str">
        <f t="shared" si="116"/>
        <v>TAPEÇARIA</v>
      </c>
    </row>
    <row r="807" spans="1:30" x14ac:dyDescent="0.35">
      <c r="A807" s="36">
        <v>46204</v>
      </c>
      <c r="B807" s="1">
        <v>10180</v>
      </c>
      <c r="D807" s="1" t="s">
        <v>62</v>
      </c>
      <c r="E807" s="1">
        <v>30001312</v>
      </c>
      <c r="F807" s="1" t="s">
        <v>3169</v>
      </c>
      <c r="G807" s="1" t="s">
        <v>62</v>
      </c>
      <c r="H807" s="1" t="s">
        <v>62</v>
      </c>
      <c r="I807" s="1" t="s">
        <v>62</v>
      </c>
      <c r="J807" s="21">
        <v>820</v>
      </c>
      <c r="N807">
        <v>46210</v>
      </c>
      <c r="O807">
        <v>820</v>
      </c>
      <c r="T807">
        <f t="shared" si="124"/>
        <v>1</v>
      </c>
      <c r="U807" t="s">
        <v>36</v>
      </c>
      <c r="AC807" s="10" t="str">
        <f t="shared" si="115"/>
        <v>|10180|</v>
      </c>
      <c r="AD807" s="10" t="str">
        <f t="shared" si="116"/>
        <v>TAPEÇARIA</v>
      </c>
    </row>
    <row r="808" spans="1:30" x14ac:dyDescent="0.3">
      <c r="A808" s="35">
        <v>46203</v>
      </c>
      <c r="B808" s="10">
        <v>10179</v>
      </c>
      <c r="C808" s="10"/>
      <c r="D808" s="10" t="s">
        <v>3342</v>
      </c>
      <c r="E808" s="10">
        <v>30003404</v>
      </c>
      <c r="F808" s="10" t="s">
        <v>461</v>
      </c>
      <c r="G808" s="10" t="s">
        <v>62</v>
      </c>
      <c r="H808" s="10" t="s">
        <v>62</v>
      </c>
      <c r="I808" s="10" t="s">
        <v>62</v>
      </c>
      <c r="J808" s="9">
        <v>34</v>
      </c>
      <c r="K808" s="10">
        <f>IF($E808="","",IFERROR(INDEX('01_Cad_Pecas'!$H$2:$H$5000,MATCH($E808,'01_Cad_Pecas'!$D$2:$D$5000,0)),IFERROR(INDEX('01_Cad_Pecas'!$H$2:$H$5000,MATCH(VALUE($E808),'01_Cad_Pecas'!$D$2:$D$5000,0)),"")))</f>
        <v>0</v>
      </c>
      <c r="L808" s="10">
        <f>IF($E808="","",IFERROR(INDEX('01_Cad_Pecas'!$I$2:$I$5000,MATCH($E808,'01_Cad_Pecas'!$D$2:$D$5000,0)),IFERROR(INDEX('01_Cad_Pecas'!$I$2:$I$5000,MATCH(VALUE($E808),'01_Cad_Pecas'!$D$2:$D$5000,0)),"")))</f>
        <v>0.35</v>
      </c>
      <c r="M808" s="10">
        <f t="shared" ref="M808:M839" si="125">IF(OR($J808="",$L808=""),"",IF($K808="",0,$K808)+$J808*$L808)</f>
        <v>11.899999999999999</v>
      </c>
      <c r="N808" s="10">
        <v>46210</v>
      </c>
      <c r="O808" s="10">
        <v>34</v>
      </c>
      <c r="P808" s="10"/>
      <c r="Q808" s="10"/>
      <c r="R808" s="10">
        <f t="shared" ref="R808:R839" si="126">IF(AND($P808&lt;&gt;"",$Q808&lt;&gt;""),($Q808-$P808)*1440,IF(AND($O808&lt;&gt;"",$L808&lt;&gt;""),IF($K808="",0,$K808)+$O808*$L808,""))</f>
        <v>11.899999999999999</v>
      </c>
      <c r="S808" s="10"/>
      <c r="T808" s="10">
        <f t="shared" si="124"/>
        <v>1</v>
      </c>
      <c r="U808" s="10" t="s">
        <v>36</v>
      </c>
      <c r="V808" s="10" t="str">
        <f t="shared" ref="V808:V839" ca="1" si="127">IF($A808="","",IF(AND($A808&lt;&gt;"",NOT(OR($U808="Concluído",$U808="Concluido")),TODAY()&gt;$A808),"SIM","NÃO"))</f>
        <v>NÃO</v>
      </c>
      <c r="W808" s="10">
        <f>IF(OR($A808="",$I808="",$M808=""),"",SUMIFS($M$2:M808,$I$2:I808,$I808,$A$2:A808,$A808)-$M808)</f>
        <v>500.5</v>
      </c>
      <c r="X808" s="10">
        <f t="shared" ref="X808:X839" si="128">IF(OR($A808="",$I808=""),"",SUMIFS($M$2:$M$4922,$I$2:$I$4922,$I808,$A$2:$A$4922,$A808))</f>
        <v>512.4</v>
      </c>
      <c r="Y808" s="10">
        <f>IFERROR(VLOOKUP($I808,'02_Cad_Maquinas'!$B$2:$H$200,7,FALSE()),"")</f>
        <v>3408</v>
      </c>
      <c r="Z808" s="10">
        <f t="shared" ref="Z808:Z839" si="129">IF(OR($X808="",$Y808=""),"",$Y808-$X808)</f>
        <v>2895.6</v>
      </c>
      <c r="AA808" s="11">
        <f t="shared" ref="AA808:AA839" si="130">IF(OR($X808="",$Y808=""),"",$X808/$Y808)</f>
        <v>0.15035211267605633</v>
      </c>
      <c r="AB808" s="10"/>
      <c r="AC808" s="10" t="str">
        <f t="shared" si="115"/>
        <v>|10179|</v>
      </c>
      <c r="AD808" s="10" t="str">
        <f t="shared" si="116"/>
        <v>TAPEÇARIA</v>
      </c>
    </row>
    <row r="809" spans="1:30" ht="24" customHeight="1" x14ac:dyDescent="0.3">
      <c r="A809" s="35">
        <v>46197</v>
      </c>
      <c r="B809" s="10">
        <v>10176</v>
      </c>
      <c r="C809" s="10" t="s">
        <v>3130</v>
      </c>
      <c r="D809" s="10" t="s">
        <v>15</v>
      </c>
      <c r="E809" s="10">
        <v>30004805</v>
      </c>
      <c r="F809" s="10" t="s">
        <v>3328</v>
      </c>
      <c r="G809" s="10" t="s">
        <v>15</v>
      </c>
      <c r="H809" s="10" t="s">
        <v>15</v>
      </c>
      <c r="I809" s="9" t="s">
        <v>15</v>
      </c>
      <c r="J809" s="9">
        <v>30</v>
      </c>
      <c r="K809" s="10">
        <f>IF($E809="","",IFERROR(INDEX('01_Cad_Pecas'!$H$2:$H$5000,MATCH($E809,'01_Cad_Pecas'!$D$2:$D$5000,0)),IFERROR(INDEX('01_Cad_Pecas'!$H$2:$H$5000,MATCH(VALUE($E809),'01_Cad_Pecas'!$D$2:$D$5000,0)),"")))</f>
        <v>1.1000000000000001</v>
      </c>
      <c r="L809" s="10">
        <f>IF($E809="","",IFERROR(INDEX('01_Cad_Pecas'!$I$2:$I$5000,MATCH($E809,'01_Cad_Pecas'!$D$2:$D$5000,0)),IFERROR(INDEX('01_Cad_Pecas'!$I$2:$I$5000,MATCH(VALUE($E809),'01_Cad_Pecas'!$D$2:$D$5000,0)),"")))</f>
        <v>9.375E-2</v>
      </c>
      <c r="M809" s="10">
        <f t="shared" si="125"/>
        <v>3.9125000000000001</v>
      </c>
      <c r="N809" s="10">
        <v>46197</v>
      </c>
      <c r="O809" s="9">
        <v>30</v>
      </c>
      <c r="P809" s="10"/>
      <c r="Q809" s="10"/>
      <c r="R809" s="10">
        <f t="shared" si="126"/>
        <v>3.9125000000000001</v>
      </c>
      <c r="S809" s="10"/>
      <c r="T809" s="10">
        <f t="shared" si="124"/>
        <v>1</v>
      </c>
      <c r="U809" s="10"/>
      <c r="V809" s="10" t="str">
        <f t="shared" ca="1" si="127"/>
        <v>SIM</v>
      </c>
      <c r="W809" s="10">
        <f>IF(OR($A809="",$I809="",$M809=""),"",SUMIFS($M$2:M809,$I$2:I809,$I809,$A$2:A809,$A809)-$M809)</f>
        <v>0</v>
      </c>
      <c r="X809" s="10">
        <f t="shared" si="128"/>
        <v>236.82359999999991</v>
      </c>
      <c r="Y809" s="10">
        <f>IFERROR(VLOOKUP($I809,'02_Cad_Maquinas'!$B$2:$H$200,7,FALSE()),"")</f>
        <v>485.76000000000005</v>
      </c>
      <c r="Z809" s="10">
        <f t="shared" si="129"/>
        <v>248.93640000000013</v>
      </c>
      <c r="AA809" s="11">
        <f t="shared" si="130"/>
        <v>0.48753211462450569</v>
      </c>
      <c r="AB809" s="10" t="s">
        <v>3343</v>
      </c>
      <c r="AC809" s="10" t="str">
        <f t="shared" si="115"/>
        <v>|10176|</v>
      </c>
      <c r="AD809" s="10" t="str">
        <f t="shared" si="116"/>
        <v>USINAGEM</v>
      </c>
    </row>
    <row r="810" spans="1:30" ht="24" customHeight="1" x14ac:dyDescent="0.3">
      <c r="A810" s="35">
        <v>46197</v>
      </c>
      <c r="B810" s="10">
        <v>10176</v>
      </c>
      <c r="C810" s="10" t="s">
        <v>3130</v>
      </c>
      <c r="D810" s="10" t="s">
        <v>15</v>
      </c>
      <c r="E810" s="10">
        <v>20014005</v>
      </c>
      <c r="F810" s="10" t="s">
        <v>3184</v>
      </c>
      <c r="G810" s="10" t="s">
        <v>15</v>
      </c>
      <c r="H810" s="10" t="s">
        <v>15</v>
      </c>
      <c r="I810" s="9" t="s">
        <v>15</v>
      </c>
      <c r="J810" s="9">
        <v>30</v>
      </c>
      <c r="K810" s="10">
        <f>IF($E810="","",IFERROR(INDEX('01_Cad_Pecas'!$H$2:$H$5000,MATCH($E810,'01_Cad_Pecas'!$D$2:$D$5000,0)),IFERROR(INDEX('01_Cad_Pecas'!$H$2:$H$5000,MATCH(VALUE($E810),'01_Cad_Pecas'!$D$2:$D$5000,0)),"")))</f>
        <v>1.1000000000000001</v>
      </c>
      <c r="L810" s="10">
        <f>IF($E810="","",IFERROR(INDEX('01_Cad_Pecas'!$I$2:$I$5000,MATCH($E810,'01_Cad_Pecas'!$D$2:$D$5000,0)),IFERROR(INDEX('01_Cad_Pecas'!$I$2:$I$5000,MATCH(VALUE($E810),'01_Cad_Pecas'!$D$2:$D$5000,0)),"")))</f>
        <v>9.375E-2</v>
      </c>
      <c r="M810" s="10">
        <f t="shared" si="125"/>
        <v>3.9125000000000001</v>
      </c>
      <c r="N810" s="10">
        <v>46197</v>
      </c>
      <c r="O810" s="9">
        <v>30</v>
      </c>
      <c r="P810" s="10"/>
      <c r="Q810" s="10"/>
      <c r="R810" s="10">
        <f t="shared" si="126"/>
        <v>3.9125000000000001</v>
      </c>
      <c r="S810" s="10"/>
      <c r="T810" s="10">
        <f t="shared" si="124"/>
        <v>1</v>
      </c>
      <c r="U810" s="10"/>
      <c r="V810" s="10" t="str">
        <f t="shared" ca="1" si="127"/>
        <v>SIM</v>
      </c>
      <c r="W810" s="10">
        <f>IF(OR($A810="",$I810="",$M810=""),"",SUMIFS($M$2:M810,$I$2:I810,$I810,$A$2:A810,$A810)-$M810)</f>
        <v>3.9125000000000001</v>
      </c>
      <c r="X810" s="10">
        <f t="shared" si="128"/>
        <v>236.82359999999991</v>
      </c>
      <c r="Y810" s="10">
        <f>IFERROR(VLOOKUP($I810,'02_Cad_Maquinas'!$B$2:$H$200,7,FALSE()),"")</f>
        <v>485.76000000000005</v>
      </c>
      <c r="Z810" s="10">
        <f t="shared" si="129"/>
        <v>248.93640000000013</v>
      </c>
      <c r="AA810" s="11">
        <f t="shared" si="130"/>
        <v>0.48753211462450569</v>
      </c>
      <c r="AB810" s="10" t="s">
        <v>3343</v>
      </c>
      <c r="AC810" s="10" t="str">
        <f t="shared" si="115"/>
        <v>|10176|</v>
      </c>
      <c r="AD810" s="10" t="str">
        <f t="shared" si="116"/>
        <v>USINAGEM</v>
      </c>
    </row>
    <row r="811" spans="1:30" ht="24" customHeight="1" x14ac:dyDescent="0.3">
      <c r="A811" s="35">
        <v>46197</v>
      </c>
      <c r="B811" s="10">
        <v>10176</v>
      </c>
      <c r="C811" s="10" t="s">
        <v>3130</v>
      </c>
      <c r="D811" s="10" t="s">
        <v>15</v>
      </c>
      <c r="E811" s="10">
        <v>20014006</v>
      </c>
      <c r="F811" s="10" t="s">
        <v>3317</v>
      </c>
      <c r="G811" s="10" t="s">
        <v>15</v>
      </c>
      <c r="H811" s="10" t="s">
        <v>15</v>
      </c>
      <c r="I811" s="9" t="s">
        <v>15</v>
      </c>
      <c r="J811" s="9">
        <v>60</v>
      </c>
      <c r="K811" s="10">
        <f>IF($E811="","",IFERROR(INDEX('01_Cad_Pecas'!$H$2:$H$5000,MATCH($E811,'01_Cad_Pecas'!$D$2:$D$5000,0)),IFERROR(INDEX('01_Cad_Pecas'!$H$2:$H$5000,MATCH(VALUE($E811),'01_Cad_Pecas'!$D$2:$D$5000,0)),"")))</f>
        <v>1.1000000000000001</v>
      </c>
      <c r="L811" s="10">
        <f>IF($E811="","",IFERROR(INDEX('01_Cad_Pecas'!$I$2:$I$5000,MATCH($E811,'01_Cad_Pecas'!$D$2:$D$5000,0)),IFERROR(INDEX('01_Cad_Pecas'!$I$2:$I$5000,MATCH(VALUE($E811),'01_Cad_Pecas'!$D$2:$D$5000,0)),"")))</f>
        <v>9.375E-2</v>
      </c>
      <c r="M811" s="10">
        <f t="shared" si="125"/>
        <v>6.7249999999999996</v>
      </c>
      <c r="N811" s="10">
        <v>46197</v>
      </c>
      <c r="O811" s="9">
        <v>60</v>
      </c>
      <c r="P811" s="10"/>
      <c r="Q811" s="10"/>
      <c r="R811" s="10">
        <f t="shared" si="126"/>
        <v>6.7249999999999996</v>
      </c>
      <c r="S811" s="10"/>
      <c r="T811" s="10">
        <f t="shared" si="124"/>
        <v>1</v>
      </c>
      <c r="U811" s="10"/>
      <c r="V811" s="10" t="str">
        <f t="shared" ca="1" si="127"/>
        <v>SIM</v>
      </c>
      <c r="W811" s="10">
        <f>IF(OR($A811="",$I811="",$M811=""),"",SUMIFS($M$2:M811,$I$2:I811,$I811,$A$2:A811,$A811)-$M811)</f>
        <v>7.8250000000000011</v>
      </c>
      <c r="X811" s="10">
        <f t="shared" si="128"/>
        <v>236.82359999999991</v>
      </c>
      <c r="Y811" s="10">
        <f>IFERROR(VLOOKUP($I811,'02_Cad_Maquinas'!$B$2:$H$200,7,FALSE()),"")</f>
        <v>485.76000000000005</v>
      </c>
      <c r="Z811" s="10">
        <f t="shared" si="129"/>
        <v>248.93640000000013</v>
      </c>
      <c r="AA811" s="11">
        <f t="shared" si="130"/>
        <v>0.48753211462450569</v>
      </c>
      <c r="AB811" s="10" t="s">
        <v>3343</v>
      </c>
      <c r="AC811" s="10" t="str">
        <f t="shared" si="115"/>
        <v>|10176|</v>
      </c>
      <c r="AD811" s="10" t="str">
        <f t="shared" si="116"/>
        <v>USINAGEM</v>
      </c>
    </row>
    <row r="812" spans="1:30" ht="24" customHeight="1" x14ac:dyDescent="0.3">
      <c r="A812" s="35">
        <v>46197</v>
      </c>
      <c r="B812" s="10">
        <v>10176</v>
      </c>
      <c r="C812" s="10" t="s">
        <v>3130</v>
      </c>
      <c r="D812" s="10" t="s">
        <v>15</v>
      </c>
      <c r="E812" s="10">
        <v>20014007</v>
      </c>
      <c r="F812" s="10" t="s">
        <v>3318</v>
      </c>
      <c r="G812" s="10" t="s">
        <v>15</v>
      </c>
      <c r="H812" s="10" t="s">
        <v>15</v>
      </c>
      <c r="I812" s="9" t="s">
        <v>15</v>
      </c>
      <c r="J812" s="9">
        <v>60</v>
      </c>
      <c r="K812" s="10">
        <f>IF($E812="","",IFERROR(INDEX('01_Cad_Pecas'!$H$2:$H$5000,MATCH($E812,'01_Cad_Pecas'!$D$2:$D$5000,0)),IFERROR(INDEX('01_Cad_Pecas'!$H$2:$H$5000,MATCH(VALUE($E812),'01_Cad_Pecas'!$D$2:$D$5000,0)),"")))</f>
        <v>1.1000000000000001</v>
      </c>
      <c r="L812" s="10">
        <f>IF($E812="","",IFERROR(INDEX('01_Cad_Pecas'!$I$2:$I$5000,MATCH($E812,'01_Cad_Pecas'!$D$2:$D$5000,0)),IFERROR(INDEX('01_Cad_Pecas'!$I$2:$I$5000,MATCH(VALUE($E812),'01_Cad_Pecas'!$D$2:$D$5000,0)),"")))</f>
        <v>9.375E-2</v>
      </c>
      <c r="M812" s="10">
        <f t="shared" si="125"/>
        <v>6.7249999999999996</v>
      </c>
      <c r="N812" s="10">
        <v>46197</v>
      </c>
      <c r="O812" s="9">
        <v>60</v>
      </c>
      <c r="P812" s="10"/>
      <c r="Q812" s="10"/>
      <c r="R812" s="10">
        <f t="shared" si="126"/>
        <v>6.7249999999999996</v>
      </c>
      <c r="S812" s="10"/>
      <c r="T812" s="10">
        <f t="shared" si="124"/>
        <v>1</v>
      </c>
      <c r="U812" s="10"/>
      <c r="V812" s="10" t="str">
        <f t="shared" ca="1" si="127"/>
        <v>SIM</v>
      </c>
      <c r="W812" s="10">
        <f>IF(OR($A812="",$I812="",$M812=""),"",SUMIFS($M$2:M812,$I$2:I812,$I812,$A$2:A812,$A812)-$M812)</f>
        <v>14.549999999999999</v>
      </c>
      <c r="X812" s="10">
        <f t="shared" si="128"/>
        <v>236.82359999999991</v>
      </c>
      <c r="Y812" s="10">
        <f>IFERROR(VLOOKUP($I812,'02_Cad_Maquinas'!$B$2:$H$200,7,FALSE()),"")</f>
        <v>485.76000000000005</v>
      </c>
      <c r="Z812" s="10">
        <f t="shared" si="129"/>
        <v>248.93640000000013</v>
      </c>
      <c r="AA812" s="11">
        <f t="shared" si="130"/>
        <v>0.48753211462450569</v>
      </c>
      <c r="AB812" s="10" t="s">
        <v>3343</v>
      </c>
      <c r="AC812" s="10" t="str">
        <f t="shared" si="115"/>
        <v>|10176|</v>
      </c>
      <c r="AD812" s="10" t="str">
        <f t="shared" si="116"/>
        <v>USINAGEM</v>
      </c>
    </row>
    <row r="813" spans="1:30" ht="24" customHeight="1" x14ac:dyDescent="0.3">
      <c r="A813" s="35">
        <v>46197</v>
      </c>
      <c r="B813" s="10">
        <v>10176</v>
      </c>
      <c r="C813" s="10" t="s">
        <v>3130</v>
      </c>
      <c r="D813" s="10" t="s">
        <v>15</v>
      </c>
      <c r="E813" s="10">
        <v>20014107</v>
      </c>
      <c r="F813" s="10" t="s">
        <v>3319</v>
      </c>
      <c r="G813" s="10" t="s">
        <v>15</v>
      </c>
      <c r="H813" s="10" t="s">
        <v>15</v>
      </c>
      <c r="I813" s="9" t="s">
        <v>15</v>
      </c>
      <c r="J813" s="9">
        <v>144</v>
      </c>
      <c r="K813" s="10">
        <f>IF($E813="","",IFERROR(INDEX('01_Cad_Pecas'!$H$2:$H$5000,MATCH($E813,'01_Cad_Pecas'!$D$2:$D$5000,0)),IFERROR(INDEX('01_Cad_Pecas'!$H$2:$H$5000,MATCH(VALUE($E813),'01_Cad_Pecas'!$D$2:$D$5000,0)),"")))</f>
        <v>1.1000000000000001</v>
      </c>
      <c r="L813" s="10">
        <f>IF($E813="","",IFERROR(INDEX('01_Cad_Pecas'!$I$2:$I$5000,MATCH($E813,'01_Cad_Pecas'!$D$2:$D$5000,0)),IFERROR(INDEX('01_Cad_Pecas'!$I$2:$I$5000,MATCH(VALUE($E813),'01_Cad_Pecas'!$D$2:$D$5000,0)),"")))</f>
        <v>9.375E-2</v>
      </c>
      <c r="M813" s="10">
        <f t="shared" si="125"/>
        <v>14.6</v>
      </c>
      <c r="N813" s="10">
        <v>46197</v>
      </c>
      <c r="O813" s="9">
        <v>144</v>
      </c>
      <c r="P813" s="10"/>
      <c r="Q813" s="10"/>
      <c r="R813" s="10">
        <f t="shared" si="126"/>
        <v>14.6</v>
      </c>
      <c r="S813" s="10"/>
      <c r="T813" s="10">
        <f t="shared" si="124"/>
        <v>1</v>
      </c>
      <c r="U813" s="10"/>
      <c r="V813" s="10" t="str">
        <f t="shared" ca="1" si="127"/>
        <v>SIM</v>
      </c>
      <c r="W813" s="10">
        <f>IF(OR($A813="",$I813="",$M813=""),"",SUMIFS($M$2:M813,$I$2:I813,$I813,$A$2:A813,$A813)-$M813)</f>
        <v>21.274999999999999</v>
      </c>
      <c r="X813" s="10">
        <f t="shared" si="128"/>
        <v>236.82359999999991</v>
      </c>
      <c r="Y813" s="10">
        <f>IFERROR(VLOOKUP($I813,'02_Cad_Maquinas'!$B$2:$H$200,7,FALSE()),"")</f>
        <v>485.76000000000005</v>
      </c>
      <c r="Z813" s="10">
        <f t="shared" si="129"/>
        <v>248.93640000000013</v>
      </c>
      <c r="AA813" s="11">
        <f t="shared" si="130"/>
        <v>0.48753211462450569</v>
      </c>
      <c r="AB813" s="10" t="s">
        <v>3343</v>
      </c>
      <c r="AC813" s="10" t="str">
        <f t="shared" si="115"/>
        <v>|10176|</v>
      </c>
      <c r="AD813" s="10" t="str">
        <f t="shared" si="116"/>
        <v>USINAGEM</v>
      </c>
    </row>
    <row r="814" spans="1:30" ht="24" customHeight="1" x14ac:dyDescent="0.3">
      <c r="A814" s="35">
        <v>46197</v>
      </c>
      <c r="B814" s="10">
        <v>10176</v>
      </c>
      <c r="C814" s="10" t="s">
        <v>3130</v>
      </c>
      <c r="D814" s="10" t="s">
        <v>15</v>
      </c>
      <c r="E814" s="10">
        <v>20014205</v>
      </c>
      <c r="F814" s="10" t="s">
        <v>3186</v>
      </c>
      <c r="G814" s="10" t="s">
        <v>15</v>
      </c>
      <c r="H814" s="10" t="s">
        <v>15</v>
      </c>
      <c r="I814" s="9" t="s">
        <v>15</v>
      </c>
      <c r="J814" s="9">
        <v>30</v>
      </c>
      <c r="K814" s="10">
        <f>IF($E814="","",IFERROR(INDEX('01_Cad_Pecas'!$H$2:$H$5000,MATCH($E814,'01_Cad_Pecas'!$D$2:$D$5000,0)),IFERROR(INDEX('01_Cad_Pecas'!$H$2:$H$5000,MATCH(VALUE($E814),'01_Cad_Pecas'!$D$2:$D$5000,0)),"")))</f>
        <v>1.1000000000000001</v>
      </c>
      <c r="L814" s="10">
        <f>IF($E814="","",IFERROR(INDEX('01_Cad_Pecas'!$I$2:$I$5000,MATCH($E814,'01_Cad_Pecas'!$D$2:$D$5000,0)),IFERROR(INDEX('01_Cad_Pecas'!$I$2:$I$5000,MATCH(VALUE($E814),'01_Cad_Pecas'!$D$2:$D$5000,0)),"")))</f>
        <v>9.375E-2</v>
      </c>
      <c r="M814" s="10">
        <f t="shared" si="125"/>
        <v>3.9125000000000001</v>
      </c>
      <c r="N814" s="10">
        <v>46197</v>
      </c>
      <c r="O814" s="9">
        <v>30</v>
      </c>
      <c r="P814" s="10"/>
      <c r="Q814" s="10"/>
      <c r="R814" s="10">
        <f t="shared" si="126"/>
        <v>3.9125000000000001</v>
      </c>
      <c r="S814" s="10"/>
      <c r="T814" s="10">
        <f t="shared" si="124"/>
        <v>1</v>
      </c>
      <c r="U814" s="10"/>
      <c r="V814" s="10" t="str">
        <f t="shared" ca="1" si="127"/>
        <v>SIM</v>
      </c>
      <c r="W814" s="10">
        <f>IF(OR($A814="",$I814="",$M814=""),"",SUMIFS($M$2:M814,$I$2:I814,$I814,$A$2:A814,$A814)-$M814)</f>
        <v>35.875</v>
      </c>
      <c r="X814" s="10">
        <f t="shared" si="128"/>
        <v>236.82359999999991</v>
      </c>
      <c r="Y814" s="10">
        <f>IFERROR(VLOOKUP($I814,'02_Cad_Maquinas'!$B$2:$H$200,7,FALSE()),"")</f>
        <v>485.76000000000005</v>
      </c>
      <c r="Z814" s="10">
        <f t="shared" si="129"/>
        <v>248.93640000000013</v>
      </c>
      <c r="AA814" s="11">
        <f t="shared" si="130"/>
        <v>0.48753211462450569</v>
      </c>
      <c r="AB814" s="10" t="s">
        <v>3343</v>
      </c>
      <c r="AC814" s="10" t="str">
        <f t="shared" si="115"/>
        <v>|10176|</v>
      </c>
      <c r="AD814" s="10" t="str">
        <f t="shared" si="116"/>
        <v>USINAGEM</v>
      </c>
    </row>
    <row r="815" spans="1:30" ht="24" customHeight="1" x14ac:dyDescent="0.3">
      <c r="A815" s="35">
        <v>46197</v>
      </c>
      <c r="B815" s="10">
        <v>10176</v>
      </c>
      <c r="C815" s="10" t="s">
        <v>3130</v>
      </c>
      <c r="D815" s="10" t="s">
        <v>15</v>
      </c>
      <c r="E815" s="10">
        <v>20014206</v>
      </c>
      <c r="F815" s="10" t="s">
        <v>3320</v>
      </c>
      <c r="G815" s="10" t="s">
        <v>15</v>
      </c>
      <c r="H815" s="10" t="s">
        <v>15</v>
      </c>
      <c r="I815" s="9" t="s">
        <v>15</v>
      </c>
      <c r="J815" s="9">
        <v>60</v>
      </c>
      <c r="K815" s="10">
        <f>IF($E815="","",IFERROR(INDEX('01_Cad_Pecas'!$H$2:$H$5000,MATCH($E815,'01_Cad_Pecas'!$D$2:$D$5000,0)),IFERROR(INDEX('01_Cad_Pecas'!$H$2:$H$5000,MATCH(VALUE($E815),'01_Cad_Pecas'!$D$2:$D$5000,0)),"")))</f>
        <v>1.1000000000000001</v>
      </c>
      <c r="L815" s="10">
        <f>IF($E815="","",IFERROR(INDEX('01_Cad_Pecas'!$I$2:$I$5000,MATCH($E815,'01_Cad_Pecas'!$D$2:$D$5000,0)),IFERROR(INDEX('01_Cad_Pecas'!$I$2:$I$5000,MATCH(VALUE($E815),'01_Cad_Pecas'!$D$2:$D$5000,0)),"")))</f>
        <v>9.375E-2</v>
      </c>
      <c r="M815" s="10">
        <f t="shared" si="125"/>
        <v>6.7249999999999996</v>
      </c>
      <c r="N815" s="10">
        <v>46197</v>
      </c>
      <c r="O815" s="9">
        <v>60</v>
      </c>
      <c r="P815" s="10"/>
      <c r="Q815" s="10"/>
      <c r="R815" s="10">
        <f t="shared" si="126"/>
        <v>6.7249999999999996</v>
      </c>
      <c r="S815" s="10"/>
      <c r="T815" s="10">
        <f t="shared" si="124"/>
        <v>1</v>
      </c>
      <c r="U815" s="10"/>
      <c r="V815" s="10" t="str">
        <f t="shared" ca="1" si="127"/>
        <v>SIM</v>
      </c>
      <c r="W815" s="10">
        <f>IF(OR($A815="",$I815="",$M815=""),"",SUMIFS($M$2:M815,$I$2:I815,$I815,$A$2:A815,$A815)-$M815)</f>
        <v>39.787500000000001</v>
      </c>
      <c r="X815" s="10">
        <f t="shared" si="128"/>
        <v>236.82359999999991</v>
      </c>
      <c r="Y815" s="10">
        <f>IFERROR(VLOOKUP($I815,'02_Cad_Maquinas'!$B$2:$H$200,7,FALSE()),"")</f>
        <v>485.76000000000005</v>
      </c>
      <c r="Z815" s="10">
        <f t="shared" si="129"/>
        <v>248.93640000000013</v>
      </c>
      <c r="AA815" s="11">
        <f t="shared" si="130"/>
        <v>0.48753211462450569</v>
      </c>
      <c r="AB815" s="10" t="s">
        <v>3343</v>
      </c>
      <c r="AC815" s="10" t="str">
        <f t="shared" si="115"/>
        <v>|10176|</v>
      </c>
      <c r="AD815" s="10" t="str">
        <f t="shared" si="116"/>
        <v>USINAGEM</v>
      </c>
    </row>
    <row r="816" spans="1:30" ht="24" customHeight="1" x14ac:dyDescent="0.3">
      <c r="A816" s="35">
        <v>46197</v>
      </c>
      <c r="B816" s="10">
        <v>10176</v>
      </c>
      <c r="C816" s="10" t="s">
        <v>3130</v>
      </c>
      <c r="D816" s="10" t="s">
        <v>15</v>
      </c>
      <c r="E816" s="10">
        <v>20014305</v>
      </c>
      <c r="F816" s="10" t="s">
        <v>3187</v>
      </c>
      <c r="G816" s="10" t="s">
        <v>15</v>
      </c>
      <c r="H816" s="10" t="s">
        <v>15</v>
      </c>
      <c r="I816" s="9" t="s">
        <v>15</v>
      </c>
      <c r="J816" s="9">
        <v>42</v>
      </c>
      <c r="K816" s="10">
        <f>IF($E816="","",IFERROR(INDEX('01_Cad_Pecas'!$H$2:$H$5000,MATCH($E816,'01_Cad_Pecas'!$D$2:$D$5000,0)),IFERROR(INDEX('01_Cad_Pecas'!$H$2:$H$5000,MATCH(VALUE($E816),'01_Cad_Pecas'!$D$2:$D$5000,0)),"")))</f>
        <v>1.1000000000000001</v>
      </c>
      <c r="L816" s="10">
        <f>IF($E816="","",IFERROR(INDEX('01_Cad_Pecas'!$I$2:$I$5000,MATCH($E816,'01_Cad_Pecas'!$D$2:$D$5000,0)),IFERROR(INDEX('01_Cad_Pecas'!$I$2:$I$5000,MATCH(VALUE($E816),'01_Cad_Pecas'!$D$2:$D$5000,0)),"")))</f>
        <v>9.375E-2</v>
      </c>
      <c r="M816" s="10">
        <f t="shared" si="125"/>
        <v>5.0374999999999996</v>
      </c>
      <c r="N816" s="10">
        <v>46197</v>
      </c>
      <c r="O816" s="9">
        <v>42</v>
      </c>
      <c r="P816" s="10"/>
      <c r="Q816" s="10"/>
      <c r="R816" s="10">
        <f t="shared" si="126"/>
        <v>5.0374999999999996</v>
      </c>
      <c r="S816" s="10"/>
      <c r="T816" s="10">
        <f t="shared" si="124"/>
        <v>1</v>
      </c>
      <c r="U816" s="10"/>
      <c r="V816" s="10" t="str">
        <f t="shared" ca="1" si="127"/>
        <v>SIM</v>
      </c>
      <c r="W816" s="10">
        <f>IF(OR($A816="",$I816="",$M816=""),"",SUMIFS($M$2:M816,$I$2:I816,$I816,$A$2:A816,$A816)-$M816)</f>
        <v>46.512500000000003</v>
      </c>
      <c r="X816" s="10">
        <f t="shared" si="128"/>
        <v>236.82359999999991</v>
      </c>
      <c r="Y816" s="10">
        <f>IFERROR(VLOOKUP($I816,'02_Cad_Maquinas'!$B$2:$H$200,7,FALSE()),"")</f>
        <v>485.76000000000005</v>
      </c>
      <c r="Z816" s="10">
        <f t="shared" si="129"/>
        <v>248.93640000000013</v>
      </c>
      <c r="AA816" s="11">
        <f t="shared" si="130"/>
        <v>0.48753211462450569</v>
      </c>
      <c r="AB816" s="10" t="s">
        <v>3343</v>
      </c>
      <c r="AC816" s="10" t="str">
        <f t="shared" si="115"/>
        <v>|10176|</v>
      </c>
      <c r="AD816" s="10" t="str">
        <f t="shared" si="116"/>
        <v>USINAGEM</v>
      </c>
    </row>
    <row r="817" spans="1:30" ht="24" customHeight="1" x14ac:dyDescent="0.3">
      <c r="A817" s="35">
        <v>46197</v>
      </c>
      <c r="B817" s="10">
        <v>10176</v>
      </c>
      <c r="C817" s="10" t="s">
        <v>3130</v>
      </c>
      <c r="D817" s="10" t="s">
        <v>15</v>
      </c>
      <c r="E817" s="10">
        <v>20014306</v>
      </c>
      <c r="F817" s="10" t="s">
        <v>3321</v>
      </c>
      <c r="G817" s="10" t="s">
        <v>15</v>
      </c>
      <c r="H817" s="10" t="s">
        <v>15</v>
      </c>
      <c r="I817" s="9" t="s">
        <v>15</v>
      </c>
      <c r="J817" s="9">
        <v>84</v>
      </c>
      <c r="K817" s="10">
        <f>IF($E817="","",IFERROR(INDEX('01_Cad_Pecas'!$H$2:$H$5000,MATCH($E817,'01_Cad_Pecas'!$D$2:$D$5000,0)),IFERROR(INDEX('01_Cad_Pecas'!$H$2:$H$5000,MATCH(VALUE($E817),'01_Cad_Pecas'!$D$2:$D$5000,0)),"")))</f>
        <v>1.1000000000000001</v>
      </c>
      <c r="L817" s="10">
        <f>IF($E817="","",IFERROR(INDEX('01_Cad_Pecas'!$I$2:$I$5000,MATCH($E817,'01_Cad_Pecas'!$D$2:$D$5000,0)),IFERROR(INDEX('01_Cad_Pecas'!$I$2:$I$5000,MATCH(VALUE($E817),'01_Cad_Pecas'!$D$2:$D$5000,0)),"")))</f>
        <v>9.375E-2</v>
      </c>
      <c r="M817" s="10">
        <f t="shared" si="125"/>
        <v>8.9749999999999996</v>
      </c>
      <c r="N817" s="10">
        <v>46197</v>
      </c>
      <c r="O817" s="9">
        <v>84</v>
      </c>
      <c r="P817" s="10"/>
      <c r="Q817" s="10"/>
      <c r="R817" s="10">
        <f t="shared" si="126"/>
        <v>8.9749999999999996</v>
      </c>
      <c r="S817" s="10"/>
      <c r="T817" s="10">
        <f t="shared" si="124"/>
        <v>1</v>
      </c>
      <c r="U817" s="10"/>
      <c r="V817" s="10" t="str">
        <f t="shared" ca="1" si="127"/>
        <v>SIM</v>
      </c>
      <c r="W817" s="10">
        <f>IF(OR($A817="",$I817="",$M817=""),"",SUMIFS($M$2:M817,$I$2:I817,$I817,$A$2:A817,$A817)-$M817)</f>
        <v>51.550000000000004</v>
      </c>
      <c r="X817" s="10">
        <f t="shared" si="128"/>
        <v>236.82359999999991</v>
      </c>
      <c r="Y817" s="10">
        <f>IFERROR(VLOOKUP($I817,'02_Cad_Maquinas'!$B$2:$H$200,7,FALSE()),"")</f>
        <v>485.76000000000005</v>
      </c>
      <c r="Z817" s="10">
        <f t="shared" si="129"/>
        <v>248.93640000000013</v>
      </c>
      <c r="AA817" s="11">
        <f t="shared" si="130"/>
        <v>0.48753211462450569</v>
      </c>
      <c r="AB817" s="10" t="s">
        <v>3343</v>
      </c>
      <c r="AC817" s="10" t="str">
        <f t="shared" si="115"/>
        <v>|10176|</v>
      </c>
      <c r="AD817" s="10" t="str">
        <f t="shared" si="116"/>
        <v>USINAGEM</v>
      </c>
    </row>
    <row r="818" spans="1:30" ht="24" customHeight="1" x14ac:dyDescent="0.3">
      <c r="A818" s="35">
        <v>46197</v>
      </c>
      <c r="B818" s="10">
        <v>10176</v>
      </c>
      <c r="C818" s="10" t="s">
        <v>3130</v>
      </c>
      <c r="D818" s="10" t="s">
        <v>15</v>
      </c>
      <c r="E818" s="10">
        <v>20019002</v>
      </c>
      <c r="F818" s="10" t="s">
        <v>1615</v>
      </c>
      <c r="G818" s="10" t="s">
        <v>15</v>
      </c>
      <c r="H818" s="10" t="s">
        <v>15</v>
      </c>
      <c r="I818" s="9" t="s">
        <v>15</v>
      </c>
      <c r="J818" s="9">
        <v>48</v>
      </c>
      <c r="K818" s="10">
        <f>IF($E818="","",IFERROR(INDEX('01_Cad_Pecas'!$H$2:$H$5000,MATCH($E818,'01_Cad_Pecas'!$D$2:$D$5000,0)),IFERROR(INDEX('01_Cad_Pecas'!$H$2:$H$5000,MATCH(VALUE($E818),'01_Cad_Pecas'!$D$2:$D$5000,0)),"")))</f>
        <v>1.1000000000000001</v>
      </c>
      <c r="L818" s="10">
        <f>IF($E818="","",IFERROR(INDEX('01_Cad_Pecas'!$I$2:$I$5000,MATCH($E818,'01_Cad_Pecas'!$D$2:$D$5000,0)),IFERROR(INDEX('01_Cad_Pecas'!$I$2:$I$5000,MATCH(VALUE($E818),'01_Cad_Pecas'!$D$2:$D$5000,0)),"")))</f>
        <v>9.375E-2</v>
      </c>
      <c r="M818" s="10">
        <f t="shared" si="125"/>
        <v>5.6</v>
      </c>
      <c r="N818" s="10">
        <v>46198</v>
      </c>
      <c r="O818" s="9">
        <v>48</v>
      </c>
      <c r="P818" s="10"/>
      <c r="Q818" s="10"/>
      <c r="R818" s="10">
        <f t="shared" si="126"/>
        <v>5.6</v>
      </c>
      <c r="S818" s="10"/>
      <c r="T818" s="10">
        <f t="shared" si="124"/>
        <v>1</v>
      </c>
      <c r="U818" s="10"/>
      <c r="V818" s="10" t="str">
        <f t="shared" ca="1" si="127"/>
        <v>SIM</v>
      </c>
      <c r="W818" s="10">
        <f>IF(OR($A818="",$I818="",$M818=""),"",SUMIFS($M$2:M818,$I$2:I818,$I818,$A$2:A818,$A818)-$M818)</f>
        <v>60.524999999999999</v>
      </c>
      <c r="X818" s="10">
        <f t="shared" si="128"/>
        <v>236.82359999999991</v>
      </c>
      <c r="Y818" s="10">
        <f>IFERROR(VLOOKUP($I818,'02_Cad_Maquinas'!$B$2:$H$200,7,FALSE()),"")</f>
        <v>485.76000000000005</v>
      </c>
      <c r="Z818" s="10">
        <f t="shared" si="129"/>
        <v>248.93640000000013</v>
      </c>
      <c r="AA818" s="11">
        <f t="shared" si="130"/>
        <v>0.48753211462450569</v>
      </c>
      <c r="AB818" s="10" t="s">
        <v>3343</v>
      </c>
      <c r="AC818" s="10" t="str">
        <f t="shared" si="115"/>
        <v>|10176|</v>
      </c>
      <c r="AD818" s="10" t="str">
        <f t="shared" si="116"/>
        <v>USINAGEM</v>
      </c>
    </row>
    <row r="819" spans="1:30" ht="24" customHeight="1" x14ac:dyDescent="0.3">
      <c r="A819" s="35">
        <v>46197</v>
      </c>
      <c r="B819" s="10">
        <v>10176</v>
      </c>
      <c r="C819" s="10" t="s">
        <v>3130</v>
      </c>
      <c r="D819" s="10" t="s">
        <v>15</v>
      </c>
      <c r="E819" s="10">
        <v>20019005</v>
      </c>
      <c r="F819" s="10" t="s">
        <v>2939</v>
      </c>
      <c r="G819" s="10" t="s">
        <v>15</v>
      </c>
      <c r="H819" s="10" t="s">
        <v>15</v>
      </c>
      <c r="I819" s="9" t="s">
        <v>15</v>
      </c>
      <c r="J819" s="9">
        <v>240</v>
      </c>
      <c r="K819" s="10">
        <f>IF($E819="","",IFERROR(INDEX('01_Cad_Pecas'!$H$2:$H$5000,MATCH($E819,'01_Cad_Pecas'!$D$2:$D$5000,0)),IFERROR(INDEX('01_Cad_Pecas'!$H$2:$H$5000,MATCH(VALUE($E819),'01_Cad_Pecas'!$D$2:$D$5000,0)),"")))</f>
        <v>3</v>
      </c>
      <c r="L819" s="10">
        <f>IF($E819="","",IFERROR(INDEX('01_Cad_Pecas'!$I$2:$I$5000,MATCH($E819,'01_Cad_Pecas'!$D$2:$D$5000,0)),IFERROR(INDEX('01_Cad_Pecas'!$I$2:$I$5000,MATCH(VALUE($E819),'01_Cad_Pecas'!$D$2:$D$5000,0)),"")))</f>
        <v>6.7799999999999999E-2</v>
      </c>
      <c r="M819" s="10">
        <f t="shared" si="125"/>
        <v>19.271999999999998</v>
      </c>
      <c r="N819" s="10">
        <v>46198</v>
      </c>
      <c r="O819" s="9">
        <v>240</v>
      </c>
      <c r="P819" s="10"/>
      <c r="Q819" s="10"/>
      <c r="R819" s="10">
        <f t="shared" si="126"/>
        <v>19.271999999999998</v>
      </c>
      <c r="S819" s="10"/>
      <c r="T819" s="10">
        <f t="shared" si="124"/>
        <v>1</v>
      </c>
      <c r="U819" s="10"/>
      <c r="V819" s="10" t="str">
        <f t="shared" ca="1" si="127"/>
        <v>SIM</v>
      </c>
      <c r="W819" s="10">
        <f>IF(OR($A819="",$I819="",$M819=""),"",SUMIFS($M$2:M819,$I$2:I819,$I819,$A$2:A819,$A819)-$M819)</f>
        <v>66.125</v>
      </c>
      <c r="X819" s="10">
        <f t="shared" si="128"/>
        <v>236.82359999999991</v>
      </c>
      <c r="Y819" s="10">
        <f>IFERROR(VLOOKUP($I819,'02_Cad_Maquinas'!$B$2:$H$200,7,FALSE()),"")</f>
        <v>485.76000000000005</v>
      </c>
      <c r="Z819" s="10">
        <f t="shared" si="129"/>
        <v>248.93640000000013</v>
      </c>
      <c r="AA819" s="11">
        <f t="shared" si="130"/>
        <v>0.48753211462450569</v>
      </c>
      <c r="AB819" s="10" t="s">
        <v>3343</v>
      </c>
      <c r="AC819" s="10" t="str">
        <f t="shared" si="115"/>
        <v>|10176|</v>
      </c>
      <c r="AD819" s="10" t="str">
        <f t="shared" si="116"/>
        <v>USINAGEM</v>
      </c>
    </row>
    <row r="820" spans="1:30" ht="24" customHeight="1" x14ac:dyDescent="0.3">
      <c r="A820" s="35">
        <v>46197</v>
      </c>
      <c r="B820" s="10">
        <v>10176</v>
      </c>
      <c r="C820" s="10" t="s">
        <v>3130</v>
      </c>
      <c r="D820" s="10" t="s">
        <v>15</v>
      </c>
      <c r="E820" s="10">
        <v>20020002</v>
      </c>
      <c r="F820" s="10" t="s">
        <v>3263</v>
      </c>
      <c r="G820" s="10" t="s">
        <v>15</v>
      </c>
      <c r="H820" s="10" t="s">
        <v>15</v>
      </c>
      <c r="I820" s="9" t="s">
        <v>15</v>
      </c>
      <c r="J820" s="9">
        <v>30</v>
      </c>
      <c r="K820" s="10">
        <f>IF($E820="","",IFERROR(INDEX('01_Cad_Pecas'!$H$2:$H$5000,MATCH($E820,'01_Cad_Pecas'!$D$2:$D$5000,0)),IFERROR(INDEX('01_Cad_Pecas'!$H$2:$H$5000,MATCH(VALUE($E820),'01_Cad_Pecas'!$D$2:$D$5000,0)),"")))</f>
        <v>1.1000000000000001</v>
      </c>
      <c r="L820" s="10">
        <f>IF($E820="","",IFERROR(INDEX('01_Cad_Pecas'!$I$2:$I$5000,MATCH($E820,'01_Cad_Pecas'!$D$2:$D$5000,0)),IFERROR(INDEX('01_Cad_Pecas'!$I$2:$I$5000,MATCH(VALUE($E820),'01_Cad_Pecas'!$D$2:$D$5000,0)),"")))</f>
        <v>9.375E-2</v>
      </c>
      <c r="M820" s="10">
        <f t="shared" si="125"/>
        <v>3.9125000000000001</v>
      </c>
      <c r="N820" s="10">
        <v>46198</v>
      </c>
      <c r="O820" s="9">
        <v>30</v>
      </c>
      <c r="P820" s="10"/>
      <c r="Q820" s="10"/>
      <c r="R820" s="10">
        <f t="shared" si="126"/>
        <v>3.9125000000000001</v>
      </c>
      <c r="S820" s="10"/>
      <c r="T820" s="10">
        <f t="shared" si="124"/>
        <v>1</v>
      </c>
      <c r="U820" s="10"/>
      <c r="V820" s="10" t="str">
        <f t="shared" ca="1" si="127"/>
        <v>SIM</v>
      </c>
      <c r="W820" s="10">
        <f>IF(OR($A820="",$I820="",$M820=""),"",SUMIFS($M$2:M820,$I$2:I820,$I820,$A$2:A820,$A820)-$M820)</f>
        <v>85.396999999999991</v>
      </c>
      <c r="X820" s="10">
        <f t="shared" si="128"/>
        <v>236.82359999999991</v>
      </c>
      <c r="Y820" s="10">
        <f>IFERROR(VLOOKUP($I820,'02_Cad_Maquinas'!$B$2:$H$200,7,FALSE()),"")</f>
        <v>485.76000000000005</v>
      </c>
      <c r="Z820" s="10">
        <f t="shared" si="129"/>
        <v>248.93640000000013</v>
      </c>
      <c r="AA820" s="11">
        <f t="shared" si="130"/>
        <v>0.48753211462450569</v>
      </c>
      <c r="AB820" s="10" t="s">
        <v>3343</v>
      </c>
      <c r="AC820" s="10" t="str">
        <f t="shared" si="115"/>
        <v>|10176|</v>
      </c>
      <c r="AD820" s="10" t="str">
        <f t="shared" si="116"/>
        <v>USINAGEM</v>
      </c>
    </row>
    <row r="821" spans="1:30" ht="24" customHeight="1" x14ac:dyDescent="0.3">
      <c r="A821" s="35">
        <v>46197</v>
      </c>
      <c r="B821" s="10">
        <v>10176</v>
      </c>
      <c r="C821" s="10" t="s">
        <v>3130</v>
      </c>
      <c r="D821" s="10" t="s">
        <v>15</v>
      </c>
      <c r="E821" s="10">
        <v>20020003</v>
      </c>
      <c r="F821" s="10" t="s">
        <v>3264</v>
      </c>
      <c r="G821" s="10" t="s">
        <v>15</v>
      </c>
      <c r="H821" s="10" t="s">
        <v>15</v>
      </c>
      <c r="I821" s="9" t="s">
        <v>15</v>
      </c>
      <c r="J821" s="9">
        <v>30</v>
      </c>
      <c r="K821" s="10">
        <f>IF($E821="","",IFERROR(INDEX('01_Cad_Pecas'!$H$2:$H$5000,MATCH($E821,'01_Cad_Pecas'!$D$2:$D$5000,0)),IFERROR(INDEX('01_Cad_Pecas'!$H$2:$H$5000,MATCH(VALUE($E821),'01_Cad_Pecas'!$D$2:$D$5000,0)),"")))</f>
        <v>1.1000000000000001</v>
      </c>
      <c r="L821" s="10">
        <f>IF($E821="","",IFERROR(INDEX('01_Cad_Pecas'!$I$2:$I$5000,MATCH($E821,'01_Cad_Pecas'!$D$2:$D$5000,0)),IFERROR(INDEX('01_Cad_Pecas'!$I$2:$I$5000,MATCH(VALUE($E821),'01_Cad_Pecas'!$D$2:$D$5000,0)),"")))</f>
        <v>9.375E-2</v>
      </c>
      <c r="M821" s="10">
        <f t="shared" si="125"/>
        <v>3.9125000000000001</v>
      </c>
      <c r="N821" s="10">
        <v>46198</v>
      </c>
      <c r="O821" s="9">
        <v>30</v>
      </c>
      <c r="P821" s="10"/>
      <c r="Q821" s="10"/>
      <c r="R821" s="10">
        <f t="shared" si="126"/>
        <v>3.9125000000000001</v>
      </c>
      <c r="S821" s="10"/>
      <c r="T821" s="10">
        <f t="shared" si="124"/>
        <v>1</v>
      </c>
      <c r="U821" s="10"/>
      <c r="V821" s="10" t="str">
        <f t="shared" ca="1" si="127"/>
        <v>SIM</v>
      </c>
      <c r="W821" s="10">
        <f>IF(OR($A821="",$I821="",$M821=""),"",SUMIFS($M$2:M821,$I$2:I821,$I821,$A$2:A821,$A821)-$M821)</f>
        <v>89.309499999999986</v>
      </c>
      <c r="X821" s="10">
        <f t="shared" si="128"/>
        <v>236.82359999999991</v>
      </c>
      <c r="Y821" s="10">
        <f>IFERROR(VLOOKUP($I821,'02_Cad_Maquinas'!$B$2:$H$200,7,FALSE()),"")</f>
        <v>485.76000000000005</v>
      </c>
      <c r="Z821" s="10">
        <f t="shared" si="129"/>
        <v>248.93640000000013</v>
      </c>
      <c r="AA821" s="11">
        <f t="shared" si="130"/>
        <v>0.48753211462450569</v>
      </c>
      <c r="AB821" s="10" t="s">
        <v>3343</v>
      </c>
      <c r="AC821" s="10" t="str">
        <f t="shared" si="115"/>
        <v>|10176|</v>
      </c>
      <c r="AD821" s="10" t="str">
        <f t="shared" si="116"/>
        <v>USINAGEM</v>
      </c>
    </row>
    <row r="822" spans="1:30" ht="24" customHeight="1" x14ac:dyDescent="0.3">
      <c r="A822" s="35">
        <v>46197</v>
      </c>
      <c r="B822" s="10">
        <v>10176</v>
      </c>
      <c r="C822" s="10" t="s">
        <v>3130</v>
      </c>
      <c r="D822" s="10" t="s">
        <v>15</v>
      </c>
      <c r="E822" s="10">
        <v>20020004</v>
      </c>
      <c r="F822" s="10" t="s">
        <v>3265</v>
      </c>
      <c r="G822" s="10" t="s">
        <v>15</v>
      </c>
      <c r="H822" s="10" t="s">
        <v>15</v>
      </c>
      <c r="I822" s="9" t="s">
        <v>15</v>
      </c>
      <c r="J822" s="9">
        <v>60</v>
      </c>
      <c r="K822" s="10">
        <f>IF($E822="","",IFERROR(INDEX('01_Cad_Pecas'!$H$2:$H$5000,MATCH($E822,'01_Cad_Pecas'!$D$2:$D$5000,0)),IFERROR(INDEX('01_Cad_Pecas'!$H$2:$H$5000,MATCH(VALUE($E822),'01_Cad_Pecas'!$D$2:$D$5000,0)),"")))</f>
        <v>1.1000000000000001</v>
      </c>
      <c r="L822" s="10">
        <f>IF($E822="","",IFERROR(INDEX('01_Cad_Pecas'!$I$2:$I$5000,MATCH($E822,'01_Cad_Pecas'!$D$2:$D$5000,0)),IFERROR(INDEX('01_Cad_Pecas'!$I$2:$I$5000,MATCH(VALUE($E822),'01_Cad_Pecas'!$D$2:$D$5000,0)),"")))</f>
        <v>9.375E-2</v>
      </c>
      <c r="M822" s="10">
        <f t="shared" si="125"/>
        <v>6.7249999999999996</v>
      </c>
      <c r="N822" s="10">
        <v>46198</v>
      </c>
      <c r="O822" s="9">
        <v>60</v>
      </c>
      <c r="P822" s="10"/>
      <c r="Q822" s="10"/>
      <c r="R822" s="10">
        <f t="shared" si="126"/>
        <v>6.7249999999999996</v>
      </c>
      <c r="S822" s="10"/>
      <c r="T822" s="10">
        <f t="shared" si="124"/>
        <v>1</v>
      </c>
      <c r="U822" s="10"/>
      <c r="V822" s="10" t="str">
        <f t="shared" ca="1" si="127"/>
        <v>SIM</v>
      </c>
      <c r="W822" s="10">
        <f>IF(OR($A822="",$I822="",$M822=""),"",SUMIFS($M$2:M822,$I$2:I822,$I822,$A$2:A822,$A822)-$M822)</f>
        <v>93.22199999999998</v>
      </c>
      <c r="X822" s="10">
        <f t="shared" si="128"/>
        <v>236.82359999999991</v>
      </c>
      <c r="Y822" s="10">
        <f>IFERROR(VLOOKUP($I822,'02_Cad_Maquinas'!$B$2:$H$200,7,FALSE()),"")</f>
        <v>485.76000000000005</v>
      </c>
      <c r="Z822" s="10">
        <f t="shared" si="129"/>
        <v>248.93640000000013</v>
      </c>
      <c r="AA822" s="11">
        <f t="shared" si="130"/>
        <v>0.48753211462450569</v>
      </c>
      <c r="AB822" s="10" t="s">
        <v>3343</v>
      </c>
      <c r="AC822" s="10" t="str">
        <f t="shared" si="115"/>
        <v>|10176|</v>
      </c>
      <c r="AD822" s="10" t="str">
        <f t="shared" si="116"/>
        <v>USINAGEM</v>
      </c>
    </row>
    <row r="823" spans="1:30" ht="24" customHeight="1" x14ac:dyDescent="0.3">
      <c r="A823" s="35">
        <v>46197</v>
      </c>
      <c r="B823" s="10">
        <v>10176</v>
      </c>
      <c r="C823" s="10" t="s">
        <v>3130</v>
      </c>
      <c r="D823" s="10" t="s">
        <v>15</v>
      </c>
      <c r="E823" s="10">
        <v>20020005</v>
      </c>
      <c r="F823" s="10" t="s">
        <v>3266</v>
      </c>
      <c r="G823" s="10" t="s">
        <v>15</v>
      </c>
      <c r="H823" s="10" t="s">
        <v>15</v>
      </c>
      <c r="I823" s="9" t="s">
        <v>15</v>
      </c>
      <c r="J823" s="9">
        <v>30</v>
      </c>
      <c r="K823" s="10">
        <f>IF($E823="","",IFERROR(INDEX('01_Cad_Pecas'!$H$2:$H$5000,MATCH($E823,'01_Cad_Pecas'!$D$2:$D$5000,0)),IFERROR(INDEX('01_Cad_Pecas'!$H$2:$H$5000,MATCH(VALUE($E823),'01_Cad_Pecas'!$D$2:$D$5000,0)),"")))</f>
        <v>1.1000000000000001</v>
      </c>
      <c r="L823" s="10">
        <f>IF($E823="","",IFERROR(INDEX('01_Cad_Pecas'!$I$2:$I$5000,MATCH($E823,'01_Cad_Pecas'!$D$2:$D$5000,0)),IFERROR(INDEX('01_Cad_Pecas'!$I$2:$I$5000,MATCH(VALUE($E823),'01_Cad_Pecas'!$D$2:$D$5000,0)),"")))</f>
        <v>9.375E-2</v>
      </c>
      <c r="M823" s="10">
        <f t="shared" si="125"/>
        <v>3.9125000000000001</v>
      </c>
      <c r="N823" s="10">
        <v>46198</v>
      </c>
      <c r="O823" s="9">
        <v>30</v>
      </c>
      <c r="P823" s="10"/>
      <c r="Q823" s="10"/>
      <c r="R823" s="10">
        <f t="shared" si="126"/>
        <v>3.9125000000000001</v>
      </c>
      <c r="S823" s="10"/>
      <c r="T823" s="10">
        <f t="shared" si="124"/>
        <v>1</v>
      </c>
      <c r="U823" s="10"/>
      <c r="V823" s="10" t="str">
        <f t="shared" ca="1" si="127"/>
        <v>SIM</v>
      </c>
      <c r="W823" s="10">
        <f>IF(OR($A823="",$I823="",$M823=""),"",SUMIFS($M$2:M823,$I$2:I823,$I823,$A$2:A823,$A823)-$M823)</f>
        <v>99.946999999999974</v>
      </c>
      <c r="X823" s="10">
        <f t="shared" si="128"/>
        <v>236.82359999999991</v>
      </c>
      <c r="Y823" s="10">
        <f>IFERROR(VLOOKUP($I823,'02_Cad_Maquinas'!$B$2:$H$200,7,FALSE()),"")</f>
        <v>485.76000000000005</v>
      </c>
      <c r="Z823" s="10">
        <f t="shared" si="129"/>
        <v>248.93640000000013</v>
      </c>
      <c r="AA823" s="11">
        <f t="shared" si="130"/>
        <v>0.48753211462450569</v>
      </c>
      <c r="AB823" s="10" t="s">
        <v>3343</v>
      </c>
      <c r="AC823" s="10" t="str">
        <f t="shared" si="115"/>
        <v>|10176|</v>
      </c>
      <c r="AD823" s="10" t="str">
        <f t="shared" si="116"/>
        <v>USINAGEM</v>
      </c>
    </row>
    <row r="824" spans="1:30" ht="24" customHeight="1" x14ac:dyDescent="0.3">
      <c r="A824" s="35">
        <v>46197</v>
      </c>
      <c r="B824" s="10">
        <v>10176</v>
      </c>
      <c r="C824" s="10" t="s">
        <v>3130</v>
      </c>
      <c r="D824" s="10" t="s">
        <v>15</v>
      </c>
      <c r="E824" s="10">
        <v>20013102</v>
      </c>
      <c r="F824" s="10" t="s">
        <v>3188</v>
      </c>
      <c r="G824" s="10" t="s">
        <v>15</v>
      </c>
      <c r="H824" s="10" t="s">
        <v>15</v>
      </c>
      <c r="I824" s="9" t="s">
        <v>15</v>
      </c>
      <c r="J824" s="9">
        <v>408</v>
      </c>
      <c r="K824" s="10">
        <f>IF($E824="","",IFERROR(INDEX('01_Cad_Pecas'!$H$2:$H$5000,MATCH($E824,'01_Cad_Pecas'!$D$2:$D$5000,0)),IFERROR(INDEX('01_Cad_Pecas'!$H$2:$H$5000,MATCH(VALUE($E824),'01_Cad_Pecas'!$D$2:$D$5000,0)),"")))</f>
        <v>3</v>
      </c>
      <c r="L824" s="10">
        <f>IF($E824="","",IFERROR(INDEX('01_Cad_Pecas'!$I$2:$I$5000,MATCH($E824,'01_Cad_Pecas'!$D$2:$D$5000,0)),IFERROR(INDEX('01_Cad_Pecas'!$I$2:$I$5000,MATCH(VALUE($E824),'01_Cad_Pecas'!$D$2:$D$5000,0)),"")))</f>
        <v>6.7799999999999999E-2</v>
      </c>
      <c r="M824" s="10">
        <f t="shared" si="125"/>
        <v>30.662399999999998</v>
      </c>
      <c r="N824" s="10">
        <v>46197</v>
      </c>
      <c r="O824" s="9">
        <v>408</v>
      </c>
      <c r="P824" s="10"/>
      <c r="Q824" s="10"/>
      <c r="R824" s="10">
        <f t="shared" si="126"/>
        <v>30.662399999999998</v>
      </c>
      <c r="S824" s="10"/>
      <c r="T824" s="10">
        <f t="shared" si="124"/>
        <v>1</v>
      </c>
      <c r="U824" s="10"/>
      <c r="V824" s="10" t="str">
        <f t="shared" ca="1" si="127"/>
        <v>SIM</v>
      </c>
      <c r="W824" s="10">
        <f>IF(OR($A824="",$I824="",$M824=""),"",SUMIFS($M$2:M824,$I$2:I824,$I824,$A$2:A824,$A824)-$M824)</f>
        <v>103.85949999999997</v>
      </c>
      <c r="X824" s="10">
        <f t="shared" si="128"/>
        <v>236.82359999999991</v>
      </c>
      <c r="Y824" s="10">
        <f>IFERROR(VLOOKUP($I824,'02_Cad_Maquinas'!$B$2:$H$200,7,FALSE()),"")</f>
        <v>485.76000000000005</v>
      </c>
      <c r="Z824" s="10">
        <f t="shared" si="129"/>
        <v>248.93640000000013</v>
      </c>
      <c r="AA824" s="11">
        <f t="shared" si="130"/>
        <v>0.48753211462450569</v>
      </c>
      <c r="AB824" s="10" t="s">
        <v>3343</v>
      </c>
      <c r="AC824" s="10" t="str">
        <f t="shared" si="115"/>
        <v>|10176|</v>
      </c>
      <c r="AD824" s="10" t="str">
        <f t="shared" si="116"/>
        <v>USINAGEM</v>
      </c>
    </row>
    <row r="825" spans="1:30" ht="24" customHeight="1" x14ac:dyDescent="0.3">
      <c r="A825" s="35">
        <v>46197</v>
      </c>
      <c r="B825" s="10">
        <v>10176</v>
      </c>
      <c r="C825" s="10" t="s">
        <v>3130</v>
      </c>
      <c r="D825" s="10" t="s">
        <v>15</v>
      </c>
      <c r="E825" s="10">
        <v>20013103</v>
      </c>
      <c r="F825" s="10" t="s">
        <v>3189</v>
      </c>
      <c r="G825" s="10" t="s">
        <v>15</v>
      </c>
      <c r="H825" s="10" t="s">
        <v>15</v>
      </c>
      <c r="I825" s="9" t="s">
        <v>15</v>
      </c>
      <c r="J825" s="9">
        <v>408</v>
      </c>
      <c r="K825" s="10">
        <f>IF($E825="","",IFERROR(INDEX('01_Cad_Pecas'!$H$2:$H$5000,MATCH($E825,'01_Cad_Pecas'!$D$2:$D$5000,0)),IFERROR(INDEX('01_Cad_Pecas'!$H$2:$H$5000,MATCH(VALUE($E825),'01_Cad_Pecas'!$D$2:$D$5000,0)),"")))</f>
        <v>3</v>
      </c>
      <c r="L825" s="10">
        <f>IF($E825="","",IFERROR(INDEX('01_Cad_Pecas'!$I$2:$I$5000,MATCH($E825,'01_Cad_Pecas'!$D$2:$D$5000,0)),IFERROR(INDEX('01_Cad_Pecas'!$I$2:$I$5000,MATCH(VALUE($E825),'01_Cad_Pecas'!$D$2:$D$5000,0)),"")))</f>
        <v>6.7799999999999999E-2</v>
      </c>
      <c r="M825" s="10">
        <f t="shared" si="125"/>
        <v>30.662399999999998</v>
      </c>
      <c r="N825" s="10">
        <v>46197</v>
      </c>
      <c r="O825" s="9">
        <v>408</v>
      </c>
      <c r="P825" s="10"/>
      <c r="Q825" s="10"/>
      <c r="R825" s="10">
        <f t="shared" si="126"/>
        <v>30.662399999999998</v>
      </c>
      <c r="S825" s="10"/>
      <c r="T825" s="10">
        <f t="shared" si="124"/>
        <v>1</v>
      </c>
      <c r="U825" s="10"/>
      <c r="V825" s="10" t="str">
        <f t="shared" ca="1" si="127"/>
        <v>SIM</v>
      </c>
      <c r="W825" s="10">
        <f>IF(OR($A825="",$I825="",$M825=""),"",SUMIFS($M$2:M825,$I$2:I825,$I825,$A$2:A825,$A825)-$M825)</f>
        <v>134.52189999999996</v>
      </c>
      <c r="X825" s="10">
        <f t="shared" si="128"/>
        <v>236.82359999999991</v>
      </c>
      <c r="Y825" s="10">
        <f>IFERROR(VLOOKUP($I825,'02_Cad_Maquinas'!$B$2:$H$200,7,FALSE()),"")</f>
        <v>485.76000000000005</v>
      </c>
      <c r="Z825" s="10">
        <f t="shared" si="129"/>
        <v>248.93640000000013</v>
      </c>
      <c r="AA825" s="11">
        <f t="shared" si="130"/>
        <v>0.48753211462450569</v>
      </c>
      <c r="AB825" s="10" t="s">
        <v>3343</v>
      </c>
      <c r="AC825" s="10" t="str">
        <f t="shared" si="115"/>
        <v>|10176|</v>
      </c>
      <c r="AD825" s="10" t="str">
        <f t="shared" si="116"/>
        <v>USINAGEM</v>
      </c>
    </row>
    <row r="826" spans="1:30" ht="24" customHeight="1" x14ac:dyDescent="0.3">
      <c r="A826" s="35">
        <v>46197</v>
      </c>
      <c r="B826" s="10">
        <v>10176</v>
      </c>
      <c r="C826" s="10" t="s">
        <v>3130</v>
      </c>
      <c r="D826" s="10" t="s">
        <v>15</v>
      </c>
      <c r="E826" s="10">
        <v>20020001</v>
      </c>
      <c r="F826" s="10" t="s">
        <v>3190</v>
      </c>
      <c r="G826" s="10" t="s">
        <v>15</v>
      </c>
      <c r="H826" s="10" t="s">
        <v>15</v>
      </c>
      <c r="I826" s="9" t="s">
        <v>15</v>
      </c>
      <c r="J826" s="9">
        <v>120</v>
      </c>
      <c r="K826" s="10">
        <f>IF($E826="","",IFERROR(INDEX('01_Cad_Pecas'!$H$2:$H$5000,MATCH($E826,'01_Cad_Pecas'!$D$2:$D$5000,0)),IFERROR(INDEX('01_Cad_Pecas'!$H$2:$H$5000,MATCH(VALUE($E826),'01_Cad_Pecas'!$D$2:$D$5000,0)),"")))</f>
        <v>3</v>
      </c>
      <c r="L826" s="10">
        <f>IF($E826="","",IFERROR(INDEX('01_Cad_Pecas'!$I$2:$I$5000,MATCH($E826,'01_Cad_Pecas'!$D$2:$D$5000,0)),IFERROR(INDEX('01_Cad_Pecas'!$I$2:$I$5000,MATCH(VALUE($E826),'01_Cad_Pecas'!$D$2:$D$5000,0)),"")))</f>
        <v>6.7799999999999999E-2</v>
      </c>
      <c r="M826" s="10">
        <f t="shared" si="125"/>
        <v>11.135999999999999</v>
      </c>
      <c r="N826" s="10">
        <v>46197</v>
      </c>
      <c r="O826" s="9">
        <v>120</v>
      </c>
      <c r="P826" s="10"/>
      <c r="Q826" s="10"/>
      <c r="R826" s="10">
        <f t="shared" si="126"/>
        <v>11.135999999999999</v>
      </c>
      <c r="S826" s="10"/>
      <c r="T826" s="10">
        <f t="shared" si="124"/>
        <v>1</v>
      </c>
      <c r="U826" s="10"/>
      <c r="V826" s="10" t="str">
        <f t="shared" ca="1" si="127"/>
        <v>SIM</v>
      </c>
      <c r="W826" s="10">
        <f>IF(OR($A826="",$I826="",$M826=""),"",SUMIFS($M$2:M826,$I$2:I826,$I826,$A$2:A826,$A826)-$M826)</f>
        <v>165.18429999999995</v>
      </c>
      <c r="X826" s="10">
        <f t="shared" si="128"/>
        <v>236.82359999999991</v>
      </c>
      <c r="Y826" s="10">
        <f>IFERROR(VLOOKUP($I826,'02_Cad_Maquinas'!$B$2:$H$200,7,FALSE()),"")</f>
        <v>485.76000000000005</v>
      </c>
      <c r="Z826" s="10">
        <f t="shared" si="129"/>
        <v>248.93640000000013</v>
      </c>
      <c r="AA826" s="11">
        <f t="shared" si="130"/>
        <v>0.48753211462450569</v>
      </c>
      <c r="AB826" s="10" t="s">
        <v>3343</v>
      </c>
      <c r="AC826" s="10" t="str">
        <f t="shared" si="115"/>
        <v>|10176|</v>
      </c>
      <c r="AD826" s="10" t="str">
        <f t="shared" si="116"/>
        <v>USINAGEM</v>
      </c>
    </row>
    <row r="827" spans="1:30" ht="24" customHeight="1" x14ac:dyDescent="0.3">
      <c r="A827" s="35">
        <v>46197</v>
      </c>
      <c r="B827" s="10">
        <v>10176</v>
      </c>
      <c r="C827" s="10" t="s">
        <v>3130</v>
      </c>
      <c r="D827" s="10" t="s">
        <v>15</v>
      </c>
      <c r="E827" s="10">
        <v>30001202</v>
      </c>
      <c r="F827" s="10" t="s">
        <v>3191</v>
      </c>
      <c r="G827" s="10" t="s">
        <v>15</v>
      </c>
      <c r="H827" s="10" t="s">
        <v>15</v>
      </c>
      <c r="I827" s="9" t="s">
        <v>15</v>
      </c>
      <c r="J827" s="9">
        <v>476</v>
      </c>
      <c r="K827" s="10">
        <f>IF($E827="","",IFERROR(INDEX('01_Cad_Pecas'!$H$2:$H$5000,MATCH($E827,'01_Cad_Pecas'!$D$2:$D$5000,0)),IFERROR(INDEX('01_Cad_Pecas'!$H$2:$H$5000,MATCH(VALUE($E827),'01_Cad_Pecas'!$D$2:$D$5000,0)),"")))</f>
        <v>3</v>
      </c>
      <c r="L827" s="10">
        <f>IF($E827="","",IFERROR(INDEX('01_Cad_Pecas'!$I$2:$I$5000,MATCH($E827,'01_Cad_Pecas'!$D$2:$D$5000,0)),IFERROR(INDEX('01_Cad_Pecas'!$I$2:$I$5000,MATCH(VALUE($E827),'01_Cad_Pecas'!$D$2:$D$5000,0)),"")))</f>
        <v>6.7799999999999999E-2</v>
      </c>
      <c r="M827" s="10">
        <f t="shared" si="125"/>
        <v>35.272799999999997</v>
      </c>
      <c r="N827" s="10">
        <v>46197</v>
      </c>
      <c r="O827" s="9">
        <v>476</v>
      </c>
      <c r="P827" s="10"/>
      <c r="Q827" s="10"/>
      <c r="R827" s="10">
        <f t="shared" si="126"/>
        <v>35.272799999999997</v>
      </c>
      <c r="S827" s="10"/>
      <c r="T827" s="10">
        <f t="shared" si="124"/>
        <v>1</v>
      </c>
      <c r="U827" s="10"/>
      <c r="V827" s="10" t="str">
        <f t="shared" ca="1" si="127"/>
        <v>SIM</v>
      </c>
      <c r="W827" s="10">
        <f>IF(OR($A827="",$I827="",$M827=""),"",SUMIFS($M$2:M827,$I$2:I827,$I827,$A$2:A827,$A827)-$M827)</f>
        <v>176.32029999999995</v>
      </c>
      <c r="X827" s="10">
        <f t="shared" si="128"/>
        <v>236.82359999999991</v>
      </c>
      <c r="Y827" s="10">
        <f>IFERROR(VLOOKUP($I827,'02_Cad_Maquinas'!$B$2:$H$200,7,FALSE()),"")</f>
        <v>485.76000000000005</v>
      </c>
      <c r="Z827" s="10">
        <f t="shared" si="129"/>
        <v>248.93640000000013</v>
      </c>
      <c r="AA827" s="11">
        <f t="shared" si="130"/>
        <v>0.48753211462450569</v>
      </c>
      <c r="AB827" s="10" t="s">
        <v>3343</v>
      </c>
      <c r="AC827" s="10" t="str">
        <f t="shared" si="115"/>
        <v>|10176|</v>
      </c>
      <c r="AD827" s="10" t="str">
        <f t="shared" si="116"/>
        <v>USINAGEM</v>
      </c>
    </row>
    <row r="828" spans="1:30" ht="24" customHeight="1" x14ac:dyDescent="0.3">
      <c r="A828" s="35">
        <v>46197</v>
      </c>
      <c r="B828" s="10">
        <v>10176</v>
      </c>
      <c r="C828" s="10" t="s">
        <v>3130</v>
      </c>
      <c r="D828" s="10" t="s">
        <v>15</v>
      </c>
      <c r="E828" s="10">
        <v>30006110</v>
      </c>
      <c r="F828" s="10" t="s">
        <v>3180</v>
      </c>
      <c r="G828" s="10" t="s">
        <v>15</v>
      </c>
      <c r="H828" s="10" t="s">
        <v>15</v>
      </c>
      <c r="I828" s="9" t="s">
        <v>15</v>
      </c>
      <c r="J828" s="9">
        <v>30</v>
      </c>
      <c r="K828" s="10">
        <f>IF($E828="","",IFERROR(INDEX('01_Cad_Pecas'!$H$2:$H$5000,MATCH($E828,'01_Cad_Pecas'!$D$2:$D$5000,0)),IFERROR(INDEX('01_Cad_Pecas'!$H$2:$H$5000,MATCH(VALUE($E828),'01_Cad_Pecas'!$D$2:$D$5000,0)),"")))</f>
        <v>3</v>
      </c>
      <c r="L828" s="10">
        <f>IF($E828="","",IFERROR(INDEX('01_Cad_Pecas'!$I$2:$I$5000,MATCH($E828,'01_Cad_Pecas'!$D$2:$D$5000,0)),IFERROR(INDEX('01_Cad_Pecas'!$I$2:$I$5000,MATCH(VALUE($E828),'01_Cad_Pecas'!$D$2:$D$5000,0)),"")))</f>
        <v>6.7799999999999999E-2</v>
      </c>
      <c r="M828" s="10">
        <f t="shared" si="125"/>
        <v>5.0339999999999998</v>
      </c>
      <c r="N828" s="10">
        <v>46197</v>
      </c>
      <c r="O828" s="9">
        <v>30</v>
      </c>
      <c r="P828" s="10"/>
      <c r="Q828" s="10"/>
      <c r="R828" s="10">
        <f t="shared" si="126"/>
        <v>5.0339999999999998</v>
      </c>
      <c r="S828" s="10"/>
      <c r="T828" s="10">
        <f t="shared" si="124"/>
        <v>1</v>
      </c>
      <c r="U828" s="10"/>
      <c r="V828" s="10" t="str">
        <f t="shared" ca="1" si="127"/>
        <v>SIM</v>
      </c>
      <c r="W828" s="10">
        <f>IF(OR($A828="",$I828="",$M828=""),"",SUMIFS($M$2:M828,$I$2:I828,$I828,$A$2:A828,$A828)-$M828)</f>
        <v>211.59309999999994</v>
      </c>
      <c r="X828" s="10">
        <f t="shared" si="128"/>
        <v>236.82359999999991</v>
      </c>
      <c r="Y828" s="10">
        <f>IFERROR(VLOOKUP($I828,'02_Cad_Maquinas'!$B$2:$H$200,7,FALSE()),"")</f>
        <v>485.76000000000005</v>
      </c>
      <c r="Z828" s="10">
        <f t="shared" si="129"/>
        <v>248.93640000000013</v>
      </c>
      <c r="AA828" s="11">
        <f t="shared" si="130"/>
        <v>0.48753211462450569</v>
      </c>
      <c r="AB828" s="10" t="s">
        <v>3343</v>
      </c>
      <c r="AC828" s="10" t="str">
        <f t="shared" si="115"/>
        <v>|10176|</v>
      </c>
      <c r="AD828" s="10" t="str">
        <f t="shared" si="116"/>
        <v>USINAGEM</v>
      </c>
    </row>
    <row r="829" spans="1:30" ht="24" customHeight="1" x14ac:dyDescent="0.3">
      <c r="A829" s="35">
        <v>46197</v>
      </c>
      <c r="B829" s="10">
        <v>10176</v>
      </c>
      <c r="C829" s="10" t="s">
        <v>3130</v>
      </c>
      <c r="D829" s="10" t="s">
        <v>15</v>
      </c>
      <c r="E829" s="10">
        <v>30006111</v>
      </c>
      <c r="F829" s="10" t="s">
        <v>3182</v>
      </c>
      <c r="G829" s="10" t="s">
        <v>15</v>
      </c>
      <c r="H829" s="10" t="s">
        <v>15</v>
      </c>
      <c r="I829" s="9" t="s">
        <v>15</v>
      </c>
      <c r="J829" s="9">
        <v>30</v>
      </c>
      <c r="K829" s="10">
        <f>IF($E829="","",IFERROR(INDEX('01_Cad_Pecas'!$H$2:$H$5000,MATCH($E829,'01_Cad_Pecas'!$D$2:$D$5000,0)),IFERROR(INDEX('01_Cad_Pecas'!$H$2:$H$5000,MATCH(VALUE($E829),'01_Cad_Pecas'!$D$2:$D$5000,0)),"")))</f>
        <v>3</v>
      </c>
      <c r="L829" s="10">
        <f>IF($E829="","",IFERROR(INDEX('01_Cad_Pecas'!$I$2:$I$5000,MATCH($E829,'01_Cad_Pecas'!$D$2:$D$5000,0)),IFERROR(INDEX('01_Cad_Pecas'!$I$2:$I$5000,MATCH(VALUE($E829),'01_Cad_Pecas'!$D$2:$D$5000,0)),"")))</f>
        <v>6.7799999999999999E-2</v>
      </c>
      <c r="M829" s="10">
        <f t="shared" si="125"/>
        <v>5.0339999999999998</v>
      </c>
      <c r="N829" s="10">
        <v>46197</v>
      </c>
      <c r="O829" s="9">
        <v>30</v>
      </c>
      <c r="P829" s="10"/>
      <c r="Q829" s="10"/>
      <c r="R829" s="10">
        <f t="shared" si="126"/>
        <v>5.0339999999999998</v>
      </c>
      <c r="S829" s="10"/>
      <c r="T829" s="10">
        <f t="shared" si="124"/>
        <v>1</v>
      </c>
      <c r="U829" s="10"/>
      <c r="V829" s="10" t="str">
        <f t="shared" ca="1" si="127"/>
        <v>SIM</v>
      </c>
      <c r="W829" s="10">
        <f>IF(OR($A829="",$I829="",$M829=""),"",SUMIFS($M$2:M829,$I$2:I829,$I829,$A$2:A829,$A829)-$M829)</f>
        <v>216.62709999999993</v>
      </c>
      <c r="X829" s="10">
        <f t="shared" si="128"/>
        <v>236.82359999999991</v>
      </c>
      <c r="Y829" s="10">
        <f>IFERROR(VLOOKUP($I829,'02_Cad_Maquinas'!$B$2:$H$200,7,FALSE()),"")</f>
        <v>485.76000000000005</v>
      </c>
      <c r="Z829" s="10">
        <f t="shared" si="129"/>
        <v>248.93640000000013</v>
      </c>
      <c r="AA829" s="11">
        <f t="shared" si="130"/>
        <v>0.48753211462450569</v>
      </c>
      <c r="AB829" s="10" t="s">
        <v>3343</v>
      </c>
      <c r="AC829" s="10" t="str">
        <f t="shared" si="115"/>
        <v>|10176|</v>
      </c>
      <c r="AD829" s="10" t="str">
        <f t="shared" si="116"/>
        <v>USINAGEM</v>
      </c>
    </row>
    <row r="830" spans="1:30" ht="24" customHeight="1" x14ac:dyDescent="0.3">
      <c r="A830" s="35">
        <v>46197</v>
      </c>
      <c r="B830" s="10">
        <v>10176</v>
      </c>
      <c r="C830" s="10" t="s">
        <v>3130</v>
      </c>
      <c r="D830" s="10" t="s">
        <v>15</v>
      </c>
      <c r="E830" s="10">
        <v>30009703</v>
      </c>
      <c r="F830" s="10" t="s">
        <v>3267</v>
      </c>
      <c r="G830" s="10" t="s">
        <v>15</v>
      </c>
      <c r="H830" s="10" t="s">
        <v>15</v>
      </c>
      <c r="I830" s="9" t="s">
        <v>15</v>
      </c>
      <c r="J830" s="9">
        <v>150</v>
      </c>
      <c r="K830" s="10">
        <f>IF($E830="","",IFERROR(INDEX('01_Cad_Pecas'!$H$2:$H$5000,MATCH($E830,'01_Cad_Pecas'!$D$2:$D$5000,0)),IFERROR(INDEX('01_Cad_Pecas'!$H$2:$H$5000,MATCH(VALUE($E830),'01_Cad_Pecas'!$D$2:$D$5000,0)),"")))</f>
        <v>1.1000000000000001</v>
      </c>
      <c r="L830" s="10">
        <f>IF($E830="","",IFERROR(INDEX('01_Cad_Pecas'!$I$2:$I$5000,MATCH($E830,'01_Cad_Pecas'!$D$2:$D$5000,0)),IFERROR(INDEX('01_Cad_Pecas'!$I$2:$I$5000,MATCH(VALUE($E830),'01_Cad_Pecas'!$D$2:$D$5000,0)),"")))</f>
        <v>9.375E-2</v>
      </c>
      <c r="M830" s="10">
        <f t="shared" si="125"/>
        <v>15.1625</v>
      </c>
      <c r="N830" s="10">
        <v>46197</v>
      </c>
      <c r="O830" s="9">
        <v>150</v>
      </c>
      <c r="P830" s="10"/>
      <c r="Q830" s="10"/>
      <c r="R830" s="10">
        <f t="shared" si="126"/>
        <v>15.1625</v>
      </c>
      <c r="S830" s="10"/>
      <c r="T830" s="10">
        <f t="shared" si="124"/>
        <v>1</v>
      </c>
      <c r="U830" s="10"/>
      <c r="V830" s="10" t="str">
        <f t="shared" ca="1" si="127"/>
        <v>SIM</v>
      </c>
      <c r="W830" s="10">
        <f>IF(OR($A830="",$I830="",$M830=""),"",SUMIFS($M$2:M830,$I$2:I830,$I830,$A$2:A830,$A830)-$M830)</f>
        <v>221.66109999999992</v>
      </c>
      <c r="X830" s="10">
        <f t="shared" si="128"/>
        <v>236.82359999999991</v>
      </c>
      <c r="Y830" s="10">
        <f>IFERROR(VLOOKUP($I830,'02_Cad_Maquinas'!$B$2:$H$200,7,FALSE()),"")</f>
        <v>485.76000000000005</v>
      </c>
      <c r="Z830" s="10">
        <f t="shared" si="129"/>
        <v>248.93640000000013</v>
      </c>
      <c r="AA830" s="11">
        <f t="shared" si="130"/>
        <v>0.48753211462450569</v>
      </c>
      <c r="AB830" s="10" t="s">
        <v>3343</v>
      </c>
      <c r="AC830" s="10" t="str">
        <f t="shared" si="115"/>
        <v>|10176|</v>
      </c>
      <c r="AD830" s="10" t="str">
        <f t="shared" si="116"/>
        <v>USINAGEM</v>
      </c>
    </row>
    <row r="831" spans="1:30" ht="36" customHeight="1" x14ac:dyDescent="0.3">
      <c r="A831" s="35">
        <v>46198</v>
      </c>
      <c r="B831" s="10">
        <v>10163.10147</v>
      </c>
      <c r="C831" s="10" t="s">
        <v>3142</v>
      </c>
      <c r="D831" s="10" t="s">
        <v>15</v>
      </c>
      <c r="E831" s="10">
        <v>30004805</v>
      </c>
      <c r="F831" s="10" t="s">
        <v>3328</v>
      </c>
      <c r="G831" s="10" t="s">
        <v>3344</v>
      </c>
      <c r="H831" s="10" t="s">
        <v>3344</v>
      </c>
      <c r="I831" s="9" t="s">
        <v>3344</v>
      </c>
      <c r="J831" s="9">
        <v>50</v>
      </c>
      <c r="K831" s="10">
        <f>IF($E831="","",IFERROR(INDEX('01_Cad_Pecas'!$H$2:$H$5000,MATCH($E831,'01_Cad_Pecas'!$D$2:$D$5000,0)),IFERROR(INDEX('01_Cad_Pecas'!$H$2:$H$5000,MATCH(VALUE($E831),'01_Cad_Pecas'!$D$2:$D$5000,0)),"")))</f>
        <v>1.1000000000000001</v>
      </c>
      <c r="L831" s="10">
        <f>IF($E831="","",IFERROR(INDEX('01_Cad_Pecas'!$I$2:$I$5000,MATCH($E831,'01_Cad_Pecas'!$D$2:$D$5000,0)),IFERROR(INDEX('01_Cad_Pecas'!$I$2:$I$5000,MATCH(VALUE($E831),'01_Cad_Pecas'!$D$2:$D$5000,0)),"")))</f>
        <v>9.375E-2</v>
      </c>
      <c r="M831" s="10">
        <f t="shared" si="125"/>
        <v>5.7874999999999996</v>
      </c>
      <c r="N831" s="10">
        <v>46197</v>
      </c>
      <c r="O831" s="9">
        <v>50</v>
      </c>
      <c r="P831" s="10"/>
      <c r="Q831" s="10"/>
      <c r="R831" s="10">
        <f t="shared" si="126"/>
        <v>5.7874999999999996</v>
      </c>
      <c r="S831" s="10"/>
      <c r="T831" s="10">
        <f t="shared" si="124"/>
        <v>1</v>
      </c>
      <c r="U831" s="10"/>
      <c r="V831" s="10" t="str">
        <f t="shared" ca="1" si="127"/>
        <v>SIM</v>
      </c>
      <c r="W831" s="10">
        <f>IF(OR($A831="",$I831="",$M831=""),"",SUMIFS($M$2:M831,$I$2:I831,$I831,$A$2:A831,$A831)-$M831)</f>
        <v>0</v>
      </c>
      <c r="X831" s="10">
        <f t="shared" si="128"/>
        <v>266.60299999999995</v>
      </c>
      <c r="Y831" s="10" t="str">
        <f>IFERROR(VLOOKUP($I831,'02_Cad_Maquinas'!$B$2:$H$200,7,FALSE()),"")</f>
        <v/>
      </c>
      <c r="Z831" s="10" t="str">
        <f t="shared" si="129"/>
        <v/>
      </c>
      <c r="AA831" s="11" t="str">
        <f t="shared" si="130"/>
        <v/>
      </c>
      <c r="AB831" s="10" t="s">
        <v>3345</v>
      </c>
      <c r="AC831" s="10" t="str">
        <f t="shared" si="115"/>
        <v>|10163|10147|</v>
      </c>
      <c r="AD831" s="10" t="str">
        <f t="shared" si="116"/>
        <v>USINAGEM</v>
      </c>
    </row>
    <row r="832" spans="1:30" ht="36" customHeight="1" x14ac:dyDescent="0.3">
      <c r="A832" s="35">
        <v>46198</v>
      </c>
      <c r="B832" s="10">
        <v>10163.10147</v>
      </c>
      <c r="C832" s="10" t="s">
        <v>3142</v>
      </c>
      <c r="D832" s="10" t="s">
        <v>15</v>
      </c>
      <c r="E832" s="10">
        <v>20014105</v>
      </c>
      <c r="F832" s="10" t="s">
        <v>3192</v>
      </c>
      <c r="G832" s="10" t="s">
        <v>3344</v>
      </c>
      <c r="H832" s="10" t="s">
        <v>3344</v>
      </c>
      <c r="I832" s="9" t="s">
        <v>3344</v>
      </c>
      <c r="J832" s="9">
        <v>20</v>
      </c>
      <c r="K832" s="10">
        <f>IF($E832="","",IFERROR(INDEX('01_Cad_Pecas'!$H$2:$H$5000,MATCH($E832,'01_Cad_Pecas'!$D$2:$D$5000,0)),IFERROR(INDEX('01_Cad_Pecas'!$H$2:$H$5000,MATCH(VALUE($E832),'01_Cad_Pecas'!$D$2:$D$5000,0)),"")))</f>
        <v>1.1000000000000001</v>
      </c>
      <c r="L832" s="10">
        <f>IF($E832="","",IFERROR(INDEX('01_Cad_Pecas'!$I$2:$I$5000,MATCH($E832,'01_Cad_Pecas'!$D$2:$D$5000,0)),IFERROR(INDEX('01_Cad_Pecas'!$I$2:$I$5000,MATCH(VALUE($E832),'01_Cad_Pecas'!$D$2:$D$5000,0)),"")))</f>
        <v>9.375E-2</v>
      </c>
      <c r="M832" s="10">
        <f t="shared" si="125"/>
        <v>2.9750000000000001</v>
      </c>
      <c r="N832" s="10">
        <v>46197</v>
      </c>
      <c r="O832" s="9">
        <v>20</v>
      </c>
      <c r="P832" s="10"/>
      <c r="Q832" s="10"/>
      <c r="R832" s="10">
        <f t="shared" si="126"/>
        <v>2.9750000000000001</v>
      </c>
      <c r="S832" s="10"/>
      <c r="T832" s="10">
        <f t="shared" si="124"/>
        <v>1</v>
      </c>
      <c r="U832" s="10"/>
      <c r="V832" s="10" t="str">
        <f t="shared" ca="1" si="127"/>
        <v>SIM</v>
      </c>
      <c r="W832" s="10">
        <f>IF(OR($A832="",$I832="",$M832=""),"",SUMIFS($M$2:M832,$I$2:I832,$I832,$A$2:A832,$A832)-$M832)</f>
        <v>5.7874999999999996</v>
      </c>
      <c r="X832" s="10">
        <f t="shared" si="128"/>
        <v>266.60299999999995</v>
      </c>
      <c r="Y832" s="10" t="str">
        <f>IFERROR(VLOOKUP($I832,'02_Cad_Maquinas'!$B$2:$H$200,7,FALSE()),"")</f>
        <v/>
      </c>
      <c r="Z832" s="10" t="str">
        <f t="shared" si="129"/>
        <v/>
      </c>
      <c r="AA832" s="11" t="str">
        <f t="shared" si="130"/>
        <v/>
      </c>
      <c r="AB832" s="10" t="s">
        <v>3345</v>
      </c>
      <c r="AC832" s="10" t="str">
        <f t="shared" si="115"/>
        <v>|10163|10147|</v>
      </c>
      <c r="AD832" s="10" t="str">
        <f t="shared" si="116"/>
        <v>USINAGEM</v>
      </c>
    </row>
    <row r="833" spans="1:30" ht="36" customHeight="1" x14ac:dyDescent="0.3">
      <c r="A833" s="35">
        <v>46198</v>
      </c>
      <c r="B833" s="10">
        <v>10163.10147</v>
      </c>
      <c r="C833" s="10" t="s">
        <v>3142</v>
      </c>
      <c r="D833" s="10" t="s">
        <v>15</v>
      </c>
      <c r="E833" s="10">
        <v>20014106</v>
      </c>
      <c r="F833" s="10" t="s">
        <v>3324</v>
      </c>
      <c r="G833" s="10" t="s">
        <v>3344</v>
      </c>
      <c r="H833" s="10" t="s">
        <v>3344</v>
      </c>
      <c r="I833" s="9" t="s">
        <v>3344</v>
      </c>
      <c r="J833" s="9">
        <v>40</v>
      </c>
      <c r="K833" s="10">
        <f>IF($E833="","",IFERROR(INDEX('01_Cad_Pecas'!$H$2:$H$5000,MATCH($E833,'01_Cad_Pecas'!$D$2:$D$5000,0)),IFERROR(INDEX('01_Cad_Pecas'!$H$2:$H$5000,MATCH(VALUE($E833),'01_Cad_Pecas'!$D$2:$D$5000,0)),"")))</f>
        <v>1.1000000000000001</v>
      </c>
      <c r="L833" s="10">
        <f>IF($E833="","",IFERROR(INDEX('01_Cad_Pecas'!$I$2:$I$5000,MATCH($E833,'01_Cad_Pecas'!$D$2:$D$5000,0)),IFERROR(INDEX('01_Cad_Pecas'!$I$2:$I$5000,MATCH(VALUE($E833),'01_Cad_Pecas'!$D$2:$D$5000,0)),"")))</f>
        <v>9.375E-2</v>
      </c>
      <c r="M833" s="10">
        <f t="shared" si="125"/>
        <v>4.8499999999999996</v>
      </c>
      <c r="N833" s="10">
        <v>46197</v>
      </c>
      <c r="O833" s="9">
        <v>40</v>
      </c>
      <c r="P833" s="10"/>
      <c r="Q833" s="10"/>
      <c r="R833" s="10">
        <f t="shared" si="126"/>
        <v>4.8499999999999996</v>
      </c>
      <c r="S833" s="10"/>
      <c r="T833" s="10">
        <f t="shared" si="124"/>
        <v>1</v>
      </c>
      <c r="U833" s="10"/>
      <c r="V833" s="10" t="str">
        <f t="shared" ca="1" si="127"/>
        <v>SIM</v>
      </c>
      <c r="W833" s="10">
        <f>IF(OR($A833="",$I833="",$M833=""),"",SUMIFS($M$2:M833,$I$2:I833,$I833,$A$2:A833,$A833)-$M833)</f>
        <v>8.7624999999999993</v>
      </c>
      <c r="X833" s="10">
        <f t="shared" si="128"/>
        <v>266.60299999999995</v>
      </c>
      <c r="Y833" s="10" t="str">
        <f>IFERROR(VLOOKUP($I833,'02_Cad_Maquinas'!$B$2:$H$200,7,FALSE()),"")</f>
        <v/>
      </c>
      <c r="Z833" s="10" t="str">
        <f t="shared" si="129"/>
        <v/>
      </c>
      <c r="AA833" s="11" t="str">
        <f t="shared" si="130"/>
        <v/>
      </c>
      <c r="AB833" s="10" t="s">
        <v>3345</v>
      </c>
      <c r="AC833" s="10" t="str">
        <f t="shared" si="115"/>
        <v>|10163|10147|</v>
      </c>
      <c r="AD833" s="10" t="str">
        <f t="shared" si="116"/>
        <v>USINAGEM</v>
      </c>
    </row>
    <row r="834" spans="1:30" ht="36" customHeight="1" x14ac:dyDescent="0.3">
      <c r="A834" s="35">
        <v>46198</v>
      </c>
      <c r="B834" s="10">
        <v>10163.10147</v>
      </c>
      <c r="C834" s="10" t="s">
        <v>3142</v>
      </c>
      <c r="D834" s="10" t="s">
        <v>15</v>
      </c>
      <c r="E834" s="10">
        <v>20014107</v>
      </c>
      <c r="F834" s="10" t="s">
        <v>3319</v>
      </c>
      <c r="G834" s="10" t="s">
        <v>3344</v>
      </c>
      <c r="H834" s="10" t="s">
        <v>3344</v>
      </c>
      <c r="I834" s="9" t="s">
        <v>3344</v>
      </c>
      <c r="J834" s="9">
        <v>100</v>
      </c>
      <c r="K834" s="10">
        <f>IF($E834="","",IFERROR(INDEX('01_Cad_Pecas'!$H$2:$H$5000,MATCH($E834,'01_Cad_Pecas'!$D$2:$D$5000,0)),IFERROR(INDEX('01_Cad_Pecas'!$H$2:$H$5000,MATCH(VALUE($E834),'01_Cad_Pecas'!$D$2:$D$5000,0)),"")))</f>
        <v>1.1000000000000001</v>
      </c>
      <c r="L834" s="10">
        <f>IF($E834="","",IFERROR(INDEX('01_Cad_Pecas'!$I$2:$I$5000,MATCH($E834,'01_Cad_Pecas'!$D$2:$D$5000,0)),IFERROR(INDEX('01_Cad_Pecas'!$I$2:$I$5000,MATCH(VALUE($E834),'01_Cad_Pecas'!$D$2:$D$5000,0)),"")))</f>
        <v>9.375E-2</v>
      </c>
      <c r="M834" s="10">
        <f t="shared" si="125"/>
        <v>10.475</v>
      </c>
      <c r="N834" s="10">
        <v>46197</v>
      </c>
      <c r="O834" s="9">
        <v>100</v>
      </c>
      <c r="P834" s="10"/>
      <c r="Q834" s="10"/>
      <c r="R834" s="10">
        <f t="shared" si="126"/>
        <v>10.475</v>
      </c>
      <c r="S834" s="10"/>
      <c r="T834" s="10">
        <f t="shared" si="124"/>
        <v>1</v>
      </c>
      <c r="U834" s="10"/>
      <c r="V834" s="10" t="str">
        <f t="shared" ca="1" si="127"/>
        <v>SIM</v>
      </c>
      <c r="W834" s="10">
        <f>IF(OR($A834="",$I834="",$M834=""),"",SUMIFS($M$2:M834,$I$2:I834,$I834,$A$2:A834,$A834)-$M834)</f>
        <v>13.612499999999999</v>
      </c>
      <c r="X834" s="10">
        <f t="shared" si="128"/>
        <v>266.60299999999995</v>
      </c>
      <c r="Y834" s="10" t="str">
        <f>IFERROR(VLOOKUP($I834,'02_Cad_Maquinas'!$B$2:$H$200,7,FALSE()),"")</f>
        <v/>
      </c>
      <c r="Z834" s="10" t="str">
        <f t="shared" si="129"/>
        <v/>
      </c>
      <c r="AA834" s="11" t="str">
        <f t="shared" si="130"/>
        <v/>
      </c>
      <c r="AB834" s="10" t="s">
        <v>3345</v>
      </c>
      <c r="AC834" s="10" t="str">
        <f t="shared" si="115"/>
        <v>|10163|10147|</v>
      </c>
      <c r="AD834" s="10" t="str">
        <f t="shared" si="116"/>
        <v>USINAGEM</v>
      </c>
    </row>
    <row r="835" spans="1:30" ht="36" customHeight="1" x14ac:dyDescent="0.3">
      <c r="A835" s="35">
        <v>46198</v>
      </c>
      <c r="B835" s="10">
        <v>10163.10147</v>
      </c>
      <c r="C835" s="10" t="s">
        <v>3142</v>
      </c>
      <c r="D835" s="10" t="s">
        <v>15</v>
      </c>
      <c r="E835" s="10">
        <v>20014305</v>
      </c>
      <c r="F835" s="10" t="s">
        <v>3187</v>
      </c>
      <c r="G835" s="10" t="s">
        <v>3344</v>
      </c>
      <c r="H835" s="10" t="s">
        <v>3344</v>
      </c>
      <c r="I835" s="9" t="s">
        <v>3344</v>
      </c>
      <c r="J835" s="9">
        <v>30</v>
      </c>
      <c r="K835" s="10">
        <f>IF($E835="","",IFERROR(INDEX('01_Cad_Pecas'!$H$2:$H$5000,MATCH($E835,'01_Cad_Pecas'!$D$2:$D$5000,0)),IFERROR(INDEX('01_Cad_Pecas'!$H$2:$H$5000,MATCH(VALUE($E835),'01_Cad_Pecas'!$D$2:$D$5000,0)),"")))</f>
        <v>1.1000000000000001</v>
      </c>
      <c r="L835" s="10">
        <f>IF($E835="","",IFERROR(INDEX('01_Cad_Pecas'!$I$2:$I$5000,MATCH($E835,'01_Cad_Pecas'!$D$2:$D$5000,0)),IFERROR(INDEX('01_Cad_Pecas'!$I$2:$I$5000,MATCH(VALUE($E835),'01_Cad_Pecas'!$D$2:$D$5000,0)),"")))</f>
        <v>9.375E-2</v>
      </c>
      <c r="M835" s="10">
        <f t="shared" si="125"/>
        <v>3.9125000000000001</v>
      </c>
      <c r="N835" s="10">
        <v>46197</v>
      </c>
      <c r="O835" s="9">
        <v>30</v>
      </c>
      <c r="P835" s="10"/>
      <c r="Q835" s="10"/>
      <c r="R835" s="10">
        <f t="shared" si="126"/>
        <v>3.9125000000000001</v>
      </c>
      <c r="S835" s="10"/>
      <c r="T835" s="10">
        <f t="shared" si="124"/>
        <v>1</v>
      </c>
      <c r="U835" s="10"/>
      <c r="V835" s="10" t="str">
        <f t="shared" ca="1" si="127"/>
        <v>SIM</v>
      </c>
      <c r="W835" s="10">
        <f>IF(OR($A835="",$I835="",$M835=""),"",SUMIFS($M$2:M835,$I$2:I835,$I835,$A$2:A835,$A835)-$M835)</f>
        <v>24.087499999999999</v>
      </c>
      <c r="X835" s="10">
        <f t="shared" si="128"/>
        <v>266.60299999999995</v>
      </c>
      <c r="Y835" s="10" t="str">
        <f>IFERROR(VLOOKUP($I835,'02_Cad_Maquinas'!$B$2:$H$200,7,FALSE()),"")</f>
        <v/>
      </c>
      <c r="Z835" s="10" t="str">
        <f t="shared" si="129"/>
        <v/>
      </c>
      <c r="AA835" s="11" t="str">
        <f t="shared" si="130"/>
        <v/>
      </c>
      <c r="AB835" s="10" t="s">
        <v>3345</v>
      </c>
      <c r="AC835" s="10" t="str">
        <f t="shared" ref="AC835:AC898" si="131">IF($B835="","","|"&amp;SUBSTITUTE(TRIM(SUBSTITUTE(SUBSTITUTE(SUBSTITUTE(SUBSTITUTE(SUBSTITUTE(SUBSTITUTE(SUBSTITUTE(SUBSTITUTE(SUBSTITUTE(SUBSTITUTE(SUBSTITUTE(SUBSTITUTE(SUBSTITUTE(SUBSTITUTE(TRIM($B835&amp;""),CHAR(10)," "),CHAR(13)," "),"."," "),";"," "),","," "),"/"," "),"+"," "),"-"," "),"  "," "),"  "," "),"  "," "),"  "," "),"  "," "),"  "," "))," ","|")&amp;"|")</f>
        <v>|10163|10147|</v>
      </c>
      <c r="AD835" s="10" t="str">
        <f t="shared" ref="AD835:AD898" si="132">TRIM($I835&amp;"")</f>
        <v>USINAGEM</v>
      </c>
    </row>
    <row r="836" spans="1:30" ht="36" customHeight="1" x14ac:dyDescent="0.3">
      <c r="A836" s="35">
        <v>46198</v>
      </c>
      <c r="B836" s="10">
        <v>10163.10147</v>
      </c>
      <c r="C836" s="10" t="s">
        <v>3142</v>
      </c>
      <c r="D836" s="10" t="s">
        <v>15</v>
      </c>
      <c r="E836" s="10">
        <v>20014306</v>
      </c>
      <c r="F836" s="10" t="s">
        <v>3321</v>
      </c>
      <c r="G836" s="10" t="s">
        <v>3344</v>
      </c>
      <c r="H836" s="10" t="s">
        <v>3344</v>
      </c>
      <c r="I836" s="9" t="s">
        <v>3344</v>
      </c>
      <c r="J836" s="9">
        <v>60</v>
      </c>
      <c r="K836" s="10">
        <f>IF($E836="","",IFERROR(INDEX('01_Cad_Pecas'!$H$2:$H$5000,MATCH($E836,'01_Cad_Pecas'!$D$2:$D$5000,0)),IFERROR(INDEX('01_Cad_Pecas'!$H$2:$H$5000,MATCH(VALUE($E836),'01_Cad_Pecas'!$D$2:$D$5000,0)),"")))</f>
        <v>1.1000000000000001</v>
      </c>
      <c r="L836" s="10">
        <f>IF($E836="","",IFERROR(INDEX('01_Cad_Pecas'!$I$2:$I$5000,MATCH($E836,'01_Cad_Pecas'!$D$2:$D$5000,0)),IFERROR(INDEX('01_Cad_Pecas'!$I$2:$I$5000,MATCH(VALUE($E836),'01_Cad_Pecas'!$D$2:$D$5000,0)),"")))</f>
        <v>9.375E-2</v>
      </c>
      <c r="M836" s="10">
        <f t="shared" si="125"/>
        <v>6.7249999999999996</v>
      </c>
      <c r="N836" s="10">
        <v>46197</v>
      </c>
      <c r="O836" s="9">
        <v>60</v>
      </c>
      <c r="P836" s="10"/>
      <c r="Q836" s="10"/>
      <c r="R836" s="10">
        <f t="shared" si="126"/>
        <v>6.7249999999999996</v>
      </c>
      <c r="S836" s="10"/>
      <c r="T836" s="10">
        <f t="shared" si="124"/>
        <v>1</v>
      </c>
      <c r="U836" s="10"/>
      <c r="V836" s="10" t="str">
        <f t="shared" ca="1" si="127"/>
        <v>SIM</v>
      </c>
      <c r="W836" s="10">
        <f>IF(OR($A836="",$I836="",$M836=""),"",SUMIFS($M$2:M836,$I$2:I836,$I836,$A$2:A836,$A836)-$M836)</f>
        <v>28</v>
      </c>
      <c r="X836" s="10">
        <f t="shared" si="128"/>
        <v>266.60299999999995</v>
      </c>
      <c r="Y836" s="10" t="str">
        <f>IFERROR(VLOOKUP($I836,'02_Cad_Maquinas'!$B$2:$H$200,7,FALSE()),"")</f>
        <v/>
      </c>
      <c r="Z836" s="10" t="str">
        <f t="shared" si="129"/>
        <v/>
      </c>
      <c r="AA836" s="11" t="str">
        <f t="shared" si="130"/>
        <v/>
      </c>
      <c r="AB836" s="10" t="s">
        <v>3345</v>
      </c>
      <c r="AC836" s="10" t="str">
        <f t="shared" si="131"/>
        <v>|10163|10147|</v>
      </c>
      <c r="AD836" s="10" t="str">
        <f t="shared" si="132"/>
        <v>USINAGEM</v>
      </c>
    </row>
    <row r="837" spans="1:30" ht="36" customHeight="1" x14ac:dyDescent="0.3">
      <c r="A837" s="35">
        <v>46198</v>
      </c>
      <c r="B837" s="10">
        <v>10163.10147</v>
      </c>
      <c r="C837" s="10" t="s">
        <v>3142</v>
      </c>
      <c r="D837" s="10" t="s">
        <v>15</v>
      </c>
      <c r="E837" s="10">
        <v>20031205</v>
      </c>
      <c r="F837" s="10" t="s">
        <v>3273</v>
      </c>
      <c r="G837" s="10" t="s">
        <v>3344</v>
      </c>
      <c r="H837" s="10" t="s">
        <v>3344</v>
      </c>
      <c r="I837" s="9" t="s">
        <v>3344</v>
      </c>
      <c r="J837" s="9">
        <v>20</v>
      </c>
      <c r="K837" s="10">
        <f>IF($E837="","",IFERROR(INDEX('01_Cad_Pecas'!$H$2:$H$5000,MATCH($E837,'01_Cad_Pecas'!$D$2:$D$5000,0)),IFERROR(INDEX('01_Cad_Pecas'!$H$2:$H$5000,MATCH(VALUE($E837),'01_Cad_Pecas'!$D$2:$D$5000,0)),"")))</f>
        <v>1.1000000000000001</v>
      </c>
      <c r="L837" s="10">
        <f>IF($E837="","",IFERROR(INDEX('01_Cad_Pecas'!$I$2:$I$5000,MATCH($E837,'01_Cad_Pecas'!$D$2:$D$5000,0)),IFERROR(INDEX('01_Cad_Pecas'!$I$2:$I$5000,MATCH(VALUE($E837),'01_Cad_Pecas'!$D$2:$D$5000,0)),"")))</f>
        <v>9.375E-2</v>
      </c>
      <c r="M837" s="10">
        <f t="shared" si="125"/>
        <v>2.9750000000000001</v>
      </c>
      <c r="N837" s="10">
        <v>46197</v>
      </c>
      <c r="O837" s="9">
        <v>20</v>
      </c>
      <c r="P837" s="10"/>
      <c r="Q837" s="10"/>
      <c r="R837" s="10">
        <f t="shared" si="126"/>
        <v>2.9750000000000001</v>
      </c>
      <c r="S837" s="10"/>
      <c r="T837" s="10">
        <f t="shared" si="124"/>
        <v>1</v>
      </c>
      <c r="U837" s="10"/>
      <c r="V837" s="10" t="str">
        <f t="shared" ca="1" si="127"/>
        <v>SIM</v>
      </c>
      <c r="W837" s="10">
        <f>IF(OR($A837="",$I837="",$M837=""),"",SUMIFS($M$2:M837,$I$2:I837,$I837,$A$2:A837,$A837)-$M837)</f>
        <v>34.725000000000001</v>
      </c>
      <c r="X837" s="10">
        <f t="shared" si="128"/>
        <v>266.60299999999995</v>
      </c>
      <c r="Y837" s="10" t="str">
        <f>IFERROR(VLOOKUP($I837,'02_Cad_Maquinas'!$B$2:$H$200,7,FALSE()),"")</f>
        <v/>
      </c>
      <c r="Z837" s="10" t="str">
        <f t="shared" si="129"/>
        <v/>
      </c>
      <c r="AA837" s="11" t="str">
        <f t="shared" si="130"/>
        <v/>
      </c>
      <c r="AB837" s="10" t="s">
        <v>3345</v>
      </c>
      <c r="AC837" s="10" t="str">
        <f t="shared" si="131"/>
        <v>|10163|10147|</v>
      </c>
      <c r="AD837" s="10" t="str">
        <f t="shared" si="132"/>
        <v>USINAGEM</v>
      </c>
    </row>
    <row r="838" spans="1:30" ht="36" customHeight="1" x14ac:dyDescent="0.3">
      <c r="A838" s="35">
        <v>46198</v>
      </c>
      <c r="B838" s="10">
        <v>10163.10147</v>
      </c>
      <c r="C838" s="10" t="s">
        <v>3142</v>
      </c>
      <c r="D838" s="10" t="s">
        <v>15</v>
      </c>
      <c r="E838" s="10">
        <v>20031206</v>
      </c>
      <c r="F838" s="10" t="s">
        <v>3274</v>
      </c>
      <c r="G838" s="10" t="s">
        <v>3344</v>
      </c>
      <c r="H838" s="10" t="s">
        <v>3344</v>
      </c>
      <c r="I838" s="9" t="s">
        <v>3344</v>
      </c>
      <c r="J838" s="9">
        <v>20</v>
      </c>
      <c r="K838" s="10">
        <f>IF($E838="","",IFERROR(INDEX('01_Cad_Pecas'!$H$2:$H$5000,MATCH($E838,'01_Cad_Pecas'!$D$2:$D$5000,0)),IFERROR(INDEX('01_Cad_Pecas'!$H$2:$H$5000,MATCH(VALUE($E838),'01_Cad_Pecas'!$D$2:$D$5000,0)),"")))</f>
        <v>1.1000000000000001</v>
      </c>
      <c r="L838" s="10">
        <f>IF($E838="","",IFERROR(INDEX('01_Cad_Pecas'!$I$2:$I$5000,MATCH($E838,'01_Cad_Pecas'!$D$2:$D$5000,0)),IFERROR(INDEX('01_Cad_Pecas'!$I$2:$I$5000,MATCH(VALUE($E838),'01_Cad_Pecas'!$D$2:$D$5000,0)),"")))</f>
        <v>9.375E-2</v>
      </c>
      <c r="M838" s="10">
        <f t="shared" si="125"/>
        <v>2.9750000000000001</v>
      </c>
      <c r="N838" s="10">
        <v>46197</v>
      </c>
      <c r="O838" s="9">
        <v>20</v>
      </c>
      <c r="P838" s="10"/>
      <c r="Q838" s="10"/>
      <c r="R838" s="10">
        <f t="shared" si="126"/>
        <v>2.9750000000000001</v>
      </c>
      <c r="S838" s="10"/>
      <c r="T838" s="10">
        <f t="shared" ref="T838:T869" si="133">IF(OR($J838="",$O838=""),"",$O838/$J838)</f>
        <v>1</v>
      </c>
      <c r="U838" s="10"/>
      <c r="V838" s="10" t="str">
        <f t="shared" ca="1" si="127"/>
        <v>SIM</v>
      </c>
      <c r="W838" s="10">
        <f>IF(OR($A838="",$I838="",$M838=""),"",SUMIFS($M$2:M838,$I$2:I838,$I838,$A$2:A838,$A838)-$M838)</f>
        <v>37.700000000000003</v>
      </c>
      <c r="X838" s="10">
        <f t="shared" si="128"/>
        <v>266.60299999999995</v>
      </c>
      <c r="Y838" s="10" t="str">
        <f>IFERROR(VLOOKUP($I838,'02_Cad_Maquinas'!$B$2:$H$200,7,FALSE()),"")</f>
        <v/>
      </c>
      <c r="Z838" s="10" t="str">
        <f t="shared" si="129"/>
        <v/>
      </c>
      <c r="AA838" s="11" t="str">
        <f t="shared" si="130"/>
        <v/>
      </c>
      <c r="AB838" s="10" t="s">
        <v>3345</v>
      </c>
      <c r="AC838" s="10" t="str">
        <f t="shared" si="131"/>
        <v>|10163|10147|</v>
      </c>
      <c r="AD838" s="10" t="str">
        <f t="shared" si="132"/>
        <v>USINAGEM</v>
      </c>
    </row>
    <row r="839" spans="1:30" ht="36" customHeight="1" x14ac:dyDescent="0.3">
      <c r="A839" s="35">
        <v>46198</v>
      </c>
      <c r="B839" s="10">
        <v>10163.10147</v>
      </c>
      <c r="C839" s="10" t="s">
        <v>3142</v>
      </c>
      <c r="D839" s="10" t="s">
        <v>15</v>
      </c>
      <c r="E839" s="10">
        <v>20013102</v>
      </c>
      <c r="F839" s="10" t="s">
        <v>3188</v>
      </c>
      <c r="G839" s="10" t="s">
        <v>3344</v>
      </c>
      <c r="H839" s="10" t="s">
        <v>3344</v>
      </c>
      <c r="I839" s="9" t="s">
        <v>3344</v>
      </c>
      <c r="J839" s="9">
        <v>200</v>
      </c>
      <c r="K839" s="10">
        <f>IF($E839="","",IFERROR(INDEX('01_Cad_Pecas'!$H$2:$H$5000,MATCH($E839,'01_Cad_Pecas'!$D$2:$D$5000,0)),IFERROR(INDEX('01_Cad_Pecas'!$H$2:$H$5000,MATCH(VALUE($E839),'01_Cad_Pecas'!$D$2:$D$5000,0)),"")))</f>
        <v>3</v>
      </c>
      <c r="L839" s="10">
        <f>IF($E839="","",IFERROR(INDEX('01_Cad_Pecas'!$I$2:$I$5000,MATCH($E839,'01_Cad_Pecas'!$D$2:$D$5000,0)),IFERROR(INDEX('01_Cad_Pecas'!$I$2:$I$5000,MATCH(VALUE($E839),'01_Cad_Pecas'!$D$2:$D$5000,0)),"")))</f>
        <v>6.7799999999999999E-2</v>
      </c>
      <c r="M839" s="10">
        <f t="shared" si="125"/>
        <v>16.560000000000002</v>
      </c>
      <c r="N839" s="10">
        <v>46197</v>
      </c>
      <c r="O839" s="9">
        <v>200</v>
      </c>
      <c r="P839" s="10"/>
      <c r="Q839" s="10"/>
      <c r="R839" s="10">
        <f t="shared" si="126"/>
        <v>16.560000000000002</v>
      </c>
      <c r="S839" s="10"/>
      <c r="T839" s="10">
        <f t="shared" si="133"/>
        <v>1</v>
      </c>
      <c r="U839" s="10"/>
      <c r="V839" s="10" t="str">
        <f t="shared" ca="1" si="127"/>
        <v>SIM</v>
      </c>
      <c r="W839" s="10">
        <f>IF(OR($A839="",$I839="",$M839=""),"",SUMIFS($M$2:M839,$I$2:I839,$I839,$A$2:A839,$A839)-$M839)</f>
        <v>40.675000000000004</v>
      </c>
      <c r="X839" s="10">
        <f t="shared" si="128"/>
        <v>266.60299999999995</v>
      </c>
      <c r="Y839" s="10" t="str">
        <f>IFERROR(VLOOKUP($I839,'02_Cad_Maquinas'!$B$2:$H$200,7,FALSE()),"")</f>
        <v/>
      </c>
      <c r="Z839" s="10" t="str">
        <f t="shared" si="129"/>
        <v/>
      </c>
      <c r="AA839" s="11" t="str">
        <f t="shared" si="130"/>
        <v/>
      </c>
      <c r="AB839" s="10" t="s">
        <v>3345</v>
      </c>
      <c r="AC839" s="10" t="str">
        <f t="shared" si="131"/>
        <v>|10163|10147|</v>
      </c>
      <c r="AD839" s="10" t="str">
        <f t="shared" si="132"/>
        <v>USINAGEM</v>
      </c>
    </row>
    <row r="840" spans="1:30" ht="36" customHeight="1" x14ac:dyDescent="0.3">
      <c r="A840" s="35">
        <v>46198</v>
      </c>
      <c r="B840" s="10">
        <v>10163.10147</v>
      </c>
      <c r="C840" s="10" t="s">
        <v>3142</v>
      </c>
      <c r="D840" s="10" t="s">
        <v>15</v>
      </c>
      <c r="E840" s="10">
        <v>20013103</v>
      </c>
      <c r="F840" s="10" t="s">
        <v>3189</v>
      </c>
      <c r="G840" s="10" t="s">
        <v>3344</v>
      </c>
      <c r="H840" s="10" t="s">
        <v>3344</v>
      </c>
      <c r="I840" s="9" t="s">
        <v>3344</v>
      </c>
      <c r="J840" s="9">
        <v>200</v>
      </c>
      <c r="K840" s="10">
        <f>IF($E840="","",IFERROR(INDEX('01_Cad_Pecas'!$H$2:$H$5000,MATCH($E840,'01_Cad_Pecas'!$D$2:$D$5000,0)),IFERROR(INDEX('01_Cad_Pecas'!$H$2:$H$5000,MATCH(VALUE($E840),'01_Cad_Pecas'!$D$2:$D$5000,0)),"")))</f>
        <v>3</v>
      </c>
      <c r="L840" s="10">
        <f>IF($E840="","",IFERROR(INDEX('01_Cad_Pecas'!$I$2:$I$5000,MATCH($E840,'01_Cad_Pecas'!$D$2:$D$5000,0)),IFERROR(INDEX('01_Cad_Pecas'!$I$2:$I$5000,MATCH(VALUE($E840),'01_Cad_Pecas'!$D$2:$D$5000,0)),"")))</f>
        <v>6.7799999999999999E-2</v>
      </c>
      <c r="M840" s="10">
        <f t="shared" ref="M840:M871" si="134">IF(OR($J840="",$L840=""),"",IF($K840="",0,$K840)+$J840*$L840)</f>
        <v>16.560000000000002</v>
      </c>
      <c r="N840" s="10">
        <v>46197</v>
      </c>
      <c r="O840" s="9">
        <v>200</v>
      </c>
      <c r="P840" s="10"/>
      <c r="Q840" s="10"/>
      <c r="R840" s="10">
        <f t="shared" ref="R840:R871" si="135">IF(AND($P840&lt;&gt;"",$Q840&lt;&gt;""),($Q840-$P840)*1440,IF(AND($O840&lt;&gt;"",$L840&lt;&gt;""),IF($K840="",0,$K840)+$O840*$L840,""))</f>
        <v>16.560000000000002</v>
      </c>
      <c r="S840" s="10"/>
      <c r="T840" s="10">
        <f t="shared" si="133"/>
        <v>1</v>
      </c>
      <c r="U840" s="10"/>
      <c r="V840" s="10" t="str">
        <f t="shared" ref="V840:V871" ca="1" si="136">IF($A840="","",IF(AND($A840&lt;&gt;"",NOT(OR($U840="Concluído",$U840="Concluido")),TODAY()&gt;$A840),"SIM","NÃO"))</f>
        <v>SIM</v>
      </c>
      <c r="W840" s="10">
        <f>IF(OR($A840="",$I840="",$M840=""),"",SUMIFS($M$2:M840,$I$2:I840,$I840,$A$2:A840,$A840)-$M840)</f>
        <v>57.235000000000014</v>
      </c>
      <c r="X840" s="10">
        <f t="shared" ref="X840:X871" si="137">IF(OR($A840="",$I840=""),"",SUMIFS($M$2:$M$4922,$I$2:$I$4922,$I840,$A$2:$A$4922,$A840))</f>
        <v>266.60299999999995</v>
      </c>
      <c r="Y840" s="10" t="str">
        <f>IFERROR(VLOOKUP($I840,'02_Cad_Maquinas'!$B$2:$H$200,7,FALSE()),"")</f>
        <v/>
      </c>
      <c r="Z840" s="10" t="str">
        <f t="shared" ref="Z840:Z871" si="138">IF(OR($X840="",$Y840=""),"",$Y840-$X840)</f>
        <v/>
      </c>
      <c r="AA840" s="11" t="str">
        <f t="shared" ref="AA840:AA871" si="139">IF(OR($X840="",$Y840=""),"",$X840/$Y840)</f>
        <v/>
      </c>
      <c r="AB840" s="10" t="s">
        <v>3345</v>
      </c>
      <c r="AC840" s="10" t="str">
        <f t="shared" si="131"/>
        <v>|10163|10147|</v>
      </c>
      <c r="AD840" s="10" t="str">
        <f t="shared" si="132"/>
        <v>USINAGEM</v>
      </c>
    </row>
    <row r="841" spans="1:30" ht="36" customHeight="1" x14ac:dyDescent="0.3">
      <c r="A841" s="35">
        <v>46198</v>
      </c>
      <c r="B841" s="10">
        <v>10163.10147</v>
      </c>
      <c r="C841" s="10" t="s">
        <v>3142</v>
      </c>
      <c r="D841" s="10" t="s">
        <v>15</v>
      </c>
      <c r="E841" s="10">
        <v>20031202</v>
      </c>
      <c r="F841" s="10" t="s">
        <v>3194</v>
      </c>
      <c r="G841" s="10" t="s">
        <v>3344</v>
      </c>
      <c r="H841" s="10" t="s">
        <v>3344</v>
      </c>
      <c r="I841" s="9" t="s">
        <v>3344</v>
      </c>
      <c r="J841" s="9">
        <v>40</v>
      </c>
      <c r="K841" s="10">
        <f>IF($E841="","",IFERROR(INDEX('01_Cad_Pecas'!$H$2:$H$5000,MATCH($E841,'01_Cad_Pecas'!$D$2:$D$5000,0)),IFERROR(INDEX('01_Cad_Pecas'!$H$2:$H$5000,MATCH(VALUE($E841),'01_Cad_Pecas'!$D$2:$D$5000,0)),"")))</f>
        <v>1.1000000000000001</v>
      </c>
      <c r="L841" s="10">
        <f>IF($E841="","",IFERROR(INDEX('01_Cad_Pecas'!$I$2:$I$5000,MATCH($E841,'01_Cad_Pecas'!$D$2:$D$5000,0)),IFERROR(INDEX('01_Cad_Pecas'!$I$2:$I$5000,MATCH(VALUE($E841),'01_Cad_Pecas'!$D$2:$D$5000,0)),"")))</f>
        <v>9.375E-2</v>
      </c>
      <c r="M841" s="10">
        <f t="shared" si="134"/>
        <v>4.8499999999999996</v>
      </c>
      <c r="N841" s="10">
        <v>46197</v>
      </c>
      <c r="O841" s="9">
        <v>40</v>
      </c>
      <c r="P841" s="10"/>
      <c r="Q841" s="10"/>
      <c r="R841" s="10">
        <f t="shared" si="135"/>
        <v>4.8499999999999996</v>
      </c>
      <c r="S841" s="10"/>
      <c r="T841" s="10">
        <f t="shared" si="133"/>
        <v>1</v>
      </c>
      <c r="U841" s="10"/>
      <c r="V841" s="10" t="str">
        <f t="shared" ca="1" si="136"/>
        <v>SIM</v>
      </c>
      <c r="W841" s="10">
        <f>IF(OR($A841="",$I841="",$M841=""),"",SUMIFS($M$2:M841,$I$2:I841,$I841,$A$2:A841,$A841)-$M841)</f>
        <v>73.795000000000016</v>
      </c>
      <c r="X841" s="10">
        <f t="shared" si="137"/>
        <v>266.60299999999995</v>
      </c>
      <c r="Y841" s="10" t="str">
        <f>IFERROR(VLOOKUP($I841,'02_Cad_Maquinas'!$B$2:$H$200,7,FALSE()),"")</f>
        <v/>
      </c>
      <c r="Z841" s="10" t="str">
        <f t="shared" si="138"/>
        <v/>
      </c>
      <c r="AA841" s="11" t="str">
        <f t="shared" si="139"/>
        <v/>
      </c>
      <c r="AB841" s="10" t="s">
        <v>3345</v>
      </c>
      <c r="AC841" s="10" t="str">
        <f t="shared" si="131"/>
        <v>|10163|10147|</v>
      </c>
      <c r="AD841" s="10" t="str">
        <f t="shared" si="132"/>
        <v>USINAGEM</v>
      </c>
    </row>
    <row r="842" spans="1:30" ht="36" customHeight="1" x14ac:dyDescent="0.3">
      <c r="A842" s="35">
        <v>46198</v>
      </c>
      <c r="B842" s="10">
        <v>10163.10147</v>
      </c>
      <c r="C842" s="10" t="s">
        <v>3142</v>
      </c>
      <c r="D842" s="10" t="s">
        <v>15</v>
      </c>
      <c r="E842" s="10">
        <v>20031203</v>
      </c>
      <c r="F842" s="10" t="s">
        <v>3195</v>
      </c>
      <c r="G842" s="10" t="s">
        <v>3344</v>
      </c>
      <c r="H842" s="10" t="s">
        <v>3344</v>
      </c>
      <c r="I842" s="9" t="s">
        <v>3344</v>
      </c>
      <c r="J842" s="9">
        <v>40</v>
      </c>
      <c r="K842" s="10">
        <f>IF($E842="","",IFERROR(INDEX('01_Cad_Pecas'!$H$2:$H$5000,MATCH($E842,'01_Cad_Pecas'!$D$2:$D$5000,0)),IFERROR(INDEX('01_Cad_Pecas'!$H$2:$H$5000,MATCH(VALUE($E842),'01_Cad_Pecas'!$D$2:$D$5000,0)),"")))</f>
        <v>1.1000000000000001</v>
      </c>
      <c r="L842" s="10">
        <f>IF($E842="","",IFERROR(INDEX('01_Cad_Pecas'!$I$2:$I$5000,MATCH($E842,'01_Cad_Pecas'!$D$2:$D$5000,0)),IFERROR(INDEX('01_Cad_Pecas'!$I$2:$I$5000,MATCH(VALUE($E842),'01_Cad_Pecas'!$D$2:$D$5000,0)),"")))</f>
        <v>9.375E-2</v>
      </c>
      <c r="M842" s="10">
        <f t="shared" si="134"/>
        <v>4.8499999999999996</v>
      </c>
      <c r="N842" s="10">
        <v>46197</v>
      </c>
      <c r="O842" s="9">
        <v>40</v>
      </c>
      <c r="P842" s="10"/>
      <c r="Q842" s="10"/>
      <c r="R842" s="10">
        <f t="shared" si="135"/>
        <v>4.8499999999999996</v>
      </c>
      <c r="S842" s="10"/>
      <c r="T842" s="10">
        <f t="shared" si="133"/>
        <v>1</v>
      </c>
      <c r="U842" s="10"/>
      <c r="V842" s="10" t="str">
        <f t="shared" ca="1" si="136"/>
        <v>SIM</v>
      </c>
      <c r="W842" s="10">
        <f>IF(OR($A842="",$I842="",$M842=""),"",SUMIFS($M$2:M842,$I$2:I842,$I842,$A$2:A842,$A842)-$M842)</f>
        <v>78.64500000000001</v>
      </c>
      <c r="X842" s="10">
        <f t="shared" si="137"/>
        <v>266.60299999999995</v>
      </c>
      <c r="Y842" s="10" t="str">
        <f>IFERROR(VLOOKUP($I842,'02_Cad_Maquinas'!$B$2:$H$200,7,FALSE()),"")</f>
        <v/>
      </c>
      <c r="Z842" s="10" t="str">
        <f t="shared" si="138"/>
        <v/>
      </c>
      <c r="AA842" s="11" t="str">
        <f t="shared" si="139"/>
        <v/>
      </c>
      <c r="AB842" s="10" t="s">
        <v>3345</v>
      </c>
      <c r="AC842" s="10" t="str">
        <f t="shared" si="131"/>
        <v>|10163|10147|</v>
      </c>
      <c r="AD842" s="10" t="str">
        <f t="shared" si="132"/>
        <v>USINAGEM</v>
      </c>
    </row>
    <row r="843" spans="1:30" ht="36" customHeight="1" x14ac:dyDescent="0.3">
      <c r="A843" s="35">
        <v>46198</v>
      </c>
      <c r="B843" s="10">
        <v>10163.10147</v>
      </c>
      <c r="C843" s="10" t="s">
        <v>3142</v>
      </c>
      <c r="D843" s="10" t="s">
        <v>15</v>
      </c>
      <c r="E843" s="10">
        <v>20052001</v>
      </c>
      <c r="F843" s="10" t="s">
        <v>3196</v>
      </c>
      <c r="G843" s="10" t="s">
        <v>3344</v>
      </c>
      <c r="H843" s="10" t="s">
        <v>3344</v>
      </c>
      <c r="I843" s="9" t="s">
        <v>3344</v>
      </c>
      <c r="J843" s="9">
        <v>800</v>
      </c>
      <c r="K843" s="10">
        <f>IF($E843="","",IFERROR(INDEX('01_Cad_Pecas'!$H$2:$H$5000,MATCH($E843,'01_Cad_Pecas'!$D$2:$D$5000,0)),IFERROR(INDEX('01_Cad_Pecas'!$H$2:$H$5000,MATCH(VALUE($E843),'01_Cad_Pecas'!$D$2:$D$5000,0)),"")))</f>
        <v>1.1000000000000001</v>
      </c>
      <c r="L843" s="10">
        <f>IF($E843="","",IFERROR(INDEX('01_Cad_Pecas'!$I$2:$I$5000,MATCH($E843,'01_Cad_Pecas'!$D$2:$D$5000,0)),IFERROR(INDEX('01_Cad_Pecas'!$I$2:$I$5000,MATCH(VALUE($E843),'01_Cad_Pecas'!$D$2:$D$5000,0)),"")))</f>
        <v>9.375E-2</v>
      </c>
      <c r="M843" s="10">
        <f t="shared" si="134"/>
        <v>76.099999999999994</v>
      </c>
      <c r="N843" s="10">
        <v>46198</v>
      </c>
      <c r="O843" s="9">
        <v>800</v>
      </c>
      <c r="P843" s="10"/>
      <c r="Q843" s="10"/>
      <c r="R843" s="10">
        <f t="shared" si="135"/>
        <v>76.099999999999994</v>
      </c>
      <c r="S843" s="10"/>
      <c r="T843" s="10">
        <f t="shared" si="133"/>
        <v>1</v>
      </c>
      <c r="U843" s="10"/>
      <c r="V843" s="10" t="str">
        <f t="shared" ca="1" si="136"/>
        <v>SIM</v>
      </c>
      <c r="W843" s="10">
        <f>IF(OR($A843="",$I843="",$M843=""),"",SUMIFS($M$2:M843,$I$2:I843,$I843,$A$2:A843,$A843)-$M843)</f>
        <v>83.495000000000005</v>
      </c>
      <c r="X843" s="10">
        <f t="shared" si="137"/>
        <v>266.60299999999995</v>
      </c>
      <c r="Y843" s="10" t="str">
        <f>IFERROR(VLOOKUP($I843,'02_Cad_Maquinas'!$B$2:$H$200,7,FALSE()),"")</f>
        <v/>
      </c>
      <c r="Z843" s="10" t="str">
        <f t="shared" si="138"/>
        <v/>
      </c>
      <c r="AA843" s="11" t="str">
        <f t="shared" si="139"/>
        <v/>
      </c>
      <c r="AB843" s="10" t="s">
        <v>3345</v>
      </c>
      <c r="AC843" s="10" t="str">
        <f t="shared" si="131"/>
        <v>|10163|10147|</v>
      </c>
      <c r="AD843" s="10" t="str">
        <f t="shared" si="132"/>
        <v>USINAGEM</v>
      </c>
    </row>
    <row r="844" spans="1:30" ht="36" customHeight="1" x14ac:dyDescent="0.3">
      <c r="A844" s="35">
        <v>46198</v>
      </c>
      <c r="B844" s="10">
        <v>10163.10147</v>
      </c>
      <c r="C844" s="10" t="s">
        <v>3142</v>
      </c>
      <c r="D844" s="10" t="s">
        <v>15</v>
      </c>
      <c r="E844" s="10">
        <v>20052003</v>
      </c>
      <c r="F844" s="10" t="s">
        <v>3198</v>
      </c>
      <c r="G844" s="10" t="s">
        <v>3344</v>
      </c>
      <c r="H844" s="10" t="s">
        <v>3344</v>
      </c>
      <c r="I844" s="9" t="s">
        <v>3344</v>
      </c>
      <c r="J844" s="9">
        <v>140</v>
      </c>
      <c r="K844" s="10">
        <f>IF($E844="","",IFERROR(INDEX('01_Cad_Pecas'!$H$2:$H$5000,MATCH($E844,'01_Cad_Pecas'!$D$2:$D$5000,0)),IFERROR(INDEX('01_Cad_Pecas'!$H$2:$H$5000,MATCH(VALUE($E844),'01_Cad_Pecas'!$D$2:$D$5000,0)),"")))</f>
        <v>1.1000000000000001</v>
      </c>
      <c r="L844" s="10">
        <f>IF($E844="","",IFERROR(INDEX('01_Cad_Pecas'!$I$2:$I$5000,MATCH($E844,'01_Cad_Pecas'!$D$2:$D$5000,0)),IFERROR(INDEX('01_Cad_Pecas'!$I$2:$I$5000,MATCH(VALUE($E844),'01_Cad_Pecas'!$D$2:$D$5000,0)),"")))</f>
        <v>9.375E-2</v>
      </c>
      <c r="M844" s="10">
        <f t="shared" si="134"/>
        <v>14.225</v>
      </c>
      <c r="N844" s="10">
        <v>46198</v>
      </c>
      <c r="O844" s="9">
        <v>140</v>
      </c>
      <c r="P844" s="10"/>
      <c r="Q844" s="10"/>
      <c r="R844" s="10">
        <f t="shared" si="135"/>
        <v>14.225</v>
      </c>
      <c r="S844" s="10"/>
      <c r="T844" s="10">
        <f t="shared" si="133"/>
        <v>1</v>
      </c>
      <c r="U844" s="10"/>
      <c r="V844" s="10" t="str">
        <f t="shared" ca="1" si="136"/>
        <v>SIM</v>
      </c>
      <c r="W844" s="10">
        <f>IF(OR($A844="",$I844="",$M844=""),"",SUMIFS($M$2:M844,$I$2:I844,$I844,$A$2:A844,$A844)-$M844)</f>
        <v>159.595</v>
      </c>
      <c r="X844" s="10">
        <f t="shared" si="137"/>
        <v>266.60299999999995</v>
      </c>
      <c r="Y844" s="10" t="str">
        <f>IFERROR(VLOOKUP($I844,'02_Cad_Maquinas'!$B$2:$H$200,7,FALSE()),"")</f>
        <v/>
      </c>
      <c r="Z844" s="10" t="str">
        <f t="shared" si="138"/>
        <v/>
      </c>
      <c r="AA844" s="11" t="str">
        <f t="shared" si="139"/>
        <v/>
      </c>
      <c r="AB844" s="10" t="s">
        <v>3345</v>
      </c>
      <c r="AC844" s="10" t="str">
        <f t="shared" si="131"/>
        <v>|10163|10147|</v>
      </c>
      <c r="AD844" s="10" t="str">
        <f t="shared" si="132"/>
        <v>USINAGEM</v>
      </c>
    </row>
    <row r="845" spans="1:30" ht="36" customHeight="1" x14ac:dyDescent="0.3">
      <c r="A845" s="35">
        <v>46198</v>
      </c>
      <c r="B845" s="10">
        <v>10163.10147</v>
      </c>
      <c r="C845" s="10" t="s">
        <v>3142</v>
      </c>
      <c r="D845" s="10" t="s">
        <v>15</v>
      </c>
      <c r="E845" s="10">
        <v>20052203</v>
      </c>
      <c r="F845" s="10" t="s">
        <v>3200</v>
      </c>
      <c r="G845" s="10" t="s">
        <v>3344</v>
      </c>
      <c r="H845" s="10" t="s">
        <v>3344</v>
      </c>
      <c r="I845" s="9" t="s">
        <v>3344</v>
      </c>
      <c r="J845" s="9">
        <v>260</v>
      </c>
      <c r="K845" s="10">
        <f>IF($E845="","",IFERROR(INDEX('01_Cad_Pecas'!$H$2:$H$5000,MATCH($E845,'01_Cad_Pecas'!$D$2:$D$5000,0)),IFERROR(INDEX('01_Cad_Pecas'!$H$2:$H$5000,MATCH(VALUE($E845),'01_Cad_Pecas'!$D$2:$D$5000,0)),"")))</f>
        <v>1.1000000000000001</v>
      </c>
      <c r="L845" s="10">
        <f>IF($E845="","",IFERROR(INDEX('01_Cad_Pecas'!$I$2:$I$5000,MATCH($E845,'01_Cad_Pecas'!$D$2:$D$5000,0)),IFERROR(INDEX('01_Cad_Pecas'!$I$2:$I$5000,MATCH(VALUE($E845),'01_Cad_Pecas'!$D$2:$D$5000,0)),"")))</f>
        <v>9.375E-2</v>
      </c>
      <c r="M845" s="10">
        <f t="shared" si="134"/>
        <v>25.475000000000001</v>
      </c>
      <c r="N845" s="10">
        <v>46198</v>
      </c>
      <c r="O845" s="9">
        <v>260</v>
      </c>
      <c r="P845" s="10"/>
      <c r="Q845" s="10"/>
      <c r="R845" s="10">
        <f t="shared" si="135"/>
        <v>25.475000000000001</v>
      </c>
      <c r="S845" s="10"/>
      <c r="T845" s="10">
        <f t="shared" si="133"/>
        <v>1</v>
      </c>
      <c r="U845" s="10"/>
      <c r="V845" s="10" t="str">
        <f t="shared" ca="1" si="136"/>
        <v>SIM</v>
      </c>
      <c r="W845" s="10">
        <f>IF(OR($A845="",$I845="",$M845=""),"",SUMIFS($M$2:M845,$I$2:I845,$I845,$A$2:A845,$A845)-$M845)</f>
        <v>173.82</v>
      </c>
      <c r="X845" s="10">
        <f t="shared" si="137"/>
        <v>266.60299999999995</v>
      </c>
      <c r="Y845" s="10" t="str">
        <f>IFERROR(VLOOKUP($I845,'02_Cad_Maquinas'!$B$2:$H$200,7,FALSE()),"")</f>
        <v/>
      </c>
      <c r="Z845" s="10" t="str">
        <f t="shared" si="138"/>
        <v/>
      </c>
      <c r="AA845" s="11" t="str">
        <f t="shared" si="139"/>
        <v/>
      </c>
      <c r="AB845" s="10" t="s">
        <v>3345</v>
      </c>
      <c r="AC845" s="10" t="str">
        <f t="shared" si="131"/>
        <v>|10163|10147|</v>
      </c>
      <c r="AD845" s="10" t="str">
        <f t="shared" si="132"/>
        <v>USINAGEM</v>
      </c>
    </row>
    <row r="846" spans="1:30" ht="36" customHeight="1" x14ac:dyDescent="0.3">
      <c r="A846" s="35">
        <v>46198</v>
      </c>
      <c r="B846" s="10">
        <v>10163.10147</v>
      </c>
      <c r="C846" s="10" t="s">
        <v>3142</v>
      </c>
      <c r="D846" s="10" t="s">
        <v>15</v>
      </c>
      <c r="E846" s="10">
        <v>30001202</v>
      </c>
      <c r="F846" s="10" t="s">
        <v>3191</v>
      </c>
      <c r="G846" s="10" t="s">
        <v>3344</v>
      </c>
      <c r="H846" s="10" t="s">
        <v>3344</v>
      </c>
      <c r="I846" s="9" t="s">
        <v>3344</v>
      </c>
      <c r="J846" s="9">
        <v>760</v>
      </c>
      <c r="K846" s="10">
        <f>IF($E846="","",IFERROR(INDEX('01_Cad_Pecas'!$H$2:$H$5000,MATCH($E846,'01_Cad_Pecas'!$D$2:$D$5000,0)),IFERROR(INDEX('01_Cad_Pecas'!$H$2:$H$5000,MATCH(VALUE($E846),'01_Cad_Pecas'!$D$2:$D$5000,0)),"")))</f>
        <v>3</v>
      </c>
      <c r="L846" s="10">
        <f>IF($E846="","",IFERROR(INDEX('01_Cad_Pecas'!$I$2:$I$5000,MATCH($E846,'01_Cad_Pecas'!$D$2:$D$5000,0)),IFERROR(INDEX('01_Cad_Pecas'!$I$2:$I$5000,MATCH(VALUE($E846),'01_Cad_Pecas'!$D$2:$D$5000,0)),"")))</f>
        <v>6.7799999999999999E-2</v>
      </c>
      <c r="M846" s="10">
        <f t="shared" si="134"/>
        <v>54.527999999999999</v>
      </c>
      <c r="N846" s="10">
        <v>46197</v>
      </c>
      <c r="O846" s="9">
        <v>760</v>
      </c>
      <c r="P846" s="10"/>
      <c r="Q846" s="10"/>
      <c r="R846" s="10">
        <f t="shared" si="135"/>
        <v>54.527999999999999</v>
      </c>
      <c r="S846" s="10"/>
      <c r="T846" s="10">
        <f t="shared" si="133"/>
        <v>1</v>
      </c>
      <c r="U846" s="10"/>
      <c r="V846" s="10" t="str">
        <f t="shared" ca="1" si="136"/>
        <v>SIM</v>
      </c>
      <c r="W846" s="10">
        <f>IF(OR($A846="",$I846="",$M846=""),"",SUMIFS($M$2:M846,$I$2:I846,$I846,$A$2:A846,$A846)-$M846)</f>
        <v>199.29499999999999</v>
      </c>
      <c r="X846" s="10">
        <f t="shared" si="137"/>
        <v>266.60299999999995</v>
      </c>
      <c r="Y846" s="10" t="str">
        <f>IFERROR(VLOOKUP($I846,'02_Cad_Maquinas'!$B$2:$H$200,7,FALSE()),"")</f>
        <v/>
      </c>
      <c r="Z846" s="10" t="str">
        <f t="shared" si="138"/>
        <v/>
      </c>
      <c r="AA846" s="11" t="str">
        <f t="shared" si="139"/>
        <v/>
      </c>
      <c r="AB846" s="10" t="s">
        <v>3345</v>
      </c>
      <c r="AC846" s="10" t="str">
        <f t="shared" si="131"/>
        <v>|10163|10147|</v>
      </c>
      <c r="AD846" s="10" t="str">
        <f t="shared" si="132"/>
        <v>USINAGEM</v>
      </c>
    </row>
    <row r="847" spans="1:30" ht="36" customHeight="1" x14ac:dyDescent="0.3">
      <c r="A847" s="35">
        <v>46198</v>
      </c>
      <c r="B847" s="10">
        <v>10163.10147</v>
      </c>
      <c r="C847" s="10" t="s">
        <v>3142</v>
      </c>
      <c r="D847" s="10" t="s">
        <v>15</v>
      </c>
      <c r="E847" s="10">
        <v>30006110</v>
      </c>
      <c r="F847" s="10" t="s">
        <v>3180</v>
      </c>
      <c r="G847" s="10" t="s">
        <v>3344</v>
      </c>
      <c r="H847" s="10" t="s">
        <v>3344</v>
      </c>
      <c r="I847" s="9" t="s">
        <v>3344</v>
      </c>
      <c r="J847" s="9">
        <v>50</v>
      </c>
      <c r="K847" s="10">
        <f>IF($E847="","",IFERROR(INDEX('01_Cad_Pecas'!$H$2:$H$5000,MATCH($E847,'01_Cad_Pecas'!$D$2:$D$5000,0)),IFERROR(INDEX('01_Cad_Pecas'!$H$2:$H$5000,MATCH(VALUE($E847),'01_Cad_Pecas'!$D$2:$D$5000,0)),"")))</f>
        <v>3</v>
      </c>
      <c r="L847" s="10">
        <f>IF($E847="","",IFERROR(INDEX('01_Cad_Pecas'!$I$2:$I$5000,MATCH($E847,'01_Cad_Pecas'!$D$2:$D$5000,0)),IFERROR(INDEX('01_Cad_Pecas'!$I$2:$I$5000,MATCH(VALUE($E847),'01_Cad_Pecas'!$D$2:$D$5000,0)),"")))</f>
        <v>6.7799999999999999E-2</v>
      </c>
      <c r="M847" s="10">
        <f t="shared" si="134"/>
        <v>6.3900000000000006</v>
      </c>
      <c r="N847" s="10">
        <v>46197</v>
      </c>
      <c r="O847" s="9">
        <v>50</v>
      </c>
      <c r="P847" s="10"/>
      <c r="Q847" s="10"/>
      <c r="R847" s="10">
        <f t="shared" si="135"/>
        <v>6.3900000000000006</v>
      </c>
      <c r="S847" s="10"/>
      <c r="T847" s="10">
        <f t="shared" si="133"/>
        <v>1</v>
      </c>
      <c r="U847" s="10"/>
      <c r="V847" s="10" t="str">
        <f t="shared" ca="1" si="136"/>
        <v>SIM</v>
      </c>
      <c r="W847" s="10">
        <f>IF(OR($A847="",$I847="",$M847=""),"",SUMIFS($M$2:M847,$I$2:I847,$I847,$A$2:A847,$A847)-$M847)</f>
        <v>253.82299999999998</v>
      </c>
      <c r="X847" s="10">
        <f t="shared" si="137"/>
        <v>266.60299999999995</v>
      </c>
      <c r="Y847" s="10" t="str">
        <f>IFERROR(VLOOKUP($I847,'02_Cad_Maquinas'!$B$2:$H$200,7,FALSE()),"")</f>
        <v/>
      </c>
      <c r="Z847" s="10" t="str">
        <f t="shared" si="138"/>
        <v/>
      </c>
      <c r="AA847" s="11" t="str">
        <f t="shared" si="139"/>
        <v/>
      </c>
      <c r="AB847" s="10" t="s">
        <v>3345</v>
      </c>
      <c r="AC847" s="10" t="str">
        <f t="shared" si="131"/>
        <v>|10163|10147|</v>
      </c>
      <c r="AD847" s="10" t="str">
        <f t="shared" si="132"/>
        <v>USINAGEM</v>
      </c>
    </row>
    <row r="848" spans="1:30" ht="36" customHeight="1" x14ac:dyDescent="0.3">
      <c r="A848" s="35">
        <v>46198</v>
      </c>
      <c r="B848" s="10">
        <v>10163.10147</v>
      </c>
      <c r="C848" s="10" t="s">
        <v>3142</v>
      </c>
      <c r="D848" s="10" t="s">
        <v>15</v>
      </c>
      <c r="E848" s="10">
        <v>30006111</v>
      </c>
      <c r="F848" s="10" t="s">
        <v>3182</v>
      </c>
      <c r="G848" s="10" t="s">
        <v>3344</v>
      </c>
      <c r="H848" s="10" t="s">
        <v>3344</v>
      </c>
      <c r="I848" s="9" t="s">
        <v>3344</v>
      </c>
      <c r="J848" s="9">
        <v>50</v>
      </c>
      <c r="K848" s="10">
        <f>IF($E848="","",IFERROR(INDEX('01_Cad_Pecas'!$H$2:$H$5000,MATCH($E848,'01_Cad_Pecas'!$D$2:$D$5000,0)),IFERROR(INDEX('01_Cad_Pecas'!$H$2:$H$5000,MATCH(VALUE($E848),'01_Cad_Pecas'!$D$2:$D$5000,0)),"")))</f>
        <v>3</v>
      </c>
      <c r="L848" s="10">
        <f>IF($E848="","",IFERROR(INDEX('01_Cad_Pecas'!$I$2:$I$5000,MATCH($E848,'01_Cad_Pecas'!$D$2:$D$5000,0)),IFERROR(INDEX('01_Cad_Pecas'!$I$2:$I$5000,MATCH(VALUE($E848),'01_Cad_Pecas'!$D$2:$D$5000,0)),"")))</f>
        <v>6.7799999999999999E-2</v>
      </c>
      <c r="M848" s="10">
        <f t="shared" si="134"/>
        <v>6.3900000000000006</v>
      </c>
      <c r="N848" s="10">
        <v>46197</v>
      </c>
      <c r="O848" s="9">
        <v>50</v>
      </c>
      <c r="P848" s="10"/>
      <c r="Q848" s="10"/>
      <c r="R848" s="10">
        <f t="shared" si="135"/>
        <v>6.3900000000000006</v>
      </c>
      <c r="S848" s="10"/>
      <c r="T848" s="10">
        <f t="shared" si="133"/>
        <v>1</v>
      </c>
      <c r="U848" s="10"/>
      <c r="V848" s="10" t="str">
        <f t="shared" ca="1" si="136"/>
        <v>SIM</v>
      </c>
      <c r="W848" s="10">
        <f>IF(OR($A848="",$I848="",$M848=""),"",SUMIFS($M$2:M848,$I$2:I848,$I848,$A$2:A848,$A848)-$M848)</f>
        <v>260.21299999999997</v>
      </c>
      <c r="X848" s="10">
        <f t="shared" si="137"/>
        <v>266.60299999999995</v>
      </c>
      <c r="Y848" s="10" t="str">
        <f>IFERROR(VLOOKUP($I848,'02_Cad_Maquinas'!$B$2:$H$200,7,FALSE()),"")</f>
        <v/>
      </c>
      <c r="Z848" s="10" t="str">
        <f t="shared" si="138"/>
        <v/>
      </c>
      <c r="AA848" s="11" t="str">
        <f t="shared" si="139"/>
        <v/>
      </c>
      <c r="AB848" s="10" t="s">
        <v>3345</v>
      </c>
      <c r="AC848" s="10" t="str">
        <f t="shared" si="131"/>
        <v>|10163|10147|</v>
      </c>
      <c r="AD848" s="10" t="str">
        <f t="shared" si="132"/>
        <v>USINAGEM</v>
      </c>
    </row>
    <row r="849" spans="1:30" x14ac:dyDescent="0.3">
      <c r="A849" s="35">
        <v>46199</v>
      </c>
      <c r="B849" s="10">
        <v>10179</v>
      </c>
      <c r="C849" s="10"/>
      <c r="D849" s="10" t="s">
        <v>15</v>
      </c>
      <c r="E849" s="10">
        <v>30003404</v>
      </c>
      <c r="F849" s="10" t="s">
        <v>461</v>
      </c>
      <c r="G849" s="10" t="s">
        <v>15</v>
      </c>
      <c r="H849" s="10" t="s">
        <v>15</v>
      </c>
      <c r="I849" s="10" t="s">
        <v>15</v>
      </c>
      <c r="J849" s="9">
        <v>34</v>
      </c>
      <c r="K849" s="10">
        <f>IF($E849="","",IFERROR(INDEX('01_Cad_Pecas'!$H$2:$H$5000,MATCH($E849,'01_Cad_Pecas'!$D$2:$D$5000,0)),IFERROR(INDEX('01_Cad_Pecas'!$H$2:$H$5000,MATCH(VALUE($E849),'01_Cad_Pecas'!$D$2:$D$5000,0)),"")))</f>
        <v>0</v>
      </c>
      <c r="L849" s="10">
        <f>IF($E849="","",IFERROR(INDEX('01_Cad_Pecas'!$I$2:$I$5000,MATCH($E849,'01_Cad_Pecas'!$D$2:$D$5000,0)),IFERROR(INDEX('01_Cad_Pecas'!$I$2:$I$5000,MATCH(VALUE($E849),'01_Cad_Pecas'!$D$2:$D$5000,0)),"")))</f>
        <v>0.35</v>
      </c>
      <c r="M849" s="10">
        <f t="shared" si="134"/>
        <v>11.899999999999999</v>
      </c>
      <c r="N849" s="10">
        <v>46199</v>
      </c>
      <c r="O849" s="9">
        <v>34</v>
      </c>
      <c r="P849" s="10"/>
      <c r="Q849" s="10"/>
      <c r="R849" s="10">
        <f t="shared" si="135"/>
        <v>11.899999999999999</v>
      </c>
      <c r="S849" s="10"/>
      <c r="T849" s="10">
        <f t="shared" si="133"/>
        <v>1</v>
      </c>
      <c r="U849" s="10"/>
      <c r="V849" s="10" t="str">
        <f t="shared" ca="1" si="136"/>
        <v>SIM</v>
      </c>
      <c r="W849" s="10">
        <f>IF(OR($A849="",$I849="",$M849=""),"",SUMIFS($M$2:M849,$I$2:I849,$I849,$A$2:A849,$A849)-$M849)</f>
        <v>0</v>
      </c>
      <c r="X849" s="10">
        <f t="shared" si="137"/>
        <v>180.92800000000003</v>
      </c>
      <c r="Y849" s="10">
        <f>IFERROR(VLOOKUP($I849,'02_Cad_Maquinas'!$B$2:$H$200,7,FALSE()),"")</f>
        <v>485.76000000000005</v>
      </c>
      <c r="Z849" s="10">
        <f t="shared" si="138"/>
        <v>304.83199999999999</v>
      </c>
      <c r="AA849" s="11">
        <f t="shared" si="139"/>
        <v>0.37246376811594206</v>
      </c>
      <c r="AB849" s="10"/>
      <c r="AC849" s="10" t="str">
        <f t="shared" si="131"/>
        <v>|10179|</v>
      </c>
      <c r="AD849" s="10" t="str">
        <f t="shared" si="132"/>
        <v>USINAGEM</v>
      </c>
    </row>
    <row r="850" spans="1:30" x14ac:dyDescent="0.3">
      <c r="A850" s="35">
        <v>46199</v>
      </c>
      <c r="B850" s="10">
        <v>10179</v>
      </c>
      <c r="C850" s="10"/>
      <c r="D850" s="10" t="s">
        <v>15</v>
      </c>
      <c r="E850" s="10">
        <v>30004805</v>
      </c>
      <c r="F850" s="10" t="s">
        <v>3328</v>
      </c>
      <c r="G850" s="10" t="s">
        <v>15</v>
      </c>
      <c r="H850" s="10" t="s">
        <v>15</v>
      </c>
      <c r="I850" s="10" t="s">
        <v>15</v>
      </c>
      <c r="J850" s="9">
        <v>10</v>
      </c>
      <c r="K850" s="10">
        <f>IF($E850="","",IFERROR(INDEX('01_Cad_Pecas'!$H$2:$H$5000,MATCH($E850,'01_Cad_Pecas'!$D$2:$D$5000,0)),IFERROR(INDEX('01_Cad_Pecas'!$H$2:$H$5000,MATCH(VALUE($E850),'01_Cad_Pecas'!$D$2:$D$5000,0)),"")))</f>
        <v>1.1000000000000001</v>
      </c>
      <c r="L850" s="10">
        <f>IF($E850="","",IFERROR(INDEX('01_Cad_Pecas'!$I$2:$I$5000,MATCH($E850,'01_Cad_Pecas'!$D$2:$D$5000,0)),IFERROR(INDEX('01_Cad_Pecas'!$I$2:$I$5000,MATCH(VALUE($E850),'01_Cad_Pecas'!$D$2:$D$5000,0)),"")))</f>
        <v>9.375E-2</v>
      </c>
      <c r="M850" s="10">
        <f t="shared" si="134"/>
        <v>2.0375000000000001</v>
      </c>
      <c r="N850" s="10">
        <v>46199</v>
      </c>
      <c r="O850" s="9">
        <v>10</v>
      </c>
      <c r="P850" s="10"/>
      <c r="Q850" s="10"/>
      <c r="R850" s="10">
        <f t="shared" si="135"/>
        <v>2.0375000000000001</v>
      </c>
      <c r="S850" s="10"/>
      <c r="T850" s="10">
        <f t="shared" si="133"/>
        <v>1</v>
      </c>
      <c r="U850" s="10"/>
      <c r="V850" s="10" t="str">
        <f t="shared" ca="1" si="136"/>
        <v>SIM</v>
      </c>
      <c r="W850" s="10">
        <f>IF(OR($A850="",$I850="",$M850=""),"",SUMIFS($M$2:M850,$I$2:I850,$I850,$A$2:A850,$A850)-$M850)</f>
        <v>11.899999999999999</v>
      </c>
      <c r="X850" s="10">
        <f t="shared" si="137"/>
        <v>180.92800000000003</v>
      </c>
      <c r="Y850" s="10">
        <f>IFERROR(VLOOKUP($I850,'02_Cad_Maquinas'!$B$2:$H$200,7,FALSE()),"")</f>
        <v>485.76000000000005</v>
      </c>
      <c r="Z850" s="10">
        <f t="shared" si="138"/>
        <v>304.83199999999999</v>
      </c>
      <c r="AA850" s="11">
        <f t="shared" si="139"/>
        <v>0.37246376811594206</v>
      </c>
      <c r="AB850" s="10"/>
      <c r="AC850" s="10" t="str">
        <f t="shared" si="131"/>
        <v>|10179|</v>
      </c>
      <c r="AD850" s="10" t="str">
        <f t="shared" si="132"/>
        <v>USINAGEM</v>
      </c>
    </row>
    <row r="851" spans="1:30" ht="24" customHeight="1" x14ac:dyDescent="0.3">
      <c r="A851" s="35">
        <v>46199</v>
      </c>
      <c r="B851" s="10">
        <v>10179</v>
      </c>
      <c r="C851" s="10"/>
      <c r="D851" s="10" t="s">
        <v>15</v>
      </c>
      <c r="E851" s="10">
        <v>20014001</v>
      </c>
      <c r="F851" s="10" t="s">
        <v>3201</v>
      </c>
      <c r="G851" s="10" t="s">
        <v>15</v>
      </c>
      <c r="H851" s="10" t="s">
        <v>15</v>
      </c>
      <c r="I851" s="10" t="s">
        <v>15</v>
      </c>
      <c r="J851" s="9">
        <v>10</v>
      </c>
      <c r="K851" s="10">
        <f>IF($E851="","",IFERROR(INDEX('01_Cad_Pecas'!$H$2:$H$5000,MATCH($E851,'01_Cad_Pecas'!$D$2:$D$5000,0)),IFERROR(INDEX('01_Cad_Pecas'!$H$2:$H$5000,MATCH(VALUE($E851),'01_Cad_Pecas'!$D$2:$D$5000,0)),"")))</f>
        <v>3</v>
      </c>
      <c r="L851" s="10">
        <f>IF($E851="","",IFERROR(INDEX('01_Cad_Pecas'!$I$2:$I$5000,MATCH($E851,'01_Cad_Pecas'!$D$2:$D$5000,0)),IFERROR(INDEX('01_Cad_Pecas'!$I$2:$I$5000,MATCH(VALUE($E851),'01_Cad_Pecas'!$D$2:$D$5000,0)),"")))</f>
        <v>6.7799999999999999E-2</v>
      </c>
      <c r="M851" s="10">
        <f t="shared" si="134"/>
        <v>3.6779999999999999</v>
      </c>
      <c r="N851" s="10">
        <v>46199</v>
      </c>
      <c r="O851" s="9">
        <v>10</v>
      </c>
      <c r="P851" s="10"/>
      <c r="Q851" s="10"/>
      <c r="R851" s="10">
        <f t="shared" si="135"/>
        <v>3.6779999999999999</v>
      </c>
      <c r="S851" s="10"/>
      <c r="T851" s="10">
        <f t="shared" si="133"/>
        <v>1</v>
      </c>
      <c r="U851" s="10"/>
      <c r="V851" s="10" t="str">
        <f t="shared" ca="1" si="136"/>
        <v>SIM</v>
      </c>
      <c r="W851" s="10">
        <f>IF(OR($A851="",$I851="",$M851=""),"",SUMIFS($M$2:M851,$I$2:I851,$I851,$A$2:A851,$A851)-$M851)</f>
        <v>13.937499999999996</v>
      </c>
      <c r="X851" s="10">
        <f t="shared" si="137"/>
        <v>180.92800000000003</v>
      </c>
      <c r="Y851" s="10">
        <f>IFERROR(VLOOKUP($I851,'02_Cad_Maquinas'!$B$2:$H$200,7,FALSE()),"")</f>
        <v>485.76000000000005</v>
      </c>
      <c r="Z851" s="10">
        <f t="shared" si="138"/>
        <v>304.83199999999999</v>
      </c>
      <c r="AA851" s="11">
        <f t="shared" si="139"/>
        <v>0.37246376811594206</v>
      </c>
      <c r="AB851" s="10"/>
      <c r="AC851" s="10" t="str">
        <f t="shared" si="131"/>
        <v>|10179|</v>
      </c>
      <c r="AD851" s="10" t="str">
        <f t="shared" si="132"/>
        <v>USINAGEM</v>
      </c>
    </row>
    <row r="852" spans="1:30" x14ac:dyDescent="0.3">
      <c r="A852" s="35">
        <v>46199</v>
      </c>
      <c r="B852" s="10">
        <v>10179</v>
      </c>
      <c r="C852" s="10"/>
      <c r="D852" s="10" t="s">
        <v>15</v>
      </c>
      <c r="E852" s="10">
        <v>20014107</v>
      </c>
      <c r="F852" s="10" t="s">
        <v>3319</v>
      </c>
      <c r="G852" s="10" t="s">
        <v>15</v>
      </c>
      <c r="H852" s="10" t="s">
        <v>15</v>
      </c>
      <c r="I852" s="10" t="s">
        <v>15</v>
      </c>
      <c r="J852" s="9">
        <v>14</v>
      </c>
      <c r="K852" s="10">
        <f>IF($E852="","",IFERROR(INDEX('01_Cad_Pecas'!$H$2:$H$5000,MATCH($E852,'01_Cad_Pecas'!$D$2:$D$5000,0)),IFERROR(INDEX('01_Cad_Pecas'!$H$2:$H$5000,MATCH(VALUE($E852),'01_Cad_Pecas'!$D$2:$D$5000,0)),"")))</f>
        <v>1.1000000000000001</v>
      </c>
      <c r="L852" s="10">
        <f>IF($E852="","",IFERROR(INDEX('01_Cad_Pecas'!$I$2:$I$5000,MATCH($E852,'01_Cad_Pecas'!$D$2:$D$5000,0)),IFERROR(INDEX('01_Cad_Pecas'!$I$2:$I$5000,MATCH(VALUE($E852),'01_Cad_Pecas'!$D$2:$D$5000,0)),"")))</f>
        <v>9.375E-2</v>
      </c>
      <c r="M852" s="10">
        <f t="shared" si="134"/>
        <v>2.4125000000000001</v>
      </c>
      <c r="N852" s="10">
        <v>46199</v>
      </c>
      <c r="O852" s="9">
        <v>14</v>
      </c>
      <c r="P852" s="10"/>
      <c r="Q852" s="10"/>
      <c r="R852" s="10">
        <f t="shared" si="135"/>
        <v>2.4125000000000001</v>
      </c>
      <c r="S852" s="10"/>
      <c r="T852" s="10">
        <f t="shared" si="133"/>
        <v>1</v>
      </c>
      <c r="U852" s="10"/>
      <c r="V852" s="10" t="str">
        <f t="shared" ca="1" si="136"/>
        <v>SIM</v>
      </c>
      <c r="W852" s="10">
        <f>IF(OR($A852="",$I852="",$M852=""),"",SUMIFS($M$2:M852,$I$2:I852,$I852,$A$2:A852,$A852)-$M852)</f>
        <v>17.615499999999997</v>
      </c>
      <c r="X852" s="10">
        <f t="shared" si="137"/>
        <v>180.92800000000003</v>
      </c>
      <c r="Y852" s="10">
        <f>IFERROR(VLOOKUP($I852,'02_Cad_Maquinas'!$B$2:$H$200,7,FALSE()),"")</f>
        <v>485.76000000000005</v>
      </c>
      <c r="Z852" s="10">
        <f t="shared" si="138"/>
        <v>304.83199999999999</v>
      </c>
      <c r="AA852" s="11">
        <f t="shared" si="139"/>
        <v>0.37246376811594206</v>
      </c>
      <c r="AB852" s="10"/>
      <c r="AC852" s="10" t="str">
        <f t="shared" si="131"/>
        <v>|10179|</v>
      </c>
      <c r="AD852" s="10" t="str">
        <f t="shared" si="132"/>
        <v>USINAGEM</v>
      </c>
    </row>
    <row r="853" spans="1:30" ht="24" customHeight="1" x14ac:dyDescent="0.3">
      <c r="A853" s="35">
        <v>46199</v>
      </c>
      <c r="B853" s="10">
        <v>10179</v>
      </c>
      <c r="C853" s="10"/>
      <c r="D853" s="10" t="s">
        <v>15</v>
      </c>
      <c r="E853" s="10">
        <v>20014205</v>
      </c>
      <c r="F853" s="10" t="s">
        <v>3186</v>
      </c>
      <c r="G853" s="10" t="s">
        <v>15</v>
      </c>
      <c r="H853" s="10" t="s">
        <v>15</v>
      </c>
      <c r="I853" s="10" t="s">
        <v>15</v>
      </c>
      <c r="J853" s="9">
        <v>5</v>
      </c>
      <c r="K853" s="10">
        <f>IF($E853="","",IFERROR(INDEX('01_Cad_Pecas'!$H$2:$H$5000,MATCH($E853,'01_Cad_Pecas'!$D$2:$D$5000,0)),IFERROR(INDEX('01_Cad_Pecas'!$H$2:$H$5000,MATCH(VALUE($E853),'01_Cad_Pecas'!$D$2:$D$5000,0)),"")))</f>
        <v>1.1000000000000001</v>
      </c>
      <c r="L853" s="10">
        <f>IF($E853="","",IFERROR(INDEX('01_Cad_Pecas'!$I$2:$I$5000,MATCH($E853,'01_Cad_Pecas'!$D$2:$D$5000,0)),IFERROR(INDEX('01_Cad_Pecas'!$I$2:$I$5000,MATCH(VALUE($E853),'01_Cad_Pecas'!$D$2:$D$5000,0)),"")))</f>
        <v>9.375E-2</v>
      </c>
      <c r="M853" s="10">
        <f t="shared" si="134"/>
        <v>1.5687500000000001</v>
      </c>
      <c r="N853" s="10">
        <v>46199</v>
      </c>
      <c r="O853" s="9">
        <v>5</v>
      </c>
      <c r="P853" s="10"/>
      <c r="Q853" s="10"/>
      <c r="R853" s="10">
        <f t="shared" si="135"/>
        <v>1.5687500000000001</v>
      </c>
      <c r="S853" s="10"/>
      <c r="T853" s="10">
        <f t="shared" si="133"/>
        <v>1</v>
      </c>
      <c r="U853" s="10"/>
      <c r="V853" s="10" t="str">
        <f t="shared" ca="1" si="136"/>
        <v>SIM</v>
      </c>
      <c r="W853" s="10">
        <f>IF(OR($A853="",$I853="",$M853=""),"",SUMIFS($M$2:M853,$I$2:I853,$I853,$A$2:A853,$A853)-$M853)</f>
        <v>20.027999999999999</v>
      </c>
      <c r="X853" s="10">
        <f t="shared" si="137"/>
        <v>180.92800000000003</v>
      </c>
      <c r="Y853" s="10">
        <f>IFERROR(VLOOKUP($I853,'02_Cad_Maquinas'!$B$2:$H$200,7,FALSE()),"")</f>
        <v>485.76000000000005</v>
      </c>
      <c r="Z853" s="10">
        <f t="shared" si="138"/>
        <v>304.83199999999999</v>
      </c>
      <c r="AA853" s="11">
        <f t="shared" si="139"/>
        <v>0.37246376811594206</v>
      </c>
      <c r="AB853" s="10"/>
      <c r="AC853" s="10" t="str">
        <f t="shared" si="131"/>
        <v>|10179|</v>
      </c>
      <c r="AD853" s="10" t="str">
        <f t="shared" si="132"/>
        <v>USINAGEM</v>
      </c>
    </row>
    <row r="854" spans="1:30" ht="24" customHeight="1" x14ac:dyDescent="0.3">
      <c r="A854" s="35">
        <v>46199</v>
      </c>
      <c r="B854" s="10">
        <v>10179</v>
      </c>
      <c r="C854" s="10"/>
      <c r="D854" s="10" t="s">
        <v>15</v>
      </c>
      <c r="E854" s="10">
        <v>20014206</v>
      </c>
      <c r="F854" s="10" t="s">
        <v>3320</v>
      </c>
      <c r="G854" s="10" t="s">
        <v>15</v>
      </c>
      <c r="H854" s="10" t="s">
        <v>15</v>
      </c>
      <c r="I854" s="10" t="s">
        <v>15</v>
      </c>
      <c r="J854" s="9">
        <v>10</v>
      </c>
      <c r="K854" s="10">
        <f>IF($E854="","",IFERROR(INDEX('01_Cad_Pecas'!$H$2:$H$5000,MATCH($E854,'01_Cad_Pecas'!$D$2:$D$5000,0)),IFERROR(INDEX('01_Cad_Pecas'!$H$2:$H$5000,MATCH(VALUE($E854),'01_Cad_Pecas'!$D$2:$D$5000,0)),"")))</f>
        <v>1.1000000000000001</v>
      </c>
      <c r="L854" s="10">
        <f>IF($E854="","",IFERROR(INDEX('01_Cad_Pecas'!$I$2:$I$5000,MATCH($E854,'01_Cad_Pecas'!$D$2:$D$5000,0)),IFERROR(INDEX('01_Cad_Pecas'!$I$2:$I$5000,MATCH(VALUE($E854),'01_Cad_Pecas'!$D$2:$D$5000,0)),"")))</f>
        <v>9.375E-2</v>
      </c>
      <c r="M854" s="10">
        <f t="shared" si="134"/>
        <v>2.0375000000000001</v>
      </c>
      <c r="N854" s="10">
        <v>46199</v>
      </c>
      <c r="O854" s="9">
        <v>10</v>
      </c>
      <c r="P854" s="10"/>
      <c r="Q854" s="10"/>
      <c r="R854" s="10">
        <f t="shared" si="135"/>
        <v>2.0375000000000001</v>
      </c>
      <c r="S854" s="10"/>
      <c r="T854" s="10">
        <f t="shared" si="133"/>
        <v>1</v>
      </c>
      <c r="U854" s="10"/>
      <c r="V854" s="10" t="str">
        <f t="shared" ca="1" si="136"/>
        <v>SIM</v>
      </c>
      <c r="W854" s="10">
        <f>IF(OR($A854="",$I854="",$M854=""),"",SUMIFS($M$2:M854,$I$2:I854,$I854,$A$2:A854,$A854)-$M854)</f>
        <v>21.59675</v>
      </c>
      <c r="X854" s="10">
        <f t="shared" si="137"/>
        <v>180.92800000000003</v>
      </c>
      <c r="Y854" s="10">
        <f>IFERROR(VLOOKUP($I854,'02_Cad_Maquinas'!$B$2:$H$200,7,FALSE()),"")</f>
        <v>485.76000000000005</v>
      </c>
      <c r="Z854" s="10">
        <f t="shared" si="138"/>
        <v>304.83199999999999</v>
      </c>
      <c r="AA854" s="11">
        <f t="shared" si="139"/>
        <v>0.37246376811594206</v>
      </c>
      <c r="AB854" s="10"/>
      <c r="AC854" s="10" t="str">
        <f t="shared" si="131"/>
        <v>|10179|</v>
      </c>
      <c r="AD854" s="10" t="str">
        <f t="shared" si="132"/>
        <v>USINAGEM</v>
      </c>
    </row>
    <row r="855" spans="1:30" ht="24" customHeight="1" x14ac:dyDescent="0.3">
      <c r="A855" s="35">
        <v>46199</v>
      </c>
      <c r="B855" s="10">
        <v>10179</v>
      </c>
      <c r="C855" s="10"/>
      <c r="D855" s="10" t="s">
        <v>15</v>
      </c>
      <c r="E855" s="10">
        <v>20014305</v>
      </c>
      <c r="F855" s="10" t="s">
        <v>3187</v>
      </c>
      <c r="G855" s="10" t="s">
        <v>15</v>
      </c>
      <c r="H855" s="10" t="s">
        <v>15</v>
      </c>
      <c r="I855" s="10" t="s">
        <v>15</v>
      </c>
      <c r="J855" s="9">
        <v>2</v>
      </c>
      <c r="K855" s="10">
        <f>IF($E855="","",IFERROR(INDEX('01_Cad_Pecas'!$H$2:$H$5000,MATCH($E855,'01_Cad_Pecas'!$D$2:$D$5000,0)),IFERROR(INDEX('01_Cad_Pecas'!$H$2:$H$5000,MATCH(VALUE($E855),'01_Cad_Pecas'!$D$2:$D$5000,0)),"")))</f>
        <v>1.1000000000000001</v>
      </c>
      <c r="L855" s="10">
        <f>IF($E855="","",IFERROR(INDEX('01_Cad_Pecas'!$I$2:$I$5000,MATCH($E855,'01_Cad_Pecas'!$D$2:$D$5000,0)),IFERROR(INDEX('01_Cad_Pecas'!$I$2:$I$5000,MATCH(VALUE($E855),'01_Cad_Pecas'!$D$2:$D$5000,0)),"")))</f>
        <v>9.375E-2</v>
      </c>
      <c r="M855" s="10">
        <f t="shared" si="134"/>
        <v>1.2875000000000001</v>
      </c>
      <c r="N855" s="10">
        <v>46199</v>
      </c>
      <c r="O855" s="9">
        <v>2</v>
      </c>
      <c r="P855" s="10"/>
      <c r="Q855" s="10"/>
      <c r="R855" s="10">
        <f t="shared" si="135"/>
        <v>1.2875000000000001</v>
      </c>
      <c r="S855" s="10"/>
      <c r="T855" s="10">
        <f t="shared" si="133"/>
        <v>1</v>
      </c>
      <c r="U855" s="10"/>
      <c r="V855" s="10" t="str">
        <f t="shared" ca="1" si="136"/>
        <v>SIM</v>
      </c>
      <c r="W855" s="10">
        <f>IF(OR($A855="",$I855="",$M855=""),"",SUMIFS($M$2:M855,$I$2:I855,$I855,$A$2:A855,$A855)-$M855)</f>
        <v>23.634250000000002</v>
      </c>
      <c r="X855" s="10">
        <f t="shared" si="137"/>
        <v>180.92800000000003</v>
      </c>
      <c r="Y855" s="10">
        <f>IFERROR(VLOOKUP($I855,'02_Cad_Maquinas'!$B$2:$H$200,7,FALSE()),"")</f>
        <v>485.76000000000005</v>
      </c>
      <c r="Z855" s="10">
        <f t="shared" si="138"/>
        <v>304.83199999999999</v>
      </c>
      <c r="AA855" s="11">
        <f t="shared" si="139"/>
        <v>0.37246376811594206</v>
      </c>
      <c r="AB855" s="10"/>
      <c r="AC855" s="10" t="str">
        <f t="shared" si="131"/>
        <v>|10179|</v>
      </c>
      <c r="AD855" s="10" t="str">
        <f t="shared" si="132"/>
        <v>USINAGEM</v>
      </c>
    </row>
    <row r="856" spans="1:30" ht="24" customHeight="1" x14ac:dyDescent="0.3">
      <c r="A856" s="35">
        <v>46199</v>
      </c>
      <c r="B856" s="10">
        <v>10179</v>
      </c>
      <c r="C856" s="10"/>
      <c r="D856" s="10" t="s">
        <v>15</v>
      </c>
      <c r="E856" s="10">
        <v>20014306</v>
      </c>
      <c r="F856" s="10" t="s">
        <v>3321</v>
      </c>
      <c r="G856" s="10" t="s">
        <v>15</v>
      </c>
      <c r="H856" s="10" t="s">
        <v>15</v>
      </c>
      <c r="I856" s="10" t="s">
        <v>15</v>
      </c>
      <c r="J856" s="9">
        <v>4</v>
      </c>
      <c r="K856" s="10">
        <f>IF($E856="","",IFERROR(INDEX('01_Cad_Pecas'!$H$2:$H$5000,MATCH($E856,'01_Cad_Pecas'!$D$2:$D$5000,0)),IFERROR(INDEX('01_Cad_Pecas'!$H$2:$H$5000,MATCH(VALUE($E856),'01_Cad_Pecas'!$D$2:$D$5000,0)),"")))</f>
        <v>1.1000000000000001</v>
      </c>
      <c r="L856" s="10">
        <f>IF($E856="","",IFERROR(INDEX('01_Cad_Pecas'!$I$2:$I$5000,MATCH($E856,'01_Cad_Pecas'!$D$2:$D$5000,0)),IFERROR(INDEX('01_Cad_Pecas'!$I$2:$I$5000,MATCH(VALUE($E856),'01_Cad_Pecas'!$D$2:$D$5000,0)),"")))</f>
        <v>9.375E-2</v>
      </c>
      <c r="M856" s="10">
        <f t="shared" si="134"/>
        <v>1.4750000000000001</v>
      </c>
      <c r="N856" s="10">
        <v>46199</v>
      </c>
      <c r="O856" s="9">
        <v>4</v>
      </c>
      <c r="P856" s="10"/>
      <c r="Q856" s="10"/>
      <c r="R856" s="10">
        <f t="shared" si="135"/>
        <v>1.4750000000000001</v>
      </c>
      <c r="S856" s="10"/>
      <c r="T856" s="10">
        <f t="shared" si="133"/>
        <v>1</v>
      </c>
      <c r="U856" s="10"/>
      <c r="V856" s="10" t="str">
        <f t="shared" ca="1" si="136"/>
        <v>SIM</v>
      </c>
      <c r="W856" s="10">
        <f>IF(OR($A856="",$I856="",$M856=""),"",SUMIFS($M$2:M856,$I$2:I856,$I856,$A$2:A856,$A856)-$M856)</f>
        <v>24.921750000000003</v>
      </c>
      <c r="X856" s="10">
        <f t="shared" si="137"/>
        <v>180.92800000000003</v>
      </c>
      <c r="Y856" s="10">
        <f>IFERROR(VLOOKUP($I856,'02_Cad_Maquinas'!$B$2:$H$200,7,FALSE()),"")</f>
        <v>485.76000000000005</v>
      </c>
      <c r="Z856" s="10">
        <f t="shared" si="138"/>
        <v>304.83199999999999</v>
      </c>
      <c r="AA856" s="11">
        <f t="shared" si="139"/>
        <v>0.37246376811594206</v>
      </c>
      <c r="AB856" s="10"/>
      <c r="AC856" s="10" t="str">
        <f t="shared" si="131"/>
        <v>|10179|</v>
      </c>
      <c r="AD856" s="10" t="str">
        <f t="shared" si="132"/>
        <v>USINAGEM</v>
      </c>
    </row>
    <row r="857" spans="1:30" ht="24" customHeight="1" x14ac:dyDescent="0.3">
      <c r="A857" s="35">
        <v>46199</v>
      </c>
      <c r="B857" s="10">
        <v>10179</v>
      </c>
      <c r="C857" s="10"/>
      <c r="D857" s="10" t="s">
        <v>15</v>
      </c>
      <c r="E857" s="10">
        <v>20014202</v>
      </c>
      <c r="F857" s="10" t="s">
        <v>3202</v>
      </c>
      <c r="G857" s="10" t="s">
        <v>15</v>
      </c>
      <c r="H857" s="10" t="s">
        <v>15</v>
      </c>
      <c r="I857" s="10" t="s">
        <v>15</v>
      </c>
      <c r="J857" s="9">
        <v>10</v>
      </c>
      <c r="K857" s="10">
        <f>IF($E857="","",IFERROR(INDEX('01_Cad_Pecas'!$H$2:$H$5000,MATCH($E857,'01_Cad_Pecas'!$D$2:$D$5000,0)),IFERROR(INDEX('01_Cad_Pecas'!$H$2:$H$5000,MATCH(VALUE($E857),'01_Cad_Pecas'!$D$2:$D$5000,0)),"")))</f>
        <v>3</v>
      </c>
      <c r="L857" s="10">
        <f>IF($E857="","",IFERROR(INDEX('01_Cad_Pecas'!$I$2:$I$5000,MATCH($E857,'01_Cad_Pecas'!$D$2:$D$5000,0)),IFERROR(INDEX('01_Cad_Pecas'!$I$2:$I$5000,MATCH(VALUE($E857),'01_Cad_Pecas'!$D$2:$D$5000,0)),"")))</f>
        <v>6.7799999999999999E-2</v>
      </c>
      <c r="M857" s="10">
        <f t="shared" si="134"/>
        <v>3.6779999999999999</v>
      </c>
      <c r="N857" s="10">
        <v>46199</v>
      </c>
      <c r="O857" s="9">
        <v>10</v>
      </c>
      <c r="P857" s="10"/>
      <c r="Q857" s="10"/>
      <c r="R857" s="10">
        <f t="shared" si="135"/>
        <v>3.6779999999999999</v>
      </c>
      <c r="S857" s="10"/>
      <c r="T857" s="10">
        <f t="shared" si="133"/>
        <v>1</v>
      </c>
      <c r="U857" s="10"/>
      <c r="V857" s="10" t="str">
        <f t="shared" ca="1" si="136"/>
        <v>SIM</v>
      </c>
      <c r="W857" s="10">
        <f>IF(OR($A857="",$I857="",$M857=""),"",SUMIFS($M$2:M857,$I$2:I857,$I857,$A$2:A857,$A857)-$M857)</f>
        <v>26.396750000000004</v>
      </c>
      <c r="X857" s="10">
        <f t="shared" si="137"/>
        <v>180.92800000000003</v>
      </c>
      <c r="Y857" s="10">
        <f>IFERROR(VLOOKUP($I857,'02_Cad_Maquinas'!$B$2:$H$200,7,FALSE()),"")</f>
        <v>485.76000000000005</v>
      </c>
      <c r="Z857" s="10">
        <f t="shared" si="138"/>
        <v>304.83199999999999</v>
      </c>
      <c r="AA857" s="11">
        <f t="shared" si="139"/>
        <v>0.37246376811594206</v>
      </c>
      <c r="AB857" s="10"/>
      <c r="AC857" s="10" t="str">
        <f t="shared" si="131"/>
        <v>|10179|</v>
      </c>
      <c r="AD857" s="10" t="str">
        <f t="shared" si="132"/>
        <v>USINAGEM</v>
      </c>
    </row>
    <row r="858" spans="1:30" ht="24" customHeight="1" x14ac:dyDescent="0.3">
      <c r="A858" s="35">
        <v>46199</v>
      </c>
      <c r="B858" s="10">
        <v>10179</v>
      </c>
      <c r="C858" s="10"/>
      <c r="D858" s="10" t="s">
        <v>15</v>
      </c>
      <c r="E858" s="10">
        <v>20014203</v>
      </c>
      <c r="F858" s="10" t="s">
        <v>3203</v>
      </c>
      <c r="G858" s="10" t="s">
        <v>15</v>
      </c>
      <c r="H858" s="10" t="s">
        <v>15</v>
      </c>
      <c r="I858" s="10" t="s">
        <v>15</v>
      </c>
      <c r="J858" s="9">
        <v>10</v>
      </c>
      <c r="K858" s="10">
        <f>IF($E858="","",IFERROR(INDEX('01_Cad_Pecas'!$H$2:$H$5000,MATCH($E858,'01_Cad_Pecas'!$D$2:$D$5000,0)),IFERROR(INDEX('01_Cad_Pecas'!$H$2:$H$5000,MATCH(VALUE($E858),'01_Cad_Pecas'!$D$2:$D$5000,0)),"")))</f>
        <v>3</v>
      </c>
      <c r="L858" s="10">
        <f>IF($E858="","",IFERROR(INDEX('01_Cad_Pecas'!$I$2:$I$5000,MATCH($E858,'01_Cad_Pecas'!$D$2:$D$5000,0)),IFERROR(INDEX('01_Cad_Pecas'!$I$2:$I$5000,MATCH(VALUE($E858),'01_Cad_Pecas'!$D$2:$D$5000,0)),"")))</f>
        <v>6.7799999999999999E-2</v>
      </c>
      <c r="M858" s="10">
        <f t="shared" si="134"/>
        <v>3.6779999999999999</v>
      </c>
      <c r="N858" s="10">
        <v>46199</v>
      </c>
      <c r="O858" s="9">
        <v>10</v>
      </c>
      <c r="P858" s="10"/>
      <c r="Q858" s="10"/>
      <c r="R858" s="10">
        <f t="shared" si="135"/>
        <v>3.6779999999999999</v>
      </c>
      <c r="S858" s="10"/>
      <c r="T858" s="10">
        <f t="shared" si="133"/>
        <v>1</v>
      </c>
      <c r="U858" s="10"/>
      <c r="V858" s="10" t="str">
        <f t="shared" ca="1" si="136"/>
        <v>SIM</v>
      </c>
      <c r="W858" s="10">
        <f>IF(OR($A858="",$I858="",$M858=""),"",SUMIFS($M$2:M858,$I$2:I858,$I858,$A$2:A858,$A858)-$M858)</f>
        <v>30.074750000000005</v>
      </c>
      <c r="X858" s="10">
        <f t="shared" si="137"/>
        <v>180.92800000000003</v>
      </c>
      <c r="Y858" s="10">
        <f>IFERROR(VLOOKUP($I858,'02_Cad_Maquinas'!$B$2:$H$200,7,FALSE()),"")</f>
        <v>485.76000000000005</v>
      </c>
      <c r="Z858" s="10">
        <f t="shared" si="138"/>
        <v>304.83199999999999</v>
      </c>
      <c r="AA858" s="11">
        <f t="shared" si="139"/>
        <v>0.37246376811594206</v>
      </c>
      <c r="AB858" s="10"/>
      <c r="AC858" s="10" t="str">
        <f t="shared" si="131"/>
        <v>|10179|</v>
      </c>
      <c r="AD858" s="10" t="str">
        <f t="shared" si="132"/>
        <v>USINAGEM</v>
      </c>
    </row>
    <row r="859" spans="1:30" ht="24" customHeight="1" x14ac:dyDescent="0.3">
      <c r="A859" s="35">
        <v>46199</v>
      </c>
      <c r="B859" s="10">
        <v>10179</v>
      </c>
      <c r="C859" s="10"/>
      <c r="D859" s="10" t="s">
        <v>15</v>
      </c>
      <c r="E859" s="10">
        <v>30080004</v>
      </c>
      <c r="F859" s="10" t="s">
        <v>3205</v>
      </c>
      <c r="G859" s="10" t="s">
        <v>15</v>
      </c>
      <c r="H859" s="10" t="s">
        <v>15</v>
      </c>
      <c r="I859" s="10" t="s">
        <v>15</v>
      </c>
      <c r="J859" s="9">
        <v>6</v>
      </c>
      <c r="K859" s="10">
        <f>IF($E859="","",IFERROR(INDEX('01_Cad_Pecas'!$H$2:$H$5000,MATCH($E859,'01_Cad_Pecas'!$D$2:$D$5000,0)),IFERROR(INDEX('01_Cad_Pecas'!$H$2:$H$5000,MATCH(VALUE($E859),'01_Cad_Pecas'!$D$2:$D$5000,0)),"")))</f>
        <v>1.1000000000000001</v>
      </c>
      <c r="L859" s="10">
        <f>IF($E859="","",IFERROR(INDEX('01_Cad_Pecas'!$I$2:$I$5000,MATCH($E859,'01_Cad_Pecas'!$D$2:$D$5000,0)),IFERROR(INDEX('01_Cad_Pecas'!$I$2:$I$5000,MATCH(VALUE($E859),'01_Cad_Pecas'!$D$2:$D$5000,0)),"")))</f>
        <v>9.375E-2</v>
      </c>
      <c r="M859" s="10">
        <f t="shared" si="134"/>
        <v>1.6625000000000001</v>
      </c>
      <c r="N859" s="10">
        <v>46199</v>
      </c>
      <c r="O859" s="9">
        <v>6</v>
      </c>
      <c r="P859" s="10"/>
      <c r="Q859" s="10"/>
      <c r="R859" s="10">
        <f t="shared" si="135"/>
        <v>1.6625000000000001</v>
      </c>
      <c r="S859" s="10"/>
      <c r="T859" s="10">
        <f t="shared" si="133"/>
        <v>1</v>
      </c>
      <c r="U859" s="10"/>
      <c r="V859" s="10" t="str">
        <f t="shared" ca="1" si="136"/>
        <v>SIM</v>
      </c>
      <c r="W859" s="10">
        <f>IF(OR($A859="",$I859="",$M859=""),"",SUMIFS($M$2:M859,$I$2:I859,$I859,$A$2:A859,$A859)-$M859)</f>
        <v>33.752750000000006</v>
      </c>
      <c r="X859" s="10">
        <f t="shared" si="137"/>
        <v>180.92800000000003</v>
      </c>
      <c r="Y859" s="10">
        <f>IFERROR(VLOOKUP($I859,'02_Cad_Maquinas'!$B$2:$H$200,7,FALSE()),"")</f>
        <v>485.76000000000005</v>
      </c>
      <c r="Z859" s="10">
        <f t="shared" si="138"/>
        <v>304.83199999999999</v>
      </c>
      <c r="AA859" s="11">
        <f t="shared" si="139"/>
        <v>0.37246376811594206</v>
      </c>
      <c r="AB859" s="10"/>
      <c r="AC859" s="10" t="str">
        <f t="shared" si="131"/>
        <v>|10179|</v>
      </c>
      <c r="AD859" s="10" t="str">
        <f t="shared" si="132"/>
        <v>USINAGEM</v>
      </c>
    </row>
    <row r="860" spans="1:30" x14ac:dyDescent="0.3">
      <c r="A860" s="35">
        <v>46199</v>
      </c>
      <c r="B860" s="10">
        <v>10179</v>
      </c>
      <c r="C860" s="10"/>
      <c r="D860" s="10" t="s">
        <v>15</v>
      </c>
      <c r="E860" s="10">
        <v>20019005</v>
      </c>
      <c r="F860" s="10" t="s">
        <v>2939</v>
      </c>
      <c r="G860" s="10" t="s">
        <v>15</v>
      </c>
      <c r="H860" s="10" t="s">
        <v>15</v>
      </c>
      <c r="I860" s="10" t="s">
        <v>15</v>
      </c>
      <c r="J860" s="9">
        <v>36</v>
      </c>
      <c r="K860" s="10">
        <f>IF($E860="","",IFERROR(INDEX('01_Cad_Pecas'!$H$2:$H$5000,MATCH($E860,'01_Cad_Pecas'!$D$2:$D$5000,0)),IFERROR(INDEX('01_Cad_Pecas'!$H$2:$H$5000,MATCH(VALUE($E860),'01_Cad_Pecas'!$D$2:$D$5000,0)),"")))</f>
        <v>3</v>
      </c>
      <c r="L860" s="10">
        <f>IF($E860="","",IFERROR(INDEX('01_Cad_Pecas'!$I$2:$I$5000,MATCH($E860,'01_Cad_Pecas'!$D$2:$D$5000,0)),IFERROR(INDEX('01_Cad_Pecas'!$I$2:$I$5000,MATCH(VALUE($E860),'01_Cad_Pecas'!$D$2:$D$5000,0)),"")))</f>
        <v>6.7799999999999999E-2</v>
      </c>
      <c r="M860" s="10">
        <f t="shared" si="134"/>
        <v>5.4407999999999994</v>
      </c>
      <c r="N860" s="10">
        <v>46199</v>
      </c>
      <c r="O860" s="9">
        <v>36</v>
      </c>
      <c r="P860" s="10"/>
      <c r="Q860" s="10"/>
      <c r="R860" s="10">
        <f t="shared" si="135"/>
        <v>5.4407999999999994</v>
      </c>
      <c r="S860" s="10"/>
      <c r="T860" s="10">
        <f t="shared" si="133"/>
        <v>1</v>
      </c>
      <c r="U860" s="10"/>
      <c r="V860" s="10" t="str">
        <f t="shared" ca="1" si="136"/>
        <v>SIM</v>
      </c>
      <c r="W860" s="10">
        <f>IF(OR($A860="",$I860="",$M860=""),"",SUMIFS($M$2:M860,$I$2:I860,$I860,$A$2:A860,$A860)-$M860)</f>
        <v>35.415250000000015</v>
      </c>
      <c r="X860" s="10">
        <f t="shared" si="137"/>
        <v>180.92800000000003</v>
      </c>
      <c r="Y860" s="10">
        <f>IFERROR(VLOOKUP($I860,'02_Cad_Maquinas'!$B$2:$H$200,7,FALSE()),"")</f>
        <v>485.76000000000005</v>
      </c>
      <c r="Z860" s="10">
        <f t="shared" si="138"/>
        <v>304.83199999999999</v>
      </c>
      <c r="AA860" s="11">
        <f t="shared" si="139"/>
        <v>0.37246376811594206</v>
      </c>
      <c r="AB860" s="10"/>
      <c r="AC860" s="10" t="str">
        <f t="shared" si="131"/>
        <v>|10179|</v>
      </c>
      <c r="AD860" s="10" t="str">
        <f t="shared" si="132"/>
        <v>USINAGEM</v>
      </c>
    </row>
    <row r="861" spans="1:30" ht="24" customHeight="1" x14ac:dyDescent="0.3">
      <c r="A861" s="35">
        <v>46199</v>
      </c>
      <c r="B861" s="10">
        <v>10179</v>
      </c>
      <c r="C861" s="10"/>
      <c r="D861" s="10" t="s">
        <v>15</v>
      </c>
      <c r="E861" s="10">
        <v>20019602</v>
      </c>
      <c r="F861" s="10" t="s">
        <v>3277</v>
      </c>
      <c r="G861" s="10" t="s">
        <v>15</v>
      </c>
      <c r="H861" s="10" t="s">
        <v>15</v>
      </c>
      <c r="I861" s="10" t="s">
        <v>15</v>
      </c>
      <c r="J861" s="9">
        <v>6</v>
      </c>
      <c r="K861" s="10">
        <f>IF($E861="","",IFERROR(INDEX('01_Cad_Pecas'!$H$2:$H$5000,MATCH($E861,'01_Cad_Pecas'!$D$2:$D$5000,0)),IFERROR(INDEX('01_Cad_Pecas'!$H$2:$H$5000,MATCH(VALUE($E861),'01_Cad_Pecas'!$D$2:$D$5000,0)),"")))</f>
        <v>1.1000000000000001</v>
      </c>
      <c r="L861" s="10">
        <f>IF($E861="","",IFERROR(INDEX('01_Cad_Pecas'!$I$2:$I$5000,MATCH($E861,'01_Cad_Pecas'!$D$2:$D$5000,0)),IFERROR(INDEX('01_Cad_Pecas'!$I$2:$I$5000,MATCH(VALUE($E861),'01_Cad_Pecas'!$D$2:$D$5000,0)),"")))</f>
        <v>9.375E-2</v>
      </c>
      <c r="M861" s="10">
        <f t="shared" si="134"/>
        <v>1.6625000000000001</v>
      </c>
      <c r="N861" s="10">
        <v>46199</v>
      </c>
      <c r="O861" s="9">
        <v>6</v>
      </c>
      <c r="P861" s="10"/>
      <c r="Q861" s="10"/>
      <c r="R861" s="10">
        <f t="shared" si="135"/>
        <v>1.6625000000000001</v>
      </c>
      <c r="S861" s="10"/>
      <c r="T861" s="10">
        <f t="shared" si="133"/>
        <v>1</v>
      </c>
      <c r="U861" s="10"/>
      <c r="V861" s="10" t="str">
        <f t="shared" ca="1" si="136"/>
        <v>SIM</v>
      </c>
      <c r="W861" s="10">
        <f>IF(OR($A861="",$I861="",$M861=""),"",SUMIFS($M$2:M861,$I$2:I861,$I861,$A$2:A861,$A861)-$M861)</f>
        <v>40.85605000000001</v>
      </c>
      <c r="X861" s="10">
        <f t="shared" si="137"/>
        <v>180.92800000000003</v>
      </c>
      <c r="Y861" s="10">
        <f>IFERROR(VLOOKUP($I861,'02_Cad_Maquinas'!$B$2:$H$200,7,FALSE()),"")</f>
        <v>485.76000000000005</v>
      </c>
      <c r="Z861" s="10">
        <f t="shared" si="138"/>
        <v>304.83199999999999</v>
      </c>
      <c r="AA861" s="11">
        <f t="shared" si="139"/>
        <v>0.37246376811594206</v>
      </c>
      <c r="AB861" s="10"/>
      <c r="AC861" s="10" t="str">
        <f t="shared" si="131"/>
        <v>|10179|</v>
      </c>
      <c r="AD861" s="10" t="str">
        <f t="shared" si="132"/>
        <v>USINAGEM</v>
      </c>
    </row>
    <row r="862" spans="1:30" ht="24" customHeight="1" x14ac:dyDescent="0.3">
      <c r="A862" s="35">
        <v>46199</v>
      </c>
      <c r="B862" s="10">
        <v>10179</v>
      </c>
      <c r="C862" s="10"/>
      <c r="D862" s="10" t="s">
        <v>15</v>
      </c>
      <c r="E862" s="10">
        <v>20020002</v>
      </c>
      <c r="F862" s="10" t="s">
        <v>3263</v>
      </c>
      <c r="G862" s="10" t="s">
        <v>15</v>
      </c>
      <c r="H862" s="10" t="s">
        <v>15</v>
      </c>
      <c r="I862" s="10" t="s">
        <v>15</v>
      </c>
      <c r="J862" s="9">
        <v>1</v>
      </c>
      <c r="K862" s="10">
        <f>IF($E862="","",IFERROR(INDEX('01_Cad_Pecas'!$H$2:$H$5000,MATCH($E862,'01_Cad_Pecas'!$D$2:$D$5000,0)),IFERROR(INDEX('01_Cad_Pecas'!$H$2:$H$5000,MATCH(VALUE($E862),'01_Cad_Pecas'!$D$2:$D$5000,0)),"")))</f>
        <v>1.1000000000000001</v>
      </c>
      <c r="L862" s="10">
        <f>IF($E862="","",IFERROR(INDEX('01_Cad_Pecas'!$I$2:$I$5000,MATCH($E862,'01_Cad_Pecas'!$D$2:$D$5000,0)),IFERROR(INDEX('01_Cad_Pecas'!$I$2:$I$5000,MATCH(VALUE($E862),'01_Cad_Pecas'!$D$2:$D$5000,0)),"")))</f>
        <v>9.375E-2</v>
      </c>
      <c r="M862" s="10">
        <f t="shared" si="134"/>
        <v>1.1937500000000001</v>
      </c>
      <c r="N862" s="10">
        <v>46199</v>
      </c>
      <c r="O862" s="9">
        <v>1</v>
      </c>
      <c r="P862" s="10"/>
      <c r="Q862" s="10"/>
      <c r="R862" s="10">
        <f t="shared" si="135"/>
        <v>1.1937500000000001</v>
      </c>
      <c r="S862" s="10"/>
      <c r="T862" s="10">
        <f t="shared" si="133"/>
        <v>1</v>
      </c>
      <c r="U862" s="10"/>
      <c r="V862" s="10" t="str">
        <f t="shared" ca="1" si="136"/>
        <v>SIM</v>
      </c>
      <c r="W862" s="10">
        <f>IF(OR($A862="",$I862="",$M862=""),"",SUMIFS($M$2:M862,$I$2:I862,$I862,$A$2:A862,$A862)-$M862)</f>
        <v>42.518550000000012</v>
      </c>
      <c r="X862" s="10">
        <f t="shared" si="137"/>
        <v>180.92800000000003</v>
      </c>
      <c r="Y862" s="10">
        <f>IFERROR(VLOOKUP($I862,'02_Cad_Maquinas'!$B$2:$H$200,7,FALSE()),"")</f>
        <v>485.76000000000005</v>
      </c>
      <c r="Z862" s="10">
        <f t="shared" si="138"/>
        <v>304.83199999999999</v>
      </c>
      <c r="AA862" s="11">
        <f t="shared" si="139"/>
        <v>0.37246376811594206</v>
      </c>
      <c r="AB862" s="10"/>
      <c r="AC862" s="10" t="str">
        <f t="shared" si="131"/>
        <v>|10179|</v>
      </c>
      <c r="AD862" s="10" t="str">
        <f t="shared" si="132"/>
        <v>USINAGEM</v>
      </c>
    </row>
    <row r="863" spans="1:30" ht="24" customHeight="1" x14ac:dyDescent="0.3">
      <c r="A863" s="35">
        <v>46199</v>
      </c>
      <c r="B863" s="10">
        <v>10179</v>
      </c>
      <c r="C863" s="10"/>
      <c r="D863" s="10" t="s">
        <v>15</v>
      </c>
      <c r="E863" s="10">
        <v>20020003</v>
      </c>
      <c r="F863" s="10" t="s">
        <v>3264</v>
      </c>
      <c r="G863" s="10" t="s">
        <v>15</v>
      </c>
      <c r="H863" s="10" t="s">
        <v>15</v>
      </c>
      <c r="I863" s="10" t="s">
        <v>15</v>
      </c>
      <c r="J863" s="9">
        <v>1</v>
      </c>
      <c r="K863" s="10">
        <f>IF($E863="","",IFERROR(INDEX('01_Cad_Pecas'!$H$2:$H$5000,MATCH($E863,'01_Cad_Pecas'!$D$2:$D$5000,0)),IFERROR(INDEX('01_Cad_Pecas'!$H$2:$H$5000,MATCH(VALUE($E863),'01_Cad_Pecas'!$D$2:$D$5000,0)),"")))</f>
        <v>1.1000000000000001</v>
      </c>
      <c r="L863" s="10">
        <f>IF($E863="","",IFERROR(INDEX('01_Cad_Pecas'!$I$2:$I$5000,MATCH($E863,'01_Cad_Pecas'!$D$2:$D$5000,0)),IFERROR(INDEX('01_Cad_Pecas'!$I$2:$I$5000,MATCH(VALUE($E863),'01_Cad_Pecas'!$D$2:$D$5000,0)),"")))</f>
        <v>9.375E-2</v>
      </c>
      <c r="M863" s="10">
        <f t="shared" si="134"/>
        <v>1.1937500000000001</v>
      </c>
      <c r="N863" s="10">
        <v>46199</v>
      </c>
      <c r="O863" s="9">
        <v>1</v>
      </c>
      <c r="P863" s="10"/>
      <c r="Q863" s="10"/>
      <c r="R863" s="10">
        <f t="shared" si="135"/>
        <v>1.1937500000000001</v>
      </c>
      <c r="S863" s="10"/>
      <c r="T863" s="10">
        <f t="shared" si="133"/>
        <v>1</v>
      </c>
      <c r="U863" s="10"/>
      <c r="V863" s="10" t="str">
        <f t="shared" ca="1" si="136"/>
        <v>SIM</v>
      </c>
      <c r="W863" s="10">
        <f>IF(OR($A863="",$I863="",$M863=""),"",SUMIFS($M$2:M863,$I$2:I863,$I863,$A$2:A863,$A863)-$M863)</f>
        <v>43.712300000000013</v>
      </c>
      <c r="X863" s="10">
        <f t="shared" si="137"/>
        <v>180.92800000000003</v>
      </c>
      <c r="Y863" s="10">
        <f>IFERROR(VLOOKUP($I863,'02_Cad_Maquinas'!$B$2:$H$200,7,FALSE()),"")</f>
        <v>485.76000000000005</v>
      </c>
      <c r="Z863" s="10">
        <f t="shared" si="138"/>
        <v>304.83199999999999</v>
      </c>
      <c r="AA863" s="11">
        <f t="shared" si="139"/>
        <v>0.37246376811594206</v>
      </c>
      <c r="AB863" s="10"/>
      <c r="AC863" s="10" t="str">
        <f t="shared" si="131"/>
        <v>|10179|</v>
      </c>
      <c r="AD863" s="10" t="str">
        <f t="shared" si="132"/>
        <v>USINAGEM</v>
      </c>
    </row>
    <row r="864" spans="1:30" ht="24" customHeight="1" x14ac:dyDescent="0.3">
      <c r="A864" s="35">
        <v>46199</v>
      </c>
      <c r="B864" s="10">
        <v>10179</v>
      </c>
      <c r="C864" s="10"/>
      <c r="D864" s="10" t="s">
        <v>15</v>
      </c>
      <c r="E864" s="10">
        <v>20020004</v>
      </c>
      <c r="F864" s="10" t="s">
        <v>3265</v>
      </c>
      <c r="G864" s="10" t="s">
        <v>15</v>
      </c>
      <c r="H864" s="10" t="s">
        <v>15</v>
      </c>
      <c r="I864" s="10" t="s">
        <v>15</v>
      </c>
      <c r="J864" s="9">
        <v>2</v>
      </c>
      <c r="K864" s="10">
        <f>IF($E864="","",IFERROR(INDEX('01_Cad_Pecas'!$H$2:$H$5000,MATCH($E864,'01_Cad_Pecas'!$D$2:$D$5000,0)),IFERROR(INDEX('01_Cad_Pecas'!$H$2:$H$5000,MATCH(VALUE($E864),'01_Cad_Pecas'!$D$2:$D$5000,0)),"")))</f>
        <v>1.1000000000000001</v>
      </c>
      <c r="L864" s="10">
        <f>IF($E864="","",IFERROR(INDEX('01_Cad_Pecas'!$I$2:$I$5000,MATCH($E864,'01_Cad_Pecas'!$D$2:$D$5000,0)),IFERROR(INDEX('01_Cad_Pecas'!$I$2:$I$5000,MATCH(VALUE($E864),'01_Cad_Pecas'!$D$2:$D$5000,0)),"")))</f>
        <v>9.375E-2</v>
      </c>
      <c r="M864" s="10">
        <f t="shared" si="134"/>
        <v>1.2875000000000001</v>
      </c>
      <c r="N864" s="10">
        <v>46199</v>
      </c>
      <c r="O864" s="9">
        <v>2</v>
      </c>
      <c r="P864" s="10"/>
      <c r="Q864" s="10"/>
      <c r="R864" s="10">
        <f t="shared" si="135"/>
        <v>1.2875000000000001</v>
      </c>
      <c r="S864" s="10"/>
      <c r="T864" s="10">
        <f t="shared" si="133"/>
        <v>1</v>
      </c>
      <c r="U864" s="10"/>
      <c r="V864" s="10" t="str">
        <f t="shared" ca="1" si="136"/>
        <v>SIM</v>
      </c>
      <c r="W864" s="10">
        <f>IF(OR($A864="",$I864="",$M864=""),"",SUMIFS($M$2:M864,$I$2:I864,$I864,$A$2:A864,$A864)-$M864)</f>
        <v>44.906050000000015</v>
      </c>
      <c r="X864" s="10">
        <f t="shared" si="137"/>
        <v>180.92800000000003</v>
      </c>
      <c r="Y864" s="10">
        <f>IFERROR(VLOOKUP($I864,'02_Cad_Maquinas'!$B$2:$H$200,7,FALSE()),"")</f>
        <v>485.76000000000005</v>
      </c>
      <c r="Z864" s="10">
        <f t="shared" si="138"/>
        <v>304.83199999999999</v>
      </c>
      <c r="AA864" s="11">
        <f t="shared" si="139"/>
        <v>0.37246376811594206</v>
      </c>
      <c r="AB864" s="10"/>
      <c r="AC864" s="10" t="str">
        <f t="shared" si="131"/>
        <v>|10179|</v>
      </c>
      <c r="AD864" s="10" t="str">
        <f t="shared" si="132"/>
        <v>USINAGEM</v>
      </c>
    </row>
    <row r="865" spans="1:30" ht="24" customHeight="1" x14ac:dyDescent="0.3">
      <c r="A865" s="35">
        <v>46199</v>
      </c>
      <c r="B865" s="10">
        <v>10179</v>
      </c>
      <c r="C865" s="10"/>
      <c r="D865" s="10" t="s">
        <v>15</v>
      </c>
      <c r="E865" s="10">
        <v>20020005</v>
      </c>
      <c r="F865" s="10" t="s">
        <v>3266</v>
      </c>
      <c r="G865" s="10" t="s">
        <v>15</v>
      </c>
      <c r="H865" s="10" t="s">
        <v>15</v>
      </c>
      <c r="I865" s="10" t="s">
        <v>15</v>
      </c>
      <c r="J865" s="9">
        <v>1</v>
      </c>
      <c r="K865" s="10">
        <f>IF($E865="","",IFERROR(INDEX('01_Cad_Pecas'!$H$2:$H$5000,MATCH($E865,'01_Cad_Pecas'!$D$2:$D$5000,0)),IFERROR(INDEX('01_Cad_Pecas'!$H$2:$H$5000,MATCH(VALUE($E865),'01_Cad_Pecas'!$D$2:$D$5000,0)),"")))</f>
        <v>1.1000000000000001</v>
      </c>
      <c r="L865" s="10">
        <f>IF($E865="","",IFERROR(INDEX('01_Cad_Pecas'!$I$2:$I$5000,MATCH($E865,'01_Cad_Pecas'!$D$2:$D$5000,0)),IFERROR(INDEX('01_Cad_Pecas'!$I$2:$I$5000,MATCH(VALUE($E865),'01_Cad_Pecas'!$D$2:$D$5000,0)),"")))</f>
        <v>9.375E-2</v>
      </c>
      <c r="M865" s="10">
        <f t="shared" si="134"/>
        <v>1.1937500000000001</v>
      </c>
      <c r="N865" s="10">
        <v>46199</v>
      </c>
      <c r="O865" s="9">
        <v>1</v>
      </c>
      <c r="P865" s="10"/>
      <c r="Q865" s="10"/>
      <c r="R865" s="10">
        <f t="shared" si="135"/>
        <v>1.1937500000000001</v>
      </c>
      <c r="S865" s="10"/>
      <c r="T865" s="10">
        <f t="shared" si="133"/>
        <v>1</v>
      </c>
      <c r="U865" s="10"/>
      <c r="V865" s="10" t="str">
        <f t="shared" ca="1" si="136"/>
        <v>SIM</v>
      </c>
      <c r="W865" s="10">
        <f>IF(OR($A865="",$I865="",$M865=""),"",SUMIFS($M$2:M865,$I$2:I865,$I865,$A$2:A865,$A865)-$M865)</f>
        <v>46.193550000000016</v>
      </c>
      <c r="X865" s="10">
        <f t="shared" si="137"/>
        <v>180.92800000000003</v>
      </c>
      <c r="Y865" s="10">
        <f>IFERROR(VLOOKUP($I865,'02_Cad_Maquinas'!$B$2:$H$200,7,FALSE()),"")</f>
        <v>485.76000000000005</v>
      </c>
      <c r="Z865" s="10">
        <f t="shared" si="138"/>
        <v>304.83199999999999</v>
      </c>
      <c r="AA865" s="11">
        <f t="shared" si="139"/>
        <v>0.37246376811594206</v>
      </c>
      <c r="AB865" s="10"/>
      <c r="AC865" s="10" t="str">
        <f t="shared" si="131"/>
        <v>|10179|</v>
      </c>
      <c r="AD865" s="10" t="str">
        <f t="shared" si="132"/>
        <v>USINAGEM</v>
      </c>
    </row>
    <row r="866" spans="1:30" ht="24" customHeight="1" x14ac:dyDescent="0.3">
      <c r="A866" s="35">
        <v>46199</v>
      </c>
      <c r="B866" s="10">
        <v>10179</v>
      </c>
      <c r="C866" s="10"/>
      <c r="D866" s="10" t="s">
        <v>15</v>
      </c>
      <c r="E866" s="10">
        <v>20013102</v>
      </c>
      <c r="F866" s="10" t="s">
        <v>3188</v>
      </c>
      <c r="G866" s="10" t="s">
        <v>15</v>
      </c>
      <c r="H866" s="10" t="s">
        <v>15</v>
      </c>
      <c r="I866" s="10" t="s">
        <v>15</v>
      </c>
      <c r="J866" s="9">
        <v>8</v>
      </c>
      <c r="K866" s="10">
        <f>IF($E866="","",IFERROR(INDEX('01_Cad_Pecas'!$H$2:$H$5000,MATCH($E866,'01_Cad_Pecas'!$D$2:$D$5000,0)),IFERROR(INDEX('01_Cad_Pecas'!$H$2:$H$5000,MATCH(VALUE($E866),'01_Cad_Pecas'!$D$2:$D$5000,0)),"")))</f>
        <v>3</v>
      </c>
      <c r="L866" s="10">
        <f>IF($E866="","",IFERROR(INDEX('01_Cad_Pecas'!$I$2:$I$5000,MATCH($E866,'01_Cad_Pecas'!$D$2:$D$5000,0)),IFERROR(INDEX('01_Cad_Pecas'!$I$2:$I$5000,MATCH(VALUE($E866),'01_Cad_Pecas'!$D$2:$D$5000,0)),"")))</f>
        <v>6.7799999999999999E-2</v>
      </c>
      <c r="M866" s="10">
        <f t="shared" si="134"/>
        <v>3.5423999999999998</v>
      </c>
      <c r="N866" s="10">
        <v>46199</v>
      </c>
      <c r="O866" s="9">
        <v>8</v>
      </c>
      <c r="P866" s="10"/>
      <c r="Q866" s="10"/>
      <c r="R866" s="10">
        <f t="shared" si="135"/>
        <v>3.5423999999999998</v>
      </c>
      <c r="S866" s="10"/>
      <c r="T866" s="10">
        <f t="shared" si="133"/>
        <v>1</v>
      </c>
      <c r="U866" s="10"/>
      <c r="V866" s="10" t="str">
        <f t="shared" ca="1" si="136"/>
        <v>SIM</v>
      </c>
      <c r="W866" s="10">
        <f>IF(OR($A866="",$I866="",$M866=""),"",SUMIFS($M$2:M866,$I$2:I866,$I866,$A$2:A866,$A866)-$M866)</f>
        <v>47.387300000000018</v>
      </c>
      <c r="X866" s="10">
        <f t="shared" si="137"/>
        <v>180.92800000000003</v>
      </c>
      <c r="Y866" s="10">
        <f>IFERROR(VLOOKUP($I866,'02_Cad_Maquinas'!$B$2:$H$200,7,FALSE()),"")</f>
        <v>485.76000000000005</v>
      </c>
      <c r="Z866" s="10">
        <f t="shared" si="138"/>
        <v>304.83199999999999</v>
      </c>
      <c r="AA866" s="11">
        <f t="shared" si="139"/>
        <v>0.37246376811594206</v>
      </c>
      <c r="AB866" s="10"/>
      <c r="AC866" s="10" t="str">
        <f t="shared" si="131"/>
        <v>|10179|</v>
      </c>
      <c r="AD866" s="10" t="str">
        <f t="shared" si="132"/>
        <v>USINAGEM</v>
      </c>
    </row>
    <row r="867" spans="1:30" ht="24" customHeight="1" x14ac:dyDescent="0.3">
      <c r="A867" s="35">
        <v>46199</v>
      </c>
      <c r="B867" s="10">
        <v>10179</v>
      </c>
      <c r="C867" s="10"/>
      <c r="D867" s="10" t="s">
        <v>15</v>
      </c>
      <c r="E867" s="10">
        <v>20013103</v>
      </c>
      <c r="F867" s="10" t="s">
        <v>3189</v>
      </c>
      <c r="G867" s="10" t="s">
        <v>15</v>
      </c>
      <c r="H867" s="10" t="s">
        <v>15</v>
      </c>
      <c r="I867" s="10" t="s">
        <v>15</v>
      </c>
      <c r="J867" s="9">
        <v>8</v>
      </c>
      <c r="K867" s="10">
        <f>IF($E867="","",IFERROR(INDEX('01_Cad_Pecas'!$H$2:$H$5000,MATCH($E867,'01_Cad_Pecas'!$D$2:$D$5000,0)),IFERROR(INDEX('01_Cad_Pecas'!$H$2:$H$5000,MATCH(VALUE($E867),'01_Cad_Pecas'!$D$2:$D$5000,0)),"")))</f>
        <v>3</v>
      </c>
      <c r="L867" s="10">
        <f>IF($E867="","",IFERROR(INDEX('01_Cad_Pecas'!$I$2:$I$5000,MATCH($E867,'01_Cad_Pecas'!$D$2:$D$5000,0)),IFERROR(INDEX('01_Cad_Pecas'!$I$2:$I$5000,MATCH(VALUE($E867),'01_Cad_Pecas'!$D$2:$D$5000,0)),"")))</f>
        <v>6.7799999999999999E-2</v>
      </c>
      <c r="M867" s="10">
        <f t="shared" si="134"/>
        <v>3.5423999999999998</v>
      </c>
      <c r="N867" s="10">
        <v>46202</v>
      </c>
      <c r="O867" s="9">
        <v>8</v>
      </c>
      <c r="P867" s="10"/>
      <c r="Q867" s="10"/>
      <c r="R867" s="10">
        <f t="shared" si="135"/>
        <v>3.5423999999999998</v>
      </c>
      <c r="S867" s="10"/>
      <c r="T867" s="10">
        <f t="shared" si="133"/>
        <v>1</v>
      </c>
      <c r="U867" s="10"/>
      <c r="V867" s="10" t="str">
        <f t="shared" ca="1" si="136"/>
        <v>SIM</v>
      </c>
      <c r="W867" s="10">
        <f>IF(OR($A867="",$I867="",$M867=""),"",SUMIFS($M$2:M867,$I$2:I867,$I867,$A$2:A867,$A867)-$M867)</f>
        <v>50.929700000000018</v>
      </c>
      <c r="X867" s="10">
        <f t="shared" si="137"/>
        <v>180.92800000000003</v>
      </c>
      <c r="Y867" s="10">
        <f>IFERROR(VLOOKUP($I867,'02_Cad_Maquinas'!$B$2:$H$200,7,FALSE()),"")</f>
        <v>485.76000000000005</v>
      </c>
      <c r="Z867" s="10">
        <f t="shared" si="138"/>
        <v>304.83199999999999</v>
      </c>
      <c r="AA867" s="11">
        <f t="shared" si="139"/>
        <v>0.37246376811594206</v>
      </c>
      <c r="AB867" s="10"/>
      <c r="AC867" s="10" t="str">
        <f t="shared" si="131"/>
        <v>|10179|</v>
      </c>
      <c r="AD867" s="10" t="str">
        <f t="shared" si="132"/>
        <v>USINAGEM</v>
      </c>
    </row>
    <row r="868" spans="1:30" x14ac:dyDescent="0.3">
      <c r="A868" s="35">
        <v>46199</v>
      </c>
      <c r="B868" s="10">
        <v>10179</v>
      </c>
      <c r="C868" s="10"/>
      <c r="D868" s="10" t="s">
        <v>15</v>
      </c>
      <c r="E868" s="10">
        <v>20020001</v>
      </c>
      <c r="F868" s="10" t="s">
        <v>3190</v>
      </c>
      <c r="G868" s="10" t="s">
        <v>15</v>
      </c>
      <c r="H868" s="10" t="s">
        <v>15</v>
      </c>
      <c r="I868" s="10" t="s">
        <v>15</v>
      </c>
      <c r="J868" s="9">
        <v>4</v>
      </c>
      <c r="K868" s="10">
        <f>IF($E868="","",IFERROR(INDEX('01_Cad_Pecas'!$H$2:$H$5000,MATCH($E868,'01_Cad_Pecas'!$D$2:$D$5000,0)),IFERROR(INDEX('01_Cad_Pecas'!$H$2:$H$5000,MATCH(VALUE($E868),'01_Cad_Pecas'!$D$2:$D$5000,0)),"")))</f>
        <v>3</v>
      </c>
      <c r="L868" s="10">
        <f>IF($E868="","",IFERROR(INDEX('01_Cad_Pecas'!$I$2:$I$5000,MATCH($E868,'01_Cad_Pecas'!$D$2:$D$5000,0)),IFERROR(INDEX('01_Cad_Pecas'!$I$2:$I$5000,MATCH(VALUE($E868),'01_Cad_Pecas'!$D$2:$D$5000,0)),"")))</f>
        <v>6.7799999999999999E-2</v>
      </c>
      <c r="M868" s="10">
        <f t="shared" si="134"/>
        <v>3.2711999999999999</v>
      </c>
      <c r="N868" s="10">
        <v>46202</v>
      </c>
      <c r="O868" s="9">
        <v>4</v>
      </c>
      <c r="P868" s="10"/>
      <c r="Q868" s="10"/>
      <c r="R868" s="10">
        <f t="shared" si="135"/>
        <v>3.2711999999999999</v>
      </c>
      <c r="S868" s="10"/>
      <c r="T868" s="10">
        <f t="shared" si="133"/>
        <v>1</v>
      </c>
      <c r="U868" s="10"/>
      <c r="V868" s="10" t="str">
        <f t="shared" ca="1" si="136"/>
        <v>SIM</v>
      </c>
      <c r="W868" s="10">
        <f>IF(OR($A868="",$I868="",$M868=""),"",SUMIFS($M$2:M868,$I$2:I868,$I868,$A$2:A868,$A868)-$M868)</f>
        <v>54.472100000000019</v>
      </c>
      <c r="X868" s="10">
        <f t="shared" si="137"/>
        <v>180.92800000000003</v>
      </c>
      <c r="Y868" s="10">
        <f>IFERROR(VLOOKUP($I868,'02_Cad_Maquinas'!$B$2:$H$200,7,FALSE()),"")</f>
        <v>485.76000000000005</v>
      </c>
      <c r="Z868" s="10">
        <f t="shared" si="138"/>
        <v>304.83199999999999</v>
      </c>
      <c r="AA868" s="11">
        <f t="shared" si="139"/>
        <v>0.37246376811594206</v>
      </c>
      <c r="AB868" s="10"/>
      <c r="AC868" s="10" t="str">
        <f t="shared" si="131"/>
        <v>|10179|</v>
      </c>
      <c r="AD868" s="10" t="str">
        <f t="shared" si="132"/>
        <v>USINAGEM</v>
      </c>
    </row>
    <row r="869" spans="1:30" ht="24" customHeight="1" x14ac:dyDescent="0.3">
      <c r="A869" s="35">
        <v>46199</v>
      </c>
      <c r="B869" s="10">
        <v>10179</v>
      </c>
      <c r="C869" s="10"/>
      <c r="D869" s="10" t="s">
        <v>15</v>
      </c>
      <c r="E869" s="10">
        <v>200306203</v>
      </c>
      <c r="F869" s="10" t="s">
        <v>3334</v>
      </c>
      <c r="G869" s="10" t="s">
        <v>15</v>
      </c>
      <c r="H869" s="10" t="s">
        <v>15</v>
      </c>
      <c r="I869" s="10" t="s">
        <v>15</v>
      </c>
      <c r="J869" s="9">
        <v>8</v>
      </c>
      <c r="K869" s="10">
        <f>IF($E869="","",IFERROR(INDEX('01_Cad_Pecas'!$H$2:$H$5000,MATCH($E869,'01_Cad_Pecas'!$D$2:$D$5000,0)),IFERROR(INDEX('01_Cad_Pecas'!$H$2:$H$5000,MATCH(VALUE($E869),'01_Cad_Pecas'!$D$2:$D$5000,0)),"")))</f>
        <v>1.1000000000000001</v>
      </c>
      <c r="L869" s="10">
        <f>IF($E869="","",IFERROR(INDEX('01_Cad_Pecas'!$I$2:$I$5000,MATCH($E869,'01_Cad_Pecas'!$D$2:$D$5000,0)),IFERROR(INDEX('01_Cad_Pecas'!$I$2:$I$5000,MATCH(VALUE($E869),'01_Cad_Pecas'!$D$2:$D$5000,0)),"")))</f>
        <v>9.375E-2</v>
      </c>
      <c r="M869" s="10">
        <f t="shared" si="134"/>
        <v>1.85</v>
      </c>
      <c r="N869" s="10">
        <v>46198</v>
      </c>
      <c r="O869" s="9">
        <v>8</v>
      </c>
      <c r="P869" s="10"/>
      <c r="Q869" s="10"/>
      <c r="R869" s="10">
        <f t="shared" si="135"/>
        <v>1.85</v>
      </c>
      <c r="S869" s="10"/>
      <c r="T869" s="10">
        <f t="shared" si="133"/>
        <v>1</v>
      </c>
      <c r="U869" s="10"/>
      <c r="V869" s="10" t="str">
        <f t="shared" ca="1" si="136"/>
        <v>SIM</v>
      </c>
      <c r="W869" s="10">
        <f>IF(OR($A869="",$I869="",$M869=""),"",SUMIFS($M$2:M869,$I$2:I869,$I869,$A$2:A869,$A869)-$M869)</f>
        <v>57.743300000000019</v>
      </c>
      <c r="X869" s="10">
        <f t="shared" si="137"/>
        <v>180.92800000000003</v>
      </c>
      <c r="Y869" s="10">
        <f>IFERROR(VLOOKUP($I869,'02_Cad_Maquinas'!$B$2:$H$200,7,FALSE()),"")</f>
        <v>485.76000000000005</v>
      </c>
      <c r="Z869" s="10">
        <f t="shared" si="138"/>
        <v>304.83199999999999</v>
      </c>
      <c r="AA869" s="11">
        <f t="shared" si="139"/>
        <v>0.37246376811594206</v>
      </c>
      <c r="AB869" s="10"/>
      <c r="AC869" s="10" t="str">
        <f t="shared" si="131"/>
        <v>|10179|</v>
      </c>
      <c r="AD869" s="10" t="str">
        <f t="shared" si="132"/>
        <v>USINAGEM</v>
      </c>
    </row>
    <row r="870" spans="1:30" ht="24" customHeight="1" x14ac:dyDescent="0.3">
      <c r="A870" s="35">
        <v>46199</v>
      </c>
      <c r="B870" s="10">
        <v>10179</v>
      </c>
      <c r="C870" s="10"/>
      <c r="D870" s="10" t="s">
        <v>15</v>
      </c>
      <c r="E870" s="10">
        <v>200308201</v>
      </c>
      <c r="F870" s="10" t="s">
        <v>3325</v>
      </c>
      <c r="G870" s="10" t="s">
        <v>15</v>
      </c>
      <c r="H870" s="10" t="s">
        <v>15</v>
      </c>
      <c r="I870" s="10" t="s">
        <v>15</v>
      </c>
      <c r="J870" s="9">
        <v>4</v>
      </c>
      <c r="K870" s="10">
        <f>IF($E870="","",IFERROR(INDEX('01_Cad_Pecas'!$H$2:$H$5000,MATCH($E870,'01_Cad_Pecas'!$D$2:$D$5000,0)),IFERROR(INDEX('01_Cad_Pecas'!$H$2:$H$5000,MATCH(VALUE($E870),'01_Cad_Pecas'!$D$2:$D$5000,0)),"")))</f>
        <v>1.1000000000000001</v>
      </c>
      <c r="L870" s="10">
        <f>IF($E870="","",IFERROR(INDEX('01_Cad_Pecas'!$I$2:$I$5000,MATCH($E870,'01_Cad_Pecas'!$D$2:$D$5000,0)),IFERROR(INDEX('01_Cad_Pecas'!$I$2:$I$5000,MATCH(VALUE($E870),'01_Cad_Pecas'!$D$2:$D$5000,0)),"")))</f>
        <v>9.375E-2</v>
      </c>
      <c r="M870" s="10">
        <f t="shared" si="134"/>
        <v>1.4750000000000001</v>
      </c>
      <c r="N870" s="10">
        <v>46198</v>
      </c>
      <c r="O870" s="9">
        <v>4</v>
      </c>
      <c r="P870" s="10"/>
      <c r="Q870" s="10"/>
      <c r="R870" s="10">
        <f t="shared" si="135"/>
        <v>1.4750000000000001</v>
      </c>
      <c r="S870" s="10"/>
      <c r="T870" s="10">
        <f t="shared" ref="T870:T880" si="140">IF(OR($J870="",$O870=""),"",$O870/$J870)</f>
        <v>1</v>
      </c>
      <c r="U870" s="10"/>
      <c r="V870" s="10" t="str">
        <f t="shared" ca="1" si="136"/>
        <v>SIM</v>
      </c>
      <c r="W870" s="10">
        <f>IF(OR($A870="",$I870="",$M870=""),"",SUMIFS($M$2:M870,$I$2:I870,$I870,$A$2:A870,$A870)-$M870)</f>
        <v>59.593300000000021</v>
      </c>
      <c r="X870" s="10">
        <f t="shared" si="137"/>
        <v>180.92800000000003</v>
      </c>
      <c r="Y870" s="10">
        <f>IFERROR(VLOOKUP($I870,'02_Cad_Maquinas'!$B$2:$H$200,7,FALSE()),"")</f>
        <v>485.76000000000005</v>
      </c>
      <c r="Z870" s="10">
        <f t="shared" si="138"/>
        <v>304.83199999999999</v>
      </c>
      <c r="AA870" s="11">
        <f t="shared" si="139"/>
        <v>0.37246376811594206</v>
      </c>
      <c r="AB870" s="10"/>
      <c r="AC870" s="10" t="str">
        <f t="shared" si="131"/>
        <v>|10179|</v>
      </c>
      <c r="AD870" s="10" t="str">
        <f t="shared" si="132"/>
        <v>USINAGEM</v>
      </c>
    </row>
    <row r="871" spans="1:30" ht="24" customHeight="1" x14ac:dyDescent="0.3">
      <c r="A871" s="35">
        <v>46199</v>
      </c>
      <c r="B871" s="10">
        <v>10179</v>
      </c>
      <c r="C871" s="10"/>
      <c r="D871" s="10" t="s">
        <v>15</v>
      </c>
      <c r="E871" s="10">
        <v>200308202</v>
      </c>
      <c r="F871" s="10" t="s">
        <v>3335</v>
      </c>
      <c r="G871" s="10" t="s">
        <v>15</v>
      </c>
      <c r="H871" s="10" t="s">
        <v>15</v>
      </c>
      <c r="I871" s="10" t="s">
        <v>15</v>
      </c>
      <c r="J871" s="9">
        <v>8</v>
      </c>
      <c r="K871" s="10">
        <f>IF($E871="","",IFERROR(INDEX('01_Cad_Pecas'!$H$2:$H$5000,MATCH($E871,'01_Cad_Pecas'!$D$2:$D$5000,0)),IFERROR(INDEX('01_Cad_Pecas'!$H$2:$H$5000,MATCH(VALUE($E871),'01_Cad_Pecas'!$D$2:$D$5000,0)),"")))</f>
        <v>1.1000000000000001</v>
      </c>
      <c r="L871" s="10">
        <f>IF($E871="","",IFERROR(INDEX('01_Cad_Pecas'!$I$2:$I$5000,MATCH($E871,'01_Cad_Pecas'!$D$2:$D$5000,0)),IFERROR(INDEX('01_Cad_Pecas'!$I$2:$I$5000,MATCH(VALUE($E871),'01_Cad_Pecas'!$D$2:$D$5000,0)),"")))</f>
        <v>9.375E-2</v>
      </c>
      <c r="M871" s="10">
        <f t="shared" si="134"/>
        <v>1.85</v>
      </c>
      <c r="N871" s="10">
        <v>46198</v>
      </c>
      <c r="O871" s="9">
        <v>8</v>
      </c>
      <c r="P871" s="10"/>
      <c r="Q871" s="10"/>
      <c r="R871" s="10">
        <f t="shared" si="135"/>
        <v>1.85</v>
      </c>
      <c r="S871" s="10"/>
      <c r="T871" s="10">
        <f t="shared" si="140"/>
        <v>1</v>
      </c>
      <c r="U871" s="10"/>
      <c r="V871" s="10" t="str">
        <f t="shared" ca="1" si="136"/>
        <v>SIM</v>
      </c>
      <c r="W871" s="10">
        <f>IF(OR($A871="",$I871="",$M871=""),"",SUMIFS($M$2:M871,$I$2:I871,$I871,$A$2:A871,$A871)-$M871)</f>
        <v>61.068300000000022</v>
      </c>
      <c r="X871" s="10">
        <f t="shared" si="137"/>
        <v>180.92800000000003</v>
      </c>
      <c r="Y871" s="10">
        <f>IFERROR(VLOOKUP($I871,'02_Cad_Maquinas'!$B$2:$H$200,7,FALSE()),"")</f>
        <v>485.76000000000005</v>
      </c>
      <c r="Z871" s="10">
        <f t="shared" si="138"/>
        <v>304.83199999999999</v>
      </c>
      <c r="AA871" s="11">
        <f t="shared" si="139"/>
        <v>0.37246376811594206</v>
      </c>
      <c r="AB871" s="10"/>
      <c r="AC871" s="10" t="str">
        <f t="shared" si="131"/>
        <v>|10179|</v>
      </c>
      <c r="AD871" s="10" t="str">
        <f t="shared" si="132"/>
        <v>USINAGEM</v>
      </c>
    </row>
    <row r="872" spans="1:30" ht="24" customHeight="1" x14ac:dyDescent="0.3">
      <c r="A872" s="35">
        <v>46199</v>
      </c>
      <c r="B872" s="10">
        <v>10179</v>
      </c>
      <c r="C872" s="10"/>
      <c r="D872" s="10" t="s">
        <v>15</v>
      </c>
      <c r="E872" s="10">
        <v>20014204</v>
      </c>
      <c r="F872" s="10" t="s">
        <v>3336</v>
      </c>
      <c r="G872" s="10" t="s">
        <v>15</v>
      </c>
      <c r="H872" s="10" t="s">
        <v>15</v>
      </c>
      <c r="I872" s="10" t="s">
        <v>15</v>
      </c>
      <c r="J872" s="9">
        <v>10</v>
      </c>
      <c r="K872" s="10">
        <f>IF($E872="","",IFERROR(INDEX('01_Cad_Pecas'!$H$2:$H$5000,MATCH($E872,'01_Cad_Pecas'!$D$2:$D$5000,0)),IFERROR(INDEX('01_Cad_Pecas'!$H$2:$H$5000,MATCH(VALUE($E872),'01_Cad_Pecas'!$D$2:$D$5000,0)),"")))</f>
        <v>1.1000000000000001</v>
      </c>
      <c r="L872" s="10">
        <f>IF($E872="","",IFERROR(INDEX('01_Cad_Pecas'!$I$2:$I$5000,MATCH($E872,'01_Cad_Pecas'!$D$2:$D$5000,0)),IFERROR(INDEX('01_Cad_Pecas'!$I$2:$I$5000,MATCH(VALUE($E872),'01_Cad_Pecas'!$D$2:$D$5000,0)),"")))</f>
        <v>9.375E-2</v>
      </c>
      <c r="M872" s="10">
        <f t="shared" ref="M872:M880" si="141">IF(OR($J872="",$L872=""),"",IF($K872="",0,$K872)+$J872*$L872)</f>
        <v>2.0375000000000001</v>
      </c>
      <c r="N872" s="10">
        <v>46202</v>
      </c>
      <c r="O872" s="9">
        <v>10</v>
      </c>
      <c r="P872" s="10"/>
      <c r="Q872" s="10"/>
      <c r="R872" s="10">
        <f t="shared" ref="R872:R880" si="142">IF(AND($P872&lt;&gt;"",$Q872&lt;&gt;""),($Q872-$P872)*1440,IF(AND($O872&lt;&gt;"",$L872&lt;&gt;""),IF($K872="",0,$K872)+$O872*$L872,""))</f>
        <v>2.0375000000000001</v>
      </c>
      <c r="S872" s="10"/>
      <c r="T872" s="10">
        <f t="shared" si="140"/>
        <v>1</v>
      </c>
      <c r="U872" s="10"/>
      <c r="V872" s="10" t="str">
        <f t="shared" ref="V872:V880" ca="1" si="143">IF($A872="","",IF(AND($A872&lt;&gt;"",NOT(OR($U872="Concluído",$U872="Concluido")),TODAY()&gt;$A872),"SIM","NÃO"))</f>
        <v>SIM</v>
      </c>
      <c r="W872" s="10">
        <f>IF(OR($A872="",$I872="",$M872=""),"",SUMIFS($M$2:M872,$I$2:I872,$I872,$A$2:A872,$A872)-$M872)</f>
        <v>62.918300000000023</v>
      </c>
      <c r="X872" s="10">
        <f t="shared" ref="X872:X880" si="144">IF(OR($A872="",$I872=""),"",SUMIFS($M$2:$M$4922,$I$2:$I$4922,$I872,$A$2:$A$4922,$A872))</f>
        <v>180.92800000000003</v>
      </c>
      <c r="Y872" s="10">
        <f>IFERROR(VLOOKUP($I872,'02_Cad_Maquinas'!$B$2:$H$200,7,FALSE()),"")</f>
        <v>485.76000000000005</v>
      </c>
      <c r="Z872" s="10">
        <f t="shared" ref="Z872:Z880" si="145">IF(OR($X872="",$Y872=""),"",$Y872-$X872)</f>
        <v>304.83199999999999</v>
      </c>
      <c r="AA872" s="11">
        <f t="shared" ref="AA872:AA880" si="146">IF(OR($X872="",$Y872=""),"",$X872/$Y872)</f>
        <v>0.37246376811594206</v>
      </c>
      <c r="AB872" s="10"/>
      <c r="AC872" s="10" t="str">
        <f t="shared" si="131"/>
        <v>|10179|</v>
      </c>
      <c r="AD872" s="10" t="str">
        <f t="shared" si="132"/>
        <v>USINAGEM</v>
      </c>
    </row>
    <row r="873" spans="1:30" ht="24" customHeight="1" x14ac:dyDescent="0.3">
      <c r="A873" s="35">
        <v>46199</v>
      </c>
      <c r="B873" s="10">
        <v>10179</v>
      </c>
      <c r="C873" s="10"/>
      <c r="D873" s="10" t="s">
        <v>15</v>
      </c>
      <c r="E873" s="10">
        <v>20052001</v>
      </c>
      <c r="F873" s="10" t="s">
        <v>3196</v>
      </c>
      <c r="G873" s="10" t="s">
        <v>15</v>
      </c>
      <c r="H873" s="10" t="s">
        <v>15</v>
      </c>
      <c r="I873" s="10" t="s">
        <v>15</v>
      </c>
      <c r="J873" s="9">
        <v>4</v>
      </c>
      <c r="K873" s="10">
        <f>IF($E873="","",IFERROR(INDEX('01_Cad_Pecas'!$H$2:$H$5000,MATCH($E873,'01_Cad_Pecas'!$D$2:$D$5000,0)),IFERROR(INDEX('01_Cad_Pecas'!$H$2:$H$5000,MATCH(VALUE($E873),'01_Cad_Pecas'!$D$2:$D$5000,0)),"")))</f>
        <v>1.1000000000000001</v>
      </c>
      <c r="L873" s="10">
        <f>IF($E873="","",IFERROR(INDEX('01_Cad_Pecas'!$I$2:$I$5000,MATCH($E873,'01_Cad_Pecas'!$D$2:$D$5000,0)),IFERROR(INDEX('01_Cad_Pecas'!$I$2:$I$5000,MATCH(VALUE($E873),'01_Cad_Pecas'!$D$2:$D$5000,0)),"")))</f>
        <v>9.375E-2</v>
      </c>
      <c r="M873" s="10">
        <f t="shared" si="141"/>
        <v>1.4750000000000001</v>
      </c>
      <c r="N873" s="10">
        <v>46202</v>
      </c>
      <c r="O873" s="9">
        <v>4</v>
      </c>
      <c r="P873" s="10"/>
      <c r="Q873" s="10"/>
      <c r="R873" s="10">
        <f t="shared" si="142"/>
        <v>1.4750000000000001</v>
      </c>
      <c r="S873" s="10"/>
      <c r="T873" s="10">
        <f t="shared" si="140"/>
        <v>1</v>
      </c>
      <c r="U873" s="10"/>
      <c r="V873" s="10" t="str">
        <f t="shared" ca="1" si="143"/>
        <v>SIM</v>
      </c>
      <c r="W873" s="10">
        <f>IF(OR($A873="",$I873="",$M873=""),"",SUMIFS($M$2:M873,$I$2:I873,$I873,$A$2:A873,$A873)-$M873)</f>
        <v>64.955800000000025</v>
      </c>
      <c r="X873" s="10">
        <f t="shared" si="144"/>
        <v>180.92800000000003</v>
      </c>
      <c r="Y873" s="10">
        <f>IFERROR(VLOOKUP($I873,'02_Cad_Maquinas'!$B$2:$H$200,7,FALSE()),"")</f>
        <v>485.76000000000005</v>
      </c>
      <c r="Z873" s="10">
        <f t="shared" si="145"/>
        <v>304.83199999999999</v>
      </c>
      <c r="AA873" s="11">
        <f t="shared" si="146"/>
        <v>0.37246376811594206</v>
      </c>
      <c r="AB873" s="10"/>
      <c r="AC873" s="10" t="str">
        <f t="shared" si="131"/>
        <v>|10179|</v>
      </c>
      <c r="AD873" s="10" t="str">
        <f t="shared" si="132"/>
        <v>USINAGEM</v>
      </c>
    </row>
    <row r="874" spans="1:30" ht="24" customHeight="1" x14ac:dyDescent="0.3">
      <c r="A874" s="35">
        <v>46199</v>
      </c>
      <c r="B874" s="10">
        <v>10179</v>
      </c>
      <c r="C874" s="10"/>
      <c r="D874" s="10" t="s">
        <v>15</v>
      </c>
      <c r="E874" s="10">
        <v>20052003</v>
      </c>
      <c r="F874" s="10" t="s">
        <v>3198</v>
      </c>
      <c r="G874" s="10" t="s">
        <v>15</v>
      </c>
      <c r="H874" s="10" t="s">
        <v>15</v>
      </c>
      <c r="I874" s="10" t="s">
        <v>15</v>
      </c>
      <c r="J874" s="9">
        <v>2</v>
      </c>
      <c r="K874" s="10">
        <f>IF($E874="","",IFERROR(INDEX('01_Cad_Pecas'!$H$2:$H$5000,MATCH($E874,'01_Cad_Pecas'!$D$2:$D$5000,0)),IFERROR(INDEX('01_Cad_Pecas'!$H$2:$H$5000,MATCH(VALUE($E874),'01_Cad_Pecas'!$D$2:$D$5000,0)),"")))</f>
        <v>1.1000000000000001</v>
      </c>
      <c r="L874" s="10">
        <f>IF($E874="","",IFERROR(INDEX('01_Cad_Pecas'!$I$2:$I$5000,MATCH($E874,'01_Cad_Pecas'!$D$2:$D$5000,0)),IFERROR(INDEX('01_Cad_Pecas'!$I$2:$I$5000,MATCH(VALUE($E874),'01_Cad_Pecas'!$D$2:$D$5000,0)),"")))</f>
        <v>9.375E-2</v>
      </c>
      <c r="M874" s="10">
        <f t="shared" si="141"/>
        <v>1.2875000000000001</v>
      </c>
      <c r="N874" s="10">
        <v>46202</v>
      </c>
      <c r="O874" s="9">
        <v>2</v>
      </c>
      <c r="P874" s="10"/>
      <c r="Q874" s="10"/>
      <c r="R874" s="10">
        <f t="shared" si="142"/>
        <v>1.2875000000000001</v>
      </c>
      <c r="S874" s="10"/>
      <c r="T874" s="10">
        <f t="shared" si="140"/>
        <v>1</v>
      </c>
      <c r="U874" s="10"/>
      <c r="V874" s="10" t="str">
        <f t="shared" ca="1" si="143"/>
        <v>SIM</v>
      </c>
      <c r="W874" s="10">
        <f>IF(OR($A874="",$I874="",$M874=""),"",SUMIFS($M$2:M874,$I$2:I874,$I874,$A$2:A874,$A874)-$M874)</f>
        <v>66.430800000000019</v>
      </c>
      <c r="X874" s="10">
        <f t="shared" si="144"/>
        <v>180.92800000000003</v>
      </c>
      <c r="Y874" s="10">
        <f>IFERROR(VLOOKUP($I874,'02_Cad_Maquinas'!$B$2:$H$200,7,FALSE()),"")</f>
        <v>485.76000000000005</v>
      </c>
      <c r="Z874" s="10">
        <f t="shared" si="145"/>
        <v>304.83199999999999</v>
      </c>
      <c r="AA874" s="11">
        <f t="shared" si="146"/>
        <v>0.37246376811594206</v>
      </c>
      <c r="AB874" s="10"/>
      <c r="AC874" s="10" t="str">
        <f t="shared" si="131"/>
        <v>|10179|</v>
      </c>
      <c r="AD874" s="10" t="str">
        <f t="shared" si="132"/>
        <v>USINAGEM</v>
      </c>
    </row>
    <row r="875" spans="1:30" ht="24" customHeight="1" x14ac:dyDescent="0.3">
      <c r="A875" s="35">
        <v>46199</v>
      </c>
      <c r="B875" s="10">
        <v>10179</v>
      </c>
      <c r="C875" s="10"/>
      <c r="D875" s="10" t="s">
        <v>15</v>
      </c>
      <c r="E875" s="10">
        <v>30001202</v>
      </c>
      <c r="F875" s="10" t="s">
        <v>3191</v>
      </c>
      <c r="G875" s="10" t="s">
        <v>15</v>
      </c>
      <c r="H875" s="10" t="s">
        <v>15</v>
      </c>
      <c r="I875" s="10" t="s">
        <v>15</v>
      </c>
      <c r="J875" s="9">
        <v>1336</v>
      </c>
      <c r="K875" s="10">
        <f>IF($E875="","",IFERROR(INDEX('01_Cad_Pecas'!$H$2:$H$5000,MATCH($E875,'01_Cad_Pecas'!$D$2:$D$5000,0)),IFERROR(INDEX('01_Cad_Pecas'!$H$2:$H$5000,MATCH(VALUE($E875),'01_Cad_Pecas'!$D$2:$D$5000,0)),"")))</f>
        <v>3</v>
      </c>
      <c r="L875" s="10">
        <f>IF($E875="","",IFERROR(INDEX('01_Cad_Pecas'!$I$2:$I$5000,MATCH($E875,'01_Cad_Pecas'!$D$2:$D$5000,0)),IFERROR(INDEX('01_Cad_Pecas'!$I$2:$I$5000,MATCH(VALUE($E875),'01_Cad_Pecas'!$D$2:$D$5000,0)),"")))</f>
        <v>6.7799999999999999E-2</v>
      </c>
      <c r="M875" s="10">
        <f t="shared" si="141"/>
        <v>93.580799999999996</v>
      </c>
      <c r="N875" s="10">
        <v>46198</v>
      </c>
      <c r="O875" s="9">
        <v>1336</v>
      </c>
      <c r="P875" s="10"/>
      <c r="Q875" s="10"/>
      <c r="R875" s="10">
        <f t="shared" si="142"/>
        <v>93.580799999999996</v>
      </c>
      <c r="S875" s="10"/>
      <c r="T875" s="10">
        <f t="shared" si="140"/>
        <v>1</v>
      </c>
      <c r="U875" s="10"/>
      <c r="V875" s="10" t="str">
        <f t="shared" ca="1" si="143"/>
        <v>SIM</v>
      </c>
      <c r="W875" s="10">
        <f>IF(OR($A875="",$I875="",$M875=""),"",SUMIFS($M$2:M875,$I$2:I875,$I875,$A$2:A875,$A875)-$M875)</f>
        <v>67.718300000000013</v>
      </c>
      <c r="X875" s="10">
        <f t="shared" si="144"/>
        <v>180.92800000000003</v>
      </c>
      <c r="Y875" s="10">
        <f>IFERROR(VLOOKUP($I875,'02_Cad_Maquinas'!$B$2:$H$200,7,FALSE()),"")</f>
        <v>485.76000000000005</v>
      </c>
      <c r="Z875" s="10">
        <f t="shared" si="145"/>
        <v>304.83199999999999</v>
      </c>
      <c r="AA875" s="11">
        <f t="shared" si="146"/>
        <v>0.37246376811594206</v>
      </c>
      <c r="AB875" s="10"/>
      <c r="AC875" s="10" t="str">
        <f t="shared" si="131"/>
        <v>|10179|</v>
      </c>
      <c r="AD875" s="10" t="str">
        <f t="shared" si="132"/>
        <v>USINAGEM</v>
      </c>
    </row>
    <row r="876" spans="1:30" x14ac:dyDescent="0.3">
      <c r="A876" s="35">
        <v>46199</v>
      </c>
      <c r="B876" s="10">
        <v>10179</v>
      </c>
      <c r="C876" s="10"/>
      <c r="D876" s="10" t="s">
        <v>15</v>
      </c>
      <c r="E876" s="10">
        <v>30003410</v>
      </c>
      <c r="F876" s="10" t="s">
        <v>556</v>
      </c>
      <c r="G876" s="10" t="s">
        <v>15</v>
      </c>
      <c r="H876" s="10" t="s">
        <v>15</v>
      </c>
      <c r="I876" s="10" t="s">
        <v>15</v>
      </c>
      <c r="J876" s="9">
        <v>34</v>
      </c>
      <c r="K876" s="10">
        <f>IF($E876="","",IFERROR(INDEX('01_Cad_Pecas'!$H$2:$H$5000,MATCH($E876,'01_Cad_Pecas'!$D$2:$D$5000,0)),IFERROR(INDEX('01_Cad_Pecas'!$H$2:$H$5000,MATCH(VALUE($E876),'01_Cad_Pecas'!$D$2:$D$5000,0)),"")))</f>
        <v>3</v>
      </c>
      <c r="L876" s="10">
        <f>IF($E876="","",IFERROR(INDEX('01_Cad_Pecas'!$I$2:$I$5000,MATCH($E876,'01_Cad_Pecas'!$D$2:$D$5000,0)),IFERROR(INDEX('01_Cad_Pecas'!$I$2:$I$5000,MATCH(VALUE($E876),'01_Cad_Pecas'!$D$2:$D$5000,0)),"")))</f>
        <v>6.7799999999999999E-2</v>
      </c>
      <c r="M876" s="10">
        <f t="shared" si="141"/>
        <v>5.3052000000000001</v>
      </c>
      <c r="N876" s="10">
        <v>46198</v>
      </c>
      <c r="O876" s="9">
        <v>34</v>
      </c>
      <c r="P876" s="10"/>
      <c r="Q876" s="10"/>
      <c r="R876" s="10">
        <f t="shared" si="142"/>
        <v>5.3052000000000001</v>
      </c>
      <c r="S876" s="10"/>
      <c r="T876" s="10">
        <f t="shared" si="140"/>
        <v>1</v>
      </c>
      <c r="U876" s="10"/>
      <c r="V876" s="10" t="str">
        <f t="shared" ca="1" si="143"/>
        <v>SIM</v>
      </c>
      <c r="W876" s="10">
        <f>IF(OR($A876="",$I876="",$M876=""),"",SUMIFS($M$2:M876,$I$2:I876,$I876,$A$2:A876,$A876)-$M876)</f>
        <v>161.29910000000001</v>
      </c>
      <c r="X876" s="10">
        <f t="shared" si="144"/>
        <v>180.92800000000003</v>
      </c>
      <c r="Y876" s="10">
        <f>IFERROR(VLOOKUP($I876,'02_Cad_Maquinas'!$B$2:$H$200,7,FALSE()),"")</f>
        <v>485.76000000000005</v>
      </c>
      <c r="Z876" s="10">
        <f t="shared" si="145"/>
        <v>304.83199999999999</v>
      </c>
      <c r="AA876" s="11">
        <f t="shared" si="146"/>
        <v>0.37246376811594206</v>
      </c>
      <c r="AB876" s="10"/>
      <c r="AC876" s="10" t="str">
        <f t="shared" si="131"/>
        <v>|10179|</v>
      </c>
      <c r="AD876" s="10" t="str">
        <f t="shared" si="132"/>
        <v>USINAGEM</v>
      </c>
    </row>
    <row r="877" spans="1:30" x14ac:dyDescent="0.3">
      <c r="A877" s="35">
        <v>46199</v>
      </c>
      <c r="B877" s="10">
        <v>10179</v>
      </c>
      <c r="C877" s="10"/>
      <c r="D877" s="10" t="s">
        <v>15</v>
      </c>
      <c r="E877" s="10">
        <v>30003411</v>
      </c>
      <c r="F877" s="10" t="s">
        <v>555</v>
      </c>
      <c r="G877" s="10" t="s">
        <v>15</v>
      </c>
      <c r="H877" s="10" t="s">
        <v>15</v>
      </c>
      <c r="I877" s="10" t="s">
        <v>15</v>
      </c>
      <c r="J877" s="9">
        <v>34</v>
      </c>
      <c r="K877" s="10">
        <f>IF($E877="","",IFERROR(INDEX('01_Cad_Pecas'!$H$2:$H$5000,MATCH($E877,'01_Cad_Pecas'!$D$2:$D$5000,0)),IFERROR(INDEX('01_Cad_Pecas'!$H$2:$H$5000,MATCH(VALUE($E877),'01_Cad_Pecas'!$D$2:$D$5000,0)),"")))</f>
        <v>3</v>
      </c>
      <c r="L877" s="10">
        <f>IF($E877="","",IFERROR(INDEX('01_Cad_Pecas'!$I$2:$I$5000,MATCH($E877,'01_Cad_Pecas'!$D$2:$D$5000,0)),IFERROR(INDEX('01_Cad_Pecas'!$I$2:$I$5000,MATCH(VALUE($E877),'01_Cad_Pecas'!$D$2:$D$5000,0)),"")))</f>
        <v>6.7799999999999999E-2</v>
      </c>
      <c r="M877" s="10">
        <f t="shared" si="141"/>
        <v>5.3052000000000001</v>
      </c>
      <c r="N877" s="10">
        <v>46198</v>
      </c>
      <c r="O877" s="9">
        <v>34</v>
      </c>
      <c r="P877" s="10"/>
      <c r="Q877" s="10"/>
      <c r="R877" s="10">
        <f t="shared" si="142"/>
        <v>5.3052000000000001</v>
      </c>
      <c r="S877" s="10"/>
      <c r="T877" s="10">
        <f t="shared" si="140"/>
        <v>1</v>
      </c>
      <c r="U877" s="10"/>
      <c r="V877" s="10" t="str">
        <f t="shared" ca="1" si="143"/>
        <v>SIM</v>
      </c>
      <c r="W877" s="10">
        <f>IF(OR($A877="",$I877="",$M877=""),"",SUMIFS($M$2:M877,$I$2:I877,$I877,$A$2:A877,$A877)-$M877)</f>
        <v>166.60430000000002</v>
      </c>
      <c r="X877" s="10">
        <f t="shared" si="144"/>
        <v>180.92800000000003</v>
      </c>
      <c r="Y877" s="10">
        <f>IFERROR(VLOOKUP($I877,'02_Cad_Maquinas'!$B$2:$H$200,7,FALSE()),"")</f>
        <v>485.76000000000005</v>
      </c>
      <c r="Z877" s="10">
        <f t="shared" si="145"/>
        <v>304.83199999999999</v>
      </c>
      <c r="AA877" s="11">
        <f t="shared" si="146"/>
        <v>0.37246376811594206</v>
      </c>
      <c r="AB877" s="10"/>
      <c r="AC877" s="10" t="str">
        <f t="shared" si="131"/>
        <v>|10179|</v>
      </c>
      <c r="AD877" s="10" t="str">
        <f t="shared" si="132"/>
        <v>USINAGEM</v>
      </c>
    </row>
    <row r="878" spans="1:30" ht="24" customHeight="1" x14ac:dyDescent="0.3">
      <c r="A878" s="35">
        <v>46199</v>
      </c>
      <c r="B878" s="10">
        <v>10179</v>
      </c>
      <c r="C878" s="10"/>
      <c r="D878" s="10" t="s">
        <v>15</v>
      </c>
      <c r="E878" s="10">
        <v>30006110</v>
      </c>
      <c r="F878" s="10" t="s">
        <v>3180</v>
      </c>
      <c r="G878" s="10" t="s">
        <v>15</v>
      </c>
      <c r="H878" s="10" t="s">
        <v>15</v>
      </c>
      <c r="I878" s="10" t="s">
        <v>15</v>
      </c>
      <c r="J878" s="9">
        <v>10</v>
      </c>
      <c r="K878" s="10">
        <f>IF($E878="","",IFERROR(INDEX('01_Cad_Pecas'!$H$2:$H$5000,MATCH($E878,'01_Cad_Pecas'!$D$2:$D$5000,0)),IFERROR(INDEX('01_Cad_Pecas'!$H$2:$H$5000,MATCH(VALUE($E878),'01_Cad_Pecas'!$D$2:$D$5000,0)),"")))</f>
        <v>3</v>
      </c>
      <c r="L878" s="10">
        <f>IF($E878="","",IFERROR(INDEX('01_Cad_Pecas'!$I$2:$I$5000,MATCH($E878,'01_Cad_Pecas'!$D$2:$D$5000,0)),IFERROR(INDEX('01_Cad_Pecas'!$I$2:$I$5000,MATCH(VALUE($E878),'01_Cad_Pecas'!$D$2:$D$5000,0)),"")))</f>
        <v>6.7799999999999999E-2</v>
      </c>
      <c r="M878" s="10">
        <f t="shared" si="141"/>
        <v>3.6779999999999999</v>
      </c>
      <c r="N878" s="10">
        <v>46198</v>
      </c>
      <c r="O878" s="9">
        <v>10</v>
      </c>
      <c r="P878" s="10"/>
      <c r="Q878" s="10"/>
      <c r="R878" s="10">
        <f t="shared" si="142"/>
        <v>3.6779999999999999</v>
      </c>
      <c r="S878" s="10"/>
      <c r="T878" s="10">
        <f t="shared" si="140"/>
        <v>1</v>
      </c>
      <c r="U878" s="10"/>
      <c r="V878" s="10" t="str">
        <f t="shared" ca="1" si="143"/>
        <v>SIM</v>
      </c>
      <c r="W878" s="10">
        <f>IF(OR($A878="",$I878="",$M878=""),"",SUMIFS($M$2:M878,$I$2:I878,$I878,$A$2:A878,$A878)-$M878)</f>
        <v>171.90950000000004</v>
      </c>
      <c r="X878" s="10">
        <f t="shared" si="144"/>
        <v>180.92800000000003</v>
      </c>
      <c r="Y878" s="10">
        <f>IFERROR(VLOOKUP($I878,'02_Cad_Maquinas'!$B$2:$H$200,7,FALSE()),"")</f>
        <v>485.76000000000005</v>
      </c>
      <c r="Z878" s="10">
        <f t="shared" si="145"/>
        <v>304.83199999999999</v>
      </c>
      <c r="AA878" s="11">
        <f t="shared" si="146"/>
        <v>0.37246376811594206</v>
      </c>
      <c r="AB878" s="10"/>
      <c r="AC878" s="10" t="str">
        <f t="shared" si="131"/>
        <v>|10179|</v>
      </c>
      <c r="AD878" s="10" t="str">
        <f t="shared" si="132"/>
        <v>USINAGEM</v>
      </c>
    </row>
    <row r="879" spans="1:30" ht="24" customHeight="1" x14ac:dyDescent="0.3">
      <c r="A879" s="35">
        <v>46199</v>
      </c>
      <c r="B879" s="10">
        <v>10179</v>
      </c>
      <c r="C879" s="10"/>
      <c r="D879" s="10" t="s">
        <v>15</v>
      </c>
      <c r="E879" s="10">
        <v>30006111</v>
      </c>
      <c r="F879" s="10" t="s">
        <v>3182</v>
      </c>
      <c r="G879" s="10" t="s">
        <v>15</v>
      </c>
      <c r="H879" s="10" t="s">
        <v>15</v>
      </c>
      <c r="I879" s="10" t="s">
        <v>15</v>
      </c>
      <c r="J879" s="9">
        <v>10</v>
      </c>
      <c r="K879" s="10">
        <f>IF($E879="","",IFERROR(INDEX('01_Cad_Pecas'!$H$2:$H$5000,MATCH($E879,'01_Cad_Pecas'!$D$2:$D$5000,0)),IFERROR(INDEX('01_Cad_Pecas'!$H$2:$H$5000,MATCH(VALUE($E879),'01_Cad_Pecas'!$D$2:$D$5000,0)),"")))</f>
        <v>3</v>
      </c>
      <c r="L879" s="10">
        <f>IF($E879="","",IFERROR(INDEX('01_Cad_Pecas'!$I$2:$I$5000,MATCH($E879,'01_Cad_Pecas'!$D$2:$D$5000,0)),IFERROR(INDEX('01_Cad_Pecas'!$I$2:$I$5000,MATCH(VALUE($E879),'01_Cad_Pecas'!$D$2:$D$5000,0)),"")))</f>
        <v>6.7799999999999999E-2</v>
      </c>
      <c r="M879" s="10">
        <f t="shared" si="141"/>
        <v>3.6779999999999999</v>
      </c>
      <c r="N879" s="10">
        <v>46198</v>
      </c>
      <c r="O879" s="9">
        <v>10</v>
      </c>
      <c r="P879" s="10"/>
      <c r="Q879" s="10"/>
      <c r="R879" s="10">
        <f t="shared" si="142"/>
        <v>3.6779999999999999</v>
      </c>
      <c r="S879" s="10"/>
      <c r="T879" s="10">
        <f t="shared" si="140"/>
        <v>1</v>
      </c>
      <c r="U879" s="10"/>
      <c r="V879" s="10" t="str">
        <f t="shared" ca="1" si="143"/>
        <v>SIM</v>
      </c>
      <c r="W879" s="10">
        <f>IF(OR($A879="",$I879="",$M879=""),"",SUMIFS($M$2:M879,$I$2:I879,$I879,$A$2:A879,$A879)-$M879)</f>
        <v>175.58750000000003</v>
      </c>
      <c r="X879" s="10">
        <f t="shared" si="144"/>
        <v>180.92800000000003</v>
      </c>
      <c r="Y879" s="10">
        <f>IFERROR(VLOOKUP($I879,'02_Cad_Maquinas'!$B$2:$H$200,7,FALSE()),"")</f>
        <v>485.76000000000005</v>
      </c>
      <c r="Z879" s="10">
        <f t="shared" si="145"/>
        <v>304.83199999999999</v>
      </c>
      <c r="AA879" s="11">
        <f t="shared" si="146"/>
        <v>0.37246376811594206</v>
      </c>
      <c r="AB879" s="10"/>
      <c r="AC879" s="10" t="str">
        <f t="shared" si="131"/>
        <v>|10179|</v>
      </c>
      <c r="AD879" s="10" t="str">
        <f t="shared" si="132"/>
        <v>USINAGEM</v>
      </c>
    </row>
    <row r="880" spans="1:30" ht="24" customHeight="1" x14ac:dyDescent="0.3">
      <c r="A880" s="35">
        <v>46199</v>
      </c>
      <c r="B880" s="10">
        <v>10179</v>
      </c>
      <c r="C880" s="10"/>
      <c r="D880" s="10" t="s">
        <v>15</v>
      </c>
      <c r="E880" s="10">
        <v>30009703</v>
      </c>
      <c r="F880" s="10" t="s">
        <v>3267</v>
      </c>
      <c r="G880" s="10" t="s">
        <v>15</v>
      </c>
      <c r="H880" s="10" t="s">
        <v>15</v>
      </c>
      <c r="I880" s="10" t="s">
        <v>15</v>
      </c>
      <c r="J880" s="9">
        <v>6</v>
      </c>
      <c r="K880" s="10">
        <f>IF($E880="","",IFERROR(INDEX('01_Cad_Pecas'!$H$2:$H$5000,MATCH($E880,'01_Cad_Pecas'!$D$2:$D$5000,0)),IFERROR(INDEX('01_Cad_Pecas'!$H$2:$H$5000,MATCH(VALUE($E880),'01_Cad_Pecas'!$D$2:$D$5000,0)),"")))</f>
        <v>1.1000000000000001</v>
      </c>
      <c r="L880" s="10">
        <f>IF($E880="","",IFERROR(INDEX('01_Cad_Pecas'!$I$2:$I$5000,MATCH($E880,'01_Cad_Pecas'!$D$2:$D$5000,0)),IFERROR(INDEX('01_Cad_Pecas'!$I$2:$I$5000,MATCH(VALUE($E880),'01_Cad_Pecas'!$D$2:$D$5000,0)),"")))</f>
        <v>9.375E-2</v>
      </c>
      <c r="M880" s="10">
        <f t="shared" si="141"/>
        <v>1.6625000000000001</v>
      </c>
      <c r="N880" s="10">
        <v>46202</v>
      </c>
      <c r="O880" s="9">
        <v>6</v>
      </c>
      <c r="P880" s="10"/>
      <c r="Q880" s="10"/>
      <c r="R880" s="10">
        <f t="shared" si="142"/>
        <v>1.6625000000000001</v>
      </c>
      <c r="S880" s="10"/>
      <c r="T880" s="10">
        <f t="shared" si="140"/>
        <v>1</v>
      </c>
      <c r="U880" s="10"/>
      <c r="V880" s="10" t="str">
        <f t="shared" ca="1" si="143"/>
        <v>SIM</v>
      </c>
      <c r="W880" s="10">
        <f>IF(OR($A880="",$I880="",$M880=""),"",SUMIFS($M$2:M880,$I$2:I880,$I880,$A$2:A880,$A880)-$M880)</f>
        <v>179.26550000000003</v>
      </c>
      <c r="X880" s="10">
        <f t="shared" si="144"/>
        <v>180.92800000000003</v>
      </c>
      <c r="Y880" s="10">
        <f>IFERROR(VLOOKUP($I880,'02_Cad_Maquinas'!$B$2:$H$200,7,FALSE()),"")</f>
        <v>485.76000000000005</v>
      </c>
      <c r="Z880" s="10">
        <f t="shared" si="145"/>
        <v>304.83199999999999</v>
      </c>
      <c r="AA880" s="11">
        <f t="shared" si="146"/>
        <v>0.37246376811594206</v>
      </c>
      <c r="AB880" s="10"/>
      <c r="AC880" s="10" t="str">
        <f t="shared" si="131"/>
        <v>|10179|</v>
      </c>
      <c r="AD880" s="10" t="str">
        <f t="shared" si="132"/>
        <v>USINAGEM</v>
      </c>
    </row>
    <row r="881" spans="1:30" ht="60" customHeight="1" x14ac:dyDescent="0.35">
      <c r="A881" s="36">
        <v>46203</v>
      </c>
      <c r="B881" s="1" t="s">
        <v>3078</v>
      </c>
      <c r="D881" s="1" t="s">
        <v>15</v>
      </c>
      <c r="E881" s="1">
        <v>30003602</v>
      </c>
      <c r="F881" s="1" t="s">
        <v>3300</v>
      </c>
      <c r="G881" s="1" t="s">
        <v>15</v>
      </c>
      <c r="H881" s="1" t="s">
        <v>15</v>
      </c>
      <c r="I881" s="1" t="s">
        <v>15</v>
      </c>
      <c r="J881" s="19">
        <v>382</v>
      </c>
      <c r="N881" s="10">
        <v>46202</v>
      </c>
      <c r="O881" s="19">
        <v>382</v>
      </c>
      <c r="AC881" s="10" t="str">
        <f t="shared" si="131"/>
        <v>|10149|10150|10151|10152|10153|10154|</v>
      </c>
      <c r="AD881" s="10" t="str">
        <f t="shared" si="132"/>
        <v>USINAGEM</v>
      </c>
    </row>
    <row r="882" spans="1:30" ht="60" customHeight="1" x14ac:dyDescent="0.35">
      <c r="A882" s="36">
        <v>46203</v>
      </c>
      <c r="B882" s="1" t="s">
        <v>3079</v>
      </c>
      <c r="D882" s="1" t="s">
        <v>15</v>
      </c>
      <c r="E882" s="1">
        <v>30008305</v>
      </c>
      <c r="F882" s="1" t="s">
        <v>3307</v>
      </c>
      <c r="G882" s="1" t="s">
        <v>15</v>
      </c>
      <c r="H882" s="1" t="s">
        <v>15</v>
      </c>
      <c r="I882" s="1" t="s">
        <v>15</v>
      </c>
      <c r="J882" s="19">
        <v>22</v>
      </c>
      <c r="N882" s="10">
        <v>46202</v>
      </c>
      <c r="O882" s="19">
        <v>22</v>
      </c>
      <c r="AC882" s="10" t="str">
        <f t="shared" si="131"/>
        <v>|10149|10150|10151|10152|10153|10155|</v>
      </c>
      <c r="AD882" s="10" t="str">
        <f t="shared" si="132"/>
        <v>USINAGEM</v>
      </c>
    </row>
    <row r="883" spans="1:30" ht="24" customHeight="1" x14ac:dyDescent="0.35">
      <c r="A883" s="36">
        <v>46202</v>
      </c>
      <c r="B883" s="1">
        <v>10180.101479999999</v>
      </c>
      <c r="D883" s="1" t="s">
        <v>15</v>
      </c>
      <c r="E883" s="20">
        <v>30003602</v>
      </c>
      <c r="F883" s="16" t="s">
        <v>3300</v>
      </c>
      <c r="G883" s="1" t="s">
        <v>15</v>
      </c>
      <c r="H883" s="1" t="s">
        <v>15</v>
      </c>
      <c r="I883" s="1" t="s">
        <v>15</v>
      </c>
      <c r="J883" s="19">
        <v>130</v>
      </c>
      <c r="N883" s="10">
        <v>46202</v>
      </c>
      <c r="O883" s="19">
        <v>130</v>
      </c>
      <c r="AC883" s="10" t="str">
        <f t="shared" si="131"/>
        <v>|10180|10148|</v>
      </c>
      <c r="AD883" s="10" t="str">
        <f t="shared" si="132"/>
        <v>USINAGEM</v>
      </c>
    </row>
    <row r="884" spans="1:30" ht="24" customHeight="1" x14ac:dyDescent="0.35">
      <c r="A884" s="36">
        <v>46202</v>
      </c>
      <c r="B884" s="1">
        <v>10180.101479999999</v>
      </c>
      <c r="D884" s="1" t="s">
        <v>15</v>
      </c>
      <c r="E884" s="20">
        <v>30008305</v>
      </c>
      <c r="F884" s="16" t="s">
        <v>3307</v>
      </c>
      <c r="G884" s="1" t="s">
        <v>15</v>
      </c>
      <c r="H884" s="1" t="s">
        <v>15</v>
      </c>
      <c r="I884" s="1" t="s">
        <v>15</v>
      </c>
      <c r="J884" s="19">
        <v>2</v>
      </c>
      <c r="N884" s="10">
        <v>46202</v>
      </c>
      <c r="O884" s="19">
        <v>2</v>
      </c>
      <c r="AC884" s="10" t="str">
        <f t="shared" si="131"/>
        <v>|10180|10148|</v>
      </c>
      <c r="AD884" s="10" t="str">
        <f t="shared" si="132"/>
        <v>USINAGEM</v>
      </c>
    </row>
    <row r="885" spans="1:30" ht="24" customHeight="1" x14ac:dyDescent="0.35">
      <c r="A885" s="36">
        <v>46202</v>
      </c>
      <c r="B885" s="1">
        <v>10180.101479999999</v>
      </c>
      <c r="D885" s="1" t="s">
        <v>15</v>
      </c>
      <c r="E885" s="20">
        <v>30001202</v>
      </c>
      <c r="F885" s="16" t="s">
        <v>3191</v>
      </c>
      <c r="G885" s="1" t="s">
        <v>15</v>
      </c>
      <c r="H885" s="1" t="s">
        <v>15</v>
      </c>
      <c r="I885" s="1" t="s">
        <v>15</v>
      </c>
      <c r="J885" s="19">
        <v>1640</v>
      </c>
      <c r="N885" s="10">
        <v>46202</v>
      </c>
      <c r="O885" s="19">
        <v>1640</v>
      </c>
      <c r="AC885" s="10" t="str">
        <f t="shared" si="131"/>
        <v>|10180|10148|</v>
      </c>
      <c r="AD885" s="10" t="str">
        <f t="shared" si="132"/>
        <v>USINAGEM</v>
      </c>
    </row>
    <row r="886" spans="1:30" ht="24" customHeight="1" x14ac:dyDescent="0.3">
      <c r="A886" s="35">
        <v>46199</v>
      </c>
      <c r="B886" s="10">
        <v>10176</v>
      </c>
      <c r="C886" s="10" t="s">
        <v>3130</v>
      </c>
      <c r="D886" s="10" t="s">
        <v>56</v>
      </c>
      <c r="E886" s="10">
        <v>20014005</v>
      </c>
      <c r="F886" s="10" t="s">
        <v>3184</v>
      </c>
      <c r="G886" s="10" t="s">
        <v>56</v>
      </c>
      <c r="H886" s="10" t="s">
        <v>56</v>
      </c>
      <c r="I886" s="9" t="s">
        <v>56</v>
      </c>
      <c r="J886" s="9">
        <v>30</v>
      </c>
      <c r="K886" s="10">
        <f>IF($E886="","",IFERROR(INDEX('01_Cad_Pecas'!$H$2:$H$5000,MATCH($E886,'01_Cad_Pecas'!$D$2:$D$5000,0)),IFERROR(INDEX('01_Cad_Pecas'!$H$2:$H$5000,MATCH(VALUE($E886),'01_Cad_Pecas'!$D$2:$D$5000,0)),"")))</f>
        <v>1.1000000000000001</v>
      </c>
      <c r="L886" s="10">
        <f>IF($E886="","",IFERROR(INDEX('01_Cad_Pecas'!$I$2:$I$5000,MATCH($E886,'01_Cad_Pecas'!$D$2:$D$5000,0)),IFERROR(INDEX('01_Cad_Pecas'!$I$2:$I$5000,MATCH(VALUE($E886),'01_Cad_Pecas'!$D$2:$D$5000,0)),"")))</f>
        <v>9.375E-2</v>
      </c>
      <c r="M886" s="10">
        <f t="shared" ref="M886:M917" si="147">IF(OR($J886="",$L886=""),"",IF($K886="",0,$K886)+$J886*$L886)</f>
        <v>3.9125000000000001</v>
      </c>
      <c r="N886" s="10">
        <v>46200</v>
      </c>
      <c r="O886" s="9">
        <v>30</v>
      </c>
      <c r="P886" s="10"/>
      <c r="Q886" s="10"/>
      <c r="R886" s="10">
        <f t="shared" ref="R886:R917" si="148">IF(AND($P886&lt;&gt;"",$Q886&lt;&gt;""),($Q886-$P886)*1440,IF(AND($O886&lt;&gt;"",$L886&lt;&gt;""),IF($K886="",0,$K886)+$O886*$L886,""))</f>
        <v>3.9125000000000001</v>
      </c>
      <c r="S886" s="10"/>
      <c r="T886" s="10">
        <f t="shared" ref="T886:T917" si="149">IF(OR($J886="",$O886=""),"",$O886/$J886)</f>
        <v>1</v>
      </c>
      <c r="U886" s="10"/>
      <c r="V886" s="10" t="str">
        <f t="shared" ref="V886:V917" ca="1" si="150">IF($A886="","",IF(AND($A886&lt;&gt;"",NOT(OR($U886="Concluído",$U886="Concluido")),TODAY()&gt;$A886),"SIM","NÃO"))</f>
        <v>SIM</v>
      </c>
      <c r="W886" s="10">
        <f>IF(OR($A886="",$I886="",$M886=""),"",SUMIFS($M$2:M886,$I$2:I886,$I886,$A$2:A886,$A886)-$M886)</f>
        <v>0</v>
      </c>
      <c r="X886" s="10">
        <f t="shared" ref="X886:X917" si="151">IF(OR($A886="",$I886=""),"",SUMIFS($M$2:$M$4922,$I$2:$I$4922,$I886,$A$2:$A$4922,$A886))</f>
        <v>396.50780000000015</v>
      </c>
      <c r="Y886" s="10">
        <f>IFERROR(VLOOKUP($I886,'02_Cad_Maquinas'!$B$2:$H$200,7,FALSE()),"")</f>
        <v>448.8</v>
      </c>
      <c r="Z886" s="10">
        <f t="shared" ref="Z886:Z917" si="152">IF(OR($X886="",$Y886=""),"",$Y886-$X886)</f>
        <v>52.292199999999866</v>
      </c>
      <c r="AA886" s="11">
        <f t="shared" ref="AA886:AA917" si="153">IF(OR($X886="",$Y886=""),"",$X886/$Y886)</f>
        <v>0.88348440285205021</v>
      </c>
      <c r="AB886" s="10" t="s">
        <v>3346</v>
      </c>
      <c r="AC886" s="10" t="str">
        <f t="shared" si="131"/>
        <v>|10176|</v>
      </c>
      <c r="AD886" s="10" t="str">
        <f t="shared" si="132"/>
        <v>UV</v>
      </c>
    </row>
    <row r="887" spans="1:30" ht="24" customHeight="1" x14ac:dyDescent="0.3">
      <c r="A887" s="35">
        <v>46199</v>
      </c>
      <c r="B887" s="10">
        <v>10176</v>
      </c>
      <c r="C887" s="10" t="s">
        <v>3130</v>
      </c>
      <c r="D887" s="10" t="s">
        <v>56</v>
      </c>
      <c r="E887" s="10">
        <v>20014205</v>
      </c>
      <c r="F887" s="10" t="s">
        <v>3186</v>
      </c>
      <c r="G887" s="10" t="s">
        <v>56</v>
      </c>
      <c r="H887" s="10" t="s">
        <v>56</v>
      </c>
      <c r="I887" s="9" t="s">
        <v>56</v>
      </c>
      <c r="J887" s="9">
        <v>30</v>
      </c>
      <c r="K887" s="10">
        <f>IF($E887="","",IFERROR(INDEX('01_Cad_Pecas'!$H$2:$H$5000,MATCH($E887,'01_Cad_Pecas'!$D$2:$D$5000,0)),IFERROR(INDEX('01_Cad_Pecas'!$H$2:$H$5000,MATCH(VALUE($E887),'01_Cad_Pecas'!$D$2:$D$5000,0)),"")))</f>
        <v>1.1000000000000001</v>
      </c>
      <c r="L887" s="10">
        <f>IF($E887="","",IFERROR(INDEX('01_Cad_Pecas'!$I$2:$I$5000,MATCH($E887,'01_Cad_Pecas'!$D$2:$D$5000,0)),IFERROR(INDEX('01_Cad_Pecas'!$I$2:$I$5000,MATCH(VALUE($E887),'01_Cad_Pecas'!$D$2:$D$5000,0)),"")))</f>
        <v>9.375E-2</v>
      </c>
      <c r="M887" s="10">
        <f t="shared" si="147"/>
        <v>3.9125000000000001</v>
      </c>
      <c r="N887" s="10">
        <v>46200</v>
      </c>
      <c r="O887" s="9">
        <v>30</v>
      </c>
      <c r="P887" s="10"/>
      <c r="Q887" s="10"/>
      <c r="R887" s="10">
        <f t="shared" si="148"/>
        <v>3.9125000000000001</v>
      </c>
      <c r="S887" s="10"/>
      <c r="T887" s="10">
        <f t="shared" si="149"/>
        <v>1</v>
      </c>
      <c r="U887" s="10"/>
      <c r="V887" s="10" t="str">
        <f t="shared" ca="1" si="150"/>
        <v>SIM</v>
      </c>
      <c r="W887" s="10">
        <f>IF(OR($A887="",$I887="",$M887=""),"",SUMIFS($M$2:M887,$I$2:I887,$I887,$A$2:A887,$A887)-$M887)</f>
        <v>3.9125000000000001</v>
      </c>
      <c r="X887" s="10">
        <f t="shared" si="151"/>
        <v>396.50780000000015</v>
      </c>
      <c r="Y887" s="10">
        <f>IFERROR(VLOOKUP($I887,'02_Cad_Maquinas'!$B$2:$H$200,7,FALSE()),"")</f>
        <v>448.8</v>
      </c>
      <c r="Z887" s="10">
        <f t="shared" si="152"/>
        <v>52.292199999999866</v>
      </c>
      <c r="AA887" s="11">
        <f t="shared" si="153"/>
        <v>0.88348440285205021</v>
      </c>
      <c r="AB887" s="10" t="s">
        <v>3346</v>
      </c>
      <c r="AC887" s="10" t="str">
        <f t="shared" si="131"/>
        <v>|10176|</v>
      </c>
      <c r="AD887" s="10" t="str">
        <f t="shared" si="132"/>
        <v>UV</v>
      </c>
    </row>
    <row r="888" spans="1:30" ht="24" customHeight="1" x14ac:dyDescent="0.3">
      <c r="A888" s="35">
        <v>46199</v>
      </c>
      <c r="B888" s="10">
        <v>10176</v>
      </c>
      <c r="C888" s="10" t="s">
        <v>3130</v>
      </c>
      <c r="D888" s="10" t="s">
        <v>56</v>
      </c>
      <c r="E888" s="10">
        <v>20014305</v>
      </c>
      <c r="F888" s="10" t="s">
        <v>3187</v>
      </c>
      <c r="G888" s="10" t="s">
        <v>56</v>
      </c>
      <c r="H888" s="10" t="s">
        <v>56</v>
      </c>
      <c r="I888" s="9" t="s">
        <v>56</v>
      </c>
      <c r="J888" s="9">
        <v>42</v>
      </c>
      <c r="K888" s="10">
        <f>IF($E888="","",IFERROR(INDEX('01_Cad_Pecas'!$H$2:$H$5000,MATCH($E888,'01_Cad_Pecas'!$D$2:$D$5000,0)),IFERROR(INDEX('01_Cad_Pecas'!$H$2:$H$5000,MATCH(VALUE($E888),'01_Cad_Pecas'!$D$2:$D$5000,0)),"")))</f>
        <v>1.1000000000000001</v>
      </c>
      <c r="L888" s="10">
        <f>IF($E888="","",IFERROR(INDEX('01_Cad_Pecas'!$I$2:$I$5000,MATCH($E888,'01_Cad_Pecas'!$D$2:$D$5000,0)),IFERROR(INDEX('01_Cad_Pecas'!$I$2:$I$5000,MATCH(VALUE($E888),'01_Cad_Pecas'!$D$2:$D$5000,0)),"")))</f>
        <v>9.375E-2</v>
      </c>
      <c r="M888" s="10">
        <f t="shared" si="147"/>
        <v>5.0374999999999996</v>
      </c>
      <c r="N888" s="10">
        <v>46200</v>
      </c>
      <c r="O888" s="9">
        <v>42</v>
      </c>
      <c r="P888" s="10"/>
      <c r="Q888" s="10"/>
      <c r="R888" s="10">
        <f t="shared" si="148"/>
        <v>5.0374999999999996</v>
      </c>
      <c r="S888" s="10"/>
      <c r="T888" s="10">
        <f t="shared" si="149"/>
        <v>1</v>
      </c>
      <c r="U888" s="10"/>
      <c r="V888" s="10" t="str">
        <f t="shared" ca="1" si="150"/>
        <v>SIM</v>
      </c>
      <c r="W888" s="10">
        <f>IF(OR($A888="",$I888="",$M888=""),"",SUMIFS($M$2:M888,$I$2:I888,$I888,$A$2:A888,$A888)-$M888)</f>
        <v>7.8250000000000011</v>
      </c>
      <c r="X888" s="10">
        <f t="shared" si="151"/>
        <v>396.50780000000015</v>
      </c>
      <c r="Y888" s="10">
        <f>IFERROR(VLOOKUP($I888,'02_Cad_Maquinas'!$B$2:$H$200,7,FALSE()),"")</f>
        <v>448.8</v>
      </c>
      <c r="Z888" s="10">
        <f t="shared" si="152"/>
        <v>52.292199999999866</v>
      </c>
      <c r="AA888" s="11">
        <f t="shared" si="153"/>
        <v>0.88348440285205021</v>
      </c>
      <c r="AB888" s="10" t="s">
        <v>3346</v>
      </c>
      <c r="AC888" s="10" t="str">
        <f t="shared" si="131"/>
        <v>|10176|</v>
      </c>
      <c r="AD888" s="10" t="str">
        <f t="shared" si="132"/>
        <v>UV</v>
      </c>
    </row>
    <row r="889" spans="1:30" ht="24" customHeight="1" x14ac:dyDescent="0.3">
      <c r="A889" s="35">
        <v>46199</v>
      </c>
      <c r="B889" s="10">
        <v>10176</v>
      </c>
      <c r="C889" s="10" t="s">
        <v>3130</v>
      </c>
      <c r="D889" s="10" t="s">
        <v>56</v>
      </c>
      <c r="E889" s="10">
        <v>20011004</v>
      </c>
      <c r="F889" s="10" t="s">
        <v>3256</v>
      </c>
      <c r="G889" s="10" t="s">
        <v>56</v>
      </c>
      <c r="H889" s="10" t="s">
        <v>56</v>
      </c>
      <c r="I889" s="9" t="s">
        <v>56</v>
      </c>
      <c r="J889" s="9">
        <v>60</v>
      </c>
      <c r="K889" s="10">
        <f>IF($E889="","",IFERROR(INDEX('01_Cad_Pecas'!$H$2:$H$5000,MATCH($E889,'01_Cad_Pecas'!$D$2:$D$5000,0)),IFERROR(INDEX('01_Cad_Pecas'!$H$2:$H$5000,MATCH(VALUE($E889),'01_Cad_Pecas'!$D$2:$D$5000,0)),"")))</f>
        <v>1.1000000000000001</v>
      </c>
      <c r="L889" s="10">
        <f>IF($E889="","",IFERROR(INDEX('01_Cad_Pecas'!$I$2:$I$5000,MATCH($E889,'01_Cad_Pecas'!$D$2:$D$5000,0)),IFERROR(INDEX('01_Cad_Pecas'!$I$2:$I$5000,MATCH(VALUE($E889),'01_Cad_Pecas'!$D$2:$D$5000,0)),"")))</f>
        <v>9.375E-2</v>
      </c>
      <c r="M889" s="10">
        <f t="shared" si="147"/>
        <v>6.7249999999999996</v>
      </c>
      <c r="N889" s="10">
        <v>46200</v>
      </c>
      <c r="O889" s="9">
        <v>60</v>
      </c>
      <c r="P889" s="10"/>
      <c r="Q889" s="10"/>
      <c r="R889" s="10">
        <f t="shared" si="148"/>
        <v>6.7249999999999996</v>
      </c>
      <c r="S889" s="10"/>
      <c r="T889" s="10">
        <f t="shared" si="149"/>
        <v>1</v>
      </c>
      <c r="U889" s="10"/>
      <c r="V889" s="10" t="str">
        <f t="shared" ca="1" si="150"/>
        <v>SIM</v>
      </c>
      <c r="W889" s="10">
        <f>IF(OR($A889="",$I889="",$M889=""),"",SUMIFS($M$2:M889,$I$2:I889,$I889,$A$2:A889,$A889)-$M889)</f>
        <v>12.862499999999999</v>
      </c>
      <c r="X889" s="10">
        <f t="shared" si="151"/>
        <v>396.50780000000015</v>
      </c>
      <c r="Y889" s="10">
        <f>IFERROR(VLOOKUP($I889,'02_Cad_Maquinas'!$B$2:$H$200,7,FALSE()),"")</f>
        <v>448.8</v>
      </c>
      <c r="Z889" s="10">
        <f t="shared" si="152"/>
        <v>52.292199999999866</v>
      </c>
      <c r="AA889" s="11">
        <f t="shared" si="153"/>
        <v>0.88348440285205021</v>
      </c>
      <c r="AB889" s="10" t="s">
        <v>3346</v>
      </c>
      <c r="AC889" s="10" t="str">
        <f t="shared" si="131"/>
        <v>|10176|</v>
      </c>
      <c r="AD889" s="10" t="str">
        <f t="shared" si="132"/>
        <v>UV</v>
      </c>
    </row>
    <row r="890" spans="1:30" ht="24" customHeight="1" x14ac:dyDescent="0.3">
      <c r="A890" s="35">
        <v>46199</v>
      </c>
      <c r="B890" s="10">
        <v>10176</v>
      </c>
      <c r="C890" s="10" t="s">
        <v>3130</v>
      </c>
      <c r="D890" s="10" t="s">
        <v>56</v>
      </c>
      <c r="E890" s="10">
        <v>20011005</v>
      </c>
      <c r="F890" s="10" t="s">
        <v>3258</v>
      </c>
      <c r="G890" s="10" t="s">
        <v>56</v>
      </c>
      <c r="H890" s="10" t="s">
        <v>56</v>
      </c>
      <c r="I890" s="9" t="s">
        <v>56</v>
      </c>
      <c r="J890" s="9">
        <v>60</v>
      </c>
      <c r="K890" s="10">
        <f>IF($E890="","",IFERROR(INDEX('01_Cad_Pecas'!$H$2:$H$5000,MATCH($E890,'01_Cad_Pecas'!$D$2:$D$5000,0)),IFERROR(INDEX('01_Cad_Pecas'!$H$2:$H$5000,MATCH(VALUE($E890),'01_Cad_Pecas'!$D$2:$D$5000,0)),"")))</f>
        <v>1.1000000000000001</v>
      </c>
      <c r="L890" s="10">
        <f>IF($E890="","",IFERROR(INDEX('01_Cad_Pecas'!$I$2:$I$5000,MATCH($E890,'01_Cad_Pecas'!$D$2:$D$5000,0)),IFERROR(INDEX('01_Cad_Pecas'!$I$2:$I$5000,MATCH(VALUE($E890),'01_Cad_Pecas'!$D$2:$D$5000,0)),"")))</f>
        <v>9.375E-2</v>
      </c>
      <c r="M890" s="10">
        <f t="shared" si="147"/>
        <v>6.7249999999999996</v>
      </c>
      <c r="N890" s="10">
        <v>46200</v>
      </c>
      <c r="O890" s="9">
        <v>60</v>
      </c>
      <c r="P890" s="10"/>
      <c r="Q890" s="10"/>
      <c r="R890" s="10">
        <f t="shared" si="148"/>
        <v>6.7249999999999996</v>
      </c>
      <c r="S890" s="10"/>
      <c r="T890" s="10">
        <f t="shared" si="149"/>
        <v>1</v>
      </c>
      <c r="U890" s="10"/>
      <c r="V890" s="10" t="str">
        <f t="shared" ca="1" si="150"/>
        <v>SIM</v>
      </c>
      <c r="W890" s="10">
        <f>IF(OR($A890="",$I890="",$M890=""),"",SUMIFS($M$2:M890,$I$2:I890,$I890,$A$2:A890,$A890)-$M890)</f>
        <v>19.587499999999999</v>
      </c>
      <c r="X890" s="10">
        <f t="shared" si="151"/>
        <v>396.50780000000015</v>
      </c>
      <c r="Y890" s="10">
        <f>IFERROR(VLOOKUP($I890,'02_Cad_Maquinas'!$B$2:$H$200,7,FALSE()),"")</f>
        <v>448.8</v>
      </c>
      <c r="Z890" s="10">
        <f t="shared" si="152"/>
        <v>52.292199999999866</v>
      </c>
      <c r="AA890" s="11">
        <f t="shared" si="153"/>
        <v>0.88348440285205021</v>
      </c>
      <c r="AB890" s="10" t="s">
        <v>3346</v>
      </c>
      <c r="AC890" s="10" t="str">
        <f t="shared" si="131"/>
        <v>|10176|</v>
      </c>
      <c r="AD890" s="10" t="str">
        <f t="shared" si="132"/>
        <v>UV</v>
      </c>
    </row>
    <row r="891" spans="1:30" ht="24" customHeight="1" x14ac:dyDescent="0.3">
      <c r="A891" s="35">
        <v>46199</v>
      </c>
      <c r="B891" s="10">
        <v>10176</v>
      </c>
      <c r="C891" s="10" t="s">
        <v>3130</v>
      </c>
      <c r="D891" s="10" t="s">
        <v>56</v>
      </c>
      <c r="E891" s="10">
        <v>20012405</v>
      </c>
      <c r="F891" s="10" t="s">
        <v>3259</v>
      </c>
      <c r="G891" s="10" t="s">
        <v>56</v>
      </c>
      <c r="H891" s="10" t="s">
        <v>56</v>
      </c>
      <c r="I891" s="9" t="s">
        <v>56</v>
      </c>
      <c r="J891" s="9">
        <v>60</v>
      </c>
      <c r="K891" s="10">
        <f>IF($E891="","",IFERROR(INDEX('01_Cad_Pecas'!$H$2:$H$5000,MATCH($E891,'01_Cad_Pecas'!$D$2:$D$5000,0)),IFERROR(INDEX('01_Cad_Pecas'!$H$2:$H$5000,MATCH(VALUE($E891),'01_Cad_Pecas'!$D$2:$D$5000,0)),"")))</f>
        <v>1.1000000000000001</v>
      </c>
      <c r="L891" s="10">
        <f>IF($E891="","",IFERROR(INDEX('01_Cad_Pecas'!$I$2:$I$5000,MATCH($E891,'01_Cad_Pecas'!$D$2:$D$5000,0)),IFERROR(INDEX('01_Cad_Pecas'!$I$2:$I$5000,MATCH(VALUE($E891),'01_Cad_Pecas'!$D$2:$D$5000,0)),"")))</f>
        <v>9.375E-2</v>
      </c>
      <c r="M891" s="10">
        <f t="shared" si="147"/>
        <v>6.7249999999999996</v>
      </c>
      <c r="N891" s="10">
        <v>46200</v>
      </c>
      <c r="O891" s="9">
        <v>60</v>
      </c>
      <c r="P891" s="10"/>
      <c r="Q891" s="10"/>
      <c r="R891" s="10">
        <f t="shared" si="148"/>
        <v>6.7249999999999996</v>
      </c>
      <c r="S891" s="10"/>
      <c r="T891" s="10">
        <f t="shared" si="149"/>
        <v>1</v>
      </c>
      <c r="U891" s="10"/>
      <c r="V891" s="10" t="str">
        <f t="shared" ca="1" si="150"/>
        <v>SIM</v>
      </c>
      <c r="W891" s="10">
        <f>IF(OR($A891="",$I891="",$M891=""),"",SUMIFS($M$2:M891,$I$2:I891,$I891,$A$2:A891,$A891)-$M891)</f>
        <v>26.3125</v>
      </c>
      <c r="X891" s="10">
        <f t="shared" si="151"/>
        <v>396.50780000000015</v>
      </c>
      <c r="Y891" s="10">
        <f>IFERROR(VLOOKUP($I891,'02_Cad_Maquinas'!$B$2:$H$200,7,FALSE()),"")</f>
        <v>448.8</v>
      </c>
      <c r="Z891" s="10">
        <f t="shared" si="152"/>
        <v>52.292199999999866</v>
      </c>
      <c r="AA891" s="11">
        <f t="shared" si="153"/>
        <v>0.88348440285205021</v>
      </c>
      <c r="AB891" s="10" t="s">
        <v>3346</v>
      </c>
      <c r="AC891" s="10" t="str">
        <f t="shared" si="131"/>
        <v>|10176|</v>
      </c>
      <c r="AD891" s="10" t="str">
        <f t="shared" si="132"/>
        <v>UV</v>
      </c>
    </row>
    <row r="892" spans="1:30" ht="24" customHeight="1" x14ac:dyDescent="0.3">
      <c r="A892" s="35">
        <v>46199</v>
      </c>
      <c r="B892" s="10">
        <v>10176</v>
      </c>
      <c r="C892" s="10" t="s">
        <v>3130</v>
      </c>
      <c r="D892" s="10" t="s">
        <v>56</v>
      </c>
      <c r="E892" s="10">
        <v>20012405</v>
      </c>
      <c r="F892" s="10" t="s">
        <v>3259</v>
      </c>
      <c r="G892" s="10" t="s">
        <v>56</v>
      </c>
      <c r="H892" s="10" t="s">
        <v>56</v>
      </c>
      <c r="I892" s="9" t="s">
        <v>56</v>
      </c>
      <c r="J892" s="9">
        <v>24</v>
      </c>
      <c r="K892" s="10">
        <f>IF($E892="","",IFERROR(INDEX('01_Cad_Pecas'!$H$2:$H$5000,MATCH($E892,'01_Cad_Pecas'!$D$2:$D$5000,0)),IFERROR(INDEX('01_Cad_Pecas'!$H$2:$H$5000,MATCH(VALUE($E892),'01_Cad_Pecas'!$D$2:$D$5000,0)),"")))</f>
        <v>1.1000000000000001</v>
      </c>
      <c r="L892" s="10">
        <f>IF($E892="","",IFERROR(INDEX('01_Cad_Pecas'!$I$2:$I$5000,MATCH($E892,'01_Cad_Pecas'!$D$2:$D$5000,0)),IFERROR(INDEX('01_Cad_Pecas'!$I$2:$I$5000,MATCH(VALUE($E892),'01_Cad_Pecas'!$D$2:$D$5000,0)),"")))</f>
        <v>9.375E-2</v>
      </c>
      <c r="M892" s="10">
        <f t="shared" si="147"/>
        <v>3.35</v>
      </c>
      <c r="N892" s="10">
        <v>46200</v>
      </c>
      <c r="O892" s="9">
        <v>24</v>
      </c>
      <c r="P892" s="10"/>
      <c r="Q892" s="10"/>
      <c r="R892" s="10">
        <f t="shared" si="148"/>
        <v>3.35</v>
      </c>
      <c r="S892" s="10"/>
      <c r="T892" s="10">
        <f t="shared" si="149"/>
        <v>1</v>
      </c>
      <c r="U892" s="10"/>
      <c r="V892" s="10" t="str">
        <f t="shared" ca="1" si="150"/>
        <v>SIM</v>
      </c>
      <c r="W892" s="10">
        <f>IF(OR($A892="",$I892="",$M892=""),"",SUMIFS($M$2:M892,$I$2:I892,$I892,$A$2:A892,$A892)-$M892)</f>
        <v>33.037500000000001</v>
      </c>
      <c r="X892" s="10">
        <f t="shared" si="151"/>
        <v>396.50780000000015</v>
      </c>
      <c r="Y892" s="10">
        <f>IFERROR(VLOOKUP($I892,'02_Cad_Maquinas'!$B$2:$H$200,7,FALSE()),"")</f>
        <v>448.8</v>
      </c>
      <c r="Z892" s="10">
        <f t="shared" si="152"/>
        <v>52.292199999999866</v>
      </c>
      <c r="AA892" s="11">
        <f t="shared" si="153"/>
        <v>0.88348440285205021</v>
      </c>
      <c r="AB892" s="10" t="s">
        <v>3346</v>
      </c>
      <c r="AC892" s="10" t="str">
        <f t="shared" si="131"/>
        <v>|10176|</v>
      </c>
      <c r="AD892" s="10" t="str">
        <f t="shared" si="132"/>
        <v>UV</v>
      </c>
    </row>
    <row r="893" spans="1:30" ht="24" customHeight="1" x14ac:dyDescent="0.3">
      <c r="A893" s="35">
        <v>46199</v>
      </c>
      <c r="B893" s="10">
        <v>10176</v>
      </c>
      <c r="C893" s="10" t="s">
        <v>3130</v>
      </c>
      <c r="D893" s="10" t="s">
        <v>56</v>
      </c>
      <c r="E893" s="10">
        <v>20013107</v>
      </c>
      <c r="F893" s="10" t="s">
        <v>3260</v>
      </c>
      <c r="G893" s="10" t="s">
        <v>56</v>
      </c>
      <c r="H893" s="10" t="s">
        <v>56</v>
      </c>
      <c r="I893" s="9" t="s">
        <v>56</v>
      </c>
      <c r="J893" s="9">
        <v>24</v>
      </c>
      <c r="K893" s="10">
        <f>IF($E893="","",IFERROR(INDEX('01_Cad_Pecas'!$H$2:$H$5000,MATCH($E893,'01_Cad_Pecas'!$D$2:$D$5000,0)),IFERROR(INDEX('01_Cad_Pecas'!$H$2:$H$5000,MATCH(VALUE($E893),'01_Cad_Pecas'!$D$2:$D$5000,0)),"")))</f>
        <v>1.1000000000000001</v>
      </c>
      <c r="L893" s="10">
        <f>IF($E893="","",IFERROR(INDEX('01_Cad_Pecas'!$I$2:$I$5000,MATCH($E893,'01_Cad_Pecas'!$D$2:$D$5000,0)),IFERROR(INDEX('01_Cad_Pecas'!$I$2:$I$5000,MATCH(VALUE($E893),'01_Cad_Pecas'!$D$2:$D$5000,0)),"")))</f>
        <v>9.375E-2</v>
      </c>
      <c r="M893" s="10">
        <f t="shared" si="147"/>
        <v>3.35</v>
      </c>
      <c r="N893" s="10">
        <v>46200</v>
      </c>
      <c r="O893" s="9">
        <v>24</v>
      </c>
      <c r="P893" s="10"/>
      <c r="Q893" s="10"/>
      <c r="R893" s="10">
        <f t="shared" si="148"/>
        <v>3.35</v>
      </c>
      <c r="S893" s="10"/>
      <c r="T893" s="10">
        <f t="shared" si="149"/>
        <v>1</v>
      </c>
      <c r="U893" s="10"/>
      <c r="V893" s="10" t="str">
        <f t="shared" ca="1" si="150"/>
        <v>SIM</v>
      </c>
      <c r="W893" s="10">
        <f>IF(OR($A893="",$I893="",$M893=""),"",SUMIFS($M$2:M893,$I$2:I893,$I893,$A$2:A893,$A893)-$M893)</f>
        <v>36.387500000000003</v>
      </c>
      <c r="X893" s="10">
        <f t="shared" si="151"/>
        <v>396.50780000000015</v>
      </c>
      <c r="Y893" s="10">
        <f>IFERROR(VLOOKUP($I893,'02_Cad_Maquinas'!$B$2:$H$200,7,FALSE()),"")</f>
        <v>448.8</v>
      </c>
      <c r="Z893" s="10">
        <f t="shared" si="152"/>
        <v>52.292199999999866</v>
      </c>
      <c r="AA893" s="11">
        <f t="shared" si="153"/>
        <v>0.88348440285205021</v>
      </c>
      <c r="AB893" s="10" t="s">
        <v>3346</v>
      </c>
      <c r="AC893" s="10" t="str">
        <f t="shared" si="131"/>
        <v>|10176|</v>
      </c>
      <c r="AD893" s="10" t="str">
        <f t="shared" si="132"/>
        <v>UV</v>
      </c>
    </row>
    <row r="894" spans="1:30" ht="24" customHeight="1" x14ac:dyDescent="0.3">
      <c r="A894" s="35">
        <v>46199</v>
      </c>
      <c r="B894" s="10">
        <v>10176</v>
      </c>
      <c r="C894" s="10" t="s">
        <v>3130</v>
      </c>
      <c r="D894" s="10" t="s">
        <v>56</v>
      </c>
      <c r="E894" s="10">
        <v>20013107</v>
      </c>
      <c r="F894" s="10" t="s">
        <v>3260</v>
      </c>
      <c r="G894" s="10" t="s">
        <v>56</v>
      </c>
      <c r="H894" s="10" t="s">
        <v>56</v>
      </c>
      <c r="I894" s="9" t="s">
        <v>56</v>
      </c>
      <c r="J894" s="9">
        <v>120</v>
      </c>
      <c r="K894" s="10">
        <f>IF($E894="","",IFERROR(INDEX('01_Cad_Pecas'!$H$2:$H$5000,MATCH($E894,'01_Cad_Pecas'!$D$2:$D$5000,0)),IFERROR(INDEX('01_Cad_Pecas'!$H$2:$H$5000,MATCH(VALUE($E894),'01_Cad_Pecas'!$D$2:$D$5000,0)),"")))</f>
        <v>1.1000000000000001</v>
      </c>
      <c r="L894" s="10">
        <f>IF($E894="","",IFERROR(INDEX('01_Cad_Pecas'!$I$2:$I$5000,MATCH($E894,'01_Cad_Pecas'!$D$2:$D$5000,0)),IFERROR(INDEX('01_Cad_Pecas'!$I$2:$I$5000,MATCH(VALUE($E894),'01_Cad_Pecas'!$D$2:$D$5000,0)),"")))</f>
        <v>9.375E-2</v>
      </c>
      <c r="M894" s="10">
        <f t="shared" si="147"/>
        <v>12.35</v>
      </c>
      <c r="N894" s="10">
        <v>46200</v>
      </c>
      <c r="O894" s="9">
        <v>120</v>
      </c>
      <c r="P894" s="10"/>
      <c r="Q894" s="10"/>
      <c r="R894" s="10">
        <f t="shared" si="148"/>
        <v>12.35</v>
      </c>
      <c r="S894" s="10"/>
      <c r="T894" s="10">
        <f t="shared" si="149"/>
        <v>1</v>
      </c>
      <c r="U894" s="10"/>
      <c r="V894" s="10" t="str">
        <f t="shared" ca="1" si="150"/>
        <v>SIM</v>
      </c>
      <c r="W894" s="10">
        <f>IF(OR($A894="",$I894="",$M894=""),"",SUMIFS($M$2:M894,$I$2:I894,$I894,$A$2:A894,$A894)-$M894)</f>
        <v>39.737500000000004</v>
      </c>
      <c r="X894" s="10">
        <f t="shared" si="151"/>
        <v>396.50780000000015</v>
      </c>
      <c r="Y894" s="10">
        <f>IFERROR(VLOOKUP($I894,'02_Cad_Maquinas'!$B$2:$H$200,7,FALSE()),"")</f>
        <v>448.8</v>
      </c>
      <c r="Z894" s="10">
        <f t="shared" si="152"/>
        <v>52.292199999999866</v>
      </c>
      <c r="AA894" s="11">
        <f t="shared" si="153"/>
        <v>0.88348440285205021</v>
      </c>
      <c r="AB894" s="10" t="s">
        <v>3346</v>
      </c>
      <c r="AC894" s="10" t="str">
        <f t="shared" si="131"/>
        <v>|10176|</v>
      </c>
      <c r="AD894" s="10" t="str">
        <f t="shared" si="132"/>
        <v>UV</v>
      </c>
    </row>
    <row r="895" spans="1:30" ht="24" customHeight="1" x14ac:dyDescent="0.3">
      <c r="A895" s="35">
        <v>46199</v>
      </c>
      <c r="B895" s="10">
        <v>10176</v>
      </c>
      <c r="C895" s="10" t="s">
        <v>3130</v>
      </c>
      <c r="D895" s="10" t="s">
        <v>56</v>
      </c>
      <c r="E895" s="10">
        <v>20016106</v>
      </c>
      <c r="F895" s="10" t="s">
        <v>3261</v>
      </c>
      <c r="G895" s="10" t="s">
        <v>56</v>
      </c>
      <c r="H895" s="10" t="s">
        <v>56</v>
      </c>
      <c r="I895" s="9" t="s">
        <v>56</v>
      </c>
      <c r="J895" s="9">
        <v>60</v>
      </c>
      <c r="K895" s="10">
        <f>IF($E895="","",IFERROR(INDEX('01_Cad_Pecas'!$H$2:$H$5000,MATCH($E895,'01_Cad_Pecas'!$D$2:$D$5000,0)),IFERROR(INDEX('01_Cad_Pecas'!$H$2:$H$5000,MATCH(VALUE($E895),'01_Cad_Pecas'!$D$2:$D$5000,0)),"")))</f>
        <v>1.1000000000000001</v>
      </c>
      <c r="L895" s="10">
        <f>IF($E895="","",IFERROR(INDEX('01_Cad_Pecas'!$I$2:$I$5000,MATCH($E895,'01_Cad_Pecas'!$D$2:$D$5000,0)),IFERROR(INDEX('01_Cad_Pecas'!$I$2:$I$5000,MATCH(VALUE($E895),'01_Cad_Pecas'!$D$2:$D$5000,0)),"")))</f>
        <v>9.375E-2</v>
      </c>
      <c r="M895" s="10">
        <f t="shared" si="147"/>
        <v>6.7249999999999996</v>
      </c>
      <c r="N895" s="10">
        <v>46200</v>
      </c>
      <c r="O895" s="9">
        <v>60</v>
      </c>
      <c r="P895" s="10"/>
      <c r="Q895" s="10"/>
      <c r="R895" s="10">
        <f t="shared" si="148"/>
        <v>6.7249999999999996</v>
      </c>
      <c r="S895" s="10"/>
      <c r="T895" s="10">
        <f t="shared" si="149"/>
        <v>1</v>
      </c>
      <c r="U895" s="10"/>
      <c r="V895" s="10" t="str">
        <f t="shared" ca="1" si="150"/>
        <v>SIM</v>
      </c>
      <c r="W895" s="10">
        <f>IF(OR($A895="",$I895="",$M895=""),"",SUMIFS($M$2:M895,$I$2:I895,$I895,$A$2:A895,$A895)-$M895)</f>
        <v>52.087500000000006</v>
      </c>
      <c r="X895" s="10">
        <f t="shared" si="151"/>
        <v>396.50780000000015</v>
      </c>
      <c r="Y895" s="10">
        <f>IFERROR(VLOOKUP($I895,'02_Cad_Maquinas'!$B$2:$H$200,7,FALSE()),"")</f>
        <v>448.8</v>
      </c>
      <c r="Z895" s="10">
        <f t="shared" si="152"/>
        <v>52.292199999999866</v>
      </c>
      <c r="AA895" s="11">
        <f t="shared" si="153"/>
        <v>0.88348440285205021</v>
      </c>
      <c r="AB895" s="10" t="s">
        <v>3346</v>
      </c>
      <c r="AC895" s="10" t="str">
        <f t="shared" si="131"/>
        <v>|10176|</v>
      </c>
      <c r="AD895" s="10" t="str">
        <f t="shared" si="132"/>
        <v>UV</v>
      </c>
    </row>
    <row r="896" spans="1:30" ht="24" customHeight="1" x14ac:dyDescent="0.3">
      <c r="A896" s="35">
        <v>46199</v>
      </c>
      <c r="B896" s="10">
        <v>10176</v>
      </c>
      <c r="C896" s="10" t="s">
        <v>3130</v>
      </c>
      <c r="D896" s="10" t="s">
        <v>56</v>
      </c>
      <c r="E896" s="10">
        <v>20019001</v>
      </c>
      <c r="F896" s="10" t="s">
        <v>1616</v>
      </c>
      <c r="G896" s="10" t="s">
        <v>56</v>
      </c>
      <c r="H896" s="10" t="s">
        <v>56</v>
      </c>
      <c r="I896" s="9" t="s">
        <v>56</v>
      </c>
      <c r="J896" s="9">
        <v>48</v>
      </c>
      <c r="K896" s="10">
        <f>IF($E896="","",IFERROR(INDEX('01_Cad_Pecas'!$H$2:$H$5000,MATCH($E896,'01_Cad_Pecas'!$D$2:$D$5000,0)),IFERROR(INDEX('01_Cad_Pecas'!$H$2:$H$5000,MATCH(VALUE($E896),'01_Cad_Pecas'!$D$2:$D$5000,0)),"")))</f>
        <v>1.1000000000000001</v>
      </c>
      <c r="L896" s="10">
        <f>IF($E896="","",IFERROR(INDEX('01_Cad_Pecas'!$I$2:$I$5000,MATCH($E896,'01_Cad_Pecas'!$D$2:$D$5000,0)),IFERROR(INDEX('01_Cad_Pecas'!$I$2:$I$5000,MATCH(VALUE($E896),'01_Cad_Pecas'!$D$2:$D$5000,0)),"")))</f>
        <v>9.375E-2</v>
      </c>
      <c r="M896" s="10">
        <f t="shared" si="147"/>
        <v>5.6</v>
      </c>
      <c r="N896" s="10">
        <v>46200</v>
      </c>
      <c r="O896" s="9">
        <v>48</v>
      </c>
      <c r="P896" s="10"/>
      <c r="Q896" s="10"/>
      <c r="R896" s="10">
        <f t="shared" si="148"/>
        <v>5.6</v>
      </c>
      <c r="S896" s="10"/>
      <c r="T896" s="10">
        <f t="shared" si="149"/>
        <v>1</v>
      </c>
      <c r="U896" s="10"/>
      <c r="V896" s="10" t="str">
        <f t="shared" ca="1" si="150"/>
        <v>SIM</v>
      </c>
      <c r="W896" s="10">
        <f>IF(OR($A896="",$I896="",$M896=""),"",SUMIFS($M$2:M896,$I$2:I896,$I896,$A$2:A896,$A896)-$M896)</f>
        <v>58.812500000000007</v>
      </c>
      <c r="X896" s="10">
        <f t="shared" si="151"/>
        <v>396.50780000000015</v>
      </c>
      <c r="Y896" s="10">
        <f>IFERROR(VLOOKUP($I896,'02_Cad_Maquinas'!$B$2:$H$200,7,FALSE()),"")</f>
        <v>448.8</v>
      </c>
      <c r="Z896" s="10">
        <f t="shared" si="152"/>
        <v>52.292199999999866</v>
      </c>
      <c r="AA896" s="11">
        <f t="shared" si="153"/>
        <v>0.88348440285205021</v>
      </c>
      <c r="AB896" s="10" t="s">
        <v>3346</v>
      </c>
      <c r="AC896" s="10" t="str">
        <f t="shared" si="131"/>
        <v>|10176|</v>
      </c>
      <c r="AD896" s="10" t="str">
        <f t="shared" si="132"/>
        <v>UV</v>
      </c>
    </row>
    <row r="897" spans="1:30" ht="24" customHeight="1" x14ac:dyDescent="0.3">
      <c r="A897" s="35">
        <v>46199</v>
      </c>
      <c r="B897" s="10">
        <v>10176</v>
      </c>
      <c r="C897" s="10" t="s">
        <v>3130</v>
      </c>
      <c r="D897" s="10" t="s">
        <v>56</v>
      </c>
      <c r="E897" s="10">
        <v>20019002</v>
      </c>
      <c r="F897" s="10" t="s">
        <v>1615</v>
      </c>
      <c r="G897" s="10" t="s">
        <v>56</v>
      </c>
      <c r="H897" s="10" t="s">
        <v>56</v>
      </c>
      <c r="I897" s="9" t="s">
        <v>56</v>
      </c>
      <c r="J897" s="9">
        <v>48</v>
      </c>
      <c r="K897" s="10">
        <f>IF($E897="","",IFERROR(INDEX('01_Cad_Pecas'!$H$2:$H$5000,MATCH($E897,'01_Cad_Pecas'!$D$2:$D$5000,0)),IFERROR(INDEX('01_Cad_Pecas'!$H$2:$H$5000,MATCH(VALUE($E897),'01_Cad_Pecas'!$D$2:$D$5000,0)),"")))</f>
        <v>1.1000000000000001</v>
      </c>
      <c r="L897" s="10">
        <f>IF($E897="","",IFERROR(INDEX('01_Cad_Pecas'!$I$2:$I$5000,MATCH($E897,'01_Cad_Pecas'!$D$2:$D$5000,0)),IFERROR(INDEX('01_Cad_Pecas'!$I$2:$I$5000,MATCH(VALUE($E897),'01_Cad_Pecas'!$D$2:$D$5000,0)),"")))</f>
        <v>9.375E-2</v>
      </c>
      <c r="M897" s="10">
        <f t="shared" si="147"/>
        <v>5.6</v>
      </c>
      <c r="N897" s="10">
        <v>46200</v>
      </c>
      <c r="O897" s="9">
        <v>48</v>
      </c>
      <c r="P897" s="10"/>
      <c r="Q897" s="10"/>
      <c r="R897" s="10">
        <f t="shared" si="148"/>
        <v>5.6</v>
      </c>
      <c r="S897" s="10"/>
      <c r="T897" s="10">
        <f t="shared" si="149"/>
        <v>1</v>
      </c>
      <c r="U897" s="10"/>
      <c r="V897" s="10" t="str">
        <f t="shared" ca="1" si="150"/>
        <v>SIM</v>
      </c>
      <c r="W897" s="10">
        <f>IF(OR($A897="",$I897="",$M897=""),"",SUMIFS($M$2:M897,$I$2:I897,$I897,$A$2:A897,$A897)-$M897)</f>
        <v>64.412500000000009</v>
      </c>
      <c r="X897" s="10">
        <f t="shared" si="151"/>
        <v>396.50780000000015</v>
      </c>
      <c r="Y897" s="10">
        <f>IFERROR(VLOOKUP($I897,'02_Cad_Maquinas'!$B$2:$H$200,7,FALSE()),"")</f>
        <v>448.8</v>
      </c>
      <c r="Z897" s="10">
        <f t="shared" si="152"/>
        <v>52.292199999999866</v>
      </c>
      <c r="AA897" s="11">
        <f t="shared" si="153"/>
        <v>0.88348440285205021</v>
      </c>
      <c r="AB897" s="10" t="s">
        <v>3346</v>
      </c>
      <c r="AC897" s="10" t="str">
        <f t="shared" si="131"/>
        <v>|10176|</v>
      </c>
      <c r="AD897" s="10" t="str">
        <f t="shared" si="132"/>
        <v>UV</v>
      </c>
    </row>
    <row r="898" spans="1:30" ht="24" customHeight="1" x14ac:dyDescent="0.3">
      <c r="A898" s="35">
        <v>46199</v>
      </c>
      <c r="B898" s="10">
        <v>10176</v>
      </c>
      <c r="C898" s="10" t="s">
        <v>3130</v>
      </c>
      <c r="D898" s="10" t="s">
        <v>56</v>
      </c>
      <c r="E898" s="10">
        <v>20019003</v>
      </c>
      <c r="F898" s="10" t="s">
        <v>1617</v>
      </c>
      <c r="G898" s="10" t="s">
        <v>56</v>
      </c>
      <c r="H898" s="10" t="s">
        <v>56</v>
      </c>
      <c r="I898" s="9" t="s">
        <v>56</v>
      </c>
      <c r="J898" s="9">
        <v>24</v>
      </c>
      <c r="K898" s="10">
        <f>IF($E898="","",IFERROR(INDEX('01_Cad_Pecas'!$H$2:$H$5000,MATCH($E898,'01_Cad_Pecas'!$D$2:$D$5000,0)),IFERROR(INDEX('01_Cad_Pecas'!$H$2:$H$5000,MATCH(VALUE($E898),'01_Cad_Pecas'!$D$2:$D$5000,0)),"")))</f>
        <v>3</v>
      </c>
      <c r="L898" s="10">
        <f>IF($E898="","",IFERROR(INDEX('01_Cad_Pecas'!$I$2:$I$5000,MATCH($E898,'01_Cad_Pecas'!$D$2:$D$5000,0)),IFERROR(INDEX('01_Cad_Pecas'!$I$2:$I$5000,MATCH(VALUE($E898),'01_Cad_Pecas'!$D$2:$D$5000,0)),"")))</f>
        <v>6.7799999999999999E-2</v>
      </c>
      <c r="M898" s="10">
        <f t="shared" si="147"/>
        <v>4.6272000000000002</v>
      </c>
      <c r="N898" s="10">
        <v>46200</v>
      </c>
      <c r="O898" s="9">
        <v>24</v>
      </c>
      <c r="P898" s="10"/>
      <c r="Q898" s="10"/>
      <c r="R898" s="10">
        <f t="shared" si="148"/>
        <v>4.6272000000000002</v>
      </c>
      <c r="S898" s="10"/>
      <c r="T898" s="10">
        <f t="shared" si="149"/>
        <v>1</v>
      </c>
      <c r="U898" s="10"/>
      <c r="V898" s="10" t="str">
        <f t="shared" ca="1" si="150"/>
        <v>SIM</v>
      </c>
      <c r="W898" s="10">
        <f>IF(OR($A898="",$I898="",$M898=""),"",SUMIFS($M$2:M898,$I$2:I898,$I898,$A$2:A898,$A898)-$M898)</f>
        <v>70.012500000000003</v>
      </c>
      <c r="X898" s="10">
        <f t="shared" si="151"/>
        <v>396.50780000000015</v>
      </c>
      <c r="Y898" s="10">
        <f>IFERROR(VLOOKUP($I898,'02_Cad_Maquinas'!$B$2:$H$200,7,FALSE()),"")</f>
        <v>448.8</v>
      </c>
      <c r="Z898" s="10">
        <f t="shared" si="152"/>
        <v>52.292199999999866</v>
      </c>
      <c r="AA898" s="11">
        <f t="shared" si="153"/>
        <v>0.88348440285205021</v>
      </c>
      <c r="AB898" s="10" t="s">
        <v>3346</v>
      </c>
      <c r="AC898" s="10" t="str">
        <f t="shared" si="131"/>
        <v>|10176|</v>
      </c>
      <c r="AD898" s="10" t="str">
        <f t="shared" si="132"/>
        <v>UV</v>
      </c>
    </row>
    <row r="899" spans="1:30" ht="24" customHeight="1" x14ac:dyDescent="0.3">
      <c r="A899" s="35">
        <v>46199</v>
      </c>
      <c r="B899" s="10">
        <v>10176</v>
      </c>
      <c r="C899" s="10" t="s">
        <v>3130</v>
      </c>
      <c r="D899" s="10" t="s">
        <v>56</v>
      </c>
      <c r="E899" s="10">
        <v>20019005</v>
      </c>
      <c r="F899" s="10" t="s">
        <v>2939</v>
      </c>
      <c r="G899" s="10" t="s">
        <v>56</v>
      </c>
      <c r="H899" s="10" t="s">
        <v>56</v>
      </c>
      <c r="I899" s="9" t="s">
        <v>56</v>
      </c>
      <c r="J899" s="9">
        <v>240</v>
      </c>
      <c r="K899" s="10">
        <f>IF($E899="","",IFERROR(INDEX('01_Cad_Pecas'!$H$2:$H$5000,MATCH($E899,'01_Cad_Pecas'!$D$2:$D$5000,0)),IFERROR(INDEX('01_Cad_Pecas'!$H$2:$H$5000,MATCH(VALUE($E899),'01_Cad_Pecas'!$D$2:$D$5000,0)),"")))</f>
        <v>3</v>
      </c>
      <c r="L899" s="10">
        <f>IF($E899="","",IFERROR(INDEX('01_Cad_Pecas'!$I$2:$I$5000,MATCH($E899,'01_Cad_Pecas'!$D$2:$D$5000,0)),IFERROR(INDEX('01_Cad_Pecas'!$I$2:$I$5000,MATCH(VALUE($E899),'01_Cad_Pecas'!$D$2:$D$5000,0)),"")))</f>
        <v>6.7799999999999999E-2</v>
      </c>
      <c r="M899" s="10">
        <f t="shared" si="147"/>
        <v>19.271999999999998</v>
      </c>
      <c r="N899" s="10">
        <v>46200</v>
      </c>
      <c r="O899" s="9">
        <v>240</v>
      </c>
      <c r="P899" s="10"/>
      <c r="Q899" s="10"/>
      <c r="R899" s="10">
        <f t="shared" si="148"/>
        <v>19.271999999999998</v>
      </c>
      <c r="S899" s="10"/>
      <c r="T899" s="10">
        <f t="shared" si="149"/>
        <v>1</v>
      </c>
      <c r="U899" s="10"/>
      <c r="V899" s="10" t="str">
        <f t="shared" ca="1" si="150"/>
        <v>SIM</v>
      </c>
      <c r="W899" s="10">
        <f>IF(OR($A899="",$I899="",$M899=""),"",SUMIFS($M$2:M899,$I$2:I899,$I899,$A$2:A899,$A899)-$M899)</f>
        <v>74.639700000000005</v>
      </c>
      <c r="X899" s="10">
        <f t="shared" si="151"/>
        <v>396.50780000000015</v>
      </c>
      <c r="Y899" s="10">
        <f>IFERROR(VLOOKUP($I899,'02_Cad_Maquinas'!$B$2:$H$200,7,FALSE()),"")</f>
        <v>448.8</v>
      </c>
      <c r="Z899" s="10">
        <f t="shared" si="152"/>
        <v>52.292199999999866</v>
      </c>
      <c r="AA899" s="11">
        <f t="shared" si="153"/>
        <v>0.88348440285205021</v>
      </c>
      <c r="AB899" s="10" t="s">
        <v>3346</v>
      </c>
      <c r="AC899" s="10" t="str">
        <f t="shared" ref="AC899:AC962" si="154">IF($B899="","","|"&amp;SUBSTITUTE(TRIM(SUBSTITUTE(SUBSTITUTE(SUBSTITUTE(SUBSTITUTE(SUBSTITUTE(SUBSTITUTE(SUBSTITUTE(SUBSTITUTE(SUBSTITUTE(SUBSTITUTE(SUBSTITUTE(SUBSTITUTE(SUBSTITUTE(SUBSTITUTE(TRIM($B899&amp;""),CHAR(10)," "),CHAR(13)," "),"."," "),";"," "),","," "),"/"," "),"+"," "),"-"," "),"  "," "),"  "," "),"  "," "),"  "," "),"  "," "),"  "," "))," ","|")&amp;"|")</f>
        <v>|10176|</v>
      </c>
      <c r="AD899" s="10" t="str">
        <f t="shared" ref="AD899:AD962" si="155">TRIM($I899&amp;"")</f>
        <v>UV</v>
      </c>
    </row>
    <row r="900" spans="1:30" ht="24" customHeight="1" x14ac:dyDescent="0.3">
      <c r="A900" s="35">
        <v>46199</v>
      </c>
      <c r="B900" s="10">
        <v>10176</v>
      </c>
      <c r="C900" s="10" t="s">
        <v>3130</v>
      </c>
      <c r="D900" s="10" t="s">
        <v>56</v>
      </c>
      <c r="E900" s="10">
        <v>20020002</v>
      </c>
      <c r="F900" s="10" t="s">
        <v>3263</v>
      </c>
      <c r="G900" s="10" t="s">
        <v>56</v>
      </c>
      <c r="H900" s="10" t="s">
        <v>56</v>
      </c>
      <c r="I900" s="9" t="s">
        <v>56</v>
      </c>
      <c r="J900" s="9">
        <v>30</v>
      </c>
      <c r="K900" s="10">
        <f>IF($E900="","",IFERROR(INDEX('01_Cad_Pecas'!$H$2:$H$5000,MATCH($E900,'01_Cad_Pecas'!$D$2:$D$5000,0)),IFERROR(INDEX('01_Cad_Pecas'!$H$2:$H$5000,MATCH(VALUE($E900),'01_Cad_Pecas'!$D$2:$D$5000,0)),"")))</f>
        <v>1.1000000000000001</v>
      </c>
      <c r="L900" s="10">
        <f>IF($E900="","",IFERROR(INDEX('01_Cad_Pecas'!$I$2:$I$5000,MATCH($E900,'01_Cad_Pecas'!$D$2:$D$5000,0)),IFERROR(INDEX('01_Cad_Pecas'!$I$2:$I$5000,MATCH(VALUE($E900),'01_Cad_Pecas'!$D$2:$D$5000,0)),"")))</f>
        <v>9.375E-2</v>
      </c>
      <c r="M900" s="10">
        <f t="shared" si="147"/>
        <v>3.9125000000000001</v>
      </c>
      <c r="N900" s="10">
        <v>46200</v>
      </c>
      <c r="O900" s="9">
        <v>30</v>
      </c>
      <c r="P900" s="10"/>
      <c r="Q900" s="10"/>
      <c r="R900" s="10">
        <f t="shared" si="148"/>
        <v>3.9125000000000001</v>
      </c>
      <c r="S900" s="10"/>
      <c r="T900" s="10">
        <f t="shared" si="149"/>
        <v>1</v>
      </c>
      <c r="U900" s="10"/>
      <c r="V900" s="10" t="str">
        <f t="shared" ca="1" si="150"/>
        <v>SIM</v>
      </c>
      <c r="W900" s="10">
        <f>IF(OR($A900="",$I900="",$M900=""),"",SUMIFS($M$2:M900,$I$2:I900,$I900,$A$2:A900,$A900)-$M900)</f>
        <v>93.911699999999996</v>
      </c>
      <c r="X900" s="10">
        <f t="shared" si="151"/>
        <v>396.50780000000015</v>
      </c>
      <c r="Y900" s="10">
        <f>IFERROR(VLOOKUP($I900,'02_Cad_Maquinas'!$B$2:$H$200,7,FALSE()),"")</f>
        <v>448.8</v>
      </c>
      <c r="Z900" s="10">
        <f t="shared" si="152"/>
        <v>52.292199999999866</v>
      </c>
      <c r="AA900" s="11">
        <f t="shared" si="153"/>
        <v>0.88348440285205021</v>
      </c>
      <c r="AB900" s="10" t="s">
        <v>3346</v>
      </c>
      <c r="AC900" s="10" t="str">
        <f t="shared" si="154"/>
        <v>|10176|</v>
      </c>
      <c r="AD900" s="10" t="str">
        <f t="shared" si="155"/>
        <v>UV</v>
      </c>
    </row>
    <row r="901" spans="1:30" ht="24" customHeight="1" x14ac:dyDescent="0.3">
      <c r="A901" s="35">
        <v>46199</v>
      </c>
      <c r="B901" s="10">
        <v>10176</v>
      </c>
      <c r="C901" s="10" t="s">
        <v>3130</v>
      </c>
      <c r="D901" s="10" t="s">
        <v>56</v>
      </c>
      <c r="E901" s="10">
        <v>20020003</v>
      </c>
      <c r="F901" s="10" t="s">
        <v>3264</v>
      </c>
      <c r="G901" s="10" t="s">
        <v>56</v>
      </c>
      <c r="H901" s="10" t="s">
        <v>56</v>
      </c>
      <c r="I901" s="9" t="s">
        <v>56</v>
      </c>
      <c r="J901" s="9">
        <v>30</v>
      </c>
      <c r="K901" s="10">
        <f>IF($E901="","",IFERROR(INDEX('01_Cad_Pecas'!$H$2:$H$5000,MATCH($E901,'01_Cad_Pecas'!$D$2:$D$5000,0)),IFERROR(INDEX('01_Cad_Pecas'!$H$2:$H$5000,MATCH(VALUE($E901),'01_Cad_Pecas'!$D$2:$D$5000,0)),"")))</f>
        <v>1.1000000000000001</v>
      </c>
      <c r="L901" s="10">
        <f>IF($E901="","",IFERROR(INDEX('01_Cad_Pecas'!$I$2:$I$5000,MATCH($E901,'01_Cad_Pecas'!$D$2:$D$5000,0)),IFERROR(INDEX('01_Cad_Pecas'!$I$2:$I$5000,MATCH(VALUE($E901),'01_Cad_Pecas'!$D$2:$D$5000,0)),"")))</f>
        <v>9.375E-2</v>
      </c>
      <c r="M901" s="10">
        <f t="shared" si="147"/>
        <v>3.9125000000000001</v>
      </c>
      <c r="N901" s="10">
        <v>46200</v>
      </c>
      <c r="O901" s="9">
        <v>30</v>
      </c>
      <c r="P901" s="10"/>
      <c r="Q901" s="10"/>
      <c r="R901" s="10">
        <f t="shared" si="148"/>
        <v>3.9125000000000001</v>
      </c>
      <c r="S901" s="10"/>
      <c r="T901" s="10">
        <f t="shared" si="149"/>
        <v>1</v>
      </c>
      <c r="U901" s="10"/>
      <c r="V901" s="10" t="str">
        <f t="shared" ca="1" si="150"/>
        <v>SIM</v>
      </c>
      <c r="W901" s="10">
        <f>IF(OR($A901="",$I901="",$M901=""),"",SUMIFS($M$2:M901,$I$2:I901,$I901,$A$2:A901,$A901)-$M901)</f>
        <v>97.82419999999999</v>
      </c>
      <c r="X901" s="10">
        <f t="shared" si="151"/>
        <v>396.50780000000015</v>
      </c>
      <c r="Y901" s="10">
        <f>IFERROR(VLOOKUP($I901,'02_Cad_Maquinas'!$B$2:$H$200,7,FALSE()),"")</f>
        <v>448.8</v>
      </c>
      <c r="Z901" s="10">
        <f t="shared" si="152"/>
        <v>52.292199999999866</v>
      </c>
      <c r="AA901" s="11">
        <f t="shared" si="153"/>
        <v>0.88348440285205021</v>
      </c>
      <c r="AB901" s="10" t="s">
        <v>3346</v>
      </c>
      <c r="AC901" s="10" t="str">
        <f t="shared" si="154"/>
        <v>|10176|</v>
      </c>
      <c r="AD901" s="10" t="str">
        <f t="shared" si="155"/>
        <v>UV</v>
      </c>
    </row>
    <row r="902" spans="1:30" ht="24" customHeight="1" x14ac:dyDescent="0.3">
      <c r="A902" s="35">
        <v>46199</v>
      </c>
      <c r="B902" s="10">
        <v>10176</v>
      </c>
      <c r="C902" s="10" t="s">
        <v>3130</v>
      </c>
      <c r="D902" s="10" t="s">
        <v>56</v>
      </c>
      <c r="E902" s="10">
        <v>20020004</v>
      </c>
      <c r="F902" s="10" t="s">
        <v>3265</v>
      </c>
      <c r="G902" s="10" t="s">
        <v>56</v>
      </c>
      <c r="H902" s="10" t="s">
        <v>56</v>
      </c>
      <c r="I902" s="9" t="s">
        <v>56</v>
      </c>
      <c r="J902" s="9">
        <v>60</v>
      </c>
      <c r="K902" s="10">
        <f>IF($E902="","",IFERROR(INDEX('01_Cad_Pecas'!$H$2:$H$5000,MATCH($E902,'01_Cad_Pecas'!$D$2:$D$5000,0)),IFERROR(INDEX('01_Cad_Pecas'!$H$2:$H$5000,MATCH(VALUE($E902),'01_Cad_Pecas'!$D$2:$D$5000,0)),"")))</f>
        <v>1.1000000000000001</v>
      </c>
      <c r="L902" s="10">
        <f>IF($E902="","",IFERROR(INDEX('01_Cad_Pecas'!$I$2:$I$5000,MATCH($E902,'01_Cad_Pecas'!$D$2:$D$5000,0)),IFERROR(INDEX('01_Cad_Pecas'!$I$2:$I$5000,MATCH(VALUE($E902),'01_Cad_Pecas'!$D$2:$D$5000,0)),"")))</f>
        <v>9.375E-2</v>
      </c>
      <c r="M902" s="10">
        <f t="shared" si="147"/>
        <v>6.7249999999999996</v>
      </c>
      <c r="N902" s="10">
        <v>46200</v>
      </c>
      <c r="O902" s="9">
        <v>60</v>
      </c>
      <c r="P902" s="10"/>
      <c r="Q902" s="10"/>
      <c r="R902" s="10">
        <f t="shared" si="148"/>
        <v>6.7249999999999996</v>
      </c>
      <c r="S902" s="10"/>
      <c r="T902" s="10">
        <f t="shared" si="149"/>
        <v>1</v>
      </c>
      <c r="U902" s="10"/>
      <c r="V902" s="10" t="str">
        <f t="shared" ca="1" si="150"/>
        <v>SIM</v>
      </c>
      <c r="W902" s="10">
        <f>IF(OR($A902="",$I902="",$M902=""),"",SUMIFS($M$2:M902,$I$2:I902,$I902,$A$2:A902,$A902)-$M902)</f>
        <v>101.73669999999998</v>
      </c>
      <c r="X902" s="10">
        <f t="shared" si="151"/>
        <v>396.50780000000015</v>
      </c>
      <c r="Y902" s="10">
        <f>IFERROR(VLOOKUP($I902,'02_Cad_Maquinas'!$B$2:$H$200,7,FALSE()),"")</f>
        <v>448.8</v>
      </c>
      <c r="Z902" s="10">
        <f t="shared" si="152"/>
        <v>52.292199999999866</v>
      </c>
      <c r="AA902" s="11">
        <f t="shared" si="153"/>
        <v>0.88348440285205021</v>
      </c>
      <c r="AB902" s="10" t="s">
        <v>3346</v>
      </c>
      <c r="AC902" s="10" t="str">
        <f t="shared" si="154"/>
        <v>|10176|</v>
      </c>
      <c r="AD902" s="10" t="str">
        <f t="shared" si="155"/>
        <v>UV</v>
      </c>
    </row>
    <row r="903" spans="1:30" ht="24" customHeight="1" x14ac:dyDescent="0.3">
      <c r="A903" s="35">
        <v>46199</v>
      </c>
      <c r="B903" s="10">
        <v>10176</v>
      </c>
      <c r="C903" s="10" t="s">
        <v>3130</v>
      </c>
      <c r="D903" s="10" t="s">
        <v>56</v>
      </c>
      <c r="E903" s="10">
        <v>20020005</v>
      </c>
      <c r="F903" s="10" t="s">
        <v>3266</v>
      </c>
      <c r="G903" s="10" t="s">
        <v>56</v>
      </c>
      <c r="H903" s="10" t="s">
        <v>56</v>
      </c>
      <c r="I903" s="9" t="s">
        <v>56</v>
      </c>
      <c r="J903" s="9">
        <v>30</v>
      </c>
      <c r="K903" s="10">
        <f>IF($E903="","",IFERROR(INDEX('01_Cad_Pecas'!$H$2:$H$5000,MATCH($E903,'01_Cad_Pecas'!$D$2:$D$5000,0)),IFERROR(INDEX('01_Cad_Pecas'!$H$2:$H$5000,MATCH(VALUE($E903),'01_Cad_Pecas'!$D$2:$D$5000,0)),"")))</f>
        <v>1.1000000000000001</v>
      </c>
      <c r="L903" s="10">
        <f>IF($E903="","",IFERROR(INDEX('01_Cad_Pecas'!$I$2:$I$5000,MATCH($E903,'01_Cad_Pecas'!$D$2:$D$5000,0)),IFERROR(INDEX('01_Cad_Pecas'!$I$2:$I$5000,MATCH(VALUE($E903),'01_Cad_Pecas'!$D$2:$D$5000,0)),"")))</f>
        <v>9.375E-2</v>
      </c>
      <c r="M903" s="10">
        <f t="shared" si="147"/>
        <v>3.9125000000000001</v>
      </c>
      <c r="N903" s="10">
        <v>46200</v>
      </c>
      <c r="O903" s="9">
        <v>30</v>
      </c>
      <c r="P903" s="10"/>
      <c r="Q903" s="10"/>
      <c r="R903" s="10">
        <f t="shared" si="148"/>
        <v>3.9125000000000001</v>
      </c>
      <c r="S903" s="10"/>
      <c r="T903" s="10">
        <f t="shared" si="149"/>
        <v>1</v>
      </c>
      <c r="U903" s="10"/>
      <c r="V903" s="10" t="str">
        <f t="shared" ca="1" si="150"/>
        <v>SIM</v>
      </c>
      <c r="W903" s="10">
        <f>IF(OR($A903="",$I903="",$M903=""),"",SUMIFS($M$2:M903,$I$2:I903,$I903,$A$2:A903,$A903)-$M903)</f>
        <v>108.46169999999998</v>
      </c>
      <c r="X903" s="10">
        <f t="shared" si="151"/>
        <v>396.50780000000015</v>
      </c>
      <c r="Y903" s="10">
        <f>IFERROR(VLOOKUP($I903,'02_Cad_Maquinas'!$B$2:$H$200,7,FALSE()),"")</f>
        <v>448.8</v>
      </c>
      <c r="Z903" s="10">
        <f t="shared" si="152"/>
        <v>52.292199999999866</v>
      </c>
      <c r="AA903" s="11">
        <f t="shared" si="153"/>
        <v>0.88348440285205021</v>
      </c>
      <c r="AB903" s="10" t="s">
        <v>3346</v>
      </c>
      <c r="AC903" s="10" t="str">
        <f t="shared" si="154"/>
        <v>|10176|</v>
      </c>
      <c r="AD903" s="10" t="str">
        <f t="shared" si="155"/>
        <v>UV</v>
      </c>
    </row>
    <row r="904" spans="1:30" ht="24" customHeight="1" x14ac:dyDescent="0.3">
      <c r="A904" s="35">
        <v>46199</v>
      </c>
      <c r="B904" s="10">
        <v>10176</v>
      </c>
      <c r="C904" s="10" t="s">
        <v>3130</v>
      </c>
      <c r="D904" s="10" t="s">
        <v>56</v>
      </c>
      <c r="E904" s="10">
        <v>20013102</v>
      </c>
      <c r="F904" s="10" t="s">
        <v>3188</v>
      </c>
      <c r="G904" s="10" t="s">
        <v>56</v>
      </c>
      <c r="H904" s="10" t="s">
        <v>56</v>
      </c>
      <c r="I904" s="9" t="s">
        <v>56</v>
      </c>
      <c r="J904" s="9">
        <v>360</v>
      </c>
      <c r="K904" s="10">
        <f>IF($E904="","",IFERROR(INDEX('01_Cad_Pecas'!$H$2:$H$5000,MATCH($E904,'01_Cad_Pecas'!$D$2:$D$5000,0)),IFERROR(INDEX('01_Cad_Pecas'!$H$2:$H$5000,MATCH(VALUE($E904),'01_Cad_Pecas'!$D$2:$D$5000,0)),"")))</f>
        <v>3</v>
      </c>
      <c r="L904" s="10">
        <f>IF($E904="","",IFERROR(INDEX('01_Cad_Pecas'!$I$2:$I$5000,MATCH($E904,'01_Cad_Pecas'!$D$2:$D$5000,0)),IFERROR(INDEX('01_Cad_Pecas'!$I$2:$I$5000,MATCH(VALUE($E904),'01_Cad_Pecas'!$D$2:$D$5000,0)),"")))</f>
        <v>6.7799999999999999E-2</v>
      </c>
      <c r="M904" s="10">
        <f t="shared" si="147"/>
        <v>27.408000000000001</v>
      </c>
      <c r="N904" s="10">
        <v>46200</v>
      </c>
      <c r="O904" s="9">
        <v>360</v>
      </c>
      <c r="P904" s="10"/>
      <c r="Q904" s="10"/>
      <c r="R904" s="10">
        <f t="shared" si="148"/>
        <v>27.408000000000001</v>
      </c>
      <c r="S904" s="10"/>
      <c r="T904" s="10">
        <f t="shared" si="149"/>
        <v>1</v>
      </c>
      <c r="U904" s="10"/>
      <c r="V904" s="10" t="str">
        <f t="shared" ca="1" si="150"/>
        <v>SIM</v>
      </c>
      <c r="W904" s="10">
        <f>IF(OR($A904="",$I904="",$M904=""),"",SUMIFS($M$2:M904,$I$2:I904,$I904,$A$2:A904,$A904)-$M904)</f>
        <v>112.37419999999999</v>
      </c>
      <c r="X904" s="10">
        <f t="shared" si="151"/>
        <v>396.50780000000015</v>
      </c>
      <c r="Y904" s="10">
        <f>IFERROR(VLOOKUP($I904,'02_Cad_Maquinas'!$B$2:$H$200,7,FALSE()),"")</f>
        <v>448.8</v>
      </c>
      <c r="Z904" s="10">
        <f t="shared" si="152"/>
        <v>52.292199999999866</v>
      </c>
      <c r="AA904" s="11">
        <f t="shared" si="153"/>
        <v>0.88348440285205021</v>
      </c>
      <c r="AB904" s="10" t="s">
        <v>3346</v>
      </c>
      <c r="AC904" s="10" t="str">
        <f t="shared" si="154"/>
        <v>|10176|</v>
      </c>
      <c r="AD904" s="10" t="str">
        <f t="shared" si="155"/>
        <v>UV</v>
      </c>
    </row>
    <row r="905" spans="1:30" ht="24" customHeight="1" x14ac:dyDescent="0.3">
      <c r="A905" s="35">
        <v>46199</v>
      </c>
      <c r="B905" s="10">
        <v>10176</v>
      </c>
      <c r="C905" s="10" t="s">
        <v>3130</v>
      </c>
      <c r="D905" s="10" t="s">
        <v>56</v>
      </c>
      <c r="E905" s="10">
        <v>20013102</v>
      </c>
      <c r="F905" s="10" t="s">
        <v>3188</v>
      </c>
      <c r="G905" s="10" t="s">
        <v>56</v>
      </c>
      <c r="H905" s="10" t="s">
        <v>56</v>
      </c>
      <c r="I905" s="9" t="s">
        <v>56</v>
      </c>
      <c r="J905" s="9">
        <v>48</v>
      </c>
      <c r="K905" s="10">
        <f>IF($E905="","",IFERROR(INDEX('01_Cad_Pecas'!$H$2:$H$5000,MATCH($E905,'01_Cad_Pecas'!$D$2:$D$5000,0)),IFERROR(INDEX('01_Cad_Pecas'!$H$2:$H$5000,MATCH(VALUE($E905),'01_Cad_Pecas'!$D$2:$D$5000,0)),"")))</f>
        <v>3</v>
      </c>
      <c r="L905" s="10">
        <f>IF($E905="","",IFERROR(INDEX('01_Cad_Pecas'!$I$2:$I$5000,MATCH($E905,'01_Cad_Pecas'!$D$2:$D$5000,0)),IFERROR(INDEX('01_Cad_Pecas'!$I$2:$I$5000,MATCH(VALUE($E905),'01_Cad_Pecas'!$D$2:$D$5000,0)),"")))</f>
        <v>6.7799999999999999E-2</v>
      </c>
      <c r="M905" s="10">
        <f t="shared" si="147"/>
        <v>6.2544000000000004</v>
      </c>
      <c r="N905" s="10">
        <v>46200</v>
      </c>
      <c r="O905" s="9">
        <v>48</v>
      </c>
      <c r="P905" s="10"/>
      <c r="Q905" s="10"/>
      <c r="R905" s="10">
        <f t="shared" si="148"/>
        <v>6.2544000000000004</v>
      </c>
      <c r="S905" s="10"/>
      <c r="T905" s="10">
        <f t="shared" si="149"/>
        <v>1</v>
      </c>
      <c r="U905" s="10"/>
      <c r="V905" s="10" t="str">
        <f t="shared" ca="1" si="150"/>
        <v>SIM</v>
      </c>
      <c r="W905" s="10">
        <f>IF(OR($A905="",$I905="",$M905=""),"",SUMIFS($M$2:M905,$I$2:I905,$I905,$A$2:A905,$A905)-$M905)</f>
        <v>139.78219999999999</v>
      </c>
      <c r="X905" s="10">
        <f t="shared" si="151"/>
        <v>396.50780000000015</v>
      </c>
      <c r="Y905" s="10">
        <f>IFERROR(VLOOKUP($I905,'02_Cad_Maquinas'!$B$2:$H$200,7,FALSE()),"")</f>
        <v>448.8</v>
      </c>
      <c r="Z905" s="10">
        <f t="shared" si="152"/>
        <v>52.292199999999866</v>
      </c>
      <c r="AA905" s="11">
        <f t="shared" si="153"/>
        <v>0.88348440285205021</v>
      </c>
      <c r="AB905" s="10" t="s">
        <v>3346</v>
      </c>
      <c r="AC905" s="10" t="str">
        <f t="shared" si="154"/>
        <v>|10176|</v>
      </c>
      <c r="AD905" s="10" t="str">
        <f t="shared" si="155"/>
        <v>UV</v>
      </c>
    </row>
    <row r="906" spans="1:30" ht="24" customHeight="1" x14ac:dyDescent="0.3">
      <c r="A906" s="35">
        <v>46199</v>
      </c>
      <c r="B906" s="10">
        <v>10176</v>
      </c>
      <c r="C906" s="10" t="s">
        <v>3130</v>
      </c>
      <c r="D906" s="10" t="s">
        <v>56</v>
      </c>
      <c r="E906" s="10">
        <v>20013103</v>
      </c>
      <c r="F906" s="10" t="s">
        <v>3189</v>
      </c>
      <c r="G906" s="10" t="s">
        <v>56</v>
      </c>
      <c r="H906" s="10" t="s">
        <v>56</v>
      </c>
      <c r="I906" s="9" t="s">
        <v>56</v>
      </c>
      <c r="J906" s="9">
        <v>360</v>
      </c>
      <c r="K906" s="10">
        <f>IF($E906="","",IFERROR(INDEX('01_Cad_Pecas'!$H$2:$H$5000,MATCH($E906,'01_Cad_Pecas'!$D$2:$D$5000,0)),IFERROR(INDEX('01_Cad_Pecas'!$H$2:$H$5000,MATCH(VALUE($E906),'01_Cad_Pecas'!$D$2:$D$5000,0)),"")))</f>
        <v>3</v>
      </c>
      <c r="L906" s="10">
        <f>IF($E906="","",IFERROR(INDEX('01_Cad_Pecas'!$I$2:$I$5000,MATCH($E906,'01_Cad_Pecas'!$D$2:$D$5000,0)),IFERROR(INDEX('01_Cad_Pecas'!$I$2:$I$5000,MATCH(VALUE($E906),'01_Cad_Pecas'!$D$2:$D$5000,0)),"")))</f>
        <v>6.7799999999999999E-2</v>
      </c>
      <c r="M906" s="10">
        <f t="shared" si="147"/>
        <v>27.408000000000001</v>
      </c>
      <c r="N906" s="10">
        <v>46200</v>
      </c>
      <c r="O906" s="9">
        <v>360</v>
      </c>
      <c r="P906" s="10"/>
      <c r="Q906" s="10"/>
      <c r="R906" s="10">
        <f t="shared" si="148"/>
        <v>27.408000000000001</v>
      </c>
      <c r="S906" s="10"/>
      <c r="T906" s="10">
        <f t="shared" si="149"/>
        <v>1</v>
      </c>
      <c r="U906" s="10"/>
      <c r="V906" s="10" t="str">
        <f t="shared" ca="1" si="150"/>
        <v>SIM</v>
      </c>
      <c r="W906" s="10">
        <f>IF(OR($A906="",$I906="",$M906=""),"",SUMIFS($M$2:M906,$I$2:I906,$I906,$A$2:A906,$A906)-$M906)</f>
        <v>146.03659999999996</v>
      </c>
      <c r="X906" s="10">
        <f t="shared" si="151"/>
        <v>396.50780000000015</v>
      </c>
      <c r="Y906" s="10">
        <f>IFERROR(VLOOKUP($I906,'02_Cad_Maquinas'!$B$2:$H$200,7,FALSE()),"")</f>
        <v>448.8</v>
      </c>
      <c r="Z906" s="10">
        <f t="shared" si="152"/>
        <v>52.292199999999866</v>
      </c>
      <c r="AA906" s="11">
        <f t="shared" si="153"/>
        <v>0.88348440285205021</v>
      </c>
      <c r="AB906" s="10" t="s">
        <v>3346</v>
      </c>
      <c r="AC906" s="10" t="str">
        <f t="shared" si="154"/>
        <v>|10176|</v>
      </c>
      <c r="AD906" s="10" t="str">
        <f t="shared" si="155"/>
        <v>UV</v>
      </c>
    </row>
    <row r="907" spans="1:30" ht="24" customHeight="1" x14ac:dyDescent="0.3">
      <c r="A907" s="35">
        <v>46199</v>
      </c>
      <c r="B907" s="10">
        <v>10176</v>
      </c>
      <c r="C907" s="10" t="s">
        <v>3130</v>
      </c>
      <c r="D907" s="10" t="s">
        <v>56</v>
      </c>
      <c r="E907" s="10">
        <v>20013103</v>
      </c>
      <c r="F907" s="10" t="s">
        <v>3189</v>
      </c>
      <c r="G907" s="10" t="s">
        <v>56</v>
      </c>
      <c r="H907" s="10" t="s">
        <v>56</v>
      </c>
      <c r="I907" s="9" t="s">
        <v>56</v>
      </c>
      <c r="J907" s="9">
        <v>48</v>
      </c>
      <c r="K907" s="10">
        <f>IF($E907="","",IFERROR(INDEX('01_Cad_Pecas'!$H$2:$H$5000,MATCH($E907,'01_Cad_Pecas'!$D$2:$D$5000,0)),IFERROR(INDEX('01_Cad_Pecas'!$H$2:$H$5000,MATCH(VALUE($E907),'01_Cad_Pecas'!$D$2:$D$5000,0)),"")))</f>
        <v>3</v>
      </c>
      <c r="L907" s="10">
        <f>IF($E907="","",IFERROR(INDEX('01_Cad_Pecas'!$I$2:$I$5000,MATCH($E907,'01_Cad_Pecas'!$D$2:$D$5000,0)),IFERROR(INDEX('01_Cad_Pecas'!$I$2:$I$5000,MATCH(VALUE($E907),'01_Cad_Pecas'!$D$2:$D$5000,0)),"")))</f>
        <v>6.7799999999999999E-2</v>
      </c>
      <c r="M907" s="10">
        <f t="shared" si="147"/>
        <v>6.2544000000000004</v>
      </c>
      <c r="N907" s="10">
        <v>46200</v>
      </c>
      <c r="O907" s="9">
        <v>48</v>
      </c>
      <c r="P907" s="10"/>
      <c r="Q907" s="10"/>
      <c r="R907" s="10">
        <f t="shared" si="148"/>
        <v>6.2544000000000004</v>
      </c>
      <c r="S907" s="10"/>
      <c r="T907" s="10">
        <f t="shared" si="149"/>
        <v>1</v>
      </c>
      <c r="U907" s="10"/>
      <c r="V907" s="10" t="str">
        <f t="shared" ca="1" si="150"/>
        <v>SIM</v>
      </c>
      <c r="W907" s="10">
        <f>IF(OR($A907="",$I907="",$M907=""),"",SUMIFS($M$2:M907,$I$2:I907,$I907,$A$2:A907,$A907)-$M907)</f>
        <v>173.44459999999998</v>
      </c>
      <c r="X907" s="10">
        <f t="shared" si="151"/>
        <v>396.50780000000015</v>
      </c>
      <c r="Y907" s="10">
        <f>IFERROR(VLOOKUP($I907,'02_Cad_Maquinas'!$B$2:$H$200,7,FALSE()),"")</f>
        <v>448.8</v>
      </c>
      <c r="Z907" s="10">
        <f t="shared" si="152"/>
        <v>52.292199999999866</v>
      </c>
      <c r="AA907" s="11">
        <f t="shared" si="153"/>
        <v>0.88348440285205021</v>
      </c>
      <c r="AB907" s="10" t="s">
        <v>3346</v>
      </c>
      <c r="AC907" s="10" t="str">
        <f t="shared" si="154"/>
        <v>|10176|</v>
      </c>
      <c r="AD907" s="10" t="str">
        <f t="shared" si="155"/>
        <v>UV</v>
      </c>
    </row>
    <row r="908" spans="1:30" ht="24" customHeight="1" x14ac:dyDescent="0.3">
      <c r="A908" s="35">
        <v>46199</v>
      </c>
      <c r="B908" s="10">
        <v>10176</v>
      </c>
      <c r="C908" s="10" t="s">
        <v>3130</v>
      </c>
      <c r="D908" s="10" t="s">
        <v>56</v>
      </c>
      <c r="E908" s="10">
        <v>20020001</v>
      </c>
      <c r="F908" s="10" t="s">
        <v>3190</v>
      </c>
      <c r="G908" s="10" t="s">
        <v>56</v>
      </c>
      <c r="H908" s="10" t="s">
        <v>56</v>
      </c>
      <c r="I908" s="9" t="s">
        <v>56</v>
      </c>
      <c r="J908" s="9">
        <v>120</v>
      </c>
      <c r="K908" s="10">
        <f>IF($E908="","",IFERROR(INDEX('01_Cad_Pecas'!$H$2:$H$5000,MATCH($E908,'01_Cad_Pecas'!$D$2:$D$5000,0)),IFERROR(INDEX('01_Cad_Pecas'!$H$2:$H$5000,MATCH(VALUE($E908),'01_Cad_Pecas'!$D$2:$D$5000,0)),"")))</f>
        <v>3</v>
      </c>
      <c r="L908" s="10">
        <f>IF($E908="","",IFERROR(INDEX('01_Cad_Pecas'!$I$2:$I$5000,MATCH($E908,'01_Cad_Pecas'!$D$2:$D$5000,0)),IFERROR(INDEX('01_Cad_Pecas'!$I$2:$I$5000,MATCH(VALUE($E908),'01_Cad_Pecas'!$D$2:$D$5000,0)),"")))</f>
        <v>6.7799999999999999E-2</v>
      </c>
      <c r="M908" s="10">
        <f t="shared" si="147"/>
        <v>11.135999999999999</v>
      </c>
      <c r="N908" s="10">
        <v>46200</v>
      </c>
      <c r="O908" s="9">
        <v>120</v>
      </c>
      <c r="P908" s="10"/>
      <c r="Q908" s="10"/>
      <c r="R908" s="10">
        <f t="shared" si="148"/>
        <v>11.135999999999999</v>
      </c>
      <c r="S908" s="10"/>
      <c r="T908" s="10">
        <f t="shared" si="149"/>
        <v>1</v>
      </c>
      <c r="U908" s="10"/>
      <c r="V908" s="10" t="str">
        <f t="shared" ca="1" si="150"/>
        <v>SIM</v>
      </c>
      <c r="W908" s="10">
        <f>IF(OR($A908="",$I908="",$M908=""),"",SUMIFS($M$2:M908,$I$2:I908,$I908,$A$2:A908,$A908)-$M908)</f>
        <v>179.69899999999998</v>
      </c>
      <c r="X908" s="10">
        <f t="shared" si="151"/>
        <v>396.50780000000015</v>
      </c>
      <c r="Y908" s="10">
        <f>IFERROR(VLOOKUP($I908,'02_Cad_Maquinas'!$B$2:$H$200,7,FALSE()),"")</f>
        <v>448.8</v>
      </c>
      <c r="Z908" s="10">
        <f t="shared" si="152"/>
        <v>52.292199999999866</v>
      </c>
      <c r="AA908" s="11">
        <f t="shared" si="153"/>
        <v>0.88348440285205021</v>
      </c>
      <c r="AB908" s="10" t="s">
        <v>3346</v>
      </c>
      <c r="AC908" s="10" t="str">
        <f t="shared" si="154"/>
        <v>|10176|</v>
      </c>
      <c r="AD908" s="10" t="str">
        <f t="shared" si="155"/>
        <v>UV</v>
      </c>
    </row>
    <row r="909" spans="1:30" ht="24" customHeight="1" x14ac:dyDescent="0.3">
      <c r="A909" s="35">
        <v>46199</v>
      </c>
      <c r="B909" s="10">
        <v>10176</v>
      </c>
      <c r="C909" s="10" t="s">
        <v>3130</v>
      </c>
      <c r="D909" s="10" t="s">
        <v>56</v>
      </c>
      <c r="E909" s="10">
        <v>20020507</v>
      </c>
      <c r="F909" s="10" t="s">
        <v>3211</v>
      </c>
      <c r="G909" s="10" t="s">
        <v>56</v>
      </c>
      <c r="H909" s="10" t="s">
        <v>56</v>
      </c>
      <c r="I909" s="9" t="s">
        <v>56</v>
      </c>
      <c r="J909" s="9">
        <v>30</v>
      </c>
      <c r="K909" s="10">
        <f>IF($E909="","",IFERROR(INDEX('01_Cad_Pecas'!$H$2:$H$5000,MATCH($E909,'01_Cad_Pecas'!$D$2:$D$5000,0)),IFERROR(INDEX('01_Cad_Pecas'!$H$2:$H$5000,MATCH(VALUE($E909),'01_Cad_Pecas'!$D$2:$D$5000,0)),"")))</f>
        <v>2</v>
      </c>
      <c r="L909" s="10">
        <f>IF($E909="","",IFERROR(INDEX('01_Cad_Pecas'!$I$2:$I$5000,MATCH($E909,'01_Cad_Pecas'!$D$2:$D$5000,0)),IFERROR(INDEX('01_Cad_Pecas'!$I$2:$I$5000,MATCH(VALUE($E909),'01_Cad_Pecas'!$D$2:$D$5000,0)),"")))</f>
        <v>1.45</v>
      </c>
      <c r="M909" s="10">
        <f t="shared" si="147"/>
        <v>45.5</v>
      </c>
      <c r="N909" s="10">
        <v>46200</v>
      </c>
      <c r="O909" s="9">
        <v>30</v>
      </c>
      <c r="P909" s="10"/>
      <c r="Q909" s="10"/>
      <c r="R909" s="10">
        <f t="shared" si="148"/>
        <v>45.5</v>
      </c>
      <c r="S909" s="10"/>
      <c r="T909" s="10">
        <f t="shared" si="149"/>
        <v>1</v>
      </c>
      <c r="U909" s="10"/>
      <c r="V909" s="10" t="str">
        <f t="shared" ca="1" si="150"/>
        <v>SIM</v>
      </c>
      <c r="W909" s="10">
        <f>IF(OR($A909="",$I909="",$M909=""),"",SUMIFS($M$2:M909,$I$2:I909,$I909,$A$2:A909,$A909)-$M909)</f>
        <v>190.83499999999998</v>
      </c>
      <c r="X909" s="10">
        <f t="shared" si="151"/>
        <v>396.50780000000015</v>
      </c>
      <c r="Y909" s="10">
        <f>IFERROR(VLOOKUP($I909,'02_Cad_Maquinas'!$B$2:$H$200,7,FALSE()),"")</f>
        <v>448.8</v>
      </c>
      <c r="Z909" s="10">
        <f t="shared" si="152"/>
        <v>52.292199999999866</v>
      </c>
      <c r="AA909" s="11">
        <f t="shared" si="153"/>
        <v>0.88348440285205021</v>
      </c>
      <c r="AB909" s="10" t="s">
        <v>3346</v>
      </c>
      <c r="AC909" s="10" t="str">
        <f t="shared" si="154"/>
        <v>|10176|</v>
      </c>
      <c r="AD909" s="10" t="str">
        <f t="shared" si="155"/>
        <v>UV</v>
      </c>
    </row>
    <row r="910" spans="1:30" ht="24" customHeight="1" x14ac:dyDescent="0.3">
      <c r="A910" s="35">
        <v>46199</v>
      </c>
      <c r="B910" s="10">
        <v>10176</v>
      </c>
      <c r="C910" s="10" t="s">
        <v>3130</v>
      </c>
      <c r="D910" s="10" t="s">
        <v>56</v>
      </c>
      <c r="E910" s="10">
        <v>20021607</v>
      </c>
      <c r="F910" s="10" t="s">
        <v>2187</v>
      </c>
      <c r="G910" s="10" t="s">
        <v>56</v>
      </c>
      <c r="H910" s="10" t="s">
        <v>56</v>
      </c>
      <c r="I910" s="9" t="s">
        <v>56</v>
      </c>
      <c r="J910" s="9">
        <v>6</v>
      </c>
      <c r="K910" s="10">
        <f>IF($E910="","",IFERROR(INDEX('01_Cad_Pecas'!$H$2:$H$5000,MATCH($E910,'01_Cad_Pecas'!$D$2:$D$5000,0)),IFERROR(INDEX('01_Cad_Pecas'!$H$2:$H$5000,MATCH(VALUE($E910),'01_Cad_Pecas'!$D$2:$D$5000,0)),"")))</f>
        <v>2</v>
      </c>
      <c r="L910" s="10">
        <f>IF($E910="","",IFERROR(INDEX('01_Cad_Pecas'!$I$2:$I$5000,MATCH($E910,'01_Cad_Pecas'!$D$2:$D$5000,0)),IFERROR(INDEX('01_Cad_Pecas'!$I$2:$I$5000,MATCH(VALUE($E910),'01_Cad_Pecas'!$D$2:$D$5000,0)),"")))</f>
        <v>1.45</v>
      </c>
      <c r="M910" s="10">
        <f t="shared" si="147"/>
        <v>10.7</v>
      </c>
      <c r="N910" s="10">
        <v>46200</v>
      </c>
      <c r="O910" s="9">
        <v>6</v>
      </c>
      <c r="P910" s="10"/>
      <c r="Q910" s="10"/>
      <c r="R910" s="10">
        <f t="shared" si="148"/>
        <v>10.7</v>
      </c>
      <c r="S910" s="10"/>
      <c r="T910" s="10">
        <f t="shared" si="149"/>
        <v>1</v>
      </c>
      <c r="U910" s="10"/>
      <c r="V910" s="10" t="str">
        <f t="shared" ca="1" si="150"/>
        <v>SIM</v>
      </c>
      <c r="W910" s="10">
        <f>IF(OR($A910="",$I910="",$M910=""),"",SUMIFS($M$2:M910,$I$2:I910,$I910,$A$2:A910,$A910)-$M910)</f>
        <v>236.33499999999998</v>
      </c>
      <c r="X910" s="10">
        <f t="shared" si="151"/>
        <v>396.50780000000015</v>
      </c>
      <c r="Y910" s="10">
        <f>IFERROR(VLOOKUP($I910,'02_Cad_Maquinas'!$B$2:$H$200,7,FALSE()),"")</f>
        <v>448.8</v>
      </c>
      <c r="Z910" s="10">
        <f t="shared" si="152"/>
        <v>52.292199999999866</v>
      </c>
      <c r="AA910" s="11">
        <f t="shared" si="153"/>
        <v>0.88348440285205021</v>
      </c>
      <c r="AB910" s="10" t="s">
        <v>3346</v>
      </c>
      <c r="AC910" s="10" t="str">
        <f t="shared" si="154"/>
        <v>|10176|</v>
      </c>
      <c r="AD910" s="10" t="str">
        <f t="shared" si="155"/>
        <v>UV</v>
      </c>
    </row>
    <row r="911" spans="1:30" ht="24" customHeight="1" x14ac:dyDescent="0.3">
      <c r="A911" s="35">
        <v>46199</v>
      </c>
      <c r="B911" s="10">
        <v>10176</v>
      </c>
      <c r="C911" s="10" t="s">
        <v>3130</v>
      </c>
      <c r="D911" s="10" t="s">
        <v>56</v>
      </c>
      <c r="E911" s="10">
        <v>20021607</v>
      </c>
      <c r="F911" s="10" t="s">
        <v>2187</v>
      </c>
      <c r="G911" s="10" t="s">
        <v>56</v>
      </c>
      <c r="H911" s="10" t="s">
        <v>56</v>
      </c>
      <c r="I911" s="9" t="s">
        <v>56</v>
      </c>
      <c r="J911" s="9">
        <v>6</v>
      </c>
      <c r="K911" s="10">
        <f>IF($E911="","",IFERROR(INDEX('01_Cad_Pecas'!$H$2:$H$5000,MATCH($E911,'01_Cad_Pecas'!$D$2:$D$5000,0)),IFERROR(INDEX('01_Cad_Pecas'!$H$2:$H$5000,MATCH(VALUE($E911),'01_Cad_Pecas'!$D$2:$D$5000,0)),"")))</f>
        <v>2</v>
      </c>
      <c r="L911" s="10">
        <f>IF($E911="","",IFERROR(INDEX('01_Cad_Pecas'!$I$2:$I$5000,MATCH($E911,'01_Cad_Pecas'!$D$2:$D$5000,0)),IFERROR(INDEX('01_Cad_Pecas'!$I$2:$I$5000,MATCH(VALUE($E911),'01_Cad_Pecas'!$D$2:$D$5000,0)),"")))</f>
        <v>1.45</v>
      </c>
      <c r="M911" s="10">
        <f t="shared" si="147"/>
        <v>10.7</v>
      </c>
      <c r="N911" s="10">
        <v>46200</v>
      </c>
      <c r="O911" s="9">
        <v>6</v>
      </c>
      <c r="P911" s="10"/>
      <c r="Q911" s="10"/>
      <c r="R911" s="10">
        <f t="shared" si="148"/>
        <v>10.7</v>
      </c>
      <c r="S911" s="10"/>
      <c r="T911" s="10">
        <f t="shared" si="149"/>
        <v>1</v>
      </c>
      <c r="U911" s="10"/>
      <c r="V911" s="10" t="str">
        <f t="shared" ca="1" si="150"/>
        <v>SIM</v>
      </c>
      <c r="W911" s="10">
        <f>IF(OR($A911="",$I911="",$M911=""),"",SUMIFS($M$2:M911,$I$2:I911,$I911,$A$2:A911,$A911)-$M911)</f>
        <v>247.03499999999997</v>
      </c>
      <c r="X911" s="10">
        <f t="shared" si="151"/>
        <v>396.50780000000015</v>
      </c>
      <c r="Y911" s="10">
        <f>IFERROR(VLOOKUP($I911,'02_Cad_Maquinas'!$B$2:$H$200,7,FALSE()),"")</f>
        <v>448.8</v>
      </c>
      <c r="Z911" s="10">
        <f t="shared" si="152"/>
        <v>52.292199999999866</v>
      </c>
      <c r="AA911" s="11">
        <f t="shared" si="153"/>
        <v>0.88348440285205021</v>
      </c>
      <c r="AB911" s="10" t="s">
        <v>3346</v>
      </c>
      <c r="AC911" s="10" t="str">
        <f t="shared" si="154"/>
        <v>|10176|</v>
      </c>
      <c r="AD911" s="10" t="str">
        <f t="shared" si="155"/>
        <v>UV</v>
      </c>
    </row>
    <row r="912" spans="1:30" ht="24" customHeight="1" x14ac:dyDescent="0.3">
      <c r="A912" s="35">
        <v>46199</v>
      </c>
      <c r="B912" s="10">
        <v>10176</v>
      </c>
      <c r="C912" s="10" t="s">
        <v>3130</v>
      </c>
      <c r="D912" s="10" t="s">
        <v>56</v>
      </c>
      <c r="E912" s="10">
        <v>30003405</v>
      </c>
      <c r="F912" s="10" t="s">
        <v>3282</v>
      </c>
      <c r="G912" s="10" t="s">
        <v>56</v>
      </c>
      <c r="H912" s="10" t="s">
        <v>56</v>
      </c>
      <c r="I912" s="9" t="s">
        <v>56</v>
      </c>
      <c r="J912" s="9">
        <v>60</v>
      </c>
      <c r="K912" s="10">
        <f>IF($E912="","",IFERROR(INDEX('01_Cad_Pecas'!$H$2:$H$5000,MATCH($E912,'01_Cad_Pecas'!$D$2:$D$5000,0)),IFERROR(INDEX('01_Cad_Pecas'!$H$2:$H$5000,MATCH(VALUE($E912),'01_Cad_Pecas'!$D$2:$D$5000,0)),"")))</f>
        <v>1.1000000000000001</v>
      </c>
      <c r="L912" s="10">
        <f>IF($E912="","",IFERROR(INDEX('01_Cad_Pecas'!$I$2:$I$5000,MATCH($E912,'01_Cad_Pecas'!$D$2:$D$5000,0)),IFERROR(INDEX('01_Cad_Pecas'!$I$2:$I$5000,MATCH(VALUE($E912),'01_Cad_Pecas'!$D$2:$D$5000,0)),"")))</f>
        <v>9.375E-2</v>
      </c>
      <c r="M912" s="10">
        <f t="shared" si="147"/>
        <v>6.7249999999999996</v>
      </c>
      <c r="N912" s="10">
        <v>46200</v>
      </c>
      <c r="O912" s="9">
        <v>60</v>
      </c>
      <c r="P912" s="10"/>
      <c r="Q912" s="10"/>
      <c r="R912" s="10">
        <f t="shared" si="148"/>
        <v>6.7249999999999996</v>
      </c>
      <c r="S912" s="10"/>
      <c r="T912" s="10">
        <f t="shared" si="149"/>
        <v>1</v>
      </c>
      <c r="U912" s="10"/>
      <c r="V912" s="10" t="str">
        <f t="shared" ca="1" si="150"/>
        <v>SIM</v>
      </c>
      <c r="W912" s="10">
        <f>IF(OR($A912="",$I912="",$M912=""),"",SUMIFS($M$2:M912,$I$2:I912,$I912,$A$2:A912,$A912)-$M912)</f>
        <v>257.73499999999996</v>
      </c>
      <c r="X912" s="10">
        <f t="shared" si="151"/>
        <v>396.50780000000015</v>
      </c>
      <c r="Y912" s="10">
        <f>IFERROR(VLOOKUP($I912,'02_Cad_Maquinas'!$B$2:$H$200,7,FALSE()),"")</f>
        <v>448.8</v>
      </c>
      <c r="Z912" s="10">
        <f t="shared" si="152"/>
        <v>52.292199999999866</v>
      </c>
      <c r="AA912" s="11">
        <f t="shared" si="153"/>
        <v>0.88348440285205021</v>
      </c>
      <c r="AB912" s="10" t="s">
        <v>3346</v>
      </c>
      <c r="AC912" s="10" t="str">
        <f t="shared" si="154"/>
        <v>|10176|</v>
      </c>
      <c r="AD912" s="10" t="str">
        <f t="shared" si="155"/>
        <v>UV</v>
      </c>
    </row>
    <row r="913" spans="1:30" ht="24" customHeight="1" x14ac:dyDescent="0.3">
      <c r="A913" s="35">
        <v>46199</v>
      </c>
      <c r="B913" s="10">
        <v>10176</v>
      </c>
      <c r="C913" s="10" t="s">
        <v>3130</v>
      </c>
      <c r="D913" s="10" t="s">
        <v>56</v>
      </c>
      <c r="E913" s="10">
        <v>30006103</v>
      </c>
      <c r="F913" s="10" t="s">
        <v>3283</v>
      </c>
      <c r="G913" s="10" t="s">
        <v>56</v>
      </c>
      <c r="H913" s="10" t="s">
        <v>56</v>
      </c>
      <c r="I913" s="9" t="s">
        <v>56</v>
      </c>
      <c r="J913" s="9">
        <v>60</v>
      </c>
      <c r="K913" s="10">
        <f>IF($E913="","",IFERROR(INDEX('01_Cad_Pecas'!$H$2:$H$5000,MATCH($E913,'01_Cad_Pecas'!$D$2:$D$5000,0)),IFERROR(INDEX('01_Cad_Pecas'!$H$2:$H$5000,MATCH(VALUE($E913),'01_Cad_Pecas'!$D$2:$D$5000,0)),"")))</f>
        <v>1.1000000000000001</v>
      </c>
      <c r="L913" s="10">
        <f>IF($E913="","",IFERROR(INDEX('01_Cad_Pecas'!$I$2:$I$5000,MATCH($E913,'01_Cad_Pecas'!$D$2:$D$5000,0)),IFERROR(INDEX('01_Cad_Pecas'!$I$2:$I$5000,MATCH(VALUE($E913),'01_Cad_Pecas'!$D$2:$D$5000,0)),"")))</f>
        <v>9.375E-2</v>
      </c>
      <c r="M913" s="10">
        <f t="shared" si="147"/>
        <v>6.7249999999999996</v>
      </c>
      <c r="N913" s="10">
        <v>46202</v>
      </c>
      <c r="O913" s="9">
        <v>60</v>
      </c>
      <c r="P913" s="10"/>
      <c r="Q913" s="10"/>
      <c r="R913" s="10">
        <f t="shared" si="148"/>
        <v>6.7249999999999996</v>
      </c>
      <c r="S913" s="10"/>
      <c r="T913" s="10">
        <f t="shared" si="149"/>
        <v>1</v>
      </c>
      <c r="U913" s="10"/>
      <c r="V913" s="10" t="str">
        <f t="shared" ca="1" si="150"/>
        <v>SIM</v>
      </c>
      <c r="W913" s="10">
        <f>IF(OR($A913="",$I913="",$M913=""),"",SUMIFS($M$2:M913,$I$2:I913,$I913,$A$2:A913,$A913)-$M913)</f>
        <v>264.45999999999998</v>
      </c>
      <c r="X913" s="10">
        <f t="shared" si="151"/>
        <v>396.50780000000015</v>
      </c>
      <c r="Y913" s="10">
        <f>IFERROR(VLOOKUP($I913,'02_Cad_Maquinas'!$B$2:$H$200,7,FALSE()),"")</f>
        <v>448.8</v>
      </c>
      <c r="Z913" s="10">
        <f t="shared" si="152"/>
        <v>52.292199999999866</v>
      </c>
      <c r="AA913" s="11">
        <f t="shared" si="153"/>
        <v>0.88348440285205021</v>
      </c>
      <c r="AB913" s="10" t="s">
        <v>3346</v>
      </c>
      <c r="AC913" s="10" t="str">
        <f t="shared" si="154"/>
        <v>|10176|</v>
      </c>
      <c r="AD913" s="10" t="str">
        <f t="shared" si="155"/>
        <v>UV</v>
      </c>
    </row>
    <row r="914" spans="1:30" ht="24" customHeight="1" x14ac:dyDescent="0.3">
      <c r="A914" s="35">
        <v>46199</v>
      </c>
      <c r="B914" s="10">
        <v>10176</v>
      </c>
      <c r="C914" s="10" t="s">
        <v>3130</v>
      </c>
      <c r="D914" s="10" t="s">
        <v>56</v>
      </c>
      <c r="E914" s="10">
        <v>30006104</v>
      </c>
      <c r="F914" s="10" t="s">
        <v>3159</v>
      </c>
      <c r="G914" s="10" t="s">
        <v>56</v>
      </c>
      <c r="H914" s="10" t="s">
        <v>56</v>
      </c>
      <c r="I914" s="9" t="s">
        <v>56</v>
      </c>
      <c r="J914" s="9">
        <v>30</v>
      </c>
      <c r="K914" s="10">
        <f>IF($E914="","",IFERROR(INDEX('01_Cad_Pecas'!$H$2:$H$5000,MATCH($E914,'01_Cad_Pecas'!$D$2:$D$5000,0)),IFERROR(INDEX('01_Cad_Pecas'!$H$2:$H$5000,MATCH(VALUE($E914),'01_Cad_Pecas'!$D$2:$D$5000,0)),"")))</f>
        <v>7</v>
      </c>
      <c r="L914" s="10">
        <f>IF($E914="","",IFERROR(INDEX('01_Cad_Pecas'!$I$2:$I$5000,MATCH($E914,'01_Cad_Pecas'!$D$2:$D$5000,0)),IFERROR(INDEX('01_Cad_Pecas'!$I$2:$I$5000,MATCH(VALUE($E914),'01_Cad_Pecas'!$D$2:$D$5000,0)),"")))</f>
        <v>0.81</v>
      </c>
      <c r="M914" s="10">
        <f t="shared" si="147"/>
        <v>31.3</v>
      </c>
      <c r="N914" s="10">
        <v>46202</v>
      </c>
      <c r="O914" s="9">
        <v>30</v>
      </c>
      <c r="P914" s="10"/>
      <c r="Q914" s="10"/>
      <c r="R914" s="10">
        <f t="shared" si="148"/>
        <v>31.3</v>
      </c>
      <c r="S914" s="10"/>
      <c r="T914" s="10">
        <f t="shared" si="149"/>
        <v>1</v>
      </c>
      <c r="U914" s="10"/>
      <c r="V914" s="10" t="str">
        <f t="shared" ca="1" si="150"/>
        <v>SIM</v>
      </c>
      <c r="W914" s="10">
        <f>IF(OR($A914="",$I914="",$M914=""),"",SUMIFS($M$2:M914,$I$2:I914,$I914,$A$2:A914,$A914)-$M914)</f>
        <v>271.185</v>
      </c>
      <c r="X914" s="10">
        <f t="shared" si="151"/>
        <v>396.50780000000015</v>
      </c>
      <c r="Y914" s="10">
        <f>IFERROR(VLOOKUP($I914,'02_Cad_Maquinas'!$B$2:$H$200,7,FALSE()),"")</f>
        <v>448.8</v>
      </c>
      <c r="Z914" s="10">
        <f t="shared" si="152"/>
        <v>52.292199999999866</v>
      </c>
      <c r="AA914" s="11">
        <f t="shared" si="153"/>
        <v>0.88348440285205021</v>
      </c>
      <c r="AB914" s="10" t="s">
        <v>3346</v>
      </c>
      <c r="AC914" s="10" t="str">
        <f t="shared" si="154"/>
        <v>|10176|</v>
      </c>
      <c r="AD914" s="10" t="str">
        <f t="shared" si="155"/>
        <v>UV</v>
      </c>
    </row>
    <row r="915" spans="1:30" ht="24" customHeight="1" x14ac:dyDescent="0.3">
      <c r="A915" s="35">
        <v>46199</v>
      </c>
      <c r="B915" s="10">
        <v>10176</v>
      </c>
      <c r="C915" s="10" t="s">
        <v>3130</v>
      </c>
      <c r="D915" s="10" t="s">
        <v>56</v>
      </c>
      <c r="E915" s="10">
        <v>30001201</v>
      </c>
      <c r="F915" s="10" t="s">
        <v>3293</v>
      </c>
      <c r="G915" s="10" t="s">
        <v>56</v>
      </c>
      <c r="H915" s="10" t="s">
        <v>56</v>
      </c>
      <c r="I915" s="9" t="s">
        <v>56</v>
      </c>
      <c r="J915" s="9">
        <v>80</v>
      </c>
      <c r="K915" s="10">
        <f>IF($E915="","",IFERROR(INDEX('01_Cad_Pecas'!$H$2:$H$5000,MATCH($E915,'01_Cad_Pecas'!$D$2:$D$5000,0)),IFERROR(INDEX('01_Cad_Pecas'!$H$2:$H$5000,MATCH(VALUE($E915),'01_Cad_Pecas'!$D$2:$D$5000,0)),"")))</f>
        <v>1.1000000000000001</v>
      </c>
      <c r="L915" s="10">
        <f>IF($E915="","",IFERROR(INDEX('01_Cad_Pecas'!$I$2:$I$5000,MATCH($E915,'01_Cad_Pecas'!$D$2:$D$5000,0)),IFERROR(INDEX('01_Cad_Pecas'!$I$2:$I$5000,MATCH(VALUE($E915),'01_Cad_Pecas'!$D$2:$D$5000,0)),"")))</f>
        <v>9.375E-2</v>
      </c>
      <c r="M915" s="10">
        <f t="shared" si="147"/>
        <v>8.6</v>
      </c>
      <c r="N915" s="10">
        <v>46202</v>
      </c>
      <c r="O915" s="9">
        <v>80</v>
      </c>
      <c r="P915" s="10"/>
      <c r="Q915" s="10"/>
      <c r="R915" s="10">
        <f t="shared" si="148"/>
        <v>8.6</v>
      </c>
      <c r="S915" s="10"/>
      <c r="T915" s="10">
        <f t="shared" si="149"/>
        <v>1</v>
      </c>
      <c r="U915" s="10"/>
      <c r="V915" s="10" t="str">
        <f t="shared" ca="1" si="150"/>
        <v>SIM</v>
      </c>
      <c r="W915" s="10">
        <f>IF(OR($A915="",$I915="",$M915=""),"",SUMIFS($M$2:M915,$I$2:I915,$I915,$A$2:A915,$A915)-$M915)</f>
        <v>302.48500000000001</v>
      </c>
      <c r="X915" s="10">
        <f t="shared" si="151"/>
        <v>396.50780000000015</v>
      </c>
      <c r="Y915" s="10">
        <f>IFERROR(VLOOKUP($I915,'02_Cad_Maquinas'!$B$2:$H$200,7,FALSE()),"")</f>
        <v>448.8</v>
      </c>
      <c r="Z915" s="10">
        <f t="shared" si="152"/>
        <v>52.292199999999866</v>
      </c>
      <c r="AA915" s="11">
        <f t="shared" si="153"/>
        <v>0.88348440285205021</v>
      </c>
      <c r="AB915" s="10" t="s">
        <v>3346</v>
      </c>
      <c r="AC915" s="10" t="str">
        <f t="shared" si="154"/>
        <v>|10176|</v>
      </c>
      <c r="AD915" s="10" t="str">
        <f t="shared" si="155"/>
        <v>UV</v>
      </c>
    </row>
    <row r="916" spans="1:30" ht="24" customHeight="1" x14ac:dyDescent="0.3">
      <c r="A916" s="35">
        <v>46199</v>
      </c>
      <c r="B916" s="10">
        <v>10176</v>
      </c>
      <c r="C916" s="10" t="s">
        <v>3130</v>
      </c>
      <c r="D916" s="10" t="s">
        <v>56</v>
      </c>
      <c r="E916" s="10">
        <v>30001202</v>
      </c>
      <c r="F916" s="10" t="s">
        <v>3191</v>
      </c>
      <c r="G916" s="10" t="s">
        <v>56</v>
      </c>
      <c r="H916" s="10" t="s">
        <v>56</v>
      </c>
      <c r="I916" s="9" t="s">
        <v>56</v>
      </c>
      <c r="J916" s="9">
        <v>96</v>
      </c>
      <c r="K916" s="10">
        <f>IF($E916="","",IFERROR(INDEX('01_Cad_Pecas'!$H$2:$H$5000,MATCH($E916,'01_Cad_Pecas'!$D$2:$D$5000,0)),IFERROR(INDEX('01_Cad_Pecas'!$H$2:$H$5000,MATCH(VALUE($E916),'01_Cad_Pecas'!$D$2:$D$5000,0)),"")))</f>
        <v>3</v>
      </c>
      <c r="L916" s="10">
        <f>IF($E916="","",IFERROR(INDEX('01_Cad_Pecas'!$I$2:$I$5000,MATCH($E916,'01_Cad_Pecas'!$D$2:$D$5000,0)),IFERROR(INDEX('01_Cad_Pecas'!$I$2:$I$5000,MATCH(VALUE($E916),'01_Cad_Pecas'!$D$2:$D$5000,0)),"")))</f>
        <v>6.7799999999999999E-2</v>
      </c>
      <c r="M916" s="10">
        <f t="shared" si="147"/>
        <v>9.5088000000000008</v>
      </c>
      <c r="N916" s="10">
        <v>46202</v>
      </c>
      <c r="O916" s="9">
        <v>96</v>
      </c>
      <c r="P916" s="10"/>
      <c r="Q916" s="10"/>
      <c r="R916" s="10">
        <f t="shared" si="148"/>
        <v>9.5088000000000008</v>
      </c>
      <c r="S916" s="10"/>
      <c r="T916" s="10">
        <f t="shared" si="149"/>
        <v>1</v>
      </c>
      <c r="U916" s="10"/>
      <c r="V916" s="10" t="str">
        <f t="shared" ca="1" si="150"/>
        <v>SIM</v>
      </c>
      <c r="W916" s="10">
        <f>IF(OR($A916="",$I916="",$M916=""),"",SUMIFS($M$2:M916,$I$2:I916,$I916,$A$2:A916,$A916)-$M916)</f>
        <v>311.08500000000004</v>
      </c>
      <c r="X916" s="10">
        <f t="shared" si="151"/>
        <v>396.50780000000015</v>
      </c>
      <c r="Y916" s="10">
        <f>IFERROR(VLOOKUP($I916,'02_Cad_Maquinas'!$B$2:$H$200,7,FALSE()),"")</f>
        <v>448.8</v>
      </c>
      <c r="Z916" s="10">
        <f t="shared" si="152"/>
        <v>52.292199999999866</v>
      </c>
      <c r="AA916" s="11">
        <f t="shared" si="153"/>
        <v>0.88348440285205021</v>
      </c>
      <c r="AB916" s="10" t="s">
        <v>3346</v>
      </c>
      <c r="AC916" s="10" t="str">
        <f t="shared" si="154"/>
        <v>|10176|</v>
      </c>
      <c r="AD916" s="10" t="str">
        <f t="shared" si="155"/>
        <v>UV</v>
      </c>
    </row>
    <row r="917" spans="1:30" ht="24" customHeight="1" x14ac:dyDescent="0.3">
      <c r="A917" s="35">
        <v>46199</v>
      </c>
      <c r="B917" s="10">
        <v>10176</v>
      </c>
      <c r="C917" s="10" t="s">
        <v>3130</v>
      </c>
      <c r="D917" s="10" t="s">
        <v>56</v>
      </c>
      <c r="E917" s="10">
        <v>30001202</v>
      </c>
      <c r="F917" s="10" t="s">
        <v>3191</v>
      </c>
      <c r="G917" s="10" t="s">
        <v>56</v>
      </c>
      <c r="H917" s="10" t="s">
        <v>56</v>
      </c>
      <c r="I917" s="9" t="s">
        <v>56</v>
      </c>
      <c r="J917" s="9">
        <v>380</v>
      </c>
      <c r="K917" s="10">
        <f>IF($E917="","",IFERROR(INDEX('01_Cad_Pecas'!$H$2:$H$5000,MATCH($E917,'01_Cad_Pecas'!$D$2:$D$5000,0)),IFERROR(INDEX('01_Cad_Pecas'!$H$2:$H$5000,MATCH(VALUE($E917),'01_Cad_Pecas'!$D$2:$D$5000,0)),"")))</f>
        <v>3</v>
      </c>
      <c r="L917" s="10">
        <f>IF($E917="","",IFERROR(INDEX('01_Cad_Pecas'!$I$2:$I$5000,MATCH($E917,'01_Cad_Pecas'!$D$2:$D$5000,0)),IFERROR(INDEX('01_Cad_Pecas'!$I$2:$I$5000,MATCH(VALUE($E917),'01_Cad_Pecas'!$D$2:$D$5000,0)),"")))</f>
        <v>6.7799999999999999E-2</v>
      </c>
      <c r="M917" s="10">
        <f t="shared" si="147"/>
        <v>28.763999999999999</v>
      </c>
      <c r="N917" s="10">
        <v>46202</v>
      </c>
      <c r="O917" s="9">
        <v>380</v>
      </c>
      <c r="P917" s="10"/>
      <c r="Q917" s="10"/>
      <c r="R917" s="10">
        <f t="shared" si="148"/>
        <v>28.763999999999999</v>
      </c>
      <c r="S917" s="10"/>
      <c r="T917" s="10">
        <f t="shared" si="149"/>
        <v>1</v>
      </c>
      <c r="U917" s="10"/>
      <c r="V917" s="10" t="str">
        <f t="shared" ca="1" si="150"/>
        <v>SIM</v>
      </c>
      <c r="W917" s="10">
        <f>IF(OR($A917="",$I917="",$M917=""),"",SUMIFS($M$2:M917,$I$2:I917,$I917,$A$2:A917,$A917)-$M917)</f>
        <v>320.59380000000004</v>
      </c>
      <c r="X917" s="10">
        <f t="shared" si="151"/>
        <v>396.50780000000015</v>
      </c>
      <c r="Y917" s="10">
        <f>IFERROR(VLOOKUP($I917,'02_Cad_Maquinas'!$B$2:$H$200,7,FALSE()),"")</f>
        <v>448.8</v>
      </c>
      <c r="Z917" s="10">
        <f t="shared" si="152"/>
        <v>52.292199999999866</v>
      </c>
      <c r="AA917" s="11">
        <f t="shared" si="153"/>
        <v>0.88348440285205021</v>
      </c>
      <c r="AB917" s="10" t="s">
        <v>3346</v>
      </c>
      <c r="AC917" s="10" t="str">
        <f t="shared" si="154"/>
        <v>|10176|</v>
      </c>
      <c r="AD917" s="10" t="str">
        <f t="shared" si="155"/>
        <v>UV</v>
      </c>
    </row>
    <row r="918" spans="1:30" ht="24" customHeight="1" x14ac:dyDescent="0.3">
      <c r="A918" s="35">
        <v>46199</v>
      </c>
      <c r="B918" s="10">
        <v>10176</v>
      </c>
      <c r="C918" s="10" t="s">
        <v>3130</v>
      </c>
      <c r="D918" s="10" t="s">
        <v>56</v>
      </c>
      <c r="E918" s="10">
        <v>30001301</v>
      </c>
      <c r="F918" s="10" t="s">
        <v>3294</v>
      </c>
      <c r="G918" s="10" t="s">
        <v>56</v>
      </c>
      <c r="H918" s="10" t="s">
        <v>56</v>
      </c>
      <c r="I918" s="9" t="s">
        <v>56</v>
      </c>
      <c r="J918" s="9">
        <v>96</v>
      </c>
      <c r="K918" s="10">
        <f>IF($E918="","",IFERROR(INDEX('01_Cad_Pecas'!$H$2:$H$5000,MATCH($E918,'01_Cad_Pecas'!$D$2:$D$5000,0)),IFERROR(INDEX('01_Cad_Pecas'!$H$2:$H$5000,MATCH(VALUE($E918),'01_Cad_Pecas'!$D$2:$D$5000,0)),"")))</f>
        <v>1.1000000000000001</v>
      </c>
      <c r="L918" s="10">
        <f>IF($E918="","",IFERROR(INDEX('01_Cad_Pecas'!$I$2:$I$5000,MATCH($E918,'01_Cad_Pecas'!$D$2:$D$5000,0)),IFERROR(INDEX('01_Cad_Pecas'!$I$2:$I$5000,MATCH(VALUE($E918),'01_Cad_Pecas'!$D$2:$D$5000,0)),"")))</f>
        <v>9.375E-2</v>
      </c>
      <c r="M918" s="10">
        <f t="shared" ref="M918:M949" si="156">IF(OR($J918="",$L918=""),"",IF($K918="",0,$K918)+$J918*$L918)</f>
        <v>10.1</v>
      </c>
      <c r="N918" s="10">
        <v>46202</v>
      </c>
      <c r="O918" s="9">
        <v>96</v>
      </c>
      <c r="P918" s="10"/>
      <c r="Q918" s="10"/>
      <c r="R918" s="10">
        <f t="shared" ref="R918:R949" si="157">IF(AND($P918&lt;&gt;"",$Q918&lt;&gt;""),($Q918-$P918)*1440,IF(AND($O918&lt;&gt;"",$L918&lt;&gt;""),IF($K918="",0,$K918)+$O918*$L918,""))</f>
        <v>10.1</v>
      </c>
      <c r="S918" s="10"/>
      <c r="T918" s="10">
        <f t="shared" ref="T918:T949" si="158">IF(OR($J918="",$O918=""),"",$O918/$J918)</f>
        <v>1</v>
      </c>
      <c r="U918" s="10"/>
      <c r="V918" s="10" t="str">
        <f t="shared" ref="V918:V949" ca="1" si="159">IF($A918="","",IF(AND($A918&lt;&gt;"",NOT(OR($U918="Concluído",$U918="Concluido")),TODAY()&gt;$A918),"SIM","NÃO"))</f>
        <v>SIM</v>
      </c>
      <c r="W918" s="10">
        <f>IF(OR($A918="",$I918="",$M918=""),"",SUMIFS($M$2:M918,$I$2:I918,$I918,$A$2:A918,$A918)-$M918)</f>
        <v>349.35780000000005</v>
      </c>
      <c r="X918" s="10">
        <f t="shared" ref="X918:X949" si="160">IF(OR($A918="",$I918=""),"",SUMIFS($M$2:$M$4922,$I$2:$I$4922,$I918,$A$2:$A$4922,$A918))</f>
        <v>396.50780000000015</v>
      </c>
      <c r="Y918" s="10">
        <f>IFERROR(VLOOKUP($I918,'02_Cad_Maquinas'!$B$2:$H$200,7,FALSE()),"")</f>
        <v>448.8</v>
      </c>
      <c r="Z918" s="10">
        <f t="shared" ref="Z918:Z949" si="161">IF(OR($X918="",$Y918=""),"",$Y918-$X918)</f>
        <v>52.292199999999866</v>
      </c>
      <c r="AA918" s="11">
        <f t="shared" ref="AA918:AA949" si="162">IF(OR($X918="",$Y918=""),"",$X918/$Y918)</f>
        <v>0.88348440285205021</v>
      </c>
      <c r="AB918" s="10" t="s">
        <v>3346</v>
      </c>
      <c r="AC918" s="10" t="str">
        <f t="shared" si="154"/>
        <v>|10176|</v>
      </c>
      <c r="AD918" s="10" t="str">
        <f t="shared" si="155"/>
        <v>UV</v>
      </c>
    </row>
    <row r="919" spans="1:30" ht="24" customHeight="1" x14ac:dyDescent="0.3">
      <c r="A919" s="35">
        <v>46199</v>
      </c>
      <c r="B919" s="10">
        <v>10176</v>
      </c>
      <c r="C919" s="10" t="s">
        <v>3130</v>
      </c>
      <c r="D919" s="10" t="s">
        <v>56</v>
      </c>
      <c r="E919" s="10">
        <v>30001301</v>
      </c>
      <c r="F919" s="10" t="s">
        <v>3294</v>
      </c>
      <c r="G919" s="10" t="s">
        <v>56</v>
      </c>
      <c r="H919" s="10" t="s">
        <v>56</v>
      </c>
      <c r="I919" s="9" t="s">
        <v>56</v>
      </c>
      <c r="J919" s="9">
        <v>300</v>
      </c>
      <c r="K919" s="10">
        <f>IF($E919="","",IFERROR(INDEX('01_Cad_Pecas'!$H$2:$H$5000,MATCH($E919,'01_Cad_Pecas'!$D$2:$D$5000,0)),IFERROR(INDEX('01_Cad_Pecas'!$H$2:$H$5000,MATCH(VALUE($E919),'01_Cad_Pecas'!$D$2:$D$5000,0)),"")))</f>
        <v>1.1000000000000001</v>
      </c>
      <c r="L919" s="10">
        <f>IF($E919="","",IFERROR(INDEX('01_Cad_Pecas'!$I$2:$I$5000,MATCH($E919,'01_Cad_Pecas'!$D$2:$D$5000,0)),IFERROR(INDEX('01_Cad_Pecas'!$I$2:$I$5000,MATCH(VALUE($E919),'01_Cad_Pecas'!$D$2:$D$5000,0)),"")))</f>
        <v>9.375E-2</v>
      </c>
      <c r="M919" s="10">
        <f t="shared" si="156"/>
        <v>29.225000000000001</v>
      </c>
      <c r="N919" s="10">
        <v>46202</v>
      </c>
      <c r="O919" s="9">
        <v>300</v>
      </c>
      <c r="P919" s="10"/>
      <c r="Q919" s="10"/>
      <c r="R919" s="10">
        <f t="shared" si="157"/>
        <v>29.225000000000001</v>
      </c>
      <c r="S919" s="10"/>
      <c r="T919" s="10">
        <f t="shared" si="158"/>
        <v>1</v>
      </c>
      <c r="U919" s="10"/>
      <c r="V919" s="10" t="str">
        <f t="shared" ca="1" si="159"/>
        <v>SIM</v>
      </c>
      <c r="W919" s="10">
        <f>IF(OR($A919="",$I919="",$M919=""),"",SUMIFS($M$2:M919,$I$2:I919,$I919,$A$2:A919,$A919)-$M919)</f>
        <v>359.45780000000008</v>
      </c>
      <c r="X919" s="10">
        <f t="shared" si="160"/>
        <v>396.50780000000015</v>
      </c>
      <c r="Y919" s="10">
        <f>IFERROR(VLOOKUP($I919,'02_Cad_Maquinas'!$B$2:$H$200,7,FALSE()),"")</f>
        <v>448.8</v>
      </c>
      <c r="Z919" s="10">
        <f t="shared" si="161"/>
        <v>52.292199999999866</v>
      </c>
      <c r="AA919" s="11">
        <f t="shared" si="162"/>
        <v>0.88348440285205021</v>
      </c>
      <c r="AB919" s="10" t="s">
        <v>3346</v>
      </c>
      <c r="AC919" s="10" t="str">
        <f t="shared" si="154"/>
        <v>|10176|</v>
      </c>
      <c r="AD919" s="10" t="str">
        <f t="shared" si="155"/>
        <v>UV</v>
      </c>
    </row>
    <row r="920" spans="1:30" ht="24" customHeight="1" x14ac:dyDescent="0.3">
      <c r="A920" s="35">
        <v>46199</v>
      </c>
      <c r="B920" s="10">
        <v>10176</v>
      </c>
      <c r="C920" s="10" t="s">
        <v>3130</v>
      </c>
      <c r="D920" s="10" t="s">
        <v>56</v>
      </c>
      <c r="E920" s="10">
        <v>30006101</v>
      </c>
      <c r="F920" s="10" t="s">
        <v>3301</v>
      </c>
      <c r="G920" s="10" t="s">
        <v>56</v>
      </c>
      <c r="H920" s="10" t="s">
        <v>56</v>
      </c>
      <c r="I920" s="9" t="s">
        <v>56</v>
      </c>
      <c r="J920" s="9">
        <v>30</v>
      </c>
      <c r="K920" s="10">
        <f>IF($E920="","",IFERROR(INDEX('01_Cad_Pecas'!$H$2:$H$5000,MATCH($E920,'01_Cad_Pecas'!$D$2:$D$5000,0)),IFERROR(INDEX('01_Cad_Pecas'!$H$2:$H$5000,MATCH(VALUE($E920),'01_Cad_Pecas'!$D$2:$D$5000,0)),"")))</f>
        <v>1.1000000000000001</v>
      </c>
      <c r="L920" s="10">
        <f>IF($E920="","",IFERROR(INDEX('01_Cad_Pecas'!$I$2:$I$5000,MATCH($E920,'01_Cad_Pecas'!$D$2:$D$5000,0)),IFERROR(INDEX('01_Cad_Pecas'!$I$2:$I$5000,MATCH(VALUE($E920),'01_Cad_Pecas'!$D$2:$D$5000,0)),"")))</f>
        <v>9.375E-2</v>
      </c>
      <c r="M920" s="10">
        <f t="shared" si="156"/>
        <v>3.9125000000000001</v>
      </c>
      <c r="N920" s="10">
        <v>46202</v>
      </c>
      <c r="O920" s="9">
        <v>30</v>
      </c>
      <c r="P920" s="10"/>
      <c r="Q920" s="10"/>
      <c r="R920" s="10">
        <f t="shared" si="157"/>
        <v>3.9125000000000001</v>
      </c>
      <c r="S920" s="10"/>
      <c r="T920" s="10">
        <f t="shared" si="158"/>
        <v>1</v>
      </c>
      <c r="U920" s="10"/>
      <c r="V920" s="10" t="str">
        <f t="shared" ca="1" si="159"/>
        <v>SIM</v>
      </c>
      <c r="W920" s="10">
        <f>IF(OR($A920="",$I920="",$M920=""),"",SUMIFS($M$2:M920,$I$2:I920,$I920,$A$2:A920,$A920)-$M920)</f>
        <v>388.6828000000001</v>
      </c>
      <c r="X920" s="10">
        <f t="shared" si="160"/>
        <v>396.50780000000015</v>
      </c>
      <c r="Y920" s="10">
        <f>IFERROR(VLOOKUP($I920,'02_Cad_Maquinas'!$B$2:$H$200,7,FALSE()),"")</f>
        <v>448.8</v>
      </c>
      <c r="Z920" s="10">
        <f t="shared" si="161"/>
        <v>52.292199999999866</v>
      </c>
      <c r="AA920" s="11">
        <f t="shared" si="162"/>
        <v>0.88348440285205021</v>
      </c>
      <c r="AB920" s="10" t="s">
        <v>3346</v>
      </c>
      <c r="AC920" s="10" t="str">
        <f t="shared" si="154"/>
        <v>|10176|</v>
      </c>
      <c r="AD920" s="10" t="str">
        <f t="shared" si="155"/>
        <v>UV</v>
      </c>
    </row>
    <row r="921" spans="1:30" ht="24" customHeight="1" x14ac:dyDescent="0.3">
      <c r="A921" s="35">
        <v>46199</v>
      </c>
      <c r="B921" s="10">
        <v>10176</v>
      </c>
      <c r="C921" s="10" t="s">
        <v>3130</v>
      </c>
      <c r="D921" s="10" t="s">
        <v>56</v>
      </c>
      <c r="E921" s="10">
        <v>30006102</v>
      </c>
      <c r="F921" s="10" t="s">
        <v>3303</v>
      </c>
      <c r="G921" s="10" t="s">
        <v>56</v>
      </c>
      <c r="H921" s="10" t="s">
        <v>56</v>
      </c>
      <c r="I921" s="9" t="s">
        <v>56</v>
      </c>
      <c r="J921" s="9">
        <v>30</v>
      </c>
      <c r="K921" s="10">
        <f>IF($E921="","",IFERROR(INDEX('01_Cad_Pecas'!$H$2:$H$5000,MATCH($E921,'01_Cad_Pecas'!$D$2:$D$5000,0)),IFERROR(INDEX('01_Cad_Pecas'!$H$2:$H$5000,MATCH(VALUE($E921),'01_Cad_Pecas'!$D$2:$D$5000,0)),"")))</f>
        <v>1.1000000000000001</v>
      </c>
      <c r="L921" s="10">
        <f>IF($E921="","",IFERROR(INDEX('01_Cad_Pecas'!$I$2:$I$5000,MATCH($E921,'01_Cad_Pecas'!$D$2:$D$5000,0)),IFERROR(INDEX('01_Cad_Pecas'!$I$2:$I$5000,MATCH(VALUE($E921),'01_Cad_Pecas'!$D$2:$D$5000,0)),"")))</f>
        <v>9.375E-2</v>
      </c>
      <c r="M921" s="10">
        <f t="shared" si="156"/>
        <v>3.9125000000000001</v>
      </c>
      <c r="N921" s="10">
        <v>46202</v>
      </c>
      <c r="O921" s="9">
        <v>30</v>
      </c>
      <c r="P921" s="10"/>
      <c r="Q921" s="10"/>
      <c r="R921" s="10">
        <f t="shared" si="157"/>
        <v>3.9125000000000001</v>
      </c>
      <c r="S921" s="10"/>
      <c r="T921" s="10">
        <f t="shared" si="158"/>
        <v>1</v>
      </c>
      <c r="U921" s="10"/>
      <c r="V921" s="10" t="str">
        <f t="shared" ca="1" si="159"/>
        <v>SIM</v>
      </c>
      <c r="W921" s="10">
        <f>IF(OR($A921="",$I921="",$M921=""),"",SUMIFS($M$2:M921,$I$2:I921,$I921,$A$2:A921,$A921)-$M921)</f>
        <v>392.59530000000012</v>
      </c>
      <c r="X921" s="10">
        <f t="shared" si="160"/>
        <v>396.50780000000015</v>
      </c>
      <c r="Y921" s="10">
        <f>IFERROR(VLOOKUP($I921,'02_Cad_Maquinas'!$B$2:$H$200,7,FALSE()),"")</f>
        <v>448.8</v>
      </c>
      <c r="Z921" s="10">
        <f t="shared" si="161"/>
        <v>52.292199999999866</v>
      </c>
      <c r="AA921" s="11">
        <f t="shared" si="162"/>
        <v>0.88348440285205021</v>
      </c>
      <c r="AB921" s="10" t="s">
        <v>3346</v>
      </c>
      <c r="AC921" s="10" t="str">
        <f t="shared" si="154"/>
        <v>|10176|</v>
      </c>
      <c r="AD921" s="10" t="str">
        <f t="shared" si="155"/>
        <v>UV</v>
      </c>
    </row>
    <row r="922" spans="1:30" ht="36" customHeight="1" x14ac:dyDescent="0.3">
      <c r="A922" s="35">
        <v>46202</v>
      </c>
      <c r="B922" s="10">
        <v>10163.10147</v>
      </c>
      <c r="C922" s="10" t="s">
        <v>3142</v>
      </c>
      <c r="D922" s="10" t="s">
        <v>56</v>
      </c>
      <c r="E922" s="10">
        <v>20014105</v>
      </c>
      <c r="F922" s="10" t="s">
        <v>3192</v>
      </c>
      <c r="G922" s="10" t="s">
        <v>56</v>
      </c>
      <c r="H922" s="10" t="s">
        <v>56</v>
      </c>
      <c r="I922" s="9" t="s">
        <v>56</v>
      </c>
      <c r="J922" s="9">
        <v>20</v>
      </c>
      <c r="K922" s="10">
        <f>IF($E922="","",IFERROR(INDEX('01_Cad_Pecas'!$H$2:$H$5000,MATCH($E922,'01_Cad_Pecas'!$D$2:$D$5000,0)),IFERROR(INDEX('01_Cad_Pecas'!$H$2:$H$5000,MATCH(VALUE($E922),'01_Cad_Pecas'!$D$2:$D$5000,0)),"")))</f>
        <v>1.1000000000000001</v>
      </c>
      <c r="L922" s="10">
        <f>IF($E922="","",IFERROR(INDEX('01_Cad_Pecas'!$I$2:$I$5000,MATCH($E922,'01_Cad_Pecas'!$D$2:$D$5000,0)),IFERROR(INDEX('01_Cad_Pecas'!$I$2:$I$5000,MATCH(VALUE($E922),'01_Cad_Pecas'!$D$2:$D$5000,0)),"")))</f>
        <v>9.375E-2</v>
      </c>
      <c r="M922" s="10">
        <f t="shared" si="156"/>
        <v>2.9750000000000001</v>
      </c>
      <c r="N922" s="10">
        <v>46203</v>
      </c>
      <c r="O922" s="9">
        <v>20</v>
      </c>
      <c r="P922" s="10"/>
      <c r="Q922" s="10"/>
      <c r="R922" s="10">
        <f t="shared" si="157"/>
        <v>2.9750000000000001</v>
      </c>
      <c r="S922" s="10"/>
      <c r="T922" s="10">
        <f t="shared" si="158"/>
        <v>1</v>
      </c>
      <c r="U922" s="10"/>
      <c r="V922" s="10" t="str">
        <f t="shared" ca="1" si="159"/>
        <v>SIM</v>
      </c>
      <c r="W922" s="10">
        <f>IF(OR($A922="",$I922="",$M922=""),"",SUMIFS($M$2:M922,$I$2:I922,$I922,$A$2:A922,$A922)-$M922)</f>
        <v>0</v>
      </c>
      <c r="X922" s="10">
        <f t="shared" si="160"/>
        <v>763.46050000000014</v>
      </c>
      <c r="Y922" s="10">
        <f>IFERROR(VLOOKUP($I922,'02_Cad_Maquinas'!$B$2:$H$200,7,FALSE()),"")</f>
        <v>448.8</v>
      </c>
      <c r="Z922" s="10">
        <f t="shared" si="161"/>
        <v>-314.66050000000013</v>
      </c>
      <c r="AA922" s="11">
        <f t="shared" si="162"/>
        <v>1.7011151960784316</v>
      </c>
      <c r="AB922" s="10" t="s">
        <v>3347</v>
      </c>
      <c r="AC922" s="10" t="str">
        <f t="shared" si="154"/>
        <v>|10163|10147|</v>
      </c>
      <c r="AD922" s="10" t="str">
        <f t="shared" si="155"/>
        <v>UV</v>
      </c>
    </row>
    <row r="923" spans="1:30" ht="36" customHeight="1" x14ac:dyDescent="0.3">
      <c r="A923" s="35">
        <v>46202</v>
      </c>
      <c r="B923" s="10">
        <v>10163.10147</v>
      </c>
      <c r="C923" s="10" t="s">
        <v>3142</v>
      </c>
      <c r="D923" s="10" t="s">
        <v>56</v>
      </c>
      <c r="E923" s="10">
        <v>20014305</v>
      </c>
      <c r="F923" s="10" t="s">
        <v>3187</v>
      </c>
      <c r="G923" s="10" t="s">
        <v>56</v>
      </c>
      <c r="H923" s="10" t="s">
        <v>56</v>
      </c>
      <c r="I923" s="9" t="s">
        <v>56</v>
      </c>
      <c r="J923" s="9">
        <v>20</v>
      </c>
      <c r="K923" s="10">
        <f>IF($E923="","",IFERROR(INDEX('01_Cad_Pecas'!$H$2:$H$5000,MATCH($E923,'01_Cad_Pecas'!$D$2:$D$5000,0)),IFERROR(INDEX('01_Cad_Pecas'!$H$2:$H$5000,MATCH(VALUE($E923),'01_Cad_Pecas'!$D$2:$D$5000,0)),"")))</f>
        <v>1.1000000000000001</v>
      </c>
      <c r="L923" s="10">
        <f>IF($E923="","",IFERROR(INDEX('01_Cad_Pecas'!$I$2:$I$5000,MATCH($E923,'01_Cad_Pecas'!$D$2:$D$5000,0)),IFERROR(INDEX('01_Cad_Pecas'!$I$2:$I$5000,MATCH(VALUE($E923),'01_Cad_Pecas'!$D$2:$D$5000,0)),"")))</f>
        <v>9.375E-2</v>
      </c>
      <c r="M923" s="10">
        <f t="shared" si="156"/>
        <v>2.9750000000000001</v>
      </c>
      <c r="N923" s="10">
        <v>46203</v>
      </c>
      <c r="O923" s="9">
        <v>20</v>
      </c>
      <c r="P923" s="10"/>
      <c r="Q923" s="10"/>
      <c r="R923" s="10">
        <f t="shared" si="157"/>
        <v>2.9750000000000001</v>
      </c>
      <c r="S923" s="10"/>
      <c r="T923" s="10">
        <f t="shared" si="158"/>
        <v>1</v>
      </c>
      <c r="U923" s="10"/>
      <c r="V923" s="10" t="str">
        <f t="shared" ca="1" si="159"/>
        <v>SIM</v>
      </c>
      <c r="W923" s="10">
        <f>IF(OR($A923="",$I923="",$M923=""),"",SUMIFS($M$2:M923,$I$2:I923,$I923,$A$2:A923,$A923)-$M923)</f>
        <v>2.9750000000000001</v>
      </c>
      <c r="X923" s="10">
        <f t="shared" si="160"/>
        <v>763.46050000000014</v>
      </c>
      <c r="Y923" s="10">
        <f>IFERROR(VLOOKUP($I923,'02_Cad_Maquinas'!$B$2:$H$200,7,FALSE()),"")</f>
        <v>448.8</v>
      </c>
      <c r="Z923" s="10">
        <f t="shared" si="161"/>
        <v>-314.66050000000013</v>
      </c>
      <c r="AA923" s="11">
        <f t="shared" si="162"/>
        <v>1.7011151960784316</v>
      </c>
      <c r="AB923" s="10" t="s">
        <v>3347</v>
      </c>
      <c r="AC923" s="10" t="str">
        <f t="shared" si="154"/>
        <v>|10163|10147|</v>
      </c>
      <c r="AD923" s="10" t="str">
        <f t="shared" si="155"/>
        <v>UV</v>
      </c>
    </row>
    <row r="924" spans="1:30" ht="36" customHeight="1" x14ac:dyDescent="0.3">
      <c r="A924" s="35">
        <v>46202</v>
      </c>
      <c r="B924" s="10">
        <v>10163.10147</v>
      </c>
      <c r="C924" s="10" t="s">
        <v>3142</v>
      </c>
      <c r="D924" s="10" t="s">
        <v>56</v>
      </c>
      <c r="E924" s="10">
        <v>20014305</v>
      </c>
      <c r="F924" s="10" t="s">
        <v>3187</v>
      </c>
      <c r="G924" s="10" t="s">
        <v>56</v>
      </c>
      <c r="H924" s="10" t="s">
        <v>56</v>
      </c>
      <c r="I924" s="9" t="s">
        <v>56</v>
      </c>
      <c r="J924" s="9">
        <v>10</v>
      </c>
      <c r="K924" s="10">
        <f>IF($E924="","",IFERROR(INDEX('01_Cad_Pecas'!$H$2:$H$5000,MATCH($E924,'01_Cad_Pecas'!$D$2:$D$5000,0)),IFERROR(INDEX('01_Cad_Pecas'!$H$2:$H$5000,MATCH(VALUE($E924),'01_Cad_Pecas'!$D$2:$D$5000,0)),"")))</f>
        <v>1.1000000000000001</v>
      </c>
      <c r="L924" s="10">
        <f>IF($E924="","",IFERROR(INDEX('01_Cad_Pecas'!$I$2:$I$5000,MATCH($E924,'01_Cad_Pecas'!$D$2:$D$5000,0)),IFERROR(INDEX('01_Cad_Pecas'!$I$2:$I$5000,MATCH(VALUE($E924),'01_Cad_Pecas'!$D$2:$D$5000,0)),"")))</f>
        <v>9.375E-2</v>
      </c>
      <c r="M924" s="10">
        <f t="shared" si="156"/>
        <v>2.0375000000000001</v>
      </c>
      <c r="N924" s="10">
        <v>46203</v>
      </c>
      <c r="O924" s="9">
        <v>10</v>
      </c>
      <c r="P924" s="10"/>
      <c r="Q924" s="10"/>
      <c r="R924" s="10">
        <f t="shared" si="157"/>
        <v>2.0375000000000001</v>
      </c>
      <c r="S924" s="10"/>
      <c r="T924" s="10">
        <f t="shared" si="158"/>
        <v>1</v>
      </c>
      <c r="U924" s="10"/>
      <c r="V924" s="10" t="str">
        <f t="shared" ca="1" si="159"/>
        <v>SIM</v>
      </c>
      <c r="W924" s="10">
        <f>IF(OR($A924="",$I924="",$M924=""),"",SUMIFS($M$2:M924,$I$2:I924,$I924,$A$2:A924,$A924)-$M924)</f>
        <v>5.9500000000000011</v>
      </c>
      <c r="X924" s="10">
        <f t="shared" si="160"/>
        <v>763.46050000000014</v>
      </c>
      <c r="Y924" s="10">
        <f>IFERROR(VLOOKUP($I924,'02_Cad_Maquinas'!$B$2:$H$200,7,FALSE()),"")</f>
        <v>448.8</v>
      </c>
      <c r="Z924" s="10">
        <f t="shared" si="161"/>
        <v>-314.66050000000013</v>
      </c>
      <c r="AA924" s="11">
        <f t="shared" si="162"/>
        <v>1.7011151960784316</v>
      </c>
      <c r="AB924" s="10" t="s">
        <v>3347</v>
      </c>
      <c r="AC924" s="10" t="str">
        <f t="shared" si="154"/>
        <v>|10163|10147|</v>
      </c>
      <c r="AD924" s="10" t="str">
        <f t="shared" si="155"/>
        <v>UV</v>
      </c>
    </row>
    <row r="925" spans="1:30" ht="36" customHeight="1" x14ac:dyDescent="0.3">
      <c r="A925" s="35">
        <v>46202</v>
      </c>
      <c r="B925" s="10">
        <v>10163.10147</v>
      </c>
      <c r="C925" s="10" t="s">
        <v>3142</v>
      </c>
      <c r="D925" s="10" t="s">
        <v>56</v>
      </c>
      <c r="E925" s="10">
        <v>20012405</v>
      </c>
      <c r="F925" s="10" t="s">
        <v>3259</v>
      </c>
      <c r="G925" s="10" t="s">
        <v>56</v>
      </c>
      <c r="H925" s="10" t="s">
        <v>56</v>
      </c>
      <c r="I925" s="9" t="s">
        <v>56</v>
      </c>
      <c r="J925" s="9">
        <v>60</v>
      </c>
      <c r="K925" s="10">
        <f>IF($E925="","",IFERROR(INDEX('01_Cad_Pecas'!$H$2:$H$5000,MATCH($E925,'01_Cad_Pecas'!$D$2:$D$5000,0)),IFERROR(INDEX('01_Cad_Pecas'!$H$2:$H$5000,MATCH(VALUE($E925),'01_Cad_Pecas'!$D$2:$D$5000,0)),"")))</f>
        <v>1.1000000000000001</v>
      </c>
      <c r="L925" s="10">
        <f>IF($E925="","",IFERROR(INDEX('01_Cad_Pecas'!$I$2:$I$5000,MATCH($E925,'01_Cad_Pecas'!$D$2:$D$5000,0)),IFERROR(INDEX('01_Cad_Pecas'!$I$2:$I$5000,MATCH(VALUE($E925),'01_Cad_Pecas'!$D$2:$D$5000,0)),"")))</f>
        <v>9.375E-2</v>
      </c>
      <c r="M925" s="10">
        <f t="shared" si="156"/>
        <v>6.7249999999999996</v>
      </c>
      <c r="N925" s="10">
        <v>46203</v>
      </c>
      <c r="O925" s="9">
        <v>60</v>
      </c>
      <c r="P925" s="10"/>
      <c r="Q925" s="10"/>
      <c r="R925" s="10">
        <f t="shared" si="157"/>
        <v>6.7249999999999996</v>
      </c>
      <c r="S925" s="10"/>
      <c r="T925" s="10">
        <f t="shared" si="158"/>
        <v>1</v>
      </c>
      <c r="U925" s="10"/>
      <c r="V925" s="10" t="str">
        <f t="shared" ca="1" si="159"/>
        <v>SIM</v>
      </c>
      <c r="W925" s="10">
        <f>IF(OR($A925="",$I925="",$M925=""),"",SUMIFS($M$2:M925,$I$2:I925,$I925,$A$2:A925,$A925)-$M925)</f>
        <v>7.9875000000000007</v>
      </c>
      <c r="X925" s="10">
        <f t="shared" si="160"/>
        <v>763.46050000000014</v>
      </c>
      <c r="Y925" s="10">
        <f>IFERROR(VLOOKUP($I925,'02_Cad_Maquinas'!$B$2:$H$200,7,FALSE()),"")</f>
        <v>448.8</v>
      </c>
      <c r="Z925" s="10">
        <f t="shared" si="161"/>
        <v>-314.66050000000013</v>
      </c>
      <c r="AA925" s="11">
        <f t="shared" si="162"/>
        <v>1.7011151960784316</v>
      </c>
      <c r="AB925" s="10" t="s">
        <v>3347</v>
      </c>
      <c r="AC925" s="10" t="str">
        <f t="shared" si="154"/>
        <v>|10163|10147|</v>
      </c>
      <c r="AD925" s="10" t="str">
        <f t="shared" si="155"/>
        <v>UV</v>
      </c>
    </row>
    <row r="926" spans="1:30" ht="36" customHeight="1" x14ac:dyDescent="0.3">
      <c r="A926" s="35">
        <v>46202</v>
      </c>
      <c r="B926" s="10">
        <v>10163.10147</v>
      </c>
      <c r="C926" s="10" t="s">
        <v>3142</v>
      </c>
      <c r="D926" s="10" t="s">
        <v>56</v>
      </c>
      <c r="E926" s="10">
        <v>20013106</v>
      </c>
      <c r="F926" s="10" t="s">
        <v>3272</v>
      </c>
      <c r="G926" s="10" t="s">
        <v>56</v>
      </c>
      <c r="H926" s="10" t="s">
        <v>56</v>
      </c>
      <c r="I926" s="9" t="s">
        <v>56</v>
      </c>
      <c r="J926" s="9">
        <v>40</v>
      </c>
      <c r="K926" s="10">
        <f>IF($E926="","",IFERROR(INDEX('01_Cad_Pecas'!$H$2:$H$5000,MATCH($E926,'01_Cad_Pecas'!$D$2:$D$5000,0)),IFERROR(INDEX('01_Cad_Pecas'!$H$2:$H$5000,MATCH(VALUE($E926),'01_Cad_Pecas'!$D$2:$D$5000,0)),"")))</f>
        <v>1.1000000000000001</v>
      </c>
      <c r="L926" s="10">
        <f>IF($E926="","",IFERROR(INDEX('01_Cad_Pecas'!$I$2:$I$5000,MATCH($E926,'01_Cad_Pecas'!$D$2:$D$5000,0)),IFERROR(INDEX('01_Cad_Pecas'!$I$2:$I$5000,MATCH(VALUE($E926),'01_Cad_Pecas'!$D$2:$D$5000,0)),"")))</f>
        <v>9.375E-2</v>
      </c>
      <c r="M926" s="10">
        <f t="shared" si="156"/>
        <v>4.8499999999999996</v>
      </c>
      <c r="N926" s="10">
        <v>46203</v>
      </c>
      <c r="O926" s="9">
        <v>40</v>
      </c>
      <c r="P926" s="10"/>
      <c r="Q926" s="10"/>
      <c r="R926" s="10">
        <f t="shared" si="157"/>
        <v>4.8499999999999996</v>
      </c>
      <c r="S926" s="10"/>
      <c r="T926" s="10">
        <f t="shared" si="158"/>
        <v>1</v>
      </c>
      <c r="U926" s="10"/>
      <c r="V926" s="10" t="str">
        <f t="shared" ca="1" si="159"/>
        <v>SIM</v>
      </c>
      <c r="W926" s="10">
        <f>IF(OR($A926="",$I926="",$M926=""),"",SUMIFS($M$2:M926,$I$2:I926,$I926,$A$2:A926,$A926)-$M926)</f>
        <v>14.7125</v>
      </c>
      <c r="X926" s="10">
        <f t="shared" si="160"/>
        <v>763.46050000000014</v>
      </c>
      <c r="Y926" s="10">
        <f>IFERROR(VLOOKUP($I926,'02_Cad_Maquinas'!$B$2:$H$200,7,FALSE()),"")</f>
        <v>448.8</v>
      </c>
      <c r="Z926" s="10">
        <f t="shared" si="161"/>
        <v>-314.66050000000013</v>
      </c>
      <c r="AA926" s="11">
        <f t="shared" si="162"/>
        <v>1.7011151960784316</v>
      </c>
      <c r="AB926" s="10" t="s">
        <v>3347</v>
      </c>
      <c r="AC926" s="10" t="str">
        <f t="shared" si="154"/>
        <v>|10163|10147|</v>
      </c>
      <c r="AD926" s="10" t="str">
        <f t="shared" si="155"/>
        <v>UV</v>
      </c>
    </row>
    <row r="927" spans="1:30" ht="36" customHeight="1" x14ac:dyDescent="0.3">
      <c r="A927" s="35">
        <v>46202</v>
      </c>
      <c r="B927" s="10">
        <v>10163.10147</v>
      </c>
      <c r="C927" s="10" t="s">
        <v>3142</v>
      </c>
      <c r="D927" s="10" t="s">
        <v>56</v>
      </c>
      <c r="E927" s="10">
        <v>20013107</v>
      </c>
      <c r="F927" s="10" t="s">
        <v>3260</v>
      </c>
      <c r="G927" s="10" t="s">
        <v>56</v>
      </c>
      <c r="H927" s="10" t="s">
        <v>56</v>
      </c>
      <c r="I927" s="9" t="s">
        <v>56</v>
      </c>
      <c r="J927" s="9">
        <v>100</v>
      </c>
      <c r="K927" s="10">
        <f>IF($E927="","",IFERROR(INDEX('01_Cad_Pecas'!$H$2:$H$5000,MATCH($E927,'01_Cad_Pecas'!$D$2:$D$5000,0)),IFERROR(INDEX('01_Cad_Pecas'!$H$2:$H$5000,MATCH(VALUE($E927),'01_Cad_Pecas'!$D$2:$D$5000,0)),"")))</f>
        <v>1.1000000000000001</v>
      </c>
      <c r="L927" s="10">
        <f>IF($E927="","",IFERROR(INDEX('01_Cad_Pecas'!$I$2:$I$5000,MATCH($E927,'01_Cad_Pecas'!$D$2:$D$5000,0)),IFERROR(INDEX('01_Cad_Pecas'!$I$2:$I$5000,MATCH(VALUE($E927),'01_Cad_Pecas'!$D$2:$D$5000,0)),"")))</f>
        <v>9.375E-2</v>
      </c>
      <c r="M927" s="10">
        <f t="shared" si="156"/>
        <v>10.475</v>
      </c>
      <c r="N927" s="10">
        <v>46203</v>
      </c>
      <c r="O927" s="9">
        <v>100</v>
      </c>
      <c r="P927" s="10"/>
      <c r="Q927" s="10"/>
      <c r="R927" s="10">
        <f t="shared" si="157"/>
        <v>10.475</v>
      </c>
      <c r="S927" s="10"/>
      <c r="T927" s="10">
        <f t="shared" si="158"/>
        <v>1</v>
      </c>
      <c r="U927" s="10"/>
      <c r="V927" s="10" t="str">
        <f t="shared" ca="1" si="159"/>
        <v>SIM</v>
      </c>
      <c r="W927" s="10">
        <f>IF(OR($A927="",$I927="",$M927=""),"",SUMIFS($M$2:M927,$I$2:I927,$I927,$A$2:A927,$A927)-$M927)</f>
        <v>19.5625</v>
      </c>
      <c r="X927" s="10">
        <f t="shared" si="160"/>
        <v>763.46050000000014</v>
      </c>
      <c r="Y927" s="10">
        <f>IFERROR(VLOOKUP($I927,'02_Cad_Maquinas'!$B$2:$H$200,7,FALSE()),"")</f>
        <v>448.8</v>
      </c>
      <c r="Z927" s="10">
        <f t="shared" si="161"/>
        <v>-314.66050000000013</v>
      </c>
      <c r="AA927" s="11">
        <f t="shared" si="162"/>
        <v>1.7011151960784316</v>
      </c>
      <c r="AB927" s="10" t="s">
        <v>3347</v>
      </c>
      <c r="AC927" s="10" t="str">
        <f t="shared" si="154"/>
        <v>|10163|10147|</v>
      </c>
      <c r="AD927" s="10" t="str">
        <f t="shared" si="155"/>
        <v>UV</v>
      </c>
    </row>
    <row r="928" spans="1:30" ht="36" customHeight="1" x14ac:dyDescent="0.3">
      <c r="A928" s="35">
        <v>46202</v>
      </c>
      <c r="B928" s="10">
        <v>10163.10147</v>
      </c>
      <c r="C928" s="10" t="s">
        <v>3142</v>
      </c>
      <c r="D928" s="10" t="s">
        <v>56</v>
      </c>
      <c r="E928" s="10">
        <v>20031205</v>
      </c>
      <c r="F928" s="10" t="s">
        <v>3273</v>
      </c>
      <c r="G928" s="10" t="s">
        <v>56</v>
      </c>
      <c r="H928" s="10" t="s">
        <v>56</v>
      </c>
      <c r="I928" s="9" t="s">
        <v>56</v>
      </c>
      <c r="J928" s="9">
        <v>20</v>
      </c>
      <c r="K928" s="10">
        <f>IF($E928="","",IFERROR(INDEX('01_Cad_Pecas'!$H$2:$H$5000,MATCH($E928,'01_Cad_Pecas'!$D$2:$D$5000,0)),IFERROR(INDEX('01_Cad_Pecas'!$H$2:$H$5000,MATCH(VALUE($E928),'01_Cad_Pecas'!$D$2:$D$5000,0)),"")))</f>
        <v>1.1000000000000001</v>
      </c>
      <c r="L928" s="10">
        <f>IF($E928="","",IFERROR(INDEX('01_Cad_Pecas'!$I$2:$I$5000,MATCH($E928,'01_Cad_Pecas'!$D$2:$D$5000,0)),IFERROR(INDEX('01_Cad_Pecas'!$I$2:$I$5000,MATCH(VALUE($E928),'01_Cad_Pecas'!$D$2:$D$5000,0)),"")))</f>
        <v>9.375E-2</v>
      </c>
      <c r="M928" s="10">
        <f t="shared" si="156"/>
        <v>2.9750000000000001</v>
      </c>
      <c r="N928" s="10">
        <v>46203</v>
      </c>
      <c r="O928" s="9">
        <v>20</v>
      </c>
      <c r="P928" s="10"/>
      <c r="Q928" s="10"/>
      <c r="R928" s="10">
        <f t="shared" si="157"/>
        <v>2.9750000000000001</v>
      </c>
      <c r="S928" s="10"/>
      <c r="T928" s="10">
        <f t="shared" si="158"/>
        <v>1</v>
      </c>
      <c r="U928" s="10"/>
      <c r="V928" s="10" t="str">
        <f t="shared" ca="1" si="159"/>
        <v>SIM</v>
      </c>
      <c r="W928" s="10">
        <f>IF(OR($A928="",$I928="",$M928=""),"",SUMIFS($M$2:M928,$I$2:I928,$I928,$A$2:A928,$A928)-$M928)</f>
        <v>30.037500000000001</v>
      </c>
      <c r="X928" s="10">
        <f t="shared" si="160"/>
        <v>763.46050000000014</v>
      </c>
      <c r="Y928" s="10">
        <f>IFERROR(VLOOKUP($I928,'02_Cad_Maquinas'!$B$2:$H$200,7,FALSE()),"")</f>
        <v>448.8</v>
      </c>
      <c r="Z928" s="10">
        <f t="shared" si="161"/>
        <v>-314.66050000000013</v>
      </c>
      <c r="AA928" s="11">
        <f t="shared" si="162"/>
        <v>1.7011151960784316</v>
      </c>
      <c r="AB928" s="10" t="s">
        <v>3347</v>
      </c>
      <c r="AC928" s="10" t="str">
        <f t="shared" si="154"/>
        <v>|10163|10147|</v>
      </c>
      <c r="AD928" s="10" t="str">
        <f t="shared" si="155"/>
        <v>UV</v>
      </c>
    </row>
    <row r="929" spans="1:30" ht="36" customHeight="1" x14ac:dyDescent="0.3">
      <c r="A929" s="35">
        <v>46202</v>
      </c>
      <c r="B929" s="10">
        <v>10163.10147</v>
      </c>
      <c r="C929" s="10" t="s">
        <v>3142</v>
      </c>
      <c r="D929" s="10" t="s">
        <v>56</v>
      </c>
      <c r="E929" s="10">
        <v>20031206</v>
      </c>
      <c r="F929" s="10" t="s">
        <v>3274</v>
      </c>
      <c r="G929" s="10" t="s">
        <v>56</v>
      </c>
      <c r="H929" s="10" t="s">
        <v>56</v>
      </c>
      <c r="I929" s="9" t="s">
        <v>56</v>
      </c>
      <c r="J929" s="9">
        <v>20</v>
      </c>
      <c r="K929" s="10">
        <f>IF($E929="","",IFERROR(INDEX('01_Cad_Pecas'!$H$2:$H$5000,MATCH($E929,'01_Cad_Pecas'!$D$2:$D$5000,0)),IFERROR(INDEX('01_Cad_Pecas'!$H$2:$H$5000,MATCH(VALUE($E929),'01_Cad_Pecas'!$D$2:$D$5000,0)),"")))</f>
        <v>1.1000000000000001</v>
      </c>
      <c r="L929" s="10">
        <f>IF($E929="","",IFERROR(INDEX('01_Cad_Pecas'!$I$2:$I$5000,MATCH($E929,'01_Cad_Pecas'!$D$2:$D$5000,0)),IFERROR(INDEX('01_Cad_Pecas'!$I$2:$I$5000,MATCH(VALUE($E929),'01_Cad_Pecas'!$D$2:$D$5000,0)),"")))</f>
        <v>9.375E-2</v>
      </c>
      <c r="M929" s="10">
        <f t="shared" si="156"/>
        <v>2.9750000000000001</v>
      </c>
      <c r="N929" s="10">
        <v>46203</v>
      </c>
      <c r="O929" s="9">
        <v>20</v>
      </c>
      <c r="P929" s="10"/>
      <c r="Q929" s="10"/>
      <c r="R929" s="10">
        <f t="shared" si="157"/>
        <v>2.9750000000000001</v>
      </c>
      <c r="S929" s="10"/>
      <c r="T929" s="10">
        <f t="shared" si="158"/>
        <v>1</v>
      </c>
      <c r="U929" s="10"/>
      <c r="V929" s="10" t="str">
        <f t="shared" ca="1" si="159"/>
        <v>SIM</v>
      </c>
      <c r="W929" s="10">
        <f>IF(OR($A929="",$I929="",$M929=""),"",SUMIFS($M$2:M929,$I$2:I929,$I929,$A$2:A929,$A929)-$M929)</f>
        <v>33.012500000000003</v>
      </c>
      <c r="X929" s="10">
        <f t="shared" si="160"/>
        <v>763.46050000000014</v>
      </c>
      <c r="Y929" s="10">
        <f>IFERROR(VLOOKUP($I929,'02_Cad_Maquinas'!$B$2:$H$200,7,FALSE()),"")</f>
        <v>448.8</v>
      </c>
      <c r="Z929" s="10">
        <f t="shared" si="161"/>
        <v>-314.66050000000013</v>
      </c>
      <c r="AA929" s="11">
        <f t="shared" si="162"/>
        <v>1.7011151960784316</v>
      </c>
      <c r="AB929" s="10" t="s">
        <v>3347</v>
      </c>
      <c r="AC929" s="10" t="str">
        <f t="shared" si="154"/>
        <v>|10163|10147|</v>
      </c>
      <c r="AD929" s="10" t="str">
        <f t="shared" si="155"/>
        <v>UV</v>
      </c>
    </row>
    <row r="930" spans="1:30" ht="36" customHeight="1" x14ac:dyDescent="0.3">
      <c r="A930" s="35">
        <v>46202</v>
      </c>
      <c r="B930" s="10">
        <v>10163.10147</v>
      </c>
      <c r="C930" s="10" t="s">
        <v>3142</v>
      </c>
      <c r="D930" s="10" t="s">
        <v>56</v>
      </c>
      <c r="E930" s="10">
        <v>20013102</v>
      </c>
      <c r="F930" s="10" t="s">
        <v>3188</v>
      </c>
      <c r="G930" s="10" t="s">
        <v>56</v>
      </c>
      <c r="H930" s="10" t="s">
        <v>56</v>
      </c>
      <c r="I930" s="9" t="s">
        <v>56</v>
      </c>
      <c r="J930" s="9">
        <v>200</v>
      </c>
      <c r="K930" s="10">
        <f>IF($E930="","",IFERROR(INDEX('01_Cad_Pecas'!$H$2:$H$5000,MATCH($E930,'01_Cad_Pecas'!$D$2:$D$5000,0)),IFERROR(INDEX('01_Cad_Pecas'!$H$2:$H$5000,MATCH(VALUE($E930),'01_Cad_Pecas'!$D$2:$D$5000,0)),"")))</f>
        <v>3</v>
      </c>
      <c r="L930" s="10">
        <f>IF($E930="","",IFERROR(INDEX('01_Cad_Pecas'!$I$2:$I$5000,MATCH($E930,'01_Cad_Pecas'!$D$2:$D$5000,0)),IFERROR(INDEX('01_Cad_Pecas'!$I$2:$I$5000,MATCH(VALUE($E930),'01_Cad_Pecas'!$D$2:$D$5000,0)),"")))</f>
        <v>6.7799999999999999E-2</v>
      </c>
      <c r="M930" s="10">
        <f t="shared" si="156"/>
        <v>16.560000000000002</v>
      </c>
      <c r="N930" s="10">
        <v>46203</v>
      </c>
      <c r="O930" s="9">
        <v>200</v>
      </c>
      <c r="P930" s="10"/>
      <c r="Q930" s="10"/>
      <c r="R930" s="10">
        <f t="shared" si="157"/>
        <v>16.560000000000002</v>
      </c>
      <c r="S930" s="10"/>
      <c r="T930" s="10">
        <f t="shared" si="158"/>
        <v>1</v>
      </c>
      <c r="U930" s="10"/>
      <c r="V930" s="10" t="str">
        <f t="shared" ca="1" si="159"/>
        <v>SIM</v>
      </c>
      <c r="W930" s="10">
        <f>IF(OR($A930="",$I930="",$M930=""),"",SUMIFS($M$2:M930,$I$2:I930,$I930,$A$2:A930,$A930)-$M930)</f>
        <v>35.987500000000004</v>
      </c>
      <c r="X930" s="10">
        <f t="shared" si="160"/>
        <v>763.46050000000014</v>
      </c>
      <c r="Y930" s="10">
        <f>IFERROR(VLOOKUP($I930,'02_Cad_Maquinas'!$B$2:$H$200,7,FALSE()),"")</f>
        <v>448.8</v>
      </c>
      <c r="Z930" s="10">
        <f t="shared" si="161"/>
        <v>-314.66050000000013</v>
      </c>
      <c r="AA930" s="11">
        <f t="shared" si="162"/>
        <v>1.7011151960784316</v>
      </c>
      <c r="AB930" s="10" t="s">
        <v>3347</v>
      </c>
      <c r="AC930" s="10" t="str">
        <f t="shared" si="154"/>
        <v>|10163|10147|</v>
      </c>
      <c r="AD930" s="10" t="str">
        <f t="shared" si="155"/>
        <v>UV</v>
      </c>
    </row>
    <row r="931" spans="1:30" ht="36" customHeight="1" x14ac:dyDescent="0.3">
      <c r="A931" s="35">
        <v>46202</v>
      </c>
      <c r="B931" s="10">
        <v>10163.10147</v>
      </c>
      <c r="C931" s="10" t="s">
        <v>3142</v>
      </c>
      <c r="D931" s="10" t="s">
        <v>56</v>
      </c>
      <c r="E931" s="10">
        <v>20013103</v>
      </c>
      <c r="F931" s="10" t="s">
        <v>3189</v>
      </c>
      <c r="G931" s="10" t="s">
        <v>56</v>
      </c>
      <c r="H931" s="10" t="s">
        <v>56</v>
      </c>
      <c r="I931" s="9" t="s">
        <v>56</v>
      </c>
      <c r="J931" s="9">
        <v>200</v>
      </c>
      <c r="K931" s="10">
        <f>IF($E931="","",IFERROR(INDEX('01_Cad_Pecas'!$H$2:$H$5000,MATCH($E931,'01_Cad_Pecas'!$D$2:$D$5000,0)),IFERROR(INDEX('01_Cad_Pecas'!$H$2:$H$5000,MATCH(VALUE($E931),'01_Cad_Pecas'!$D$2:$D$5000,0)),"")))</f>
        <v>3</v>
      </c>
      <c r="L931" s="10">
        <f>IF($E931="","",IFERROR(INDEX('01_Cad_Pecas'!$I$2:$I$5000,MATCH($E931,'01_Cad_Pecas'!$D$2:$D$5000,0)),IFERROR(INDEX('01_Cad_Pecas'!$I$2:$I$5000,MATCH(VALUE($E931),'01_Cad_Pecas'!$D$2:$D$5000,0)),"")))</f>
        <v>6.7799999999999999E-2</v>
      </c>
      <c r="M931" s="10">
        <f t="shared" si="156"/>
        <v>16.560000000000002</v>
      </c>
      <c r="N931" s="10">
        <v>46203</v>
      </c>
      <c r="O931" s="9">
        <v>200</v>
      </c>
      <c r="P931" s="10"/>
      <c r="Q931" s="10"/>
      <c r="R931" s="10">
        <f t="shared" si="157"/>
        <v>16.560000000000002</v>
      </c>
      <c r="S931" s="10"/>
      <c r="T931" s="10">
        <f t="shared" si="158"/>
        <v>1</v>
      </c>
      <c r="U931" s="10"/>
      <c r="V931" s="10" t="str">
        <f t="shared" ca="1" si="159"/>
        <v>SIM</v>
      </c>
      <c r="W931" s="10">
        <f>IF(OR($A931="",$I931="",$M931=""),"",SUMIFS($M$2:M931,$I$2:I931,$I931,$A$2:A931,$A931)-$M931)</f>
        <v>52.547500000000014</v>
      </c>
      <c r="X931" s="10">
        <f t="shared" si="160"/>
        <v>763.46050000000014</v>
      </c>
      <c r="Y931" s="10">
        <f>IFERROR(VLOOKUP($I931,'02_Cad_Maquinas'!$B$2:$H$200,7,FALSE()),"")</f>
        <v>448.8</v>
      </c>
      <c r="Z931" s="10">
        <f t="shared" si="161"/>
        <v>-314.66050000000013</v>
      </c>
      <c r="AA931" s="11">
        <f t="shared" si="162"/>
        <v>1.7011151960784316</v>
      </c>
      <c r="AB931" s="10" t="s">
        <v>3347</v>
      </c>
      <c r="AC931" s="10" t="str">
        <f t="shared" si="154"/>
        <v>|10163|10147|</v>
      </c>
      <c r="AD931" s="10" t="str">
        <f t="shared" si="155"/>
        <v>UV</v>
      </c>
    </row>
    <row r="932" spans="1:30" ht="36" customHeight="1" x14ac:dyDescent="0.3">
      <c r="A932" s="35">
        <v>46202</v>
      </c>
      <c r="B932" s="10">
        <v>10163.10147</v>
      </c>
      <c r="C932" s="10" t="s">
        <v>3142</v>
      </c>
      <c r="D932" s="10" t="s">
        <v>56</v>
      </c>
      <c r="E932" s="10">
        <v>20031202</v>
      </c>
      <c r="F932" s="10" t="s">
        <v>3194</v>
      </c>
      <c r="G932" s="10" t="s">
        <v>56</v>
      </c>
      <c r="H932" s="10" t="s">
        <v>56</v>
      </c>
      <c r="I932" s="9" t="s">
        <v>56</v>
      </c>
      <c r="J932" s="9">
        <v>40</v>
      </c>
      <c r="K932" s="10">
        <f>IF($E932="","",IFERROR(INDEX('01_Cad_Pecas'!$H$2:$H$5000,MATCH($E932,'01_Cad_Pecas'!$D$2:$D$5000,0)),IFERROR(INDEX('01_Cad_Pecas'!$H$2:$H$5000,MATCH(VALUE($E932),'01_Cad_Pecas'!$D$2:$D$5000,0)),"")))</f>
        <v>1.1000000000000001</v>
      </c>
      <c r="L932" s="10">
        <f>IF($E932="","",IFERROR(INDEX('01_Cad_Pecas'!$I$2:$I$5000,MATCH($E932,'01_Cad_Pecas'!$D$2:$D$5000,0)),IFERROR(INDEX('01_Cad_Pecas'!$I$2:$I$5000,MATCH(VALUE($E932),'01_Cad_Pecas'!$D$2:$D$5000,0)),"")))</f>
        <v>9.375E-2</v>
      </c>
      <c r="M932" s="10">
        <f t="shared" si="156"/>
        <v>4.8499999999999996</v>
      </c>
      <c r="N932" s="10">
        <v>46203</v>
      </c>
      <c r="O932" s="9">
        <v>40</v>
      </c>
      <c r="P932" s="10"/>
      <c r="Q932" s="10"/>
      <c r="R932" s="10">
        <f t="shared" si="157"/>
        <v>4.8499999999999996</v>
      </c>
      <c r="S932" s="10"/>
      <c r="T932" s="10">
        <f t="shared" si="158"/>
        <v>1</v>
      </c>
      <c r="U932" s="10"/>
      <c r="V932" s="10" t="str">
        <f t="shared" ca="1" si="159"/>
        <v>SIM</v>
      </c>
      <c r="W932" s="10">
        <f>IF(OR($A932="",$I932="",$M932=""),"",SUMIFS($M$2:M932,$I$2:I932,$I932,$A$2:A932,$A932)-$M932)</f>
        <v>69.107500000000016</v>
      </c>
      <c r="X932" s="10">
        <f t="shared" si="160"/>
        <v>763.46050000000014</v>
      </c>
      <c r="Y932" s="10">
        <f>IFERROR(VLOOKUP($I932,'02_Cad_Maquinas'!$B$2:$H$200,7,FALSE()),"")</f>
        <v>448.8</v>
      </c>
      <c r="Z932" s="10">
        <f t="shared" si="161"/>
        <v>-314.66050000000013</v>
      </c>
      <c r="AA932" s="11">
        <f t="shared" si="162"/>
        <v>1.7011151960784316</v>
      </c>
      <c r="AB932" s="10" t="s">
        <v>3347</v>
      </c>
      <c r="AC932" s="10" t="str">
        <f t="shared" si="154"/>
        <v>|10163|10147|</v>
      </c>
      <c r="AD932" s="10" t="str">
        <f t="shared" si="155"/>
        <v>UV</v>
      </c>
    </row>
    <row r="933" spans="1:30" ht="36" customHeight="1" x14ac:dyDescent="0.3">
      <c r="A933" s="35">
        <v>46202</v>
      </c>
      <c r="B933" s="10">
        <v>10163.10147</v>
      </c>
      <c r="C933" s="10" t="s">
        <v>3142</v>
      </c>
      <c r="D933" s="10" t="s">
        <v>56</v>
      </c>
      <c r="E933" s="10">
        <v>20031203</v>
      </c>
      <c r="F933" s="10" t="s">
        <v>3195</v>
      </c>
      <c r="G933" s="10" t="s">
        <v>56</v>
      </c>
      <c r="H933" s="10" t="s">
        <v>56</v>
      </c>
      <c r="I933" s="9" t="s">
        <v>56</v>
      </c>
      <c r="J933" s="9">
        <v>40</v>
      </c>
      <c r="K933" s="10">
        <f>IF($E933="","",IFERROR(INDEX('01_Cad_Pecas'!$H$2:$H$5000,MATCH($E933,'01_Cad_Pecas'!$D$2:$D$5000,0)),IFERROR(INDEX('01_Cad_Pecas'!$H$2:$H$5000,MATCH(VALUE($E933),'01_Cad_Pecas'!$D$2:$D$5000,0)),"")))</f>
        <v>1.1000000000000001</v>
      </c>
      <c r="L933" s="10">
        <f>IF($E933="","",IFERROR(INDEX('01_Cad_Pecas'!$I$2:$I$5000,MATCH($E933,'01_Cad_Pecas'!$D$2:$D$5000,0)),IFERROR(INDEX('01_Cad_Pecas'!$I$2:$I$5000,MATCH(VALUE($E933),'01_Cad_Pecas'!$D$2:$D$5000,0)),"")))</f>
        <v>9.375E-2</v>
      </c>
      <c r="M933" s="10">
        <f t="shared" si="156"/>
        <v>4.8499999999999996</v>
      </c>
      <c r="N933" s="10">
        <v>46203</v>
      </c>
      <c r="O933" s="9">
        <v>40</v>
      </c>
      <c r="P933" s="10"/>
      <c r="Q933" s="10"/>
      <c r="R933" s="10">
        <f t="shared" si="157"/>
        <v>4.8499999999999996</v>
      </c>
      <c r="S933" s="10"/>
      <c r="T933" s="10">
        <f t="shared" si="158"/>
        <v>1</v>
      </c>
      <c r="U933" s="10"/>
      <c r="V933" s="10" t="str">
        <f t="shared" ca="1" si="159"/>
        <v>SIM</v>
      </c>
      <c r="W933" s="10">
        <f>IF(OR($A933="",$I933="",$M933=""),"",SUMIFS($M$2:M933,$I$2:I933,$I933,$A$2:A933,$A933)-$M933)</f>
        <v>73.95750000000001</v>
      </c>
      <c r="X933" s="10">
        <f t="shared" si="160"/>
        <v>763.46050000000014</v>
      </c>
      <c r="Y933" s="10">
        <f>IFERROR(VLOOKUP($I933,'02_Cad_Maquinas'!$B$2:$H$200,7,FALSE()),"")</f>
        <v>448.8</v>
      </c>
      <c r="Z933" s="10">
        <f t="shared" si="161"/>
        <v>-314.66050000000013</v>
      </c>
      <c r="AA933" s="11">
        <f t="shared" si="162"/>
        <v>1.7011151960784316</v>
      </c>
      <c r="AB933" s="10" t="s">
        <v>3347</v>
      </c>
      <c r="AC933" s="10" t="str">
        <f t="shared" si="154"/>
        <v>|10163|10147|</v>
      </c>
      <c r="AD933" s="10" t="str">
        <f t="shared" si="155"/>
        <v>UV</v>
      </c>
    </row>
    <row r="934" spans="1:30" ht="36" customHeight="1" x14ac:dyDescent="0.3">
      <c r="A934" s="35">
        <v>46202</v>
      </c>
      <c r="B934" s="10">
        <v>10163.10147</v>
      </c>
      <c r="C934" s="10" t="s">
        <v>3142</v>
      </c>
      <c r="D934" s="10" t="s">
        <v>56</v>
      </c>
      <c r="E934" s="10">
        <v>20031207</v>
      </c>
      <c r="F934" s="10" t="s">
        <v>3213</v>
      </c>
      <c r="G934" s="10" t="s">
        <v>56</v>
      </c>
      <c r="H934" s="10" t="s">
        <v>56</v>
      </c>
      <c r="I934" s="9" t="s">
        <v>56</v>
      </c>
      <c r="J934" s="9">
        <v>10</v>
      </c>
      <c r="K934" s="10">
        <f>IF($E934="","",IFERROR(INDEX('01_Cad_Pecas'!$H$2:$H$5000,MATCH($E934,'01_Cad_Pecas'!$D$2:$D$5000,0)),IFERROR(INDEX('01_Cad_Pecas'!$H$2:$H$5000,MATCH(VALUE($E934),'01_Cad_Pecas'!$D$2:$D$5000,0)),"")))</f>
        <v>2</v>
      </c>
      <c r="L934" s="10">
        <f>IF($E934="","",IFERROR(INDEX('01_Cad_Pecas'!$I$2:$I$5000,MATCH($E934,'01_Cad_Pecas'!$D$2:$D$5000,0)),IFERROR(INDEX('01_Cad_Pecas'!$I$2:$I$5000,MATCH(VALUE($E934),'01_Cad_Pecas'!$D$2:$D$5000,0)),"")))</f>
        <v>1.45</v>
      </c>
      <c r="M934" s="10">
        <f t="shared" si="156"/>
        <v>16.5</v>
      </c>
      <c r="N934" s="10">
        <v>46203</v>
      </c>
      <c r="O934" s="9">
        <v>10</v>
      </c>
      <c r="P934" s="10"/>
      <c r="Q934" s="10"/>
      <c r="R934" s="10">
        <f t="shared" si="157"/>
        <v>16.5</v>
      </c>
      <c r="S934" s="10"/>
      <c r="T934" s="10">
        <f t="shared" si="158"/>
        <v>1</v>
      </c>
      <c r="U934" s="10"/>
      <c r="V934" s="10" t="str">
        <f t="shared" ca="1" si="159"/>
        <v>SIM</v>
      </c>
      <c r="W934" s="10">
        <f>IF(OR($A934="",$I934="",$M934=""),"",SUMIFS($M$2:M934,$I$2:I934,$I934,$A$2:A934,$A934)-$M934)</f>
        <v>78.807500000000005</v>
      </c>
      <c r="X934" s="10">
        <f t="shared" si="160"/>
        <v>763.46050000000014</v>
      </c>
      <c r="Y934" s="10">
        <f>IFERROR(VLOOKUP($I934,'02_Cad_Maquinas'!$B$2:$H$200,7,FALSE()),"")</f>
        <v>448.8</v>
      </c>
      <c r="Z934" s="10">
        <f t="shared" si="161"/>
        <v>-314.66050000000013</v>
      </c>
      <c r="AA934" s="11">
        <f t="shared" si="162"/>
        <v>1.7011151960784316</v>
      </c>
      <c r="AB934" s="10" t="s">
        <v>3347</v>
      </c>
      <c r="AC934" s="10" t="str">
        <f t="shared" si="154"/>
        <v>|10163|10147|</v>
      </c>
      <c r="AD934" s="10" t="str">
        <f t="shared" si="155"/>
        <v>UV</v>
      </c>
    </row>
    <row r="935" spans="1:30" ht="36" customHeight="1" x14ac:dyDescent="0.3">
      <c r="A935" s="35">
        <v>46202</v>
      </c>
      <c r="B935" s="10">
        <v>10163.10147</v>
      </c>
      <c r="C935" s="10" t="s">
        <v>3142</v>
      </c>
      <c r="D935" s="10" t="s">
        <v>56</v>
      </c>
      <c r="E935" s="10">
        <v>20021607</v>
      </c>
      <c r="F935" s="10" t="s">
        <v>2187</v>
      </c>
      <c r="G935" s="10" t="s">
        <v>56</v>
      </c>
      <c r="H935" s="10" t="s">
        <v>56</v>
      </c>
      <c r="I935" s="9" t="s">
        <v>56</v>
      </c>
      <c r="J935" s="9">
        <v>21</v>
      </c>
      <c r="K935" s="10">
        <f>IF($E935="","",IFERROR(INDEX('01_Cad_Pecas'!$H$2:$H$5000,MATCH($E935,'01_Cad_Pecas'!$D$2:$D$5000,0)),IFERROR(INDEX('01_Cad_Pecas'!$H$2:$H$5000,MATCH(VALUE($E935),'01_Cad_Pecas'!$D$2:$D$5000,0)),"")))</f>
        <v>2</v>
      </c>
      <c r="L935" s="10">
        <f>IF($E935="","",IFERROR(INDEX('01_Cad_Pecas'!$I$2:$I$5000,MATCH($E935,'01_Cad_Pecas'!$D$2:$D$5000,0)),IFERROR(INDEX('01_Cad_Pecas'!$I$2:$I$5000,MATCH(VALUE($E935),'01_Cad_Pecas'!$D$2:$D$5000,0)),"")))</f>
        <v>1.45</v>
      </c>
      <c r="M935" s="10">
        <f t="shared" si="156"/>
        <v>32.450000000000003</v>
      </c>
      <c r="N935" s="10">
        <v>46203</v>
      </c>
      <c r="O935" s="9">
        <v>21</v>
      </c>
      <c r="P935" s="10"/>
      <c r="Q935" s="10"/>
      <c r="R935" s="10">
        <f t="shared" si="157"/>
        <v>32.450000000000003</v>
      </c>
      <c r="S935" s="10"/>
      <c r="T935" s="10">
        <f t="shared" si="158"/>
        <v>1</v>
      </c>
      <c r="U935" s="10"/>
      <c r="V935" s="10" t="str">
        <f t="shared" ca="1" si="159"/>
        <v>SIM</v>
      </c>
      <c r="W935" s="10">
        <f>IF(OR($A935="",$I935="",$M935=""),"",SUMIFS($M$2:M935,$I$2:I935,$I935,$A$2:A935,$A935)-$M935)</f>
        <v>95.307500000000005</v>
      </c>
      <c r="X935" s="10">
        <f t="shared" si="160"/>
        <v>763.46050000000014</v>
      </c>
      <c r="Y935" s="10">
        <f>IFERROR(VLOOKUP($I935,'02_Cad_Maquinas'!$B$2:$H$200,7,FALSE()),"")</f>
        <v>448.8</v>
      </c>
      <c r="Z935" s="10">
        <f t="shared" si="161"/>
        <v>-314.66050000000013</v>
      </c>
      <c r="AA935" s="11">
        <f t="shared" si="162"/>
        <v>1.7011151960784316</v>
      </c>
      <c r="AB935" s="10" t="s">
        <v>3347</v>
      </c>
      <c r="AC935" s="10" t="str">
        <f t="shared" si="154"/>
        <v>|10163|10147|</v>
      </c>
      <c r="AD935" s="10" t="str">
        <f t="shared" si="155"/>
        <v>UV</v>
      </c>
    </row>
    <row r="936" spans="1:30" ht="36" customHeight="1" x14ac:dyDescent="0.3">
      <c r="A936" s="35">
        <v>46202</v>
      </c>
      <c r="B936" s="10">
        <v>10163.10147</v>
      </c>
      <c r="C936" s="10" t="s">
        <v>3142</v>
      </c>
      <c r="D936" s="10" t="s">
        <v>56</v>
      </c>
      <c r="E936" s="10">
        <v>20051001</v>
      </c>
      <c r="F936" s="10" t="s">
        <v>3215</v>
      </c>
      <c r="G936" s="10" t="s">
        <v>56</v>
      </c>
      <c r="H936" s="10" t="s">
        <v>56</v>
      </c>
      <c r="I936" s="9" t="s">
        <v>56</v>
      </c>
      <c r="J936" s="9">
        <v>30</v>
      </c>
      <c r="K936" s="10">
        <f>IF($E936="","",IFERROR(INDEX('01_Cad_Pecas'!$H$2:$H$5000,MATCH($E936,'01_Cad_Pecas'!$D$2:$D$5000,0)),IFERROR(INDEX('01_Cad_Pecas'!$H$2:$H$5000,MATCH(VALUE($E936),'01_Cad_Pecas'!$D$2:$D$5000,0)),"")))</f>
        <v>2</v>
      </c>
      <c r="L936" s="10">
        <f>IF($E936="","",IFERROR(INDEX('01_Cad_Pecas'!$I$2:$I$5000,MATCH($E936,'01_Cad_Pecas'!$D$2:$D$5000,0)),IFERROR(INDEX('01_Cad_Pecas'!$I$2:$I$5000,MATCH(VALUE($E936),'01_Cad_Pecas'!$D$2:$D$5000,0)),"")))</f>
        <v>1.45</v>
      </c>
      <c r="M936" s="10">
        <f t="shared" si="156"/>
        <v>45.5</v>
      </c>
      <c r="N936" s="10">
        <v>46203</v>
      </c>
      <c r="O936" s="9">
        <v>30</v>
      </c>
      <c r="P936" s="10"/>
      <c r="Q936" s="10"/>
      <c r="R936" s="10">
        <f t="shared" si="157"/>
        <v>45.5</v>
      </c>
      <c r="S936" s="10"/>
      <c r="T936" s="10">
        <f t="shared" si="158"/>
        <v>1</v>
      </c>
      <c r="U936" s="10"/>
      <c r="V936" s="10" t="str">
        <f t="shared" ca="1" si="159"/>
        <v>SIM</v>
      </c>
      <c r="W936" s="10">
        <f>IF(OR($A936="",$I936="",$M936=""),"",SUMIFS($M$2:M936,$I$2:I936,$I936,$A$2:A936,$A936)-$M936)</f>
        <v>127.75749999999999</v>
      </c>
      <c r="X936" s="10">
        <f t="shared" si="160"/>
        <v>763.46050000000014</v>
      </c>
      <c r="Y936" s="10">
        <f>IFERROR(VLOOKUP($I936,'02_Cad_Maquinas'!$B$2:$H$200,7,FALSE()),"")</f>
        <v>448.8</v>
      </c>
      <c r="Z936" s="10">
        <f t="shared" si="161"/>
        <v>-314.66050000000013</v>
      </c>
      <c r="AA936" s="11">
        <f t="shared" si="162"/>
        <v>1.7011151960784316</v>
      </c>
      <c r="AB936" s="10" t="s">
        <v>3347</v>
      </c>
      <c r="AC936" s="10" t="str">
        <f t="shared" si="154"/>
        <v>|10163|10147|</v>
      </c>
      <c r="AD936" s="10" t="str">
        <f t="shared" si="155"/>
        <v>UV</v>
      </c>
    </row>
    <row r="937" spans="1:30" ht="36" customHeight="1" x14ac:dyDescent="0.3">
      <c r="A937" s="35">
        <v>46202</v>
      </c>
      <c r="B937" s="10">
        <v>10163.10147</v>
      </c>
      <c r="C937" s="10" t="s">
        <v>3142</v>
      </c>
      <c r="D937" s="10" t="s">
        <v>56</v>
      </c>
      <c r="E937" s="10">
        <v>20052201</v>
      </c>
      <c r="F937" s="10" t="s">
        <v>3216</v>
      </c>
      <c r="G937" s="10" t="s">
        <v>56</v>
      </c>
      <c r="H937" s="10" t="s">
        <v>56</v>
      </c>
      <c r="I937" s="9" t="s">
        <v>56</v>
      </c>
      <c r="J937" s="9">
        <v>80</v>
      </c>
      <c r="K937" s="10">
        <f>IF($E937="","",IFERROR(INDEX('01_Cad_Pecas'!$H$2:$H$5000,MATCH($E937,'01_Cad_Pecas'!$D$2:$D$5000,0)),IFERROR(INDEX('01_Cad_Pecas'!$H$2:$H$5000,MATCH(VALUE($E937),'01_Cad_Pecas'!$D$2:$D$5000,0)),"")))</f>
        <v>2</v>
      </c>
      <c r="L937" s="10">
        <f>IF($E937="","",IFERROR(INDEX('01_Cad_Pecas'!$I$2:$I$5000,MATCH($E937,'01_Cad_Pecas'!$D$2:$D$5000,0)),IFERROR(INDEX('01_Cad_Pecas'!$I$2:$I$5000,MATCH(VALUE($E937),'01_Cad_Pecas'!$D$2:$D$5000,0)),"")))</f>
        <v>1.45</v>
      </c>
      <c r="M937" s="10">
        <f t="shared" si="156"/>
        <v>118</v>
      </c>
      <c r="N937" s="10">
        <v>46203</v>
      </c>
      <c r="O937" s="9">
        <v>80</v>
      </c>
      <c r="P937" s="10"/>
      <c r="Q937" s="10"/>
      <c r="R937" s="10">
        <f t="shared" si="157"/>
        <v>118</v>
      </c>
      <c r="S937" s="10"/>
      <c r="T937" s="10">
        <f t="shared" si="158"/>
        <v>1</v>
      </c>
      <c r="U937" s="10"/>
      <c r="V937" s="10" t="str">
        <f t="shared" ca="1" si="159"/>
        <v>SIM</v>
      </c>
      <c r="W937" s="10">
        <f>IF(OR($A937="",$I937="",$M937=""),"",SUMIFS($M$2:M937,$I$2:I937,$I937,$A$2:A937,$A937)-$M937)</f>
        <v>173.25749999999999</v>
      </c>
      <c r="X937" s="10">
        <f t="shared" si="160"/>
        <v>763.46050000000014</v>
      </c>
      <c r="Y937" s="10">
        <f>IFERROR(VLOOKUP($I937,'02_Cad_Maquinas'!$B$2:$H$200,7,FALSE()),"")</f>
        <v>448.8</v>
      </c>
      <c r="Z937" s="10">
        <f t="shared" si="161"/>
        <v>-314.66050000000013</v>
      </c>
      <c r="AA937" s="11">
        <f t="shared" si="162"/>
        <v>1.7011151960784316</v>
      </c>
      <c r="AB937" s="10" t="s">
        <v>3347</v>
      </c>
      <c r="AC937" s="10" t="str">
        <f t="shared" si="154"/>
        <v>|10163|10147|</v>
      </c>
      <c r="AD937" s="10" t="str">
        <f t="shared" si="155"/>
        <v>UV</v>
      </c>
    </row>
    <row r="938" spans="1:30" ht="36" customHeight="1" x14ac:dyDescent="0.3">
      <c r="A938" s="35">
        <v>46202</v>
      </c>
      <c r="B938" s="10">
        <v>10163.10147</v>
      </c>
      <c r="C938" s="10" t="s">
        <v>3142</v>
      </c>
      <c r="D938" s="10" t="s">
        <v>56</v>
      </c>
      <c r="E938" s="10">
        <v>20052201</v>
      </c>
      <c r="F938" s="10" t="s">
        <v>3216</v>
      </c>
      <c r="G938" s="10" t="s">
        <v>56</v>
      </c>
      <c r="H938" s="10" t="s">
        <v>56</v>
      </c>
      <c r="I938" s="9" t="s">
        <v>56</v>
      </c>
      <c r="J938" s="9">
        <v>50</v>
      </c>
      <c r="K938" s="10">
        <f>IF($E938="","",IFERROR(INDEX('01_Cad_Pecas'!$H$2:$H$5000,MATCH($E938,'01_Cad_Pecas'!$D$2:$D$5000,0)),IFERROR(INDEX('01_Cad_Pecas'!$H$2:$H$5000,MATCH(VALUE($E938),'01_Cad_Pecas'!$D$2:$D$5000,0)),"")))</f>
        <v>2</v>
      </c>
      <c r="L938" s="10">
        <f>IF($E938="","",IFERROR(INDEX('01_Cad_Pecas'!$I$2:$I$5000,MATCH($E938,'01_Cad_Pecas'!$D$2:$D$5000,0)),IFERROR(INDEX('01_Cad_Pecas'!$I$2:$I$5000,MATCH(VALUE($E938),'01_Cad_Pecas'!$D$2:$D$5000,0)),"")))</f>
        <v>1.45</v>
      </c>
      <c r="M938" s="10">
        <f t="shared" si="156"/>
        <v>74.5</v>
      </c>
      <c r="N938" s="10">
        <v>46203</v>
      </c>
      <c r="O938" s="9">
        <v>50</v>
      </c>
      <c r="P938" s="10"/>
      <c r="Q938" s="10"/>
      <c r="R938" s="10">
        <f t="shared" si="157"/>
        <v>74.5</v>
      </c>
      <c r="S938" s="10"/>
      <c r="T938" s="10">
        <f t="shared" si="158"/>
        <v>1</v>
      </c>
      <c r="U938" s="10"/>
      <c r="V938" s="10" t="str">
        <f t="shared" ca="1" si="159"/>
        <v>SIM</v>
      </c>
      <c r="W938" s="10">
        <f>IF(OR($A938="",$I938="",$M938=""),"",SUMIFS($M$2:M938,$I$2:I938,$I938,$A$2:A938,$A938)-$M938)</f>
        <v>291.25749999999999</v>
      </c>
      <c r="X938" s="10">
        <f t="shared" si="160"/>
        <v>763.46050000000014</v>
      </c>
      <c r="Y938" s="10">
        <f>IFERROR(VLOOKUP($I938,'02_Cad_Maquinas'!$B$2:$H$200,7,FALSE()),"")</f>
        <v>448.8</v>
      </c>
      <c r="Z938" s="10">
        <f t="shared" si="161"/>
        <v>-314.66050000000013</v>
      </c>
      <c r="AA938" s="11">
        <f t="shared" si="162"/>
        <v>1.7011151960784316</v>
      </c>
      <c r="AB938" s="10" t="s">
        <v>3347</v>
      </c>
      <c r="AC938" s="10" t="str">
        <f t="shared" si="154"/>
        <v>|10163|10147|</v>
      </c>
      <c r="AD938" s="10" t="str">
        <f t="shared" si="155"/>
        <v>UV</v>
      </c>
    </row>
    <row r="939" spans="1:30" ht="36" customHeight="1" x14ac:dyDescent="0.3">
      <c r="A939" s="35">
        <v>46202</v>
      </c>
      <c r="B939" s="10">
        <v>10163.10147</v>
      </c>
      <c r="C939" s="10" t="s">
        <v>3142</v>
      </c>
      <c r="D939" s="10" t="s">
        <v>56</v>
      </c>
      <c r="E939" s="10">
        <v>20053007</v>
      </c>
      <c r="F939" s="10" t="s">
        <v>3217</v>
      </c>
      <c r="G939" s="10" t="s">
        <v>56</v>
      </c>
      <c r="H939" s="10" t="s">
        <v>56</v>
      </c>
      <c r="I939" s="9" t="s">
        <v>56</v>
      </c>
      <c r="J939" s="9">
        <v>7</v>
      </c>
      <c r="K939" s="10">
        <f>IF($E939="","",IFERROR(INDEX('01_Cad_Pecas'!$H$2:$H$5000,MATCH($E939,'01_Cad_Pecas'!$D$2:$D$5000,0)),IFERROR(INDEX('01_Cad_Pecas'!$H$2:$H$5000,MATCH(VALUE($E939),'01_Cad_Pecas'!$D$2:$D$5000,0)),"")))</f>
        <v>2</v>
      </c>
      <c r="L939" s="10">
        <f>IF($E939="","",IFERROR(INDEX('01_Cad_Pecas'!$I$2:$I$5000,MATCH($E939,'01_Cad_Pecas'!$D$2:$D$5000,0)),IFERROR(INDEX('01_Cad_Pecas'!$I$2:$I$5000,MATCH(VALUE($E939),'01_Cad_Pecas'!$D$2:$D$5000,0)),"")))</f>
        <v>1.45</v>
      </c>
      <c r="M939" s="10">
        <f t="shared" si="156"/>
        <v>12.15</v>
      </c>
      <c r="N939" s="10">
        <v>46203</v>
      </c>
      <c r="O939" s="9">
        <v>7</v>
      </c>
      <c r="P939" s="10"/>
      <c r="Q939" s="10"/>
      <c r="R939" s="10">
        <f t="shared" si="157"/>
        <v>12.15</v>
      </c>
      <c r="S939" s="10"/>
      <c r="T939" s="10">
        <f t="shared" si="158"/>
        <v>1</v>
      </c>
      <c r="U939" s="10"/>
      <c r="V939" s="10" t="str">
        <f t="shared" ca="1" si="159"/>
        <v>SIM</v>
      </c>
      <c r="W939" s="10">
        <f>IF(OR($A939="",$I939="",$M939=""),"",SUMIFS($M$2:M939,$I$2:I939,$I939,$A$2:A939,$A939)-$M939)</f>
        <v>365.75749999999999</v>
      </c>
      <c r="X939" s="10">
        <f t="shared" si="160"/>
        <v>763.46050000000014</v>
      </c>
      <c r="Y939" s="10">
        <f>IFERROR(VLOOKUP($I939,'02_Cad_Maquinas'!$B$2:$H$200,7,FALSE()),"")</f>
        <v>448.8</v>
      </c>
      <c r="Z939" s="10">
        <f t="shared" si="161"/>
        <v>-314.66050000000013</v>
      </c>
      <c r="AA939" s="11">
        <f t="shared" si="162"/>
        <v>1.7011151960784316</v>
      </c>
      <c r="AB939" s="10" t="s">
        <v>3347</v>
      </c>
      <c r="AC939" s="10" t="str">
        <f t="shared" si="154"/>
        <v>|10163|10147|</v>
      </c>
      <c r="AD939" s="10" t="str">
        <f t="shared" si="155"/>
        <v>UV</v>
      </c>
    </row>
    <row r="940" spans="1:30" ht="36" customHeight="1" x14ac:dyDescent="0.3">
      <c r="A940" s="35">
        <v>46202</v>
      </c>
      <c r="B940" s="10">
        <v>10163.10147</v>
      </c>
      <c r="C940" s="10" t="s">
        <v>3142</v>
      </c>
      <c r="D940" s="10" t="s">
        <v>56</v>
      </c>
      <c r="E940" s="10">
        <v>20053407</v>
      </c>
      <c r="F940" s="10" t="s">
        <v>3218</v>
      </c>
      <c r="G940" s="10" t="s">
        <v>56</v>
      </c>
      <c r="H940" s="10" t="s">
        <v>56</v>
      </c>
      <c r="I940" s="9" t="s">
        <v>56</v>
      </c>
      <c r="J940" s="9">
        <v>2</v>
      </c>
      <c r="K940" s="10">
        <f>IF($E940="","",IFERROR(INDEX('01_Cad_Pecas'!$H$2:$H$5000,MATCH($E940,'01_Cad_Pecas'!$D$2:$D$5000,0)),IFERROR(INDEX('01_Cad_Pecas'!$H$2:$H$5000,MATCH(VALUE($E940),'01_Cad_Pecas'!$D$2:$D$5000,0)),"")))</f>
        <v>2</v>
      </c>
      <c r="L940" s="10">
        <f>IF($E940="","",IFERROR(INDEX('01_Cad_Pecas'!$I$2:$I$5000,MATCH($E940,'01_Cad_Pecas'!$D$2:$D$5000,0)),IFERROR(INDEX('01_Cad_Pecas'!$I$2:$I$5000,MATCH(VALUE($E940),'01_Cad_Pecas'!$D$2:$D$5000,0)),"")))</f>
        <v>1.45</v>
      </c>
      <c r="M940" s="10">
        <f t="shared" si="156"/>
        <v>4.9000000000000004</v>
      </c>
      <c r="N940" s="10">
        <v>46203</v>
      </c>
      <c r="O940" s="9">
        <v>2</v>
      </c>
      <c r="P940" s="10"/>
      <c r="Q940" s="10"/>
      <c r="R940" s="10">
        <f t="shared" si="157"/>
        <v>4.9000000000000004</v>
      </c>
      <c r="S940" s="10"/>
      <c r="T940" s="10">
        <f t="shared" si="158"/>
        <v>1</v>
      </c>
      <c r="U940" s="10"/>
      <c r="V940" s="10" t="str">
        <f t="shared" ca="1" si="159"/>
        <v>SIM</v>
      </c>
      <c r="W940" s="10">
        <f>IF(OR($A940="",$I940="",$M940=""),"",SUMIFS($M$2:M940,$I$2:I940,$I940,$A$2:A940,$A940)-$M940)</f>
        <v>377.90749999999997</v>
      </c>
      <c r="X940" s="10">
        <f t="shared" si="160"/>
        <v>763.46050000000014</v>
      </c>
      <c r="Y940" s="10">
        <f>IFERROR(VLOOKUP($I940,'02_Cad_Maquinas'!$B$2:$H$200,7,FALSE()),"")</f>
        <v>448.8</v>
      </c>
      <c r="Z940" s="10">
        <f t="shared" si="161"/>
        <v>-314.66050000000013</v>
      </c>
      <c r="AA940" s="11">
        <f t="shared" si="162"/>
        <v>1.7011151960784316</v>
      </c>
      <c r="AB940" s="10" t="s">
        <v>3347</v>
      </c>
      <c r="AC940" s="10" t="str">
        <f t="shared" si="154"/>
        <v>|10163|10147|</v>
      </c>
      <c r="AD940" s="10" t="str">
        <f t="shared" si="155"/>
        <v>UV</v>
      </c>
    </row>
    <row r="941" spans="1:30" ht="36" customHeight="1" x14ac:dyDescent="0.3">
      <c r="A941" s="35">
        <v>46202</v>
      </c>
      <c r="B941" s="10">
        <v>10163.10147</v>
      </c>
      <c r="C941" s="10" t="s">
        <v>3142</v>
      </c>
      <c r="D941" s="10" t="s">
        <v>56</v>
      </c>
      <c r="E941" s="10">
        <v>20061312</v>
      </c>
      <c r="F941" s="10" t="s">
        <v>3157</v>
      </c>
      <c r="G941" s="10" t="s">
        <v>56</v>
      </c>
      <c r="H941" s="10" t="s">
        <v>56</v>
      </c>
      <c r="I941" s="9" t="s">
        <v>56</v>
      </c>
      <c r="J941" s="9">
        <v>2</v>
      </c>
      <c r="K941" s="10">
        <f>IF($E941="","",IFERROR(INDEX('01_Cad_Pecas'!$H$2:$H$5000,MATCH($E941,'01_Cad_Pecas'!$D$2:$D$5000,0)),IFERROR(INDEX('01_Cad_Pecas'!$H$2:$H$5000,MATCH(VALUE($E941),'01_Cad_Pecas'!$D$2:$D$5000,0)),"")))</f>
        <v>7</v>
      </c>
      <c r="L941" s="10">
        <f>IF($E941="","",IFERROR(INDEX('01_Cad_Pecas'!$I$2:$I$5000,MATCH($E941,'01_Cad_Pecas'!$D$2:$D$5000,0)),IFERROR(INDEX('01_Cad_Pecas'!$I$2:$I$5000,MATCH(VALUE($E941),'01_Cad_Pecas'!$D$2:$D$5000,0)),"")))</f>
        <v>0.81</v>
      </c>
      <c r="M941" s="10">
        <f t="shared" si="156"/>
        <v>8.620000000000001</v>
      </c>
      <c r="N941" s="10">
        <v>46203</v>
      </c>
      <c r="O941" s="9">
        <v>2</v>
      </c>
      <c r="P941" s="10"/>
      <c r="Q941" s="10"/>
      <c r="R941" s="10">
        <f t="shared" si="157"/>
        <v>8.620000000000001</v>
      </c>
      <c r="S941" s="10"/>
      <c r="T941" s="10">
        <f t="shared" si="158"/>
        <v>1</v>
      </c>
      <c r="U941" s="10"/>
      <c r="V941" s="10" t="str">
        <f t="shared" ca="1" si="159"/>
        <v>SIM</v>
      </c>
      <c r="W941" s="10">
        <f>IF(OR($A941="",$I941="",$M941=""),"",SUMIFS($M$2:M941,$I$2:I941,$I941,$A$2:A941,$A941)-$M941)</f>
        <v>382.80749999999995</v>
      </c>
      <c r="X941" s="10">
        <f t="shared" si="160"/>
        <v>763.46050000000014</v>
      </c>
      <c r="Y941" s="10">
        <f>IFERROR(VLOOKUP($I941,'02_Cad_Maquinas'!$B$2:$H$200,7,FALSE()),"")</f>
        <v>448.8</v>
      </c>
      <c r="Z941" s="10">
        <f t="shared" si="161"/>
        <v>-314.66050000000013</v>
      </c>
      <c r="AA941" s="11">
        <f t="shared" si="162"/>
        <v>1.7011151960784316</v>
      </c>
      <c r="AB941" s="10" t="s">
        <v>3347</v>
      </c>
      <c r="AC941" s="10" t="str">
        <f t="shared" si="154"/>
        <v>|10163|10147|</v>
      </c>
      <c r="AD941" s="10" t="str">
        <f t="shared" si="155"/>
        <v>UV</v>
      </c>
    </row>
    <row r="942" spans="1:30" ht="36" customHeight="1" x14ac:dyDescent="0.3">
      <c r="A942" s="35">
        <v>46202</v>
      </c>
      <c r="B942" s="10">
        <v>10163.10147</v>
      </c>
      <c r="C942" s="10" t="s">
        <v>3142</v>
      </c>
      <c r="D942" s="10" t="s">
        <v>56</v>
      </c>
      <c r="E942" s="10">
        <v>20086212</v>
      </c>
      <c r="F942" s="10" t="s">
        <v>3219</v>
      </c>
      <c r="G942" s="10" t="s">
        <v>56</v>
      </c>
      <c r="H942" s="10" t="s">
        <v>56</v>
      </c>
      <c r="I942" s="9" t="s">
        <v>56</v>
      </c>
      <c r="J942" s="9">
        <v>3</v>
      </c>
      <c r="K942" s="10">
        <f>IF($E942="","",IFERROR(INDEX('01_Cad_Pecas'!$H$2:$H$5000,MATCH($E942,'01_Cad_Pecas'!$D$2:$D$5000,0)),IFERROR(INDEX('01_Cad_Pecas'!$H$2:$H$5000,MATCH(VALUE($E942),'01_Cad_Pecas'!$D$2:$D$5000,0)),"")))</f>
        <v>2</v>
      </c>
      <c r="L942" s="10">
        <f>IF($E942="","",IFERROR(INDEX('01_Cad_Pecas'!$I$2:$I$5000,MATCH($E942,'01_Cad_Pecas'!$D$2:$D$5000,0)),IFERROR(INDEX('01_Cad_Pecas'!$I$2:$I$5000,MATCH(VALUE($E942),'01_Cad_Pecas'!$D$2:$D$5000,0)),"")))</f>
        <v>1.45</v>
      </c>
      <c r="M942" s="10">
        <f t="shared" si="156"/>
        <v>6.35</v>
      </c>
      <c r="N942" s="10">
        <v>46203</v>
      </c>
      <c r="O942" s="9">
        <v>3</v>
      </c>
      <c r="P942" s="10"/>
      <c r="Q942" s="10"/>
      <c r="R942" s="10">
        <f t="shared" si="157"/>
        <v>6.35</v>
      </c>
      <c r="S942" s="10"/>
      <c r="T942" s="10">
        <f t="shared" si="158"/>
        <v>1</v>
      </c>
      <c r="U942" s="10"/>
      <c r="V942" s="10" t="str">
        <f t="shared" ca="1" si="159"/>
        <v>SIM</v>
      </c>
      <c r="W942" s="10">
        <f>IF(OR($A942="",$I942="",$M942=""),"",SUMIFS($M$2:M942,$I$2:I942,$I942,$A$2:A942,$A942)-$M942)</f>
        <v>391.42749999999995</v>
      </c>
      <c r="X942" s="10">
        <f t="shared" si="160"/>
        <v>763.46050000000014</v>
      </c>
      <c r="Y942" s="10">
        <f>IFERROR(VLOOKUP($I942,'02_Cad_Maquinas'!$B$2:$H$200,7,FALSE()),"")</f>
        <v>448.8</v>
      </c>
      <c r="Z942" s="10">
        <f t="shared" si="161"/>
        <v>-314.66050000000013</v>
      </c>
      <c r="AA942" s="11">
        <f t="shared" si="162"/>
        <v>1.7011151960784316</v>
      </c>
      <c r="AB942" s="10" t="s">
        <v>3347</v>
      </c>
      <c r="AC942" s="10" t="str">
        <f t="shared" si="154"/>
        <v>|10163|10147|</v>
      </c>
      <c r="AD942" s="10" t="str">
        <f t="shared" si="155"/>
        <v>UV</v>
      </c>
    </row>
    <row r="943" spans="1:30" ht="36" customHeight="1" x14ac:dyDescent="0.3">
      <c r="A943" s="35">
        <v>46202</v>
      </c>
      <c r="B943" s="10">
        <v>10163.10147</v>
      </c>
      <c r="C943" s="10" t="s">
        <v>3142</v>
      </c>
      <c r="D943" s="10" t="s">
        <v>56</v>
      </c>
      <c r="E943" s="10">
        <v>30003405</v>
      </c>
      <c r="F943" s="10" t="s">
        <v>3282</v>
      </c>
      <c r="G943" s="10" t="s">
        <v>56</v>
      </c>
      <c r="H943" s="10" t="s">
        <v>56</v>
      </c>
      <c r="I943" s="9" t="s">
        <v>56</v>
      </c>
      <c r="J943" s="9">
        <v>100</v>
      </c>
      <c r="K943" s="10">
        <f>IF($E943="","",IFERROR(INDEX('01_Cad_Pecas'!$H$2:$H$5000,MATCH($E943,'01_Cad_Pecas'!$D$2:$D$5000,0)),IFERROR(INDEX('01_Cad_Pecas'!$H$2:$H$5000,MATCH(VALUE($E943),'01_Cad_Pecas'!$D$2:$D$5000,0)),"")))</f>
        <v>1.1000000000000001</v>
      </c>
      <c r="L943" s="10">
        <f>IF($E943="","",IFERROR(INDEX('01_Cad_Pecas'!$I$2:$I$5000,MATCH($E943,'01_Cad_Pecas'!$D$2:$D$5000,0)),IFERROR(INDEX('01_Cad_Pecas'!$I$2:$I$5000,MATCH(VALUE($E943),'01_Cad_Pecas'!$D$2:$D$5000,0)),"")))</f>
        <v>9.375E-2</v>
      </c>
      <c r="M943" s="10">
        <f t="shared" si="156"/>
        <v>10.475</v>
      </c>
      <c r="N943" s="10">
        <v>46203</v>
      </c>
      <c r="O943" s="9">
        <v>100</v>
      </c>
      <c r="P943" s="10"/>
      <c r="Q943" s="10"/>
      <c r="R943" s="10">
        <f t="shared" si="157"/>
        <v>10.475</v>
      </c>
      <c r="S943" s="10"/>
      <c r="T943" s="10">
        <f t="shared" si="158"/>
        <v>1</v>
      </c>
      <c r="U943" s="10"/>
      <c r="V943" s="10" t="str">
        <f t="shared" ca="1" si="159"/>
        <v>SIM</v>
      </c>
      <c r="W943" s="10">
        <f>IF(OR($A943="",$I943="",$M943=""),"",SUMIFS($M$2:M943,$I$2:I943,$I943,$A$2:A943,$A943)-$M943)</f>
        <v>397.77749999999997</v>
      </c>
      <c r="X943" s="10">
        <f t="shared" si="160"/>
        <v>763.46050000000014</v>
      </c>
      <c r="Y943" s="10">
        <f>IFERROR(VLOOKUP($I943,'02_Cad_Maquinas'!$B$2:$H$200,7,FALSE()),"")</f>
        <v>448.8</v>
      </c>
      <c r="Z943" s="10">
        <f t="shared" si="161"/>
        <v>-314.66050000000013</v>
      </c>
      <c r="AA943" s="11">
        <f t="shared" si="162"/>
        <v>1.7011151960784316</v>
      </c>
      <c r="AB943" s="10" t="s">
        <v>3347</v>
      </c>
      <c r="AC943" s="10" t="str">
        <f t="shared" si="154"/>
        <v>|10163|10147|</v>
      </c>
      <c r="AD943" s="10" t="str">
        <f t="shared" si="155"/>
        <v>UV</v>
      </c>
    </row>
    <row r="944" spans="1:30" ht="36" customHeight="1" x14ac:dyDescent="0.3">
      <c r="A944" s="35">
        <v>46202</v>
      </c>
      <c r="B944" s="10">
        <v>10163.10147</v>
      </c>
      <c r="C944" s="10" t="s">
        <v>3142</v>
      </c>
      <c r="D944" s="10" t="s">
        <v>56</v>
      </c>
      <c r="E944" s="10">
        <v>30006103</v>
      </c>
      <c r="F944" s="10" t="s">
        <v>3283</v>
      </c>
      <c r="G944" s="10" t="s">
        <v>56</v>
      </c>
      <c r="H944" s="10" t="s">
        <v>56</v>
      </c>
      <c r="I944" s="9" t="s">
        <v>56</v>
      </c>
      <c r="J944" s="9">
        <v>100</v>
      </c>
      <c r="K944" s="10">
        <f>IF($E944="","",IFERROR(INDEX('01_Cad_Pecas'!$H$2:$H$5000,MATCH($E944,'01_Cad_Pecas'!$D$2:$D$5000,0)),IFERROR(INDEX('01_Cad_Pecas'!$H$2:$H$5000,MATCH(VALUE($E944),'01_Cad_Pecas'!$D$2:$D$5000,0)),"")))</f>
        <v>1.1000000000000001</v>
      </c>
      <c r="L944" s="10">
        <f>IF($E944="","",IFERROR(INDEX('01_Cad_Pecas'!$I$2:$I$5000,MATCH($E944,'01_Cad_Pecas'!$D$2:$D$5000,0)),IFERROR(INDEX('01_Cad_Pecas'!$I$2:$I$5000,MATCH(VALUE($E944),'01_Cad_Pecas'!$D$2:$D$5000,0)),"")))</f>
        <v>9.375E-2</v>
      </c>
      <c r="M944" s="10">
        <f t="shared" si="156"/>
        <v>10.475</v>
      </c>
      <c r="N944" s="10">
        <v>46203</v>
      </c>
      <c r="O944" s="9">
        <v>100</v>
      </c>
      <c r="P944" s="10"/>
      <c r="Q944" s="10"/>
      <c r="R944" s="10">
        <f t="shared" si="157"/>
        <v>10.475</v>
      </c>
      <c r="S944" s="10"/>
      <c r="T944" s="10">
        <f t="shared" si="158"/>
        <v>1</v>
      </c>
      <c r="U944" s="10"/>
      <c r="V944" s="10" t="str">
        <f t="shared" ca="1" si="159"/>
        <v>SIM</v>
      </c>
      <c r="W944" s="10">
        <f>IF(OR($A944="",$I944="",$M944=""),"",SUMIFS($M$2:M944,$I$2:I944,$I944,$A$2:A944,$A944)-$M944)</f>
        <v>408.2525</v>
      </c>
      <c r="X944" s="10">
        <f t="shared" si="160"/>
        <v>763.46050000000014</v>
      </c>
      <c r="Y944" s="10">
        <f>IFERROR(VLOOKUP($I944,'02_Cad_Maquinas'!$B$2:$H$200,7,FALSE()),"")</f>
        <v>448.8</v>
      </c>
      <c r="Z944" s="10">
        <f t="shared" si="161"/>
        <v>-314.66050000000013</v>
      </c>
      <c r="AA944" s="11">
        <f t="shared" si="162"/>
        <v>1.7011151960784316</v>
      </c>
      <c r="AB944" s="10" t="s">
        <v>3347</v>
      </c>
      <c r="AC944" s="10" t="str">
        <f t="shared" si="154"/>
        <v>|10163|10147|</v>
      </c>
      <c r="AD944" s="10" t="str">
        <f t="shared" si="155"/>
        <v>UV</v>
      </c>
    </row>
    <row r="945" spans="1:30" ht="36" customHeight="1" x14ac:dyDescent="0.3">
      <c r="A945" s="35">
        <v>46202</v>
      </c>
      <c r="B945" s="10">
        <v>10163.10147</v>
      </c>
      <c r="C945" s="10" t="s">
        <v>3142</v>
      </c>
      <c r="D945" s="10" t="s">
        <v>56</v>
      </c>
      <c r="E945" s="10">
        <v>30006104</v>
      </c>
      <c r="F945" s="10" t="s">
        <v>3159</v>
      </c>
      <c r="G945" s="10" t="s">
        <v>56</v>
      </c>
      <c r="H945" s="10" t="s">
        <v>56</v>
      </c>
      <c r="I945" s="9" t="s">
        <v>56</v>
      </c>
      <c r="J945" s="9">
        <v>50</v>
      </c>
      <c r="K945" s="10">
        <f>IF($E945="","",IFERROR(INDEX('01_Cad_Pecas'!$H$2:$H$5000,MATCH($E945,'01_Cad_Pecas'!$D$2:$D$5000,0)),IFERROR(INDEX('01_Cad_Pecas'!$H$2:$H$5000,MATCH(VALUE($E945),'01_Cad_Pecas'!$D$2:$D$5000,0)),"")))</f>
        <v>7</v>
      </c>
      <c r="L945" s="10">
        <f>IF($E945="","",IFERROR(INDEX('01_Cad_Pecas'!$I$2:$I$5000,MATCH($E945,'01_Cad_Pecas'!$D$2:$D$5000,0)),IFERROR(INDEX('01_Cad_Pecas'!$I$2:$I$5000,MATCH(VALUE($E945),'01_Cad_Pecas'!$D$2:$D$5000,0)),"")))</f>
        <v>0.81</v>
      </c>
      <c r="M945" s="10">
        <f t="shared" si="156"/>
        <v>47.5</v>
      </c>
      <c r="N945" s="10">
        <v>46203</v>
      </c>
      <c r="O945" s="9">
        <v>50</v>
      </c>
      <c r="P945" s="10"/>
      <c r="Q945" s="10"/>
      <c r="R945" s="10">
        <f t="shared" si="157"/>
        <v>47.5</v>
      </c>
      <c r="S945" s="10"/>
      <c r="T945" s="10">
        <f t="shared" si="158"/>
        <v>1</v>
      </c>
      <c r="U945" s="10"/>
      <c r="V945" s="10" t="str">
        <f t="shared" ca="1" si="159"/>
        <v>SIM</v>
      </c>
      <c r="W945" s="10">
        <f>IF(OR($A945="",$I945="",$M945=""),"",SUMIFS($M$2:M945,$I$2:I945,$I945,$A$2:A945,$A945)-$M945)</f>
        <v>418.72750000000002</v>
      </c>
      <c r="X945" s="10">
        <f t="shared" si="160"/>
        <v>763.46050000000014</v>
      </c>
      <c r="Y945" s="10">
        <f>IFERROR(VLOOKUP($I945,'02_Cad_Maquinas'!$B$2:$H$200,7,FALSE()),"")</f>
        <v>448.8</v>
      </c>
      <c r="Z945" s="10">
        <f t="shared" si="161"/>
        <v>-314.66050000000013</v>
      </c>
      <c r="AA945" s="11">
        <f t="shared" si="162"/>
        <v>1.7011151960784316</v>
      </c>
      <c r="AB945" s="10" t="s">
        <v>3347</v>
      </c>
      <c r="AC945" s="10" t="str">
        <f t="shared" si="154"/>
        <v>|10163|10147|</v>
      </c>
      <c r="AD945" s="10" t="str">
        <f t="shared" si="155"/>
        <v>UV</v>
      </c>
    </row>
    <row r="946" spans="1:30" ht="36" customHeight="1" x14ac:dyDescent="0.3">
      <c r="A946" s="35">
        <v>46202</v>
      </c>
      <c r="B946" s="10">
        <v>10163.10147</v>
      </c>
      <c r="C946" s="10" t="s">
        <v>3142</v>
      </c>
      <c r="D946" s="10" t="s">
        <v>56</v>
      </c>
      <c r="E946" s="10">
        <v>20052001</v>
      </c>
      <c r="F946" s="10" t="s">
        <v>3196</v>
      </c>
      <c r="G946" s="10" t="s">
        <v>56</v>
      </c>
      <c r="H946" s="10" t="s">
        <v>56</v>
      </c>
      <c r="I946" s="9" t="s">
        <v>56</v>
      </c>
      <c r="J946" s="9">
        <v>800</v>
      </c>
      <c r="K946" s="10">
        <f>IF($E946="","",IFERROR(INDEX('01_Cad_Pecas'!$H$2:$H$5000,MATCH($E946,'01_Cad_Pecas'!$D$2:$D$5000,0)),IFERROR(INDEX('01_Cad_Pecas'!$H$2:$H$5000,MATCH(VALUE($E946),'01_Cad_Pecas'!$D$2:$D$5000,0)),"")))</f>
        <v>1.1000000000000001</v>
      </c>
      <c r="L946" s="10">
        <f>IF($E946="","",IFERROR(INDEX('01_Cad_Pecas'!$I$2:$I$5000,MATCH($E946,'01_Cad_Pecas'!$D$2:$D$5000,0)),IFERROR(INDEX('01_Cad_Pecas'!$I$2:$I$5000,MATCH(VALUE($E946),'01_Cad_Pecas'!$D$2:$D$5000,0)),"")))</f>
        <v>9.375E-2</v>
      </c>
      <c r="M946" s="10">
        <f t="shared" si="156"/>
        <v>76.099999999999994</v>
      </c>
      <c r="N946" s="10">
        <v>46203</v>
      </c>
      <c r="O946" s="9">
        <v>800</v>
      </c>
      <c r="P946" s="10"/>
      <c r="Q946" s="10"/>
      <c r="R946" s="10">
        <f t="shared" si="157"/>
        <v>76.099999999999994</v>
      </c>
      <c r="S946" s="10"/>
      <c r="T946" s="10">
        <f t="shared" si="158"/>
        <v>1</v>
      </c>
      <c r="U946" s="10"/>
      <c r="V946" s="10" t="str">
        <f t="shared" ca="1" si="159"/>
        <v>SIM</v>
      </c>
      <c r="W946" s="10">
        <f>IF(OR($A946="",$I946="",$M946=""),"",SUMIFS($M$2:M946,$I$2:I946,$I946,$A$2:A946,$A946)-$M946)</f>
        <v>466.22749999999996</v>
      </c>
      <c r="X946" s="10">
        <f t="shared" si="160"/>
        <v>763.46050000000014</v>
      </c>
      <c r="Y946" s="10">
        <f>IFERROR(VLOOKUP($I946,'02_Cad_Maquinas'!$B$2:$H$200,7,FALSE()),"")</f>
        <v>448.8</v>
      </c>
      <c r="Z946" s="10">
        <f t="shared" si="161"/>
        <v>-314.66050000000013</v>
      </c>
      <c r="AA946" s="11">
        <f t="shared" si="162"/>
        <v>1.7011151960784316</v>
      </c>
      <c r="AB946" s="10" t="s">
        <v>3347</v>
      </c>
      <c r="AC946" s="10" t="str">
        <f t="shared" si="154"/>
        <v>|10163|10147|</v>
      </c>
      <c r="AD946" s="10" t="str">
        <f t="shared" si="155"/>
        <v>UV</v>
      </c>
    </row>
    <row r="947" spans="1:30" ht="36" customHeight="1" x14ac:dyDescent="0.3">
      <c r="A947" s="35">
        <v>46202</v>
      </c>
      <c r="B947" s="10">
        <v>10163.10147</v>
      </c>
      <c r="C947" s="10" t="s">
        <v>3142</v>
      </c>
      <c r="D947" s="10" t="s">
        <v>56</v>
      </c>
      <c r="E947" s="10">
        <v>20052002</v>
      </c>
      <c r="F947" s="10" t="s">
        <v>3197</v>
      </c>
      <c r="G947" s="10" t="s">
        <v>56</v>
      </c>
      <c r="H947" s="10" t="s">
        <v>56</v>
      </c>
      <c r="I947" s="9" t="s">
        <v>56</v>
      </c>
      <c r="J947" s="9">
        <v>70</v>
      </c>
      <c r="K947" s="10">
        <f>IF($E947="","",IFERROR(INDEX('01_Cad_Pecas'!$H$2:$H$5000,MATCH($E947,'01_Cad_Pecas'!$D$2:$D$5000,0)),IFERROR(INDEX('01_Cad_Pecas'!$H$2:$H$5000,MATCH(VALUE($E947),'01_Cad_Pecas'!$D$2:$D$5000,0)),"")))</f>
        <v>1.1000000000000001</v>
      </c>
      <c r="L947" s="10">
        <f>IF($E947="","",IFERROR(INDEX('01_Cad_Pecas'!$I$2:$I$5000,MATCH($E947,'01_Cad_Pecas'!$D$2:$D$5000,0)),IFERROR(INDEX('01_Cad_Pecas'!$I$2:$I$5000,MATCH(VALUE($E947),'01_Cad_Pecas'!$D$2:$D$5000,0)),"")))</f>
        <v>9.375E-2</v>
      </c>
      <c r="M947" s="10">
        <f t="shared" si="156"/>
        <v>7.6624999999999996</v>
      </c>
      <c r="N947" s="10">
        <v>46203</v>
      </c>
      <c r="O947" s="9">
        <v>70</v>
      </c>
      <c r="P947" s="10"/>
      <c r="Q947" s="10"/>
      <c r="R947" s="10">
        <f t="shared" si="157"/>
        <v>7.6624999999999996</v>
      </c>
      <c r="S947" s="10"/>
      <c r="T947" s="10">
        <f t="shared" si="158"/>
        <v>1</v>
      </c>
      <c r="U947" s="10"/>
      <c r="V947" s="10" t="str">
        <f t="shared" ca="1" si="159"/>
        <v>SIM</v>
      </c>
      <c r="W947" s="10">
        <f>IF(OR($A947="",$I947="",$M947=""),"",SUMIFS($M$2:M947,$I$2:I947,$I947,$A$2:A947,$A947)-$M947)</f>
        <v>542.32749999999999</v>
      </c>
      <c r="X947" s="10">
        <f t="shared" si="160"/>
        <v>763.46050000000014</v>
      </c>
      <c r="Y947" s="10">
        <f>IFERROR(VLOOKUP($I947,'02_Cad_Maquinas'!$B$2:$H$200,7,FALSE()),"")</f>
        <v>448.8</v>
      </c>
      <c r="Z947" s="10">
        <f t="shared" si="161"/>
        <v>-314.66050000000013</v>
      </c>
      <c r="AA947" s="11">
        <f t="shared" si="162"/>
        <v>1.7011151960784316</v>
      </c>
      <c r="AB947" s="10" t="s">
        <v>3347</v>
      </c>
      <c r="AC947" s="10" t="str">
        <f t="shared" si="154"/>
        <v>|10163|10147|</v>
      </c>
      <c r="AD947" s="10" t="str">
        <f t="shared" si="155"/>
        <v>UV</v>
      </c>
    </row>
    <row r="948" spans="1:30" ht="36" customHeight="1" x14ac:dyDescent="0.3">
      <c r="A948" s="35">
        <v>46202</v>
      </c>
      <c r="B948" s="10">
        <v>10163.10147</v>
      </c>
      <c r="C948" s="10" t="s">
        <v>3142</v>
      </c>
      <c r="D948" s="10" t="s">
        <v>56</v>
      </c>
      <c r="E948" s="10">
        <v>20052003</v>
      </c>
      <c r="F948" s="10" t="s">
        <v>3198</v>
      </c>
      <c r="G948" s="10" t="s">
        <v>56</v>
      </c>
      <c r="H948" s="10" t="s">
        <v>56</v>
      </c>
      <c r="I948" s="9" t="s">
        <v>56</v>
      </c>
      <c r="J948" s="9">
        <v>140</v>
      </c>
      <c r="K948" s="10">
        <f>IF($E948="","",IFERROR(INDEX('01_Cad_Pecas'!$H$2:$H$5000,MATCH($E948,'01_Cad_Pecas'!$D$2:$D$5000,0)),IFERROR(INDEX('01_Cad_Pecas'!$H$2:$H$5000,MATCH(VALUE($E948),'01_Cad_Pecas'!$D$2:$D$5000,0)),"")))</f>
        <v>1.1000000000000001</v>
      </c>
      <c r="L948" s="10">
        <f>IF($E948="","",IFERROR(INDEX('01_Cad_Pecas'!$I$2:$I$5000,MATCH($E948,'01_Cad_Pecas'!$D$2:$D$5000,0)),IFERROR(INDEX('01_Cad_Pecas'!$I$2:$I$5000,MATCH(VALUE($E948),'01_Cad_Pecas'!$D$2:$D$5000,0)),"")))</f>
        <v>9.375E-2</v>
      </c>
      <c r="M948" s="10">
        <f t="shared" si="156"/>
        <v>14.225</v>
      </c>
      <c r="N948" s="10">
        <v>46203</v>
      </c>
      <c r="O948" s="9">
        <v>140</v>
      </c>
      <c r="P948" s="10"/>
      <c r="Q948" s="10"/>
      <c r="R948" s="10">
        <f t="shared" si="157"/>
        <v>14.225</v>
      </c>
      <c r="S948" s="10"/>
      <c r="T948" s="10">
        <f t="shared" si="158"/>
        <v>1</v>
      </c>
      <c r="U948" s="10"/>
      <c r="V948" s="10" t="str">
        <f t="shared" ca="1" si="159"/>
        <v>SIM</v>
      </c>
      <c r="W948" s="10">
        <f>IF(OR($A948="",$I948="",$M948=""),"",SUMIFS($M$2:M948,$I$2:I948,$I948,$A$2:A948,$A948)-$M948)</f>
        <v>549.99</v>
      </c>
      <c r="X948" s="10">
        <f t="shared" si="160"/>
        <v>763.46050000000014</v>
      </c>
      <c r="Y948" s="10">
        <f>IFERROR(VLOOKUP($I948,'02_Cad_Maquinas'!$B$2:$H$200,7,FALSE()),"")</f>
        <v>448.8</v>
      </c>
      <c r="Z948" s="10">
        <f t="shared" si="161"/>
        <v>-314.66050000000013</v>
      </c>
      <c r="AA948" s="11">
        <f t="shared" si="162"/>
        <v>1.7011151960784316</v>
      </c>
      <c r="AB948" s="10" t="s">
        <v>3347</v>
      </c>
      <c r="AC948" s="10" t="str">
        <f t="shared" si="154"/>
        <v>|10163|10147|</v>
      </c>
      <c r="AD948" s="10" t="str">
        <f t="shared" si="155"/>
        <v>UV</v>
      </c>
    </row>
    <row r="949" spans="1:30" ht="36" customHeight="1" x14ac:dyDescent="0.3">
      <c r="A949" s="35">
        <v>46202</v>
      </c>
      <c r="B949" s="10">
        <v>10163.10147</v>
      </c>
      <c r="C949" s="10" t="s">
        <v>3142</v>
      </c>
      <c r="D949" s="10" t="s">
        <v>56</v>
      </c>
      <c r="E949" s="10">
        <v>20052202</v>
      </c>
      <c r="F949" s="10" t="s">
        <v>3199</v>
      </c>
      <c r="G949" s="10" t="s">
        <v>56</v>
      </c>
      <c r="H949" s="10" t="s">
        <v>56</v>
      </c>
      <c r="I949" s="9" t="s">
        <v>56</v>
      </c>
      <c r="J949" s="9">
        <v>130</v>
      </c>
      <c r="K949" s="10">
        <f>IF($E949="","",IFERROR(INDEX('01_Cad_Pecas'!$H$2:$H$5000,MATCH($E949,'01_Cad_Pecas'!$D$2:$D$5000,0)),IFERROR(INDEX('01_Cad_Pecas'!$H$2:$H$5000,MATCH(VALUE($E949),'01_Cad_Pecas'!$D$2:$D$5000,0)),"")))</f>
        <v>1.1000000000000001</v>
      </c>
      <c r="L949" s="10">
        <f>IF($E949="","",IFERROR(INDEX('01_Cad_Pecas'!$I$2:$I$5000,MATCH($E949,'01_Cad_Pecas'!$D$2:$D$5000,0)),IFERROR(INDEX('01_Cad_Pecas'!$I$2:$I$5000,MATCH(VALUE($E949),'01_Cad_Pecas'!$D$2:$D$5000,0)),"")))</f>
        <v>9.375E-2</v>
      </c>
      <c r="M949" s="10">
        <f t="shared" si="156"/>
        <v>13.2875</v>
      </c>
      <c r="N949" s="10">
        <v>46203</v>
      </c>
      <c r="O949" s="9">
        <v>130</v>
      </c>
      <c r="P949" s="10"/>
      <c r="Q949" s="10"/>
      <c r="R949" s="10">
        <f t="shared" si="157"/>
        <v>13.2875</v>
      </c>
      <c r="S949" s="10"/>
      <c r="T949" s="10">
        <f t="shared" si="158"/>
        <v>1</v>
      </c>
      <c r="U949" s="10"/>
      <c r="V949" s="10" t="str">
        <f t="shared" ca="1" si="159"/>
        <v>SIM</v>
      </c>
      <c r="W949" s="10">
        <f>IF(OR($A949="",$I949="",$M949=""),"",SUMIFS($M$2:M949,$I$2:I949,$I949,$A$2:A949,$A949)-$M949)</f>
        <v>564.21500000000003</v>
      </c>
      <c r="X949" s="10">
        <f t="shared" si="160"/>
        <v>763.46050000000014</v>
      </c>
      <c r="Y949" s="10">
        <f>IFERROR(VLOOKUP($I949,'02_Cad_Maquinas'!$B$2:$H$200,7,FALSE()),"")</f>
        <v>448.8</v>
      </c>
      <c r="Z949" s="10">
        <f t="shared" si="161"/>
        <v>-314.66050000000013</v>
      </c>
      <c r="AA949" s="11">
        <f t="shared" si="162"/>
        <v>1.7011151960784316</v>
      </c>
      <c r="AB949" s="10" t="s">
        <v>3347</v>
      </c>
      <c r="AC949" s="10" t="str">
        <f t="shared" si="154"/>
        <v>|10163|10147|</v>
      </c>
      <c r="AD949" s="10" t="str">
        <f t="shared" si="155"/>
        <v>UV</v>
      </c>
    </row>
    <row r="950" spans="1:30" ht="36" customHeight="1" x14ac:dyDescent="0.3">
      <c r="A950" s="35">
        <v>46202</v>
      </c>
      <c r="B950" s="10">
        <v>10163.10147</v>
      </c>
      <c r="C950" s="10" t="s">
        <v>3142</v>
      </c>
      <c r="D950" s="10" t="s">
        <v>56</v>
      </c>
      <c r="E950" s="10">
        <v>20052203</v>
      </c>
      <c r="F950" s="10" t="s">
        <v>3200</v>
      </c>
      <c r="G950" s="10" t="s">
        <v>56</v>
      </c>
      <c r="H950" s="10" t="s">
        <v>56</v>
      </c>
      <c r="I950" s="9" t="s">
        <v>56</v>
      </c>
      <c r="J950" s="9">
        <v>260</v>
      </c>
      <c r="K950" s="10">
        <f>IF($E950="","",IFERROR(INDEX('01_Cad_Pecas'!$H$2:$H$5000,MATCH($E950,'01_Cad_Pecas'!$D$2:$D$5000,0)),IFERROR(INDEX('01_Cad_Pecas'!$H$2:$H$5000,MATCH(VALUE($E950),'01_Cad_Pecas'!$D$2:$D$5000,0)),"")))</f>
        <v>1.1000000000000001</v>
      </c>
      <c r="L950" s="10">
        <f>IF($E950="","",IFERROR(INDEX('01_Cad_Pecas'!$I$2:$I$5000,MATCH($E950,'01_Cad_Pecas'!$D$2:$D$5000,0)),IFERROR(INDEX('01_Cad_Pecas'!$I$2:$I$5000,MATCH(VALUE($E950),'01_Cad_Pecas'!$D$2:$D$5000,0)),"")))</f>
        <v>9.375E-2</v>
      </c>
      <c r="M950" s="10">
        <f t="shared" ref="M950:M981" si="163">IF(OR($J950="",$L950=""),"",IF($K950="",0,$K950)+$J950*$L950)</f>
        <v>25.475000000000001</v>
      </c>
      <c r="N950" s="10">
        <v>46203</v>
      </c>
      <c r="O950" s="9">
        <v>260</v>
      </c>
      <c r="P950" s="10"/>
      <c r="Q950" s="10"/>
      <c r="R950" s="10">
        <f t="shared" ref="R950:R981" si="164">IF(AND($P950&lt;&gt;"",$Q950&lt;&gt;""),($Q950-$P950)*1440,IF(AND($O950&lt;&gt;"",$L950&lt;&gt;""),IF($K950="",0,$K950)+$O950*$L950,""))</f>
        <v>25.475000000000001</v>
      </c>
      <c r="S950" s="10"/>
      <c r="T950" s="10">
        <f t="shared" ref="T950:T981" si="165">IF(OR($J950="",$O950=""),"",$O950/$J950)</f>
        <v>1</v>
      </c>
      <c r="U950" s="10"/>
      <c r="V950" s="10" t="str">
        <f t="shared" ref="V950:V981" ca="1" si="166">IF($A950="","",IF(AND($A950&lt;&gt;"",NOT(OR($U950="Concluído",$U950="Concluido")),TODAY()&gt;$A950),"SIM","NÃO"))</f>
        <v>SIM</v>
      </c>
      <c r="W950" s="10">
        <f>IF(OR($A950="",$I950="",$M950=""),"",SUMIFS($M$2:M950,$I$2:I950,$I950,$A$2:A950,$A950)-$M950)</f>
        <v>577.50250000000005</v>
      </c>
      <c r="X950" s="10">
        <f t="shared" ref="X950:X981" si="167">IF(OR($A950="",$I950=""),"",SUMIFS($M$2:$M$4922,$I$2:$I$4922,$I950,$A$2:$A$4922,$A950))</f>
        <v>763.46050000000014</v>
      </c>
      <c r="Y950" s="10">
        <f>IFERROR(VLOOKUP($I950,'02_Cad_Maquinas'!$B$2:$H$200,7,FALSE()),"")</f>
        <v>448.8</v>
      </c>
      <c r="Z950" s="10">
        <f t="shared" ref="Z950:Z981" si="168">IF(OR($X950="",$Y950=""),"",$Y950-$X950)</f>
        <v>-314.66050000000013</v>
      </c>
      <c r="AA950" s="11">
        <f t="shared" ref="AA950:AA981" si="169">IF(OR($X950="",$Y950=""),"",$X950/$Y950)</f>
        <v>1.7011151960784316</v>
      </c>
      <c r="AB950" s="10" t="s">
        <v>3347</v>
      </c>
      <c r="AC950" s="10" t="str">
        <f t="shared" si="154"/>
        <v>|10163|10147|</v>
      </c>
      <c r="AD950" s="10" t="str">
        <f t="shared" si="155"/>
        <v>UV</v>
      </c>
    </row>
    <row r="951" spans="1:30" ht="36" customHeight="1" x14ac:dyDescent="0.3">
      <c r="A951" s="35">
        <v>46202</v>
      </c>
      <c r="B951" s="10">
        <v>10163.10147</v>
      </c>
      <c r="C951" s="10" t="s">
        <v>3142</v>
      </c>
      <c r="D951" s="10" t="s">
        <v>56</v>
      </c>
      <c r="E951" s="10">
        <v>30001202</v>
      </c>
      <c r="F951" s="10" t="s">
        <v>3191</v>
      </c>
      <c r="G951" s="10" t="s">
        <v>56</v>
      </c>
      <c r="H951" s="10" t="s">
        <v>56</v>
      </c>
      <c r="I951" s="9" t="s">
        <v>56</v>
      </c>
      <c r="J951" s="9">
        <v>760</v>
      </c>
      <c r="K951" s="10">
        <f>IF($E951="","",IFERROR(INDEX('01_Cad_Pecas'!$H$2:$H$5000,MATCH($E951,'01_Cad_Pecas'!$D$2:$D$5000,0)),IFERROR(INDEX('01_Cad_Pecas'!$H$2:$H$5000,MATCH(VALUE($E951),'01_Cad_Pecas'!$D$2:$D$5000,0)),"")))</f>
        <v>3</v>
      </c>
      <c r="L951" s="10">
        <f>IF($E951="","",IFERROR(INDEX('01_Cad_Pecas'!$I$2:$I$5000,MATCH($E951,'01_Cad_Pecas'!$D$2:$D$5000,0)),IFERROR(INDEX('01_Cad_Pecas'!$I$2:$I$5000,MATCH(VALUE($E951),'01_Cad_Pecas'!$D$2:$D$5000,0)),"")))</f>
        <v>6.7799999999999999E-2</v>
      </c>
      <c r="M951" s="10">
        <f t="shared" si="163"/>
        <v>54.527999999999999</v>
      </c>
      <c r="N951" s="10">
        <v>46203</v>
      </c>
      <c r="O951" s="9">
        <v>760</v>
      </c>
      <c r="P951" s="10"/>
      <c r="Q951" s="10"/>
      <c r="R951" s="10">
        <f t="shared" si="164"/>
        <v>54.527999999999999</v>
      </c>
      <c r="S951" s="10"/>
      <c r="T951" s="10">
        <f t="shared" si="165"/>
        <v>1</v>
      </c>
      <c r="U951" s="10"/>
      <c r="V951" s="10" t="str">
        <f t="shared" ca="1" si="166"/>
        <v>SIM</v>
      </c>
      <c r="W951" s="10">
        <f>IF(OR($A951="",$I951="",$M951=""),"",SUMIFS($M$2:M951,$I$2:I951,$I951,$A$2:A951,$A951)-$M951)</f>
        <v>602.97750000000008</v>
      </c>
      <c r="X951" s="10">
        <f t="shared" si="167"/>
        <v>763.46050000000014</v>
      </c>
      <c r="Y951" s="10">
        <f>IFERROR(VLOOKUP($I951,'02_Cad_Maquinas'!$B$2:$H$200,7,FALSE()),"")</f>
        <v>448.8</v>
      </c>
      <c r="Z951" s="10">
        <f t="shared" si="168"/>
        <v>-314.66050000000013</v>
      </c>
      <c r="AA951" s="11">
        <f t="shared" si="169"/>
        <v>1.7011151960784316</v>
      </c>
      <c r="AB951" s="10" t="s">
        <v>3347</v>
      </c>
      <c r="AC951" s="10" t="str">
        <f t="shared" si="154"/>
        <v>|10163|10147|</v>
      </c>
      <c r="AD951" s="10" t="str">
        <f t="shared" si="155"/>
        <v>UV</v>
      </c>
    </row>
    <row r="952" spans="1:30" ht="36" customHeight="1" x14ac:dyDescent="0.3">
      <c r="A952" s="35">
        <v>46202</v>
      </c>
      <c r="B952" s="10">
        <v>10163.10147</v>
      </c>
      <c r="C952" s="10" t="s">
        <v>3142</v>
      </c>
      <c r="D952" s="10" t="s">
        <v>56</v>
      </c>
      <c r="E952" s="10">
        <v>30001301</v>
      </c>
      <c r="F952" s="10" t="s">
        <v>3294</v>
      </c>
      <c r="G952" s="10" t="s">
        <v>56</v>
      </c>
      <c r="H952" s="10" t="s">
        <v>56</v>
      </c>
      <c r="I952" s="9" t="s">
        <v>56</v>
      </c>
      <c r="J952" s="9">
        <v>760</v>
      </c>
      <c r="K952" s="10">
        <f>IF($E952="","",IFERROR(INDEX('01_Cad_Pecas'!$H$2:$H$5000,MATCH($E952,'01_Cad_Pecas'!$D$2:$D$5000,0)),IFERROR(INDEX('01_Cad_Pecas'!$H$2:$H$5000,MATCH(VALUE($E952),'01_Cad_Pecas'!$D$2:$D$5000,0)),"")))</f>
        <v>1.1000000000000001</v>
      </c>
      <c r="L952" s="10">
        <f>IF($E952="","",IFERROR(INDEX('01_Cad_Pecas'!$I$2:$I$5000,MATCH($E952,'01_Cad_Pecas'!$D$2:$D$5000,0)),IFERROR(INDEX('01_Cad_Pecas'!$I$2:$I$5000,MATCH(VALUE($E952),'01_Cad_Pecas'!$D$2:$D$5000,0)),"")))</f>
        <v>9.375E-2</v>
      </c>
      <c r="M952" s="10">
        <f t="shared" si="163"/>
        <v>72.349999999999994</v>
      </c>
      <c r="N952" s="10">
        <v>46203</v>
      </c>
      <c r="O952" s="9">
        <v>760</v>
      </c>
      <c r="P952" s="10"/>
      <c r="Q952" s="10"/>
      <c r="R952" s="10">
        <f t="shared" si="164"/>
        <v>72.349999999999994</v>
      </c>
      <c r="S952" s="10"/>
      <c r="T952" s="10">
        <f t="shared" si="165"/>
        <v>1</v>
      </c>
      <c r="U952" s="10"/>
      <c r="V952" s="10" t="str">
        <f t="shared" ca="1" si="166"/>
        <v>SIM</v>
      </c>
      <c r="W952" s="10">
        <f>IF(OR($A952="",$I952="",$M952=""),"",SUMIFS($M$2:M952,$I$2:I952,$I952,$A$2:A952,$A952)-$M952)</f>
        <v>657.5055000000001</v>
      </c>
      <c r="X952" s="10">
        <f t="shared" si="167"/>
        <v>763.46050000000014</v>
      </c>
      <c r="Y952" s="10">
        <f>IFERROR(VLOOKUP($I952,'02_Cad_Maquinas'!$B$2:$H$200,7,FALSE()),"")</f>
        <v>448.8</v>
      </c>
      <c r="Z952" s="10">
        <f t="shared" si="168"/>
        <v>-314.66050000000013</v>
      </c>
      <c r="AA952" s="11">
        <f t="shared" si="169"/>
        <v>1.7011151960784316</v>
      </c>
      <c r="AB952" s="10" t="s">
        <v>3347</v>
      </c>
      <c r="AC952" s="10" t="str">
        <f t="shared" si="154"/>
        <v>|10163|10147|</v>
      </c>
      <c r="AD952" s="10" t="str">
        <f t="shared" si="155"/>
        <v>UV</v>
      </c>
    </row>
    <row r="953" spans="1:30" ht="36" customHeight="1" x14ac:dyDescent="0.3">
      <c r="A953" s="35">
        <v>46202</v>
      </c>
      <c r="B953" s="10">
        <v>10163.10147</v>
      </c>
      <c r="C953" s="10" t="s">
        <v>3142</v>
      </c>
      <c r="D953" s="10" t="s">
        <v>56</v>
      </c>
      <c r="E953" s="10">
        <v>30006101</v>
      </c>
      <c r="F953" s="10" t="s">
        <v>3301</v>
      </c>
      <c r="G953" s="10" t="s">
        <v>56</v>
      </c>
      <c r="H953" s="10" t="s">
        <v>56</v>
      </c>
      <c r="I953" s="9" t="s">
        <v>56</v>
      </c>
      <c r="J953" s="9">
        <v>50</v>
      </c>
      <c r="K953" s="10">
        <f>IF($E953="","",IFERROR(INDEX('01_Cad_Pecas'!$H$2:$H$5000,MATCH($E953,'01_Cad_Pecas'!$D$2:$D$5000,0)),IFERROR(INDEX('01_Cad_Pecas'!$H$2:$H$5000,MATCH(VALUE($E953),'01_Cad_Pecas'!$D$2:$D$5000,0)),"")))</f>
        <v>1.1000000000000001</v>
      </c>
      <c r="L953" s="10">
        <f>IF($E953="","",IFERROR(INDEX('01_Cad_Pecas'!$I$2:$I$5000,MATCH($E953,'01_Cad_Pecas'!$D$2:$D$5000,0)),IFERROR(INDEX('01_Cad_Pecas'!$I$2:$I$5000,MATCH(VALUE($E953),'01_Cad_Pecas'!$D$2:$D$5000,0)),"")))</f>
        <v>9.375E-2</v>
      </c>
      <c r="M953" s="10">
        <f t="shared" si="163"/>
        <v>5.7874999999999996</v>
      </c>
      <c r="N953" s="10">
        <v>46203</v>
      </c>
      <c r="O953" s="9">
        <v>50</v>
      </c>
      <c r="P953" s="10"/>
      <c r="Q953" s="10"/>
      <c r="R953" s="10">
        <f t="shared" si="164"/>
        <v>5.7874999999999996</v>
      </c>
      <c r="S953" s="10"/>
      <c r="T953" s="10">
        <f t="shared" si="165"/>
        <v>1</v>
      </c>
      <c r="U953" s="10"/>
      <c r="V953" s="10" t="str">
        <f t="shared" ca="1" si="166"/>
        <v>SIM</v>
      </c>
      <c r="W953" s="10">
        <f>IF(OR($A953="",$I953="",$M953=""),"",SUMIFS($M$2:M953,$I$2:I953,$I953,$A$2:A953,$A953)-$M953)</f>
        <v>729.85550000000012</v>
      </c>
      <c r="X953" s="10">
        <f t="shared" si="167"/>
        <v>763.46050000000014</v>
      </c>
      <c r="Y953" s="10">
        <f>IFERROR(VLOOKUP($I953,'02_Cad_Maquinas'!$B$2:$H$200,7,FALSE()),"")</f>
        <v>448.8</v>
      </c>
      <c r="Z953" s="10">
        <f t="shared" si="168"/>
        <v>-314.66050000000013</v>
      </c>
      <c r="AA953" s="11">
        <f t="shared" si="169"/>
        <v>1.7011151960784316</v>
      </c>
      <c r="AB953" s="10" t="s">
        <v>3347</v>
      </c>
      <c r="AC953" s="10" t="str">
        <f t="shared" si="154"/>
        <v>|10163|10147|</v>
      </c>
      <c r="AD953" s="10" t="str">
        <f t="shared" si="155"/>
        <v>UV</v>
      </c>
    </row>
    <row r="954" spans="1:30" ht="36" customHeight="1" x14ac:dyDescent="0.3">
      <c r="A954" s="35">
        <v>46202</v>
      </c>
      <c r="B954" s="10">
        <v>10163.10147</v>
      </c>
      <c r="C954" s="10" t="s">
        <v>3142</v>
      </c>
      <c r="D954" s="10" t="s">
        <v>56</v>
      </c>
      <c r="E954" s="10">
        <v>30006102</v>
      </c>
      <c r="F954" s="10" t="s">
        <v>3303</v>
      </c>
      <c r="G954" s="10" t="s">
        <v>56</v>
      </c>
      <c r="H954" s="10" t="s">
        <v>56</v>
      </c>
      <c r="I954" s="9" t="s">
        <v>56</v>
      </c>
      <c r="J954" s="9">
        <v>50</v>
      </c>
      <c r="K954" s="10">
        <f>IF($E954="","",IFERROR(INDEX('01_Cad_Pecas'!$H$2:$H$5000,MATCH($E954,'01_Cad_Pecas'!$D$2:$D$5000,0)),IFERROR(INDEX('01_Cad_Pecas'!$H$2:$H$5000,MATCH(VALUE($E954),'01_Cad_Pecas'!$D$2:$D$5000,0)),"")))</f>
        <v>1.1000000000000001</v>
      </c>
      <c r="L954" s="10">
        <f>IF($E954="","",IFERROR(INDEX('01_Cad_Pecas'!$I$2:$I$5000,MATCH($E954,'01_Cad_Pecas'!$D$2:$D$5000,0)),IFERROR(INDEX('01_Cad_Pecas'!$I$2:$I$5000,MATCH(VALUE($E954),'01_Cad_Pecas'!$D$2:$D$5000,0)),"")))</f>
        <v>9.375E-2</v>
      </c>
      <c r="M954" s="10">
        <f t="shared" si="163"/>
        <v>5.7874999999999996</v>
      </c>
      <c r="N954" s="10">
        <v>46203</v>
      </c>
      <c r="O954" s="9">
        <v>50</v>
      </c>
      <c r="P954" s="10"/>
      <c r="Q954" s="10"/>
      <c r="R954" s="10">
        <f t="shared" si="164"/>
        <v>5.7874999999999996</v>
      </c>
      <c r="S954" s="10"/>
      <c r="T954" s="10">
        <f t="shared" si="165"/>
        <v>1</v>
      </c>
      <c r="U954" s="10"/>
      <c r="V954" s="10" t="str">
        <f t="shared" ca="1" si="166"/>
        <v>SIM</v>
      </c>
      <c r="W954" s="10">
        <f>IF(OR($A954="",$I954="",$M954=""),"",SUMIFS($M$2:M954,$I$2:I954,$I954,$A$2:A954,$A954)-$M954)</f>
        <v>735.64300000000014</v>
      </c>
      <c r="X954" s="10">
        <f t="shared" si="167"/>
        <v>763.46050000000014</v>
      </c>
      <c r="Y954" s="10">
        <f>IFERROR(VLOOKUP($I954,'02_Cad_Maquinas'!$B$2:$H$200,7,FALSE()),"")</f>
        <v>448.8</v>
      </c>
      <c r="Z954" s="10">
        <f t="shared" si="168"/>
        <v>-314.66050000000013</v>
      </c>
      <c r="AA954" s="11">
        <f t="shared" si="169"/>
        <v>1.7011151960784316</v>
      </c>
      <c r="AB954" s="10" t="s">
        <v>3347</v>
      </c>
      <c r="AC954" s="10" t="str">
        <f t="shared" si="154"/>
        <v>|10163|10147|</v>
      </c>
      <c r="AD954" s="10" t="str">
        <f t="shared" si="155"/>
        <v>UV</v>
      </c>
    </row>
    <row r="955" spans="1:30" ht="36" customHeight="1" x14ac:dyDescent="0.3">
      <c r="A955" s="35">
        <v>46202</v>
      </c>
      <c r="B955" s="10">
        <v>10163.10147</v>
      </c>
      <c r="C955" s="10" t="s">
        <v>3142</v>
      </c>
      <c r="D955" s="10" t="s">
        <v>56</v>
      </c>
      <c r="E955" s="10">
        <v>30006110</v>
      </c>
      <c r="F955" s="10" t="s">
        <v>3180</v>
      </c>
      <c r="G955" s="10" t="s">
        <v>56</v>
      </c>
      <c r="H955" s="10" t="s">
        <v>56</v>
      </c>
      <c r="I955" s="9" t="s">
        <v>56</v>
      </c>
      <c r="J955" s="9">
        <v>50</v>
      </c>
      <c r="K955" s="10">
        <f>IF($E955="","",IFERROR(INDEX('01_Cad_Pecas'!$H$2:$H$5000,MATCH($E955,'01_Cad_Pecas'!$D$2:$D$5000,0)),IFERROR(INDEX('01_Cad_Pecas'!$H$2:$H$5000,MATCH(VALUE($E955),'01_Cad_Pecas'!$D$2:$D$5000,0)),"")))</f>
        <v>3</v>
      </c>
      <c r="L955" s="10">
        <f>IF($E955="","",IFERROR(INDEX('01_Cad_Pecas'!$I$2:$I$5000,MATCH($E955,'01_Cad_Pecas'!$D$2:$D$5000,0)),IFERROR(INDEX('01_Cad_Pecas'!$I$2:$I$5000,MATCH(VALUE($E955),'01_Cad_Pecas'!$D$2:$D$5000,0)),"")))</f>
        <v>6.7799999999999999E-2</v>
      </c>
      <c r="M955" s="10">
        <f t="shared" si="163"/>
        <v>6.3900000000000006</v>
      </c>
      <c r="N955" s="10">
        <v>46203</v>
      </c>
      <c r="O955" s="9">
        <v>50</v>
      </c>
      <c r="P955" s="10"/>
      <c r="Q955" s="10"/>
      <c r="R955" s="10">
        <f t="shared" si="164"/>
        <v>6.3900000000000006</v>
      </c>
      <c r="S955" s="10"/>
      <c r="T955" s="10">
        <f t="shared" si="165"/>
        <v>1</v>
      </c>
      <c r="U955" s="10"/>
      <c r="V955" s="10" t="str">
        <f t="shared" ca="1" si="166"/>
        <v>SIM</v>
      </c>
      <c r="W955" s="10">
        <f>IF(OR($A955="",$I955="",$M955=""),"",SUMIFS($M$2:M955,$I$2:I955,$I955,$A$2:A955,$A955)-$M955)</f>
        <v>741.43050000000017</v>
      </c>
      <c r="X955" s="10">
        <f t="shared" si="167"/>
        <v>763.46050000000014</v>
      </c>
      <c r="Y955" s="10">
        <f>IFERROR(VLOOKUP($I955,'02_Cad_Maquinas'!$B$2:$H$200,7,FALSE()),"")</f>
        <v>448.8</v>
      </c>
      <c r="Z955" s="10">
        <f t="shared" si="168"/>
        <v>-314.66050000000013</v>
      </c>
      <c r="AA955" s="11">
        <f t="shared" si="169"/>
        <v>1.7011151960784316</v>
      </c>
      <c r="AB955" s="10" t="s">
        <v>3347</v>
      </c>
      <c r="AC955" s="10" t="str">
        <f t="shared" si="154"/>
        <v>|10163|10147|</v>
      </c>
      <c r="AD955" s="10" t="str">
        <f t="shared" si="155"/>
        <v>UV</v>
      </c>
    </row>
    <row r="956" spans="1:30" ht="36" customHeight="1" x14ac:dyDescent="0.3">
      <c r="A956" s="35">
        <v>46202</v>
      </c>
      <c r="B956" s="10">
        <v>10163.10147</v>
      </c>
      <c r="C956" s="10" t="s">
        <v>3142</v>
      </c>
      <c r="D956" s="10" t="s">
        <v>56</v>
      </c>
      <c r="E956" s="10">
        <v>30006111</v>
      </c>
      <c r="F956" s="10" t="s">
        <v>3182</v>
      </c>
      <c r="G956" s="10" t="s">
        <v>56</v>
      </c>
      <c r="H956" s="10" t="s">
        <v>56</v>
      </c>
      <c r="I956" s="9" t="s">
        <v>56</v>
      </c>
      <c r="J956" s="9">
        <v>50</v>
      </c>
      <c r="K956" s="10">
        <f>IF($E956="","",IFERROR(INDEX('01_Cad_Pecas'!$H$2:$H$5000,MATCH($E956,'01_Cad_Pecas'!$D$2:$D$5000,0)),IFERROR(INDEX('01_Cad_Pecas'!$H$2:$H$5000,MATCH(VALUE($E956),'01_Cad_Pecas'!$D$2:$D$5000,0)),"")))</f>
        <v>3</v>
      </c>
      <c r="L956" s="10">
        <f>IF($E956="","",IFERROR(INDEX('01_Cad_Pecas'!$I$2:$I$5000,MATCH($E956,'01_Cad_Pecas'!$D$2:$D$5000,0)),IFERROR(INDEX('01_Cad_Pecas'!$I$2:$I$5000,MATCH(VALUE($E956),'01_Cad_Pecas'!$D$2:$D$5000,0)),"")))</f>
        <v>6.7799999999999999E-2</v>
      </c>
      <c r="M956" s="10">
        <f t="shared" si="163"/>
        <v>6.3900000000000006</v>
      </c>
      <c r="N956" s="10">
        <v>46203</v>
      </c>
      <c r="O956" s="9">
        <v>50</v>
      </c>
      <c r="P956" s="10"/>
      <c r="Q956" s="10"/>
      <c r="R956" s="10">
        <f t="shared" si="164"/>
        <v>6.3900000000000006</v>
      </c>
      <c r="S956" s="10"/>
      <c r="T956" s="10">
        <f t="shared" si="165"/>
        <v>1</v>
      </c>
      <c r="U956" s="10"/>
      <c r="V956" s="10" t="str">
        <f t="shared" ca="1" si="166"/>
        <v>SIM</v>
      </c>
      <c r="W956" s="10">
        <f>IF(OR($A956="",$I956="",$M956=""),"",SUMIFS($M$2:M956,$I$2:I956,$I956,$A$2:A956,$A956)-$M956)</f>
        <v>747.82050000000015</v>
      </c>
      <c r="X956" s="10">
        <f t="shared" si="167"/>
        <v>763.46050000000014</v>
      </c>
      <c r="Y956" s="10">
        <f>IFERROR(VLOOKUP($I956,'02_Cad_Maquinas'!$B$2:$H$200,7,FALSE()),"")</f>
        <v>448.8</v>
      </c>
      <c r="Z956" s="10">
        <f t="shared" si="168"/>
        <v>-314.66050000000013</v>
      </c>
      <c r="AA956" s="11">
        <f t="shared" si="169"/>
        <v>1.7011151960784316</v>
      </c>
      <c r="AB956" s="10" t="s">
        <v>3347</v>
      </c>
      <c r="AC956" s="10" t="str">
        <f t="shared" si="154"/>
        <v>|10163|10147|</v>
      </c>
      <c r="AD956" s="10" t="str">
        <f t="shared" si="155"/>
        <v>UV</v>
      </c>
    </row>
    <row r="957" spans="1:30" ht="36" customHeight="1" x14ac:dyDescent="0.3">
      <c r="A957" s="35">
        <v>46202</v>
      </c>
      <c r="B957" s="10">
        <v>10163.10147</v>
      </c>
      <c r="C957" s="10" t="s">
        <v>3142</v>
      </c>
      <c r="D957" s="10" t="s">
        <v>56</v>
      </c>
      <c r="E957" s="10">
        <v>30034007</v>
      </c>
      <c r="F957" s="10" t="s">
        <v>565</v>
      </c>
      <c r="G957" s="10" t="s">
        <v>56</v>
      </c>
      <c r="H957" s="10" t="s">
        <v>56</v>
      </c>
      <c r="I957" s="9" t="s">
        <v>56</v>
      </c>
      <c r="J957" s="9">
        <v>5</v>
      </c>
      <c r="K957" s="10">
        <f>IF($E957="","",IFERROR(INDEX('01_Cad_Pecas'!$H$2:$H$5000,MATCH($E957,'01_Cad_Pecas'!$D$2:$D$5000,0)),IFERROR(INDEX('01_Cad_Pecas'!$H$2:$H$5000,MATCH(VALUE($E957),'01_Cad_Pecas'!$D$2:$D$5000,0)),"")))</f>
        <v>2</v>
      </c>
      <c r="L957" s="10">
        <f>IF($E957="","",IFERROR(INDEX('01_Cad_Pecas'!$I$2:$I$5000,MATCH($E957,'01_Cad_Pecas'!$D$2:$D$5000,0)),IFERROR(INDEX('01_Cad_Pecas'!$I$2:$I$5000,MATCH(VALUE($E957),'01_Cad_Pecas'!$D$2:$D$5000,0)),"")))</f>
        <v>1.45</v>
      </c>
      <c r="M957" s="10">
        <f t="shared" si="163"/>
        <v>9.25</v>
      </c>
      <c r="N957" s="10">
        <v>46203</v>
      </c>
      <c r="O957" s="9">
        <v>5</v>
      </c>
      <c r="P957" s="10"/>
      <c r="Q957" s="10"/>
      <c r="R957" s="10">
        <f t="shared" si="164"/>
        <v>9.25</v>
      </c>
      <c r="S957" s="10"/>
      <c r="T957" s="10">
        <f t="shared" si="165"/>
        <v>1</v>
      </c>
      <c r="U957" s="10"/>
      <c r="V957" s="10" t="str">
        <f t="shared" ca="1" si="166"/>
        <v>SIM</v>
      </c>
      <c r="W957" s="10">
        <f>IF(OR($A957="",$I957="",$M957=""),"",SUMIFS($M$2:M957,$I$2:I957,$I957,$A$2:A957,$A957)-$M957)</f>
        <v>754.21050000000014</v>
      </c>
      <c r="X957" s="10">
        <f t="shared" si="167"/>
        <v>763.46050000000014</v>
      </c>
      <c r="Y957" s="10">
        <f>IFERROR(VLOOKUP($I957,'02_Cad_Maquinas'!$B$2:$H$200,7,FALSE()),"")</f>
        <v>448.8</v>
      </c>
      <c r="Z957" s="10">
        <f t="shared" si="168"/>
        <v>-314.66050000000013</v>
      </c>
      <c r="AA957" s="11">
        <f t="shared" si="169"/>
        <v>1.7011151960784316</v>
      </c>
      <c r="AB957" s="10" t="s">
        <v>3347</v>
      </c>
      <c r="AC957" s="10" t="str">
        <f t="shared" si="154"/>
        <v>|10163|10147|</v>
      </c>
      <c r="AD957" s="10" t="str">
        <f t="shared" si="155"/>
        <v>UV</v>
      </c>
    </row>
    <row r="958" spans="1:30" ht="24" customHeight="1" x14ac:dyDescent="0.3">
      <c r="A958" s="35">
        <v>46203</v>
      </c>
      <c r="B958" s="10">
        <v>10179</v>
      </c>
      <c r="C958" s="10"/>
      <c r="D958" s="10" t="s">
        <v>56</v>
      </c>
      <c r="E958" s="10">
        <v>20014001</v>
      </c>
      <c r="F958" s="10" t="s">
        <v>3201</v>
      </c>
      <c r="G958" s="10" t="s">
        <v>56</v>
      </c>
      <c r="H958" s="10" t="s">
        <v>56</v>
      </c>
      <c r="I958" s="10" t="s">
        <v>56</v>
      </c>
      <c r="J958" s="9">
        <v>10</v>
      </c>
      <c r="K958" s="10">
        <f>IF($E958="","",IFERROR(INDEX('01_Cad_Pecas'!$H$2:$H$5000,MATCH($E958,'01_Cad_Pecas'!$D$2:$D$5000,0)),IFERROR(INDEX('01_Cad_Pecas'!$H$2:$H$5000,MATCH(VALUE($E958),'01_Cad_Pecas'!$D$2:$D$5000,0)),"")))</f>
        <v>3</v>
      </c>
      <c r="L958" s="10">
        <f>IF($E958="","",IFERROR(INDEX('01_Cad_Pecas'!$I$2:$I$5000,MATCH($E958,'01_Cad_Pecas'!$D$2:$D$5000,0)),IFERROR(INDEX('01_Cad_Pecas'!$I$2:$I$5000,MATCH(VALUE($E958),'01_Cad_Pecas'!$D$2:$D$5000,0)),"")))</f>
        <v>6.7799999999999999E-2</v>
      </c>
      <c r="M958" s="10">
        <f t="shared" si="163"/>
        <v>3.6779999999999999</v>
      </c>
      <c r="N958" s="10">
        <v>46203</v>
      </c>
      <c r="O958" s="10"/>
      <c r="P958" s="10"/>
      <c r="Q958" s="10"/>
      <c r="R958" s="10" t="str">
        <f t="shared" si="164"/>
        <v/>
      </c>
      <c r="S958" s="10"/>
      <c r="T958" s="10" t="str">
        <f t="shared" si="165"/>
        <v/>
      </c>
      <c r="U958" s="10"/>
      <c r="V958" s="10" t="str">
        <f t="shared" ca="1" si="166"/>
        <v>SIM</v>
      </c>
      <c r="W958" s="10">
        <f>IF(OR($A958="",$I958="",$M958=""),"",SUMIFS($M$2:M958,$I$2:I958,$I958,$A$2:A958,$A958)-$M958)</f>
        <v>0</v>
      </c>
      <c r="X958" s="10">
        <f t="shared" si="167"/>
        <v>165.08380000000002</v>
      </c>
      <c r="Y958" s="10">
        <f>IFERROR(VLOOKUP($I958,'02_Cad_Maquinas'!$B$2:$H$200,7,FALSE()),"")</f>
        <v>448.8</v>
      </c>
      <c r="Z958" s="10">
        <f t="shared" si="168"/>
        <v>283.71619999999996</v>
      </c>
      <c r="AA958" s="11">
        <f t="shared" si="169"/>
        <v>0.36783377896613195</v>
      </c>
      <c r="AB958" s="10"/>
      <c r="AC958" s="10" t="str">
        <f t="shared" si="154"/>
        <v>|10179|</v>
      </c>
      <c r="AD958" s="10" t="str">
        <f t="shared" si="155"/>
        <v>UV</v>
      </c>
    </row>
    <row r="959" spans="1:30" ht="24" customHeight="1" x14ac:dyDescent="0.3">
      <c r="A959" s="35">
        <v>46203</v>
      </c>
      <c r="B959" s="10">
        <v>10179</v>
      </c>
      <c r="C959" s="10"/>
      <c r="D959" s="10" t="s">
        <v>56</v>
      </c>
      <c r="E959" s="10">
        <v>20014205</v>
      </c>
      <c r="F959" s="10" t="s">
        <v>3186</v>
      </c>
      <c r="G959" s="10" t="s">
        <v>56</v>
      </c>
      <c r="H959" s="10" t="s">
        <v>56</v>
      </c>
      <c r="I959" s="10" t="s">
        <v>56</v>
      </c>
      <c r="J959" s="9">
        <v>5</v>
      </c>
      <c r="K959" s="10">
        <f>IF($E959="","",IFERROR(INDEX('01_Cad_Pecas'!$H$2:$H$5000,MATCH($E959,'01_Cad_Pecas'!$D$2:$D$5000,0)),IFERROR(INDEX('01_Cad_Pecas'!$H$2:$H$5000,MATCH(VALUE($E959),'01_Cad_Pecas'!$D$2:$D$5000,0)),"")))</f>
        <v>1.1000000000000001</v>
      </c>
      <c r="L959" s="10">
        <f>IF($E959="","",IFERROR(INDEX('01_Cad_Pecas'!$I$2:$I$5000,MATCH($E959,'01_Cad_Pecas'!$D$2:$D$5000,0)),IFERROR(INDEX('01_Cad_Pecas'!$I$2:$I$5000,MATCH(VALUE($E959),'01_Cad_Pecas'!$D$2:$D$5000,0)),"")))</f>
        <v>9.375E-2</v>
      </c>
      <c r="M959" s="10">
        <f t="shared" si="163"/>
        <v>1.5687500000000001</v>
      </c>
      <c r="N959" s="10">
        <v>46204</v>
      </c>
      <c r="O959" s="10"/>
      <c r="P959" s="10"/>
      <c r="Q959" s="10"/>
      <c r="R959" s="10" t="str">
        <f t="shared" si="164"/>
        <v/>
      </c>
      <c r="S959" s="10"/>
      <c r="T959" s="10" t="str">
        <f t="shared" si="165"/>
        <v/>
      </c>
      <c r="U959" s="10"/>
      <c r="V959" s="10" t="str">
        <f t="shared" ca="1" si="166"/>
        <v>SIM</v>
      </c>
      <c r="W959" s="10">
        <f>IF(OR($A959="",$I959="",$M959=""),"",SUMIFS($M$2:M959,$I$2:I959,$I959,$A$2:A959,$A959)-$M959)</f>
        <v>3.6780000000000004</v>
      </c>
      <c r="X959" s="10">
        <f t="shared" si="167"/>
        <v>165.08380000000002</v>
      </c>
      <c r="Y959" s="10">
        <f>IFERROR(VLOOKUP($I959,'02_Cad_Maquinas'!$B$2:$H$200,7,FALSE()),"")</f>
        <v>448.8</v>
      </c>
      <c r="Z959" s="10">
        <f t="shared" si="168"/>
        <v>283.71619999999996</v>
      </c>
      <c r="AA959" s="11">
        <f t="shared" si="169"/>
        <v>0.36783377896613195</v>
      </c>
      <c r="AB959" s="10"/>
      <c r="AC959" s="10" t="str">
        <f t="shared" si="154"/>
        <v>|10179|</v>
      </c>
      <c r="AD959" s="10" t="str">
        <f t="shared" si="155"/>
        <v>UV</v>
      </c>
    </row>
    <row r="960" spans="1:30" ht="24" customHeight="1" x14ac:dyDescent="0.3">
      <c r="A960" s="35">
        <v>46203</v>
      </c>
      <c r="B960" s="10">
        <v>10179</v>
      </c>
      <c r="C960" s="10"/>
      <c r="D960" s="10" t="s">
        <v>56</v>
      </c>
      <c r="E960" s="10">
        <v>20014305</v>
      </c>
      <c r="F960" s="10" t="s">
        <v>3187</v>
      </c>
      <c r="G960" s="10" t="s">
        <v>56</v>
      </c>
      <c r="H960" s="10" t="s">
        <v>56</v>
      </c>
      <c r="I960" s="10" t="s">
        <v>56</v>
      </c>
      <c r="J960" s="9">
        <v>1</v>
      </c>
      <c r="K960" s="10">
        <f>IF($E960="","",IFERROR(INDEX('01_Cad_Pecas'!$H$2:$H$5000,MATCH($E960,'01_Cad_Pecas'!$D$2:$D$5000,0)),IFERROR(INDEX('01_Cad_Pecas'!$H$2:$H$5000,MATCH(VALUE($E960),'01_Cad_Pecas'!$D$2:$D$5000,0)),"")))</f>
        <v>1.1000000000000001</v>
      </c>
      <c r="L960" s="10">
        <f>IF($E960="","",IFERROR(INDEX('01_Cad_Pecas'!$I$2:$I$5000,MATCH($E960,'01_Cad_Pecas'!$D$2:$D$5000,0)),IFERROR(INDEX('01_Cad_Pecas'!$I$2:$I$5000,MATCH(VALUE($E960),'01_Cad_Pecas'!$D$2:$D$5000,0)),"")))</f>
        <v>9.375E-2</v>
      </c>
      <c r="M960" s="10">
        <f t="shared" si="163"/>
        <v>1.1937500000000001</v>
      </c>
      <c r="N960" s="10">
        <v>46204</v>
      </c>
      <c r="O960" s="10"/>
      <c r="P960" s="10"/>
      <c r="Q960" s="10"/>
      <c r="R960" s="10" t="str">
        <f t="shared" si="164"/>
        <v/>
      </c>
      <c r="S960" s="10"/>
      <c r="T960" s="10" t="str">
        <f t="shared" si="165"/>
        <v/>
      </c>
      <c r="U960" s="10"/>
      <c r="V960" s="10" t="str">
        <f t="shared" ca="1" si="166"/>
        <v>SIM</v>
      </c>
      <c r="W960" s="10">
        <f>IF(OR($A960="",$I960="",$M960=""),"",SUMIFS($M$2:M960,$I$2:I960,$I960,$A$2:A960,$A960)-$M960)</f>
        <v>5.2467500000000005</v>
      </c>
      <c r="X960" s="10">
        <f t="shared" si="167"/>
        <v>165.08380000000002</v>
      </c>
      <c r="Y960" s="10">
        <f>IFERROR(VLOOKUP($I960,'02_Cad_Maquinas'!$B$2:$H$200,7,FALSE()),"")</f>
        <v>448.8</v>
      </c>
      <c r="Z960" s="10">
        <f t="shared" si="168"/>
        <v>283.71619999999996</v>
      </c>
      <c r="AA960" s="11">
        <f t="shared" si="169"/>
        <v>0.36783377896613195</v>
      </c>
      <c r="AB960" s="10"/>
      <c r="AC960" s="10" t="str">
        <f t="shared" si="154"/>
        <v>|10179|</v>
      </c>
      <c r="AD960" s="10" t="str">
        <f t="shared" si="155"/>
        <v>UV</v>
      </c>
    </row>
    <row r="961" spans="1:30" ht="24" customHeight="1" x14ac:dyDescent="0.3">
      <c r="A961" s="35">
        <v>46203</v>
      </c>
      <c r="B961" s="10">
        <v>10179</v>
      </c>
      <c r="C961" s="10"/>
      <c r="D961" s="10" t="s">
        <v>56</v>
      </c>
      <c r="E961" s="10">
        <v>20014305</v>
      </c>
      <c r="F961" s="10" t="s">
        <v>3187</v>
      </c>
      <c r="G961" s="10" t="s">
        <v>56</v>
      </c>
      <c r="H961" s="10" t="s">
        <v>56</v>
      </c>
      <c r="I961" s="10" t="s">
        <v>56</v>
      </c>
      <c r="J961" s="9">
        <v>1</v>
      </c>
      <c r="K961" s="10">
        <f>IF($E961="","",IFERROR(INDEX('01_Cad_Pecas'!$H$2:$H$5000,MATCH($E961,'01_Cad_Pecas'!$D$2:$D$5000,0)),IFERROR(INDEX('01_Cad_Pecas'!$H$2:$H$5000,MATCH(VALUE($E961),'01_Cad_Pecas'!$D$2:$D$5000,0)),"")))</f>
        <v>1.1000000000000001</v>
      </c>
      <c r="L961" s="10">
        <f>IF($E961="","",IFERROR(INDEX('01_Cad_Pecas'!$I$2:$I$5000,MATCH($E961,'01_Cad_Pecas'!$D$2:$D$5000,0)),IFERROR(INDEX('01_Cad_Pecas'!$I$2:$I$5000,MATCH(VALUE($E961),'01_Cad_Pecas'!$D$2:$D$5000,0)),"")))</f>
        <v>9.375E-2</v>
      </c>
      <c r="M961" s="10">
        <f t="shared" si="163"/>
        <v>1.1937500000000001</v>
      </c>
      <c r="N961" s="10">
        <v>46204</v>
      </c>
      <c r="O961" s="10"/>
      <c r="P961" s="10"/>
      <c r="Q961" s="10"/>
      <c r="R961" s="10" t="str">
        <f t="shared" si="164"/>
        <v/>
      </c>
      <c r="S961" s="10"/>
      <c r="T961" s="10" t="str">
        <f t="shared" si="165"/>
        <v/>
      </c>
      <c r="U961" s="10"/>
      <c r="V961" s="10" t="str">
        <f t="shared" ca="1" si="166"/>
        <v>SIM</v>
      </c>
      <c r="W961" s="10">
        <f>IF(OR($A961="",$I961="",$M961=""),"",SUMIFS($M$2:M961,$I$2:I961,$I961,$A$2:A961,$A961)-$M961)</f>
        <v>6.4405000000000001</v>
      </c>
      <c r="X961" s="10">
        <f t="shared" si="167"/>
        <v>165.08380000000002</v>
      </c>
      <c r="Y961" s="10">
        <f>IFERROR(VLOOKUP($I961,'02_Cad_Maquinas'!$B$2:$H$200,7,FALSE()),"")</f>
        <v>448.8</v>
      </c>
      <c r="Z961" s="10">
        <f t="shared" si="168"/>
        <v>283.71619999999996</v>
      </c>
      <c r="AA961" s="11">
        <f t="shared" si="169"/>
        <v>0.36783377896613195</v>
      </c>
      <c r="AB961" s="10"/>
      <c r="AC961" s="10" t="str">
        <f t="shared" si="154"/>
        <v>|10179|</v>
      </c>
      <c r="AD961" s="10" t="str">
        <f t="shared" si="155"/>
        <v>UV</v>
      </c>
    </row>
    <row r="962" spans="1:30" ht="24" customHeight="1" x14ac:dyDescent="0.3">
      <c r="A962" s="35">
        <v>46203</v>
      </c>
      <c r="B962" s="10">
        <v>10179</v>
      </c>
      <c r="C962" s="10"/>
      <c r="D962" s="10" t="s">
        <v>56</v>
      </c>
      <c r="E962" s="10">
        <v>20012405</v>
      </c>
      <c r="F962" s="10" t="s">
        <v>3259</v>
      </c>
      <c r="G962" s="10" t="s">
        <v>56</v>
      </c>
      <c r="H962" s="10" t="s">
        <v>56</v>
      </c>
      <c r="I962" s="10" t="s">
        <v>56</v>
      </c>
      <c r="J962" s="9">
        <v>4</v>
      </c>
      <c r="K962" s="10">
        <f>IF($E962="","",IFERROR(INDEX('01_Cad_Pecas'!$H$2:$H$5000,MATCH($E962,'01_Cad_Pecas'!$D$2:$D$5000,0)),IFERROR(INDEX('01_Cad_Pecas'!$H$2:$H$5000,MATCH(VALUE($E962),'01_Cad_Pecas'!$D$2:$D$5000,0)),"")))</f>
        <v>1.1000000000000001</v>
      </c>
      <c r="L962" s="10">
        <f>IF($E962="","",IFERROR(INDEX('01_Cad_Pecas'!$I$2:$I$5000,MATCH($E962,'01_Cad_Pecas'!$D$2:$D$5000,0)),IFERROR(INDEX('01_Cad_Pecas'!$I$2:$I$5000,MATCH(VALUE($E962),'01_Cad_Pecas'!$D$2:$D$5000,0)),"")))</f>
        <v>9.375E-2</v>
      </c>
      <c r="M962" s="10">
        <f t="shared" si="163"/>
        <v>1.4750000000000001</v>
      </c>
      <c r="N962" s="10">
        <v>46204</v>
      </c>
      <c r="O962" s="10"/>
      <c r="P962" s="10"/>
      <c r="Q962" s="10"/>
      <c r="R962" s="10" t="str">
        <f t="shared" si="164"/>
        <v/>
      </c>
      <c r="S962" s="10"/>
      <c r="T962" s="10" t="str">
        <f t="shared" si="165"/>
        <v/>
      </c>
      <c r="U962" s="10"/>
      <c r="V962" s="10" t="str">
        <f t="shared" ca="1" si="166"/>
        <v>SIM</v>
      </c>
      <c r="W962" s="10">
        <f>IF(OR($A962="",$I962="",$M962=""),"",SUMIFS($M$2:M962,$I$2:I962,$I962,$A$2:A962,$A962)-$M962)</f>
        <v>7.6342499999999998</v>
      </c>
      <c r="X962" s="10">
        <f t="shared" si="167"/>
        <v>165.08380000000002</v>
      </c>
      <c r="Y962" s="10">
        <f>IFERROR(VLOOKUP($I962,'02_Cad_Maquinas'!$B$2:$H$200,7,FALSE()),"")</f>
        <v>448.8</v>
      </c>
      <c r="Z962" s="10">
        <f t="shared" si="168"/>
        <v>283.71619999999996</v>
      </c>
      <c r="AA962" s="11">
        <f t="shared" si="169"/>
        <v>0.36783377896613195</v>
      </c>
      <c r="AB962" s="10"/>
      <c r="AC962" s="10" t="str">
        <f t="shared" si="154"/>
        <v>|10179|</v>
      </c>
      <c r="AD962" s="10" t="str">
        <f t="shared" si="155"/>
        <v>UV</v>
      </c>
    </row>
    <row r="963" spans="1:30" ht="24" customHeight="1" x14ac:dyDescent="0.3">
      <c r="A963" s="35">
        <v>46203</v>
      </c>
      <c r="B963" s="10">
        <v>10179</v>
      </c>
      <c r="C963" s="10"/>
      <c r="D963" s="10" t="s">
        <v>56</v>
      </c>
      <c r="E963" s="10">
        <v>20013107</v>
      </c>
      <c r="F963" s="10" t="s">
        <v>3260</v>
      </c>
      <c r="G963" s="10" t="s">
        <v>56</v>
      </c>
      <c r="H963" s="10" t="s">
        <v>56</v>
      </c>
      <c r="I963" s="10" t="s">
        <v>56</v>
      </c>
      <c r="J963" s="9">
        <v>4</v>
      </c>
      <c r="K963" s="10">
        <f>IF($E963="","",IFERROR(INDEX('01_Cad_Pecas'!$H$2:$H$5000,MATCH($E963,'01_Cad_Pecas'!$D$2:$D$5000,0)),IFERROR(INDEX('01_Cad_Pecas'!$H$2:$H$5000,MATCH(VALUE($E963),'01_Cad_Pecas'!$D$2:$D$5000,0)),"")))</f>
        <v>1.1000000000000001</v>
      </c>
      <c r="L963" s="10">
        <f>IF($E963="","",IFERROR(INDEX('01_Cad_Pecas'!$I$2:$I$5000,MATCH($E963,'01_Cad_Pecas'!$D$2:$D$5000,0)),IFERROR(INDEX('01_Cad_Pecas'!$I$2:$I$5000,MATCH(VALUE($E963),'01_Cad_Pecas'!$D$2:$D$5000,0)),"")))</f>
        <v>9.375E-2</v>
      </c>
      <c r="M963" s="10">
        <f t="shared" si="163"/>
        <v>1.4750000000000001</v>
      </c>
      <c r="N963" s="10">
        <v>46204</v>
      </c>
      <c r="O963" s="10"/>
      <c r="P963" s="10"/>
      <c r="Q963" s="10"/>
      <c r="R963" s="10" t="str">
        <f t="shared" si="164"/>
        <v/>
      </c>
      <c r="S963" s="10"/>
      <c r="T963" s="10" t="str">
        <f t="shared" si="165"/>
        <v/>
      </c>
      <c r="U963" s="10"/>
      <c r="V963" s="10" t="str">
        <f t="shared" ca="1" si="166"/>
        <v>SIM</v>
      </c>
      <c r="W963" s="10">
        <f>IF(OR($A963="",$I963="",$M963=""),"",SUMIFS($M$2:M963,$I$2:I963,$I963,$A$2:A963,$A963)-$M963)</f>
        <v>9.1092499999999994</v>
      </c>
      <c r="X963" s="10">
        <f t="shared" si="167"/>
        <v>165.08380000000002</v>
      </c>
      <c r="Y963" s="10">
        <f>IFERROR(VLOOKUP($I963,'02_Cad_Maquinas'!$B$2:$H$200,7,FALSE()),"")</f>
        <v>448.8</v>
      </c>
      <c r="Z963" s="10">
        <f t="shared" si="168"/>
        <v>283.71619999999996</v>
      </c>
      <c r="AA963" s="11">
        <f t="shared" si="169"/>
        <v>0.36783377896613195</v>
      </c>
      <c r="AB963" s="10"/>
      <c r="AC963" s="10" t="str">
        <f t="shared" ref="AC963:AC995" si="170">IF($B963="","","|"&amp;SUBSTITUTE(TRIM(SUBSTITUTE(SUBSTITUTE(SUBSTITUTE(SUBSTITUTE(SUBSTITUTE(SUBSTITUTE(SUBSTITUTE(SUBSTITUTE(SUBSTITUTE(SUBSTITUTE(SUBSTITUTE(SUBSTITUTE(SUBSTITUTE(SUBSTITUTE(TRIM($B963&amp;""),CHAR(10)," "),CHAR(13)," "),"."," "),";"," "),","," "),"/"," "),"+"," "),"-"," "),"  "," "),"  "," "),"  "," "),"  "," "),"  "," "),"  "," "))," ","|")&amp;"|")</f>
        <v>|10179|</v>
      </c>
      <c r="AD963" s="10" t="str">
        <f t="shared" ref="AD963:AD995" si="171">TRIM($I963&amp;"")</f>
        <v>UV</v>
      </c>
    </row>
    <row r="964" spans="1:30" ht="24" customHeight="1" x14ac:dyDescent="0.3">
      <c r="A964" s="35">
        <v>46203</v>
      </c>
      <c r="B964" s="10">
        <v>10179</v>
      </c>
      <c r="C964" s="10"/>
      <c r="D964" s="10" t="s">
        <v>56</v>
      </c>
      <c r="E964" s="10">
        <v>20014202</v>
      </c>
      <c r="F964" s="10" t="s">
        <v>3202</v>
      </c>
      <c r="G964" s="10" t="s">
        <v>56</v>
      </c>
      <c r="H964" s="10" t="s">
        <v>56</v>
      </c>
      <c r="I964" s="10" t="s">
        <v>56</v>
      </c>
      <c r="J964" s="9">
        <v>10</v>
      </c>
      <c r="K964" s="10">
        <f>IF($E964="","",IFERROR(INDEX('01_Cad_Pecas'!$H$2:$H$5000,MATCH($E964,'01_Cad_Pecas'!$D$2:$D$5000,0)),IFERROR(INDEX('01_Cad_Pecas'!$H$2:$H$5000,MATCH(VALUE($E964),'01_Cad_Pecas'!$D$2:$D$5000,0)),"")))</f>
        <v>3</v>
      </c>
      <c r="L964" s="10">
        <f>IF($E964="","",IFERROR(INDEX('01_Cad_Pecas'!$I$2:$I$5000,MATCH($E964,'01_Cad_Pecas'!$D$2:$D$5000,0)),IFERROR(INDEX('01_Cad_Pecas'!$I$2:$I$5000,MATCH(VALUE($E964),'01_Cad_Pecas'!$D$2:$D$5000,0)),"")))</f>
        <v>6.7799999999999999E-2</v>
      </c>
      <c r="M964" s="10">
        <f t="shared" si="163"/>
        <v>3.6779999999999999</v>
      </c>
      <c r="N964" s="10">
        <v>46204</v>
      </c>
      <c r="O964" s="10"/>
      <c r="P964" s="10"/>
      <c r="Q964" s="10"/>
      <c r="R964" s="10" t="str">
        <f t="shared" si="164"/>
        <v/>
      </c>
      <c r="S964" s="10"/>
      <c r="T964" s="10" t="str">
        <f t="shared" si="165"/>
        <v/>
      </c>
      <c r="U964" s="10"/>
      <c r="V964" s="10" t="str">
        <f t="shared" ca="1" si="166"/>
        <v>SIM</v>
      </c>
      <c r="W964" s="10">
        <f>IF(OR($A964="",$I964="",$M964=""),"",SUMIFS($M$2:M964,$I$2:I964,$I964,$A$2:A964,$A964)-$M964)</f>
        <v>10.584249999999997</v>
      </c>
      <c r="X964" s="10">
        <f t="shared" si="167"/>
        <v>165.08380000000002</v>
      </c>
      <c r="Y964" s="10">
        <f>IFERROR(VLOOKUP($I964,'02_Cad_Maquinas'!$B$2:$H$200,7,FALSE()),"")</f>
        <v>448.8</v>
      </c>
      <c r="Z964" s="10">
        <f t="shared" si="168"/>
        <v>283.71619999999996</v>
      </c>
      <c r="AA964" s="11">
        <f t="shared" si="169"/>
        <v>0.36783377896613195</v>
      </c>
      <c r="AB964" s="10"/>
      <c r="AC964" s="10" t="str">
        <f t="shared" si="170"/>
        <v>|10179|</v>
      </c>
      <c r="AD964" s="10" t="str">
        <f t="shared" si="171"/>
        <v>UV</v>
      </c>
    </row>
    <row r="965" spans="1:30" ht="24" customHeight="1" x14ac:dyDescent="0.3">
      <c r="A965" s="35">
        <v>46203</v>
      </c>
      <c r="B965" s="10">
        <v>10179</v>
      </c>
      <c r="C965" s="10"/>
      <c r="D965" s="10" t="s">
        <v>56</v>
      </c>
      <c r="E965" s="10">
        <v>20014203</v>
      </c>
      <c r="F965" s="10" t="s">
        <v>3203</v>
      </c>
      <c r="G965" s="10" t="s">
        <v>56</v>
      </c>
      <c r="H965" s="10" t="s">
        <v>56</v>
      </c>
      <c r="I965" s="10" t="s">
        <v>56</v>
      </c>
      <c r="J965" s="9">
        <v>10</v>
      </c>
      <c r="K965" s="10">
        <f>IF($E965="","",IFERROR(INDEX('01_Cad_Pecas'!$H$2:$H$5000,MATCH($E965,'01_Cad_Pecas'!$D$2:$D$5000,0)),IFERROR(INDEX('01_Cad_Pecas'!$H$2:$H$5000,MATCH(VALUE($E965),'01_Cad_Pecas'!$D$2:$D$5000,0)),"")))</f>
        <v>3</v>
      </c>
      <c r="L965" s="10">
        <f>IF($E965="","",IFERROR(INDEX('01_Cad_Pecas'!$I$2:$I$5000,MATCH($E965,'01_Cad_Pecas'!$D$2:$D$5000,0)),IFERROR(INDEX('01_Cad_Pecas'!$I$2:$I$5000,MATCH(VALUE($E965),'01_Cad_Pecas'!$D$2:$D$5000,0)),"")))</f>
        <v>6.7799999999999999E-2</v>
      </c>
      <c r="M965" s="10">
        <f t="shared" si="163"/>
        <v>3.6779999999999999</v>
      </c>
      <c r="N965" s="10">
        <v>46204</v>
      </c>
      <c r="O965" s="10"/>
      <c r="P965" s="10"/>
      <c r="Q965" s="10"/>
      <c r="R965" s="10" t="str">
        <f t="shared" si="164"/>
        <v/>
      </c>
      <c r="S965" s="10"/>
      <c r="T965" s="10" t="str">
        <f t="shared" si="165"/>
        <v/>
      </c>
      <c r="U965" s="10"/>
      <c r="V965" s="10" t="str">
        <f t="shared" ca="1" si="166"/>
        <v>SIM</v>
      </c>
      <c r="W965" s="10">
        <f>IF(OR($A965="",$I965="",$M965=""),"",SUMIFS($M$2:M965,$I$2:I965,$I965,$A$2:A965,$A965)-$M965)</f>
        <v>14.262249999999998</v>
      </c>
      <c r="X965" s="10">
        <f t="shared" si="167"/>
        <v>165.08380000000002</v>
      </c>
      <c r="Y965" s="10">
        <f>IFERROR(VLOOKUP($I965,'02_Cad_Maquinas'!$B$2:$H$200,7,FALSE()),"")</f>
        <v>448.8</v>
      </c>
      <c r="Z965" s="10">
        <f t="shared" si="168"/>
        <v>283.71619999999996</v>
      </c>
      <c r="AA965" s="11">
        <f t="shared" si="169"/>
        <v>0.36783377896613195</v>
      </c>
      <c r="AB965" s="10"/>
      <c r="AC965" s="10" t="str">
        <f t="shared" si="170"/>
        <v>|10179|</v>
      </c>
      <c r="AD965" s="10" t="str">
        <f t="shared" si="171"/>
        <v>UV</v>
      </c>
    </row>
    <row r="966" spans="1:30" ht="24" customHeight="1" x14ac:dyDescent="0.3">
      <c r="A966" s="35">
        <v>46203</v>
      </c>
      <c r="B966" s="10">
        <v>10179</v>
      </c>
      <c r="C966" s="10"/>
      <c r="D966" s="10" t="s">
        <v>56</v>
      </c>
      <c r="E966" s="10">
        <v>30003407</v>
      </c>
      <c r="F966" s="10" t="s">
        <v>3204</v>
      </c>
      <c r="G966" s="10" t="s">
        <v>56</v>
      </c>
      <c r="H966" s="10" t="s">
        <v>56</v>
      </c>
      <c r="I966" s="10" t="s">
        <v>56</v>
      </c>
      <c r="J966" s="9">
        <v>102</v>
      </c>
      <c r="K966" s="10">
        <f>IF($E966="","",IFERROR(INDEX('01_Cad_Pecas'!$H$2:$H$5000,MATCH($E966,'01_Cad_Pecas'!$D$2:$D$5000,0)),IFERROR(INDEX('01_Cad_Pecas'!$H$2:$H$5000,MATCH(VALUE($E966),'01_Cad_Pecas'!$D$2:$D$5000,0)),"")))</f>
        <v>3</v>
      </c>
      <c r="L966" s="10">
        <f>IF($E966="","",IFERROR(INDEX('01_Cad_Pecas'!$I$2:$I$5000,MATCH($E966,'01_Cad_Pecas'!$D$2:$D$5000,0)),IFERROR(INDEX('01_Cad_Pecas'!$I$2:$I$5000,MATCH(VALUE($E966),'01_Cad_Pecas'!$D$2:$D$5000,0)),"")))</f>
        <v>6.7799999999999999E-2</v>
      </c>
      <c r="M966" s="10">
        <f t="shared" si="163"/>
        <v>9.9155999999999995</v>
      </c>
      <c r="N966" s="10">
        <v>46204</v>
      </c>
      <c r="O966" s="10"/>
      <c r="P966" s="10"/>
      <c r="Q966" s="10"/>
      <c r="R966" s="10" t="str">
        <f t="shared" si="164"/>
        <v/>
      </c>
      <c r="S966" s="10"/>
      <c r="T966" s="10" t="str">
        <f t="shared" si="165"/>
        <v/>
      </c>
      <c r="U966" s="10"/>
      <c r="V966" s="10" t="str">
        <f t="shared" ca="1" si="166"/>
        <v>SIM</v>
      </c>
      <c r="W966" s="10">
        <f>IF(OR($A966="",$I966="",$M966=""),"",SUMIFS($M$2:M966,$I$2:I966,$I966,$A$2:A966,$A966)-$M966)</f>
        <v>17.940249999999999</v>
      </c>
      <c r="X966" s="10">
        <f t="shared" si="167"/>
        <v>165.08380000000002</v>
      </c>
      <c r="Y966" s="10">
        <f>IFERROR(VLOOKUP($I966,'02_Cad_Maquinas'!$B$2:$H$200,7,FALSE()),"")</f>
        <v>448.8</v>
      </c>
      <c r="Z966" s="10">
        <f t="shared" si="168"/>
        <v>283.71619999999996</v>
      </c>
      <c r="AA966" s="11">
        <f t="shared" si="169"/>
        <v>0.36783377896613195</v>
      </c>
      <c r="AB966" s="10"/>
      <c r="AC966" s="10" t="str">
        <f t="shared" si="170"/>
        <v>|10179|</v>
      </c>
      <c r="AD966" s="10" t="str">
        <f t="shared" si="171"/>
        <v>UV</v>
      </c>
    </row>
    <row r="967" spans="1:30" x14ac:dyDescent="0.3">
      <c r="A967" s="35">
        <v>46203</v>
      </c>
      <c r="B967" s="10">
        <v>10179</v>
      </c>
      <c r="C967" s="10"/>
      <c r="D967" s="10" t="s">
        <v>56</v>
      </c>
      <c r="E967" s="10">
        <v>20019005</v>
      </c>
      <c r="F967" s="10" t="s">
        <v>2939</v>
      </c>
      <c r="G967" s="10" t="s">
        <v>56</v>
      </c>
      <c r="H967" s="10" t="s">
        <v>56</v>
      </c>
      <c r="I967" s="10" t="s">
        <v>56</v>
      </c>
      <c r="J967" s="9">
        <v>36</v>
      </c>
      <c r="K967" s="10">
        <f>IF($E967="","",IFERROR(INDEX('01_Cad_Pecas'!$H$2:$H$5000,MATCH($E967,'01_Cad_Pecas'!$D$2:$D$5000,0)),IFERROR(INDEX('01_Cad_Pecas'!$H$2:$H$5000,MATCH(VALUE($E967),'01_Cad_Pecas'!$D$2:$D$5000,0)),"")))</f>
        <v>3</v>
      </c>
      <c r="L967" s="10">
        <f>IF($E967="","",IFERROR(INDEX('01_Cad_Pecas'!$I$2:$I$5000,MATCH($E967,'01_Cad_Pecas'!$D$2:$D$5000,0)),IFERROR(INDEX('01_Cad_Pecas'!$I$2:$I$5000,MATCH(VALUE($E967),'01_Cad_Pecas'!$D$2:$D$5000,0)),"")))</f>
        <v>6.7799999999999999E-2</v>
      </c>
      <c r="M967" s="10">
        <f t="shared" si="163"/>
        <v>5.4407999999999994</v>
      </c>
      <c r="N967" s="10">
        <v>46204</v>
      </c>
      <c r="O967" s="10"/>
      <c r="P967" s="10"/>
      <c r="Q967" s="10"/>
      <c r="R967" s="10" t="str">
        <f t="shared" si="164"/>
        <v/>
      </c>
      <c r="S967" s="10"/>
      <c r="T967" s="10" t="str">
        <f t="shared" si="165"/>
        <v/>
      </c>
      <c r="U967" s="10"/>
      <c r="V967" s="10" t="str">
        <f t="shared" ca="1" si="166"/>
        <v>SIM</v>
      </c>
      <c r="W967" s="10">
        <f>IF(OR($A967="",$I967="",$M967=""),"",SUMIFS($M$2:M967,$I$2:I967,$I967,$A$2:A967,$A967)-$M967)</f>
        <v>27.85585</v>
      </c>
      <c r="X967" s="10">
        <f t="shared" si="167"/>
        <v>165.08380000000002</v>
      </c>
      <c r="Y967" s="10">
        <f>IFERROR(VLOOKUP($I967,'02_Cad_Maquinas'!$B$2:$H$200,7,FALSE()),"")</f>
        <v>448.8</v>
      </c>
      <c r="Z967" s="10">
        <f t="shared" si="168"/>
        <v>283.71619999999996</v>
      </c>
      <c r="AA967" s="11">
        <f t="shared" si="169"/>
        <v>0.36783377896613195</v>
      </c>
      <c r="AB967" s="10"/>
      <c r="AC967" s="10" t="str">
        <f t="shared" si="170"/>
        <v>|10179|</v>
      </c>
      <c r="AD967" s="10" t="str">
        <f t="shared" si="171"/>
        <v>UV</v>
      </c>
    </row>
    <row r="968" spans="1:30" ht="24" customHeight="1" x14ac:dyDescent="0.3">
      <c r="A968" s="35">
        <v>46203</v>
      </c>
      <c r="B968" s="10">
        <v>10179</v>
      </c>
      <c r="C968" s="10"/>
      <c r="D968" s="10" t="s">
        <v>56</v>
      </c>
      <c r="E968" s="10">
        <v>20019601</v>
      </c>
      <c r="F968" s="10" t="s">
        <v>3276</v>
      </c>
      <c r="G968" s="10" t="s">
        <v>56</v>
      </c>
      <c r="H968" s="10" t="s">
        <v>56</v>
      </c>
      <c r="I968" s="10" t="s">
        <v>56</v>
      </c>
      <c r="J968" s="9">
        <v>6</v>
      </c>
      <c r="K968" s="10">
        <f>IF($E968="","",IFERROR(INDEX('01_Cad_Pecas'!$H$2:$H$5000,MATCH($E968,'01_Cad_Pecas'!$D$2:$D$5000,0)),IFERROR(INDEX('01_Cad_Pecas'!$H$2:$H$5000,MATCH(VALUE($E968),'01_Cad_Pecas'!$D$2:$D$5000,0)),"")))</f>
        <v>1.1000000000000001</v>
      </c>
      <c r="L968" s="10">
        <f>IF($E968="","",IFERROR(INDEX('01_Cad_Pecas'!$I$2:$I$5000,MATCH($E968,'01_Cad_Pecas'!$D$2:$D$5000,0)),IFERROR(INDEX('01_Cad_Pecas'!$I$2:$I$5000,MATCH(VALUE($E968),'01_Cad_Pecas'!$D$2:$D$5000,0)),"")))</f>
        <v>9.375E-2</v>
      </c>
      <c r="M968" s="10">
        <f t="shared" si="163"/>
        <v>1.6625000000000001</v>
      </c>
      <c r="N968" s="10">
        <v>46204</v>
      </c>
      <c r="O968" s="10"/>
      <c r="P968" s="10"/>
      <c r="Q968" s="10"/>
      <c r="R968" s="10" t="str">
        <f t="shared" si="164"/>
        <v/>
      </c>
      <c r="S968" s="10"/>
      <c r="T968" s="10" t="str">
        <f t="shared" si="165"/>
        <v/>
      </c>
      <c r="U968" s="10"/>
      <c r="V968" s="10" t="str">
        <f t="shared" ca="1" si="166"/>
        <v>SIM</v>
      </c>
      <c r="W968" s="10">
        <f>IF(OR($A968="",$I968="",$M968=""),"",SUMIFS($M$2:M968,$I$2:I968,$I968,$A$2:A968,$A968)-$M968)</f>
        <v>33.29665</v>
      </c>
      <c r="X968" s="10">
        <f t="shared" si="167"/>
        <v>165.08380000000002</v>
      </c>
      <c r="Y968" s="10">
        <f>IFERROR(VLOOKUP($I968,'02_Cad_Maquinas'!$B$2:$H$200,7,FALSE()),"")</f>
        <v>448.8</v>
      </c>
      <c r="Z968" s="10">
        <f t="shared" si="168"/>
        <v>283.71619999999996</v>
      </c>
      <c r="AA968" s="11">
        <f t="shared" si="169"/>
        <v>0.36783377896613195</v>
      </c>
      <c r="AB968" s="10"/>
      <c r="AC968" s="10" t="str">
        <f t="shared" si="170"/>
        <v>|10179|</v>
      </c>
      <c r="AD968" s="10" t="str">
        <f t="shared" si="171"/>
        <v>UV</v>
      </c>
    </row>
    <row r="969" spans="1:30" ht="24" customHeight="1" x14ac:dyDescent="0.3">
      <c r="A969" s="35">
        <v>46203</v>
      </c>
      <c r="B969" s="10">
        <v>10179</v>
      </c>
      <c r="C969" s="10"/>
      <c r="D969" s="10" t="s">
        <v>56</v>
      </c>
      <c r="E969" s="10">
        <v>20019602</v>
      </c>
      <c r="F969" s="10" t="s">
        <v>3277</v>
      </c>
      <c r="G969" s="10" t="s">
        <v>56</v>
      </c>
      <c r="H969" s="10" t="s">
        <v>56</v>
      </c>
      <c r="I969" s="10" t="s">
        <v>56</v>
      </c>
      <c r="J969" s="9">
        <v>6</v>
      </c>
      <c r="K969" s="10">
        <f>IF($E969="","",IFERROR(INDEX('01_Cad_Pecas'!$H$2:$H$5000,MATCH($E969,'01_Cad_Pecas'!$D$2:$D$5000,0)),IFERROR(INDEX('01_Cad_Pecas'!$H$2:$H$5000,MATCH(VALUE($E969),'01_Cad_Pecas'!$D$2:$D$5000,0)),"")))</f>
        <v>1.1000000000000001</v>
      </c>
      <c r="L969" s="10">
        <f>IF($E969="","",IFERROR(INDEX('01_Cad_Pecas'!$I$2:$I$5000,MATCH($E969,'01_Cad_Pecas'!$D$2:$D$5000,0)),IFERROR(INDEX('01_Cad_Pecas'!$I$2:$I$5000,MATCH(VALUE($E969),'01_Cad_Pecas'!$D$2:$D$5000,0)),"")))</f>
        <v>9.375E-2</v>
      </c>
      <c r="M969" s="10">
        <f t="shared" si="163"/>
        <v>1.6625000000000001</v>
      </c>
      <c r="N969" s="10">
        <v>46204</v>
      </c>
      <c r="O969" s="10"/>
      <c r="P969" s="10"/>
      <c r="Q969" s="10"/>
      <c r="R969" s="10" t="str">
        <f t="shared" si="164"/>
        <v/>
      </c>
      <c r="S969" s="10"/>
      <c r="T969" s="10" t="str">
        <f t="shared" si="165"/>
        <v/>
      </c>
      <c r="U969" s="10"/>
      <c r="V969" s="10" t="str">
        <f t="shared" ca="1" si="166"/>
        <v>SIM</v>
      </c>
      <c r="W969" s="10">
        <f>IF(OR($A969="",$I969="",$M969=""),"",SUMIFS($M$2:M969,$I$2:I969,$I969,$A$2:A969,$A969)-$M969)</f>
        <v>34.959150000000001</v>
      </c>
      <c r="X969" s="10">
        <f t="shared" si="167"/>
        <v>165.08380000000002</v>
      </c>
      <c r="Y969" s="10">
        <f>IFERROR(VLOOKUP($I969,'02_Cad_Maquinas'!$B$2:$H$200,7,FALSE()),"")</f>
        <v>448.8</v>
      </c>
      <c r="Z969" s="10">
        <f t="shared" si="168"/>
        <v>283.71619999999996</v>
      </c>
      <c r="AA969" s="11">
        <f t="shared" si="169"/>
        <v>0.36783377896613195</v>
      </c>
      <c r="AB969" s="10"/>
      <c r="AC969" s="10" t="str">
        <f t="shared" si="170"/>
        <v>|10179|</v>
      </c>
      <c r="AD969" s="10" t="str">
        <f t="shared" si="171"/>
        <v>UV</v>
      </c>
    </row>
    <row r="970" spans="1:30" ht="24" customHeight="1" x14ac:dyDescent="0.3">
      <c r="A970" s="35">
        <v>46203</v>
      </c>
      <c r="B970" s="10">
        <v>10179</v>
      </c>
      <c r="C970" s="10"/>
      <c r="D970" s="10" t="s">
        <v>56</v>
      </c>
      <c r="E970" s="10">
        <v>20019603</v>
      </c>
      <c r="F970" s="10" t="s">
        <v>2937</v>
      </c>
      <c r="G970" s="10" t="s">
        <v>56</v>
      </c>
      <c r="H970" s="10" t="s">
        <v>56</v>
      </c>
      <c r="I970" s="10" t="s">
        <v>56</v>
      </c>
      <c r="J970" s="9">
        <v>3</v>
      </c>
      <c r="K970" s="10">
        <f>IF($E970="","",IFERROR(INDEX('01_Cad_Pecas'!$H$2:$H$5000,MATCH($E970,'01_Cad_Pecas'!$D$2:$D$5000,0)),IFERROR(INDEX('01_Cad_Pecas'!$H$2:$H$5000,MATCH(VALUE($E970),'01_Cad_Pecas'!$D$2:$D$5000,0)),"")))</f>
        <v>3</v>
      </c>
      <c r="L970" s="10">
        <f>IF($E970="","",IFERROR(INDEX('01_Cad_Pecas'!$I$2:$I$5000,MATCH($E970,'01_Cad_Pecas'!$D$2:$D$5000,0)),IFERROR(INDEX('01_Cad_Pecas'!$I$2:$I$5000,MATCH(VALUE($E970),'01_Cad_Pecas'!$D$2:$D$5000,0)),"")))</f>
        <v>6.7799999999999999E-2</v>
      </c>
      <c r="M970" s="10">
        <f t="shared" si="163"/>
        <v>3.2033999999999998</v>
      </c>
      <c r="N970" s="10">
        <v>46204</v>
      </c>
      <c r="O970" s="10"/>
      <c r="P970" s="10"/>
      <c r="Q970" s="10"/>
      <c r="R970" s="10" t="str">
        <f t="shared" si="164"/>
        <v/>
      </c>
      <c r="S970" s="10"/>
      <c r="T970" s="10" t="str">
        <f t="shared" si="165"/>
        <v/>
      </c>
      <c r="U970" s="10"/>
      <c r="V970" s="10" t="str">
        <f t="shared" ca="1" si="166"/>
        <v>SIM</v>
      </c>
      <c r="W970" s="10">
        <f>IF(OR($A970="",$I970="",$M970=""),"",SUMIFS($M$2:M970,$I$2:I970,$I970,$A$2:A970,$A970)-$M970)</f>
        <v>36.621650000000002</v>
      </c>
      <c r="X970" s="10">
        <f t="shared" si="167"/>
        <v>165.08380000000002</v>
      </c>
      <c r="Y970" s="10">
        <f>IFERROR(VLOOKUP($I970,'02_Cad_Maquinas'!$B$2:$H$200,7,FALSE()),"")</f>
        <v>448.8</v>
      </c>
      <c r="Z970" s="10">
        <f t="shared" si="168"/>
        <v>283.71619999999996</v>
      </c>
      <c r="AA970" s="11">
        <f t="shared" si="169"/>
        <v>0.36783377896613195</v>
      </c>
      <c r="AB970" s="10"/>
      <c r="AC970" s="10" t="str">
        <f t="shared" si="170"/>
        <v>|10179|</v>
      </c>
      <c r="AD970" s="10" t="str">
        <f t="shared" si="171"/>
        <v>UV</v>
      </c>
    </row>
    <row r="971" spans="1:30" x14ac:dyDescent="0.3">
      <c r="A971" s="35">
        <v>46203</v>
      </c>
      <c r="B971" s="10">
        <v>10179</v>
      </c>
      <c r="C971" s="10"/>
      <c r="D971" s="10" t="s">
        <v>56</v>
      </c>
      <c r="E971" s="10">
        <v>20019606</v>
      </c>
      <c r="F971" s="10" t="s">
        <v>3207</v>
      </c>
      <c r="G971" s="10" t="s">
        <v>56</v>
      </c>
      <c r="H971" s="10" t="s">
        <v>56</v>
      </c>
      <c r="I971" s="10" t="s">
        <v>56</v>
      </c>
      <c r="J971" s="9">
        <v>6</v>
      </c>
      <c r="K971" s="10">
        <f>IF($E971="","",IFERROR(INDEX('01_Cad_Pecas'!$H$2:$H$5000,MATCH($E971,'01_Cad_Pecas'!$D$2:$D$5000,0)),IFERROR(INDEX('01_Cad_Pecas'!$H$2:$H$5000,MATCH(VALUE($E971),'01_Cad_Pecas'!$D$2:$D$5000,0)),"")))</f>
        <v>3</v>
      </c>
      <c r="L971" s="10">
        <f>IF($E971="","",IFERROR(INDEX('01_Cad_Pecas'!$I$2:$I$5000,MATCH($E971,'01_Cad_Pecas'!$D$2:$D$5000,0)),IFERROR(INDEX('01_Cad_Pecas'!$I$2:$I$5000,MATCH(VALUE($E971),'01_Cad_Pecas'!$D$2:$D$5000,0)),"")))</f>
        <v>6.7799999999999999E-2</v>
      </c>
      <c r="M971" s="10">
        <f t="shared" si="163"/>
        <v>3.4068000000000001</v>
      </c>
      <c r="N971" s="10">
        <v>46204</v>
      </c>
      <c r="O971" s="10"/>
      <c r="P971" s="10"/>
      <c r="Q971" s="10"/>
      <c r="R971" s="10" t="str">
        <f t="shared" si="164"/>
        <v/>
      </c>
      <c r="S971" s="10"/>
      <c r="T971" s="10" t="str">
        <f t="shared" si="165"/>
        <v/>
      </c>
      <c r="U971" s="10"/>
      <c r="V971" s="10" t="str">
        <f t="shared" ca="1" si="166"/>
        <v>SIM</v>
      </c>
      <c r="W971" s="10">
        <f>IF(OR($A971="",$I971="",$M971=""),"",SUMIFS($M$2:M971,$I$2:I971,$I971,$A$2:A971,$A971)-$M971)</f>
        <v>39.825050000000005</v>
      </c>
      <c r="X971" s="10">
        <f t="shared" si="167"/>
        <v>165.08380000000002</v>
      </c>
      <c r="Y971" s="10">
        <f>IFERROR(VLOOKUP($I971,'02_Cad_Maquinas'!$B$2:$H$200,7,FALSE()),"")</f>
        <v>448.8</v>
      </c>
      <c r="Z971" s="10">
        <f t="shared" si="168"/>
        <v>283.71619999999996</v>
      </c>
      <c r="AA971" s="11">
        <f t="shared" si="169"/>
        <v>0.36783377896613195</v>
      </c>
      <c r="AB971" s="10"/>
      <c r="AC971" s="10" t="str">
        <f t="shared" si="170"/>
        <v>|10179|</v>
      </c>
      <c r="AD971" s="10" t="str">
        <f t="shared" si="171"/>
        <v>UV</v>
      </c>
    </row>
    <row r="972" spans="1:30" ht="24" customHeight="1" x14ac:dyDescent="0.3">
      <c r="A972" s="35">
        <v>46203</v>
      </c>
      <c r="B972" s="10">
        <v>10179</v>
      </c>
      <c r="C972" s="10"/>
      <c r="D972" s="10" t="s">
        <v>56</v>
      </c>
      <c r="E972" s="10">
        <v>20020002</v>
      </c>
      <c r="F972" s="10" t="s">
        <v>3263</v>
      </c>
      <c r="G972" s="10" t="s">
        <v>56</v>
      </c>
      <c r="H972" s="10" t="s">
        <v>56</v>
      </c>
      <c r="I972" s="10" t="s">
        <v>56</v>
      </c>
      <c r="J972" s="9">
        <v>1</v>
      </c>
      <c r="K972" s="10">
        <f>IF($E972="","",IFERROR(INDEX('01_Cad_Pecas'!$H$2:$H$5000,MATCH($E972,'01_Cad_Pecas'!$D$2:$D$5000,0)),IFERROR(INDEX('01_Cad_Pecas'!$H$2:$H$5000,MATCH(VALUE($E972),'01_Cad_Pecas'!$D$2:$D$5000,0)),"")))</f>
        <v>1.1000000000000001</v>
      </c>
      <c r="L972" s="10">
        <f>IF($E972="","",IFERROR(INDEX('01_Cad_Pecas'!$I$2:$I$5000,MATCH($E972,'01_Cad_Pecas'!$D$2:$D$5000,0)),IFERROR(INDEX('01_Cad_Pecas'!$I$2:$I$5000,MATCH(VALUE($E972),'01_Cad_Pecas'!$D$2:$D$5000,0)),"")))</f>
        <v>9.375E-2</v>
      </c>
      <c r="M972" s="10">
        <f t="shared" si="163"/>
        <v>1.1937500000000001</v>
      </c>
      <c r="N972" s="10">
        <v>46204</v>
      </c>
      <c r="O972" s="10"/>
      <c r="P972" s="10"/>
      <c r="Q972" s="10"/>
      <c r="R972" s="10" t="str">
        <f t="shared" si="164"/>
        <v/>
      </c>
      <c r="S972" s="10"/>
      <c r="T972" s="10" t="str">
        <f t="shared" si="165"/>
        <v/>
      </c>
      <c r="U972" s="10"/>
      <c r="V972" s="10" t="str">
        <f t="shared" ca="1" si="166"/>
        <v>SIM</v>
      </c>
      <c r="W972" s="10">
        <f>IF(OR($A972="",$I972="",$M972=""),"",SUMIFS($M$2:M972,$I$2:I972,$I972,$A$2:A972,$A972)-$M972)</f>
        <v>43.231850000000001</v>
      </c>
      <c r="X972" s="10">
        <f t="shared" si="167"/>
        <v>165.08380000000002</v>
      </c>
      <c r="Y972" s="10">
        <f>IFERROR(VLOOKUP($I972,'02_Cad_Maquinas'!$B$2:$H$200,7,FALSE()),"")</f>
        <v>448.8</v>
      </c>
      <c r="Z972" s="10">
        <f t="shared" si="168"/>
        <v>283.71619999999996</v>
      </c>
      <c r="AA972" s="11">
        <f t="shared" si="169"/>
        <v>0.36783377896613195</v>
      </c>
      <c r="AB972" s="10"/>
      <c r="AC972" s="10" t="str">
        <f t="shared" si="170"/>
        <v>|10179|</v>
      </c>
      <c r="AD972" s="10" t="str">
        <f t="shared" si="171"/>
        <v>UV</v>
      </c>
    </row>
    <row r="973" spans="1:30" ht="24" customHeight="1" x14ac:dyDescent="0.3">
      <c r="A973" s="35">
        <v>46203</v>
      </c>
      <c r="B973" s="10">
        <v>10179</v>
      </c>
      <c r="C973" s="10"/>
      <c r="D973" s="10" t="s">
        <v>56</v>
      </c>
      <c r="E973" s="10">
        <v>20020003</v>
      </c>
      <c r="F973" s="10" t="s">
        <v>3264</v>
      </c>
      <c r="G973" s="10" t="s">
        <v>56</v>
      </c>
      <c r="H973" s="10" t="s">
        <v>56</v>
      </c>
      <c r="I973" s="10" t="s">
        <v>56</v>
      </c>
      <c r="J973" s="9">
        <v>1</v>
      </c>
      <c r="K973" s="10">
        <f>IF($E973="","",IFERROR(INDEX('01_Cad_Pecas'!$H$2:$H$5000,MATCH($E973,'01_Cad_Pecas'!$D$2:$D$5000,0)),IFERROR(INDEX('01_Cad_Pecas'!$H$2:$H$5000,MATCH(VALUE($E973),'01_Cad_Pecas'!$D$2:$D$5000,0)),"")))</f>
        <v>1.1000000000000001</v>
      </c>
      <c r="L973" s="10">
        <f>IF($E973="","",IFERROR(INDEX('01_Cad_Pecas'!$I$2:$I$5000,MATCH($E973,'01_Cad_Pecas'!$D$2:$D$5000,0)),IFERROR(INDEX('01_Cad_Pecas'!$I$2:$I$5000,MATCH(VALUE($E973),'01_Cad_Pecas'!$D$2:$D$5000,0)),"")))</f>
        <v>9.375E-2</v>
      </c>
      <c r="M973" s="10">
        <f t="shared" si="163"/>
        <v>1.1937500000000001</v>
      </c>
      <c r="N973" s="10">
        <v>46204</v>
      </c>
      <c r="O973" s="10"/>
      <c r="P973" s="10"/>
      <c r="Q973" s="10"/>
      <c r="R973" s="10" t="str">
        <f t="shared" si="164"/>
        <v/>
      </c>
      <c r="S973" s="10"/>
      <c r="T973" s="10" t="str">
        <f t="shared" si="165"/>
        <v/>
      </c>
      <c r="U973" s="10"/>
      <c r="V973" s="10" t="str">
        <f t="shared" ca="1" si="166"/>
        <v>SIM</v>
      </c>
      <c r="W973" s="10">
        <f>IF(OR($A973="",$I973="",$M973=""),"",SUMIFS($M$2:M973,$I$2:I973,$I973,$A$2:A973,$A973)-$M973)</f>
        <v>44.425600000000003</v>
      </c>
      <c r="X973" s="10">
        <f t="shared" si="167"/>
        <v>165.08380000000002</v>
      </c>
      <c r="Y973" s="10">
        <f>IFERROR(VLOOKUP($I973,'02_Cad_Maquinas'!$B$2:$H$200,7,FALSE()),"")</f>
        <v>448.8</v>
      </c>
      <c r="Z973" s="10">
        <f t="shared" si="168"/>
        <v>283.71619999999996</v>
      </c>
      <c r="AA973" s="11">
        <f t="shared" si="169"/>
        <v>0.36783377896613195</v>
      </c>
      <c r="AB973" s="10"/>
      <c r="AC973" s="10" t="str">
        <f t="shared" si="170"/>
        <v>|10179|</v>
      </c>
      <c r="AD973" s="10" t="str">
        <f t="shared" si="171"/>
        <v>UV</v>
      </c>
    </row>
    <row r="974" spans="1:30" ht="24" customHeight="1" x14ac:dyDescent="0.3">
      <c r="A974" s="35">
        <v>46203</v>
      </c>
      <c r="B974" s="10">
        <v>10179</v>
      </c>
      <c r="C974" s="10"/>
      <c r="D974" s="10" t="s">
        <v>56</v>
      </c>
      <c r="E974" s="10">
        <v>20020004</v>
      </c>
      <c r="F974" s="10" t="s">
        <v>3265</v>
      </c>
      <c r="G974" s="10" t="s">
        <v>56</v>
      </c>
      <c r="H974" s="10" t="s">
        <v>56</v>
      </c>
      <c r="I974" s="10" t="s">
        <v>56</v>
      </c>
      <c r="J974" s="9">
        <v>2</v>
      </c>
      <c r="K974" s="10">
        <f>IF($E974="","",IFERROR(INDEX('01_Cad_Pecas'!$H$2:$H$5000,MATCH($E974,'01_Cad_Pecas'!$D$2:$D$5000,0)),IFERROR(INDEX('01_Cad_Pecas'!$H$2:$H$5000,MATCH(VALUE($E974),'01_Cad_Pecas'!$D$2:$D$5000,0)),"")))</f>
        <v>1.1000000000000001</v>
      </c>
      <c r="L974" s="10">
        <f>IF($E974="","",IFERROR(INDEX('01_Cad_Pecas'!$I$2:$I$5000,MATCH($E974,'01_Cad_Pecas'!$D$2:$D$5000,0)),IFERROR(INDEX('01_Cad_Pecas'!$I$2:$I$5000,MATCH(VALUE($E974),'01_Cad_Pecas'!$D$2:$D$5000,0)),"")))</f>
        <v>9.375E-2</v>
      </c>
      <c r="M974" s="10">
        <f t="shared" si="163"/>
        <v>1.2875000000000001</v>
      </c>
      <c r="N974" s="10">
        <v>46204</v>
      </c>
      <c r="O974" s="10"/>
      <c r="P974" s="10"/>
      <c r="Q974" s="10"/>
      <c r="R974" s="10" t="str">
        <f t="shared" si="164"/>
        <v/>
      </c>
      <c r="S974" s="10"/>
      <c r="T974" s="10" t="str">
        <f t="shared" si="165"/>
        <v/>
      </c>
      <c r="U974" s="10"/>
      <c r="V974" s="10" t="str">
        <f t="shared" ca="1" si="166"/>
        <v>SIM</v>
      </c>
      <c r="W974" s="10">
        <f>IF(OR($A974="",$I974="",$M974=""),"",SUMIFS($M$2:M974,$I$2:I974,$I974,$A$2:A974,$A974)-$M974)</f>
        <v>45.619350000000004</v>
      </c>
      <c r="X974" s="10">
        <f t="shared" si="167"/>
        <v>165.08380000000002</v>
      </c>
      <c r="Y974" s="10">
        <f>IFERROR(VLOOKUP($I974,'02_Cad_Maquinas'!$B$2:$H$200,7,FALSE()),"")</f>
        <v>448.8</v>
      </c>
      <c r="Z974" s="10">
        <f t="shared" si="168"/>
        <v>283.71619999999996</v>
      </c>
      <c r="AA974" s="11">
        <f t="shared" si="169"/>
        <v>0.36783377896613195</v>
      </c>
      <c r="AB974" s="10"/>
      <c r="AC974" s="10" t="str">
        <f t="shared" si="170"/>
        <v>|10179|</v>
      </c>
      <c r="AD974" s="10" t="str">
        <f t="shared" si="171"/>
        <v>UV</v>
      </c>
    </row>
    <row r="975" spans="1:30" ht="24" customHeight="1" x14ac:dyDescent="0.3">
      <c r="A975" s="35">
        <v>46203</v>
      </c>
      <c r="B975" s="10">
        <v>10179</v>
      </c>
      <c r="C975" s="10"/>
      <c r="D975" s="10" t="s">
        <v>56</v>
      </c>
      <c r="E975" s="10">
        <v>20020005</v>
      </c>
      <c r="F975" s="10" t="s">
        <v>3266</v>
      </c>
      <c r="G975" s="10" t="s">
        <v>56</v>
      </c>
      <c r="H975" s="10" t="s">
        <v>56</v>
      </c>
      <c r="I975" s="10" t="s">
        <v>56</v>
      </c>
      <c r="J975" s="9">
        <v>1</v>
      </c>
      <c r="K975" s="10">
        <f>IF($E975="","",IFERROR(INDEX('01_Cad_Pecas'!$H$2:$H$5000,MATCH($E975,'01_Cad_Pecas'!$D$2:$D$5000,0)),IFERROR(INDEX('01_Cad_Pecas'!$H$2:$H$5000,MATCH(VALUE($E975),'01_Cad_Pecas'!$D$2:$D$5000,0)),"")))</f>
        <v>1.1000000000000001</v>
      </c>
      <c r="L975" s="10">
        <f>IF($E975="","",IFERROR(INDEX('01_Cad_Pecas'!$I$2:$I$5000,MATCH($E975,'01_Cad_Pecas'!$D$2:$D$5000,0)),IFERROR(INDEX('01_Cad_Pecas'!$I$2:$I$5000,MATCH(VALUE($E975),'01_Cad_Pecas'!$D$2:$D$5000,0)),"")))</f>
        <v>9.375E-2</v>
      </c>
      <c r="M975" s="10">
        <f t="shared" si="163"/>
        <v>1.1937500000000001</v>
      </c>
      <c r="N975" s="10">
        <v>46204</v>
      </c>
      <c r="O975" s="10"/>
      <c r="P975" s="10"/>
      <c r="Q975" s="10"/>
      <c r="R975" s="10" t="str">
        <f t="shared" si="164"/>
        <v/>
      </c>
      <c r="S975" s="10"/>
      <c r="T975" s="10" t="str">
        <f t="shared" si="165"/>
        <v/>
      </c>
      <c r="U975" s="10"/>
      <c r="V975" s="10" t="str">
        <f t="shared" ca="1" si="166"/>
        <v>SIM</v>
      </c>
      <c r="W975" s="10">
        <f>IF(OR($A975="",$I975="",$M975=""),"",SUMIFS($M$2:M975,$I$2:I975,$I975,$A$2:A975,$A975)-$M975)</f>
        <v>46.906850000000006</v>
      </c>
      <c r="X975" s="10">
        <f t="shared" si="167"/>
        <v>165.08380000000002</v>
      </c>
      <c r="Y975" s="10">
        <f>IFERROR(VLOOKUP($I975,'02_Cad_Maquinas'!$B$2:$H$200,7,FALSE()),"")</f>
        <v>448.8</v>
      </c>
      <c r="Z975" s="10">
        <f t="shared" si="168"/>
        <v>283.71619999999996</v>
      </c>
      <c r="AA975" s="11">
        <f t="shared" si="169"/>
        <v>0.36783377896613195</v>
      </c>
      <c r="AB975" s="10"/>
      <c r="AC975" s="10" t="str">
        <f t="shared" si="170"/>
        <v>|10179|</v>
      </c>
      <c r="AD975" s="10" t="str">
        <f t="shared" si="171"/>
        <v>UV</v>
      </c>
    </row>
    <row r="976" spans="1:30" ht="24" customHeight="1" x14ac:dyDescent="0.3">
      <c r="A976" s="35">
        <v>46203</v>
      </c>
      <c r="B976" s="10">
        <v>10179</v>
      </c>
      <c r="C976" s="10"/>
      <c r="D976" s="10" t="s">
        <v>56</v>
      </c>
      <c r="E976" s="10">
        <v>30080009</v>
      </c>
      <c r="F976" s="10" t="s">
        <v>3160</v>
      </c>
      <c r="G976" s="10" t="s">
        <v>56</v>
      </c>
      <c r="H976" s="10" t="s">
        <v>56</v>
      </c>
      <c r="I976" s="10" t="s">
        <v>56</v>
      </c>
      <c r="J976" s="9">
        <v>2</v>
      </c>
      <c r="K976" s="10">
        <f>IF($E976="","",IFERROR(INDEX('01_Cad_Pecas'!$H$2:$H$5000,MATCH($E976,'01_Cad_Pecas'!$D$2:$D$5000,0)),IFERROR(INDEX('01_Cad_Pecas'!$H$2:$H$5000,MATCH(VALUE($E976),'01_Cad_Pecas'!$D$2:$D$5000,0)),"")))</f>
        <v>7</v>
      </c>
      <c r="L976" s="10">
        <f>IF($E976="","",IFERROR(INDEX('01_Cad_Pecas'!$I$2:$I$5000,MATCH($E976,'01_Cad_Pecas'!$D$2:$D$5000,0)),IFERROR(INDEX('01_Cad_Pecas'!$I$2:$I$5000,MATCH(VALUE($E976),'01_Cad_Pecas'!$D$2:$D$5000,0)),"")))</f>
        <v>0.81</v>
      </c>
      <c r="M976" s="10">
        <f t="shared" si="163"/>
        <v>8.620000000000001</v>
      </c>
      <c r="N976" s="10">
        <v>46204</v>
      </c>
      <c r="O976" s="10"/>
      <c r="P976" s="10"/>
      <c r="Q976" s="10"/>
      <c r="R976" s="10" t="str">
        <f t="shared" si="164"/>
        <v/>
      </c>
      <c r="S976" s="10"/>
      <c r="T976" s="10" t="str">
        <f t="shared" si="165"/>
        <v/>
      </c>
      <c r="U976" s="10"/>
      <c r="V976" s="10" t="str">
        <f t="shared" ca="1" si="166"/>
        <v>SIM</v>
      </c>
      <c r="W976" s="10">
        <f>IF(OR($A976="",$I976="",$M976=""),"",SUMIFS($M$2:M976,$I$2:I976,$I976,$A$2:A976,$A976)-$M976)</f>
        <v>48.1006</v>
      </c>
      <c r="X976" s="10">
        <f t="shared" si="167"/>
        <v>165.08380000000002</v>
      </c>
      <c r="Y976" s="10">
        <f>IFERROR(VLOOKUP($I976,'02_Cad_Maquinas'!$B$2:$H$200,7,FALSE()),"")</f>
        <v>448.8</v>
      </c>
      <c r="Z976" s="10">
        <f t="shared" si="168"/>
        <v>283.71619999999996</v>
      </c>
      <c r="AA976" s="11">
        <f t="shared" si="169"/>
        <v>0.36783377896613195</v>
      </c>
      <c r="AB976" s="10"/>
      <c r="AC976" s="10" t="str">
        <f t="shared" si="170"/>
        <v>|10179|</v>
      </c>
      <c r="AD976" s="10" t="str">
        <f t="shared" si="171"/>
        <v>UV</v>
      </c>
    </row>
    <row r="977" spans="1:30" ht="24" customHeight="1" x14ac:dyDescent="0.3">
      <c r="A977" s="35">
        <v>46203</v>
      </c>
      <c r="B977" s="10">
        <v>10179</v>
      </c>
      <c r="C977" s="10"/>
      <c r="D977" s="10" t="s">
        <v>56</v>
      </c>
      <c r="E977" s="10">
        <v>30080009</v>
      </c>
      <c r="F977" s="10" t="s">
        <v>3160</v>
      </c>
      <c r="G977" s="10" t="s">
        <v>56</v>
      </c>
      <c r="H977" s="10" t="s">
        <v>56</v>
      </c>
      <c r="I977" s="10" t="s">
        <v>56</v>
      </c>
      <c r="J977" s="9">
        <v>2</v>
      </c>
      <c r="K977" s="10">
        <f>IF($E977="","",IFERROR(INDEX('01_Cad_Pecas'!$H$2:$H$5000,MATCH($E977,'01_Cad_Pecas'!$D$2:$D$5000,0)),IFERROR(INDEX('01_Cad_Pecas'!$H$2:$H$5000,MATCH(VALUE($E977),'01_Cad_Pecas'!$D$2:$D$5000,0)),"")))</f>
        <v>7</v>
      </c>
      <c r="L977" s="10">
        <f>IF($E977="","",IFERROR(INDEX('01_Cad_Pecas'!$I$2:$I$5000,MATCH($E977,'01_Cad_Pecas'!$D$2:$D$5000,0)),IFERROR(INDEX('01_Cad_Pecas'!$I$2:$I$5000,MATCH(VALUE($E977),'01_Cad_Pecas'!$D$2:$D$5000,0)),"")))</f>
        <v>0.81</v>
      </c>
      <c r="M977" s="10">
        <f t="shared" si="163"/>
        <v>8.620000000000001</v>
      </c>
      <c r="N977" s="10">
        <v>46204</v>
      </c>
      <c r="O977" s="10"/>
      <c r="P977" s="10"/>
      <c r="Q977" s="10"/>
      <c r="R977" s="10" t="str">
        <f t="shared" si="164"/>
        <v/>
      </c>
      <c r="S977" s="10"/>
      <c r="T977" s="10" t="str">
        <f t="shared" si="165"/>
        <v/>
      </c>
      <c r="U977" s="10"/>
      <c r="V977" s="10" t="str">
        <f t="shared" ca="1" si="166"/>
        <v>SIM</v>
      </c>
      <c r="W977" s="10">
        <f>IF(OR($A977="",$I977="",$M977=""),"",SUMIFS($M$2:M977,$I$2:I977,$I977,$A$2:A977,$A977)-$M977)</f>
        <v>56.720600000000005</v>
      </c>
      <c r="X977" s="10">
        <f t="shared" si="167"/>
        <v>165.08380000000002</v>
      </c>
      <c r="Y977" s="10">
        <f>IFERROR(VLOOKUP($I977,'02_Cad_Maquinas'!$B$2:$H$200,7,FALSE()),"")</f>
        <v>448.8</v>
      </c>
      <c r="Z977" s="10">
        <f t="shared" si="168"/>
        <v>283.71619999999996</v>
      </c>
      <c r="AA977" s="11">
        <f t="shared" si="169"/>
        <v>0.36783377896613195</v>
      </c>
      <c r="AB977" s="10"/>
      <c r="AC977" s="10" t="str">
        <f t="shared" si="170"/>
        <v>|10179|</v>
      </c>
      <c r="AD977" s="10" t="str">
        <f t="shared" si="171"/>
        <v>UV</v>
      </c>
    </row>
    <row r="978" spans="1:30" ht="24" customHeight="1" x14ac:dyDescent="0.3">
      <c r="A978" s="35">
        <v>46203</v>
      </c>
      <c r="B978" s="10">
        <v>10179</v>
      </c>
      <c r="C978" s="10"/>
      <c r="D978" s="10" t="s">
        <v>56</v>
      </c>
      <c r="E978" s="10">
        <v>30080009</v>
      </c>
      <c r="F978" s="10" t="s">
        <v>3160</v>
      </c>
      <c r="G978" s="10" t="s">
        <v>56</v>
      </c>
      <c r="H978" s="10" t="s">
        <v>56</v>
      </c>
      <c r="I978" s="10" t="s">
        <v>56</v>
      </c>
      <c r="J978" s="9">
        <v>2</v>
      </c>
      <c r="K978" s="10">
        <f>IF($E978="","",IFERROR(INDEX('01_Cad_Pecas'!$H$2:$H$5000,MATCH($E978,'01_Cad_Pecas'!$D$2:$D$5000,0)),IFERROR(INDEX('01_Cad_Pecas'!$H$2:$H$5000,MATCH(VALUE($E978),'01_Cad_Pecas'!$D$2:$D$5000,0)),"")))</f>
        <v>7</v>
      </c>
      <c r="L978" s="10">
        <f>IF($E978="","",IFERROR(INDEX('01_Cad_Pecas'!$I$2:$I$5000,MATCH($E978,'01_Cad_Pecas'!$D$2:$D$5000,0)),IFERROR(INDEX('01_Cad_Pecas'!$I$2:$I$5000,MATCH(VALUE($E978),'01_Cad_Pecas'!$D$2:$D$5000,0)),"")))</f>
        <v>0.81</v>
      </c>
      <c r="M978" s="10">
        <f t="shared" si="163"/>
        <v>8.620000000000001</v>
      </c>
      <c r="N978" s="10">
        <v>46204</v>
      </c>
      <c r="O978" s="10"/>
      <c r="P978" s="10"/>
      <c r="Q978" s="10"/>
      <c r="R978" s="10" t="str">
        <f t="shared" si="164"/>
        <v/>
      </c>
      <c r="S978" s="10"/>
      <c r="T978" s="10" t="str">
        <f t="shared" si="165"/>
        <v/>
      </c>
      <c r="U978" s="10"/>
      <c r="V978" s="10" t="str">
        <f t="shared" ca="1" si="166"/>
        <v>SIM</v>
      </c>
      <c r="W978" s="10">
        <f>IF(OR($A978="",$I978="",$M978=""),"",SUMIFS($M$2:M978,$I$2:I978,$I978,$A$2:A978,$A978)-$M978)</f>
        <v>65.340600000000009</v>
      </c>
      <c r="X978" s="10">
        <f t="shared" si="167"/>
        <v>165.08380000000002</v>
      </c>
      <c r="Y978" s="10">
        <f>IFERROR(VLOOKUP($I978,'02_Cad_Maquinas'!$B$2:$H$200,7,FALSE()),"")</f>
        <v>448.8</v>
      </c>
      <c r="Z978" s="10">
        <f t="shared" si="168"/>
        <v>283.71619999999996</v>
      </c>
      <c r="AA978" s="11">
        <f t="shared" si="169"/>
        <v>0.36783377896613195</v>
      </c>
      <c r="AB978" s="10"/>
      <c r="AC978" s="10" t="str">
        <f t="shared" si="170"/>
        <v>|10179|</v>
      </c>
      <c r="AD978" s="10" t="str">
        <f t="shared" si="171"/>
        <v>UV</v>
      </c>
    </row>
    <row r="979" spans="1:30" ht="24" customHeight="1" x14ac:dyDescent="0.3">
      <c r="A979" s="35">
        <v>46203</v>
      </c>
      <c r="B979" s="10">
        <v>10179</v>
      </c>
      <c r="C979" s="10"/>
      <c r="D979" s="10" t="s">
        <v>56</v>
      </c>
      <c r="E979" s="10">
        <v>30081507</v>
      </c>
      <c r="F979" s="10" t="s">
        <v>3161</v>
      </c>
      <c r="G979" s="10" t="s">
        <v>56</v>
      </c>
      <c r="H979" s="10" t="s">
        <v>56</v>
      </c>
      <c r="I979" s="10" t="s">
        <v>56</v>
      </c>
      <c r="J979" s="9">
        <v>1</v>
      </c>
      <c r="K979" s="10">
        <f>IF($E979="","",IFERROR(INDEX('01_Cad_Pecas'!$H$2:$H$5000,MATCH($E979,'01_Cad_Pecas'!$D$2:$D$5000,0)),IFERROR(INDEX('01_Cad_Pecas'!$H$2:$H$5000,MATCH(VALUE($E979),'01_Cad_Pecas'!$D$2:$D$5000,0)),"")))</f>
        <v>7</v>
      </c>
      <c r="L979" s="10">
        <f>IF($E979="","",IFERROR(INDEX('01_Cad_Pecas'!$I$2:$I$5000,MATCH($E979,'01_Cad_Pecas'!$D$2:$D$5000,0)),IFERROR(INDEX('01_Cad_Pecas'!$I$2:$I$5000,MATCH(VALUE($E979),'01_Cad_Pecas'!$D$2:$D$5000,0)),"")))</f>
        <v>0.81</v>
      </c>
      <c r="M979" s="10">
        <f t="shared" si="163"/>
        <v>7.8100000000000005</v>
      </c>
      <c r="N979" s="10">
        <v>46204</v>
      </c>
      <c r="O979" s="10"/>
      <c r="P979" s="10"/>
      <c r="Q979" s="10"/>
      <c r="R979" s="10" t="str">
        <f t="shared" si="164"/>
        <v/>
      </c>
      <c r="S979" s="10"/>
      <c r="T979" s="10" t="str">
        <f t="shared" si="165"/>
        <v/>
      </c>
      <c r="U979" s="10"/>
      <c r="V979" s="10" t="str">
        <f t="shared" ca="1" si="166"/>
        <v>SIM</v>
      </c>
      <c r="W979" s="10">
        <f>IF(OR($A979="",$I979="",$M979=""),"",SUMIFS($M$2:M979,$I$2:I979,$I979,$A$2:A979,$A979)-$M979)</f>
        <v>73.960600000000014</v>
      </c>
      <c r="X979" s="10">
        <f t="shared" si="167"/>
        <v>165.08380000000002</v>
      </c>
      <c r="Y979" s="10">
        <f>IFERROR(VLOOKUP($I979,'02_Cad_Maquinas'!$B$2:$H$200,7,FALSE()),"")</f>
        <v>448.8</v>
      </c>
      <c r="Z979" s="10">
        <f t="shared" si="168"/>
        <v>283.71619999999996</v>
      </c>
      <c r="AA979" s="11">
        <f t="shared" si="169"/>
        <v>0.36783377896613195</v>
      </c>
      <c r="AB979" s="10"/>
      <c r="AC979" s="10" t="str">
        <f t="shared" si="170"/>
        <v>|10179|</v>
      </c>
      <c r="AD979" s="10" t="str">
        <f t="shared" si="171"/>
        <v>UV</v>
      </c>
    </row>
    <row r="980" spans="1:30" ht="24" customHeight="1" x14ac:dyDescent="0.3">
      <c r="A980" s="35">
        <v>46203</v>
      </c>
      <c r="B980" s="10">
        <v>10179</v>
      </c>
      <c r="C980" s="10"/>
      <c r="D980" s="10" t="s">
        <v>56</v>
      </c>
      <c r="E980" s="10">
        <v>30081507</v>
      </c>
      <c r="F980" s="10" t="s">
        <v>3161</v>
      </c>
      <c r="G980" s="10" t="s">
        <v>56</v>
      </c>
      <c r="H980" s="10" t="s">
        <v>56</v>
      </c>
      <c r="I980" s="10" t="s">
        <v>56</v>
      </c>
      <c r="J980" s="9">
        <v>1</v>
      </c>
      <c r="K980" s="10">
        <f>IF($E980="","",IFERROR(INDEX('01_Cad_Pecas'!$H$2:$H$5000,MATCH($E980,'01_Cad_Pecas'!$D$2:$D$5000,0)),IFERROR(INDEX('01_Cad_Pecas'!$H$2:$H$5000,MATCH(VALUE($E980),'01_Cad_Pecas'!$D$2:$D$5000,0)),"")))</f>
        <v>7</v>
      </c>
      <c r="L980" s="10">
        <f>IF($E980="","",IFERROR(INDEX('01_Cad_Pecas'!$I$2:$I$5000,MATCH($E980,'01_Cad_Pecas'!$D$2:$D$5000,0)),IFERROR(INDEX('01_Cad_Pecas'!$I$2:$I$5000,MATCH(VALUE($E980),'01_Cad_Pecas'!$D$2:$D$5000,0)),"")))</f>
        <v>0.81</v>
      </c>
      <c r="M980" s="10">
        <f t="shared" si="163"/>
        <v>7.8100000000000005</v>
      </c>
      <c r="N980" s="10">
        <v>46204</v>
      </c>
      <c r="O980" s="10"/>
      <c r="P980" s="10"/>
      <c r="Q980" s="10"/>
      <c r="R980" s="10" t="str">
        <f t="shared" si="164"/>
        <v/>
      </c>
      <c r="S980" s="10"/>
      <c r="T980" s="10" t="str">
        <f t="shared" si="165"/>
        <v/>
      </c>
      <c r="U980" s="10"/>
      <c r="V980" s="10" t="str">
        <f t="shared" ca="1" si="166"/>
        <v>SIM</v>
      </c>
      <c r="W980" s="10">
        <f>IF(OR($A980="",$I980="",$M980=""),"",SUMIFS($M$2:M980,$I$2:I980,$I980,$A$2:A980,$A980)-$M980)</f>
        <v>81.770600000000016</v>
      </c>
      <c r="X980" s="10">
        <f t="shared" si="167"/>
        <v>165.08380000000002</v>
      </c>
      <c r="Y980" s="10">
        <f>IFERROR(VLOOKUP($I980,'02_Cad_Maquinas'!$B$2:$H$200,7,FALSE()),"")</f>
        <v>448.8</v>
      </c>
      <c r="Z980" s="10">
        <f t="shared" si="168"/>
        <v>283.71619999999996</v>
      </c>
      <c r="AA980" s="11">
        <f t="shared" si="169"/>
        <v>0.36783377896613195</v>
      </c>
      <c r="AB980" s="10"/>
      <c r="AC980" s="10" t="str">
        <f t="shared" si="170"/>
        <v>|10179|</v>
      </c>
      <c r="AD980" s="10" t="str">
        <f t="shared" si="171"/>
        <v>UV</v>
      </c>
    </row>
    <row r="981" spans="1:30" ht="24" customHeight="1" x14ac:dyDescent="0.3">
      <c r="A981" s="35">
        <v>46203</v>
      </c>
      <c r="B981" s="10">
        <v>10179</v>
      </c>
      <c r="C981" s="10"/>
      <c r="D981" s="10" t="s">
        <v>56</v>
      </c>
      <c r="E981" s="10">
        <v>30081507</v>
      </c>
      <c r="F981" s="10" t="s">
        <v>3161</v>
      </c>
      <c r="G981" s="10" t="s">
        <v>56</v>
      </c>
      <c r="H981" s="10" t="s">
        <v>56</v>
      </c>
      <c r="I981" s="10" t="s">
        <v>56</v>
      </c>
      <c r="J981" s="9">
        <v>1</v>
      </c>
      <c r="K981" s="10">
        <f>IF($E981="","",IFERROR(INDEX('01_Cad_Pecas'!$H$2:$H$5000,MATCH($E981,'01_Cad_Pecas'!$D$2:$D$5000,0)),IFERROR(INDEX('01_Cad_Pecas'!$H$2:$H$5000,MATCH(VALUE($E981),'01_Cad_Pecas'!$D$2:$D$5000,0)),"")))</f>
        <v>7</v>
      </c>
      <c r="L981" s="10">
        <f>IF($E981="","",IFERROR(INDEX('01_Cad_Pecas'!$I$2:$I$5000,MATCH($E981,'01_Cad_Pecas'!$D$2:$D$5000,0)),IFERROR(INDEX('01_Cad_Pecas'!$I$2:$I$5000,MATCH(VALUE($E981),'01_Cad_Pecas'!$D$2:$D$5000,0)),"")))</f>
        <v>0.81</v>
      </c>
      <c r="M981" s="10">
        <f t="shared" si="163"/>
        <v>7.8100000000000005</v>
      </c>
      <c r="N981" s="10">
        <v>46204</v>
      </c>
      <c r="O981" s="10"/>
      <c r="P981" s="10"/>
      <c r="Q981" s="10"/>
      <c r="R981" s="10" t="str">
        <f t="shared" si="164"/>
        <v/>
      </c>
      <c r="S981" s="10"/>
      <c r="T981" s="10" t="str">
        <f t="shared" si="165"/>
        <v/>
      </c>
      <c r="U981" s="10"/>
      <c r="V981" s="10" t="str">
        <f t="shared" ca="1" si="166"/>
        <v>SIM</v>
      </c>
      <c r="W981" s="10">
        <f>IF(OR($A981="",$I981="",$M981=""),"",SUMIFS($M$2:M981,$I$2:I981,$I981,$A$2:A981,$A981)-$M981)</f>
        <v>89.580600000000018</v>
      </c>
      <c r="X981" s="10">
        <f t="shared" si="167"/>
        <v>165.08380000000002</v>
      </c>
      <c r="Y981" s="10">
        <f>IFERROR(VLOOKUP($I981,'02_Cad_Maquinas'!$B$2:$H$200,7,FALSE()),"")</f>
        <v>448.8</v>
      </c>
      <c r="Z981" s="10">
        <f t="shared" si="168"/>
        <v>283.71619999999996</v>
      </c>
      <c r="AA981" s="11">
        <f t="shared" si="169"/>
        <v>0.36783377896613195</v>
      </c>
      <c r="AB981" s="10"/>
      <c r="AC981" s="10" t="str">
        <f t="shared" si="170"/>
        <v>|10179|</v>
      </c>
      <c r="AD981" s="10" t="str">
        <f t="shared" si="171"/>
        <v>UV</v>
      </c>
    </row>
    <row r="982" spans="1:30" ht="24" customHeight="1" x14ac:dyDescent="0.3">
      <c r="A982" s="35">
        <v>46203</v>
      </c>
      <c r="B982" s="10">
        <v>10179</v>
      </c>
      <c r="C982" s="10"/>
      <c r="D982" s="10" t="s">
        <v>56</v>
      </c>
      <c r="E982" s="10">
        <v>30081508</v>
      </c>
      <c r="F982" s="10" t="s">
        <v>3162</v>
      </c>
      <c r="G982" s="10" t="s">
        <v>56</v>
      </c>
      <c r="H982" s="10" t="s">
        <v>56</v>
      </c>
      <c r="I982" s="10" t="s">
        <v>56</v>
      </c>
      <c r="J982" s="9">
        <v>1</v>
      </c>
      <c r="K982" s="10">
        <f>IF($E982="","",IFERROR(INDEX('01_Cad_Pecas'!$H$2:$H$5000,MATCH($E982,'01_Cad_Pecas'!$D$2:$D$5000,0)),IFERROR(INDEX('01_Cad_Pecas'!$H$2:$H$5000,MATCH(VALUE($E982),'01_Cad_Pecas'!$D$2:$D$5000,0)),"")))</f>
        <v>7</v>
      </c>
      <c r="L982" s="10">
        <f>IF($E982="","",IFERROR(INDEX('01_Cad_Pecas'!$I$2:$I$5000,MATCH($E982,'01_Cad_Pecas'!$D$2:$D$5000,0)),IFERROR(INDEX('01_Cad_Pecas'!$I$2:$I$5000,MATCH(VALUE($E982),'01_Cad_Pecas'!$D$2:$D$5000,0)),"")))</f>
        <v>0.81</v>
      </c>
      <c r="M982" s="10">
        <f t="shared" ref="M982:M1013" si="172">IF(OR($J982="",$L982=""),"",IF($K982="",0,$K982)+$J982*$L982)</f>
        <v>7.8100000000000005</v>
      </c>
      <c r="N982" s="10">
        <v>46204</v>
      </c>
      <c r="O982" s="10"/>
      <c r="P982" s="10"/>
      <c r="Q982" s="10"/>
      <c r="R982" s="10" t="str">
        <f t="shared" ref="R982:R1013" si="173">IF(AND($P982&lt;&gt;"",$Q982&lt;&gt;""),($Q982-$P982)*1440,IF(AND($O982&lt;&gt;"",$L982&lt;&gt;""),IF($K982="",0,$K982)+$O982*$L982,""))</f>
        <v/>
      </c>
      <c r="S982" s="10"/>
      <c r="T982" s="10" t="str">
        <f t="shared" ref="T982:T1013" si="174">IF(OR($J982="",$O982=""),"",$O982/$J982)</f>
        <v/>
      </c>
      <c r="U982" s="10"/>
      <c r="V982" s="10" t="str">
        <f t="shared" ref="V982:V1013" ca="1" si="175">IF($A982="","",IF(AND($A982&lt;&gt;"",NOT(OR($U982="Concluído",$U982="Concluido")),TODAY()&gt;$A982),"SIM","NÃO"))</f>
        <v>SIM</v>
      </c>
      <c r="W982" s="10">
        <f>IF(OR($A982="",$I982="",$M982=""),"",SUMIFS($M$2:M982,$I$2:I982,$I982,$A$2:A982,$A982)-$M982)</f>
        <v>97.39060000000002</v>
      </c>
      <c r="X982" s="10">
        <f t="shared" ref="X982:X1013" si="176">IF(OR($A982="",$I982=""),"",SUMIFS($M$2:$M$4922,$I$2:$I$4922,$I982,$A$2:$A$4922,$A982))</f>
        <v>165.08380000000002</v>
      </c>
      <c r="Y982" s="10">
        <f>IFERROR(VLOOKUP($I982,'02_Cad_Maquinas'!$B$2:$H$200,7,FALSE()),"")</f>
        <v>448.8</v>
      </c>
      <c r="Z982" s="10">
        <f t="shared" ref="Z982:Z1013" si="177">IF(OR($X982="",$Y982=""),"",$Y982-$X982)</f>
        <v>283.71619999999996</v>
      </c>
      <c r="AA982" s="11">
        <f t="shared" ref="AA982:AA1013" si="178">IF(OR($X982="",$Y982=""),"",$X982/$Y982)</f>
        <v>0.36783377896613195</v>
      </c>
      <c r="AB982" s="10"/>
      <c r="AC982" s="10" t="str">
        <f t="shared" si="170"/>
        <v>|10179|</v>
      </c>
      <c r="AD982" s="10" t="str">
        <f t="shared" si="171"/>
        <v>UV</v>
      </c>
    </row>
    <row r="983" spans="1:30" ht="24" customHeight="1" x14ac:dyDescent="0.3">
      <c r="A983" s="35">
        <v>46203</v>
      </c>
      <c r="B983" s="10">
        <v>10179</v>
      </c>
      <c r="C983" s="10"/>
      <c r="D983" s="10" t="s">
        <v>56</v>
      </c>
      <c r="E983" s="10">
        <v>30081508</v>
      </c>
      <c r="F983" s="10" t="s">
        <v>3162</v>
      </c>
      <c r="G983" s="10" t="s">
        <v>56</v>
      </c>
      <c r="H983" s="10" t="s">
        <v>56</v>
      </c>
      <c r="I983" s="10" t="s">
        <v>56</v>
      </c>
      <c r="J983" s="9">
        <v>1</v>
      </c>
      <c r="K983" s="10">
        <f>IF($E983="","",IFERROR(INDEX('01_Cad_Pecas'!$H$2:$H$5000,MATCH($E983,'01_Cad_Pecas'!$D$2:$D$5000,0)),IFERROR(INDEX('01_Cad_Pecas'!$H$2:$H$5000,MATCH(VALUE($E983),'01_Cad_Pecas'!$D$2:$D$5000,0)),"")))</f>
        <v>7</v>
      </c>
      <c r="L983" s="10">
        <f>IF($E983="","",IFERROR(INDEX('01_Cad_Pecas'!$I$2:$I$5000,MATCH($E983,'01_Cad_Pecas'!$D$2:$D$5000,0)),IFERROR(INDEX('01_Cad_Pecas'!$I$2:$I$5000,MATCH(VALUE($E983),'01_Cad_Pecas'!$D$2:$D$5000,0)),"")))</f>
        <v>0.81</v>
      </c>
      <c r="M983" s="10">
        <f t="shared" si="172"/>
        <v>7.8100000000000005</v>
      </c>
      <c r="N983" s="10">
        <v>46204</v>
      </c>
      <c r="O983" s="10"/>
      <c r="P983" s="10"/>
      <c r="Q983" s="10"/>
      <c r="R983" s="10" t="str">
        <f t="shared" si="173"/>
        <v/>
      </c>
      <c r="S983" s="10"/>
      <c r="T983" s="10" t="str">
        <f t="shared" si="174"/>
        <v/>
      </c>
      <c r="U983" s="10"/>
      <c r="V983" s="10" t="str">
        <f t="shared" ca="1" si="175"/>
        <v>SIM</v>
      </c>
      <c r="W983" s="10">
        <f>IF(OR($A983="",$I983="",$M983=""),"",SUMIFS($M$2:M983,$I$2:I983,$I983,$A$2:A983,$A983)-$M983)</f>
        <v>105.20060000000002</v>
      </c>
      <c r="X983" s="10">
        <f t="shared" si="176"/>
        <v>165.08380000000002</v>
      </c>
      <c r="Y983" s="10">
        <f>IFERROR(VLOOKUP($I983,'02_Cad_Maquinas'!$B$2:$H$200,7,FALSE()),"")</f>
        <v>448.8</v>
      </c>
      <c r="Z983" s="10">
        <f t="shared" si="177"/>
        <v>283.71619999999996</v>
      </c>
      <c r="AA983" s="11">
        <f t="shared" si="178"/>
        <v>0.36783377896613195</v>
      </c>
      <c r="AB983" s="10"/>
      <c r="AC983" s="10" t="str">
        <f t="shared" si="170"/>
        <v>|10179|</v>
      </c>
      <c r="AD983" s="10" t="str">
        <f t="shared" si="171"/>
        <v>UV</v>
      </c>
    </row>
    <row r="984" spans="1:30" ht="24" customHeight="1" x14ac:dyDescent="0.3">
      <c r="A984" s="35">
        <v>46203</v>
      </c>
      <c r="B984" s="10">
        <v>10179</v>
      </c>
      <c r="C984" s="10"/>
      <c r="D984" s="10" t="s">
        <v>56</v>
      </c>
      <c r="E984" s="10">
        <v>30081508</v>
      </c>
      <c r="F984" s="10" t="s">
        <v>3162</v>
      </c>
      <c r="G984" s="10" t="s">
        <v>56</v>
      </c>
      <c r="H984" s="10" t="s">
        <v>56</v>
      </c>
      <c r="I984" s="10" t="s">
        <v>56</v>
      </c>
      <c r="J984" s="9">
        <v>1</v>
      </c>
      <c r="K984" s="10">
        <f>IF($E984="","",IFERROR(INDEX('01_Cad_Pecas'!$H$2:$H$5000,MATCH($E984,'01_Cad_Pecas'!$D$2:$D$5000,0)),IFERROR(INDEX('01_Cad_Pecas'!$H$2:$H$5000,MATCH(VALUE($E984),'01_Cad_Pecas'!$D$2:$D$5000,0)),"")))</f>
        <v>7</v>
      </c>
      <c r="L984" s="10">
        <f>IF($E984="","",IFERROR(INDEX('01_Cad_Pecas'!$I$2:$I$5000,MATCH($E984,'01_Cad_Pecas'!$D$2:$D$5000,0)),IFERROR(INDEX('01_Cad_Pecas'!$I$2:$I$5000,MATCH(VALUE($E984),'01_Cad_Pecas'!$D$2:$D$5000,0)),"")))</f>
        <v>0.81</v>
      </c>
      <c r="M984" s="10">
        <f t="shared" si="172"/>
        <v>7.8100000000000005</v>
      </c>
      <c r="N984" s="10">
        <v>46204</v>
      </c>
      <c r="O984" s="10"/>
      <c r="P984" s="10"/>
      <c r="Q984" s="10"/>
      <c r="R984" s="10" t="str">
        <f t="shared" si="173"/>
        <v/>
      </c>
      <c r="S984" s="10"/>
      <c r="T984" s="10" t="str">
        <f t="shared" si="174"/>
        <v/>
      </c>
      <c r="U984" s="10"/>
      <c r="V984" s="10" t="str">
        <f t="shared" ca="1" si="175"/>
        <v>SIM</v>
      </c>
      <c r="W984" s="10">
        <f>IF(OR($A984="",$I984="",$M984=""),"",SUMIFS($M$2:M984,$I$2:I984,$I984,$A$2:A984,$A984)-$M984)</f>
        <v>113.01060000000003</v>
      </c>
      <c r="X984" s="10">
        <f t="shared" si="176"/>
        <v>165.08380000000002</v>
      </c>
      <c r="Y984" s="10">
        <f>IFERROR(VLOOKUP($I984,'02_Cad_Maquinas'!$B$2:$H$200,7,FALSE()),"")</f>
        <v>448.8</v>
      </c>
      <c r="Z984" s="10">
        <f t="shared" si="177"/>
        <v>283.71619999999996</v>
      </c>
      <c r="AA984" s="11">
        <f t="shared" si="178"/>
        <v>0.36783377896613195</v>
      </c>
      <c r="AB984" s="10"/>
      <c r="AC984" s="10" t="str">
        <f t="shared" si="170"/>
        <v>|10179|</v>
      </c>
      <c r="AD984" s="10" t="str">
        <f t="shared" si="171"/>
        <v>UV</v>
      </c>
    </row>
    <row r="985" spans="1:30" ht="24" customHeight="1" x14ac:dyDescent="0.3">
      <c r="A985" s="35">
        <v>46203</v>
      </c>
      <c r="B985" s="10">
        <v>10179</v>
      </c>
      <c r="C985" s="10"/>
      <c r="D985" s="10" t="s">
        <v>56</v>
      </c>
      <c r="E985" s="10">
        <v>20013102</v>
      </c>
      <c r="F985" s="10" t="s">
        <v>3188</v>
      </c>
      <c r="G985" s="10" t="s">
        <v>56</v>
      </c>
      <c r="H985" s="10" t="s">
        <v>56</v>
      </c>
      <c r="I985" s="10" t="s">
        <v>56</v>
      </c>
      <c r="J985" s="9">
        <v>8</v>
      </c>
      <c r="K985" s="10">
        <f>IF($E985="","",IFERROR(INDEX('01_Cad_Pecas'!$H$2:$H$5000,MATCH($E985,'01_Cad_Pecas'!$D$2:$D$5000,0)),IFERROR(INDEX('01_Cad_Pecas'!$H$2:$H$5000,MATCH(VALUE($E985),'01_Cad_Pecas'!$D$2:$D$5000,0)),"")))</f>
        <v>3</v>
      </c>
      <c r="L985" s="10">
        <f>IF($E985="","",IFERROR(INDEX('01_Cad_Pecas'!$I$2:$I$5000,MATCH($E985,'01_Cad_Pecas'!$D$2:$D$5000,0)),IFERROR(INDEX('01_Cad_Pecas'!$I$2:$I$5000,MATCH(VALUE($E985),'01_Cad_Pecas'!$D$2:$D$5000,0)),"")))</f>
        <v>6.7799999999999999E-2</v>
      </c>
      <c r="M985" s="10">
        <f t="shared" si="172"/>
        <v>3.5423999999999998</v>
      </c>
      <c r="N985" s="10">
        <v>46204</v>
      </c>
      <c r="O985" s="10"/>
      <c r="P985" s="10"/>
      <c r="Q985" s="10"/>
      <c r="R985" s="10" t="str">
        <f t="shared" si="173"/>
        <v/>
      </c>
      <c r="S985" s="10"/>
      <c r="T985" s="10" t="str">
        <f t="shared" si="174"/>
        <v/>
      </c>
      <c r="U985" s="10"/>
      <c r="V985" s="10" t="str">
        <f t="shared" ca="1" si="175"/>
        <v>SIM</v>
      </c>
      <c r="W985" s="10">
        <f>IF(OR($A985="",$I985="",$M985=""),"",SUMIFS($M$2:M985,$I$2:I985,$I985,$A$2:A985,$A985)-$M985)</f>
        <v>120.82060000000003</v>
      </c>
      <c r="X985" s="10">
        <f t="shared" si="176"/>
        <v>165.08380000000002</v>
      </c>
      <c r="Y985" s="10">
        <f>IFERROR(VLOOKUP($I985,'02_Cad_Maquinas'!$B$2:$H$200,7,FALSE()),"")</f>
        <v>448.8</v>
      </c>
      <c r="Z985" s="10">
        <f t="shared" si="177"/>
        <v>283.71619999999996</v>
      </c>
      <c r="AA985" s="11">
        <f t="shared" si="178"/>
        <v>0.36783377896613195</v>
      </c>
      <c r="AB985" s="10"/>
      <c r="AC985" s="10" t="str">
        <f t="shared" si="170"/>
        <v>|10179|</v>
      </c>
      <c r="AD985" s="10" t="str">
        <f t="shared" si="171"/>
        <v>UV</v>
      </c>
    </row>
    <row r="986" spans="1:30" ht="24" customHeight="1" x14ac:dyDescent="0.3">
      <c r="A986" s="35">
        <v>46203</v>
      </c>
      <c r="B986" s="10">
        <v>10179</v>
      </c>
      <c r="C986" s="10"/>
      <c r="D986" s="10" t="s">
        <v>56</v>
      </c>
      <c r="E986" s="10">
        <v>20013103</v>
      </c>
      <c r="F986" s="10" t="s">
        <v>3189</v>
      </c>
      <c r="G986" s="10" t="s">
        <v>56</v>
      </c>
      <c r="H986" s="10" t="s">
        <v>56</v>
      </c>
      <c r="I986" s="10" t="s">
        <v>56</v>
      </c>
      <c r="J986" s="9">
        <v>8</v>
      </c>
      <c r="K986" s="10">
        <f>IF($E986="","",IFERROR(INDEX('01_Cad_Pecas'!$H$2:$H$5000,MATCH($E986,'01_Cad_Pecas'!$D$2:$D$5000,0)),IFERROR(INDEX('01_Cad_Pecas'!$H$2:$H$5000,MATCH(VALUE($E986),'01_Cad_Pecas'!$D$2:$D$5000,0)),"")))</f>
        <v>3</v>
      </c>
      <c r="L986" s="10">
        <f>IF($E986="","",IFERROR(INDEX('01_Cad_Pecas'!$I$2:$I$5000,MATCH($E986,'01_Cad_Pecas'!$D$2:$D$5000,0)),IFERROR(INDEX('01_Cad_Pecas'!$I$2:$I$5000,MATCH(VALUE($E986),'01_Cad_Pecas'!$D$2:$D$5000,0)),"")))</f>
        <v>6.7799999999999999E-2</v>
      </c>
      <c r="M986" s="10">
        <f t="shared" si="172"/>
        <v>3.5423999999999998</v>
      </c>
      <c r="N986" s="10">
        <v>46204</v>
      </c>
      <c r="O986" s="10"/>
      <c r="P986" s="10"/>
      <c r="Q986" s="10"/>
      <c r="R986" s="10" t="str">
        <f t="shared" si="173"/>
        <v/>
      </c>
      <c r="S986" s="10"/>
      <c r="T986" s="10" t="str">
        <f t="shared" si="174"/>
        <v/>
      </c>
      <c r="U986" s="10"/>
      <c r="V986" s="10" t="str">
        <f t="shared" ca="1" si="175"/>
        <v>SIM</v>
      </c>
      <c r="W986" s="10">
        <f>IF(OR($A986="",$I986="",$M986=""),"",SUMIFS($M$2:M986,$I$2:I986,$I986,$A$2:A986,$A986)-$M986)</f>
        <v>124.36300000000003</v>
      </c>
      <c r="X986" s="10">
        <f t="shared" si="176"/>
        <v>165.08380000000002</v>
      </c>
      <c r="Y986" s="10">
        <f>IFERROR(VLOOKUP($I986,'02_Cad_Maquinas'!$B$2:$H$200,7,FALSE()),"")</f>
        <v>448.8</v>
      </c>
      <c r="Z986" s="10">
        <f t="shared" si="177"/>
        <v>283.71619999999996</v>
      </c>
      <c r="AA986" s="11">
        <f t="shared" si="178"/>
        <v>0.36783377896613195</v>
      </c>
      <c r="AB986" s="10"/>
      <c r="AC986" s="10" t="str">
        <f t="shared" si="170"/>
        <v>|10179|</v>
      </c>
      <c r="AD986" s="10" t="str">
        <f t="shared" si="171"/>
        <v>UV</v>
      </c>
    </row>
    <row r="987" spans="1:30" x14ac:dyDescent="0.3">
      <c r="A987" s="35">
        <v>46203</v>
      </c>
      <c r="B987" s="10">
        <v>10179</v>
      </c>
      <c r="C987" s="10"/>
      <c r="D987" s="10" t="s">
        <v>56</v>
      </c>
      <c r="E987" s="10">
        <v>20020001</v>
      </c>
      <c r="F987" s="10" t="s">
        <v>3190</v>
      </c>
      <c r="G987" s="10" t="s">
        <v>56</v>
      </c>
      <c r="H987" s="10" t="s">
        <v>56</v>
      </c>
      <c r="I987" s="10" t="s">
        <v>56</v>
      </c>
      <c r="J987" s="9">
        <v>4</v>
      </c>
      <c r="K987" s="10">
        <f>IF($E987="","",IFERROR(INDEX('01_Cad_Pecas'!$H$2:$H$5000,MATCH($E987,'01_Cad_Pecas'!$D$2:$D$5000,0)),IFERROR(INDEX('01_Cad_Pecas'!$H$2:$H$5000,MATCH(VALUE($E987),'01_Cad_Pecas'!$D$2:$D$5000,0)),"")))</f>
        <v>3</v>
      </c>
      <c r="L987" s="10">
        <f>IF($E987="","",IFERROR(INDEX('01_Cad_Pecas'!$I$2:$I$5000,MATCH($E987,'01_Cad_Pecas'!$D$2:$D$5000,0)),IFERROR(INDEX('01_Cad_Pecas'!$I$2:$I$5000,MATCH(VALUE($E987),'01_Cad_Pecas'!$D$2:$D$5000,0)),"")))</f>
        <v>6.7799999999999999E-2</v>
      </c>
      <c r="M987" s="10">
        <f t="shared" si="172"/>
        <v>3.2711999999999999</v>
      </c>
      <c r="N987" s="10">
        <v>46204</v>
      </c>
      <c r="O987" s="10"/>
      <c r="P987" s="10"/>
      <c r="Q987" s="10"/>
      <c r="R987" s="10" t="str">
        <f t="shared" si="173"/>
        <v/>
      </c>
      <c r="S987" s="10"/>
      <c r="T987" s="10" t="str">
        <f t="shared" si="174"/>
        <v/>
      </c>
      <c r="U987" s="10"/>
      <c r="V987" s="10" t="str">
        <f t="shared" ca="1" si="175"/>
        <v>SIM</v>
      </c>
      <c r="W987" s="10">
        <f>IF(OR($A987="",$I987="",$M987=""),"",SUMIFS($M$2:M987,$I$2:I987,$I987,$A$2:A987,$A987)-$M987)</f>
        <v>127.90540000000004</v>
      </c>
      <c r="X987" s="10">
        <f t="shared" si="176"/>
        <v>165.08380000000002</v>
      </c>
      <c r="Y987" s="10">
        <f>IFERROR(VLOOKUP($I987,'02_Cad_Maquinas'!$B$2:$H$200,7,FALSE()),"")</f>
        <v>448.8</v>
      </c>
      <c r="Z987" s="10">
        <f t="shared" si="177"/>
        <v>283.71619999999996</v>
      </c>
      <c r="AA987" s="11">
        <f t="shared" si="178"/>
        <v>0.36783377896613195</v>
      </c>
      <c r="AB987" s="10"/>
      <c r="AC987" s="10" t="str">
        <f t="shared" si="170"/>
        <v>|10179|</v>
      </c>
      <c r="AD987" s="10" t="str">
        <f t="shared" si="171"/>
        <v>UV</v>
      </c>
    </row>
    <row r="988" spans="1:30" x14ac:dyDescent="0.3">
      <c r="A988" s="35">
        <v>46203</v>
      </c>
      <c r="B988" s="10">
        <v>10179</v>
      </c>
      <c r="C988" s="10"/>
      <c r="D988" s="10" t="s">
        <v>56</v>
      </c>
      <c r="E988" s="10">
        <v>200306101</v>
      </c>
      <c r="F988" s="10" t="s">
        <v>3208</v>
      </c>
      <c r="G988" s="10" t="s">
        <v>56</v>
      </c>
      <c r="H988" s="10" t="s">
        <v>56</v>
      </c>
      <c r="I988" s="10" t="s">
        <v>56</v>
      </c>
      <c r="J988" s="9">
        <v>16</v>
      </c>
      <c r="K988" s="10">
        <f>IF($E988="","",IFERROR(INDEX('01_Cad_Pecas'!$H$2:$H$5000,MATCH($E988,'01_Cad_Pecas'!$D$2:$D$5000,0)),IFERROR(INDEX('01_Cad_Pecas'!$H$2:$H$5000,MATCH(VALUE($E988),'01_Cad_Pecas'!$D$2:$D$5000,0)),"")))</f>
        <v>3</v>
      </c>
      <c r="L988" s="10">
        <f>IF($E988="","",IFERROR(INDEX('01_Cad_Pecas'!$I$2:$I$5000,MATCH($E988,'01_Cad_Pecas'!$D$2:$D$5000,0)),IFERROR(INDEX('01_Cad_Pecas'!$I$2:$I$5000,MATCH(VALUE($E988),'01_Cad_Pecas'!$D$2:$D$5000,0)),"")))</f>
        <v>6.7799999999999999E-2</v>
      </c>
      <c r="M988" s="10">
        <f t="shared" si="172"/>
        <v>4.0847999999999995</v>
      </c>
      <c r="N988" s="10">
        <v>46204</v>
      </c>
      <c r="O988" s="10"/>
      <c r="P988" s="10"/>
      <c r="Q988" s="10"/>
      <c r="R988" s="10" t="str">
        <f t="shared" si="173"/>
        <v/>
      </c>
      <c r="S988" s="10"/>
      <c r="T988" s="10" t="str">
        <f t="shared" si="174"/>
        <v/>
      </c>
      <c r="U988" s="10"/>
      <c r="V988" s="10" t="str">
        <f t="shared" ca="1" si="175"/>
        <v>SIM</v>
      </c>
      <c r="W988" s="10">
        <f>IF(OR($A988="",$I988="",$M988=""),"",SUMIFS($M$2:M988,$I$2:I988,$I988,$A$2:A988,$A988)-$M988)</f>
        <v>131.17660000000004</v>
      </c>
      <c r="X988" s="10">
        <f t="shared" si="176"/>
        <v>165.08380000000002</v>
      </c>
      <c r="Y988" s="10">
        <f>IFERROR(VLOOKUP($I988,'02_Cad_Maquinas'!$B$2:$H$200,7,FALSE()),"")</f>
        <v>448.8</v>
      </c>
      <c r="Z988" s="10">
        <f t="shared" si="177"/>
        <v>283.71619999999996</v>
      </c>
      <c r="AA988" s="11">
        <f t="shared" si="178"/>
        <v>0.36783377896613195</v>
      </c>
      <c r="AB988" s="10"/>
      <c r="AC988" s="10" t="str">
        <f t="shared" si="170"/>
        <v>|10179|</v>
      </c>
      <c r="AD988" s="10" t="str">
        <f t="shared" si="171"/>
        <v>UV</v>
      </c>
    </row>
    <row r="989" spans="1:30" ht="24" customHeight="1" x14ac:dyDescent="0.3">
      <c r="A989" s="35">
        <v>46203</v>
      </c>
      <c r="B989" s="10">
        <v>10179</v>
      </c>
      <c r="C989" s="10"/>
      <c r="D989" s="10" t="s">
        <v>56</v>
      </c>
      <c r="E989" s="10">
        <v>200306102</v>
      </c>
      <c r="F989" s="10" t="s">
        <v>3209</v>
      </c>
      <c r="G989" s="10" t="s">
        <v>56</v>
      </c>
      <c r="H989" s="10" t="s">
        <v>56</v>
      </c>
      <c r="I989" s="10" t="s">
        <v>56</v>
      </c>
      <c r="J989" s="9">
        <v>8</v>
      </c>
      <c r="K989" s="10">
        <f>IF($E989="","",IFERROR(INDEX('01_Cad_Pecas'!$H$2:$H$5000,MATCH($E989,'01_Cad_Pecas'!$D$2:$D$5000,0)),IFERROR(INDEX('01_Cad_Pecas'!$H$2:$H$5000,MATCH(VALUE($E989),'01_Cad_Pecas'!$D$2:$D$5000,0)),"")))</f>
        <v>3</v>
      </c>
      <c r="L989" s="10">
        <f>IF($E989="","",IFERROR(INDEX('01_Cad_Pecas'!$I$2:$I$5000,MATCH($E989,'01_Cad_Pecas'!$D$2:$D$5000,0)),IFERROR(INDEX('01_Cad_Pecas'!$I$2:$I$5000,MATCH(VALUE($E989),'01_Cad_Pecas'!$D$2:$D$5000,0)),"")))</f>
        <v>6.7799999999999999E-2</v>
      </c>
      <c r="M989" s="10">
        <f t="shared" si="172"/>
        <v>3.5423999999999998</v>
      </c>
      <c r="N989" s="10">
        <v>46204</v>
      </c>
      <c r="O989" s="10"/>
      <c r="P989" s="10"/>
      <c r="Q989" s="10"/>
      <c r="R989" s="10" t="str">
        <f t="shared" si="173"/>
        <v/>
      </c>
      <c r="S989" s="10"/>
      <c r="T989" s="10" t="str">
        <f t="shared" si="174"/>
        <v/>
      </c>
      <c r="U989" s="10"/>
      <c r="V989" s="10" t="str">
        <f t="shared" ca="1" si="175"/>
        <v>SIM</v>
      </c>
      <c r="W989" s="10">
        <f>IF(OR($A989="",$I989="",$M989=""),"",SUMIFS($M$2:M989,$I$2:I989,$I989,$A$2:A989,$A989)-$M989)</f>
        <v>135.26140000000004</v>
      </c>
      <c r="X989" s="10">
        <f t="shared" si="176"/>
        <v>165.08380000000002</v>
      </c>
      <c r="Y989" s="10">
        <f>IFERROR(VLOOKUP($I989,'02_Cad_Maquinas'!$B$2:$H$200,7,FALSE()),"")</f>
        <v>448.8</v>
      </c>
      <c r="Z989" s="10">
        <f t="shared" si="177"/>
        <v>283.71619999999996</v>
      </c>
      <c r="AA989" s="11">
        <f t="shared" si="178"/>
        <v>0.36783377896613195</v>
      </c>
      <c r="AB989" s="10"/>
      <c r="AC989" s="10" t="str">
        <f t="shared" si="170"/>
        <v>|10179|</v>
      </c>
      <c r="AD989" s="10" t="str">
        <f t="shared" si="171"/>
        <v>UV</v>
      </c>
    </row>
    <row r="990" spans="1:30" ht="24" customHeight="1" x14ac:dyDescent="0.3">
      <c r="A990" s="35">
        <v>46203</v>
      </c>
      <c r="B990" s="10">
        <v>10179</v>
      </c>
      <c r="C990" s="10"/>
      <c r="D990" s="10" t="s">
        <v>56</v>
      </c>
      <c r="E990" s="10">
        <v>200306103</v>
      </c>
      <c r="F990" s="10" t="s">
        <v>3254</v>
      </c>
      <c r="G990" s="10" t="s">
        <v>56</v>
      </c>
      <c r="H990" s="10" t="s">
        <v>56</v>
      </c>
      <c r="I990" s="10" t="s">
        <v>56</v>
      </c>
      <c r="J990" s="9">
        <v>8</v>
      </c>
      <c r="K990" s="10">
        <f>IF($E990="","",IFERROR(INDEX('01_Cad_Pecas'!$H$2:$H$5000,MATCH($E990,'01_Cad_Pecas'!$D$2:$D$5000,0)),IFERROR(INDEX('01_Cad_Pecas'!$H$2:$H$5000,MATCH(VALUE($E990),'01_Cad_Pecas'!$D$2:$D$5000,0)),"")))</f>
        <v>1.1000000000000001</v>
      </c>
      <c r="L990" s="10">
        <f>IF($E990="","",IFERROR(INDEX('01_Cad_Pecas'!$I$2:$I$5000,MATCH($E990,'01_Cad_Pecas'!$D$2:$D$5000,0)),IFERROR(INDEX('01_Cad_Pecas'!$I$2:$I$5000,MATCH(VALUE($E990),'01_Cad_Pecas'!$D$2:$D$5000,0)),"")))</f>
        <v>9.375E-2</v>
      </c>
      <c r="M990" s="10">
        <f t="shared" si="172"/>
        <v>1.85</v>
      </c>
      <c r="N990" s="10">
        <v>46204</v>
      </c>
      <c r="O990" s="10"/>
      <c r="P990" s="10"/>
      <c r="Q990" s="10"/>
      <c r="R990" s="10" t="str">
        <f t="shared" si="173"/>
        <v/>
      </c>
      <c r="S990" s="10"/>
      <c r="T990" s="10" t="str">
        <f t="shared" si="174"/>
        <v/>
      </c>
      <c r="U990" s="10"/>
      <c r="V990" s="10" t="str">
        <f t="shared" ca="1" si="175"/>
        <v>SIM</v>
      </c>
      <c r="W990" s="10">
        <f>IF(OR($A990="",$I990="",$M990=""),"",SUMIFS($M$2:M990,$I$2:I990,$I990,$A$2:A990,$A990)-$M990)</f>
        <v>138.80380000000002</v>
      </c>
      <c r="X990" s="10">
        <f t="shared" si="176"/>
        <v>165.08380000000002</v>
      </c>
      <c r="Y990" s="10">
        <f>IFERROR(VLOOKUP($I990,'02_Cad_Maquinas'!$B$2:$H$200,7,FALSE()),"")</f>
        <v>448.8</v>
      </c>
      <c r="Z990" s="10">
        <f t="shared" si="177"/>
        <v>283.71619999999996</v>
      </c>
      <c r="AA990" s="11">
        <f t="shared" si="178"/>
        <v>0.36783377896613195</v>
      </c>
      <c r="AB990" s="10"/>
      <c r="AC990" s="10" t="str">
        <f t="shared" si="170"/>
        <v>|10179|</v>
      </c>
      <c r="AD990" s="10" t="str">
        <f t="shared" si="171"/>
        <v>UV</v>
      </c>
    </row>
    <row r="991" spans="1:30" ht="24" customHeight="1" x14ac:dyDescent="0.3">
      <c r="A991" s="35">
        <v>46203</v>
      </c>
      <c r="B991" s="10">
        <v>10179</v>
      </c>
      <c r="C991" s="10"/>
      <c r="D991" s="10" t="s">
        <v>56</v>
      </c>
      <c r="E991" s="10">
        <v>200308101</v>
      </c>
      <c r="F991" s="10" t="s">
        <v>3255</v>
      </c>
      <c r="G991" s="10" t="s">
        <v>56</v>
      </c>
      <c r="H991" s="10" t="s">
        <v>56</v>
      </c>
      <c r="I991" s="10" t="s">
        <v>56</v>
      </c>
      <c r="J991" s="9">
        <v>8</v>
      </c>
      <c r="K991" s="10">
        <f>IF($E991="","",IFERROR(INDEX('01_Cad_Pecas'!$H$2:$H$5000,MATCH($E991,'01_Cad_Pecas'!$D$2:$D$5000,0)),IFERROR(INDEX('01_Cad_Pecas'!$H$2:$H$5000,MATCH(VALUE($E991),'01_Cad_Pecas'!$D$2:$D$5000,0)),"")))</f>
        <v>1.1000000000000001</v>
      </c>
      <c r="L991" s="10">
        <f>IF($E991="","",IFERROR(INDEX('01_Cad_Pecas'!$I$2:$I$5000,MATCH($E991,'01_Cad_Pecas'!$D$2:$D$5000,0)),IFERROR(INDEX('01_Cad_Pecas'!$I$2:$I$5000,MATCH(VALUE($E991),'01_Cad_Pecas'!$D$2:$D$5000,0)),"")))</f>
        <v>9.375E-2</v>
      </c>
      <c r="M991" s="10">
        <f t="shared" si="172"/>
        <v>1.85</v>
      </c>
      <c r="N991" s="10">
        <v>46204</v>
      </c>
      <c r="O991" s="10"/>
      <c r="P991" s="10"/>
      <c r="Q991" s="10"/>
      <c r="R991" s="10" t="str">
        <f t="shared" si="173"/>
        <v/>
      </c>
      <c r="S991" s="10"/>
      <c r="T991" s="10" t="str">
        <f t="shared" si="174"/>
        <v/>
      </c>
      <c r="U991" s="10"/>
      <c r="V991" s="10" t="str">
        <f t="shared" ca="1" si="175"/>
        <v>SIM</v>
      </c>
      <c r="W991" s="10">
        <f>IF(OR($A991="",$I991="",$M991=""),"",SUMIFS($M$2:M991,$I$2:I991,$I991,$A$2:A991,$A991)-$M991)</f>
        <v>140.65380000000002</v>
      </c>
      <c r="X991" s="10">
        <f t="shared" si="176"/>
        <v>165.08380000000002</v>
      </c>
      <c r="Y991" s="10">
        <f>IFERROR(VLOOKUP($I991,'02_Cad_Maquinas'!$B$2:$H$200,7,FALSE()),"")</f>
        <v>448.8</v>
      </c>
      <c r="Z991" s="10">
        <f t="shared" si="177"/>
        <v>283.71619999999996</v>
      </c>
      <c r="AA991" s="11">
        <f t="shared" si="178"/>
        <v>0.36783377896613195</v>
      </c>
      <c r="AB991" s="10"/>
      <c r="AC991" s="10" t="str">
        <f t="shared" si="170"/>
        <v>|10179|</v>
      </c>
      <c r="AD991" s="10" t="str">
        <f t="shared" si="171"/>
        <v>UV</v>
      </c>
    </row>
    <row r="992" spans="1:30" ht="24" customHeight="1" x14ac:dyDescent="0.3">
      <c r="A992" s="35">
        <v>46203</v>
      </c>
      <c r="B992" s="10">
        <v>10179</v>
      </c>
      <c r="C992" s="10"/>
      <c r="D992" s="10" t="s">
        <v>56</v>
      </c>
      <c r="E992" s="10">
        <v>200308205</v>
      </c>
      <c r="F992" s="10" t="s">
        <v>3210</v>
      </c>
      <c r="G992" s="10" t="s">
        <v>56</v>
      </c>
      <c r="H992" s="10" t="s">
        <v>56</v>
      </c>
      <c r="I992" s="10" t="s">
        <v>56</v>
      </c>
      <c r="J992" s="9">
        <v>4</v>
      </c>
      <c r="K992" s="10">
        <f>IF($E992="","",IFERROR(INDEX('01_Cad_Pecas'!$H$2:$H$5000,MATCH($E992,'01_Cad_Pecas'!$D$2:$D$5000,0)),IFERROR(INDEX('01_Cad_Pecas'!$H$2:$H$5000,MATCH(VALUE($E992),'01_Cad_Pecas'!$D$2:$D$5000,0)),"")))</f>
        <v>5</v>
      </c>
      <c r="L992" s="10">
        <f>IF($E992="","",IFERROR(INDEX('01_Cad_Pecas'!$I$2:$I$5000,MATCH($E992,'01_Cad_Pecas'!$D$2:$D$5000,0)),IFERROR(INDEX('01_Cad_Pecas'!$I$2:$I$5000,MATCH(VALUE($E992),'01_Cad_Pecas'!$D$2:$D$5000,0)),"")))</f>
        <v>2.2400000000000002</v>
      </c>
      <c r="M992" s="10">
        <f t="shared" si="172"/>
        <v>13.96</v>
      </c>
      <c r="N992" s="10">
        <v>46204</v>
      </c>
      <c r="O992" s="10"/>
      <c r="P992" s="10"/>
      <c r="Q992" s="10"/>
      <c r="R992" s="10" t="str">
        <f t="shared" si="173"/>
        <v/>
      </c>
      <c r="S992" s="10"/>
      <c r="T992" s="10" t="str">
        <f t="shared" si="174"/>
        <v/>
      </c>
      <c r="U992" s="10"/>
      <c r="V992" s="10" t="str">
        <f t="shared" ca="1" si="175"/>
        <v>SIM</v>
      </c>
      <c r="W992" s="10">
        <f>IF(OR($A992="",$I992="",$M992=""),"",SUMIFS($M$2:M992,$I$2:I992,$I992,$A$2:A992,$A992)-$M992)</f>
        <v>142.50380000000001</v>
      </c>
      <c r="X992" s="10">
        <f t="shared" si="176"/>
        <v>165.08380000000002</v>
      </c>
      <c r="Y992" s="10">
        <f>IFERROR(VLOOKUP($I992,'02_Cad_Maquinas'!$B$2:$H$200,7,FALSE()),"")</f>
        <v>448.8</v>
      </c>
      <c r="Z992" s="10">
        <f t="shared" si="177"/>
        <v>283.71619999999996</v>
      </c>
      <c r="AA992" s="11">
        <f t="shared" si="178"/>
        <v>0.36783377896613195</v>
      </c>
      <c r="AB992" s="10"/>
      <c r="AC992" s="10" t="str">
        <f t="shared" si="170"/>
        <v>|10179|</v>
      </c>
      <c r="AD992" s="10" t="str">
        <f t="shared" si="171"/>
        <v>UV</v>
      </c>
    </row>
    <row r="993" spans="1:30" ht="24" customHeight="1" x14ac:dyDescent="0.3">
      <c r="A993" s="35">
        <v>46203</v>
      </c>
      <c r="B993" s="10">
        <v>10179</v>
      </c>
      <c r="C993" s="10"/>
      <c r="D993" s="10" t="s">
        <v>56</v>
      </c>
      <c r="E993" s="10">
        <v>30080008</v>
      </c>
      <c r="F993" s="10" t="s">
        <v>3163</v>
      </c>
      <c r="G993" s="10" t="s">
        <v>56</v>
      </c>
      <c r="H993" s="10" t="s">
        <v>56</v>
      </c>
      <c r="I993" s="10" t="s">
        <v>56</v>
      </c>
      <c r="J993" s="9">
        <v>2</v>
      </c>
      <c r="K993" s="10">
        <f>IF($E993="","",IFERROR(INDEX('01_Cad_Pecas'!$H$2:$H$5000,MATCH($E993,'01_Cad_Pecas'!$D$2:$D$5000,0)),IFERROR(INDEX('01_Cad_Pecas'!$H$2:$H$5000,MATCH(VALUE($E993),'01_Cad_Pecas'!$D$2:$D$5000,0)),"")))</f>
        <v>7</v>
      </c>
      <c r="L993" s="10">
        <f>IF($E993="","",IFERROR(INDEX('01_Cad_Pecas'!$I$2:$I$5000,MATCH($E993,'01_Cad_Pecas'!$D$2:$D$5000,0)),IFERROR(INDEX('01_Cad_Pecas'!$I$2:$I$5000,MATCH(VALUE($E993),'01_Cad_Pecas'!$D$2:$D$5000,0)),"")))</f>
        <v>0.81</v>
      </c>
      <c r="M993" s="10">
        <f t="shared" si="172"/>
        <v>8.620000000000001</v>
      </c>
      <c r="N993" s="10">
        <v>46204</v>
      </c>
      <c r="O993" s="10"/>
      <c r="P993" s="10"/>
      <c r="Q993" s="10"/>
      <c r="R993" s="10" t="str">
        <f t="shared" si="173"/>
        <v/>
      </c>
      <c r="S993" s="10"/>
      <c r="T993" s="10" t="str">
        <f t="shared" si="174"/>
        <v/>
      </c>
      <c r="U993" s="10"/>
      <c r="V993" s="10" t="str">
        <f t="shared" ca="1" si="175"/>
        <v>SIM</v>
      </c>
      <c r="W993" s="10">
        <f>IF(OR($A993="",$I993="",$M993=""),"",SUMIFS($M$2:M993,$I$2:I993,$I993,$A$2:A993,$A993)-$M993)</f>
        <v>156.46380000000002</v>
      </c>
      <c r="X993" s="10">
        <f t="shared" si="176"/>
        <v>165.08380000000002</v>
      </c>
      <c r="Y993" s="10">
        <f>IFERROR(VLOOKUP($I993,'02_Cad_Maquinas'!$B$2:$H$200,7,FALSE()),"")</f>
        <v>448.8</v>
      </c>
      <c r="Z993" s="10">
        <f t="shared" si="177"/>
        <v>283.71619999999996</v>
      </c>
      <c r="AA993" s="11">
        <f t="shared" si="178"/>
        <v>0.36783377896613195</v>
      </c>
      <c r="AB993" s="10"/>
      <c r="AC993" s="10" t="str">
        <f t="shared" si="170"/>
        <v>|10179|</v>
      </c>
      <c r="AD993" s="10" t="str">
        <f t="shared" si="171"/>
        <v>UV</v>
      </c>
    </row>
    <row r="994" spans="1:30" ht="60" customHeight="1" x14ac:dyDescent="0.3">
      <c r="A994" s="35">
        <v>46205</v>
      </c>
      <c r="B994" s="10" t="s">
        <v>3078</v>
      </c>
      <c r="C994" s="10"/>
      <c r="D994" s="10" t="s">
        <v>56</v>
      </c>
      <c r="E994" s="17">
        <v>20021607</v>
      </c>
      <c r="F994" s="18" t="s">
        <v>2187</v>
      </c>
      <c r="G994" s="10" t="s">
        <v>56</v>
      </c>
      <c r="H994" s="10" t="s">
        <v>56</v>
      </c>
      <c r="I994" s="10" t="s">
        <v>56</v>
      </c>
      <c r="J994" s="21">
        <v>12</v>
      </c>
      <c r="K994" s="10">
        <f>IF($E994="","",IFERROR(INDEX('01_Cad_Pecas'!$H$2:$H$5000,MATCH($E994,'01_Cad_Pecas'!$D$2:$D$5000,0)),IFERROR(INDEX('01_Cad_Pecas'!$H$2:$H$5000,MATCH(VALUE($E994),'01_Cad_Pecas'!$D$2:$D$5000,0)),"")))</f>
        <v>2</v>
      </c>
      <c r="L994" s="10">
        <f>IF($E994="","",IFERROR(INDEX('01_Cad_Pecas'!$I$2:$I$5000,MATCH($E994,'01_Cad_Pecas'!$D$2:$D$5000,0)),IFERROR(INDEX('01_Cad_Pecas'!$I$2:$I$5000,MATCH(VALUE($E994),'01_Cad_Pecas'!$D$2:$D$5000,0)),"")))</f>
        <v>1.45</v>
      </c>
      <c r="M994" s="10">
        <f t="shared" si="172"/>
        <v>19.399999999999999</v>
      </c>
      <c r="N994" s="10">
        <v>46205</v>
      </c>
      <c r="O994" s="10"/>
      <c r="P994" s="10"/>
      <c r="Q994" s="10"/>
      <c r="R994" s="10" t="str">
        <f t="shared" si="173"/>
        <v/>
      </c>
      <c r="S994" s="10"/>
      <c r="T994" s="10" t="str">
        <f t="shared" si="174"/>
        <v/>
      </c>
      <c r="U994" s="10"/>
      <c r="V994" s="10" t="str">
        <f t="shared" ca="1" si="175"/>
        <v>SIM</v>
      </c>
      <c r="W994" s="10">
        <f>IF(OR($A994="",$I994="",$M994=""),"",SUMIFS($M$2:M994,$I$2:I994,$I994,$A$2:A994,$A994)-$M994)</f>
        <v>0</v>
      </c>
      <c r="X994" s="10">
        <f t="shared" si="176"/>
        <v>114.4</v>
      </c>
      <c r="Y994" s="10">
        <f>IFERROR(VLOOKUP($I994,'02_Cad_Maquinas'!$B$2:$H$200,7,FALSE()),"")</f>
        <v>448.8</v>
      </c>
      <c r="Z994" s="10">
        <f t="shared" si="177"/>
        <v>334.4</v>
      </c>
      <c r="AA994" s="11">
        <f t="shared" si="178"/>
        <v>0.25490196078431371</v>
      </c>
      <c r="AB994" s="10"/>
      <c r="AC994" s="10" t="str">
        <f t="shared" si="170"/>
        <v>|10149|10150|10151|10152|10153|10154|</v>
      </c>
      <c r="AD994" s="10" t="str">
        <f t="shared" si="171"/>
        <v>UV</v>
      </c>
    </row>
    <row r="995" spans="1:30" ht="60" customHeight="1" x14ac:dyDescent="0.3">
      <c r="A995" s="35">
        <v>46205</v>
      </c>
      <c r="B995" s="10" t="s">
        <v>3079</v>
      </c>
      <c r="C995" s="10"/>
      <c r="D995" s="10" t="s">
        <v>56</v>
      </c>
      <c r="E995" s="17">
        <v>20053207</v>
      </c>
      <c r="F995" s="18" t="s">
        <v>3221</v>
      </c>
      <c r="G995" s="10" t="s">
        <v>56</v>
      </c>
      <c r="H995" s="10" t="s">
        <v>56</v>
      </c>
      <c r="I995" s="10" t="s">
        <v>56</v>
      </c>
      <c r="J995" s="21">
        <v>4</v>
      </c>
      <c r="K995" s="10">
        <f>IF($E995="","",IFERROR(INDEX('01_Cad_Pecas'!$H$2:$H$5000,MATCH($E995,'01_Cad_Pecas'!$D$2:$D$5000,0)),IFERROR(INDEX('01_Cad_Pecas'!$H$2:$H$5000,MATCH(VALUE($E995),'01_Cad_Pecas'!$D$2:$D$5000,0)),"")))</f>
        <v>2</v>
      </c>
      <c r="L995" s="10">
        <f>IF($E995="","",IFERROR(INDEX('01_Cad_Pecas'!$I$2:$I$5000,MATCH($E995,'01_Cad_Pecas'!$D$2:$D$5000,0)),IFERROR(INDEX('01_Cad_Pecas'!$I$2:$I$5000,MATCH(VALUE($E995),'01_Cad_Pecas'!$D$2:$D$5000,0)),"")))</f>
        <v>1.45</v>
      </c>
      <c r="M995" s="10">
        <f t="shared" si="172"/>
        <v>7.8</v>
      </c>
      <c r="N995" s="10">
        <v>46205</v>
      </c>
      <c r="O995" s="10"/>
      <c r="P995" s="10"/>
      <c r="Q995" s="10"/>
      <c r="R995" s="10" t="str">
        <f t="shared" si="173"/>
        <v/>
      </c>
      <c r="S995" s="10"/>
      <c r="T995" s="10" t="str">
        <f t="shared" si="174"/>
        <v/>
      </c>
      <c r="U995" s="10"/>
      <c r="V995" s="10" t="str">
        <f t="shared" ca="1" si="175"/>
        <v>SIM</v>
      </c>
      <c r="W995" s="10">
        <f>IF(OR($A995="",$I995="",$M995=""),"",SUMIFS($M$2:M995,$I$2:I995,$I995,$A$2:A995,$A995)-$M995)</f>
        <v>19.399999999999999</v>
      </c>
      <c r="X995" s="10">
        <f t="shared" si="176"/>
        <v>114.4</v>
      </c>
      <c r="Y995" s="10">
        <f>IFERROR(VLOOKUP($I995,'02_Cad_Maquinas'!$B$2:$H$200,7,FALSE()),"")</f>
        <v>448.8</v>
      </c>
      <c r="Z995" s="10">
        <f t="shared" si="177"/>
        <v>334.4</v>
      </c>
      <c r="AA995" s="11">
        <f t="shared" si="178"/>
        <v>0.25490196078431371</v>
      </c>
      <c r="AB995" s="10"/>
      <c r="AC995" s="10" t="str">
        <f t="shared" si="170"/>
        <v>|10149|10150|10151|10152|10153|10155|</v>
      </c>
      <c r="AD995" s="10" t="str">
        <f t="shared" si="171"/>
        <v>UV</v>
      </c>
    </row>
    <row r="996" spans="1:30" ht="60" customHeight="1" x14ac:dyDescent="0.35">
      <c r="A996" s="35">
        <v>46205</v>
      </c>
      <c r="B996" s="10" t="s">
        <v>3080</v>
      </c>
      <c r="C996" s="10"/>
      <c r="D996" s="10" t="s">
        <v>56</v>
      </c>
      <c r="E996" s="17">
        <v>20083212</v>
      </c>
      <c r="F996" s="18" t="s">
        <v>3222</v>
      </c>
      <c r="G996" s="10" t="s">
        <v>56</v>
      </c>
      <c r="H996" s="10" t="s">
        <v>56</v>
      </c>
      <c r="I996" s="10" t="s">
        <v>56</v>
      </c>
      <c r="J996" s="21">
        <v>2</v>
      </c>
      <c r="K996" s="10">
        <f>IF($E996="","",IFERROR(INDEX('01_Cad_Pecas'!$H$2:$H$5000,MATCH($E996,'01_Cad_Pecas'!$D$2:$D$5000,0)),IFERROR(INDEX('01_Cad_Pecas'!$H$2:$H$5000,MATCH(VALUE($E996),'01_Cad_Pecas'!$D$2:$D$5000,0)),"")))</f>
        <v>2</v>
      </c>
      <c r="L996" s="10">
        <f>IF($E996="","",IFERROR(INDEX('01_Cad_Pecas'!$I$2:$I$5000,MATCH($E996,'01_Cad_Pecas'!$D$2:$D$5000,0)),IFERROR(INDEX('01_Cad_Pecas'!$I$2:$I$5000,MATCH(VALUE($E996),'01_Cad_Pecas'!$D$2:$D$5000,0)),"")))</f>
        <v>1.45</v>
      </c>
      <c r="M996" s="10">
        <f t="shared" si="172"/>
        <v>4.9000000000000004</v>
      </c>
      <c r="N996" s="10">
        <v>46205</v>
      </c>
      <c r="O996" s="10"/>
      <c r="P996" s="10"/>
      <c r="Q996" s="10"/>
      <c r="R996" s="10" t="str">
        <f t="shared" si="173"/>
        <v/>
      </c>
      <c r="S996" s="10"/>
      <c r="T996" s="10" t="str">
        <f t="shared" si="174"/>
        <v/>
      </c>
      <c r="U996" s="10"/>
      <c r="V996" s="10" t="str">
        <f t="shared" ca="1" si="175"/>
        <v>SIM</v>
      </c>
      <c r="W996" s="10">
        <f>IF(OR($A996="",$I996="",$M996=""),"",SUMIFS($M$2:M996,$I$2:I996,$I996,$A$2:A996,$A996)-$M996)</f>
        <v>27.200000000000003</v>
      </c>
      <c r="X996" s="10">
        <f t="shared" si="176"/>
        <v>114.4</v>
      </c>
      <c r="Y996" s="10">
        <f>IFERROR(VLOOKUP($I996,'02_Cad_Maquinas'!$B$2:$H$200,7,FALSE()),"")</f>
        <v>448.8</v>
      </c>
      <c r="Z996" s="10">
        <f t="shared" si="177"/>
        <v>334.4</v>
      </c>
      <c r="AA996" s="11">
        <f t="shared" si="178"/>
        <v>0.25490196078431371</v>
      </c>
      <c r="AB996" s="10"/>
    </row>
    <row r="997" spans="1:30" ht="60" customHeight="1" x14ac:dyDescent="0.35">
      <c r="A997" s="35">
        <v>46205</v>
      </c>
      <c r="B997" s="10" t="s">
        <v>3081</v>
      </c>
      <c r="C997" s="10"/>
      <c r="D997" s="10" t="s">
        <v>56</v>
      </c>
      <c r="E997" s="17">
        <v>20083212</v>
      </c>
      <c r="F997" s="18" t="s">
        <v>3222</v>
      </c>
      <c r="G997" s="10" t="s">
        <v>56</v>
      </c>
      <c r="H997" s="10" t="s">
        <v>56</v>
      </c>
      <c r="I997" s="10" t="s">
        <v>56</v>
      </c>
      <c r="J997" s="21">
        <v>4</v>
      </c>
      <c r="K997" s="10">
        <f>IF($E997="","",IFERROR(INDEX('01_Cad_Pecas'!$H$2:$H$5000,MATCH($E997,'01_Cad_Pecas'!$D$2:$D$5000,0)),IFERROR(INDEX('01_Cad_Pecas'!$H$2:$H$5000,MATCH(VALUE($E997),'01_Cad_Pecas'!$D$2:$D$5000,0)),"")))</f>
        <v>2</v>
      </c>
      <c r="L997" s="10">
        <f>IF($E997="","",IFERROR(INDEX('01_Cad_Pecas'!$I$2:$I$5000,MATCH($E997,'01_Cad_Pecas'!$D$2:$D$5000,0)),IFERROR(INDEX('01_Cad_Pecas'!$I$2:$I$5000,MATCH(VALUE($E997),'01_Cad_Pecas'!$D$2:$D$5000,0)),"")))</f>
        <v>1.45</v>
      </c>
      <c r="M997" s="10">
        <f t="shared" si="172"/>
        <v>7.8</v>
      </c>
      <c r="N997" s="10">
        <v>46205</v>
      </c>
      <c r="O997" s="10"/>
      <c r="P997" s="10"/>
      <c r="Q997" s="10"/>
      <c r="R997" s="10" t="str">
        <f t="shared" si="173"/>
        <v/>
      </c>
      <c r="S997" s="10"/>
      <c r="T997" s="10" t="str">
        <f t="shared" si="174"/>
        <v/>
      </c>
      <c r="U997" s="10"/>
      <c r="V997" s="10" t="str">
        <f t="shared" ca="1" si="175"/>
        <v>SIM</v>
      </c>
      <c r="W997" s="10">
        <f>IF(OR($A997="",$I997="",$M997=""),"",SUMIFS($M$2:M997,$I$2:I997,$I997,$A$2:A997,$A997)-$M997)</f>
        <v>32.1</v>
      </c>
      <c r="X997" s="10">
        <f t="shared" si="176"/>
        <v>114.4</v>
      </c>
      <c r="Y997" s="10">
        <f>IFERROR(VLOOKUP($I997,'02_Cad_Maquinas'!$B$2:$H$200,7,FALSE()),"")</f>
        <v>448.8</v>
      </c>
      <c r="Z997" s="10">
        <f t="shared" si="177"/>
        <v>334.4</v>
      </c>
      <c r="AA997" s="11">
        <f t="shared" si="178"/>
        <v>0.25490196078431371</v>
      </c>
      <c r="AB997" s="10"/>
    </row>
    <row r="998" spans="1:30" ht="60" customHeight="1" x14ac:dyDescent="0.35">
      <c r="A998" s="35">
        <v>46205</v>
      </c>
      <c r="B998" s="10" t="s">
        <v>3084</v>
      </c>
      <c r="C998" s="10"/>
      <c r="D998" s="10" t="s">
        <v>56</v>
      </c>
      <c r="E998" s="17">
        <v>20058407</v>
      </c>
      <c r="F998" s="18" t="s">
        <v>3223</v>
      </c>
      <c r="G998" s="10" t="s">
        <v>56</v>
      </c>
      <c r="H998" s="10" t="s">
        <v>56</v>
      </c>
      <c r="I998" s="10" t="s">
        <v>56</v>
      </c>
      <c r="J998" s="21">
        <v>50</v>
      </c>
      <c r="K998" s="10">
        <f>IF($E998="","",IFERROR(INDEX('01_Cad_Pecas'!$H$2:$H$5000,MATCH($E998,'01_Cad_Pecas'!$D$2:$D$5000,0)),IFERROR(INDEX('01_Cad_Pecas'!$H$2:$H$5000,MATCH(VALUE($E998),'01_Cad_Pecas'!$D$2:$D$5000,0)),"")))</f>
        <v>2</v>
      </c>
      <c r="L998" s="10">
        <f>IF($E998="","",IFERROR(INDEX('01_Cad_Pecas'!$I$2:$I$5000,MATCH($E998,'01_Cad_Pecas'!$D$2:$D$5000,0)),IFERROR(INDEX('01_Cad_Pecas'!$I$2:$I$5000,MATCH(VALUE($E998),'01_Cad_Pecas'!$D$2:$D$5000,0)),"")))</f>
        <v>1.45</v>
      </c>
      <c r="M998" s="10">
        <f t="shared" si="172"/>
        <v>74.5</v>
      </c>
      <c r="N998" s="10">
        <v>46205</v>
      </c>
      <c r="O998" s="10"/>
      <c r="P998" s="10"/>
      <c r="Q998" s="10"/>
      <c r="R998" s="10" t="str">
        <f t="shared" si="173"/>
        <v/>
      </c>
      <c r="S998" s="10"/>
      <c r="T998" s="10" t="str">
        <f t="shared" si="174"/>
        <v/>
      </c>
      <c r="U998" s="10"/>
      <c r="V998" s="10" t="str">
        <f t="shared" ca="1" si="175"/>
        <v>SIM</v>
      </c>
      <c r="W998" s="10">
        <f>IF(OR($A998="",$I998="",$M998=""),"",SUMIFS($M$2:M998,$I$2:I998,$I998,$A$2:A998,$A998)-$M998)</f>
        <v>39.900000000000006</v>
      </c>
      <c r="X998" s="10">
        <f t="shared" si="176"/>
        <v>114.4</v>
      </c>
      <c r="Y998" s="10">
        <f>IFERROR(VLOOKUP($I998,'02_Cad_Maquinas'!$B$2:$H$200,7,FALSE()),"")</f>
        <v>448.8</v>
      </c>
      <c r="Z998" s="10">
        <f t="shared" si="177"/>
        <v>334.4</v>
      </c>
      <c r="AA998" s="11">
        <f t="shared" si="178"/>
        <v>0.25490196078431371</v>
      </c>
      <c r="AB998" s="10"/>
    </row>
    <row r="999" spans="1:30" ht="20" customHeight="1" x14ac:dyDescent="0.35">
      <c r="A999" s="35">
        <v>46204</v>
      </c>
      <c r="B999" s="10">
        <v>10180.101479999999</v>
      </c>
      <c r="C999" s="10"/>
      <c r="D999" s="10" t="s">
        <v>56</v>
      </c>
      <c r="E999" s="17">
        <v>20020007</v>
      </c>
      <c r="F999" s="18" t="s">
        <v>3220</v>
      </c>
      <c r="G999" s="10" t="s">
        <v>56</v>
      </c>
      <c r="H999" s="10" t="s">
        <v>56</v>
      </c>
      <c r="I999" s="10" t="s">
        <v>56</v>
      </c>
      <c r="J999" s="21">
        <v>15</v>
      </c>
      <c r="K999" s="10">
        <f>IF($E999="","",IFERROR(INDEX('01_Cad_Pecas'!$H$2:$H$5000,MATCH($E999,'01_Cad_Pecas'!$D$2:$D$5000,0)),IFERROR(INDEX('01_Cad_Pecas'!$H$2:$H$5000,MATCH(VALUE($E999),'01_Cad_Pecas'!$D$2:$D$5000,0)),"")))</f>
        <v>2</v>
      </c>
      <c r="L999" s="10">
        <f>IF($E999="","",IFERROR(INDEX('01_Cad_Pecas'!$I$2:$I$5000,MATCH($E999,'01_Cad_Pecas'!$D$2:$D$5000,0)),IFERROR(INDEX('01_Cad_Pecas'!$I$2:$I$5000,MATCH(VALUE($E999),'01_Cad_Pecas'!$D$2:$D$5000,0)),"")))</f>
        <v>1.45</v>
      </c>
      <c r="M999" s="10">
        <f t="shared" si="172"/>
        <v>23.75</v>
      </c>
      <c r="N999" s="10">
        <v>46206</v>
      </c>
      <c r="O999" s="10">
        <v>15</v>
      </c>
      <c r="P999" s="10"/>
      <c r="Q999" s="10"/>
      <c r="R999" s="10">
        <f t="shared" si="173"/>
        <v>23.75</v>
      </c>
      <c r="S999" s="10"/>
      <c r="T999" s="10">
        <f t="shared" si="174"/>
        <v>1</v>
      </c>
      <c r="U999" s="10" t="s">
        <v>36</v>
      </c>
      <c r="V999" s="10" t="str">
        <f t="shared" ca="1" si="175"/>
        <v>NÃO</v>
      </c>
      <c r="W999" s="10">
        <f>IF(OR($A999="",$I999="",$M999=""),"",SUMIFS($M$2:M999,$I$2:I999,$I999,$A$2:A999,$A999)-$M999)</f>
        <v>0</v>
      </c>
      <c r="X999" s="10">
        <f t="shared" si="176"/>
        <v>865.64200000000005</v>
      </c>
      <c r="Y999" s="10">
        <f>IFERROR(VLOOKUP($I999,'02_Cad_Maquinas'!$B$2:$H$200,7,FALSE()),"")</f>
        <v>448.8</v>
      </c>
      <c r="Z999" s="10">
        <f t="shared" si="177"/>
        <v>-416.84200000000004</v>
      </c>
      <c r="AA999" s="11">
        <f t="shared" si="178"/>
        <v>1.9287923351158647</v>
      </c>
      <c r="AB999" s="10"/>
    </row>
    <row r="1000" spans="1:30" ht="20" customHeight="1" x14ac:dyDescent="0.35">
      <c r="A1000" s="35">
        <v>46204</v>
      </c>
      <c r="B1000" s="10">
        <v>10180.101479999999</v>
      </c>
      <c r="C1000" s="10"/>
      <c r="D1000" s="10" t="s">
        <v>56</v>
      </c>
      <c r="E1000" s="17">
        <v>20051001</v>
      </c>
      <c r="F1000" s="18" t="s">
        <v>3215</v>
      </c>
      <c r="G1000" s="10" t="s">
        <v>56</v>
      </c>
      <c r="H1000" s="10" t="s">
        <v>56</v>
      </c>
      <c r="I1000" s="10" t="s">
        <v>56</v>
      </c>
      <c r="J1000" s="21">
        <v>155</v>
      </c>
      <c r="K1000" s="10">
        <f>IF($E1000="","",IFERROR(INDEX('01_Cad_Pecas'!$H$2:$H$5000,MATCH($E1000,'01_Cad_Pecas'!$D$2:$D$5000,0)),IFERROR(INDEX('01_Cad_Pecas'!$H$2:$H$5000,MATCH(VALUE($E1000),'01_Cad_Pecas'!$D$2:$D$5000,0)),"")))</f>
        <v>2</v>
      </c>
      <c r="L1000" s="10">
        <f>IF($E1000="","",IFERROR(INDEX('01_Cad_Pecas'!$I$2:$I$5000,MATCH($E1000,'01_Cad_Pecas'!$D$2:$D$5000,0)),IFERROR(INDEX('01_Cad_Pecas'!$I$2:$I$5000,MATCH(VALUE($E1000),'01_Cad_Pecas'!$D$2:$D$5000,0)),"")))</f>
        <v>1.45</v>
      </c>
      <c r="M1000" s="10">
        <f t="shared" si="172"/>
        <v>226.75</v>
      </c>
      <c r="N1000" s="10">
        <v>46206</v>
      </c>
      <c r="O1000" s="10">
        <v>155</v>
      </c>
      <c r="P1000" s="10"/>
      <c r="Q1000" s="10"/>
      <c r="R1000" s="10">
        <f t="shared" si="173"/>
        <v>226.75</v>
      </c>
      <c r="S1000" s="10"/>
      <c r="T1000" s="10">
        <f t="shared" si="174"/>
        <v>1</v>
      </c>
      <c r="U1000" s="10" t="s">
        <v>36</v>
      </c>
      <c r="V1000" s="10" t="str">
        <f t="shared" ca="1" si="175"/>
        <v>NÃO</v>
      </c>
      <c r="W1000" s="10">
        <f>IF(OR($A1000="",$I1000="",$M1000=""),"",SUMIFS($M$2:M1000,$I$2:I1000,$I1000,$A$2:A1000,$A1000)-$M1000)</f>
        <v>23.75</v>
      </c>
      <c r="X1000" s="10">
        <f t="shared" si="176"/>
        <v>865.64200000000005</v>
      </c>
      <c r="Y1000" s="10">
        <f>IFERROR(VLOOKUP($I1000,'02_Cad_Maquinas'!$B$2:$H$200,7,FALSE()),"")</f>
        <v>448.8</v>
      </c>
      <c r="Z1000" s="10">
        <f t="shared" si="177"/>
        <v>-416.84200000000004</v>
      </c>
      <c r="AA1000" s="11">
        <f t="shared" si="178"/>
        <v>1.9287923351158647</v>
      </c>
      <c r="AB1000" s="10"/>
    </row>
    <row r="1001" spans="1:30" ht="20" customHeight="1" x14ac:dyDescent="0.35">
      <c r="A1001" s="35">
        <v>46204</v>
      </c>
      <c r="B1001" s="10">
        <v>10180.101479999999</v>
      </c>
      <c r="C1001" s="10"/>
      <c r="D1001" s="10" t="s">
        <v>56</v>
      </c>
      <c r="E1001" s="17">
        <v>30124801</v>
      </c>
      <c r="F1001" s="18" t="s">
        <v>3164</v>
      </c>
      <c r="G1001" s="10" t="s">
        <v>56</v>
      </c>
      <c r="H1001" s="10" t="s">
        <v>56</v>
      </c>
      <c r="I1001" s="10" t="s">
        <v>56</v>
      </c>
      <c r="J1001" s="21">
        <v>205</v>
      </c>
      <c r="K1001" s="10">
        <f>IF($E1001="","",IFERROR(INDEX('01_Cad_Pecas'!$H$2:$H$5000,MATCH($E1001,'01_Cad_Pecas'!$D$2:$D$5000,0)),IFERROR(INDEX('01_Cad_Pecas'!$H$2:$H$5000,MATCH(VALUE($E1001),'01_Cad_Pecas'!$D$2:$D$5000,0)),"")))</f>
        <v>7</v>
      </c>
      <c r="L1001" s="10">
        <f>IF($E1001="","",IFERROR(INDEX('01_Cad_Pecas'!$I$2:$I$5000,MATCH($E1001,'01_Cad_Pecas'!$D$2:$D$5000,0)),IFERROR(INDEX('01_Cad_Pecas'!$I$2:$I$5000,MATCH(VALUE($E1001),'01_Cad_Pecas'!$D$2:$D$5000,0)),"")))</f>
        <v>0.81</v>
      </c>
      <c r="M1001" s="10">
        <f t="shared" si="172"/>
        <v>173.05</v>
      </c>
      <c r="N1001" s="10">
        <v>46206</v>
      </c>
      <c r="O1001" s="10">
        <v>205</v>
      </c>
      <c r="P1001" s="10"/>
      <c r="Q1001" s="10"/>
      <c r="R1001" s="10">
        <f t="shared" si="173"/>
        <v>173.05</v>
      </c>
      <c r="S1001" s="10"/>
      <c r="T1001" s="10">
        <f t="shared" si="174"/>
        <v>1</v>
      </c>
      <c r="U1001" s="10" t="s">
        <v>36</v>
      </c>
      <c r="V1001" s="10" t="str">
        <f t="shared" ca="1" si="175"/>
        <v>NÃO</v>
      </c>
      <c r="W1001" s="10">
        <f>IF(OR($A1001="",$I1001="",$M1001=""),"",SUMIFS($M$2:M1001,$I$2:I1001,$I1001,$A$2:A1001,$A1001)-$M1001)</f>
        <v>250.5</v>
      </c>
      <c r="X1001" s="10">
        <f t="shared" si="176"/>
        <v>865.64200000000005</v>
      </c>
      <c r="Y1001" s="10">
        <f>IFERROR(VLOOKUP($I1001,'02_Cad_Maquinas'!$B$2:$H$200,7,FALSE()),"")</f>
        <v>448.8</v>
      </c>
      <c r="Z1001" s="10">
        <f t="shared" si="177"/>
        <v>-416.84200000000004</v>
      </c>
      <c r="AA1001" s="11">
        <f t="shared" si="178"/>
        <v>1.9287923351158647</v>
      </c>
      <c r="AB1001" s="10"/>
    </row>
    <row r="1002" spans="1:30" ht="20" customHeight="1" x14ac:dyDescent="0.35">
      <c r="A1002" s="35">
        <v>46204</v>
      </c>
      <c r="B1002" s="10">
        <v>10180.101479999999</v>
      </c>
      <c r="C1002" s="10"/>
      <c r="D1002" s="10" t="s">
        <v>56</v>
      </c>
      <c r="E1002" s="17">
        <v>30001202</v>
      </c>
      <c r="F1002" s="18" t="s">
        <v>3191</v>
      </c>
      <c r="G1002" s="10" t="s">
        <v>56</v>
      </c>
      <c r="H1002" s="10" t="s">
        <v>56</v>
      </c>
      <c r="I1002" s="10" t="s">
        <v>56</v>
      </c>
      <c r="J1002" s="21">
        <v>1640</v>
      </c>
      <c r="K1002" s="10">
        <f>IF($E1002="","",IFERROR(INDEX('01_Cad_Pecas'!$H$2:$H$5000,MATCH($E1002,'01_Cad_Pecas'!$D$2:$D$5000,0)),IFERROR(INDEX('01_Cad_Pecas'!$H$2:$H$5000,MATCH(VALUE($E1002),'01_Cad_Pecas'!$D$2:$D$5000,0)),"")))</f>
        <v>3</v>
      </c>
      <c r="L1002" s="10">
        <f>IF($E1002="","",IFERROR(INDEX('01_Cad_Pecas'!$I$2:$I$5000,MATCH($E1002,'01_Cad_Pecas'!$D$2:$D$5000,0)),IFERROR(INDEX('01_Cad_Pecas'!$I$2:$I$5000,MATCH(VALUE($E1002),'01_Cad_Pecas'!$D$2:$D$5000,0)),"")))</f>
        <v>6.7799999999999999E-2</v>
      </c>
      <c r="M1002" s="10">
        <f t="shared" si="172"/>
        <v>114.19199999999999</v>
      </c>
      <c r="N1002" s="10">
        <v>46206</v>
      </c>
      <c r="O1002" s="10">
        <v>1640</v>
      </c>
      <c r="P1002" s="10"/>
      <c r="Q1002" s="10"/>
      <c r="R1002" s="10">
        <f t="shared" si="173"/>
        <v>114.19199999999999</v>
      </c>
      <c r="S1002" s="10"/>
      <c r="T1002" s="10">
        <f t="shared" si="174"/>
        <v>1</v>
      </c>
      <c r="U1002" s="10" t="s">
        <v>36</v>
      </c>
      <c r="V1002" s="10" t="str">
        <f t="shared" ca="1" si="175"/>
        <v>NÃO</v>
      </c>
      <c r="W1002" s="10">
        <f>IF(OR($A1002="",$I1002="",$M1002=""),"",SUMIFS($M$2:M1002,$I$2:I1002,$I1002,$A$2:A1002,$A1002)-$M1002)</f>
        <v>423.54999999999995</v>
      </c>
      <c r="X1002" s="10">
        <f t="shared" si="176"/>
        <v>865.64200000000005</v>
      </c>
      <c r="Y1002" s="10">
        <f>IFERROR(VLOOKUP($I1002,'02_Cad_Maquinas'!$B$2:$H$200,7,FALSE()),"")</f>
        <v>448.8</v>
      </c>
      <c r="Z1002" s="10">
        <f t="shared" si="177"/>
        <v>-416.84200000000004</v>
      </c>
      <c r="AA1002" s="11">
        <f t="shared" si="178"/>
        <v>1.9287923351158647</v>
      </c>
      <c r="AB1002" s="10"/>
    </row>
    <row r="1003" spans="1:30" ht="20" customHeight="1" x14ac:dyDescent="0.35">
      <c r="A1003" s="35">
        <v>46204</v>
      </c>
      <c r="B1003" s="10">
        <v>10180.101479999999</v>
      </c>
      <c r="C1003" s="10"/>
      <c r="D1003" s="10" t="s">
        <v>56</v>
      </c>
      <c r="E1003" s="17">
        <v>30001301</v>
      </c>
      <c r="F1003" s="18" t="s">
        <v>3294</v>
      </c>
      <c r="G1003" s="10" t="s">
        <v>56</v>
      </c>
      <c r="H1003" s="10" t="s">
        <v>56</v>
      </c>
      <c r="I1003" s="10" t="s">
        <v>56</v>
      </c>
      <c r="J1003" s="21">
        <v>1640</v>
      </c>
      <c r="K1003" s="10">
        <f>IF($E1003="","",IFERROR(INDEX('01_Cad_Pecas'!$H$2:$H$5000,MATCH($E1003,'01_Cad_Pecas'!$D$2:$D$5000,0)),IFERROR(INDEX('01_Cad_Pecas'!$H$2:$H$5000,MATCH(VALUE($E1003),'01_Cad_Pecas'!$D$2:$D$5000,0)),"")))</f>
        <v>1.1000000000000001</v>
      </c>
      <c r="L1003" s="10">
        <f>IF($E1003="","",IFERROR(INDEX('01_Cad_Pecas'!$I$2:$I$5000,MATCH($E1003,'01_Cad_Pecas'!$D$2:$D$5000,0)),IFERROR(INDEX('01_Cad_Pecas'!$I$2:$I$5000,MATCH(VALUE($E1003),'01_Cad_Pecas'!$D$2:$D$5000,0)),"")))</f>
        <v>9.375E-2</v>
      </c>
      <c r="M1003" s="10">
        <f t="shared" si="172"/>
        <v>154.85</v>
      </c>
      <c r="N1003" s="10">
        <v>46206</v>
      </c>
      <c r="O1003" s="10">
        <v>1640</v>
      </c>
      <c r="P1003" s="10"/>
      <c r="Q1003" s="10"/>
      <c r="R1003" s="10">
        <f t="shared" si="173"/>
        <v>154.85</v>
      </c>
      <c r="S1003" s="10"/>
      <c r="T1003" s="10">
        <f t="shared" si="174"/>
        <v>1</v>
      </c>
      <c r="U1003" s="10" t="s">
        <v>36</v>
      </c>
      <c r="V1003" s="10" t="str">
        <f t="shared" ca="1" si="175"/>
        <v>NÃO</v>
      </c>
      <c r="W1003" s="10">
        <f>IF(OR($A1003="",$I1003="",$M1003=""),"",SUMIFS($M$2:M1003,$I$2:I1003,$I1003,$A$2:A1003,$A1003)-$M1003)</f>
        <v>537.74199999999996</v>
      </c>
      <c r="X1003" s="10">
        <f t="shared" si="176"/>
        <v>865.64200000000005</v>
      </c>
      <c r="Y1003" s="10">
        <f>IFERROR(VLOOKUP($I1003,'02_Cad_Maquinas'!$B$2:$H$200,7,FALSE()),"")</f>
        <v>448.8</v>
      </c>
      <c r="Z1003" s="10">
        <f t="shared" si="177"/>
        <v>-416.84200000000004</v>
      </c>
      <c r="AA1003" s="11">
        <f t="shared" si="178"/>
        <v>1.9287923351158647</v>
      </c>
      <c r="AB1003" s="10"/>
    </row>
    <row r="1004" spans="1:30" ht="20" customHeight="1" x14ac:dyDescent="0.35">
      <c r="A1004" s="35">
        <v>46204</v>
      </c>
      <c r="B1004" s="10">
        <v>10180.101479999999</v>
      </c>
      <c r="C1004" s="10"/>
      <c r="D1004" s="10" t="s">
        <v>56</v>
      </c>
      <c r="E1004" s="17">
        <v>30124802</v>
      </c>
      <c r="F1004" s="18" t="s">
        <v>3165</v>
      </c>
      <c r="G1004" s="10" t="s">
        <v>56</v>
      </c>
      <c r="H1004" s="10" t="s">
        <v>56</v>
      </c>
      <c r="I1004" s="10" t="s">
        <v>56</v>
      </c>
      <c r="J1004" s="21">
        <v>205</v>
      </c>
      <c r="K1004" s="10">
        <f>IF($E1004="","",IFERROR(INDEX('01_Cad_Pecas'!$H$2:$H$5000,MATCH($E1004,'01_Cad_Pecas'!$D$2:$D$5000,0)),IFERROR(INDEX('01_Cad_Pecas'!$H$2:$H$5000,MATCH(VALUE($E1004),'01_Cad_Pecas'!$D$2:$D$5000,0)),"")))</f>
        <v>7</v>
      </c>
      <c r="L1004" s="10">
        <f>IF($E1004="","",IFERROR(INDEX('01_Cad_Pecas'!$I$2:$I$5000,MATCH($E1004,'01_Cad_Pecas'!$D$2:$D$5000,0)),IFERROR(INDEX('01_Cad_Pecas'!$I$2:$I$5000,MATCH(VALUE($E1004),'01_Cad_Pecas'!$D$2:$D$5000,0)),"")))</f>
        <v>0.81</v>
      </c>
      <c r="M1004" s="10">
        <f t="shared" si="172"/>
        <v>173.05</v>
      </c>
      <c r="N1004" s="10">
        <v>46206</v>
      </c>
      <c r="O1004" s="10">
        <v>205</v>
      </c>
      <c r="P1004" s="10"/>
      <c r="Q1004" s="10"/>
      <c r="R1004" s="10">
        <f t="shared" si="173"/>
        <v>173.05</v>
      </c>
      <c r="S1004" s="10"/>
      <c r="T1004" s="10">
        <f t="shared" si="174"/>
        <v>1</v>
      </c>
      <c r="U1004" s="10" t="s">
        <v>36</v>
      </c>
      <c r="V1004" s="10" t="str">
        <f t="shared" ca="1" si="175"/>
        <v>NÃO</v>
      </c>
      <c r="W1004" s="10">
        <f>IF(OR($A1004="",$I1004="",$M1004=""),"",SUMIFS($M$2:M1004,$I$2:I1004,$I1004,$A$2:A1004,$A1004)-$M1004)</f>
        <v>692.5920000000001</v>
      </c>
      <c r="X1004" s="10">
        <f t="shared" si="176"/>
        <v>865.64200000000005</v>
      </c>
      <c r="Y1004" s="10">
        <f>IFERROR(VLOOKUP($I1004,'02_Cad_Maquinas'!$B$2:$H$200,7,FALSE()),"")</f>
        <v>448.8</v>
      </c>
      <c r="Z1004" s="10">
        <f t="shared" si="177"/>
        <v>-416.84200000000004</v>
      </c>
      <c r="AA1004" s="11">
        <f t="shared" si="178"/>
        <v>1.9287923351158647</v>
      </c>
      <c r="AB1004" s="10"/>
    </row>
    <row r="1005" spans="1:30" ht="36" customHeight="1" x14ac:dyDescent="0.35">
      <c r="A1005" s="35">
        <v>46202</v>
      </c>
      <c r="B1005" s="10">
        <v>10163</v>
      </c>
      <c r="C1005" s="10" t="s">
        <v>3142</v>
      </c>
      <c r="D1005" s="10" t="s">
        <v>3043</v>
      </c>
      <c r="E1005" s="10">
        <v>2003122</v>
      </c>
      <c r="F1005" s="10" t="s">
        <v>1365</v>
      </c>
      <c r="G1005" s="10" t="s">
        <v>3043</v>
      </c>
      <c r="H1005" s="10" t="s">
        <v>3043</v>
      </c>
      <c r="I1005" s="9" t="s">
        <v>3043</v>
      </c>
      <c r="J1005" s="9">
        <v>10</v>
      </c>
      <c r="K1005" s="10">
        <f>IF($E1005="","",IFERROR(INDEX('01_Cad_Pecas'!$H$2:$H$5000,MATCH($E1005,'01_Cad_Pecas'!$D$2:$D$5000,0)),IFERROR(INDEX('01_Cad_Pecas'!$H$2:$H$5000,MATCH(VALUE($E1005),'01_Cad_Pecas'!$D$2:$D$5000,0)),"")))</f>
        <v>0</v>
      </c>
      <c r="L1005" s="10">
        <f>IF($E1005="","",IFERROR(INDEX('01_Cad_Pecas'!$I$2:$I$5000,MATCH($E1005,'01_Cad_Pecas'!$D$2:$D$5000,0)),IFERROR(INDEX('01_Cad_Pecas'!$I$2:$I$5000,MATCH(VALUE($E1005),'01_Cad_Pecas'!$D$2:$D$5000,0)),"")))</f>
        <v>0.32519999999999999</v>
      </c>
      <c r="M1005" s="10">
        <f t="shared" si="172"/>
        <v>3.2519999999999998</v>
      </c>
      <c r="N1005" s="10">
        <v>46209</v>
      </c>
      <c r="O1005" s="10">
        <v>10</v>
      </c>
      <c r="P1005" s="10"/>
      <c r="Q1005" s="10"/>
      <c r="R1005" s="10">
        <f t="shared" si="173"/>
        <v>3.2519999999999998</v>
      </c>
      <c r="S1005" s="10"/>
      <c r="T1005" s="10">
        <f t="shared" si="174"/>
        <v>1</v>
      </c>
      <c r="U1005" s="10" t="s">
        <v>36</v>
      </c>
      <c r="V1005" s="10" t="str">
        <f t="shared" ca="1" si="175"/>
        <v>NÃO</v>
      </c>
      <c r="W1005" s="10">
        <f>IF(OR($A1005="",$I1005="",$M1005=""),"",SUMIFS($M$2:M1005,$I$2:I1005,$I1005,$A$2:A1005,$A1005)-$M1005)</f>
        <v>0</v>
      </c>
      <c r="X1005" s="10">
        <f t="shared" si="176"/>
        <v>55.283999999999999</v>
      </c>
      <c r="Y1005" s="10">
        <f>IFERROR(VLOOKUP($I1005,'02_Cad_Maquinas'!$B$2:$H$200,7,FALSE()),"")</f>
        <v>528</v>
      </c>
      <c r="Z1005" s="10">
        <f t="shared" si="177"/>
        <v>472.71600000000001</v>
      </c>
      <c r="AA1005" s="11">
        <f t="shared" si="178"/>
        <v>0.10470454545454545</v>
      </c>
      <c r="AB1005" s="10" t="s">
        <v>3348</v>
      </c>
    </row>
    <row r="1006" spans="1:30" ht="36" customHeight="1" x14ac:dyDescent="0.35">
      <c r="A1006" s="35">
        <v>46202</v>
      </c>
      <c r="B1006" s="10">
        <v>10163</v>
      </c>
      <c r="C1006" s="10" t="s">
        <v>3142</v>
      </c>
      <c r="D1006" s="10" t="s">
        <v>3043</v>
      </c>
      <c r="E1006" s="10">
        <v>2005102</v>
      </c>
      <c r="F1006" s="10" t="s">
        <v>1371</v>
      </c>
      <c r="G1006" s="10" t="s">
        <v>3043</v>
      </c>
      <c r="H1006" s="10" t="s">
        <v>3043</v>
      </c>
      <c r="I1006" s="9" t="s">
        <v>3043</v>
      </c>
      <c r="J1006" s="9">
        <v>30</v>
      </c>
      <c r="K1006" s="10">
        <f>IF($E1006="","",IFERROR(INDEX('01_Cad_Pecas'!$H$2:$H$5000,MATCH($E1006,'01_Cad_Pecas'!$D$2:$D$5000,0)),IFERROR(INDEX('01_Cad_Pecas'!$H$2:$H$5000,MATCH(VALUE($E1006),'01_Cad_Pecas'!$D$2:$D$5000,0)),"")))</f>
        <v>0</v>
      </c>
      <c r="L1006" s="10">
        <f>IF($E1006="","",IFERROR(INDEX('01_Cad_Pecas'!$I$2:$I$5000,MATCH($E1006,'01_Cad_Pecas'!$D$2:$D$5000,0)),IFERROR(INDEX('01_Cad_Pecas'!$I$2:$I$5000,MATCH(VALUE($E1006),'01_Cad_Pecas'!$D$2:$D$5000,0)),"")))</f>
        <v>0.32519999999999999</v>
      </c>
      <c r="M1006" s="10">
        <f t="shared" si="172"/>
        <v>9.7560000000000002</v>
      </c>
      <c r="N1006" s="10">
        <v>46209</v>
      </c>
      <c r="O1006" s="10">
        <v>30</v>
      </c>
      <c r="P1006" s="10"/>
      <c r="Q1006" s="10"/>
      <c r="R1006" s="10">
        <f t="shared" si="173"/>
        <v>9.7560000000000002</v>
      </c>
      <c r="S1006" s="10"/>
      <c r="T1006" s="10">
        <f t="shared" si="174"/>
        <v>1</v>
      </c>
      <c r="U1006" s="10" t="s">
        <v>36</v>
      </c>
      <c r="V1006" s="10" t="str">
        <f t="shared" ca="1" si="175"/>
        <v>NÃO</v>
      </c>
      <c r="W1006" s="10">
        <f>IF(OR($A1006="",$I1006="",$M1006=""),"",SUMIFS($M$2:M1006,$I$2:I1006,$I1006,$A$2:A1006,$A1006)-$M1006)</f>
        <v>3.2519999999999989</v>
      </c>
      <c r="X1006" s="10">
        <f t="shared" si="176"/>
        <v>55.283999999999999</v>
      </c>
      <c r="Y1006" s="10">
        <f>IFERROR(VLOOKUP($I1006,'02_Cad_Maquinas'!$B$2:$H$200,7,FALSE()),"")</f>
        <v>528</v>
      </c>
      <c r="Z1006" s="10">
        <f t="shared" si="177"/>
        <v>472.71600000000001</v>
      </c>
      <c r="AA1006" s="11">
        <f t="shared" si="178"/>
        <v>0.10470454545454545</v>
      </c>
      <c r="AB1006" s="10" t="s">
        <v>3348</v>
      </c>
    </row>
    <row r="1007" spans="1:30" ht="36" customHeight="1" x14ac:dyDescent="0.35">
      <c r="A1007" s="35">
        <v>46202</v>
      </c>
      <c r="B1007" s="10">
        <v>10163</v>
      </c>
      <c r="C1007" s="10" t="s">
        <v>3142</v>
      </c>
      <c r="D1007" s="10" t="s">
        <v>3043</v>
      </c>
      <c r="E1007" s="10">
        <v>2005222</v>
      </c>
      <c r="F1007" s="10" t="s">
        <v>1376</v>
      </c>
      <c r="G1007" s="10" t="s">
        <v>3043</v>
      </c>
      <c r="H1007" s="10" t="s">
        <v>3043</v>
      </c>
      <c r="I1007" s="9" t="s">
        <v>3043</v>
      </c>
      <c r="J1007" s="9">
        <v>80</v>
      </c>
      <c r="K1007" s="10">
        <f>IF($E1007="","",IFERROR(INDEX('01_Cad_Pecas'!$H$2:$H$5000,MATCH($E1007,'01_Cad_Pecas'!$D$2:$D$5000,0)),IFERROR(INDEX('01_Cad_Pecas'!$H$2:$H$5000,MATCH(VALUE($E1007),'01_Cad_Pecas'!$D$2:$D$5000,0)),"")))</f>
        <v>0</v>
      </c>
      <c r="L1007" s="10">
        <f>IF($E1007="","",IFERROR(INDEX('01_Cad_Pecas'!$I$2:$I$5000,MATCH($E1007,'01_Cad_Pecas'!$D$2:$D$5000,0)),IFERROR(INDEX('01_Cad_Pecas'!$I$2:$I$5000,MATCH(VALUE($E1007),'01_Cad_Pecas'!$D$2:$D$5000,0)),"")))</f>
        <v>0.32519999999999999</v>
      </c>
      <c r="M1007" s="10">
        <f t="shared" si="172"/>
        <v>26.015999999999998</v>
      </c>
      <c r="N1007" s="10">
        <v>46209</v>
      </c>
      <c r="O1007" s="10">
        <v>80</v>
      </c>
      <c r="P1007" s="10"/>
      <c r="Q1007" s="10"/>
      <c r="R1007" s="10">
        <f t="shared" si="173"/>
        <v>26.015999999999998</v>
      </c>
      <c r="S1007" s="10"/>
      <c r="T1007" s="10">
        <f t="shared" si="174"/>
        <v>1</v>
      </c>
      <c r="U1007" s="10" t="s">
        <v>36</v>
      </c>
      <c r="V1007" s="10" t="str">
        <f t="shared" ca="1" si="175"/>
        <v>NÃO</v>
      </c>
      <c r="W1007" s="10">
        <f>IF(OR($A1007="",$I1007="",$M1007=""),"",SUMIFS($M$2:M1007,$I$2:I1007,$I1007,$A$2:A1007,$A1007)-$M1007)</f>
        <v>13.008000000000003</v>
      </c>
      <c r="X1007" s="10">
        <f t="shared" si="176"/>
        <v>55.283999999999999</v>
      </c>
      <c r="Y1007" s="10">
        <f>IFERROR(VLOOKUP($I1007,'02_Cad_Maquinas'!$B$2:$H$200,7,FALSE()),"")</f>
        <v>528</v>
      </c>
      <c r="Z1007" s="10">
        <f t="shared" si="177"/>
        <v>472.71600000000001</v>
      </c>
      <c r="AA1007" s="11">
        <f t="shared" si="178"/>
        <v>0.10470454545454545</v>
      </c>
      <c r="AB1007" s="10" t="s">
        <v>3348</v>
      </c>
    </row>
    <row r="1008" spans="1:30" ht="36" customHeight="1" x14ac:dyDescent="0.35">
      <c r="A1008" s="35">
        <v>46202</v>
      </c>
      <c r="B1008" s="10">
        <v>10163</v>
      </c>
      <c r="C1008" s="10" t="s">
        <v>3142</v>
      </c>
      <c r="D1008" s="10" t="s">
        <v>3043</v>
      </c>
      <c r="E1008" s="10">
        <v>2005222</v>
      </c>
      <c r="F1008" s="10" t="s">
        <v>1376</v>
      </c>
      <c r="G1008" s="10" t="s">
        <v>3043</v>
      </c>
      <c r="H1008" s="10" t="s">
        <v>3043</v>
      </c>
      <c r="I1008" s="9" t="s">
        <v>3043</v>
      </c>
      <c r="J1008" s="9">
        <v>50</v>
      </c>
      <c r="K1008" s="10">
        <f>IF($E1008="","",IFERROR(INDEX('01_Cad_Pecas'!$H$2:$H$5000,MATCH($E1008,'01_Cad_Pecas'!$D$2:$D$5000,0)),IFERROR(INDEX('01_Cad_Pecas'!$H$2:$H$5000,MATCH(VALUE($E1008),'01_Cad_Pecas'!$D$2:$D$5000,0)),"")))</f>
        <v>0</v>
      </c>
      <c r="L1008" s="10">
        <f>IF($E1008="","",IFERROR(INDEX('01_Cad_Pecas'!$I$2:$I$5000,MATCH($E1008,'01_Cad_Pecas'!$D$2:$D$5000,0)),IFERROR(INDEX('01_Cad_Pecas'!$I$2:$I$5000,MATCH(VALUE($E1008),'01_Cad_Pecas'!$D$2:$D$5000,0)),"")))</f>
        <v>0.32519999999999999</v>
      </c>
      <c r="M1008" s="10">
        <f t="shared" si="172"/>
        <v>16.259999999999998</v>
      </c>
      <c r="N1008" s="10">
        <v>46209</v>
      </c>
      <c r="O1008" s="10">
        <v>50</v>
      </c>
      <c r="P1008" s="10"/>
      <c r="Q1008" s="10"/>
      <c r="R1008" s="10">
        <f t="shared" si="173"/>
        <v>16.259999999999998</v>
      </c>
      <c r="S1008" s="10"/>
      <c r="T1008" s="10">
        <f t="shared" si="174"/>
        <v>1</v>
      </c>
      <c r="U1008" s="10" t="s">
        <v>36</v>
      </c>
      <c r="V1008" s="10" t="str">
        <f t="shared" ca="1" si="175"/>
        <v>NÃO</v>
      </c>
      <c r="W1008" s="10">
        <f>IF(OR($A1008="",$I1008="",$M1008=""),"",SUMIFS($M$2:M1008,$I$2:I1008,$I1008,$A$2:A1008,$A1008)-$M1008)</f>
        <v>39.024000000000001</v>
      </c>
      <c r="X1008" s="10">
        <f t="shared" si="176"/>
        <v>55.283999999999999</v>
      </c>
      <c r="Y1008" s="10">
        <f>IFERROR(VLOOKUP($I1008,'02_Cad_Maquinas'!$B$2:$H$200,7,FALSE()),"")</f>
        <v>528</v>
      </c>
      <c r="Z1008" s="10">
        <f t="shared" si="177"/>
        <v>472.71600000000001</v>
      </c>
      <c r="AA1008" s="11">
        <f t="shared" si="178"/>
        <v>0.10470454545454545</v>
      </c>
      <c r="AB1008" s="10" t="s">
        <v>3348</v>
      </c>
    </row>
    <row r="1009" spans="1:28" x14ac:dyDescent="0.35">
      <c r="A1009" s="35">
        <v>46203</v>
      </c>
      <c r="B1009" s="10">
        <v>10147</v>
      </c>
      <c r="C1009" s="10"/>
      <c r="D1009" s="10" t="s">
        <v>3043</v>
      </c>
      <c r="E1009" s="10">
        <v>2002162</v>
      </c>
      <c r="F1009" s="10" t="s">
        <v>1360</v>
      </c>
      <c r="G1009" s="10" t="s">
        <v>3043</v>
      </c>
      <c r="H1009" s="10" t="s">
        <v>3043</v>
      </c>
      <c r="I1009" s="9" t="s">
        <v>3043</v>
      </c>
      <c r="J1009" s="9">
        <v>1</v>
      </c>
      <c r="K1009" s="10">
        <f>IF($E1009="","",IFERROR(INDEX('01_Cad_Pecas'!$H$2:$H$5000,MATCH($E1009,'01_Cad_Pecas'!$D$2:$D$5000,0)),IFERROR(INDEX('01_Cad_Pecas'!$H$2:$H$5000,MATCH(VALUE($E1009),'01_Cad_Pecas'!$D$2:$D$5000,0)),"")))</f>
        <v>0</v>
      </c>
      <c r="L1009" s="10">
        <f>IF($E1009="","",IFERROR(INDEX('01_Cad_Pecas'!$I$2:$I$5000,MATCH($E1009,'01_Cad_Pecas'!$D$2:$D$5000,0)),IFERROR(INDEX('01_Cad_Pecas'!$I$2:$I$5000,MATCH(VALUE($E1009),'01_Cad_Pecas'!$D$2:$D$5000,0)),"")))</f>
        <v>0.32519999999999999</v>
      </c>
      <c r="M1009" s="10">
        <f t="shared" si="172"/>
        <v>0.32519999999999999</v>
      </c>
      <c r="N1009" s="10">
        <v>46203</v>
      </c>
      <c r="O1009" s="9">
        <v>1</v>
      </c>
      <c r="P1009" s="10"/>
      <c r="Q1009" s="10"/>
      <c r="R1009" s="10">
        <f t="shared" si="173"/>
        <v>0.32519999999999999</v>
      </c>
      <c r="S1009" s="10"/>
      <c r="T1009" s="10">
        <f t="shared" si="174"/>
        <v>1</v>
      </c>
      <c r="U1009" s="10"/>
      <c r="V1009" s="10" t="str">
        <f t="shared" ca="1" si="175"/>
        <v>SIM</v>
      </c>
      <c r="W1009" s="10">
        <f>IF(OR($A1009="",$I1009="",$M1009=""),"",SUMIFS($M$2:M1009,$I$2:I1009,$I1009,$A$2:A1009,$A1009)-$M1009)</f>
        <v>0</v>
      </c>
      <c r="X1009" s="10">
        <f t="shared" si="176"/>
        <v>51.706800000000001</v>
      </c>
      <c r="Y1009" s="10">
        <f>IFERROR(VLOOKUP($I1009,'02_Cad_Maquinas'!$B$2:$H$200,7,FALSE()),"")</f>
        <v>528</v>
      </c>
      <c r="Z1009" s="10">
        <f t="shared" si="177"/>
        <v>476.29320000000001</v>
      </c>
      <c r="AA1009" s="11">
        <f t="shared" si="178"/>
        <v>9.7929545454545464E-2</v>
      </c>
      <c r="AB1009" s="10" t="s">
        <v>3349</v>
      </c>
    </row>
    <row r="1010" spans="1:28" ht="24" customHeight="1" x14ac:dyDescent="0.35">
      <c r="A1010" s="35">
        <v>46203</v>
      </c>
      <c r="B1010" s="10">
        <v>10147</v>
      </c>
      <c r="C1010" s="10"/>
      <c r="D1010" s="10" t="s">
        <v>3043</v>
      </c>
      <c r="E1010" s="10">
        <v>2005302</v>
      </c>
      <c r="F1010" s="10" t="s">
        <v>1377</v>
      </c>
      <c r="G1010" s="10" t="s">
        <v>3043</v>
      </c>
      <c r="H1010" s="10" t="s">
        <v>3043</v>
      </c>
      <c r="I1010" s="9" t="s">
        <v>3043</v>
      </c>
      <c r="J1010" s="9">
        <v>7</v>
      </c>
      <c r="K1010" s="10">
        <f>IF($E1010="","",IFERROR(INDEX('01_Cad_Pecas'!$H$2:$H$5000,MATCH($E1010,'01_Cad_Pecas'!$D$2:$D$5000,0)),IFERROR(INDEX('01_Cad_Pecas'!$H$2:$H$5000,MATCH(VALUE($E1010),'01_Cad_Pecas'!$D$2:$D$5000,0)),"")))</f>
        <v>0</v>
      </c>
      <c r="L1010" s="10">
        <f>IF($E1010="","",IFERROR(INDEX('01_Cad_Pecas'!$I$2:$I$5000,MATCH($E1010,'01_Cad_Pecas'!$D$2:$D$5000,0)),IFERROR(INDEX('01_Cad_Pecas'!$I$2:$I$5000,MATCH(VALUE($E1010),'01_Cad_Pecas'!$D$2:$D$5000,0)),"")))</f>
        <v>0.32519999999999999</v>
      </c>
      <c r="M1010" s="10">
        <f t="shared" si="172"/>
        <v>2.2763999999999998</v>
      </c>
      <c r="N1010" s="10">
        <v>46203</v>
      </c>
      <c r="O1010" s="9">
        <v>7</v>
      </c>
      <c r="P1010" s="10"/>
      <c r="Q1010" s="10"/>
      <c r="R1010" s="10">
        <f t="shared" si="173"/>
        <v>2.2763999999999998</v>
      </c>
      <c r="S1010" s="10"/>
      <c r="T1010" s="10">
        <f t="shared" si="174"/>
        <v>1</v>
      </c>
      <c r="U1010" s="10"/>
      <c r="V1010" s="10" t="str">
        <f t="shared" ca="1" si="175"/>
        <v>SIM</v>
      </c>
      <c r="W1010" s="10">
        <f>IF(OR($A1010="",$I1010="",$M1010=""),"",SUMIFS($M$2:M1010,$I$2:I1010,$I1010,$A$2:A1010,$A1010)-$M1010)</f>
        <v>0.32520000000000016</v>
      </c>
      <c r="X1010" s="10">
        <f t="shared" si="176"/>
        <v>51.706800000000001</v>
      </c>
      <c r="Y1010" s="10">
        <f>IFERROR(VLOOKUP($I1010,'02_Cad_Maquinas'!$B$2:$H$200,7,FALSE()),"")</f>
        <v>528</v>
      </c>
      <c r="Z1010" s="10">
        <f t="shared" si="177"/>
        <v>476.29320000000001</v>
      </c>
      <c r="AA1010" s="11">
        <f t="shared" si="178"/>
        <v>9.7929545454545464E-2</v>
      </c>
      <c r="AB1010" s="10" t="s">
        <v>3349</v>
      </c>
    </row>
    <row r="1011" spans="1:28" x14ac:dyDescent="0.35">
      <c r="A1011" s="35">
        <v>46203</v>
      </c>
      <c r="B1011" s="10">
        <v>10147</v>
      </c>
      <c r="C1011" s="10"/>
      <c r="D1011" s="10" t="s">
        <v>3043</v>
      </c>
      <c r="E1011" s="10">
        <v>2006132</v>
      </c>
      <c r="F1011" s="10" t="s">
        <v>1391</v>
      </c>
      <c r="G1011" s="10" t="s">
        <v>3043</v>
      </c>
      <c r="H1011" s="10" t="s">
        <v>3043</v>
      </c>
      <c r="I1011" s="9" t="s">
        <v>3043</v>
      </c>
      <c r="J1011" s="9">
        <v>2</v>
      </c>
      <c r="K1011" s="10">
        <f>IF($E1011="","",IFERROR(INDEX('01_Cad_Pecas'!$H$2:$H$5000,MATCH($E1011,'01_Cad_Pecas'!$D$2:$D$5000,0)),IFERROR(INDEX('01_Cad_Pecas'!$H$2:$H$5000,MATCH(VALUE($E1011),'01_Cad_Pecas'!$D$2:$D$5000,0)),"")))</f>
        <v>0</v>
      </c>
      <c r="L1011" s="10">
        <f>IF($E1011="","",IFERROR(INDEX('01_Cad_Pecas'!$I$2:$I$5000,MATCH($E1011,'01_Cad_Pecas'!$D$2:$D$5000,0)),IFERROR(INDEX('01_Cad_Pecas'!$I$2:$I$5000,MATCH(VALUE($E1011),'01_Cad_Pecas'!$D$2:$D$5000,0)),"")))</f>
        <v>0.32519999999999999</v>
      </c>
      <c r="M1011" s="10">
        <f t="shared" si="172"/>
        <v>0.65039999999999998</v>
      </c>
      <c r="N1011" s="10">
        <v>46203</v>
      </c>
      <c r="O1011" s="9">
        <v>2</v>
      </c>
      <c r="P1011" s="10"/>
      <c r="Q1011" s="10"/>
      <c r="R1011" s="10">
        <f t="shared" si="173"/>
        <v>0.65039999999999998</v>
      </c>
      <c r="S1011" s="10"/>
      <c r="T1011" s="10">
        <f t="shared" si="174"/>
        <v>1</v>
      </c>
      <c r="U1011" s="10"/>
      <c r="V1011" s="10" t="str">
        <f t="shared" ca="1" si="175"/>
        <v>SIM</v>
      </c>
      <c r="W1011" s="10">
        <f>IF(OR($A1011="",$I1011="",$M1011=""),"",SUMIFS($M$2:M1011,$I$2:I1011,$I1011,$A$2:A1011,$A1011)-$M1011)</f>
        <v>2.6015999999999999</v>
      </c>
      <c r="X1011" s="10">
        <f t="shared" si="176"/>
        <v>51.706800000000001</v>
      </c>
      <c r="Y1011" s="10">
        <f>IFERROR(VLOOKUP($I1011,'02_Cad_Maquinas'!$B$2:$H$200,7,FALSE()),"")</f>
        <v>528</v>
      </c>
      <c r="Z1011" s="10">
        <f t="shared" si="177"/>
        <v>476.29320000000001</v>
      </c>
      <c r="AA1011" s="11">
        <f t="shared" si="178"/>
        <v>9.7929545454545464E-2</v>
      </c>
      <c r="AB1011" s="10" t="s">
        <v>3349</v>
      </c>
    </row>
    <row r="1012" spans="1:28" x14ac:dyDescent="0.35">
      <c r="A1012" s="35">
        <v>46203</v>
      </c>
      <c r="B1012" s="10">
        <v>10147</v>
      </c>
      <c r="C1012" s="10"/>
      <c r="D1012" s="10" t="s">
        <v>3043</v>
      </c>
      <c r="E1012" s="10">
        <v>2006403</v>
      </c>
      <c r="F1012" s="10" t="s">
        <v>3350</v>
      </c>
      <c r="G1012" s="10" t="s">
        <v>3043</v>
      </c>
      <c r="H1012" s="10" t="s">
        <v>3043</v>
      </c>
      <c r="I1012" s="9" t="s">
        <v>3043</v>
      </c>
      <c r="J1012" s="9">
        <v>5</v>
      </c>
      <c r="K1012" s="10" t="str">
        <f>IF($E1012="","",IFERROR(INDEX('01_Cad_Pecas'!$H$2:$H$5000,MATCH($E1012,'01_Cad_Pecas'!$D$2:$D$5000,0)),IFERROR(INDEX('01_Cad_Pecas'!$H$2:$H$5000,MATCH(VALUE($E1012),'01_Cad_Pecas'!$D$2:$D$5000,0)),"")))</f>
        <v/>
      </c>
      <c r="L1012" s="10" t="str">
        <f>IF($E1012="","",IFERROR(INDEX('01_Cad_Pecas'!$I$2:$I$5000,MATCH($E1012,'01_Cad_Pecas'!$D$2:$D$5000,0)),IFERROR(INDEX('01_Cad_Pecas'!$I$2:$I$5000,MATCH(VALUE($E1012),'01_Cad_Pecas'!$D$2:$D$5000,0)),"")))</f>
        <v/>
      </c>
      <c r="M1012" s="10" t="str">
        <f t="shared" si="172"/>
        <v/>
      </c>
      <c r="N1012" s="10">
        <v>46203</v>
      </c>
      <c r="O1012" s="9">
        <v>5</v>
      </c>
      <c r="P1012" s="10"/>
      <c r="Q1012" s="10"/>
      <c r="R1012" s="10" t="str">
        <f t="shared" si="173"/>
        <v/>
      </c>
      <c r="S1012" s="10"/>
      <c r="T1012" s="10">
        <f t="shared" si="174"/>
        <v>1</v>
      </c>
      <c r="U1012" s="10"/>
      <c r="V1012" s="10" t="str">
        <f t="shared" ca="1" si="175"/>
        <v>SIM</v>
      </c>
      <c r="W1012" s="10" t="str">
        <f>IF(OR($A1012="",$I1012="",$M1012=""),"",SUMIFS($M$2:M1012,$I$2:I1012,$I1012,$A$2:A1012,$A1012)-$M1012)</f>
        <v/>
      </c>
      <c r="X1012" s="10">
        <f t="shared" si="176"/>
        <v>51.706800000000001</v>
      </c>
      <c r="Y1012" s="10">
        <f>IFERROR(VLOOKUP($I1012,'02_Cad_Maquinas'!$B$2:$H$200,7,FALSE()),"")</f>
        <v>528</v>
      </c>
      <c r="Z1012" s="10">
        <f t="shared" si="177"/>
        <v>476.29320000000001</v>
      </c>
      <c r="AA1012" s="11">
        <f t="shared" si="178"/>
        <v>9.7929545454545464E-2</v>
      </c>
      <c r="AB1012" s="10" t="s">
        <v>3349</v>
      </c>
    </row>
    <row r="1013" spans="1:28" x14ac:dyDescent="0.35">
      <c r="A1013" s="35">
        <v>46203</v>
      </c>
      <c r="B1013" s="10">
        <v>10147</v>
      </c>
      <c r="C1013" s="10"/>
      <c r="D1013" s="10" t="s">
        <v>3043</v>
      </c>
      <c r="E1013" s="10">
        <v>2006404</v>
      </c>
      <c r="F1013" s="10" t="s">
        <v>1400</v>
      </c>
      <c r="G1013" s="10" t="s">
        <v>3043</v>
      </c>
      <c r="H1013" s="10" t="s">
        <v>3043</v>
      </c>
      <c r="I1013" s="9" t="s">
        <v>3043</v>
      </c>
      <c r="J1013" s="9">
        <v>2</v>
      </c>
      <c r="K1013" s="10">
        <f>IF($E1013="","",IFERROR(INDEX('01_Cad_Pecas'!$H$2:$H$5000,MATCH($E1013,'01_Cad_Pecas'!$D$2:$D$5000,0)),IFERROR(INDEX('01_Cad_Pecas'!$H$2:$H$5000,MATCH(VALUE($E1013),'01_Cad_Pecas'!$D$2:$D$5000,0)),"")))</f>
        <v>0</v>
      </c>
      <c r="L1013" s="10">
        <f>IF($E1013="","",IFERROR(INDEX('01_Cad_Pecas'!$I$2:$I$5000,MATCH($E1013,'01_Cad_Pecas'!$D$2:$D$5000,0)),IFERROR(INDEX('01_Cad_Pecas'!$I$2:$I$5000,MATCH(VALUE($E1013),'01_Cad_Pecas'!$D$2:$D$5000,0)),"")))</f>
        <v>0.32519999999999999</v>
      </c>
      <c r="M1013" s="10">
        <f t="shared" si="172"/>
        <v>0.65039999999999998</v>
      </c>
      <c r="N1013" s="10">
        <v>46203</v>
      </c>
      <c r="O1013" s="9">
        <v>2</v>
      </c>
      <c r="P1013" s="10"/>
      <c r="Q1013" s="10"/>
      <c r="R1013" s="10">
        <f t="shared" si="173"/>
        <v>0.65039999999999998</v>
      </c>
      <c r="S1013" s="10"/>
      <c r="T1013" s="10">
        <f t="shared" si="174"/>
        <v>1</v>
      </c>
      <c r="U1013" s="10"/>
      <c r="V1013" s="10" t="str">
        <f t="shared" ca="1" si="175"/>
        <v>SIM</v>
      </c>
      <c r="W1013" s="10">
        <f>IF(OR($A1013="",$I1013="",$M1013=""),"",SUMIFS($M$2:M1013,$I$2:I1013,$I1013,$A$2:A1013,$A1013)-$M1013)</f>
        <v>3.2519999999999998</v>
      </c>
      <c r="X1013" s="10">
        <f t="shared" si="176"/>
        <v>51.706800000000001</v>
      </c>
      <c r="Y1013" s="10">
        <f>IFERROR(VLOOKUP($I1013,'02_Cad_Maquinas'!$B$2:$H$200,7,FALSE()),"")</f>
        <v>528</v>
      </c>
      <c r="Z1013" s="10">
        <f t="shared" si="177"/>
        <v>476.29320000000001</v>
      </c>
      <c r="AA1013" s="11">
        <f t="shared" si="178"/>
        <v>9.7929545454545464E-2</v>
      </c>
      <c r="AB1013" s="10" t="s">
        <v>3349</v>
      </c>
    </row>
    <row r="1014" spans="1:28" x14ac:dyDescent="0.35">
      <c r="A1014" s="35">
        <v>46203</v>
      </c>
      <c r="B1014" s="10">
        <v>10147</v>
      </c>
      <c r="C1014" s="10"/>
      <c r="D1014" s="10" t="s">
        <v>3043</v>
      </c>
      <c r="E1014" s="10">
        <v>2006414</v>
      </c>
      <c r="F1014" s="10" t="s">
        <v>1402</v>
      </c>
      <c r="G1014" s="10" t="s">
        <v>3043</v>
      </c>
      <c r="H1014" s="10" t="s">
        <v>3043</v>
      </c>
      <c r="I1014" s="9" t="s">
        <v>3043</v>
      </c>
      <c r="J1014" s="9">
        <v>20</v>
      </c>
      <c r="K1014" s="10">
        <f>IF($E1014="","",IFERROR(INDEX('01_Cad_Pecas'!$H$2:$H$5000,MATCH($E1014,'01_Cad_Pecas'!$D$2:$D$5000,0)),IFERROR(INDEX('01_Cad_Pecas'!$H$2:$H$5000,MATCH(VALUE($E1014),'01_Cad_Pecas'!$D$2:$D$5000,0)),"")))</f>
        <v>0</v>
      </c>
      <c r="L1014" s="10">
        <f>IF($E1014="","",IFERROR(INDEX('01_Cad_Pecas'!$I$2:$I$5000,MATCH($E1014,'01_Cad_Pecas'!$D$2:$D$5000,0)),IFERROR(INDEX('01_Cad_Pecas'!$I$2:$I$5000,MATCH(VALUE($E1014),'01_Cad_Pecas'!$D$2:$D$5000,0)),"")))</f>
        <v>0.32519999999999999</v>
      </c>
      <c r="M1014" s="10">
        <f t="shared" ref="M1014:M1024" si="179">IF(OR($J1014="",$L1014=""),"",IF($K1014="",0,$K1014)+$J1014*$L1014)</f>
        <v>6.5039999999999996</v>
      </c>
      <c r="N1014" s="10">
        <v>46203</v>
      </c>
      <c r="O1014" s="9">
        <v>20</v>
      </c>
      <c r="P1014" s="10"/>
      <c r="Q1014" s="10"/>
      <c r="R1014" s="10">
        <f t="shared" ref="R1014:R1024" si="180">IF(AND($P1014&lt;&gt;"",$Q1014&lt;&gt;""),($Q1014-$P1014)*1440,IF(AND($O1014&lt;&gt;"",$L1014&lt;&gt;""),IF($K1014="",0,$K1014)+$O1014*$L1014,""))</f>
        <v>6.5039999999999996</v>
      </c>
      <c r="S1014" s="10"/>
      <c r="T1014" s="10">
        <f t="shared" ref="T1014:T1030" si="181">IF(OR($J1014="",$O1014=""),"",$O1014/$J1014)</f>
        <v>1</v>
      </c>
      <c r="U1014" s="10"/>
      <c r="V1014" s="10" t="str">
        <f t="shared" ref="V1014:V1024" ca="1" si="182">IF($A1014="","",IF(AND($A1014&lt;&gt;"",NOT(OR($U1014="Concluído",$U1014="Concluido")),TODAY()&gt;$A1014),"SIM","NÃO"))</f>
        <v>SIM</v>
      </c>
      <c r="W1014" s="10">
        <f>IF(OR($A1014="",$I1014="",$M1014=""),"",SUMIFS($M$2:M1014,$I$2:I1014,$I1014,$A$2:A1014,$A1014)-$M1014)</f>
        <v>3.9024000000000001</v>
      </c>
      <c r="X1014" s="10">
        <f t="shared" ref="X1014:X1024" si="183">IF(OR($A1014="",$I1014=""),"",SUMIFS($M$2:$M$4922,$I$2:$I$4922,$I1014,$A$2:$A$4922,$A1014))</f>
        <v>51.706800000000001</v>
      </c>
      <c r="Y1014" s="10">
        <f>IFERROR(VLOOKUP($I1014,'02_Cad_Maquinas'!$B$2:$H$200,7,FALSE()),"")</f>
        <v>528</v>
      </c>
      <c r="Z1014" s="10">
        <f t="shared" ref="Z1014:Z1024" si="184">IF(OR($X1014="",$Y1014=""),"",$Y1014-$X1014)</f>
        <v>476.29320000000001</v>
      </c>
      <c r="AA1014" s="11">
        <f t="shared" ref="AA1014:AA1024" si="185">IF(OR($X1014="",$Y1014=""),"",$X1014/$Y1014)</f>
        <v>9.7929545454545464E-2</v>
      </c>
      <c r="AB1014" s="10" t="s">
        <v>3349</v>
      </c>
    </row>
    <row r="1015" spans="1:28" x14ac:dyDescent="0.35">
      <c r="A1015" s="35">
        <v>46203</v>
      </c>
      <c r="B1015" s="10">
        <v>10147</v>
      </c>
      <c r="C1015" s="10"/>
      <c r="D1015" s="10" t="s">
        <v>3043</v>
      </c>
      <c r="E1015" s="10">
        <v>2008622</v>
      </c>
      <c r="F1015" s="10" t="s">
        <v>1407</v>
      </c>
      <c r="G1015" s="10" t="s">
        <v>3043</v>
      </c>
      <c r="H1015" s="10" t="s">
        <v>3043</v>
      </c>
      <c r="I1015" s="9" t="s">
        <v>3043</v>
      </c>
      <c r="J1015" s="9">
        <v>3</v>
      </c>
      <c r="K1015" s="10">
        <f>IF($E1015="","",IFERROR(INDEX('01_Cad_Pecas'!$H$2:$H$5000,MATCH($E1015,'01_Cad_Pecas'!$D$2:$D$5000,0)),IFERROR(INDEX('01_Cad_Pecas'!$H$2:$H$5000,MATCH(VALUE($E1015),'01_Cad_Pecas'!$D$2:$D$5000,0)),"")))</f>
        <v>0</v>
      </c>
      <c r="L1015" s="10">
        <f>IF($E1015="","",IFERROR(INDEX('01_Cad_Pecas'!$I$2:$I$5000,MATCH($E1015,'01_Cad_Pecas'!$D$2:$D$5000,0)),IFERROR(INDEX('01_Cad_Pecas'!$I$2:$I$5000,MATCH(VALUE($E1015),'01_Cad_Pecas'!$D$2:$D$5000,0)),"")))</f>
        <v>0.32519999999999999</v>
      </c>
      <c r="M1015" s="10">
        <f t="shared" si="179"/>
        <v>0.97560000000000002</v>
      </c>
      <c r="N1015" s="10">
        <v>46203</v>
      </c>
      <c r="O1015" s="9">
        <v>3</v>
      </c>
      <c r="P1015" s="10"/>
      <c r="Q1015" s="10"/>
      <c r="R1015" s="10">
        <f t="shared" si="180"/>
        <v>0.97560000000000002</v>
      </c>
      <c r="S1015" s="10"/>
      <c r="T1015" s="10">
        <f t="shared" si="181"/>
        <v>1</v>
      </c>
      <c r="U1015" s="10"/>
      <c r="V1015" s="10" t="str">
        <f t="shared" ca="1" si="182"/>
        <v>SIM</v>
      </c>
      <c r="W1015" s="10">
        <f>IF(OR($A1015="",$I1015="",$M1015=""),"",SUMIFS($M$2:M1015,$I$2:I1015,$I1015,$A$2:A1015,$A1015)-$M1015)</f>
        <v>10.4064</v>
      </c>
      <c r="X1015" s="10">
        <f t="shared" si="183"/>
        <v>51.706800000000001</v>
      </c>
      <c r="Y1015" s="10">
        <f>IFERROR(VLOOKUP($I1015,'02_Cad_Maquinas'!$B$2:$H$200,7,FALSE()),"")</f>
        <v>528</v>
      </c>
      <c r="Z1015" s="10">
        <f t="shared" si="184"/>
        <v>476.29320000000001</v>
      </c>
      <c r="AA1015" s="11">
        <f t="shared" si="185"/>
        <v>9.7929545454545464E-2</v>
      </c>
      <c r="AB1015" s="10" t="s">
        <v>3349</v>
      </c>
    </row>
    <row r="1016" spans="1:28" x14ac:dyDescent="0.35">
      <c r="A1016" s="35">
        <v>46203</v>
      </c>
      <c r="B1016" s="10">
        <v>10179</v>
      </c>
      <c r="C1016" s="10"/>
      <c r="D1016" s="10" t="s">
        <v>3043</v>
      </c>
      <c r="E1016" s="10">
        <v>2002002</v>
      </c>
      <c r="F1016" s="10" t="s">
        <v>1357</v>
      </c>
      <c r="G1016" s="10" t="s">
        <v>3043</v>
      </c>
      <c r="H1016" s="10" t="s">
        <v>3043</v>
      </c>
      <c r="I1016" s="10" t="s">
        <v>3043</v>
      </c>
      <c r="J1016" s="9">
        <v>1</v>
      </c>
      <c r="K1016" s="10">
        <f>IF($E1016="","",IFERROR(INDEX('01_Cad_Pecas'!$H$2:$H$5000,MATCH($E1016,'01_Cad_Pecas'!$D$2:$D$5000,0)),IFERROR(INDEX('01_Cad_Pecas'!$H$2:$H$5000,MATCH(VALUE($E1016),'01_Cad_Pecas'!$D$2:$D$5000,0)),"")))</f>
        <v>0</v>
      </c>
      <c r="L1016" s="10">
        <f>IF($E1016="","",IFERROR(INDEX('01_Cad_Pecas'!$I$2:$I$5000,MATCH($E1016,'01_Cad_Pecas'!$D$2:$D$5000,0)),IFERROR(INDEX('01_Cad_Pecas'!$I$2:$I$5000,MATCH(VALUE($E1016),'01_Cad_Pecas'!$D$2:$D$5000,0)),"")))</f>
        <v>0.32519999999999999</v>
      </c>
      <c r="M1016" s="10">
        <f t="shared" si="179"/>
        <v>0.32519999999999999</v>
      </c>
      <c r="N1016" s="10">
        <v>46209</v>
      </c>
      <c r="O1016" s="10">
        <v>1</v>
      </c>
      <c r="P1016" s="10"/>
      <c r="Q1016" s="10"/>
      <c r="R1016" s="10">
        <f t="shared" si="180"/>
        <v>0.32519999999999999</v>
      </c>
      <c r="S1016" s="10"/>
      <c r="T1016" s="10">
        <f t="shared" si="181"/>
        <v>1</v>
      </c>
      <c r="U1016" s="10" t="s">
        <v>36</v>
      </c>
      <c r="V1016" s="10" t="str">
        <f t="shared" ca="1" si="182"/>
        <v>NÃO</v>
      </c>
      <c r="W1016" s="10">
        <f>IF(OR($A1016="",$I1016="",$M1016=""),"",SUMIFS($M$2:M1016,$I$2:I1016,$I1016,$A$2:A1016,$A1016)-$M1016)</f>
        <v>11.382</v>
      </c>
      <c r="X1016" s="10">
        <f t="shared" si="183"/>
        <v>51.706800000000001</v>
      </c>
      <c r="Y1016" s="10">
        <f>IFERROR(VLOOKUP($I1016,'02_Cad_Maquinas'!$B$2:$H$200,7,FALSE()),"")</f>
        <v>528</v>
      </c>
      <c r="Z1016" s="10">
        <f t="shared" si="184"/>
        <v>476.29320000000001</v>
      </c>
      <c r="AA1016" s="11">
        <f t="shared" si="185"/>
        <v>9.7929545454545464E-2</v>
      </c>
      <c r="AB1016" s="10"/>
    </row>
    <row r="1017" spans="1:28" x14ac:dyDescent="0.35">
      <c r="A1017" s="35">
        <v>46203</v>
      </c>
      <c r="B1017" s="10">
        <v>10179</v>
      </c>
      <c r="C1017" s="10"/>
      <c r="D1017" s="10" t="s">
        <v>3043</v>
      </c>
      <c r="E1017" s="10">
        <v>2002002</v>
      </c>
      <c r="F1017" s="10" t="s">
        <v>1357</v>
      </c>
      <c r="G1017" s="10" t="s">
        <v>3043</v>
      </c>
      <c r="H1017" s="10" t="s">
        <v>3043</v>
      </c>
      <c r="I1017" s="10" t="s">
        <v>3043</v>
      </c>
      <c r="J1017" s="9">
        <v>10</v>
      </c>
      <c r="K1017" s="10">
        <f>IF($E1017="","",IFERROR(INDEX('01_Cad_Pecas'!$H$2:$H$5000,MATCH($E1017,'01_Cad_Pecas'!$D$2:$D$5000,0)),IFERROR(INDEX('01_Cad_Pecas'!$H$2:$H$5000,MATCH(VALUE($E1017),'01_Cad_Pecas'!$D$2:$D$5000,0)),"")))</f>
        <v>0</v>
      </c>
      <c r="L1017" s="10">
        <f>IF($E1017="","",IFERROR(INDEX('01_Cad_Pecas'!$I$2:$I$5000,MATCH($E1017,'01_Cad_Pecas'!$D$2:$D$5000,0)),IFERROR(INDEX('01_Cad_Pecas'!$I$2:$I$5000,MATCH(VALUE($E1017),'01_Cad_Pecas'!$D$2:$D$5000,0)),"")))</f>
        <v>0.32519999999999999</v>
      </c>
      <c r="M1017" s="10">
        <f t="shared" si="179"/>
        <v>3.2519999999999998</v>
      </c>
      <c r="N1017" s="10">
        <v>46209</v>
      </c>
      <c r="O1017" s="10">
        <v>10</v>
      </c>
      <c r="P1017" s="10"/>
      <c r="Q1017" s="10"/>
      <c r="R1017" s="10">
        <f t="shared" si="180"/>
        <v>3.2519999999999998</v>
      </c>
      <c r="S1017" s="10"/>
      <c r="T1017" s="10">
        <f t="shared" si="181"/>
        <v>1</v>
      </c>
      <c r="U1017" s="10" t="s">
        <v>36</v>
      </c>
      <c r="V1017" s="10" t="str">
        <f t="shared" ca="1" si="182"/>
        <v>NÃO</v>
      </c>
      <c r="W1017" s="10">
        <f>IF(OR($A1017="",$I1017="",$M1017=""),"",SUMIFS($M$2:M1017,$I$2:I1017,$I1017,$A$2:A1017,$A1017)-$M1017)</f>
        <v>11.7072</v>
      </c>
      <c r="X1017" s="10">
        <f t="shared" si="183"/>
        <v>51.706800000000001</v>
      </c>
      <c r="Y1017" s="10">
        <f>IFERROR(VLOOKUP($I1017,'02_Cad_Maquinas'!$B$2:$H$200,7,FALSE()),"")</f>
        <v>528</v>
      </c>
      <c r="Z1017" s="10">
        <f t="shared" si="184"/>
        <v>476.29320000000001</v>
      </c>
      <c r="AA1017" s="11">
        <f t="shared" si="185"/>
        <v>9.7929545454545464E-2</v>
      </c>
      <c r="AB1017" s="10"/>
    </row>
    <row r="1018" spans="1:28" x14ac:dyDescent="0.35">
      <c r="A1018" s="35">
        <v>46203</v>
      </c>
      <c r="B1018" s="10">
        <v>10179</v>
      </c>
      <c r="C1018" s="10"/>
      <c r="D1018" s="10" t="s">
        <v>3043</v>
      </c>
      <c r="E1018" s="10">
        <v>2002162</v>
      </c>
      <c r="F1018" s="10" t="s">
        <v>1360</v>
      </c>
      <c r="G1018" s="10" t="s">
        <v>3043</v>
      </c>
      <c r="H1018" s="10" t="s">
        <v>3043</v>
      </c>
      <c r="I1018" s="10" t="s">
        <v>3043</v>
      </c>
      <c r="J1018" s="9">
        <v>1</v>
      </c>
      <c r="K1018" s="10">
        <f>IF($E1018="","",IFERROR(INDEX('01_Cad_Pecas'!$H$2:$H$5000,MATCH($E1018,'01_Cad_Pecas'!$D$2:$D$5000,0)),IFERROR(INDEX('01_Cad_Pecas'!$H$2:$H$5000,MATCH(VALUE($E1018),'01_Cad_Pecas'!$D$2:$D$5000,0)),"")))</f>
        <v>0</v>
      </c>
      <c r="L1018" s="10">
        <f>IF($E1018="","",IFERROR(INDEX('01_Cad_Pecas'!$I$2:$I$5000,MATCH($E1018,'01_Cad_Pecas'!$D$2:$D$5000,0)),IFERROR(INDEX('01_Cad_Pecas'!$I$2:$I$5000,MATCH(VALUE($E1018),'01_Cad_Pecas'!$D$2:$D$5000,0)),"")))</f>
        <v>0.32519999999999999</v>
      </c>
      <c r="M1018" s="10">
        <f t="shared" si="179"/>
        <v>0.32519999999999999</v>
      </c>
      <c r="N1018" s="10">
        <v>46209</v>
      </c>
      <c r="O1018" s="10">
        <v>1</v>
      </c>
      <c r="P1018" s="10"/>
      <c r="Q1018" s="10"/>
      <c r="R1018" s="10">
        <f t="shared" si="180"/>
        <v>0.32519999999999999</v>
      </c>
      <c r="S1018" s="10"/>
      <c r="T1018" s="10">
        <f t="shared" si="181"/>
        <v>1</v>
      </c>
      <c r="U1018" s="10" t="s">
        <v>36</v>
      </c>
      <c r="V1018" s="10" t="str">
        <f t="shared" ca="1" si="182"/>
        <v>NÃO</v>
      </c>
      <c r="W1018" s="10">
        <f>IF(OR($A1018="",$I1018="",$M1018=""),"",SUMIFS($M$2:M1018,$I$2:I1018,$I1018,$A$2:A1018,$A1018)-$M1018)</f>
        <v>14.959199999999999</v>
      </c>
      <c r="X1018" s="10">
        <f t="shared" si="183"/>
        <v>51.706800000000001</v>
      </c>
      <c r="Y1018" s="10">
        <f>IFERROR(VLOOKUP($I1018,'02_Cad_Maquinas'!$B$2:$H$200,7,FALSE()),"")</f>
        <v>528</v>
      </c>
      <c r="Z1018" s="10">
        <f t="shared" si="184"/>
        <v>476.29320000000001</v>
      </c>
      <c r="AA1018" s="11">
        <f t="shared" si="185"/>
        <v>9.7929545454545464E-2</v>
      </c>
      <c r="AB1018" s="10"/>
    </row>
    <row r="1019" spans="1:28" x14ac:dyDescent="0.35">
      <c r="A1019" s="35">
        <v>46203</v>
      </c>
      <c r="B1019" s="10">
        <v>10179</v>
      </c>
      <c r="C1019" s="10"/>
      <c r="D1019" s="10" t="s">
        <v>3043</v>
      </c>
      <c r="E1019" s="10">
        <v>2002162</v>
      </c>
      <c r="F1019" s="10" t="s">
        <v>1360</v>
      </c>
      <c r="G1019" s="10" t="s">
        <v>3043</v>
      </c>
      <c r="H1019" s="10" t="s">
        <v>3043</v>
      </c>
      <c r="I1019" s="10" t="s">
        <v>3043</v>
      </c>
      <c r="J1019" s="9">
        <v>2</v>
      </c>
      <c r="K1019" s="10">
        <f>IF($E1019="","",IFERROR(INDEX('01_Cad_Pecas'!$H$2:$H$5000,MATCH($E1019,'01_Cad_Pecas'!$D$2:$D$5000,0)),IFERROR(INDEX('01_Cad_Pecas'!$H$2:$H$5000,MATCH(VALUE($E1019),'01_Cad_Pecas'!$D$2:$D$5000,0)),"")))</f>
        <v>0</v>
      </c>
      <c r="L1019" s="10">
        <f>IF($E1019="","",IFERROR(INDEX('01_Cad_Pecas'!$I$2:$I$5000,MATCH($E1019,'01_Cad_Pecas'!$D$2:$D$5000,0)),IFERROR(INDEX('01_Cad_Pecas'!$I$2:$I$5000,MATCH(VALUE($E1019),'01_Cad_Pecas'!$D$2:$D$5000,0)),"")))</f>
        <v>0.32519999999999999</v>
      </c>
      <c r="M1019" s="10">
        <f t="shared" si="179"/>
        <v>0.65039999999999998</v>
      </c>
      <c r="N1019" s="10">
        <v>46209</v>
      </c>
      <c r="O1019" s="10">
        <v>2</v>
      </c>
      <c r="P1019" s="10"/>
      <c r="Q1019" s="10"/>
      <c r="R1019" s="10">
        <f t="shared" si="180"/>
        <v>0.65039999999999998</v>
      </c>
      <c r="S1019" s="10"/>
      <c r="T1019" s="10">
        <f t="shared" si="181"/>
        <v>1</v>
      </c>
      <c r="U1019" s="10" t="s">
        <v>36</v>
      </c>
      <c r="V1019" s="10" t="str">
        <f t="shared" ca="1" si="182"/>
        <v>NÃO</v>
      </c>
      <c r="W1019" s="10">
        <f>IF(OR($A1019="",$I1019="",$M1019=""),"",SUMIFS($M$2:M1019,$I$2:I1019,$I1019,$A$2:A1019,$A1019)-$M1019)</f>
        <v>15.2844</v>
      </c>
      <c r="X1019" s="10">
        <f t="shared" si="183"/>
        <v>51.706800000000001</v>
      </c>
      <c r="Y1019" s="10">
        <f>IFERROR(VLOOKUP($I1019,'02_Cad_Maquinas'!$B$2:$H$200,7,FALSE()),"")</f>
        <v>528</v>
      </c>
      <c r="Z1019" s="10">
        <f t="shared" si="184"/>
        <v>476.29320000000001</v>
      </c>
      <c r="AA1019" s="11">
        <f t="shared" si="185"/>
        <v>9.7929545454545464E-2</v>
      </c>
      <c r="AB1019" s="10"/>
    </row>
    <row r="1020" spans="1:28" ht="24" customHeight="1" x14ac:dyDescent="0.35">
      <c r="A1020" s="35">
        <v>46203</v>
      </c>
      <c r="B1020" s="10">
        <v>10179</v>
      </c>
      <c r="C1020" s="10"/>
      <c r="D1020" s="10" t="s">
        <v>3043</v>
      </c>
      <c r="E1020" s="10">
        <v>2003083</v>
      </c>
      <c r="F1020" s="10" t="s">
        <v>3351</v>
      </c>
      <c r="G1020" s="10" t="s">
        <v>3043</v>
      </c>
      <c r="H1020" s="10" t="s">
        <v>3043</v>
      </c>
      <c r="I1020" s="10" t="s">
        <v>3043</v>
      </c>
      <c r="J1020" s="9">
        <v>4</v>
      </c>
      <c r="K1020" s="10">
        <f>IF($E1020="","",IFERROR(INDEX('01_Cad_Pecas'!$H$2:$H$5000,MATCH($E1020,'01_Cad_Pecas'!$D$2:$D$5000,0)),IFERROR(INDEX('01_Cad_Pecas'!$H$2:$H$5000,MATCH(VALUE($E1020),'01_Cad_Pecas'!$D$2:$D$5000,0)),"")))</f>
        <v>0</v>
      </c>
      <c r="L1020" s="10">
        <f>IF($E1020="","",IFERROR(INDEX('01_Cad_Pecas'!$I$2:$I$5000,MATCH($E1020,'01_Cad_Pecas'!$D$2:$D$5000,0)),IFERROR(INDEX('01_Cad_Pecas'!$I$2:$I$5000,MATCH(VALUE($E1020),'01_Cad_Pecas'!$D$2:$D$5000,0)),"")))</f>
        <v>0.32519999999999999</v>
      </c>
      <c r="M1020" s="10">
        <f t="shared" si="179"/>
        <v>1.3008</v>
      </c>
      <c r="N1020" s="10">
        <v>46209</v>
      </c>
      <c r="O1020" s="10">
        <v>4</v>
      </c>
      <c r="P1020" s="10"/>
      <c r="Q1020" s="10"/>
      <c r="R1020" s="10">
        <f t="shared" si="180"/>
        <v>1.3008</v>
      </c>
      <c r="S1020" s="10"/>
      <c r="T1020" s="10">
        <f t="shared" si="181"/>
        <v>1</v>
      </c>
      <c r="U1020" s="10" t="s">
        <v>36</v>
      </c>
      <c r="V1020" s="10" t="str">
        <f t="shared" ca="1" si="182"/>
        <v>NÃO</v>
      </c>
      <c r="W1020" s="10">
        <f>IF(OR($A1020="",$I1020="",$M1020=""),"",SUMIFS($M$2:M1020,$I$2:I1020,$I1020,$A$2:A1020,$A1020)-$M1020)</f>
        <v>15.934799999999997</v>
      </c>
      <c r="X1020" s="10">
        <f t="shared" si="183"/>
        <v>51.706800000000001</v>
      </c>
      <c r="Y1020" s="10">
        <f>IFERROR(VLOOKUP($I1020,'02_Cad_Maquinas'!$B$2:$H$200,7,FALSE()),"")</f>
        <v>528</v>
      </c>
      <c r="Z1020" s="10">
        <f t="shared" si="184"/>
        <v>476.29320000000001</v>
      </c>
      <c r="AA1020" s="11">
        <f t="shared" si="185"/>
        <v>9.7929545454545464E-2</v>
      </c>
      <c r="AB1020" s="10"/>
    </row>
    <row r="1021" spans="1:28" ht="24" customHeight="1" x14ac:dyDescent="0.35">
      <c r="A1021" s="35">
        <v>46203</v>
      </c>
      <c r="B1021" s="10">
        <v>10179</v>
      </c>
      <c r="C1021" s="10"/>
      <c r="D1021" s="10" t="s">
        <v>3043</v>
      </c>
      <c r="E1021" s="10">
        <v>2005102</v>
      </c>
      <c r="F1021" s="10" t="s">
        <v>1371</v>
      </c>
      <c r="G1021" s="10" t="s">
        <v>3043</v>
      </c>
      <c r="H1021" s="10" t="s">
        <v>3043</v>
      </c>
      <c r="I1021" s="10" t="s">
        <v>3043</v>
      </c>
      <c r="J1021" s="9">
        <v>5</v>
      </c>
      <c r="K1021" s="10">
        <f>IF($E1021="","",IFERROR(INDEX('01_Cad_Pecas'!$H$2:$H$5000,MATCH($E1021,'01_Cad_Pecas'!$D$2:$D$5000,0)),IFERROR(INDEX('01_Cad_Pecas'!$H$2:$H$5000,MATCH(VALUE($E1021),'01_Cad_Pecas'!$D$2:$D$5000,0)),"")))</f>
        <v>0</v>
      </c>
      <c r="L1021" s="10">
        <f>IF($E1021="","",IFERROR(INDEX('01_Cad_Pecas'!$I$2:$I$5000,MATCH($E1021,'01_Cad_Pecas'!$D$2:$D$5000,0)),IFERROR(INDEX('01_Cad_Pecas'!$I$2:$I$5000,MATCH(VALUE($E1021),'01_Cad_Pecas'!$D$2:$D$5000,0)),"")))</f>
        <v>0.32519999999999999</v>
      </c>
      <c r="M1021" s="10">
        <f t="shared" si="179"/>
        <v>1.6259999999999999</v>
      </c>
      <c r="N1021" s="10">
        <v>46209</v>
      </c>
      <c r="O1021" s="10">
        <v>5</v>
      </c>
      <c r="P1021" s="10"/>
      <c r="Q1021" s="10"/>
      <c r="R1021" s="10">
        <f t="shared" si="180"/>
        <v>1.6259999999999999</v>
      </c>
      <c r="S1021" s="10"/>
      <c r="T1021" s="10">
        <f t="shared" si="181"/>
        <v>1</v>
      </c>
      <c r="U1021" s="10" t="s">
        <v>36</v>
      </c>
      <c r="V1021" s="10" t="str">
        <f t="shared" ca="1" si="182"/>
        <v>NÃO</v>
      </c>
      <c r="W1021" s="10">
        <f>IF(OR($A1021="",$I1021="",$M1021=""),"",SUMIFS($M$2:M1021,$I$2:I1021,$I1021,$A$2:A1021,$A1021)-$M1021)</f>
        <v>17.235599999999998</v>
      </c>
      <c r="X1021" s="10">
        <f t="shared" si="183"/>
        <v>51.706800000000001</v>
      </c>
      <c r="Y1021" s="10">
        <f>IFERROR(VLOOKUP($I1021,'02_Cad_Maquinas'!$B$2:$H$200,7,FALSE()),"")</f>
        <v>528</v>
      </c>
      <c r="Z1021" s="10">
        <f t="shared" si="184"/>
        <v>476.29320000000001</v>
      </c>
      <c r="AA1021" s="11">
        <f t="shared" si="185"/>
        <v>9.7929545454545464E-2</v>
      </c>
      <c r="AB1021" s="10"/>
    </row>
    <row r="1022" spans="1:28" ht="24" customHeight="1" x14ac:dyDescent="0.35">
      <c r="A1022" s="35">
        <v>46203</v>
      </c>
      <c r="B1022" s="10">
        <v>10179</v>
      </c>
      <c r="C1022" s="10"/>
      <c r="D1022" s="10" t="s">
        <v>3043</v>
      </c>
      <c r="E1022" s="10">
        <v>2005102</v>
      </c>
      <c r="F1022" s="10" t="s">
        <v>1371</v>
      </c>
      <c r="G1022" s="10" t="s">
        <v>3043</v>
      </c>
      <c r="H1022" s="10" t="s">
        <v>3043</v>
      </c>
      <c r="I1022" s="10" t="s">
        <v>3043</v>
      </c>
      <c r="J1022" s="9">
        <v>99</v>
      </c>
      <c r="K1022" s="10">
        <f>IF($E1022="","",IFERROR(INDEX('01_Cad_Pecas'!$H$2:$H$5000,MATCH($E1022,'01_Cad_Pecas'!$D$2:$D$5000,0)),IFERROR(INDEX('01_Cad_Pecas'!$H$2:$H$5000,MATCH(VALUE($E1022),'01_Cad_Pecas'!$D$2:$D$5000,0)),"")))</f>
        <v>0</v>
      </c>
      <c r="L1022" s="10">
        <f>IF($E1022="","",IFERROR(INDEX('01_Cad_Pecas'!$I$2:$I$5000,MATCH($E1022,'01_Cad_Pecas'!$D$2:$D$5000,0)),IFERROR(INDEX('01_Cad_Pecas'!$I$2:$I$5000,MATCH(VALUE($E1022),'01_Cad_Pecas'!$D$2:$D$5000,0)),"")))</f>
        <v>0.32519999999999999</v>
      </c>
      <c r="M1022" s="10">
        <f t="shared" si="179"/>
        <v>32.194800000000001</v>
      </c>
      <c r="N1022" s="10">
        <v>46209</v>
      </c>
      <c r="O1022" s="10">
        <v>99</v>
      </c>
      <c r="P1022" s="10"/>
      <c r="Q1022" s="10"/>
      <c r="R1022" s="10">
        <f t="shared" si="180"/>
        <v>32.194800000000001</v>
      </c>
      <c r="S1022" s="10"/>
      <c r="T1022" s="10">
        <f t="shared" si="181"/>
        <v>1</v>
      </c>
      <c r="U1022" s="10" t="s">
        <v>36</v>
      </c>
      <c r="V1022" s="10" t="str">
        <f t="shared" ca="1" si="182"/>
        <v>NÃO</v>
      </c>
      <c r="W1022" s="10">
        <f>IF(OR($A1022="",$I1022="",$M1022=""),"",SUMIFS($M$2:M1022,$I$2:I1022,$I1022,$A$2:A1022,$A1022)-$M1022)</f>
        <v>18.861599999999996</v>
      </c>
      <c r="X1022" s="10">
        <f t="shared" si="183"/>
        <v>51.706800000000001</v>
      </c>
      <c r="Y1022" s="10">
        <f>IFERROR(VLOOKUP($I1022,'02_Cad_Maquinas'!$B$2:$H$200,7,FALSE()),"")</f>
        <v>528</v>
      </c>
      <c r="Z1022" s="10">
        <f t="shared" si="184"/>
        <v>476.29320000000001</v>
      </c>
      <c r="AA1022" s="11">
        <f t="shared" si="185"/>
        <v>9.7929545454545464E-2</v>
      </c>
      <c r="AB1022" s="10"/>
    </row>
    <row r="1023" spans="1:28" ht="24" customHeight="1" x14ac:dyDescent="0.35">
      <c r="A1023" s="35">
        <v>46203</v>
      </c>
      <c r="B1023" s="10">
        <v>10179</v>
      </c>
      <c r="C1023" s="10"/>
      <c r="D1023" s="10" t="s">
        <v>3043</v>
      </c>
      <c r="E1023" s="10">
        <v>2005302</v>
      </c>
      <c r="F1023" s="10" t="s">
        <v>1377</v>
      </c>
      <c r="G1023" s="10" t="s">
        <v>3043</v>
      </c>
      <c r="H1023" s="10" t="s">
        <v>3043</v>
      </c>
      <c r="I1023" s="10" t="s">
        <v>3043</v>
      </c>
      <c r="J1023" s="9">
        <v>1</v>
      </c>
      <c r="K1023" s="10">
        <f>IF($E1023="","",IFERROR(INDEX('01_Cad_Pecas'!$H$2:$H$5000,MATCH($E1023,'01_Cad_Pecas'!$D$2:$D$5000,0)),IFERROR(INDEX('01_Cad_Pecas'!$H$2:$H$5000,MATCH(VALUE($E1023),'01_Cad_Pecas'!$D$2:$D$5000,0)),"")))</f>
        <v>0</v>
      </c>
      <c r="L1023" s="10">
        <f>IF($E1023="","",IFERROR(INDEX('01_Cad_Pecas'!$I$2:$I$5000,MATCH($E1023,'01_Cad_Pecas'!$D$2:$D$5000,0)),IFERROR(INDEX('01_Cad_Pecas'!$I$2:$I$5000,MATCH(VALUE($E1023),'01_Cad_Pecas'!$D$2:$D$5000,0)),"")))</f>
        <v>0.32519999999999999</v>
      </c>
      <c r="M1023" s="10">
        <f t="shared" si="179"/>
        <v>0.32519999999999999</v>
      </c>
      <c r="N1023" s="10">
        <v>46209</v>
      </c>
      <c r="O1023" s="10">
        <v>1</v>
      </c>
      <c r="P1023" s="10"/>
      <c r="Q1023" s="10"/>
      <c r="R1023" s="10">
        <f t="shared" si="180"/>
        <v>0.32519999999999999</v>
      </c>
      <c r="S1023" s="10"/>
      <c r="T1023" s="10">
        <f t="shared" si="181"/>
        <v>1</v>
      </c>
      <c r="U1023" s="10" t="s">
        <v>36</v>
      </c>
      <c r="V1023" s="10" t="str">
        <f t="shared" ca="1" si="182"/>
        <v>NÃO</v>
      </c>
      <c r="W1023" s="10">
        <f>IF(OR($A1023="",$I1023="",$M1023=""),"",SUMIFS($M$2:M1023,$I$2:I1023,$I1023,$A$2:A1023,$A1023)-$M1023)</f>
        <v>51.056399999999996</v>
      </c>
      <c r="X1023" s="10">
        <f t="shared" si="183"/>
        <v>51.706800000000001</v>
      </c>
      <c r="Y1023" s="10">
        <f>IFERROR(VLOOKUP($I1023,'02_Cad_Maquinas'!$B$2:$H$200,7,FALSE()),"")</f>
        <v>528</v>
      </c>
      <c r="Z1023" s="10">
        <f t="shared" si="184"/>
        <v>476.29320000000001</v>
      </c>
      <c r="AA1023" s="11">
        <f t="shared" si="185"/>
        <v>9.7929545454545464E-2</v>
      </c>
      <c r="AB1023" s="10"/>
    </row>
    <row r="1024" spans="1:28" x14ac:dyDescent="0.35">
      <c r="A1024" s="35">
        <v>46203</v>
      </c>
      <c r="B1024" s="10">
        <v>10179</v>
      </c>
      <c r="C1024" s="10"/>
      <c r="D1024" s="10" t="s">
        <v>3043</v>
      </c>
      <c r="E1024" s="10">
        <v>3008002</v>
      </c>
      <c r="F1024" s="10" t="s">
        <v>1441</v>
      </c>
      <c r="G1024" s="10" t="s">
        <v>3043</v>
      </c>
      <c r="H1024" s="10" t="s">
        <v>3043</v>
      </c>
      <c r="I1024" s="10" t="s">
        <v>3043</v>
      </c>
      <c r="J1024" s="9">
        <v>1</v>
      </c>
      <c r="K1024" s="10">
        <f>IF($E1024="","",IFERROR(INDEX('01_Cad_Pecas'!$H$2:$H$5000,MATCH($E1024,'01_Cad_Pecas'!$D$2:$D$5000,0)),IFERROR(INDEX('01_Cad_Pecas'!$H$2:$H$5000,MATCH(VALUE($E1024),'01_Cad_Pecas'!$D$2:$D$5000,0)),"")))</f>
        <v>0</v>
      </c>
      <c r="L1024" s="10">
        <f>IF($E1024="","",IFERROR(INDEX('01_Cad_Pecas'!$I$2:$I$5000,MATCH($E1024,'01_Cad_Pecas'!$D$2:$D$5000,0)),IFERROR(INDEX('01_Cad_Pecas'!$I$2:$I$5000,MATCH(VALUE($E1024),'01_Cad_Pecas'!$D$2:$D$5000,0)),"")))</f>
        <v>0.32519999999999999</v>
      </c>
      <c r="M1024" s="10">
        <f t="shared" si="179"/>
        <v>0.32519999999999999</v>
      </c>
      <c r="N1024" s="10">
        <v>46209</v>
      </c>
      <c r="O1024" s="10">
        <v>1</v>
      </c>
      <c r="P1024" s="10"/>
      <c r="Q1024" s="10"/>
      <c r="R1024" s="10">
        <f t="shared" si="180"/>
        <v>0.32519999999999999</v>
      </c>
      <c r="S1024" s="10"/>
      <c r="T1024" s="10">
        <f t="shared" si="181"/>
        <v>1</v>
      </c>
      <c r="U1024" s="10" t="s">
        <v>36</v>
      </c>
      <c r="V1024" s="10" t="str">
        <f t="shared" ca="1" si="182"/>
        <v>NÃO</v>
      </c>
      <c r="W1024" s="10">
        <f>IF(OR($A1024="",$I1024="",$M1024=""),"",SUMIFS($M$2:M1024,$I$2:I1024,$I1024,$A$2:A1024,$A1024)-$M1024)</f>
        <v>51.381599999999999</v>
      </c>
      <c r="X1024" s="10">
        <f t="shared" si="183"/>
        <v>51.706800000000001</v>
      </c>
      <c r="Y1024" s="10">
        <f>IFERROR(VLOOKUP($I1024,'02_Cad_Maquinas'!$B$2:$H$200,7,FALSE()),"")</f>
        <v>528</v>
      </c>
      <c r="Z1024" s="10">
        <f t="shared" si="184"/>
        <v>476.29320000000001</v>
      </c>
      <c r="AA1024" s="11">
        <f t="shared" si="185"/>
        <v>9.7929545454545464E-2</v>
      </c>
      <c r="AB1024" s="10"/>
    </row>
    <row r="1025" spans="1:30" ht="18" customHeight="1" x14ac:dyDescent="0.35">
      <c r="A1025" s="36">
        <v>46205</v>
      </c>
      <c r="B1025" s="1">
        <v>10149</v>
      </c>
      <c r="D1025" s="1" t="s">
        <v>3043</v>
      </c>
      <c r="E1025" s="1">
        <v>20053207</v>
      </c>
      <c r="F1025" s="24" t="s">
        <v>3352</v>
      </c>
      <c r="G1025" s="1" t="s">
        <v>3043</v>
      </c>
      <c r="H1025" s="1" t="s">
        <v>3043</v>
      </c>
      <c r="I1025" s="1" t="s">
        <v>3043</v>
      </c>
      <c r="J1025" s="24">
        <v>4</v>
      </c>
      <c r="K1025" s="24"/>
      <c r="N1025">
        <v>46210</v>
      </c>
      <c r="O1025">
        <v>4</v>
      </c>
      <c r="T1025">
        <f t="shared" si="181"/>
        <v>1</v>
      </c>
      <c r="U1025" t="s">
        <v>36</v>
      </c>
    </row>
    <row r="1026" spans="1:30" x14ac:dyDescent="0.35">
      <c r="A1026" s="36">
        <v>46206</v>
      </c>
      <c r="B1026" s="1">
        <v>10151</v>
      </c>
      <c r="D1026" s="1" t="s">
        <v>3043</v>
      </c>
      <c r="E1026" s="1">
        <v>2006402</v>
      </c>
      <c r="F1026" s="16" t="s">
        <v>1399</v>
      </c>
      <c r="G1026" s="1" t="s">
        <v>3043</v>
      </c>
      <c r="H1026" s="1" t="s">
        <v>3043</v>
      </c>
      <c r="I1026" s="1" t="s">
        <v>3043</v>
      </c>
      <c r="J1026" s="8">
        <v>32</v>
      </c>
      <c r="N1026">
        <v>46206</v>
      </c>
      <c r="O1026">
        <v>32</v>
      </c>
      <c r="T1026">
        <f t="shared" si="181"/>
        <v>1</v>
      </c>
      <c r="U1026" t="s">
        <v>36</v>
      </c>
    </row>
    <row r="1027" spans="1:30" ht="18" customHeight="1" x14ac:dyDescent="0.35">
      <c r="A1027" s="36">
        <v>46207</v>
      </c>
      <c r="B1027" s="1">
        <v>10152</v>
      </c>
      <c r="D1027" s="1" t="s">
        <v>3043</v>
      </c>
      <c r="E1027" s="1">
        <v>2006402</v>
      </c>
      <c r="F1027" s="24" t="s">
        <v>3353</v>
      </c>
      <c r="G1027" s="1" t="s">
        <v>3043</v>
      </c>
      <c r="H1027" s="1" t="s">
        <v>3043</v>
      </c>
      <c r="I1027" s="1" t="s">
        <v>3043</v>
      </c>
      <c r="J1027" s="24">
        <v>18</v>
      </c>
      <c r="N1027">
        <v>46206</v>
      </c>
      <c r="O1027">
        <v>18</v>
      </c>
      <c r="T1027">
        <f t="shared" si="181"/>
        <v>1</v>
      </c>
      <c r="U1027" t="s">
        <v>36</v>
      </c>
    </row>
    <row r="1028" spans="1:30" ht="18" customHeight="1" x14ac:dyDescent="0.35">
      <c r="A1028" s="36">
        <v>46204</v>
      </c>
      <c r="B1028" s="1">
        <v>10180</v>
      </c>
      <c r="D1028" s="1" t="s">
        <v>3043</v>
      </c>
      <c r="E1028" s="1">
        <v>20020007</v>
      </c>
      <c r="F1028" s="24" t="s">
        <v>3354</v>
      </c>
      <c r="G1028" s="1" t="s">
        <v>3043</v>
      </c>
      <c r="H1028" s="1" t="s">
        <v>3043</v>
      </c>
      <c r="I1028" s="1" t="s">
        <v>3043</v>
      </c>
      <c r="J1028" s="24">
        <v>15</v>
      </c>
      <c r="K1028" s="24"/>
      <c r="L1028" s="24"/>
      <c r="N1028">
        <v>46210</v>
      </c>
      <c r="O1028">
        <v>15</v>
      </c>
      <c r="T1028">
        <f t="shared" si="181"/>
        <v>1</v>
      </c>
      <c r="U1028" t="s">
        <v>36</v>
      </c>
    </row>
    <row r="1029" spans="1:30" ht="24" customHeight="1" x14ac:dyDescent="0.35">
      <c r="A1029" s="35">
        <v>46199</v>
      </c>
      <c r="B1029" s="10">
        <v>10176</v>
      </c>
      <c r="C1029" s="10" t="s">
        <v>3130</v>
      </c>
      <c r="D1029" s="10" t="s">
        <v>3355</v>
      </c>
      <c r="E1029" s="10">
        <v>20020507</v>
      </c>
      <c r="F1029" s="10" t="s">
        <v>3211</v>
      </c>
      <c r="G1029" s="10" t="s">
        <v>3043</v>
      </c>
      <c r="H1029" s="10" t="s">
        <v>3043</v>
      </c>
      <c r="I1029" s="9" t="s">
        <v>3043</v>
      </c>
      <c r="J1029" s="9">
        <v>30</v>
      </c>
      <c r="K1029" s="10">
        <f>IF($E1029="","",IFERROR(INDEX('01_Cad_Pecas'!$H$2:$H$5000,MATCH($E1029,'01_Cad_Pecas'!$D$2:$D$5000,0)),IFERROR(INDEX('01_Cad_Pecas'!$H$2:$H$5000,MATCH(VALUE($E1029),'01_Cad_Pecas'!$D$2:$D$5000,0)),"")))</f>
        <v>2</v>
      </c>
      <c r="L1029" s="10">
        <f>IF($E1029="","",IFERROR(INDEX('01_Cad_Pecas'!$I$2:$I$5000,MATCH($E1029,'01_Cad_Pecas'!$D$2:$D$5000,0)),IFERROR(INDEX('01_Cad_Pecas'!$I$2:$I$5000,MATCH(VALUE($E1029),'01_Cad_Pecas'!$D$2:$D$5000,0)),"")))</f>
        <v>1.45</v>
      </c>
      <c r="M1029" s="10">
        <f t="shared" ref="M1029:M1092" si="186">IF(OR($J1029="",$L1029=""),"",IF($K1029="",0,$K1029)+$J1029*$L1029)</f>
        <v>45.5</v>
      </c>
      <c r="N1029" s="10">
        <v>46203</v>
      </c>
      <c r="O1029" s="9">
        <v>30</v>
      </c>
      <c r="P1029" s="10"/>
      <c r="Q1029" s="10"/>
      <c r="R1029" s="10">
        <f>IF(AND($P1029&lt;&gt;"",$Q1029&lt;&gt;""),($Q1029-$P1029)*1440,IF(AND($O1029&lt;&gt;"",$L1029&lt;&gt;""),IF($K1029="",0,$K1029)+$O1029*$L1029,""))</f>
        <v>45.5</v>
      </c>
      <c r="S1029" s="10"/>
      <c r="T1029" s="10">
        <f t="shared" si="181"/>
        <v>1</v>
      </c>
      <c r="U1029" s="10"/>
      <c r="V1029" s="10" t="str">
        <f ca="1">IF($A1029="","",IF(AND($A1029&lt;&gt;"",NOT(OR($U1029="Concluído",$U1029="Concluido")),TODAY()&gt;$A1029),"SIM","NÃO"))</f>
        <v>SIM</v>
      </c>
      <c r="W1029" s="10">
        <f>IF(OR($A1029="",$I1029="",$M1029=""),"",SUMIFS($M$2:M1029,$I$2:I1029,$I1029,$A$2:A1029,$A1029)-$M1029)</f>
        <v>0</v>
      </c>
      <c r="X1029" s="10">
        <f>IF(OR($A1029="",$I1029=""),"",SUMIFS($M$2:$M$4922,$I$2:$I$4922,$I1029,$A$2:$A$4922,$A1029))</f>
        <v>64.900000000000006</v>
      </c>
      <c r="Y1029" s="10">
        <f>IFERROR(VLOOKUP($I1029,'02_Cad_Maquinas'!$B$2:$H$200,7,FALSE()),"")</f>
        <v>528</v>
      </c>
      <c r="Z1029" s="10">
        <f>IF(OR($X1029="",$Y1029=""),"",$Y1029-$X1029)</f>
        <v>463.1</v>
      </c>
      <c r="AA1029" s="11">
        <f>IF(OR($X1029="",$Y1029=""),"",$X1029/$Y1029)</f>
        <v>0.12291666666666667</v>
      </c>
      <c r="AB1029" s="10" t="s">
        <v>3356</v>
      </c>
    </row>
    <row r="1030" spans="1:30" ht="24" customHeight="1" x14ac:dyDescent="0.35">
      <c r="A1030" s="35">
        <v>46199</v>
      </c>
      <c r="B1030" s="10">
        <v>10176</v>
      </c>
      <c r="C1030" s="10" t="s">
        <v>3130</v>
      </c>
      <c r="D1030" s="10" t="s">
        <v>3355</v>
      </c>
      <c r="E1030" s="10">
        <v>20021607</v>
      </c>
      <c r="F1030" s="10" t="s">
        <v>3357</v>
      </c>
      <c r="G1030" s="10" t="s">
        <v>3043</v>
      </c>
      <c r="H1030" s="10" t="s">
        <v>3043</v>
      </c>
      <c r="I1030" s="9" t="s">
        <v>3043</v>
      </c>
      <c r="J1030" s="9">
        <v>12</v>
      </c>
      <c r="K1030" s="10">
        <f>IF($E1030="","",IFERROR(INDEX('01_Cad_Pecas'!$H$2:$H$5000,MATCH($E1030,'01_Cad_Pecas'!$D$2:$D$5000,0)),IFERROR(INDEX('01_Cad_Pecas'!$H$2:$H$5000,MATCH(VALUE($E1030),'01_Cad_Pecas'!$D$2:$D$5000,0)),"")))</f>
        <v>2</v>
      </c>
      <c r="L1030" s="10">
        <f>IF($E1030="","",IFERROR(INDEX('01_Cad_Pecas'!$I$2:$I$5000,MATCH($E1030,'01_Cad_Pecas'!$D$2:$D$5000,0)),IFERROR(INDEX('01_Cad_Pecas'!$I$2:$I$5000,MATCH(VALUE($E1030),'01_Cad_Pecas'!$D$2:$D$5000,0)),"")))</f>
        <v>1.45</v>
      </c>
      <c r="M1030" s="10">
        <f t="shared" si="186"/>
        <v>19.399999999999999</v>
      </c>
      <c r="N1030" s="10">
        <v>46203</v>
      </c>
      <c r="O1030" s="9">
        <v>12</v>
      </c>
      <c r="P1030" s="10"/>
      <c r="Q1030" s="10"/>
      <c r="R1030" s="10">
        <f>IF(AND($P1030&lt;&gt;"",$Q1030&lt;&gt;""),($Q1030-$P1030)*1440,IF(AND($O1030&lt;&gt;"",$L1030&lt;&gt;""),IF($K1030="",0,$K1030)+$O1030*$L1030,""))</f>
        <v>19.399999999999999</v>
      </c>
      <c r="S1030" s="10"/>
      <c r="T1030" s="10">
        <f t="shared" si="181"/>
        <v>1</v>
      </c>
      <c r="U1030" s="10"/>
      <c r="V1030" s="10" t="str">
        <f ca="1">IF($A1030="","",IF(AND($A1030&lt;&gt;"",NOT(OR($U1030="Concluído",$U1030="Concluido")),TODAY()&gt;$A1030),"SIM","NÃO"))</f>
        <v>SIM</v>
      </c>
      <c r="W1030" s="10">
        <f>IF(OR($A1030="",$I1030="",$M1030=""),"",SUMIFS($M$2:M1030,$I$2:I1030,$I1030,$A$2:A1030,$A1030)-$M1030)</f>
        <v>45.500000000000007</v>
      </c>
      <c r="X1030" s="10">
        <f>IF(OR($A1030="",$I1030=""),"",SUMIFS($M$2:$M$4922,$I$2:$I$4922,$I1030,$A$2:$A$4922,$A1030))</f>
        <v>64.900000000000006</v>
      </c>
      <c r="Y1030" s="10">
        <f>IFERROR(VLOOKUP($I1030,'02_Cad_Maquinas'!$B$2:$H$200,7,FALSE()),"")</f>
        <v>528</v>
      </c>
      <c r="Z1030" s="10">
        <f>IF(OR($X1030="",$Y1030=""),"",$Y1030-$X1030)</f>
        <v>463.1</v>
      </c>
      <c r="AA1030" s="11">
        <f>IF(OR($X1030="",$Y1030=""),"",$X1030/$Y1030)</f>
        <v>0.12291666666666667</v>
      </c>
      <c r="AB1030" s="10" t="s">
        <v>3356</v>
      </c>
    </row>
    <row r="1031" spans="1:30" ht="24" customHeight="1" x14ac:dyDescent="0.35">
      <c r="A1031" s="35">
        <v>46205</v>
      </c>
      <c r="B1031" s="14" t="s">
        <v>3090</v>
      </c>
      <c r="C1031" s="14"/>
      <c r="D1031" s="14" t="s">
        <v>3056</v>
      </c>
      <c r="E1031" s="14" t="s">
        <v>3358</v>
      </c>
      <c r="F1031" s="14" t="s">
        <v>301</v>
      </c>
      <c r="G1031" s="14" t="s">
        <v>3056</v>
      </c>
      <c r="H1031" s="14" t="s">
        <v>3056</v>
      </c>
      <c r="I1031" s="9" t="s">
        <v>3056</v>
      </c>
      <c r="J1031" s="9">
        <v>8</v>
      </c>
      <c r="K1031" s="14">
        <f>IF($E1031="","",IFERROR(INDEX('01_Cad_Pecas'!$H$2:$H$5000,MATCH($E1031,'01_Cad_Pecas'!$D$2:$D$5000,0)),IFERROR(INDEX('01_Cad_Pecas'!$H$2:$H$5000,MATCH(VALUE($E1031),'01_Cad_Pecas'!$D$2:$D$5000,0)),"")))</f>
        <v>8</v>
      </c>
      <c r="L1031" s="14">
        <f>IF($E1031="","",IFERROR(INDEX('01_Cad_Pecas'!$I$2:$I$5000,MATCH($E1031,'01_Cad_Pecas'!$D$2:$D$5000,0)),IFERROR(INDEX('01_Cad_Pecas'!$I$2:$I$5000,MATCH(VALUE($E1031),'01_Cad_Pecas'!$D$2:$D$5000,0)),"")))</f>
        <v>0.2</v>
      </c>
      <c r="M1031" s="14">
        <f t="shared" si="186"/>
        <v>9.6</v>
      </c>
      <c r="N1031" s="9">
        <v>46205</v>
      </c>
      <c r="O1031" s="9">
        <v>8</v>
      </c>
      <c r="P1031" s="14"/>
      <c r="Q1031" s="14"/>
      <c r="R1031" s="14"/>
      <c r="S1031" s="14"/>
      <c r="T1031" s="14"/>
      <c r="U1031" s="14"/>
      <c r="V1031" s="14" t="str">
        <f ca="1">IF($A1031="","",IF(AND($A1031&lt;&gt;"",NOT(OR($U1031="Concluído",$U1031="Concluido")),TODAY()&gt;$A1031),"SIM","NÃO"))</f>
        <v>SIM</v>
      </c>
      <c r="W1031" s="14"/>
      <c r="X1031" s="14">
        <f>IF(OR($A1031="",$I1031=""),"",SUMIFS($M$2:$M$4922,$I$2:$I$4922,$I1031,$A$2:$A$4922,$A1031))</f>
        <v>750</v>
      </c>
      <c r="Y1031" s="14"/>
      <c r="Z1031" s="14"/>
      <c r="AA1031" s="11"/>
      <c r="AB1031" s="14" t="str">
        <f t="shared" ref="AB1031:AB1094" si="187">B1031&amp;"|"&amp;I1031</f>
        <v>10199|58 FABRICAÇÃO EMBALAGEM</v>
      </c>
      <c r="AC1031" t="str">
        <f t="shared" ref="AC1031:AC1094" si="188">IF($B1031="","","|"&amp;SUBSTITUTE(TRIM(SUBSTITUTE(SUBSTITUTE(SUBSTITUTE(SUBSTITUTE(SUBSTITUTE(SUBSTITUTE(SUBSTITUTE(SUBSTITUTE(SUBSTITUTE(SUBSTITUTE(SUBSTITUTE(SUBSTITUTE(SUBSTITUTE(SUBSTITUTE(TRIM($B1031&amp;""),CHAR(10)," "),CHAR(13)," "),"."," "),";"," "),","," "),"/"," "),"+"," "),"-"," "),"  "," "),"  "," "),"  "," "),"  "," "),"  "," "),"  "," "))," ","|")&amp;"|")</f>
        <v>|10199|</v>
      </c>
      <c r="AD1031" t="str">
        <f t="shared" ref="AD1031:AD1094" si="189">TRIM($I1031&amp;"")</f>
        <v>58 FABRICAÇÃO EMBALAGEM</v>
      </c>
    </row>
    <row r="1032" spans="1:30" ht="24" customHeight="1" x14ac:dyDescent="0.35">
      <c r="A1032" s="35">
        <v>46205</v>
      </c>
      <c r="B1032" s="14" t="s">
        <v>3090</v>
      </c>
      <c r="C1032" s="14"/>
      <c r="D1032" s="14" t="s">
        <v>3056</v>
      </c>
      <c r="E1032" s="14" t="s">
        <v>3359</v>
      </c>
      <c r="F1032" s="14" t="s">
        <v>217</v>
      </c>
      <c r="G1032" s="14" t="s">
        <v>3056</v>
      </c>
      <c r="H1032" s="14" t="s">
        <v>3056</v>
      </c>
      <c r="I1032" s="9" t="s">
        <v>3056</v>
      </c>
      <c r="J1032" s="9">
        <v>10</v>
      </c>
      <c r="K1032" s="14">
        <f>IF($E1032="","",IFERROR(INDEX('01_Cad_Pecas'!$H$2:$H$5000,MATCH($E1032,'01_Cad_Pecas'!$D$2:$D$5000,0)),IFERROR(INDEX('01_Cad_Pecas'!$H$2:$H$5000,MATCH(VALUE($E1032),'01_Cad_Pecas'!$D$2:$D$5000,0)),"")))</f>
        <v>8</v>
      </c>
      <c r="L1032" s="14">
        <f>IF($E1032="","",IFERROR(INDEX('01_Cad_Pecas'!$I$2:$I$5000,MATCH($E1032,'01_Cad_Pecas'!$D$2:$D$5000,0)),IFERROR(INDEX('01_Cad_Pecas'!$I$2:$I$5000,MATCH(VALUE($E1032),'01_Cad_Pecas'!$D$2:$D$5000,0)),"")))</f>
        <v>0.2</v>
      </c>
      <c r="M1032" s="14">
        <f t="shared" si="186"/>
        <v>10</v>
      </c>
      <c r="N1032" s="9">
        <v>46205</v>
      </c>
      <c r="O1032" s="9">
        <v>10</v>
      </c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1"/>
      <c r="AB1032" s="14" t="str">
        <f t="shared" si="187"/>
        <v>10199|58 FABRICAÇÃO EMBALAGEM</v>
      </c>
      <c r="AC1032" t="str">
        <f t="shared" si="188"/>
        <v>|10199|</v>
      </c>
      <c r="AD1032" t="str">
        <f t="shared" si="189"/>
        <v>58 FABRICAÇÃO EMBALAGEM</v>
      </c>
    </row>
    <row r="1033" spans="1:30" ht="24" customHeight="1" x14ac:dyDescent="0.35">
      <c r="A1033" s="35">
        <v>46205</v>
      </c>
      <c r="B1033" s="14" t="s">
        <v>3090</v>
      </c>
      <c r="C1033" s="14"/>
      <c r="D1033" s="14" t="s">
        <v>3056</v>
      </c>
      <c r="E1033" s="14" t="s">
        <v>3360</v>
      </c>
      <c r="F1033" s="14" t="s">
        <v>3147</v>
      </c>
      <c r="G1033" s="14" t="s">
        <v>3056</v>
      </c>
      <c r="H1033" s="14" t="s">
        <v>3056</v>
      </c>
      <c r="I1033" s="9" t="s">
        <v>3056</v>
      </c>
      <c r="J1033" s="9">
        <v>600</v>
      </c>
      <c r="K1033" s="14">
        <f>IF($E1033="","",IFERROR(INDEX('01_Cad_Pecas'!$H$2:$H$5000,MATCH($E1033,'01_Cad_Pecas'!$D$2:$D$5000,0)),IFERROR(INDEX('01_Cad_Pecas'!$H$2:$H$5000,MATCH(VALUE($E1033),'01_Cad_Pecas'!$D$2:$D$5000,0)),"")))</f>
        <v>8</v>
      </c>
      <c r="L1033" s="14">
        <f>IF($E1033="","",IFERROR(INDEX('01_Cad_Pecas'!$I$2:$I$5000,MATCH($E1033,'01_Cad_Pecas'!$D$2:$D$5000,0)),IFERROR(INDEX('01_Cad_Pecas'!$I$2:$I$5000,MATCH(VALUE($E1033),'01_Cad_Pecas'!$D$2:$D$5000,0)),"")))</f>
        <v>0.2</v>
      </c>
      <c r="M1033" s="14">
        <f t="shared" si="186"/>
        <v>128</v>
      </c>
      <c r="N1033" s="9">
        <v>46205</v>
      </c>
      <c r="O1033" s="9">
        <v>600</v>
      </c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1"/>
      <c r="AB1033" s="14" t="str">
        <f t="shared" si="187"/>
        <v>10199|58 FABRICAÇÃO EMBALAGEM</v>
      </c>
      <c r="AC1033" t="str">
        <f t="shared" si="188"/>
        <v>|10199|</v>
      </c>
      <c r="AD1033" t="str">
        <f t="shared" si="189"/>
        <v>58 FABRICAÇÃO EMBALAGEM</v>
      </c>
    </row>
    <row r="1034" spans="1:30" ht="24" customHeight="1" x14ac:dyDescent="0.35">
      <c r="A1034" s="35">
        <v>46205</v>
      </c>
      <c r="B1034" s="14" t="s">
        <v>3090</v>
      </c>
      <c r="C1034" s="14"/>
      <c r="D1034" s="14" t="s">
        <v>3056</v>
      </c>
      <c r="E1034" s="14" t="s">
        <v>3361</v>
      </c>
      <c r="F1034" s="14" t="s">
        <v>3136</v>
      </c>
      <c r="G1034" s="14" t="s">
        <v>3056</v>
      </c>
      <c r="H1034" s="14" t="s">
        <v>3056</v>
      </c>
      <c r="I1034" s="9" t="s">
        <v>3056</v>
      </c>
      <c r="J1034" s="9">
        <v>322</v>
      </c>
      <c r="K1034" s="14">
        <f>IF($E1034="","",IFERROR(INDEX('01_Cad_Pecas'!$H$2:$H$5000,MATCH($E1034,'01_Cad_Pecas'!$D$2:$D$5000,0)),IFERROR(INDEX('01_Cad_Pecas'!$H$2:$H$5000,MATCH(VALUE($E1034),'01_Cad_Pecas'!$D$2:$D$5000,0)),"")))</f>
        <v>8</v>
      </c>
      <c r="L1034" s="14">
        <f>IF($E1034="","",IFERROR(INDEX('01_Cad_Pecas'!$I$2:$I$5000,MATCH($E1034,'01_Cad_Pecas'!$D$2:$D$5000,0)),IFERROR(INDEX('01_Cad_Pecas'!$I$2:$I$5000,MATCH(VALUE($E1034),'01_Cad_Pecas'!$D$2:$D$5000,0)),"")))</f>
        <v>0.2</v>
      </c>
      <c r="M1034" s="14">
        <f t="shared" si="186"/>
        <v>72.400000000000006</v>
      </c>
      <c r="N1034" s="9">
        <v>46205</v>
      </c>
      <c r="O1034" s="9">
        <v>322</v>
      </c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1"/>
      <c r="AB1034" s="14" t="str">
        <f t="shared" si="187"/>
        <v>10199|58 FABRICAÇÃO EMBALAGEM</v>
      </c>
      <c r="AC1034" t="str">
        <f t="shared" si="188"/>
        <v>|10199|</v>
      </c>
      <c r="AD1034" t="str">
        <f t="shared" si="189"/>
        <v>58 FABRICAÇÃO EMBALAGEM</v>
      </c>
    </row>
    <row r="1035" spans="1:30" ht="24" customHeight="1" x14ac:dyDescent="0.35">
      <c r="A1035" s="35">
        <v>46205</v>
      </c>
      <c r="B1035" s="14" t="s">
        <v>3090</v>
      </c>
      <c r="C1035" s="14"/>
      <c r="D1035" s="14" t="s">
        <v>3056</v>
      </c>
      <c r="E1035" s="14" t="s">
        <v>3362</v>
      </c>
      <c r="F1035" s="14" t="s">
        <v>3137</v>
      </c>
      <c r="G1035" s="14" t="s">
        <v>3056</v>
      </c>
      <c r="H1035" s="14" t="s">
        <v>3056</v>
      </c>
      <c r="I1035" s="9" t="s">
        <v>3056</v>
      </c>
      <c r="J1035" s="9">
        <v>644</v>
      </c>
      <c r="K1035" s="14">
        <f>IF($E1035="","",IFERROR(INDEX('01_Cad_Pecas'!$H$2:$H$5000,MATCH($E1035,'01_Cad_Pecas'!$D$2:$D$5000,0)),IFERROR(INDEX('01_Cad_Pecas'!$H$2:$H$5000,MATCH(VALUE($E1035),'01_Cad_Pecas'!$D$2:$D$5000,0)),"")))</f>
        <v>8</v>
      </c>
      <c r="L1035" s="14">
        <f>IF($E1035="","",IFERROR(INDEX('01_Cad_Pecas'!$I$2:$I$5000,MATCH($E1035,'01_Cad_Pecas'!$D$2:$D$5000,0)),IFERROR(INDEX('01_Cad_Pecas'!$I$2:$I$5000,MATCH(VALUE($E1035),'01_Cad_Pecas'!$D$2:$D$5000,0)),"")))</f>
        <v>0.2</v>
      </c>
      <c r="M1035" s="14">
        <f t="shared" si="186"/>
        <v>136.80000000000001</v>
      </c>
      <c r="N1035" s="9">
        <v>46205</v>
      </c>
      <c r="O1035" s="9">
        <v>644</v>
      </c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1"/>
      <c r="AB1035" s="14" t="str">
        <f t="shared" si="187"/>
        <v>10199|58 FABRICAÇÃO EMBALAGEM</v>
      </c>
      <c r="AC1035" t="str">
        <f t="shared" si="188"/>
        <v>|10199|</v>
      </c>
      <c r="AD1035" t="str">
        <f t="shared" si="189"/>
        <v>58 FABRICAÇÃO EMBALAGEM</v>
      </c>
    </row>
    <row r="1036" spans="1:30" ht="24" customHeight="1" x14ac:dyDescent="0.35">
      <c r="A1036" s="35">
        <v>46205</v>
      </c>
      <c r="B1036" s="14" t="s">
        <v>3090</v>
      </c>
      <c r="C1036" s="14"/>
      <c r="D1036" s="14" t="s">
        <v>3056</v>
      </c>
      <c r="E1036" s="14" t="s">
        <v>3363</v>
      </c>
      <c r="F1036" s="14" t="s">
        <v>3138</v>
      </c>
      <c r="G1036" s="14" t="s">
        <v>3056</v>
      </c>
      <c r="H1036" s="14" t="s">
        <v>3056</v>
      </c>
      <c r="I1036" s="9" t="s">
        <v>3056</v>
      </c>
      <c r="J1036" s="9">
        <v>644</v>
      </c>
      <c r="K1036" s="14">
        <f>IF($E1036="","",IFERROR(INDEX('01_Cad_Pecas'!$H$2:$H$5000,MATCH($E1036,'01_Cad_Pecas'!$D$2:$D$5000,0)),IFERROR(INDEX('01_Cad_Pecas'!$H$2:$H$5000,MATCH(VALUE($E1036),'01_Cad_Pecas'!$D$2:$D$5000,0)),"")))</f>
        <v>8</v>
      </c>
      <c r="L1036" s="14">
        <f>IF($E1036="","",IFERROR(INDEX('01_Cad_Pecas'!$I$2:$I$5000,MATCH($E1036,'01_Cad_Pecas'!$D$2:$D$5000,0)),IFERROR(INDEX('01_Cad_Pecas'!$I$2:$I$5000,MATCH(VALUE($E1036),'01_Cad_Pecas'!$D$2:$D$5000,0)),"")))</f>
        <v>0.2</v>
      </c>
      <c r="M1036" s="14">
        <f t="shared" si="186"/>
        <v>136.80000000000001</v>
      </c>
      <c r="N1036" s="9">
        <v>46205</v>
      </c>
      <c r="O1036" s="9">
        <v>644</v>
      </c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1"/>
      <c r="AB1036" s="14" t="str">
        <f t="shared" si="187"/>
        <v>10199|58 FABRICAÇÃO EMBALAGEM</v>
      </c>
      <c r="AC1036" t="str">
        <f t="shared" si="188"/>
        <v>|10199|</v>
      </c>
      <c r="AD1036" t="str">
        <f t="shared" si="189"/>
        <v>58 FABRICAÇÃO EMBALAGEM</v>
      </c>
    </row>
    <row r="1037" spans="1:30" ht="24" customHeight="1" x14ac:dyDescent="0.35">
      <c r="A1037" s="35">
        <v>46205</v>
      </c>
      <c r="B1037" s="14" t="s">
        <v>3090</v>
      </c>
      <c r="C1037" s="14"/>
      <c r="D1037" s="14" t="s">
        <v>3056</v>
      </c>
      <c r="E1037" s="14" t="s">
        <v>3364</v>
      </c>
      <c r="F1037" s="14" t="s">
        <v>3140</v>
      </c>
      <c r="G1037" s="14" t="s">
        <v>3056</v>
      </c>
      <c r="H1037" s="14" t="s">
        <v>3056</v>
      </c>
      <c r="I1037" s="9" t="s">
        <v>3056</v>
      </c>
      <c r="J1037" s="9">
        <v>22</v>
      </c>
      <c r="K1037" s="14">
        <f>IF($E1037="","",IFERROR(INDEX('01_Cad_Pecas'!$H$2:$H$5000,MATCH($E1037,'01_Cad_Pecas'!$D$2:$D$5000,0)),IFERROR(INDEX('01_Cad_Pecas'!$H$2:$H$5000,MATCH(VALUE($E1037),'01_Cad_Pecas'!$D$2:$D$5000,0)),"")))</f>
        <v>8</v>
      </c>
      <c r="L1037" s="14">
        <f>IF($E1037="","",IFERROR(INDEX('01_Cad_Pecas'!$I$2:$I$5000,MATCH($E1037,'01_Cad_Pecas'!$D$2:$D$5000,0)),IFERROR(INDEX('01_Cad_Pecas'!$I$2:$I$5000,MATCH(VALUE($E1037),'01_Cad_Pecas'!$D$2:$D$5000,0)),"")))</f>
        <v>0.2</v>
      </c>
      <c r="M1037" s="14">
        <f t="shared" si="186"/>
        <v>12.4</v>
      </c>
      <c r="N1037" s="9">
        <v>46205</v>
      </c>
      <c r="O1037" s="9">
        <v>22</v>
      </c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1"/>
      <c r="AB1037" s="14" t="str">
        <f t="shared" si="187"/>
        <v>10199|58 FABRICAÇÃO EMBALAGEM</v>
      </c>
      <c r="AC1037" t="str">
        <f t="shared" si="188"/>
        <v>|10199|</v>
      </c>
      <c r="AD1037" t="str">
        <f t="shared" si="189"/>
        <v>58 FABRICAÇÃO EMBALAGEM</v>
      </c>
    </row>
    <row r="1038" spans="1:30" ht="24" customHeight="1" x14ac:dyDescent="0.35">
      <c r="A1038" s="35">
        <v>46205</v>
      </c>
      <c r="B1038" s="14" t="s">
        <v>3090</v>
      </c>
      <c r="C1038" s="14"/>
      <c r="D1038" s="14" t="s">
        <v>3056</v>
      </c>
      <c r="E1038" s="14" t="s">
        <v>3365</v>
      </c>
      <c r="F1038" s="14" t="s">
        <v>3149</v>
      </c>
      <c r="G1038" s="14" t="s">
        <v>3056</v>
      </c>
      <c r="H1038" s="14" t="s">
        <v>3056</v>
      </c>
      <c r="I1038" s="9" t="s">
        <v>3056</v>
      </c>
      <c r="J1038" s="9">
        <v>26</v>
      </c>
      <c r="K1038" s="14">
        <f>IF($E1038="","",IFERROR(INDEX('01_Cad_Pecas'!$H$2:$H$5000,MATCH($E1038,'01_Cad_Pecas'!$D$2:$D$5000,0)),IFERROR(INDEX('01_Cad_Pecas'!$H$2:$H$5000,MATCH(VALUE($E1038),'01_Cad_Pecas'!$D$2:$D$5000,0)),"")))</f>
        <v>8</v>
      </c>
      <c r="L1038" s="14">
        <f>IF($E1038="","",IFERROR(INDEX('01_Cad_Pecas'!$I$2:$I$5000,MATCH($E1038,'01_Cad_Pecas'!$D$2:$D$5000,0)),IFERROR(INDEX('01_Cad_Pecas'!$I$2:$I$5000,MATCH(VALUE($E1038),'01_Cad_Pecas'!$D$2:$D$5000,0)),"")))</f>
        <v>0.2</v>
      </c>
      <c r="M1038" s="14">
        <f t="shared" si="186"/>
        <v>13.2</v>
      </c>
      <c r="N1038" s="9">
        <v>46205</v>
      </c>
      <c r="O1038" s="9">
        <v>26</v>
      </c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1"/>
      <c r="AB1038" s="14" t="str">
        <f t="shared" si="187"/>
        <v>10199|58 FABRICAÇÃO EMBALAGEM</v>
      </c>
      <c r="AC1038" t="str">
        <f t="shared" si="188"/>
        <v>|10199|</v>
      </c>
      <c r="AD1038" t="str">
        <f t="shared" si="189"/>
        <v>58 FABRICAÇÃO EMBALAGEM</v>
      </c>
    </row>
    <row r="1039" spans="1:30" ht="24" customHeight="1" x14ac:dyDescent="0.35">
      <c r="A1039" s="35">
        <v>46205</v>
      </c>
      <c r="B1039" s="14" t="s">
        <v>3090</v>
      </c>
      <c r="C1039" s="14"/>
      <c r="D1039" s="14" t="s">
        <v>3056</v>
      </c>
      <c r="E1039" s="14" t="s">
        <v>3366</v>
      </c>
      <c r="F1039" s="14" t="s">
        <v>3150</v>
      </c>
      <c r="G1039" s="14" t="s">
        <v>3056</v>
      </c>
      <c r="H1039" s="14" t="s">
        <v>3056</v>
      </c>
      <c r="I1039" s="9" t="s">
        <v>3056</v>
      </c>
      <c r="J1039" s="9">
        <v>26</v>
      </c>
      <c r="K1039" s="14">
        <f>IF($E1039="","",IFERROR(INDEX('01_Cad_Pecas'!$H$2:$H$5000,MATCH($E1039,'01_Cad_Pecas'!$D$2:$D$5000,0)),IFERROR(INDEX('01_Cad_Pecas'!$H$2:$H$5000,MATCH(VALUE($E1039),'01_Cad_Pecas'!$D$2:$D$5000,0)),"")))</f>
        <v>8</v>
      </c>
      <c r="L1039" s="14">
        <f>IF($E1039="","",IFERROR(INDEX('01_Cad_Pecas'!$I$2:$I$5000,MATCH($E1039,'01_Cad_Pecas'!$D$2:$D$5000,0)),IFERROR(INDEX('01_Cad_Pecas'!$I$2:$I$5000,MATCH(VALUE($E1039),'01_Cad_Pecas'!$D$2:$D$5000,0)),"")))</f>
        <v>0.2</v>
      </c>
      <c r="M1039" s="14">
        <f t="shared" si="186"/>
        <v>13.2</v>
      </c>
      <c r="N1039" s="9">
        <v>46205</v>
      </c>
      <c r="O1039" s="9">
        <v>26</v>
      </c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1"/>
      <c r="AB1039" s="14" t="str">
        <f t="shared" si="187"/>
        <v>10199|58 FABRICAÇÃO EMBALAGEM</v>
      </c>
      <c r="AC1039" t="str">
        <f t="shared" si="188"/>
        <v>|10199|</v>
      </c>
      <c r="AD1039" t="str">
        <f t="shared" si="189"/>
        <v>58 FABRICAÇÃO EMBALAGEM</v>
      </c>
    </row>
    <row r="1040" spans="1:30" ht="24" customHeight="1" x14ac:dyDescent="0.35">
      <c r="A1040" s="35">
        <v>46205</v>
      </c>
      <c r="B1040" s="14" t="s">
        <v>3090</v>
      </c>
      <c r="C1040" s="14"/>
      <c r="D1040" s="14" t="s">
        <v>3056</v>
      </c>
      <c r="E1040" s="14" t="s">
        <v>3367</v>
      </c>
      <c r="F1040" s="14" t="s">
        <v>265</v>
      </c>
      <c r="G1040" s="14" t="s">
        <v>3056</v>
      </c>
      <c r="H1040" s="14" t="s">
        <v>3056</v>
      </c>
      <c r="I1040" s="9" t="s">
        <v>3056</v>
      </c>
      <c r="J1040" s="9">
        <v>24</v>
      </c>
      <c r="K1040" s="14">
        <f>IF($E1040="","",IFERROR(INDEX('01_Cad_Pecas'!$H$2:$H$5000,MATCH($E1040,'01_Cad_Pecas'!$D$2:$D$5000,0)),IFERROR(INDEX('01_Cad_Pecas'!$H$2:$H$5000,MATCH(VALUE($E1040),'01_Cad_Pecas'!$D$2:$D$5000,0)),"")))</f>
        <v>8</v>
      </c>
      <c r="L1040" s="14">
        <f>IF($E1040="","",IFERROR(INDEX('01_Cad_Pecas'!$I$2:$I$5000,MATCH($E1040,'01_Cad_Pecas'!$D$2:$D$5000,0)),IFERROR(INDEX('01_Cad_Pecas'!$I$2:$I$5000,MATCH(VALUE($E1040),'01_Cad_Pecas'!$D$2:$D$5000,0)),"")))</f>
        <v>0.2</v>
      </c>
      <c r="M1040" s="14">
        <f t="shared" si="186"/>
        <v>12.8</v>
      </c>
      <c r="N1040" s="9">
        <v>46205</v>
      </c>
      <c r="O1040" s="9">
        <v>24</v>
      </c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1"/>
      <c r="AB1040" s="14" t="str">
        <f t="shared" si="187"/>
        <v>10199|58 FABRICAÇÃO EMBALAGEM</v>
      </c>
      <c r="AC1040" t="str">
        <f t="shared" si="188"/>
        <v>|10199|</v>
      </c>
      <c r="AD1040" t="str">
        <f t="shared" si="189"/>
        <v>58 FABRICAÇÃO EMBALAGEM</v>
      </c>
    </row>
    <row r="1041" spans="1:30" ht="24" customHeight="1" x14ac:dyDescent="0.35">
      <c r="A1041" s="35">
        <v>46205</v>
      </c>
      <c r="B1041" s="14" t="s">
        <v>3090</v>
      </c>
      <c r="C1041" s="14"/>
      <c r="D1041" s="14" t="s">
        <v>3056</v>
      </c>
      <c r="E1041" s="14" t="s">
        <v>3368</v>
      </c>
      <c r="F1041" s="14" t="s">
        <v>3141</v>
      </c>
      <c r="G1041" s="14" t="s">
        <v>3056</v>
      </c>
      <c r="H1041" s="14" t="s">
        <v>3056</v>
      </c>
      <c r="I1041" s="9" t="s">
        <v>3056</v>
      </c>
      <c r="J1041" s="9">
        <v>54</v>
      </c>
      <c r="K1041" s="14">
        <f>IF($E1041="","",IFERROR(INDEX('01_Cad_Pecas'!$H$2:$H$5000,MATCH($E1041,'01_Cad_Pecas'!$D$2:$D$5000,0)),IFERROR(INDEX('01_Cad_Pecas'!$H$2:$H$5000,MATCH(VALUE($E1041),'01_Cad_Pecas'!$D$2:$D$5000,0)),"")))</f>
        <v>8</v>
      </c>
      <c r="L1041" s="14">
        <f>IF($E1041="","",IFERROR(INDEX('01_Cad_Pecas'!$I$2:$I$5000,MATCH($E1041,'01_Cad_Pecas'!$D$2:$D$5000,0)),IFERROR(INDEX('01_Cad_Pecas'!$I$2:$I$5000,MATCH(VALUE($E1041),'01_Cad_Pecas'!$D$2:$D$5000,0)),"")))</f>
        <v>0.2</v>
      </c>
      <c r="M1041" s="14">
        <f t="shared" si="186"/>
        <v>18.8</v>
      </c>
      <c r="N1041" s="9">
        <v>46205</v>
      </c>
      <c r="O1041" s="9">
        <v>54</v>
      </c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1"/>
      <c r="AB1041" s="14" t="str">
        <f t="shared" si="187"/>
        <v>10199|58 FABRICAÇÃO EMBALAGEM</v>
      </c>
      <c r="AC1041" t="str">
        <f t="shared" si="188"/>
        <v>|10199|</v>
      </c>
      <c r="AD1041" t="str">
        <f t="shared" si="189"/>
        <v>58 FABRICAÇÃO EMBALAGEM</v>
      </c>
    </row>
    <row r="1042" spans="1:30" ht="24" customHeight="1" x14ac:dyDescent="0.35">
      <c r="A1042" s="35">
        <v>46205</v>
      </c>
      <c r="B1042" s="14" t="s">
        <v>3090</v>
      </c>
      <c r="C1042" s="14"/>
      <c r="D1042" s="14" t="s">
        <v>3056</v>
      </c>
      <c r="E1042" s="14" t="s">
        <v>3369</v>
      </c>
      <c r="F1042" s="14" t="s">
        <v>3370</v>
      </c>
      <c r="G1042" s="14" t="s">
        <v>3056</v>
      </c>
      <c r="H1042" s="14" t="s">
        <v>3056</v>
      </c>
      <c r="I1042" s="9" t="s">
        <v>3056</v>
      </c>
      <c r="J1042" s="9">
        <v>30</v>
      </c>
      <c r="K1042" s="14">
        <f>IF($E1042="","",IFERROR(INDEX('01_Cad_Pecas'!$H$2:$H$5000,MATCH($E1042,'01_Cad_Pecas'!$D$2:$D$5000,0)),IFERROR(INDEX('01_Cad_Pecas'!$H$2:$H$5000,MATCH(VALUE($E1042),'01_Cad_Pecas'!$D$2:$D$5000,0)),"")))</f>
        <v>8</v>
      </c>
      <c r="L1042" s="14">
        <f>IF($E1042="","",IFERROR(INDEX('01_Cad_Pecas'!$I$2:$I$5000,MATCH($E1042,'01_Cad_Pecas'!$D$2:$D$5000,0)),IFERROR(INDEX('01_Cad_Pecas'!$I$2:$I$5000,MATCH(VALUE($E1042),'01_Cad_Pecas'!$D$2:$D$5000,0)),"")))</f>
        <v>0.2</v>
      </c>
      <c r="M1042" s="14">
        <f t="shared" si="186"/>
        <v>14</v>
      </c>
      <c r="N1042" s="9">
        <v>46205</v>
      </c>
      <c r="O1042" s="9">
        <v>30</v>
      </c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1"/>
      <c r="AB1042" s="14" t="str">
        <f t="shared" si="187"/>
        <v>10199|58 FABRICAÇÃO EMBALAGEM</v>
      </c>
      <c r="AC1042" t="str">
        <f t="shared" si="188"/>
        <v>|10199|</v>
      </c>
      <c r="AD1042" t="str">
        <f t="shared" si="189"/>
        <v>58 FABRICAÇÃO EMBALAGEM</v>
      </c>
    </row>
    <row r="1043" spans="1:30" ht="24" customHeight="1" x14ac:dyDescent="0.35">
      <c r="A1043" s="35">
        <v>46205</v>
      </c>
      <c r="B1043" s="14" t="s">
        <v>3090</v>
      </c>
      <c r="C1043" s="14"/>
      <c r="D1043" s="14" t="s">
        <v>3056</v>
      </c>
      <c r="E1043" s="14" t="s">
        <v>3371</v>
      </c>
      <c r="F1043" s="14" t="s">
        <v>3152</v>
      </c>
      <c r="G1043" s="14" t="s">
        <v>3056</v>
      </c>
      <c r="H1043" s="14" t="s">
        <v>3056</v>
      </c>
      <c r="I1043" s="9" t="s">
        <v>3056</v>
      </c>
      <c r="J1043" s="9">
        <v>20</v>
      </c>
      <c r="K1043" s="14">
        <f>IF($E1043="","",IFERROR(INDEX('01_Cad_Pecas'!$H$2:$H$5000,MATCH($E1043,'01_Cad_Pecas'!$D$2:$D$5000,0)),IFERROR(INDEX('01_Cad_Pecas'!$H$2:$H$5000,MATCH(VALUE($E1043),'01_Cad_Pecas'!$D$2:$D$5000,0)),"")))</f>
        <v>8</v>
      </c>
      <c r="L1043" s="14">
        <f>IF($E1043="","",IFERROR(INDEX('01_Cad_Pecas'!$I$2:$I$5000,MATCH($E1043,'01_Cad_Pecas'!$D$2:$D$5000,0)),IFERROR(INDEX('01_Cad_Pecas'!$I$2:$I$5000,MATCH(VALUE($E1043),'01_Cad_Pecas'!$D$2:$D$5000,0)),"")))</f>
        <v>0.2</v>
      </c>
      <c r="M1043" s="14">
        <f t="shared" si="186"/>
        <v>12</v>
      </c>
      <c r="N1043" s="9">
        <v>46205</v>
      </c>
      <c r="O1043" s="9">
        <v>20</v>
      </c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1"/>
      <c r="AB1043" s="14" t="str">
        <f t="shared" si="187"/>
        <v>10199|58 FABRICAÇÃO EMBALAGEM</v>
      </c>
      <c r="AC1043" t="str">
        <f t="shared" si="188"/>
        <v>|10199|</v>
      </c>
      <c r="AD1043" t="str">
        <f t="shared" si="189"/>
        <v>58 FABRICAÇÃO EMBALAGEM</v>
      </c>
    </row>
    <row r="1044" spans="1:30" ht="24" customHeight="1" x14ac:dyDescent="0.35">
      <c r="A1044" s="35">
        <v>46205</v>
      </c>
      <c r="B1044" s="14" t="s">
        <v>3090</v>
      </c>
      <c r="C1044" s="14"/>
      <c r="D1044" s="14" t="s">
        <v>3056</v>
      </c>
      <c r="E1044" s="14" t="s">
        <v>3372</v>
      </c>
      <c r="F1044" s="14" t="s">
        <v>3153</v>
      </c>
      <c r="G1044" s="14" t="s">
        <v>3056</v>
      </c>
      <c r="H1044" s="14" t="s">
        <v>3056</v>
      </c>
      <c r="I1044" s="9" t="s">
        <v>3056</v>
      </c>
      <c r="J1044" s="9">
        <v>150</v>
      </c>
      <c r="K1044" s="14">
        <f>IF($E1044="","",IFERROR(INDEX('01_Cad_Pecas'!$H$2:$H$5000,MATCH($E1044,'01_Cad_Pecas'!$D$2:$D$5000,0)),IFERROR(INDEX('01_Cad_Pecas'!$H$2:$H$5000,MATCH(VALUE($E1044),'01_Cad_Pecas'!$D$2:$D$5000,0)),"")))</f>
        <v>8</v>
      </c>
      <c r="L1044" s="14">
        <f>IF($E1044="","",IFERROR(INDEX('01_Cad_Pecas'!$I$2:$I$5000,MATCH($E1044,'01_Cad_Pecas'!$D$2:$D$5000,0)),IFERROR(INDEX('01_Cad_Pecas'!$I$2:$I$5000,MATCH(VALUE($E1044),'01_Cad_Pecas'!$D$2:$D$5000,0)),"")))</f>
        <v>0.2</v>
      </c>
      <c r="M1044" s="14">
        <f t="shared" si="186"/>
        <v>38</v>
      </c>
      <c r="N1044" s="9">
        <v>46205</v>
      </c>
      <c r="O1044" s="9">
        <v>150</v>
      </c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1"/>
      <c r="AB1044" s="14" t="str">
        <f t="shared" si="187"/>
        <v>10199|58 FABRICAÇÃO EMBALAGEM</v>
      </c>
      <c r="AC1044" t="str">
        <f t="shared" si="188"/>
        <v>|10199|</v>
      </c>
      <c r="AD1044" t="str">
        <f t="shared" si="189"/>
        <v>58 FABRICAÇÃO EMBALAGEM</v>
      </c>
    </row>
    <row r="1045" spans="1:30" ht="24" customHeight="1" x14ac:dyDescent="0.35">
      <c r="A1045" s="35">
        <v>46205</v>
      </c>
      <c r="B1045" s="14" t="s">
        <v>3090</v>
      </c>
      <c r="C1045" s="14"/>
      <c r="D1045" s="14" t="s">
        <v>3056</v>
      </c>
      <c r="E1045" s="14" t="s">
        <v>3373</v>
      </c>
      <c r="F1045" s="14" t="s">
        <v>309</v>
      </c>
      <c r="G1045" s="14" t="s">
        <v>3056</v>
      </c>
      <c r="H1045" s="14" t="s">
        <v>3056</v>
      </c>
      <c r="I1045" s="9" t="s">
        <v>3056</v>
      </c>
      <c r="J1045" s="9">
        <v>10</v>
      </c>
      <c r="K1045" s="14">
        <f>IF($E1045="","",IFERROR(INDEX('01_Cad_Pecas'!$H$2:$H$5000,MATCH($E1045,'01_Cad_Pecas'!$D$2:$D$5000,0)),IFERROR(INDEX('01_Cad_Pecas'!$H$2:$H$5000,MATCH(VALUE($E1045),'01_Cad_Pecas'!$D$2:$D$5000,0)),"")))</f>
        <v>8</v>
      </c>
      <c r="L1045" s="14">
        <f>IF($E1045="","",IFERROR(INDEX('01_Cad_Pecas'!$I$2:$I$5000,MATCH($E1045,'01_Cad_Pecas'!$D$2:$D$5000,0)),IFERROR(INDEX('01_Cad_Pecas'!$I$2:$I$5000,MATCH(VALUE($E1045),'01_Cad_Pecas'!$D$2:$D$5000,0)),"")))</f>
        <v>0.2</v>
      </c>
      <c r="M1045" s="14">
        <f t="shared" si="186"/>
        <v>10</v>
      </c>
      <c r="N1045" s="9">
        <v>46205</v>
      </c>
      <c r="O1045" s="9">
        <v>10</v>
      </c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1"/>
      <c r="AB1045" s="14" t="str">
        <f t="shared" si="187"/>
        <v>10199|58 FABRICAÇÃO EMBALAGEM</v>
      </c>
      <c r="AC1045" t="str">
        <f t="shared" si="188"/>
        <v>|10199|</v>
      </c>
      <c r="AD1045" t="str">
        <f t="shared" si="189"/>
        <v>58 FABRICAÇÃO EMBALAGEM</v>
      </c>
    </row>
    <row r="1046" spans="1:30" ht="24" customHeight="1" x14ac:dyDescent="0.35">
      <c r="A1046" s="35">
        <v>46205</v>
      </c>
      <c r="B1046" s="14" t="s">
        <v>3090</v>
      </c>
      <c r="C1046" s="14"/>
      <c r="D1046" s="14" t="s">
        <v>3056</v>
      </c>
      <c r="E1046" s="14" t="s">
        <v>3374</v>
      </c>
      <c r="F1046" s="14" t="s">
        <v>302</v>
      </c>
      <c r="G1046" s="14" t="s">
        <v>3056</v>
      </c>
      <c r="H1046" s="14" t="s">
        <v>3056</v>
      </c>
      <c r="I1046" s="9" t="s">
        <v>3056</v>
      </c>
      <c r="J1046" s="9">
        <v>8</v>
      </c>
      <c r="K1046" s="14">
        <f>IF($E1046="","",IFERROR(INDEX('01_Cad_Pecas'!$H$2:$H$5000,MATCH($E1046,'01_Cad_Pecas'!$D$2:$D$5000,0)),IFERROR(INDEX('01_Cad_Pecas'!$H$2:$H$5000,MATCH(VALUE($E1046),'01_Cad_Pecas'!$D$2:$D$5000,0)),"")))</f>
        <v>8</v>
      </c>
      <c r="L1046" s="14">
        <f>IF($E1046="","",IFERROR(INDEX('01_Cad_Pecas'!$I$2:$I$5000,MATCH($E1046,'01_Cad_Pecas'!$D$2:$D$5000,0)),IFERROR(INDEX('01_Cad_Pecas'!$I$2:$I$5000,MATCH(VALUE($E1046),'01_Cad_Pecas'!$D$2:$D$5000,0)),"")))</f>
        <v>0.2</v>
      </c>
      <c r="M1046" s="14">
        <f t="shared" si="186"/>
        <v>9.6</v>
      </c>
      <c r="N1046" s="9">
        <v>46205</v>
      </c>
      <c r="O1046" s="9">
        <v>8</v>
      </c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1"/>
      <c r="AB1046" s="14" t="str">
        <f t="shared" si="187"/>
        <v>10199|58 FABRICAÇÃO EMBALAGEM</v>
      </c>
      <c r="AC1046" t="str">
        <f t="shared" si="188"/>
        <v>|10199|</v>
      </c>
      <c r="AD1046" t="str">
        <f t="shared" si="189"/>
        <v>58 FABRICAÇÃO EMBALAGEM</v>
      </c>
    </row>
    <row r="1047" spans="1:30" ht="24" customHeight="1" x14ac:dyDescent="0.35">
      <c r="A1047" s="35">
        <v>46209</v>
      </c>
      <c r="B1047" s="14" t="s">
        <v>3091</v>
      </c>
      <c r="C1047" s="14"/>
      <c r="D1047" s="14" t="s">
        <v>3056</v>
      </c>
      <c r="E1047" s="14" t="s">
        <v>3375</v>
      </c>
      <c r="F1047" s="14" t="s">
        <v>264</v>
      </c>
      <c r="G1047" s="14" t="s">
        <v>3056</v>
      </c>
      <c r="H1047" s="14" t="s">
        <v>3056</v>
      </c>
      <c r="I1047" s="9" t="s">
        <v>3056</v>
      </c>
      <c r="J1047" s="9">
        <v>4</v>
      </c>
      <c r="K1047" s="14">
        <f>IF($E1047="","",IFERROR(INDEX('01_Cad_Pecas'!$H$2:$H$5000,MATCH($E1047,'01_Cad_Pecas'!$D$2:$D$5000,0)),IFERROR(INDEX('01_Cad_Pecas'!$H$2:$H$5000,MATCH(VALUE($E1047),'01_Cad_Pecas'!$D$2:$D$5000,0)),"")))</f>
        <v>8</v>
      </c>
      <c r="L1047" s="14">
        <f>IF($E1047="","",IFERROR(INDEX('01_Cad_Pecas'!$I$2:$I$5000,MATCH($E1047,'01_Cad_Pecas'!$D$2:$D$5000,0)),IFERROR(INDEX('01_Cad_Pecas'!$I$2:$I$5000,MATCH(VALUE($E1047),'01_Cad_Pecas'!$D$2:$D$5000,0)),"")))</f>
        <v>0.2</v>
      </c>
      <c r="M1047" s="14">
        <f t="shared" si="186"/>
        <v>8.8000000000000007</v>
      </c>
      <c r="N1047" s="9">
        <v>46209</v>
      </c>
      <c r="O1047" s="9">
        <v>4</v>
      </c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1"/>
      <c r="AB1047" s="14" t="str">
        <f t="shared" si="187"/>
        <v>10200,10202,10205|58 FABRICAÇÃO EMBALAGEM</v>
      </c>
      <c r="AC1047" t="str">
        <f t="shared" si="188"/>
        <v>|10200|10202|10205|</v>
      </c>
      <c r="AD1047" t="str">
        <f t="shared" si="189"/>
        <v>58 FABRICAÇÃO EMBALAGEM</v>
      </c>
    </row>
    <row r="1048" spans="1:30" ht="24" customHeight="1" x14ac:dyDescent="0.35">
      <c r="A1048" s="35">
        <v>46209</v>
      </c>
      <c r="B1048" s="14" t="s">
        <v>3091</v>
      </c>
      <c r="C1048" s="14"/>
      <c r="D1048" s="14" t="s">
        <v>3056</v>
      </c>
      <c r="E1048" s="14" t="s">
        <v>3376</v>
      </c>
      <c r="F1048" s="14" t="s">
        <v>263</v>
      </c>
      <c r="G1048" s="14" t="s">
        <v>3056</v>
      </c>
      <c r="H1048" s="14" t="s">
        <v>3056</v>
      </c>
      <c r="I1048" s="9" t="s">
        <v>3056</v>
      </c>
      <c r="J1048" s="9">
        <v>5</v>
      </c>
      <c r="K1048" s="14">
        <f>IF($E1048="","",IFERROR(INDEX('01_Cad_Pecas'!$H$2:$H$5000,MATCH($E1048,'01_Cad_Pecas'!$D$2:$D$5000,0)),IFERROR(INDEX('01_Cad_Pecas'!$H$2:$H$5000,MATCH(VALUE($E1048),'01_Cad_Pecas'!$D$2:$D$5000,0)),"")))</f>
        <v>8</v>
      </c>
      <c r="L1048" s="14">
        <f>IF($E1048="","",IFERROR(INDEX('01_Cad_Pecas'!$I$2:$I$5000,MATCH($E1048,'01_Cad_Pecas'!$D$2:$D$5000,0)),IFERROR(INDEX('01_Cad_Pecas'!$I$2:$I$5000,MATCH(VALUE($E1048),'01_Cad_Pecas'!$D$2:$D$5000,0)),"")))</f>
        <v>0.2</v>
      </c>
      <c r="M1048" s="14">
        <f t="shared" si="186"/>
        <v>9</v>
      </c>
      <c r="N1048" s="9">
        <v>46209</v>
      </c>
      <c r="O1048" s="9">
        <v>5</v>
      </c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1"/>
      <c r="AB1048" s="14" t="str">
        <f t="shared" si="187"/>
        <v>10200,10202,10205|58 FABRICAÇÃO EMBALAGEM</v>
      </c>
      <c r="AC1048" t="str">
        <f t="shared" si="188"/>
        <v>|10200|10202|10205|</v>
      </c>
      <c r="AD1048" t="str">
        <f t="shared" si="189"/>
        <v>58 FABRICAÇÃO EMBALAGEM</v>
      </c>
    </row>
    <row r="1049" spans="1:30" ht="24" customHeight="1" x14ac:dyDescent="0.35">
      <c r="A1049" s="35">
        <v>46209</v>
      </c>
      <c r="B1049" s="14" t="s">
        <v>3091</v>
      </c>
      <c r="C1049" s="14"/>
      <c r="D1049" s="14" t="s">
        <v>3056</v>
      </c>
      <c r="E1049" s="14" t="s">
        <v>3377</v>
      </c>
      <c r="F1049" s="14" t="s">
        <v>262</v>
      </c>
      <c r="G1049" s="14" t="s">
        <v>3056</v>
      </c>
      <c r="H1049" s="14" t="s">
        <v>3056</v>
      </c>
      <c r="I1049" s="9" t="s">
        <v>3056</v>
      </c>
      <c r="J1049" s="9">
        <v>3</v>
      </c>
      <c r="K1049" s="14">
        <f>IF($E1049="","",IFERROR(INDEX('01_Cad_Pecas'!$H$2:$H$5000,MATCH($E1049,'01_Cad_Pecas'!$D$2:$D$5000,0)),IFERROR(INDEX('01_Cad_Pecas'!$H$2:$H$5000,MATCH(VALUE($E1049),'01_Cad_Pecas'!$D$2:$D$5000,0)),"")))</f>
        <v>8</v>
      </c>
      <c r="L1049" s="14">
        <f>IF($E1049="","",IFERROR(INDEX('01_Cad_Pecas'!$I$2:$I$5000,MATCH($E1049,'01_Cad_Pecas'!$D$2:$D$5000,0)),IFERROR(INDEX('01_Cad_Pecas'!$I$2:$I$5000,MATCH(VALUE($E1049),'01_Cad_Pecas'!$D$2:$D$5000,0)),"")))</f>
        <v>0.2</v>
      </c>
      <c r="M1049" s="14">
        <f t="shared" si="186"/>
        <v>8.6</v>
      </c>
      <c r="N1049" s="9">
        <v>46209</v>
      </c>
      <c r="O1049" s="9">
        <v>3</v>
      </c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1"/>
      <c r="AB1049" s="14" t="str">
        <f t="shared" si="187"/>
        <v>10200,10202,10205|58 FABRICAÇÃO EMBALAGEM</v>
      </c>
      <c r="AC1049" t="str">
        <f t="shared" si="188"/>
        <v>|10200|10202|10205|</v>
      </c>
      <c r="AD1049" t="str">
        <f t="shared" si="189"/>
        <v>58 FABRICAÇÃO EMBALAGEM</v>
      </c>
    </row>
    <row r="1050" spans="1:30" ht="24" customHeight="1" x14ac:dyDescent="0.35">
      <c r="A1050" s="35">
        <v>46209</v>
      </c>
      <c r="B1050" s="14" t="s">
        <v>3091</v>
      </c>
      <c r="C1050" s="14"/>
      <c r="D1050" s="14" t="s">
        <v>3056</v>
      </c>
      <c r="E1050" s="14" t="s">
        <v>3378</v>
      </c>
      <c r="F1050" s="14" t="s">
        <v>3135</v>
      </c>
      <c r="G1050" s="14" t="s">
        <v>3056</v>
      </c>
      <c r="H1050" s="14" t="s">
        <v>3056</v>
      </c>
      <c r="I1050" s="9" t="s">
        <v>3056</v>
      </c>
      <c r="J1050" s="9">
        <v>6</v>
      </c>
      <c r="K1050" s="14">
        <f>IF($E1050="","",IFERROR(INDEX('01_Cad_Pecas'!$H$2:$H$5000,MATCH($E1050,'01_Cad_Pecas'!$D$2:$D$5000,0)),IFERROR(INDEX('01_Cad_Pecas'!$H$2:$H$5000,MATCH(VALUE($E1050),'01_Cad_Pecas'!$D$2:$D$5000,0)),"")))</f>
        <v>8</v>
      </c>
      <c r="L1050" s="14">
        <f>IF($E1050="","",IFERROR(INDEX('01_Cad_Pecas'!$I$2:$I$5000,MATCH($E1050,'01_Cad_Pecas'!$D$2:$D$5000,0)),IFERROR(INDEX('01_Cad_Pecas'!$I$2:$I$5000,MATCH(VALUE($E1050),'01_Cad_Pecas'!$D$2:$D$5000,0)),"")))</f>
        <v>0.2</v>
      </c>
      <c r="M1050" s="14">
        <f t="shared" si="186"/>
        <v>9.1999999999999993</v>
      </c>
      <c r="N1050" s="9">
        <v>46209</v>
      </c>
      <c r="O1050" s="9">
        <v>6</v>
      </c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1"/>
      <c r="AB1050" s="14" t="str">
        <f t="shared" si="187"/>
        <v>10200,10202,10205|58 FABRICAÇÃO EMBALAGEM</v>
      </c>
      <c r="AC1050" t="str">
        <f t="shared" si="188"/>
        <v>|10200|10202|10205|</v>
      </c>
      <c r="AD1050" t="str">
        <f t="shared" si="189"/>
        <v>58 FABRICAÇÃO EMBALAGEM</v>
      </c>
    </row>
    <row r="1051" spans="1:30" ht="24" customHeight="1" x14ac:dyDescent="0.35">
      <c r="A1051" s="35">
        <v>46209</v>
      </c>
      <c r="B1051" s="14" t="s">
        <v>3091</v>
      </c>
      <c r="C1051" s="14"/>
      <c r="D1051" s="14" t="s">
        <v>3056</v>
      </c>
      <c r="E1051" s="14" t="s">
        <v>3379</v>
      </c>
      <c r="F1051" s="14" t="s">
        <v>311</v>
      </c>
      <c r="G1051" s="14" t="s">
        <v>3056</v>
      </c>
      <c r="H1051" s="14" t="s">
        <v>3056</v>
      </c>
      <c r="I1051" s="9" t="s">
        <v>3056</v>
      </c>
      <c r="J1051" s="9">
        <v>2</v>
      </c>
      <c r="K1051" s="14">
        <f>IF($E1051="","",IFERROR(INDEX('01_Cad_Pecas'!$H$2:$H$5000,MATCH($E1051,'01_Cad_Pecas'!$D$2:$D$5000,0)),IFERROR(INDEX('01_Cad_Pecas'!$H$2:$H$5000,MATCH(VALUE($E1051),'01_Cad_Pecas'!$D$2:$D$5000,0)),"")))</f>
        <v>8</v>
      </c>
      <c r="L1051" s="14">
        <f>IF($E1051="","",IFERROR(INDEX('01_Cad_Pecas'!$I$2:$I$5000,MATCH($E1051,'01_Cad_Pecas'!$D$2:$D$5000,0)),IFERROR(INDEX('01_Cad_Pecas'!$I$2:$I$5000,MATCH(VALUE($E1051),'01_Cad_Pecas'!$D$2:$D$5000,0)),"")))</f>
        <v>0.2</v>
      </c>
      <c r="M1051" s="14">
        <f t="shared" si="186"/>
        <v>8.4</v>
      </c>
      <c r="N1051" s="9">
        <v>46209</v>
      </c>
      <c r="O1051" s="9">
        <v>2</v>
      </c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1"/>
      <c r="AB1051" s="14" t="str">
        <f t="shared" si="187"/>
        <v>10200,10202,10205|58 FABRICAÇÃO EMBALAGEM</v>
      </c>
      <c r="AC1051" t="str">
        <f t="shared" si="188"/>
        <v>|10200|10202|10205|</v>
      </c>
      <c r="AD1051" t="str">
        <f t="shared" si="189"/>
        <v>58 FABRICAÇÃO EMBALAGEM</v>
      </c>
    </row>
    <row r="1052" spans="1:30" ht="24" customHeight="1" x14ac:dyDescent="0.35">
      <c r="A1052" s="35">
        <v>46209</v>
      </c>
      <c r="B1052" s="14" t="s">
        <v>3091</v>
      </c>
      <c r="C1052" s="14"/>
      <c r="D1052" s="14" t="s">
        <v>3056</v>
      </c>
      <c r="E1052" s="14" t="s">
        <v>3380</v>
      </c>
      <c r="F1052" s="14" t="s">
        <v>3381</v>
      </c>
      <c r="G1052" s="14" t="s">
        <v>3056</v>
      </c>
      <c r="H1052" s="14" t="s">
        <v>3056</v>
      </c>
      <c r="I1052" s="9" t="s">
        <v>3056</v>
      </c>
      <c r="J1052" s="9">
        <v>2</v>
      </c>
      <c r="K1052" s="14">
        <f>IF($E1052="","",IFERROR(INDEX('01_Cad_Pecas'!$H$2:$H$5000,MATCH($E1052,'01_Cad_Pecas'!$D$2:$D$5000,0)),IFERROR(INDEX('01_Cad_Pecas'!$H$2:$H$5000,MATCH(VALUE($E1052),'01_Cad_Pecas'!$D$2:$D$5000,0)),"")))</f>
        <v>8</v>
      </c>
      <c r="L1052" s="14">
        <f>IF($E1052="","",IFERROR(INDEX('01_Cad_Pecas'!$I$2:$I$5000,MATCH($E1052,'01_Cad_Pecas'!$D$2:$D$5000,0)),IFERROR(INDEX('01_Cad_Pecas'!$I$2:$I$5000,MATCH(VALUE($E1052),'01_Cad_Pecas'!$D$2:$D$5000,0)),"")))</f>
        <v>0.2</v>
      </c>
      <c r="M1052" s="14">
        <f t="shared" si="186"/>
        <v>8.4</v>
      </c>
      <c r="N1052" s="9">
        <v>46209</v>
      </c>
      <c r="O1052" s="9">
        <v>2</v>
      </c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1"/>
      <c r="AB1052" s="14" t="str">
        <f t="shared" si="187"/>
        <v>10200,10202,10205|58 FABRICAÇÃO EMBALAGEM</v>
      </c>
      <c r="AC1052" t="str">
        <f t="shared" si="188"/>
        <v>|10200|10202|10205|</v>
      </c>
      <c r="AD1052" t="str">
        <f t="shared" si="189"/>
        <v>58 FABRICAÇÃO EMBALAGEM</v>
      </c>
    </row>
    <row r="1053" spans="1:30" ht="24" customHeight="1" x14ac:dyDescent="0.35">
      <c r="A1053" s="35">
        <v>46209</v>
      </c>
      <c r="B1053" s="14" t="s">
        <v>3091</v>
      </c>
      <c r="C1053" s="14"/>
      <c r="D1053" s="14" t="s">
        <v>3056</v>
      </c>
      <c r="E1053" s="14" t="s">
        <v>3358</v>
      </c>
      <c r="F1053" s="14" t="s">
        <v>301</v>
      </c>
      <c r="G1053" s="14" t="s">
        <v>3056</v>
      </c>
      <c r="H1053" s="14" t="s">
        <v>3056</v>
      </c>
      <c r="I1053" s="9" t="s">
        <v>3056</v>
      </c>
      <c r="J1053" s="9">
        <v>1</v>
      </c>
      <c r="K1053" s="14">
        <f>IF($E1053="","",IFERROR(INDEX('01_Cad_Pecas'!$H$2:$H$5000,MATCH($E1053,'01_Cad_Pecas'!$D$2:$D$5000,0)),IFERROR(INDEX('01_Cad_Pecas'!$H$2:$H$5000,MATCH(VALUE($E1053),'01_Cad_Pecas'!$D$2:$D$5000,0)),"")))</f>
        <v>8</v>
      </c>
      <c r="L1053" s="14">
        <f>IF($E1053="","",IFERROR(INDEX('01_Cad_Pecas'!$I$2:$I$5000,MATCH($E1053,'01_Cad_Pecas'!$D$2:$D$5000,0)),IFERROR(INDEX('01_Cad_Pecas'!$I$2:$I$5000,MATCH(VALUE($E1053),'01_Cad_Pecas'!$D$2:$D$5000,0)),"")))</f>
        <v>0.2</v>
      </c>
      <c r="M1053" s="14">
        <f t="shared" si="186"/>
        <v>8.1999999999999993</v>
      </c>
      <c r="N1053" s="9">
        <v>46209</v>
      </c>
      <c r="O1053" s="9">
        <v>1</v>
      </c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1"/>
      <c r="AB1053" s="14" t="str">
        <f t="shared" si="187"/>
        <v>10200,10202,10205|58 FABRICAÇÃO EMBALAGEM</v>
      </c>
      <c r="AC1053" t="str">
        <f t="shared" si="188"/>
        <v>|10200|10202|10205|</v>
      </c>
      <c r="AD1053" t="str">
        <f t="shared" si="189"/>
        <v>58 FABRICAÇÃO EMBALAGEM</v>
      </c>
    </row>
    <row r="1054" spans="1:30" ht="24" customHeight="1" x14ac:dyDescent="0.35">
      <c r="A1054" s="35">
        <v>46209</v>
      </c>
      <c r="B1054" s="14" t="s">
        <v>3091</v>
      </c>
      <c r="C1054" s="14"/>
      <c r="D1054" s="14" t="s">
        <v>3056</v>
      </c>
      <c r="E1054" s="14" t="s">
        <v>3382</v>
      </c>
      <c r="F1054" s="14" t="s">
        <v>3146</v>
      </c>
      <c r="G1054" s="14" t="s">
        <v>3056</v>
      </c>
      <c r="H1054" s="14" t="s">
        <v>3056</v>
      </c>
      <c r="I1054" s="9" t="s">
        <v>3056</v>
      </c>
      <c r="J1054" s="9">
        <v>18</v>
      </c>
      <c r="K1054" s="14">
        <f>IF($E1054="","",IFERROR(INDEX('01_Cad_Pecas'!$H$2:$H$5000,MATCH($E1054,'01_Cad_Pecas'!$D$2:$D$5000,0)),IFERROR(INDEX('01_Cad_Pecas'!$H$2:$H$5000,MATCH(VALUE($E1054),'01_Cad_Pecas'!$D$2:$D$5000,0)),"")))</f>
        <v>8</v>
      </c>
      <c r="L1054" s="14">
        <f>IF($E1054="","",IFERROR(INDEX('01_Cad_Pecas'!$I$2:$I$5000,MATCH($E1054,'01_Cad_Pecas'!$D$2:$D$5000,0)),IFERROR(INDEX('01_Cad_Pecas'!$I$2:$I$5000,MATCH(VALUE($E1054),'01_Cad_Pecas'!$D$2:$D$5000,0)),"")))</f>
        <v>0.2</v>
      </c>
      <c r="M1054" s="14">
        <f t="shared" si="186"/>
        <v>11.6</v>
      </c>
      <c r="N1054" s="9">
        <v>46209</v>
      </c>
      <c r="O1054" s="9">
        <v>18</v>
      </c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1"/>
      <c r="AB1054" s="14" t="str">
        <f t="shared" si="187"/>
        <v>10200,10202,10205|58 FABRICAÇÃO EMBALAGEM</v>
      </c>
      <c r="AC1054" t="str">
        <f t="shared" si="188"/>
        <v>|10200|10202|10205|</v>
      </c>
      <c r="AD1054" t="str">
        <f t="shared" si="189"/>
        <v>58 FABRICAÇÃO EMBALAGEM</v>
      </c>
    </row>
    <row r="1055" spans="1:30" ht="24" customHeight="1" x14ac:dyDescent="0.35">
      <c r="A1055" s="35">
        <v>46209</v>
      </c>
      <c r="B1055" s="14" t="s">
        <v>3091</v>
      </c>
      <c r="C1055" s="14"/>
      <c r="D1055" s="14" t="s">
        <v>3056</v>
      </c>
      <c r="E1055" s="14" t="s">
        <v>3359</v>
      </c>
      <c r="F1055" s="14" t="s">
        <v>217</v>
      </c>
      <c r="G1055" s="14" t="s">
        <v>3056</v>
      </c>
      <c r="H1055" s="14" t="s">
        <v>3056</v>
      </c>
      <c r="I1055" s="9" t="s">
        <v>3056</v>
      </c>
      <c r="J1055" s="9">
        <v>22</v>
      </c>
      <c r="K1055" s="14">
        <f>IF($E1055="","",IFERROR(INDEX('01_Cad_Pecas'!$H$2:$H$5000,MATCH($E1055,'01_Cad_Pecas'!$D$2:$D$5000,0)),IFERROR(INDEX('01_Cad_Pecas'!$H$2:$H$5000,MATCH(VALUE($E1055),'01_Cad_Pecas'!$D$2:$D$5000,0)),"")))</f>
        <v>8</v>
      </c>
      <c r="L1055" s="14">
        <f>IF($E1055="","",IFERROR(INDEX('01_Cad_Pecas'!$I$2:$I$5000,MATCH($E1055,'01_Cad_Pecas'!$D$2:$D$5000,0)),IFERROR(INDEX('01_Cad_Pecas'!$I$2:$I$5000,MATCH(VALUE($E1055),'01_Cad_Pecas'!$D$2:$D$5000,0)),"")))</f>
        <v>0.2</v>
      </c>
      <c r="M1055" s="14">
        <f t="shared" si="186"/>
        <v>12.4</v>
      </c>
      <c r="N1055" s="9">
        <v>46209</v>
      </c>
      <c r="O1055" s="9">
        <v>22</v>
      </c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1"/>
      <c r="AB1055" s="14" t="str">
        <f t="shared" si="187"/>
        <v>10200,10202,10205|58 FABRICAÇÃO EMBALAGEM</v>
      </c>
      <c r="AC1055" t="str">
        <f t="shared" si="188"/>
        <v>|10200|10202|10205|</v>
      </c>
      <c r="AD1055" t="str">
        <f t="shared" si="189"/>
        <v>58 FABRICAÇÃO EMBALAGEM</v>
      </c>
    </row>
    <row r="1056" spans="1:30" ht="24" customHeight="1" x14ac:dyDescent="0.35">
      <c r="A1056" s="35">
        <v>46209</v>
      </c>
      <c r="B1056" s="14" t="s">
        <v>3091</v>
      </c>
      <c r="C1056" s="14"/>
      <c r="D1056" s="14" t="s">
        <v>3056</v>
      </c>
      <c r="E1056" s="14" t="s">
        <v>3361</v>
      </c>
      <c r="F1056" s="14" t="s">
        <v>3136</v>
      </c>
      <c r="G1056" s="14" t="s">
        <v>3056</v>
      </c>
      <c r="H1056" s="14" t="s">
        <v>3056</v>
      </c>
      <c r="I1056" s="9" t="s">
        <v>3056</v>
      </c>
      <c r="J1056" s="9">
        <v>35</v>
      </c>
      <c r="K1056" s="14">
        <f>IF($E1056="","",IFERROR(INDEX('01_Cad_Pecas'!$H$2:$H$5000,MATCH($E1056,'01_Cad_Pecas'!$D$2:$D$5000,0)),IFERROR(INDEX('01_Cad_Pecas'!$H$2:$H$5000,MATCH(VALUE($E1056),'01_Cad_Pecas'!$D$2:$D$5000,0)),"")))</f>
        <v>8</v>
      </c>
      <c r="L1056" s="14">
        <f>IF($E1056="","",IFERROR(INDEX('01_Cad_Pecas'!$I$2:$I$5000,MATCH($E1056,'01_Cad_Pecas'!$D$2:$D$5000,0)),IFERROR(INDEX('01_Cad_Pecas'!$I$2:$I$5000,MATCH(VALUE($E1056),'01_Cad_Pecas'!$D$2:$D$5000,0)),"")))</f>
        <v>0.2</v>
      </c>
      <c r="M1056" s="14">
        <f t="shared" si="186"/>
        <v>15</v>
      </c>
      <c r="N1056" s="9">
        <v>46209</v>
      </c>
      <c r="O1056" s="9">
        <v>35</v>
      </c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1"/>
      <c r="AB1056" s="14" t="str">
        <f t="shared" si="187"/>
        <v>10200,10202,10205|58 FABRICAÇÃO EMBALAGEM</v>
      </c>
      <c r="AC1056" t="str">
        <f t="shared" si="188"/>
        <v>|10200|10202|10205|</v>
      </c>
      <c r="AD1056" t="str">
        <f t="shared" si="189"/>
        <v>58 FABRICAÇÃO EMBALAGEM</v>
      </c>
    </row>
    <row r="1057" spans="1:30" ht="24" customHeight="1" x14ac:dyDescent="0.35">
      <c r="A1057" s="35">
        <v>46209</v>
      </c>
      <c r="B1057" s="14" t="s">
        <v>3091</v>
      </c>
      <c r="C1057" s="14"/>
      <c r="D1057" s="14" t="s">
        <v>3056</v>
      </c>
      <c r="E1057" s="14" t="s">
        <v>3362</v>
      </c>
      <c r="F1057" s="14" t="s">
        <v>3137</v>
      </c>
      <c r="G1057" s="14" t="s">
        <v>3056</v>
      </c>
      <c r="H1057" s="14" t="s">
        <v>3056</v>
      </c>
      <c r="I1057" s="9" t="s">
        <v>3056</v>
      </c>
      <c r="J1057" s="9">
        <v>66</v>
      </c>
      <c r="K1057" s="14">
        <f>IF($E1057="","",IFERROR(INDEX('01_Cad_Pecas'!$H$2:$H$5000,MATCH($E1057,'01_Cad_Pecas'!$D$2:$D$5000,0)),IFERROR(INDEX('01_Cad_Pecas'!$H$2:$H$5000,MATCH(VALUE($E1057),'01_Cad_Pecas'!$D$2:$D$5000,0)),"")))</f>
        <v>8</v>
      </c>
      <c r="L1057" s="14">
        <f>IF($E1057="","",IFERROR(INDEX('01_Cad_Pecas'!$I$2:$I$5000,MATCH($E1057,'01_Cad_Pecas'!$D$2:$D$5000,0)),IFERROR(INDEX('01_Cad_Pecas'!$I$2:$I$5000,MATCH(VALUE($E1057),'01_Cad_Pecas'!$D$2:$D$5000,0)),"")))</f>
        <v>0.2</v>
      </c>
      <c r="M1057" s="14">
        <f t="shared" si="186"/>
        <v>21.200000000000003</v>
      </c>
      <c r="N1057" s="9">
        <v>46209</v>
      </c>
      <c r="O1057" s="9">
        <v>66</v>
      </c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1"/>
      <c r="AB1057" s="14" t="str">
        <f t="shared" si="187"/>
        <v>10200,10202,10205|58 FABRICAÇÃO EMBALAGEM</v>
      </c>
      <c r="AC1057" t="str">
        <f t="shared" si="188"/>
        <v>|10200|10202|10205|</v>
      </c>
      <c r="AD1057" t="str">
        <f t="shared" si="189"/>
        <v>58 FABRICAÇÃO EMBALAGEM</v>
      </c>
    </row>
    <row r="1058" spans="1:30" ht="24" customHeight="1" x14ac:dyDescent="0.35">
      <c r="A1058" s="35">
        <v>46209</v>
      </c>
      <c r="B1058" s="14" t="s">
        <v>3091</v>
      </c>
      <c r="C1058" s="14"/>
      <c r="D1058" s="14" t="s">
        <v>3056</v>
      </c>
      <c r="E1058" s="14" t="s">
        <v>3363</v>
      </c>
      <c r="F1058" s="14" t="s">
        <v>3138</v>
      </c>
      <c r="G1058" s="14" t="s">
        <v>3056</v>
      </c>
      <c r="H1058" s="14" t="s">
        <v>3056</v>
      </c>
      <c r="I1058" s="9" t="s">
        <v>3056</v>
      </c>
      <c r="J1058" s="9">
        <v>66</v>
      </c>
      <c r="K1058" s="14">
        <f>IF($E1058="","",IFERROR(INDEX('01_Cad_Pecas'!$H$2:$H$5000,MATCH($E1058,'01_Cad_Pecas'!$D$2:$D$5000,0)),IFERROR(INDEX('01_Cad_Pecas'!$H$2:$H$5000,MATCH(VALUE($E1058),'01_Cad_Pecas'!$D$2:$D$5000,0)),"")))</f>
        <v>8</v>
      </c>
      <c r="L1058" s="14">
        <f>IF($E1058="","",IFERROR(INDEX('01_Cad_Pecas'!$I$2:$I$5000,MATCH($E1058,'01_Cad_Pecas'!$D$2:$D$5000,0)),IFERROR(INDEX('01_Cad_Pecas'!$I$2:$I$5000,MATCH(VALUE($E1058),'01_Cad_Pecas'!$D$2:$D$5000,0)),"")))</f>
        <v>0.2</v>
      </c>
      <c r="M1058" s="14">
        <f t="shared" si="186"/>
        <v>21.200000000000003</v>
      </c>
      <c r="N1058" s="9">
        <v>46209</v>
      </c>
      <c r="O1058" s="9">
        <v>66</v>
      </c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1"/>
      <c r="AB1058" s="14" t="str">
        <f t="shared" si="187"/>
        <v>10200,10202,10205|58 FABRICAÇÃO EMBALAGEM</v>
      </c>
      <c r="AC1058" t="str">
        <f t="shared" si="188"/>
        <v>|10200|10202|10205|</v>
      </c>
      <c r="AD1058" t="str">
        <f t="shared" si="189"/>
        <v>58 FABRICAÇÃO EMBALAGEM</v>
      </c>
    </row>
    <row r="1059" spans="1:30" ht="24" customHeight="1" x14ac:dyDescent="0.35">
      <c r="A1059" s="35">
        <v>46209</v>
      </c>
      <c r="B1059" s="14" t="s">
        <v>3091</v>
      </c>
      <c r="C1059" s="14"/>
      <c r="D1059" s="14" t="s">
        <v>3056</v>
      </c>
      <c r="E1059" s="14" t="s">
        <v>3383</v>
      </c>
      <c r="F1059" s="14" t="s">
        <v>3139</v>
      </c>
      <c r="G1059" s="14" t="s">
        <v>3056</v>
      </c>
      <c r="H1059" s="14" t="s">
        <v>3056</v>
      </c>
      <c r="I1059" s="9" t="s">
        <v>3056</v>
      </c>
      <c r="J1059" s="9">
        <v>4</v>
      </c>
      <c r="K1059" s="14">
        <f>IF($E1059="","",IFERROR(INDEX('01_Cad_Pecas'!$H$2:$H$5000,MATCH($E1059,'01_Cad_Pecas'!$D$2:$D$5000,0)),IFERROR(INDEX('01_Cad_Pecas'!$H$2:$H$5000,MATCH(VALUE($E1059),'01_Cad_Pecas'!$D$2:$D$5000,0)),"")))</f>
        <v>8</v>
      </c>
      <c r="L1059" s="14">
        <f>IF($E1059="","",IFERROR(INDEX('01_Cad_Pecas'!$I$2:$I$5000,MATCH($E1059,'01_Cad_Pecas'!$D$2:$D$5000,0)),IFERROR(INDEX('01_Cad_Pecas'!$I$2:$I$5000,MATCH(VALUE($E1059),'01_Cad_Pecas'!$D$2:$D$5000,0)),"")))</f>
        <v>0.2</v>
      </c>
      <c r="M1059" s="14">
        <f t="shared" si="186"/>
        <v>8.8000000000000007</v>
      </c>
      <c r="N1059" s="9">
        <v>46209</v>
      </c>
      <c r="O1059" s="9">
        <v>4</v>
      </c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1"/>
      <c r="AB1059" s="14" t="str">
        <f t="shared" si="187"/>
        <v>10200,10202,10205|58 FABRICAÇÃO EMBALAGEM</v>
      </c>
      <c r="AC1059" t="str">
        <f t="shared" si="188"/>
        <v>|10200|10202|10205|</v>
      </c>
      <c r="AD1059" t="str">
        <f t="shared" si="189"/>
        <v>58 FABRICAÇÃO EMBALAGEM</v>
      </c>
    </row>
    <row r="1060" spans="1:30" ht="24" customHeight="1" x14ac:dyDescent="0.35">
      <c r="A1060" s="35">
        <v>46209</v>
      </c>
      <c r="B1060" s="14" t="s">
        <v>3091</v>
      </c>
      <c r="C1060" s="14"/>
      <c r="D1060" s="14" t="s">
        <v>3056</v>
      </c>
      <c r="E1060" s="14" t="s">
        <v>3364</v>
      </c>
      <c r="F1060" s="14" t="s">
        <v>3140</v>
      </c>
      <c r="G1060" s="14" t="s">
        <v>3056</v>
      </c>
      <c r="H1060" s="14" t="s">
        <v>3056</v>
      </c>
      <c r="I1060" s="9" t="s">
        <v>3056</v>
      </c>
      <c r="J1060" s="9">
        <v>30</v>
      </c>
      <c r="K1060" s="14">
        <f>IF($E1060="","",IFERROR(INDEX('01_Cad_Pecas'!$H$2:$H$5000,MATCH($E1060,'01_Cad_Pecas'!$D$2:$D$5000,0)),IFERROR(INDEX('01_Cad_Pecas'!$H$2:$H$5000,MATCH(VALUE($E1060),'01_Cad_Pecas'!$D$2:$D$5000,0)),"")))</f>
        <v>8</v>
      </c>
      <c r="L1060" s="14">
        <f>IF($E1060="","",IFERROR(INDEX('01_Cad_Pecas'!$I$2:$I$5000,MATCH($E1060,'01_Cad_Pecas'!$D$2:$D$5000,0)),IFERROR(INDEX('01_Cad_Pecas'!$I$2:$I$5000,MATCH(VALUE($E1060),'01_Cad_Pecas'!$D$2:$D$5000,0)),"")))</f>
        <v>0.2</v>
      </c>
      <c r="M1060" s="14">
        <f t="shared" si="186"/>
        <v>14</v>
      </c>
      <c r="N1060" s="9">
        <v>46209</v>
      </c>
      <c r="O1060" s="9">
        <v>30</v>
      </c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1"/>
      <c r="AB1060" s="14" t="str">
        <f t="shared" si="187"/>
        <v>10200,10202,10205|58 FABRICAÇÃO EMBALAGEM</v>
      </c>
      <c r="AC1060" t="str">
        <f t="shared" si="188"/>
        <v>|10200|10202|10205|</v>
      </c>
      <c r="AD1060" t="str">
        <f t="shared" si="189"/>
        <v>58 FABRICAÇÃO EMBALAGEM</v>
      </c>
    </row>
    <row r="1061" spans="1:30" ht="24" customHeight="1" x14ac:dyDescent="0.35">
      <c r="A1061" s="35">
        <v>46209</v>
      </c>
      <c r="B1061" s="14" t="s">
        <v>3091</v>
      </c>
      <c r="C1061" s="14"/>
      <c r="D1061" s="14" t="s">
        <v>3056</v>
      </c>
      <c r="E1061" s="14" t="s">
        <v>3367</v>
      </c>
      <c r="F1061" s="14" t="s">
        <v>265</v>
      </c>
      <c r="G1061" s="14" t="s">
        <v>3056</v>
      </c>
      <c r="H1061" s="14" t="s">
        <v>3056</v>
      </c>
      <c r="I1061" s="9" t="s">
        <v>3056</v>
      </c>
      <c r="J1061" s="9">
        <v>239</v>
      </c>
      <c r="K1061" s="14">
        <f>IF($E1061="","",IFERROR(INDEX('01_Cad_Pecas'!$H$2:$H$5000,MATCH($E1061,'01_Cad_Pecas'!$D$2:$D$5000,0)),IFERROR(INDEX('01_Cad_Pecas'!$H$2:$H$5000,MATCH(VALUE($E1061),'01_Cad_Pecas'!$D$2:$D$5000,0)),"")))</f>
        <v>8</v>
      </c>
      <c r="L1061" s="14">
        <f>IF($E1061="","",IFERROR(INDEX('01_Cad_Pecas'!$I$2:$I$5000,MATCH($E1061,'01_Cad_Pecas'!$D$2:$D$5000,0)),IFERROR(INDEX('01_Cad_Pecas'!$I$2:$I$5000,MATCH(VALUE($E1061),'01_Cad_Pecas'!$D$2:$D$5000,0)),"")))</f>
        <v>0.2</v>
      </c>
      <c r="M1061" s="14">
        <f t="shared" si="186"/>
        <v>55.800000000000004</v>
      </c>
      <c r="N1061" s="9">
        <v>46209</v>
      </c>
      <c r="O1061" s="9">
        <v>239</v>
      </c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1"/>
      <c r="AB1061" s="14" t="str">
        <f t="shared" si="187"/>
        <v>10200,10202,10205|58 FABRICAÇÃO EMBALAGEM</v>
      </c>
      <c r="AC1061" t="str">
        <f t="shared" si="188"/>
        <v>|10200|10202|10205|</v>
      </c>
      <c r="AD1061" t="str">
        <f t="shared" si="189"/>
        <v>58 FABRICAÇÃO EMBALAGEM</v>
      </c>
    </row>
    <row r="1062" spans="1:30" ht="24" customHeight="1" x14ac:dyDescent="0.35">
      <c r="A1062" s="35">
        <v>46209</v>
      </c>
      <c r="B1062" s="14" t="s">
        <v>3091</v>
      </c>
      <c r="C1062" s="14"/>
      <c r="D1062" s="14" t="s">
        <v>3056</v>
      </c>
      <c r="E1062" s="14" t="s">
        <v>3368</v>
      </c>
      <c r="F1062" s="14" t="s">
        <v>3141</v>
      </c>
      <c r="G1062" s="14" t="s">
        <v>3056</v>
      </c>
      <c r="H1062" s="14" t="s">
        <v>3056</v>
      </c>
      <c r="I1062" s="9" t="s">
        <v>3056</v>
      </c>
      <c r="J1062" s="9">
        <v>257</v>
      </c>
      <c r="K1062" s="14">
        <f>IF($E1062="","",IFERROR(INDEX('01_Cad_Pecas'!$H$2:$H$5000,MATCH($E1062,'01_Cad_Pecas'!$D$2:$D$5000,0)),IFERROR(INDEX('01_Cad_Pecas'!$H$2:$H$5000,MATCH(VALUE($E1062),'01_Cad_Pecas'!$D$2:$D$5000,0)),"")))</f>
        <v>8</v>
      </c>
      <c r="L1062" s="14">
        <f>IF($E1062="","",IFERROR(INDEX('01_Cad_Pecas'!$I$2:$I$5000,MATCH($E1062,'01_Cad_Pecas'!$D$2:$D$5000,0)),IFERROR(INDEX('01_Cad_Pecas'!$I$2:$I$5000,MATCH(VALUE($E1062),'01_Cad_Pecas'!$D$2:$D$5000,0)),"")))</f>
        <v>0.2</v>
      </c>
      <c r="M1062" s="14">
        <f t="shared" si="186"/>
        <v>59.400000000000006</v>
      </c>
      <c r="N1062" s="9">
        <v>46209</v>
      </c>
      <c r="O1062" s="9">
        <v>257</v>
      </c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1"/>
      <c r="AB1062" s="14" t="str">
        <f t="shared" si="187"/>
        <v>10200,10202,10205|58 FABRICAÇÃO EMBALAGEM</v>
      </c>
      <c r="AC1062" t="str">
        <f t="shared" si="188"/>
        <v>|10200|10202|10205|</v>
      </c>
      <c r="AD1062" t="str">
        <f t="shared" si="189"/>
        <v>58 FABRICAÇÃO EMBALAGEM</v>
      </c>
    </row>
    <row r="1063" spans="1:30" ht="24" customHeight="1" x14ac:dyDescent="0.35">
      <c r="A1063" s="35">
        <v>46209</v>
      </c>
      <c r="B1063" s="14" t="s">
        <v>3091</v>
      </c>
      <c r="C1063" s="14"/>
      <c r="D1063" s="14" t="s">
        <v>3056</v>
      </c>
      <c r="E1063" s="14" t="s">
        <v>3369</v>
      </c>
      <c r="F1063" s="14" t="s">
        <v>3370</v>
      </c>
      <c r="G1063" s="14" t="s">
        <v>3056</v>
      </c>
      <c r="H1063" s="14" t="s">
        <v>3056</v>
      </c>
      <c r="I1063" s="9" t="s">
        <v>3056</v>
      </c>
      <c r="J1063" s="9">
        <v>18</v>
      </c>
      <c r="K1063" s="14">
        <f>IF($E1063="","",IFERROR(INDEX('01_Cad_Pecas'!$H$2:$H$5000,MATCH($E1063,'01_Cad_Pecas'!$D$2:$D$5000,0)),IFERROR(INDEX('01_Cad_Pecas'!$H$2:$H$5000,MATCH(VALUE($E1063),'01_Cad_Pecas'!$D$2:$D$5000,0)),"")))</f>
        <v>8</v>
      </c>
      <c r="L1063" s="14">
        <f>IF($E1063="","",IFERROR(INDEX('01_Cad_Pecas'!$I$2:$I$5000,MATCH($E1063,'01_Cad_Pecas'!$D$2:$D$5000,0)),IFERROR(INDEX('01_Cad_Pecas'!$I$2:$I$5000,MATCH(VALUE($E1063),'01_Cad_Pecas'!$D$2:$D$5000,0)),"")))</f>
        <v>0.2</v>
      </c>
      <c r="M1063" s="14">
        <f t="shared" si="186"/>
        <v>11.6</v>
      </c>
      <c r="N1063" s="9">
        <v>46209</v>
      </c>
      <c r="O1063" s="9">
        <v>18</v>
      </c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1"/>
      <c r="AB1063" s="14" t="str">
        <f t="shared" si="187"/>
        <v>10200,10202,10205|58 FABRICAÇÃO EMBALAGEM</v>
      </c>
      <c r="AC1063" t="str">
        <f t="shared" si="188"/>
        <v>|10200|10202|10205|</v>
      </c>
      <c r="AD1063" t="str">
        <f t="shared" si="189"/>
        <v>58 FABRICAÇÃO EMBALAGEM</v>
      </c>
    </row>
    <row r="1064" spans="1:30" ht="24" customHeight="1" x14ac:dyDescent="0.35">
      <c r="A1064" s="35">
        <v>46209</v>
      </c>
      <c r="B1064" s="14" t="s">
        <v>3091</v>
      </c>
      <c r="C1064" s="14"/>
      <c r="D1064" s="14" t="s">
        <v>3056</v>
      </c>
      <c r="E1064" s="14" t="s">
        <v>3384</v>
      </c>
      <c r="F1064" s="14" t="s">
        <v>3151</v>
      </c>
      <c r="G1064" s="14" t="s">
        <v>3056</v>
      </c>
      <c r="H1064" s="14" t="s">
        <v>3056</v>
      </c>
      <c r="I1064" s="9" t="s">
        <v>3056</v>
      </c>
      <c r="J1064" s="9">
        <v>3</v>
      </c>
      <c r="K1064" s="14">
        <f>IF($E1064="","",IFERROR(INDEX('01_Cad_Pecas'!$H$2:$H$5000,MATCH($E1064,'01_Cad_Pecas'!$D$2:$D$5000,0)),IFERROR(INDEX('01_Cad_Pecas'!$H$2:$H$5000,MATCH(VALUE($E1064),'01_Cad_Pecas'!$D$2:$D$5000,0)),"")))</f>
        <v>8</v>
      </c>
      <c r="L1064" s="14">
        <f>IF($E1064="","",IFERROR(INDEX('01_Cad_Pecas'!$I$2:$I$5000,MATCH($E1064,'01_Cad_Pecas'!$D$2:$D$5000,0)),IFERROR(INDEX('01_Cad_Pecas'!$I$2:$I$5000,MATCH(VALUE($E1064),'01_Cad_Pecas'!$D$2:$D$5000,0)),"")))</f>
        <v>0.2</v>
      </c>
      <c r="M1064" s="14">
        <f t="shared" si="186"/>
        <v>8.6</v>
      </c>
      <c r="N1064" s="9">
        <v>46209</v>
      </c>
      <c r="O1064" s="9">
        <v>3</v>
      </c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1"/>
      <c r="AB1064" s="14" t="str">
        <f t="shared" si="187"/>
        <v>10200,10202,10205|58 FABRICAÇÃO EMBALAGEM</v>
      </c>
      <c r="AC1064" t="str">
        <f t="shared" si="188"/>
        <v>|10200|10202|10205|</v>
      </c>
      <c r="AD1064" t="str">
        <f t="shared" si="189"/>
        <v>58 FABRICAÇÃO EMBALAGEM</v>
      </c>
    </row>
    <row r="1065" spans="1:30" ht="24" customHeight="1" x14ac:dyDescent="0.35">
      <c r="A1065" s="35">
        <v>46209</v>
      </c>
      <c r="B1065" s="14" t="s">
        <v>3091</v>
      </c>
      <c r="C1065" s="14"/>
      <c r="D1065" s="14" t="s">
        <v>3056</v>
      </c>
      <c r="E1065" s="14" t="s">
        <v>3385</v>
      </c>
      <c r="F1065" s="14" t="s">
        <v>270</v>
      </c>
      <c r="G1065" s="14" t="s">
        <v>3056</v>
      </c>
      <c r="H1065" s="14" t="s">
        <v>3056</v>
      </c>
      <c r="I1065" s="9" t="s">
        <v>3056</v>
      </c>
      <c r="J1065" s="9">
        <v>2</v>
      </c>
      <c r="K1065" s="14">
        <f>IF($E1065="","",IFERROR(INDEX('01_Cad_Pecas'!$H$2:$H$5000,MATCH($E1065,'01_Cad_Pecas'!$D$2:$D$5000,0)),IFERROR(INDEX('01_Cad_Pecas'!$H$2:$H$5000,MATCH(VALUE($E1065),'01_Cad_Pecas'!$D$2:$D$5000,0)),"")))</f>
        <v>8</v>
      </c>
      <c r="L1065" s="14">
        <f>IF($E1065="","",IFERROR(INDEX('01_Cad_Pecas'!$I$2:$I$5000,MATCH($E1065,'01_Cad_Pecas'!$D$2:$D$5000,0)),IFERROR(INDEX('01_Cad_Pecas'!$I$2:$I$5000,MATCH(VALUE($E1065),'01_Cad_Pecas'!$D$2:$D$5000,0)),"")))</f>
        <v>0.2</v>
      </c>
      <c r="M1065" s="14">
        <f t="shared" si="186"/>
        <v>8.4</v>
      </c>
      <c r="N1065" s="9">
        <v>46209</v>
      </c>
      <c r="O1065" s="9">
        <v>2</v>
      </c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1"/>
      <c r="AB1065" s="14" t="str">
        <f t="shared" si="187"/>
        <v>10200,10202,10205|58 FABRICAÇÃO EMBALAGEM</v>
      </c>
      <c r="AC1065" t="str">
        <f t="shared" si="188"/>
        <v>|10200|10202|10205|</v>
      </c>
      <c r="AD1065" t="str">
        <f t="shared" si="189"/>
        <v>58 FABRICAÇÃO EMBALAGEM</v>
      </c>
    </row>
    <row r="1066" spans="1:30" ht="24" customHeight="1" x14ac:dyDescent="0.35">
      <c r="A1066" s="35">
        <v>46209</v>
      </c>
      <c r="B1066" s="14" t="s">
        <v>3091</v>
      </c>
      <c r="C1066" s="14"/>
      <c r="D1066" s="14" t="s">
        <v>3056</v>
      </c>
      <c r="E1066" s="14" t="s">
        <v>3373</v>
      </c>
      <c r="F1066" s="14" t="s">
        <v>309</v>
      </c>
      <c r="G1066" s="14" t="s">
        <v>3056</v>
      </c>
      <c r="H1066" s="14" t="s">
        <v>3056</v>
      </c>
      <c r="I1066" s="9" t="s">
        <v>3056</v>
      </c>
      <c r="J1066" s="9">
        <v>4</v>
      </c>
      <c r="K1066" s="14">
        <f>IF($E1066="","",IFERROR(INDEX('01_Cad_Pecas'!$H$2:$H$5000,MATCH($E1066,'01_Cad_Pecas'!$D$2:$D$5000,0)),IFERROR(INDEX('01_Cad_Pecas'!$H$2:$H$5000,MATCH(VALUE($E1066),'01_Cad_Pecas'!$D$2:$D$5000,0)),"")))</f>
        <v>8</v>
      </c>
      <c r="L1066" s="14">
        <f>IF($E1066="","",IFERROR(INDEX('01_Cad_Pecas'!$I$2:$I$5000,MATCH($E1066,'01_Cad_Pecas'!$D$2:$D$5000,0)),IFERROR(INDEX('01_Cad_Pecas'!$I$2:$I$5000,MATCH(VALUE($E1066),'01_Cad_Pecas'!$D$2:$D$5000,0)),"")))</f>
        <v>0.2</v>
      </c>
      <c r="M1066" s="14">
        <f t="shared" si="186"/>
        <v>8.8000000000000007</v>
      </c>
      <c r="N1066" s="9">
        <v>46209</v>
      </c>
      <c r="O1066" s="9">
        <v>4</v>
      </c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1"/>
      <c r="AB1066" s="14" t="str">
        <f t="shared" si="187"/>
        <v>10200,10202,10205|58 FABRICAÇÃO EMBALAGEM</v>
      </c>
      <c r="AC1066" t="str">
        <f t="shared" si="188"/>
        <v>|10200|10202|10205|</v>
      </c>
      <c r="AD1066" t="str">
        <f t="shared" si="189"/>
        <v>58 FABRICAÇÃO EMBALAGEM</v>
      </c>
    </row>
    <row r="1067" spans="1:30" ht="24" customHeight="1" x14ac:dyDescent="0.35">
      <c r="A1067" s="35">
        <v>46209</v>
      </c>
      <c r="B1067" s="14" t="s">
        <v>3091</v>
      </c>
      <c r="C1067" s="14"/>
      <c r="D1067" s="14" t="s">
        <v>3056</v>
      </c>
      <c r="E1067" s="14" t="s">
        <v>3374</v>
      </c>
      <c r="F1067" s="14" t="s">
        <v>302</v>
      </c>
      <c r="G1067" s="14" t="s">
        <v>3056</v>
      </c>
      <c r="H1067" s="14" t="s">
        <v>3056</v>
      </c>
      <c r="I1067" s="9" t="s">
        <v>3056</v>
      </c>
      <c r="J1067" s="9">
        <v>1</v>
      </c>
      <c r="K1067" s="14">
        <f>IF($E1067="","",IFERROR(INDEX('01_Cad_Pecas'!$H$2:$H$5000,MATCH($E1067,'01_Cad_Pecas'!$D$2:$D$5000,0)),IFERROR(INDEX('01_Cad_Pecas'!$H$2:$H$5000,MATCH(VALUE($E1067),'01_Cad_Pecas'!$D$2:$D$5000,0)),"")))</f>
        <v>8</v>
      </c>
      <c r="L1067" s="14">
        <f>IF($E1067="","",IFERROR(INDEX('01_Cad_Pecas'!$I$2:$I$5000,MATCH($E1067,'01_Cad_Pecas'!$D$2:$D$5000,0)),IFERROR(INDEX('01_Cad_Pecas'!$I$2:$I$5000,MATCH(VALUE($E1067),'01_Cad_Pecas'!$D$2:$D$5000,0)),"")))</f>
        <v>0.2</v>
      </c>
      <c r="M1067" s="14">
        <f t="shared" si="186"/>
        <v>8.1999999999999993</v>
      </c>
      <c r="N1067" s="14">
        <v>46210</v>
      </c>
      <c r="O1067" s="14">
        <v>1</v>
      </c>
      <c r="P1067" s="14"/>
      <c r="Q1067" s="14"/>
      <c r="R1067" s="14"/>
      <c r="S1067" s="14"/>
      <c r="T1067" s="14">
        <f t="shared" ref="T1067:T1098" si="190">IF(OR($J1067="",$O1067=""),"",$O1067/$J1067)</f>
        <v>1</v>
      </c>
      <c r="U1067" s="14" t="s">
        <v>36</v>
      </c>
      <c r="V1067" s="14"/>
      <c r="W1067" s="14"/>
      <c r="X1067" s="14"/>
      <c r="Y1067" s="14"/>
      <c r="Z1067" s="14"/>
      <c r="AA1067" s="11"/>
      <c r="AB1067" s="14" t="str">
        <f t="shared" si="187"/>
        <v>10200,10202,10205|58 FABRICAÇÃO EMBALAGEM</v>
      </c>
      <c r="AC1067" t="str">
        <f t="shared" si="188"/>
        <v>|10200|10202|10205|</v>
      </c>
      <c r="AD1067" t="str">
        <f t="shared" si="189"/>
        <v>58 FABRICAÇÃO EMBALAGEM</v>
      </c>
    </row>
    <row r="1068" spans="1:30" ht="24" customHeight="1" x14ac:dyDescent="0.35">
      <c r="A1068" s="35">
        <v>46205</v>
      </c>
      <c r="B1068" s="14" t="s">
        <v>3092</v>
      </c>
      <c r="C1068" s="14"/>
      <c r="D1068" s="14" t="s">
        <v>3056</v>
      </c>
      <c r="E1068" s="14" t="s">
        <v>3378</v>
      </c>
      <c r="F1068" s="14" t="s">
        <v>3135</v>
      </c>
      <c r="G1068" s="14" t="s">
        <v>3056</v>
      </c>
      <c r="H1068" s="14" t="s">
        <v>3056</v>
      </c>
      <c r="I1068" s="9" t="s">
        <v>3056</v>
      </c>
      <c r="J1068" s="9">
        <v>22</v>
      </c>
      <c r="K1068" s="14">
        <f>IF($E1068="","",IFERROR(INDEX('01_Cad_Pecas'!$H$2:$H$5000,MATCH($E1068,'01_Cad_Pecas'!$D$2:$D$5000,0)),IFERROR(INDEX('01_Cad_Pecas'!$H$2:$H$5000,MATCH(VALUE($E1068),'01_Cad_Pecas'!$D$2:$D$5000,0)),"")))</f>
        <v>8</v>
      </c>
      <c r="L1068" s="14">
        <f>IF($E1068="","",IFERROR(INDEX('01_Cad_Pecas'!$I$2:$I$5000,MATCH($E1068,'01_Cad_Pecas'!$D$2:$D$5000,0)),IFERROR(INDEX('01_Cad_Pecas'!$I$2:$I$5000,MATCH(VALUE($E1068),'01_Cad_Pecas'!$D$2:$D$5000,0)),"")))</f>
        <v>0.2</v>
      </c>
      <c r="M1068" s="14">
        <f t="shared" si="186"/>
        <v>12.4</v>
      </c>
      <c r="N1068" s="14">
        <v>46209</v>
      </c>
      <c r="O1068" s="14">
        <v>22</v>
      </c>
      <c r="P1068" s="14"/>
      <c r="Q1068" s="14"/>
      <c r="R1068" s="14"/>
      <c r="S1068" s="14"/>
      <c r="T1068" s="14">
        <f t="shared" si="190"/>
        <v>1</v>
      </c>
      <c r="U1068" s="14" t="s">
        <v>36</v>
      </c>
      <c r="V1068" s="14"/>
      <c r="W1068" s="14"/>
      <c r="X1068" s="14"/>
      <c r="Y1068" s="14"/>
      <c r="Z1068" s="14"/>
      <c r="AA1068" s="11"/>
      <c r="AB1068" s="14" t="str">
        <f t="shared" si="187"/>
        <v>10201|58 FABRICAÇÃO EMBALAGEM</v>
      </c>
      <c r="AC1068" t="str">
        <f t="shared" si="188"/>
        <v>|10201|</v>
      </c>
      <c r="AD1068" t="str">
        <f t="shared" si="189"/>
        <v>58 FABRICAÇÃO EMBALAGEM</v>
      </c>
    </row>
    <row r="1069" spans="1:30" ht="24" customHeight="1" x14ac:dyDescent="0.35">
      <c r="A1069" s="35">
        <v>46205</v>
      </c>
      <c r="B1069" s="14" t="s">
        <v>3092</v>
      </c>
      <c r="C1069" s="14"/>
      <c r="D1069" s="14" t="s">
        <v>3056</v>
      </c>
      <c r="E1069" s="14" t="s">
        <v>3361</v>
      </c>
      <c r="F1069" s="14" t="s">
        <v>3136</v>
      </c>
      <c r="G1069" s="14" t="s">
        <v>3056</v>
      </c>
      <c r="H1069" s="14" t="s">
        <v>3056</v>
      </c>
      <c r="I1069" s="9" t="s">
        <v>3056</v>
      </c>
      <c r="J1069" s="9">
        <v>66</v>
      </c>
      <c r="K1069" s="14">
        <f>IF($E1069="","",IFERROR(INDEX('01_Cad_Pecas'!$H$2:$H$5000,MATCH($E1069,'01_Cad_Pecas'!$D$2:$D$5000,0)),IFERROR(INDEX('01_Cad_Pecas'!$H$2:$H$5000,MATCH(VALUE($E1069),'01_Cad_Pecas'!$D$2:$D$5000,0)),"")))</f>
        <v>8</v>
      </c>
      <c r="L1069" s="14">
        <f>IF($E1069="","",IFERROR(INDEX('01_Cad_Pecas'!$I$2:$I$5000,MATCH($E1069,'01_Cad_Pecas'!$D$2:$D$5000,0)),IFERROR(INDEX('01_Cad_Pecas'!$I$2:$I$5000,MATCH(VALUE($E1069),'01_Cad_Pecas'!$D$2:$D$5000,0)),"")))</f>
        <v>0.2</v>
      </c>
      <c r="M1069" s="14">
        <f t="shared" si="186"/>
        <v>21.200000000000003</v>
      </c>
      <c r="N1069" s="14">
        <v>46209</v>
      </c>
      <c r="O1069" s="14">
        <v>66</v>
      </c>
      <c r="P1069" s="14"/>
      <c r="Q1069" s="14"/>
      <c r="R1069" s="14"/>
      <c r="S1069" s="14"/>
      <c r="T1069" s="14">
        <f t="shared" si="190"/>
        <v>1</v>
      </c>
      <c r="U1069" s="14" t="s">
        <v>36</v>
      </c>
      <c r="V1069" s="14"/>
      <c r="W1069" s="14"/>
      <c r="X1069" s="14"/>
      <c r="Y1069" s="14"/>
      <c r="Z1069" s="14"/>
      <c r="AA1069" s="11"/>
      <c r="AB1069" s="14" t="str">
        <f t="shared" si="187"/>
        <v>10201|58 FABRICAÇÃO EMBALAGEM</v>
      </c>
      <c r="AC1069" t="str">
        <f t="shared" si="188"/>
        <v>|10201|</v>
      </c>
      <c r="AD1069" t="str">
        <f t="shared" si="189"/>
        <v>58 FABRICAÇÃO EMBALAGEM</v>
      </c>
    </row>
    <row r="1070" spans="1:30" ht="24" customHeight="1" x14ac:dyDescent="0.35">
      <c r="A1070" s="35">
        <v>46205</v>
      </c>
      <c r="B1070" s="14" t="s">
        <v>3092</v>
      </c>
      <c r="C1070" s="14"/>
      <c r="D1070" s="14" t="s">
        <v>3056</v>
      </c>
      <c r="E1070" s="14" t="s">
        <v>3362</v>
      </c>
      <c r="F1070" s="14" t="s">
        <v>3137</v>
      </c>
      <c r="G1070" s="14" t="s">
        <v>3056</v>
      </c>
      <c r="H1070" s="14" t="s">
        <v>3056</v>
      </c>
      <c r="I1070" s="9" t="s">
        <v>3056</v>
      </c>
      <c r="J1070" s="9">
        <v>132</v>
      </c>
      <c r="K1070" s="14">
        <f>IF($E1070="","",IFERROR(INDEX('01_Cad_Pecas'!$H$2:$H$5000,MATCH($E1070,'01_Cad_Pecas'!$D$2:$D$5000,0)),IFERROR(INDEX('01_Cad_Pecas'!$H$2:$H$5000,MATCH(VALUE($E1070),'01_Cad_Pecas'!$D$2:$D$5000,0)),"")))</f>
        <v>8</v>
      </c>
      <c r="L1070" s="14">
        <f>IF($E1070="","",IFERROR(INDEX('01_Cad_Pecas'!$I$2:$I$5000,MATCH($E1070,'01_Cad_Pecas'!$D$2:$D$5000,0)),IFERROR(INDEX('01_Cad_Pecas'!$I$2:$I$5000,MATCH(VALUE($E1070),'01_Cad_Pecas'!$D$2:$D$5000,0)),"")))</f>
        <v>0.2</v>
      </c>
      <c r="M1070" s="14">
        <f t="shared" si="186"/>
        <v>34.400000000000006</v>
      </c>
      <c r="N1070" s="14">
        <v>46209</v>
      </c>
      <c r="O1070" s="14">
        <v>132</v>
      </c>
      <c r="P1070" s="14"/>
      <c r="Q1070" s="14"/>
      <c r="R1070" s="14"/>
      <c r="S1070" s="14"/>
      <c r="T1070" s="14">
        <f t="shared" si="190"/>
        <v>1</v>
      </c>
      <c r="U1070" s="14" t="s">
        <v>36</v>
      </c>
      <c r="V1070" s="14"/>
      <c r="W1070" s="14"/>
      <c r="X1070" s="14"/>
      <c r="Y1070" s="14"/>
      <c r="Z1070" s="14"/>
      <c r="AA1070" s="11"/>
      <c r="AB1070" s="14" t="str">
        <f t="shared" si="187"/>
        <v>10201|58 FABRICAÇÃO EMBALAGEM</v>
      </c>
      <c r="AC1070" t="str">
        <f t="shared" si="188"/>
        <v>|10201|</v>
      </c>
      <c r="AD1070" t="str">
        <f t="shared" si="189"/>
        <v>58 FABRICAÇÃO EMBALAGEM</v>
      </c>
    </row>
    <row r="1071" spans="1:30" ht="24" customHeight="1" x14ac:dyDescent="0.35">
      <c r="A1071" s="35">
        <v>46205</v>
      </c>
      <c r="B1071" s="14" t="s">
        <v>3092</v>
      </c>
      <c r="C1071" s="14"/>
      <c r="D1071" s="14" t="s">
        <v>3056</v>
      </c>
      <c r="E1071" s="14" t="s">
        <v>3363</v>
      </c>
      <c r="F1071" s="14" t="s">
        <v>3138</v>
      </c>
      <c r="G1071" s="14" t="s">
        <v>3056</v>
      </c>
      <c r="H1071" s="14" t="s">
        <v>3056</v>
      </c>
      <c r="I1071" s="9" t="s">
        <v>3056</v>
      </c>
      <c r="J1071" s="9">
        <v>132</v>
      </c>
      <c r="K1071" s="14">
        <f>IF($E1071="","",IFERROR(INDEX('01_Cad_Pecas'!$H$2:$H$5000,MATCH($E1071,'01_Cad_Pecas'!$D$2:$D$5000,0)),IFERROR(INDEX('01_Cad_Pecas'!$H$2:$H$5000,MATCH(VALUE($E1071),'01_Cad_Pecas'!$D$2:$D$5000,0)),"")))</f>
        <v>8</v>
      </c>
      <c r="L1071" s="14">
        <f>IF($E1071="","",IFERROR(INDEX('01_Cad_Pecas'!$I$2:$I$5000,MATCH($E1071,'01_Cad_Pecas'!$D$2:$D$5000,0)),IFERROR(INDEX('01_Cad_Pecas'!$I$2:$I$5000,MATCH(VALUE($E1071),'01_Cad_Pecas'!$D$2:$D$5000,0)),"")))</f>
        <v>0.2</v>
      </c>
      <c r="M1071" s="14">
        <f t="shared" si="186"/>
        <v>34.400000000000006</v>
      </c>
      <c r="N1071" s="14">
        <v>46209</v>
      </c>
      <c r="O1071" s="14">
        <v>132</v>
      </c>
      <c r="P1071" s="14"/>
      <c r="Q1071" s="14"/>
      <c r="R1071" s="14"/>
      <c r="S1071" s="14"/>
      <c r="T1071" s="14">
        <f t="shared" si="190"/>
        <v>1</v>
      </c>
      <c r="U1071" s="14" t="s">
        <v>36</v>
      </c>
      <c r="V1071" s="14"/>
      <c r="W1071" s="14"/>
      <c r="X1071" s="14"/>
      <c r="Y1071" s="14"/>
      <c r="Z1071" s="14"/>
      <c r="AA1071" s="11"/>
      <c r="AB1071" s="14" t="str">
        <f t="shared" si="187"/>
        <v>10201|58 FABRICAÇÃO EMBALAGEM</v>
      </c>
      <c r="AC1071" t="str">
        <f t="shared" si="188"/>
        <v>|10201|</v>
      </c>
      <c r="AD1071" t="str">
        <f t="shared" si="189"/>
        <v>58 FABRICAÇÃO EMBALAGEM</v>
      </c>
    </row>
    <row r="1072" spans="1:30" ht="24" customHeight="1" x14ac:dyDescent="0.35">
      <c r="A1072" s="35">
        <v>46206</v>
      </c>
      <c r="B1072" s="14" t="s">
        <v>3093</v>
      </c>
      <c r="C1072" s="14"/>
      <c r="D1072" s="14" t="s">
        <v>3056</v>
      </c>
      <c r="E1072" s="14" t="s">
        <v>3377</v>
      </c>
      <c r="F1072" s="14" t="s">
        <v>262</v>
      </c>
      <c r="G1072" s="14" t="s">
        <v>3056</v>
      </c>
      <c r="H1072" s="14" t="s">
        <v>3056</v>
      </c>
      <c r="I1072" s="9" t="s">
        <v>3056</v>
      </c>
      <c r="J1072" s="9">
        <v>4</v>
      </c>
      <c r="K1072" s="14">
        <f>IF($E1072="","",IFERROR(INDEX('01_Cad_Pecas'!$H$2:$H$5000,MATCH($E1072,'01_Cad_Pecas'!$D$2:$D$5000,0)),IFERROR(INDEX('01_Cad_Pecas'!$H$2:$H$5000,MATCH(VALUE($E1072),'01_Cad_Pecas'!$D$2:$D$5000,0)),"")))</f>
        <v>8</v>
      </c>
      <c r="L1072" s="14">
        <f>IF($E1072="","",IFERROR(INDEX('01_Cad_Pecas'!$I$2:$I$5000,MATCH($E1072,'01_Cad_Pecas'!$D$2:$D$5000,0)),IFERROR(INDEX('01_Cad_Pecas'!$I$2:$I$5000,MATCH(VALUE($E1072),'01_Cad_Pecas'!$D$2:$D$5000,0)),"")))</f>
        <v>0.2</v>
      </c>
      <c r="M1072" s="14">
        <f t="shared" si="186"/>
        <v>8.8000000000000007</v>
      </c>
      <c r="N1072" s="14">
        <v>46209</v>
      </c>
      <c r="O1072" s="14">
        <v>4</v>
      </c>
      <c r="P1072" s="14"/>
      <c r="Q1072" s="14"/>
      <c r="R1072" s="14"/>
      <c r="S1072" s="14"/>
      <c r="T1072" s="14">
        <f t="shared" si="190"/>
        <v>1</v>
      </c>
      <c r="U1072" s="14" t="s">
        <v>36</v>
      </c>
      <c r="V1072" s="14"/>
      <c r="W1072" s="14"/>
      <c r="X1072" s="14"/>
      <c r="Y1072" s="14"/>
      <c r="Z1072" s="14"/>
      <c r="AA1072" s="11"/>
      <c r="AB1072" s="14" t="str">
        <f t="shared" si="187"/>
        <v>10204|58 FABRICAÇÃO EMBALAGEM</v>
      </c>
      <c r="AC1072" t="str">
        <f t="shared" si="188"/>
        <v>|10204|</v>
      </c>
      <c r="AD1072" t="str">
        <f t="shared" si="189"/>
        <v>58 FABRICAÇÃO EMBALAGEM</v>
      </c>
    </row>
    <row r="1073" spans="1:30" ht="24" customHeight="1" x14ac:dyDescent="0.35">
      <c r="A1073" s="35">
        <v>46206</v>
      </c>
      <c r="B1073" s="14" t="s">
        <v>3093</v>
      </c>
      <c r="C1073" s="14"/>
      <c r="D1073" s="14" t="s">
        <v>3056</v>
      </c>
      <c r="E1073" s="14" t="s">
        <v>3367</v>
      </c>
      <c r="F1073" s="14" t="s">
        <v>265</v>
      </c>
      <c r="G1073" s="14" t="s">
        <v>3056</v>
      </c>
      <c r="H1073" s="14" t="s">
        <v>3056</v>
      </c>
      <c r="I1073" s="9" t="s">
        <v>3056</v>
      </c>
      <c r="J1073" s="9">
        <v>300</v>
      </c>
      <c r="K1073" s="14">
        <f>IF($E1073="","",IFERROR(INDEX('01_Cad_Pecas'!$H$2:$H$5000,MATCH($E1073,'01_Cad_Pecas'!$D$2:$D$5000,0)),IFERROR(INDEX('01_Cad_Pecas'!$H$2:$H$5000,MATCH(VALUE($E1073),'01_Cad_Pecas'!$D$2:$D$5000,0)),"")))</f>
        <v>8</v>
      </c>
      <c r="L1073" s="14">
        <f>IF($E1073="","",IFERROR(INDEX('01_Cad_Pecas'!$I$2:$I$5000,MATCH($E1073,'01_Cad_Pecas'!$D$2:$D$5000,0)),IFERROR(INDEX('01_Cad_Pecas'!$I$2:$I$5000,MATCH(VALUE($E1073),'01_Cad_Pecas'!$D$2:$D$5000,0)),"")))</f>
        <v>0.2</v>
      </c>
      <c r="M1073" s="14">
        <f t="shared" si="186"/>
        <v>68</v>
      </c>
      <c r="N1073" s="14">
        <v>46209</v>
      </c>
      <c r="O1073" s="14">
        <v>300</v>
      </c>
      <c r="P1073" s="14"/>
      <c r="Q1073" s="14"/>
      <c r="R1073" s="14"/>
      <c r="S1073" s="14"/>
      <c r="T1073" s="14">
        <f t="shared" si="190"/>
        <v>1</v>
      </c>
      <c r="U1073" s="14" t="s">
        <v>36</v>
      </c>
      <c r="V1073" s="14"/>
      <c r="W1073" s="14"/>
      <c r="X1073" s="14"/>
      <c r="Y1073" s="14"/>
      <c r="Z1073" s="14"/>
      <c r="AA1073" s="11"/>
      <c r="AB1073" s="14" t="str">
        <f t="shared" si="187"/>
        <v>10204|58 FABRICAÇÃO EMBALAGEM</v>
      </c>
      <c r="AC1073" t="str">
        <f t="shared" si="188"/>
        <v>|10204|</v>
      </c>
      <c r="AD1073" t="str">
        <f t="shared" si="189"/>
        <v>58 FABRICAÇÃO EMBALAGEM</v>
      </c>
    </row>
    <row r="1074" spans="1:30" ht="24" customHeight="1" x14ac:dyDescent="0.35">
      <c r="A1074" s="35">
        <v>46206</v>
      </c>
      <c r="B1074" s="14" t="s">
        <v>3093</v>
      </c>
      <c r="C1074" s="14"/>
      <c r="D1074" s="14" t="s">
        <v>3056</v>
      </c>
      <c r="E1074" s="14" t="s">
        <v>3368</v>
      </c>
      <c r="F1074" s="14" t="s">
        <v>3141</v>
      </c>
      <c r="G1074" s="14" t="s">
        <v>3056</v>
      </c>
      <c r="H1074" s="14" t="s">
        <v>3056</v>
      </c>
      <c r="I1074" s="9" t="s">
        <v>3056</v>
      </c>
      <c r="J1074" s="9">
        <v>300</v>
      </c>
      <c r="K1074" s="14">
        <f>IF($E1074="","",IFERROR(INDEX('01_Cad_Pecas'!$H$2:$H$5000,MATCH($E1074,'01_Cad_Pecas'!$D$2:$D$5000,0)),IFERROR(INDEX('01_Cad_Pecas'!$H$2:$H$5000,MATCH(VALUE($E1074),'01_Cad_Pecas'!$D$2:$D$5000,0)),"")))</f>
        <v>8</v>
      </c>
      <c r="L1074" s="14">
        <f>IF($E1074="","",IFERROR(INDEX('01_Cad_Pecas'!$I$2:$I$5000,MATCH($E1074,'01_Cad_Pecas'!$D$2:$D$5000,0)),IFERROR(INDEX('01_Cad_Pecas'!$I$2:$I$5000,MATCH(VALUE($E1074),'01_Cad_Pecas'!$D$2:$D$5000,0)),"")))</f>
        <v>0.2</v>
      </c>
      <c r="M1074" s="14">
        <f t="shared" si="186"/>
        <v>68</v>
      </c>
      <c r="N1074" s="14">
        <v>46209</v>
      </c>
      <c r="O1074" s="14">
        <v>300</v>
      </c>
      <c r="P1074" s="14"/>
      <c r="Q1074" s="14"/>
      <c r="R1074" s="14"/>
      <c r="S1074" s="14"/>
      <c r="T1074" s="14">
        <f t="shared" si="190"/>
        <v>1</v>
      </c>
      <c r="U1074" s="14" t="s">
        <v>36</v>
      </c>
      <c r="V1074" s="14"/>
      <c r="W1074" s="14"/>
      <c r="X1074" s="14"/>
      <c r="Y1074" s="14"/>
      <c r="Z1074" s="14"/>
      <c r="AA1074" s="11"/>
      <c r="AB1074" s="14" t="str">
        <f t="shared" si="187"/>
        <v>10204|58 FABRICAÇÃO EMBALAGEM</v>
      </c>
      <c r="AC1074" t="str">
        <f t="shared" si="188"/>
        <v>|10204|</v>
      </c>
      <c r="AD1074" t="str">
        <f t="shared" si="189"/>
        <v>58 FABRICAÇÃO EMBALAGEM</v>
      </c>
    </row>
    <row r="1075" spans="1:30" ht="24" customHeight="1" x14ac:dyDescent="0.35">
      <c r="A1075" s="35">
        <v>46206</v>
      </c>
      <c r="B1075" s="14" t="s">
        <v>3093</v>
      </c>
      <c r="C1075" s="14"/>
      <c r="D1075" s="14" t="s">
        <v>3056</v>
      </c>
      <c r="E1075" s="14" t="s">
        <v>3384</v>
      </c>
      <c r="F1075" s="14" t="s">
        <v>3151</v>
      </c>
      <c r="G1075" s="14" t="s">
        <v>3056</v>
      </c>
      <c r="H1075" s="14" t="s">
        <v>3056</v>
      </c>
      <c r="I1075" s="9" t="s">
        <v>3056</v>
      </c>
      <c r="J1075" s="9">
        <v>4</v>
      </c>
      <c r="K1075" s="14">
        <f>IF($E1075="","",IFERROR(INDEX('01_Cad_Pecas'!$H$2:$H$5000,MATCH($E1075,'01_Cad_Pecas'!$D$2:$D$5000,0)),IFERROR(INDEX('01_Cad_Pecas'!$H$2:$H$5000,MATCH(VALUE($E1075),'01_Cad_Pecas'!$D$2:$D$5000,0)),"")))</f>
        <v>8</v>
      </c>
      <c r="L1075" s="14">
        <f>IF($E1075="","",IFERROR(INDEX('01_Cad_Pecas'!$I$2:$I$5000,MATCH($E1075,'01_Cad_Pecas'!$D$2:$D$5000,0)),IFERROR(INDEX('01_Cad_Pecas'!$I$2:$I$5000,MATCH(VALUE($E1075),'01_Cad_Pecas'!$D$2:$D$5000,0)),"")))</f>
        <v>0.2</v>
      </c>
      <c r="M1075" s="14">
        <f t="shared" si="186"/>
        <v>8.8000000000000007</v>
      </c>
      <c r="N1075" s="14">
        <v>46209</v>
      </c>
      <c r="O1075" s="14">
        <v>4</v>
      </c>
      <c r="P1075" s="14"/>
      <c r="Q1075" s="14"/>
      <c r="R1075" s="14"/>
      <c r="S1075" s="14"/>
      <c r="T1075" s="14">
        <f t="shared" si="190"/>
        <v>1</v>
      </c>
      <c r="U1075" s="14" t="s">
        <v>36</v>
      </c>
      <c r="V1075" s="14"/>
      <c r="W1075" s="14"/>
      <c r="X1075" s="14"/>
      <c r="Y1075" s="14"/>
      <c r="Z1075" s="14"/>
      <c r="AA1075" s="11"/>
      <c r="AB1075" s="14" t="str">
        <f t="shared" si="187"/>
        <v>10204|58 FABRICAÇÃO EMBALAGEM</v>
      </c>
      <c r="AC1075" t="str">
        <f t="shared" si="188"/>
        <v>|10204|</v>
      </c>
      <c r="AD1075" t="str">
        <f t="shared" si="189"/>
        <v>58 FABRICAÇÃO EMBALAGEM</v>
      </c>
    </row>
    <row r="1076" spans="1:30" ht="24" customHeight="1" x14ac:dyDescent="0.35">
      <c r="A1076" s="35">
        <v>46206</v>
      </c>
      <c r="B1076" s="14" t="s">
        <v>3093</v>
      </c>
      <c r="C1076" s="14"/>
      <c r="D1076" s="14" t="s">
        <v>3056</v>
      </c>
      <c r="E1076" s="14" t="s">
        <v>3373</v>
      </c>
      <c r="F1076" s="14" t="s">
        <v>309</v>
      </c>
      <c r="G1076" s="14" t="s">
        <v>3056</v>
      </c>
      <c r="H1076" s="14" t="s">
        <v>3056</v>
      </c>
      <c r="I1076" s="9" t="s">
        <v>3056</v>
      </c>
      <c r="J1076" s="9">
        <v>10</v>
      </c>
      <c r="K1076" s="14">
        <f>IF($E1076="","",IFERROR(INDEX('01_Cad_Pecas'!$H$2:$H$5000,MATCH($E1076,'01_Cad_Pecas'!$D$2:$D$5000,0)),IFERROR(INDEX('01_Cad_Pecas'!$H$2:$H$5000,MATCH(VALUE($E1076),'01_Cad_Pecas'!$D$2:$D$5000,0)),"")))</f>
        <v>8</v>
      </c>
      <c r="L1076" s="14">
        <f>IF($E1076="","",IFERROR(INDEX('01_Cad_Pecas'!$I$2:$I$5000,MATCH($E1076,'01_Cad_Pecas'!$D$2:$D$5000,0)),IFERROR(INDEX('01_Cad_Pecas'!$I$2:$I$5000,MATCH(VALUE($E1076),'01_Cad_Pecas'!$D$2:$D$5000,0)),"")))</f>
        <v>0.2</v>
      </c>
      <c r="M1076" s="14">
        <f t="shared" si="186"/>
        <v>10</v>
      </c>
      <c r="N1076" s="14">
        <v>46209</v>
      </c>
      <c r="O1076" s="14">
        <v>10</v>
      </c>
      <c r="P1076" s="14"/>
      <c r="Q1076" s="14"/>
      <c r="R1076" s="14"/>
      <c r="S1076" s="14"/>
      <c r="T1076" s="14">
        <f t="shared" si="190"/>
        <v>1</v>
      </c>
      <c r="U1076" s="14" t="s">
        <v>36</v>
      </c>
      <c r="V1076" s="14"/>
      <c r="W1076" s="14"/>
      <c r="X1076" s="14"/>
      <c r="Y1076" s="14"/>
      <c r="Z1076" s="14"/>
      <c r="AA1076" s="11"/>
      <c r="AB1076" s="14" t="str">
        <f t="shared" si="187"/>
        <v>10204|58 FABRICAÇÃO EMBALAGEM</v>
      </c>
      <c r="AC1076" t="str">
        <f t="shared" si="188"/>
        <v>|10204|</v>
      </c>
      <c r="AD1076" t="str">
        <f t="shared" si="189"/>
        <v>58 FABRICAÇÃO EMBALAGEM</v>
      </c>
    </row>
    <row r="1077" spans="1:30" ht="24" customHeight="1" x14ac:dyDescent="0.35">
      <c r="A1077" s="35">
        <v>46210</v>
      </c>
      <c r="B1077" s="14" t="s">
        <v>3094</v>
      </c>
      <c r="C1077" s="14"/>
      <c r="D1077" s="14" t="s">
        <v>3056</v>
      </c>
      <c r="E1077" s="14" t="s">
        <v>3386</v>
      </c>
      <c r="F1077" s="14" t="s">
        <v>271</v>
      </c>
      <c r="G1077" s="14" t="s">
        <v>3056</v>
      </c>
      <c r="H1077" s="14" t="s">
        <v>3056</v>
      </c>
      <c r="I1077" s="9" t="s">
        <v>3056</v>
      </c>
      <c r="J1077" s="9">
        <v>50</v>
      </c>
      <c r="K1077" s="14">
        <f>IF($E1077="","",IFERROR(INDEX('01_Cad_Pecas'!$H$2:$H$5000,MATCH($E1077,'01_Cad_Pecas'!$D$2:$D$5000,0)),IFERROR(INDEX('01_Cad_Pecas'!$H$2:$H$5000,MATCH(VALUE($E1077),'01_Cad_Pecas'!$D$2:$D$5000,0)),"")))</f>
        <v>8</v>
      </c>
      <c r="L1077" s="14">
        <f>IF($E1077="","",IFERROR(INDEX('01_Cad_Pecas'!$I$2:$I$5000,MATCH($E1077,'01_Cad_Pecas'!$D$2:$D$5000,0)),IFERROR(INDEX('01_Cad_Pecas'!$I$2:$I$5000,MATCH(VALUE($E1077),'01_Cad_Pecas'!$D$2:$D$5000,0)),"")))</f>
        <v>0.2</v>
      </c>
      <c r="M1077" s="14">
        <f t="shared" si="186"/>
        <v>18</v>
      </c>
      <c r="N1077" s="14">
        <v>46210</v>
      </c>
      <c r="O1077" s="14">
        <v>50</v>
      </c>
      <c r="P1077" s="14"/>
      <c r="Q1077" s="14"/>
      <c r="R1077" s="14"/>
      <c r="S1077" s="14"/>
      <c r="T1077" s="14">
        <f t="shared" si="190"/>
        <v>1</v>
      </c>
      <c r="U1077" s="14" t="s">
        <v>36</v>
      </c>
      <c r="V1077" s="14"/>
      <c r="W1077" s="14"/>
      <c r="X1077" s="14"/>
      <c r="Y1077" s="14"/>
      <c r="Z1077" s="14"/>
      <c r="AA1077" s="11"/>
      <c r="AB1077" s="14" t="str">
        <f t="shared" si="187"/>
        <v>10210|58 FABRICAÇÃO EMBALAGEM</v>
      </c>
      <c r="AC1077" t="str">
        <f t="shared" si="188"/>
        <v>|10210|</v>
      </c>
      <c r="AD1077" t="str">
        <f t="shared" si="189"/>
        <v>58 FABRICAÇÃO EMBALAGEM</v>
      </c>
    </row>
    <row r="1078" spans="1:30" ht="24" customHeight="1" x14ac:dyDescent="0.35">
      <c r="A1078" s="35">
        <v>46210</v>
      </c>
      <c r="B1078" s="14" t="s">
        <v>3094</v>
      </c>
      <c r="C1078" s="14"/>
      <c r="D1078" s="14" t="s">
        <v>3056</v>
      </c>
      <c r="E1078" s="14" t="s">
        <v>3387</v>
      </c>
      <c r="F1078" s="14" t="s">
        <v>3134</v>
      </c>
      <c r="G1078" s="14" t="s">
        <v>3056</v>
      </c>
      <c r="H1078" s="14" t="s">
        <v>3056</v>
      </c>
      <c r="I1078" s="9" t="s">
        <v>3056</v>
      </c>
      <c r="J1078" s="9">
        <v>90</v>
      </c>
      <c r="K1078" s="14">
        <f>IF($E1078="","",IFERROR(INDEX('01_Cad_Pecas'!$H$2:$H$5000,MATCH($E1078,'01_Cad_Pecas'!$D$2:$D$5000,0)),IFERROR(INDEX('01_Cad_Pecas'!$H$2:$H$5000,MATCH(VALUE($E1078),'01_Cad_Pecas'!$D$2:$D$5000,0)),"")))</f>
        <v>8</v>
      </c>
      <c r="L1078" s="14">
        <f>IF($E1078="","",IFERROR(INDEX('01_Cad_Pecas'!$I$2:$I$5000,MATCH($E1078,'01_Cad_Pecas'!$D$2:$D$5000,0)),IFERROR(INDEX('01_Cad_Pecas'!$I$2:$I$5000,MATCH(VALUE($E1078),'01_Cad_Pecas'!$D$2:$D$5000,0)),"")))</f>
        <v>0.2</v>
      </c>
      <c r="M1078" s="14">
        <f t="shared" si="186"/>
        <v>26</v>
      </c>
      <c r="N1078" s="14">
        <v>46210</v>
      </c>
      <c r="O1078" s="14">
        <v>90</v>
      </c>
      <c r="P1078" s="14"/>
      <c r="Q1078" s="14"/>
      <c r="R1078" s="14"/>
      <c r="S1078" s="14"/>
      <c r="T1078" s="14">
        <f t="shared" si="190"/>
        <v>1</v>
      </c>
      <c r="U1078" s="14" t="s">
        <v>36</v>
      </c>
      <c r="V1078" s="14"/>
      <c r="W1078" s="14"/>
      <c r="X1078" s="14"/>
      <c r="Y1078" s="14"/>
      <c r="Z1078" s="14"/>
      <c r="AA1078" s="11"/>
      <c r="AB1078" s="14" t="str">
        <f t="shared" si="187"/>
        <v>10210|58 FABRICAÇÃO EMBALAGEM</v>
      </c>
      <c r="AC1078" t="str">
        <f t="shared" si="188"/>
        <v>|10210|</v>
      </c>
      <c r="AD1078" t="str">
        <f t="shared" si="189"/>
        <v>58 FABRICAÇÃO EMBALAGEM</v>
      </c>
    </row>
    <row r="1079" spans="1:30" ht="24" customHeight="1" x14ac:dyDescent="0.35">
      <c r="A1079" s="35">
        <v>46210</v>
      </c>
      <c r="B1079" s="14" t="s">
        <v>3094</v>
      </c>
      <c r="C1079" s="14"/>
      <c r="D1079" s="14" t="s">
        <v>3056</v>
      </c>
      <c r="E1079" s="14" t="s">
        <v>3376</v>
      </c>
      <c r="F1079" s="14" t="s">
        <v>263</v>
      </c>
      <c r="G1079" s="14" t="s">
        <v>3056</v>
      </c>
      <c r="H1079" s="14" t="s">
        <v>3056</v>
      </c>
      <c r="I1079" s="9" t="s">
        <v>3056</v>
      </c>
      <c r="J1079" s="9">
        <v>20</v>
      </c>
      <c r="K1079" s="14">
        <f>IF($E1079="","",IFERROR(INDEX('01_Cad_Pecas'!$H$2:$H$5000,MATCH($E1079,'01_Cad_Pecas'!$D$2:$D$5000,0)),IFERROR(INDEX('01_Cad_Pecas'!$H$2:$H$5000,MATCH(VALUE($E1079),'01_Cad_Pecas'!$D$2:$D$5000,0)),"")))</f>
        <v>8</v>
      </c>
      <c r="L1079" s="14">
        <f>IF($E1079="","",IFERROR(INDEX('01_Cad_Pecas'!$I$2:$I$5000,MATCH($E1079,'01_Cad_Pecas'!$D$2:$D$5000,0)),IFERROR(INDEX('01_Cad_Pecas'!$I$2:$I$5000,MATCH(VALUE($E1079),'01_Cad_Pecas'!$D$2:$D$5000,0)),"")))</f>
        <v>0.2</v>
      </c>
      <c r="M1079" s="14">
        <f t="shared" si="186"/>
        <v>12</v>
      </c>
      <c r="N1079" s="14">
        <v>46210</v>
      </c>
      <c r="O1079" s="14">
        <v>20</v>
      </c>
      <c r="P1079" s="14"/>
      <c r="Q1079" s="14"/>
      <c r="R1079" s="14"/>
      <c r="S1079" s="14"/>
      <c r="T1079" s="14">
        <f t="shared" si="190"/>
        <v>1</v>
      </c>
      <c r="U1079" s="14" t="s">
        <v>36</v>
      </c>
      <c r="V1079" s="14"/>
      <c r="W1079" s="14"/>
      <c r="X1079" s="14"/>
      <c r="Y1079" s="14"/>
      <c r="Z1079" s="14"/>
      <c r="AA1079" s="11"/>
      <c r="AB1079" s="14" t="str">
        <f t="shared" si="187"/>
        <v>10210|58 FABRICAÇÃO EMBALAGEM</v>
      </c>
      <c r="AC1079" t="str">
        <f t="shared" si="188"/>
        <v>|10210|</v>
      </c>
      <c r="AD1079" t="str">
        <f t="shared" si="189"/>
        <v>58 FABRICAÇÃO EMBALAGEM</v>
      </c>
    </row>
    <row r="1080" spans="1:30" ht="24" customHeight="1" x14ac:dyDescent="0.35">
      <c r="A1080" s="35">
        <v>46210</v>
      </c>
      <c r="B1080" s="14" t="s">
        <v>3094</v>
      </c>
      <c r="C1080" s="14"/>
      <c r="D1080" s="14" t="s">
        <v>3056</v>
      </c>
      <c r="E1080" s="14" t="s">
        <v>3377</v>
      </c>
      <c r="F1080" s="14" t="s">
        <v>262</v>
      </c>
      <c r="G1080" s="14" t="s">
        <v>3056</v>
      </c>
      <c r="H1080" s="14" t="s">
        <v>3056</v>
      </c>
      <c r="I1080" s="9" t="s">
        <v>3056</v>
      </c>
      <c r="J1080" s="9">
        <v>3</v>
      </c>
      <c r="K1080" s="14">
        <f>IF($E1080="","",IFERROR(INDEX('01_Cad_Pecas'!$H$2:$H$5000,MATCH($E1080,'01_Cad_Pecas'!$D$2:$D$5000,0)),IFERROR(INDEX('01_Cad_Pecas'!$H$2:$H$5000,MATCH(VALUE($E1080),'01_Cad_Pecas'!$D$2:$D$5000,0)),"")))</f>
        <v>8</v>
      </c>
      <c r="L1080" s="14">
        <f>IF($E1080="","",IFERROR(INDEX('01_Cad_Pecas'!$I$2:$I$5000,MATCH($E1080,'01_Cad_Pecas'!$D$2:$D$5000,0)),IFERROR(INDEX('01_Cad_Pecas'!$I$2:$I$5000,MATCH(VALUE($E1080),'01_Cad_Pecas'!$D$2:$D$5000,0)),"")))</f>
        <v>0.2</v>
      </c>
      <c r="M1080" s="14">
        <f t="shared" si="186"/>
        <v>8.6</v>
      </c>
      <c r="N1080" s="14">
        <v>46210</v>
      </c>
      <c r="O1080" s="14">
        <v>3</v>
      </c>
      <c r="P1080" s="14"/>
      <c r="Q1080" s="14"/>
      <c r="R1080" s="14"/>
      <c r="S1080" s="14"/>
      <c r="T1080" s="14">
        <f t="shared" si="190"/>
        <v>1</v>
      </c>
      <c r="U1080" s="14" t="s">
        <v>36</v>
      </c>
      <c r="V1080" s="14"/>
      <c r="W1080" s="14"/>
      <c r="X1080" s="14"/>
      <c r="Y1080" s="14"/>
      <c r="Z1080" s="14"/>
      <c r="AA1080" s="11"/>
      <c r="AB1080" s="14" t="str">
        <f t="shared" si="187"/>
        <v>10210|58 FABRICAÇÃO EMBALAGEM</v>
      </c>
      <c r="AC1080" t="str">
        <f t="shared" si="188"/>
        <v>|10210|</v>
      </c>
      <c r="AD1080" t="str">
        <f t="shared" si="189"/>
        <v>58 FABRICAÇÃO EMBALAGEM</v>
      </c>
    </row>
    <row r="1081" spans="1:30" ht="24" customHeight="1" x14ac:dyDescent="0.35">
      <c r="A1081" s="35">
        <v>46210</v>
      </c>
      <c r="B1081" s="14" t="s">
        <v>3094</v>
      </c>
      <c r="C1081" s="14"/>
      <c r="D1081" s="14" t="s">
        <v>3056</v>
      </c>
      <c r="E1081" s="14" t="s">
        <v>3388</v>
      </c>
      <c r="F1081" s="14" t="s">
        <v>306</v>
      </c>
      <c r="G1081" s="14" t="s">
        <v>3056</v>
      </c>
      <c r="H1081" s="14" t="s">
        <v>3056</v>
      </c>
      <c r="I1081" s="9" t="s">
        <v>3056</v>
      </c>
      <c r="J1081" s="9">
        <v>3</v>
      </c>
      <c r="K1081" s="14">
        <f>IF($E1081="","",IFERROR(INDEX('01_Cad_Pecas'!$H$2:$H$5000,MATCH($E1081,'01_Cad_Pecas'!$D$2:$D$5000,0)),IFERROR(INDEX('01_Cad_Pecas'!$H$2:$H$5000,MATCH(VALUE($E1081),'01_Cad_Pecas'!$D$2:$D$5000,0)),"")))</f>
        <v>8</v>
      </c>
      <c r="L1081" s="14">
        <f>IF($E1081="","",IFERROR(INDEX('01_Cad_Pecas'!$I$2:$I$5000,MATCH($E1081,'01_Cad_Pecas'!$D$2:$D$5000,0)),IFERROR(INDEX('01_Cad_Pecas'!$I$2:$I$5000,MATCH(VALUE($E1081),'01_Cad_Pecas'!$D$2:$D$5000,0)),"")))</f>
        <v>0.2</v>
      </c>
      <c r="M1081" s="14">
        <f t="shared" si="186"/>
        <v>8.6</v>
      </c>
      <c r="N1081" s="14">
        <v>46210</v>
      </c>
      <c r="O1081" s="14">
        <v>3</v>
      </c>
      <c r="P1081" s="14"/>
      <c r="Q1081" s="14"/>
      <c r="R1081" s="14"/>
      <c r="S1081" s="14"/>
      <c r="T1081" s="14">
        <f t="shared" si="190"/>
        <v>1</v>
      </c>
      <c r="U1081" s="14" t="s">
        <v>36</v>
      </c>
      <c r="V1081" s="14"/>
      <c r="W1081" s="14"/>
      <c r="X1081" s="14"/>
      <c r="Y1081" s="14"/>
      <c r="Z1081" s="14"/>
      <c r="AA1081" s="11"/>
      <c r="AB1081" s="14" t="str">
        <f t="shared" si="187"/>
        <v>10210|58 FABRICAÇÃO EMBALAGEM</v>
      </c>
      <c r="AC1081" t="str">
        <f t="shared" si="188"/>
        <v>|10210|</v>
      </c>
      <c r="AD1081" t="str">
        <f t="shared" si="189"/>
        <v>58 FABRICAÇÃO EMBALAGEM</v>
      </c>
    </row>
    <row r="1082" spans="1:30" ht="24" customHeight="1" x14ac:dyDescent="0.35">
      <c r="A1082" s="35">
        <v>46210</v>
      </c>
      <c r="B1082" s="14" t="s">
        <v>3094</v>
      </c>
      <c r="C1082" s="14"/>
      <c r="D1082" s="14" t="s">
        <v>3056</v>
      </c>
      <c r="E1082" s="14" t="s">
        <v>3379</v>
      </c>
      <c r="F1082" s="14" t="s">
        <v>311</v>
      </c>
      <c r="G1082" s="14" t="s">
        <v>3056</v>
      </c>
      <c r="H1082" s="14" t="s">
        <v>3056</v>
      </c>
      <c r="I1082" s="9" t="s">
        <v>3056</v>
      </c>
      <c r="J1082" s="9">
        <v>2</v>
      </c>
      <c r="K1082" s="14">
        <f>IF($E1082="","",IFERROR(INDEX('01_Cad_Pecas'!$H$2:$H$5000,MATCH($E1082,'01_Cad_Pecas'!$D$2:$D$5000,0)),IFERROR(INDEX('01_Cad_Pecas'!$H$2:$H$5000,MATCH(VALUE($E1082),'01_Cad_Pecas'!$D$2:$D$5000,0)),"")))</f>
        <v>8</v>
      </c>
      <c r="L1082" s="14">
        <f>IF($E1082="","",IFERROR(INDEX('01_Cad_Pecas'!$I$2:$I$5000,MATCH($E1082,'01_Cad_Pecas'!$D$2:$D$5000,0)),IFERROR(INDEX('01_Cad_Pecas'!$I$2:$I$5000,MATCH(VALUE($E1082),'01_Cad_Pecas'!$D$2:$D$5000,0)),"")))</f>
        <v>0.2</v>
      </c>
      <c r="M1082" s="14">
        <f t="shared" si="186"/>
        <v>8.4</v>
      </c>
      <c r="N1082" s="14">
        <v>46210</v>
      </c>
      <c r="O1082" s="14">
        <v>2</v>
      </c>
      <c r="P1082" s="14"/>
      <c r="Q1082" s="14"/>
      <c r="R1082" s="14"/>
      <c r="S1082" s="14"/>
      <c r="T1082" s="14">
        <f t="shared" si="190"/>
        <v>1</v>
      </c>
      <c r="U1082" s="14" t="s">
        <v>36</v>
      </c>
      <c r="V1082" s="14"/>
      <c r="W1082" s="14"/>
      <c r="X1082" s="14"/>
      <c r="Y1082" s="14"/>
      <c r="Z1082" s="14"/>
      <c r="AA1082" s="11"/>
      <c r="AB1082" s="14" t="str">
        <f t="shared" si="187"/>
        <v>10210|58 FABRICAÇÃO EMBALAGEM</v>
      </c>
      <c r="AC1082" t="str">
        <f t="shared" si="188"/>
        <v>|10210|</v>
      </c>
      <c r="AD1082" t="str">
        <f t="shared" si="189"/>
        <v>58 FABRICAÇÃO EMBALAGEM</v>
      </c>
    </row>
    <row r="1083" spans="1:30" ht="24" customHeight="1" x14ac:dyDescent="0.35">
      <c r="A1083" s="35">
        <v>46210</v>
      </c>
      <c r="B1083" s="14" t="s">
        <v>3094</v>
      </c>
      <c r="C1083" s="14"/>
      <c r="D1083" s="14" t="s">
        <v>3056</v>
      </c>
      <c r="E1083" s="14" t="s">
        <v>3380</v>
      </c>
      <c r="F1083" s="14" t="s">
        <v>3381</v>
      </c>
      <c r="G1083" s="14" t="s">
        <v>3056</v>
      </c>
      <c r="H1083" s="14" t="s">
        <v>3056</v>
      </c>
      <c r="I1083" s="9" t="s">
        <v>3056</v>
      </c>
      <c r="J1083" s="9">
        <v>3</v>
      </c>
      <c r="K1083" s="14">
        <f>IF($E1083="","",IFERROR(INDEX('01_Cad_Pecas'!$H$2:$H$5000,MATCH($E1083,'01_Cad_Pecas'!$D$2:$D$5000,0)),IFERROR(INDEX('01_Cad_Pecas'!$H$2:$H$5000,MATCH(VALUE($E1083),'01_Cad_Pecas'!$D$2:$D$5000,0)),"")))</f>
        <v>8</v>
      </c>
      <c r="L1083" s="14">
        <f>IF($E1083="","",IFERROR(INDEX('01_Cad_Pecas'!$I$2:$I$5000,MATCH($E1083,'01_Cad_Pecas'!$D$2:$D$5000,0)),IFERROR(INDEX('01_Cad_Pecas'!$I$2:$I$5000,MATCH(VALUE($E1083),'01_Cad_Pecas'!$D$2:$D$5000,0)),"")))</f>
        <v>0.2</v>
      </c>
      <c r="M1083" s="14">
        <f t="shared" si="186"/>
        <v>8.6</v>
      </c>
      <c r="N1083" s="14">
        <v>46210</v>
      </c>
      <c r="O1083" s="14">
        <v>3</v>
      </c>
      <c r="P1083" s="14"/>
      <c r="Q1083" s="14"/>
      <c r="R1083" s="14"/>
      <c r="S1083" s="14"/>
      <c r="T1083" s="14">
        <f t="shared" si="190"/>
        <v>1</v>
      </c>
      <c r="U1083" s="14" t="s">
        <v>36</v>
      </c>
      <c r="V1083" s="14"/>
      <c r="W1083" s="14"/>
      <c r="X1083" s="14"/>
      <c r="Y1083" s="14"/>
      <c r="Z1083" s="14"/>
      <c r="AA1083" s="11"/>
      <c r="AB1083" s="14" t="str">
        <f t="shared" si="187"/>
        <v>10210|58 FABRICAÇÃO EMBALAGEM</v>
      </c>
      <c r="AC1083" t="str">
        <f t="shared" si="188"/>
        <v>|10210|</v>
      </c>
      <c r="AD1083" t="str">
        <f t="shared" si="189"/>
        <v>58 FABRICAÇÃO EMBALAGEM</v>
      </c>
    </row>
    <row r="1084" spans="1:30" ht="24" customHeight="1" x14ac:dyDescent="0.35">
      <c r="A1084" s="35">
        <v>46210</v>
      </c>
      <c r="B1084" s="14" t="s">
        <v>3094</v>
      </c>
      <c r="C1084" s="14"/>
      <c r="D1084" s="14" t="s">
        <v>3056</v>
      </c>
      <c r="E1084" s="14" t="s">
        <v>3382</v>
      </c>
      <c r="F1084" s="14" t="s">
        <v>3146</v>
      </c>
      <c r="G1084" s="14" t="s">
        <v>3056</v>
      </c>
      <c r="H1084" s="14" t="s">
        <v>3056</v>
      </c>
      <c r="I1084" s="9" t="s">
        <v>3056</v>
      </c>
      <c r="J1084" s="9">
        <v>50</v>
      </c>
      <c r="K1084" s="14">
        <f>IF($E1084="","",IFERROR(INDEX('01_Cad_Pecas'!$H$2:$H$5000,MATCH($E1084,'01_Cad_Pecas'!$D$2:$D$5000,0)),IFERROR(INDEX('01_Cad_Pecas'!$H$2:$H$5000,MATCH(VALUE($E1084),'01_Cad_Pecas'!$D$2:$D$5000,0)),"")))</f>
        <v>8</v>
      </c>
      <c r="L1084" s="14">
        <f>IF($E1084="","",IFERROR(INDEX('01_Cad_Pecas'!$I$2:$I$5000,MATCH($E1084,'01_Cad_Pecas'!$D$2:$D$5000,0)),IFERROR(INDEX('01_Cad_Pecas'!$I$2:$I$5000,MATCH(VALUE($E1084),'01_Cad_Pecas'!$D$2:$D$5000,0)),"")))</f>
        <v>0.2</v>
      </c>
      <c r="M1084" s="14">
        <f t="shared" si="186"/>
        <v>18</v>
      </c>
      <c r="N1084" s="14">
        <v>46210</v>
      </c>
      <c r="O1084" s="14">
        <v>50</v>
      </c>
      <c r="P1084" s="14"/>
      <c r="Q1084" s="14"/>
      <c r="R1084" s="14"/>
      <c r="S1084" s="14"/>
      <c r="T1084" s="14">
        <f t="shared" si="190"/>
        <v>1</v>
      </c>
      <c r="U1084" s="14" t="s">
        <v>36</v>
      </c>
      <c r="V1084" s="14"/>
      <c r="W1084" s="14"/>
      <c r="X1084" s="14"/>
      <c r="Y1084" s="14"/>
      <c r="Z1084" s="14"/>
      <c r="AA1084" s="11"/>
      <c r="AB1084" s="14" t="str">
        <f t="shared" si="187"/>
        <v>10210|58 FABRICAÇÃO EMBALAGEM</v>
      </c>
      <c r="AC1084" t="str">
        <f t="shared" si="188"/>
        <v>|10210|</v>
      </c>
      <c r="AD1084" t="str">
        <f t="shared" si="189"/>
        <v>58 FABRICAÇÃO EMBALAGEM</v>
      </c>
    </row>
    <row r="1085" spans="1:30" ht="24" customHeight="1" x14ac:dyDescent="0.35">
      <c r="A1085" s="35">
        <v>46210</v>
      </c>
      <c r="B1085" s="14" t="s">
        <v>3094</v>
      </c>
      <c r="C1085" s="14"/>
      <c r="D1085" s="14" t="s">
        <v>3056</v>
      </c>
      <c r="E1085" s="14" t="s">
        <v>3359</v>
      </c>
      <c r="F1085" s="14" t="s">
        <v>217</v>
      </c>
      <c r="G1085" s="14" t="s">
        <v>3056</v>
      </c>
      <c r="H1085" s="14" t="s">
        <v>3056</v>
      </c>
      <c r="I1085" s="9" t="s">
        <v>3056</v>
      </c>
      <c r="J1085" s="9">
        <v>11</v>
      </c>
      <c r="K1085" s="14">
        <f>IF($E1085="","",IFERROR(INDEX('01_Cad_Pecas'!$H$2:$H$5000,MATCH($E1085,'01_Cad_Pecas'!$D$2:$D$5000,0)),IFERROR(INDEX('01_Cad_Pecas'!$H$2:$H$5000,MATCH(VALUE($E1085),'01_Cad_Pecas'!$D$2:$D$5000,0)),"")))</f>
        <v>8</v>
      </c>
      <c r="L1085" s="14">
        <f>IF($E1085="","",IFERROR(INDEX('01_Cad_Pecas'!$I$2:$I$5000,MATCH($E1085,'01_Cad_Pecas'!$D$2:$D$5000,0)),IFERROR(INDEX('01_Cad_Pecas'!$I$2:$I$5000,MATCH(VALUE($E1085),'01_Cad_Pecas'!$D$2:$D$5000,0)),"")))</f>
        <v>0.2</v>
      </c>
      <c r="M1085" s="14">
        <f t="shared" si="186"/>
        <v>10.199999999999999</v>
      </c>
      <c r="N1085" s="14">
        <v>46210</v>
      </c>
      <c r="O1085" s="14">
        <v>11</v>
      </c>
      <c r="P1085" s="14"/>
      <c r="Q1085" s="14"/>
      <c r="R1085" s="14"/>
      <c r="S1085" s="14"/>
      <c r="T1085" s="14">
        <f t="shared" si="190"/>
        <v>1</v>
      </c>
      <c r="U1085" s="14" t="s">
        <v>36</v>
      </c>
      <c r="V1085" s="14"/>
      <c r="W1085" s="14"/>
      <c r="X1085" s="14"/>
      <c r="Y1085" s="14"/>
      <c r="Z1085" s="14"/>
      <c r="AA1085" s="11"/>
      <c r="AB1085" s="14" t="str">
        <f t="shared" si="187"/>
        <v>10210|58 FABRICAÇÃO EMBALAGEM</v>
      </c>
      <c r="AC1085" t="str">
        <f t="shared" si="188"/>
        <v>|10210|</v>
      </c>
      <c r="AD1085" t="str">
        <f t="shared" si="189"/>
        <v>58 FABRICAÇÃO EMBALAGEM</v>
      </c>
    </row>
    <row r="1086" spans="1:30" ht="24" customHeight="1" x14ac:dyDescent="0.35">
      <c r="A1086" s="35">
        <v>46210</v>
      </c>
      <c r="B1086" s="14" t="s">
        <v>3094</v>
      </c>
      <c r="C1086" s="14"/>
      <c r="D1086" s="14" t="s">
        <v>3056</v>
      </c>
      <c r="E1086" s="14" t="s">
        <v>3360</v>
      </c>
      <c r="F1086" s="14" t="s">
        <v>3147</v>
      </c>
      <c r="G1086" s="14" t="s">
        <v>3056</v>
      </c>
      <c r="H1086" s="14" t="s">
        <v>3056</v>
      </c>
      <c r="I1086" s="9" t="s">
        <v>3056</v>
      </c>
      <c r="J1086" s="9">
        <v>84</v>
      </c>
      <c r="K1086" s="14">
        <f>IF($E1086="","",IFERROR(INDEX('01_Cad_Pecas'!$H$2:$H$5000,MATCH($E1086,'01_Cad_Pecas'!$D$2:$D$5000,0)),IFERROR(INDEX('01_Cad_Pecas'!$H$2:$H$5000,MATCH(VALUE($E1086),'01_Cad_Pecas'!$D$2:$D$5000,0)),"")))</f>
        <v>8</v>
      </c>
      <c r="L1086" s="14">
        <f>IF($E1086="","",IFERROR(INDEX('01_Cad_Pecas'!$I$2:$I$5000,MATCH($E1086,'01_Cad_Pecas'!$D$2:$D$5000,0)),IFERROR(INDEX('01_Cad_Pecas'!$I$2:$I$5000,MATCH(VALUE($E1086),'01_Cad_Pecas'!$D$2:$D$5000,0)),"")))</f>
        <v>0.2</v>
      </c>
      <c r="M1086" s="14">
        <f t="shared" si="186"/>
        <v>24.8</v>
      </c>
      <c r="N1086" s="14">
        <v>46210</v>
      </c>
      <c r="O1086" s="14">
        <v>84</v>
      </c>
      <c r="P1086" s="14"/>
      <c r="Q1086" s="14"/>
      <c r="R1086" s="14"/>
      <c r="S1086" s="14"/>
      <c r="T1086" s="14">
        <f t="shared" si="190"/>
        <v>1</v>
      </c>
      <c r="U1086" s="14" t="s">
        <v>36</v>
      </c>
      <c r="V1086" s="14"/>
      <c r="W1086" s="14"/>
      <c r="X1086" s="14"/>
      <c r="Y1086" s="14"/>
      <c r="Z1086" s="14"/>
      <c r="AA1086" s="11"/>
      <c r="AB1086" s="14" t="str">
        <f t="shared" si="187"/>
        <v>10210|58 FABRICAÇÃO EMBALAGEM</v>
      </c>
      <c r="AC1086" t="str">
        <f t="shared" si="188"/>
        <v>|10210|</v>
      </c>
      <c r="AD1086" t="str">
        <f t="shared" si="189"/>
        <v>58 FABRICAÇÃO EMBALAGEM</v>
      </c>
    </row>
    <row r="1087" spans="1:30" ht="24" customHeight="1" x14ac:dyDescent="0.35">
      <c r="A1087" s="35">
        <v>46210</v>
      </c>
      <c r="B1087" s="14" t="s">
        <v>3094</v>
      </c>
      <c r="C1087" s="14"/>
      <c r="D1087" s="14" t="s">
        <v>3056</v>
      </c>
      <c r="E1087" s="14" t="s">
        <v>3361</v>
      </c>
      <c r="F1087" s="14" t="s">
        <v>3136</v>
      </c>
      <c r="G1087" s="14" t="s">
        <v>3056</v>
      </c>
      <c r="H1087" s="14" t="s">
        <v>3056</v>
      </c>
      <c r="I1087" s="9" t="s">
        <v>3056</v>
      </c>
      <c r="J1087" s="9">
        <v>333</v>
      </c>
      <c r="K1087" s="14">
        <f>IF($E1087="","",IFERROR(INDEX('01_Cad_Pecas'!$H$2:$H$5000,MATCH($E1087,'01_Cad_Pecas'!$D$2:$D$5000,0)),IFERROR(INDEX('01_Cad_Pecas'!$H$2:$H$5000,MATCH(VALUE($E1087),'01_Cad_Pecas'!$D$2:$D$5000,0)),"")))</f>
        <v>8</v>
      </c>
      <c r="L1087" s="14">
        <f>IF($E1087="","",IFERROR(INDEX('01_Cad_Pecas'!$I$2:$I$5000,MATCH($E1087,'01_Cad_Pecas'!$D$2:$D$5000,0)),IFERROR(INDEX('01_Cad_Pecas'!$I$2:$I$5000,MATCH(VALUE($E1087),'01_Cad_Pecas'!$D$2:$D$5000,0)),"")))</f>
        <v>0.2</v>
      </c>
      <c r="M1087" s="14">
        <f t="shared" si="186"/>
        <v>74.600000000000009</v>
      </c>
      <c r="N1087" s="14">
        <v>46210</v>
      </c>
      <c r="O1087" s="14">
        <v>333</v>
      </c>
      <c r="P1087" s="14"/>
      <c r="Q1087" s="14"/>
      <c r="R1087" s="14"/>
      <c r="S1087" s="14"/>
      <c r="T1087" s="14">
        <f t="shared" si="190"/>
        <v>1</v>
      </c>
      <c r="U1087" s="14" t="s">
        <v>36</v>
      </c>
      <c r="V1087" s="14"/>
      <c r="W1087" s="14"/>
      <c r="X1087" s="14"/>
      <c r="Y1087" s="14"/>
      <c r="Z1087" s="14"/>
      <c r="AA1087" s="11"/>
      <c r="AB1087" s="14" t="str">
        <f t="shared" si="187"/>
        <v>10210|58 FABRICAÇÃO EMBALAGEM</v>
      </c>
      <c r="AC1087" t="str">
        <f t="shared" si="188"/>
        <v>|10210|</v>
      </c>
      <c r="AD1087" t="str">
        <f t="shared" si="189"/>
        <v>58 FABRICAÇÃO EMBALAGEM</v>
      </c>
    </row>
    <row r="1088" spans="1:30" ht="24" customHeight="1" x14ac:dyDescent="0.35">
      <c r="A1088" s="35">
        <v>46210</v>
      </c>
      <c r="B1088" s="14" t="s">
        <v>3094</v>
      </c>
      <c r="C1088" s="14"/>
      <c r="D1088" s="14" t="s">
        <v>3056</v>
      </c>
      <c r="E1088" s="14" t="s">
        <v>3362</v>
      </c>
      <c r="F1088" s="14" t="s">
        <v>3137</v>
      </c>
      <c r="G1088" s="14" t="s">
        <v>3056</v>
      </c>
      <c r="H1088" s="14" t="s">
        <v>3056</v>
      </c>
      <c r="I1088" s="9" t="s">
        <v>3056</v>
      </c>
      <c r="J1088" s="9">
        <v>886</v>
      </c>
      <c r="K1088" s="14">
        <f>IF($E1088="","",IFERROR(INDEX('01_Cad_Pecas'!$H$2:$H$5000,MATCH($E1088,'01_Cad_Pecas'!$D$2:$D$5000,0)),IFERROR(INDEX('01_Cad_Pecas'!$H$2:$H$5000,MATCH(VALUE($E1088),'01_Cad_Pecas'!$D$2:$D$5000,0)),"")))</f>
        <v>8</v>
      </c>
      <c r="L1088" s="14">
        <f>IF($E1088="","",IFERROR(INDEX('01_Cad_Pecas'!$I$2:$I$5000,MATCH($E1088,'01_Cad_Pecas'!$D$2:$D$5000,0)),IFERROR(INDEX('01_Cad_Pecas'!$I$2:$I$5000,MATCH(VALUE($E1088),'01_Cad_Pecas'!$D$2:$D$5000,0)),"")))</f>
        <v>0.2</v>
      </c>
      <c r="M1088" s="14">
        <f t="shared" si="186"/>
        <v>185.20000000000002</v>
      </c>
      <c r="N1088" s="14">
        <v>46210</v>
      </c>
      <c r="O1088" s="14">
        <v>886</v>
      </c>
      <c r="P1088" s="14"/>
      <c r="Q1088" s="14"/>
      <c r="R1088" s="14"/>
      <c r="S1088" s="14"/>
      <c r="T1088" s="14">
        <f t="shared" si="190"/>
        <v>1</v>
      </c>
      <c r="U1088" s="14" t="s">
        <v>36</v>
      </c>
      <c r="V1088" s="14"/>
      <c r="W1088" s="14"/>
      <c r="X1088" s="14"/>
      <c r="Y1088" s="14"/>
      <c r="Z1088" s="14"/>
      <c r="AA1088" s="11"/>
      <c r="AB1088" s="14" t="str">
        <f t="shared" si="187"/>
        <v>10210|58 FABRICAÇÃO EMBALAGEM</v>
      </c>
      <c r="AC1088" t="str">
        <f t="shared" si="188"/>
        <v>|10210|</v>
      </c>
      <c r="AD1088" t="str">
        <f t="shared" si="189"/>
        <v>58 FABRICAÇÃO EMBALAGEM</v>
      </c>
    </row>
    <row r="1089" spans="1:30" ht="24" customHeight="1" x14ac:dyDescent="0.35">
      <c r="A1089" s="35">
        <v>46210</v>
      </c>
      <c r="B1089" s="14" t="s">
        <v>3094</v>
      </c>
      <c r="C1089" s="14"/>
      <c r="D1089" s="14" t="s">
        <v>3056</v>
      </c>
      <c r="E1089" s="14" t="s">
        <v>3363</v>
      </c>
      <c r="F1089" s="14" t="s">
        <v>3138</v>
      </c>
      <c r="G1089" s="14" t="s">
        <v>3056</v>
      </c>
      <c r="H1089" s="14" t="s">
        <v>3056</v>
      </c>
      <c r="I1089" s="9" t="s">
        <v>3056</v>
      </c>
      <c r="J1089" s="9">
        <v>514</v>
      </c>
      <c r="K1089" s="14">
        <f>IF($E1089="","",IFERROR(INDEX('01_Cad_Pecas'!$H$2:$H$5000,MATCH($E1089,'01_Cad_Pecas'!$D$2:$D$5000,0)),IFERROR(INDEX('01_Cad_Pecas'!$H$2:$H$5000,MATCH(VALUE($E1089),'01_Cad_Pecas'!$D$2:$D$5000,0)),"")))</f>
        <v>8</v>
      </c>
      <c r="L1089" s="14">
        <f>IF($E1089="","",IFERROR(INDEX('01_Cad_Pecas'!$I$2:$I$5000,MATCH($E1089,'01_Cad_Pecas'!$D$2:$D$5000,0)),IFERROR(INDEX('01_Cad_Pecas'!$I$2:$I$5000,MATCH(VALUE($E1089),'01_Cad_Pecas'!$D$2:$D$5000,0)),"")))</f>
        <v>0.2</v>
      </c>
      <c r="M1089" s="14">
        <f t="shared" si="186"/>
        <v>110.80000000000001</v>
      </c>
      <c r="N1089" s="14">
        <v>46210</v>
      </c>
      <c r="O1089" s="14">
        <v>514</v>
      </c>
      <c r="P1089" s="14"/>
      <c r="Q1089" s="14"/>
      <c r="R1089" s="14"/>
      <c r="S1089" s="14"/>
      <c r="T1089" s="14">
        <f t="shared" si="190"/>
        <v>1</v>
      </c>
      <c r="U1089" s="14" t="s">
        <v>36</v>
      </c>
      <c r="V1089" s="14"/>
      <c r="W1089" s="14"/>
      <c r="X1089" s="14"/>
      <c r="Y1089" s="14"/>
      <c r="Z1089" s="14"/>
      <c r="AA1089" s="11"/>
      <c r="AB1089" s="14" t="str">
        <f t="shared" si="187"/>
        <v>10210|58 FABRICAÇÃO EMBALAGEM</v>
      </c>
      <c r="AC1089" t="str">
        <f t="shared" si="188"/>
        <v>|10210|</v>
      </c>
      <c r="AD1089" t="str">
        <f t="shared" si="189"/>
        <v>58 FABRICAÇÃO EMBALAGEM</v>
      </c>
    </row>
    <row r="1090" spans="1:30" ht="24" customHeight="1" x14ac:dyDescent="0.35">
      <c r="A1090" s="35">
        <v>46210</v>
      </c>
      <c r="B1090" s="14" t="s">
        <v>3094</v>
      </c>
      <c r="C1090" s="14"/>
      <c r="D1090" s="14" t="s">
        <v>3056</v>
      </c>
      <c r="E1090" s="14" t="s">
        <v>3389</v>
      </c>
      <c r="F1090" s="14" t="s">
        <v>3148</v>
      </c>
      <c r="G1090" s="14" t="s">
        <v>3056</v>
      </c>
      <c r="H1090" s="14" t="s">
        <v>3056</v>
      </c>
      <c r="I1090" s="9" t="s">
        <v>3056</v>
      </c>
      <c r="J1090" s="9">
        <v>42</v>
      </c>
      <c r="K1090" s="14">
        <f>IF($E1090="","",IFERROR(INDEX('01_Cad_Pecas'!$H$2:$H$5000,MATCH($E1090,'01_Cad_Pecas'!$D$2:$D$5000,0)),IFERROR(INDEX('01_Cad_Pecas'!$H$2:$H$5000,MATCH(VALUE($E1090),'01_Cad_Pecas'!$D$2:$D$5000,0)),"")))</f>
        <v>8</v>
      </c>
      <c r="L1090" s="14">
        <f>IF($E1090="","",IFERROR(INDEX('01_Cad_Pecas'!$I$2:$I$5000,MATCH($E1090,'01_Cad_Pecas'!$D$2:$D$5000,0)),IFERROR(INDEX('01_Cad_Pecas'!$I$2:$I$5000,MATCH(VALUE($E1090),'01_Cad_Pecas'!$D$2:$D$5000,0)),"")))</f>
        <v>0.2</v>
      </c>
      <c r="M1090" s="14">
        <f t="shared" si="186"/>
        <v>16.399999999999999</v>
      </c>
      <c r="N1090" s="14">
        <v>46210</v>
      </c>
      <c r="O1090" s="14">
        <v>42</v>
      </c>
      <c r="P1090" s="14"/>
      <c r="Q1090" s="14"/>
      <c r="R1090" s="14"/>
      <c r="S1090" s="14"/>
      <c r="T1090" s="14">
        <f t="shared" si="190"/>
        <v>1</v>
      </c>
      <c r="U1090" s="14" t="s">
        <v>36</v>
      </c>
      <c r="V1090" s="14"/>
      <c r="W1090" s="14"/>
      <c r="X1090" s="14"/>
      <c r="Y1090" s="14"/>
      <c r="Z1090" s="14"/>
      <c r="AA1090" s="11"/>
      <c r="AB1090" s="14" t="str">
        <f t="shared" si="187"/>
        <v>10210|58 FABRICAÇÃO EMBALAGEM</v>
      </c>
      <c r="AC1090" t="str">
        <f t="shared" si="188"/>
        <v>|10210|</v>
      </c>
      <c r="AD1090" t="str">
        <f t="shared" si="189"/>
        <v>58 FABRICAÇÃO EMBALAGEM</v>
      </c>
    </row>
    <row r="1091" spans="1:30" ht="24" customHeight="1" x14ac:dyDescent="0.35">
      <c r="A1091" s="35">
        <v>46210</v>
      </c>
      <c r="B1091" s="14" t="s">
        <v>3094</v>
      </c>
      <c r="C1091" s="14"/>
      <c r="D1091" s="14" t="s">
        <v>3056</v>
      </c>
      <c r="E1091" s="14" t="s">
        <v>3364</v>
      </c>
      <c r="F1091" s="14" t="s">
        <v>3140</v>
      </c>
      <c r="G1091" s="14" t="s">
        <v>3056</v>
      </c>
      <c r="H1091" s="14" t="s">
        <v>3056</v>
      </c>
      <c r="I1091" s="9" t="s">
        <v>3056</v>
      </c>
      <c r="J1091" s="9">
        <v>73</v>
      </c>
      <c r="K1091" s="14">
        <f>IF($E1091="","",IFERROR(INDEX('01_Cad_Pecas'!$H$2:$H$5000,MATCH($E1091,'01_Cad_Pecas'!$D$2:$D$5000,0)),IFERROR(INDEX('01_Cad_Pecas'!$H$2:$H$5000,MATCH(VALUE($E1091),'01_Cad_Pecas'!$D$2:$D$5000,0)),"")))</f>
        <v>8</v>
      </c>
      <c r="L1091" s="14">
        <f>IF($E1091="","",IFERROR(INDEX('01_Cad_Pecas'!$I$2:$I$5000,MATCH($E1091,'01_Cad_Pecas'!$D$2:$D$5000,0)),IFERROR(INDEX('01_Cad_Pecas'!$I$2:$I$5000,MATCH(VALUE($E1091),'01_Cad_Pecas'!$D$2:$D$5000,0)),"")))</f>
        <v>0.2</v>
      </c>
      <c r="M1091" s="14">
        <f t="shared" si="186"/>
        <v>22.6</v>
      </c>
      <c r="N1091" s="14">
        <v>46210</v>
      </c>
      <c r="O1091" s="14">
        <v>73</v>
      </c>
      <c r="P1091" s="14"/>
      <c r="Q1091" s="14"/>
      <c r="R1091" s="14"/>
      <c r="S1091" s="14"/>
      <c r="T1091" s="14">
        <f t="shared" si="190"/>
        <v>1</v>
      </c>
      <c r="U1091" s="14" t="s">
        <v>36</v>
      </c>
      <c r="V1091" s="14"/>
      <c r="W1091" s="14"/>
      <c r="X1091" s="14"/>
      <c r="Y1091" s="14"/>
      <c r="Z1091" s="14"/>
      <c r="AA1091" s="11"/>
      <c r="AB1091" s="14" t="str">
        <f t="shared" si="187"/>
        <v>10210|58 FABRICAÇÃO EMBALAGEM</v>
      </c>
      <c r="AC1091" t="str">
        <f t="shared" si="188"/>
        <v>|10210|</v>
      </c>
      <c r="AD1091" t="str">
        <f t="shared" si="189"/>
        <v>58 FABRICAÇÃO EMBALAGEM</v>
      </c>
    </row>
    <row r="1092" spans="1:30" ht="24" customHeight="1" x14ac:dyDescent="0.35">
      <c r="A1092" s="35">
        <v>46210</v>
      </c>
      <c r="B1092" s="14" t="s">
        <v>3094</v>
      </c>
      <c r="C1092" s="14"/>
      <c r="D1092" s="14" t="s">
        <v>3056</v>
      </c>
      <c r="E1092" s="14" t="s">
        <v>3367</v>
      </c>
      <c r="F1092" s="14" t="s">
        <v>265</v>
      </c>
      <c r="G1092" s="14" t="s">
        <v>3056</v>
      </c>
      <c r="H1092" s="14" t="s">
        <v>3056</v>
      </c>
      <c r="I1092" s="9" t="s">
        <v>3056</v>
      </c>
      <c r="J1092" s="9">
        <v>151</v>
      </c>
      <c r="K1092" s="14">
        <f>IF($E1092="","",IFERROR(INDEX('01_Cad_Pecas'!$H$2:$H$5000,MATCH($E1092,'01_Cad_Pecas'!$D$2:$D$5000,0)),IFERROR(INDEX('01_Cad_Pecas'!$H$2:$H$5000,MATCH(VALUE($E1092),'01_Cad_Pecas'!$D$2:$D$5000,0)),"")))</f>
        <v>8</v>
      </c>
      <c r="L1092" s="14">
        <f>IF($E1092="","",IFERROR(INDEX('01_Cad_Pecas'!$I$2:$I$5000,MATCH($E1092,'01_Cad_Pecas'!$D$2:$D$5000,0)),IFERROR(INDEX('01_Cad_Pecas'!$I$2:$I$5000,MATCH(VALUE($E1092),'01_Cad_Pecas'!$D$2:$D$5000,0)),"")))</f>
        <v>0.2</v>
      </c>
      <c r="M1092" s="14">
        <f t="shared" si="186"/>
        <v>38.200000000000003</v>
      </c>
      <c r="N1092" s="14">
        <v>46210</v>
      </c>
      <c r="O1092" s="14">
        <v>151</v>
      </c>
      <c r="P1092" s="14"/>
      <c r="Q1092" s="14"/>
      <c r="R1092" s="14"/>
      <c r="S1092" s="14"/>
      <c r="T1092" s="14">
        <f t="shared" si="190"/>
        <v>1</v>
      </c>
      <c r="U1092" s="14" t="s">
        <v>36</v>
      </c>
      <c r="V1092" s="14"/>
      <c r="W1092" s="14"/>
      <c r="X1092" s="14"/>
      <c r="Y1092" s="14"/>
      <c r="Z1092" s="14"/>
      <c r="AA1092" s="11"/>
      <c r="AB1092" s="14" t="str">
        <f t="shared" si="187"/>
        <v>10210|58 FABRICAÇÃO EMBALAGEM</v>
      </c>
      <c r="AC1092" t="str">
        <f t="shared" si="188"/>
        <v>|10210|</v>
      </c>
      <c r="AD1092" t="str">
        <f t="shared" si="189"/>
        <v>58 FABRICAÇÃO EMBALAGEM</v>
      </c>
    </row>
    <row r="1093" spans="1:30" ht="24" customHeight="1" x14ac:dyDescent="0.35">
      <c r="A1093" s="35">
        <v>46210</v>
      </c>
      <c r="B1093" s="14" t="s">
        <v>3094</v>
      </c>
      <c r="C1093" s="14"/>
      <c r="D1093" s="14" t="s">
        <v>3056</v>
      </c>
      <c r="E1093" s="14" t="s">
        <v>3368</v>
      </c>
      <c r="F1093" s="14" t="s">
        <v>3141</v>
      </c>
      <c r="G1093" s="14" t="s">
        <v>3056</v>
      </c>
      <c r="H1093" s="14" t="s">
        <v>3056</v>
      </c>
      <c r="I1093" s="9" t="s">
        <v>3056</v>
      </c>
      <c r="J1093" s="9">
        <v>151</v>
      </c>
      <c r="K1093" s="14">
        <f>IF($E1093="","",IFERROR(INDEX('01_Cad_Pecas'!$H$2:$H$5000,MATCH($E1093,'01_Cad_Pecas'!$D$2:$D$5000,0)),IFERROR(INDEX('01_Cad_Pecas'!$H$2:$H$5000,MATCH(VALUE($E1093),'01_Cad_Pecas'!$D$2:$D$5000,0)),"")))</f>
        <v>8</v>
      </c>
      <c r="L1093" s="14">
        <f>IF($E1093="","",IFERROR(INDEX('01_Cad_Pecas'!$I$2:$I$5000,MATCH($E1093,'01_Cad_Pecas'!$D$2:$D$5000,0)),IFERROR(INDEX('01_Cad_Pecas'!$I$2:$I$5000,MATCH(VALUE($E1093),'01_Cad_Pecas'!$D$2:$D$5000,0)),"")))</f>
        <v>0.2</v>
      </c>
      <c r="M1093" s="14">
        <f t="shared" ref="M1093:M1156" si="191">IF(OR($J1093="",$L1093=""),"",IF($K1093="",0,$K1093)+$J1093*$L1093)</f>
        <v>38.200000000000003</v>
      </c>
      <c r="N1093" s="14">
        <v>46210</v>
      </c>
      <c r="O1093" s="14">
        <v>151</v>
      </c>
      <c r="P1093" s="14"/>
      <c r="Q1093" s="14"/>
      <c r="R1093" s="14"/>
      <c r="S1093" s="14"/>
      <c r="T1093" s="14">
        <f t="shared" si="190"/>
        <v>1</v>
      </c>
      <c r="U1093" s="14" t="s">
        <v>36</v>
      </c>
      <c r="V1093" s="14"/>
      <c r="W1093" s="14"/>
      <c r="X1093" s="14"/>
      <c r="Y1093" s="14"/>
      <c r="Z1093" s="14"/>
      <c r="AA1093" s="11"/>
      <c r="AB1093" s="14" t="str">
        <f t="shared" si="187"/>
        <v>10210|58 FABRICAÇÃO EMBALAGEM</v>
      </c>
      <c r="AC1093" t="str">
        <f t="shared" si="188"/>
        <v>|10210|</v>
      </c>
      <c r="AD1093" t="str">
        <f t="shared" si="189"/>
        <v>58 FABRICAÇÃO EMBALAGEM</v>
      </c>
    </row>
    <row r="1094" spans="1:30" ht="24" customHeight="1" x14ac:dyDescent="0.35">
      <c r="A1094" s="35">
        <v>46210</v>
      </c>
      <c r="B1094" s="14" t="s">
        <v>3094</v>
      </c>
      <c r="C1094" s="14"/>
      <c r="D1094" s="14" t="s">
        <v>3056</v>
      </c>
      <c r="E1094" s="14" t="s">
        <v>3390</v>
      </c>
      <c r="F1094" s="14" t="s">
        <v>3391</v>
      </c>
      <c r="G1094" s="14" t="s">
        <v>3056</v>
      </c>
      <c r="H1094" s="14" t="s">
        <v>3056</v>
      </c>
      <c r="I1094" s="9" t="s">
        <v>3056</v>
      </c>
      <c r="J1094" s="9">
        <v>40</v>
      </c>
      <c r="K1094" s="14">
        <f>IF($E1094="","",IFERROR(INDEX('01_Cad_Pecas'!$H$2:$H$5000,MATCH($E1094,'01_Cad_Pecas'!$D$2:$D$5000,0)),IFERROR(INDEX('01_Cad_Pecas'!$H$2:$H$5000,MATCH(VALUE($E1094),'01_Cad_Pecas'!$D$2:$D$5000,0)),"")))</f>
        <v>8</v>
      </c>
      <c r="L1094" s="14">
        <f>IF($E1094="","",IFERROR(INDEX('01_Cad_Pecas'!$I$2:$I$5000,MATCH($E1094,'01_Cad_Pecas'!$D$2:$D$5000,0)),IFERROR(INDEX('01_Cad_Pecas'!$I$2:$I$5000,MATCH(VALUE($E1094),'01_Cad_Pecas'!$D$2:$D$5000,0)),"")))</f>
        <v>0.2</v>
      </c>
      <c r="M1094" s="14">
        <f t="shared" si="191"/>
        <v>16</v>
      </c>
      <c r="N1094" s="14">
        <v>46210</v>
      </c>
      <c r="O1094" s="14">
        <v>40</v>
      </c>
      <c r="P1094" s="14"/>
      <c r="Q1094" s="14"/>
      <c r="R1094" s="14"/>
      <c r="S1094" s="14"/>
      <c r="T1094" s="14">
        <f t="shared" si="190"/>
        <v>1</v>
      </c>
      <c r="U1094" s="14" t="s">
        <v>36</v>
      </c>
      <c r="V1094" s="14"/>
      <c r="W1094" s="14"/>
      <c r="X1094" s="14"/>
      <c r="Y1094" s="14"/>
      <c r="Z1094" s="14"/>
      <c r="AA1094" s="11"/>
      <c r="AB1094" s="14" t="str">
        <f t="shared" si="187"/>
        <v>10210|58 FABRICAÇÃO EMBALAGEM</v>
      </c>
      <c r="AC1094" t="str">
        <f t="shared" si="188"/>
        <v>|10210|</v>
      </c>
      <c r="AD1094" t="str">
        <f t="shared" si="189"/>
        <v>58 FABRICAÇÃO EMBALAGEM</v>
      </c>
    </row>
    <row r="1095" spans="1:30" ht="24" customHeight="1" x14ac:dyDescent="0.35">
      <c r="A1095" s="35">
        <v>46210</v>
      </c>
      <c r="B1095" s="14" t="s">
        <v>3094</v>
      </c>
      <c r="C1095" s="14"/>
      <c r="D1095" s="14" t="s">
        <v>3056</v>
      </c>
      <c r="E1095" s="14" t="s">
        <v>3384</v>
      </c>
      <c r="F1095" s="14" t="s">
        <v>3151</v>
      </c>
      <c r="G1095" s="14" t="s">
        <v>3056</v>
      </c>
      <c r="H1095" s="14" t="s">
        <v>3056</v>
      </c>
      <c r="I1095" s="9" t="s">
        <v>3056</v>
      </c>
      <c r="J1095" s="9">
        <v>43</v>
      </c>
      <c r="K1095" s="14">
        <f>IF($E1095="","",IFERROR(INDEX('01_Cad_Pecas'!$H$2:$H$5000,MATCH($E1095,'01_Cad_Pecas'!$D$2:$D$5000,0)),IFERROR(INDEX('01_Cad_Pecas'!$H$2:$H$5000,MATCH(VALUE($E1095),'01_Cad_Pecas'!$D$2:$D$5000,0)),"")))</f>
        <v>8</v>
      </c>
      <c r="L1095" s="14">
        <f>IF($E1095="","",IFERROR(INDEX('01_Cad_Pecas'!$I$2:$I$5000,MATCH($E1095,'01_Cad_Pecas'!$D$2:$D$5000,0)),IFERROR(INDEX('01_Cad_Pecas'!$I$2:$I$5000,MATCH(VALUE($E1095),'01_Cad_Pecas'!$D$2:$D$5000,0)),"")))</f>
        <v>0.2</v>
      </c>
      <c r="M1095" s="14">
        <f t="shared" si="191"/>
        <v>16.600000000000001</v>
      </c>
      <c r="N1095" s="14">
        <v>46210</v>
      </c>
      <c r="O1095" s="14">
        <v>43</v>
      </c>
      <c r="P1095" s="14"/>
      <c r="Q1095" s="14"/>
      <c r="R1095" s="14"/>
      <c r="S1095" s="14"/>
      <c r="T1095" s="14">
        <f t="shared" si="190"/>
        <v>1</v>
      </c>
      <c r="U1095" s="14" t="s">
        <v>36</v>
      </c>
      <c r="V1095" s="14"/>
      <c r="W1095" s="14"/>
      <c r="X1095" s="14"/>
      <c r="Y1095" s="14"/>
      <c r="Z1095" s="14"/>
      <c r="AA1095" s="11"/>
      <c r="AB1095" s="14" t="str">
        <f t="shared" ref="AB1095:AB1158" si="192">B1095&amp;"|"&amp;I1095</f>
        <v>10210|58 FABRICAÇÃO EMBALAGEM</v>
      </c>
      <c r="AC1095" t="str">
        <f t="shared" ref="AC1095:AC1158" si="193">IF($B1095="","","|"&amp;SUBSTITUTE(TRIM(SUBSTITUTE(SUBSTITUTE(SUBSTITUTE(SUBSTITUTE(SUBSTITUTE(SUBSTITUTE(SUBSTITUTE(SUBSTITUTE(SUBSTITUTE(SUBSTITUTE(SUBSTITUTE(SUBSTITUTE(SUBSTITUTE(SUBSTITUTE(TRIM($B1095&amp;""),CHAR(10)," "),CHAR(13)," "),"."," "),";"," "),","," "),"/"," "),"+"," "),"-"," "),"  "," "),"  "," "),"  "," "),"  "," "),"  "," "),"  "," "))," ","|")&amp;"|")</f>
        <v>|10210|</v>
      </c>
      <c r="AD1095" t="str">
        <f t="shared" ref="AD1095:AD1158" si="194">TRIM($I1095&amp;"")</f>
        <v>58 FABRICAÇÃO EMBALAGEM</v>
      </c>
    </row>
    <row r="1096" spans="1:30" ht="24" customHeight="1" x14ac:dyDescent="0.35">
      <c r="A1096" s="35">
        <v>46210</v>
      </c>
      <c r="B1096" s="14" t="s">
        <v>3094</v>
      </c>
      <c r="C1096" s="14"/>
      <c r="D1096" s="14" t="s">
        <v>3056</v>
      </c>
      <c r="E1096" s="14" t="s">
        <v>3373</v>
      </c>
      <c r="F1096" s="14" t="s">
        <v>309</v>
      </c>
      <c r="G1096" s="14" t="s">
        <v>3056</v>
      </c>
      <c r="H1096" s="14" t="s">
        <v>3056</v>
      </c>
      <c r="I1096" s="9" t="s">
        <v>3056</v>
      </c>
      <c r="J1096" s="9">
        <v>9</v>
      </c>
      <c r="K1096" s="14">
        <f>IF($E1096="","",IFERROR(INDEX('01_Cad_Pecas'!$H$2:$H$5000,MATCH($E1096,'01_Cad_Pecas'!$D$2:$D$5000,0)),IFERROR(INDEX('01_Cad_Pecas'!$H$2:$H$5000,MATCH(VALUE($E1096),'01_Cad_Pecas'!$D$2:$D$5000,0)),"")))</f>
        <v>8</v>
      </c>
      <c r="L1096" s="14">
        <f>IF($E1096="","",IFERROR(INDEX('01_Cad_Pecas'!$I$2:$I$5000,MATCH($E1096,'01_Cad_Pecas'!$D$2:$D$5000,0)),IFERROR(INDEX('01_Cad_Pecas'!$I$2:$I$5000,MATCH(VALUE($E1096),'01_Cad_Pecas'!$D$2:$D$5000,0)),"")))</f>
        <v>0.2</v>
      </c>
      <c r="M1096" s="14">
        <f t="shared" si="191"/>
        <v>9.8000000000000007</v>
      </c>
      <c r="N1096" s="14">
        <v>46210</v>
      </c>
      <c r="O1096" s="14">
        <v>9</v>
      </c>
      <c r="P1096" s="14"/>
      <c r="Q1096" s="14"/>
      <c r="R1096" s="14"/>
      <c r="S1096" s="14"/>
      <c r="T1096" s="14">
        <f t="shared" si="190"/>
        <v>1</v>
      </c>
      <c r="U1096" s="14" t="s">
        <v>36</v>
      </c>
      <c r="V1096" s="14"/>
      <c r="W1096" s="14"/>
      <c r="X1096" s="14"/>
      <c r="Y1096" s="14"/>
      <c r="Z1096" s="14"/>
      <c r="AA1096" s="11"/>
      <c r="AB1096" s="14" t="str">
        <f t="shared" si="192"/>
        <v>10210|58 FABRICAÇÃO EMBALAGEM</v>
      </c>
      <c r="AC1096" t="str">
        <f t="shared" si="193"/>
        <v>|10210|</v>
      </c>
      <c r="AD1096" t="str">
        <f t="shared" si="194"/>
        <v>58 FABRICAÇÃO EMBALAGEM</v>
      </c>
    </row>
    <row r="1097" spans="1:30" ht="24" customHeight="1" x14ac:dyDescent="0.35">
      <c r="A1097" s="35">
        <v>46210</v>
      </c>
      <c r="B1097" s="14" t="s">
        <v>3094</v>
      </c>
      <c r="C1097" s="14"/>
      <c r="D1097" s="14" t="s">
        <v>3056</v>
      </c>
      <c r="E1097" s="14" t="s">
        <v>3392</v>
      </c>
      <c r="F1097" s="14" t="s">
        <v>310</v>
      </c>
      <c r="G1097" s="14" t="s">
        <v>3056</v>
      </c>
      <c r="H1097" s="14" t="s">
        <v>3056</v>
      </c>
      <c r="I1097" s="9" t="s">
        <v>3056</v>
      </c>
      <c r="J1097" s="9">
        <v>1</v>
      </c>
      <c r="K1097" s="14">
        <f>IF($E1097="","",IFERROR(INDEX('01_Cad_Pecas'!$H$2:$H$5000,MATCH($E1097,'01_Cad_Pecas'!$D$2:$D$5000,0)),IFERROR(INDEX('01_Cad_Pecas'!$H$2:$H$5000,MATCH(VALUE($E1097),'01_Cad_Pecas'!$D$2:$D$5000,0)),"")))</f>
        <v>8</v>
      </c>
      <c r="L1097" s="14">
        <f>IF($E1097="","",IFERROR(INDEX('01_Cad_Pecas'!$I$2:$I$5000,MATCH($E1097,'01_Cad_Pecas'!$D$2:$D$5000,0)),IFERROR(INDEX('01_Cad_Pecas'!$I$2:$I$5000,MATCH(VALUE($E1097),'01_Cad_Pecas'!$D$2:$D$5000,0)),"")))</f>
        <v>0.2</v>
      </c>
      <c r="M1097" s="14">
        <f t="shared" si="191"/>
        <v>8.1999999999999993</v>
      </c>
      <c r="N1097" s="14">
        <v>46210</v>
      </c>
      <c r="O1097" s="14">
        <v>1</v>
      </c>
      <c r="P1097" s="14"/>
      <c r="Q1097" s="14"/>
      <c r="R1097" s="14"/>
      <c r="S1097" s="14"/>
      <c r="T1097" s="14">
        <f t="shared" si="190"/>
        <v>1</v>
      </c>
      <c r="U1097" s="14" t="s">
        <v>36</v>
      </c>
      <c r="V1097" s="14"/>
      <c r="W1097" s="14"/>
      <c r="X1097" s="14"/>
      <c r="Y1097" s="14"/>
      <c r="Z1097" s="14"/>
      <c r="AA1097" s="11"/>
      <c r="AB1097" s="14" t="str">
        <f t="shared" si="192"/>
        <v>10210|58 FABRICAÇÃO EMBALAGEM</v>
      </c>
      <c r="AC1097" t="str">
        <f t="shared" si="193"/>
        <v>|10210|</v>
      </c>
      <c r="AD1097" t="str">
        <f t="shared" si="194"/>
        <v>58 FABRICAÇÃO EMBALAGEM</v>
      </c>
    </row>
    <row r="1098" spans="1:30" ht="24" customHeight="1" x14ac:dyDescent="0.35">
      <c r="A1098" s="35">
        <v>46205</v>
      </c>
      <c r="B1098" s="14" t="s">
        <v>3095</v>
      </c>
      <c r="C1098" s="14"/>
      <c r="D1098" s="14" t="s">
        <v>3053</v>
      </c>
      <c r="E1098" s="14" t="s">
        <v>3393</v>
      </c>
      <c r="F1098" s="14" t="s">
        <v>461</v>
      </c>
      <c r="G1098" s="14" t="s">
        <v>3053</v>
      </c>
      <c r="H1098" s="14" t="s">
        <v>3053</v>
      </c>
      <c r="I1098" s="9" t="s">
        <v>3053</v>
      </c>
      <c r="J1098" s="9">
        <v>52</v>
      </c>
      <c r="K1098" s="14">
        <f>IF($E1098="","",IFERROR(INDEX('01_Cad_Pecas'!$H$2:$H$5000,MATCH($E1098,'01_Cad_Pecas'!$D$2:$D$5000,0)),IFERROR(INDEX('01_Cad_Pecas'!$H$2:$H$5000,MATCH(VALUE($E1098),'01_Cad_Pecas'!$D$2:$D$5000,0)),"")))</f>
        <v>0</v>
      </c>
      <c r="L1098" s="14">
        <f>IF($E1098="","",IFERROR(INDEX('01_Cad_Pecas'!$I$2:$I$5000,MATCH($E1098,'01_Cad_Pecas'!$D$2:$D$5000,0)),IFERROR(INDEX('01_Cad_Pecas'!$I$2:$I$5000,MATCH(VALUE($E1098),'01_Cad_Pecas'!$D$2:$D$5000,0)),"")))</f>
        <v>0.35</v>
      </c>
      <c r="M1098" s="14">
        <f t="shared" si="191"/>
        <v>18.2</v>
      </c>
      <c r="N1098" s="14">
        <v>46209</v>
      </c>
      <c r="O1098" s="14">
        <v>52</v>
      </c>
      <c r="P1098" s="14"/>
      <c r="Q1098" s="14"/>
      <c r="R1098" s="14"/>
      <c r="S1098" s="14"/>
      <c r="T1098" s="14">
        <f t="shared" si="190"/>
        <v>1</v>
      </c>
      <c r="U1098" s="14" t="s">
        <v>36</v>
      </c>
      <c r="V1098" s="14"/>
      <c r="W1098" s="14"/>
      <c r="X1098" s="14"/>
      <c r="Y1098" s="14"/>
      <c r="Z1098" s="14"/>
      <c r="AA1098" s="11"/>
      <c r="AB1098" s="14" t="str">
        <f t="shared" si="192"/>
        <v>10199,10201|49 COLA DE ESPUMA</v>
      </c>
      <c r="AC1098" t="str">
        <f t="shared" si="193"/>
        <v>|10199|10201|</v>
      </c>
      <c r="AD1098" t="str">
        <f t="shared" si="194"/>
        <v>49 COLA DE ESPUMA</v>
      </c>
    </row>
    <row r="1099" spans="1:30" ht="24" customHeight="1" x14ac:dyDescent="0.35">
      <c r="A1099" s="35">
        <v>46205</v>
      </c>
      <c r="B1099" s="14" t="s">
        <v>3095</v>
      </c>
      <c r="C1099" s="14"/>
      <c r="D1099" s="14" t="s">
        <v>3053</v>
      </c>
      <c r="E1099" s="14" t="s">
        <v>3394</v>
      </c>
      <c r="F1099" s="14" t="s">
        <v>477</v>
      </c>
      <c r="G1099" s="14" t="s">
        <v>3053</v>
      </c>
      <c r="H1099" s="14" t="s">
        <v>3053</v>
      </c>
      <c r="I1099" s="9" t="s">
        <v>3053</v>
      </c>
      <c r="J1099" s="9">
        <v>776</v>
      </c>
      <c r="K1099" s="14">
        <f>IF($E1099="","",IFERROR(INDEX('01_Cad_Pecas'!$H$2:$H$5000,MATCH($E1099,'01_Cad_Pecas'!$D$2:$D$5000,0)),IFERROR(INDEX('01_Cad_Pecas'!$H$2:$H$5000,MATCH(VALUE($E1099),'01_Cad_Pecas'!$D$2:$D$5000,0)),"")))</f>
        <v>0</v>
      </c>
      <c r="L1099" s="14">
        <f>IF($E1099="","",IFERROR(INDEX('01_Cad_Pecas'!$I$2:$I$5000,MATCH($E1099,'01_Cad_Pecas'!$D$2:$D$5000,0)),IFERROR(INDEX('01_Cad_Pecas'!$I$2:$I$5000,MATCH(VALUE($E1099),'01_Cad_Pecas'!$D$2:$D$5000,0)),"")))</f>
        <v>0.35</v>
      </c>
      <c r="M1099" s="14">
        <f t="shared" si="191"/>
        <v>271.59999999999997</v>
      </c>
      <c r="N1099" s="14">
        <v>46209</v>
      </c>
      <c r="O1099" s="14">
        <v>776</v>
      </c>
      <c r="P1099" s="14"/>
      <c r="Q1099" s="14"/>
      <c r="R1099" s="14"/>
      <c r="S1099" s="14"/>
      <c r="T1099" s="14">
        <f t="shared" ref="T1099:T1125" si="195">IF(OR($J1099="",$O1099=""),"",$O1099/$J1099)</f>
        <v>1</v>
      </c>
      <c r="U1099" s="14" t="s">
        <v>36</v>
      </c>
      <c r="V1099" s="14"/>
      <c r="W1099" s="14"/>
      <c r="X1099" s="14"/>
      <c r="Y1099" s="14"/>
      <c r="Z1099" s="14"/>
      <c r="AA1099" s="11"/>
      <c r="AB1099" s="14" t="str">
        <f t="shared" si="192"/>
        <v>10199,10201|49 COLA DE ESPUMA</v>
      </c>
      <c r="AC1099" t="str">
        <f t="shared" si="193"/>
        <v>|10199|10201|</v>
      </c>
      <c r="AD1099" t="str">
        <f t="shared" si="194"/>
        <v>49 COLA DE ESPUMA</v>
      </c>
    </row>
    <row r="1100" spans="1:30" ht="24" customHeight="1" x14ac:dyDescent="0.35">
      <c r="A1100" s="35">
        <v>46205</v>
      </c>
      <c r="B1100" s="14" t="s">
        <v>3095</v>
      </c>
      <c r="C1100" s="14"/>
      <c r="D1100" s="14" t="s">
        <v>3053</v>
      </c>
      <c r="E1100" s="14" t="s">
        <v>3395</v>
      </c>
      <c r="F1100" s="14" t="s">
        <v>3169</v>
      </c>
      <c r="G1100" s="14" t="s">
        <v>3053</v>
      </c>
      <c r="H1100" s="14" t="s">
        <v>3053</v>
      </c>
      <c r="I1100" s="9" t="s">
        <v>3053</v>
      </c>
      <c r="J1100" s="9">
        <v>600</v>
      </c>
      <c r="K1100" s="14">
        <f>IF($E1100="","",IFERROR(INDEX('01_Cad_Pecas'!$H$2:$H$5000,MATCH($E1100,'01_Cad_Pecas'!$D$2:$D$5000,0)),IFERROR(INDEX('01_Cad_Pecas'!$H$2:$H$5000,MATCH(VALUE($E1100),'01_Cad_Pecas'!$D$2:$D$5000,0)),"")))</f>
        <v>0</v>
      </c>
      <c r="L1100" s="14">
        <f>IF($E1100="","",IFERROR(INDEX('01_Cad_Pecas'!$I$2:$I$5000,MATCH($E1100,'01_Cad_Pecas'!$D$2:$D$5000,0)),IFERROR(INDEX('01_Cad_Pecas'!$I$2:$I$5000,MATCH(VALUE($E1100),'01_Cad_Pecas'!$D$2:$D$5000,0)),"")))</f>
        <v>0.35</v>
      </c>
      <c r="M1100" s="14">
        <f t="shared" si="191"/>
        <v>210</v>
      </c>
      <c r="N1100" s="14">
        <v>46210</v>
      </c>
      <c r="O1100" s="14">
        <v>600</v>
      </c>
      <c r="P1100" s="14"/>
      <c r="Q1100" s="14"/>
      <c r="R1100" s="14"/>
      <c r="S1100" s="14"/>
      <c r="T1100" s="14">
        <f t="shared" si="195"/>
        <v>1</v>
      </c>
      <c r="U1100" s="14" t="s">
        <v>36</v>
      </c>
      <c r="V1100" s="14"/>
      <c r="W1100" s="14"/>
      <c r="X1100" s="14"/>
      <c r="Y1100" s="14"/>
      <c r="Z1100" s="14"/>
      <c r="AA1100" s="11"/>
      <c r="AB1100" s="14" t="str">
        <f t="shared" si="192"/>
        <v>10199,10201|49 COLA DE ESPUMA</v>
      </c>
      <c r="AC1100" t="str">
        <f t="shared" si="193"/>
        <v>|10199|10201|</v>
      </c>
      <c r="AD1100" t="str">
        <f t="shared" si="194"/>
        <v>49 COLA DE ESPUMA</v>
      </c>
    </row>
    <row r="1101" spans="1:30" ht="24" customHeight="1" x14ac:dyDescent="0.35">
      <c r="A1101" s="35">
        <v>46205</v>
      </c>
      <c r="B1101" s="14" t="s">
        <v>3095</v>
      </c>
      <c r="C1101" s="14"/>
      <c r="D1101" s="14" t="s">
        <v>3053</v>
      </c>
      <c r="E1101" s="14" t="s">
        <v>3396</v>
      </c>
      <c r="F1101" s="14" t="s">
        <v>3174</v>
      </c>
      <c r="G1101" s="14" t="s">
        <v>3053</v>
      </c>
      <c r="H1101" s="14" t="s">
        <v>3053</v>
      </c>
      <c r="I1101" s="9" t="s">
        <v>3053</v>
      </c>
      <c r="J1101" s="9">
        <v>132</v>
      </c>
      <c r="K1101" s="14">
        <f>IF($E1101="","",IFERROR(INDEX('01_Cad_Pecas'!$H$2:$H$5000,MATCH($E1101,'01_Cad_Pecas'!$D$2:$D$5000,0)),IFERROR(INDEX('01_Cad_Pecas'!$H$2:$H$5000,MATCH(VALUE($E1101),'01_Cad_Pecas'!$D$2:$D$5000,0)),"")))</f>
        <v>0</v>
      </c>
      <c r="L1101" s="14">
        <f>IF($E1101="","",IFERROR(INDEX('01_Cad_Pecas'!$I$2:$I$5000,MATCH($E1101,'01_Cad_Pecas'!$D$2:$D$5000,0)),IFERROR(INDEX('01_Cad_Pecas'!$I$2:$I$5000,MATCH(VALUE($E1101),'01_Cad_Pecas'!$D$2:$D$5000,0)),"")))</f>
        <v>0.35</v>
      </c>
      <c r="M1101" s="14">
        <f t="shared" si="191"/>
        <v>46.199999999999996</v>
      </c>
      <c r="N1101" s="14">
        <v>46209</v>
      </c>
      <c r="O1101" s="14">
        <v>132</v>
      </c>
      <c r="P1101" s="14"/>
      <c r="Q1101" s="14"/>
      <c r="R1101" s="14"/>
      <c r="S1101" s="14"/>
      <c r="T1101" s="14">
        <f t="shared" si="195"/>
        <v>1</v>
      </c>
      <c r="U1101" s="14" t="s">
        <v>36</v>
      </c>
      <c r="V1101" s="14"/>
      <c r="W1101" s="14"/>
      <c r="X1101" s="14"/>
      <c r="Y1101" s="14"/>
      <c r="Z1101" s="14"/>
      <c r="AA1101" s="11"/>
      <c r="AB1101" s="14" t="str">
        <f t="shared" si="192"/>
        <v>10199,10201|49 COLA DE ESPUMA</v>
      </c>
      <c r="AC1101" t="str">
        <f t="shared" si="193"/>
        <v>|10199|10201|</v>
      </c>
      <c r="AD1101" t="str">
        <f t="shared" si="194"/>
        <v>49 COLA DE ESPUMA</v>
      </c>
    </row>
    <row r="1102" spans="1:30" ht="24" customHeight="1" x14ac:dyDescent="0.35">
      <c r="A1102" s="35">
        <v>46205</v>
      </c>
      <c r="B1102" s="14" t="s">
        <v>3095</v>
      </c>
      <c r="C1102" s="14"/>
      <c r="D1102" s="14" t="s">
        <v>3053</v>
      </c>
      <c r="E1102" s="14" t="s">
        <v>3397</v>
      </c>
      <c r="F1102" s="14" t="s">
        <v>3170</v>
      </c>
      <c r="G1102" s="14" t="s">
        <v>3053</v>
      </c>
      <c r="H1102" s="14" t="s">
        <v>3053</v>
      </c>
      <c r="I1102" s="9" t="s">
        <v>3053</v>
      </c>
      <c r="J1102" s="9">
        <v>44</v>
      </c>
      <c r="K1102" s="14">
        <f>IF($E1102="","",IFERROR(INDEX('01_Cad_Pecas'!$H$2:$H$5000,MATCH($E1102,'01_Cad_Pecas'!$D$2:$D$5000,0)),IFERROR(INDEX('01_Cad_Pecas'!$H$2:$H$5000,MATCH(VALUE($E1102),'01_Cad_Pecas'!$D$2:$D$5000,0)),"")))</f>
        <v>0</v>
      </c>
      <c r="L1102" s="14">
        <f>IF($E1102="","",IFERROR(INDEX('01_Cad_Pecas'!$I$2:$I$5000,MATCH($E1102,'01_Cad_Pecas'!$D$2:$D$5000,0)),IFERROR(INDEX('01_Cad_Pecas'!$I$2:$I$5000,MATCH(VALUE($E1102),'01_Cad_Pecas'!$D$2:$D$5000,0)),"")))</f>
        <v>0.35</v>
      </c>
      <c r="M1102" s="14">
        <f t="shared" si="191"/>
        <v>15.399999999999999</v>
      </c>
      <c r="N1102" s="14">
        <v>46209</v>
      </c>
      <c r="O1102" s="14">
        <v>44</v>
      </c>
      <c r="P1102" s="14"/>
      <c r="Q1102" s="14"/>
      <c r="R1102" s="14"/>
      <c r="S1102" s="14"/>
      <c r="T1102" s="14">
        <f t="shared" si="195"/>
        <v>1</v>
      </c>
      <c r="U1102" s="14" t="s">
        <v>36</v>
      </c>
      <c r="V1102" s="14"/>
      <c r="W1102" s="14"/>
      <c r="X1102" s="14"/>
      <c r="Y1102" s="14"/>
      <c r="Z1102" s="14"/>
      <c r="AA1102" s="11"/>
      <c r="AB1102" s="14" t="str">
        <f t="shared" si="192"/>
        <v>10199,10201|49 COLA DE ESPUMA</v>
      </c>
      <c r="AC1102" t="str">
        <f t="shared" si="193"/>
        <v>|10199|10201|</v>
      </c>
      <c r="AD1102" t="str">
        <f t="shared" si="194"/>
        <v>49 COLA DE ESPUMA</v>
      </c>
    </row>
    <row r="1103" spans="1:30" ht="24" customHeight="1" x14ac:dyDescent="0.35">
      <c r="A1103" s="35">
        <v>46205</v>
      </c>
      <c r="B1103" s="14" t="s">
        <v>3095</v>
      </c>
      <c r="C1103" s="14"/>
      <c r="D1103" s="14" t="s">
        <v>3053</v>
      </c>
      <c r="E1103" s="14" t="s">
        <v>3398</v>
      </c>
      <c r="F1103" s="14" t="s">
        <v>462</v>
      </c>
      <c r="G1103" s="14" t="s">
        <v>3053</v>
      </c>
      <c r="H1103" s="14" t="s">
        <v>3053</v>
      </c>
      <c r="I1103" s="9" t="s">
        <v>3053</v>
      </c>
      <c r="J1103" s="9">
        <v>52</v>
      </c>
      <c r="K1103" s="14">
        <f>IF($E1103="","",IFERROR(INDEX('01_Cad_Pecas'!$H$2:$H$5000,MATCH($E1103,'01_Cad_Pecas'!$D$2:$D$5000,0)),IFERROR(INDEX('01_Cad_Pecas'!$H$2:$H$5000,MATCH(VALUE($E1103),'01_Cad_Pecas'!$D$2:$D$5000,0)),"")))</f>
        <v>0</v>
      </c>
      <c r="L1103" s="14">
        <f>IF($E1103="","",IFERROR(INDEX('01_Cad_Pecas'!$I$2:$I$5000,MATCH($E1103,'01_Cad_Pecas'!$D$2:$D$5000,0)),IFERROR(INDEX('01_Cad_Pecas'!$I$2:$I$5000,MATCH(VALUE($E1103),'01_Cad_Pecas'!$D$2:$D$5000,0)),"")))</f>
        <v>0.35</v>
      </c>
      <c r="M1103" s="14">
        <f t="shared" si="191"/>
        <v>18.2</v>
      </c>
      <c r="N1103" s="14">
        <v>46209</v>
      </c>
      <c r="O1103" s="14">
        <v>52</v>
      </c>
      <c r="P1103" s="14"/>
      <c r="Q1103" s="14"/>
      <c r="R1103" s="14"/>
      <c r="S1103" s="14"/>
      <c r="T1103" s="14">
        <f t="shared" si="195"/>
        <v>1</v>
      </c>
      <c r="U1103" s="14" t="s">
        <v>36</v>
      </c>
      <c r="V1103" s="14"/>
      <c r="W1103" s="14"/>
      <c r="X1103" s="14"/>
      <c r="Y1103" s="14"/>
      <c r="Z1103" s="14"/>
      <c r="AA1103" s="11"/>
      <c r="AB1103" s="14" t="str">
        <f t="shared" si="192"/>
        <v>10199,10201|49 COLA DE ESPUMA</v>
      </c>
      <c r="AC1103" t="str">
        <f t="shared" si="193"/>
        <v>|10199|10201|</v>
      </c>
      <c r="AD1103" t="str">
        <f t="shared" si="194"/>
        <v>49 COLA DE ESPUMA</v>
      </c>
    </row>
    <row r="1104" spans="1:30" ht="24" customHeight="1" x14ac:dyDescent="0.35">
      <c r="A1104" s="35">
        <v>46205</v>
      </c>
      <c r="B1104" s="14" t="s">
        <v>3095</v>
      </c>
      <c r="C1104" s="14"/>
      <c r="D1104" s="14" t="s">
        <v>3053</v>
      </c>
      <c r="E1104" s="14" t="s">
        <v>3399</v>
      </c>
      <c r="F1104" s="14" t="s">
        <v>3172</v>
      </c>
      <c r="G1104" s="14" t="s">
        <v>3053</v>
      </c>
      <c r="H1104" s="14" t="s">
        <v>3053</v>
      </c>
      <c r="I1104" s="9" t="s">
        <v>3053</v>
      </c>
      <c r="J1104" s="9">
        <v>176</v>
      </c>
      <c r="K1104" s="14">
        <f>IF($E1104="","",IFERROR(INDEX('01_Cad_Pecas'!$H$2:$H$5000,MATCH($E1104,'01_Cad_Pecas'!$D$2:$D$5000,0)),IFERROR(INDEX('01_Cad_Pecas'!$H$2:$H$5000,MATCH(VALUE($E1104),'01_Cad_Pecas'!$D$2:$D$5000,0)),"")))</f>
        <v>0</v>
      </c>
      <c r="L1104" s="14">
        <f>IF($E1104="","",IFERROR(INDEX('01_Cad_Pecas'!$I$2:$I$5000,MATCH($E1104,'01_Cad_Pecas'!$D$2:$D$5000,0)),IFERROR(INDEX('01_Cad_Pecas'!$I$2:$I$5000,MATCH(VALUE($E1104),'01_Cad_Pecas'!$D$2:$D$5000,0)),"")))</f>
        <v>0.35</v>
      </c>
      <c r="M1104" s="14">
        <f t="shared" si="191"/>
        <v>61.599999999999994</v>
      </c>
      <c r="N1104" s="14">
        <v>46209</v>
      </c>
      <c r="O1104" s="14">
        <v>176</v>
      </c>
      <c r="P1104" s="14"/>
      <c r="Q1104" s="14"/>
      <c r="R1104" s="14"/>
      <c r="S1104" s="14"/>
      <c r="T1104" s="14">
        <f t="shared" si="195"/>
        <v>1</v>
      </c>
      <c r="U1104" s="14" t="s">
        <v>36</v>
      </c>
      <c r="V1104" s="14"/>
      <c r="W1104" s="14"/>
      <c r="X1104" s="14"/>
      <c r="Y1104" s="14"/>
      <c r="Z1104" s="14"/>
      <c r="AA1104" s="11"/>
      <c r="AB1104" s="14" t="str">
        <f t="shared" si="192"/>
        <v>10199,10201|49 COLA DE ESPUMA</v>
      </c>
      <c r="AC1104" t="str">
        <f t="shared" si="193"/>
        <v>|10199|10201|</v>
      </c>
      <c r="AD1104" t="str">
        <f t="shared" si="194"/>
        <v>49 COLA DE ESPUMA</v>
      </c>
    </row>
    <row r="1105" spans="1:30" ht="24" customHeight="1" x14ac:dyDescent="0.35">
      <c r="A1105" s="35">
        <v>46205</v>
      </c>
      <c r="B1105" s="14" t="s">
        <v>3095</v>
      </c>
      <c r="C1105" s="14"/>
      <c r="D1105" s="14" t="s">
        <v>3053</v>
      </c>
      <c r="E1105" s="14" t="s">
        <v>3400</v>
      </c>
      <c r="F1105" s="14" t="s">
        <v>471</v>
      </c>
      <c r="G1105" s="14" t="s">
        <v>3053</v>
      </c>
      <c r="H1105" s="14" t="s">
        <v>3053</v>
      </c>
      <c r="I1105" s="9" t="s">
        <v>3053</v>
      </c>
      <c r="J1105" s="9">
        <v>60</v>
      </c>
      <c r="K1105" s="14">
        <f>IF($E1105="","",IFERROR(INDEX('01_Cad_Pecas'!$H$2:$H$5000,MATCH($E1105,'01_Cad_Pecas'!$D$2:$D$5000,0)),IFERROR(INDEX('01_Cad_Pecas'!$H$2:$H$5000,MATCH(VALUE($E1105),'01_Cad_Pecas'!$D$2:$D$5000,0)),"")))</f>
        <v>0</v>
      </c>
      <c r="L1105" s="14">
        <f>IF($E1105="","",IFERROR(INDEX('01_Cad_Pecas'!$I$2:$I$5000,MATCH($E1105,'01_Cad_Pecas'!$D$2:$D$5000,0)),IFERROR(INDEX('01_Cad_Pecas'!$I$2:$I$5000,MATCH(VALUE($E1105),'01_Cad_Pecas'!$D$2:$D$5000,0)),"")))</f>
        <v>0.35</v>
      </c>
      <c r="M1105" s="14">
        <f t="shared" si="191"/>
        <v>21</v>
      </c>
      <c r="N1105" s="14">
        <v>46209</v>
      </c>
      <c r="O1105" s="14">
        <v>60</v>
      </c>
      <c r="P1105" s="14"/>
      <c r="Q1105" s="14"/>
      <c r="R1105" s="14"/>
      <c r="S1105" s="14"/>
      <c r="T1105" s="14">
        <f t="shared" si="195"/>
        <v>1</v>
      </c>
      <c r="U1105" s="14" t="s">
        <v>36</v>
      </c>
      <c r="V1105" s="14"/>
      <c r="W1105" s="14"/>
      <c r="X1105" s="14"/>
      <c r="Y1105" s="14"/>
      <c r="Z1105" s="14"/>
      <c r="AA1105" s="11"/>
      <c r="AB1105" s="14" t="str">
        <f t="shared" si="192"/>
        <v>10199,10201|49 COLA DE ESPUMA</v>
      </c>
      <c r="AC1105" t="str">
        <f t="shared" si="193"/>
        <v>|10199|10201|</v>
      </c>
      <c r="AD1105" t="str">
        <f t="shared" si="194"/>
        <v>49 COLA DE ESPUMA</v>
      </c>
    </row>
    <row r="1106" spans="1:30" ht="24" customHeight="1" x14ac:dyDescent="0.35">
      <c r="A1106" s="35">
        <v>46205</v>
      </c>
      <c r="B1106" s="14" t="s">
        <v>3095</v>
      </c>
      <c r="C1106" s="14"/>
      <c r="D1106" s="14" t="s">
        <v>3053</v>
      </c>
      <c r="E1106" s="14" t="s">
        <v>3401</v>
      </c>
      <c r="F1106" s="14" t="s">
        <v>466</v>
      </c>
      <c r="G1106" s="14" t="s">
        <v>3053</v>
      </c>
      <c r="H1106" s="14" t="s">
        <v>3053</v>
      </c>
      <c r="I1106" s="9" t="s">
        <v>3053</v>
      </c>
      <c r="J1106" s="9">
        <v>48</v>
      </c>
      <c r="K1106" s="14">
        <f>IF($E1106="","",IFERROR(INDEX('01_Cad_Pecas'!$H$2:$H$5000,MATCH($E1106,'01_Cad_Pecas'!$D$2:$D$5000,0)),IFERROR(INDEX('01_Cad_Pecas'!$H$2:$H$5000,MATCH(VALUE($E1106),'01_Cad_Pecas'!$D$2:$D$5000,0)),"")))</f>
        <v>0</v>
      </c>
      <c r="L1106" s="14">
        <f>IF($E1106="","",IFERROR(INDEX('01_Cad_Pecas'!$I$2:$I$5000,MATCH($E1106,'01_Cad_Pecas'!$D$2:$D$5000,0)),IFERROR(INDEX('01_Cad_Pecas'!$I$2:$I$5000,MATCH(VALUE($E1106),'01_Cad_Pecas'!$D$2:$D$5000,0)),"")))</f>
        <v>0.35</v>
      </c>
      <c r="M1106" s="14">
        <f t="shared" si="191"/>
        <v>16.799999999999997</v>
      </c>
      <c r="N1106" s="14">
        <v>46209</v>
      </c>
      <c r="O1106" s="14">
        <v>48</v>
      </c>
      <c r="P1106" s="14"/>
      <c r="Q1106" s="14"/>
      <c r="R1106" s="14"/>
      <c r="S1106" s="14"/>
      <c r="T1106" s="14">
        <f t="shared" si="195"/>
        <v>1</v>
      </c>
      <c r="U1106" s="14" t="s">
        <v>36</v>
      </c>
      <c r="V1106" s="14"/>
      <c r="W1106" s="14"/>
      <c r="X1106" s="14"/>
      <c r="Y1106" s="14"/>
      <c r="Z1106" s="14"/>
      <c r="AA1106" s="11"/>
      <c r="AB1106" s="14" t="str">
        <f t="shared" si="192"/>
        <v>10199,10201|49 COLA DE ESPUMA</v>
      </c>
      <c r="AC1106" t="str">
        <f t="shared" si="193"/>
        <v>|10199|10201|</v>
      </c>
      <c r="AD1106" t="str">
        <f t="shared" si="194"/>
        <v>49 COLA DE ESPUMA</v>
      </c>
    </row>
    <row r="1107" spans="1:30" ht="24" customHeight="1" x14ac:dyDescent="0.35">
      <c r="A1107" s="35">
        <v>46205</v>
      </c>
      <c r="B1107" s="14" t="s">
        <v>3095</v>
      </c>
      <c r="C1107" s="14"/>
      <c r="D1107" s="14" t="s">
        <v>3053</v>
      </c>
      <c r="E1107" s="14" t="s">
        <v>3402</v>
      </c>
      <c r="F1107" s="14" t="s">
        <v>470</v>
      </c>
      <c r="G1107" s="14" t="s">
        <v>3053</v>
      </c>
      <c r="H1107" s="14" t="s">
        <v>3053</v>
      </c>
      <c r="I1107" s="9" t="s">
        <v>3053</v>
      </c>
      <c r="J1107" s="9">
        <v>60</v>
      </c>
      <c r="K1107" s="14">
        <f>IF($E1107="","",IFERROR(INDEX('01_Cad_Pecas'!$H$2:$H$5000,MATCH($E1107,'01_Cad_Pecas'!$D$2:$D$5000,0)),IFERROR(INDEX('01_Cad_Pecas'!$H$2:$H$5000,MATCH(VALUE($E1107),'01_Cad_Pecas'!$D$2:$D$5000,0)),"")))</f>
        <v>0</v>
      </c>
      <c r="L1107" s="14">
        <f>IF($E1107="","",IFERROR(INDEX('01_Cad_Pecas'!$I$2:$I$5000,MATCH($E1107,'01_Cad_Pecas'!$D$2:$D$5000,0)),IFERROR(INDEX('01_Cad_Pecas'!$I$2:$I$5000,MATCH(VALUE($E1107),'01_Cad_Pecas'!$D$2:$D$5000,0)),"")))</f>
        <v>0.35</v>
      </c>
      <c r="M1107" s="14">
        <f t="shared" si="191"/>
        <v>21</v>
      </c>
      <c r="N1107" s="14">
        <v>46209</v>
      </c>
      <c r="O1107" s="14">
        <v>60</v>
      </c>
      <c r="P1107" s="14"/>
      <c r="Q1107" s="14"/>
      <c r="R1107" s="14"/>
      <c r="S1107" s="14"/>
      <c r="T1107" s="14">
        <f t="shared" si="195"/>
        <v>1</v>
      </c>
      <c r="U1107" s="14" t="s">
        <v>36</v>
      </c>
      <c r="V1107" s="14"/>
      <c r="W1107" s="14"/>
      <c r="X1107" s="14"/>
      <c r="Y1107" s="14"/>
      <c r="Z1107" s="14"/>
      <c r="AA1107" s="11"/>
      <c r="AB1107" s="14" t="str">
        <f t="shared" si="192"/>
        <v>10199,10201|49 COLA DE ESPUMA</v>
      </c>
      <c r="AC1107" t="str">
        <f t="shared" si="193"/>
        <v>|10199|10201|</v>
      </c>
      <c r="AD1107" t="str">
        <f t="shared" si="194"/>
        <v>49 COLA DE ESPUMA</v>
      </c>
    </row>
    <row r="1108" spans="1:30" ht="24" customHeight="1" x14ac:dyDescent="0.35">
      <c r="A1108" s="35">
        <v>46209</v>
      </c>
      <c r="B1108" s="14" t="s">
        <v>3091</v>
      </c>
      <c r="C1108" s="14"/>
      <c r="D1108" s="14" t="s">
        <v>3053</v>
      </c>
      <c r="E1108" s="14" t="s">
        <v>3403</v>
      </c>
      <c r="F1108" s="14" t="s">
        <v>482</v>
      </c>
      <c r="G1108" s="14" t="s">
        <v>3053</v>
      </c>
      <c r="H1108" s="14" t="s">
        <v>3053</v>
      </c>
      <c r="I1108" s="9" t="s">
        <v>3053</v>
      </c>
      <c r="J1108" s="9">
        <v>4</v>
      </c>
      <c r="K1108" s="14">
        <f>IF($E1108="","",IFERROR(INDEX('01_Cad_Pecas'!$H$2:$H$5000,MATCH($E1108,'01_Cad_Pecas'!$D$2:$D$5000,0)),IFERROR(INDEX('01_Cad_Pecas'!$H$2:$H$5000,MATCH(VALUE($E1108),'01_Cad_Pecas'!$D$2:$D$5000,0)),"")))</f>
        <v>0</v>
      </c>
      <c r="L1108" s="14">
        <f>IF($E1108="","",IFERROR(INDEX('01_Cad_Pecas'!$I$2:$I$5000,MATCH($E1108,'01_Cad_Pecas'!$D$2:$D$5000,0)),IFERROR(INDEX('01_Cad_Pecas'!$I$2:$I$5000,MATCH(VALUE($E1108),'01_Cad_Pecas'!$D$2:$D$5000,0)),"")))</f>
        <v>0.35</v>
      </c>
      <c r="M1108" s="14">
        <f t="shared" si="191"/>
        <v>1.4</v>
      </c>
      <c r="N1108" s="14">
        <v>46209</v>
      </c>
      <c r="O1108" s="14">
        <v>4</v>
      </c>
      <c r="P1108" s="14"/>
      <c r="Q1108" s="14"/>
      <c r="R1108" s="14"/>
      <c r="S1108" s="14"/>
      <c r="T1108" s="14">
        <f t="shared" si="195"/>
        <v>1</v>
      </c>
      <c r="U1108" s="14" t="s">
        <v>36</v>
      </c>
      <c r="V1108" s="14"/>
      <c r="W1108" s="14"/>
      <c r="X1108" s="14"/>
      <c r="Y1108" s="14"/>
      <c r="Z1108" s="14"/>
      <c r="AA1108" s="11"/>
      <c r="AB1108" s="14" t="str">
        <f t="shared" si="192"/>
        <v>10200,10202,10205|49 COLA DE ESPUMA</v>
      </c>
      <c r="AC1108" t="str">
        <f t="shared" si="193"/>
        <v>|10200|10202|10205|</v>
      </c>
      <c r="AD1108" t="str">
        <f t="shared" si="194"/>
        <v>49 COLA DE ESPUMA</v>
      </c>
    </row>
    <row r="1109" spans="1:30" ht="24" customHeight="1" x14ac:dyDescent="0.35">
      <c r="A1109" s="35">
        <v>46209</v>
      </c>
      <c r="B1109" s="14" t="s">
        <v>3091</v>
      </c>
      <c r="C1109" s="14"/>
      <c r="D1109" s="14" t="s">
        <v>3053</v>
      </c>
      <c r="E1109" s="14" t="s">
        <v>3394</v>
      </c>
      <c r="F1109" s="14" t="s">
        <v>477</v>
      </c>
      <c r="G1109" s="14" t="s">
        <v>3053</v>
      </c>
      <c r="H1109" s="14" t="s">
        <v>3053</v>
      </c>
      <c r="I1109" s="9" t="s">
        <v>3053</v>
      </c>
      <c r="J1109" s="9">
        <v>70</v>
      </c>
      <c r="K1109" s="14">
        <f>IF($E1109="","",IFERROR(INDEX('01_Cad_Pecas'!$H$2:$H$5000,MATCH($E1109,'01_Cad_Pecas'!$D$2:$D$5000,0)),IFERROR(INDEX('01_Cad_Pecas'!$H$2:$H$5000,MATCH(VALUE($E1109),'01_Cad_Pecas'!$D$2:$D$5000,0)),"")))</f>
        <v>0</v>
      </c>
      <c r="L1109" s="14">
        <f>IF($E1109="","",IFERROR(INDEX('01_Cad_Pecas'!$I$2:$I$5000,MATCH($E1109,'01_Cad_Pecas'!$D$2:$D$5000,0)),IFERROR(INDEX('01_Cad_Pecas'!$I$2:$I$5000,MATCH(VALUE($E1109),'01_Cad_Pecas'!$D$2:$D$5000,0)),"")))</f>
        <v>0.35</v>
      </c>
      <c r="M1109" s="14">
        <f t="shared" si="191"/>
        <v>24.5</v>
      </c>
      <c r="N1109" s="14">
        <v>46209</v>
      </c>
      <c r="O1109" s="14">
        <v>70</v>
      </c>
      <c r="P1109" s="14"/>
      <c r="Q1109" s="14"/>
      <c r="R1109" s="14"/>
      <c r="S1109" s="14"/>
      <c r="T1109" s="14">
        <f t="shared" si="195"/>
        <v>1</v>
      </c>
      <c r="U1109" s="14" t="s">
        <v>36</v>
      </c>
      <c r="V1109" s="14"/>
      <c r="W1109" s="14"/>
      <c r="X1109" s="14"/>
      <c r="Y1109" s="14"/>
      <c r="Z1109" s="14"/>
      <c r="AA1109" s="11"/>
      <c r="AB1109" s="14" t="str">
        <f t="shared" si="192"/>
        <v>10200,10202,10205|49 COLA DE ESPUMA</v>
      </c>
      <c r="AC1109" t="str">
        <f t="shared" si="193"/>
        <v>|10200|10202|10205|</v>
      </c>
      <c r="AD1109" t="str">
        <f t="shared" si="194"/>
        <v>49 COLA DE ESPUMA</v>
      </c>
    </row>
    <row r="1110" spans="1:30" ht="24" customHeight="1" x14ac:dyDescent="0.35">
      <c r="A1110" s="35">
        <v>46209</v>
      </c>
      <c r="B1110" s="14" t="s">
        <v>3091</v>
      </c>
      <c r="C1110" s="14"/>
      <c r="D1110" s="14" t="s">
        <v>3053</v>
      </c>
      <c r="E1110" s="14" t="s">
        <v>3396</v>
      </c>
      <c r="F1110" s="14" t="s">
        <v>3174</v>
      </c>
      <c r="G1110" s="14" t="s">
        <v>3053</v>
      </c>
      <c r="H1110" s="14" t="s">
        <v>3053</v>
      </c>
      <c r="I1110" s="9" t="s">
        <v>3053</v>
      </c>
      <c r="J1110" s="9">
        <v>6</v>
      </c>
      <c r="K1110" s="14">
        <f>IF($E1110="","",IFERROR(INDEX('01_Cad_Pecas'!$H$2:$H$5000,MATCH($E1110,'01_Cad_Pecas'!$D$2:$D$5000,0)),IFERROR(INDEX('01_Cad_Pecas'!$H$2:$H$5000,MATCH(VALUE($E1110),'01_Cad_Pecas'!$D$2:$D$5000,0)),"")))</f>
        <v>0</v>
      </c>
      <c r="L1110" s="14">
        <f>IF($E1110="","",IFERROR(INDEX('01_Cad_Pecas'!$I$2:$I$5000,MATCH($E1110,'01_Cad_Pecas'!$D$2:$D$5000,0)),IFERROR(INDEX('01_Cad_Pecas'!$I$2:$I$5000,MATCH(VALUE($E1110),'01_Cad_Pecas'!$D$2:$D$5000,0)),"")))</f>
        <v>0.35</v>
      </c>
      <c r="M1110" s="14">
        <f t="shared" si="191"/>
        <v>2.0999999999999996</v>
      </c>
      <c r="N1110" s="14">
        <v>46209</v>
      </c>
      <c r="O1110" s="14">
        <v>6</v>
      </c>
      <c r="P1110" s="14"/>
      <c r="Q1110" s="14"/>
      <c r="R1110" s="14"/>
      <c r="S1110" s="14"/>
      <c r="T1110" s="14">
        <f t="shared" si="195"/>
        <v>1</v>
      </c>
      <c r="U1110" s="14" t="s">
        <v>36</v>
      </c>
      <c r="V1110" s="14"/>
      <c r="W1110" s="14"/>
      <c r="X1110" s="14"/>
      <c r="Y1110" s="14"/>
      <c r="Z1110" s="14"/>
      <c r="AA1110" s="11"/>
      <c r="AB1110" s="14" t="str">
        <f t="shared" si="192"/>
        <v>10200,10202,10205|49 COLA DE ESPUMA</v>
      </c>
      <c r="AC1110" t="str">
        <f t="shared" si="193"/>
        <v>|10200|10202|10205|</v>
      </c>
      <c r="AD1110" t="str">
        <f t="shared" si="194"/>
        <v>49 COLA DE ESPUMA</v>
      </c>
    </row>
    <row r="1111" spans="1:30" ht="24" customHeight="1" x14ac:dyDescent="0.35">
      <c r="A1111" s="35">
        <v>46209</v>
      </c>
      <c r="B1111" s="14" t="s">
        <v>3091</v>
      </c>
      <c r="C1111" s="14"/>
      <c r="D1111" s="14" t="s">
        <v>3053</v>
      </c>
      <c r="E1111" s="14" t="s">
        <v>3397</v>
      </c>
      <c r="F1111" s="14" t="s">
        <v>3170</v>
      </c>
      <c r="G1111" s="14" t="s">
        <v>3053</v>
      </c>
      <c r="H1111" s="14" t="s">
        <v>3053</v>
      </c>
      <c r="I1111" s="9" t="s">
        <v>3053</v>
      </c>
      <c r="J1111" s="9">
        <v>60</v>
      </c>
      <c r="K1111" s="14">
        <f>IF($E1111="","",IFERROR(INDEX('01_Cad_Pecas'!$H$2:$H$5000,MATCH($E1111,'01_Cad_Pecas'!$D$2:$D$5000,0)),IFERROR(INDEX('01_Cad_Pecas'!$H$2:$H$5000,MATCH(VALUE($E1111),'01_Cad_Pecas'!$D$2:$D$5000,0)),"")))</f>
        <v>0</v>
      </c>
      <c r="L1111" s="14">
        <f>IF($E1111="","",IFERROR(INDEX('01_Cad_Pecas'!$I$2:$I$5000,MATCH($E1111,'01_Cad_Pecas'!$D$2:$D$5000,0)),IFERROR(INDEX('01_Cad_Pecas'!$I$2:$I$5000,MATCH(VALUE($E1111),'01_Cad_Pecas'!$D$2:$D$5000,0)),"")))</f>
        <v>0.35</v>
      </c>
      <c r="M1111" s="14">
        <f t="shared" si="191"/>
        <v>21</v>
      </c>
      <c r="N1111" s="14">
        <v>46210</v>
      </c>
      <c r="O1111" s="14">
        <v>60</v>
      </c>
      <c r="P1111" s="14"/>
      <c r="Q1111" s="14"/>
      <c r="R1111" s="14"/>
      <c r="S1111" s="14"/>
      <c r="T1111" s="14">
        <f t="shared" si="195"/>
        <v>1</v>
      </c>
      <c r="U1111" s="14" t="s">
        <v>36</v>
      </c>
      <c r="V1111" s="14"/>
      <c r="W1111" s="14"/>
      <c r="X1111" s="14"/>
      <c r="Y1111" s="14"/>
      <c r="Z1111" s="14"/>
      <c r="AA1111" s="11"/>
      <c r="AB1111" s="14" t="str">
        <f t="shared" si="192"/>
        <v>10200,10202,10205|49 COLA DE ESPUMA</v>
      </c>
      <c r="AC1111" t="str">
        <f t="shared" si="193"/>
        <v>|10200|10202|10205|</v>
      </c>
      <c r="AD1111" t="str">
        <f t="shared" si="194"/>
        <v>49 COLA DE ESPUMA</v>
      </c>
    </row>
    <row r="1112" spans="1:30" ht="24" customHeight="1" x14ac:dyDescent="0.35">
      <c r="A1112" s="35">
        <v>46209</v>
      </c>
      <c r="B1112" s="14" t="s">
        <v>3091</v>
      </c>
      <c r="C1112" s="14"/>
      <c r="D1112" s="14" t="s">
        <v>3053</v>
      </c>
      <c r="E1112" s="14" t="s">
        <v>3399</v>
      </c>
      <c r="F1112" s="14" t="s">
        <v>3172</v>
      </c>
      <c r="G1112" s="14" t="s">
        <v>3053</v>
      </c>
      <c r="H1112" s="14" t="s">
        <v>3053</v>
      </c>
      <c r="I1112" s="9" t="s">
        <v>3053</v>
      </c>
      <c r="J1112" s="9">
        <v>70</v>
      </c>
      <c r="K1112" s="14">
        <f>IF($E1112="","",IFERROR(INDEX('01_Cad_Pecas'!$H$2:$H$5000,MATCH($E1112,'01_Cad_Pecas'!$D$2:$D$5000,0)),IFERROR(INDEX('01_Cad_Pecas'!$H$2:$H$5000,MATCH(VALUE($E1112),'01_Cad_Pecas'!$D$2:$D$5000,0)),"")))</f>
        <v>0</v>
      </c>
      <c r="L1112" s="14">
        <f>IF($E1112="","",IFERROR(INDEX('01_Cad_Pecas'!$I$2:$I$5000,MATCH($E1112,'01_Cad_Pecas'!$D$2:$D$5000,0)),IFERROR(INDEX('01_Cad_Pecas'!$I$2:$I$5000,MATCH(VALUE($E1112),'01_Cad_Pecas'!$D$2:$D$5000,0)),"")))</f>
        <v>0.35</v>
      </c>
      <c r="M1112" s="14">
        <f t="shared" si="191"/>
        <v>24.5</v>
      </c>
      <c r="N1112" s="14">
        <v>46209</v>
      </c>
      <c r="O1112" s="14">
        <v>70</v>
      </c>
      <c r="P1112" s="14"/>
      <c r="Q1112" s="14"/>
      <c r="R1112" s="14"/>
      <c r="S1112" s="14"/>
      <c r="T1112" s="14">
        <f t="shared" si="195"/>
        <v>1</v>
      </c>
      <c r="U1112" s="14" t="s">
        <v>36</v>
      </c>
      <c r="V1112" s="14"/>
      <c r="W1112" s="14"/>
      <c r="X1112" s="14"/>
      <c r="Y1112" s="14"/>
      <c r="Z1112" s="14"/>
      <c r="AA1112" s="11"/>
      <c r="AB1112" s="14" t="str">
        <f t="shared" si="192"/>
        <v>10200,10202,10205|49 COLA DE ESPUMA</v>
      </c>
      <c r="AC1112" t="str">
        <f t="shared" si="193"/>
        <v>|10200|10202|10205|</v>
      </c>
      <c r="AD1112" t="str">
        <f t="shared" si="194"/>
        <v>49 COLA DE ESPUMA</v>
      </c>
    </row>
    <row r="1113" spans="1:30" ht="24" customHeight="1" x14ac:dyDescent="0.35">
      <c r="A1113" s="35">
        <v>46209</v>
      </c>
      <c r="B1113" s="14" t="s">
        <v>3091</v>
      </c>
      <c r="C1113" s="14"/>
      <c r="D1113" s="14" t="s">
        <v>3053</v>
      </c>
      <c r="E1113" s="14" t="s">
        <v>3400</v>
      </c>
      <c r="F1113" s="14" t="s">
        <v>471</v>
      </c>
      <c r="G1113" s="14" t="s">
        <v>3053</v>
      </c>
      <c r="H1113" s="14" t="s">
        <v>3053</v>
      </c>
      <c r="I1113" s="9" t="s">
        <v>3053</v>
      </c>
      <c r="J1113" s="9">
        <v>36</v>
      </c>
      <c r="K1113" s="14">
        <f>IF($E1113="","",IFERROR(INDEX('01_Cad_Pecas'!$H$2:$H$5000,MATCH($E1113,'01_Cad_Pecas'!$D$2:$D$5000,0)),IFERROR(INDEX('01_Cad_Pecas'!$H$2:$H$5000,MATCH(VALUE($E1113),'01_Cad_Pecas'!$D$2:$D$5000,0)),"")))</f>
        <v>0</v>
      </c>
      <c r="L1113" s="14">
        <f>IF($E1113="","",IFERROR(INDEX('01_Cad_Pecas'!$I$2:$I$5000,MATCH($E1113,'01_Cad_Pecas'!$D$2:$D$5000,0)),IFERROR(INDEX('01_Cad_Pecas'!$I$2:$I$5000,MATCH(VALUE($E1113),'01_Cad_Pecas'!$D$2:$D$5000,0)),"")))</f>
        <v>0.35</v>
      </c>
      <c r="M1113" s="14">
        <f t="shared" si="191"/>
        <v>12.6</v>
      </c>
      <c r="N1113" s="14">
        <v>46209</v>
      </c>
      <c r="O1113" s="14">
        <v>36</v>
      </c>
      <c r="P1113" s="14"/>
      <c r="Q1113" s="14"/>
      <c r="R1113" s="14"/>
      <c r="S1113" s="14"/>
      <c r="T1113" s="14">
        <f t="shared" si="195"/>
        <v>1</v>
      </c>
      <c r="U1113" s="14" t="s">
        <v>36</v>
      </c>
      <c r="V1113" s="14"/>
      <c r="W1113" s="14"/>
      <c r="X1113" s="14"/>
      <c r="Y1113" s="14"/>
      <c r="Z1113" s="14"/>
      <c r="AA1113" s="11"/>
      <c r="AB1113" s="14" t="str">
        <f t="shared" si="192"/>
        <v>10200,10202,10205|49 COLA DE ESPUMA</v>
      </c>
      <c r="AC1113" t="str">
        <f t="shared" si="193"/>
        <v>|10200|10202|10205|</v>
      </c>
      <c r="AD1113" t="str">
        <f t="shared" si="194"/>
        <v>49 COLA DE ESPUMA</v>
      </c>
    </row>
    <row r="1114" spans="1:30" ht="24" customHeight="1" x14ac:dyDescent="0.35">
      <c r="A1114" s="35">
        <v>46209</v>
      </c>
      <c r="B1114" s="14" t="s">
        <v>3091</v>
      </c>
      <c r="C1114" s="14"/>
      <c r="D1114" s="14" t="s">
        <v>3053</v>
      </c>
      <c r="E1114" s="14" t="s">
        <v>3401</v>
      </c>
      <c r="F1114" s="14" t="s">
        <v>466</v>
      </c>
      <c r="G1114" s="14" t="s">
        <v>3053</v>
      </c>
      <c r="H1114" s="14" t="s">
        <v>3053</v>
      </c>
      <c r="I1114" s="9" t="s">
        <v>3053</v>
      </c>
      <c r="J1114" s="9">
        <v>478</v>
      </c>
      <c r="K1114" s="14">
        <f>IF($E1114="","",IFERROR(INDEX('01_Cad_Pecas'!$H$2:$H$5000,MATCH($E1114,'01_Cad_Pecas'!$D$2:$D$5000,0)),IFERROR(INDEX('01_Cad_Pecas'!$H$2:$H$5000,MATCH(VALUE($E1114),'01_Cad_Pecas'!$D$2:$D$5000,0)),"")))</f>
        <v>0</v>
      </c>
      <c r="L1114" s="14">
        <f>IF($E1114="","",IFERROR(INDEX('01_Cad_Pecas'!$I$2:$I$5000,MATCH($E1114,'01_Cad_Pecas'!$D$2:$D$5000,0)),IFERROR(INDEX('01_Cad_Pecas'!$I$2:$I$5000,MATCH(VALUE($E1114),'01_Cad_Pecas'!$D$2:$D$5000,0)),"")))</f>
        <v>0.35</v>
      </c>
      <c r="M1114" s="14">
        <f t="shared" si="191"/>
        <v>167.29999999999998</v>
      </c>
      <c r="N1114" s="14">
        <v>46209</v>
      </c>
      <c r="O1114" s="14">
        <v>478</v>
      </c>
      <c r="P1114" s="14"/>
      <c r="Q1114" s="14"/>
      <c r="R1114" s="14"/>
      <c r="S1114" s="14"/>
      <c r="T1114" s="14">
        <f t="shared" si="195"/>
        <v>1</v>
      </c>
      <c r="U1114" s="14" t="s">
        <v>36</v>
      </c>
      <c r="V1114" s="14"/>
      <c r="W1114" s="14"/>
      <c r="X1114" s="14"/>
      <c r="Y1114" s="14"/>
      <c r="Z1114" s="14"/>
      <c r="AA1114" s="11"/>
      <c r="AB1114" s="14" t="str">
        <f t="shared" si="192"/>
        <v>10200,10202,10205|49 COLA DE ESPUMA</v>
      </c>
      <c r="AC1114" t="str">
        <f t="shared" si="193"/>
        <v>|10200|10202|10205|</v>
      </c>
      <c r="AD1114" t="str">
        <f t="shared" si="194"/>
        <v>49 COLA DE ESPUMA</v>
      </c>
    </row>
    <row r="1115" spans="1:30" ht="24" customHeight="1" x14ac:dyDescent="0.35">
      <c r="A1115" s="35">
        <v>46209</v>
      </c>
      <c r="B1115" s="14" t="s">
        <v>3091</v>
      </c>
      <c r="C1115" s="14"/>
      <c r="D1115" s="14" t="s">
        <v>3053</v>
      </c>
      <c r="E1115" s="14" t="s">
        <v>3402</v>
      </c>
      <c r="F1115" s="14" t="s">
        <v>470</v>
      </c>
      <c r="G1115" s="14" t="s">
        <v>3053</v>
      </c>
      <c r="H1115" s="14" t="s">
        <v>3053</v>
      </c>
      <c r="I1115" s="9" t="s">
        <v>3053</v>
      </c>
      <c r="J1115" s="9">
        <v>36</v>
      </c>
      <c r="K1115" s="14">
        <f>IF($E1115="","",IFERROR(INDEX('01_Cad_Pecas'!$H$2:$H$5000,MATCH($E1115,'01_Cad_Pecas'!$D$2:$D$5000,0)),IFERROR(INDEX('01_Cad_Pecas'!$H$2:$H$5000,MATCH(VALUE($E1115),'01_Cad_Pecas'!$D$2:$D$5000,0)),"")))</f>
        <v>0</v>
      </c>
      <c r="L1115" s="14">
        <f>IF($E1115="","",IFERROR(INDEX('01_Cad_Pecas'!$I$2:$I$5000,MATCH($E1115,'01_Cad_Pecas'!$D$2:$D$5000,0)),IFERROR(INDEX('01_Cad_Pecas'!$I$2:$I$5000,MATCH(VALUE($E1115),'01_Cad_Pecas'!$D$2:$D$5000,0)),"")))</f>
        <v>0.35</v>
      </c>
      <c r="M1115" s="14">
        <f t="shared" si="191"/>
        <v>12.6</v>
      </c>
      <c r="N1115" s="14">
        <v>46209</v>
      </c>
      <c r="O1115" s="14">
        <v>36</v>
      </c>
      <c r="P1115" s="14"/>
      <c r="Q1115" s="14"/>
      <c r="R1115" s="14"/>
      <c r="S1115" s="14"/>
      <c r="T1115" s="14">
        <f t="shared" si="195"/>
        <v>1</v>
      </c>
      <c r="U1115" s="14" t="s">
        <v>36</v>
      </c>
      <c r="V1115" s="14"/>
      <c r="W1115" s="14"/>
      <c r="X1115" s="14"/>
      <c r="Y1115" s="14"/>
      <c r="Z1115" s="14"/>
      <c r="AA1115" s="11"/>
      <c r="AB1115" s="14" t="str">
        <f t="shared" si="192"/>
        <v>10200,10202,10205|49 COLA DE ESPUMA</v>
      </c>
      <c r="AC1115" t="str">
        <f t="shared" si="193"/>
        <v>|10200|10202|10205|</v>
      </c>
      <c r="AD1115" t="str">
        <f t="shared" si="194"/>
        <v>49 COLA DE ESPUMA</v>
      </c>
    </row>
    <row r="1116" spans="1:30" ht="24" customHeight="1" x14ac:dyDescent="0.35">
      <c r="A1116" s="35">
        <v>46206</v>
      </c>
      <c r="B1116" s="14" t="s">
        <v>3093</v>
      </c>
      <c r="C1116" s="14"/>
      <c r="D1116" s="14" t="s">
        <v>3053</v>
      </c>
      <c r="E1116" s="14" t="s">
        <v>3401</v>
      </c>
      <c r="F1116" s="14" t="s">
        <v>466</v>
      </c>
      <c r="G1116" s="14" t="s">
        <v>3053</v>
      </c>
      <c r="H1116" s="14" t="s">
        <v>3053</v>
      </c>
      <c r="I1116" s="9" t="s">
        <v>3053</v>
      </c>
      <c r="J1116" s="9">
        <v>600</v>
      </c>
      <c r="K1116" s="14">
        <f>IF($E1116="","",IFERROR(INDEX('01_Cad_Pecas'!$H$2:$H$5000,MATCH($E1116,'01_Cad_Pecas'!$D$2:$D$5000,0)),IFERROR(INDEX('01_Cad_Pecas'!$H$2:$H$5000,MATCH(VALUE($E1116),'01_Cad_Pecas'!$D$2:$D$5000,0)),"")))</f>
        <v>0</v>
      </c>
      <c r="L1116" s="14">
        <f>IF($E1116="","",IFERROR(INDEX('01_Cad_Pecas'!$I$2:$I$5000,MATCH($E1116,'01_Cad_Pecas'!$D$2:$D$5000,0)),IFERROR(INDEX('01_Cad_Pecas'!$I$2:$I$5000,MATCH(VALUE($E1116),'01_Cad_Pecas'!$D$2:$D$5000,0)),"")))</f>
        <v>0.35</v>
      </c>
      <c r="M1116" s="14">
        <f t="shared" si="191"/>
        <v>210</v>
      </c>
      <c r="N1116" s="14">
        <v>46209</v>
      </c>
      <c r="O1116" s="14">
        <v>600</v>
      </c>
      <c r="P1116" s="14"/>
      <c r="Q1116" s="14"/>
      <c r="R1116" s="14"/>
      <c r="S1116" s="14"/>
      <c r="T1116" s="14">
        <f t="shared" si="195"/>
        <v>1</v>
      </c>
      <c r="U1116" s="14" t="s">
        <v>36</v>
      </c>
      <c r="V1116" s="14"/>
      <c r="W1116" s="14"/>
      <c r="X1116" s="14"/>
      <c r="Y1116" s="14"/>
      <c r="Z1116" s="14"/>
      <c r="AA1116" s="11"/>
      <c r="AB1116" s="14" t="str">
        <f t="shared" si="192"/>
        <v>10204|49 COLA DE ESPUMA</v>
      </c>
      <c r="AC1116" t="str">
        <f t="shared" si="193"/>
        <v>|10204|</v>
      </c>
      <c r="AD1116" t="str">
        <f t="shared" si="194"/>
        <v>49 COLA DE ESPUMA</v>
      </c>
    </row>
    <row r="1117" spans="1:30" ht="24" customHeight="1" x14ac:dyDescent="0.35">
      <c r="A1117" s="35">
        <v>46210</v>
      </c>
      <c r="B1117" s="14" t="s">
        <v>3094</v>
      </c>
      <c r="C1117" s="14"/>
      <c r="D1117" s="14" t="s">
        <v>3053</v>
      </c>
      <c r="E1117" s="14" t="s">
        <v>3394</v>
      </c>
      <c r="F1117" s="14" t="s">
        <v>477</v>
      </c>
      <c r="G1117" s="14" t="s">
        <v>3053</v>
      </c>
      <c r="H1117" s="14" t="s">
        <v>3053</v>
      </c>
      <c r="I1117" s="9" t="s">
        <v>3053</v>
      </c>
      <c r="J1117" s="9">
        <v>666</v>
      </c>
      <c r="K1117" s="14">
        <f>IF($E1117="","",IFERROR(INDEX('01_Cad_Pecas'!$H$2:$H$5000,MATCH($E1117,'01_Cad_Pecas'!$D$2:$D$5000,0)),IFERROR(INDEX('01_Cad_Pecas'!$H$2:$H$5000,MATCH(VALUE($E1117),'01_Cad_Pecas'!$D$2:$D$5000,0)),"")))</f>
        <v>0</v>
      </c>
      <c r="L1117" s="14">
        <f>IF($E1117="","",IFERROR(INDEX('01_Cad_Pecas'!$I$2:$I$5000,MATCH($E1117,'01_Cad_Pecas'!$D$2:$D$5000,0)),IFERROR(INDEX('01_Cad_Pecas'!$I$2:$I$5000,MATCH(VALUE($E1117),'01_Cad_Pecas'!$D$2:$D$5000,0)),"")))</f>
        <v>0.35</v>
      </c>
      <c r="M1117" s="14">
        <f t="shared" si="191"/>
        <v>233.1</v>
      </c>
      <c r="N1117" s="14">
        <v>46210</v>
      </c>
      <c r="O1117" s="14">
        <v>666</v>
      </c>
      <c r="P1117" s="14"/>
      <c r="Q1117" s="14"/>
      <c r="R1117" s="14"/>
      <c r="S1117" s="14"/>
      <c r="T1117" s="14">
        <f t="shared" si="195"/>
        <v>1</v>
      </c>
      <c r="U1117" s="14" t="s">
        <v>36</v>
      </c>
      <c r="V1117" s="14"/>
      <c r="W1117" s="14"/>
      <c r="X1117" s="14"/>
      <c r="Y1117" s="14"/>
      <c r="Z1117" s="14"/>
      <c r="AA1117" s="11"/>
      <c r="AB1117" s="14" t="str">
        <f t="shared" si="192"/>
        <v>10210|49 COLA DE ESPUMA</v>
      </c>
      <c r="AC1117" t="str">
        <f t="shared" si="193"/>
        <v>|10210|</v>
      </c>
      <c r="AD1117" t="str">
        <f t="shared" si="194"/>
        <v>49 COLA DE ESPUMA</v>
      </c>
    </row>
    <row r="1118" spans="1:30" ht="24" customHeight="1" x14ac:dyDescent="0.35">
      <c r="A1118" s="35">
        <v>46210</v>
      </c>
      <c r="B1118" s="14" t="s">
        <v>3094</v>
      </c>
      <c r="C1118" s="14"/>
      <c r="D1118" s="14" t="s">
        <v>3053</v>
      </c>
      <c r="E1118" s="14" t="s">
        <v>3395</v>
      </c>
      <c r="F1118" s="14" t="s">
        <v>3169</v>
      </c>
      <c r="G1118" s="14" t="s">
        <v>3053</v>
      </c>
      <c r="H1118" s="14" t="s">
        <v>3053</v>
      </c>
      <c r="I1118" s="9" t="s">
        <v>3053</v>
      </c>
      <c r="J1118" s="9">
        <v>38</v>
      </c>
      <c r="K1118" s="14">
        <f>IF($E1118="","",IFERROR(INDEX('01_Cad_Pecas'!$H$2:$H$5000,MATCH($E1118,'01_Cad_Pecas'!$D$2:$D$5000,0)),IFERROR(INDEX('01_Cad_Pecas'!$H$2:$H$5000,MATCH(VALUE($E1118),'01_Cad_Pecas'!$D$2:$D$5000,0)),"")))</f>
        <v>0</v>
      </c>
      <c r="L1118" s="14">
        <f>IF($E1118="","",IFERROR(INDEX('01_Cad_Pecas'!$I$2:$I$5000,MATCH($E1118,'01_Cad_Pecas'!$D$2:$D$5000,0)),IFERROR(INDEX('01_Cad_Pecas'!$I$2:$I$5000,MATCH(VALUE($E1118),'01_Cad_Pecas'!$D$2:$D$5000,0)),"")))</f>
        <v>0.35</v>
      </c>
      <c r="M1118" s="14">
        <f t="shared" si="191"/>
        <v>13.299999999999999</v>
      </c>
      <c r="N1118" s="14">
        <v>46210</v>
      </c>
      <c r="O1118" s="14">
        <v>38</v>
      </c>
      <c r="P1118" s="14"/>
      <c r="Q1118" s="14"/>
      <c r="R1118" s="14"/>
      <c r="S1118" s="14"/>
      <c r="T1118" s="14">
        <f t="shared" si="195"/>
        <v>1</v>
      </c>
      <c r="U1118" s="14" t="s">
        <v>36</v>
      </c>
      <c r="V1118" s="14"/>
      <c r="W1118" s="14"/>
      <c r="X1118" s="14"/>
      <c r="Y1118" s="14"/>
      <c r="Z1118" s="14"/>
      <c r="AA1118" s="11"/>
      <c r="AB1118" s="14" t="str">
        <f t="shared" si="192"/>
        <v>10210|49 COLA DE ESPUMA</v>
      </c>
      <c r="AC1118" t="str">
        <f t="shared" si="193"/>
        <v>|10210|</v>
      </c>
      <c r="AD1118" t="str">
        <f t="shared" si="194"/>
        <v>49 COLA DE ESPUMA</v>
      </c>
    </row>
    <row r="1119" spans="1:30" ht="24" customHeight="1" x14ac:dyDescent="0.35">
      <c r="A1119" s="35">
        <v>46210</v>
      </c>
      <c r="B1119" s="14" t="s">
        <v>3094</v>
      </c>
      <c r="C1119" s="14"/>
      <c r="D1119" s="14" t="s">
        <v>3053</v>
      </c>
      <c r="E1119" s="14" t="s">
        <v>3404</v>
      </c>
      <c r="F1119" s="14" t="s">
        <v>3175</v>
      </c>
      <c r="G1119" s="14" t="s">
        <v>3053</v>
      </c>
      <c r="H1119" s="14" t="s">
        <v>3053</v>
      </c>
      <c r="I1119" s="9" t="s">
        <v>3053</v>
      </c>
      <c r="J1119" s="9">
        <v>110</v>
      </c>
      <c r="K1119" s="14">
        <f>IF($E1119="","",IFERROR(INDEX('01_Cad_Pecas'!$H$2:$H$5000,MATCH($E1119,'01_Cad_Pecas'!$D$2:$D$5000,0)),IFERROR(INDEX('01_Cad_Pecas'!$H$2:$H$5000,MATCH(VALUE($E1119),'01_Cad_Pecas'!$D$2:$D$5000,0)),"")))</f>
        <v>0</v>
      </c>
      <c r="L1119" s="14">
        <f>IF($E1119="","",IFERROR(INDEX('01_Cad_Pecas'!$I$2:$I$5000,MATCH($E1119,'01_Cad_Pecas'!$D$2:$D$5000,0)),IFERROR(INDEX('01_Cad_Pecas'!$I$2:$I$5000,MATCH(VALUE($E1119),'01_Cad_Pecas'!$D$2:$D$5000,0)),"")))</f>
        <v>0.35</v>
      </c>
      <c r="M1119" s="14">
        <f t="shared" si="191"/>
        <v>38.5</v>
      </c>
      <c r="N1119" s="14">
        <v>46210</v>
      </c>
      <c r="O1119" s="14">
        <v>110</v>
      </c>
      <c r="P1119" s="14"/>
      <c r="Q1119" s="14"/>
      <c r="R1119" s="14"/>
      <c r="S1119" s="14"/>
      <c r="T1119" s="14">
        <f t="shared" si="195"/>
        <v>1</v>
      </c>
      <c r="U1119" s="14" t="s">
        <v>36</v>
      </c>
      <c r="V1119" s="14"/>
      <c r="W1119" s="14"/>
      <c r="X1119" s="14"/>
      <c r="Y1119" s="14"/>
      <c r="Z1119" s="14"/>
      <c r="AA1119" s="11"/>
      <c r="AB1119" s="14" t="str">
        <f t="shared" si="192"/>
        <v>10210|49 COLA DE ESPUMA</v>
      </c>
      <c r="AC1119" t="str">
        <f t="shared" si="193"/>
        <v>|10210|</v>
      </c>
      <c r="AD1119" t="str">
        <f t="shared" si="194"/>
        <v>49 COLA DE ESPUMA</v>
      </c>
    </row>
    <row r="1120" spans="1:30" ht="24" customHeight="1" x14ac:dyDescent="0.35">
      <c r="A1120" s="35">
        <v>46210</v>
      </c>
      <c r="B1120" s="14" t="s">
        <v>3094</v>
      </c>
      <c r="C1120" s="14"/>
      <c r="D1120" s="14" t="s">
        <v>3053</v>
      </c>
      <c r="E1120" s="14" t="s">
        <v>3396</v>
      </c>
      <c r="F1120" s="14" t="s">
        <v>3174</v>
      </c>
      <c r="G1120" s="14" t="s">
        <v>3053</v>
      </c>
      <c r="H1120" s="14" t="s">
        <v>3053</v>
      </c>
      <c r="I1120" s="9" t="s">
        <v>3053</v>
      </c>
      <c r="J1120" s="9">
        <v>440</v>
      </c>
      <c r="K1120" s="14">
        <f>IF($E1120="","",IFERROR(INDEX('01_Cad_Pecas'!$H$2:$H$5000,MATCH($E1120,'01_Cad_Pecas'!$D$2:$D$5000,0)),IFERROR(INDEX('01_Cad_Pecas'!$H$2:$H$5000,MATCH(VALUE($E1120),'01_Cad_Pecas'!$D$2:$D$5000,0)),"")))</f>
        <v>0</v>
      </c>
      <c r="L1120" s="14">
        <f>IF($E1120="","",IFERROR(INDEX('01_Cad_Pecas'!$I$2:$I$5000,MATCH($E1120,'01_Cad_Pecas'!$D$2:$D$5000,0)),IFERROR(INDEX('01_Cad_Pecas'!$I$2:$I$5000,MATCH(VALUE($E1120),'01_Cad_Pecas'!$D$2:$D$5000,0)),"")))</f>
        <v>0.35</v>
      </c>
      <c r="M1120" s="14">
        <f t="shared" si="191"/>
        <v>154</v>
      </c>
      <c r="N1120" s="14">
        <v>46210</v>
      </c>
      <c r="O1120" s="14">
        <v>440</v>
      </c>
      <c r="P1120" s="14"/>
      <c r="Q1120" s="14"/>
      <c r="R1120" s="14"/>
      <c r="S1120" s="14"/>
      <c r="T1120" s="14">
        <f t="shared" si="195"/>
        <v>1</v>
      </c>
      <c r="U1120" s="14" t="s">
        <v>36</v>
      </c>
      <c r="V1120" s="14"/>
      <c r="W1120" s="14"/>
      <c r="X1120" s="14"/>
      <c r="Y1120" s="14"/>
      <c r="Z1120" s="14"/>
      <c r="AA1120" s="11"/>
      <c r="AB1120" s="14" t="str">
        <f t="shared" si="192"/>
        <v>10210|49 COLA DE ESPUMA</v>
      </c>
      <c r="AC1120" t="str">
        <f t="shared" si="193"/>
        <v>|10210|</v>
      </c>
      <c r="AD1120" t="str">
        <f t="shared" si="194"/>
        <v>49 COLA DE ESPUMA</v>
      </c>
    </row>
    <row r="1121" spans="1:30" ht="24" customHeight="1" x14ac:dyDescent="0.35">
      <c r="A1121" s="35">
        <v>46210</v>
      </c>
      <c r="B1121" s="14" t="s">
        <v>3094</v>
      </c>
      <c r="C1121" s="14"/>
      <c r="D1121" s="14" t="s">
        <v>3053</v>
      </c>
      <c r="E1121" s="14" t="s">
        <v>3397</v>
      </c>
      <c r="F1121" s="14" t="s">
        <v>3170</v>
      </c>
      <c r="G1121" s="14" t="s">
        <v>3053</v>
      </c>
      <c r="H1121" s="14" t="s">
        <v>3053</v>
      </c>
      <c r="I1121" s="9" t="s">
        <v>3053</v>
      </c>
      <c r="J1121" s="9">
        <v>36</v>
      </c>
      <c r="K1121" s="14">
        <f>IF($E1121="","",IFERROR(INDEX('01_Cad_Pecas'!$H$2:$H$5000,MATCH($E1121,'01_Cad_Pecas'!$D$2:$D$5000,0)),IFERROR(INDEX('01_Cad_Pecas'!$H$2:$H$5000,MATCH(VALUE($E1121),'01_Cad_Pecas'!$D$2:$D$5000,0)),"")))</f>
        <v>0</v>
      </c>
      <c r="L1121" s="14">
        <f>IF($E1121="","",IFERROR(INDEX('01_Cad_Pecas'!$I$2:$I$5000,MATCH($E1121,'01_Cad_Pecas'!$D$2:$D$5000,0)),IFERROR(INDEX('01_Cad_Pecas'!$I$2:$I$5000,MATCH(VALUE($E1121),'01_Cad_Pecas'!$D$2:$D$5000,0)),"")))</f>
        <v>0.35</v>
      </c>
      <c r="M1121" s="14">
        <f t="shared" si="191"/>
        <v>12.6</v>
      </c>
      <c r="N1121" s="14">
        <v>46210</v>
      </c>
      <c r="O1121" s="14">
        <v>36</v>
      </c>
      <c r="P1121" s="14"/>
      <c r="Q1121" s="14"/>
      <c r="R1121" s="14"/>
      <c r="S1121" s="14"/>
      <c r="T1121" s="14">
        <f t="shared" si="195"/>
        <v>1</v>
      </c>
      <c r="U1121" s="14" t="s">
        <v>36</v>
      </c>
      <c r="V1121" s="14"/>
      <c r="W1121" s="14"/>
      <c r="X1121" s="14"/>
      <c r="Y1121" s="14"/>
      <c r="Z1121" s="14"/>
      <c r="AA1121" s="11"/>
      <c r="AB1121" s="14" t="str">
        <f t="shared" si="192"/>
        <v>10210|49 COLA DE ESPUMA</v>
      </c>
      <c r="AC1121" t="str">
        <f t="shared" si="193"/>
        <v>|10210|</v>
      </c>
      <c r="AD1121" t="str">
        <f t="shared" si="194"/>
        <v>49 COLA DE ESPUMA</v>
      </c>
    </row>
    <row r="1122" spans="1:30" ht="24" customHeight="1" x14ac:dyDescent="0.35">
      <c r="A1122" s="35">
        <v>46210</v>
      </c>
      <c r="B1122" s="14" t="s">
        <v>3094</v>
      </c>
      <c r="C1122" s="14"/>
      <c r="D1122" s="14" t="s">
        <v>3053</v>
      </c>
      <c r="E1122" s="14" t="s">
        <v>3399</v>
      </c>
      <c r="F1122" s="14" t="s">
        <v>3172</v>
      </c>
      <c r="G1122" s="14" t="s">
        <v>3053</v>
      </c>
      <c r="H1122" s="14" t="s">
        <v>3053</v>
      </c>
      <c r="I1122" s="9" t="s">
        <v>3053</v>
      </c>
      <c r="J1122" s="9">
        <v>476</v>
      </c>
      <c r="K1122" s="14">
        <f>IF($E1122="","",IFERROR(INDEX('01_Cad_Pecas'!$H$2:$H$5000,MATCH($E1122,'01_Cad_Pecas'!$D$2:$D$5000,0)),IFERROR(INDEX('01_Cad_Pecas'!$H$2:$H$5000,MATCH(VALUE($E1122),'01_Cad_Pecas'!$D$2:$D$5000,0)),"")))</f>
        <v>0</v>
      </c>
      <c r="L1122" s="14">
        <f>IF($E1122="","",IFERROR(INDEX('01_Cad_Pecas'!$I$2:$I$5000,MATCH($E1122,'01_Cad_Pecas'!$D$2:$D$5000,0)),IFERROR(INDEX('01_Cad_Pecas'!$I$2:$I$5000,MATCH(VALUE($E1122),'01_Cad_Pecas'!$D$2:$D$5000,0)),"")))</f>
        <v>0.35</v>
      </c>
      <c r="M1122" s="14">
        <f t="shared" si="191"/>
        <v>166.6</v>
      </c>
      <c r="N1122" s="14">
        <v>46210</v>
      </c>
      <c r="O1122" s="14">
        <v>476</v>
      </c>
      <c r="P1122" s="14"/>
      <c r="Q1122" s="14"/>
      <c r="R1122" s="14"/>
      <c r="S1122" s="14"/>
      <c r="T1122" s="14">
        <f t="shared" si="195"/>
        <v>1</v>
      </c>
      <c r="U1122" s="14" t="s">
        <v>36</v>
      </c>
      <c r="V1122" s="14"/>
      <c r="W1122" s="14"/>
      <c r="X1122" s="14"/>
      <c r="Y1122" s="14"/>
      <c r="Z1122" s="14"/>
      <c r="AA1122" s="11"/>
      <c r="AB1122" s="14" t="str">
        <f t="shared" si="192"/>
        <v>10210|49 COLA DE ESPUMA</v>
      </c>
      <c r="AC1122" t="str">
        <f t="shared" si="193"/>
        <v>|10210|</v>
      </c>
      <c r="AD1122" t="str">
        <f t="shared" si="194"/>
        <v>49 COLA DE ESPUMA</v>
      </c>
    </row>
    <row r="1123" spans="1:30" ht="24" customHeight="1" x14ac:dyDescent="0.35">
      <c r="A1123" s="35">
        <v>46210</v>
      </c>
      <c r="B1123" s="14" t="s">
        <v>3094</v>
      </c>
      <c r="C1123" s="14"/>
      <c r="D1123" s="14" t="s">
        <v>3053</v>
      </c>
      <c r="E1123" s="14" t="s">
        <v>3401</v>
      </c>
      <c r="F1123" s="14" t="s">
        <v>466</v>
      </c>
      <c r="G1123" s="14" t="s">
        <v>3053</v>
      </c>
      <c r="H1123" s="14" t="s">
        <v>3053</v>
      </c>
      <c r="I1123" s="9" t="s">
        <v>3053</v>
      </c>
      <c r="J1123" s="9">
        <v>302</v>
      </c>
      <c r="K1123" s="14">
        <f>IF($E1123="","",IFERROR(INDEX('01_Cad_Pecas'!$H$2:$H$5000,MATCH($E1123,'01_Cad_Pecas'!$D$2:$D$5000,0)),IFERROR(INDEX('01_Cad_Pecas'!$H$2:$H$5000,MATCH(VALUE($E1123),'01_Cad_Pecas'!$D$2:$D$5000,0)),"")))</f>
        <v>0</v>
      </c>
      <c r="L1123" s="14">
        <f>IF($E1123="","",IFERROR(INDEX('01_Cad_Pecas'!$I$2:$I$5000,MATCH($E1123,'01_Cad_Pecas'!$D$2:$D$5000,0)),IFERROR(INDEX('01_Cad_Pecas'!$I$2:$I$5000,MATCH(VALUE($E1123),'01_Cad_Pecas'!$D$2:$D$5000,0)),"")))</f>
        <v>0.35</v>
      </c>
      <c r="M1123" s="14">
        <f t="shared" si="191"/>
        <v>105.69999999999999</v>
      </c>
      <c r="N1123" s="14">
        <v>46210</v>
      </c>
      <c r="O1123" s="14">
        <v>302</v>
      </c>
      <c r="P1123" s="14"/>
      <c r="Q1123" s="14"/>
      <c r="R1123" s="14"/>
      <c r="S1123" s="14"/>
      <c r="T1123" s="14">
        <f t="shared" si="195"/>
        <v>1</v>
      </c>
      <c r="U1123" s="14" t="s">
        <v>36</v>
      </c>
      <c r="V1123" s="14"/>
      <c r="W1123" s="14"/>
      <c r="X1123" s="14"/>
      <c r="Y1123" s="14"/>
      <c r="Z1123" s="14"/>
      <c r="AA1123" s="11"/>
      <c r="AB1123" s="14" t="str">
        <f t="shared" si="192"/>
        <v>10210|49 COLA DE ESPUMA</v>
      </c>
      <c r="AC1123" t="str">
        <f t="shared" si="193"/>
        <v>|10210|</v>
      </c>
      <c r="AD1123" t="str">
        <f t="shared" si="194"/>
        <v>49 COLA DE ESPUMA</v>
      </c>
    </row>
    <row r="1124" spans="1:30" ht="24" customHeight="1" x14ac:dyDescent="0.35">
      <c r="A1124" s="35">
        <v>46210</v>
      </c>
      <c r="B1124" s="14" t="s">
        <v>3094</v>
      </c>
      <c r="C1124" s="14"/>
      <c r="D1124" s="14" t="s">
        <v>3053</v>
      </c>
      <c r="E1124" s="14" t="s">
        <v>3405</v>
      </c>
      <c r="F1124" s="14" t="s">
        <v>476</v>
      </c>
      <c r="G1124" s="14" t="s">
        <v>3053</v>
      </c>
      <c r="H1124" s="14" t="s">
        <v>3053</v>
      </c>
      <c r="I1124" s="9" t="s">
        <v>3053</v>
      </c>
      <c r="J1124" s="9">
        <v>84</v>
      </c>
      <c r="K1124" s="14">
        <f>IF($E1124="","",IFERROR(INDEX('01_Cad_Pecas'!$H$2:$H$5000,MATCH($E1124,'01_Cad_Pecas'!$D$2:$D$5000,0)),IFERROR(INDEX('01_Cad_Pecas'!$H$2:$H$5000,MATCH(VALUE($E1124),'01_Cad_Pecas'!$D$2:$D$5000,0)),"")))</f>
        <v>0</v>
      </c>
      <c r="L1124" s="14">
        <f>IF($E1124="","",IFERROR(INDEX('01_Cad_Pecas'!$I$2:$I$5000,MATCH($E1124,'01_Cad_Pecas'!$D$2:$D$5000,0)),IFERROR(INDEX('01_Cad_Pecas'!$I$2:$I$5000,MATCH(VALUE($E1124),'01_Cad_Pecas'!$D$2:$D$5000,0)),"")))</f>
        <v>0.35</v>
      </c>
      <c r="M1124" s="14">
        <f t="shared" si="191"/>
        <v>29.4</v>
      </c>
      <c r="N1124" s="14">
        <v>46210</v>
      </c>
      <c r="O1124" s="14">
        <v>84</v>
      </c>
      <c r="P1124" s="14"/>
      <c r="Q1124" s="14"/>
      <c r="R1124" s="14"/>
      <c r="S1124" s="14"/>
      <c r="T1124" s="14">
        <f t="shared" si="195"/>
        <v>1</v>
      </c>
      <c r="U1124" s="14" t="s">
        <v>36</v>
      </c>
      <c r="V1124" s="14"/>
      <c r="W1124" s="14"/>
      <c r="X1124" s="14"/>
      <c r="Y1124" s="14"/>
      <c r="Z1124" s="14"/>
      <c r="AA1124" s="11"/>
      <c r="AB1124" s="14" t="str">
        <f t="shared" si="192"/>
        <v>10210|49 COLA DE ESPUMA</v>
      </c>
      <c r="AC1124" t="str">
        <f t="shared" si="193"/>
        <v>|10210|</v>
      </c>
      <c r="AD1124" t="str">
        <f t="shared" si="194"/>
        <v>49 COLA DE ESPUMA</v>
      </c>
    </row>
    <row r="1125" spans="1:30" ht="24" customHeight="1" x14ac:dyDescent="0.35">
      <c r="A1125" s="35">
        <v>46210</v>
      </c>
      <c r="B1125" s="14" t="s">
        <v>3094</v>
      </c>
      <c r="C1125" s="14"/>
      <c r="D1125" s="14" t="s">
        <v>3053</v>
      </c>
      <c r="E1125" s="14" t="s">
        <v>3406</v>
      </c>
      <c r="F1125" s="14" t="s">
        <v>478</v>
      </c>
      <c r="G1125" s="14" t="s">
        <v>3053</v>
      </c>
      <c r="H1125" s="14" t="s">
        <v>3053</v>
      </c>
      <c r="I1125" s="9" t="s">
        <v>3053</v>
      </c>
      <c r="J1125" s="9">
        <v>42</v>
      </c>
      <c r="K1125" s="14">
        <f>IF($E1125="","",IFERROR(INDEX('01_Cad_Pecas'!$H$2:$H$5000,MATCH($E1125,'01_Cad_Pecas'!$D$2:$D$5000,0)),IFERROR(INDEX('01_Cad_Pecas'!$H$2:$H$5000,MATCH(VALUE($E1125),'01_Cad_Pecas'!$D$2:$D$5000,0)),"")))</f>
        <v>0</v>
      </c>
      <c r="L1125" s="14">
        <f>IF($E1125="","",IFERROR(INDEX('01_Cad_Pecas'!$I$2:$I$5000,MATCH($E1125,'01_Cad_Pecas'!$D$2:$D$5000,0)),IFERROR(INDEX('01_Cad_Pecas'!$I$2:$I$5000,MATCH(VALUE($E1125),'01_Cad_Pecas'!$D$2:$D$5000,0)),"")))</f>
        <v>0.35</v>
      </c>
      <c r="M1125" s="14">
        <f t="shared" si="191"/>
        <v>14.7</v>
      </c>
      <c r="N1125" s="14">
        <v>46210</v>
      </c>
      <c r="O1125" s="14">
        <v>42</v>
      </c>
      <c r="P1125" s="14"/>
      <c r="Q1125" s="14"/>
      <c r="R1125" s="14"/>
      <c r="S1125" s="14"/>
      <c r="T1125" s="14">
        <f t="shared" si="195"/>
        <v>1</v>
      </c>
      <c r="U1125" s="14" t="s">
        <v>36</v>
      </c>
      <c r="V1125" s="14"/>
      <c r="W1125" s="14"/>
      <c r="X1125" s="14"/>
      <c r="Y1125" s="14"/>
      <c r="Z1125" s="14"/>
      <c r="AA1125" s="11"/>
      <c r="AB1125" s="14" t="str">
        <f t="shared" si="192"/>
        <v>10210|49 COLA DE ESPUMA</v>
      </c>
      <c r="AC1125" t="str">
        <f t="shared" si="193"/>
        <v>|10210|</v>
      </c>
      <c r="AD1125" t="str">
        <f t="shared" si="194"/>
        <v>49 COLA DE ESPUMA</v>
      </c>
    </row>
    <row r="1126" spans="1:30" ht="24" customHeight="1" x14ac:dyDescent="0.35">
      <c r="A1126" s="35">
        <v>46204</v>
      </c>
      <c r="B1126" s="14" t="s">
        <v>3095</v>
      </c>
      <c r="C1126" s="14"/>
      <c r="D1126" s="14" t="s">
        <v>3060</v>
      </c>
      <c r="E1126" s="14" t="s">
        <v>3407</v>
      </c>
      <c r="F1126" s="14" t="s">
        <v>3204</v>
      </c>
      <c r="G1126" s="14" t="s">
        <v>3060</v>
      </c>
      <c r="H1126" s="14" t="s">
        <v>3060</v>
      </c>
      <c r="I1126" s="9" t="s">
        <v>3060</v>
      </c>
      <c r="J1126" s="9">
        <v>156</v>
      </c>
      <c r="K1126" s="14">
        <f>IF($E1126="","",IFERROR(INDEX('01_Cad_Pecas'!$H$2:$H$5000,MATCH($E1126,'01_Cad_Pecas'!$D$2:$D$5000,0)),IFERROR(INDEX('01_Cad_Pecas'!$H$2:$H$5000,MATCH(VALUE($E1126),'01_Cad_Pecas'!$D$2:$D$5000,0)),"")))</f>
        <v>3</v>
      </c>
      <c r="L1126" s="14">
        <f>IF($E1126="","",IFERROR(INDEX('01_Cad_Pecas'!$I$2:$I$5000,MATCH($E1126,'01_Cad_Pecas'!$D$2:$D$5000,0)),IFERROR(INDEX('01_Cad_Pecas'!$I$2:$I$5000,MATCH(VALUE($E1126),'01_Cad_Pecas'!$D$2:$D$5000,0)),"")))</f>
        <v>6.7799999999999999E-2</v>
      </c>
      <c r="M1126" s="14">
        <f t="shared" si="191"/>
        <v>13.5768</v>
      </c>
      <c r="N1126" s="14">
        <v>46205</v>
      </c>
      <c r="O1126" s="14">
        <v>156</v>
      </c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1"/>
      <c r="AB1126" s="14" t="str">
        <f t="shared" si="192"/>
        <v>10199,10201|9 COLADEIRAS</v>
      </c>
      <c r="AC1126" t="str">
        <f t="shared" si="193"/>
        <v>|10199|10201|</v>
      </c>
      <c r="AD1126" t="str">
        <f t="shared" si="194"/>
        <v>9 COLADEIRAS</v>
      </c>
    </row>
    <row r="1127" spans="1:30" ht="24" customHeight="1" x14ac:dyDescent="0.35">
      <c r="A1127" s="35">
        <v>46204</v>
      </c>
      <c r="B1127" s="14" t="s">
        <v>3095</v>
      </c>
      <c r="C1127" s="14"/>
      <c r="D1127" s="14" t="s">
        <v>3060</v>
      </c>
      <c r="E1127" s="14" t="s">
        <v>3408</v>
      </c>
      <c r="F1127" s="14" t="s">
        <v>2939</v>
      </c>
      <c r="G1127" s="14" t="s">
        <v>3060</v>
      </c>
      <c r="H1127" s="14" t="s">
        <v>3060</v>
      </c>
      <c r="I1127" s="9" t="s">
        <v>3060</v>
      </c>
      <c r="J1127" s="9">
        <v>80</v>
      </c>
      <c r="K1127" s="14">
        <f>IF($E1127="","",IFERROR(INDEX('01_Cad_Pecas'!$H$2:$H$5000,MATCH($E1127,'01_Cad_Pecas'!$D$2:$D$5000,0)),IFERROR(INDEX('01_Cad_Pecas'!$H$2:$H$5000,MATCH(VALUE($E1127),'01_Cad_Pecas'!$D$2:$D$5000,0)),"")))</f>
        <v>3</v>
      </c>
      <c r="L1127" s="14">
        <f>IF($E1127="","",IFERROR(INDEX('01_Cad_Pecas'!$I$2:$I$5000,MATCH($E1127,'01_Cad_Pecas'!$D$2:$D$5000,0)),IFERROR(INDEX('01_Cad_Pecas'!$I$2:$I$5000,MATCH(VALUE($E1127),'01_Cad_Pecas'!$D$2:$D$5000,0)),"")))</f>
        <v>6.7799999999999999E-2</v>
      </c>
      <c r="M1127" s="14">
        <f t="shared" si="191"/>
        <v>8.4239999999999995</v>
      </c>
      <c r="N1127" s="14">
        <v>46205</v>
      </c>
      <c r="O1127" s="14">
        <v>80</v>
      </c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1"/>
      <c r="AB1127" s="14" t="str">
        <f t="shared" si="192"/>
        <v>10199,10201|9 COLADEIRAS</v>
      </c>
      <c r="AC1127" t="str">
        <f t="shared" si="193"/>
        <v>|10199|10201|</v>
      </c>
      <c r="AD1127" t="str">
        <f t="shared" si="194"/>
        <v>9 COLADEIRAS</v>
      </c>
    </row>
    <row r="1128" spans="1:30" ht="24" customHeight="1" x14ac:dyDescent="0.35">
      <c r="A1128" s="35">
        <v>46204</v>
      </c>
      <c r="B1128" s="14" t="s">
        <v>3095</v>
      </c>
      <c r="C1128" s="14"/>
      <c r="D1128" s="14" t="s">
        <v>3060</v>
      </c>
      <c r="E1128" s="14" t="s">
        <v>3409</v>
      </c>
      <c r="F1128" s="14" t="s">
        <v>3410</v>
      </c>
      <c r="G1128" s="14" t="s">
        <v>3060</v>
      </c>
      <c r="H1128" s="14" t="s">
        <v>3060</v>
      </c>
      <c r="I1128" s="9" t="s">
        <v>3060</v>
      </c>
      <c r="J1128" s="9">
        <v>8</v>
      </c>
      <c r="K1128" s="14">
        <f>IF($E1128="","",IFERROR(INDEX('01_Cad_Pecas'!$H$2:$H$5000,MATCH($E1128,'01_Cad_Pecas'!$D$2:$D$5000,0)),IFERROR(INDEX('01_Cad_Pecas'!$H$2:$H$5000,MATCH(VALUE($E1128),'01_Cad_Pecas'!$D$2:$D$5000,0)),"")))</f>
        <v>3</v>
      </c>
      <c r="L1128" s="14">
        <f>IF($E1128="","",IFERROR(INDEX('01_Cad_Pecas'!$I$2:$I$5000,MATCH($E1128,'01_Cad_Pecas'!$D$2:$D$5000,0)),IFERROR(INDEX('01_Cad_Pecas'!$I$2:$I$5000,MATCH(VALUE($E1128),'01_Cad_Pecas'!$D$2:$D$5000,0)),"")))</f>
        <v>6.7799999999999999E-2</v>
      </c>
      <c r="M1128" s="14">
        <f t="shared" si="191"/>
        <v>3.5423999999999998</v>
      </c>
      <c r="N1128" s="14">
        <v>46205</v>
      </c>
      <c r="O1128" s="14">
        <v>8</v>
      </c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1"/>
      <c r="AB1128" s="14" t="str">
        <f t="shared" si="192"/>
        <v>10199,10201|9 COLADEIRAS</v>
      </c>
      <c r="AC1128" t="str">
        <f t="shared" si="193"/>
        <v>|10199|10201|</v>
      </c>
      <c r="AD1128" t="str">
        <f t="shared" si="194"/>
        <v>9 COLADEIRAS</v>
      </c>
    </row>
    <row r="1129" spans="1:30" ht="24" customHeight="1" x14ac:dyDescent="0.35">
      <c r="A1129" s="35">
        <v>46204</v>
      </c>
      <c r="B1129" s="14" t="s">
        <v>3095</v>
      </c>
      <c r="C1129" s="14"/>
      <c r="D1129" s="14" t="s">
        <v>3060</v>
      </c>
      <c r="E1129" s="14" t="s">
        <v>3411</v>
      </c>
      <c r="F1129" s="14" t="s">
        <v>3190</v>
      </c>
      <c r="G1129" s="14" t="s">
        <v>3060</v>
      </c>
      <c r="H1129" s="14" t="s">
        <v>3060</v>
      </c>
      <c r="I1129" s="9" t="s">
        <v>3060</v>
      </c>
      <c r="J1129" s="9">
        <v>88</v>
      </c>
      <c r="K1129" s="14">
        <f>IF($E1129="","",IFERROR(INDEX('01_Cad_Pecas'!$H$2:$H$5000,MATCH($E1129,'01_Cad_Pecas'!$D$2:$D$5000,0)),IFERROR(INDEX('01_Cad_Pecas'!$H$2:$H$5000,MATCH(VALUE($E1129),'01_Cad_Pecas'!$D$2:$D$5000,0)),"")))</f>
        <v>3</v>
      </c>
      <c r="L1129" s="14">
        <f>IF($E1129="","",IFERROR(INDEX('01_Cad_Pecas'!$I$2:$I$5000,MATCH($E1129,'01_Cad_Pecas'!$D$2:$D$5000,0)),IFERROR(INDEX('01_Cad_Pecas'!$I$2:$I$5000,MATCH(VALUE($E1129),'01_Cad_Pecas'!$D$2:$D$5000,0)),"")))</f>
        <v>6.7799999999999999E-2</v>
      </c>
      <c r="M1129" s="14">
        <f t="shared" si="191"/>
        <v>8.9664000000000001</v>
      </c>
      <c r="N1129" s="14">
        <v>46205</v>
      </c>
      <c r="O1129" s="14">
        <v>88</v>
      </c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1"/>
      <c r="AB1129" s="14" t="str">
        <f t="shared" si="192"/>
        <v>10199,10201|9 COLADEIRAS</v>
      </c>
      <c r="AC1129" t="str">
        <f t="shared" si="193"/>
        <v>|10199|10201|</v>
      </c>
      <c r="AD1129" t="str">
        <f t="shared" si="194"/>
        <v>9 COLADEIRAS</v>
      </c>
    </row>
    <row r="1130" spans="1:30" ht="24" customHeight="1" x14ac:dyDescent="0.35">
      <c r="A1130" s="35">
        <v>46204</v>
      </c>
      <c r="B1130" s="14" t="s">
        <v>3095</v>
      </c>
      <c r="C1130" s="14"/>
      <c r="D1130" s="14" t="s">
        <v>3060</v>
      </c>
      <c r="E1130" s="14" t="s">
        <v>3412</v>
      </c>
      <c r="F1130" s="14" t="s">
        <v>3208</v>
      </c>
      <c r="G1130" s="14" t="s">
        <v>3060</v>
      </c>
      <c r="H1130" s="14" t="s">
        <v>3060</v>
      </c>
      <c r="I1130" s="9" t="s">
        <v>3060</v>
      </c>
      <c r="J1130" s="9">
        <v>40</v>
      </c>
      <c r="K1130" s="14">
        <f>IF($E1130="","",IFERROR(INDEX('01_Cad_Pecas'!$H$2:$H$5000,MATCH($E1130,'01_Cad_Pecas'!$D$2:$D$5000,0)),IFERROR(INDEX('01_Cad_Pecas'!$H$2:$H$5000,MATCH(VALUE($E1130),'01_Cad_Pecas'!$D$2:$D$5000,0)),"")))</f>
        <v>3</v>
      </c>
      <c r="L1130" s="14">
        <f>IF($E1130="","",IFERROR(INDEX('01_Cad_Pecas'!$I$2:$I$5000,MATCH($E1130,'01_Cad_Pecas'!$D$2:$D$5000,0)),IFERROR(INDEX('01_Cad_Pecas'!$I$2:$I$5000,MATCH(VALUE($E1130),'01_Cad_Pecas'!$D$2:$D$5000,0)),"")))</f>
        <v>6.7799999999999999E-2</v>
      </c>
      <c r="M1130" s="14">
        <f t="shared" si="191"/>
        <v>5.7119999999999997</v>
      </c>
      <c r="N1130" s="14">
        <v>46205</v>
      </c>
      <c r="O1130" s="14">
        <v>40</v>
      </c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1"/>
      <c r="AB1130" s="14" t="str">
        <f t="shared" si="192"/>
        <v>10199,10201|9 COLADEIRAS</v>
      </c>
      <c r="AC1130" t="str">
        <f t="shared" si="193"/>
        <v>|10199|10201|</v>
      </c>
      <c r="AD1130" t="str">
        <f t="shared" si="194"/>
        <v>9 COLADEIRAS</v>
      </c>
    </row>
    <row r="1131" spans="1:30" ht="24" customHeight="1" x14ac:dyDescent="0.35">
      <c r="A1131" s="35">
        <v>46204</v>
      </c>
      <c r="B1131" s="14" t="s">
        <v>3095</v>
      </c>
      <c r="C1131" s="14"/>
      <c r="D1131" s="14" t="s">
        <v>3060</v>
      </c>
      <c r="E1131" s="14" t="s">
        <v>3413</v>
      </c>
      <c r="F1131" s="14" t="s">
        <v>3209</v>
      </c>
      <c r="G1131" s="14" t="s">
        <v>3060</v>
      </c>
      <c r="H1131" s="14" t="s">
        <v>3060</v>
      </c>
      <c r="I1131" s="9" t="s">
        <v>3060</v>
      </c>
      <c r="J1131" s="9">
        <v>20</v>
      </c>
      <c r="K1131" s="14">
        <f>IF($E1131="","",IFERROR(INDEX('01_Cad_Pecas'!$H$2:$H$5000,MATCH($E1131,'01_Cad_Pecas'!$D$2:$D$5000,0)),IFERROR(INDEX('01_Cad_Pecas'!$H$2:$H$5000,MATCH(VALUE($E1131),'01_Cad_Pecas'!$D$2:$D$5000,0)),"")))</f>
        <v>3</v>
      </c>
      <c r="L1131" s="14">
        <f>IF($E1131="","",IFERROR(INDEX('01_Cad_Pecas'!$I$2:$I$5000,MATCH($E1131,'01_Cad_Pecas'!$D$2:$D$5000,0)),IFERROR(INDEX('01_Cad_Pecas'!$I$2:$I$5000,MATCH(VALUE($E1131),'01_Cad_Pecas'!$D$2:$D$5000,0)),"")))</f>
        <v>6.7799999999999999E-2</v>
      </c>
      <c r="M1131" s="14">
        <f t="shared" si="191"/>
        <v>4.3559999999999999</v>
      </c>
      <c r="N1131" s="14">
        <v>46205</v>
      </c>
      <c r="O1131" s="14">
        <v>20</v>
      </c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1"/>
      <c r="AB1131" s="14" t="str">
        <f t="shared" si="192"/>
        <v>10199,10201|9 COLADEIRAS</v>
      </c>
      <c r="AC1131" t="str">
        <f t="shared" si="193"/>
        <v>|10199|10201|</v>
      </c>
      <c r="AD1131" t="str">
        <f t="shared" si="194"/>
        <v>9 COLADEIRAS</v>
      </c>
    </row>
    <row r="1132" spans="1:30" ht="24" customHeight="1" x14ac:dyDescent="0.35">
      <c r="A1132" s="35">
        <v>46204</v>
      </c>
      <c r="B1132" s="14" t="s">
        <v>3095</v>
      </c>
      <c r="C1132" s="14"/>
      <c r="D1132" s="14" t="s">
        <v>3060</v>
      </c>
      <c r="E1132" s="14" t="s">
        <v>3414</v>
      </c>
      <c r="F1132" s="14" t="s">
        <v>3415</v>
      </c>
      <c r="G1132" s="14" t="s">
        <v>3060</v>
      </c>
      <c r="H1132" s="14" t="s">
        <v>3060</v>
      </c>
      <c r="I1132" s="9" t="s">
        <v>3060</v>
      </c>
      <c r="J1132" s="9">
        <v>10</v>
      </c>
      <c r="K1132" s="14">
        <f>IF($E1132="","",IFERROR(INDEX('01_Cad_Pecas'!$H$2:$H$5000,MATCH($E1132,'01_Cad_Pecas'!$D$2:$D$5000,0)),IFERROR(INDEX('01_Cad_Pecas'!$H$2:$H$5000,MATCH(VALUE($E1132),'01_Cad_Pecas'!$D$2:$D$5000,0)),"")))</f>
        <v>5</v>
      </c>
      <c r="L1132" s="14">
        <f>IF($E1132="","",IFERROR(INDEX('01_Cad_Pecas'!$I$2:$I$5000,MATCH($E1132,'01_Cad_Pecas'!$D$2:$D$5000,0)),IFERROR(INDEX('01_Cad_Pecas'!$I$2:$I$5000,MATCH(VALUE($E1132),'01_Cad_Pecas'!$D$2:$D$5000,0)),"")))</f>
        <v>2.2400000000000002</v>
      </c>
      <c r="M1132" s="14">
        <f t="shared" si="191"/>
        <v>27.400000000000002</v>
      </c>
      <c r="N1132" s="14">
        <v>46205</v>
      </c>
      <c r="O1132" s="14">
        <v>10</v>
      </c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1"/>
      <c r="AB1132" s="14" t="str">
        <f t="shared" si="192"/>
        <v>10199,10201|9 COLADEIRAS</v>
      </c>
      <c r="AC1132" t="str">
        <f t="shared" si="193"/>
        <v>|10199|10201|</v>
      </c>
      <c r="AD1132" t="str">
        <f t="shared" si="194"/>
        <v>9 COLADEIRAS</v>
      </c>
    </row>
    <row r="1133" spans="1:30" ht="24" customHeight="1" x14ac:dyDescent="0.35">
      <c r="A1133" s="35">
        <v>46204</v>
      </c>
      <c r="B1133" s="14" t="s">
        <v>3095</v>
      </c>
      <c r="C1133" s="14"/>
      <c r="D1133" s="14" t="s">
        <v>3060</v>
      </c>
      <c r="E1133" s="14" t="s">
        <v>3416</v>
      </c>
      <c r="F1133" s="14" t="s">
        <v>3417</v>
      </c>
      <c r="G1133" s="14" t="s">
        <v>3060</v>
      </c>
      <c r="H1133" s="14" t="s">
        <v>3060</v>
      </c>
      <c r="I1133" s="9" t="s">
        <v>3060</v>
      </c>
      <c r="J1133" s="9">
        <v>16</v>
      </c>
      <c r="K1133" s="14">
        <f>IF($E1133="","",IFERROR(INDEX('01_Cad_Pecas'!$H$2:$H$5000,MATCH($E1133,'01_Cad_Pecas'!$D$2:$D$5000,0)),IFERROR(INDEX('01_Cad_Pecas'!$H$2:$H$5000,MATCH(VALUE($E1133),'01_Cad_Pecas'!$D$2:$D$5000,0)),"")))</f>
        <v>3</v>
      </c>
      <c r="L1133" s="14">
        <f>IF($E1133="","",IFERROR(INDEX('01_Cad_Pecas'!$I$2:$I$5000,MATCH($E1133,'01_Cad_Pecas'!$D$2:$D$5000,0)),IFERROR(INDEX('01_Cad_Pecas'!$I$2:$I$5000,MATCH(VALUE($E1133),'01_Cad_Pecas'!$D$2:$D$5000,0)),"")))</f>
        <v>6.7799999999999999E-2</v>
      </c>
      <c r="M1133" s="14">
        <f t="shared" si="191"/>
        <v>4.0847999999999995</v>
      </c>
      <c r="N1133" s="14">
        <v>46205</v>
      </c>
      <c r="O1133" s="14">
        <v>16</v>
      </c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1"/>
      <c r="AB1133" s="14" t="str">
        <f t="shared" si="192"/>
        <v>10199,10201|9 COLADEIRAS</v>
      </c>
      <c r="AC1133" t="str">
        <f t="shared" si="193"/>
        <v>|10199|10201|</v>
      </c>
      <c r="AD1133" t="str">
        <f t="shared" si="194"/>
        <v>9 COLADEIRAS</v>
      </c>
    </row>
    <row r="1134" spans="1:30" ht="24" customHeight="1" x14ac:dyDescent="0.35">
      <c r="A1134" s="35">
        <v>46204</v>
      </c>
      <c r="B1134" s="14" t="s">
        <v>3095</v>
      </c>
      <c r="C1134" s="14"/>
      <c r="D1134" s="14" t="s">
        <v>3060</v>
      </c>
      <c r="E1134" s="14" t="s">
        <v>3418</v>
      </c>
      <c r="F1134" s="14" t="s">
        <v>3419</v>
      </c>
      <c r="G1134" s="14" t="s">
        <v>3060</v>
      </c>
      <c r="H1134" s="14" t="s">
        <v>3060</v>
      </c>
      <c r="I1134" s="9" t="s">
        <v>3060</v>
      </c>
      <c r="J1134" s="9">
        <v>16</v>
      </c>
      <c r="K1134" s="14">
        <f>IF($E1134="","",IFERROR(INDEX('01_Cad_Pecas'!$H$2:$H$5000,MATCH($E1134,'01_Cad_Pecas'!$D$2:$D$5000,0)),IFERROR(INDEX('01_Cad_Pecas'!$H$2:$H$5000,MATCH(VALUE($E1134),'01_Cad_Pecas'!$D$2:$D$5000,0)),"")))</f>
        <v>3</v>
      </c>
      <c r="L1134" s="14">
        <f>IF($E1134="","",IFERROR(INDEX('01_Cad_Pecas'!$I$2:$I$5000,MATCH($E1134,'01_Cad_Pecas'!$D$2:$D$5000,0)),IFERROR(INDEX('01_Cad_Pecas'!$I$2:$I$5000,MATCH(VALUE($E1134),'01_Cad_Pecas'!$D$2:$D$5000,0)),"")))</f>
        <v>6.7799999999999999E-2</v>
      </c>
      <c r="M1134" s="14">
        <f t="shared" si="191"/>
        <v>4.0847999999999995</v>
      </c>
      <c r="N1134" s="14">
        <v>46205</v>
      </c>
      <c r="O1134" s="14">
        <v>16</v>
      </c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1"/>
      <c r="AB1134" s="14" t="str">
        <f t="shared" si="192"/>
        <v>10199,10201|9 COLADEIRAS</v>
      </c>
      <c r="AC1134" t="str">
        <f t="shared" si="193"/>
        <v>|10199|10201|</v>
      </c>
      <c r="AD1134" t="str">
        <f t="shared" si="194"/>
        <v>9 COLADEIRAS</v>
      </c>
    </row>
    <row r="1135" spans="1:30" ht="24" customHeight="1" x14ac:dyDescent="0.35">
      <c r="A1135" s="35">
        <v>46204</v>
      </c>
      <c r="B1135" s="14" t="s">
        <v>3095</v>
      </c>
      <c r="C1135" s="14"/>
      <c r="D1135" s="14" t="s">
        <v>3060</v>
      </c>
      <c r="E1135" s="14" t="s">
        <v>3420</v>
      </c>
      <c r="F1135" s="14" t="s">
        <v>3164</v>
      </c>
      <c r="G1135" s="14" t="s">
        <v>3060</v>
      </c>
      <c r="H1135" s="14" t="s">
        <v>3060</v>
      </c>
      <c r="I1135" s="9" t="s">
        <v>3060</v>
      </c>
      <c r="J1135" s="9">
        <v>150</v>
      </c>
      <c r="K1135" s="14">
        <f>IF($E1135="","",IFERROR(INDEX('01_Cad_Pecas'!$H$2:$H$5000,MATCH($E1135,'01_Cad_Pecas'!$D$2:$D$5000,0)),IFERROR(INDEX('01_Cad_Pecas'!$H$2:$H$5000,MATCH(VALUE($E1135),'01_Cad_Pecas'!$D$2:$D$5000,0)),"")))</f>
        <v>7</v>
      </c>
      <c r="L1135" s="14">
        <f>IF($E1135="","",IFERROR(INDEX('01_Cad_Pecas'!$I$2:$I$5000,MATCH($E1135,'01_Cad_Pecas'!$D$2:$D$5000,0)),IFERROR(INDEX('01_Cad_Pecas'!$I$2:$I$5000,MATCH(VALUE($E1135),'01_Cad_Pecas'!$D$2:$D$5000,0)),"")))</f>
        <v>0.81</v>
      </c>
      <c r="M1135" s="14">
        <f t="shared" si="191"/>
        <v>128.5</v>
      </c>
      <c r="N1135" s="14">
        <v>46205</v>
      </c>
      <c r="O1135" s="14">
        <v>150</v>
      </c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1"/>
      <c r="AB1135" s="14" t="str">
        <f t="shared" si="192"/>
        <v>10199,10201|9 COLADEIRAS</v>
      </c>
      <c r="AC1135" t="str">
        <f t="shared" si="193"/>
        <v>|10199|10201|</v>
      </c>
      <c r="AD1135" t="str">
        <f t="shared" si="194"/>
        <v>9 COLADEIRAS</v>
      </c>
    </row>
    <row r="1136" spans="1:30" ht="24" customHeight="1" x14ac:dyDescent="0.35">
      <c r="A1136" s="35">
        <v>46204</v>
      </c>
      <c r="B1136" s="14" t="s">
        <v>3095</v>
      </c>
      <c r="C1136" s="14"/>
      <c r="D1136" s="14" t="s">
        <v>3060</v>
      </c>
      <c r="E1136" s="14" t="s">
        <v>3421</v>
      </c>
      <c r="F1136" s="14" t="s">
        <v>3196</v>
      </c>
      <c r="G1136" s="14" t="s">
        <v>3060</v>
      </c>
      <c r="H1136" s="14" t="s">
        <v>3060</v>
      </c>
      <c r="I1136" s="9" t="s">
        <v>3060</v>
      </c>
      <c r="J1136" s="9">
        <v>40</v>
      </c>
      <c r="K1136" s="14">
        <f>IF($E1136="","",IFERROR(INDEX('01_Cad_Pecas'!$H$2:$H$5000,MATCH($E1136,'01_Cad_Pecas'!$D$2:$D$5000,0)),IFERROR(INDEX('01_Cad_Pecas'!$H$2:$H$5000,MATCH(VALUE($E1136),'01_Cad_Pecas'!$D$2:$D$5000,0)),"")))</f>
        <v>1.1000000000000001</v>
      </c>
      <c r="L1136" s="14">
        <f>IF($E1136="","",IFERROR(INDEX('01_Cad_Pecas'!$I$2:$I$5000,MATCH($E1136,'01_Cad_Pecas'!$D$2:$D$5000,0)),IFERROR(INDEX('01_Cad_Pecas'!$I$2:$I$5000,MATCH(VALUE($E1136),'01_Cad_Pecas'!$D$2:$D$5000,0)),"")))</f>
        <v>9.375E-2</v>
      </c>
      <c r="M1136" s="14">
        <f t="shared" si="191"/>
        <v>4.8499999999999996</v>
      </c>
      <c r="N1136" s="14">
        <v>46205</v>
      </c>
      <c r="O1136" s="14">
        <v>40</v>
      </c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1"/>
      <c r="AB1136" s="14" t="str">
        <f t="shared" si="192"/>
        <v>10199,10201|9 COLADEIRAS</v>
      </c>
      <c r="AC1136" t="str">
        <f t="shared" si="193"/>
        <v>|10199|10201|</v>
      </c>
      <c r="AD1136" t="str">
        <f t="shared" si="194"/>
        <v>9 COLADEIRAS</v>
      </c>
    </row>
    <row r="1137" spans="1:30" ht="24" customHeight="1" x14ac:dyDescent="0.35">
      <c r="A1137" s="35">
        <v>46204</v>
      </c>
      <c r="B1137" s="14" t="s">
        <v>3095</v>
      </c>
      <c r="C1137" s="14"/>
      <c r="D1137" s="14" t="s">
        <v>3060</v>
      </c>
      <c r="E1137" s="14" t="s">
        <v>3422</v>
      </c>
      <c r="F1137" s="14" t="s">
        <v>3199</v>
      </c>
      <c r="G1137" s="14" t="s">
        <v>3060</v>
      </c>
      <c r="H1137" s="14" t="s">
        <v>3060</v>
      </c>
      <c r="I1137" s="9" t="s">
        <v>3060</v>
      </c>
      <c r="J1137" s="9">
        <v>10</v>
      </c>
      <c r="K1137" s="14">
        <f>IF($E1137="","",IFERROR(INDEX('01_Cad_Pecas'!$H$2:$H$5000,MATCH($E1137,'01_Cad_Pecas'!$D$2:$D$5000,0)),IFERROR(INDEX('01_Cad_Pecas'!$H$2:$H$5000,MATCH(VALUE($E1137),'01_Cad_Pecas'!$D$2:$D$5000,0)),"")))</f>
        <v>1.1000000000000001</v>
      </c>
      <c r="L1137" s="14">
        <f>IF($E1137="","",IFERROR(INDEX('01_Cad_Pecas'!$I$2:$I$5000,MATCH($E1137,'01_Cad_Pecas'!$D$2:$D$5000,0)),IFERROR(INDEX('01_Cad_Pecas'!$I$2:$I$5000,MATCH(VALUE($E1137),'01_Cad_Pecas'!$D$2:$D$5000,0)),"")))</f>
        <v>9.375E-2</v>
      </c>
      <c r="M1137" s="14">
        <f t="shared" si="191"/>
        <v>2.0375000000000001</v>
      </c>
      <c r="N1137" s="14">
        <v>46205</v>
      </c>
      <c r="O1137" s="14">
        <v>10</v>
      </c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1"/>
      <c r="AB1137" s="14" t="str">
        <f t="shared" si="192"/>
        <v>10199,10201|9 COLADEIRAS</v>
      </c>
      <c r="AC1137" t="str">
        <f t="shared" si="193"/>
        <v>|10199|10201|</v>
      </c>
      <c r="AD1137" t="str">
        <f t="shared" si="194"/>
        <v>9 COLADEIRAS</v>
      </c>
    </row>
    <row r="1138" spans="1:30" ht="24" customHeight="1" x14ac:dyDescent="0.35">
      <c r="A1138" s="35">
        <v>46204</v>
      </c>
      <c r="B1138" s="14" t="s">
        <v>3095</v>
      </c>
      <c r="C1138" s="14"/>
      <c r="D1138" s="14" t="s">
        <v>3060</v>
      </c>
      <c r="E1138" s="14" t="s">
        <v>3423</v>
      </c>
      <c r="F1138" s="14" t="s">
        <v>3200</v>
      </c>
      <c r="G1138" s="14" t="s">
        <v>3060</v>
      </c>
      <c r="H1138" s="14" t="s">
        <v>3060</v>
      </c>
      <c r="I1138" s="9" t="s">
        <v>3060</v>
      </c>
      <c r="J1138" s="9">
        <v>20</v>
      </c>
      <c r="K1138" s="14">
        <f>IF($E1138="","",IFERROR(INDEX('01_Cad_Pecas'!$H$2:$H$5000,MATCH($E1138,'01_Cad_Pecas'!$D$2:$D$5000,0)),IFERROR(INDEX('01_Cad_Pecas'!$H$2:$H$5000,MATCH(VALUE($E1138),'01_Cad_Pecas'!$D$2:$D$5000,0)),"")))</f>
        <v>1.1000000000000001</v>
      </c>
      <c r="L1138" s="14">
        <f>IF($E1138="","",IFERROR(INDEX('01_Cad_Pecas'!$I$2:$I$5000,MATCH($E1138,'01_Cad_Pecas'!$D$2:$D$5000,0)),IFERROR(INDEX('01_Cad_Pecas'!$I$2:$I$5000,MATCH(VALUE($E1138),'01_Cad_Pecas'!$D$2:$D$5000,0)),"")))</f>
        <v>9.375E-2</v>
      </c>
      <c r="M1138" s="14">
        <f t="shared" si="191"/>
        <v>2.9750000000000001</v>
      </c>
      <c r="N1138" s="14">
        <v>46205</v>
      </c>
      <c r="O1138" s="14">
        <v>20</v>
      </c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1"/>
      <c r="AB1138" s="14" t="str">
        <f t="shared" si="192"/>
        <v>10199,10201|9 COLADEIRAS</v>
      </c>
      <c r="AC1138" t="str">
        <f t="shared" si="193"/>
        <v>|10199|10201|</v>
      </c>
      <c r="AD1138" t="str">
        <f t="shared" si="194"/>
        <v>9 COLADEIRAS</v>
      </c>
    </row>
    <row r="1139" spans="1:30" ht="24" customHeight="1" x14ac:dyDescent="0.35">
      <c r="A1139" s="35">
        <v>46204</v>
      </c>
      <c r="B1139" s="14" t="s">
        <v>3095</v>
      </c>
      <c r="C1139" s="14"/>
      <c r="D1139" s="14" t="s">
        <v>3060</v>
      </c>
      <c r="E1139" s="14" t="s">
        <v>3424</v>
      </c>
      <c r="F1139" s="14" t="s">
        <v>3191</v>
      </c>
      <c r="G1139" s="14" t="s">
        <v>3060</v>
      </c>
      <c r="H1139" s="14" t="s">
        <v>3060</v>
      </c>
      <c r="I1139" s="9" t="s">
        <v>3060</v>
      </c>
      <c r="J1139" s="9">
        <v>1200</v>
      </c>
      <c r="K1139" s="14">
        <f>IF($E1139="","",IFERROR(INDEX('01_Cad_Pecas'!$H$2:$H$5000,MATCH($E1139,'01_Cad_Pecas'!$D$2:$D$5000,0)),IFERROR(INDEX('01_Cad_Pecas'!$H$2:$H$5000,MATCH(VALUE($E1139),'01_Cad_Pecas'!$D$2:$D$5000,0)),"")))</f>
        <v>3</v>
      </c>
      <c r="L1139" s="14">
        <f>IF($E1139="","",IFERROR(INDEX('01_Cad_Pecas'!$I$2:$I$5000,MATCH($E1139,'01_Cad_Pecas'!$D$2:$D$5000,0)),IFERROR(INDEX('01_Cad_Pecas'!$I$2:$I$5000,MATCH(VALUE($E1139),'01_Cad_Pecas'!$D$2:$D$5000,0)),"")))</f>
        <v>6.7799999999999999E-2</v>
      </c>
      <c r="M1139" s="14">
        <f t="shared" si="191"/>
        <v>84.36</v>
      </c>
      <c r="N1139" s="14">
        <v>46205</v>
      </c>
      <c r="O1139" s="14">
        <v>1200</v>
      </c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1"/>
      <c r="AB1139" s="14" t="str">
        <f t="shared" si="192"/>
        <v>10199,10201|9 COLADEIRAS</v>
      </c>
      <c r="AC1139" t="str">
        <f t="shared" si="193"/>
        <v>|10199|10201|</v>
      </c>
      <c r="AD1139" t="str">
        <f t="shared" si="194"/>
        <v>9 COLADEIRAS</v>
      </c>
    </row>
    <row r="1140" spans="1:30" ht="24" customHeight="1" x14ac:dyDescent="0.35">
      <c r="A1140" s="35">
        <v>46204</v>
      </c>
      <c r="B1140" s="14" t="s">
        <v>3095</v>
      </c>
      <c r="C1140" s="14"/>
      <c r="D1140" s="14" t="s">
        <v>3060</v>
      </c>
      <c r="E1140" s="14" t="s">
        <v>3425</v>
      </c>
      <c r="F1140" s="14" t="s">
        <v>556</v>
      </c>
      <c r="G1140" s="14" t="s">
        <v>3060</v>
      </c>
      <c r="H1140" s="14" t="s">
        <v>3060</v>
      </c>
      <c r="I1140" s="9" t="s">
        <v>3060</v>
      </c>
      <c r="J1140" s="9">
        <v>52</v>
      </c>
      <c r="K1140" s="14">
        <f>IF($E1140="","",IFERROR(INDEX('01_Cad_Pecas'!$H$2:$H$5000,MATCH($E1140,'01_Cad_Pecas'!$D$2:$D$5000,0)),IFERROR(INDEX('01_Cad_Pecas'!$H$2:$H$5000,MATCH(VALUE($E1140),'01_Cad_Pecas'!$D$2:$D$5000,0)),"")))</f>
        <v>3</v>
      </c>
      <c r="L1140" s="14">
        <f>IF($E1140="","",IFERROR(INDEX('01_Cad_Pecas'!$I$2:$I$5000,MATCH($E1140,'01_Cad_Pecas'!$D$2:$D$5000,0)),IFERROR(INDEX('01_Cad_Pecas'!$I$2:$I$5000,MATCH(VALUE($E1140),'01_Cad_Pecas'!$D$2:$D$5000,0)),"")))</f>
        <v>6.7799999999999999E-2</v>
      </c>
      <c r="M1140" s="14">
        <f t="shared" si="191"/>
        <v>6.5255999999999998</v>
      </c>
      <c r="N1140" s="14">
        <v>46205</v>
      </c>
      <c r="O1140" s="14">
        <v>52</v>
      </c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1"/>
      <c r="AB1140" s="14" t="str">
        <f t="shared" si="192"/>
        <v>10199,10201|9 COLADEIRAS</v>
      </c>
      <c r="AC1140" t="str">
        <f t="shared" si="193"/>
        <v>|10199|10201|</v>
      </c>
      <c r="AD1140" t="str">
        <f t="shared" si="194"/>
        <v>9 COLADEIRAS</v>
      </c>
    </row>
    <row r="1141" spans="1:30" ht="24" customHeight="1" x14ac:dyDescent="0.35">
      <c r="A1141" s="35">
        <v>46204</v>
      </c>
      <c r="B1141" s="14" t="s">
        <v>3095</v>
      </c>
      <c r="C1141" s="14"/>
      <c r="D1141" s="14" t="s">
        <v>3060</v>
      </c>
      <c r="E1141" s="14" t="s">
        <v>3426</v>
      </c>
      <c r="F1141" s="14" t="s">
        <v>555</v>
      </c>
      <c r="G1141" s="14" t="s">
        <v>3060</v>
      </c>
      <c r="H1141" s="14" t="s">
        <v>3060</v>
      </c>
      <c r="I1141" s="9" t="s">
        <v>3060</v>
      </c>
      <c r="J1141" s="9">
        <v>52</v>
      </c>
      <c r="K1141" s="14">
        <f>IF($E1141="","",IFERROR(INDEX('01_Cad_Pecas'!$H$2:$H$5000,MATCH($E1141,'01_Cad_Pecas'!$D$2:$D$5000,0)),IFERROR(INDEX('01_Cad_Pecas'!$H$2:$H$5000,MATCH(VALUE($E1141),'01_Cad_Pecas'!$D$2:$D$5000,0)),"")))</f>
        <v>3</v>
      </c>
      <c r="L1141" s="14">
        <f>IF($E1141="","",IFERROR(INDEX('01_Cad_Pecas'!$I$2:$I$5000,MATCH($E1141,'01_Cad_Pecas'!$D$2:$D$5000,0)),IFERROR(INDEX('01_Cad_Pecas'!$I$2:$I$5000,MATCH(VALUE($E1141),'01_Cad_Pecas'!$D$2:$D$5000,0)),"")))</f>
        <v>6.7799999999999999E-2</v>
      </c>
      <c r="M1141" s="14">
        <f t="shared" si="191"/>
        <v>6.5255999999999998</v>
      </c>
      <c r="N1141" s="14">
        <v>46205</v>
      </c>
      <c r="O1141" s="14">
        <v>52</v>
      </c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1"/>
      <c r="AB1141" s="14" t="str">
        <f t="shared" si="192"/>
        <v>10199,10201|9 COLADEIRAS</v>
      </c>
      <c r="AC1141" t="str">
        <f t="shared" si="193"/>
        <v>|10199|10201|</v>
      </c>
      <c r="AD1141" t="str">
        <f t="shared" si="194"/>
        <v>9 COLADEIRAS</v>
      </c>
    </row>
    <row r="1142" spans="1:30" ht="24" customHeight="1" x14ac:dyDescent="0.35">
      <c r="A1142" s="35">
        <v>46204</v>
      </c>
      <c r="B1142" s="14" t="s">
        <v>3095</v>
      </c>
      <c r="C1142" s="14"/>
      <c r="D1142" s="14" t="s">
        <v>3060</v>
      </c>
      <c r="E1142" s="14" t="s">
        <v>3427</v>
      </c>
      <c r="F1142" s="14" t="s">
        <v>3180</v>
      </c>
      <c r="G1142" s="14" t="s">
        <v>3060</v>
      </c>
      <c r="H1142" s="14" t="s">
        <v>3060</v>
      </c>
      <c r="I1142" s="9" t="s">
        <v>3060</v>
      </c>
      <c r="J1142" s="9">
        <v>108</v>
      </c>
      <c r="K1142" s="14">
        <f>IF($E1142="","",IFERROR(INDEX('01_Cad_Pecas'!$H$2:$H$5000,MATCH($E1142,'01_Cad_Pecas'!$D$2:$D$5000,0)),IFERROR(INDEX('01_Cad_Pecas'!$H$2:$H$5000,MATCH(VALUE($E1142),'01_Cad_Pecas'!$D$2:$D$5000,0)),"")))</f>
        <v>3</v>
      </c>
      <c r="L1142" s="14">
        <f>IF($E1142="","",IFERROR(INDEX('01_Cad_Pecas'!$I$2:$I$5000,MATCH($E1142,'01_Cad_Pecas'!$D$2:$D$5000,0)),IFERROR(INDEX('01_Cad_Pecas'!$I$2:$I$5000,MATCH(VALUE($E1142),'01_Cad_Pecas'!$D$2:$D$5000,0)),"")))</f>
        <v>6.7799999999999999E-2</v>
      </c>
      <c r="M1142" s="14">
        <f t="shared" si="191"/>
        <v>10.3224</v>
      </c>
      <c r="N1142" s="14">
        <v>46205</v>
      </c>
      <c r="O1142" s="14">
        <v>108</v>
      </c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1"/>
      <c r="AB1142" s="14" t="str">
        <f t="shared" si="192"/>
        <v>10199,10201|9 COLADEIRAS</v>
      </c>
      <c r="AC1142" t="str">
        <f t="shared" si="193"/>
        <v>|10199|10201|</v>
      </c>
      <c r="AD1142" t="str">
        <f t="shared" si="194"/>
        <v>9 COLADEIRAS</v>
      </c>
    </row>
    <row r="1143" spans="1:30" ht="24" customHeight="1" x14ac:dyDescent="0.35">
      <c r="A1143" s="35">
        <v>46204</v>
      </c>
      <c r="B1143" s="14" t="s">
        <v>3095</v>
      </c>
      <c r="C1143" s="14"/>
      <c r="D1143" s="14" t="s">
        <v>3060</v>
      </c>
      <c r="E1143" s="14" t="s">
        <v>3428</v>
      </c>
      <c r="F1143" s="14" t="s">
        <v>3182</v>
      </c>
      <c r="G1143" s="14" t="s">
        <v>3060</v>
      </c>
      <c r="H1143" s="14" t="s">
        <v>3060</v>
      </c>
      <c r="I1143" s="9" t="s">
        <v>3060</v>
      </c>
      <c r="J1143" s="9">
        <v>108</v>
      </c>
      <c r="K1143" s="14">
        <f>IF($E1143="","",IFERROR(INDEX('01_Cad_Pecas'!$H$2:$H$5000,MATCH($E1143,'01_Cad_Pecas'!$D$2:$D$5000,0)),IFERROR(INDEX('01_Cad_Pecas'!$H$2:$H$5000,MATCH(VALUE($E1143),'01_Cad_Pecas'!$D$2:$D$5000,0)),"")))</f>
        <v>3</v>
      </c>
      <c r="L1143" s="14">
        <f>IF($E1143="","",IFERROR(INDEX('01_Cad_Pecas'!$I$2:$I$5000,MATCH($E1143,'01_Cad_Pecas'!$D$2:$D$5000,0)),IFERROR(INDEX('01_Cad_Pecas'!$I$2:$I$5000,MATCH(VALUE($E1143),'01_Cad_Pecas'!$D$2:$D$5000,0)),"")))</f>
        <v>6.7799999999999999E-2</v>
      </c>
      <c r="M1143" s="14">
        <f t="shared" si="191"/>
        <v>10.3224</v>
      </c>
      <c r="N1143" s="14">
        <v>46205</v>
      </c>
      <c r="O1143" s="14">
        <v>108</v>
      </c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1"/>
      <c r="AB1143" s="14" t="str">
        <f t="shared" si="192"/>
        <v>10199,10201|9 COLADEIRAS</v>
      </c>
      <c r="AC1143" t="str">
        <f t="shared" si="193"/>
        <v>|10199|10201|</v>
      </c>
      <c r="AD1143" t="str">
        <f t="shared" si="194"/>
        <v>9 COLADEIRAS</v>
      </c>
    </row>
    <row r="1144" spans="1:30" ht="24" customHeight="1" x14ac:dyDescent="0.35">
      <c r="A1144" s="35">
        <v>46204</v>
      </c>
      <c r="B1144" s="14" t="s">
        <v>3095</v>
      </c>
      <c r="C1144" s="14"/>
      <c r="D1144" s="14" t="s">
        <v>3060</v>
      </c>
      <c r="E1144" s="14" t="s">
        <v>3429</v>
      </c>
      <c r="F1144" s="14" t="s">
        <v>2740</v>
      </c>
      <c r="G1144" s="14" t="s">
        <v>3060</v>
      </c>
      <c r="H1144" s="14" t="s">
        <v>3060</v>
      </c>
      <c r="I1144" s="9" t="s">
        <v>3060</v>
      </c>
      <c r="J1144" s="9">
        <v>20</v>
      </c>
      <c r="K1144" s="14">
        <f>IF($E1144="","",IFERROR(INDEX('01_Cad_Pecas'!$H$2:$H$5000,MATCH($E1144,'01_Cad_Pecas'!$D$2:$D$5000,0)),IFERROR(INDEX('01_Cad_Pecas'!$H$2:$H$5000,MATCH(VALUE($E1144),'01_Cad_Pecas'!$D$2:$D$5000,0)),"")))</f>
        <v>7</v>
      </c>
      <c r="L1144" s="14">
        <f>IF($E1144="","",IFERROR(INDEX('01_Cad_Pecas'!$I$2:$I$5000,MATCH($E1144,'01_Cad_Pecas'!$D$2:$D$5000,0)),IFERROR(INDEX('01_Cad_Pecas'!$I$2:$I$5000,MATCH(VALUE($E1144),'01_Cad_Pecas'!$D$2:$D$5000,0)),"")))</f>
        <v>0.81</v>
      </c>
      <c r="M1144" s="14">
        <f t="shared" si="191"/>
        <v>23.200000000000003</v>
      </c>
      <c r="N1144" s="14">
        <v>46205</v>
      </c>
      <c r="O1144" s="14">
        <v>20</v>
      </c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1"/>
      <c r="AB1144" s="14" t="str">
        <f t="shared" si="192"/>
        <v>10199,10201|9 COLADEIRAS</v>
      </c>
      <c r="AC1144" t="str">
        <f t="shared" si="193"/>
        <v>|10199|10201|</v>
      </c>
      <c r="AD1144" t="str">
        <f t="shared" si="194"/>
        <v>9 COLADEIRAS</v>
      </c>
    </row>
    <row r="1145" spans="1:30" ht="24" customHeight="1" x14ac:dyDescent="0.35">
      <c r="A1145" s="35">
        <v>46204</v>
      </c>
      <c r="B1145" s="14" t="s">
        <v>3095</v>
      </c>
      <c r="C1145" s="14"/>
      <c r="D1145" s="14" t="s">
        <v>3060</v>
      </c>
      <c r="E1145" s="14" t="s">
        <v>3430</v>
      </c>
      <c r="F1145" s="14" t="s">
        <v>2741</v>
      </c>
      <c r="G1145" s="14" t="s">
        <v>3060</v>
      </c>
      <c r="H1145" s="14" t="s">
        <v>3060</v>
      </c>
      <c r="I1145" s="9" t="s">
        <v>3060</v>
      </c>
      <c r="J1145" s="9">
        <v>20</v>
      </c>
      <c r="K1145" s="14">
        <f>IF($E1145="","",IFERROR(INDEX('01_Cad_Pecas'!$H$2:$H$5000,MATCH($E1145,'01_Cad_Pecas'!$D$2:$D$5000,0)),IFERROR(INDEX('01_Cad_Pecas'!$H$2:$H$5000,MATCH(VALUE($E1145),'01_Cad_Pecas'!$D$2:$D$5000,0)),"")))</f>
        <v>7</v>
      </c>
      <c r="L1145" s="14">
        <f>IF($E1145="","",IFERROR(INDEX('01_Cad_Pecas'!$I$2:$I$5000,MATCH($E1145,'01_Cad_Pecas'!$D$2:$D$5000,0)),IFERROR(INDEX('01_Cad_Pecas'!$I$2:$I$5000,MATCH(VALUE($E1145),'01_Cad_Pecas'!$D$2:$D$5000,0)),"")))</f>
        <v>0.81</v>
      </c>
      <c r="M1145" s="14">
        <f t="shared" si="191"/>
        <v>23.200000000000003</v>
      </c>
      <c r="N1145" s="14">
        <v>46205</v>
      </c>
      <c r="O1145" s="14">
        <v>20</v>
      </c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1"/>
      <c r="AB1145" s="14" t="str">
        <f t="shared" si="192"/>
        <v>10199,10201|9 COLADEIRAS</v>
      </c>
      <c r="AC1145" t="str">
        <f t="shared" si="193"/>
        <v>|10199|10201|</v>
      </c>
      <c r="AD1145" t="str">
        <f t="shared" si="194"/>
        <v>9 COLADEIRAS</v>
      </c>
    </row>
    <row r="1146" spans="1:30" ht="24" customHeight="1" x14ac:dyDescent="0.35">
      <c r="A1146" s="35">
        <v>46204</v>
      </c>
      <c r="B1146" s="14" t="s">
        <v>3095</v>
      </c>
      <c r="C1146" s="14"/>
      <c r="D1146" s="14" t="s">
        <v>3060</v>
      </c>
      <c r="E1146" s="14" t="s">
        <v>3431</v>
      </c>
      <c r="F1146" s="14" t="s">
        <v>3165</v>
      </c>
      <c r="G1146" s="14" t="s">
        <v>3060</v>
      </c>
      <c r="H1146" s="14" t="s">
        <v>3060</v>
      </c>
      <c r="I1146" s="9" t="s">
        <v>3060</v>
      </c>
      <c r="J1146" s="9">
        <v>150</v>
      </c>
      <c r="K1146" s="14">
        <f>IF($E1146="","",IFERROR(INDEX('01_Cad_Pecas'!$H$2:$H$5000,MATCH($E1146,'01_Cad_Pecas'!$D$2:$D$5000,0)),IFERROR(INDEX('01_Cad_Pecas'!$H$2:$H$5000,MATCH(VALUE($E1146),'01_Cad_Pecas'!$D$2:$D$5000,0)),"")))</f>
        <v>7</v>
      </c>
      <c r="L1146" s="14">
        <f>IF($E1146="","",IFERROR(INDEX('01_Cad_Pecas'!$I$2:$I$5000,MATCH($E1146,'01_Cad_Pecas'!$D$2:$D$5000,0)),IFERROR(INDEX('01_Cad_Pecas'!$I$2:$I$5000,MATCH(VALUE($E1146),'01_Cad_Pecas'!$D$2:$D$5000,0)),"")))</f>
        <v>0.81</v>
      </c>
      <c r="M1146" s="14">
        <f t="shared" si="191"/>
        <v>128.5</v>
      </c>
      <c r="N1146" s="14">
        <v>46205</v>
      </c>
      <c r="O1146" s="14">
        <v>150</v>
      </c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1"/>
      <c r="AB1146" s="14" t="str">
        <f t="shared" si="192"/>
        <v>10199,10201|9 COLADEIRAS</v>
      </c>
      <c r="AC1146" t="str">
        <f t="shared" si="193"/>
        <v>|10199|10201|</v>
      </c>
      <c r="AD1146" t="str">
        <f t="shared" si="194"/>
        <v>9 COLADEIRAS</v>
      </c>
    </row>
    <row r="1147" spans="1:30" ht="24" customHeight="1" x14ac:dyDescent="0.35">
      <c r="A1147" s="35">
        <v>46205</v>
      </c>
      <c r="B1147" s="14" t="s">
        <v>3093</v>
      </c>
      <c r="C1147" s="14"/>
      <c r="D1147" s="14" t="s">
        <v>3060</v>
      </c>
      <c r="E1147" s="14" t="s">
        <v>3432</v>
      </c>
      <c r="F1147" s="14" t="s">
        <v>3205</v>
      </c>
      <c r="G1147" s="14" t="s">
        <v>3060</v>
      </c>
      <c r="H1147" s="14" t="s">
        <v>3060</v>
      </c>
      <c r="I1147" s="9" t="s">
        <v>3060</v>
      </c>
      <c r="J1147" s="9">
        <v>8</v>
      </c>
      <c r="K1147" s="14">
        <f>IF($E1147="","",IFERROR(INDEX('01_Cad_Pecas'!$H$2:$H$5000,MATCH($E1147,'01_Cad_Pecas'!$D$2:$D$5000,0)),IFERROR(INDEX('01_Cad_Pecas'!$H$2:$H$5000,MATCH(VALUE($E1147),'01_Cad_Pecas'!$D$2:$D$5000,0)),"")))</f>
        <v>1.1000000000000001</v>
      </c>
      <c r="L1147" s="14">
        <f>IF($E1147="","",IFERROR(INDEX('01_Cad_Pecas'!$I$2:$I$5000,MATCH($E1147,'01_Cad_Pecas'!$D$2:$D$5000,0)),IFERROR(INDEX('01_Cad_Pecas'!$I$2:$I$5000,MATCH(VALUE($E1147),'01_Cad_Pecas'!$D$2:$D$5000,0)),"")))</f>
        <v>9.375E-2</v>
      </c>
      <c r="M1147" s="14">
        <f t="shared" si="191"/>
        <v>1.85</v>
      </c>
      <c r="N1147" s="14">
        <v>46205</v>
      </c>
      <c r="O1147" s="14">
        <v>8</v>
      </c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1"/>
      <c r="AB1147" s="14" t="str">
        <f t="shared" si="192"/>
        <v>10204|9 COLADEIRAS</v>
      </c>
      <c r="AC1147" t="str">
        <f t="shared" si="193"/>
        <v>|10204|</v>
      </c>
      <c r="AD1147" t="str">
        <f t="shared" si="194"/>
        <v>9 COLADEIRAS</v>
      </c>
    </row>
    <row r="1148" spans="1:30" ht="24" customHeight="1" x14ac:dyDescent="0.35">
      <c r="A1148" s="35">
        <v>46205</v>
      </c>
      <c r="B1148" s="14" t="s">
        <v>3093</v>
      </c>
      <c r="C1148" s="14"/>
      <c r="D1148" s="14" t="s">
        <v>3060</v>
      </c>
      <c r="E1148" s="14" t="s">
        <v>3433</v>
      </c>
      <c r="F1148" s="14" t="s">
        <v>3206</v>
      </c>
      <c r="G1148" s="14" t="s">
        <v>3060</v>
      </c>
      <c r="H1148" s="14" t="s">
        <v>3060</v>
      </c>
      <c r="I1148" s="9" t="s">
        <v>3060</v>
      </c>
      <c r="J1148" s="9">
        <v>8</v>
      </c>
      <c r="K1148" s="14">
        <f>IF($E1148="","",IFERROR(INDEX('01_Cad_Pecas'!$H$2:$H$5000,MATCH($E1148,'01_Cad_Pecas'!$D$2:$D$5000,0)),IFERROR(INDEX('01_Cad_Pecas'!$H$2:$H$5000,MATCH(VALUE($E1148),'01_Cad_Pecas'!$D$2:$D$5000,0)),"")))</f>
        <v>1.1000000000000001</v>
      </c>
      <c r="L1148" s="14">
        <f>IF($E1148="","",IFERROR(INDEX('01_Cad_Pecas'!$I$2:$I$5000,MATCH($E1148,'01_Cad_Pecas'!$D$2:$D$5000,0)),IFERROR(INDEX('01_Cad_Pecas'!$I$2:$I$5000,MATCH(VALUE($E1148),'01_Cad_Pecas'!$D$2:$D$5000,0)),"")))</f>
        <v>9.375E-2</v>
      </c>
      <c r="M1148" s="14">
        <f t="shared" si="191"/>
        <v>1.85</v>
      </c>
      <c r="N1148" s="14">
        <v>46205</v>
      </c>
      <c r="O1148" s="14">
        <v>8</v>
      </c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1"/>
      <c r="AB1148" s="14" t="str">
        <f t="shared" si="192"/>
        <v>10204|9 COLADEIRAS</v>
      </c>
      <c r="AC1148" t="str">
        <f t="shared" si="193"/>
        <v>|10204|</v>
      </c>
      <c r="AD1148" t="str">
        <f t="shared" si="194"/>
        <v>9 COLADEIRAS</v>
      </c>
    </row>
    <row r="1149" spans="1:30" ht="24" customHeight="1" x14ac:dyDescent="0.35">
      <c r="A1149" s="35">
        <v>46205</v>
      </c>
      <c r="B1149" s="14" t="s">
        <v>3093</v>
      </c>
      <c r="C1149" s="14"/>
      <c r="D1149" s="14" t="s">
        <v>3060</v>
      </c>
      <c r="E1149" s="14" t="s">
        <v>3408</v>
      </c>
      <c r="F1149" s="14" t="s">
        <v>2939</v>
      </c>
      <c r="G1149" s="14" t="s">
        <v>3060</v>
      </c>
      <c r="H1149" s="14" t="s">
        <v>3060</v>
      </c>
      <c r="I1149" s="9" t="s">
        <v>3060</v>
      </c>
      <c r="J1149" s="9">
        <v>48</v>
      </c>
      <c r="K1149" s="14">
        <f>IF($E1149="","",IFERROR(INDEX('01_Cad_Pecas'!$H$2:$H$5000,MATCH($E1149,'01_Cad_Pecas'!$D$2:$D$5000,0)),IFERROR(INDEX('01_Cad_Pecas'!$H$2:$H$5000,MATCH(VALUE($E1149),'01_Cad_Pecas'!$D$2:$D$5000,0)),"")))</f>
        <v>3</v>
      </c>
      <c r="L1149" s="14">
        <f>IF($E1149="","",IFERROR(INDEX('01_Cad_Pecas'!$I$2:$I$5000,MATCH($E1149,'01_Cad_Pecas'!$D$2:$D$5000,0)),IFERROR(INDEX('01_Cad_Pecas'!$I$2:$I$5000,MATCH(VALUE($E1149),'01_Cad_Pecas'!$D$2:$D$5000,0)),"")))</f>
        <v>6.7799999999999999E-2</v>
      </c>
      <c r="M1149" s="14">
        <f t="shared" si="191"/>
        <v>6.2544000000000004</v>
      </c>
      <c r="N1149" s="14">
        <v>46205</v>
      </c>
      <c r="O1149" s="14">
        <v>48</v>
      </c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1"/>
      <c r="AB1149" s="14" t="str">
        <f t="shared" si="192"/>
        <v>10204|9 COLADEIRAS</v>
      </c>
      <c r="AC1149" t="str">
        <f t="shared" si="193"/>
        <v>|10204|</v>
      </c>
      <c r="AD1149" t="str">
        <f t="shared" si="194"/>
        <v>9 COLADEIRAS</v>
      </c>
    </row>
    <row r="1150" spans="1:30" ht="24" customHeight="1" x14ac:dyDescent="0.35">
      <c r="A1150" s="35">
        <v>46205</v>
      </c>
      <c r="B1150" s="14" t="s">
        <v>3093</v>
      </c>
      <c r="C1150" s="14"/>
      <c r="D1150" s="14" t="s">
        <v>3060</v>
      </c>
      <c r="E1150" s="14" t="s">
        <v>3434</v>
      </c>
      <c r="F1150" s="14" t="s">
        <v>2937</v>
      </c>
      <c r="G1150" s="14" t="s">
        <v>3060</v>
      </c>
      <c r="H1150" s="14" t="s">
        <v>3060</v>
      </c>
      <c r="I1150" s="9" t="s">
        <v>3060</v>
      </c>
      <c r="J1150" s="9">
        <v>4</v>
      </c>
      <c r="K1150" s="14">
        <f>IF($E1150="","",IFERROR(INDEX('01_Cad_Pecas'!$H$2:$H$5000,MATCH($E1150,'01_Cad_Pecas'!$D$2:$D$5000,0)),IFERROR(INDEX('01_Cad_Pecas'!$H$2:$H$5000,MATCH(VALUE($E1150),'01_Cad_Pecas'!$D$2:$D$5000,0)),"")))</f>
        <v>3</v>
      </c>
      <c r="L1150" s="14">
        <f>IF($E1150="","",IFERROR(INDEX('01_Cad_Pecas'!$I$2:$I$5000,MATCH($E1150,'01_Cad_Pecas'!$D$2:$D$5000,0)),IFERROR(INDEX('01_Cad_Pecas'!$I$2:$I$5000,MATCH(VALUE($E1150),'01_Cad_Pecas'!$D$2:$D$5000,0)),"")))</f>
        <v>6.7799999999999999E-2</v>
      </c>
      <c r="M1150" s="14">
        <f t="shared" si="191"/>
        <v>3.2711999999999999</v>
      </c>
      <c r="N1150" s="14">
        <v>46205</v>
      </c>
      <c r="O1150" s="14">
        <v>4</v>
      </c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1"/>
      <c r="AB1150" s="14" t="str">
        <f t="shared" si="192"/>
        <v>10204|9 COLADEIRAS</v>
      </c>
      <c r="AC1150" t="str">
        <f t="shared" si="193"/>
        <v>|10204|</v>
      </c>
      <c r="AD1150" t="str">
        <f t="shared" si="194"/>
        <v>9 COLADEIRAS</v>
      </c>
    </row>
    <row r="1151" spans="1:30" ht="24" customHeight="1" x14ac:dyDescent="0.35">
      <c r="A1151" s="35">
        <v>46205</v>
      </c>
      <c r="B1151" s="14" t="s">
        <v>3093</v>
      </c>
      <c r="C1151" s="14"/>
      <c r="D1151" s="14" t="s">
        <v>3060</v>
      </c>
      <c r="E1151" s="14" t="s">
        <v>3435</v>
      </c>
      <c r="F1151" s="14" t="s">
        <v>3207</v>
      </c>
      <c r="G1151" s="14" t="s">
        <v>3060</v>
      </c>
      <c r="H1151" s="14" t="s">
        <v>3060</v>
      </c>
      <c r="I1151" s="9" t="s">
        <v>3060</v>
      </c>
      <c r="J1151" s="9">
        <v>8</v>
      </c>
      <c r="K1151" s="14">
        <f>IF($E1151="","",IFERROR(INDEX('01_Cad_Pecas'!$H$2:$H$5000,MATCH($E1151,'01_Cad_Pecas'!$D$2:$D$5000,0)),IFERROR(INDEX('01_Cad_Pecas'!$H$2:$H$5000,MATCH(VALUE($E1151),'01_Cad_Pecas'!$D$2:$D$5000,0)),"")))</f>
        <v>3</v>
      </c>
      <c r="L1151" s="14">
        <f>IF($E1151="","",IFERROR(INDEX('01_Cad_Pecas'!$I$2:$I$5000,MATCH($E1151,'01_Cad_Pecas'!$D$2:$D$5000,0)),IFERROR(INDEX('01_Cad_Pecas'!$I$2:$I$5000,MATCH(VALUE($E1151),'01_Cad_Pecas'!$D$2:$D$5000,0)),"")))</f>
        <v>6.7799999999999999E-2</v>
      </c>
      <c r="M1151" s="14">
        <f t="shared" si="191"/>
        <v>3.5423999999999998</v>
      </c>
      <c r="N1151" s="14">
        <v>46205</v>
      </c>
      <c r="O1151" s="14">
        <v>8</v>
      </c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1"/>
      <c r="AB1151" s="14" t="str">
        <f t="shared" si="192"/>
        <v>10204|9 COLADEIRAS</v>
      </c>
      <c r="AC1151" t="str">
        <f t="shared" si="193"/>
        <v>|10204|</v>
      </c>
      <c r="AD1151" t="str">
        <f t="shared" si="194"/>
        <v>9 COLADEIRAS</v>
      </c>
    </row>
    <row r="1152" spans="1:30" ht="24" customHeight="1" x14ac:dyDescent="0.35">
      <c r="A1152" s="35">
        <v>46205</v>
      </c>
      <c r="B1152" s="14" t="s">
        <v>3093</v>
      </c>
      <c r="C1152" s="14"/>
      <c r="D1152" s="14" t="s">
        <v>3060</v>
      </c>
      <c r="E1152" s="14" t="s">
        <v>3412</v>
      </c>
      <c r="F1152" s="14" t="s">
        <v>3208</v>
      </c>
      <c r="G1152" s="14" t="s">
        <v>3060</v>
      </c>
      <c r="H1152" s="14" t="s">
        <v>3060</v>
      </c>
      <c r="I1152" s="9" t="s">
        <v>3060</v>
      </c>
      <c r="J1152" s="9">
        <v>40</v>
      </c>
      <c r="K1152" s="14">
        <f>IF($E1152="","",IFERROR(INDEX('01_Cad_Pecas'!$H$2:$H$5000,MATCH($E1152,'01_Cad_Pecas'!$D$2:$D$5000,0)),IFERROR(INDEX('01_Cad_Pecas'!$H$2:$H$5000,MATCH(VALUE($E1152),'01_Cad_Pecas'!$D$2:$D$5000,0)),"")))</f>
        <v>3</v>
      </c>
      <c r="L1152" s="14">
        <f>IF($E1152="","",IFERROR(INDEX('01_Cad_Pecas'!$I$2:$I$5000,MATCH($E1152,'01_Cad_Pecas'!$D$2:$D$5000,0)),IFERROR(INDEX('01_Cad_Pecas'!$I$2:$I$5000,MATCH(VALUE($E1152),'01_Cad_Pecas'!$D$2:$D$5000,0)),"")))</f>
        <v>6.7799999999999999E-2</v>
      </c>
      <c r="M1152" s="14">
        <f t="shared" si="191"/>
        <v>5.7119999999999997</v>
      </c>
      <c r="N1152" s="14">
        <v>46205</v>
      </c>
      <c r="O1152" s="14">
        <v>40</v>
      </c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1"/>
      <c r="AB1152" s="14" t="str">
        <f t="shared" si="192"/>
        <v>10204|9 COLADEIRAS</v>
      </c>
      <c r="AC1152" t="str">
        <f t="shared" si="193"/>
        <v>|10204|</v>
      </c>
      <c r="AD1152" t="str">
        <f t="shared" si="194"/>
        <v>9 COLADEIRAS</v>
      </c>
    </row>
    <row r="1153" spans="1:30" ht="24" customHeight="1" x14ac:dyDescent="0.35">
      <c r="A1153" s="35">
        <v>46205</v>
      </c>
      <c r="B1153" s="14" t="s">
        <v>3093</v>
      </c>
      <c r="C1153" s="14"/>
      <c r="D1153" s="14" t="s">
        <v>3060</v>
      </c>
      <c r="E1153" s="14" t="s">
        <v>3413</v>
      </c>
      <c r="F1153" s="14" t="s">
        <v>3209</v>
      </c>
      <c r="G1153" s="14" t="s">
        <v>3060</v>
      </c>
      <c r="H1153" s="14" t="s">
        <v>3060</v>
      </c>
      <c r="I1153" s="9" t="s">
        <v>3060</v>
      </c>
      <c r="J1153" s="9">
        <v>20</v>
      </c>
      <c r="K1153" s="14">
        <f>IF($E1153="","",IFERROR(INDEX('01_Cad_Pecas'!$H$2:$H$5000,MATCH($E1153,'01_Cad_Pecas'!$D$2:$D$5000,0)),IFERROR(INDEX('01_Cad_Pecas'!$H$2:$H$5000,MATCH(VALUE($E1153),'01_Cad_Pecas'!$D$2:$D$5000,0)),"")))</f>
        <v>3</v>
      </c>
      <c r="L1153" s="14">
        <f>IF($E1153="","",IFERROR(INDEX('01_Cad_Pecas'!$I$2:$I$5000,MATCH($E1153,'01_Cad_Pecas'!$D$2:$D$5000,0)),IFERROR(INDEX('01_Cad_Pecas'!$I$2:$I$5000,MATCH(VALUE($E1153),'01_Cad_Pecas'!$D$2:$D$5000,0)),"")))</f>
        <v>6.7799999999999999E-2</v>
      </c>
      <c r="M1153" s="14">
        <f t="shared" si="191"/>
        <v>4.3559999999999999</v>
      </c>
      <c r="N1153" s="14">
        <v>46205</v>
      </c>
      <c r="O1153" s="14">
        <v>20</v>
      </c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1"/>
      <c r="AB1153" s="14" t="str">
        <f t="shared" si="192"/>
        <v>10204|9 COLADEIRAS</v>
      </c>
      <c r="AC1153" t="str">
        <f t="shared" si="193"/>
        <v>|10204|</v>
      </c>
      <c r="AD1153" t="str">
        <f t="shared" si="194"/>
        <v>9 COLADEIRAS</v>
      </c>
    </row>
    <row r="1154" spans="1:30" ht="24" customHeight="1" x14ac:dyDescent="0.35">
      <c r="A1154" s="35">
        <v>46205</v>
      </c>
      <c r="B1154" s="14" t="s">
        <v>3093</v>
      </c>
      <c r="C1154" s="14"/>
      <c r="D1154" s="14" t="s">
        <v>3060</v>
      </c>
      <c r="E1154" s="14" t="s">
        <v>3436</v>
      </c>
      <c r="F1154" s="14" t="s">
        <v>3437</v>
      </c>
      <c r="G1154" s="14" t="s">
        <v>3060</v>
      </c>
      <c r="H1154" s="14" t="s">
        <v>3060</v>
      </c>
      <c r="I1154" s="9" t="s">
        <v>3060</v>
      </c>
      <c r="J1154" s="9">
        <v>5</v>
      </c>
      <c r="K1154" s="14">
        <f>IF($E1154="","",IFERROR(INDEX('01_Cad_Pecas'!$H$2:$H$5000,MATCH($E1154,'01_Cad_Pecas'!$D$2:$D$5000,0)),IFERROR(INDEX('01_Cad_Pecas'!$H$2:$H$5000,MATCH(VALUE($E1154),'01_Cad_Pecas'!$D$2:$D$5000,0)),"")))</f>
        <v>5</v>
      </c>
      <c r="L1154" s="14">
        <f>IF($E1154="","",IFERROR(INDEX('01_Cad_Pecas'!$I$2:$I$5000,MATCH($E1154,'01_Cad_Pecas'!$D$2:$D$5000,0)),IFERROR(INDEX('01_Cad_Pecas'!$I$2:$I$5000,MATCH(VALUE($E1154),'01_Cad_Pecas'!$D$2:$D$5000,0)),"")))</f>
        <v>2.2400000000000002</v>
      </c>
      <c r="M1154" s="14">
        <f t="shared" si="191"/>
        <v>16.200000000000003</v>
      </c>
      <c r="N1154" s="14">
        <v>46205</v>
      </c>
      <c r="O1154" s="14">
        <v>5</v>
      </c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1"/>
      <c r="AB1154" s="14" t="str">
        <f t="shared" si="192"/>
        <v>10204|9 COLADEIRAS</v>
      </c>
      <c r="AC1154" t="str">
        <f t="shared" si="193"/>
        <v>|10204|</v>
      </c>
      <c r="AD1154" t="str">
        <f t="shared" si="194"/>
        <v>9 COLADEIRAS</v>
      </c>
    </row>
    <row r="1155" spans="1:30" ht="24" customHeight="1" x14ac:dyDescent="0.35">
      <c r="A1155" s="35">
        <v>46205</v>
      </c>
      <c r="B1155" s="14" t="s">
        <v>3093</v>
      </c>
      <c r="C1155" s="14"/>
      <c r="D1155" s="14" t="s">
        <v>3060</v>
      </c>
      <c r="E1155" s="14" t="s">
        <v>3427</v>
      </c>
      <c r="F1155" s="14" t="s">
        <v>3180</v>
      </c>
      <c r="G1155" s="14" t="s">
        <v>3060</v>
      </c>
      <c r="H1155" s="14" t="s">
        <v>3060</v>
      </c>
      <c r="I1155" s="9" t="s">
        <v>3060</v>
      </c>
      <c r="J1155" s="9">
        <v>600</v>
      </c>
      <c r="K1155" s="14">
        <f>IF($E1155="","",IFERROR(INDEX('01_Cad_Pecas'!$H$2:$H$5000,MATCH($E1155,'01_Cad_Pecas'!$D$2:$D$5000,0)),IFERROR(INDEX('01_Cad_Pecas'!$H$2:$H$5000,MATCH(VALUE($E1155),'01_Cad_Pecas'!$D$2:$D$5000,0)),"")))</f>
        <v>3</v>
      </c>
      <c r="L1155" s="14">
        <f>IF($E1155="","",IFERROR(INDEX('01_Cad_Pecas'!$I$2:$I$5000,MATCH($E1155,'01_Cad_Pecas'!$D$2:$D$5000,0)),IFERROR(INDEX('01_Cad_Pecas'!$I$2:$I$5000,MATCH(VALUE($E1155),'01_Cad_Pecas'!$D$2:$D$5000,0)),"")))</f>
        <v>6.7799999999999999E-2</v>
      </c>
      <c r="M1155" s="14">
        <f t="shared" si="191"/>
        <v>43.68</v>
      </c>
      <c r="N1155" s="14">
        <v>46205</v>
      </c>
      <c r="O1155" s="14">
        <v>600</v>
      </c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1"/>
      <c r="AB1155" s="14" t="str">
        <f t="shared" si="192"/>
        <v>10204|9 COLADEIRAS</v>
      </c>
      <c r="AC1155" t="str">
        <f t="shared" si="193"/>
        <v>|10204|</v>
      </c>
      <c r="AD1155" t="str">
        <f t="shared" si="194"/>
        <v>9 COLADEIRAS</v>
      </c>
    </row>
    <row r="1156" spans="1:30" ht="24" customHeight="1" x14ac:dyDescent="0.35">
      <c r="A1156" s="35">
        <v>46205</v>
      </c>
      <c r="B1156" s="14" t="s">
        <v>3093</v>
      </c>
      <c r="C1156" s="14"/>
      <c r="D1156" s="14" t="s">
        <v>3060</v>
      </c>
      <c r="E1156" s="14" t="s">
        <v>3428</v>
      </c>
      <c r="F1156" s="14" t="s">
        <v>3182</v>
      </c>
      <c r="G1156" s="14" t="s">
        <v>3060</v>
      </c>
      <c r="H1156" s="14" t="s">
        <v>3060</v>
      </c>
      <c r="I1156" s="9" t="s">
        <v>3060</v>
      </c>
      <c r="J1156" s="9">
        <v>600</v>
      </c>
      <c r="K1156" s="14">
        <f>IF($E1156="","",IFERROR(INDEX('01_Cad_Pecas'!$H$2:$H$5000,MATCH($E1156,'01_Cad_Pecas'!$D$2:$D$5000,0)),IFERROR(INDEX('01_Cad_Pecas'!$H$2:$H$5000,MATCH(VALUE($E1156),'01_Cad_Pecas'!$D$2:$D$5000,0)),"")))</f>
        <v>3</v>
      </c>
      <c r="L1156" s="14">
        <f>IF($E1156="","",IFERROR(INDEX('01_Cad_Pecas'!$I$2:$I$5000,MATCH($E1156,'01_Cad_Pecas'!$D$2:$D$5000,0)),IFERROR(INDEX('01_Cad_Pecas'!$I$2:$I$5000,MATCH(VALUE($E1156),'01_Cad_Pecas'!$D$2:$D$5000,0)),"")))</f>
        <v>6.7799999999999999E-2</v>
      </c>
      <c r="M1156" s="14">
        <f t="shared" si="191"/>
        <v>43.68</v>
      </c>
      <c r="N1156" s="14">
        <v>46205</v>
      </c>
      <c r="O1156" s="14">
        <v>600</v>
      </c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1"/>
      <c r="AB1156" s="14" t="str">
        <f t="shared" si="192"/>
        <v>10204|9 COLADEIRAS</v>
      </c>
      <c r="AC1156" t="str">
        <f t="shared" si="193"/>
        <v>|10204|</v>
      </c>
      <c r="AD1156" t="str">
        <f t="shared" si="194"/>
        <v>9 COLADEIRAS</v>
      </c>
    </row>
    <row r="1157" spans="1:30" ht="24" customHeight="1" x14ac:dyDescent="0.35">
      <c r="A1157" s="35">
        <v>46209</v>
      </c>
      <c r="B1157" s="14" t="s">
        <v>3094</v>
      </c>
      <c r="C1157" s="14"/>
      <c r="D1157" s="14" t="s">
        <v>3060</v>
      </c>
      <c r="E1157" s="14" t="s">
        <v>3438</v>
      </c>
      <c r="F1157" s="14" t="s">
        <v>3186</v>
      </c>
      <c r="G1157" s="14" t="s">
        <v>3060</v>
      </c>
      <c r="H1157" s="14" t="s">
        <v>3060</v>
      </c>
      <c r="I1157" s="9" t="s">
        <v>3060</v>
      </c>
      <c r="J1157" s="9">
        <v>90</v>
      </c>
      <c r="K1157" s="14">
        <f>IF($E1157="","",IFERROR(INDEX('01_Cad_Pecas'!$H$2:$H$5000,MATCH($E1157,'01_Cad_Pecas'!$D$2:$D$5000,0)),IFERROR(INDEX('01_Cad_Pecas'!$H$2:$H$5000,MATCH(VALUE($E1157),'01_Cad_Pecas'!$D$2:$D$5000,0)),"")))</f>
        <v>1.1000000000000001</v>
      </c>
      <c r="L1157" s="14">
        <f>IF($E1157="","",IFERROR(INDEX('01_Cad_Pecas'!$I$2:$I$5000,MATCH($E1157,'01_Cad_Pecas'!$D$2:$D$5000,0)),IFERROR(INDEX('01_Cad_Pecas'!$I$2:$I$5000,MATCH(VALUE($E1157),'01_Cad_Pecas'!$D$2:$D$5000,0)),"")))</f>
        <v>9.375E-2</v>
      </c>
      <c r="M1157" s="14">
        <f t="shared" ref="M1157:M1220" si="196">IF(OR($J1157="",$L1157=""),"",IF($K1157="",0,$K1157)+$J1157*$L1157)</f>
        <v>9.5374999999999996</v>
      </c>
      <c r="N1157" s="14">
        <v>46206</v>
      </c>
      <c r="O1157" s="14">
        <v>90</v>
      </c>
      <c r="P1157" s="14"/>
      <c r="Q1157" s="14"/>
      <c r="R1157" s="14"/>
      <c r="S1157" s="14"/>
      <c r="T1157" s="14">
        <f t="shared" ref="T1157:T1188" si="197">IF(OR($J1157="",$O1157=""),"",$O1157/$J1157)</f>
        <v>1</v>
      </c>
      <c r="U1157" s="14" t="s">
        <v>36</v>
      </c>
      <c r="V1157" s="14"/>
      <c r="W1157" s="14"/>
      <c r="X1157" s="14"/>
      <c r="Y1157" s="14"/>
      <c r="Z1157" s="14"/>
      <c r="AA1157" s="11"/>
      <c r="AB1157" s="14" t="str">
        <f t="shared" si="192"/>
        <v>10210|9 COLADEIRAS</v>
      </c>
      <c r="AC1157" t="str">
        <f t="shared" si="193"/>
        <v>|10210|</v>
      </c>
      <c r="AD1157" t="str">
        <f t="shared" si="194"/>
        <v>9 COLADEIRAS</v>
      </c>
    </row>
    <row r="1158" spans="1:30" ht="24" customHeight="1" x14ac:dyDescent="0.35">
      <c r="A1158" s="35">
        <v>46209</v>
      </c>
      <c r="B1158" s="14" t="s">
        <v>3094</v>
      </c>
      <c r="C1158" s="14"/>
      <c r="D1158" s="14" t="s">
        <v>3060</v>
      </c>
      <c r="E1158" s="14" t="s">
        <v>3439</v>
      </c>
      <c r="F1158" s="14" t="s">
        <v>3187</v>
      </c>
      <c r="G1158" s="14" t="s">
        <v>3060</v>
      </c>
      <c r="H1158" s="14" t="s">
        <v>3060</v>
      </c>
      <c r="I1158" s="9" t="s">
        <v>3060</v>
      </c>
      <c r="J1158" s="9">
        <v>50</v>
      </c>
      <c r="K1158" s="14">
        <f>IF($E1158="","",IFERROR(INDEX('01_Cad_Pecas'!$H$2:$H$5000,MATCH($E1158,'01_Cad_Pecas'!$D$2:$D$5000,0)),IFERROR(INDEX('01_Cad_Pecas'!$H$2:$H$5000,MATCH(VALUE($E1158),'01_Cad_Pecas'!$D$2:$D$5000,0)),"")))</f>
        <v>1.1000000000000001</v>
      </c>
      <c r="L1158" s="14">
        <f>IF($E1158="","",IFERROR(INDEX('01_Cad_Pecas'!$I$2:$I$5000,MATCH($E1158,'01_Cad_Pecas'!$D$2:$D$5000,0)),IFERROR(INDEX('01_Cad_Pecas'!$I$2:$I$5000,MATCH(VALUE($E1158),'01_Cad_Pecas'!$D$2:$D$5000,0)),"")))</f>
        <v>9.375E-2</v>
      </c>
      <c r="M1158" s="14">
        <f t="shared" si="196"/>
        <v>5.7874999999999996</v>
      </c>
      <c r="N1158" s="14">
        <v>46206</v>
      </c>
      <c r="O1158" s="14">
        <v>50</v>
      </c>
      <c r="P1158" s="14"/>
      <c r="Q1158" s="14"/>
      <c r="R1158" s="14"/>
      <c r="S1158" s="14"/>
      <c r="T1158" s="14">
        <f t="shared" si="197"/>
        <v>1</v>
      </c>
      <c r="U1158" s="14" t="s">
        <v>36</v>
      </c>
      <c r="V1158" s="14"/>
      <c r="W1158" s="14"/>
      <c r="X1158" s="14"/>
      <c r="Y1158" s="14"/>
      <c r="Z1158" s="14"/>
      <c r="AA1158" s="11"/>
      <c r="AB1158" s="14" t="str">
        <f t="shared" si="192"/>
        <v>10210|9 COLADEIRAS</v>
      </c>
      <c r="AC1158" t="str">
        <f t="shared" si="193"/>
        <v>|10210|</v>
      </c>
      <c r="AD1158" t="str">
        <f t="shared" si="194"/>
        <v>9 COLADEIRAS</v>
      </c>
    </row>
    <row r="1159" spans="1:30" ht="24" customHeight="1" x14ac:dyDescent="0.35">
      <c r="A1159" s="35">
        <v>46209</v>
      </c>
      <c r="B1159" s="14" t="s">
        <v>3094</v>
      </c>
      <c r="C1159" s="14"/>
      <c r="D1159" s="14" t="s">
        <v>3060</v>
      </c>
      <c r="E1159" s="14" t="s">
        <v>3440</v>
      </c>
      <c r="F1159" s="14" t="s">
        <v>3441</v>
      </c>
      <c r="G1159" s="14" t="s">
        <v>3060</v>
      </c>
      <c r="H1159" s="14" t="s">
        <v>3060</v>
      </c>
      <c r="I1159" s="9" t="s">
        <v>3060</v>
      </c>
      <c r="J1159" s="9">
        <v>40</v>
      </c>
      <c r="K1159" s="14">
        <f>IF($E1159="","",IFERROR(INDEX('01_Cad_Pecas'!$H$2:$H$5000,MATCH($E1159,'01_Cad_Pecas'!$D$2:$D$5000,0)),IFERROR(INDEX('01_Cad_Pecas'!$H$2:$H$5000,MATCH(VALUE($E1159),'01_Cad_Pecas'!$D$2:$D$5000,0)),"")))</f>
        <v>1.1000000000000001</v>
      </c>
      <c r="L1159" s="14">
        <f>IF($E1159="","",IFERROR(INDEX('01_Cad_Pecas'!$I$2:$I$5000,MATCH($E1159,'01_Cad_Pecas'!$D$2:$D$5000,0)),IFERROR(INDEX('01_Cad_Pecas'!$I$2:$I$5000,MATCH(VALUE($E1159),'01_Cad_Pecas'!$D$2:$D$5000,0)),"")))</f>
        <v>9.375E-2</v>
      </c>
      <c r="M1159" s="14">
        <f t="shared" si="196"/>
        <v>4.8499999999999996</v>
      </c>
      <c r="N1159" s="14">
        <v>46206</v>
      </c>
      <c r="O1159" s="14">
        <v>40</v>
      </c>
      <c r="P1159" s="14"/>
      <c r="Q1159" s="14"/>
      <c r="R1159" s="14"/>
      <c r="S1159" s="14"/>
      <c r="T1159" s="14">
        <f t="shared" si="197"/>
        <v>1</v>
      </c>
      <c r="U1159" s="14" t="s">
        <v>36</v>
      </c>
      <c r="V1159" s="14"/>
      <c r="W1159" s="14"/>
      <c r="X1159" s="14"/>
      <c r="Y1159" s="14"/>
      <c r="Z1159" s="14"/>
      <c r="AA1159" s="11"/>
      <c r="AB1159" s="14" t="str">
        <f t="shared" ref="AB1159:AB1222" si="198">B1159&amp;"|"&amp;I1159</f>
        <v>10210|9 COLADEIRAS</v>
      </c>
      <c r="AC1159" t="str">
        <f t="shared" ref="AC1159:AC1222" si="199">IF($B1159="","","|"&amp;SUBSTITUTE(TRIM(SUBSTITUTE(SUBSTITUTE(SUBSTITUTE(SUBSTITUTE(SUBSTITUTE(SUBSTITUTE(SUBSTITUTE(SUBSTITUTE(SUBSTITUTE(SUBSTITUTE(SUBSTITUTE(SUBSTITUTE(SUBSTITUTE(SUBSTITUTE(TRIM($B1159&amp;""),CHAR(10)," "),CHAR(13)," "),"."," "),";"," "),","," "),"/"," "),"+"," "),"-"," "),"  "," "),"  "," "),"  "," "),"  "," "),"  "," "),"  "," "))," ","|")&amp;"|")</f>
        <v>|10210|</v>
      </c>
      <c r="AD1159" t="str">
        <f t="shared" ref="AD1159:AD1222" si="200">TRIM($I1159&amp;"")</f>
        <v>9 COLADEIRAS</v>
      </c>
    </row>
    <row r="1160" spans="1:30" ht="24" customHeight="1" x14ac:dyDescent="0.35">
      <c r="A1160" s="35">
        <v>46209</v>
      </c>
      <c r="B1160" s="14" t="s">
        <v>3094</v>
      </c>
      <c r="C1160" s="14"/>
      <c r="D1160" s="14" t="s">
        <v>3060</v>
      </c>
      <c r="E1160" s="14" t="s">
        <v>3432</v>
      </c>
      <c r="F1160" s="14" t="s">
        <v>3205</v>
      </c>
      <c r="G1160" s="14" t="s">
        <v>3060</v>
      </c>
      <c r="H1160" s="14" t="s">
        <v>3060</v>
      </c>
      <c r="I1160" s="9" t="s">
        <v>3060</v>
      </c>
      <c r="J1160" s="9">
        <v>80</v>
      </c>
      <c r="K1160" s="14">
        <f>IF($E1160="","",IFERROR(INDEX('01_Cad_Pecas'!$H$2:$H$5000,MATCH($E1160,'01_Cad_Pecas'!$D$2:$D$5000,0)),IFERROR(INDEX('01_Cad_Pecas'!$H$2:$H$5000,MATCH(VALUE($E1160),'01_Cad_Pecas'!$D$2:$D$5000,0)),"")))</f>
        <v>1.1000000000000001</v>
      </c>
      <c r="L1160" s="14">
        <f>IF($E1160="","",IFERROR(INDEX('01_Cad_Pecas'!$I$2:$I$5000,MATCH($E1160,'01_Cad_Pecas'!$D$2:$D$5000,0)),IFERROR(INDEX('01_Cad_Pecas'!$I$2:$I$5000,MATCH(VALUE($E1160),'01_Cad_Pecas'!$D$2:$D$5000,0)),"")))</f>
        <v>9.375E-2</v>
      </c>
      <c r="M1160" s="14">
        <f t="shared" si="196"/>
        <v>8.6</v>
      </c>
      <c r="N1160" s="14">
        <v>46206</v>
      </c>
      <c r="O1160" s="14">
        <v>80</v>
      </c>
      <c r="P1160" s="14"/>
      <c r="Q1160" s="14"/>
      <c r="R1160" s="14"/>
      <c r="S1160" s="14"/>
      <c r="T1160" s="14">
        <f t="shared" si="197"/>
        <v>1</v>
      </c>
      <c r="U1160" s="14" t="s">
        <v>36</v>
      </c>
      <c r="V1160" s="14"/>
      <c r="W1160" s="14"/>
      <c r="X1160" s="14"/>
      <c r="Y1160" s="14"/>
      <c r="Z1160" s="14"/>
      <c r="AA1160" s="11"/>
      <c r="AB1160" s="14" t="str">
        <f t="shared" si="198"/>
        <v>10210|9 COLADEIRAS</v>
      </c>
      <c r="AC1160" t="str">
        <f t="shared" si="199"/>
        <v>|10210|</v>
      </c>
      <c r="AD1160" t="str">
        <f t="shared" si="200"/>
        <v>9 COLADEIRAS</v>
      </c>
    </row>
    <row r="1161" spans="1:30" ht="24" customHeight="1" x14ac:dyDescent="0.35">
      <c r="A1161" s="35">
        <v>46209</v>
      </c>
      <c r="B1161" s="14" t="s">
        <v>3094</v>
      </c>
      <c r="C1161" s="14"/>
      <c r="D1161" s="14" t="s">
        <v>3060</v>
      </c>
      <c r="E1161" s="14" t="s">
        <v>3433</v>
      </c>
      <c r="F1161" s="14" t="s">
        <v>3206</v>
      </c>
      <c r="G1161" s="14" t="s">
        <v>3060</v>
      </c>
      <c r="H1161" s="14" t="s">
        <v>3060</v>
      </c>
      <c r="I1161" s="9" t="s">
        <v>3060</v>
      </c>
      <c r="J1161" s="9">
        <v>6</v>
      </c>
      <c r="K1161" s="14">
        <f>IF($E1161="","",IFERROR(INDEX('01_Cad_Pecas'!$H$2:$H$5000,MATCH($E1161,'01_Cad_Pecas'!$D$2:$D$5000,0)),IFERROR(INDEX('01_Cad_Pecas'!$H$2:$H$5000,MATCH(VALUE($E1161),'01_Cad_Pecas'!$D$2:$D$5000,0)),"")))</f>
        <v>1.1000000000000001</v>
      </c>
      <c r="L1161" s="14">
        <f>IF($E1161="","",IFERROR(INDEX('01_Cad_Pecas'!$I$2:$I$5000,MATCH($E1161,'01_Cad_Pecas'!$D$2:$D$5000,0)),IFERROR(INDEX('01_Cad_Pecas'!$I$2:$I$5000,MATCH(VALUE($E1161),'01_Cad_Pecas'!$D$2:$D$5000,0)),"")))</f>
        <v>9.375E-2</v>
      </c>
      <c r="M1161" s="14">
        <f t="shared" si="196"/>
        <v>1.6625000000000001</v>
      </c>
      <c r="N1161" s="14">
        <v>46209</v>
      </c>
      <c r="O1161" s="14">
        <v>6</v>
      </c>
      <c r="P1161" s="14"/>
      <c r="Q1161" s="14"/>
      <c r="R1161" s="14"/>
      <c r="S1161" s="14"/>
      <c r="T1161" s="14">
        <f t="shared" si="197"/>
        <v>1</v>
      </c>
      <c r="U1161" s="14" t="s">
        <v>36</v>
      </c>
      <c r="V1161" s="14"/>
      <c r="W1161" s="14"/>
      <c r="X1161" s="14"/>
      <c r="Y1161" s="14"/>
      <c r="Z1161" s="14"/>
      <c r="AA1161" s="11"/>
      <c r="AB1161" s="14" t="str">
        <f t="shared" si="198"/>
        <v>10210|9 COLADEIRAS</v>
      </c>
      <c r="AC1161" t="str">
        <f t="shared" si="199"/>
        <v>|10210|</v>
      </c>
      <c r="AD1161" t="str">
        <f t="shared" si="200"/>
        <v>9 COLADEIRAS</v>
      </c>
    </row>
    <row r="1162" spans="1:30" ht="24" customHeight="1" x14ac:dyDescent="0.35">
      <c r="A1162" s="35">
        <v>46209</v>
      </c>
      <c r="B1162" s="14" t="s">
        <v>3094</v>
      </c>
      <c r="C1162" s="14"/>
      <c r="D1162" s="14" t="s">
        <v>3060</v>
      </c>
      <c r="E1162" s="14" t="s">
        <v>3442</v>
      </c>
      <c r="F1162" s="14" t="s">
        <v>1617</v>
      </c>
      <c r="G1162" s="14" t="s">
        <v>3060</v>
      </c>
      <c r="H1162" s="14" t="s">
        <v>3060</v>
      </c>
      <c r="I1162" s="9" t="s">
        <v>3060</v>
      </c>
      <c r="J1162" s="9">
        <v>40</v>
      </c>
      <c r="K1162" s="14">
        <f>IF($E1162="","",IFERROR(INDEX('01_Cad_Pecas'!$H$2:$H$5000,MATCH($E1162,'01_Cad_Pecas'!$D$2:$D$5000,0)),IFERROR(INDEX('01_Cad_Pecas'!$H$2:$H$5000,MATCH(VALUE($E1162),'01_Cad_Pecas'!$D$2:$D$5000,0)),"")))</f>
        <v>3</v>
      </c>
      <c r="L1162" s="14">
        <f>IF($E1162="","",IFERROR(INDEX('01_Cad_Pecas'!$I$2:$I$5000,MATCH($E1162,'01_Cad_Pecas'!$D$2:$D$5000,0)),IFERROR(INDEX('01_Cad_Pecas'!$I$2:$I$5000,MATCH(VALUE($E1162),'01_Cad_Pecas'!$D$2:$D$5000,0)),"")))</f>
        <v>6.7799999999999999E-2</v>
      </c>
      <c r="M1162" s="14">
        <f t="shared" si="196"/>
        <v>5.7119999999999997</v>
      </c>
      <c r="N1162" s="14">
        <v>46209</v>
      </c>
      <c r="O1162" s="14">
        <v>40</v>
      </c>
      <c r="P1162" s="14"/>
      <c r="Q1162" s="14"/>
      <c r="R1162" s="14"/>
      <c r="S1162" s="14"/>
      <c r="T1162" s="14">
        <f t="shared" si="197"/>
        <v>1</v>
      </c>
      <c r="U1162" s="14" t="s">
        <v>36</v>
      </c>
      <c r="V1162" s="14"/>
      <c r="W1162" s="14"/>
      <c r="X1162" s="14"/>
      <c r="Y1162" s="14"/>
      <c r="Z1162" s="14"/>
      <c r="AA1162" s="11"/>
      <c r="AB1162" s="14" t="str">
        <f t="shared" si="198"/>
        <v>10210|9 COLADEIRAS</v>
      </c>
      <c r="AC1162" t="str">
        <f t="shared" si="199"/>
        <v>|10210|</v>
      </c>
      <c r="AD1162" t="str">
        <f t="shared" si="200"/>
        <v>9 COLADEIRAS</v>
      </c>
    </row>
    <row r="1163" spans="1:30" ht="24" customHeight="1" x14ac:dyDescent="0.35">
      <c r="A1163" s="35">
        <v>46209</v>
      </c>
      <c r="B1163" s="14" t="s">
        <v>3094</v>
      </c>
      <c r="C1163" s="14"/>
      <c r="D1163" s="14" t="s">
        <v>3060</v>
      </c>
      <c r="E1163" s="14" t="s">
        <v>3408</v>
      </c>
      <c r="F1163" s="14" t="s">
        <v>2939</v>
      </c>
      <c r="G1163" s="14" t="s">
        <v>3060</v>
      </c>
      <c r="H1163" s="14" t="s">
        <v>3060</v>
      </c>
      <c r="I1163" s="9" t="s">
        <v>3060</v>
      </c>
      <c r="J1163" s="9">
        <v>436</v>
      </c>
      <c r="K1163" s="14">
        <f>IF($E1163="","",IFERROR(INDEX('01_Cad_Pecas'!$H$2:$H$5000,MATCH($E1163,'01_Cad_Pecas'!$D$2:$D$5000,0)),IFERROR(INDEX('01_Cad_Pecas'!$H$2:$H$5000,MATCH(VALUE($E1163),'01_Cad_Pecas'!$D$2:$D$5000,0)),"")))</f>
        <v>3</v>
      </c>
      <c r="L1163" s="14">
        <f>IF($E1163="","",IFERROR(INDEX('01_Cad_Pecas'!$I$2:$I$5000,MATCH($E1163,'01_Cad_Pecas'!$D$2:$D$5000,0)),IFERROR(INDEX('01_Cad_Pecas'!$I$2:$I$5000,MATCH(VALUE($E1163),'01_Cad_Pecas'!$D$2:$D$5000,0)),"")))</f>
        <v>6.7799999999999999E-2</v>
      </c>
      <c r="M1163" s="14">
        <f t="shared" si="196"/>
        <v>32.5608</v>
      </c>
      <c r="N1163" s="14">
        <v>46209</v>
      </c>
      <c r="O1163" s="14">
        <v>436</v>
      </c>
      <c r="P1163" s="14"/>
      <c r="Q1163" s="14"/>
      <c r="R1163" s="14"/>
      <c r="S1163" s="14"/>
      <c r="T1163" s="14">
        <f t="shared" si="197"/>
        <v>1</v>
      </c>
      <c r="U1163" s="14" t="s">
        <v>36</v>
      </c>
      <c r="V1163" s="14"/>
      <c r="W1163" s="14"/>
      <c r="X1163" s="14"/>
      <c r="Y1163" s="14"/>
      <c r="Z1163" s="14"/>
      <c r="AA1163" s="11"/>
      <c r="AB1163" s="14" t="str">
        <f t="shared" si="198"/>
        <v>10210|9 COLADEIRAS</v>
      </c>
      <c r="AC1163" t="str">
        <f t="shared" si="199"/>
        <v>|10210|</v>
      </c>
      <c r="AD1163" t="str">
        <f t="shared" si="200"/>
        <v>9 COLADEIRAS</v>
      </c>
    </row>
    <row r="1164" spans="1:30" ht="24" customHeight="1" x14ac:dyDescent="0.35">
      <c r="A1164" s="35">
        <v>46209</v>
      </c>
      <c r="B1164" s="14" t="s">
        <v>3094</v>
      </c>
      <c r="C1164" s="14"/>
      <c r="D1164" s="14" t="s">
        <v>3060</v>
      </c>
      <c r="E1164" s="14" t="s">
        <v>3434</v>
      </c>
      <c r="F1164" s="14" t="s">
        <v>2937</v>
      </c>
      <c r="G1164" s="14" t="s">
        <v>3060</v>
      </c>
      <c r="H1164" s="14" t="s">
        <v>3060</v>
      </c>
      <c r="I1164" s="9" t="s">
        <v>3060</v>
      </c>
      <c r="J1164" s="9">
        <v>3</v>
      </c>
      <c r="K1164" s="14">
        <f>IF($E1164="","",IFERROR(INDEX('01_Cad_Pecas'!$H$2:$H$5000,MATCH($E1164,'01_Cad_Pecas'!$D$2:$D$5000,0)),IFERROR(INDEX('01_Cad_Pecas'!$H$2:$H$5000,MATCH(VALUE($E1164),'01_Cad_Pecas'!$D$2:$D$5000,0)),"")))</f>
        <v>3</v>
      </c>
      <c r="L1164" s="14">
        <f>IF($E1164="","",IFERROR(INDEX('01_Cad_Pecas'!$I$2:$I$5000,MATCH($E1164,'01_Cad_Pecas'!$D$2:$D$5000,0)),IFERROR(INDEX('01_Cad_Pecas'!$I$2:$I$5000,MATCH(VALUE($E1164),'01_Cad_Pecas'!$D$2:$D$5000,0)),"")))</f>
        <v>6.7799999999999999E-2</v>
      </c>
      <c r="M1164" s="14">
        <f t="shared" si="196"/>
        <v>3.2033999999999998</v>
      </c>
      <c r="N1164" s="14">
        <v>46209</v>
      </c>
      <c r="O1164" s="14">
        <v>3</v>
      </c>
      <c r="P1164" s="14"/>
      <c r="Q1164" s="14"/>
      <c r="R1164" s="14"/>
      <c r="S1164" s="14"/>
      <c r="T1164" s="14">
        <f t="shared" si="197"/>
        <v>1</v>
      </c>
      <c r="U1164" s="14" t="s">
        <v>36</v>
      </c>
      <c r="V1164" s="14"/>
      <c r="W1164" s="14"/>
      <c r="X1164" s="14"/>
      <c r="Y1164" s="14"/>
      <c r="Z1164" s="14"/>
      <c r="AA1164" s="11"/>
      <c r="AB1164" s="14" t="str">
        <f t="shared" si="198"/>
        <v>10210|9 COLADEIRAS</v>
      </c>
      <c r="AC1164" t="str">
        <f t="shared" si="199"/>
        <v>|10210|</v>
      </c>
      <c r="AD1164" t="str">
        <f t="shared" si="200"/>
        <v>9 COLADEIRAS</v>
      </c>
    </row>
    <row r="1165" spans="1:30" ht="24" customHeight="1" x14ac:dyDescent="0.35">
      <c r="A1165" s="35">
        <v>46209</v>
      </c>
      <c r="B1165" s="14" t="s">
        <v>3094</v>
      </c>
      <c r="C1165" s="14"/>
      <c r="D1165" s="14" t="s">
        <v>3060</v>
      </c>
      <c r="E1165" s="14" t="s">
        <v>3435</v>
      </c>
      <c r="F1165" s="14" t="s">
        <v>3207</v>
      </c>
      <c r="G1165" s="14" t="s">
        <v>3060</v>
      </c>
      <c r="H1165" s="14" t="s">
        <v>3060</v>
      </c>
      <c r="I1165" s="9" t="s">
        <v>3060</v>
      </c>
      <c r="J1165" s="9">
        <v>6</v>
      </c>
      <c r="K1165" s="14">
        <f>IF($E1165="","",IFERROR(INDEX('01_Cad_Pecas'!$H$2:$H$5000,MATCH($E1165,'01_Cad_Pecas'!$D$2:$D$5000,0)),IFERROR(INDEX('01_Cad_Pecas'!$H$2:$H$5000,MATCH(VALUE($E1165),'01_Cad_Pecas'!$D$2:$D$5000,0)),"")))</f>
        <v>3</v>
      </c>
      <c r="L1165" s="14">
        <f>IF($E1165="","",IFERROR(INDEX('01_Cad_Pecas'!$I$2:$I$5000,MATCH($E1165,'01_Cad_Pecas'!$D$2:$D$5000,0)),IFERROR(INDEX('01_Cad_Pecas'!$I$2:$I$5000,MATCH(VALUE($E1165),'01_Cad_Pecas'!$D$2:$D$5000,0)),"")))</f>
        <v>6.7799999999999999E-2</v>
      </c>
      <c r="M1165" s="14">
        <f t="shared" si="196"/>
        <v>3.4068000000000001</v>
      </c>
      <c r="N1165" s="14">
        <v>46209</v>
      </c>
      <c r="O1165" s="14">
        <v>6</v>
      </c>
      <c r="P1165" s="14"/>
      <c r="Q1165" s="14"/>
      <c r="R1165" s="14"/>
      <c r="S1165" s="14"/>
      <c r="T1165" s="14">
        <f t="shared" si="197"/>
        <v>1</v>
      </c>
      <c r="U1165" s="14" t="s">
        <v>36</v>
      </c>
      <c r="V1165" s="14"/>
      <c r="W1165" s="14"/>
      <c r="X1165" s="14"/>
      <c r="Y1165" s="14"/>
      <c r="Z1165" s="14"/>
      <c r="AA1165" s="11"/>
      <c r="AB1165" s="14" t="str">
        <f t="shared" si="198"/>
        <v>10210|9 COLADEIRAS</v>
      </c>
      <c r="AC1165" t="str">
        <f t="shared" si="199"/>
        <v>|10210|</v>
      </c>
      <c r="AD1165" t="str">
        <f t="shared" si="200"/>
        <v>9 COLADEIRAS</v>
      </c>
    </row>
    <row r="1166" spans="1:30" ht="24" customHeight="1" x14ac:dyDescent="0.35">
      <c r="A1166" s="35">
        <v>46209</v>
      </c>
      <c r="B1166" s="14" t="s">
        <v>3094</v>
      </c>
      <c r="C1166" s="14"/>
      <c r="D1166" s="14" t="s">
        <v>3060</v>
      </c>
      <c r="E1166" s="14" t="s">
        <v>3443</v>
      </c>
      <c r="F1166" s="14" t="s">
        <v>3444</v>
      </c>
      <c r="G1166" s="14" t="s">
        <v>3060</v>
      </c>
      <c r="H1166" s="14" t="s">
        <v>3060</v>
      </c>
      <c r="I1166" s="9" t="s">
        <v>3060</v>
      </c>
      <c r="J1166" s="9">
        <v>80</v>
      </c>
      <c r="K1166" s="14">
        <f>IF($E1166="","",IFERROR(INDEX('01_Cad_Pecas'!$H$2:$H$5000,MATCH($E1166,'01_Cad_Pecas'!$D$2:$D$5000,0)),IFERROR(INDEX('01_Cad_Pecas'!$H$2:$H$5000,MATCH(VALUE($E1166),'01_Cad_Pecas'!$D$2:$D$5000,0)),"")))</f>
        <v>1.1000000000000001</v>
      </c>
      <c r="L1166" s="14">
        <f>IF($E1166="","",IFERROR(INDEX('01_Cad_Pecas'!$I$2:$I$5000,MATCH($E1166,'01_Cad_Pecas'!$D$2:$D$5000,0)),IFERROR(INDEX('01_Cad_Pecas'!$I$2:$I$5000,MATCH(VALUE($E1166),'01_Cad_Pecas'!$D$2:$D$5000,0)),"")))</f>
        <v>9.375E-2</v>
      </c>
      <c r="M1166" s="14">
        <f t="shared" si="196"/>
        <v>8.6</v>
      </c>
      <c r="N1166" s="14">
        <v>46206</v>
      </c>
      <c r="O1166" s="14">
        <v>80</v>
      </c>
      <c r="P1166" s="14"/>
      <c r="Q1166" s="14"/>
      <c r="R1166" s="14"/>
      <c r="S1166" s="14"/>
      <c r="T1166" s="14">
        <f t="shared" si="197"/>
        <v>1</v>
      </c>
      <c r="U1166" s="14" t="s">
        <v>36</v>
      </c>
      <c r="V1166" s="14"/>
      <c r="W1166" s="14"/>
      <c r="X1166" s="14"/>
      <c r="Y1166" s="14"/>
      <c r="Z1166" s="14"/>
      <c r="AA1166" s="11"/>
      <c r="AB1166" s="14" t="str">
        <f t="shared" si="198"/>
        <v>10210|9 COLADEIRAS</v>
      </c>
      <c r="AC1166" t="str">
        <f t="shared" si="199"/>
        <v>|10210|</v>
      </c>
      <c r="AD1166" t="str">
        <f t="shared" si="200"/>
        <v>9 COLADEIRAS</v>
      </c>
    </row>
    <row r="1167" spans="1:30" ht="24" customHeight="1" x14ac:dyDescent="0.35">
      <c r="A1167" s="35">
        <v>46209</v>
      </c>
      <c r="B1167" s="14" t="s">
        <v>3094</v>
      </c>
      <c r="C1167" s="14"/>
      <c r="D1167" s="14" t="s">
        <v>3060</v>
      </c>
      <c r="E1167" s="14" t="s">
        <v>3445</v>
      </c>
      <c r="F1167" s="14" t="s">
        <v>3188</v>
      </c>
      <c r="G1167" s="14" t="s">
        <v>3060</v>
      </c>
      <c r="H1167" s="14" t="s">
        <v>3060</v>
      </c>
      <c r="I1167" s="9" t="s">
        <v>3060</v>
      </c>
      <c r="J1167" s="9">
        <v>560</v>
      </c>
      <c r="K1167" s="14">
        <f>IF($E1167="","",IFERROR(INDEX('01_Cad_Pecas'!$H$2:$H$5000,MATCH($E1167,'01_Cad_Pecas'!$D$2:$D$5000,0)),IFERROR(INDEX('01_Cad_Pecas'!$H$2:$H$5000,MATCH(VALUE($E1167),'01_Cad_Pecas'!$D$2:$D$5000,0)),"")))</f>
        <v>3</v>
      </c>
      <c r="L1167" s="14">
        <f>IF($E1167="","",IFERROR(INDEX('01_Cad_Pecas'!$I$2:$I$5000,MATCH($E1167,'01_Cad_Pecas'!$D$2:$D$5000,0)),IFERROR(INDEX('01_Cad_Pecas'!$I$2:$I$5000,MATCH(VALUE($E1167),'01_Cad_Pecas'!$D$2:$D$5000,0)),"")))</f>
        <v>6.7799999999999999E-2</v>
      </c>
      <c r="M1167" s="14">
        <f t="shared" si="196"/>
        <v>40.967999999999996</v>
      </c>
      <c r="N1167" s="14">
        <v>46206</v>
      </c>
      <c r="O1167" s="14">
        <v>560</v>
      </c>
      <c r="P1167" s="14"/>
      <c r="Q1167" s="14"/>
      <c r="R1167" s="14"/>
      <c r="S1167" s="14"/>
      <c r="T1167" s="14">
        <f t="shared" si="197"/>
        <v>1</v>
      </c>
      <c r="U1167" s="14" t="s">
        <v>36</v>
      </c>
      <c r="V1167" s="14"/>
      <c r="W1167" s="14"/>
      <c r="X1167" s="14"/>
      <c r="Y1167" s="14"/>
      <c r="Z1167" s="14"/>
      <c r="AA1167" s="11"/>
      <c r="AB1167" s="14" t="str">
        <f t="shared" si="198"/>
        <v>10210|9 COLADEIRAS</v>
      </c>
      <c r="AC1167" t="str">
        <f t="shared" si="199"/>
        <v>|10210|</v>
      </c>
      <c r="AD1167" t="str">
        <f t="shared" si="200"/>
        <v>9 COLADEIRAS</v>
      </c>
    </row>
    <row r="1168" spans="1:30" ht="24" customHeight="1" x14ac:dyDescent="0.35">
      <c r="A1168" s="35">
        <v>46209</v>
      </c>
      <c r="B1168" s="14" t="s">
        <v>3094</v>
      </c>
      <c r="C1168" s="14"/>
      <c r="D1168" s="14" t="s">
        <v>3060</v>
      </c>
      <c r="E1168" s="14" t="s">
        <v>3446</v>
      </c>
      <c r="F1168" s="14" t="s">
        <v>3189</v>
      </c>
      <c r="G1168" s="14" t="s">
        <v>3060</v>
      </c>
      <c r="H1168" s="14" t="s">
        <v>3060</v>
      </c>
      <c r="I1168" s="9" t="s">
        <v>3060</v>
      </c>
      <c r="J1168" s="9">
        <v>560</v>
      </c>
      <c r="K1168" s="14">
        <f>IF($E1168="","",IFERROR(INDEX('01_Cad_Pecas'!$H$2:$H$5000,MATCH($E1168,'01_Cad_Pecas'!$D$2:$D$5000,0)),IFERROR(INDEX('01_Cad_Pecas'!$H$2:$H$5000,MATCH(VALUE($E1168),'01_Cad_Pecas'!$D$2:$D$5000,0)),"")))</f>
        <v>3</v>
      </c>
      <c r="L1168" s="14">
        <f>IF($E1168="","",IFERROR(INDEX('01_Cad_Pecas'!$I$2:$I$5000,MATCH($E1168,'01_Cad_Pecas'!$D$2:$D$5000,0)),IFERROR(INDEX('01_Cad_Pecas'!$I$2:$I$5000,MATCH(VALUE($E1168),'01_Cad_Pecas'!$D$2:$D$5000,0)),"")))</f>
        <v>6.7799999999999999E-2</v>
      </c>
      <c r="M1168" s="14">
        <f t="shared" si="196"/>
        <v>40.967999999999996</v>
      </c>
      <c r="N1168" s="14">
        <v>46206</v>
      </c>
      <c r="O1168" s="14">
        <v>560</v>
      </c>
      <c r="P1168" s="14"/>
      <c r="Q1168" s="14"/>
      <c r="R1168" s="14"/>
      <c r="S1168" s="14"/>
      <c r="T1168" s="14">
        <f t="shared" si="197"/>
        <v>1</v>
      </c>
      <c r="U1168" s="14" t="s">
        <v>36</v>
      </c>
      <c r="V1168" s="14"/>
      <c r="W1168" s="14"/>
      <c r="X1168" s="14"/>
      <c r="Y1168" s="14"/>
      <c r="Z1168" s="14"/>
      <c r="AA1168" s="11"/>
      <c r="AB1168" s="14" t="str">
        <f t="shared" si="198"/>
        <v>10210|9 COLADEIRAS</v>
      </c>
      <c r="AC1168" t="str">
        <f t="shared" si="199"/>
        <v>|10210|</v>
      </c>
      <c r="AD1168" t="str">
        <f t="shared" si="200"/>
        <v>9 COLADEIRAS</v>
      </c>
    </row>
    <row r="1169" spans="1:30" ht="24" customHeight="1" x14ac:dyDescent="0.35">
      <c r="A1169" s="35">
        <v>46209</v>
      </c>
      <c r="B1169" s="14" t="s">
        <v>3094</v>
      </c>
      <c r="C1169" s="14"/>
      <c r="D1169" s="14" t="s">
        <v>3060</v>
      </c>
      <c r="E1169" s="14" t="s">
        <v>3447</v>
      </c>
      <c r="F1169" s="14" t="s">
        <v>3448</v>
      </c>
      <c r="G1169" s="14" t="s">
        <v>3060</v>
      </c>
      <c r="H1169" s="14" t="s">
        <v>3060</v>
      </c>
      <c r="I1169" s="9" t="s">
        <v>3060</v>
      </c>
      <c r="J1169" s="9">
        <v>1</v>
      </c>
      <c r="K1169" s="14">
        <f>IF($E1169="","",IFERROR(INDEX('01_Cad_Pecas'!$H$2:$H$5000,MATCH($E1169,'01_Cad_Pecas'!$D$2:$D$5000,0)),IFERROR(INDEX('01_Cad_Pecas'!$H$2:$H$5000,MATCH(VALUE($E1169),'01_Cad_Pecas'!$D$2:$D$5000,0)),"")))</f>
        <v>5</v>
      </c>
      <c r="L1169" s="14">
        <f>IF($E1169="","",IFERROR(INDEX('01_Cad_Pecas'!$I$2:$I$5000,MATCH($E1169,'01_Cad_Pecas'!$D$2:$D$5000,0)),IFERROR(INDEX('01_Cad_Pecas'!$I$2:$I$5000,MATCH(VALUE($E1169),'01_Cad_Pecas'!$D$2:$D$5000,0)),"")))</f>
        <v>2.2400000000000002</v>
      </c>
      <c r="M1169" s="14">
        <f t="shared" si="196"/>
        <v>7.24</v>
      </c>
      <c r="N1169" s="14">
        <v>46206</v>
      </c>
      <c r="O1169" s="14">
        <v>1</v>
      </c>
      <c r="P1169" s="14"/>
      <c r="Q1169" s="14"/>
      <c r="R1169" s="14"/>
      <c r="S1169" s="14"/>
      <c r="T1169" s="14">
        <f t="shared" si="197"/>
        <v>1</v>
      </c>
      <c r="U1169" s="14" t="s">
        <v>36</v>
      </c>
      <c r="V1169" s="14"/>
      <c r="W1169" s="14"/>
      <c r="X1169" s="14"/>
      <c r="Y1169" s="14"/>
      <c r="Z1169" s="14"/>
      <c r="AA1169" s="11"/>
      <c r="AB1169" s="14" t="str">
        <f t="shared" si="198"/>
        <v>10210|9 COLADEIRAS</v>
      </c>
      <c r="AC1169" t="str">
        <f t="shared" si="199"/>
        <v>|10210|</v>
      </c>
      <c r="AD1169" t="str">
        <f t="shared" si="200"/>
        <v>9 COLADEIRAS</v>
      </c>
    </row>
    <row r="1170" spans="1:30" ht="24" customHeight="1" x14ac:dyDescent="0.35">
      <c r="A1170" s="35">
        <v>46209</v>
      </c>
      <c r="B1170" s="14" t="s">
        <v>3094</v>
      </c>
      <c r="C1170" s="14"/>
      <c r="D1170" s="14" t="s">
        <v>3060</v>
      </c>
      <c r="E1170" s="14" t="s">
        <v>3449</v>
      </c>
      <c r="F1170" s="14" t="s">
        <v>3450</v>
      </c>
      <c r="G1170" s="14" t="s">
        <v>3060</v>
      </c>
      <c r="H1170" s="14" t="s">
        <v>3060</v>
      </c>
      <c r="I1170" s="9" t="s">
        <v>3060</v>
      </c>
      <c r="J1170" s="9">
        <v>7</v>
      </c>
      <c r="K1170" s="14">
        <f>IF($E1170="","",IFERROR(INDEX('01_Cad_Pecas'!$H$2:$H$5000,MATCH($E1170,'01_Cad_Pecas'!$D$2:$D$5000,0)),IFERROR(INDEX('01_Cad_Pecas'!$H$2:$H$5000,MATCH(VALUE($E1170),'01_Cad_Pecas'!$D$2:$D$5000,0)),"")))</f>
        <v>5</v>
      </c>
      <c r="L1170" s="14">
        <f>IF($E1170="","",IFERROR(INDEX('01_Cad_Pecas'!$I$2:$I$5000,MATCH($E1170,'01_Cad_Pecas'!$D$2:$D$5000,0)),IFERROR(INDEX('01_Cad_Pecas'!$I$2:$I$5000,MATCH(VALUE($E1170),'01_Cad_Pecas'!$D$2:$D$5000,0)),"")))</f>
        <v>2.2400000000000002</v>
      </c>
      <c r="M1170" s="14">
        <f t="shared" si="196"/>
        <v>20.68</v>
      </c>
      <c r="N1170" s="14">
        <v>46209</v>
      </c>
      <c r="O1170" s="14">
        <v>7</v>
      </c>
      <c r="P1170" s="14"/>
      <c r="Q1170" s="14"/>
      <c r="R1170" s="14"/>
      <c r="S1170" s="14"/>
      <c r="T1170" s="14">
        <f t="shared" si="197"/>
        <v>1</v>
      </c>
      <c r="U1170" s="14" t="s">
        <v>36</v>
      </c>
      <c r="V1170" s="14"/>
      <c r="W1170" s="14"/>
      <c r="X1170" s="14"/>
      <c r="Y1170" s="14"/>
      <c r="Z1170" s="14"/>
      <c r="AA1170" s="11"/>
      <c r="AB1170" s="14" t="str">
        <f t="shared" si="198"/>
        <v>10210|9 COLADEIRAS</v>
      </c>
      <c r="AC1170" t="str">
        <f t="shared" si="199"/>
        <v>|10210|</v>
      </c>
      <c r="AD1170" t="str">
        <f t="shared" si="200"/>
        <v>9 COLADEIRAS</v>
      </c>
    </row>
    <row r="1171" spans="1:30" ht="24" customHeight="1" x14ac:dyDescent="0.35">
      <c r="A1171" s="35">
        <v>46209</v>
      </c>
      <c r="B1171" s="14" t="s">
        <v>3094</v>
      </c>
      <c r="C1171" s="14"/>
      <c r="D1171" s="14" t="s">
        <v>3060</v>
      </c>
      <c r="E1171" s="14" t="s">
        <v>3412</v>
      </c>
      <c r="F1171" s="14" t="s">
        <v>3208</v>
      </c>
      <c r="G1171" s="14" t="s">
        <v>3060</v>
      </c>
      <c r="H1171" s="14" t="s">
        <v>3060</v>
      </c>
      <c r="I1171" s="9" t="s">
        <v>3060</v>
      </c>
      <c r="J1171" s="9">
        <v>44</v>
      </c>
      <c r="K1171" s="14">
        <f>IF($E1171="","",IFERROR(INDEX('01_Cad_Pecas'!$H$2:$H$5000,MATCH($E1171,'01_Cad_Pecas'!$D$2:$D$5000,0)),IFERROR(INDEX('01_Cad_Pecas'!$H$2:$H$5000,MATCH(VALUE($E1171),'01_Cad_Pecas'!$D$2:$D$5000,0)),"")))</f>
        <v>3</v>
      </c>
      <c r="L1171" s="14">
        <f>IF($E1171="","",IFERROR(INDEX('01_Cad_Pecas'!$I$2:$I$5000,MATCH($E1171,'01_Cad_Pecas'!$D$2:$D$5000,0)),IFERROR(INDEX('01_Cad_Pecas'!$I$2:$I$5000,MATCH(VALUE($E1171),'01_Cad_Pecas'!$D$2:$D$5000,0)),"")))</f>
        <v>6.7799999999999999E-2</v>
      </c>
      <c r="M1171" s="14">
        <f t="shared" si="196"/>
        <v>5.9832000000000001</v>
      </c>
      <c r="N1171" s="14">
        <v>46206</v>
      </c>
      <c r="O1171" s="14">
        <v>44</v>
      </c>
      <c r="P1171" s="14"/>
      <c r="Q1171" s="14"/>
      <c r="R1171" s="14"/>
      <c r="S1171" s="14"/>
      <c r="T1171" s="14">
        <f t="shared" si="197"/>
        <v>1</v>
      </c>
      <c r="U1171" s="14" t="s">
        <v>36</v>
      </c>
      <c r="V1171" s="14"/>
      <c r="W1171" s="14"/>
      <c r="X1171" s="14"/>
      <c r="Y1171" s="14"/>
      <c r="Z1171" s="14"/>
      <c r="AA1171" s="11"/>
      <c r="AB1171" s="14" t="str">
        <f t="shared" si="198"/>
        <v>10210|9 COLADEIRAS</v>
      </c>
      <c r="AC1171" t="str">
        <f t="shared" si="199"/>
        <v>|10210|</v>
      </c>
      <c r="AD1171" t="str">
        <f t="shared" si="200"/>
        <v>9 COLADEIRAS</v>
      </c>
    </row>
    <row r="1172" spans="1:30" ht="24" customHeight="1" x14ac:dyDescent="0.35">
      <c r="A1172" s="35">
        <v>46209</v>
      </c>
      <c r="B1172" s="14" t="s">
        <v>3094</v>
      </c>
      <c r="C1172" s="14"/>
      <c r="D1172" s="14" t="s">
        <v>3060</v>
      </c>
      <c r="E1172" s="14" t="s">
        <v>3413</v>
      </c>
      <c r="F1172" s="14" t="s">
        <v>3209</v>
      </c>
      <c r="G1172" s="14" t="s">
        <v>3060</v>
      </c>
      <c r="H1172" s="14" t="s">
        <v>3060</v>
      </c>
      <c r="I1172" s="9" t="s">
        <v>3060</v>
      </c>
      <c r="J1172" s="9">
        <v>22</v>
      </c>
      <c r="K1172" s="14">
        <f>IF($E1172="","",IFERROR(INDEX('01_Cad_Pecas'!$H$2:$H$5000,MATCH($E1172,'01_Cad_Pecas'!$D$2:$D$5000,0)),IFERROR(INDEX('01_Cad_Pecas'!$H$2:$H$5000,MATCH(VALUE($E1172),'01_Cad_Pecas'!$D$2:$D$5000,0)),"")))</f>
        <v>3</v>
      </c>
      <c r="L1172" s="14">
        <f>IF($E1172="","",IFERROR(INDEX('01_Cad_Pecas'!$I$2:$I$5000,MATCH($E1172,'01_Cad_Pecas'!$D$2:$D$5000,0)),IFERROR(INDEX('01_Cad_Pecas'!$I$2:$I$5000,MATCH(VALUE($E1172),'01_Cad_Pecas'!$D$2:$D$5000,0)),"")))</f>
        <v>6.7799999999999999E-2</v>
      </c>
      <c r="M1172" s="14">
        <f t="shared" si="196"/>
        <v>4.4916</v>
      </c>
      <c r="N1172" s="14">
        <v>46206</v>
      </c>
      <c r="O1172" s="14">
        <v>22</v>
      </c>
      <c r="P1172" s="14"/>
      <c r="Q1172" s="14"/>
      <c r="R1172" s="14"/>
      <c r="S1172" s="14"/>
      <c r="T1172" s="14">
        <f t="shared" si="197"/>
        <v>1</v>
      </c>
      <c r="U1172" s="14" t="s">
        <v>36</v>
      </c>
      <c r="V1172" s="14"/>
      <c r="W1172" s="14"/>
      <c r="X1172" s="14"/>
      <c r="Y1172" s="14"/>
      <c r="Z1172" s="14"/>
      <c r="AA1172" s="11"/>
      <c r="AB1172" s="14" t="str">
        <f t="shared" si="198"/>
        <v>10210|9 COLADEIRAS</v>
      </c>
      <c r="AC1172" t="str">
        <f t="shared" si="199"/>
        <v>|10210|</v>
      </c>
      <c r="AD1172" t="str">
        <f t="shared" si="200"/>
        <v>9 COLADEIRAS</v>
      </c>
    </row>
    <row r="1173" spans="1:30" ht="24" customHeight="1" x14ac:dyDescent="0.35">
      <c r="A1173" s="35">
        <v>46209</v>
      </c>
      <c r="B1173" s="14" t="s">
        <v>3094</v>
      </c>
      <c r="C1173" s="14"/>
      <c r="D1173" s="14" t="s">
        <v>3060</v>
      </c>
      <c r="E1173" s="14" t="s">
        <v>3436</v>
      </c>
      <c r="F1173" s="14" t="s">
        <v>3437</v>
      </c>
      <c r="G1173" s="14" t="s">
        <v>3060</v>
      </c>
      <c r="H1173" s="14" t="s">
        <v>3060</v>
      </c>
      <c r="I1173" s="9" t="s">
        <v>3060</v>
      </c>
      <c r="J1173" s="9">
        <v>1</v>
      </c>
      <c r="K1173" s="14">
        <f>IF($E1173="","",IFERROR(INDEX('01_Cad_Pecas'!$H$2:$H$5000,MATCH($E1173,'01_Cad_Pecas'!$D$2:$D$5000,0)),IFERROR(INDEX('01_Cad_Pecas'!$H$2:$H$5000,MATCH(VALUE($E1173),'01_Cad_Pecas'!$D$2:$D$5000,0)),"")))</f>
        <v>5</v>
      </c>
      <c r="L1173" s="14">
        <f>IF($E1173="","",IFERROR(INDEX('01_Cad_Pecas'!$I$2:$I$5000,MATCH($E1173,'01_Cad_Pecas'!$D$2:$D$5000,0)),IFERROR(INDEX('01_Cad_Pecas'!$I$2:$I$5000,MATCH(VALUE($E1173),'01_Cad_Pecas'!$D$2:$D$5000,0)),"")))</f>
        <v>2.2400000000000002</v>
      </c>
      <c r="M1173" s="14">
        <f t="shared" si="196"/>
        <v>7.24</v>
      </c>
      <c r="N1173" s="14">
        <v>46206</v>
      </c>
      <c r="O1173" s="14">
        <v>1</v>
      </c>
      <c r="P1173" s="14"/>
      <c r="Q1173" s="14"/>
      <c r="R1173" s="14"/>
      <c r="S1173" s="14"/>
      <c r="T1173" s="14">
        <f t="shared" si="197"/>
        <v>1</v>
      </c>
      <c r="U1173" s="14" t="s">
        <v>36</v>
      </c>
      <c r="V1173" s="14"/>
      <c r="W1173" s="14"/>
      <c r="X1173" s="14"/>
      <c r="Y1173" s="14"/>
      <c r="Z1173" s="14"/>
      <c r="AA1173" s="11"/>
      <c r="AB1173" s="14" t="str">
        <f t="shared" si="198"/>
        <v>10210|9 COLADEIRAS</v>
      </c>
      <c r="AC1173" t="str">
        <f t="shared" si="199"/>
        <v>|10210|</v>
      </c>
      <c r="AD1173" t="str">
        <f t="shared" si="200"/>
        <v>9 COLADEIRAS</v>
      </c>
    </row>
    <row r="1174" spans="1:30" ht="24" customHeight="1" x14ac:dyDescent="0.35">
      <c r="A1174" s="35">
        <v>46209</v>
      </c>
      <c r="B1174" s="14" t="s">
        <v>3094</v>
      </c>
      <c r="C1174" s="14"/>
      <c r="D1174" s="14" t="s">
        <v>3060</v>
      </c>
      <c r="E1174" s="14" t="s">
        <v>3414</v>
      </c>
      <c r="F1174" s="14" t="s">
        <v>3415</v>
      </c>
      <c r="G1174" s="14" t="s">
        <v>3060</v>
      </c>
      <c r="H1174" s="14" t="s">
        <v>3060</v>
      </c>
      <c r="I1174" s="9" t="s">
        <v>3060</v>
      </c>
      <c r="J1174" s="9">
        <v>1</v>
      </c>
      <c r="K1174" s="14">
        <f>IF($E1174="","",IFERROR(INDEX('01_Cad_Pecas'!$H$2:$H$5000,MATCH($E1174,'01_Cad_Pecas'!$D$2:$D$5000,0)),IFERROR(INDEX('01_Cad_Pecas'!$H$2:$H$5000,MATCH(VALUE($E1174),'01_Cad_Pecas'!$D$2:$D$5000,0)),"")))</f>
        <v>5</v>
      </c>
      <c r="L1174" s="14">
        <f>IF($E1174="","",IFERROR(INDEX('01_Cad_Pecas'!$I$2:$I$5000,MATCH($E1174,'01_Cad_Pecas'!$D$2:$D$5000,0)),IFERROR(INDEX('01_Cad_Pecas'!$I$2:$I$5000,MATCH(VALUE($E1174),'01_Cad_Pecas'!$D$2:$D$5000,0)),"")))</f>
        <v>2.2400000000000002</v>
      </c>
      <c r="M1174" s="14">
        <f t="shared" si="196"/>
        <v>7.24</v>
      </c>
      <c r="N1174" s="14">
        <v>46206</v>
      </c>
      <c r="O1174" s="14">
        <v>1</v>
      </c>
      <c r="P1174" s="14"/>
      <c r="Q1174" s="14"/>
      <c r="R1174" s="14"/>
      <c r="S1174" s="14"/>
      <c r="T1174" s="14">
        <f t="shared" si="197"/>
        <v>1</v>
      </c>
      <c r="U1174" s="14" t="s">
        <v>36</v>
      </c>
      <c r="V1174" s="14"/>
      <c r="W1174" s="14"/>
      <c r="X1174" s="14"/>
      <c r="Y1174" s="14"/>
      <c r="Z1174" s="14"/>
      <c r="AA1174" s="11"/>
      <c r="AB1174" s="14" t="str">
        <f t="shared" si="198"/>
        <v>10210|9 COLADEIRAS</v>
      </c>
      <c r="AC1174" t="str">
        <f t="shared" si="199"/>
        <v>|10210|</v>
      </c>
      <c r="AD1174" t="str">
        <f t="shared" si="200"/>
        <v>9 COLADEIRAS</v>
      </c>
    </row>
    <row r="1175" spans="1:30" ht="24" customHeight="1" x14ac:dyDescent="0.35">
      <c r="A1175" s="35">
        <v>46209</v>
      </c>
      <c r="B1175" s="14" t="s">
        <v>3094</v>
      </c>
      <c r="C1175" s="14"/>
      <c r="D1175" s="14" t="s">
        <v>3060</v>
      </c>
      <c r="E1175" s="14" t="s">
        <v>3451</v>
      </c>
      <c r="F1175" s="14" t="s">
        <v>3452</v>
      </c>
      <c r="G1175" s="14" t="s">
        <v>3060</v>
      </c>
      <c r="H1175" s="14" t="s">
        <v>3060</v>
      </c>
      <c r="I1175" s="9" t="s">
        <v>3060</v>
      </c>
      <c r="J1175" s="9">
        <v>1</v>
      </c>
      <c r="K1175" s="14">
        <f>IF($E1175="","",IFERROR(INDEX('01_Cad_Pecas'!$H$2:$H$5000,MATCH($E1175,'01_Cad_Pecas'!$D$2:$D$5000,0)),IFERROR(INDEX('01_Cad_Pecas'!$H$2:$H$5000,MATCH(VALUE($E1175),'01_Cad_Pecas'!$D$2:$D$5000,0)),"")))</f>
        <v>5</v>
      </c>
      <c r="L1175" s="14">
        <f>IF($E1175="","",IFERROR(INDEX('01_Cad_Pecas'!$I$2:$I$5000,MATCH($E1175,'01_Cad_Pecas'!$D$2:$D$5000,0)),IFERROR(INDEX('01_Cad_Pecas'!$I$2:$I$5000,MATCH(VALUE($E1175),'01_Cad_Pecas'!$D$2:$D$5000,0)),"")))</f>
        <v>2.2400000000000002</v>
      </c>
      <c r="M1175" s="14">
        <f t="shared" si="196"/>
        <v>7.24</v>
      </c>
      <c r="N1175" s="14">
        <v>46206</v>
      </c>
      <c r="O1175" s="14">
        <v>1</v>
      </c>
      <c r="P1175" s="14"/>
      <c r="Q1175" s="14"/>
      <c r="R1175" s="14"/>
      <c r="S1175" s="14"/>
      <c r="T1175" s="14">
        <f t="shared" si="197"/>
        <v>1</v>
      </c>
      <c r="U1175" s="14" t="s">
        <v>36</v>
      </c>
      <c r="V1175" s="14"/>
      <c r="W1175" s="14"/>
      <c r="X1175" s="14"/>
      <c r="Y1175" s="14"/>
      <c r="Z1175" s="14"/>
      <c r="AA1175" s="11"/>
      <c r="AB1175" s="14" t="str">
        <f t="shared" si="198"/>
        <v>10210|9 COLADEIRAS</v>
      </c>
      <c r="AC1175" t="str">
        <f t="shared" si="199"/>
        <v>|10210|</v>
      </c>
      <c r="AD1175" t="str">
        <f t="shared" si="200"/>
        <v>9 COLADEIRAS</v>
      </c>
    </row>
    <row r="1176" spans="1:30" ht="24" customHeight="1" x14ac:dyDescent="0.35">
      <c r="A1176" s="35">
        <v>46209</v>
      </c>
      <c r="B1176" s="14" t="s">
        <v>3094</v>
      </c>
      <c r="C1176" s="14"/>
      <c r="D1176" s="14" t="s">
        <v>3060</v>
      </c>
      <c r="E1176" s="14" t="s">
        <v>3453</v>
      </c>
      <c r="F1176" s="14" t="s">
        <v>3210</v>
      </c>
      <c r="G1176" s="14" t="s">
        <v>3060</v>
      </c>
      <c r="H1176" s="14" t="s">
        <v>3060</v>
      </c>
      <c r="I1176" s="9" t="s">
        <v>3060</v>
      </c>
      <c r="J1176" s="9">
        <v>1</v>
      </c>
      <c r="K1176" s="14">
        <f>IF($E1176="","",IFERROR(INDEX('01_Cad_Pecas'!$H$2:$H$5000,MATCH($E1176,'01_Cad_Pecas'!$D$2:$D$5000,0)),IFERROR(INDEX('01_Cad_Pecas'!$H$2:$H$5000,MATCH(VALUE($E1176),'01_Cad_Pecas'!$D$2:$D$5000,0)),"")))</f>
        <v>5</v>
      </c>
      <c r="L1176" s="14">
        <f>IF($E1176="","",IFERROR(INDEX('01_Cad_Pecas'!$I$2:$I$5000,MATCH($E1176,'01_Cad_Pecas'!$D$2:$D$5000,0)),IFERROR(INDEX('01_Cad_Pecas'!$I$2:$I$5000,MATCH(VALUE($E1176),'01_Cad_Pecas'!$D$2:$D$5000,0)),"")))</f>
        <v>2.2400000000000002</v>
      </c>
      <c r="M1176" s="14">
        <f t="shared" si="196"/>
        <v>7.24</v>
      </c>
      <c r="N1176" s="14">
        <v>46206</v>
      </c>
      <c r="O1176" s="14">
        <v>1</v>
      </c>
      <c r="P1176" s="14"/>
      <c r="Q1176" s="14"/>
      <c r="R1176" s="14"/>
      <c r="S1176" s="14"/>
      <c r="T1176" s="14">
        <f t="shared" si="197"/>
        <v>1</v>
      </c>
      <c r="U1176" s="14" t="s">
        <v>36</v>
      </c>
      <c r="V1176" s="14"/>
      <c r="W1176" s="14"/>
      <c r="X1176" s="14"/>
      <c r="Y1176" s="14"/>
      <c r="Z1176" s="14"/>
      <c r="AA1176" s="11"/>
      <c r="AB1176" s="14" t="str">
        <f t="shared" si="198"/>
        <v>10210|9 COLADEIRAS</v>
      </c>
      <c r="AC1176" t="str">
        <f t="shared" si="199"/>
        <v>|10210|</v>
      </c>
      <c r="AD1176" t="str">
        <f t="shared" si="200"/>
        <v>9 COLADEIRAS</v>
      </c>
    </row>
    <row r="1177" spans="1:30" ht="24" customHeight="1" x14ac:dyDescent="0.35">
      <c r="A1177" s="35">
        <v>46209</v>
      </c>
      <c r="B1177" s="14" t="s">
        <v>3094</v>
      </c>
      <c r="C1177" s="14"/>
      <c r="D1177" s="14" t="s">
        <v>3060</v>
      </c>
      <c r="E1177" s="14" t="s">
        <v>3454</v>
      </c>
      <c r="F1177" s="14" t="s">
        <v>3194</v>
      </c>
      <c r="G1177" s="14" t="s">
        <v>3060</v>
      </c>
      <c r="H1177" s="14" t="s">
        <v>3060</v>
      </c>
      <c r="I1177" s="9" t="s">
        <v>3060</v>
      </c>
      <c r="J1177" s="9">
        <v>12</v>
      </c>
      <c r="K1177" s="14">
        <f>IF($E1177="","",IFERROR(INDEX('01_Cad_Pecas'!$H$2:$H$5000,MATCH($E1177,'01_Cad_Pecas'!$D$2:$D$5000,0)),IFERROR(INDEX('01_Cad_Pecas'!$H$2:$H$5000,MATCH(VALUE($E1177),'01_Cad_Pecas'!$D$2:$D$5000,0)),"")))</f>
        <v>1.1000000000000001</v>
      </c>
      <c r="L1177" s="14">
        <f>IF($E1177="","",IFERROR(INDEX('01_Cad_Pecas'!$I$2:$I$5000,MATCH($E1177,'01_Cad_Pecas'!$D$2:$D$5000,0)),IFERROR(INDEX('01_Cad_Pecas'!$I$2:$I$5000,MATCH(VALUE($E1177),'01_Cad_Pecas'!$D$2:$D$5000,0)),"")))</f>
        <v>9.375E-2</v>
      </c>
      <c r="M1177" s="14">
        <f t="shared" si="196"/>
        <v>2.2250000000000001</v>
      </c>
      <c r="N1177" s="14">
        <v>46206</v>
      </c>
      <c r="O1177" s="14">
        <v>12</v>
      </c>
      <c r="P1177" s="14"/>
      <c r="Q1177" s="14"/>
      <c r="R1177" s="14"/>
      <c r="S1177" s="14"/>
      <c r="T1177" s="14">
        <f t="shared" si="197"/>
        <v>1</v>
      </c>
      <c r="U1177" s="14" t="s">
        <v>36</v>
      </c>
      <c r="V1177" s="14"/>
      <c r="W1177" s="14"/>
      <c r="X1177" s="14"/>
      <c r="Y1177" s="14"/>
      <c r="Z1177" s="14"/>
      <c r="AA1177" s="11"/>
      <c r="AB1177" s="14" t="str">
        <f t="shared" si="198"/>
        <v>10210|9 COLADEIRAS</v>
      </c>
      <c r="AC1177" t="str">
        <f t="shared" si="199"/>
        <v>|10210|</v>
      </c>
      <c r="AD1177" t="str">
        <f t="shared" si="200"/>
        <v>9 COLADEIRAS</v>
      </c>
    </row>
    <row r="1178" spans="1:30" ht="24" customHeight="1" x14ac:dyDescent="0.35">
      <c r="A1178" s="35">
        <v>46209</v>
      </c>
      <c r="B1178" s="14" t="s">
        <v>3094</v>
      </c>
      <c r="C1178" s="14"/>
      <c r="D1178" s="14" t="s">
        <v>3060</v>
      </c>
      <c r="E1178" s="14" t="s">
        <v>3455</v>
      </c>
      <c r="F1178" s="14" t="s">
        <v>3195</v>
      </c>
      <c r="G1178" s="14" t="s">
        <v>3060</v>
      </c>
      <c r="H1178" s="14" t="s">
        <v>3060</v>
      </c>
      <c r="I1178" s="9" t="s">
        <v>3060</v>
      </c>
      <c r="J1178" s="9">
        <v>12</v>
      </c>
      <c r="K1178" s="14">
        <f>IF($E1178="","",IFERROR(INDEX('01_Cad_Pecas'!$H$2:$H$5000,MATCH($E1178,'01_Cad_Pecas'!$D$2:$D$5000,0)),IFERROR(INDEX('01_Cad_Pecas'!$H$2:$H$5000,MATCH(VALUE($E1178),'01_Cad_Pecas'!$D$2:$D$5000,0)),"")))</f>
        <v>1.1000000000000001</v>
      </c>
      <c r="L1178" s="14">
        <f>IF($E1178="","",IFERROR(INDEX('01_Cad_Pecas'!$I$2:$I$5000,MATCH($E1178,'01_Cad_Pecas'!$D$2:$D$5000,0)),IFERROR(INDEX('01_Cad_Pecas'!$I$2:$I$5000,MATCH(VALUE($E1178),'01_Cad_Pecas'!$D$2:$D$5000,0)),"")))</f>
        <v>9.375E-2</v>
      </c>
      <c r="M1178" s="14">
        <f t="shared" si="196"/>
        <v>2.2250000000000001</v>
      </c>
      <c r="N1178" s="14">
        <v>46206</v>
      </c>
      <c r="O1178" s="14">
        <v>12</v>
      </c>
      <c r="P1178" s="14"/>
      <c r="Q1178" s="14"/>
      <c r="R1178" s="14"/>
      <c r="S1178" s="14"/>
      <c r="T1178" s="14">
        <f t="shared" si="197"/>
        <v>1</v>
      </c>
      <c r="U1178" s="14" t="s">
        <v>36</v>
      </c>
      <c r="V1178" s="14"/>
      <c r="W1178" s="14"/>
      <c r="X1178" s="14"/>
      <c r="Y1178" s="14"/>
      <c r="Z1178" s="14"/>
      <c r="AA1178" s="11"/>
      <c r="AB1178" s="14" t="str">
        <f t="shared" si="198"/>
        <v>10210|9 COLADEIRAS</v>
      </c>
      <c r="AC1178" t="str">
        <f t="shared" si="199"/>
        <v>|10210|</v>
      </c>
      <c r="AD1178" t="str">
        <f t="shared" si="200"/>
        <v>9 COLADEIRAS</v>
      </c>
    </row>
    <row r="1179" spans="1:30" ht="24" customHeight="1" x14ac:dyDescent="0.35">
      <c r="A1179" s="35">
        <v>46209</v>
      </c>
      <c r="B1179" s="14" t="s">
        <v>3094</v>
      </c>
      <c r="C1179" s="14"/>
      <c r="D1179" s="14" t="s">
        <v>3060</v>
      </c>
      <c r="E1179" s="14" t="s">
        <v>3421</v>
      </c>
      <c r="F1179" s="14" t="s">
        <v>3196</v>
      </c>
      <c r="G1179" s="14" t="s">
        <v>3060</v>
      </c>
      <c r="H1179" s="14" t="s">
        <v>3060</v>
      </c>
      <c r="I1179" s="9" t="s">
        <v>3060</v>
      </c>
      <c r="J1179" s="9">
        <v>80</v>
      </c>
      <c r="K1179" s="14">
        <f>IF($E1179="","",IFERROR(INDEX('01_Cad_Pecas'!$H$2:$H$5000,MATCH($E1179,'01_Cad_Pecas'!$D$2:$D$5000,0)),IFERROR(INDEX('01_Cad_Pecas'!$H$2:$H$5000,MATCH(VALUE($E1179),'01_Cad_Pecas'!$D$2:$D$5000,0)),"")))</f>
        <v>1.1000000000000001</v>
      </c>
      <c r="L1179" s="14">
        <f>IF($E1179="","",IFERROR(INDEX('01_Cad_Pecas'!$I$2:$I$5000,MATCH($E1179,'01_Cad_Pecas'!$D$2:$D$5000,0)),IFERROR(INDEX('01_Cad_Pecas'!$I$2:$I$5000,MATCH(VALUE($E1179),'01_Cad_Pecas'!$D$2:$D$5000,0)),"")))</f>
        <v>9.375E-2</v>
      </c>
      <c r="M1179" s="14">
        <f t="shared" si="196"/>
        <v>8.6</v>
      </c>
      <c r="N1179" s="14">
        <v>46206</v>
      </c>
      <c r="O1179" s="14">
        <v>80</v>
      </c>
      <c r="P1179" s="14"/>
      <c r="Q1179" s="14"/>
      <c r="R1179" s="14"/>
      <c r="S1179" s="14"/>
      <c r="T1179" s="14">
        <f t="shared" si="197"/>
        <v>1</v>
      </c>
      <c r="U1179" s="14" t="s">
        <v>36</v>
      </c>
      <c r="V1179" s="14"/>
      <c r="W1179" s="14"/>
      <c r="X1179" s="14"/>
      <c r="Y1179" s="14"/>
      <c r="Z1179" s="14"/>
      <c r="AA1179" s="11"/>
      <c r="AB1179" s="14" t="str">
        <f t="shared" si="198"/>
        <v>10210|9 COLADEIRAS</v>
      </c>
      <c r="AC1179" t="str">
        <f t="shared" si="199"/>
        <v>|10210|</v>
      </c>
      <c r="AD1179" t="str">
        <f t="shared" si="200"/>
        <v>9 COLADEIRAS</v>
      </c>
    </row>
    <row r="1180" spans="1:30" ht="24" customHeight="1" x14ac:dyDescent="0.35">
      <c r="A1180" s="35">
        <v>46209</v>
      </c>
      <c r="B1180" s="14" t="s">
        <v>3094</v>
      </c>
      <c r="C1180" s="14"/>
      <c r="D1180" s="14" t="s">
        <v>3060</v>
      </c>
      <c r="E1180" s="14" t="s">
        <v>3456</v>
      </c>
      <c r="F1180" s="14" t="s">
        <v>3197</v>
      </c>
      <c r="G1180" s="14" t="s">
        <v>3060</v>
      </c>
      <c r="H1180" s="14" t="s">
        <v>3060</v>
      </c>
      <c r="I1180" s="9" t="s">
        <v>3060</v>
      </c>
      <c r="J1180" s="9">
        <v>20</v>
      </c>
      <c r="K1180" s="14">
        <f>IF($E1180="","",IFERROR(INDEX('01_Cad_Pecas'!$H$2:$H$5000,MATCH($E1180,'01_Cad_Pecas'!$D$2:$D$5000,0)),IFERROR(INDEX('01_Cad_Pecas'!$H$2:$H$5000,MATCH(VALUE($E1180),'01_Cad_Pecas'!$D$2:$D$5000,0)),"")))</f>
        <v>1.1000000000000001</v>
      </c>
      <c r="L1180" s="14">
        <f>IF($E1180="","",IFERROR(INDEX('01_Cad_Pecas'!$I$2:$I$5000,MATCH($E1180,'01_Cad_Pecas'!$D$2:$D$5000,0)),IFERROR(INDEX('01_Cad_Pecas'!$I$2:$I$5000,MATCH(VALUE($E1180),'01_Cad_Pecas'!$D$2:$D$5000,0)),"")))</f>
        <v>9.375E-2</v>
      </c>
      <c r="M1180" s="14">
        <f t="shared" si="196"/>
        <v>2.9750000000000001</v>
      </c>
      <c r="N1180" s="14">
        <v>46206</v>
      </c>
      <c r="O1180" s="14">
        <v>20</v>
      </c>
      <c r="P1180" s="14"/>
      <c r="Q1180" s="14"/>
      <c r="R1180" s="14"/>
      <c r="S1180" s="14"/>
      <c r="T1180" s="14">
        <f t="shared" si="197"/>
        <v>1</v>
      </c>
      <c r="U1180" s="14" t="s">
        <v>36</v>
      </c>
      <c r="V1180" s="14"/>
      <c r="W1180" s="14"/>
      <c r="X1180" s="14"/>
      <c r="Y1180" s="14"/>
      <c r="Z1180" s="14"/>
      <c r="AA1180" s="11"/>
      <c r="AB1180" s="14" t="str">
        <f t="shared" si="198"/>
        <v>10210|9 COLADEIRAS</v>
      </c>
      <c r="AC1180" t="str">
        <f t="shared" si="199"/>
        <v>|10210|</v>
      </c>
      <c r="AD1180" t="str">
        <f t="shared" si="200"/>
        <v>9 COLADEIRAS</v>
      </c>
    </row>
    <row r="1181" spans="1:30" ht="24" customHeight="1" x14ac:dyDescent="0.35">
      <c r="A1181" s="35">
        <v>46209</v>
      </c>
      <c r="B1181" s="14" t="s">
        <v>3094</v>
      </c>
      <c r="C1181" s="14"/>
      <c r="D1181" s="14" t="s">
        <v>3060</v>
      </c>
      <c r="E1181" s="14" t="s">
        <v>3457</v>
      </c>
      <c r="F1181" s="14" t="s">
        <v>3198</v>
      </c>
      <c r="G1181" s="14" t="s">
        <v>3060</v>
      </c>
      <c r="H1181" s="14" t="s">
        <v>3060</v>
      </c>
      <c r="I1181" s="9" t="s">
        <v>3060</v>
      </c>
      <c r="J1181" s="9">
        <v>40</v>
      </c>
      <c r="K1181" s="14">
        <f>IF($E1181="","",IFERROR(INDEX('01_Cad_Pecas'!$H$2:$H$5000,MATCH($E1181,'01_Cad_Pecas'!$D$2:$D$5000,0)),IFERROR(INDEX('01_Cad_Pecas'!$H$2:$H$5000,MATCH(VALUE($E1181),'01_Cad_Pecas'!$D$2:$D$5000,0)),"")))</f>
        <v>1.1000000000000001</v>
      </c>
      <c r="L1181" s="14">
        <f>IF($E1181="","",IFERROR(INDEX('01_Cad_Pecas'!$I$2:$I$5000,MATCH($E1181,'01_Cad_Pecas'!$D$2:$D$5000,0)),IFERROR(INDEX('01_Cad_Pecas'!$I$2:$I$5000,MATCH(VALUE($E1181),'01_Cad_Pecas'!$D$2:$D$5000,0)),"")))</f>
        <v>9.375E-2</v>
      </c>
      <c r="M1181" s="14">
        <f t="shared" si="196"/>
        <v>4.8499999999999996</v>
      </c>
      <c r="N1181" s="14">
        <v>46206</v>
      </c>
      <c r="O1181" s="14">
        <v>40</v>
      </c>
      <c r="P1181" s="14"/>
      <c r="Q1181" s="14"/>
      <c r="R1181" s="14"/>
      <c r="S1181" s="14"/>
      <c r="T1181" s="14">
        <f t="shared" si="197"/>
        <v>1</v>
      </c>
      <c r="U1181" s="14" t="s">
        <v>36</v>
      </c>
      <c r="V1181" s="14"/>
      <c r="W1181" s="14"/>
      <c r="X1181" s="14"/>
      <c r="Y1181" s="14"/>
      <c r="Z1181" s="14"/>
      <c r="AA1181" s="11"/>
      <c r="AB1181" s="14" t="str">
        <f t="shared" si="198"/>
        <v>10210|9 COLADEIRAS</v>
      </c>
      <c r="AC1181" t="str">
        <f t="shared" si="199"/>
        <v>|10210|</v>
      </c>
      <c r="AD1181" t="str">
        <f t="shared" si="200"/>
        <v>9 COLADEIRAS</v>
      </c>
    </row>
    <row r="1182" spans="1:30" ht="24" customHeight="1" x14ac:dyDescent="0.35">
      <c r="A1182" s="35">
        <v>46209</v>
      </c>
      <c r="B1182" s="14" t="s">
        <v>3094</v>
      </c>
      <c r="C1182" s="14"/>
      <c r="D1182" s="14" t="s">
        <v>3060</v>
      </c>
      <c r="E1182" s="14" t="s">
        <v>3422</v>
      </c>
      <c r="F1182" s="14" t="s">
        <v>3199</v>
      </c>
      <c r="G1182" s="14" t="s">
        <v>3060</v>
      </c>
      <c r="H1182" s="14" t="s">
        <v>3060</v>
      </c>
      <c r="I1182" s="9" t="s">
        <v>3060</v>
      </c>
      <c r="J1182" s="9">
        <v>11</v>
      </c>
      <c r="K1182" s="14">
        <f>IF($E1182="","",IFERROR(INDEX('01_Cad_Pecas'!$H$2:$H$5000,MATCH($E1182,'01_Cad_Pecas'!$D$2:$D$5000,0)),IFERROR(INDEX('01_Cad_Pecas'!$H$2:$H$5000,MATCH(VALUE($E1182),'01_Cad_Pecas'!$D$2:$D$5000,0)),"")))</f>
        <v>1.1000000000000001</v>
      </c>
      <c r="L1182" s="14">
        <f>IF($E1182="","",IFERROR(INDEX('01_Cad_Pecas'!$I$2:$I$5000,MATCH($E1182,'01_Cad_Pecas'!$D$2:$D$5000,0)),IFERROR(INDEX('01_Cad_Pecas'!$I$2:$I$5000,MATCH(VALUE($E1182),'01_Cad_Pecas'!$D$2:$D$5000,0)),"")))</f>
        <v>9.375E-2</v>
      </c>
      <c r="M1182" s="14">
        <f t="shared" si="196"/>
        <v>2.1312500000000001</v>
      </c>
      <c r="N1182" s="14">
        <v>46206</v>
      </c>
      <c r="O1182" s="14">
        <v>11</v>
      </c>
      <c r="P1182" s="14"/>
      <c r="Q1182" s="14"/>
      <c r="R1182" s="14"/>
      <c r="S1182" s="14"/>
      <c r="T1182" s="14">
        <f t="shared" si="197"/>
        <v>1</v>
      </c>
      <c r="U1182" s="14" t="s">
        <v>36</v>
      </c>
      <c r="V1182" s="14"/>
      <c r="W1182" s="14"/>
      <c r="X1182" s="14"/>
      <c r="Y1182" s="14"/>
      <c r="Z1182" s="14"/>
      <c r="AA1182" s="11"/>
      <c r="AB1182" s="14" t="str">
        <f t="shared" si="198"/>
        <v>10210|9 COLADEIRAS</v>
      </c>
      <c r="AC1182" t="str">
        <f t="shared" si="199"/>
        <v>|10210|</v>
      </c>
      <c r="AD1182" t="str">
        <f t="shared" si="200"/>
        <v>9 COLADEIRAS</v>
      </c>
    </row>
    <row r="1183" spans="1:30" ht="24" customHeight="1" x14ac:dyDescent="0.35">
      <c r="A1183" s="35">
        <v>46209</v>
      </c>
      <c r="B1183" s="14" t="s">
        <v>3094</v>
      </c>
      <c r="C1183" s="14"/>
      <c r="D1183" s="14" t="s">
        <v>3060</v>
      </c>
      <c r="E1183" s="14" t="s">
        <v>3423</v>
      </c>
      <c r="F1183" s="14" t="s">
        <v>3200</v>
      </c>
      <c r="G1183" s="14" t="s">
        <v>3060</v>
      </c>
      <c r="H1183" s="14" t="s">
        <v>3060</v>
      </c>
      <c r="I1183" s="9" t="s">
        <v>3060</v>
      </c>
      <c r="J1183" s="9">
        <v>22</v>
      </c>
      <c r="K1183" s="14">
        <f>IF($E1183="","",IFERROR(INDEX('01_Cad_Pecas'!$H$2:$H$5000,MATCH($E1183,'01_Cad_Pecas'!$D$2:$D$5000,0)),IFERROR(INDEX('01_Cad_Pecas'!$H$2:$H$5000,MATCH(VALUE($E1183),'01_Cad_Pecas'!$D$2:$D$5000,0)),"")))</f>
        <v>1.1000000000000001</v>
      </c>
      <c r="L1183" s="14">
        <f>IF($E1183="","",IFERROR(INDEX('01_Cad_Pecas'!$I$2:$I$5000,MATCH($E1183,'01_Cad_Pecas'!$D$2:$D$5000,0)),IFERROR(INDEX('01_Cad_Pecas'!$I$2:$I$5000,MATCH(VALUE($E1183),'01_Cad_Pecas'!$D$2:$D$5000,0)),"")))</f>
        <v>9.375E-2</v>
      </c>
      <c r="M1183" s="14">
        <f t="shared" si="196"/>
        <v>3.1625000000000001</v>
      </c>
      <c r="N1183" s="14">
        <v>46206</v>
      </c>
      <c r="O1183" s="14">
        <v>22</v>
      </c>
      <c r="P1183" s="14"/>
      <c r="Q1183" s="14"/>
      <c r="R1183" s="14"/>
      <c r="S1183" s="14"/>
      <c r="T1183" s="14">
        <f t="shared" si="197"/>
        <v>1</v>
      </c>
      <c r="U1183" s="14" t="s">
        <v>36</v>
      </c>
      <c r="V1183" s="14"/>
      <c r="W1183" s="14"/>
      <c r="X1183" s="14"/>
      <c r="Y1183" s="14"/>
      <c r="Z1183" s="14"/>
      <c r="AA1183" s="11"/>
      <c r="AB1183" s="14" t="str">
        <f t="shared" si="198"/>
        <v>10210|9 COLADEIRAS</v>
      </c>
      <c r="AC1183" t="str">
        <f t="shared" si="199"/>
        <v>|10210|</v>
      </c>
      <c r="AD1183" t="str">
        <f t="shared" si="200"/>
        <v>9 COLADEIRAS</v>
      </c>
    </row>
    <row r="1184" spans="1:30" ht="24" customHeight="1" x14ac:dyDescent="0.35">
      <c r="A1184" s="35">
        <v>46209</v>
      </c>
      <c r="B1184" s="14" t="s">
        <v>3094</v>
      </c>
      <c r="C1184" s="14"/>
      <c r="D1184" s="14" t="s">
        <v>3060</v>
      </c>
      <c r="E1184" s="14" t="s">
        <v>3424</v>
      </c>
      <c r="F1184" s="14" t="s">
        <v>3191</v>
      </c>
      <c r="G1184" s="14" t="s">
        <v>3060</v>
      </c>
      <c r="H1184" s="14" t="s">
        <v>3060</v>
      </c>
      <c r="I1184" s="9" t="s">
        <v>3060</v>
      </c>
      <c r="J1184" s="9">
        <v>880</v>
      </c>
      <c r="K1184" s="14">
        <f>IF($E1184="","",IFERROR(INDEX('01_Cad_Pecas'!$H$2:$H$5000,MATCH($E1184,'01_Cad_Pecas'!$D$2:$D$5000,0)),IFERROR(INDEX('01_Cad_Pecas'!$H$2:$H$5000,MATCH(VALUE($E1184),'01_Cad_Pecas'!$D$2:$D$5000,0)),"")))</f>
        <v>3</v>
      </c>
      <c r="L1184" s="14">
        <f>IF($E1184="","",IFERROR(INDEX('01_Cad_Pecas'!$I$2:$I$5000,MATCH($E1184,'01_Cad_Pecas'!$D$2:$D$5000,0)),IFERROR(INDEX('01_Cad_Pecas'!$I$2:$I$5000,MATCH(VALUE($E1184),'01_Cad_Pecas'!$D$2:$D$5000,0)),"")))</f>
        <v>6.7799999999999999E-2</v>
      </c>
      <c r="M1184" s="14">
        <f t="shared" si="196"/>
        <v>62.664000000000001</v>
      </c>
      <c r="N1184" s="14">
        <v>46206</v>
      </c>
      <c r="O1184" s="14">
        <v>880</v>
      </c>
      <c r="P1184" s="14"/>
      <c r="Q1184" s="14"/>
      <c r="R1184" s="14"/>
      <c r="S1184" s="14"/>
      <c r="T1184" s="14">
        <f t="shared" si="197"/>
        <v>1</v>
      </c>
      <c r="U1184" s="14" t="s">
        <v>36</v>
      </c>
      <c r="V1184" s="14"/>
      <c r="W1184" s="14"/>
      <c r="X1184" s="14"/>
      <c r="Y1184" s="14"/>
      <c r="Z1184" s="14"/>
      <c r="AA1184" s="11"/>
      <c r="AB1184" s="14" t="str">
        <f t="shared" si="198"/>
        <v>10210|9 COLADEIRAS</v>
      </c>
      <c r="AC1184" t="str">
        <f t="shared" si="199"/>
        <v>|10210|</v>
      </c>
      <c r="AD1184" t="str">
        <f t="shared" si="200"/>
        <v>9 COLADEIRAS</v>
      </c>
    </row>
    <row r="1185" spans="1:30" ht="24" customHeight="1" x14ac:dyDescent="0.35">
      <c r="A1185" s="35">
        <v>46209</v>
      </c>
      <c r="B1185" s="14" t="s">
        <v>3094</v>
      </c>
      <c r="C1185" s="14"/>
      <c r="D1185" s="14" t="s">
        <v>3060</v>
      </c>
      <c r="E1185" s="14" t="s">
        <v>3427</v>
      </c>
      <c r="F1185" s="14" t="s">
        <v>3180</v>
      </c>
      <c r="G1185" s="14" t="s">
        <v>3060</v>
      </c>
      <c r="H1185" s="14" t="s">
        <v>3060</v>
      </c>
      <c r="I1185" s="9" t="s">
        <v>3060</v>
      </c>
      <c r="J1185" s="9">
        <v>302</v>
      </c>
      <c r="K1185" s="14">
        <f>IF($E1185="","",IFERROR(INDEX('01_Cad_Pecas'!$H$2:$H$5000,MATCH($E1185,'01_Cad_Pecas'!$D$2:$D$5000,0)),IFERROR(INDEX('01_Cad_Pecas'!$H$2:$H$5000,MATCH(VALUE($E1185),'01_Cad_Pecas'!$D$2:$D$5000,0)),"")))</f>
        <v>3</v>
      </c>
      <c r="L1185" s="14">
        <f>IF($E1185="","",IFERROR(INDEX('01_Cad_Pecas'!$I$2:$I$5000,MATCH($E1185,'01_Cad_Pecas'!$D$2:$D$5000,0)),IFERROR(INDEX('01_Cad_Pecas'!$I$2:$I$5000,MATCH(VALUE($E1185),'01_Cad_Pecas'!$D$2:$D$5000,0)),"")))</f>
        <v>6.7799999999999999E-2</v>
      </c>
      <c r="M1185" s="14">
        <f t="shared" si="196"/>
        <v>23.4756</v>
      </c>
      <c r="N1185" s="14">
        <v>46206</v>
      </c>
      <c r="O1185" s="14">
        <v>302</v>
      </c>
      <c r="P1185" s="14"/>
      <c r="Q1185" s="14"/>
      <c r="R1185" s="14"/>
      <c r="S1185" s="14"/>
      <c r="T1185" s="14">
        <f t="shared" si="197"/>
        <v>1</v>
      </c>
      <c r="U1185" s="14" t="s">
        <v>36</v>
      </c>
      <c r="V1185" s="14"/>
      <c r="W1185" s="14"/>
      <c r="X1185" s="14"/>
      <c r="Y1185" s="14"/>
      <c r="Z1185" s="14"/>
      <c r="AA1185" s="11"/>
      <c r="AB1185" s="14" t="str">
        <f t="shared" si="198"/>
        <v>10210|9 COLADEIRAS</v>
      </c>
      <c r="AC1185" t="str">
        <f t="shared" si="199"/>
        <v>|10210|</v>
      </c>
      <c r="AD1185" t="str">
        <f t="shared" si="200"/>
        <v>9 COLADEIRAS</v>
      </c>
    </row>
    <row r="1186" spans="1:30" ht="24" customHeight="1" x14ac:dyDescent="0.35">
      <c r="A1186" s="35">
        <v>46209</v>
      </c>
      <c r="B1186" s="14" t="s">
        <v>3094</v>
      </c>
      <c r="C1186" s="14"/>
      <c r="D1186" s="14" t="s">
        <v>3060</v>
      </c>
      <c r="E1186" s="14" t="s">
        <v>3428</v>
      </c>
      <c r="F1186" s="14" t="s">
        <v>3182</v>
      </c>
      <c r="G1186" s="14" t="s">
        <v>3060</v>
      </c>
      <c r="H1186" s="14" t="s">
        <v>3060</v>
      </c>
      <c r="I1186" s="9" t="s">
        <v>3060</v>
      </c>
      <c r="J1186" s="9">
        <v>302</v>
      </c>
      <c r="K1186" s="14">
        <f>IF($E1186="","",IFERROR(INDEX('01_Cad_Pecas'!$H$2:$H$5000,MATCH($E1186,'01_Cad_Pecas'!$D$2:$D$5000,0)),IFERROR(INDEX('01_Cad_Pecas'!$H$2:$H$5000,MATCH(VALUE($E1186),'01_Cad_Pecas'!$D$2:$D$5000,0)),"")))</f>
        <v>3</v>
      </c>
      <c r="L1186" s="14">
        <f>IF($E1186="","",IFERROR(INDEX('01_Cad_Pecas'!$I$2:$I$5000,MATCH($E1186,'01_Cad_Pecas'!$D$2:$D$5000,0)),IFERROR(INDEX('01_Cad_Pecas'!$I$2:$I$5000,MATCH(VALUE($E1186),'01_Cad_Pecas'!$D$2:$D$5000,0)),"")))</f>
        <v>6.7799999999999999E-2</v>
      </c>
      <c r="M1186" s="14">
        <f t="shared" si="196"/>
        <v>23.4756</v>
      </c>
      <c r="N1186" s="14">
        <v>46206</v>
      </c>
      <c r="O1186" s="14">
        <v>302</v>
      </c>
      <c r="P1186" s="14"/>
      <c r="Q1186" s="14"/>
      <c r="R1186" s="14"/>
      <c r="S1186" s="14"/>
      <c r="T1186" s="14">
        <f t="shared" si="197"/>
        <v>1</v>
      </c>
      <c r="U1186" s="14" t="s">
        <v>36</v>
      </c>
      <c r="V1186" s="14"/>
      <c r="W1186" s="14"/>
      <c r="X1186" s="14"/>
      <c r="Y1186" s="14"/>
      <c r="Z1186" s="14"/>
      <c r="AA1186" s="11"/>
      <c r="AB1186" s="14" t="str">
        <f t="shared" si="198"/>
        <v>10210|9 COLADEIRAS</v>
      </c>
      <c r="AC1186" t="str">
        <f t="shared" si="199"/>
        <v>|10210|</v>
      </c>
      <c r="AD1186" t="str">
        <f t="shared" si="200"/>
        <v>9 COLADEIRAS</v>
      </c>
    </row>
    <row r="1187" spans="1:30" ht="24" customHeight="1" x14ac:dyDescent="0.35">
      <c r="A1187" s="35">
        <v>46206</v>
      </c>
      <c r="B1187" s="14" t="s">
        <v>3091</v>
      </c>
      <c r="C1187" s="14"/>
      <c r="D1187" s="14" t="s">
        <v>3060</v>
      </c>
      <c r="E1187" s="14" t="s">
        <v>3432</v>
      </c>
      <c r="F1187" s="14" t="s">
        <v>3205</v>
      </c>
      <c r="G1187" s="14" t="s">
        <v>3060</v>
      </c>
      <c r="H1187" s="14" t="s">
        <v>3060</v>
      </c>
      <c r="I1187" s="9" t="s">
        <v>3060</v>
      </c>
      <c r="J1187" s="9">
        <v>2</v>
      </c>
      <c r="K1187" s="14">
        <f>IF($E1187="","",IFERROR(INDEX('01_Cad_Pecas'!$H$2:$H$5000,MATCH($E1187,'01_Cad_Pecas'!$D$2:$D$5000,0)),IFERROR(INDEX('01_Cad_Pecas'!$H$2:$H$5000,MATCH(VALUE($E1187),'01_Cad_Pecas'!$D$2:$D$5000,0)),"")))</f>
        <v>1.1000000000000001</v>
      </c>
      <c r="L1187" s="14">
        <f>IF($E1187="","",IFERROR(INDEX('01_Cad_Pecas'!$I$2:$I$5000,MATCH($E1187,'01_Cad_Pecas'!$D$2:$D$5000,0)),IFERROR(INDEX('01_Cad_Pecas'!$I$2:$I$5000,MATCH(VALUE($E1187),'01_Cad_Pecas'!$D$2:$D$5000,0)),"")))</f>
        <v>9.375E-2</v>
      </c>
      <c r="M1187" s="14">
        <f t="shared" si="196"/>
        <v>1.2875000000000001</v>
      </c>
      <c r="N1187" s="14">
        <v>46206</v>
      </c>
      <c r="O1187" s="14">
        <v>2</v>
      </c>
      <c r="P1187" s="14"/>
      <c r="Q1187" s="14"/>
      <c r="R1187" s="14"/>
      <c r="S1187" s="14"/>
      <c r="T1187" s="14">
        <f t="shared" si="197"/>
        <v>1</v>
      </c>
      <c r="U1187" s="14" t="s">
        <v>36</v>
      </c>
      <c r="V1187" s="14"/>
      <c r="W1187" s="14"/>
      <c r="X1187" s="14"/>
      <c r="Y1187" s="14"/>
      <c r="Z1187" s="14"/>
      <c r="AA1187" s="11"/>
      <c r="AB1187" s="14" t="str">
        <f t="shared" si="198"/>
        <v>10200,10202,10205|9 COLADEIRAS</v>
      </c>
      <c r="AC1187" t="str">
        <f t="shared" si="199"/>
        <v>|10200|10202|10205|</v>
      </c>
      <c r="AD1187" t="str">
        <f t="shared" si="200"/>
        <v>9 COLADEIRAS</v>
      </c>
    </row>
    <row r="1188" spans="1:30" ht="24" customHeight="1" x14ac:dyDescent="0.35">
      <c r="A1188" s="35">
        <v>46206</v>
      </c>
      <c r="B1188" s="14" t="s">
        <v>3091</v>
      </c>
      <c r="C1188" s="14"/>
      <c r="D1188" s="14" t="s">
        <v>3060</v>
      </c>
      <c r="E1188" s="14" t="s">
        <v>3433</v>
      </c>
      <c r="F1188" s="14" t="s">
        <v>3206</v>
      </c>
      <c r="G1188" s="14" t="s">
        <v>3060</v>
      </c>
      <c r="H1188" s="14" t="s">
        <v>3060</v>
      </c>
      <c r="I1188" s="9" t="s">
        <v>3060</v>
      </c>
      <c r="J1188" s="9">
        <v>2</v>
      </c>
      <c r="K1188" s="14">
        <f>IF($E1188="","",IFERROR(INDEX('01_Cad_Pecas'!$H$2:$H$5000,MATCH($E1188,'01_Cad_Pecas'!$D$2:$D$5000,0)),IFERROR(INDEX('01_Cad_Pecas'!$H$2:$H$5000,MATCH(VALUE($E1188),'01_Cad_Pecas'!$D$2:$D$5000,0)),"")))</f>
        <v>1.1000000000000001</v>
      </c>
      <c r="L1188" s="14">
        <f>IF($E1188="","",IFERROR(INDEX('01_Cad_Pecas'!$I$2:$I$5000,MATCH($E1188,'01_Cad_Pecas'!$D$2:$D$5000,0)),IFERROR(INDEX('01_Cad_Pecas'!$I$2:$I$5000,MATCH(VALUE($E1188),'01_Cad_Pecas'!$D$2:$D$5000,0)),"")))</f>
        <v>9.375E-2</v>
      </c>
      <c r="M1188" s="14">
        <f t="shared" si="196"/>
        <v>1.2875000000000001</v>
      </c>
      <c r="N1188" s="14">
        <v>46206</v>
      </c>
      <c r="O1188" s="14">
        <v>2</v>
      </c>
      <c r="P1188" s="14"/>
      <c r="Q1188" s="14"/>
      <c r="R1188" s="14"/>
      <c r="S1188" s="14"/>
      <c r="T1188" s="14">
        <f t="shared" si="197"/>
        <v>1</v>
      </c>
      <c r="U1188" s="14" t="s">
        <v>36</v>
      </c>
      <c r="V1188" s="14"/>
      <c r="W1188" s="14"/>
      <c r="X1188" s="14"/>
      <c r="Y1188" s="14"/>
      <c r="Z1188" s="14"/>
      <c r="AA1188" s="11"/>
      <c r="AB1188" s="14" t="str">
        <f t="shared" si="198"/>
        <v>10200,10202,10205|9 COLADEIRAS</v>
      </c>
      <c r="AC1188" t="str">
        <f t="shared" si="199"/>
        <v>|10200|10202|10205|</v>
      </c>
      <c r="AD1188" t="str">
        <f t="shared" si="200"/>
        <v>9 COLADEIRAS</v>
      </c>
    </row>
    <row r="1189" spans="1:30" ht="24" customHeight="1" x14ac:dyDescent="0.35">
      <c r="A1189" s="35">
        <v>46206</v>
      </c>
      <c r="B1189" s="14" t="s">
        <v>3091</v>
      </c>
      <c r="C1189" s="14"/>
      <c r="D1189" s="14" t="s">
        <v>3060</v>
      </c>
      <c r="E1189" s="14" t="s">
        <v>3442</v>
      </c>
      <c r="F1189" s="14" t="s">
        <v>1617</v>
      </c>
      <c r="G1189" s="14" t="s">
        <v>3060</v>
      </c>
      <c r="H1189" s="14" t="s">
        <v>3060</v>
      </c>
      <c r="I1189" s="9" t="s">
        <v>3060</v>
      </c>
      <c r="J1189" s="9">
        <v>10</v>
      </c>
      <c r="K1189" s="14">
        <f>IF($E1189="","",IFERROR(INDEX('01_Cad_Pecas'!$H$2:$H$5000,MATCH($E1189,'01_Cad_Pecas'!$D$2:$D$5000,0)),IFERROR(INDEX('01_Cad_Pecas'!$H$2:$H$5000,MATCH(VALUE($E1189),'01_Cad_Pecas'!$D$2:$D$5000,0)),"")))</f>
        <v>3</v>
      </c>
      <c r="L1189" s="14">
        <f>IF($E1189="","",IFERROR(INDEX('01_Cad_Pecas'!$I$2:$I$5000,MATCH($E1189,'01_Cad_Pecas'!$D$2:$D$5000,0)),IFERROR(INDEX('01_Cad_Pecas'!$I$2:$I$5000,MATCH(VALUE($E1189),'01_Cad_Pecas'!$D$2:$D$5000,0)),"")))</f>
        <v>6.7799999999999999E-2</v>
      </c>
      <c r="M1189" s="14">
        <f t="shared" si="196"/>
        <v>3.6779999999999999</v>
      </c>
      <c r="N1189" s="14">
        <v>46206</v>
      </c>
      <c r="O1189" s="14">
        <v>10</v>
      </c>
      <c r="P1189" s="14"/>
      <c r="Q1189" s="14"/>
      <c r="R1189" s="14"/>
      <c r="S1189" s="14"/>
      <c r="T1189" s="14">
        <f t="shared" ref="T1189:T1220" si="201">IF(OR($J1189="",$O1189=""),"",$O1189/$J1189)</f>
        <v>1</v>
      </c>
      <c r="U1189" s="14" t="s">
        <v>36</v>
      </c>
      <c r="V1189" s="14"/>
      <c r="W1189" s="14"/>
      <c r="X1189" s="14"/>
      <c r="Y1189" s="14"/>
      <c r="Z1189" s="14"/>
      <c r="AA1189" s="11"/>
      <c r="AB1189" s="14" t="str">
        <f t="shared" si="198"/>
        <v>10200,10202,10205|9 COLADEIRAS</v>
      </c>
      <c r="AC1189" t="str">
        <f t="shared" si="199"/>
        <v>|10200|10202|10205|</v>
      </c>
      <c r="AD1189" t="str">
        <f t="shared" si="200"/>
        <v>9 COLADEIRAS</v>
      </c>
    </row>
    <row r="1190" spans="1:30" ht="24" customHeight="1" x14ac:dyDescent="0.35">
      <c r="A1190" s="35">
        <v>46206</v>
      </c>
      <c r="B1190" s="14" t="s">
        <v>3091</v>
      </c>
      <c r="C1190" s="14"/>
      <c r="D1190" s="14" t="s">
        <v>3060</v>
      </c>
      <c r="E1190" s="14" t="s">
        <v>3408</v>
      </c>
      <c r="F1190" s="14" t="s">
        <v>2939</v>
      </c>
      <c r="G1190" s="14" t="s">
        <v>3060</v>
      </c>
      <c r="H1190" s="14" t="s">
        <v>3060</v>
      </c>
      <c r="I1190" s="9" t="s">
        <v>3060</v>
      </c>
      <c r="J1190" s="9">
        <v>124</v>
      </c>
      <c r="K1190" s="14">
        <f>IF($E1190="","",IFERROR(INDEX('01_Cad_Pecas'!$H$2:$H$5000,MATCH($E1190,'01_Cad_Pecas'!$D$2:$D$5000,0)),IFERROR(INDEX('01_Cad_Pecas'!$H$2:$H$5000,MATCH(VALUE($E1190),'01_Cad_Pecas'!$D$2:$D$5000,0)),"")))</f>
        <v>3</v>
      </c>
      <c r="L1190" s="14">
        <f>IF($E1190="","",IFERROR(INDEX('01_Cad_Pecas'!$I$2:$I$5000,MATCH($E1190,'01_Cad_Pecas'!$D$2:$D$5000,0)),IFERROR(INDEX('01_Cad_Pecas'!$I$2:$I$5000,MATCH(VALUE($E1190),'01_Cad_Pecas'!$D$2:$D$5000,0)),"")))</f>
        <v>6.7799999999999999E-2</v>
      </c>
      <c r="M1190" s="14">
        <f t="shared" si="196"/>
        <v>11.4072</v>
      </c>
      <c r="N1190" s="14">
        <v>46206</v>
      </c>
      <c r="O1190" s="14">
        <v>124</v>
      </c>
      <c r="P1190" s="14"/>
      <c r="Q1190" s="14"/>
      <c r="R1190" s="14"/>
      <c r="S1190" s="14"/>
      <c r="T1190" s="14">
        <f t="shared" si="201"/>
        <v>1</v>
      </c>
      <c r="U1190" s="14" t="s">
        <v>36</v>
      </c>
      <c r="V1190" s="14"/>
      <c r="W1190" s="14"/>
      <c r="X1190" s="14"/>
      <c r="Y1190" s="14"/>
      <c r="Z1190" s="14"/>
      <c r="AA1190" s="11"/>
      <c r="AB1190" s="14" t="str">
        <f t="shared" si="198"/>
        <v>10200,10202,10205|9 COLADEIRAS</v>
      </c>
      <c r="AC1190" t="str">
        <f t="shared" si="199"/>
        <v>|10200|10202|10205|</v>
      </c>
      <c r="AD1190" t="str">
        <f t="shared" si="200"/>
        <v>9 COLADEIRAS</v>
      </c>
    </row>
    <row r="1191" spans="1:30" ht="24" customHeight="1" x14ac:dyDescent="0.35">
      <c r="A1191" s="35">
        <v>46206</v>
      </c>
      <c r="B1191" s="14" t="s">
        <v>3091</v>
      </c>
      <c r="C1191" s="14"/>
      <c r="D1191" s="14" t="s">
        <v>3060</v>
      </c>
      <c r="E1191" s="14" t="s">
        <v>3434</v>
      </c>
      <c r="F1191" s="14" t="s">
        <v>2937</v>
      </c>
      <c r="G1191" s="14" t="s">
        <v>3060</v>
      </c>
      <c r="H1191" s="14" t="s">
        <v>3060</v>
      </c>
      <c r="I1191" s="9" t="s">
        <v>3060</v>
      </c>
      <c r="J1191" s="9">
        <v>2</v>
      </c>
      <c r="K1191" s="14">
        <f>IF($E1191="","",IFERROR(INDEX('01_Cad_Pecas'!$H$2:$H$5000,MATCH($E1191,'01_Cad_Pecas'!$D$2:$D$5000,0)),IFERROR(INDEX('01_Cad_Pecas'!$H$2:$H$5000,MATCH(VALUE($E1191),'01_Cad_Pecas'!$D$2:$D$5000,0)),"")))</f>
        <v>3</v>
      </c>
      <c r="L1191" s="14">
        <f>IF($E1191="","",IFERROR(INDEX('01_Cad_Pecas'!$I$2:$I$5000,MATCH($E1191,'01_Cad_Pecas'!$D$2:$D$5000,0)),IFERROR(INDEX('01_Cad_Pecas'!$I$2:$I$5000,MATCH(VALUE($E1191),'01_Cad_Pecas'!$D$2:$D$5000,0)),"")))</f>
        <v>6.7799999999999999E-2</v>
      </c>
      <c r="M1191" s="14">
        <f t="shared" si="196"/>
        <v>3.1356000000000002</v>
      </c>
      <c r="N1191" s="14">
        <v>46206</v>
      </c>
      <c r="O1191" s="14">
        <v>2</v>
      </c>
      <c r="P1191" s="14"/>
      <c r="Q1191" s="14"/>
      <c r="R1191" s="14"/>
      <c r="S1191" s="14"/>
      <c r="T1191" s="14">
        <f t="shared" si="201"/>
        <v>1</v>
      </c>
      <c r="U1191" s="14" t="s">
        <v>36</v>
      </c>
      <c r="V1191" s="14"/>
      <c r="W1191" s="14"/>
      <c r="X1191" s="14"/>
      <c r="Y1191" s="14"/>
      <c r="Z1191" s="14"/>
      <c r="AA1191" s="11"/>
      <c r="AB1191" s="14" t="str">
        <f t="shared" si="198"/>
        <v>10200,10202,10205|9 COLADEIRAS</v>
      </c>
      <c r="AC1191" t="str">
        <f t="shared" si="199"/>
        <v>|10200|10202|10205|</v>
      </c>
      <c r="AD1191" t="str">
        <f t="shared" si="200"/>
        <v>9 COLADEIRAS</v>
      </c>
    </row>
    <row r="1192" spans="1:30" ht="24" customHeight="1" x14ac:dyDescent="0.35">
      <c r="A1192" s="35">
        <v>46206</v>
      </c>
      <c r="B1192" s="14" t="s">
        <v>3091</v>
      </c>
      <c r="C1192" s="14"/>
      <c r="D1192" s="14" t="s">
        <v>3060</v>
      </c>
      <c r="E1192" s="14" t="s">
        <v>3435</v>
      </c>
      <c r="F1192" s="14" t="s">
        <v>3207</v>
      </c>
      <c r="G1192" s="14" t="s">
        <v>3060</v>
      </c>
      <c r="H1192" s="14" t="s">
        <v>3060</v>
      </c>
      <c r="I1192" s="9" t="s">
        <v>3060</v>
      </c>
      <c r="J1192" s="9">
        <v>4</v>
      </c>
      <c r="K1192" s="14">
        <f>IF($E1192="","",IFERROR(INDEX('01_Cad_Pecas'!$H$2:$H$5000,MATCH($E1192,'01_Cad_Pecas'!$D$2:$D$5000,0)),IFERROR(INDEX('01_Cad_Pecas'!$H$2:$H$5000,MATCH(VALUE($E1192),'01_Cad_Pecas'!$D$2:$D$5000,0)),"")))</f>
        <v>3</v>
      </c>
      <c r="L1192" s="14">
        <f>IF($E1192="","",IFERROR(INDEX('01_Cad_Pecas'!$I$2:$I$5000,MATCH($E1192,'01_Cad_Pecas'!$D$2:$D$5000,0)),IFERROR(INDEX('01_Cad_Pecas'!$I$2:$I$5000,MATCH(VALUE($E1192),'01_Cad_Pecas'!$D$2:$D$5000,0)),"")))</f>
        <v>6.7799999999999999E-2</v>
      </c>
      <c r="M1192" s="14">
        <f t="shared" si="196"/>
        <v>3.2711999999999999</v>
      </c>
      <c r="N1192" s="14">
        <v>46206</v>
      </c>
      <c r="O1192" s="14">
        <v>4</v>
      </c>
      <c r="P1192" s="14"/>
      <c r="Q1192" s="14"/>
      <c r="R1192" s="14"/>
      <c r="S1192" s="14"/>
      <c r="T1192" s="14">
        <f t="shared" si="201"/>
        <v>1</v>
      </c>
      <c r="U1192" s="14" t="s">
        <v>36</v>
      </c>
      <c r="V1192" s="14"/>
      <c r="W1192" s="14"/>
      <c r="X1192" s="14"/>
      <c r="Y1192" s="14"/>
      <c r="Z1192" s="14"/>
      <c r="AA1192" s="11"/>
      <c r="AB1192" s="14" t="str">
        <f t="shared" si="198"/>
        <v>10200,10202,10205|9 COLADEIRAS</v>
      </c>
      <c r="AC1192" t="str">
        <f t="shared" si="199"/>
        <v>|10200|10202|10205|</v>
      </c>
      <c r="AD1192" t="str">
        <f t="shared" si="200"/>
        <v>9 COLADEIRAS</v>
      </c>
    </row>
    <row r="1193" spans="1:30" ht="24" customHeight="1" x14ac:dyDescent="0.35">
      <c r="A1193" s="35">
        <v>46206</v>
      </c>
      <c r="B1193" s="14" t="s">
        <v>3091</v>
      </c>
      <c r="C1193" s="14"/>
      <c r="D1193" s="14" t="s">
        <v>3060</v>
      </c>
      <c r="E1193" s="14" t="s">
        <v>3409</v>
      </c>
      <c r="F1193" s="14" t="s">
        <v>3410</v>
      </c>
      <c r="G1193" s="14" t="s">
        <v>3060</v>
      </c>
      <c r="H1193" s="14" t="s">
        <v>3060</v>
      </c>
      <c r="I1193" s="9" t="s">
        <v>3060</v>
      </c>
      <c r="J1193" s="9">
        <v>1</v>
      </c>
      <c r="K1193" s="14">
        <f>IF($E1193="","",IFERROR(INDEX('01_Cad_Pecas'!$H$2:$H$5000,MATCH($E1193,'01_Cad_Pecas'!$D$2:$D$5000,0)),IFERROR(INDEX('01_Cad_Pecas'!$H$2:$H$5000,MATCH(VALUE($E1193),'01_Cad_Pecas'!$D$2:$D$5000,0)),"")))</f>
        <v>3</v>
      </c>
      <c r="L1193" s="14">
        <f>IF($E1193="","",IFERROR(INDEX('01_Cad_Pecas'!$I$2:$I$5000,MATCH($E1193,'01_Cad_Pecas'!$D$2:$D$5000,0)),IFERROR(INDEX('01_Cad_Pecas'!$I$2:$I$5000,MATCH(VALUE($E1193),'01_Cad_Pecas'!$D$2:$D$5000,0)),"")))</f>
        <v>6.7799999999999999E-2</v>
      </c>
      <c r="M1193" s="14">
        <f t="shared" si="196"/>
        <v>3.0678000000000001</v>
      </c>
      <c r="N1193" s="14">
        <v>46206</v>
      </c>
      <c r="O1193" s="14">
        <v>1</v>
      </c>
      <c r="P1193" s="14"/>
      <c r="Q1193" s="14"/>
      <c r="R1193" s="14"/>
      <c r="S1193" s="14"/>
      <c r="T1193" s="14">
        <f t="shared" si="201"/>
        <v>1</v>
      </c>
      <c r="U1193" s="14" t="s">
        <v>36</v>
      </c>
      <c r="V1193" s="14"/>
      <c r="W1193" s="14"/>
      <c r="X1193" s="14"/>
      <c r="Y1193" s="14"/>
      <c r="Z1193" s="14"/>
      <c r="AA1193" s="11"/>
      <c r="AB1193" s="14" t="str">
        <f t="shared" si="198"/>
        <v>10200,10202,10205|9 COLADEIRAS</v>
      </c>
      <c r="AC1193" t="str">
        <f t="shared" si="199"/>
        <v>|10200|10202|10205|</v>
      </c>
      <c r="AD1193" t="str">
        <f t="shared" si="200"/>
        <v>9 COLADEIRAS</v>
      </c>
    </row>
    <row r="1194" spans="1:30" ht="24" customHeight="1" x14ac:dyDescent="0.35">
      <c r="A1194" s="35">
        <v>46206</v>
      </c>
      <c r="B1194" s="14" t="s">
        <v>3091</v>
      </c>
      <c r="C1194" s="14"/>
      <c r="D1194" s="14" t="s">
        <v>3060</v>
      </c>
      <c r="E1194" s="14" t="s">
        <v>3458</v>
      </c>
      <c r="F1194" s="14" t="s">
        <v>1619</v>
      </c>
      <c r="G1194" s="14" t="s">
        <v>3060</v>
      </c>
      <c r="H1194" s="14" t="s">
        <v>3060</v>
      </c>
      <c r="I1194" s="9" t="s">
        <v>3060</v>
      </c>
      <c r="J1194" s="9">
        <v>2</v>
      </c>
      <c r="K1194" s="14">
        <f>IF($E1194="","",IFERROR(INDEX('01_Cad_Pecas'!$H$2:$H$5000,MATCH($E1194,'01_Cad_Pecas'!$D$2:$D$5000,0)),IFERROR(INDEX('01_Cad_Pecas'!$H$2:$H$5000,MATCH(VALUE($E1194),'01_Cad_Pecas'!$D$2:$D$5000,0)),"")))</f>
        <v>3</v>
      </c>
      <c r="L1194" s="14">
        <f>IF($E1194="","",IFERROR(INDEX('01_Cad_Pecas'!$I$2:$I$5000,MATCH($E1194,'01_Cad_Pecas'!$D$2:$D$5000,0)),IFERROR(INDEX('01_Cad_Pecas'!$I$2:$I$5000,MATCH(VALUE($E1194),'01_Cad_Pecas'!$D$2:$D$5000,0)),"")))</f>
        <v>6.7799999999999999E-2</v>
      </c>
      <c r="M1194" s="14">
        <f t="shared" si="196"/>
        <v>3.1356000000000002</v>
      </c>
      <c r="N1194" s="14">
        <v>46206</v>
      </c>
      <c r="O1194" s="14">
        <v>2</v>
      </c>
      <c r="P1194" s="14"/>
      <c r="Q1194" s="14"/>
      <c r="R1194" s="14"/>
      <c r="S1194" s="14"/>
      <c r="T1194" s="14">
        <f t="shared" si="201"/>
        <v>1</v>
      </c>
      <c r="U1194" s="14" t="s">
        <v>36</v>
      </c>
      <c r="V1194" s="14"/>
      <c r="W1194" s="14"/>
      <c r="X1194" s="14"/>
      <c r="Y1194" s="14"/>
      <c r="Z1194" s="14"/>
      <c r="AA1194" s="11"/>
      <c r="AB1194" s="14" t="str">
        <f t="shared" si="198"/>
        <v>10200,10202,10205|9 COLADEIRAS</v>
      </c>
      <c r="AC1194" t="str">
        <f t="shared" si="199"/>
        <v>|10200|10202|10205|</v>
      </c>
      <c r="AD1194" t="str">
        <f t="shared" si="200"/>
        <v>9 COLADEIRAS</v>
      </c>
    </row>
    <row r="1195" spans="1:30" ht="24" customHeight="1" x14ac:dyDescent="0.35">
      <c r="A1195" s="35">
        <v>46206</v>
      </c>
      <c r="B1195" s="14" t="s">
        <v>3091</v>
      </c>
      <c r="C1195" s="14"/>
      <c r="D1195" s="14" t="s">
        <v>3060</v>
      </c>
      <c r="E1195" s="14" t="s">
        <v>3459</v>
      </c>
      <c r="F1195" s="14" t="s">
        <v>3460</v>
      </c>
      <c r="G1195" s="14" t="s">
        <v>3060</v>
      </c>
      <c r="H1195" s="14" t="s">
        <v>3060</v>
      </c>
      <c r="I1195" s="9" t="s">
        <v>3060</v>
      </c>
      <c r="J1195" s="9">
        <v>2</v>
      </c>
      <c r="K1195" s="14">
        <f>IF($E1195="","",IFERROR(INDEX('01_Cad_Pecas'!$H$2:$H$5000,MATCH($E1195,'01_Cad_Pecas'!$D$2:$D$5000,0)),IFERROR(INDEX('01_Cad_Pecas'!$H$2:$H$5000,MATCH(VALUE($E1195),'01_Cad_Pecas'!$D$2:$D$5000,0)),"")))</f>
        <v>3</v>
      </c>
      <c r="L1195" s="14">
        <f>IF($E1195="","",IFERROR(INDEX('01_Cad_Pecas'!$I$2:$I$5000,MATCH($E1195,'01_Cad_Pecas'!$D$2:$D$5000,0)),IFERROR(INDEX('01_Cad_Pecas'!$I$2:$I$5000,MATCH(VALUE($E1195),'01_Cad_Pecas'!$D$2:$D$5000,0)),"")))</f>
        <v>6.7799999999999999E-2</v>
      </c>
      <c r="M1195" s="14">
        <f t="shared" si="196"/>
        <v>3.1356000000000002</v>
      </c>
      <c r="N1195" s="14">
        <v>46206</v>
      </c>
      <c r="O1195" s="14">
        <v>2</v>
      </c>
      <c r="P1195" s="14"/>
      <c r="Q1195" s="14"/>
      <c r="R1195" s="14"/>
      <c r="S1195" s="14"/>
      <c r="T1195" s="14">
        <f t="shared" si="201"/>
        <v>1</v>
      </c>
      <c r="U1195" s="14" t="s">
        <v>36</v>
      </c>
      <c r="V1195" s="14"/>
      <c r="W1195" s="14"/>
      <c r="X1195" s="14"/>
      <c r="Y1195" s="14"/>
      <c r="Z1195" s="14"/>
      <c r="AA1195" s="11"/>
      <c r="AB1195" s="14" t="str">
        <f t="shared" si="198"/>
        <v>10200,10202,10205|9 COLADEIRAS</v>
      </c>
      <c r="AC1195" t="str">
        <f t="shared" si="199"/>
        <v>|10200|10202|10205|</v>
      </c>
      <c r="AD1195" t="str">
        <f t="shared" si="200"/>
        <v>9 COLADEIRAS</v>
      </c>
    </row>
    <row r="1196" spans="1:30" ht="24" customHeight="1" x14ac:dyDescent="0.35">
      <c r="A1196" s="35">
        <v>46206</v>
      </c>
      <c r="B1196" s="14" t="s">
        <v>3091</v>
      </c>
      <c r="C1196" s="14"/>
      <c r="D1196" s="14" t="s">
        <v>3060</v>
      </c>
      <c r="E1196" s="14" t="s">
        <v>3461</v>
      </c>
      <c r="F1196" s="14" t="s">
        <v>3462</v>
      </c>
      <c r="G1196" s="14" t="s">
        <v>3060</v>
      </c>
      <c r="H1196" s="14" t="s">
        <v>3060</v>
      </c>
      <c r="I1196" s="9" t="s">
        <v>3060</v>
      </c>
      <c r="J1196" s="9">
        <v>2</v>
      </c>
      <c r="K1196" s="14">
        <f>IF($E1196="","",IFERROR(INDEX('01_Cad_Pecas'!$H$2:$H$5000,MATCH($E1196,'01_Cad_Pecas'!$D$2:$D$5000,0)),IFERROR(INDEX('01_Cad_Pecas'!$H$2:$H$5000,MATCH(VALUE($E1196),'01_Cad_Pecas'!$D$2:$D$5000,0)),"")))</f>
        <v>3</v>
      </c>
      <c r="L1196" s="14">
        <f>IF($E1196="","",IFERROR(INDEX('01_Cad_Pecas'!$I$2:$I$5000,MATCH($E1196,'01_Cad_Pecas'!$D$2:$D$5000,0)),IFERROR(INDEX('01_Cad_Pecas'!$I$2:$I$5000,MATCH(VALUE($E1196),'01_Cad_Pecas'!$D$2:$D$5000,0)),"")))</f>
        <v>6.7799999999999999E-2</v>
      </c>
      <c r="M1196" s="14">
        <f t="shared" si="196"/>
        <v>3.1356000000000002</v>
      </c>
      <c r="N1196" s="14">
        <v>46206</v>
      </c>
      <c r="O1196" s="14">
        <v>2</v>
      </c>
      <c r="P1196" s="14"/>
      <c r="Q1196" s="14"/>
      <c r="R1196" s="14"/>
      <c r="S1196" s="14"/>
      <c r="T1196" s="14">
        <f t="shared" si="201"/>
        <v>1</v>
      </c>
      <c r="U1196" s="14" t="s">
        <v>36</v>
      </c>
      <c r="V1196" s="14"/>
      <c r="W1196" s="14"/>
      <c r="X1196" s="14"/>
      <c r="Y1196" s="14"/>
      <c r="Z1196" s="14"/>
      <c r="AA1196" s="11"/>
      <c r="AB1196" s="14" t="str">
        <f t="shared" si="198"/>
        <v>10200,10202,10205|9 COLADEIRAS</v>
      </c>
      <c r="AC1196" t="str">
        <f t="shared" si="199"/>
        <v>|10200|10202|10205|</v>
      </c>
      <c r="AD1196" t="str">
        <f t="shared" si="200"/>
        <v>9 COLADEIRAS</v>
      </c>
    </row>
    <row r="1197" spans="1:30" ht="24" customHeight="1" x14ac:dyDescent="0.35">
      <c r="A1197" s="35">
        <v>46206</v>
      </c>
      <c r="B1197" s="14" t="s">
        <v>3091</v>
      </c>
      <c r="C1197" s="14"/>
      <c r="D1197" s="14" t="s">
        <v>3060</v>
      </c>
      <c r="E1197" s="14" t="s">
        <v>3463</v>
      </c>
      <c r="F1197" s="14" t="s">
        <v>3464</v>
      </c>
      <c r="G1197" s="14" t="s">
        <v>3060</v>
      </c>
      <c r="H1197" s="14" t="s">
        <v>3060</v>
      </c>
      <c r="I1197" s="9" t="s">
        <v>3060</v>
      </c>
      <c r="J1197" s="9">
        <v>2</v>
      </c>
      <c r="K1197" s="14">
        <f>IF($E1197="","",IFERROR(INDEX('01_Cad_Pecas'!$H$2:$H$5000,MATCH($E1197,'01_Cad_Pecas'!$D$2:$D$5000,0)),IFERROR(INDEX('01_Cad_Pecas'!$H$2:$H$5000,MATCH(VALUE($E1197),'01_Cad_Pecas'!$D$2:$D$5000,0)),"")))</f>
        <v>3</v>
      </c>
      <c r="L1197" s="14">
        <f>IF($E1197="","",IFERROR(INDEX('01_Cad_Pecas'!$I$2:$I$5000,MATCH($E1197,'01_Cad_Pecas'!$D$2:$D$5000,0)),IFERROR(INDEX('01_Cad_Pecas'!$I$2:$I$5000,MATCH(VALUE($E1197),'01_Cad_Pecas'!$D$2:$D$5000,0)),"")))</f>
        <v>6.7799999999999999E-2</v>
      </c>
      <c r="M1197" s="14">
        <f t="shared" si="196"/>
        <v>3.1356000000000002</v>
      </c>
      <c r="N1197" s="14">
        <v>46206</v>
      </c>
      <c r="O1197" s="14">
        <v>2</v>
      </c>
      <c r="P1197" s="14"/>
      <c r="Q1197" s="14"/>
      <c r="R1197" s="14"/>
      <c r="S1197" s="14"/>
      <c r="T1197" s="14">
        <f t="shared" si="201"/>
        <v>1</v>
      </c>
      <c r="U1197" s="14" t="s">
        <v>36</v>
      </c>
      <c r="V1197" s="14"/>
      <c r="W1197" s="14"/>
      <c r="X1197" s="14"/>
      <c r="Y1197" s="14"/>
      <c r="Z1197" s="14"/>
      <c r="AA1197" s="11"/>
      <c r="AB1197" s="14" t="str">
        <f t="shared" si="198"/>
        <v>10200,10202,10205|9 COLADEIRAS</v>
      </c>
      <c r="AC1197" t="str">
        <f t="shared" si="199"/>
        <v>|10200|10202|10205|</v>
      </c>
      <c r="AD1197" t="str">
        <f t="shared" si="200"/>
        <v>9 COLADEIRAS</v>
      </c>
    </row>
    <row r="1198" spans="1:30" ht="24" customHeight="1" x14ac:dyDescent="0.35">
      <c r="A1198" s="35">
        <v>46206</v>
      </c>
      <c r="B1198" s="14" t="s">
        <v>3091</v>
      </c>
      <c r="C1198" s="14"/>
      <c r="D1198" s="14" t="s">
        <v>3060</v>
      </c>
      <c r="E1198" s="14" t="s">
        <v>3465</v>
      </c>
      <c r="F1198" s="14" t="s">
        <v>2931</v>
      </c>
      <c r="G1198" s="14" t="s">
        <v>3060</v>
      </c>
      <c r="H1198" s="14" t="s">
        <v>3060</v>
      </c>
      <c r="I1198" s="9" t="s">
        <v>3060</v>
      </c>
      <c r="J1198" s="9">
        <v>4</v>
      </c>
      <c r="K1198" s="14">
        <f>IF($E1198="","",IFERROR(INDEX('01_Cad_Pecas'!$H$2:$H$5000,MATCH($E1198,'01_Cad_Pecas'!$D$2:$D$5000,0)),IFERROR(INDEX('01_Cad_Pecas'!$H$2:$H$5000,MATCH(VALUE($E1198),'01_Cad_Pecas'!$D$2:$D$5000,0)),"")))</f>
        <v>3</v>
      </c>
      <c r="L1198" s="14">
        <f>IF($E1198="","",IFERROR(INDEX('01_Cad_Pecas'!$I$2:$I$5000,MATCH($E1198,'01_Cad_Pecas'!$D$2:$D$5000,0)),IFERROR(INDEX('01_Cad_Pecas'!$I$2:$I$5000,MATCH(VALUE($E1198),'01_Cad_Pecas'!$D$2:$D$5000,0)),"")))</f>
        <v>6.7799999999999999E-2</v>
      </c>
      <c r="M1198" s="14">
        <f t="shared" si="196"/>
        <v>3.2711999999999999</v>
      </c>
      <c r="N1198" s="14">
        <v>46206</v>
      </c>
      <c r="O1198" s="14">
        <v>4</v>
      </c>
      <c r="P1198" s="14"/>
      <c r="Q1198" s="14"/>
      <c r="R1198" s="14"/>
      <c r="S1198" s="14"/>
      <c r="T1198" s="14">
        <f t="shared" si="201"/>
        <v>1</v>
      </c>
      <c r="U1198" s="14" t="s">
        <v>36</v>
      </c>
      <c r="V1198" s="14"/>
      <c r="W1198" s="14"/>
      <c r="X1198" s="14"/>
      <c r="Y1198" s="14"/>
      <c r="Z1198" s="14"/>
      <c r="AA1198" s="11"/>
      <c r="AB1198" s="14" t="str">
        <f t="shared" si="198"/>
        <v>10200,10202,10205|9 COLADEIRAS</v>
      </c>
      <c r="AC1198" t="str">
        <f t="shared" si="199"/>
        <v>|10200|10202|10205|</v>
      </c>
      <c r="AD1198" t="str">
        <f t="shared" si="200"/>
        <v>9 COLADEIRAS</v>
      </c>
    </row>
    <row r="1199" spans="1:30" ht="24" customHeight="1" x14ac:dyDescent="0.35">
      <c r="A1199" s="35">
        <v>46206</v>
      </c>
      <c r="B1199" s="14" t="s">
        <v>3091</v>
      </c>
      <c r="C1199" s="14"/>
      <c r="D1199" s="14" t="s">
        <v>3060</v>
      </c>
      <c r="E1199" s="14" t="s">
        <v>3411</v>
      </c>
      <c r="F1199" s="14" t="s">
        <v>3190</v>
      </c>
      <c r="G1199" s="14" t="s">
        <v>3060</v>
      </c>
      <c r="H1199" s="14" t="s">
        <v>3060</v>
      </c>
      <c r="I1199" s="9" t="s">
        <v>3060</v>
      </c>
      <c r="J1199" s="9">
        <v>24</v>
      </c>
      <c r="K1199" s="14">
        <f>IF($E1199="","",IFERROR(INDEX('01_Cad_Pecas'!$H$2:$H$5000,MATCH($E1199,'01_Cad_Pecas'!$D$2:$D$5000,0)),IFERROR(INDEX('01_Cad_Pecas'!$H$2:$H$5000,MATCH(VALUE($E1199),'01_Cad_Pecas'!$D$2:$D$5000,0)),"")))</f>
        <v>3</v>
      </c>
      <c r="L1199" s="14">
        <f>IF($E1199="","",IFERROR(INDEX('01_Cad_Pecas'!$I$2:$I$5000,MATCH($E1199,'01_Cad_Pecas'!$D$2:$D$5000,0)),IFERROR(INDEX('01_Cad_Pecas'!$I$2:$I$5000,MATCH(VALUE($E1199),'01_Cad_Pecas'!$D$2:$D$5000,0)),"")))</f>
        <v>6.7799999999999999E-2</v>
      </c>
      <c r="M1199" s="14">
        <f t="shared" si="196"/>
        <v>4.6272000000000002</v>
      </c>
      <c r="N1199" s="14">
        <v>46206</v>
      </c>
      <c r="O1199" s="14">
        <v>24</v>
      </c>
      <c r="P1199" s="14"/>
      <c r="Q1199" s="14"/>
      <c r="R1199" s="14"/>
      <c r="S1199" s="14"/>
      <c r="T1199" s="14">
        <f t="shared" si="201"/>
        <v>1</v>
      </c>
      <c r="U1199" s="14" t="s">
        <v>36</v>
      </c>
      <c r="V1199" s="14"/>
      <c r="W1199" s="14"/>
      <c r="X1199" s="14"/>
      <c r="Y1199" s="14"/>
      <c r="Z1199" s="14"/>
      <c r="AA1199" s="11"/>
      <c r="AB1199" s="14" t="str">
        <f t="shared" si="198"/>
        <v>10200,10202,10205|9 COLADEIRAS</v>
      </c>
      <c r="AC1199" t="str">
        <f t="shared" si="199"/>
        <v>|10200|10202|10205|</v>
      </c>
      <c r="AD1199" t="str">
        <f t="shared" si="200"/>
        <v>9 COLADEIRAS</v>
      </c>
    </row>
    <row r="1200" spans="1:30" ht="24" customHeight="1" x14ac:dyDescent="0.35">
      <c r="A1200" s="35">
        <v>46206</v>
      </c>
      <c r="B1200" s="14" t="s">
        <v>3091</v>
      </c>
      <c r="C1200" s="14"/>
      <c r="D1200" s="14" t="s">
        <v>3060</v>
      </c>
      <c r="E1200" s="14" t="s">
        <v>3412</v>
      </c>
      <c r="F1200" s="14" t="s">
        <v>3208</v>
      </c>
      <c r="G1200" s="14" t="s">
        <v>3060</v>
      </c>
      <c r="H1200" s="14" t="s">
        <v>3060</v>
      </c>
      <c r="I1200" s="9" t="s">
        <v>3060</v>
      </c>
      <c r="J1200" s="9">
        <v>24</v>
      </c>
      <c r="K1200" s="14">
        <f>IF($E1200="","",IFERROR(INDEX('01_Cad_Pecas'!$H$2:$H$5000,MATCH($E1200,'01_Cad_Pecas'!$D$2:$D$5000,0)),IFERROR(INDEX('01_Cad_Pecas'!$H$2:$H$5000,MATCH(VALUE($E1200),'01_Cad_Pecas'!$D$2:$D$5000,0)),"")))</f>
        <v>3</v>
      </c>
      <c r="L1200" s="14">
        <f>IF($E1200="","",IFERROR(INDEX('01_Cad_Pecas'!$I$2:$I$5000,MATCH($E1200,'01_Cad_Pecas'!$D$2:$D$5000,0)),IFERROR(INDEX('01_Cad_Pecas'!$I$2:$I$5000,MATCH(VALUE($E1200),'01_Cad_Pecas'!$D$2:$D$5000,0)),"")))</f>
        <v>6.7799999999999999E-2</v>
      </c>
      <c r="M1200" s="14">
        <f t="shared" si="196"/>
        <v>4.6272000000000002</v>
      </c>
      <c r="N1200" s="14">
        <v>46206</v>
      </c>
      <c r="O1200" s="14">
        <v>24</v>
      </c>
      <c r="P1200" s="14"/>
      <c r="Q1200" s="14"/>
      <c r="R1200" s="14"/>
      <c r="S1200" s="14"/>
      <c r="T1200" s="14">
        <f t="shared" si="201"/>
        <v>1</v>
      </c>
      <c r="U1200" s="14" t="s">
        <v>36</v>
      </c>
      <c r="V1200" s="14"/>
      <c r="W1200" s="14"/>
      <c r="X1200" s="14"/>
      <c r="Y1200" s="14"/>
      <c r="Z1200" s="14"/>
      <c r="AA1200" s="11"/>
      <c r="AB1200" s="14" t="str">
        <f t="shared" si="198"/>
        <v>10200,10202,10205|9 COLADEIRAS</v>
      </c>
      <c r="AC1200" t="str">
        <f t="shared" si="199"/>
        <v>|10200|10202|10205|</v>
      </c>
      <c r="AD1200" t="str">
        <f t="shared" si="200"/>
        <v>9 COLADEIRAS</v>
      </c>
    </row>
    <row r="1201" spans="1:30" ht="24" customHeight="1" x14ac:dyDescent="0.35">
      <c r="A1201" s="35">
        <v>46206</v>
      </c>
      <c r="B1201" s="14" t="s">
        <v>3091</v>
      </c>
      <c r="C1201" s="14"/>
      <c r="D1201" s="14" t="s">
        <v>3060</v>
      </c>
      <c r="E1201" s="14" t="s">
        <v>3413</v>
      </c>
      <c r="F1201" s="14" t="s">
        <v>3209</v>
      </c>
      <c r="G1201" s="14" t="s">
        <v>3060</v>
      </c>
      <c r="H1201" s="14" t="s">
        <v>3060</v>
      </c>
      <c r="I1201" s="9" t="s">
        <v>3060</v>
      </c>
      <c r="J1201" s="9">
        <v>12</v>
      </c>
      <c r="K1201" s="14">
        <f>IF($E1201="","",IFERROR(INDEX('01_Cad_Pecas'!$H$2:$H$5000,MATCH($E1201,'01_Cad_Pecas'!$D$2:$D$5000,0)),IFERROR(INDEX('01_Cad_Pecas'!$H$2:$H$5000,MATCH(VALUE($E1201),'01_Cad_Pecas'!$D$2:$D$5000,0)),"")))</f>
        <v>3</v>
      </c>
      <c r="L1201" s="14">
        <f>IF($E1201="","",IFERROR(INDEX('01_Cad_Pecas'!$I$2:$I$5000,MATCH($E1201,'01_Cad_Pecas'!$D$2:$D$5000,0)),IFERROR(INDEX('01_Cad_Pecas'!$I$2:$I$5000,MATCH(VALUE($E1201),'01_Cad_Pecas'!$D$2:$D$5000,0)),"")))</f>
        <v>6.7799999999999999E-2</v>
      </c>
      <c r="M1201" s="14">
        <f t="shared" si="196"/>
        <v>3.8136000000000001</v>
      </c>
      <c r="N1201" s="14">
        <v>46206</v>
      </c>
      <c r="O1201" s="14">
        <v>12</v>
      </c>
      <c r="P1201" s="14"/>
      <c r="Q1201" s="14"/>
      <c r="R1201" s="14"/>
      <c r="S1201" s="14"/>
      <c r="T1201" s="14">
        <f t="shared" si="201"/>
        <v>1</v>
      </c>
      <c r="U1201" s="14" t="s">
        <v>36</v>
      </c>
      <c r="V1201" s="14"/>
      <c r="W1201" s="14"/>
      <c r="X1201" s="14"/>
      <c r="Y1201" s="14"/>
      <c r="Z1201" s="14"/>
      <c r="AA1201" s="11"/>
      <c r="AB1201" s="14" t="str">
        <f t="shared" si="198"/>
        <v>10200,10202,10205|9 COLADEIRAS</v>
      </c>
      <c r="AC1201" t="str">
        <f t="shared" si="199"/>
        <v>|10200|10202|10205|</v>
      </c>
      <c r="AD1201" t="str">
        <f t="shared" si="200"/>
        <v>9 COLADEIRAS</v>
      </c>
    </row>
    <row r="1202" spans="1:30" ht="24" customHeight="1" x14ac:dyDescent="0.35">
      <c r="A1202" s="35">
        <v>46206</v>
      </c>
      <c r="B1202" s="14" t="s">
        <v>3091</v>
      </c>
      <c r="C1202" s="14"/>
      <c r="D1202" s="14" t="s">
        <v>3060</v>
      </c>
      <c r="E1202" s="14" t="s">
        <v>3436</v>
      </c>
      <c r="F1202" s="14" t="s">
        <v>3437</v>
      </c>
      <c r="G1202" s="14" t="s">
        <v>3060</v>
      </c>
      <c r="H1202" s="14" t="s">
        <v>3060</v>
      </c>
      <c r="I1202" s="9" t="s">
        <v>3060</v>
      </c>
      <c r="J1202" s="9">
        <v>1</v>
      </c>
      <c r="K1202" s="14">
        <f>IF($E1202="","",IFERROR(INDEX('01_Cad_Pecas'!$H$2:$H$5000,MATCH($E1202,'01_Cad_Pecas'!$D$2:$D$5000,0)),IFERROR(INDEX('01_Cad_Pecas'!$H$2:$H$5000,MATCH(VALUE($E1202),'01_Cad_Pecas'!$D$2:$D$5000,0)),"")))</f>
        <v>5</v>
      </c>
      <c r="L1202" s="14">
        <f>IF($E1202="","",IFERROR(INDEX('01_Cad_Pecas'!$I$2:$I$5000,MATCH($E1202,'01_Cad_Pecas'!$D$2:$D$5000,0)),IFERROR(INDEX('01_Cad_Pecas'!$I$2:$I$5000,MATCH(VALUE($E1202),'01_Cad_Pecas'!$D$2:$D$5000,0)),"")))</f>
        <v>2.2400000000000002</v>
      </c>
      <c r="M1202" s="14">
        <f t="shared" si="196"/>
        <v>7.24</v>
      </c>
      <c r="N1202" s="14">
        <v>46206</v>
      </c>
      <c r="O1202" s="14">
        <v>1</v>
      </c>
      <c r="P1202" s="14"/>
      <c r="Q1202" s="14"/>
      <c r="R1202" s="14"/>
      <c r="S1202" s="14"/>
      <c r="T1202" s="14">
        <f t="shared" si="201"/>
        <v>1</v>
      </c>
      <c r="U1202" s="14" t="s">
        <v>36</v>
      </c>
      <c r="V1202" s="14"/>
      <c r="W1202" s="14"/>
      <c r="X1202" s="14"/>
      <c r="Y1202" s="14"/>
      <c r="Z1202" s="14"/>
      <c r="AA1202" s="11"/>
      <c r="AB1202" s="14" t="str">
        <f t="shared" si="198"/>
        <v>10200,10202,10205|9 COLADEIRAS</v>
      </c>
      <c r="AC1202" t="str">
        <f t="shared" si="199"/>
        <v>|10200|10202|10205|</v>
      </c>
      <c r="AD1202" t="str">
        <f t="shared" si="200"/>
        <v>9 COLADEIRAS</v>
      </c>
    </row>
    <row r="1203" spans="1:30" ht="24" customHeight="1" x14ac:dyDescent="0.35">
      <c r="A1203" s="35">
        <v>46206</v>
      </c>
      <c r="B1203" s="14" t="s">
        <v>3091</v>
      </c>
      <c r="C1203" s="14"/>
      <c r="D1203" s="14" t="s">
        <v>3060</v>
      </c>
      <c r="E1203" s="14" t="s">
        <v>3414</v>
      </c>
      <c r="F1203" s="14" t="s">
        <v>3415</v>
      </c>
      <c r="G1203" s="14" t="s">
        <v>3060</v>
      </c>
      <c r="H1203" s="14" t="s">
        <v>3060</v>
      </c>
      <c r="I1203" s="9" t="s">
        <v>3060</v>
      </c>
      <c r="J1203" s="9">
        <v>3</v>
      </c>
      <c r="K1203" s="14">
        <f>IF($E1203="","",IFERROR(INDEX('01_Cad_Pecas'!$H$2:$H$5000,MATCH($E1203,'01_Cad_Pecas'!$D$2:$D$5000,0)),IFERROR(INDEX('01_Cad_Pecas'!$H$2:$H$5000,MATCH(VALUE($E1203),'01_Cad_Pecas'!$D$2:$D$5000,0)),"")))</f>
        <v>5</v>
      </c>
      <c r="L1203" s="14">
        <f>IF($E1203="","",IFERROR(INDEX('01_Cad_Pecas'!$I$2:$I$5000,MATCH($E1203,'01_Cad_Pecas'!$D$2:$D$5000,0)),IFERROR(INDEX('01_Cad_Pecas'!$I$2:$I$5000,MATCH(VALUE($E1203),'01_Cad_Pecas'!$D$2:$D$5000,0)),"")))</f>
        <v>2.2400000000000002</v>
      </c>
      <c r="M1203" s="14">
        <f t="shared" si="196"/>
        <v>11.72</v>
      </c>
      <c r="N1203" s="14">
        <v>46206</v>
      </c>
      <c r="O1203" s="14">
        <v>3</v>
      </c>
      <c r="P1203" s="14"/>
      <c r="Q1203" s="14"/>
      <c r="R1203" s="14"/>
      <c r="S1203" s="14"/>
      <c r="T1203" s="14">
        <f t="shared" si="201"/>
        <v>1</v>
      </c>
      <c r="U1203" s="14" t="s">
        <v>36</v>
      </c>
      <c r="V1203" s="14"/>
      <c r="W1203" s="14"/>
      <c r="X1203" s="14"/>
      <c r="Y1203" s="14"/>
      <c r="Z1203" s="14"/>
      <c r="AA1203" s="11"/>
      <c r="AB1203" s="14" t="str">
        <f t="shared" si="198"/>
        <v>10200,10202,10205|9 COLADEIRAS</v>
      </c>
      <c r="AC1203" t="str">
        <f t="shared" si="199"/>
        <v>|10200|10202|10205|</v>
      </c>
      <c r="AD1203" t="str">
        <f t="shared" si="200"/>
        <v>9 COLADEIRAS</v>
      </c>
    </row>
    <row r="1204" spans="1:30" ht="24" customHeight="1" x14ac:dyDescent="0.35">
      <c r="A1204" s="35">
        <v>46206</v>
      </c>
      <c r="B1204" s="14" t="s">
        <v>3091</v>
      </c>
      <c r="C1204" s="14"/>
      <c r="D1204" s="14" t="s">
        <v>3060</v>
      </c>
      <c r="E1204" s="14" t="s">
        <v>3451</v>
      </c>
      <c r="F1204" s="14" t="s">
        <v>3452</v>
      </c>
      <c r="G1204" s="14" t="s">
        <v>3060</v>
      </c>
      <c r="H1204" s="14" t="s">
        <v>3060</v>
      </c>
      <c r="I1204" s="9" t="s">
        <v>3060</v>
      </c>
      <c r="J1204" s="9">
        <v>1</v>
      </c>
      <c r="K1204" s="14">
        <f>IF($E1204="","",IFERROR(INDEX('01_Cad_Pecas'!$H$2:$H$5000,MATCH($E1204,'01_Cad_Pecas'!$D$2:$D$5000,0)),IFERROR(INDEX('01_Cad_Pecas'!$H$2:$H$5000,MATCH(VALUE($E1204),'01_Cad_Pecas'!$D$2:$D$5000,0)),"")))</f>
        <v>5</v>
      </c>
      <c r="L1204" s="14">
        <f>IF($E1204="","",IFERROR(INDEX('01_Cad_Pecas'!$I$2:$I$5000,MATCH($E1204,'01_Cad_Pecas'!$D$2:$D$5000,0)),IFERROR(INDEX('01_Cad_Pecas'!$I$2:$I$5000,MATCH(VALUE($E1204),'01_Cad_Pecas'!$D$2:$D$5000,0)),"")))</f>
        <v>2.2400000000000002</v>
      </c>
      <c r="M1204" s="14">
        <f t="shared" si="196"/>
        <v>7.24</v>
      </c>
      <c r="N1204" s="14">
        <v>46206</v>
      </c>
      <c r="O1204" s="14">
        <v>1</v>
      </c>
      <c r="P1204" s="14"/>
      <c r="Q1204" s="14"/>
      <c r="R1204" s="14"/>
      <c r="S1204" s="14"/>
      <c r="T1204" s="14">
        <f t="shared" si="201"/>
        <v>1</v>
      </c>
      <c r="U1204" s="14" t="s">
        <v>36</v>
      </c>
      <c r="V1204" s="14"/>
      <c r="W1204" s="14"/>
      <c r="X1204" s="14"/>
      <c r="Y1204" s="14"/>
      <c r="Z1204" s="14"/>
      <c r="AA1204" s="11"/>
      <c r="AB1204" s="14" t="str">
        <f t="shared" si="198"/>
        <v>10200,10202,10205|9 COLADEIRAS</v>
      </c>
      <c r="AC1204" t="str">
        <f t="shared" si="199"/>
        <v>|10200|10202|10205|</v>
      </c>
      <c r="AD1204" t="str">
        <f t="shared" si="200"/>
        <v>9 COLADEIRAS</v>
      </c>
    </row>
    <row r="1205" spans="1:30" ht="24" customHeight="1" x14ac:dyDescent="0.35">
      <c r="A1205" s="35">
        <v>46206</v>
      </c>
      <c r="B1205" s="14" t="s">
        <v>3091</v>
      </c>
      <c r="C1205" s="14"/>
      <c r="D1205" s="14" t="s">
        <v>3060</v>
      </c>
      <c r="E1205" s="14" t="s">
        <v>3453</v>
      </c>
      <c r="F1205" s="14" t="s">
        <v>3210</v>
      </c>
      <c r="G1205" s="14" t="s">
        <v>3060</v>
      </c>
      <c r="H1205" s="14" t="s">
        <v>3060</v>
      </c>
      <c r="I1205" s="9" t="s">
        <v>3060</v>
      </c>
      <c r="J1205" s="9">
        <v>1</v>
      </c>
      <c r="K1205" s="14">
        <f>IF($E1205="","",IFERROR(INDEX('01_Cad_Pecas'!$H$2:$H$5000,MATCH($E1205,'01_Cad_Pecas'!$D$2:$D$5000,0)),IFERROR(INDEX('01_Cad_Pecas'!$H$2:$H$5000,MATCH(VALUE($E1205),'01_Cad_Pecas'!$D$2:$D$5000,0)),"")))</f>
        <v>5</v>
      </c>
      <c r="L1205" s="14">
        <f>IF($E1205="","",IFERROR(INDEX('01_Cad_Pecas'!$I$2:$I$5000,MATCH($E1205,'01_Cad_Pecas'!$D$2:$D$5000,0)),IFERROR(INDEX('01_Cad_Pecas'!$I$2:$I$5000,MATCH(VALUE($E1205),'01_Cad_Pecas'!$D$2:$D$5000,0)),"")))</f>
        <v>2.2400000000000002</v>
      </c>
      <c r="M1205" s="14">
        <f t="shared" si="196"/>
        <v>7.24</v>
      </c>
      <c r="N1205" s="14">
        <v>46206</v>
      </c>
      <c r="O1205" s="14">
        <v>1</v>
      </c>
      <c r="P1205" s="14"/>
      <c r="Q1205" s="14"/>
      <c r="R1205" s="14"/>
      <c r="S1205" s="14"/>
      <c r="T1205" s="14">
        <f t="shared" si="201"/>
        <v>1</v>
      </c>
      <c r="U1205" s="14" t="s">
        <v>36</v>
      </c>
      <c r="V1205" s="14"/>
      <c r="W1205" s="14"/>
      <c r="X1205" s="14"/>
      <c r="Y1205" s="14"/>
      <c r="Z1205" s="14"/>
      <c r="AA1205" s="11"/>
      <c r="AB1205" s="14" t="str">
        <f t="shared" si="198"/>
        <v>10200,10202,10205|9 COLADEIRAS</v>
      </c>
      <c r="AC1205" t="str">
        <f t="shared" si="199"/>
        <v>|10200|10202|10205|</v>
      </c>
      <c r="AD1205" t="str">
        <f t="shared" si="200"/>
        <v>9 COLADEIRAS</v>
      </c>
    </row>
    <row r="1206" spans="1:30" ht="24" customHeight="1" x14ac:dyDescent="0.35">
      <c r="A1206" s="35">
        <v>46206</v>
      </c>
      <c r="B1206" s="14" t="s">
        <v>3091</v>
      </c>
      <c r="C1206" s="14"/>
      <c r="D1206" s="14" t="s">
        <v>3060</v>
      </c>
      <c r="E1206" s="14" t="s">
        <v>3454</v>
      </c>
      <c r="F1206" s="14" t="s">
        <v>3194</v>
      </c>
      <c r="G1206" s="14" t="s">
        <v>3060</v>
      </c>
      <c r="H1206" s="14" t="s">
        <v>3060</v>
      </c>
      <c r="I1206" s="9" t="s">
        <v>3060</v>
      </c>
      <c r="J1206" s="9">
        <v>8</v>
      </c>
      <c r="K1206" s="14">
        <f>IF($E1206="","",IFERROR(INDEX('01_Cad_Pecas'!$H$2:$H$5000,MATCH($E1206,'01_Cad_Pecas'!$D$2:$D$5000,0)),IFERROR(INDEX('01_Cad_Pecas'!$H$2:$H$5000,MATCH(VALUE($E1206),'01_Cad_Pecas'!$D$2:$D$5000,0)),"")))</f>
        <v>1.1000000000000001</v>
      </c>
      <c r="L1206" s="14">
        <f>IF($E1206="","",IFERROR(INDEX('01_Cad_Pecas'!$I$2:$I$5000,MATCH($E1206,'01_Cad_Pecas'!$D$2:$D$5000,0)),IFERROR(INDEX('01_Cad_Pecas'!$I$2:$I$5000,MATCH(VALUE($E1206),'01_Cad_Pecas'!$D$2:$D$5000,0)),"")))</f>
        <v>9.375E-2</v>
      </c>
      <c r="M1206" s="14">
        <f t="shared" si="196"/>
        <v>1.85</v>
      </c>
      <c r="N1206" s="14">
        <v>46206</v>
      </c>
      <c r="O1206" s="14">
        <v>8</v>
      </c>
      <c r="P1206" s="14"/>
      <c r="Q1206" s="14"/>
      <c r="R1206" s="14"/>
      <c r="S1206" s="14"/>
      <c r="T1206" s="14">
        <f t="shared" si="201"/>
        <v>1</v>
      </c>
      <c r="U1206" s="14" t="s">
        <v>36</v>
      </c>
      <c r="V1206" s="14"/>
      <c r="W1206" s="14"/>
      <c r="X1206" s="14"/>
      <c r="Y1206" s="14"/>
      <c r="Z1206" s="14"/>
      <c r="AA1206" s="11"/>
      <c r="AB1206" s="14" t="str">
        <f t="shared" si="198"/>
        <v>10200,10202,10205|9 COLADEIRAS</v>
      </c>
      <c r="AC1206" t="str">
        <f t="shared" si="199"/>
        <v>|10200|10202|10205|</v>
      </c>
      <c r="AD1206" t="str">
        <f t="shared" si="200"/>
        <v>9 COLADEIRAS</v>
      </c>
    </row>
    <row r="1207" spans="1:30" ht="24" customHeight="1" x14ac:dyDescent="0.35">
      <c r="A1207" s="35">
        <v>46206</v>
      </c>
      <c r="B1207" s="14" t="s">
        <v>3091</v>
      </c>
      <c r="C1207" s="14"/>
      <c r="D1207" s="14" t="s">
        <v>3060</v>
      </c>
      <c r="E1207" s="14" t="s">
        <v>3455</v>
      </c>
      <c r="F1207" s="14" t="s">
        <v>3195</v>
      </c>
      <c r="G1207" s="14" t="s">
        <v>3060</v>
      </c>
      <c r="H1207" s="14" t="s">
        <v>3060</v>
      </c>
      <c r="I1207" s="9" t="s">
        <v>3060</v>
      </c>
      <c r="J1207" s="9">
        <v>8</v>
      </c>
      <c r="K1207" s="14">
        <f>IF($E1207="","",IFERROR(INDEX('01_Cad_Pecas'!$H$2:$H$5000,MATCH($E1207,'01_Cad_Pecas'!$D$2:$D$5000,0)),IFERROR(INDEX('01_Cad_Pecas'!$H$2:$H$5000,MATCH(VALUE($E1207),'01_Cad_Pecas'!$D$2:$D$5000,0)),"")))</f>
        <v>1.1000000000000001</v>
      </c>
      <c r="L1207" s="14">
        <f>IF($E1207="","",IFERROR(INDEX('01_Cad_Pecas'!$I$2:$I$5000,MATCH($E1207,'01_Cad_Pecas'!$D$2:$D$5000,0)),IFERROR(INDEX('01_Cad_Pecas'!$I$2:$I$5000,MATCH(VALUE($E1207),'01_Cad_Pecas'!$D$2:$D$5000,0)),"")))</f>
        <v>9.375E-2</v>
      </c>
      <c r="M1207" s="14">
        <f t="shared" si="196"/>
        <v>1.85</v>
      </c>
      <c r="N1207" s="14">
        <v>46206</v>
      </c>
      <c r="O1207" s="14">
        <v>8</v>
      </c>
      <c r="P1207" s="14"/>
      <c r="Q1207" s="14"/>
      <c r="R1207" s="14"/>
      <c r="S1207" s="14"/>
      <c r="T1207" s="14">
        <f t="shared" si="201"/>
        <v>1</v>
      </c>
      <c r="U1207" s="14" t="s">
        <v>36</v>
      </c>
      <c r="V1207" s="14"/>
      <c r="W1207" s="14"/>
      <c r="X1207" s="14"/>
      <c r="Y1207" s="14"/>
      <c r="Z1207" s="14"/>
      <c r="AA1207" s="11"/>
      <c r="AB1207" s="14" t="str">
        <f t="shared" si="198"/>
        <v>10200,10202,10205|9 COLADEIRAS</v>
      </c>
      <c r="AC1207" t="str">
        <f t="shared" si="199"/>
        <v>|10200|10202|10205|</v>
      </c>
      <c r="AD1207" t="str">
        <f t="shared" si="200"/>
        <v>9 COLADEIRAS</v>
      </c>
    </row>
    <row r="1208" spans="1:30" ht="24" customHeight="1" x14ac:dyDescent="0.35">
      <c r="A1208" s="35">
        <v>46206</v>
      </c>
      <c r="B1208" s="14" t="s">
        <v>3091</v>
      </c>
      <c r="C1208" s="14"/>
      <c r="D1208" s="14" t="s">
        <v>3060</v>
      </c>
      <c r="E1208" s="14" t="s">
        <v>3466</v>
      </c>
      <c r="F1208" s="14" t="s">
        <v>3467</v>
      </c>
      <c r="G1208" s="14" t="s">
        <v>3060</v>
      </c>
      <c r="H1208" s="14" t="s">
        <v>3060</v>
      </c>
      <c r="I1208" s="9" t="s">
        <v>3060</v>
      </c>
      <c r="J1208" s="9">
        <v>4</v>
      </c>
      <c r="K1208" s="14">
        <f>IF($E1208="","",IFERROR(INDEX('01_Cad_Pecas'!$H$2:$H$5000,MATCH($E1208,'01_Cad_Pecas'!$D$2:$D$5000,0)),IFERROR(INDEX('01_Cad_Pecas'!$H$2:$H$5000,MATCH(VALUE($E1208),'01_Cad_Pecas'!$D$2:$D$5000,0)),"")))</f>
        <v>3</v>
      </c>
      <c r="L1208" s="14">
        <f>IF($E1208="","",IFERROR(INDEX('01_Cad_Pecas'!$I$2:$I$5000,MATCH($E1208,'01_Cad_Pecas'!$D$2:$D$5000,0)),IFERROR(INDEX('01_Cad_Pecas'!$I$2:$I$5000,MATCH(VALUE($E1208),'01_Cad_Pecas'!$D$2:$D$5000,0)),"")))</f>
        <v>6.7799999999999999E-2</v>
      </c>
      <c r="M1208" s="14">
        <f t="shared" si="196"/>
        <v>3.2711999999999999</v>
      </c>
      <c r="N1208" s="14">
        <v>46206</v>
      </c>
      <c r="O1208" s="14">
        <v>4</v>
      </c>
      <c r="P1208" s="14"/>
      <c r="Q1208" s="14"/>
      <c r="R1208" s="14"/>
      <c r="S1208" s="14"/>
      <c r="T1208" s="14">
        <f t="shared" si="201"/>
        <v>1</v>
      </c>
      <c r="U1208" s="14" t="s">
        <v>36</v>
      </c>
      <c r="V1208" s="14"/>
      <c r="W1208" s="14"/>
      <c r="X1208" s="14"/>
      <c r="Y1208" s="14"/>
      <c r="Z1208" s="14"/>
      <c r="AA1208" s="11"/>
      <c r="AB1208" s="14" t="str">
        <f t="shared" si="198"/>
        <v>10200,10202,10205|9 COLADEIRAS</v>
      </c>
      <c r="AC1208" t="str">
        <f t="shared" si="199"/>
        <v>|10200|10202|10205|</v>
      </c>
      <c r="AD1208" t="str">
        <f t="shared" si="200"/>
        <v>9 COLADEIRAS</v>
      </c>
    </row>
    <row r="1209" spans="1:30" ht="24" customHeight="1" x14ac:dyDescent="0.35">
      <c r="A1209" s="35">
        <v>46206</v>
      </c>
      <c r="B1209" s="14" t="s">
        <v>3091</v>
      </c>
      <c r="C1209" s="14"/>
      <c r="D1209" s="14" t="s">
        <v>3060</v>
      </c>
      <c r="E1209" s="14" t="s">
        <v>3468</v>
      </c>
      <c r="F1209" s="14" t="s">
        <v>3469</v>
      </c>
      <c r="G1209" s="14" t="s">
        <v>3060</v>
      </c>
      <c r="H1209" s="14" t="s">
        <v>3060</v>
      </c>
      <c r="I1209" s="9" t="s">
        <v>3060</v>
      </c>
      <c r="J1209" s="9">
        <v>4</v>
      </c>
      <c r="K1209" s="14">
        <f>IF($E1209="","",IFERROR(INDEX('01_Cad_Pecas'!$H$2:$H$5000,MATCH($E1209,'01_Cad_Pecas'!$D$2:$D$5000,0)),IFERROR(INDEX('01_Cad_Pecas'!$H$2:$H$5000,MATCH(VALUE($E1209),'01_Cad_Pecas'!$D$2:$D$5000,0)),"")))</f>
        <v>3</v>
      </c>
      <c r="L1209" s="14">
        <f>IF($E1209="","",IFERROR(INDEX('01_Cad_Pecas'!$I$2:$I$5000,MATCH($E1209,'01_Cad_Pecas'!$D$2:$D$5000,0)),IFERROR(INDEX('01_Cad_Pecas'!$I$2:$I$5000,MATCH(VALUE($E1209),'01_Cad_Pecas'!$D$2:$D$5000,0)),"")))</f>
        <v>6.7799999999999999E-2</v>
      </c>
      <c r="M1209" s="14">
        <f t="shared" si="196"/>
        <v>3.2711999999999999</v>
      </c>
      <c r="N1209" s="14">
        <v>46206</v>
      </c>
      <c r="O1209" s="14">
        <v>4</v>
      </c>
      <c r="P1209" s="14"/>
      <c r="Q1209" s="14"/>
      <c r="R1209" s="14"/>
      <c r="S1209" s="14"/>
      <c r="T1209" s="14">
        <f t="shared" si="201"/>
        <v>1</v>
      </c>
      <c r="U1209" s="14" t="s">
        <v>36</v>
      </c>
      <c r="V1209" s="14"/>
      <c r="W1209" s="14"/>
      <c r="X1209" s="14"/>
      <c r="Y1209" s="14"/>
      <c r="Z1209" s="14"/>
      <c r="AA1209" s="11"/>
      <c r="AB1209" s="14" t="str">
        <f t="shared" si="198"/>
        <v>10200,10202,10205|9 COLADEIRAS</v>
      </c>
      <c r="AC1209" t="str">
        <f t="shared" si="199"/>
        <v>|10200|10202|10205|</v>
      </c>
      <c r="AD1209" t="str">
        <f t="shared" si="200"/>
        <v>9 COLADEIRAS</v>
      </c>
    </row>
    <row r="1210" spans="1:30" ht="24" customHeight="1" x14ac:dyDescent="0.35">
      <c r="A1210" s="35">
        <v>46206</v>
      </c>
      <c r="B1210" s="14" t="s">
        <v>3091</v>
      </c>
      <c r="C1210" s="14"/>
      <c r="D1210" s="14" t="s">
        <v>3060</v>
      </c>
      <c r="E1210" s="14" t="s">
        <v>3470</v>
      </c>
      <c r="F1210" s="14" t="s">
        <v>3471</v>
      </c>
      <c r="G1210" s="14" t="s">
        <v>3060</v>
      </c>
      <c r="H1210" s="14" t="s">
        <v>3060</v>
      </c>
      <c r="I1210" s="9" t="s">
        <v>3060</v>
      </c>
      <c r="J1210" s="9">
        <v>8</v>
      </c>
      <c r="K1210" s="14">
        <f>IF($E1210="","",IFERROR(INDEX('01_Cad_Pecas'!$H$2:$H$5000,MATCH($E1210,'01_Cad_Pecas'!$D$2:$D$5000,0)),IFERROR(INDEX('01_Cad_Pecas'!$H$2:$H$5000,MATCH(VALUE($E1210),'01_Cad_Pecas'!$D$2:$D$5000,0)),"")))</f>
        <v>3</v>
      </c>
      <c r="L1210" s="14">
        <f>IF($E1210="","",IFERROR(INDEX('01_Cad_Pecas'!$I$2:$I$5000,MATCH($E1210,'01_Cad_Pecas'!$D$2:$D$5000,0)),IFERROR(INDEX('01_Cad_Pecas'!$I$2:$I$5000,MATCH(VALUE($E1210),'01_Cad_Pecas'!$D$2:$D$5000,0)),"")))</f>
        <v>6.7799999999999999E-2</v>
      </c>
      <c r="M1210" s="14">
        <f t="shared" si="196"/>
        <v>3.5423999999999998</v>
      </c>
      <c r="N1210" s="14">
        <v>46206</v>
      </c>
      <c r="O1210" s="14">
        <v>8</v>
      </c>
      <c r="P1210" s="14"/>
      <c r="Q1210" s="14"/>
      <c r="R1210" s="14"/>
      <c r="S1210" s="14"/>
      <c r="T1210" s="14">
        <f t="shared" si="201"/>
        <v>1</v>
      </c>
      <c r="U1210" s="14" t="s">
        <v>36</v>
      </c>
      <c r="V1210" s="14"/>
      <c r="W1210" s="14"/>
      <c r="X1210" s="14"/>
      <c r="Y1210" s="14"/>
      <c r="Z1210" s="14"/>
      <c r="AA1210" s="11"/>
      <c r="AB1210" s="14" t="str">
        <f t="shared" si="198"/>
        <v>10200,10202,10205|9 COLADEIRAS</v>
      </c>
      <c r="AC1210" t="str">
        <f t="shared" si="199"/>
        <v>|10200|10202|10205|</v>
      </c>
      <c r="AD1210" t="str">
        <f t="shared" si="200"/>
        <v>9 COLADEIRAS</v>
      </c>
    </row>
    <row r="1211" spans="1:30" ht="24" customHeight="1" x14ac:dyDescent="0.35">
      <c r="A1211" s="35">
        <v>46206</v>
      </c>
      <c r="B1211" s="14" t="s">
        <v>3091</v>
      </c>
      <c r="C1211" s="14"/>
      <c r="D1211" s="14" t="s">
        <v>3060</v>
      </c>
      <c r="E1211" s="14" t="s">
        <v>3416</v>
      </c>
      <c r="F1211" s="14" t="s">
        <v>3417</v>
      </c>
      <c r="G1211" s="14" t="s">
        <v>3060</v>
      </c>
      <c r="H1211" s="14" t="s">
        <v>3060</v>
      </c>
      <c r="I1211" s="9" t="s">
        <v>3060</v>
      </c>
      <c r="J1211" s="9">
        <v>2</v>
      </c>
      <c r="K1211" s="14">
        <f>IF($E1211="","",IFERROR(INDEX('01_Cad_Pecas'!$H$2:$H$5000,MATCH($E1211,'01_Cad_Pecas'!$D$2:$D$5000,0)),IFERROR(INDEX('01_Cad_Pecas'!$H$2:$H$5000,MATCH(VALUE($E1211),'01_Cad_Pecas'!$D$2:$D$5000,0)),"")))</f>
        <v>3</v>
      </c>
      <c r="L1211" s="14">
        <f>IF($E1211="","",IFERROR(INDEX('01_Cad_Pecas'!$I$2:$I$5000,MATCH($E1211,'01_Cad_Pecas'!$D$2:$D$5000,0)),IFERROR(INDEX('01_Cad_Pecas'!$I$2:$I$5000,MATCH(VALUE($E1211),'01_Cad_Pecas'!$D$2:$D$5000,0)),"")))</f>
        <v>6.7799999999999999E-2</v>
      </c>
      <c r="M1211" s="14">
        <f t="shared" si="196"/>
        <v>3.1356000000000002</v>
      </c>
      <c r="N1211" s="14">
        <v>46206</v>
      </c>
      <c r="O1211" s="14">
        <v>2</v>
      </c>
      <c r="P1211" s="14"/>
      <c r="Q1211" s="14"/>
      <c r="R1211" s="14"/>
      <c r="S1211" s="14"/>
      <c r="T1211" s="14">
        <f t="shared" si="201"/>
        <v>1</v>
      </c>
      <c r="U1211" s="14" t="s">
        <v>36</v>
      </c>
      <c r="V1211" s="14"/>
      <c r="W1211" s="14"/>
      <c r="X1211" s="14"/>
      <c r="Y1211" s="14"/>
      <c r="Z1211" s="14"/>
      <c r="AA1211" s="11"/>
      <c r="AB1211" s="14" t="str">
        <f t="shared" si="198"/>
        <v>10200,10202,10205|9 COLADEIRAS</v>
      </c>
      <c r="AC1211" t="str">
        <f t="shared" si="199"/>
        <v>|10200|10202|10205|</v>
      </c>
      <c r="AD1211" t="str">
        <f t="shared" si="200"/>
        <v>9 COLADEIRAS</v>
      </c>
    </row>
    <row r="1212" spans="1:30" ht="24" customHeight="1" x14ac:dyDescent="0.35">
      <c r="A1212" s="35">
        <v>46206</v>
      </c>
      <c r="B1212" s="14" t="s">
        <v>3091</v>
      </c>
      <c r="C1212" s="14"/>
      <c r="D1212" s="14" t="s">
        <v>3060</v>
      </c>
      <c r="E1212" s="14" t="s">
        <v>3418</v>
      </c>
      <c r="F1212" s="14" t="s">
        <v>3419</v>
      </c>
      <c r="G1212" s="14" t="s">
        <v>3060</v>
      </c>
      <c r="H1212" s="14" t="s">
        <v>3060</v>
      </c>
      <c r="I1212" s="9" t="s">
        <v>3060</v>
      </c>
      <c r="J1212" s="9">
        <v>2</v>
      </c>
      <c r="K1212" s="14">
        <f>IF($E1212="","",IFERROR(INDEX('01_Cad_Pecas'!$H$2:$H$5000,MATCH($E1212,'01_Cad_Pecas'!$D$2:$D$5000,0)),IFERROR(INDEX('01_Cad_Pecas'!$H$2:$H$5000,MATCH(VALUE($E1212),'01_Cad_Pecas'!$D$2:$D$5000,0)),"")))</f>
        <v>3</v>
      </c>
      <c r="L1212" s="14">
        <f>IF($E1212="","",IFERROR(INDEX('01_Cad_Pecas'!$I$2:$I$5000,MATCH($E1212,'01_Cad_Pecas'!$D$2:$D$5000,0)),IFERROR(INDEX('01_Cad_Pecas'!$I$2:$I$5000,MATCH(VALUE($E1212),'01_Cad_Pecas'!$D$2:$D$5000,0)),"")))</f>
        <v>6.7799999999999999E-2</v>
      </c>
      <c r="M1212" s="14">
        <f t="shared" si="196"/>
        <v>3.1356000000000002</v>
      </c>
      <c r="N1212" s="14">
        <v>46206</v>
      </c>
      <c r="O1212" s="14">
        <v>2</v>
      </c>
      <c r="P1212" s="14"/>
      <c r="Q1212" s="14"/>
      <c r="R1212" s="14"/>
      <c r="S1212" s="14"/>
      <c r="T1212" s="14">
        <f t="shared" si="201"/>
        <v>1</v>
      </c>
      <c r="U1212" s="14" t="s">
        <v>36</v>
      </c>
      <c r="V1212" s="14"/>
      <c r="W1212" s="14"/>
      <c r="X1212" s="14"/>
      <c r="Y1212" s="14"/>
      <c r="Z1212" s="14"/>
      <c r="AA1212" s="11"/>
      <c r="AB1212" s="14" t="str">
        <f t="shared" si="198"/>
        <v>10200,10202,10205|9 COLADEIRAS</v>
      </c>
      <c r="AC1212" t="str">
        <f t="shared" si="199"/>
        <v>|10200|10202|10205|</v>
      </c>
      <c r="AD1212" t="str">
        <f t="shared" si="200"/>
        <v>9 COLADEIRAS</v>
      </c>
    </row>
    <row r="1213" spans="1:30" ht="24" customHeight="1" x14ac:dyDescent="0.35">
      <c r="A1213" s="35">
        <v>46206</v>
      </c>
      <c r="B1213" s="14" t="s">
        <v>3091</v>
      </c>
      <c r="C1213" s="14"/>
      <c r="D1213" s="14" t="s">
        <v>3060</v>
      </c>
      <c r="E1213" s="14" t="s">
        <v>3421</v>
      </c>
      <c r="F1213" s="14" t="s">
        <v>3196</v>
      </c>
      <c r="G1213" s="14" t="s">
        <v>3060</v>
      </c>
      <c r="H1213" s="14" t="s">
        <v>3060</v>
      </c>
      <c r="I1213" s="9" t="s">
        <v>3060</v>
      </c>
      <c r="J1213" s="9">
        <v>160</v>
      </c>
      <c r="K1213" s="14">
        <f>IF($E1213="","",IFERROR(INDEX('01_Cad_Pecas'!$H$2:$H$5000,MATCH($E1213,'01_Cad_Pecas'!$D$2:$D$5000,0)),IFERROR(INDEX('01_Cad_Pecas'!$H$2:$H$5000,MATCH(VALUE($E1213),'01_Cad_Pecas'!$D$2:$D$5000,0)),"")))</f>
        <v>1.1000000000000001</v>
      </c>
      <c r="L1213" s="14">
        <f>IF($E1213="","",IFERROR(INDEX('01_Cad_Pecas'!$I$2:$I$5000,MATCH($E1213,'01_Cad_Pecas'!$D$2:$D$5000,0)),IFERROR(INDEX('01_Cad_Pecas'!$I$2:$I$5000,MATCH(VALUE($E1213),'01_Cad_Pecas'!$D$2:$D$5000,0)),"")))</f>
        <v>9.375E-2</v>
      </c>
      <c r="M1213" s="14">
        <f t="shared" si="196"/>
        <v>16.100000000000001</v>
      </c>
      <c r="N1213" s="14">
        <v>46206</v>
      </c>
      <c r="O1213" s="14">
        <v>160</v>
      </c>
      <c r="P1213" s="14"/>
      <c r="Q1213" s="14"/>
      <c r="R1213" s="14"/>
      <c r="S1213" s="14"/>
      <c r="T1213" s="14">
        <f t="shared" si="201"/>
        <v>1</v>
      </c>
      <c r="U1213" s="14" t="s">
        <v>36</v>
      </c>
      <c r="V1213" s="14"/>
      <c r="W1213" s="14"/>
      <c r="X1213" s="14"/>
      <c r="Y1213" s="14"/>
      <c r="Z1213" s="14"/>
      <c r="AA1213" s="11"/>
      <c r="AB1213" s="14" t="str">
        <f t="shared" si="198"/>
        <v>10200,10202,10205|9 COLADEIRAS</v>
      </c>
      <c r="AC1213" t="str">
        <f t="shared" si="199"/>
        <v>|10200|10202|10205|</v>
      </c>
      <c r="AD1213" t="str">
        <f t="shared" si="200"/>
        <v>9 COLADEIRAS</v>
      </c>
    </row>
    <row r="1214" spans="1:30" ht="24" customHeight="1" x14ac:dyDescent="0.35">
      <c r="A1214" s="35">
        <v>46206</v>
      </c>
      <c r="B1214" s="14" t="s">
        <v>3091</v>
      </c>
      <c r="C1214" s="14"/>
      <c r="D1214" s="14" t="s">
        <v>3060</v>
      </c>
      <c r="E1214" s="14" t="s">
        <v>3456</v>
      </c>
      <c r="F1214" s="14" t="s">
        <v>3197</v>
      </c>
      <c r="G1214" s="14" t="s">
        <v>3060</v>
      </c>
      <c r="H1214" s="14" t="s">
        <v>3060</v>
      </c>
      <c r="I1214" s="9" t="s">
        <v>3060</v>
      </c>
      <c r="J1214" s="9">
        <v>18</v>
      </c>
      <c r="K1214" s="14">
        <f>IF($E1214="","",IFERROR(INDEX('01_Cad_Pecas'!$H$2:$H$5000,MATCH($E1214,'01_Cad_Pecas'!$D$2:$D$5000,0)),IFERROR(INDEX('01_Cad_Pecas'!$H$2:$H$5000,MATCH(VALUE($E1214),'01_Cad_Pecas'!$D$2:$D$5000,0)),"")))</f>
        <v>1.1000000000000001</v>
      </c>
      <c r="L1214" s="14">
        <f>IF($E1214="","",IFERROR(INDEX('01_Cad_Pecas'!$I$2:$I$5000,MATCH($E1214,'01_Cad_Pecas'!$D$2:$D$5000,0)),IFERROR(INDEX('01_Cad_Pecas'!$I$2:$I$5000,MATCH(VALUE($E1214),'01_Cad_Pecas'!$D$2:$D$5000,0)),"")))</f>
        <v>9.375E-2</v>
      </c>
      <c r="M1214" s="14">
        <f t="shared" si="196"/>
        <v>2.7875000000000001</v>
      </c>
      <c r="N1214" s="14">
        <v>46206</v>
      </c>
      <c r="O1214" s="14">
        <v>18</v>
      </c>
      <c r="P1214" s="14"/>
      <c r="Q1214" s="14"/>
      <c r="R1214" s="14"/>
      <c r="S1214" s="14"/>
      <c r="T1214" s="14">
        <f t="shared" si="201"/>
        <v>1</v>
      </c>
      <c r="U1214" s="14" t="s">
        <v>36</v>
      </c>
      <c r="V1214" s="14"/>
      <c r="W1214" s="14"/>
      <c r="X1214" s="14"/>
      <c r="Y1214" s="14"/>
      <c r="Z1214" s="14"/>
      <c r="AA1214" s="11"/>
      <c r="AB1214" s="14" t="str">
        <f t="shared" si="198"/>
        <v>10200,10202,10205|9 COLADEIRAS</v>
      </c>
      <c r="AC1214" t="str">
        <f t="shared" si="199"/>
        <v>|10200|10202|10205|</v>
      </c>
      <c r="AD1214" t="str">
        <f t="shared" si="200"/>
        <v>9 COLADEIRAS</v>
      </c>
    </row>
    <row r="1215" spans="1:30" ht="24" customHeight="1" x14ac:dyDescent="0.35">
      <c r="A1215" s="35">
        <v>46206</v>
      </c>
      <c r="B1215" s="14" t="s">
        <v>3091</v>
      </c>
      <c r="C1215" s="14"/>
      <c r="D1215" s="14" t="s">
        <v>3060</v>
      </c>
      <c r="E1215" s="14" t="s">
        <v>3457</v>
      </c>
      <c r="F1215" s="14" t="s">
        <v>3198</v>
      </c>
      <c r="G1215" s="14" t="s">
        <v>3060</v>
      </c>
      <c r="H1215" s="14" t="s">
        <v>3060</v>
      </c>
      <c r="I1215" s="9" t="s">
        <v>3060</v>
      </c>
      <c r="J1215" s="9">
        <v>36</v>
      </c>
      <c r="K1215" s="14">
        <f>IF($E1215="","",IFERROR(INDEX('01_Cad_Pecas'!$H$2:$H$5000,MATCH($E1215,'01_Cad_Pecas'!$D$2:$D$5000,0)),IFERROR(INDEX('01_Cad_Pecas'!$H$2:$H$5000,MATCH(VALUE($E1215),'01_Cad_Pecas'!$D$2:$D$5000,0)),"")))</f>
        <v>1.1000000000000001</v>
      </c>
      <c r="L1215" s="14">
        <f>IF($E1215="","",IFERROR(INDEX('01_Cad_Pecas'!$I$2:$I$5000,MATCH($E1215,'01_Cad_Pecas'!$D$2:$D$5000,0)),IFERROR(INDEX('01_Cad_Pecas'!$I$2:$I$5000,MATCH(VALUE($E1215),'01_Cad_Pecas'!$D$2:$D$5000,0)),"")))</f>
        <v>9.375E-2</v>
      </c>
      <c r="M1215" s="14">
        <f t="shared" si="196"/>
        <v>4.4749999999999996</v>
      </c>
      <c r="N1215" s="14">
        <v>46206</v>
      </c>
      <c r="O1215" s="14">
        <v>36</v>
      </c>
      <c r="P1215" s="14"/>
      <c r="Q1215" s="14"/>
      <c r="R1215" s="14"/>
      <c r="S1215" s="14"/>
      <c r="T1215" s="14">
        <f t="shared" si="201"/>
        <v>1</v>
      </c>
      <c r="U1215" s="14" t="s">
        <v>36</v>
      </c>
      <c r="V1215" s="14"/>
      <c r="W1215" s="14"/>
      <c r="X1215" s="14"/>
      <c r="Y1215" s="14"/>
      <c r="Z1215" s="14"/>
      <c r="AA1215" s="11"/>
      <c r="AB1215" s="14" t="str">
        <f t="shared" si="198"/>
        <v>10200,10202,10205|9 COLADEIRAS</v>
      </c>
      <c r="AC1215" t="str">
        <f t="shared" si="199"/>
        <v>|10200|10202|10205|</v>
      </c>
      <c r="AD1215" t="str">
        <f t="shared" si="200"/>
        <v>9 COLADEIRAS</v>
      </c>
    </row>
    <row r="1216" spans="1:30" ht="24" customHeight="1" x14ac:dyDescent="0.35">
      <c r="A1216" s="35">
        <v>46206</v>
      </c>
      <c r="B1216" s="14" t="s">
        <v>3091</v>
      </c>
      <c r="C1216" s="14"/>
      <c r="D1216" s="14" t="s">
        <v>3060</v>
      </c>
      <c r="E1216" s="14" t="s">
        <v>3422</v>
      </c>
      <c r="F1216" s="14" t="s">
        <v>3199</v>
      </c>
      <c r="G1216" s="14" t="s">
        <v>3060</v>
      </c>
      <c r="H1216" s="14" t="s">
        <v>3060</v>
      </c>
      <c r="I1216" s="9" t="s">
        <v>3060</v>
      </c>
      <c r="J1216" s="9">
        <v>22</v>
      </c>
      <c r="K1216" s="14">
        <f>IF($E1216="","",IFERROR(INDEX('01_Cad_Pecas'!$H$2:$H$5000,MATCH($E1216,'01_Cad_Pecas'!$D$2:$D$5000,0)),IFERROR(INDEX('01_Cad_Pecas'!$H$2:$H$5000,MATCH(VALUE($E1216),'01_Cad_Pecas'!$D$2:$D$5000,0)),"")))</f>
        <v>1.1000000000000001</v>
      </c>
      <c r="L1216" s="14">
        <f>IF($E1216="","",IFERROR(INDEX('01_Cad_Pecas'!$I$2:$I$5000,MATCH($E1216,'01_Cad_Pecas'!$D$2:$D$5000,0)),IFERROR(INDEX('01_Cad_Pecas'!$I$2:$I$5000,MATCH(VALUE($E1216),'01_Cad_Pecas'!$D$2:$D$5000,0)),"")))</f>
        <v>9.375E-2</v>
      </c>
      <c r="M1216" s="14">
        <f t="shared" si="196"/>
        <v>3.1625000000000001</v>
      </c>
      <c r="N1216" s="14">
        <v>46206</v>
      </c>
      <c r="O1216" s="14">
        <v>22</v>
      </c>
      <c r="P1216" s="14"/>
      <c r="Q1216" s="14"/>
      <c r="R1216" s="14"/>
      <c r="S1216" s="14"/>
      <c r="T1216" s="14">
        <f t="shared" si="201"/>
        <v>1</v>
      </c>
      <c r="U1216" s="14" t="s">
        <v>36</v>
      </c>
      <c r="V1216" s="14"/>
      <c r="W1216" s="14"/>
      <c r="X1216" s="14"/>
      <c r="Y1216" s="14"/>
      <c r="Z1216" s="14"/>
      <c r="AA1216" s="11"/>
      <c r="AB1216" s="14" t="str">
        <f t="shared" si="198"/>
        <v>10200,10202,10205|9 COLADEIRAS</v>
      </c>
      <c r="AC1216" t="str">
        <f t="shared" si="199"/>
        <v>|10200|10202|10205|</v>
      </c>
      <c r="AD1216" t="str">
        <f t="shared" si="200"/>
        <v>9 COLADEIRAS</v>
      </c>
    </row>
    <row r="1217" spans="1:30" ht="24" customHeight="1" x14ac:dyDescent="0.35">
      <c r="A1217" s="35">
        <v>46206</v>
      </c>
      <c r="B1217" s="14" t="s">
        <v>3091</v>
      </c>
      <c r="C1217" s="14"/>
      <c r="D1217" s="14" t="s">
        <v>3060</v>
      </c>
      <c r="E1217" s="14" t="s">
        <v>3423</v>
      </c>
      <c r="F1217" s="14" t="s">
        <v>3200</v>
      </c>
      <c r="G1217" s="14" t="s">
        <v>3060</v>
      </c>
      <c r="H1217" s="14" t="s">
        <v>3060</v>
      </c>
      <c r="I1217" s="9" t="s">
        <v>3060</v>
      </c>
      <c r="J1217" s="9">
        <v>44</v>
      </c>
      <c r="K1217" s="14">
        <f>IF($E1217="","",IFERROR(INDEX('01_Cad_Pecas'!$H$2:$H$5000,MATCH($E1217,'01_Cad_Pecas'!$D$2:$D$5000,0)),IFERROR(INDEX('01_Cad_Pecas'!$H$2:$H$5000,MATCH(VALUE($E1217),'01_Cad_Pecas'!$D$2:$D$5000,0)),"")))</f>
        <v>1.1000000000000001</v>
      </c>
      <c r="L1217" s="14">
        <f>IF($E1217="","",IFERROR(INDEX('01_Cad_Pecas'!$I$2:$I$5000,MATCH($E1217,'01_Cad_Pecas'!$D$2:$D$5000,0)),IFERROR(INDEX('01_Cad_Pecas'!$I$2:$I$5000,MATCH(VALUE($E1217),'01_Cad_Pecas'!$D$2:$D$5000,0)),"")))</f>
        <v>9.375E-2</v>
      </c>
      <c r="M1217" s="14">
        <f t="shared" si="196"/>
        <v>5.2249999999999996</v>
      </c>
      <c r="N1217" s="14">
        <v>46206</v>
      </c>
      <c r="O1217" s="14">
        <v>44</v>
      </c>
      <c r="P1217" s="14"/>
      <c r="Q1217" s="14"/>
      <c r="R1217" s="14"/>
      <c r="S1217" s="14"/>
      <c r="T1217" s="14">
        <f t="shared" si="201"/>
        <v>1</v>
      </c>
      <c r="U1217" s="14" t="s">
        <v>36</v>
      </c>
      <c r="V1217" s="14"/>
      <c r="W1217" s="14"/>
      <c r="X1217" s="14"/>
      <c r="Y1217" s="14"/>
      <c r="Z1217" s="14"/>
      <c r="AA1217" s="11"/>
      <c r="AB1217" s="14" t="str">
        <f t="shared" si="198"/>
        <v>10200,10202,10205|9 COLADEIRAS</v>
      </c>
      <c r="AC1217" t="str">
        <f t="shared" si="199"/>
        <v>|10200|10202|10205|</v>
      </c>
      <c r="AD1217" t="str">
        <f t="shared" si="200"/>
        <v>9 COLADEIRAS</v>
      </c>
    </row>
    <row r="1218" spans="1:30" ht="24" customHeight="1" x14ac:dyDescent="0.35">
      <c r="A1218" s="35">
        <v>46206</v>
      </c>
      <c r="B1218" s="14" t="s">
        <v>3091</v>
      </c>
      <c r="C1218" s="14"/>
      <c r="D1218" s="14" t="s">
        <v>3060</v>
      </c>
      <c r="E1218" s="14" t="s">
        <v>3424</v>
      </c>
      <c r="F1218" s="14" t="s">
        <v>3191</v>
      </c>
      <c r="G1218" s="14" t="s">
        <v>3060</v>
      </c>
      <c r="H1218" s="14" t="s">
        <v>3060</v>
      </c>
      <c r="I1218" s="9" t="s">
        <v>3060</v>
      </c>
      <c r="J1218" s="9">
        <v>140</v>
      </c>
      <c r="K1218" s="14">
        <f>IF($E1218="","",IFERROR(INDEX('01_Cad_Pecas'!$H$2:$H$5000,MATCH($E1218,'01_Cad_Pecas'!$D$2:$D$5000,0)),IFERROR(INDEX('01_Cad_Pecas'!$H$2:$H$5000,MATCH(VALUE($E1218),'01_Cad_Pecas'!$D$2:$D$5000,0)),"")))</f>
        <v>3</v>
      </c>
      <c r="L1218" s="14">
        <f>IF($E1218="","",IFERROR(INDEX('01_Cad_Pecas'!$I$2:$I$5000,MATCH($E1218,'01_Cad_Pecas'!$D$2:$D$5000,0)),IFERROR(INDEX('01_Cad_Pecas'!$I$2:$I$5000,MATCH(VALUE($E1218),'01_Cad_Pecas'!$D$2:$D$5000,0)),"")))</f>
        <v>6.7799999999999999E-2</v>
      </c>
      <c r="M1218" s="14">
        <f t="shared" si="196"/>
        <v>12.491999999999999</v>
      </c>
      <c r="N1218" s="14">
        <v>46206</v>
      </c>
      <c r="O1218" s="14">
        <v>140</v>
      </c>
      <c r="P1218" s="14"/>
      <c r="Q1218" s="14"/>
      <c r="R1218" s="14"/>
      <c r="S1218" s="14"/>
      <c r="T1218" s="14">
        <f t="shared" si="201"/>
        <v>1</v>
      </c>
      <c r="U1218" s="14" t="s">
        <v>36</v>
      </c>
      <c r="V1218" s="14"/>
      <c r="W1218" s="14"/>
      <c r="X1218" s="14"/>
      <c r="Y1218" s="14"/>
      <c r="Z1218" s="14"/>
      <c r="AA1218" s="11"/>
      <c r="AB1218" s="14" t="str">
        <f t="shared" si="198"/>
        <v>10200,10202,10205|9 COLADEIRAS</v>
      </c>
      <c r="AC1218" t="str">
        <f t="shared" si="199"/>
        <v>|10200|10202|10205|</v>
      </c>
      <c r="AD1218" t="str">
        <f t="shared" si="200"/>
        <v>9 COLADEIRAS</v>
      </c>
    </row>
    <row r="1219" spans="1:30" ht="24" customHeight="1" x14ac:dyDescent="0.35">
      <c r="A1219" s="35">
        <v>46206</v>
      </c>
      <c r="B1219" s="14" t="s">
        <v>3091</v>
      </c>
      <c r="C1219" s="14"/>
      <c r="D1219" s="14" t="s">
        <v>3060</v>
      </c>
      <c r="E1219" s="14" t="s">
        <v>3427</v>
      </c>
      <c r="F1219" s="14" t="s">
        <v>3180</v>
      </c>
      <c r="G1219" s="14" t="s">
        <v>3060</v>
      </c>
      <c r="H1219" s="14" t="s">
        <v>3060</v>
      </c>
      <c r="I1219" s="9" t="s">
        <v>3060</v>
      </c>
      <c r="J1219" s="9">
        <v>502</v>
      </c>
      <c r="K1219" s="14">
        <f>IF($E1219="","",IFERROR(INDEX('01_Cad_Pecas'!$H$2:$H$5000,MATCH($E1219,'01_Cad_Pecas'!$D$2:$D$5000,0)),IFERROR(INDEX('01_Cad_Pecas'!$H$2:$H$5000,MATCH(VALUE($E1219),'01_Cad_Pecas'!$D$2:$D$5000,0)),"")))</f>
        <v>3</v>
      </c>
      <c r="L1219" s="14">
        <f>IF($E1219="","",IFERROR(INDEX('01_Cad_Pecas'!$I$2:$I$5000,MATCH($E1219,'01_Cad_Pecas'!$D$2:$D$5000,0)),IFERROR(INDEX('01_Cad_Pecas'!$I$2:$I$5000,MATCH(VALUE($E1219),'01_Cad_Pecas'!$D$2:$D$5000,0)),"")))</f>
        <v>6.7799999999999999E-2</v>
      </c>
      <c r="M1219" s="14">
        <f t="shared" si="196"/>
        <v>37.035600000000002</v>
      </c>
      <c r="N1219" s="14">
        <v>46206</v>
      </c>
      <c r="O1219" s="14">
        <v>502</v>
      </c>
      <c r="P1219" s="14"/>
      <c r="Q1219" s="14"/>
      <c r="R1219" s="14"/>
      <c r="S1219" s="14"/>
      <c r="T1219" s="14">
        <f t="shared" si="201"/>
        <v>1</v>
      </c>
      <c r="U1219" s="14" t="s">
        <v>36</v>
      </c>
      <c r="V1219" s="14"/>
      <c r="W1219" s="14"/>
      <c r="X1219" s="14"/>
      <c r="Y1219" s="14"/>
      <c r="Z1219" s="14"/>
      <c r="AA1219" s="11"/>
      <c r="AB1219" s="14" t="str">
        <f t="shared" si="198"/>
        <v>10200,10202,10205|9 COLADEIRAS</v>
      </c>
      <c r="AC1219" t="str">
        <f t="shared" si="199"/>
        <v>|10200|10202|10205|</v>
      </c>
      <c r="AD1219" t="str">
        <f t="shared" si="200"/>
        <v>9 COLADEIRAS</v>
      </c>
    </row>
    <row r="1220" spans="1:30" ht="24" customHeight="1" x14ac:dyDescent="0.35">
      <c r="A1220" s="35">
        <v>46206</v>
      </c>
      <c r="B1220" s="14" t="s">
        <v>3091</v>
      </c>
      <c r="C1220" s="14"/>
      <c r="D1220" s="14" t="s">
        <v>3060</v>
      </c>
      <c r="E1220" s="14" t="s">
        <v>3428</v>
      </c>
      <c r="F1220" s="14" t="s">
        <v>3182</v>
      </c>
      <c r="G1220" s="14" t="s">
        <v>3060</v>
      </c>
      <c r="H1220" s="14" t="s">
        <v>3060</v>
      </c>
      <c r="I1220" s="9" t="s">
        <v>3060</v>
      </c>
      <c r="J1220" s="9">
        <v>502</v>
      </c>
      <c r="K1220" s="14">
        <f>IF($E1220="","",IFERROR(INDEX('01_Cad_Pecas'!$H$2:$H$5000,MATCH($E1220,'01_Cad_Pecas'!$D$2:$D$5000,0)),IFERROR(INDEX('01_Cad_Pecas'!$H$2:$H$5000,MATCH(VALUE($E1220),'01_Cad_Pecas'!$D$2:$D$5000,0)),"")))</f>
        <v>3</v>
      </c>
      <c r="L1220" s="14">
        <f>IF($E1220="","",IFERROR(INDEX('01_Cad_Pecas'!$I$2:$I$5000,MATCH($E1220,'01_Cad_Pecas'!$D$2:$D$5000,0)),IFERROR(INDEX('01_Cad_Pecas'!$I$2:$I$5000,MATCH(VALUE($E1220),'01_Cad_Pecas'!$D$2:$D$5000,0)),"")))</f>
        <v>6.7799999999999999E-2</v>
      </c>
      <c r="M1220" s="14">
        <f t="shared" si="196"/>
        <v>37.035600000000002</v>
      </c>
      <c r="N1220" s="14">
        <v>46206</v>
      </c>
      <c r="O1220" s="14">
        <v>502</v>
      </c>
      <c r="P1220" s="14"/>
      <c r="Q1220" s="14"/>
      <c r="R1220" s="14"/>
      <c r="S1220" s="14"/>
      <c r="T1220" s="14">
        <f t="shared" si="201"/>
        <v>1</v>
      </c>
      <c r="U1220" s="14" t="s">
        <v>36</v>
      </c>
      <c r="V1220" s="14"/>
      <c r="W1220" s="14"/>
      <c r="X1220" s="14"/>
      <c r="Y1220" s="14"/>
      <c r="Z1220" s="14"/>
      <c r="AA1220" s="11"/>
      <c r="AB1220" s="14" t="str">
        <f t="shared" si="198"/>
        <v>10200,10202,10205|9 COLADEIRAS</v>
      </c>
      <c r="AC1220" t="str">
        <f t="shared" si="199"/>
        <v>|10200|10202|10205|</v>
      </c>
      <c r="AD1220" t="str">
        <f t="shared" si="200"/>
        <v>9 COLADEIRAS</v>
      </c>
    </row>
    <row r="1221" spans="1:30" ht="24" customHeight="1" x14ac:dyDescent="0.35">
      <c r="A1221" s="35">
        <v>46203</v>
      </c>
      <c r="B1221" s="14" t="s">
        <v>3095</v>
      </c>
      <c r="C1221" s="14"/>
      <c r="D1221" s="14" t="s">
        <v>3055</v>
      </c>
      <c r="E1221" s="14" t="s">
        <v>3414</v>
      </c>
      <c r="F1221" s="14" t="s">
        <v>3415</v>
      </c>
      <c r="G1221" s="14" t="s">
        <v>3055</v>
      </c>
      <c r="H1221" s="14" t="s">
        <v>3055</v>
      </c>
      <c r="I1221" s="9" t="s">
        <v>3055</v>
      </c>
      <c r="J1221" s="9">
        <v>10</v>
      </c>
      <c r="K1221" s="14">
        <f>IF($E1221="","",IFERROR(INDEX('01_Cad_Pecas'!$H$2:$H$5000,MATCH($E1221,'01_Cad_Pecas'!$D$2:$D$5000,0)),IFERROR(INDEX('01_Cad_Pecas'!$H$2:$H$5000,MATCH(VALUE($E1221),'01_Cad_Pecas'!$D$2:$D$5000,0)),"")))</f>
        <v>5</v>
      </c>
      <c r="L1221" s="14">
        <f>IF($E1221="","",IFERROR(INDEX('01_Cad_Pecas'!$I$2:$I$5000,MATCH($E1221,'01_Cad_Pecas'!$D$2:$D$5000,0)),IFERROR(INDEX('01_Cad_Pecas'!$I$2:$I$5000,MATCH(VALUE($E1221),'01_Cad_Pecas'!$D$2:$D$5000,0)),"")))</f>
        <v>2.2400000000000002</v>
      </c>
      <c r="M1221" s="14">
        <f t="shared" ref="M1221:M1284" si="202">IF(OR($J1221="",$L1221=""),"",IF($K1221="",0,$K1221)+$J1221*$L1221)</f>
        <v>27.400000000000002</v>
      </c>
      <c r="N1221" s="14">
        <v>46206</v>
      </c>
      <c r="O1221" s="14">
        <v>10</v>
      </c>
      <c r="P1221" s="14"/>
      <c r="Q1221" s="14"/>
      <c r="R1221" s="14"/>
      <c r="S1221" s="14"/>
      <c r="T1221" s="14">
        <f t="shared" ref="T1221:T1244" si="203">IF(OR($J1221="",$O1221=""),"",$O1221/$J1221)</f>
        <v>1</v>
      </c>
      <c r="U1221" s="14" t="s">
        <v>36</v>
      </c>
      <c r="V1221" s="14"/>
      <c r="W1221" s="14"/>
      <c r="X1221" s="14"/>
      <c r="Y1221" s="14"/>
      <c r="Z1221" s="14"/>
      <c r="AA1221" s="11"/>
      <c r="AB1221" s="14" t="str">
        <f t="shared" si="198"/>
        <v>10199,10201|56 COPIADORA</v>
      </c>
      <c r="AC1221" t="str">
        <f t="shared" si="199"/>
        <v>|10199|10201|</v>
      </c>
      <c r="AD1221" t="str">
        <f t="shared" si="200"/>
        <v>56 COPIADORA</v>
      </c>
    </row>
    <row r="1222" spans="1:30" ht="24" customHeight="1" x14ac:dyDescent="0.35">
      <c r="A1222" s="35">
        <v>46203</v>
      </c>
      <c r="B1222" s="14" t="s">
        <v>3095</v>
      </c>
      <c r="C1222" s="14"/>
      <c r="D1222" s="14" t="s">
        <v>3055</v>
      </c>
      <c r="E1222" s="14" t="s">
        <v>3472</v>
      </c>
      <c r="F1222" s="14" t="s">
        <v>3220</v>
      </c>
      <c r="G1222" s="14" t="s">
        <v>3055</v>
      </c>
      <c r="H1222" s="14" t="s">
        <v>3055</v>
      </c>
      <c r="I1222" s="9" t="s">
        <v>3055</v>
      </c>
      <c r="J1222" s="9">
        <v>20</v>
      </c>
      <c r="K1222" s="14">
        <f>IF($E1222="","",IFERROR(INDEX('01_Cad_Pecas'!$H$2:$H$5000,MATCH($E1222,'01_Cad_Pecas'!$D$2:$D$5000,0)),IFERROR(INDEX('01_Cad_Pecas'!$H$2:$H$5000,MATCH(VALUE($E1222),'01_Cad_Pecas'!$D$2:$D$5000,0)),"")))</f>
        <v>2</v>
      </c>
      <c r="L1222" s="14">
        <f>IF($E1222="","",IFERROR(INDEX('01_Cad_Pecas'!$I$2:$I$5000,MATCH($E1222,'01_Cad_Pecas'!$D$2:$D$5000,0)),IFERROR(INDEX('01_Cad_Pecas'!$I$2:$I$5000,MATCH(VALUE($E1222),'01_Cad_Pecas'!$D$2:$D$5000,0)),"")))</f>
        <v>1.45</v>
      </c>
      <c r="M1222" s="14">
        <f t="shared" si="202"/>
        <v>31</v>
      </c>
      <c r="N1222" s="14">
        <v>46206</v>
      </c>
      <c r="O1222" s="14">
        <v>20</v>
      </c>
      <c r="P1222" s="14"/>
      <c r="Q1222" s="14"/>
      <c r="R1222" s="14"/>
      <c r="S1222" s="14"/>
      <c r="T1222" s="14">
        <f t="shared" si="203"/>
        <v>1</v>
      </c>
      <c r="U1222" s="14" t="s">
        <v>36</v>
      </c>
      <c r="V1222" s="14"/>
      <c r="W1222" s="14"/>
      <c r="X1222" s="14"/>
      <c r="Y1222" s="14"/>
      <c r="Z1222" s="14"/>
      <c r="AA1222" s="11"/>
      <c r="AB1222" s="14" t="str">
        <f t="shared" si="198"/>
        <v>10199,10201|56 COPIADORA</v>
      </c>
      <c r="AC1222" t="str">
        <f t="shared" si="199"/>
        <v>|10199|10201|</v>
      </c>
      <c r="AD1222" t="str">
        <f t="shared" si="200"/>
        <v>56 COPIADORA</v>
      </c>
    </row>
    <row r="1223" spans="1:30" ht="24" customHeight="1" x14ac:dyDescent="0.35">
      <c r="A1223" s="35">
        <v>46203</v>
      </c>
      <c r="B1223" s="14" t="s">
        <v>3095</v>
      </c>
      <c r="C1223" s="14"/>
      <c r="D1223" s="14" t="s">
        <v>3055</v>
      </c>
      <c r="E1223" s="14" t="s">
        <v>3473</v>
      </c>
      <c r="F1223" s="14" t="s">
        <v>3211</v>
      </c>
      <c r="G1223" s="14" t="s">
        <v>3055</v>
      </c>
      <c r="H1223" s="14" t="s">
        <v>3055</v>
      </c>
      <c r="I1223" s="9" t="s">
        <v>3055</v>
      </c>
      <c r="J1223" s="9">
        <v>12</v>
      </c>
      <c r="K1223" s="14">
        <f>IF($E1223="","",IFERROR(INDEX('01_Cad_Pecas'!$H$2:$H$5000,MATCH($E1223,'01_Cad_Pecas'!$D$2:$D$5000,0)),IFERROR(INDEX('01_Cad_Pecas'!$H$2:$H$5000,MATCH(VALUE($E1223),'01_Cad_Pecas'!$D$2:$D$5000,0)),"")))</f>
        <v>2</v>
      </c>
      <c r="L1223" s="14">
        <f>IF($E1223="","",IFERROR(INDEX('01_Cad_Pecas'!$I$2:$I$5000,MATCH($E1223,'01_Cad_Pecas'!$D$2:$D$5000,0)),IFERROR(INDEX('01_Cad_Pecas'!$I$2:$I$5000,MATCH(VALUE($E1223),'01_Cad_Pecas'!$D$2:$D$5000,0)),"")))</f>
        <v>1.45</v>
      </c>
      <c r="M1223" s="14">
        <f t="shared" si="202"/>
        <v>19.399999999999999</v>
      </c>
      <c r="N1223" s="14">
        <v>46206</v>
      </c>
      <c r="O1223" s="14">
        <v>12</v>
      </c>
      <c r="P1223" s="14"/>
      <c r="Q1223" s="14"/>
      <c r="R1223" s="14"/>
      <c r="S1223" s="14"/>
      <c r="T1223" s="14">
        <f t="shared" si="203"/>
        <v>1</v>
      </c>
      <c r="U1223" s="14" t="s">
        <v>36</v>
      </c>
      <c r="V1223" s="14"/>
      <c r="W1223" s="14"/>
      <c r="X1223" s="14"/>
      <c r="Y1223" s="14"/>
      <c r="Z1223" s="14"/>
      <c r="AA1223" s="11"/>
      <c r="AB1223" s="14" t="str">
        <f t="shared" ref="AB1223:AB1286" si="204">B1223&amp;"|"&amp;I1223</f>
        <v>10199,10201|56 COPIADORA</v>
      </c>
      <c r="AC1223" t="str">
        <f t="shared" ref="AC1223:AC1286" si="205">IF($B1223="","","|"&amp;SUBSTITUTE(TRIM(SUBSTITUTE(SUBSTITUTE(SUBSTITUTE(SUBSTITUTE(SUBSTITUTE(SUBSTITUTE(SUBSTITUTE(SUBSTITUTE(SUBSTITUTE(SUBSTITUTE(SUBSTITUTE(SUBSTITUTE(SUBSTITUTE(SUBSTITUTE(TRIM($B1223&amp;""),CHAR(10)," "),CHAR(13)," "),"."," "),";"," "),","," "),"/"," "),"+"," "),"-"," "),"  "," "),"  "," "),"  "," "),"  "," "),"  "," "),"  "," "))," ","|")&amp;"|")</f>
        <v>|10199|10201|</v>
      </c>
      <c r="AD1223" t="str">
        <f t="shared" ref="AD1223:AD1286" si="206">TRIM($I1223&amp;"")</f>
        <v>56 COPIADORA</v>
      </c>
    </row>
    <row r="1224" spans="1:30" ht="24" customHeight="1" x14ac:dyDescent="0.35">
      <c r="A1224" s="35">
        <v>46203</v>
      </c>
      <c r="B1224" s="14" t="s">
        <v>3095</v>
      </c>
      <c r="C1224" s="14"/>
      <c r="D1224" s="14" t="s">
        <v>3055</v>
      </c>
      <c r="E1224" s="14" t="s">
        <v>3474</v>
      </c>
      <c r="F1224" s="14" t="s">
        <v>2187</v>
      </c>
      <c r="G1224" s="14" t="s">
        <v>3055</v>
      </c>
      <c r="H1224" s="14" t="s">
        <v>3055</v>
      </c>
      <c r="I1224" s="9" t="s">
        <v>3055</v>
      </c>
      <c r="J1224" s="9">
        <v>10</v>
      </c>
      <c r="K1224" s="14">
        <f>IF($E1224="","",IFERROR(INDEX('01_Cad_Pecas'!$H$2:$H$5000,MATCH($E1224,'01_Cad_Pecas'!$D$2:$D$5000,0)),IFERROR(INDEX('01_Cad_Pecas'!$H$2:$H$5000,MATCH(VALUE($E1224),'01_Cad_Pecas'!$D$2:$D$5000,0)),"")))</f>
        <v>2</v>
      </c>
      <c r="L1224" s="14">
        <f>IF($E1224="","",IFERROR(INDEX('01_Cad_Pecas'!$I$2:$I$5000,MATCH($E1224,'01_Cad_Pecas'!$D$2:$D$5000,0)),IFERROR(INDEX('01_Cad_Pecas'!$I$2:$I$5000,MATCH(VALUE($E1224),'01_Cad_Pecas'!$D$2:$D$5000,0)),"")))</f>
        <v>1.45</v>
      </c>
      <c r="M1224" s="14">
        <f t="shared" si="202"/>
        <v>16.5</v>
      </c>
      <c r="N1224" s="14">
        <v>46206</v>
      </c>
      <c r="O1224" s="14">
        <v>10</v>
      </c>
      <c r="P1224" s="14"/>
      <c r="Q1224" s="14"/>
      <c r="R1224" s="14"/>
      <c r="S1224" s="14"/>
      <c r="T1224" s="14">
        <f t="shared" si="203"/>
        <v>1</v>
      </c>
      <c r="U1224" s="14" t="s">
        <v>36</v>
      </c>
      <c r="V1224" s="14"/>
      <c r="W1224" s="14"/>
      <c r="X1224" s="14"/>
      <c r="Y1224" s="14"/>
      <c r="Z1224" s="14"/>
      <c r="AA1224" s="11"/>
      <c r="AB1224" s="14" t="str">
        <f t="shared" si="204"/>
        <v>10199,10201|56 COPIADORA</v>
      </c>
      <c r="AC1224" t="str">
        <f t="shared" si="205"/>
        <v>|10199|10201|</v>
      </c>
      <c r="AD1224" t="str">
        <f t="shared" si="206"/>
        <v>56 COPIADORA</v>
      </c>
    </row>
    <row r="1225" spans="1:30" ht="24" customHeight="1" x14ac:dyDescent="0.35">
      <c r="A1225" s="35">
        <v>46203</v>
      </c>
      <c r="B1225" s="14" t="s">
        <v>3095</v>
      </c>
      <c r="C1225" s="14"/>
      <c r="D1225" s="14" t="s">
        <v>3055</v>
      </c>
      <c r="E1225" s="14" t="s">
        <v>3475</v>
      </c>
      <c r="F1225" s="14" t="s">
        <v>3215</v>
      </c>
      <c r="G1225" s="14" t="s">
        <v>3055</v>
      </c>
      <c r="H1225" s="14" t="s">
        <v>3055</v>
      </c>
      <c r="I1225" s="9" t="s">
        <v>3055</v>
      </c>
      <c r="J1225" s="9">
        <v>150</v>
      </c>
      <c r="K1225" s="14">
        <f>IF($E1225="","",IFERROR(INDEX('01_Cad_Pecas'!$H$2:$H$5000,MATCH($E1225,'01_Cad_Pecas'!$D$2:$D$5000,0)),IFERROR(INDEX('01_Cad_Pecas'!$H$2:$H$5000,MATCH(VALUE($E1225),'01_Cad_Pecas'!$D$2:$D$5000,0)),"")))</f>
        <v>2</v>
      </c>
      <c r="L1225" s="14">
        <f>IF($E1225="","",IFERROR(INDEX('01_Cad_Pecas'!$I$2:$I$5000,MATCH($E1225,'01_Cad_Pecas'!$D$2:$D$5000,0)),IFERROR(INDEX('01_Cad_Pecas'!$I$2:$I$5000,MATCH(VALUE($E1225),'01_Cad_Pecas'!$D$2:$D$5000,0)),"")))</f>
        <v>1.45</v>
      </c>
      <c r="M1225" s="14">
        <f t="shared" si="202"/>
        <v>219.5</v>
      </c>
      <c r="N1225" s="14">
        <v>46206</v>
      </c>
      <c r="O1225" s="14">
        <v>150</v>
      </c>
      <c r="P1225" s="14"/>
      <c r="Q1225" s="14"/>
      <c r="R1225" s="14"/>
      <c r="S1225" s="14"/>
      <c r="T1225" s="14">
        <f t="shared" si="203"/>
        <v>1</v>
      </c>
      <c r="U1225" s="14" t="s">
        <v>36</v>
      </c>
      <c r="V1225" s="14"/>
      <c r="W1225" s="14"/>
      <c r="X1225" s="14"/>
      <c r="Y1225" s="14"/>
      <c r="Z1225" s="14"/>
      <c r="AA1225" s="11"/>
      <c r="AB1225" s="14" t="str">
        <f t="shared" si="204"/>
        <v>10199,10201|56 COPIADORA</v>
      </c>
      <c r="AC1225" t="str">
        <f t="shared" si="205"/>
        <v>|10199|10201|</v>
      </c>
      <c r="AD1225" t="str">
        <f t="shared" si="206"/>
        <v>56 COPIADORA</v>
      </c>
    </row>
    <row r="1226" spans="1:30" ht="24" customHeight="1" x14ac:dyDescent="0.35">
      <c r="A1226" s="35">
        <v>46203</v>
      </c>
      <c r="B1226" s="14" t="s">
        <v>3095</v>
      </c>
      <c r="C1226" s="14"/>
      <c r="D1226" s="14" t="s">
        <v>3055</v>
      </c>
      <c r="E1226" s="14" t="s">
        <v>3476</v>
      </c>
      <c r="F1226" s="14" t="s">
        <v>3221</v>
      </c>
      <c r="G1226" s="14" t="s">
        <v>3055</v>
      </c>
      <c r="H1226" s="14" t="s">
        <v>3055</v>
      </c>
      <c r="I1226" s="9" t="s">
        <v>3055</v>
      </c>
      <c r="J1226" s="9">
        <v>10</v>
      </c>
      <c r="K1226" s="14">
        <f>IF($E1226="","",IFERROR(INDEX('01_Cad_Pecas'!$H$2:$H$5000,MATCH($E1226,'01_Cad_Pecas'!$D$2:$D$5000,0)),IFERROR(INDEX('01_Cad_Pecas'!$H$2:$H$5000,MATCH(VALUE($E1226),'01_Cad_Pecas'!$D$2:$D$5000,0)),"")))</f>
        <v>2</v>
      </c>
      <c r="L1226" s="14">
        <f>IF($E1226="","",IFERROR(INDEX('01_Cad_Pecas'!$I$2:$I$5000,MATCH($E1226,'01_Cad_Pecas'!$D$2:$D$5000,0)),IFERROR(INDEX('01_Cad_Pecas'!$I$2:$I$5000,MATCH(VALUE($E1226),'01_Cad_Pecas'!$D$2:$D$5000,0)),"")))</f>
        <v>1.45</v>
      </c>
      <c r="M1226" s="14">
        <f t="shared" si="202"/>
        <v>16.5</v>
      </c>
      <c r="N1226" s="14">
        <v>46206</v>
      </c>
      <c r="O1226" s="14">
        <v>10</v>
      </c>
      <c r="P1226" s="14"/>
      <c r="Q1226" s="14"/>
      <c r="R1226" s="14"/>
      <c r="S1226" s="14"/>
      <c r="T1226" s="14">
        <f t="shared" si="203"/>
        <v>1</v>
      </c>
      <c r="U1226" s="14" t="s">
        <v>36</v>
      </c>
      <c r="V1226" s="14"/>
      <c r="W1226" s="14"/>
      <c r="X1226" s="14"/>
      <c r="Y1226" s="14"/>
      <c r="Z1226" s="14"/>
      <c r="AA1226" s="11"/>
      <c r="AB1226" s="14" t="str">
        <f t="shared" si="204"/>
        <v>10199,10201|56 COPIADORA</v>
      </c>
      <c r="AC1226" t="str">
        <f t="shared" si="205"/>
        <v>|10199|10201|</v>
      </c>
      <c r="AD1226" t="str">
        <f t="shared" si="206"/>
        <v>56 COPIADORA</v>
      </c>
    </row>
    <row r="1227" spans="1:30" ht="24" customHeight="1" x14ac:dyDescent="0.35">
      <c r="A1227" s="35">
        <v>46204</v>
      </c>
      <c r="B1227" s="14" t="s">
        <v>3091</v>
      </c>
      <c r="C1227" s="14"/>
      <c r="D1227" s="14" t="s">
        <v>3055</v>
      </c>
      <c r="E1227" s="14" t="s">
        <v>3436</v>
      </c>
      <c r="F1227" s="14" t="s">
        <v>3437</v>
      </c>
      <c r="G1227" s="14" t="s">
        <v>3055</v>
      </c>
      <c r="H1227" s="14" t="s">
        <v>3055</v>
      </c>
      <c r="I1227" s="9" t="s">
        <v>3055</v>
      </c>
      <c r="J1227" s="9">
        <v>1</v>
      </c>
      <c r="K1227" s="14">
        <f>IF($E1227="","",IFERROR(INDEX('01_Cad_Pecas'!$H$2:$H$5000,MATCH($E1227,'01_Cad_Pecas'!$D$2:$D$5000,0)),IFERROR(INDEX('01_Cad_Pecas'!$H$2:$H$5000,MATCH(VALUE($E1227),'01_Cad_Pecas'!$D$2:$D$5000,0)),"")))</f>
        <v>5</v>
      </c>
      <c r="L1227" s="14">
        <f>IF($E1227="","",IFERROR(INDEX('01_Cad_Pecas'!$I$2:$I$5000,MATCH($E1227,'01_Cad_Pecas'!$D$2:$D$5000,0)),IFERROR(INDEX('01_Cad_Pecas'!$I$2:$I$5000,MATCH(VALUE($E1227),'01_Cad_Pecas'!$D$2:$D$5000,0)),"")))</f>
        <v>2.2400000000000002</v>
      </c>
      <c r="M1227" s="14">
        <f t="shared" si="202"/>
        <v>7.24</v>
      </c>
      <c r="N1227" s="14">
        <v>46206</v>
      </c>
      <c r="O1227" s="14">
        <v>1</v>
      </c>
      <c r="P1227" s="14"/>
      <c r="Q1227" s="14"/>
      <c r="R1227" s="14"/>
      <c r="S1227" s="14"/>
      <c r="T1227" s="14">
        <f t="shared" si="203"/>
        <v>1</v>
      </c>
      <c r="U1227" s="14" t="s">
        <v>36</v>
      </c>
      <c r="V1227" s="14"/>
      <c r="W1227" s="14"/>
      <c r="X1227" s="14"/>
      <c r="Y1227" s="14"/>
      <c r="Z1227" s="14"/>
      <c r="AA1227" s="11"/>
      <c r="AB1227" s="14" t="str">
        <f t="shared" si="204"/>
        <v>10200,10202,10205|56 COPIADORA</v>
      </c>
      <c r="AC1227" t="str">
        <f t="shared" si="205"/>
        <v>|10200|10202|10205|</v>
      </c>
      <c r="AD1227" t="str">
        <f t="shared" si="206"/>
        <v>56 COPIADORA</v>
      </c>
    </row>
    <row r="1228" spans="1:30" ht="24" customHeight="1" x14ac:dyDescent="0.35">
      <c r="A1228" s="35">
        <v>46204</v>
      </c>
      <c r="B1228" s="14" t="s">
        <v>3091</v>
      </c>
      <c r="C1228" s="14"/>
      <c r="D1228" s="14" t="s">
        <v>3055</v>
      </c>
      <c r="E1228" s="14" t="s">
        <v>3414</v>
      </c>
      <c r="F1228" s="14" t="s">
        <v>3415</v>
      </c>
      <c r="G1228" s="14" t="s">
        <v>3055</v>
      </c>
      <c r="H1228" s="14" t="s">
        <v>3055</v>
      </c>
      <c r="I1228" s="9" t="s">
        <v>3055</v>
      </c>
      <c r="J1228" s="9">
        <v>3</v>
      </c>
      <c r="K1228" s="14">
        <f>IF($E1228="","",IFERROR(INDEX('01_Cad_Pecas'!$H$2:$H$5000,MATCH($E1228,'01_Cad_Pecas'!$D$2:$D$5000,0)),IFERROR(INDEX('01_Cad_Pecas'!$H$2:$H$5000,MATCH(VALUE($E1228),'01_Cad_Pecas'!$D$2:$D$5000,0)),"")))</f>
        <v>5</v>
      </c>
      <c r="L1228" s="14">
        <f>IF($E1228="","",IFERROR(INDEX('01_Cad_Pecas'!$I$2:$I$5000,MATCH($E1228,'01_Cad_Pecas'!$D$2:$D$5000,0)),IFERROR(INDEX('01_Cad_Pecas'!$I$2:$I$5000,MATCH(VALUE($E1228),'01_Cad_Pecas'!$D$2:$D$5000,0)),"")))</f>
        <v>2.2400000000000002</v>
      </c>
      <c r="M1228" s="14">
        <f t="shared" si="202"/>
        <v>11.72</v>
      </c>
      <c r="N1228" s="14">
        <v>46206</v>
      </c>
      <c r="O1228" s="14">
        <v>3</v>
      </c>
      <c r="P1228" s="14"/>
      <c r="Q1228" s="14"/>
      <c r="R1228" s="14"/>
      <c r="S1228" s="14"/>
      <c r="T1228" s="14">
        <f t="shared" si="203"/>
        <v>1</v>
      </c>
      <c r="U1228" s="14" t="s">
        <v>36</v>
      </c>
      <c r="V1228" s="14"/>
      <c r="W1228" s="14"/>
      <c r="X1228" s="14"/>
      <c r="Y1228" s="14"/>
      <c r="Z1228" s="14"/>
      <c r="AA1228" s="11"/>
      <c r="AB1228" s="14" t="str">
        <f t="shared" si="204"/>
        <v>10200,10202,10205|56 COPIADORA</v>
      </c>
      <c r="AC1228" t="str">
        <f t="shared" si="205"/>
        <v>|10200|10202|10205|</v>
      </c>
      <c r="AD1228" t="str">
        <f t="shared" si="206"/>
        <v>56 COPIADORA</v>
      </c>
    </row>
    <row r="1229" spans="1:30" ht="24" customHeight="1" x14ac:dyDescent="0.35">
      <c r="A1229" s="35">
        <v>46204</v>
      </c>
      <c r="B1229" s="14" t="s">
        <v>3091</v>
      </c>
      <c r="C1229" s="14"/>
      <c r="D1229" s="14" t="s">
        <v>3055</v>
      </c>
      <c r="E1229" s="14" t="s">
        <v>3477</v>
      </c>
      <c r="F1229" s="14" t="s">
        <v>3478</v>
      </c>
      <c r="G1229" s="14" t="s">
        <v>3055</v>
      </c>
      <c r="H1229" s="14" t="s">
        <v>3055</v>
      </c>
      <c r="I1229" s="9" t="s">
        <v>3055</v>
      </c>
      <c r="J1229" s="9">
        <v>2</v>
      </c>
      <c r="K1229" s="14">
        <f>IF($E1229="","",IFERROR(INDEX('01_Cad_Pecas'!$H$2:$H$5000,MATCH($E1229,'01_Cad_Pecas'!$D$2:$D$5000,0)),IFERROR(INDEX('01_Cad_Pecas'!$H$2:$H$5000,MATCH(VALUE($E1229),'01_Cad_Pecas'!$D$2:$D$5000,0)),"")))</f>
        <v>2</v>
      </c>
      <c r="L1229" s="14">
        <f>IF($E1229="","",IFERROR(INDEX('01_Cad_Pecas'!$I$2:$I$5000,MATCH($E1229,'01_Cad_Pecas'!$D$2:$D$5000,0)),IFERROR(INDEX('01_Cad_Pecas'!$I$2:$I$5000,MATCH(VALUE($E1229),'01_Cad_Pecas'!$D$2:$D$5000,0)),"")))</f>
        <v>1.45</v>
      </c>
      <c r="M1229" s="14">
        <f t="shared" si="202"/>
        <v>4.9000000000000004</v>
      </c>
      <c r="N1229" s="14">
        <v>46206</v>
      </c>
      <c r="O1229" s="14">
        <v>2</v>
      </c>
      <c r="P1229" s="14"/>
      <c r="Q1229" s="14"/>
      <c r="R1229" s="14"/>
      <c r="S1229" s="14"/>
      <c r="T1229" s="14">
        <f t="shared" si="203"/>
        <v>1</v>
      </c>
      <c r="U1229" s="14" t="s">
        <v>36</v>
      </c>
      <c r="V1229" s="14"/>
      <c r="W1229" s="14"/>
      <c r="X1229" s="14"/>
      <c r="Y1229" s="14"/>
      <c r="Z1229" s="14"/>
      <c r="AA1229" s="11"/>
      <c r="AB1229" s="14" t="str">
        <f t="shared" si="204"/>
        <v>10200,10202,10205|56 COPIADORA</v>
      </c>
      <c r="AC1229" t="str">
        <f t="shared" si="205"/>
        <v>|10200|10202|10205|</v>
      </c>
      <c r="AD1229" t="str">
        <f t="shared" si="206"/>
        <v>56 COPIADORA</v>
      </c>
    </row>
    <row r="1230" spans="1:30" ht="24" customHeight="1" x14ac:dyDescent="0.35">
      <c r="A1230" s="35">
        <v>46204</v>
      </c>
      <c r="B1230" s="14" t="s">
        <v>3091</v>
      </c>
      <c r="C1230" s="14"/>
      <c r="D1230" s="14" t="s">
        <v>3055</v>
      </c>
      <c r="E1230" s="14" t="s">
        <v>3474</v>
      </c>
      <c r="F1230" s="14" t="s">
        <v>2187</v>
      </c>
      <c r="G1230" s="14" t="s">
        <v>3055</v>
      </c>
      <c r="H1230" s="14" t="s">
        <v>3055</v>
      </c>
      <c r="I1230" s="9" t="s">
        <v>3055</v>
      </c>
      <c r="J1230" s="9">
        <v>11</v>
      </c>
      <c r="K1230" s="14">
        <f>IF($E1230="","",IFERROR(INDEX('01_Cad_Pecas'!$H$2:$H$5000,MATCH($E1230,'01_Cad_Pecas'!$D$2:$D$5000,0)),IFERROR(INDEX('01_Cad_Pecas'!$H$2:$H$5000,MATCH(VALUE($E1230),'01_Cad_Pecas'!$D$2:$D$5000,0)),"")))</f>
        <v>2</v>
      </c>
      <c r="L1230" s="14">
        <f>IF($E1230="","",IFERROR(INDEX('01_Cad_Pecas'!$I$2:$I$5000,MATCH($E1230,'01_Cad_Pecas'!$D$2:$D$5000,0)),IFERROR(INDEX('01_Cad_Pecas'!$I$2:$I$5000,MATCH(VALUE($E1230),'01_Cad_Pecas'!$D$2:$D$5000,0)),"")))</f>
        <v>1.45</v>
      </c>
      <c r="M1230" s="14">
        <f t="shared" si="202"/>
        <v>17.95</v>
      </c>
      <c r="N1230" s="14">
        <v>46206</v>
      </c>
      <c r="O1230" s="14">
        <v>11</v>
      </c>
      <c r="P1230" s="14"/>
      <c r="Q1230" s="14"/>
      <c r="R1230" s="14"/>
      <c r="S1230" s="14"/>
      <c r="T1230" s="14">
        <f t="shared" si="203"/>
        <v>1</v>
      </c>
      <c r="U1230" s="14" t="s">
        <v>36</v>
      </c>
      <c r="V1230" s="14"/>
      <c r="W1230" s="14"/>
      <c r="X1230" s="14"/>
      <c r="Y1230" s="14"/>
      <c r="Z1230" s="14"/>
      <c r="AA1230" s="11"/>
      <c r="AB1230" s="14" t="str">
        <f t="shared" si="204"/>
        <v>10200,10202,10205|56 COPIADORA</v>
      </c>
      <c r="AC1230" t="str">
        <f t="shared" si="205"/>
        <v>|10200|10202|10205|</v>
      </c>
      <c r="AD1230" t="str">
        <f t="shared" si="206"/>
        <v>56 COPIADORA</v>
      </c>
    </row>
    <row r="1231" spans="1:30" ht="24" customHeight="1" x14ac:dyDescent="0.35">
      <c r="A1231" s="35">
        <v>46204</v>
      </c>
      <c r="B1231" s="14" t="s">
        <v>3091</v>
      </c>
      <c r="C1231" s="14"/>
      <c r="D1231" s="14" t="s">
        <v>3055</v>
      </c>
      <c r="E1231" s="14" t="s">
        <v>3475</v>
      </c>
      <c r="F1231" s="14" t="s">
        <v>3215</v>
      </c>
      <c r="G1231" s="14" t="s">
        <v>3055</v>
      </c>
      <c r="H1231" s="14" t="s">
        <v>3055</v>
      </c>
      <c r="I1231" s="9" t="s">
        <v>3055</v>
      </c>
      <c r="J1231" s="9">
        <v>12</v>
      </c>
      <c r="K1231" s="14">
        <f>IF($E1231="","",IFERROR(INDEX('01_Cad_Pecas'!$H$2:$H$5000,MATCH($E1231,'01_Cad_Pecas'!$D$2:$D$5000,0)),IFERROR(INDEX('01_Cad_Pecas'!$H$2:$H$5000,MATCH(VALUE($E1231),'01_Cad_Pecas'!$D$2:$D$5000,0)),"")))</f>
        <v>2</v>
      </c>
      <c r="L1231" s="14">
        <f>IF($E1231="","",IFERROR(INDEX('01_Cad_Pecas'!$I$2:$I$5000,MATCH($E1231,'01_Cad_Pecas'!$D$2:$D$5000,0)),IFERROR(INDEX('01_Cad_Pecas'!$I$2:$I$5000,MATCH(VALUE($E1231),'01_Cad_Pecas'!$D$2:$D$5000,0)),"")))</f>
        <v>1.45</v>
      </c>
      <c r="M1231" s="14">
        <f t="shared" si="202"/>
        <v>19.399999999999999</v>
      </c>
      <c r="N1231" s="14">
        <v>46206</v>
      </c>
      <c r="O1231" s="14">
        <v>12</v>
      </c>
      <c r="P1231" s="14"/>
      <c r="Q1231" s="14"/>
      <c r="R1231" s="14"/>
      <c r="S1231" s="14"/>
      <c r="T1231" s="14">
        <f t="shared" si="203"/>
        <v>1</v>
      </c>
      <c r="U1231" s="14" t="s">
        <v>36</v>
      </c>
      <c r="V1231" s="14"/>
      <c r="W1231" s="14"/>
      <c r="X1231" s="14"/>
      <c r="Y1231" s="14"/>
      <c r="Z1231" s="14"/>
      <c r="AA1231" s="11"/>
      <c r="AB1231" s="14" t="str">
        <f t="shared" si="204"/>
        <v>10200,10202,10205|56 COPIADORA</v>
      </c>
      <c r="AC1231" t="str">
        <f t="shared" si="205"/>
        <v>|10200|10202|10205|</v>
      </c>
      <c r="AD1231" t="str">
        <f t="shared" si="206"/>
        <v>56 COPIADORA</v>
      </c>
    </row>
    <row r="1232" spans="1:30" ht="24" customHeight="1" x14ac:dyDescent="0.35">
      <c r="A1232" s="35">
        <v>46204</v>
      </c>
      <c r="B1232" s="14" t="s">
        <v>3091</v>
      </c>
      <c r="C1232" s="14"/>
      <c r="D1232" s="14" t="s">
        <v>3055</v>
      </c>
      <c r="E1232" s="14" t="s">
        <v>3479</v>
      </c>
      <c r="F1232" s="14" t="s">
        <v>3217</v>
      </c>
      <c r="G1232" s="14" t="s">
        <v>3055</v>
      </c>
      <c r="H1232" s="14" t="s">
        <v>3055</v>
      </c>
      <c r="I1232" s="9" t="s">
        <v>3055</v>
      </c>
      <c r="J1232" s="9">
        <v>6</v>
      </c>
      <c r="K1232" s="14">
        <f>IF($E1232="","",IFERROR(INDEX('01_Cad_Pecas'!$H$2:$H$5000,MATCH($E1232,'01_Cad_Pecas'!$D$2:$D$5000,0)),IFERROR(INDEX('01_Cad_Pecas'!$H$2:$H$5000,MATCH(VALUE($E1232),'01_Cad_Pecas'!$D$2:$D$5000,0)),"")))</f>
        <v>2</v>
      </c>
      <c r="L1232" s="14">
        <f>IF($E1232="","",IFERROR(INDEX('01_Cad_Pecas'!$I$2:$I$5000,MATCH($E1232,'01_Cad_Pecas'!$D$2:$D$5000,0)),IFERROR(INDEX('01_Cad_Pecas'!$I$2:$I$5000,MATCH(VALUE($E1232),'01_Cad_Pecas'!$D$2:$D$5000,0)),"")))</f>
        <v>1.45</v>
      </c>
      <c r="M1232" s="14">
        <f t="shared" si="202"/>
        <v>10.7</v>
      </c>
      <c r="N1232" s="14">
        <v>46206</v>
      </c>
      <c r="O1232" s="14">
        <v>6</v>
      </c>
      <c r="P1232" s="14"/>
      <c r="Q1232" s="14"/>
      <c r="R1232" s="14"/>
      <c r="S1232" s="14"/>
      <c r="T1232" s="14">
        <f t="shared" si="203"/>
        <v>1</v>
      </c>
      <c r="U1232" s="14" t="s">
        <v>36</v>
      </c>
      <c r="V1232" s="14"/>
      <c r="W1232" s="14"/>
      <c r="X1232" s="14"/>
      <c r="Y1232" s="14"/>
      <c r="Z1232" s="14"/>
      <c r="AA1232" s="11"/>
      <c r="AB1232" s="14" t="str">
        <f t="shared" si="204"/>
        <v>10200,10202,10205|56 COPIADORA</v>
      </c>
      <c r="AC1232" t="str">
        <f t="shared" si="205"/>
        <v>|10200|10202|10205|</v>
      </c>
      <c r="AD1232" t="str">
        <f t="shared" si="206"/>
        <v>56 COPIADORA</v>
      </c>
    </row>
    <row r="1233" spans="1:30" ht="24" customHeight="1" x14ac:dyDescent="0.35">
      <c r="A1233" s="35">
        <v>46204</v>
      </c>
      <c r="B1233" s="14" t="s">
        <v>3091</v>
      </c>
      <c r="C1233" s="14"/>
      <c r="D1233" s="14" t="s">
        <v>3055</v>
      </c>
      <c r="E1233" s="14" t="s">
        <v>3476</v>
      </c>
      <c r="F1233" s="14" t="s">
        <v>3221</v>
      </c>
      <c r="G1233" s="14" t="s">
        <v>3055</v>
      </c>
      <c r="H1233" s="14" t="s">
        <v>3055</v>
      </c>
      <c r="I1233" s="9" t="s">
        <v>3055</v>
      </c>
      <c r="J1233" s="9">
        <v>1</v>
      </c>
      <c r="K1233" s="14">
        <f>IF($E1233="","",IFERROR(INDEX('01_Cad_Pecas'!$H$2:$H$5000,MATCH($E1233,'01_Cad_Pecas'!$D$2:$D$5000,0)),IFERROR(INDEX('01_Cad_Pecas'!$H$2:$H$5000,MATCH(VALUE($E1233),'01_Cad_Pecas'!$D$2:$D$5000,0)),"")))</f>
        <v>2</v>
      </c>
      <c r="L1233" s="14">
        <f>IF($E1233="","",IFERROR(INDEX('01_Cad_Pecas'!$I$2:$I$5000,MATCH($E1233,'01_Cad_Pecas'!$D$2:$D$5000,0)),IFERROR(INDEX('01_Cad_Pecas'!$I$2:$I$5000,MATCH(VALUE($E1233),'01_Cad_Pecas'!$D$2:$D$5000,0)),"")))</f>
        <v>1.45</v>
      </c>
      <c r="M1233" s="14">
        <f t="shared" si="202"/>
        <v>3.45</v>
      </c>
      <c r="N1233" s="14">
        <v>46206</v>
      </c>
      <c r="O1233" s="14">
        <v>1</v>
      </c>
      <c r="P1233" s="14"/>
      <c r="Q1233" s="14"/>
      <c r="R1233" s="14"/>
      <c r="S1233" s="14"/>
      <c r="T1233" s="14">
        <f t="shared" si="203"/>
        <v>1</v>
      </c>
      <c r="U1233" s="14" t="s">
        <v>36</v>
      </c>
      <c r="V1233" s="14"/>
      <c r="W1233" s="14"/>
      <c r="X1233" s="14"/>
      <c r="Y1233" s="14"/>
      <c r="Z1233" s="14"/>
      <c r="AA1233" s="11"/>
      <c r="AB1233" s="14" t="str">
        <f t="shared" si="204"/>
        <v>10200,10202,10205|56 COPIADORA</v>
      </c>
      <c r="AC1233" t="str">
        <f t="shared" si="205"/>
        <v>|10200|10202|10205|</v>
      </c>
      <c r="AD1233" t="str">
        <f t="shared" si="206"/>
        <v>56 COPIADORA</v>
      </c>
    </row>
    <row r="1234" spans="1:30" ht="24" customHeight="1" x14ac:dyDescent="0.35">
      <c r="A1234" s="35">
        <v>46204</v>
      </c>
      <c r="B1234" s="14" t="s">
        <v>3091</v>
      </c>
      <c r="C1234" s="14"/>
      <c r="D1234" s="14" t="s">
        <v>3055</v>
      </c>
      <c r="E1234" s="14" t="s">
        <v>3480</v>
      </c>
      <c r="F1234" s="14" t="s">
        <v>3218</v>
      </c>
      <c r="G1234" s="14" t="s">
        <v>3055</v>
      </c>
      <c r="H1234" s="14" t="s">
        <v>3055</v>
      </c>
      <c r="I1234" s="9" t="s">
        <v>3055</v>
      </c>
      <c r="J1234" s="9">
        <v>21</v>
      </c>
      <c r="K1234" s="14">
        <f>IF($E1234="","",IFERROR(INDEX('01_Cad_Pecas'!$H$2:$H$5000,MATCH($E1234,'01_Cad_Pecas'!$D$2:$D$5000,0)),IFERROR(INDEX('01_Cad_Pecas'!$H$2:$H$5000,MATCH(VALUE($E1234),'01_Cad_Pecas'!$D$2:$D$5000,0)),"")))</f>
        <v>2</v>
      </c>
      <c r="L1234" s="14">
        <f>IF($E1234="","",IFERROR(INDEX('01_Cad_Pecas'!$I$2:$I$5000,MATCH($E1234,'01_Cad_Pecas'!$D$2:$D$5000,0)),IFERROR(INDEX('01_Cad_Pecas'!$I$2:$I$5000,MATCH(VALUE($E1234),'01_Cad_Pecas'!$D$2:$D$5000,0)),"")))</f>
        <v>1.45</v>
      </c>
      <c r="M1234" s="14">
        <f t="shared" si="202"/>
        <v>32.450000000000003</v>
      </c>
      <c r="N1234" s="14">
        <v>46206</v>
      </c>
      <c r="O1234" s="14">
        <v>21</v>
      </c>
      <c r="P1234" s="14"/>
      <c r="Q1234" s="14"/>
      <c r="R1234" s="14"/>
      <c r="S1234" s="14"/>
      <c r="T1234" s="14">
        <f t="shared" si="203"/>
        <v>1</v>
      </c>
      <c r="U1234" s="14" t="s">
        <v>36</v>
      </c>
      <c r="V1234" s="14"/>
      <c r="W1234" s="14"/>
      <c r="X1234" s="14"/>
      <c r="Y1234" s="14"/>
      <c r="Z1234" s="14"/>
      <c r="AA1234" s="11"/>
      <c r="AB1234" s="14" t="str">
        <f t="shared" si="204"/>
        <v>10200,10202,10205|56 COPIADORA</v>
      </c>
      <c r="AC1234" t="str">
        <f t="shared" si="205"/>
        <v>|10200|10202|10205|</v>
      </c>
      <c r="AD1234" t="str">
        <f t="shared" si="206"/>
        <v>56 COPIADORA</v>
      </c>
    </row>
    <row r="1235" spans="1:30" ht="24" customHeight="1" x14ac:dyDescent="0.35">
      <c r="A1235" s="35">
        <v>46204</v>
      </c>
      <c r="B1235" s="14" t="s">
        <v>3093</v>
      </c>
      <c r="C1235" s="14"/>
      <c r="D1235" s="14" t="s">
        <v>3055</v>
      </c>
      <c r="E1235" s="14" t="s">
        <v>3436</v>
      </c>
      <c r="F1235" s="14" t="s">
        <v>3437</v>
      </c>
      <c r="G1235" s="14" t="s">
        <v>3055</v>
      </c>
      <c r="H1235" s="14" t="s">
        <v>3055</v>
      </c>
      <c r="I1235" s="9" t="s">
        <v>3055</v>
      </c>
      <c r="J1235" s="9">
        <v>10</v>
      </c>
      <c r="K1235" s="14">
        <f>IF($E1235="","",IFERROR(INDEX('01_Cad_Pecas'!$H$2:$H$5000,MATCH($E1235,'01_Cad_Pecas'!$D$2:$D$5000,0)),IFERROR(INDEX('01_Cad_Pecas'!$H$2:$H$5000,MATCH(VALUE($E1235),'01_Cad_Pecas'!$D$2:$D$5000,0)),"")))</f>
        <v>5</v>
      </c>
      <c r="L1235" s="14">
        <f>IF($E1235="","",IFERROR(INDEX('01_Cad_Pecas'!$I$2:$I$5000,MATCH($E1235,'01_Cad_Pecas'!$D$2:$D$5000,0)),IFERROR(INDEX('01_Cad_Pecas'!$I$2:$I$5000,MATCH(VALUE($E1235),'01_Cad_Pecas'!$D$2:$D$5000,0)),"")))</f>
        <v>2.2400000000000002</v>
      </c>
      <c r="M1235" s="14">
        <f t="shared" si="202"/>
        <v>27.400000000000002</v>
      </c>
      <c r="N1235" s="14">
        <v>46206</v>
      </c>
      <c r="O1235" s="14">
        <v>10</v>
      </c>
      <c r="P1235" s="14"/>
      <c r="Q1235" s="14"/>
      <c r="R1235" s="14"/>
      <c r="S1235" s="14"/>
      <c r="T1235" s="14">
        <f t="shared" si="203"/>
        <v>1</v>
      </c>
      <c r="U1235" s="14" t="s">
        <v>36</v>
      </c>
      <c r="V1235" s="14"/>
      <c r="W1235" s="14"/>
      <c r="X1235" s="14"/>
      <c r="Y1235" s="14"/>
      <c r="Z1235" s="14"/>
      <c r="AA1235" s="11"/>
      <c r="AB1235" s="14" t="str">
        <f t="shared" si="204"/>
        <v>10204|56 COPIADORA</v>
      </c>
      <c r="AC1235" t="str">
        <f t="shared" si="205"/>
        <v>|10204|</v>
      </c>
      <c r="AD1235" t="str">
        <f t="shared" si="206"/>
        <v>56 COPIADORA</v>
      </c>
    </row>
    <row r="1236" spans="1:30" ht="24" customHeight="1" x14ac:dyDescent="0.35">
      <c r="A1236" s="35">
        <v>46206</v>
      </c>
      <c r="B1236" s="14" t="s">
        <v>3094</v>
      </c>
      <c r="C1236" s="14"/>
      <c r="D1236" s="14" t="s">
        <v>3055</v>
      </c>
      <c r="E1236" s="14" t="s">
        <v>3447</v>
      </c>
      <c r="F1236" s="14" t="s">
        <v>3448</v>
      </c>
      <c r="G1236" s="14" t="s">
        <v>3055</v>
      </c>
      <c r="H1236" s="14" t="s">
        <v>3055</v>
      </c>
      <c r="I1236" s="9" t="s">
        <v>3055</v>
      </c>
      <c r="J1236" s="9">
        <v>1</v>
      </c>
      <c r="K1236" s="14">
        <f>IF($E1236="","",IFERROR(INDEX('01_Cad_Pecas'!$H$2:$H$5000,MATCH($E1236,'01_Cad_Pecas'!$D$2:$D$5000,0)),IFERROR(INDEX('01_Cad_Pecas'!$H$2:$H$5000,MATCH(VALUE($E1236),'01_Cad_Pecas'!$D$2:$D$5000,0)),"")))</f>
        <v>5</v>
      </c>
      <c r="L1236" s="14">
        <f>IF($E1236="","",IFERROR(INDEX('01_Cad_Pecas'!$I$2:$I$5000,MATCH($E1236,'01_Cad_Pecas'!$D$2:$D$5000,0)),IFERROR(INDEX('01_Cad_Pecas'!$I$2:$I$5000,MATCH(VALUE($E1236),'01_Cad_Pecas'!$D$2:$D$5000,0)),"")))</f>
        <v>2.2400000000000002</v>
      </c>
      <c r="M1236" s="14">
        <f t="shared" si="202"/>
        <v>7.24</v>
      </c>
      <c r="N1236" s="14">
        <v>46206</v>
      </c>
      <c r="O1236" s="14">
        <v>1</v>
      </c>
      <c r="P1236" s="14"/>
      <c r="Q1236" s="14"/>
      <c r="R1236" s="14"/>
      <c r="S1236" s="14"/>
      <c r="T1236" s="14">
        <f t="shared" si="203"/>
        <v>1</v>
      </c>
      <c r="U1236" s="14" t="s">
        <v>36</v>
      </c>
      <c r="V1236" s="14"/>
      <c r="W1236" s="14"/>
      <c r="X1236" s="14"/>
      <c r="Y1236" s="14"/>
      <c r="Z1236" s="14"/>
      <c r="AA1236" s="11"/>
      <c r="AB1236" s="14" t="str">
        <f t="shared" si="204"/>
        <v>10210|56 COPIADORA</v>
      </c>
      <c r="AC1236" t="str">
        <f t="shared" si="205"/>
        <v>|10210|</v>
      </c>
      <c r="AD1236" t="str">
        <f t="shared" si="206"/>
        <v>56 COPIADORA</v>
      </c>
    </row>
    <row r="1237" spans="1:30" ht="24" customHeight="1" x14ac:dyDescent="0.35">
      <c r="A1237" s="35">
        <v>46206</v>
      </c>
      <c r="B1237" s="14" t="s">
        <v>3094</v>
      </c>
      <c r="C1237" s="14"/>
      <c r="D1237" s="14" t="s">
        <v>3055</v>
      </c>
      <c r="E1237" s="14" t="s">
        <v>3449</v>
      </c>
      <c r="F1237" s="14" t="s">
        <v>3450</v>
      </c>
      <c r="G1237" s="14" t="s">
        <v>3055</v>
      </c>
      <c r="H1237" s="14" t="s">
        <v>3055</v>
      </c>
      <c r="I1237" s="9" t="s">
        <v>3055</v>
      </c>
      <c r="J1237" s="9">
        <v>7</v>
      </c>
      <c r="K1237" s="14">
        <f>IF($E1237="","",IFERROR(INDEX('01_Cad_Pecas'!$H$2:$H$5000,MATCH($E1237,'01_Cad_Pecas'!$D$2:$D$5000,0)),IFERROR(INDEX('01_Cad_Pecas'!$H$2:$H$5000,MATCH(VALUE($E1237),'01_Cad_Pecas'!$D$2:$D$5000,0)),"")))</f>
        <v>5</v>
      </c>
      <c r="L1237" s="14">
        <f>IF($E1237="","",IFERROR(INDEX('01_Cad_Pecas'!$I$2:$I$5000,MATCH($E1237,'01_Cad_Pecas'!$D$2:$D$5000,0)),IFERROR(INDEX('01_Cad_Pecas'!$I$2:$I$5000,MATCH(VALUE($E1237),'01_Cad_Pecas'!$D$2:$D$5000,0)),"")))</f>
        <v>2.2400000000000002</v>
      </c>
      <c r="M1237" s="14">
        <f t="shared" si="202"/>
        <v>20.68</v>
      </c>
      <c r="N1237" s="14">
        <v>46209</v>
      </c>
      <c r="O1237" s="14">
        <v>7</v>
      </c>
      <c r="P1237" s="14"/>
      <c r="Q1237" s="14"/>
      <c r="R1237" s="14"/>
      <c r="S1237" s="14"/>
      <c r="T1237" s="14">
        <f t="shared" si="203"/>
        <v>1</v>
      </c>
      <c r="U1237" s="14" t="s">
        <v>36</v>
      </c>
      <c r="V1237" s="14"/>
      <c r="W1237" s="14"/>
      <c r="X1237" s="14"/>
      <c r="Y1237" s="14"/>
      <c r="Z1237" s="14"/>
      <c r="AA1237" s="11"/>
      <c r="AB1237" s="14" t="str">
        <f t="shared" si="204"/>
        <v>10210|56 COPIADORA</v>
      </c>
      <c r="AC1237" t="str">
        <f t="shared" si="205"/>
        <v>|10210|</v>
      </c>
      <c r="AD1237" t="str">
        <f t="shared" si="206"/>
        <v>56 COPIADORA</v>
      </c>
    </row>
    <row r="1238" spans="1:30" ht="24" customHeight="1" x14ac:dyDescent="0.35">
      <c r="A1238" s="35">
        <v>46206</v>
      </c>
      <c r="B1238" s="14" t="s">
        <v>3094</v>
      </c>
      <c r="C1238" s="14"/>
      <c r="D1238" s="14" t="s">
        <v>3055</v>
      </c>
      <c r="E1238" s="14" t="s">
        <v>3436</v>
      </c>
      <c r="F1238" s="14" t="s">
        <v>3437</v>
      </c>
      <c r="G1238" s="14" t="s">
        <v>3055</v>
      </c>
      <c r="H1238" s="14" t="s">
        <v>3055</v>
      </c>
      <c r="I1238" s="9" t="s">
        <v>3055</v>
      </c>
      <c r="J1238" s="9">
        <v>1</v>
      </c>
      <c r="K1238" s="14">
        <f>IF($E1238="","",IFERROR(INDEX('01_Cad_Pecas'!$H$2:$H$5000,MATCH($E1238,'01_Cad_Pecas'!$D$2:$D$5000,0)),IFERROR(INDEX('01_Cad_Pecas'!$H$2:$H$5000,MATCH(VALUE($E1238),'01_Cad_Pecas'!$D$2:$D$5000,0)),"")))</f>
        <v>5</v>
      </c>
      <c r="L1238" s="14">
        <f>IF($E1238="","",IFERROR(INDEX('01_Cad_Pecas'!$I$2:$I$5000,MATCH($E1238,'01_Cad_Pecas'!$D$2:$D$5000,0)),IFERROR(INDEX('01_Cad_Pecas'!$I$2:$I$5000,MATCH(VALUE($E1238),'01_Cad_Pecas'!$D$2:$D$5000,0)),"")))</f>
        <v>2.2400000000000002</v>
      </c>
      <c r="M1238" s="14">
        <f t="shared" si="202"/>
        <v>7.24</v>
      </c>
      <c r="N1238" s="14">
        <v>46209</v>
      </c>
      <c r="O1238" s="14">
        <v>1</v>
      </c>
      <c r="P1238" s="14"/>
      <c r="Q1238" s="14"/>
      <c r="R1238" s="14"/>
      <c r="S1238" s="14"/>
      <c r="T1238" s="14">
        <f t="shared" si="203"/>
        <v>1</v>
      </c>
      <c r="U1238" s="14" t="s">
        <v>36</v>
      </c>
      <c r="V1238" s="14"/>
      <c r="W1238" s="14"/>
      <c r="X1238" s="14"/>
      <c r="Y1238" s="14"/>
      <c r="Z1238" s="14"/>
      <c r="AA1238" s="11"/>
      <c r="AB1238" s="14" t="str">
        <f t="shared" si="204"/>
        <v>10210|56 COPIADORA</v>
      </c>
      <c r="AC1238" t="str">
        <f t="shared" si="205"/>
        <v>|10210|</v>
      </c>
      <c r="AD1238" t="str">
        <f t="shared" si="206"/>
        <v>56 COPIADORA</v>
      </c>
    </row>
    <row r="1239" spans="1:30" ht="24" customHeight="1" x14ac:dyDescent="0.35">
      <c r="A1239" s="35">
        <v>46206</v>
      </c>
      <c r="B1239" s="14" t="s">
        <v>3094</v>
      </c>
      <c r="C1239" s="14"/>
      <c r="D1239" s="14" t="s">
        <v>3055</v>
      </c>
      <c r="E1239" s="14" t="s">
        <v>3414</v>
      </c>
      <c r="F1239" s="14" t="s">
        <v>3415</v>
      </c>
      <c r="G1239" s="14" t="s">
        <v>3055</v>
      </c>
      <c r="H1239" s="14" t="s">
        <v>3055</v>
      </c>
      <c r="I1239" s="9" t="s">
        <v>3055</v>
      </c>
      <c r="J1239" s="9">
        <v>1</v>
      </c>
      <c r="K1239" s="14">
        <f>IF($E1239="","",IFERROR(INDEX('01_Cad_Pecas'!$H$2:$H$5000,MATCH($E1239,'01_Cad_Pecas'!$D$2:$D$5000,0)),IFERROR(INDEX('01_Cad_Pecas'!$H$2:$H$5000,MATCH(VALUE($E1239),'01_Cad_Pecas'!$D$2:$D$5000,0)),"")))</f>
        <v>5</v>
      </c>
      <c r="L1239" s="14">
        <f>IF($E1239="","",IFERROR(INDEX('01_Cad_Pecas'!$I$2:$I$5000,MATCH($E1239,'01_Cad_Pecas'!$D$2:$D$5000,0)),IFERROR(INDEX('01_Cad_Pecas'!$I$2:$I$5000,MATCH(VALUE($E1239),'01_Cad_Pecas'!$D$2:$D$5000,0)),"")))</f>
        <v>2.2400000000000002</v>
      </c>
      <c r="M1239" s="14">
        <f t="shared" si="202"/>
        <v>7.24</v>
      </c>
      <c r="N1239" s="14">
        <v>46209</v>
      </c>
      <c r="O1239" s="14">
        <v>1</v>
      </c>
      <c r="P1239" s="14"/>
      <c r="Q1239" s="14"/>
      <c r="R1239" s="14"/>
      <c r="S1239" s="14"/>
      <c r="T1239" s="14">
        <f t="shared" si="203"/>
        <v>1</v>
      </c>
      <c r="U1239" s="14" t="s">
        <v>36</v>
      </c>
      <c r="V1239" s="14"/>
      <c r="W1239" s="14"/>
      <c r="X1239" s="14"/>
      <c r="Y1239" s="14"/>
      <c r="Z1239" s="14"/>
      <c r="AA1239" s="11"/>
      <c r="AB1239" s="14" t="str">
        <f t="shared" si="204"/>
        <v>10210|56 COPIADORA</v>
      </c>
      <c r="AC1239" t="str">
        <f t="shared" si="205"/>
        <v>|10210|</v>
      </c>
      <c r="AD1239" t="str">
        <f t="shared" si="206"/>
        <v>56 COPIADORA</v>
      </c>
    </row>
    <row r="1240" spans="1:30" ht="24" customHeight="1" x14ac:dyDescent="0.35">
      <c r="A1240" s="35">
        <v>46206</v>
      </c>
      <c r="B1240" s="14" t="s">
        <v>3094</v>
      </c>
      <c r="C1240" s="14"/>
      <c r="D1240" s="14" t="s">
        <v>3055</v>
      </c>
      <c r="E1240" s="14" t="s">
        <v>3477</v>
      </c>
      <c r="F1240" s="14" t="s">
        <v>3478</v>
      </c>
      <c r="G1240" s="14" t="s">
        <v>3055</v>
      </c>
      <c r="H1240" s="14" t="s">
        <v>3055</v>
      </c>
      <c r="I1240" s="9" t="s">
        <v>3055</v>
      </c>
      <c r="J1240" s="9">
        <v>3</v>
      </c>
      <c r="K1240" s="14">
        <f>IF($E1240="","",IFERROR(INDEX('01_Cad_Pecas'!$H$2:$H$5000,MATCH($E1240,'01_Cad_Pecas'!$D$2:$D$5000,0)),IFERROR(INDEX('01_Cad_Pecas'!$H$2:$H$5000,MATCH(VALUE($E1240),'01_Cad_Pecas'!$D$2:$D$5000,0)),"")))</f>
        <v>2</v>
      </c>
      <c r="L1240" s="14">
        <f>IF($E1240="","",IFERROR(INDEX('01_Cad_Pecas'!$I$2:$I$5000,MATCH($E1240,'01_Cad_Pecas'!$D$2:$D$5000,0)),IFERROR(INDEX('01_Cad_Pecas'!$I$2:$I$5000,MATCH(VALUE($E1240),'01_Cad_Pecas'!$D$2:$D$5000,0)),"")))</f>
        <v>1.45</v>
      </c>
      <c r="M1240" s="14">
        <f t="shared" si="202"/>
        <v>6.35</v>
      </c>
      <c r="N1240" s="14">
        <v>46209</v>
      </c>
      <c r="O1240" s="14">
        <v>3</v>
      </c>
      <c r="P1240" s="14"/>
      <c r="Q1240" s="14"/>
      <c r="R1240" s="14"/>
      <c r="S1240" s="14"/>
      <c r="T1240" s="14">
        <f t="shared" si="203"/>
        <v>1</v>
      </c>
      <c r="U1240" s="14" t="s">
        <v>36</v>
      </c>
      <c r="V1240" s="14"/>
      <c r="W1240" s="14"/>
      <c r="X1240" s="14"/>
      <c r="Y1240" s="14"/>
      <c r="Z1240" s="14"/>
      <c r="AA1240" s="11"/>
      <c r="AB1240" s="14" t="str">
        <f t="shared" si="204"/>
        <v>10210|56 COPIADORA</v>
      </c>
      <c r="AC1240" t="str">
        <f t="shared" si="205"/>
        <v>|10210|</v>
      </c>
      <c r="AD1240" t="str">
        <f t="shared" si="206"/>
        <v>56 COPIADORA</v>
      </c>
    </row>
    <row r="1241" spans="1:30" ht="24" customHeight="1" x14ac:dyDescent="0.35">
      <c r="A1241" s="35">
        <v>46206</v>
      </c>
      <c r="B1241" s="14" t="s">
        <v>3094</v>
      </c>
      <c r="C1241" s="14"/>
      <c r="D1241" s="14" t="s">
        <v>3055</v>
      </c>
      <c r="E1241" s="14" t="s">
        <v>3474</v>
      </c>
      <c r="F1241" s="14" t="s">
        <v>2187</v>
      </c>
      <c r="G1241" s="14" t="s">
        <v>3055</v>
      </c>
      <c r="H1241" s="14" t="s">
        <v>3055</v>
      </c>
      <c r="I1241" s="9" t="s">
        <v>3055</v>
      </c>
      <c r="J1241" s="9">
        <v>18</v>
      </c>
      <c r="K1241" s="14">
        <f>IF($E1241="","",IFERROR(INDEX('01_Cad_Pecas'!$H$2:$H$5000,MATCH($E1241,'01_Cad_Pecas'!$D$2:$D$5000,0)),IFERROR(INDEX('01_Cad_Pecas'!$H$2:$H$5000,MATCH(VALUE($E1241),'01_Cad_Pecas'!$D$2:$D$5000,0)),"")))</f>
        <v>2</v>
      </c>
      <c r="L1241" s="14">
        <f>IF($E1241="","",IFERROR(INDEX('01_Cad_Pecas'!$I$2:$I$5000,MATCH($E1241,'01_Cad_Pecas'!$D$2:$D$5000,0)),IFERROR(INDEX('01_Cad_Pecas'!$I$2:$I$5000,MATCH(VALUE($E1241),'01_Cad_Pecas'!$D$2:$D$5000,0)),"")))</f>
        <v>1.45</v>
      </c>
      <c r="M1241" s="14">
        <f t="shared" si="202"/>
        <v>28.099999999999998</v>
      </c>
      <c r="N1241" s="14">
        <v>46209</v>
      </c>
      <c r="O1241" s="14">
        <v>18</v>
      </c>
      <c r="P1241" s="14"/>
      <c r="Q1241" s="14"/>
      <c r="R1241" s="14"/>
      <c r="S1241" s="14"/>
      <c r="T1241" s="14">
        <f t="shared" si="203"/>
        <v>1</v>
      </c>
      <c r="U1241" s="14" t="s">
        <v>36</v>
      </c>
      <c r="V1241" s="14"/>
      <c r="W1241" s="14"/>
      <c r="X1241" s="14"/>
      <c r="Y1241" s="14"/>
      <c r="Z1241" s="14"/>
      <c r="AA1241" s="11"/>
      <c r="AB1241" s="14" t="str">
        <f t="shared" si="204"/>
        <v>10210|56 COPIADORA</v>
      </c>
      <c r="AC1241" t="str">
        <f t="shared" si="205"/>
        <v>|10210|</v>
      </c>
      <c r="AD1241" t="str">
        <f t="shared" si="206"/>
        <v>56 COPIADORA</v>
      </c>
    </row>
    <row r="1242" spans="1:30" ht="24" customHeight="1" x14ac:dyDescent="0.35">
      <c r="A1242" s="35">
        <v>46206</v>
      </c>
      <c r="B1242" s="14" t="s">
        <v>3094</v>
      </c>
      <c r="C1242" s="14"/>
      <c r="D1242" s="14" t="s">
        <v>3055</v>
      </c>
      <c r="E1242" s="14" t="s">
        <v>3475</v>
      </c>
      <c r="F1242" s="14" t="s">
        <v>3215</v>
      </c>
      <c r="G1242" s="14" t="s">
        <v>3055</v>
      </c>
      <c r="H1242" s="14" t="s">
        <v>3055</v>
      </c>
      <c r="I1242" s="9" t="s">
        <v>3055</v>
      </c>
      <c r="J1242" s="9">
        <v>33</v>
      </c>
      <c r="K1242" s="14">
        <f>IF($E1242="","",IFERROR(INDEX('01_Cad_Pecas'!$H$2:$H$5000,MATCH($E1242,'01_Cad_Pecas'!$D$2:$D$5000,0)),IFERROR(INDEX('01_Cad_Pecas'!$H$2:$H$5000,MATCH(VALUE($E1242),'01_Cad_Pecas'!$D$2:$D$5000,0)),"")))</f>
        <v>2</v>
      </c>
      <c r="L1242" s="14">
        <f>IF($E1242="","",IFERROR(INDEX('01_Cad_Pecas'!$I$2:$I$5000,MATCH($E1242,'01_Cad_Pecas'!$D$2:$D$5000,0)),IFERROR(INDEX('01_Cad_Pecas'!$I$2:$I$5000,MATCH(VALUE($E1242),'01_Cad_Pecas'!$D$2:$D$5000,0)),"")))</f>
        <v>1.45</v>
      </c>
      <c r="M1242" s="14">
        <f t="shared" si="202"/>
        <v>49.85</v>
      </c>
      <c r="N1242" s="14">
        <v>46209</v>
      </c>
      <c r="O1242" s="14">
        <v>33</v>
      </c>
      <c r="P1242" s="14"/>
      <c r="Q1242" s="14"/>
      <c r="R1242" s="14"/>
      <c r="S1242" s="14"/>
      <c r="T1242" s="14">
        <f t="shared" si="203"/>
        <v>1</v>
      </c>
      <c r="U1242" s="14" t="s">
        <v>36</v>
      </c>
      <c r="V1242" s="14"/>
      <c r="W1242" s="14"/>
      <c r="X1242" s="14"/>
      <c r="Y1242" s="14"/>
      <c r="Z1242" s="14"/>
      <c r="AA1242" s="11"/>
      <c r="AB1242" s="14" t="str">
        <f t="shared" si="204"/>
        <v>10210|56 COPIADORA</v>
      </c>
      <c r="AC1242" t="str">
        <f t="shared" si="205"/>
        <v>|10210|</v>
      </c>
      <c r="AD1242" t="str">
        <f t="shared" si="206"/>
        <v>56 COPIADORA</v>
      </c>
    </row>
    <row r="1243" spans="1:30" ht="24" customHeight="1" x14ac:dyDescent="0.35">
      <c r="A1243" s="35">
        <v>46206</v>
      </c>
      <c r="B1243" s="14" t="s">
        <v>3094</v>
      </c>
      <c r="C1243" s="14"/>
      <c r="D1243" s="14" t="s">
        <v>3055</v>
      </c>
      <c r="E1243" s="14" t="s">
        <v>3481</v>
      </c>
      <c r="F1243" s="14" t="s">
        <v>3216</v>
      </c>
      <c r="G1243" s="14" t="s">
        <v>3055</v>
      </c>
      <c r="H1243" s="14" t="s">
        <v>3055</v>
      </c>
      <c r="I1243" s="9" t="s">
        <v>3055</v>
      </c>
      <c r="J1243" s="9">
        <v>1</v>
      </c>
      <c r="K1243" s="14">
        <f>IF($E1243="","",IFERROR(INDEX('01_Cad_Pecas'!$H$2:$H$5000,MATCH($E1243,'01_Cad_Pecas'!$D$2:$D$5000,0)),IFERROR(INDEX('01_Cad_Pecas'!$H$2:$H$5000,MATCH(VALUE($E1243),'01_Cad_Pecas'!$D$2:$D$5000,0)),"")))</f>
        <v>2</v>
      </c>
      <c r="L1243" s="14">
        <f>IF($E1243="","",IFERROR(INDEX('01_Cad_Pecas'!$I$2:$I$5000,MATCH($E1243,'01_Cad_Pecas'!$D$2:$D$5000,0)),IFERROR(INDEX('01_Cad_Pecas'!$I$2:$I$5000,MATCH(VALUE($E1243),'01_Cad_Pecas'!$D$2:$D$5000,0)),"")))</f>
        <v>1.45</v>
      </c>
      <c r="M1243" s="14">
        <f t="shared" si="202"/>
        <v>3.45</v>
      </c>
      <c r="N1243" s="14">
        <v>46209</v>
      </c>
      <c r="O1243" s="14">
        <v>1</v>
      </c>
      <c r="P1243" s="14"/>
      <c r="Q1243" s="14"/>
      <c r="R1243" s="14"/>
      <c r="S1243" s="14"/>
      <c r="T1243" s="14">
        <f t="shared" si="203"/>
        <v>1</v>
      </c>
      <c r="U1243" s="14" t="s">
        <v>36</v>
      </c>
      <c r="V1243" s="14"/>
      <c r="W1243" s="14"/>
      <c r="X1243" s="14"/>
      <c r="Y1243" s="14"/>
      <c r="Z1243" s="14"/>
      <c r="AA1243" s="11"/>
      <c r="AB1243" s="14" t="str">
        <f t="shared" si="204"/>
        <v>10210|56 COPIADORA</v>
      </c>
      <c r="AC1243" t="str">
        <f t="shared" si="205"/>
        <v>|10210|</v>
      </c>
      <c r="AD1243" t="str">
        <f t="shared" si="206"/>
        <v>56 COPIADORA</v>
      </c>
    </row>
    <row r="1244" spans="1:30" ht="24" customHeight="1" x14ac:dyDescent="0.35">
      <c r="A1244" s="35">
        <v>46206</v>
      </c>
      <c r="B1244" s="14" t="s">
        <v>3094</v>
      </c>
      <c r="C1244" s="14"/>
      <c r="D1244" s="14" t="s">
        <v>3055</v>
      </c>
      <c r="E1244" s="14" t="s">
        <v>3476</v>
      </c>
      <c r="F1244" s="14" t="s">
        <v>3221</v>
      </c>
      <c r="G1244" s="14" t="s">
        <v>3055</v>
      </c>
      <c r="H1244" s="14" t="s">
        <v>3055</v>
      </c>
      <c r="I1244" s="9" t="s">
        <v>3055</v>
      </c>
      <c r="J1244" s="9">
        <v>10</v>
      </c>
      <c r="K1244" s="14">
        <f>IF($E1244="","",IFERROR(INDEX('01_Cad_Pecas'!$H$2:$H$5000,MATCH($E1244,'01_Cad_Pecas'!$D$2:$D$5000,0)),IFERROR(INDEX('01_Cad_Pecas'!$H$2:$H$5000,MATCH(VALUE($E1244),'01_Cad_Pecas'!$D$2:$D$5000,0)),"")))</f>
        <v>2</v>
      </c>
      <c r="L1244" s="14">
        <f>IF($E1244="","",IFERROR(INDEX('01_Cad_Pecas'!$I$2:$I$5000,MATCH($E1244,'01_Cad_Pecas'!$D$2:$D$5000,0)),IFERROR(INDEX('01_Cad_Pecas'!$I$2:$I$5000,MATCH(VALUE($E1244),'01_Cad_Pecas'!$D$2:$D$5000,0)),"")))</f>
        <v>1.45</v>
      </c>
      <c r="M1244" s="14">
        <f t="shared" si="202"/>
        <v>16.5</v>
      </c>
      <c r="N1244" s="14">
        <v>46209</v>
      </c>
      <c r="O1244" s="14">
        <v>10</v>
      </c>
      <c r="P1244" s="14"/>
      <c r="Q1244" s="14"/>
      <c r="R1244" s="14"/>
      <c r="S1244" s="14"/>
      <c r="T1244" s="14">
        <f t="shared" si="203"/>
        <v>1</v>
      </c>
      <c r="U1244" s="14" t="s">
        <v>36</v>
      </c>
      <c r="V1244" s="14"/>
      <c r="W1244" s="14"/>
      <c r="X1244" s="14"/>
      <c r="Y1244" s="14"/>
      <c r="Z1244" s="14"/>
      <c r="AA1244" s="11"/>
      <c r="AB1244" s="14" t="str">
        <f t="shared" si="204"/>
        <v>10210|56 COPIADORA</v>
      </c>
      <c r="AC1244" t="str">
        <f t="shared" si="205"/>
        <v>|10210|</v>
      </c>
      <c r="AD1244" t="str">
        <f t="shared" si="206"/>
        <v>56 COPIADORA</v>
      </c>
    </row>
    <row r="1245" spans="1:30" ht="24" customHeight="1" x14ac:dyDescent="0.35">
      <c r="A1245" s="35">
        <v>46218</v>
      </c>
      <c r="B1245" s="14" t="s">
        <v>3096</v>
      </c>
      <c r="C1245" s="14"/>
      <c r="D1245" s="10" t="s">
        <v>3044</v>
      </c>
      <c r="E1245" s="14" t="s">
        <v>3482</v>
      </c>
      <c r="F1245" s="14" t="s">
        <v>1427</v>
      </c>
      <c r="G1245" s="10" t="s">
        <v>3044</v>
      </c>
      <c r="H1245" s="10" t="s">
        <v>3044</v>
      </c>
      <c r="I1245" s="9" t="s">
        <v>3097</v>
      </c>
      <c r="J1245" s="9">
        <v>102</v>
      </c>
      <c r="K1245" s="14">
        <f>IF($E1245="","",IFERROR(INDEX('01_Cad_Pecas'!$H$2:$H$5000,MATCH($E1245,'01_Cad_Pecas'!$D$2:$D$5000,0)),IFERROR(INDEX('01_Cad_Pecas'!$H$2:$H$5000,MATCH(VALUE($E1245),'01_Cad_Pecas'!$D$2:$D$5000,0)),"")))</f>
        <v>0</v>
      </c>
      <c r="L1245" s="14">
        <f>IF($E1245="","",IFERROR(INDEX('01_Cad_Pecas'!$I$2:$I$5000,MATCH($E1245,'01_Cad_Pecas'!$D$2:$D$5000,0)),IFERROR(INDEX('01_Cad_Pecas'!$I$2:$I$5000,MATCH(VALUE($E1245),'01_Cad_Pecas'!$D$2:$D$5000,0)),"")))</f>
        <v>0.32519999999999999</v>
      </c>
      <c r="M1245" s="14">
        <f t="shared" si="202"/>
        <v>33.170400000000001</v>
      </c>
      <c r="N1245" s="9">
        <v>46218</v>
      </c>
      <c r="O1245" s="9">
        <v>102</v>
      </c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1"/>
      <c r="AB1245" s="14" t="str">
        <f t="shared" si="204"/>
        <v>10187,10189,10190,10191,|SEM_SETOR</v>
      </c>
      <c r="AC1245" t="str">
        <f t="shared" si="205"/>
        <v>|10187|10189|10190|10191|</v>
      </c>
      <c r="AD1245" t="str">
        <f t="shared" si="206"/>
        <v>SEM_SETOR</v>
      </c>
    </row>
    <row r="1246" spans="1:30" ht="24" customHeight="1" x14ac:dyDescent="0.35">
      <c r="A1246" s="35">
        <v>46218</v>
      </c>
      <c r="B1246" s="14" t="s">
        <v>3096</v>
      </c>
      <c r="C1246" s="14"/>
      <c r="D1246" s="10" t="s">
        <v>3044</v>
      </c>
      <c r="E1246" s="14" t="s">
        <v>3483</v>
      </c>
      <c r="F1246" s="14" t="s">
        <v>1435</v>
      </c>
      <c r="G1246" s="10" t="s">
        <v>3044</v>
      </c>
      <c r="H1246" s="10" t="s">
        <v>3044</v>
      </c>
      <c r="I1246" s="9" t="s">
        <v>3097</v>
      </c>
      <c r="J1246" s="9">
        <v>420</v>
      </c>
      <c r="K1246" s="14">
        <f>IF($E1246="","",IFERROR(INDEX('01_Cad_Pecas'!$H$2:$H$5000,MATCH($E1246,'01_Cad_Pecas'!$D$2:$D$5000,0)),IFERROR(INDEX('01_Cad_Pecas'!$H$2:$H$5000,MATCH(VALUE($E1246),'01_Cad_Pecas'!$D$2:$D$5000,0)),"")))</f>
        <v>0</v>
      </c>
      <c r="L1246" s="14">
        <f>IF($E1246="","",IFERROR(INDEX('01_Cad_Pecas'!$I$2:$I$5000,MATCH($E1246,'01_Cad_Pecas'!$D$2:$D$5000,0)),IFERROR(INDEX('01_Cad_Pecas'!$I$2:$I$5000,MATCH(VALUE($E1246),'01_Cad_Pecas'!$D$2:$D$5000,0)),"")))</f>
        <v>0.32519999999999999</v>
      </c>
      <c r="M1246" s="14">
        <f t="shared" si="202"/>
        <v>136.584</v>
      </c>
      <c r="N1246" s="9">
        <v>46218</v>
      </c>
      <c r="O1246" s="9">
        <v>420</v>
      </c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1"/>
      <c r="AB1246" s="14" t="str">
        <f t="shared" si="204"/>
        <v>10187,10189,10190,10191,|SEM_SETOR</v>
      </c>
      <c r="AC1246" t="str">
        <f t="shared" si="205"/>
        <v>|10187|10189|10190|10191|</v>
      </c>
      <c r="AD1246" t="str">
        <f t="shared" si="206"/>
        <v>SEM_SETOR</v>
      </c>
    </row>
    <row r="1247" spans="1:30" ht="24" customHeight="1" x14ac:dyDescent="0.35">
      <c r="A1247" s="35">
        <v>46203</v>
      </c>
      <c r="B1247" s="14" t="s">
        <v>3098</v>
      </c>
      <c r="C1247" s="14"/>
      <c r="D1247" s="10" t="s">
        <v>3044</v>
      </c>
      <c r="E1247" s="14" t="s">
        <v>3484</v>
      </c>
      <c r="F1247" s="14" t="s">
        <v>1336</v>
      </c>
      <c r="G1247" s="10" t="s">
        <v>3044</v>
      </c>
      <c r="H1247" s="10" t="s">
        <v>3044</v>
      </c>
      <c r="I1247" s="9" t="s">
        <v>3097</v>
      </c>
      <c r="J1247" s="9">
        <v>4</v>
      </c>
      <c r="K1247" s="14">
        <f>IF($E1247="","",IFERROR(INDEX('01_Cad_Pecas'!$H$2:$H$5000,MATCH($E1247,'01_Cad_Pecas'!$D$2:$D$5000,0)),IFERROR(INDEX('01_Cad_Pecas'!$H$2:$H$5000,MATCH(VALUE($E1247),'01_Cad_Pecas'!$D$2:$D$5000,0)),"")))</f>
        <v>0</v>
      </c>
      <c r="L1247" s="14">
        <f>IF($E1247="","",IFERROR(INDEX('01_Cad_Pecas'!$I$2:$I$5000,MATCH($E1247,'01_Cad_Pecas'!$D$2:$D$5000,0)),IFERROR(INDEX('01_Cad_Pecas'!$I$2:$I$5000,MATCH(VALUE($E1247),'01_Cad_Pecas'!$D$2:$D$5000,0)),"")))</f>
        <v>0.32519999999999999</v>
      </c>
      <c r="M1247" s="14">
        <f t="shared" si="202"/>
        <v>1.3008</v>
      </c>
      <c r="N1247" s="9">
        <v>46203</v>
      </c>
      <c r="O1247" s="9">
        <v>4</v>
      </c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1"/>
      <c r="AB1247" s="14" t="str">
        <f t="shared" si="204"/>
        <v>10199,10200,10204,10201,|SEM_SETOR</v>
      </c>
      <c r="AC1247" t="str">
        <f t="shared" si="205"/>
        <v>|10199|10200|10204|10201|</v>
      </c>
      <c r="AD1247" t="str">
        <f t="shared" si="206"/>
        <v>SEM_SETOR</v>
      </c>
    </row>
    <row r="1248" spans="1:30" ht="24" customHeight="1" x14ac:dyDescent="0.35">
      <c r="A1248" s="35">
        <v>46204</v>
      </c>
      <c r="B1248" s="14" t="s">
        <v>3098</v>
      </c>
      <c r="C1248" s="14"/>
      <c r="D1248" s="10" t="s">
        <v>3044</v>
      </c>
      <c r="E1248" s="14" t="s">
        <v>3485</v>
      </c>
      <c r="F1248" s="14" t="s">
        <v>1411</v>
      </c>
      <c r="G1248" s="10" t="s">
        <v>3044</v>
      </c>
      <c r="H1248" s="10" t="s">
        <v>3044</v>
      </c>
      <c r="I1248" s="9" t="s">
        <v>3097</v>
      </c>
      <c r="J1248" s="9">
        <v>4</v>
      </c>
      <c r="K1248" s="14">
        <f>IF($E1248="","",IFERROR(INDEX('01_Cad_Pecas'!$H$2:$H$5000,MATCH($E1248,'01_Cad_Pecas'!$D$2:$D$5000,0)),IFERROR(INDEX('01_Cad_Pecas'!$H$2:$H$5000,MATCH(VALUE($E1248),'01_Cad_Pecas'!$D$2:$D$5000,0)),"")))</f>
        <v>0</v>
      </c>
      <c r="L1248" s="14">
        <f>IF($E1248="","",IFERROR(INDEX('01_Cad_Pecas'!$I$2:$I$5000,MATCH($E1248,'01_Cad_Pecas'!$D$2:$D$5000,0)),IFERROR(INDEX('01_Cad_Pecas'!$I$2:$I$5000,MATCH(VALUE($E1248),'01_Cad_Pecas'!$D$2:$D$5000,0)),"")))</f>
        <v>0.32519999999999999</v>
      </c>
      <c r="M1248" s="14">
        <f t="shared" si="202"/>
        <v>1.3008</v>
      </c>
      <c r="N1248" s="9">
        <v>46204</v>
      </c>
      <c r="O1248" s="9">
        <v>4</v>
      </c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1"/>
      <c r="AB1248" s="14" t="str">
        <f t="shared" si="204"/>
        <v>10199,10200,10204,10201,|SEM_SETOR</v>
      </c>
      <c r="AC1248" t="str">
        <f t="shared" si="205"/>
        <v>|10199|10200|10204|10201|</v>
      </c>
      <c r="AD1248" t="str">
        <f t="shared" si="206"/>
        <v>SEM_SETOR</v>
      </c>
    </row>
    <row r="1249" spans="1:30" ht="24" customHeight="1" x14ac:dyDescent="0.35">
      <c r="A1249" s="35">
        <v>46205</v>
      </c>
      <c r="B1249" s="14" t="s">
        <v>3098</v>
      </c>
      <c r="C1249" s="14"/>
      <c r="D1249" s="10" t="s">
        <v>3044</v>
      </c>
      <c r="E1249" s="14" t="s">
        <v>3486</v>
      </c>
      <c r="F1249" s="14" t="s">
        <v>1417</v>
      </c>
      <c r="G1249" s="10" t="s">
        <v>3044</v>
      </c>
      <c r="H1249" s="10" t="s">
        <v>3044</v>
      </c>
      <c r="I1249" s="9" t="s">
        <v>3097</v>
      </c>
      <c r="J1249" s="9">
        <v>360</v>
      </c>
      <c r="K1249" s="14">
        <f>IF($E1249="","",IFERROR(INDEX('01_Cad_Pecas'!$H$2:$H$5000,MATCH($E1249,'01_Cad_Pecas'!$D$2:$D$5000,0)),IFERROR(INDEX('01_Cad_Pecas'!$H$2:$H$5000,MATCH(VALUE($E1249),'01_Cad_Pecas'!$D$2:$D$5000,0)),"")))</f>
        <v>0</v>
      </c>
      <c r="L1249" s="14">
        <f>IF($E1249="","",IFERROR(INDEX('01_Cad_Pecas'!$I$2:$I$5000,MATCH($E1249,'01_Cad_Pecas'!$D$2:$D$5000,0)),IFERROR(INDEX('01_Cad_Pecas'!$I$2:$I$5000,MATCH(VALUE($E1249),'01_Cad_Pecas'!$D$2:$D$5000,0)),"")))</f>
        <v>0.32519999999999999</v>
      </c>
      <c r="M1249" s="14">
        <f t="shared" si="202"/>
        <v>117.072</v>
      </c>
      <c r="N1249" s="9">
        <v>46205</v>
      </c>
      <c r="O1249" s="9">
        <v>360</v>
      </c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1"/>
      <c r="AB1249" s="14" t="str">
        <f t="shared" si="204"/>
        <v>10199,10200,10204,10201,|SEM_SETOR</v>
      </c>
      <c r="AC1249" t="str">
        <f t="shared" si="205"/>
        <v>|10199|10200|10204|10201|</v>
      </c>
      <c r="AD1249" t="str">
        <f t="shared" si="206"/>
        <v>SEM_SETOR</v>
      </c>
    </row>
    <row r="1250" spans="1:30" ht="24" customHeight="1" x14ac:dyDescent="0.35">
      <c r="A1250" s="35">
        <v>46206</v>
      </c>
      <c r="B1250" s="14" t="s">
        <v>3098</v>
      </c>
      <c r="C1250" s="14"/>
      <c r="D1250" s="10" t="s">
        <v>3044</v>
      </c>
      <c r="E1250" s="14" t="s">
        <v>3487</v>
      </c>
      <c r="F1250" s="14" t="s">
        <v>1419</v>
      </c>
      <c r="G1250" s="10" t="s">
        <v>3044</v>
      </c>
      <c r="H1250" s="10" t="s">
        <v>3044</v>
      </c>
      <c r="I1250" s="9" t="s">
        <v>3097</v>
      </c>
      <c r="J1250" s="9">
        <v>44</v>
      </c>
      <c r="K1250" s="14">
        <f>IF($E1250="","",IFERROR(INDEX('01_Cad_Pecas'!$H$2:$H$5000,MATCH($E1250,'01_Cad_Pecas'!$D$2:$D$5000,0)),IFERROR(INDEX('01_Cad_Pecas'!$H$2:$H$5000,MATCH(VALUE($E1250),'01_Cad_Pecas'!$D$2:$D$5000,0)),"")))</f>
        <v>0</v>
      </c>
      <c r="L1250" s="14">
        <f>IF($E1250="","",IFERROR(INDEX('01_Cad_Pecas'!$I$2:$I$5000,MATCH($E1250,'01_Cad_Pecas'!$D$2:$D$5000,0)),IFERROR(INDEX('01_Cad_Pecas'!$I$2:$I$5000,MATCH(VALUE($E1250),'01_Cad_Pecas'!$D$2:$D$5000,0)),"")))</f>
        <v>0.32519999999999999</v>
      </c>
      <c r="M1250" s="14">
        <f t="shared" si="202"/>
        <v>14.3088</v>
      </c>
      <c r="N1250" s="9">
        <v>46206</v>
      </c>
      <c r="O1250" s="9">
        <v>44</v>
      </c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1"/>
      <c r="AB1250" s="14" t="str">
        <f t="shared" si="204"/>
        <v>10199,10200,10204,10201,|SEM_SETOR</v>
      </c>
      <c r="AC1250" t="str">
        <f t="shared" si="205"/>
        <v>|10199|10200|10204|10201|</v>
      </c>
      <c r="AD1250" t="str">
        <f t="shared" si="206"/>
        <v>SEM_SETOR</v>
      </c>
    </row>
    <row r="1251" spans="1:30" ht="24" customHeight="1" x14ac:dyDescent="0.35">
      <c r="A1251" s="35">
        <v>46207</v>
      </c>
      <c r="B1251" s="14" t="s">
        <v>3098</v>
      </c>
      <c r="C1251" s="14"/>
      <c r="D1251" s="10" t="s">
        <v>3044</v>
      </c>
      <c r="E1251" s="14" t="s">
        <v>3488</v>
      </c>
      <c r="F1251" s="14" t="s">
        <v>1421</v>
      </c>
      <c r="G1251" s="10" t="s">
        <v>3044</v>
      </c>
      <c r="H1251" s="10" t="s">
        <v>3044</v>
      </c>
      <c r="I1251" s="9" t="s">
        <v>3097</v>
      </c>
      <c r="J1251" s="9">
        <v>52</v>
      </c>
      <c r="K1251" s="14">
        <f>IF($E1251="","",IFERROR(INDEX('01_Cad_Pecas'!$H$2:$H$5000,MATCH($E1251,'01_Cad_Pecas'!$D$2:$D$5000,0)),IFERROR(INDEX('01_Cad_Pecas'!$H$2:$H$5000,MATCH(VALUE($E1251),'01_Cad_Pecas'!$D$2:$D$5000,0)),"")))</f>
        <v>0</v>
      </c>
      <c r="L1251" s="14">
        <f>IF($E1251="","",IFERROR(INDEX('01_Cad_Pecas'!$I$2:$I$5000,MATCH($E1251,'01_Cad_Pecas'!$D$2:$D$5000,0)),IFERROR(INDEX('01_Cad_Pecas'!$I$2:$I$5000,MATCH(VALUE($E1251),'01_Cad_Pecas'!$D$2:$D$5000,0)),"")))</f>
        <v>0.32519999999999999</v>
      </c>
      <c r="M1251" s="14">
        <f t="shared" si="202"/>
        <v>16.910399999999999</v>
      </c>
      <c r="N1251" s="9">
        <v>46207</v>
      </c>
      <c r="O1251" s="9">
        <v>52</v>
      </c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1"/>
      <c r="AB1251" s="14" t="str">
        <f t="shared" si="204"/>
        <v>10199,10200,10204,10201,|SEM_SETOR</v>
      </c>
      <c r="AC1251" t="str">
        <f t="shared" si="205"/>
        <v>|10199|10200|10204|10201|</v>
      </c>
      <c r="AD1251" t="str">
        <f t="shared" si="206"/>
        <v>SEM_SETOR</v>
      </c>
    </row>
    <row r="1252" spans="1:30" ht="24" customHeight="1" x14ac:dyDescent="0.35">
      <c r="A1252" s="35">
        <v>46208</v>
      </c>
      <c r="B1252" s="14" t="s">
        <v>3098</v>
      </c>
      <c r="C1252" s="14"/>
      <c r="D1252" s="10" t="s">
        <v>3044</v>
      </c>
      <c r="E1252" s="14" t="s">
        <v>3489</v>
      </c>
      <c r="F1252" s="14" t="s">
        <v>1428</v>
      </c>
      <c r="G1252" s="10" t="s">
        <v>3044</v>
      </c>
      <c r="H1252" s="10" t="s">
        <v>3044</v>
      </c>
      <c r="I1252" s="9" t="s">
        <v>3097</v>
      </c>
      <c r="J1252" s="9">
        <v>298</v>
      </c>
      <c r="K1252" s="14">
        <f>IF($E1252="","",IFERROR(INDEX('01_Cad_Pecas'!$H$2:$H$5000,MATCH($E1252,'01_Cad_Pecas'!$D$2:$D$5000,0)),IFERROR(INDEX('01_Cad_Pecas'!$H$2:$H$5000,MATCH(VALUE($E1252),'01_Cad_Pecas'!$D$2:$D$5000,0)),"")))</f>
        <v>0</v>
      </c>
      <c r="L1252" s="14">
        <f>IF($E1252="","",IFERROR(INDEX('01_Cad_Pecas'!$I$2:$I$5000,MATCH($E1252,'01_Cad_Pecas'!$D$2:$D$5000,0)),IFERROR(INDEX('01_Cad_Pecas'!$I$2:$I$5000,MATCH(VALUE($E1252),'01_Cad_Pecas'!$D$2:$D$5000,0)),"")))</f>
        <v>0.32519999999999999</v>
      </c>
      <c r="M1252" s="14">
        <f t="shared" si="202"/>
        <v>96.909599999999998</v>
      </c>
      <c r="N1252" s="9">
        <v>46208</v>
      </c>
      <c r="O1252" s="9">
        <v>298</v>
      </c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1"/>
      <c r="AB1252" s="14" t="str">
        <f t="shared" si="204"/>
        <v>10199,10200,10204,10201,|SEM_SETOR</v>
      </c>
      <c r="AC1252" t="str">
        <f t="shared" si="205"/>
        <v>|10199|10200|10204|10201|</v>
      </c>
      <c r="AD1252" t="str">
        <f t="shared" si="206"/>
        <v>SEM_SETOR</v>
      </c>
    </row>
    <row r="1253" spans="1:30" ht="24" customHeight="1" x14ac:dyDescent="0.35">
      <c r="A1253" s="35">
        <v>46209</v>
      </c>
      <c r="B1253" s="14" t="s">
        <v>3098</v>
      </c>
      <c r="C1253" s="14"/>
      <c r="D1253" s="10" t="s">
        <v>3044</v>
      </c>
      <c r="E1253" s="14" t="s">
        <v>3490</v>
      </c>
      <c r="F1253" s="14" t="s">
        <v>1433</v>
      </c>
      <c r="G1253" s="10" t="s">
        <v>3044</v>
      </c>
      <c r="H1253" s="10" t="s">
        <v>3044</v>
      </c>
      <c r="I1253" s="9" t="s">
        <v>3097</v>
      </c>
      <c r="J1253" s="9">
        <v>30</v>
      </c>
      <c r="K1253" s="14">
        <f>IF($E1253="","",IFERROR(INDEX('01_Cad_Pecas'!$H$2:$H$5000,MATCH($E1253,'01_Cad_Pecas'!$D$2:$D$5000,0)),IFERROR(INDEX('01_Cad_Pecas'!$H$2:$H$5000,MATCH(VALUE($E1253),'01_Cad_Pecas'!$D$2:$D$5000,0)),"")))</f>
        <v>0</v>
      </c>
      <c r="L1253" s="14">
        <f>IF($E1253="","",IFERROR(INDEX('01_Cad_Pecas'!$I$2:$I$5000,MATCH($E1253,'01_Cad_Pecas'!$D$2:$D$5000,0)),IFERROR(INDEX('01_Cad_Pecas'!$I$2:$I$5000,MATCH(VALUE($E1253),'01_Cad_Pecas'!$D$2:$D$5000,0)),"")))</f>
        <v>0.32519999999999999</v>
      </c>
      <c r="M1253" s="14">
        <f t="shared" si="202"/>
        <v>9.7560000000000002</v>
      </c>
      <c r="N1253" s="9">
        <v>46209</v>
      </c>
      <c r="O1253" s="9">
        <v>30</v>
      </c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1"/>
      <c r="AB1253" s="14" t="str">
        <f t="shared" si="204"/>
        <v>10199,10200,10204,10201,|SEM_SETOR</v>
      </c>
      <c r="AC1253" t="str">
        <f t="shared" si="205"/>
        <v>|10199|10200|10204|10201|</v>
      </c>
      <c r="AD1253" t="str">
        <f t="shared" si="206"/>
        <v>SEM_SETOR</v>
      </c>
    </row>
    <row r="1254" spans="1:30" ht="24" customHeight="1" x14ac:dyDescent="0.35">
      <c r="A1254" s="35">
        <v>46210</v>
      </c>
      <c r="B1254" s="14" t="s">
        <v>3098</v>
      </c>
      <c r="C1254" s="14"/>
      <c r="D1254" s="10" t="s">
        <v>3044</v>
      </c>
      <c r="E1254" s="14" t="s">
        <v>3491</v>
      </c>
      <c r="F1254" s="14" t="s">
        <v>1439</v>
      </c>
      <c r="G1254" s="10" t="s">
        <v>3044</v>
      </c>
      <c r="H1254" s="10" t="s">
        <v>3044</v>
      </c>
      <c r="I1254" s="9" t="s">
        <v>3097</v>
      </c>
      <c r="J1254" s="9">
        <v>132</v>
      </c>
      <c r="K1254" s="14">
        <f>IF($E1254="","",IFERROR(INDEX('01_Cad_Pecas'!$H$2:$H$5000,MATCH($E1254,'01_Cad_Pecas'!$D$2:$D$5000,0)),IFERROR(INDEX('01_Cad_Pecas'!$H$2:$H$5000,MATCH(VALUE($E1254),'01_Cad_Pecas'!$D$2:$D$5000,0)),"")))</f>
        <v>0</v>
      </c>
      <c r="L1254" s="14">
        <f>IF($E1254="","",IFERROR(INDEX('01_Cad_Pecas'!$I$2:$I$5000,MATCH($E1254,'01_Cad_Pecas'!$D$2:$D$5000,0)),IFERROR(INDEX('01_Cad_Pecas'!$I$2:$I$5000,MATCH(VALUE($E1254),'01_Cad_Pecas'!$D$2:$D$5000,0)),"")))</f>
        <v>0.32519999999999999</v>
      </c>
      <c r="M1254" s="14">
        <f t="shared" si="202"/>
        <v>42.926400000000001</v>
      </c>
      <c r="N1254" s="9">
        <v>46210</v>
      </c>
      <c r="O1254" s="9">
        <v>132</v>
      </c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1"/>
      <c r="AB1254" s="14" t="str">
        <f t="shared" si="204"/>
        <v>10199,10200,10204,10201,|SEM_SETOR</v>
      </c>
      <c r="AC1254" t="str">
        <f t="shared" si="205"/>
        <v>|10199|10200|10204|10201|</v>
      </c>
      <c r="AD1254" t="str">
        <f t="shared" si="206"/>
        <v>SEM_SETOR</v>
      </c>
    </row>
    <row r="1255" spans="1:30" ht="24" customHeight="1" x14ac:dyDescent="0.35">
      <c r="A1255" s="35">
        <v>46211</v>
      </c>
      <c r="B1255" s="14" t="s">
        <v>3099</v>
      </c>
      <c r="C1255" s="14"/>
      <c r="D1255" s="10" t="s">
        <v>3044</v>
      </c>
      <c r="E1255" s="14" t="s">
        <v>3492</v>
      </c>
      <c r="F1255" s="14" t="s">
        <v>1412</v>
      </c>
      <c r="G1255" s="10" t="s">
        <v>3044</v>
      </c>
      <c r="H1255" s="10" t="s">
        <v>3044</v>
      </c>
      <c r="I1255" s="9" t="s">
        <v>3097</v>
      </c>
      <c r="J1255" s="9">
        <v>32</v>
      </c>
      <c r="K1255" s="14">
        <f>IF($E1255="","",IFERROR(INDEX('01_Cad_Pecas'!$H$2:$H$5000,MATCH($E1255,'01_Cad_Pecas'!$D$2:$D$5000,0)),IFERROR(INDEX('01_Cad_Pecas'!$H$2:$H$5000,MATCH(VALUE($E1255),'01_Cad_Pecas'!$D$2:$D$5000,0)),"")))</f>
        <v>0</v>
      </c>
      <c r="L1255" s="14">
        <f>IF($E1255="","",IFERROR(INDEX('01_Cad_Pecas'!$I$2:$I$5000,MATCH($E1255,'01_Cad_Pecas'!$D$2:$D$5000,0)),IFERROR(INDEX('01_Cad_Pecas'!$I$2:$I$5000,MATCH(VALUE($E1255),'01_Cad_Pecas'!$D$2:$D$5000,0)),"")))</f>
        <v>0.32519999999999999</v>
      </c>
      <c r="M1255" s="14">
        <f t="shared" si="202"/>
        <v>10.4064</v>
      </c>
      <c r="N1255" s="9">
        <v>46211</v>
      </c>
      <c r="O1255" s="9">
        <v>32</v>
      </c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1"/>
      <c r="AB1255" s="14" t="str">
        <f t="shared" si="204"/>
        <v>10210,10211|SEM_SETOR</v>
      </c>
      <c r="AC1255" t="str">
        <f t="shared" si="205"/>
        <v>|10210|10211|</v>
      </c>
      <c r="AD1255" t="str">
        <f t="shared" si="206"/>
        <v>SEM_SETOR</v>
      </c>
    </row>
    <row r="1256" spans="1:30" ht="24" customHeight="1" x14ac:dyDescent="0.35">
      <c r="A1256" s="35">
        <v>46212</v>
      </c>
      <c r="B1256" s="14" t="s">
        <v>3099</v>
      </c>
      <c r="C1256" s="14"/>
      <c r="D1256" s="10" t="s">
        <v>3044</v>
      </c>
      <c r="E1256" s="14" t="s">
        <v>3493</v>
      </c>
      <c r="F1256" s="14" t="s">
        <v>1413</v>
      </c>
      <c r="G1256" s="10" t="s">
        <v>3044</v>
      </c>
      <c r="H1256" s="10" t="s">
        <v>3044</v>
      </c>
      <c r="I1256" s="9" t="s">
        <v>3097</v>
      </c>
      <c r="J1256" s="9">
        <v>6</v>
      </c>
      <c r="K1256" s="14">
        <f>IF($E1256="","",IFERROR(INDEX('01_Cad_Pecas'!$H$2:$H$5000,MATCH($E1256,'01_Cad_Pecas'!$D$2:$D$5000,0)),IFERROR(INDEX('01_Cad_Pecas'!$H$2:$H$5000,MATCH(VALUE($E1256),'01_Cad_Pecas'!$D$2:$D$5000,0)),"")))</f>
        <v>0</v>
      </c>
      <c r="L1256" s="14">
        <f>IF($E1256="","",IFERROR(INDEX('01_Cad_Pecas'!$I$2:$I$5000,MATCH($E1256,'01_Cad_Pecas'!$D$2:$D$5000,0)),IFERROR(INDEX('01_Cad_Pecas'!$I$2:$I$5000,MATCH(VALUE($E1256),'01_Cad_Pecas'!$D$2:$D$5000,0)),"")))</f>
        <v>0.32519999999999999</v>
      </c>
      <c r="M1256" s="14">
        <f t="shared" si="202"/>
        <v>1.9512</v>
      </c>
      <c r="N1256" s="9">
        <v>46212</v>
      </c>
      <c r="O1256" s="9">
        <v>6</v>
      </c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1"/>
      <c r="AB1256" s="14" t="str">
        <f t="shared" si="204"/>
        <v>10210,10211|SEM_SETOR</v>
      </c>
      <c r="AC1256" t="str">
        <f t="shared" si="205"/>
        <v>|10210|10211|</v>
      </c>
      <c r="AD1256" t="str">
        <f t="shared" si="206"/>
        <v>SEM_SETOR</v>
      </c>
    </row>
    <row r="1257" spans="1:30" ht="24" customHeight="1" x14ac:dyDescent="0.35">
      <c r="A1257" s="35">
        <v>46213</v>
      </c>
      <c r="B1257" s="14" t="s">
        <v>3099</v>
      </c>
      <c r="C1257" s="14"/>
      <c r="D1257" s="10" t="s">
        <v>3044</v>
      </c>
      <c r="E1257" s="14" t="s">
        <v>3494</v>
      </c>
      <c r="F1257" s="14" t="s">
        <v>1415</v>
      </c>
      <c r="G1257" s="10" t="s">
        <v>3044</v>
      </c>
      <c r="H1257" s="10" t="s">
        <v>3044</v>
      </c>
      <c r="I1257" s="9" t="s">
        <v>3097</v>
      </c>
      <c r="J1257" s="9">
        <v>40</v>
      </c>
      <c r="K1257" s="14">
        <f>IF($E1257="","",IFERROR(INDEX('01_Cad_Pecas'!$H$2:$H$5000,MATCH($E1257,'01_Cad_Pecas'!$D$2:$D$5000,0)),IFERROR(INDEX('01_Cad_Pecas'!$H$2:$H$5000,MATCH(VALUE($E1257),'01_Cad_Pecas'!$D$2:$D$5000,0)),"")))</f>
        <v>0</v>
      </c>
      <c r="L1257" s="14">
        <f>IF($E1257="","",IFERROR(INDEX('01_Cad_Pecas'!$I$2:$I$5000,MATCH($E1257,'01_Cad_Pecas'!$D$2:$D$5000,0)),IFERROR(INDEX('01_Cad_Pecas'!$I$2:$I$5000,MATCH(VALUE($E1257),'01_Cad_Pecas'!$D$2:$D$5000,0)),"")))</f>
        <v>0.32519999999999999</v>
      </c>
      <c r="M1257" s="14">
        <f t="shared" si="202"/>
        <v>13.007999999999999</v>
      </c>
      <c r="N1257" s="9">
        <v>46213</v>
      </c>
      <c r="O1257" s="9">
        <v>40</v>
      </c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1"/>
      <c r="AB1257" s="14" t="str">
        <f t="shared" si="204"/>
        <v>10210,10211|SEM_SETOR</v>
      </c>
      <c r="AC1257" t="str">
        <f t="shared" si="205"/>
        <v>|10210|10211|</v>
      </c>
      <c r="AD1257" t="str">
        <f t="shared" si="206"/>
        <v>SEM_SETOR</v>
      </c>
    </row>
    <row r="1258" spans="1:30" ht="24" customHeight="1" x14ac:dyDescent="0.35">
      <c r="A1258" s="35">
        <v>46214</v>
      </c>
      <c r="B1258" s="14" t="s">
        <v>3099</v>
      </c>
      <c r="C1258" s="14"/>
      <c r="D1258" s="10" t="s">
        <v>3044</v>
      </c>
      <c r="E1258" s="14" t="s">
        <v>3495</v>
      </c>
      <c r="F1258" s="14" t="s">
        <v>1418</v>
      </c>
      <c r="G1258" s="10" t="s">
        <v>3044</v>
      </c>
      <c r="H1258" s="10" t="s">
        <v>3044</v>
      </c>
      <c r="I1258" s="9" t="s">
        <v>3097</v>
      </c>
      <c r="J1258" s="9">
        <v>20</v>
      </c>
      <c r="K1258" s="14">
        <f>IF($E1258="","",IFERROR(INDEX('01_Cad_Pecas'!$H$2:$H$5000,MATCH($E1258,'01_Cad_Pecas'!$D$2:$D$5000,0)),IFERROR(INDEX('01_Cad_Pecas'!$H$2:$H$5000,MATCH(VALUE($E1258),'01_Cad_Pecas'!$D$2:$D$5000,0)),"")))</f>
        <v>0</v>
      </c>
      <c r="L1258" s="14">
        <f>IF($E1258="","",IFERROR(INDEX('01_Cad_Pecas'!$I$2:$I$5000,MATCH($E1258,'01_Cad_Pecas'!$D$2:$D$5000,0)),IFERROR(INDEX('01_Cad_Pecas'!$I$2:$I$5000,MATCH(VALUE($E1258),'01_Cad_Pecas'!$D$2:$D$5000,0)),"")))</f>
        <v>0.32519999999999999</v>
      </c>
      <c r="M1258" s="14">
        <f t="shared" si="202"/>
        <v>6.5039999999999996</v>
      </c>
      <c r="N1258" s="9">
        <v>46214</v>
      </c>
      <c r="O1258" s="9">
        <v>20</v>
      </c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1"/>
      <c r="AB1258" s="14" t="str">
        <f t="shared" si="204"/>
        <v>10210,10211|SEM_SETOR</v>
      </c>
      <c r="AC1258" t="str">
        <f t="shared" si="205"/>
        <v>|10210|10211|</v>
      </c>
      <c r="AD1258" t="str">
        <f t="shared" si="206"/>
        <v>SEM_SETOR</v>
      </c>
    </row>
    <row r="1259" spans="1:30" ht="24" customHeight="1" x14ac:dyDescent="0.35">
      <c r="A1259" s="35">
        <v>46215</v>
      </c>
      <c r="B1259" s="14" t="s">
        <v>3099</v>
      </c>
      <c r="C1259" s="14"/>
      <c r="D1259" s="10" t="s">
        <v>3044</v>
      </c>
      <c r="E1259" s="14" t="s">
        <v>3487</v>
      </c>
      <c r="F1259" s="14" t="s">
        <v>1419</v>
      </c>
      <c r="G1259" s="10" t="s">
        <v>3044</v>
      </c>
      <c r="H1259" s="10" t="s">
        <v>3044</v>
      </c>
      <c r="I1259" s="9" t="s">
        <v>3097</v>
      </c>
      <c r="J1259" s="9">
        <v>12</v>
      </c>
      <c r="K1259" s="14">
        <f>IF($E1259="","",IFERROR(INDEX('01_Cad_Pecas'!$H$2:$H$5000,MATCH($E1259,'01_Cad_Pecas'!$D$2:$D$5000,0)),IFERROR(INDEX('01_Cad_Pecas'!$H$2:$H$5000,MATCH(VALUE($E1259),'01_Cad_Pecas'!$D$2:$D$5000,0)),"")))</f>
        <v>0</v>
      </c>
      <c r="L1259" s="14">
        <f>IF($E1259="","",IFERROR(INDEX('01_Cad_Pecas'!$I$2:$I$5000,MATCH($E1259,'01_Cad_Pecas'!$D$2:$D$5000,0)),IFERROR(INDEX('01_Cad_Pecas'!$I$2:$I$5000,MATCH(VALUE($E1259),'01_Cad_Pecas'!$D$2:$D$5000,0)),"")))</f>
        <v>0.32519999999999999</v>
      </c>
      <c r="M1259" s="14">
        <f t="shared" si="202"/>
        <v>3.9024000000000001</v>
      </c>
      <c r="N1259" s="9">
        <v>46215</v>
      </c>
      <c r="O1259" s="9">
        <v>12</v>
      </c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1"/>
      <c r="AB1259" s="14" t="str">
        <f t="shared" si="204"/>
        <v>10210,10211|SEM_SETOR</v>
      </c>
      <c r="AC1259" t="str">
        <f t="shared" si="205"/>
        <v>|10210|10211|</v>
      </c>
      <c r="AD1259" t="str">
        <f t="shared" si="206"/>
        <v>SEM_SETOR</v>
      </c>
    </row>
    <row r="1260" spans="1:30" ht="24" customHeight="1" x14ac:dyDescent="0.35">
      <c r="A1260" s="35">
        <v>46216</v>
      </c>
      <c r="B1260" s="14" t="s">
        <v>3099</v>
      </c>
      <c r="C1260" s="14"/>
      <c r="D1260" s="10" t="s">
        <v>3044</v>
      </c>
      <c r="E1260" s="14" t="s">
        <v>3488</v>
      </c>
      <c r="F1260" s="14" t="s">
        <v>1421</v>
      </c>
      <c r="G1260" s="10" t="s">
        <v>3044</v>
      </c>
      <c r="H1260" s="10" t="s">
        <v>3044</v>
      </c>
      <c r="I1260" s="9" t="s">
        <v>3097</v>
      </c>
      <c r="J1260" s="9">
        <v>120</v>
      </c>
      <c r="K1260" s="14">
        <f>IF($E1260="","",IFERROR(INDEX('01_Cad_Pecas'!$H$2:$H$5000,MATCH($E1260,'01_Cad_Pecas'!$D$2:$D$5000,0)),IFERROR(INDEX('01_Cad_Pecas'!$H$2:$H$5000,MATCH(VALUE($E1260),'01_Cad_Pecas'!$D$2:$D$5000,0)),"")))</f>
        <v>0</v>
      </c>
      <c r="L1260" s="14">
        <f>IF($E1260="","",IFERROR(INDEX('01_Cad_Pecas'!$I$2:$I$5000,MATCH($E1260,'01_Cad_Pecas'!$D$2:$D$5000,0)),IFERROR(INDEX('01_Cad_Pecas'!$I$2:$I$5000,MATCH(VALUE($E1260),'01_Cad_Pecas'!$D$2:$D$5000,0)),"")))</f>
        <v>0.32519999999999999</v>
      </c>
      <c r="M1260" s="14">
        <f t="shared" si="202"/>
        <v>39.024000000000001</v>
      </c>
      <c r="N1260" s="9">
        <v>46216</v>
      </c>
      <c r="O1260" s="9">
        <v>120</v>
      </c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1"/>
      <c r="AB1260" s="14" t="str">
        <f t="shared" si="204"/>
        <v>10210,10211|SEM_SETOR</v>
      </c>
      <c r="AC1260" t="str">
        <f t="shared" si="205"/>
        <v>|10210|10211|</v>
      </c>
      <c r="AD1260" t="str">
        <f t="shared" si="206"/>
        <v>SEM_SETOR</v>
      </c>
    </row>
    <row r="1261" spans="1:30" ht="24" customHeight="1" x14ac:dyDescent="0.35">
      <c r="A1261" s="35">
        <v>46217</v>
      </c>
      <c r="B1261" s="14" t="s">
        <v>3099</v>
      </c>
      <c r="C1261" s="14"/>
      <c r="D1261" s="10" t="s">
        <v>3044</v>
      </c>
      <c r="E1261" s="14" t="s">
        <v>3489</v>
      </c>
      <c r="F1261" s="14" t="s">
        <v>1428</v>
      </c>
      <c r="G1261" s="10" t="s">
        <v>3044</v>
      </c>
      <c r="H1261" s="10" t="s">
        <v>3044</v>
      </c>
      <c r="I1261" s="9" t="s">
        <v>3097</v>
      </c>
      <c r="J1261" s="9">
        <v>450</v>
      </c>
      <c r="K1261" s="14">
        <f>IF($E1261="","",IFERROR(INDEX('01_Cad_Pecas'!$H$2:$H$5000,MATCH($E1261,'01_Cad_Pecas'!$D$2:$D$5000,0)),IFERROR(INDEX('01_Cad_Pecas'!$H$2:$H$5000,MATCH(VALUE($E1261),'01_Cad_Pecas'!$D$2:$D$5000,0)),"")))</f>
        <v>0</v>
      </c>
      <c r="L1261" s="14">
        <f>IF($E1261="","",IFERROR(INDEX('01_Cad_Pecas'!$I$2:$I$5000,MATCH($E1261,'01_Cad_Pecas'!$D$2:$D$5000,0)),IFERROR(INDEX('01_Cad_Pecas'!$I$2:$I$5000,MATCH(VALUE($E1261),'01_Cad_Pecas'!$D$2:$D$5000,0)),"")))</f>
        <v>0.32519999999999999</v>
      </c>
      <c r="M1261" s="14">
        <f t="shared" si="202"/>
        <v>146.34</v>
      </c>
      <c r="N1261" s="9">
        <v>46217</v>
      </c>
      <c r="O1261" s="9">
        <v>450</v>
      </c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1"/>
      <c r="AB1261" s="14" t="str">
        <f t="shared" si="204"/>
        <v>10210,10211|SEM_SETOR</v>
      </c>
      <c r="AC1261" t="str">
        <f t="shared" si="205"/>
        <v>|10210|10211|</v>
      </c>
      <c r="AD1261" t="str">
        <f t="shared" si="206"/>
        <v>SEM_SETOR</v>
      </c>
    </row>
    <row r="1262" spans="1:30" ht="24" customHeight="1" x14ac:dyDescent="0.35">
      <c r="A1262" s="35">
        <v>46218</v>
      </c>
      <c r="B1262" s="14" t="s">
        <v>3099</v>
      </c>
      <c r="C1262" s="14"/>
      <c r="D1262" s="10" t="s">
        <v>3044</v>
      </c>
      <c r="E1262" s="14" t="s">
        <v>3496</v>
      </c>
      <c r="F1262" s="14" t="s">
        <v>3497</v>
      </c>
      <c r="G1262" s="10" t="s">
        <v>3044</v>
      </c>
      <c r="H1262" s="10" t="s">
        <v>3044</v>
      </c>
      <c r="I1262" s="9" t="s">
        <v>3097</v>
      </c>
      <c r="J1262" s="9">
        <v>6</v>
      </c>
      <c r="K1262" s="14">
        <f>IF($E1262="","",IFERROR(INDEX('01_Cad_Pecas'!$H$2:$H$5000,MATCH($E1262,'01_Cad_Pecas'!$D$2:$D$5000,0)),IFERROR(INDEX('01_Cad_Pecas'!$H$2:$H$5000,MATCH(VALUE($E1262),'01_Cad_Pecas'!$D$2:$D$5000,0)),"")))</f>
        <v>0</v>
      </c>
      <c r="L1262" s="14">
        <f>IF($E1262="","",IFERROR(INDEX('01_Cad_Pecas'!$I$2:$I$5000,MATCH($E1262,'01_Cad_Pecas'!$D$2:$D$5000,0)),IFERROR(INDEX('01_Cad_Pecas'!$I$2:$I$5000,MATCH(VALUE($E1262),'01_Cad_Pecas'!$D$2:$D$5000,0)),"")))</f>
        <v>0.32519999999999999</v>
      </c>
      <c r="M1262" s="14">
        <f t="shared" si="202"/>
        <v>1.9512</v>
      </c>
      <c r="N1262" s="9">
        <v>46218</v>
      </c>
      <c r="O1262" s="9">
        <v>6</v>
      </c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1"/>
      <c r="AB1262" s="14" t="str">
        <f t="shared" si="204"/>
        <v>10210,10211|SEM_SETOR</v>
      </c>
      <c r="AC1262" t="str">
        <f t="shared" si="205"/>
        <v>|10210|10211|</v>
      </c>
      <c r="AD1262" t="str">
        <f t="shared" si="206"/>
        <v>SEM_SETOR</v>
      </c>
    </row>
    <row r="1263" spans="1:30" ht="24" customHeight="1" x14ac:dyDescent="0.35">
      <c r="A1263" s="35">
        <v>46219</v>
      </c>
      <c r="B1263" s="14" t="s">
        <v>3100</v>
      </c>
      <c r="C1263" s="14"/>
      <c r="D1263" s="10" t="s">
        <v>3044</v>
      </c>
      <c r="E1263" s="14" t="s">
        <v>3482</v>
      </c>
      <c r="F1263" s="14" t="s">
        <v>1427</v>
      </c>
      <c r="G1263" s="10" t="s">
        <v>3044</v>
      </c>
      <c r="H1263" s="10" t="s">
        <v>3044</v>
      </c>
      <c r="I1263" s="9" t="s">
        <v>3097</v>
      </c>
      <c r="J1263" s="9">
        <v>102</v>
      </c>
      <c r="K1263" s="14">
        <f>IF($E1263="","",IFERROR(INDEX('01_Cad_Pecas'!$H$2:$H$5000,MATCH($E1263,'01_Cad_Pecas'!$D$2:$D$5000,0)),IFERROR(INDEX('01_Cad_Pecas'!$H$2:$H$5000,MATCH(VALUE($E1263),'01_Cad_Pecas'!$D$2:$D$5000,0)),"")))</f>
        <v>0</v>
      </c>
      <c r="L1263" s="14">
        <f>IF($E1263="","",IFERROR(INDEX('01_Cad_Pecas'!$I$2:$I$5000,MATCH($E1263,'01_Cad_Pecas'!$D$2:$D$5000,0)),IFERROR(INDEX('01_Cad_Pecas'!$I$2:$I$5000,MATCH(VALUE($E1263),'01_Cad_Pecas'!$D$2:$D$5000,0)),"")))</f>
        <v>0.32519999999999999</v>
      </c>
      <c r="M1263" s="14">
        <f t="shared" si="202"/>
        <v>33.170400000000001</v>
      </c>
      <c r="N1263" s="9">
        <v>46219</v>
      </c>
      <c r="O1263" s="9">
        <v>102</v>
      </c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1"/>
      <c r="AB1263" s="14" t="str">
        <f t="shared" si="204"/>
        <v>10187|SEM_SETOR</v>
      </c>
      <c r="AC1263" t="str">
        <f t="shared" si="205"/>
        <v>|10187|</v>
      </c>
      <c r="AD1263" t="str">
        <f t="shared" si="206"/>
        <v>SEM_SETOR</v>
      </c>
    </row>
    <row r="1264" spans="1:30" ht="24" customHeight="1" x14ac:dyDescent="0.35">
      <c r="A1264" s="35">
        <v>46220</v>
      </c>
      <c r="B1264" s="14" t="s">
        <v>3101</v>
      </c>
      <c r="C1264" s="14"/>
      <c r="D1264" s="10" t="s">
        <v>3044</v>
      </c>
      <c r="E1264" s="14" t="s">
        <v>3483</v>
      </c>
      <c r="F1264" s="14" t="s">
        <v>1435</v>
      </c>
      <c r="G1264" s="10" t="s">
        <v>3044</v>
      </c>
      <c r="H1264" s="10" t="s">
        <v>3044</v>
      </c>
      <c r="I1264" s="9" t="s">
        <v>3097</v>
      </c>
      <c r="J1264" s="9">
        <v>60</v>
      </c>
      <c r="K1264" s="14">
        <f>IF($E1264="","",IFERROR(INDEX('01_Cad_Pecas'!$H$2:$H$5000,MATCH($E1264,'01_Cad_Pecas'!$D$2:$D$5000,0)),IFERROR(INDEX('01_Cad_Pecas'!$H$2:$H$5000,MATCH(VALUE($E1264),'01_Cad_Pecas'!$D$2:$D$5000,0)),"")))</f>
        <v>0</v>
      </c>
      <c r="L1264" s="14">
        <f>IF($E1264="","",IFERROR(INDEX('01_Cad_Pecas'!$I$2:$I$5000,MATCH($E1264,'01_Cad_Pecas'!$D$2:$D$5000,0)),IFERROR(INDEX('01_Cad_Pecas'!$I$2:$I$5000,MATCH(VALUE($E1264),'01_Cad_Pecas'!$D$2:$D$5000,0)),"")))</f>
        <v>0.32519999999999999</v>
      </c>
      <c r="M1264" s="14">
        <f t="shared" si="202"/>
        <v>19.512</v>
      </c>
      <c r="N1264" s="9">
        <v>46220</v>
      </c>
      <c r="O1264" s="9">
        <v>60</v>
      </c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1"/>
      <c r="AB1264" s="14" t="str">
        <f t="shared" si="204"/>
        <v>10189|SEM_SETOR</v>
      </c>
      <c r="AC1264" t="str">
        <f t="shared" si="205"/>
        <v>|10189|</v>
      </c>
      <c r="AD1264" t="str">
        <f t="shared" si="206"/>
        <v>SEM_SETOR</v>
      </c>
    </row>
    <row r="1265" spans="1:30" ht="24" customHeight="1" x14ac:dyDescent="0.35">
      <c r="A1265" s="35">
        <v>46221</v>
      </c>
      <c r="B1265" s="14" t="s">
        <v>3102</v>
      </c>
      <c r="C1265" s="14"/>
      <c r="D1265" s="10" t="s">
        <v>3044</v>
      </c>
      <c r="E1265" s="14" t="s">
        <v>3483</v>
      </c>
      <c r="F1265" s="14" t="s">
        <v>1435</v>
      </c>
      <c r="G1265" s="10" t="s">
        <v>3044</v>
      </c>
      <c r="H1265" s="10" t="s">
        <v>3044</v>
      </c>
      <c r="I1265" s="9" t="s">
        <v>3097</v>
      </c>
      <c r="J1265" s="9">
        <v>120</v>
      </c>
      <c r="K1265" s="14">
        <f>IF($E1265="","",IFERROR(INDEX('01_Cad_Pecas'!$H$2:$H$5000,MATCH($E1265,'01_Cad_Pecas'!$D$2:$D$5000,0)),IFERROR(INDEX('01_Cad_Pecas'!$H$2:$H$5000,MATCH(VALUE($E1265),'01_Cad_Pecas'!$D$2:$D$5000,0)),"")))</f>
        <v>0</v>
      </c>
      <c r="L1265" s="14">
        <f>IF($E1265="","",IFERROR(INDEX('01_Cad_Pecas'!$I$2:$I$5000,MATCH($E1265,'01_Cad_Pecas'!$D$2:$D$5000,0)),IFERROR(INDEX('01_Cad_Pecas'!$I$2:$I$5000,MATCH(VALUE($E1265),'01_Cad_Pecas'!$D$2:$D$5000,0)),"")))</f>
        <v>0.32519999999999999</v>
      </c>
      <c r="M1265" s="14">
        <f t="shared" si="202"/>
        <v>39.024000000000001</v>
      </c>
      <c r="N1265" s="9">
        <v>46221</v>
      </c>
      <c r="O1265" s="9">
        <v>120</v>
      </c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1"/>
      <c r="AB1265" s="14" t="str">
        <f t="shared" si="204"/>
        <v>10190|SEM_SETOR</v>
      </c>
      <c r="AC1265" t="str">
        <f t="shared" si="205"/>
        <v>|10190|</v>
      </c>
      <c r="AD1265" t="str">
        <f t="shared" si="206"/>
        <v>SEM_SETOR</v>
      </c>
    </row>
    <row r="1266" spans="1:30" ht="24" customHeight="1" x14ac:dyDescent="0.35">
      <c r="A1266" s="35">
        <v>46222</v>
      </c>
      <c r="B1266" s="14" t="s">
        <v>3103</v>
      </c>
      <c r="C1266" s="14"/>
      <c r="D1266" s="10" t="s">
        <v>3044</v>
      </c>
      <c r="E1266" s="14" t="s">
        <v>3483</v>
      </c>
      <c r="F1266" s="14" t="s">
        <v>1435</v>
      </c>
      <c r="G1266" s="10" t="s">
        <v>3044</v>
      </c>
      <c r="H1266" s="10" t="s">
        <v>3044</v>
      </c>
      <c r="I1266" s="9" t="s">
        <v>3097</v>
      </c>
      <c r="J1266" s="9">
        <v>120</v>
      </c>
      <c r="K1266" s="14">
        <f>IF($E1266="","",IFERROR(INDEX('01_Cad_Pecas'!$H$2:$H$5000,MATCH($E1266,'01_Cad_Pecas'!$D$2:$D$5000,0)),IFERROR(INDEX('01_Cad_Pecas'!$H$2:$H$5000,MATCH(VALUE($E1266),'01_Cad_Pecas'!$D$2:$D$5000,0)),"")))</f>
        <v>0</v>
      </c>
      <c r="L1266" s="14">
        <f>IF($E1266="","",IFERROR(INDEX('01_Cad_Pecas'!$I$2:$I$5000,MATCH($E1266,'01_Cad_Pecas'!$D$2:$D$5000,0)),IFERROR(INDEX('01_Cad_Pecas'!$I$2:$I$5000,MATCH(VALUE($E1266),'01_Cad_Pecas'!$D$2:$D$5000,0)),"")))</f>
        <v>0.32519999999999999</v>
      </c>
      <c r="M1266" s="14">
        <f t="shared" si="202"/>
        <v>39.024000000000001</v>
      </c>
      <c r="N1266" s="9">
        <v>46222</v>
      </c>
      <c r="O1266" s="9">
        <v>120</v>
      </c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1"/>
      <c r="AB1266" s="14" t="str">
        <f t="shared" si="204"/>
        <v>10191|SEM_SETOR</v>
      </c>
      <c r="AC1266" t="str">
        <f t="shared" si="205"/>
        <v>|10191|</v>
      </c>
      <c r="AD1266" t="str">
        <f t="shared" si="206"/>
        <v>SEM_SETOR</v>
      </c>
    </row>
    <row r="1267" spans="1:30" ht="24" customHeight="1" x14ac:dyDescent="0.35">
      <c r="A1267" s="35">
        <v>46223</v>
      </c>
      <c r="B1267" s="14" t="s">
        <v>3104</v>
      </c>
      <c r="C1267" s="14"/>
      <c r="D1267" s="10" t="s">
        <v>3044</v>
      </c>
      <c r="E1267" s="14" t="s">
        <v>3483</v>
      </c>
      <c r="F1267" s="14" t="s">
        <v>1435</v>
      </c>
      <c r="G1267" s="10" t="s">
        <v>3044</v>
      </c>
      <c r="H1267" s="10" t="s">
        <v>3044</v>
      </c>
      <c r="I1267" s="9" t="s">
        <v>3097</v>
      </c>
      <c r="J1267" s="9">
        <v>120</v>
      </c>
      <c r="K1267" s="14">
        <f>IF($E1267="","",IFERROR(INDEX('01_Cad_Pecas'!$H$2:$H$5000,MATCH($E1267,'01_Cad_Pecas'!$D$2:$D$5000,0)),IFERROR(INDEX('01_Cad_Pecas'!$H$2:$H$5000,MATCH(VALUE($E1267),'01_Cad_Pecas'!$D$2:$D$5000,0)),"")))</f>
        <v>0</v>
      </c>
      <c r="L1267" s="14">
        <f>IF($E1267="","",IFERROR(INDEX('01_Cad_Pecas'!$I$2:$I$5000,MATCH($E1267,'01_Cad_Pecas'!$D$2:$D$5000,0)),IFERROR(INDEX('01_Cad_Pecas'!$I$2:$I$5000,MATCH(VALUE($E1267),'01_Cad_Pecas'!$D$2:$D$5000,0)),"")))</f>
        <v>0.32519999999999999</v>
      </c>
      <c r="M1267" s="14">
        <f t="shared" si="202"/>
        <v>39.024000000000001</v>
      </c>
      <c r="N1267" s="9">
        <v>46223</v>
      </c>
      <c r="O1267" s="9">
        <v>120</v>
      </c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1"/>
      <c r="AB1267" s="14" t="str">
        <f t="shared" si="204"/>
        <v>10192|SEM_SETOR</v>
      </c>
      <c r="AC1267" t="str">
        <f t="shared" si="205"/>
        <v>|10192|</v>
      </c>
      <c r="AD1267" t="str">
        <f t="shared" si="206"/>
        <v>SEM_SETOR</v>
      </c>
    </row>
    <row r="1268" spans="1:30" ht="24" customHeight="1" x14ac:dyDescent="0.35">
      <c r="A1268" s="35">
        <v>46224</v>
      </c>
      <c r="B1268" s="14" t="s">
        <v>3095</v>
      </c>
      <c r="C1268" s="14"/>
      <c r="D1268" s="10" t="s">
        <v>3044</v>
      </c>
      <c r="E1268" s="14" t="s">
        <v>3486</v>
      </c>
      <c r="F1268" s="14" t="s">
        <v>1417</v>
      </c>
      <c r="G1268" s="10" t="s">
        <v>3044</v>
      </c>
      <c r="H1268" s="10" t="s">
        <v>3044</v>
      </c>
      <c r="I1268" s="9" t="s">
        <v>3097</v>
      </c>
      <c r="J1268" s="9">
        <v>360</v>
      </c>
      <c r="K1268" s="14">
        <f>IF($E1268="","",IFERROR(INDEX('01_Cad_Pecas'!$H$2:$H$5000,MATCH($E1268,'01_Cad_Pecas'!$D$2:$D$5000,0)),IFERROR(INDEX('01_Cad_Pecas'!$H$2:$H$5000,MATCH(VALUE($E1268),'01_Cad_Pecas'!$D$2:$D$5000,0)),"")))</f>
        <v>0</v>
      </c>
      <c r="L1268" s="14">
        <f>IF($E1268="","",IFERROR(INDEX('01_Cad_Pecas'!$I$2:$I$5000,MATCH($E1268,'01_Cad_Pecas'!$D$2:$D$5000,0)),IFERROR(INDEX('01_Cad_Pecas'!$I$2:$I$5000,MATCH(VALUE($E1268),'01_Cad_Pecas'!$D$2:$D$5000,0)),"")))</f>
        <v>0.32519999999999999</v>
      </c>
      <c r="M1268" s="14">
        <f t="shared" si="202"/>
        <v>117.072</v>
      </c>
      <c r="N1268" s="9">
        <v>46224</v>
      </c>
      <c r="O1268" s="9">
        <v>360</v>
      </c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1"/>
      <c r="AB1268" s="14" t="str">
        <f t="shared" si="204"/>
        <v>10199,10201|SEM_SETOR</v>
      </c>
      <c r="AC1268" t="str">
        <f t="shared" si="205"/>
        <v>|10199|10201|</v>
      </c>
      <c r="AD1268" t="str">
        <f t="shared" si="206"/>
        <v>SEM_SETOR</v>
      </c>
    </row>
    <row r="1269" spans="1:30" ht="24" customHeight="1" x14ac:dyDescent="0.35">
      <c r="A1269" s="35">
        <v>46225</v>
      </c>
      <c r="B1269" s="14" t="s">
        <v>3095</v>
      </c>
      <c r="C1269" s="14"/>
      <c r="D1269" s="10" t="s">
        <v>3044</v>
      </c>
      <c r="E1269" s="14" t="s">
        <v>3487</v>
      </c>
      <c r="F1269" s="14" t="s">
        <v>1419</v>
      </c>
      <c r="G1269" s="10" t="s">
        <v>3044</v>
      </c>
      <c r="H1269" s="10" t="s">
        <v>3044</v>
      </c>
      <c r="I1269" s="9" t="s">
        <v>3097</v>
      </c>
      <c r="J1269" s="9">
        <v>44</v>
      </c>
      <c r="K1269" s="14">
        <f>IF($E1269="","",IFERROR(INDEX('01_Cad_Pecas'!$H$2:$H$5000,MATCH($E1269,'01_Cad_Pecas'!$D$2:$D$5000,0)),IFERROR(INDEX('01_Cad_Pecas'!$H$2:$H$5000,MATCH(VALUE($E1269),'01_Cad_Pecas'!$D$2:$D$5000,0)),"")))</f>
        <v>0</v>
      </c>
      <c r="L1269" s="14">
        <f>IF($E1269="","",IFERROR(INDEX('01_Cad_Pecas'!$I$2:$I$5000,MATCH($E1269,'01_Cad_Pecas'!$D$2:$D$5000,0)),IFERROR(INDEX('01_Cad_Pecas'!$I$2:$I$5000,MATCH(VALUE($E1269),'01_Cad_Pecas'!$D$2:$D$5000,0)),"")))</f>
        <v>0.32519999999999999</v>
      </c>
      <c r="M1269" s="14">
        <f t="shared" si="202"/>
        <v>14.3088</v>
      </c>
      <c r="N1269" s="9">
        <v>46225</v>
      </c>
      <c r="O1269" s="9">
        <v>44</v>
      </c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1"/>
      <c r="AB1269" s="14" t="str">
        <f t="shared" si="204"/>
        <v>10199,10201|SEM_SETOR</v>
      </c>
      <c r="AC1269" t="str">
        <f t="shared" si="205"/>
        <v>|10199|10201|</v>
      </c>
      <c r="AD1269" t="str">
        <f t="shared" si="206"/>
        <v>SEM_SETOR</v>
      </c>
    </row>
    <row r="1270" spans="1:30" ht="24" customHeight="1" x14ac:dyDescent="0.35">
      <c r="A1270" s="35">
        <v>46226</v>
      </c>
      <c r="B1270" s="14" t="s">
        <v>3095</v>
      </c>
      <c r="C1270" s="14"/>
      <c r="D1270" s="10" t="s">
        <v>3044</v>
      </c>
      <c r="E1270" s="14" t="s">
        <v>3488</v>
      </c>
      <c r="F1270" s="14" t="s">
        <v>1421</v>
      </c>
      <c r="G1270" s="10" t="s">
        <v>3044</v>
      </c>
      <c r="H1270" s="10" t="s">
        <v>3044</v>
      </c>
      <c r="I1270" s="9" t="s">
        <v>3097</v>
      </c>
      <c r="J1270" s="9">
        <v>52</v>
      </c>
      <c r="K1270" s="14">
        <f>IF($E1270="","",IFERROR(INDEX('01_Cad_Pecas'!$H$2:$H$5000,MATCH($E1270,'01_Cad_Pecas'!$D$2:$D$5000,0)),IFERROR(INDEX('01_Cad_Pecas'!$H$2:$H$5000,MATCH(VALUE($E1270),'01_Cad_Pecas'!$D$2:$D$5000,0)),"")))</f>
        <v>0</v>
      </c>
      <c r="L1270" s="14">
        <f>IF($E1270="","",IFERROR(INDEX('01_Cad_Pecas'!$I$2:$I$5000,MATCH($E1270,'01_Cad_Pecas'!$D$2:$D$5000,0)),IFERROR(INDEX('01_Cad_Pecas'!$I$2:$I$5000,MATCH(VALUE($E1270),'01_Cad_Pecas'!$D$2:$D$5000,0)),"")))</f>
        <v>0.32519999999999999</v>
      </c>
      <c r="M1270" s="14">
        <f t="shared" si="202"/>
        <v>16.910399999999999</v>
      </c>
      <c r="N1270" s="9">
        <v>46226</v>
      </c>
      <c r="O1270" s="9">
        <v>52</v>
      </c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1"/>
      <c r="AB1270" s="14" t="str">
        <f t="shared" si="204"/>
        <v>10199,10201|SEM_SETOR</v>
      </c>
      <c r="AC1270" t="str">
        <f t="shared" si="205"/>
        <v>|10199|10201|</v>
      </c>
      <c r="AD1270" t="str">
        <f t="shared" si="206"/>
        <v>SEM_SETOR</v>
      </c>
    </row>
    <row r="1271" spans="1:30" ht="24" customHeight="1" x14ac:dyDescent="0.35">
      <c r="A1271" s="35">
        <v>46227</v>
      </c>
      <c r="B1271" s="14" t="s">
        <v>3095</v>
      </c>
      <c r="C1271" s="14"/>
      <c r="D1271" s="10" t="s">
        <v>3044</v>
      </c>
      <c r="E1271" s="14" t="s">
        <v>3489</v>
      </c>
      <c r="F1271" s="14" t="s">
        <v>1428</v>
      </c>
      <c r="G1271" s="10" t="s">
        <v>3044</v>
      </c>
      <c r="H1271" s="10" t="s">
        <v>3044</v>
      </c>
      <c r="I1271" s="9" t="s">
        <v>3097</v>
      </c>
      <c r="J1271" s="9">
        <v>48</v>
      </c>
      <c r="K1271" s="14">
        <f>IF($E1271="","",IFERROR(INDEX('01_Cad_Pecas'!$H$2:$H$5000,MATCH($E1271,'01_Cad_Pecas'!$D$2:$D$5000,0)),IFERROR(INDEX('01_Cad_Pecas'!$H$2:$H$5000,MATCH(VALUE($E1271),'01_Cad_Pecas'!$D$2:$D$5000,0)),"")))</f>
        <v>0</v>
      </c>
      <c r="L1271" s="14">
        <f>IF($E1271="","",IFERROR(INDEX('01_Cad_Pecas'!$I$2:$I$5000,MATCH($E1271,'01_Cad_Pecas'!$D$2:$D$5000,0)),IFERROR(INDEX('01_Cad_Pecas'!$I$2:$I$5000,MATCH(VALUE($E1271),'01_Cad_Pecas'!$D$2:$D$5000,0)),"")))</f>
        <v>0.32519999999999999</v>
      </c>
      <c r="M1271" s="14">
        <f t="shared" si="202"/>
        <v>15.6096</v>
      </c>
      <c r="N1271" s="9">
        <v>46227</v>
      </c>
      <c r="O1271" s="9">
        <v>48</v>
      </c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1"/>
      <c r="AB1271" s="14" t="str">
        <f t="shared" si="204"/>
        <v>10199,10201|SEM_SETOR</v>
      </c>
      <c r="AC1271" t="str">
        <f t="shared" si="205"/>
        <v>|10199|10201|</v>
      </c>
      <c r="AD1271" t="str">
        <f t="shared" si="206"/>
        <v>SEM_SETOR</v>
      </c>
    </row>
    <row r="1272" spans="1:30" ht="24" customHeight="1" x14ac:dyDescent="0.35">
      <c r="A1272" s="35">
        <v>46228</v>
      </c>
      <c r="B1272" s="14" t="s">
        <v>3095</v>
      </c>
      <c r="C1272" s="14"/>
      <c r="D1272" s="10" t="s">
        <v>3044</v>
      </c>
      <c r="E1272" s="14" t="s">
        <v>3490</v>
      </c>
      <c r="F1272" s="14" t="s">
        <v>1433</v>
      </c>
      <c r="G1272" s="10" t="s">
        <v>3044</v>
      </c>
      <c r="H1272" s="10" t="s">
        <v>3044</v>
      </c>
      <c r="I1272" s="9" t="s">
        <v>3097</v>
      </c>
      <c r="J1272" s="9">
        <v>60</v>
      </c>
      <c r="K1272" s="14">
        <f>IF($E1272="","",IFERROR(INDEX('01_Cad_Pecas'!$H$2:$H$5000,MATCH($E1272,'01_Cad_Pecas'!$D$2:$D$5000,0)),IFERROR(INDEX('01_Cad_Pecas'!$H$2:$H$5000,MATCH(VALUE($E1272),'01_Cad_Pecas'!$D$2:$D$5000,0)),"")))</f>
        <v>0</v>
      </c>
      <c r="L1272" s="14">
        <f>IF($E1272="","",IFERROR(INDEX('01_Cad_Pecas'!$I$2:$I$5000,MATCH($E1272,'01_Cad_Pecas'!$D$2:$D$5000,0)),IFERROR(INDEX('01_Cad_Pecas'!$I$2:$I$5000,MATCH(VALUE($E1272),'01_Cad_Pecas'!$D$2:$D$5000,0)),"")))</f>
        <v>0.32519999999999999</v>
      </c>
      <c r="M1272" s="14">
        <f t="shared" si="202"/>
        <v>19.512</v>
      </c>
      <c r="N1272" s="9">
        <v>46228</v>
      </c>
      <c r="O1272" s="9">
        <v>60</v>
      </c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1"/>
      <c r="AB1272" s="14" t="str">
        <f t="shared" si="204"/>
        <v>10199,10201|SEM_SETOR</v>
      </c>
      <c r="AC1272" t="str">
        <f t="shared" si="205"/>
        <v>|10199|10201|</v>
      </c>
      <c r="AD1272" t="str">
        <f t="shared" si="206"/>
        <v>SEM_SETOR</v>
      </c>
    </row>
    <row r="1273" spans="1:30" ht="24" customHeight="1" x14ac:dyDescent="0.35">
      <c r="A1273" s="35">
        <v>46229</v>
      </c>
      <c r="B1273" s="14" t="s">
        <v>3095</v>
      </c>
      <c r="C1273" s="14"/>
      <c r="D1273" s="10" t="s">
        <v>3044</v>
      </c>
      <c r="E1273" s="14" t="s">
        <v>3491</v>
      </c>
      <c r="F1273" s="14" t="s">
        <v>1439</v>
      </c>
      <c r="G1273" s="10" t="s">
        <v>3044</v>
      </c>
      <c r="H1273" s="10" t="s">
        <v>3044</v>
      </c>
      <c r="I1273" s="9" t="s">
        <v>3097</v>
      </c>
      <c r="J1273" s="9">
        <v>132</v>
      </c>
      <c r="K1273" s="14">
        <f>IF($E1273="","",IFERROR(INDEX('01_Cad_Pecas'!$H$2:$H$5000,MATCH($E1273,'01_Cad_Pecas'!$D$2:$D$5000,0)),IFERROR(INDEX('01_Cad_Pecas'!$H$2:$H$5000,MATCH(VALUE($E1273),'01_Cad_Pecas'!$D$2:$D$5000,0)),"")))</f>
        <v>0</v>
      </c>
      <c r="L1273" s="14">
        <f>IF($E1273="","",IFERROR(INDEX('01_Cad_Pecas'!$I$2:$I$5000,MATCH($E1273,'01_Cad_Pecas'!$D$2:$D$5000,0)),IFERROR(INDEX('01_Cad_Pecas'!$I$2:$I$5000,MATCH(VALUE($E1273),'01_Cad_Pecas'!$D$2:$D$5000,0)),"")))</f>
        <v>0.32519999999999999</v>
      </c>
      <c r="M1273" s="14">
        <f t="shared" si="202"/>
        <v>42.926400000000001</v>
      </c>
      <c r="N1273" s="9">
        <v>46229</v>
      </c>
      <c r="O1273" s="9">
        <v>132</v>
      </c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1"/>
      <c r="AB1273" s="14" t="str">
        <f t="shared" si="204"/>
        <v>10199,10201|SEM_SETOR</v>
      </c>
      <c r="AC1273" t="str">
        <f t="shared" si="205"/>
        <v>|10199|10201|</v>
      </c>
      <c r="AD1273" t="str">
        <f t="shared" si="206"/>
        <v>SEM_SETOR</v>
      </c>
    </row>
    <row r="1274" spans="1:30" ht="24" customHeight="1" x14ac:dyDescent="0.35">
      <c r="A1274" s="35">
        <v>46230</v>
      </c>
      <c r="B1274" s="14" t="s">
        <v>3105</v>
      </c>
      <c r="C1274" s="14"/>
      <c r="D1274" s="10" t="s">
        <v>3044</v>
      </c>
      <c r="E1274" s="14" t="s">
        <v>3484</v>
      </c>
      <c r="F1274" s="14" t="s">
        <v>1336</v>
      </c>
      <c r="G1274" s="10" t="s">
        <v>3044</v>
      </c>
      <c r="H1274" s="10" t="s">
        <v>3044</v>
      </c>
      <c r="I1274" s="9" t="s">
        <v>3097</v>
      </c>
      <c r="J1274" s="9">
        <v>4</v>
      </c>
      <c r="K1274" s="14">
        <f>IF($E1274="","",IFERROR(INDEX('01_Cad_Pecas'!$H$2:$H$5000,MATCH($E1274,'01_Cad_Pecas'!$D$2:$D$5000,0)),IFERROR(INDEX('01_Cad_Pecas'!$H$2:$H$5000,MATCH(VALUE($E1274),'01_Cad_Pecas'!$D$2:$D$5000,0)),"")))</f>
        <v>0</v>
      </c>
      <c r="L1274" s="14">
        <f>IF($E1274="","",IFERROR(INDEX('01_Cad_Pecas'!$I$2:$I$5000,MATCH($E1274,'01_Cad_Pecas'!$D$2:$D$5000,0)),IFERROR(INDEX('01_Cad_Pecas'!$I$2:$I$5000,MATCH(VALUE($E1274),'01_Cad_Pecas'!$D$2:$D$5000,0)),"")))</f>
        <v>0.32519999999999999</v>
      </c>
      <c r="M1274" s="14">
        <f t="shared" si="202"/>
        <v>1.3008</v>
      </c>
      <c r="N1274" s="9">
        <v>46230</v>
      </c>
      <c r="O1274" s="9">
        <v>4</v>
      </c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1"/>
      <c r="AB1274" s="14" t="str">
        <f t="shared" si="204"/>
        <v>10200,10202|SEM_SETOR</v>
      </c>
      <c r="AC1274" t="str">
        <f t="shared" si="205"/>
        <v>|10200|10202|</v>
      </c>
      <c r="AD1274" t="str">
        <f t="shared" si="206"/>
        <v>SEM_SETOR</v>
      </c>
    </row>
    <row r="1275" spans="1:30" ht="24" customHeight="1" x14ac:dyDescent="0.35">
      <c r="A1275" s="35">
        <v>46231</v>
      </c>
      <c r="B1275" s="14" t="s">
        <v>3105</v>
      </c>
      <c r="C1275" s="14"/>
      <c r="D1275" s="10" t="s">
        <v>3044</v>
      </c>
      <c r="E1275" s="14" t="s">
        <v>3485</v>
      </c>
      <c r="F1275" s="14" t="s">
        <v>1411</v>
      </c>
      <c r="G1275" s="10" t="s">
        <v>3044</v>
      </c>
      <c r="H1275" s="10" t="s">
        <v>3044</v>
      </c>
      <c r="I1275" s="9" t="s">
        <v>3097</v>
      </c>
      <c r="J1275" s="9">
        <v>4</v>
      </c>
      <c r="K1275" s="14">
        <f>IF($E1275="","",IFERROR(INDEX('01_Cad_Pecas'!$H$2:$H$5000,MATCH($E1275,'01_Cad_Pecas'!$D$2:$D$5000,0)),IFERROR(INDEX('01_Cad_Pecas'!$H$2:$H$5000,MATCH(VALUE($E1275),'01_Cad_Pecas'!$D$2:$D$5000,0)),"")))</f>
        <v>0</v>
      </c>
      <c r="L1275" s="14">
        <f>IF($E1275="","",IFERROR(INDEX('01_Cad_Pecas'!$I$2:$I$5000,MATCH($E1275,'01_Cad_Pecas'!$D$2:$D$5000,0)),IFERROR(INDEX('01_Cad_Pecas'!$I$2:$I$5000,MATCH(VALUE($E1275),'01_Cad_Pecas'!$D$2:$D$5000,0)),"")))</f>
        <v>0.32519999999999999</v>
      </c>
      <c r="M1275" s="14">
        <f t="shared" si="202"/>
        <v>1.3008</v>
      </c>
      <c r="N1275" s="9">
        <v>46231</v>
      </c>
      <c r="O1275" s="9">
        <v>4</v>
      </c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1"/>
      <c r="AB1275" s="14" t="str">
        <f t="shared" si="204"/>
        <v>10200,10202|SEM_SETOR</v>
      </c>
      <c r="AC1275" t="str">
        <f t="shared" si="205"/>
        <v>|10200|10202|</v>
      </c>
      <c r="AD1275" t="str">
        <f t="shared" si="206"/>
        <v>SEM_SETOR</v>
      </c>
    </row>
    <row r="1276" spans="1:30" ht="24" customHeight="1" x14ac:dyDescent="0.35">
      <c r="A1276" s="35">
        <v>46232</v>
      </c>
      <c r="B1276" s="14" t="s">
        <v>3105</v>
      </c>
      <c r="C1276" s="14"/>
      <c r="D1276" s="10" t="s">
        <v>3044</v>
      </c>
      <c r="E1276" s="14" t="s">
        <v>3487</v>
      </c>
      <c r="F1276" s="14" t="s">
        <v>1419</v>
      </c>
      <c r="G1276" s="10" t="s">
        <v>3044</v>
      </c>
      <c r="H1276" s="10" t="s">
        <v>3044</v>
      </c>
      <c r="I1276" s="9" t="s">
        <v>3097</v>
      </c>
      <c r="J1276" s="9">
        <v>30</v>
      </c>
      <c r="K1276" s="14">
        <f>IF($E1276="","",IFERROR(INDEX('01_Cad_Pecas'!$H$2:$H$5000,MATCH($E1276,'01_Cad_Pecas'!$D$2:$D$5000,0)),IFERROR(INDEX('01_Cad_Pecas'!$H$2:$H$5000,MATCH(VALUE($E1276),'01_Cad_Pecas'!$D$2:$D$5000,0)),"")))</f>
        <v>0</v>
      </c>
      <c r="L1276" s="14">
        <f>IF($E1276="","",IFERROR(INDEX('01_Cad_Pecas'!$I$2:$I$5000,MATCH($E1276,'01_Cad_Pecas'!$D$2:$D$5000,0)),IFERROR(INDEX('01_Cad_Pecas'!$I$2:$I$5000,MATCH(VALUE($E1276),'01_Cad_Pecas'!$D$2:$D$5000,0)),"")))</f>
        <v>0.32519999999999999</v>
      </c>
      <c r="M1276" s="14">
        <f t="shared" si="202"/>
        <v>9.7560000000000002</v>
      </c>
      <c r="N1276" s="9">
        <v>46232</v>
      </c>
      <c r="O1276" s="9">
        <v>30</v>
      </c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1"/>
      <c r="AB1276" s="14" t="str">
        <f t="shared" si="204"/>
        <v>10200,10202|SEM_SETOR</v>
      </c>
      <c r="AC1276" t="str">
        <f t="shared" si="205"/>
        <v>|10200|10202|</v>
      </c>
      <c r="AD1276" t="str">
        <f t="shared" si="206"/>
        <v>SEM_SETOR</v>
      </c>
    </row>
    <row r="1277" spans="1:30" ht="24" customHeight="1" x14ac:dyDescent="0.35">
      <c r="A1277" s="35">
        <v>46233</v>
      </c>
      <c r="B1277" s="14" t="s">
        <v>3105</v>
      </c>
      <c r="C1277" s="14"/>
      <c r="D1277" s="10" t="s">
        <v>3044</v>
      </c>
      <c r="E1277" s="14" t="s">
        <v>3489</v>
      </c>
      <c r="F1277" s="14" t="s">
        <v>1428</v>
      </c>
      <c r="G1277" s="10" t="s">
        <v>3044</v>
      </c>
      <c r="H1277" s="10" t="s">
        <v>3044</v>
      </c>
      <c r="I1277" s="9" t="s">
        <v>3097</v>
      </c>
      <c r="J1277" s="9">
        <v>100</v>
      </c>
      <c r="K1277" s="14">
        <f>IF($E1277="","",IFERROR(INDEX('01_Cad_Pecas'!$H$2:$H$5000,MATCH($E1277,'01_Cad_Pecas'!$D$2:$D$5000,0)),IFERROR(INDEX('01_Cad_Pecas'!$H$2:$H$5000,MATCH(VALUE($E1277),'01_Cad_Pecas'!$D$2:$D$5000,0)),"")))</f>
        <v>0</v>
      </c>
      <c r="L1277" s="14">
        <f>IF($E1277="","",IFERROR(INDEX('01_Cad_Pecas'!$I$2:$I$5000,MATCH($E1277,'01_Cad_Pecas'!$D$2:$D$5000,0)),IFERROR(INDEX('01_Cad_Pecas'!$I$2:$I$5000,MATCH(VALUE($E1277),'01_Cad_Pecas'!$D$2:$D$5000,0)),"")))</f>
        <v>0.32519999999999999</v>
      </c>
      <c r="M1277" s="14">
        <f t="shared" si="202"/>
        <v>32.519999999999996</v>
      </c>
      <c r="N1277" s="9">
        <v>46233</v>
      </c>
      <c r="O1277" s="9">
        <v>100</v>
      </c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1"/>
      <c r="AB1277" s="14" t="str">
        <f t="shared" si="204"/>
        <v>10200,10202|SEM_SETOR</v>
      </c>
      <c r="AC1277" t="str">
        <f t="shared" si="205"/>
        <v>|10200|10202|</v>
      </c>
      <c r="AD1277" t="str">
        <f t="shared" si="206"/>
        <v>SEM_SETOR</v>
      </c>
    </row>
    <row r="1278" spans="1:30" ht="24" customHeight="1" x14ac:dyDescent="0.35">
      <c r="A1278" s="35">
        <v>46234</v>
      </c>
      <c r="B1278" s="14" t="s">
        <v>3105</v>
      </c>
      <c r="C1278" s="14"/>
      <c r="D1278" s="10" t="s">
        <v>3044</v>
      </c>
      <c r="E1278" s="14" t="s">
        <v>3490</v>
      </c>
      <c r="F1278" s="14" t="s">
        <v>1433</v>
      </c>
      <c r="G1278" s="10" t="s">
        <v>3044</v>
      </c>
      <c r="H1278" s="10" t="s">
        <v>3044</v>
      </c>
      <c r="I1278" s="9" t="s">
        <v>3097</v>
      </c>
      <c r="J1278" s="9">
        <v>30</v>
      </c>
      <c r="K1278" s="14">
        <f>IF($E1278="","",IFERROR(INDEX('01_Cad_Pecas'!$H$2:$H$5000,MATCH($E1278,'01_Cad_Pecas'!$D$2:$D$5000,0)),IFERROR(INDEX('01_Cad_Pecas'!$H$2:$H$5000,MATCH(VALUE($E1278),'01_Cad_Pecas'!$D$2:$D$5000,0)),"")))</f>
        <v>0</v>
      </c>
      <c r="L1278" s="14">
        <f>IF($E1278="","",IFERROR(INDEX('01_Cad_Pecas'!$I$2:$I$5000,MATCH($E1278,'01_Cad_Pecas'!$D$2:$D$5000,0)),IFERROR(INDEX('01_Cad_Pecas'!$I$2:$I$5000,MATCH(VALUE($E1278),'01_Cad_Pecas'!$D$2:$D$5000,0)),"")))</f>
        <v>0.32519999999999999</v>
      </c>
      <c r="M1278" s="14">
        <f t="shared" si="202"/>
        <v>9.7560000000000002</v>
      </c>
      <c r="N1278" s="9">
        <v>46234</v>
      </c>
      <c r="O1278" s="9">
        <v>30</v>
      </c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1"/>
      <c r="AB1278" s="14" t="str">
        <f t="shared" si="204"/>
        <v>10200,10202|SEM_SETOR</v>
      </c>
      <c r="AC1278" t="str">
        <f t="shared" si="205"/>
        <v>|10200|10202|</v>
      </c>
      <c r="AD1278" t="str">
        <f t="shared" si="206"/>
        <v>SEM_SETOR</v>
      </c>
    </row>
    <row r="1279" spans="1:30" ht="24" customHeight="1" x14ac:dyDescent="0.35">
      <c r="A1279" s="35">
        <v>46204</v>
      </c>
      <c r="B1279" s="14" t="s">
        <v>3093</v>
      </c>
      <c r="C1279" s="14"/>
      <c r="D1279" s="10" t="s">
        <v>3044</v>
      </c>
      <c r="E1279" s="14" t="s">
        <v>3489</v>
      </c>
      <c r="F1279" s="14" t="s">
        <v>1428</v>
      </c>
      <c r="G1279" s="10" t="s">
        <v>3044</v>
      </c>
      <c r="H1279" s="10" t="s">
        <v>3044</v>
      </c>
      <c r="I1279" s="9" t="s">
        <v>3097</v>
      </c>
      <c r="J1279" s="9">
        <v>600</v>
      </c>
      <c r="K1279" s="14">
        <f>IF($E1279="","",IFERROR(INDEX('01_Cad_Pecas'!$H$2:$H$5000,MATCH($E1279,'01_Cad_Pecas'!$D$2:$D$5000,0)),IFERROR(INDEX('01_Cad_Pecas'!$H$2:$H$5000,MATCH(VALUE($E1279),'01_Cad_Pecas'!$D$2:$D$5000,0)),"")))</f>
        <v>0</v>
      </c>
      <c r="L1279" s="14">
        <f>IF($E1279="","",IFERROR(INDEX('01_Cad_Pecas'!$I$2:$I$5000,MATCH($E1279,'01_Cad_Pecas'!$D$2:$D$5000,0)),IFERROR(INDEX('01_Cad_Pecas'!$I$2:$I$5000,MATCH(VALUE($E1279),'01_Cad_Pecas'!$D$2:$D$5000,0)),"")))</f>
        <v>0.32519999999999999</v>
      </c>
      <c r="M1279" s="14">
        <f t="shared" si="202"/>
        <v>195.12</v>
      </c>
      <c r="N1279" s="9">
        <v>46204</v>
      </c>
      <c r="O1279" s="9">
        <v>600</v>
      </c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1"/>
      <c r="AB1279" s="14" t="str">
        <f t="shared" si="204"/>
        <v>10204|SEM_SETOR</v>
      </c>
      <c r="AC1279" t="str">
        <f t="shared" si="205"/>
        <v>|10204|</v>
      </c>
      <c r="AD1279" t="str">
        <f t="shared" si="206"/>
        <v>SEM_SETOR</v>
      </c>
    </row>
    <row r="1280" spans="1:30" ht="24" customHeight="1" x14ac:dyDescent="0.35">
      <c r="A1280" s="35">
        <v>46204</v>
      </c>
      <c r="B1280" s="14" t="s">
        <v>3094</v>
      </c>
      <c r="C1280" s="14"/>
      <c r="D1280" s="10" t="s">
        <v>3044</v>
      </c>
      <c r="E1280" s="14" t="s">
        <v>3492</v>
      </c>
      <c r="F1280" s="14" t="s">
        <v>1412</v>
      </c>
      <c r="G1280" s="10" t="s">
        <v>3044</v>
      </c>
      <c r="H1280" s="10" t="s">
        <v>3044</v>
      </c>
      <c r="I1280" s="9" t="s">
        <v>3097</v>
      </c>
      <c r="J1280" s="9">
        <v>32</v>
      </c>
      <c r="K1280" s="14">
        <f>IF($E1280="","",IFERROR(INDEX('01_Cad_Pecas'!$H$2:$H$5000,MATCH($E1280,'01_Cad_Pecas'!$D$2:$D$5000,0)),IFERROR(INDEX('01_Cad_Pecas'!$H$2:$H$5000,MATCH(VALUE($E1280),'01_Cad_Pecas'!$D$2:$D$5000,0)),"")))</f>
        <v>0</v>
      </c>
      <c r="L1280" s="14">
        <f>IF($E1280="","",IFERROR(INDEX('01_Cad_Pecas'!$I$2:$I$5000,MATCH($E1280,'01_Cad_Pecas'!$D$2:$D$5000,0)),IFERROR(INDEX('01_Cad_Pecas'!$I$2:$I$5000,MATCH(VALUE($E1280),'01_Cad_Pecas'!$D$2:$D$5000,0)),"")))</f>
        <v>0.32519999999999999</v>
      </c>
      <c r="M1280" s="14">
        <f t="shared" si="202"/>
        <v>10.4064</v>
      </c>
      <c r="N1280" s="9">
        <v>46204</v>
      </c>
      <c r="O1280" s="9">
        <v>32</v>
      </c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1"/>
      <c r="AB1280" s="14" t="str">
        <f t="shared" si="204"/>
        <v>10210|SEM_SETOR</v>
      </c>
      <c r="AC1280" t="str">
        <f t="shared" si="205"/>
        <v>|10210|</v>
      </c>
      <c r="AD1280" t="str">
        <f t="shared" si="206"/>
        <v>SEM_SETOR</v>
      </c>
    </row>
    <row r="1281" spans="1:30" ht="24" customHeight="1" x14ac:dyDescent="0.35">
      <c r="A1281" s="35">
        <v>46204</v>
      </c>
      <c r="B1281" s="14" t="s">
        <v>3094</v>
      </c>
      <c r="C1281" s="14"/>
      <c r="D1281" s="10" t="s">
        <v>3044</v>
      </c>
      <c r="E1281" s="14" t="s">
        <v>3493</v>
      </c>
      <c r="F1281" s="14" t="s">
        <v>1413</v>
      </c>
      <c r="G1281" s="10" t="s">
        <v>3044</v>
      </c>
      <c r="H1281" s="10" t="s">
        <v>3044</v>
      </c>
      <c r="I1281" s="9" t="s">
        <v>3097</v>
      </c>
      <c r="J1281" s="9">
        <v>6</v>
      </c>
      <c r="K1281" s="14">
        <f>IF($E1281="","",IFERROR(INDEX('01_Cad_Pecas'!$H$2:$H$5000,MATCH($E1281,'01_Cad_Pecas'!$D$2:$D$5000,0)),IFERROR(INDEX('01_Cad_Pecas'!$H$2:$H$5000,MATCH(VALUE($E1281),'01_Cad_Pecas'!$D$2:$D$5000,0)),"")))</f>
        <v>0</v>
      </c>
      <c r="L1281" s="14">
        <f>IF($E1281="","",IFERROR(INDEX('01_Cad_Pecas'!$I$2:$I$5000,MATCH($E1281,'01_Cad_Pecas'!$D$2:$D$5000,0)),IFERROR(INDEX('01_Cad_Pecas'!$I$2:$I$5000,MATCH(VALUE($E1281),'01_Cad_Pecas'!$D$2:$D$5000,0)),"")))</f>
        <v>0.32519999999999999</v>
      </c>
      <c r="M1281" s="14">
        <f t="shared" si="202"/>
        <v>1.9512</v>
      </c>
      <c r="N1281" s="9">
        <v>46204</v>
      </c>
      <c r="O1281" s="9">
        <v>6</v>
      </c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1"/>
      <c r="AB1281" s="14" t="str">
        <f t="shared" si="204"/>
        <v>10210|SEM_SETOR</v>
      </c>
      <c r="AC1281" t="str">
        <f t="shared" si="205"/>
        <v>|10210|</v>
      </c>
      <c r="AD1281" t="str">
        <f t="shared" si="206"/>
        <v>SEM_SETOR</v>
      </c>
    </row>
    <row r="1282" spans="1:30" ht="24" customHeight="1" x14ac:dyDescent="0.35">
      <c r="A1282" s="35">
        <v>46204</v>
      </c>
      <c r="B1282" s="14" t="s">
        <v>3094</v>
      </c>
      <c r="C1282" s="14"/>
      <c r="D1282" s="10" t="s">
        <v>3044</v>
      </c>
      <c r="E1282" s="14" t="s">
        <v>3494</v>
      </c>
      <c r="F1282" s="14" t="s">
        <v>1415</v>
      </c>
      <c r="G1282" s="10" t="s">
        <v>3044</v>
      </c>
      <c r="H1282" s="10" t="s">
        <v>3044</v>
      </c>
      <c r="I1282" s="9" t="s">
        <v>3097</v>
      </c>
      <c r="J1282" s="9">
        <v>40</v>
      </c>
      <c r="K1282" s="14">
        <f>IF($E1282="","",IFERROR(INDEX('01_Cad_Pecas'!$H$2:$H$5000,MATCH($E1282,'01_Cad_Pecas'!$D$2:$D$5000,0)),IFERROR(INDEX('01_Cad_Pecas'!$H$2:$H$5000,MATCH(VALUE($E1282),'01_Cad_Pecas'!$D$2:$D$5000,0)),"")))</f>
        <v>0</v>
      </c>
      <c r="L1282" s="14">
        <f>IF($E1282="","",IFERROR(INDEX('01_Cad_Pecas'!$I$2:$I$5000,MATCH($E1282,'01_Cad_Pecas'!$D$2:$D$5000,0)),IFERROR(INDEX('01_Cad_Pecas'!$I$2:$I$5000,MATCH(VALUE($E1282),'01_Cad_Pecas'!$D$2:$D$5000,0)),"")))</f>
        <v>0.32519999999999999</v>
      </c>
      <c r="M1282" s="14">
        <f t="shared" si="202"/>
        <v>13.007999999999999</v>
      </c>
      <c r="N1282" s="9">
        <v>46204</v>
      </c>
      <c r="O1282" s="9">
        <v>40</v>
      </c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1"/>
      <c r="AB1282" s="14" t="str">
        <f t="shared" si="204"/>
        <v>10210|SEM_SETOR</v>
      </c>
      <c r="AC1282" t="str">
        <f t="shared" si="205"/>
        <v>|10210|</v>
      </c>
      <c r="AD1282" t="str">
        <f t="shared" si="206"/>
        <v>SEM_SETOR</v>
      </c>
    </row>
    <row r="1283" spans="1:30" ht="24" customHeight="1" x14ac:dyDescent="0.35">
      <c r="A1283" s="35">
        <v>46204</v>
      </c>
      <c r="B1283" s="14" t="s">
        <v>3094</v>
      </c>
      <c r="C1283" s="14"/>
      <c r="D1283" s="10" t="s">
        <v>3044</v>
      </c>
      <c r="E1283" s="14" t="s">
        <v>3495</v>
      </c>
      <c r="F1283" s="14" t="s">
        <v>1418</v>
      </c>
      <c r="G1283" s="10" t="s">
        <v>3044</v>
      </c>
      <c r="H1283" s="10" t="s">
        <v>3044</v>
      </c>
      <c r="I1283" s="9" t="s">
        <v>3097</v>
      </c>
      <c r="J1283" s="9">
        <v>20</v>
      </c>
      <c r="K1283" s="14">
        <f>IF($E1283="","",IFERROR(INDEX('01_Cad_Pecas'!$H$2:$H$5000,MATCH($E1283,'01_Cad_Pecas'!$D$2:$D$5000,0)),IFERROR(INDEX('01_Cad_Pecas'!$H$2:$H$5000,MATCH(VALUE($E1283),'01_Cad_Pecas'!$D$2:$D$5000,0)),"")))</f>
        <v>0</v>
      </c>
      <c r="L1283" s="14">
        <f>IF($E1283="","",IFERROR(INDEX('01_Cad_Pecas'!$I$2:$I$5000,MATCH($E1283,'01_Cad_Pecas'!$D$2:$D$5000,0)),IFERROR(INDEX('01_Cad_Pecas'!$I$2:$I$5000,MATCH(VALUE($E1283),'01_Cad_Pecas'!$D$2:$D$5000,0)),"")))</f>
        <v>0.32519999999999999</v>
      </c>
      <c r="M1283" s="14">
        <f t="shared" si="202"/>
        <v>6.5039999999999996</v>
      </c>
      <c r="N1283" s="9">
        <v>46204</v>
      </c>
      <c r="O1283" s="9">
        <v>20</v>
      </c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1"/>
      <c r="AB1283" s="14" t="str">
        <f t="shared" si="204"/>
        <v>10210|SEM_SETOR</v>
      </c>
      <c r="AC1283" t="str">
        <f t="shared" si="205"/>
        <v>|10210|</v>
      </c>
      <c r="AD1283" t="str">
        <f t="shared" si="206"/>
        <v>SEM_SETOR</v>
      </c>
    </row>
    <row r="1284" spans="1:30" ht="24" customHeight="1" x14ac:dyDescent="0.35">
      <c r="A1284" s="35">
        <v>46204</v>
      </c>
      <c r="B1284" s="14" t="s">
        <v>3094</v>
      </c>
      <c r="C1284" s="14"/>
      <c r="D1284" s="10" t="s">
        <v>3044</v>
      </c>
      <c r="E1284" s="14" t="s">
        <v>3487</v>
      </c>
      <c r="F1284" s="14" t="s">
        <v>1419</v>
      </c>
      <c r="G1284" s="10" t="s">
        <v>3044</v>
      </c>
      <c r="H1284" s="10" t="s">
        <v>3044</v>
      </c>
      <c r="I1284" s="9" t="s">
        <v>3097</v>
      </c>
      <c r="J1284" s="9">
        <v>24</v>
      </c>
      <c r="K1284" s="14">
        <f>IF($E1284="","",IFERROR(INDEX('01_Cad_Pecas'!$H$2:$H$5000,MATCH($E1284,'01_Cad_Pecas'!$D$2:$D$5000,0)),IFERROR(INDEX('01_Cad_Pecas'!$H$2:$H$5000,MATCH(VALUE($E1284),'01_Cad_Pecas'!$D$2:$D$5000,0)),"")))</f>
        <v>0</v>
      </c>
      <c r="L1284" s="14">
        <f>IF($E1284="","",IFERROR(INDEX('01_Cad_Pecas'!$I$2:$I$5000,MATCH($E1284,'01_Cad_Pecas'!$D$2:$D$5000,0)),IFERROR(INDEX('01_Cad_Pecas'!$I$2:$I$5000,MATCH(VALUE($E1284),'01_Cad_Pecas'!$D$2:$D$5000,0)),"")))</f>
        <v>0.32519999999999999</v>
      </c>
      <c r="M1284" s="14">
        <f t="shared" si="202"/>
        <v>7.8048000000000002</v>
      </c>
      <c r="N1284" s="9">
        <v>46204</v>
      </c>
      <c r="O1284" s="9">
        <v>24</v>
      </c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1"/>
      <c r="AB1284" s="14" t="str">
        <f t="shared" si="204"/>
        <v>10210|SEM_SETOR</v>
      </c>
      <c r="AC1284" t="str">
        <f t="shared" si="205"/>
        <v>|10210|</v>
      </c>
      <c r="AD1284" t="str">
        <f t="shared" si="206"/>
        <v>SEM_SETOR</v>
      </c>
    </row>
    <row r="1285" spans="1:30" ht="24" customHeight="1" x14ac:dyDescent="0.35">
      <c r="A1285" s="35">
        <v>46204</v>
      </c>
      <c r="B1285" s="14" t="s">
        <v>3094</v>
      </c>
      <c r="C1285" s="14"/>
      <c r="D1285" s="10" t="s">
        <v>3044</v>
      </c>
      <c r="E1285" s="14" t="s">
        <v>3489</v>
      </c>
      <c r="F1285" s="14" t="s">
        <v>1428</v>
      </c>
      <c r="G1285" s="10" t="s">
        <v>3044</v>
      </c>
      <c r="H1285" s="10" t="s">
        <v>3044</v>
      </c>
      <c r="I1285" s="9" t="s">
        <v>3097</v>
      </c>
      <c r="J1285" s="9">
        <v>250</v>
      </c>
      <c r="K1285" s="14">
        <f>IF($E1285="","",IFERROR(INDEX('01_Cad_Pecas'!$H$2:$H$5000,MATCH($E1285,'01_Cad_Pecas'!$D$2:$D$5000,0)),IFERROR(INDEX('01_Cad_Pecas'!$H$2:$H$5000,MATCH(VALUE($E1285),'01_Cad_Pecas'!$D$2:$D$5000,0)),"")))</f>
        <v>0</v>
      </c>
      <c r="L1285" s="14">
        <f>IF($E1285="","",IFERROR(INDEX('01_Cad_Pecas'!$I$2:$I$5000,MATCH($E1285,'01_Cad_Pecas'!$D$2:$D$5000,0)),IFERROR(INDEX('01_Cad_Pecas'!$I$2:$I$5000,MATCH(VALUE($E1285),'01_Cad_Pecas'!$D$2:$D$5000,0)),"")))</f>
        <v>0.32519999999999999</v>
      </c>
      <c r="M1285" s="14">
        <f t="shared" ref="M1285:M1348" si="207">IF(OR($J1285="",$L1285=""),"",IF($K1285="",0,$K1285)+$J1285*$L1285)</f>
        <v>81.3</v>
      </c>
      <c r="N1285" s="9">
        <v>46204</v>
      </c>
      <c r="O1285" s="9">
        <v>250</v>
      </c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1"/>
      <c r="AB1285" s="14" t="str">
        <f t="shared" si="204"/>
        <v>10210|SEM_SETOR</v>
      </c>
      <c r="AC1285" t="str">
        <f t="shared" si="205"/>
        <v>|10210|</v>
      </c>
      <c r="AD1285" t="str">
        <f t="shared" si="206"/>
        <v>SEM_SETOR</v>
      </c>
    </row>
    <row r="1286" spans="1:30" ht="24" customHeight="1" x14ac:dyDescent="0.35">
      <c r="A1286" s="35">
        <v>46204</v>
      </c>
      <c r="B1286" s="14" t="s">
        <v>3094</v>
      </c>
      <c r="C1286" s="14"/>
      <c r="D1286" s="10" t="s">
        <v>3044</v>
      </c>
      <c r="E1286" s="14" t="s">
        <v>3496</v>
      </c>
      <c r="F1286" s="14" t="s">
        <v>3497</v>
      </c>
      <c r="G1286" s="10" t="s">
        <v>3044</v>
      </c>
      <c r="H1286" s="10" t="s">
        <v>3044</v>
      </c>
      <c r="I1286" s="9" t="s">
        <v>3097</v>
      </c>
      <c r="J1286" s="9">
        <v>6</v>
      </c>
      <c r="K1286" s="14">
        <f>IF($E1286="","",IFERROR(INDEX('01_Cad_Pecas'!$H$2:$H$5000,MATCH($E1286,'01_Cad_Pecas'!$D$2:$D$5000,0)),IFERROR(INDEX('01_Cad_Pecas'!$H$2:$H$5000,MATCH(VALUE($E1286),'01_Cad_Pecas'!$D$2:$D$5000,0)),"")))</f>
        <v>0</v>
      </c>
      <c r="L1286" s="14">
        <f>IF($E1286="","",IFERROR(INDEX('01_Cad_Pecas'!$I$2:$I$5000,MATCH($E1286,'01_Cad_Pecas'!$D$2:$D$5000,0)),IFERROR(INDEX('01_Cad_Pecas'!$I$2:$I$5000,MATCH(VALUE($E1286),'01_Cad_Pecas'!$D$2:$D$5000,0)),"")))</f>
        <v>0.32519999999999999</v>
      </c>
      <c r="M1286" s="14">
        <f t="shared" si="207"/>
        <v>1.9512</v>
      </c>
      <c r="N1286" s="9">
        <v>46204</v>
      </c>
      <c r="O1286" s="9">
        <v>6</v>
      </c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1"/>
      <c r="AB1286" s="14" t="str">
        <f t="shared" si="204"/>
        <v>10210|SEM_SETOR</v>
      </c>
      <c r="AC1286" t="str">
        <f t="shared" si="205"/>
        <v>|10210|</v>
      </c>
      <c r="AD1286" t="str">
        <f t="shared" si="206"/>
        <v>SEM_SETOR</v>
      </c>
    </row>
    <row r="1287" spans="1:30" ht="24" customHeight="1" x14ac:dyDescent="0.35">
      <c r="A1287" s="35">
        <v>46204</v>
      </c>
      <c r="B1287" s="14" t="s">
        <v>3106</v>
      </c>
      <c r="C1287" s="14"/>
      <c r="D1287" s="10" t="s">
        <v>3044</v>
      </c>
      <c r="E1287" s="14" t="s">
        <v>3493</v>
      </c>
      <c r="F1287" s="14" t="s">
        <v>1413</v>
      </c>
      <c r="G1287" s="10" t="s">
        <v>3044</v>
      </c>
      <c r="H1287" s="10" t="s">
        <v>3044</v>
      </c>
      <c r="I1287" s="9" t="s">
        <v>3097</v>
      </c>
      <c r="J1287" s="9">
        <v>138</v>
      </c>
      <c r="K1287" s="14">
        <f>IF($E1287="","",IFERROR(INDEX('01_Cad_Pecas'!$H$2:$H$5000,MATCH($E1287,'01_Cad_Pecas'!$D$2:$D$5000,0)),IFERROR(INDEX('01_Cad_Pecas'!$H$2:$H$5000,MATCH(VALUE($E1287),'01_Cad_Pecas'!$D$2:$D$5000,0)),"")))</f>
        <v>0</v>
      </c>
      <c r="L1287" s="14">
        <f>IF($E1287="","",IFERROR(INDEX('01_Cad_Pecas'!$I$2:$I$5000,MATCH($E1287,'01_Cad_Pecas'!$D$2:$D$5000,0)),IFERROR(INDEX('01_Cad_Pecas'!$I$2:$I$5000,MATCH(VALUE($E1287),'01_Cad_Pecas'!$D$2:$D$5000,0)),"")))</f>
        <v>0.32519999999999999</v>
      </c>
      <c r="M1287" s="14">
        <f t="shared" si="207"/>
        <v>44.877600000000001</v>
      </c>
      <c r="N1287" s="9">
        <v>46204</v>
      </c>
      <c r="O1287" s="9">
        <v>138</v>
      </c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1"/>
      <c r="AB1287" s="14" t="str">
        <f t="shared" ref="AB1287:AB1350" si="208">B1287&amp;"|"&amp;I1287</f>
        <v>10211|SEM_SETOR</v>
      </c>
      <c r="AC1287" t="str">
        <f t="shared" ref="AC1287:AC1350" si="209">IF($B1287="","","|"&amp;SUBSTITUTE(TRIM(SUBSTITUTE(SUBSTITUTE(SUBSTITUTE(SUBSTITUTE(SUBSTITUTE(SUBSTITUTE(SUBSTITUTE(SUBSTITUTE(SUBSTITUTE(SUBSTITUTE(SUBSTITUTE(SUBSTITUTE(SUBSTITUTE(SUBSTITUTE(TRIM($B1287&amp;""),CHAR(10)," "),CHAR(13)," "),"."," "),";"," "),","," "),"/"," "),"+"," "),"-"," "),"  "," "),"  "," "),"  "," "),"  "," "),"  "," "),"  "," "))," ","|")&amp;"|")</f>
        <v>|10211|</v>
      </c>
      <c r="AD1287" t="str">
        <f t="shared" ref="AD1287:AD1350" si="210">TRIM($I1287&amp;"")</f>
        <v>SEM_SETOR</v>
      </c>
    </row>
    <row r="1288" spans="1:30" ht="24" customHeight="1" x14ac:dyDescent="0.35">
      <c r="A1288" s="35">
        <v>46204</v>
      </c>
      <c r="B1288" s="14" t="s">
        <v>3106</v>
      </c>
      <c r="C1288" s="14"/>
      <c r="D1288" s="10" t="s">
        <v>3044</v>
      </c>
      <c r="E1288" s="14" t="s">
        <v>3487</v>
      </c>
      <c r="F1288" s="14" t="s">
        <v>1419</v>
      </c>
      <c r="G1288" s="10" t="s">
        <v>3044</v>
      </c>
      <c r="H1288" s="10" t="s">
        <v>3044</v>
      </c>
      <c r="I1288" s="9" t="s">
        <v>3097</v>
      </c>
      <c r="J1288" s="9">
        <v>80</v>
      </c>
      <c r="K1288" s="14">
        <f>IF($E1288="","",IFERROR(INDEX('01_Cad_Pecas'!$H$2:$H$5000,MATCH($E1288,'01_Cad_Pecas'!$D$2:$D$5000,0)),IFERROR(INDEX('01_Cad_Pecas'!$H$2:$H$5000,MATCH(VALUE($E1288),'01_Cad_Pecas'!$D$2:$D$5000,0)),"")))</f>
        <v>0</v>
      </c>
      <c r="L1288" s="14">
        <f>IF($E1288="","",IFERROR(INDEX('01_Cad_Pecas'!$I$2:$I$5000,MATCH($E1288,'01_Cad_Pecas'!$D$2:$D$5000,0)),IFERROR(INDEX('01_Cad_Pecas'!$I$2:$I$5000,MATCH(VALUE($E1288),'01_Cad_Pecas'!$D$2:$D$5000,0)),"")))</f>
        <v>0.32519999999999999</v>
      </c>
      <c r="M1288" s="14">
        <f t="shared" si="207"/>
        <v>26.015999999999998</v>
      </c>
      <c r="N1288" s="9">
        <v>46204</v>
      </c>
      <c r="O1288" s="9">
        <v>80</v>
      </c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1"/>
      <c r="AB1288" s="14" t="str">
        <f t="shared" si="208"/>
        <v>10211|SEM_SETOR</v>
      </c>
      <c r="AC1288" t="str">
        <f t="shared" si="209"/>
        <v>|10211|</v>
      </c>
      <c r="AD1288" t="str">
        <f t="shared" si="210"/>
        <v>SEM_SETOR</v>
      </c>
    </row>
    <row r="1289" spans="1:30" ht="24" customHeight="1" x14ac:dyDescent="0.35">
      <c r="A1289" s="35">
        <v>46204</v>
      </c>
      <c r="B1289" s="14" t="s">
        <v>3106</v>
      </c>
      <c r="C1289" s="14"/>
      <c r="D1289" s="10" t="s">
        <v>3044</v>
      </c>
      <c r="E1289" s="14" t="s">
        <v>3488</v>
      </c>
      <c r="F1289" s="14" t="s">
        <v>1421</v>
      </c>
      <c r="G1289" s="10" t="s">
        <v>3044</v>
      </c>
      <c r="H1289" s="10" t="s">
        <v>3044</v>
      </c>
      <c r="I1289" s="9" t="s">
        <v>3097</v>
      </c>
      <c r="J1289" s="9">
        <v>120</v>
      </c>
      <c r="K1289" s="14">
        <f>IF($E1289="","",IFERROR(INDEX('01_Cad_Pecas'!$H$2:$H$5000,MATCH($E1289,'01_Cad_Pecas'!$D$2:$D$5000,0)),IFERROR(INDEX('01_Cad_Pecas'!$H$2:$H$5000,MATCH(VALUE($E1289),'01_Cad_Pecas'!$D$2:$D$5000,0)),"")))</f>
        <v>0</v>
      </c>
      <c r="L1289" s="14">
        <f>IF($E1289="","",IFERROR(INDEX('01_Cad_Pecas'!$I$2:$I$5000,MATCH($E1289,'01_Cad_Pecas'!$D$2:$D$5000,0)),IFERROR(INDEX('01_Cad_Pecas'!$I$2:$I$5000,MATCH(VALUE($E1289),'01_Cad_Pecas'!$D$2:$D$5000,0)),"")))</f>
        <v>0.32519999999999999</v>
      </c>
      <c r="M1289" s="14">
        <f t="shared" si="207"/>
        <v>39.024000000000001</v>
      </c>
      <c r="N1289" s="9">
        <v>46204</v>
      </c>
      <c r="O1289" s="9">
        <v>120</v>
      </c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1"/>
      <c r="AB1289" s="14" t="str">
        <f t="shared" si="208"/>
        <v>10211|SEM_SETOR</v>
      </c>
      <c r="AC1289" t="str">
        <f t="shared" si="209"/>
        <v>|10211|</v>
      </c>
      <c r="AD1289" t="str">
        <f t="shared" si="210"/>
        <v>SEM_SETOR</v>
      </c>
    </row>
    <row r="1290" spans="1:30" ht="24" customHeight="1" x14ac:dyDescent="0.35">
      <c r="A1290" s="35">
        <v>46204</v>
      </c>
      <c r="B1290" s="14" t="s">
        <v>3106</v>
      </c>
      <c r="C1290" s="14"/>
      <c r="D1290" s="10" t="s">
        <v>3044</v>
      </c>
      <c r="E1290" s="14" t="s">
        <v>3489</v>
      </c>
      <c r="F1290" s="14" t="s">
        <v>1428</v>
      </c>
      <c r="G1290" s="10" t="s">
        <v>3044</v>
      </c>
      <c r="H1290" s="10" t="s">
        <v>3044</v>
      </c>
      <c r="I1290" s="9" t="s">
        <v>3097</v>
      </c>
      <c r="J1290" s="9">
        <v>200</v>
      </c>
      <c r="K1290" s="14">
        <f>IF($E1290="","",IFERROR(INDEX('01_Cad_Pecas'!$H$2:$H$5000,MATCH($E1290,'01_Cad_Pecas'!$D$2:$D$5000,0)),IFERROR(INDEX('01_Cad_Pecas'!$H$2:$H$5000,MATCH(VALUE($E1290),'01_Cad_Pecas'!$D$2:$D$5000,0)),"")))</f>
        <v>0</v>
      </c>
      <c r="L1290" s="14">
        <f>IF($E1290="","",IFERROR(INDEX('01_Cad_Pecas'!$I$2:$I$5000,MATCH($E1290,'01_Cad_Pecas'!$D$2:$D$5000,0)),IFERROR(INDEX('01_Cad_Pecas'!$I$2:$I$5000,MATCH(VALUE($E1290),'01_Cad_Pecas'!$D$2:$D$5000,0)),"")))</f>
        <v>0.32519999999999999</v>
      </c>
      <c r="M1290" s="14">
        <f t="shared" si="207"/>
        <v>65.039999999999992</v>
      </c>
      <c r="N1290" s="9">
        <v>46204</v>
      </c>
      <c r="O1290" s="9">
        <v>200</v>
      </c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1"/>
      <c r="AB1290" s="14" t="str">
        <f t="shared" si="208"/>
        <v>10211|SEM_SETOR</v>
      </c>
      <c r="AC1290" t="str">
        <f t="shared" si="209"/>
        <v>|10211|</v>
      </c>
      <c r="AD1290" t="str">
        <f t="shared" si="210"/>
        <v>SEM_SETOR</v>
      </c>
    </row>
    <row r="1291" spans="1:30" ht="24" customHeight="1" x14ac:dyDescent="0.35">
      <c r="A1291" s="35">
        <v>46206</v>
      </c>
      <c r="B1291" s="14" t="s">
        <v>3095</v>
      </c>
      <c r="C1291" s="14"/>
      <c r="D1291" s="14" t="s">
        <v>3059</v>
      </c>
      <c r="E1291" s="14" t="s">
        <v>3498</v>
      </c>
      <c r="F1291" s="14" t="s">
        <v>1452</v>
      </c>
      <c r="G1291" s="14" t="s">
        <v>3059</v>
      </c>
      <c r="H1291" s="14" t="s">
        <v>3059</v>
      </c>
      <c r="I1291" s="9" t="s">
        <v>3059</v>
      </c>
      <c r="J1291" s="9">
        <v>16</v>
      </c>
      <c r="K1291" s="14">
        <f>IF($E1291="","",IFERROR(INDEX('01_Cad_Pecas'!$H$2:$H$5000,MATCH($E1291,'01_Cad_Pecas'!$D$2:$D$5000,0)),IFERROR(INDEX('01_Cad_Pecas'!$H$2:$H$5000,MATCH(VALUE($E1291),'01_Cad_Pecas'!$D$2:$D$5000,0)),"")))</f>
        <v>0</v>
      </c>
      <c r="L1291" s="14">
        <f>IF($E1291="","",IFERROR(INDEX('01_Cad_Pecas'!$I$2:$I$5000,MATCH($E1291,'01_Cad_Pecas'!$D$2:$D$5000,0)),IFERROR(INDEX('01_Cad_Pecas'!$I$2:$I$5000,MATCH(VALUE($E1291),'01_Cad_Pecas'!$D$2:$D$5000,0)),"")))</f>
        <v>0.32519999999999999</v>
      </c>
      <c r="M1291" s="14">
        <f t="shared" si="207"/>
        <v>5.2031999999999998</v>
      </c>
      <c r="N1291" s="14">
        <v>46210</v>
      </c>
      <c r="O1291" s="14">
        <v>16</v>
      </c>
      <c r="P1291" s="14"/>
      <c r="Q1291" s="14"/>
      <c r="R1291" s="14"/>
      <c r="S1291" s="14"/>
      <c r="T1291" s="14">
        <f t="shared" ref="T1291:T1322" si="211">IF(OR($J1291="",$O1291=""),"",$O1291/$J1291)</f>
        <v>1</v>
      </c>
      <c r="U1291" s="14" t="s">
        <v>36</v>
      </c>
      <c r="V1291" s="14"/>
      <c r="W1291" s="14"/>
      <c r="X1291" s="14"/>
      <c r="Y1291" s="14"/>
      <c r="Z1291" s="14"/>
      <c r="AA1291" s="11"/>
      <c r="AB1291" s="14" t="str">
        <f t="shared" si="208"/>
        <v>10199,10201|8 EMBALAGEM</v>
      </c>
      <c r="AC1291" t="str">
        <f t="shared" si="209"/>
        <v>|10199|10201|</v>
      </c>
      <c r="AD1291" t="str">
        <f t="shared" si="210"/>
        <v>8 EMBALAGEM</v>
      </c>
    </row>
    <row r="1292" spans="1:30" ht="24" customHeight="1" x14ac:dyDescent="0.35">
      <c r="A1292" s="35">
        <v>46206</v>
      </c>
      <c r="B1292" s="14" t="s">
        <v>3095</v>
      </c>
      <c r="C1292" s="14"/>
      <c r="D1292" s="14" t="s">
        <v>3059</v>
      </c>
      <c r="E1292" s="14" t="s">
        <v>3412</v>
      </c>
      <c r="F1292" s="14" t="s">
        <v>3208</v>
      </c>
      <c r="G1292" s="14" t="s">
        <v>3059</v>
      </c>
      <c r="H1292" s="14" t="s">
        <v>3059</v>
      </c>
      <c r="I1292" s="9" t="s">
        <v>3059</v>
      </c>
      <c r="J1292" s="9">
        <v>40</v>
      </c>
      <c r="K1292" s="14">
        <f>IF($E1292="","",IFERROR(INDEX('01_Cad_Pecas'!$H$2:$H$5000,MATCH($E1292,'01_Cad_Pecas'!$D$2:$D$5000,0)),IFERROR(INDEX('01_Cad_Pecas'!$H$2:$H$5000,MATCH(VALUE($E1292),'01_Cad_Pecas'!$D$2:$D$5000,0)),"")))</f>
        <v>3</v>
      </c>
      <c r="L1292" s="14">
        <f>IF($E1292="","",IFERROR(INDEX('01_Cad_Pecas'!$I$2:$I$5000,MATCH($E1292,'01_Cad_Pecas'!$D$2:$D$5000,0)),IFERROR(INDEX('01_Cad_Pecas'!$I$2:$I$5000,MATCH(VALUE($E1292),'01_Cad_Pecas'!$D$2:$D$5000,0)),"")))</f>
        <v>6.7799999999999999E-2</v>
      </c>
      <c r="M1292" s="14">
        <f t="shared" si="207"/>
        <v>5.7119999999999997</v>
      </c>
      <c r="N1292" s="14">
        <v>46209</v>
      </c>
      <c r="O1292" s="14">
        <v>40</v>
      </c>
      <c r="P1292" s="14"/>
      <c r="Q1292" s="14"/>
      <c r="R1292" s="14"/>
      <c r="S1292" s="14"/>
      <c r="T1292" s="14">
        <f t="shared" si="211"/>
        <v>1</v>
      </c>
      <c r="U1292" s="14" t="s">
        <v>36</v>
      </c>
      <c r="V1292" s="14"/>
      <c r="W1292" s="14"/>
      <c r="X1292" s="14"/>
      <c r="Y1292" s="14"/>
      <c r="Z1292" s="14"/>
      <c r="AA1292" s="11"/>
      <c r="AB1292" s="14" t="str">
        <f t="shared" si="208"/>
        <v>10199,10201|8 EMBALAGEM</v>
      </c>
      <c r="AC1292" t="str">
        <f t="shared" si="209"/>
        <v>|10199|10201|</v>
      </c>
      <c r="AD1292" t="str">
        <f t="shared" si="210"/>
        <v>8 EMBALAGEM</v>
      </c>
    </row>
    <row r="1293" spans="1:30" ht="24" customHeight="1" x14ac:dyDescent="0.35">
      <c r="A1293" s="35">
        <v>46206</v>
      </c>
      <c r="B1293" s="14" t="s">
        <v>3095</v>
      </c>
      <c r="C1293" s="14"/>
      <c r="D1293" s="14" t="s">
        <v>3059</v>
      </c>
      <c r="E1293" s="14" t="s">
        <v>3413</v>
      </c>
      <c r="F1293" s="14" t="s">
        <v>3209</v>
      </c>
      <c r="G1293" s="14" t="s">
        <v>3059</v>
      </c>
      <c r="H1293" s="14" t="s">
        <v>3059</v>
      </c>
      <c r="I1293" s="9" t="s">
        <v>3059</v>
      </c>
      <c r="J1293" s="9">
        <v>20</v>
      </c>
      <c r="K1293" s="14">
        <f>IF($E1293="","",IFERROR(INDEX('01_Cad_Pecas'!$H$2:$H$5000,MATCH($E1293,'01_Cad_Pecas'!$D$2:$D$5000,0)),IFERROR(INDEX('01_Cad_Pecas'!$H$2:$H$5000,MATCH(VALUE($E1293),'01_Cad_Pecas'!$D$2:$D$5000,0)),"")))</f>
        <v>3</v>
      </c>
      <c r="L1293" s="14">
        <f>IF($E1293="","",IFERROR(INDEX('01_Cad_Pecas'!$I$2:$I$5000,MATCH($E1293,'01_Cad_Pecas'!$D$2:$D$5000,0)),IFERROR(INDEX('01_Cad_Pecas'!$I$2:$I$5000,MATCH(VALUE($E1293),'01_Cad_Pecas'!$D$2:$D$5000,0)),"")))</f>
        <v>6.7799999999999999E-2</v>
      </c>
      <c r="M1293" s="14">
        <f t="shared" si="207"/>
        <v>4.3559999999999999</v>
      </c>
      <c r="N1293" s="14">
        <v>46210</v>
      </c>
      <c r="O1293" s="14">
        <v>20</v>
      </c>
      <c r="P1293" s="14"/>
      <c r="Q1293" s="14"/>
      <c r="R1293" s="14"/>
      <c r="S1293" s="14"/>
      <c r="T1293" s="14">
        <f t="shared" si="211"/>
        <v>1</v>
      </c>
      <c r="U1293" s="14" t="s">
        <v>36</v>
      </c>
      <c r="V1293" s="14"/>
      <c r="W1293" s="14"/>
      <c r="X1293" s="14"/>
      <c r="Y1293" s="14"/>
      <c r="Z1293" s="14"/>
      <c r="AA1293" s="11"/>
      <c r="AB1293" s="14" t="str">
        <f t="shared" si="208"/>
        <v>10199,10201|8 EMBALAGEM</v>
      </c>
      <c r="AC1293" t="str">
        <f t="shared" si="209"/>
        <v>|10199|10201|</v>
      </c>
      <c r="AD1293" t="str">
        <f t="shared" si="210"/>
        <v>8 EMBALAGEM</v>
      </c>
    </row>
    <row r="1294" spans="1:30" ht="24" customHeight="1" x14ac:dyDescent="0.35">
      <c r="A1294" s="35">
        <v>46206</v>
      </c>
      <c r="B1294" s="14" t="s">
        <v>3095</v>
      </c>
      <c r="C1294" s="14"/>
      <c r="D1294" s="14" t="s">
        <v>3059</v>
      </c>
      <c r="E1294" s="14" t="s">
        <v>3499</v>
      </c>
      <c r="F1294" s="14" t="s">
        <v>3254</v>
      </c>
      <c r="G1294" s="14" t="s">
        <v>3059</v>
      </c>
      <c r="H1294" s="14" t="s">
        <v>3059</v>
      </c>
      <c r="I1294" s="9" t="s">
        <v>3059</v>
      </c>
      <c r="J1294" s="9">
        <v>20</v>
      </c>
      <c r="K1294" s="14">
        <f>IF($E1294="","",IFERROR(INDEX('01_Cad_Pecas'!$H$2:$H$5000,MATCH($E1294,'01_Cad_Pecas'!$D$2:$D$5000,0)),IFERROR(INDEX('01_Cad_Pecas'!$H$2:$H$5000,MATCH(VALUE($E1294),'01_Cad_Pecas'!$D$2:$D$5000,0)),"")))</f>
        <v>1.1000000000000001</v>
      </c>
      <c r="L1294" s="14">
        <f>IF($E1294="","",IFERROR(INDEX('01_Cad_Pecas'!$I$2:$I$5000,MATCH($E1294,'01_Cad_Pecas'!$D$2:$D$5000,0)),IFERROR(INDEX('01_Cad_Pecas'!$I$2:$I$5000,MATCH(VALUE($E1294),'01_Cad_Pecas'!$D$2:$D$5000,0)),"")))</f>
        <v>9.375E-2</v>
      </c>
      <c r="M1294" s="14">
        <f t="shared" si="207"/>
        <v>2.9750000000000001</v>
      </c>
      <c r="N1294" s="14">
        <v>46210</v>
      </c>
      <c r="O1294" s="14">
        <v>20</v>
      </c>
      <c r="P1294" s="14"/>
      <c r="Q1294" s="14"/>
      <c r="R1294" s="14"/>
      <c r="S1294" s="14"/>
      <c r="T1294" s="14">
        <f t="shared" si="211"/>
        <v>1</v>
      </c>
      <c r="U1294" s="14" t="s">
        <v>36</v>
      </c>
      <c r="V1294" s="14"/>
      <c r="W1294" s="14"/>
      <c r="X1294" s="14"/>
      <c r="Y1294" s="14"/>
      <c r="Z1294" s="14"/>
      <c r="AA1294" s="11"/>
      <c r="AB1294" s="14" t="str">
        <f t="shared" si="208"/>
        <v>10199,10201|8 EMBALAGEM</v>
      </c>
      <c r="AC1294" t="str">
        <f t="shared" si="209"/>
        <v>|10199|10201|</v>
      </c>
      <c r="AD1294" t="str">
        <f t="shared" si="210"/>
        <v>8 EMBALAGEM</v>
      </c>
    </row>
    <row r="1295" spans="1:30" ht="24" customHeight="1" x14ac:dyDescent="0.35">
      <c r="A1295" s="35">
        <v>46206</v>
      </c>
      <c r="B1295" s="14" t="s">
        <v>3095</v>
      </c>
      <c r="C1295" s="14"/>
      <c r="D1295" s="14" t="s">
        <v>3059</v>
      </c>
      <c r="E1295" s="14" t="s">
        <v>3500</v>
      </c>
      <c r="F1295" s="14" t="s">
        <v>3501</v>
      </c>
      <c r="G1295" s="14" t="s">
        <v>3059</v>
      </c>
      <c r="H1295" s="14" t="s">
        <v>3059</v>
      </c>
      <c r="I1295" s="9" t="s">
        <v>3059</v>
      </c>
      <c r="J1295" s="9">
        <v>20</v>
      </c>
      <c r="K1295" s="14">
        <f>IF($E1295="","",IFERROR(INDEX('01_Cad_Pecas'!$H$2:$H$5000,MATCH($E1295,'01_Cad_Pecas'!$D$2:$D$5000,0)),IFERROR(INDEX('01_Cad_Pecas'!$H$2:$H$5000,MATCH(VALUE($E1295),'01_Cad_Pecas'!$D$2:$D$5000,0)),"")))</f>
        <v>1.1000000000000001</v>
      </c>
      <c r="L1295" s="14">
        <f>IF($E1295="","",IFERROR(INDEX('01_Cad_Pecas'!$I$2:$I$5000,MATCH($E1295,'01_Cad_Pecas'!$D$2:$D$5000,0)),IFERROR(INDEX('01_Cad_Pecas'!$I$2:$I$5000,MATCH(VALUE($E1295),'01_Cad_Pecas'!$D$2:$D$5000,0)),"")))</f>
        <v>9.375E-2</v>
      </c>
      <c r="M1295" s="14">
        <f t="shared" si="207"/>
        <v>2.9750000000000001</v>
      </c>
      <c r="N1295" s="14">
        <v>46210</v>
      </c>
      <c r="O1295" s="14">
        <v>20</v>
      </c>
      <c r="P1295" s="14"/>
      <c r="Q1295" s="14"/>
      <c r="R1295" s="14"/>
      <c r="S1295" s="14"/>
      <c r="T1295" s="14">
        <f t="shared" si="211"/>
        <v>1</v>
      </c>
      <c r="U1295" s="14" t="s">
        <v>36</v>
      </c>
      <c r="V1295" s="14"/>
      <c r="W1295" s="14"/>
      <c r="X1295" s="14"/>
      <c r="Y1295" s="14"/>
      <c r="Z1295" s="14"/>
      <c r="AA1295" s="11"/>
      <c r="AB1295" s="14" t="str">
        <f t="shared" si="208"/>
        <v>10199,10201|8 EMBALAGEM</v>
      </c>
      <c r="AC1295" t="str">
        <f t="shared" si="209"/>
        <v>|10199|10201|</v>
      </c>
      <c r="AD1295" t="str">
        <f t="shared" si="210"/>
        <v>8 EMBALAGEM</v>
      </c>
    </row>
    <row r="1296" spans="1:30" ht="24" customHeight="1" x14ac:dyDescent="0.35">
      <c r="A1296" s="35">
        <v>46206</v>
      </c>
      <c r="B1296" s="14" t="s">
        <v>3095</v>
      </c>
      <c r="C1296" s="14"/>
      <c r="D1296" s="14" t="s">
        <v>3059</v>
      </c>
      <c r="E1296" s="14" t="s">
        <v>3414</v>
      </c>
      <c r="F1296" s="14" t="s">
        <v>3415</v>
      </c>
      <c r="G1296" s="14" t="s">
        <v>3059</v>
      </c>
      <c r="H1296" s="14" t="s">
        <v>3059</v>
      </c>
      <c r="I1296" s="9" t="s">
        <v>3059</v>
      </c>
      <c r="J1296" s="9">
        <v>10</v>
      </c>
      <c r="K1296" s="14">
        <f>IF($E1296="","",IFERROR(INDEX('01_Cad_Pecas'!$H$2:$H$5000,MATCH($E1296,'01_Cad_Pecas'!$D$2:$D$5000,0)),IFERROR(INDEX('01_Cad_Pecas'!$H$2:$H$5000,MATCH(VALUE($E1296),'01_Cad_Pecas'!$D$2:$D$5000,0)),"")))</f>
        <v>5</v>
      </c>
      <c r="L1296" s="14">
        <f>IF($E1296="","",IFERROR(INDEX('01_Cad_Pecas'!$I$2:$I$5000,MATCH($E1296,'01_Cad_Pecas'!$D$2:$D$5000,0)),IFERROR(INDEX('01_Cad_Pecas'!$I$2:$I$5000,MATCH(VALUE($E1296),'01_Cad_Pecas'!$D$2:$D$5000,0)),"")))</f>
        <v>2.2400000000000002</v>
      </c>
      <c r="M1296" s="14">
        <f t="shared" si="207"/>
        <v>27.400000000000002</v>
      </c>
      <c r="N1296" s="14">
        <v>46210</v>
      </c>
      <c r="O1296" s="14">
        <v>10</v>
      </c>
      <c r="P1296" s="14"/>
      <c r="Q1296" s="14"/>
      <c r="R1296" s="14"/>
      <c r="S1296" s="14"/>
      <c r="T1296" s="14">
        <f t="shared" si="211"/>
        <v>1</v>
      </c>
      <c r="U1296" s="14" t="s">
        <v>36</v>
      </c>
      <c r="V1296" s="14"/>
      <c r="W1296" s="14"/>
      <c r="X1296" s="14"/>
      <c r="Y1296" s="14"/>
      <c r="Z1296" s="14"/>
      <c r="AA1296" s="11"/>
      <c r="AB1296" s="14" t="str">
        <f t="shared" si="208"/>
        <v>10199,10201|8 EMBALAGEM</v>
      </c>
      <c r="AC1296" t="str">
        <f t="shared" si="209"/>
        <v>|10199|10201|</v>
      </c>
      <c r="AD1296" t="str">
        <f t="shared" si="210"/>
        <v>8 EMBALAGEM</v>
      </c>
    </row>
    <row r="1297" spans="1:30" ht="24" customHeight="1" x14ac:dyDescent="0.35">
      <c r="A1297" s="35">
        <v>46206</v>
      </c>
      <c r="B1297" s="14" t="s">
        <v>3095</v>
      </c>
      <c r="C1297" s="14"/>
      <c r="D1297" s="14" t="s">
        <v>3059</v>
      </c>
      <c r="E1297" s="14" t="s">
        <v>3416</v>
      </c>
      <c r="F1297" s="14" t="s">
        <v>3417</v>
      </c>
      <c r="G1297" s="14" t="s">
        <v>3059</v>
      </c>
      <c r="H1297" s="14" t="s">
        <v>3059</v>
      </c>
      <c r="I1297" s="9" t="s">
        <v>3059</v>
      </c>
      <c r="J1297" s="9">
        <v>16</v>
      </c>
      <c r="K1297" s="14">
        <f>IF($E1297="","",IFERROR(INDEX('01_Cad_Pecas'!$H$2:$H$5000,MATCH($E1297,'01_Cad_Pecas'!$D$2:$D$5000,0)),IFERROR(INDEX('01_Cad_Pecas'!$H$2:$H$5000,MATCH(VALUE($E1297),'01_Cad_Pecas'!$D$2:$D$5000,0)),"")))</f>
        <v>3</v>
      </c>
      <c r="L1297" s="14">
        <f>IF($E1297="","",IFERROR(INDEX('01_Cad_Pecas'!$I$2:$I$5000,MATCH($E1297,'01_Cad_Pecas'!$D$2:$D$5000,0)),IFERROR(INDEX('01_Cad_Pecas'!$I$2:$I$5000,MATCH(VALUE($E1297),'01_Cad_Pecas'!$D$2:$D$5000,0)),"")))</f>
        <v>6.7799999999999999E-2</v>
      </c>
      <c r="M1297" s="14">
        <f t="shared" si="207"/>
        <v>4.0847999999999995</v>
      </c>
      <c r="N1297" s="14">
        <v>46210</v>
      </c>
      <c r="O1297" s="14">
        <v>16</v>
      </c>
      <c r="P1297" s="14"/>
      <c r="Q1297" s="14"/>
      <c r="R1297" s="14"/>
      <c r="S1297" s="14"/>
      <c r="T1297" s="14">
        <f t="shared" si="211"/>
        <v>1</v>
      </c>
      <c r="U1297" s="14" t="s">
        <v>36</v>
      </c>
      <c r="V1297" s="14"/>
      <c r="W1297" s="14"/>
      <c r="X1297" s="14"/>
      <c r="Y1297" s="14"/>
      <c r="Z1297" s="14"/>
      <c r="AA1297" s="11"/>
      <c r="AB1297" s="14" t="str">
        <f t="shared" si="208"/>
        <v>10199,10201|8 EMBALAGEM</v>
      </c>
      <c r="AC1297" t="str">
        <f t="shared" si="209"/>
        <v>|10199|10201|</v>
      </c>
      <c r="AD1297" t="str">
        <f t="shared" si="210"/>
        <v>8 EMBALAGEM</v>
      </c>
    </row>
    <row r="1298" spans="1:30" ht="24" customHeight="1" x14ac:dyDescent="0.35">
      <c r="A1298" s="35">
        <v>46206</v>
      </c>
      <c r="B1298" s="14" t="s">
        <v>3095</v>
      </c>
      <c r="C1298" s="14"/>
      <c r="D1298" s="14" t="s">
        <v>3059</v>
      </c>
      <c r="E1298" s="14" t="s">
        <v>3418</v>
      </c>
      <c r="F1298" s="14" t="s">
        <v>3419</v>
      </c>
      <c r="G1298" s="14" t="s">
        <v>3059</v>
      </c>
      <c r="H1298" s="14" t="s">
        <v>3059</v>
      </c>
      <c r="I1298" s="9" t="s">
        <v>3059</v>
      </c>
      <c r="J1298" s="9">
        <v>16</v>
      </c>
      <c r="K1298" s="14">
        <f>IF($E1298="","",IFERROR(INDEX('01_Cad_Pecas'!$H$2:$H$5000,MATCH($E1298,'01_Cad_Pecas'!$D$2:$D$5000,0)),IFERROR(INDEX('01_Cad_Pecas'!$H$2:$H$5000,MATCH(VALUE($E1298),'01_Cad_Pecas'!$D$2:$D$5000,0)),"")))</f>
        <v>3</v>
      </c>
      <c r="L1298" s="14">
        <f>IF($E1298="","",IFERROR(INDEX('01_Cad_Pecas'!$I$2:$I$5000,MATCH($E1298,'01_Cad_Pecas'!$D$2:$D$5000,0)),IFERROR(INDEX('01_Cad_Pecas'!$I$2:$I$5000,MATCH(VALUE($E1298),'01_Cad_Pecas'!$D$2:$D$5000,0)),"")))</f>
        <v>6.7799999999999999E-2</v>
      </c>
      <c r="M1298" s="14">
        <f t="shared" si="207"/>
        <v>4.0847999999999995</v>
      </c>
      <c r="N1298" s="14">
        <v>46210</v>
      </c>
      <c r="O1298" s="14">
        <v>16</v>
      </c>
      <c r="P1298" s="14"/>
      <c r="Q1298" s="14"/>
      <c r="R1298" s="14"/>
      <c r="S1298" s="14"/>
      <c r="T1298" s="14">
        <f t="shared" si="211"/>
        <v>1</v>
      </c>
      <c r="U1298" s="14" t="s">
        <v>36</v>
      </c>
      <c r="V1298" s="14"/>
      <c r="W1298" s="14"/>
      <c r="X1298" s="14"/>
      <c r="Y1298" s="14"/>
      <c r="Z1298" s="14"/>
      <c r="AA1298" s="11"/>
      <c r="AB1298" s="14" t="str">
        <f t="shared" si="208"/>
        <v>10199,10201|8 EMBALAGEM</v>
      </c>
      <c r="AC1298" t="str">
        <f t="shared" si="209"/>
        <v>|10199|10201|</v>
      </c>
      <c r="AD1298" t="str">
        <f t="shared" si="210"/>
        <v>8 EMBALAGEM</v>
      </c>
    </row>
    <row r="1299" spans="1:30" ht="24" customHeight="1" x14ac:dyDescent="0.35">
      <c r="A1299" s="35">
        <v>46206</v>
      </c>
      <c r="B1299" s="14" t="s">
        <v>3095</v>
      </c>
      <c r="C1299" s="14"/>
      <c r="D1299" s="14" t="s">
        <v>3059</v>
      </c>
      <c r="E1299" s="14" t="s">
        <v>3502</v>
      </c>
      <c r="F1299" s="14" t="s">
        <v>3503</v>
      </c>
      <c r="G1299" s="14" t="s">
        <v>3059</v>
      </c>
      <c r="H1299" s="14" t="s">
        <v>3059</v>
      </c>
      <c r="I1299" s="9" t="s">
        <v>3059</v>
      </c>
      <c r="J1299" s="9">
        <v>16</v>
      </c>
      <c r="K1299" s="14">
        <f>IF($E1299="","",IFERROR(INDEX('01_Cad_Pecas'!$H$2:$H$5000,MATCH($E1299,'01_Cad_Pecas'!$D$2:$D$5000,0)),IFERROR(INDEX('01_Cad_Pecas'!$H$2:$H$5000,MATCH(VALUE($E1299),'01_Cad_Pecas'!$D$2:$D$5000,0)),"")))</f>
        <v>7</v>
      </c>
      <c r="L1299" s="14">
        <f>IF($E1299="","",IFERROR(INDEX('01_Cad_Pecas'!$I$2:$I$5000,MATCH($E1299,'01_Cad_Pecas'!$D$2:$D$5000,0)),IFERROR(INDEX('01_Cad_Pecas'!$I$2:$I$5000,MATCH(VALUE($E1299),'01_Cad_Pecas'!$D$2:$D$5000,0)),"")))</f>
        <v>0.81</v>
      </c>
      <c r="M1299" s="14">
        <f t="shared" si="207"/>
        <v>19.96</v>
      </c>
      <c r="N1299" s="14">
        <v>46210</v>
      </c>
      <c r="O1299" s="14">
        <v>16</v>
      </c>
      <c r="P1299" s="14"/>
      <c r="Q1299" s="14"/>
      <c r="R1299" s="14"/>
      <c r="S1299" s="14"/>
      <c r="T1299" s="14">
        <f t="shared" si="211"/>
        <v>1</v>
      </c>
      <c r="U1299" s="14" t="s">
        <v>36</v>
      </c>
      <c r="V1299" s="14"/>
      <c r="W1299" s="14"/>
      <c r="X1299" s="14"/>
      <c r="Y1299" s="14"/>
      <c r="Z1299" s="14"/>
      <c r="AA1299" s="11"/>
      <c r="AB1299" s="14" t="str">
        <f t="shared" si="208"/>
        <v>10199,10201|8 EMBALAGEM</v>
      </c>
      <c r="AC1299" t="str">
        <f t="shared" si="209"/>
        <v>|10199|10201|</v>
      </c>
      <c r="AD1299" t="str">
        <f t="shared" si="210"/>
        <v>8 EMBALAGEM</v>
      </c>
    </row>
    <row r="1300" spans="1:30" ht="24" customHeight="1" x14ac:dyDescent="0.35">
      <c r="A1300" s="35">
        <v>46206</v>
      </c>
      <c r="B1300" s="14" t="s">
        <v>3095</v>
      </c>
      <c r="C1300" s="14"/>
      <c r="D1300" s="14" t="s">
        <v>3059</v>
      </c>
      <c r="E1300" s="14" t="s">
        <v>3504</v>
      </c>
      <c r="F1300" s="14" t="s">
        <v>3505</v>
      </c>
      <c r="G1300" s="14" t="s">
        <v>3059</v>
      </c>
      <c r="H1300" s="14" t="s">
        <v>3059</v>
      </c>
      <c r="I1300" s="9" t="s">
        <v>3059</v>
      </c>
      <c r="J1300" s="9">
        <v>8</v>
      </c>
      <c r="K1300" s="14">
        <f>IF($E1300="","",IFERROR(INDEX('01_Cad_Pecas'!$H$2:$H$5000,MATCH($E1300,'01_Cad_Pecas'!$D$2:$D$5000,0)),IFERROR(INDEX('01_Cad_Pecas'!$H$2:$H$5000,MATCH(VALUE($E1300),'01_Cad_Pecas'!$D$2:$D$5000,0)),"")))</f>
        <v>7</v>
      </c>
      <c r="L1300" s="14">
        <f>IF($E1300="","",IFERROR(INDEX('01_Cad_Pecas'!$I$2:$I$5000,MATCH($E1300,'01_Cad_Pecas'!$D$2:$D$5000,0)),IFERROR(INDEX('01_Cad_Pecas'!$I$2:$I$5000,MATCH(VALUE($E1300),'01_Cad_Pecas'!$D$2:$D$5000,0)),"")))</f>
        <v>0.81</v>
      </c>
      <c r="M1300" s="14">
        <f t="shared" si="207"/>
        <v>13.48</v>
      </c>
      <c r="N1300" s="14">
        <v>46210</v>
      </c>
      <c r="O1300" s="14">
        <v>8</v>
      </c>
      <c r="P1300" s="14"/>
      <c r="Q1300" s="14"/>
      <c r="R1300" s="14"/>
      <c r="S1300" s="14"/>
      <c r="T1300" s="14">
        <f t="shared" si="211"/>
        <v>1</v>
      </c>
      <c r="U1300" s="14" t="s">
        <v>36</v>
      </c>
      <c r="V1300" s="14"/>
      <c r="W1300" s="14"/>
      <c r="X1300" s="14"/>
      <c r="Y1300" s="14"/>
      <c r="Z1300" s="14"/>
      <c r="AA1300" s="11"/>
      <c r="AB1300" s="14" t="str">
        <f t="shared" si="208"/>
        <v>10199,10201|8 EMBALAGEM</v>
      </c>
      <c r="AC1300" t="str">
        <f t="shared" si="209"/>
        <v>|10199|10201|</v>
      </c>
      <c r="AD1300" t="str">
        <f t="shared" si="210"/>
        <v>8 EMBALAGEM</v>
      </c>
    </row>
    <row r="1301" spans="1:30" ht="24" customHeight="1" x14ac:dyDescent="0.35">
      <c r="A1301" s="35">
        <v>46206</v>
      </c>
      <c r="B1301" s="14" t="s">
        <v>3095</v>
      </c>
      <c r="C1301" s="14"/>
      <c r="D1301" s="14" t="s">
        <v>3059</v>
      </c>
      <c r="E1301" s="14" t="s">
        <v>3506</v>
      </c>
      <c r="F1301" s="14" t="s">
        <v>1338</v>
      </c>
      <c r="G1301" s="14" t="s">
        <v>3059</v>
      </c>
      <c r="H1301" s="14" t="s">
        <v>3059</v>
      </c>
      <c r="I1301" s="9" t="s">
        <v>3059</v>
      </c>
      <c r="J1301" s="9">
        <v>22</v>
      </c>
      <c r="K1301" s="14">
        <f>IF($E1301="","",IFERROR(INDEX('01_Cad_Pecas'!$H$2:$H$5000,MATCH($E1301,'01_Cad_Pecas'!$D$2:$D$5000,0)),IFERROR(INDEX('01_Cad_Pecas'!$H$2:$H$5000,MATCH(VALUE($E1301),'01_Cad_Pecas'!$D$2:$D$5000,0)),"")))</f>
        <v>0</v>
      </c>
      <c r="L1301" s="14">
        <f>IF($E1301="","",IFERROR(INDEX('01_Cad_Pecas'!$I$2:$I$5000,MATCH($E1301,'01_Cad_Pecas'!$D$2:$D$5000,0)),IFERROR(INDEX('01_Cad_Pecas'!$I$2:$I$5000,MATCH(VALUE($E1301),'01_Cad_Pecas'!$D$2:$D$5000,0)),"")))</f>
        <v>0.32519999999999999</v>
      </c>
      <c r="M1301" s="14">
        <f t="shared" si="207"/>
        <v>7.1543999999999999</v>
      </c>
      <c r="N1301" s="14">
        <v>46210</v>
      </c>
      <c r="O1301" s="14">
        <v>22</v>
      </c>
      <c r="P1301" s="14"/>
      <c r="Q1301" s="14"/>
      <c r="R1301" s="14"/>
      <c r="S1301" s="14"/>
      <c r="T1301" s="14">
        <f t="shared" si="211"/>
        <v>1</v>
      </c>
      <c r="U1301" s="14" t="s">
        <v>36</v>
      </c>
      <c r="V1301" s="14"/>
      <c r="W1301" s="14"/>
      <c r="X1301" s="14"/>
      <c r="Y1301" s="14"/>
      <c r="Z1301" s="14"/>
      <c r="AA1301" s="11"/>
      <c r="AB1301" s="14" t="str">
        <f t="shared" si="208"/>
        <v>10199,10201|8 EMBALAGEM</v>
      </c>
      <c r="AC1301" t="str">
        <f t="shared" si="209"/>
        <v>|10199|10201|</v>
      </c>
      <c r="AD1301" t="str">
        <f t="shared" si="210"/>
        <v>8 EMBALAGEM</v>
      </c>
    </row>
    <row r="1302" spans="1:30" ht="24" customHeight="1" x14ac:dyDescent="0.35">
      <c r="A1302" s="35">
        <v>46206</v>
      </c>
      <c r="B1302" s="14" t="s">
        <v>3095</v>
      </c>
      <c r="C1302" s="14"/>
      <c r="D1302" s="14" t="s">
        <v>3059</v>
      </c>
      <c r="E1302" s="14" t="s">
        <v>3507</v>
      </c>
      <c r="F1302" s="14" t="s">
        <v>1357</v>
      </c>
      <c r="G1302" s="14" t="s">
        <v>3059</v>
      </c>
      <c r="H1302" s="14" t="s">
        <v>3059</v>
      </c>
      <c r="I1302" s="9" t="s">
        <v>3059</v>
      </c>
      <c r="J1302" s="9">
        <v>20</v>
      </c>
      <c r="K1302" s="14">
        <f>IF($E1302="","",IFERROR(INDEX('01_Cad_Pecas'!$H$2:$H$5000,MATCH($E1302,'01_Cad_Pecas'!$D$2:$D$5000,0)),IFERROR(INDEX('01_Cad_Pecas'!$H$2:$H$5000,MATCH(VALUE($E1302),'01_Cad_Pecas'!$D$2:$D$5000,0)),"")))</f>
        <v>0</v>
      </c>
      <c r="L1302" s="14">
        <f>IF($E1302="","",IFERROR(INDEX('01_Cad_Pecas'!$I$2:$I$5000,MATCH($E1302,'01_Cad_Pecas'!$D$2:$D$5000,0)),IFERROR(INDEX('01_Cad_Pecas'!$I$2:$I$5000,MATCH(VALUE($E1302),'01_Cad_Pecas'!$D$2:$D$5000,0)),"")))</f>
        <v>0.32519999999999999</v>
      </c>
      <c r="M1302" s="14">
        <f t="shared" si="207"/>
        <v>6.5039999999999996</v>
      </c>
      <c r="N1302" s="14">
        <v>46210</v>
      </c>
      <c r="O1302" s="14">
        <v>20</v>
      </c>
      <c r="P1302" s="14"/>
      <c r="Q1302" s="14"/>
      <c r="R1302" s="14"/>
      <c r="S1302" s="14"/>
      <c r="T1302" s="14">
        <f t="shared" si="211"/>
        <v>1</v>
      </c>
      <c r="U1302" s="14" t="s">
        <v>36</v>
      </c>
      <c r="V1302" s="14"/>
      <c r="W1302" s="14"/>
      <c r="X1302" s="14"/>
      <c r="Y1302" s="14"/>
      <c r="Z1302" s="14"/>
      <c r="AA1302" s="11"/>
      <c r="AB1302" s="14" t="str">
        <f t="shared" si="208"/>
        <v>10199,10201|8 EMBALAGEM</v>
      </c>
      <c r="AC1302" t="str">
        <f t="shared" si="209"/>
        <v>|10199|10201|</v>
      </c>
      <c r="AD1302" t="str">
        <f t="shared" si="210"/>
        <v>8 EMBALAGEM</v>
      </c>
    </row>
    <row r="1303" spans="1:30" ht="24" customHeight="1" x14ac:dyDescent="0.35">
      <c r="A1303" s="35">
        <v>46206</v>
      </c>
      <c r="B1303" s="14" t="s">
        <v>3095</v>
      </c>
      <c r="C1303" s="14"/>
      <c r="D1303" s="14" t="s">
        <v>3059</v>
      </c>
      <c r="E1303" s="14" t="s">
        <v>3508</v>
      </c>
      <c r="F1303" s="14" t="s">
        <v>1337</v>
      </c>
      <c r="G1303" s="14" t="s">
        <v>3059</v>
      </c>
      <c r="H1303" s="14" t="s">
        <v>3059</v>
      </c>
      <c r="I1303" s="9" t="s">
        <v>3059</v>
      </c>
      <c r="J1303" s="9">
        <v>12</v>
      </c>
      <c r="K1303" s="14">
        <f>IF($E1303="","",IFERROR(INDEX('01_Cad_Pecas'!$H$2:$H$5000,MATCH($E1303,'01_Cad_Pecas'!$D$2:$D$5000,0)),IFERROR(INDEX('01_Cad_Pecas'!$H$2:$H$5000,MATCH(VALUE($E1303),'01_Cad_Pecas'!$D$2:$D$5000,0)),"")))</f>
        <v>0</v>
      </c>
      <c r="L1303" s="14">
        <f>IF($E1303="","",IFERROR(INDEX('01_Cad_Pecas'!$I$2:$I$5000,MATCH($E1303,'01_Cad_Pecas'!$D$2:$D$5000,0)),IFERROR(INDEX('01_Cad_Pecas'!$I$2:$I$5000,MATCH(VALUE($E1303),'01_Cad_Pecas'!$D$2:$D$5000,0)),"")))</f>
        <v>0.32519999999999999</v>
      </c>
      <c r="M1303" s="14">
        <f t="shared" si="207"/>
        <v>3.9024000000000001</v>
      </c>
      <c r="N1303" s="14">
        <v>46210</v>
      </c>
      <c r="O1303" s="14">
        <v>12</v>
      </c>
      <c r="P1303" s="14"/>
      <c r="Q1303" s="14"/>
      <c r="R1303" s="14"/>
      <c r="S1303" s="14"/>
      <c r="T1303" s="14">
        <f t="shared" si="211"/>
        <v>1</v>
      </c>
      <c r="U1303" s="14" t="s">
        <v>36</v>
      </c>
      <c r="V1303" s="14"/>
      <c r="W1303" s="14"/>
      <c r="X1303" s="14"/>
      <c r="Y1303" s="14"/>
      <c r="Z1303" s="14"/>
      <c r="AA1303" s="11"/>
      <c r="AB1303" s="14" t="str">
        <f t="shared" si="208"/>
        <v>10199,10201|8 EMBALAGEM</v>
      </c>
      <c r="AC1303" t="str">
        <f t="shared" si="209"/>
        <v>|10199|10201|</v>
      </c>
      <c r="AD1303" t="str">
        <f t="shared" si="210"/>
        <v>8 EMBALAGEM</v>
      </c>
    </row>
    <row r="1304" spans="1:30" ht="24" customHeight="1" x14ac:dyDescent="0.35">
      <c r="A1304" s="35">
        <v>46206</v>
      </c>
      <c r="B1304" s="14" t="s">
        <v>3095</v>
      </c>
      <c r="C1304" s="14"/>
      <c r="D1304" s="14" t="s">
        <v>3059</v>
      </c>
      <c r="E1304" s="14" t="s">
        <v>3509</v>
      </c>
      <c r="F1304" s="14" t="s">
        <v>1360</v>
      </c>
      <c r="G1304" s="14" t="s">
        <v>3059</v>
      </c>
      <c r="H1304" s="14" t="s">
        <v>3059</v>
      </c>
      <c r="I1304" s="9" t="s">
        <v>3059</v>
      </c>
      <c r="J1304" s="9">
        <v>10</v>
      </c>
      <c r="K1304" s="14">
        <f>IF($E1304="","",IFERROR(INDEX('01_Cad_Pecas'!$H$2:$H$5000,MATCH($E1304,'01_Cad_Pecas'!$D$2:$D$5000,0)),IFERROR(INDEX('01_Cad_Pecas'!$H$2:$H$5000,MATCH(VALUE($E1304),'01_Cad_Pecas'!$D$2:$D$5000,0)),"")))</f>
        <v>0</v>
      </c>
      <c r="L1304" s="14">
        <f>IF($E1304="","",IFERROR(INDEX('01_Cad_Pecas'!$I$2:$I$5000,MATCH($E1304,'01_Cad_Pecas'!$D$2:$D$5000,0)),IFERROR(INDEX('01_Cad_Pecas'!$I$2:$I$5000,MATCH(VALUE($E1304),'01_Cad_Pecas'!$D$2:$D$5000,0)),"")))</f>
        <v>0.32519999999999999</v>
      </c>
      <c r="M1304" s="14">
        <f t="shared" si="207"/>
        <v>3.2519999999999998</v>
      </c>
      <c r="N1304" s="14">
        <v>46210</v>
      </c>
      <c r="O1304" s="14">
        <v>10</v>
      </c>
      <c r="P1304" s="14"/>
      <c r="Q1304" s="14"/>
      <c r="R1304" s="14"/>
      <c r="S1304" s="14"/>
      <c r="T1304" s="14">
        <f t="shared" si="211"/>
        <v>1</v>
      </c>
      <c r="U1304" s="14" t="s">
        <v>36</v>
      </c>
      <c r="V1304" s="14"/>
      <c r="W1304" s="14"/>
      <c r="X1304" s="14"/>
      <c r="Y1304" s="14"/>
      <c r="Z1304" s="14"/>
      <c r="AA1304" s="11"/>
      <c r="AB1304" s="14" t="str">
        <f t="shared" si="208"/>
        <v>10199,10201|8 EMBALAGEM</v>
      </c>
      <c r="AC1304" t="str">
        <f t="shared" si="209"/>
        <v>|10199|10201|</v>
      </c>
      <c r="AD1304" t="str">
        <f t="shared" si="210"/>
        <v>8 EMBALAGEM</v>
      </c>
    </row>
    <row r="1305" spans="1:30" ht="24" customHeight="1" x14ac:dyDescent="0.35">
      <c r="A1305" s="35">
        <v>46206</v>
      </c>
      <c r="B1305" s="14" t="s">
        <v>3095</v>
      </c>
      <c r="C1305" s="14"/>
      <c r="D1305" s="14" t="s">
        <v>3059</v>
      </c>
      <c r="E1305" s="14" t="s">
        <v>3510</v>
      </c>
      <c r="F1305" s="14" t="s">
        <v>1371</v>
      </c>
      <c r="G1305" s="14" t="s">
        <v>3059</v>
      </c>
      <c r="H1305" s="14" t="s">
        <v>3059</v>
      </c>
      <c r="I1305" s="9" t="s">
        <v>3059</v>
      </c>
      <c r="J1305" s="9">
        <v>150</v>
      </c>
      <c r="K1305" s="14">
        <f>IF($E1305="","",IFERROR(INDEX('01_Cad_Pecas'!$H$2:$H$5000,MATCH($E1305,'01_Cad_Pecas'!$D$2:$D$5000,0)),IFERROR(INDEX('01_Cad_Pecas'!$H$2:$H$5000,MATCH(VALUE($E1305),'01_Cad_Pecas'!$D$2:$D$5000,0)),"")))</f>
        <v>0</v>
      </c>
      <c r="L1305" s="14">
        <f>IF($E1305="","",IFERROR(INDEX('01_Cad_Pecas'!$I$2:$I$5000,MATCH($E1305,'01_Cad_Pecas'!$D$2:$D$5000,0)),IFERROR(INDEX('01_Cad_Pecas'!$I$2:$I$5000,MATCH(VALUE($E1305),'01_Cad_Pecas'!$D$2:$D$5000,0)),"")))</f>
        <v>0.32519999999999999</v>
      </c>
      <c r="M1305" s="14">
        <f t="shared" si="207"/>
        <v>48.78</v>
      </c>
      <c r="N1305" s="14">
        <v>46210</v>
      </c>
      <c r="O1305" s="14">
        <v>150</v>
      </c>
      <c r="P1305" s="14"/>
      <c r="Q1305" s="14"/>
      <c r="R1305" s="14"/>
      <c r="S1305" s="14"/>
      <c r="T1305" s="14">
        <f t="shared" si="211"/>
        <v>1</v>
      </c>
      <c r="U1305" s="14" t="s">
        <v>36</v>
      </c>
      <c r="V1305" s="14"/>
      <c r="W1305" s="14"/>
      <c r="X1305" s="14"/>
      <c r="Y1305" s="14"/>
      <c r="Z1305" s="14"/>
      <c r="AA1305" s="11"/>
      <c r="AB1305" s="14" t="str">
        <f t="shared" si="208"/>
        <v>10199,10201|8 EMBALAGEM</v>
      </c>
      <c r="AC1305" t="str">
        <f t="shared" si="209"/>
        <v>|10199|10201|</v>
      </c>
      <c r="AD1305" t="str">
        <f t="shared" si="210"/>
        <v>8 EMBALAGEM</v>
      </c>
    </row>
    <row r="1306" spans="1:30" ht="24" customHeight="1" x14ac:dyDescent="0.35">
      <c r="A1306" s="35">
        <v>46206</v>
      </c>
      <c r="B1306" s="14" t="s">
        <v>3095</v>
      </c>
      <c r="C1306" s="14"/>
      <c r="D1306" s="14" t="s">
        <v>3059</v>
      </c>
      <c r="E1306" s="14" t="s">
        <v>3511</v>
      </c>
      <c r="F1306" s="14" t="s">
        <v>1375</v>
      </c>
      <c r="G1306" s="14" t="s">
        <v>3059</v>
      </c>
      <c r="H1306" s="14" t="s">
        <v>3059</v>
      </c>
      <c r="I1306" s="9" t="s">
        <v>3059</v>
      </c>
      <c r="J1306" s="9">
        <v>10</v>
      </c>
      <c r="K1306" s="14">
        <f>IF($E1306="","",IFERROR(INDEX('01_Cad_Pecas'!$H$2:$H$5000,MATCH($E1306,'01_Cad_Pecas'!$D$2:$D$5000,0)),IFERROR(INDEX('01_Cad_Pecas'!$H$2:$H$5000,MATCH(VALUE($E1306),'01_Cad_Pecas'!$D$2:$D$5000,0)),"")))</f>
        <v>0</v>
      </c>
      <c r="L1306" s="14">
        <f>IF($E1306="","",IFERROR(INDEX('01_Cad_Pecas'!$I$2:$I$5000,MATCH($E1306,'01_Cad_Pecas'!$D$2:$D$5000,0)),IFERROR(INDEX('01_Cad_Pecas'!$I$2:$I$5000,MATCH(VALUE($E1306),'01_Cad_Pecas'!$D$2:$D$5000,0)),"")))</f>
        <v>0.32519999999999999</v>
      </c>
      <c r="M1306" s="14">
        <f t="shared" si="207"/>
        <v>3.2519999999999998</v>
      </c>
      <c r="N1306" s="14">
        <v>46210</v>
      </c>
      <c r="O1306" s="14">
        <v>10</v>
      </c>
      <c r="P1306" s="14"/>
      <c r="Q1306" s="14"/>
      <c r="R1306" s="14"/>
      <c r="S1306" s="14"/>
      <c r="T1306" s="14">
        <f t="shared" si="211"/>
        <v>1</v>
      </c>
      <c r="U1306" s="14" t="s">
        <v>36</v>
      </c>
      <c r="V1306" s="14"/>
      <c r="W1306" s="14"/>
      <c r="X1306" s="14"/>
      <c r="Y1306" s="14"/>
      <c r="Z1306" s="14"/>
      <c r="AA1306" s="11"/>
      <c r="AB1306" s="14" t="str">
        <f t="shared" si="208"/>
        <v>10199,10201|8 EMBALAGEM</v>
      </c>
      <c r="AC1306" t="str">
        <f t="shared" si="209"/>
        <v>|10199|10201|</v>
      </c>
      <c r="AD1306" t="str">
        <f t="shared" si="210"/>
        <v>8 EMBALAGEM</v>
      </c>
    </row>
    <row r="1307" spans="1:30" ht="24" customHeight="1" x14ac:dyDescent="0.35">
      <c r="A1307" s="35">
        <v>46206</v>
      </c>
      <c r="B1307" s="14" t="s">
        <v>3095</v>
      </c>
      <c r="C1307" s="14"/>
      <c r="D1307" s="14" t="s">
        <v>3059</v>
      </c>
      <c r="E1307" s="14" t="s">
        <v>3512</v>
      </c>
      <c r="F1307" s="14" t="s">
        <v>1379</v>
      </c>
      <c r="G1307" s="14" t="s">
        <v>3059</v>
      </c>
      <c r="H1307" s="14" t="s">
        <v>3059</v>
      </c>
      <c r="I1307" s="9" t="s">
        <v>3059</v>
      </c>
      <c r="J1307" s="9">
        <v>10</v>
      </c>
      <c r="K1307" s="14">
        <f>IF($E1307="","",IFERROR(INDEX('01_Cad_Pecas'!$H$2:$H$5000,MATCH($E1307,'01_Cad_Pecas'!$D$2:$D$5000,0)),IFERROR(INDEX('01_Cad_Pecas'!$H$2:$H$5000,MATCH(VALUE($E1307),'01_Cad_Pecas'!$D$2:$D$5000,0)),"")))</f>
        <v>0</v>
      </c>
      <c r="L1307" s="14">
        <f>IF($E1307="","",IFERROR(INDEX('01_Cad_Pecas'!$I$2:$I$5000,MATCH($E1307,'01_Cad_Pecas'!$D$2:$D$5000,0)),IFERROR(INDEX('01_Cad_Pecas'!$I$2:$I$5000,MATCH(VALUE($E1307),'01_Cad_Pecas'!$D$2:$D$5000,0)),"")))</f>
        <v>0.32519999999999999</v>
      </c>
      <c r="M1307" s="14">
        <f t="shared" si="207"/>
        <v>3.2519999999999998</v>
      </c>
      <c r="N1307" s="14">
        <v>46210</v>
      </c>
      <c r="O1307" s="14">
        <v>10</v>
      </c>
      <c r="P1307" s="14"/>
      <c r="Q1307" s="14"/>
      <c r="R1307" s="14"/>
      <c r="S1307" s="14"/>
      <c r="T1307" s="14">
        <f t="shared" si="211"/>
        <v>1</v>
      </c>
      <c r="U1307" s="14" t="s">
        <v>36</v>
      </c>
      <c r="V1307" s="14"/>
      <c r="W1307" s="14"/>
      <c r="X1307" s="14"/>
      <c r="Y1307" s="14"/>
      <c r="Z1307" s="14"/>
      <c r="AA1307" s="11"/>
      <c r="AB1307" s="14" t="str">
        <f t="shared" si="208"/>
        <v>10199,10201|8 EMBALAGEM</v>
      </c>
      <c r="AC1307" t="str">
        <f t="shared" si="209"/>
        <v>|10199|10201|</v>
      </c>
      <c r="AD1307" t="str">
        <f t="shared" si="210"/>
        <v>8 EMBALAGEM</v>
      </c>
    </row>
    <row r="1308" spans="1:30" ht="24" customHeight="1" x14ac:dyDescent="0.35">
      <c r="A1308" s="35">
        <v>46206</v>
      </c>
      <c r="B1308" s="14" t="s">
        <v>3095</v>
      </c>
      <c r="C1308" s="14"/>
      <c r="D1308" s="14" t="s">
        <v>3059</v>
      </c>
      <c r="E1308" s="14" t="s">
        <v>3486</v>
      </c>
      <c r="F1308" s="14" t="s">
        <v>1417</v>
      </c>
      <c r="G1308" s="14" t="s">
        <v>3059</v>
      </c>
      <c r="H1308" s="14" t="s">
        <v>3059</v>
      </c>
      <c r="I1308" s="9" t="s">
        <v>3059</v>
      </c>
      <c r="J1308" s="9">
        <v>600</v>
      </c>
      <c r="K1308" s="14">
        <f>IF($E1308="","",IFERROR(INDEX('01_Cad_Pecas'!$H$2:$H$5000,MATCH($E1308,'01_Cad_Pecas'!$D$2:$D$5000,0)),IFERROR(INDEX('01_Cad_Pecas'!$H$2:$H$5000,MATCH(VALUE($E1308),'01_Cad_Pecas'!$D$2:$D$5000,0)),"")))</f>
        <v>0</v>
      </c>
      <c r="L1308" s="14">
        <f>IF($E1308="","",IFERROR(INDEX('01_Cad_Pecas'!$I$2:$I$5000,MATCH($E1308,'01_Cad_Pecas'!$D$2:$D$5000,0)),IFERROR(INDEX('01_Cad_Pecas'!$I$2:$I$5000,MATCH(VALUE($E1308),'01_Cad_Pecas'!$D$2:$D$5000,0)),"")))</f>
        <v>0.32519999999999999</v>
      </c>
      <c r="M1308" s="14">
        <f t="shared" si="207"/>
        <v>195.12</v>
      </c>
      <c r="N1308" s="14">
        <v>46210</v>
      </c>
      <c r="O1308" s="14">
        <v>600</v>
      </c>
      <c r="P1308" s="14"/>
      <c r="Q1308" s="14"/>
      <c r="R1308" s="14"/>
      <c r="S1308" s="14"/>
      <c r="T1308" s="14">
        <f t="shared" si="211"/>
        <v>1</v>
      </c>
      <c r="U1308" s="14" t="s">
        <v>36</v>
      </c>
      <c r="V1308" s="14"/>
      <c r="W1308" s="14"/>
      <c r="X1308" s="14"/>
      <c r="Y1308" s="14"/>
      <c r="Z1308" s="14"/>
      <c r="AA1308" s="11"/>
      <c r="AB1308" s="14" t="str">
        <f t="shared" si="208"/>
        <v>10199,10201|8 EMBALAGEM</v>
      </c>
      <c r="AC1308" t="str">
        <f t="shared" si="209"/>
        <v>|10199|10201|</v>
      </c>
      <c r="AD1308" t="str">
        <f t="shared" si="210"/>
        <v>8 EMBALAGEM</v>
      </c>
    </row>
    <row r="1309" spans="1:30" ht="24" customHeight="1" x14ac:dyDescent="0.35">
      <c r="A1309" s="35">
        <v>46206</v>
      </c>
      <c r="B1309" s="14" t="s">
        <v>3095</v>
      </c>
      <c r="C1309" s="14"/>
      <c r="D1309" s="14" t="s">
        <v>3059</v>
      </c>
      <c r="E1309" s="14" t="s">
        <v>3487</v>
      </c>
      <c r="F1309" s="14" t="s">
        <v>1419</v>
      </c>
      <c r="G1309" s="14" t="s">
        <v>3059</v>
      </c>
      <c r="H1309" s="14" t="s">
        <v>3059</v>
      </c>
      <c r="I1309" s="9" t="s">
        <v>3059</v>
      </c>
      <c r="J1309" s="9">
        <v>44</v>
      </c>
      <c r="K1309" s="14">
        <f>IF($E1309="","",IFERROR(INDEX('01_Cad_Pecas'!$H$2:$H$5000,MATCH($E1309,'01_Cad_Pecas'!$D$2:$D$5000,0)),IFERROR(INDEX('01_Cad_Pecas'!$H$2:$H$5000,MATCH(VALUE($E1309),'01_Cad_Pecas'!$D$2:$D$5000,0)),"")))</f>
        <v>0</v>
      </c>
      <c r="L1309" s="14">
        <f>IF($E1309="","",IFERROR(INDEX('01_Cad_Pecas'!$I$2:$I$5000,MATCH($E1309,'01_Cad_Pecas'!$D$2:$D$5000,0)),IFERROR(INDEX('01_Cad_Pecas'!$I$2:$I$5000,MATCH(VALUE($E1309),'01_Cad_Pecas'!$D$2:$D$5000,0)),"")))</f>
        <v>0.32519999999999999</v>
      </c>
      <c r="M1309" s="14">
        <f t="shared" si="207"/>
        <v>14.3088</v>
      </c>
      <c r="N1309" s="14">
        <v>46210</v>
      </c>
      <c r="O1309" s="14">
        <v>44</v>
      </c>
      <c r="P1309" s="14"/>
      <c r="Q1309" s="14"/>
      <c r="R1309" s="14"/>
      <c r="S1309" s="14"/>
      <c r="T1309" s="14">
        <f t="shared" si="211"/>
        <v>1</v>
      </c>
      <c r="U1309" s="14" t="s">
        <v>36</v>
      </c>
      <c r="V1309" s="14"/>
      <c r="W1309" s="14"/>
      <c r="X1309" s="14"/>
      <c r="Y1309" s="14"/>
      <c r="Z1309" s="14"/>
      <c r="AA1309" s="11"/>
      <c r="AB1309" s="14" t="str">
        <f t="shared" si="208"/>
        <v>10199,10201|8 EMBALAGEM</v>
      </c>
      <c r="AC1309" t="str">
        <f t="shared" si="209"/>
        <v>|10199|10201|</v>
      </c>
      <c r="AD1309" t="str">
        <f t="shared" si="210"/>
        <v>8 EMBALAGEM</v>
      </c>
    </row>
    <row r="1310" spans="1:30" ht="24" customHeight="1" x14ac:dyDescent="0.35">
      <c r="A1310" s="35">
        <v>46206</v>
      </c>
      <c r="B1310" s="14" t="s">
        <v>3095</v>
      </c>
      <c r="C1310" s="14"/>
      <c r="D1310" s="14" t="s">
        <v>3059</v>
      </c>
      <c r="E1310" s="14" t="s">
        <v>3488</v>
      </c>
      <c r="F1310" s="14" t="s">
        <v>1421</v>
      </c>
      <c r="G1310" s="14" t="s">
        <v>3059</v>
      </c>
      <c r="H1310" s="14" t="s">
        <v>3059</v>
      </c>
      <c r="I1310" s="9" t="s">
        <v>3059</v>
      </c>
      <c r="J1310" s="9">
        <v>52</v>
      </c>
      <c r="K1310" s="14">
        <f>IF($E1310="","",IFERROR(INDEX('01_Cad_Pecas'!$H$2:$H$5000,MATCH($E1310,'01_Cad_Pecas'!$D$2:$D$5000,0)),IFERROR(INDEX('01_Cad_Pecas'!$H$2:$H$5000,MATCH(VALUE($E1310),'01_Cad_Pecas'!$D$2:$D$5000,0)),"")))</f>
        <v>0</v>
      </c>
      <c r="L1310" s="14">
        <f>IF($E1310="","",IFERROR(INDEX('01_Cad_Pecas'!$I$2:$I$5000,MATCH($E1310,'01_Cad_Pecas'!$D$2:$D$5000,0)),IFERROR(INDEX('01_Cad_Pecas'!$I$2:$I$5000,MATCH(VALUE($E1310),'01_Cad_Pecas'!$D$2:$D$5000,0)),"")))</f>
        <v>0.32519999999999999</v>
      </c>
      <c r="M1310" s="14">
        <f t="shared" si="207"/>
        <v>16.910399999999999</v>
      </c>
      <c r="N1310" s="14">
        <v>46210</v>
      </c>
      <c r="O1310" s="14">
        <v>52</v>
      </c>
      <c r="P1310" s="14"/>
      <c r="Q1310" s="14"/>
      <c r="R1310" s="14"/>
      <c r="S1310" s="14"/>
      <c r="T1310" s="14">
        <f t="shared" si="211"/>
        <v>1</v>
      </c>
      <c r="U1310" s="14" t="s">
        <v>36</v>
      </c>
      <c r="V1310" s="14"/>
      <c r="W1310" s="14"/>
      <c r="X1310" s="14"/>
      <c r="Y1310" s="14"/>
      <c r="Z1310" s="14"/>
      <c r="AA1310" s="11"/>
      <c r="AB1310" s="14" t="str">
        <f t="shared" si="208"/>
        <v>10199,10201|8 EMBALAGEM</v>
      </c>
      <c r="AC1310" t="str">
        <f t="shared" si="209"/>
        <v>|10199|10201|</v>
      </c>
      <c r="AD1310" t="str">
        <f t="shared" si="210"/>
        <v>8 EMBALAGEM</v>
      </c>
    </row>
    <row r="1311" spans="1:30" ht="24" customHeight="1" x14ac:dyDescent="0.35">
      <c r="A1311" s="35">
        <v>46206</v>
      </c>
      <c r="B1311" s="14" t="s">
        <v>3095</v>
      </c>
      <c r="C1311" s="14"/>
      <c r="D1311" s="14" t="s">
        <v>3059</v>
      </c>
      <c r="E1311" s="14" t="s">
        <v>3489</v>
      </c>
      <c r="F1311" s="14" t="s">
        <v>1428</v>
      </c>
      <c r="G1311" s="14" t="s">
        <v>3059</v>
      </c>
      <c r="H1311" s="14" t="s">
        <v>3059</v>
      </c>
      <c r="I1311" s="9" t="s">
        <v>3059</v>
      </c>
      <c r="J1311" s="9">
        <v>48</v>
      </c>
      <c r="K1311" s="14">
        <f>IF($E1311="","",IFERROR(INDEX('01_Cad_Pecas'!$H$2:$H$5000,MATCH($E1311,'01_Cad_Pecas'!$D$2:$D$5000,0)),IFERROR(INDEX('01_Cad_Pecas'!$H$2:$H$5000,MATCH(VALUE($E1311),'01_Cad_Pecas'!$D$2:$D$5000,0)),"")))</f>
        <v>0</v>
      </c>
      <c r="L1311" s="14">
        <f>IF($E1311="","",IFERROR(INDEX('01_Cad_Pecas'!$I$2:$I$5000,MATCH($E1311,'01_Cad_Pecas'!$D$2:$D$5000,0)),IFERROR(INDEX('01_Cad_Pecas'!$I$2:$I$5000,MATCH(VALUE($E1311),'01_Cad_Pecas'!$D$2:$D$5000,0)),"")))</f>
        <v>0.32519999999999999</v>
      </c>
      <c r="M1311" s="14">
        <f t="shared" si="207"/>
        <v>15.6096</v>
      </c>
      <c r="N1311" s="14">
        <v>46210</v>
      </c>
      <c r="O1311" s="14">
        <v>48</v>
      </c>
      <c r="P1311" s="14"/>
      <c r="Q1311" s="14"/>
      <c r="R1311" s="14"/>
      <c r="S1311" s="14"/>
      <c r="T1311" s="14">
        <f t="shared" si="211"/>
        <v>1</v>
      </c>
      <c r="U1311" s="14" t="s">
        <v>36</v>
      </c>
      <c r="V1311" s="14"/>
      <c r="W1311" s="14"/>
      <c r="X1311" s="14"/>
      <c r="Y1311" s="14"/>
      <c r="Z1311" s="14"/>
      <c r="AA1311" s="11"/>
      <c r="AB1311" s="14" t="str">
        <f t="shared" si="208"/>
        <v>10199,10201|8 EMBALAGEM</v>
      </c>
      <c r="AC1311" t="str">
        <f t="shared" si="209"/>
        <v>|10199|10201|</v>
      </c>
      <c r="AD1311" t="str">
        <f t="shared" si="210"/>
        <v>8 EMBALAGEM</v>
      </c>
    </row>
    <row r="1312" spans="1:30" ht="24" customHeight="1" x14ac:dyDescent="0.35">
      <c r="A1312" s="35">
        <v>46206</v>
      </c>
      <c r="B1312" s="14" t="s">
        <v>3095</v>
      </c>
      <c r="C1312" s="14"/>
      <c r="D1312" s="14" t="s">
        <v>3059</v>
      </c>
      <c r="E1312" s="14" t="s">
        <v>3490</v>
      </c>
      <c r="F1312" s="14" t="s">
        <v>1433</v>
      </c>
      <c r="G1312" s="14" t="s">
        <v>3059</v>
      </c>
      <c r="H1312" s="14" t="s">
        <v>3059</v>
      </c>
      <c r="I1312" s="9" t="s">
        <v>3059</v>
      </c>
      <c r="J1312" s="9">
        <v>60</v>
      </c>
      <c r="K1312" s="14">
        <f>IF($E1312="","",IFERROR(INDEX('01_Cad_Pecas'!$H$2:$H$5000,MATCH($E1312,'01_Cad_Pecas'!$D$2:$D$5000,0)),IFERROR(INDEX('01_Cad_Pecas'!$H$2:$H$5000,MATCH(VALUE($E1312),'01_Cad_Pecas'!$D$2:$D$5000,0)),"")))</f>
        <v>0</v>
      </c>
      <c r="L1312" s="14">
        <f>IF($E1312="","",IFERROR(INDEX('01_Cad_Pecas'!$I$2:$I$5000,MATCH($E1312,'01_Cad_Pecas'!$D$2:$D$5000,0)),IFERROR(INDEX('01_Cad_Pecas'!$I$2:$I$5000,MATCH(VALUE($E1312),'01_Cad_Pecas'!$D$2:$D$5000,0)),"")))</f>
        <v>0.32519999999999999</v>
      </c>
      <c r="M1312" s="14">
        <f t="shared" si="207"/>
        <v>19.512</v>
      </c>
      <c r="N1312" s="14">
        <v>46210</v>
      </c>
      <c r="O1312" s="14">
        <v>60</v>
      </c>
      <c r="P1312" s="14"/>
      <c r="Q1312" s="14"/>
      <c r="R1312" s="14"/>
      <c r="S1312" s="14"/>
      <c r="T1312" s="14">
        <f t="shared" si="211"/>
        <v>1</v>
      </c>
      <c r="U1312" s="14" t="s">
        <v>36</v>
      </c>
      <c r="V1312" s="14"/>
      <c r="W1312" s="14"/>
      <c r="X1312" s="14"/>
      <c r="Y1312" s="14"/>
      <c r="Z1312" s="14"/>
      <c r="AA1312" s="11"/>
      <c r="AB1312" s="14" t="str">
        <f t="shared" si="208"/>
        <v>10199,10201|8 EMBALAGEM</v>
      </c>
      <c r="AC1312" t="str">
        <f t="shared" si="209"/>
        <v>|10199|10201|</v>
      </c>
      <c r="AD1312" t="str">
        <f t="shared" si="210"/>
        <v>8 EMBALAGEM</v>
      </c>
    </row>
    <row r="1313" spans="1:30" ht="24" customHeight="1" x14ac:dyDescent="0.35">
      <c r="A1313" s="35">
        <v>46206</v>
      </c>
      <c r="B1313" s="14" t="s">
        <v>3095</v>
      </c>
      <c r="C1313" s="14"/>
      <c r="D1313" s="14" t="s">
        <v>3059</v>
      </c>
      <c r="E1313" s="14" t="s">
        <v>3491</v>
      </c>
      <c r="F1313" s="14" t="s">
        <v>1439</v>
      </c>
      <c r="G1313" s="14" t="s">
        <v>3059</v>
      </c>
      <c r="H1313" s="14" t="s">
        <v>3059</v>
      </c>
      <c r="I1313" s="9" t="s">
        <v>3059</v>
      </c>
      <c r="J1313" s="9">
        <v>132</v>
      </c>
      <c r="K1313" s="14">
        <f>IF($E1313="","",IFERROR(INDEX('01_Cad_Pecas'!$H$2:$H$5000,MATCH($E1313,'01_Cad_Pecas'!$D$2:$D$5000,0)),IFERROR(INDEX('01_Cad_Pecas'!$H$2:$H$5000,MATCH(VALUE($E1313),'01_Cad_Pecas'!$D$2:$D$5000,0)),"")))</f>
        <v>0</v>
      </c>
      <c r="L1313" s="14">
        <f>IF($E1313="","",IFERROR(INDEX('01_Cad_Pecas'!$I$2:$I$5000,MATCH($E1313,'01_Cad_Pecas'!$D$2:$D$5000,0)),IFERROR(INDEX('01_Cad_Pecas'!$I$2:$I$5000,MATCH(VALUE($E1313),'01_Cad_Pecas'!$D$2:$D$5000,0)),"")))</f>
        <v>0.32519999999999999</v>
      </c>
      <c r="M1313" s="14">
        <f t="shared" si="207"/>
        <v>42.926400000000001</v>
      </c>
      <c r="N1313" s="14">
        <v>46210</v>
      </c>
      <c r="O1313" s="14">
        <v>132</v>
      </c>
      <c r="P1313" s="14"/>
      <c r="Q1313" s="14"/>
      <c r="R1313" s="14"/>
      <c r="S1313" s="14"/>
      <c r="T1313" s="14">
        <f t="shared" si="211"/>
        <v>1</v>
      </c>
      <c r="U1313" s="14" t="s">
        <v>36</v>
      </c>
      <c r="V1313" s="14"/>
      <c r="W1313" s="14"/>
      <c r="X1313" s="14"/>
      <c r="Y1313" s="14"/>
      <c r="Z1313" s="14"/>
      <c r="AA1313" s="11"/>
      <c r="AB1313" s="14" t="str">
        <f t="shared" si="208"/>
        <v>10199,10201|8 EMBALAGEM</v>
      </c>
      <c r="AC1313" t="str">
        <f t="shared" si="209"/>
        <v>|10199|10201|</v>
      </c>
      <c r="AD1313" t="str">
        <f t="shared" si="210"/>
        <v>8 EMBALAGEM</v>
      </c>
    </row>
    <row r="1314" spans="1:30" ht="24" customHeight="1" x14ac:dyDescent="0.35">
      <c r="A1314" s="35">
        <v>46206</v>
      </c>
      <c r="B1314" s="14" t="s">
        <v>3095</v>
      </c>
      <c r="C1314" s="14"/>
      <c r="D1314" s="14" t="s">
        <v>3059</v>
      </c>
      <c r="E1314" s="14" t="s">
        <v>3513</v>
      </c>
      <c r="F1314" s="14" t="s">
        <v>1447</v>
      </c>
      <c r="G1314" s="14" t="s">
        <v>3059</v>
      </c>
      <c r="H1314" s="14" t="s">
        <v>3059</v>
      </c>
      <c r="I1314" s="9" t="s">
        <v>3059</v>
      </c>
      <c r="J1314" s="9">
        <v>20</v>
      </c>
      <c r="K1314" s="14">
        <f>IF($E1314="","",IFERROR(INDEX('01_Cad_Pecas'!$H$2:$H$5000,MATCH($E1314,'01_Cad_Pecas'!$D$2:$D$5000,0)),IFERROR(INDEX('01_Cad_Pecas'!$H$2:$H$5000,MATCH(VALUE($E1314),'01_Cad_Pecas'!$D$2:$D$5000,0)),"")))</f>
        <v>0</v>
      </c>
      <c r="L1314" s="14">
        <f>IF($E1314="","",IFERROR(INDEX('01_Cad_Pecas'!$I$2:$I$5000,MATCH($E1314,'01_Cad_Pecas'!$D$2:$D$5000,0)),IFERROR(INDEX('01_Cad_Pecas'!$I$2:$I$5000,MATCH(VALUE($E1314),'01_Cad_Pecas'!$D$2:$D$5000,0)),"")))</f>
        <v>0.32519999999999999</v>
      </c>
      <c r="M1314" s="14">
        <f t="shared" si="207"/>
        <v>6.5039999999999996</v>
      </c>
      <c r="N1314" s="14">
        <v>46210</v>
      </c>
      <c r="O1314" s="14">
        <v>20</v>
      </c>
      <c r="P1314" s="14"/>
      <c r="Q1314" s="14"/>
      <c r="R1314" s="14"/>
      <c r="S1314" s="14"/>
      <c r="T1314" s="14">
        <f t="shared" si="211"/>
        <v>1</v>
      </c>
      <c r="U1314" s="14" t="s">
        <v>36</v>
      </c>
      <c r="V1314" s="14"/>
      <c r="W1314" s="14"/>
      <c r="X1314" s="14"/>
      <c r="Y1314" s="14"/>
      <c r="Z1314" s="14"/>
      <c r="AA1314" s="11"/>
      <c r="AB1314" s="14" t="str">
        <f t="shared" si="208"/>
        <v>10199,10201|8 EMBALAGEM</v>
      </c>
      <c r="AC1314" t="str">
        <f t="shared" si="209"/>
        <v>|10199|10201|</v>
      </c>
      <c r="AD1314" t="str">
        <f t="shared" si="210"/>
        <v>8 EMBALAGEM</v>
      </c>
    </row>
    <row r="1315" spans="1:30" ht="24" customHeight="1" x14ac:dyDescent="0.35">
      <c r="A1315" s="35">
        <v>46206</v>
      </c>
      <c r="B1315" s="14" t="s">
        <v>3095</v>
      </c>
      <c r="C1315" s="14"/>
      <c r="D1315" s="14" t="s">
        <v>3059</v>
      </c>
      <c r="E1315" s="14" t="s">
        <v>3514</v>
      </c>
      <c r="F1315" s="14" t="s">
        <v>1450</v>
      </c>
      <c r="G1315" s="14" t="s">
        <v>3059</v>
      </c>
      <c r="H1315" s="14" t="s">
        <v>3059</v>
      </c>
      <c r="I1315" s="9" t="s">
        <v>3059</v>
      </c>
      <c r="J1315" s="9">
        <v>150</v>
      </c>
      <c r="K1315" s="14">
        <f>IF($E1315="","",IFERROR(INDEX('01_Cad_Pecas'!$H$2:$H$5000,MATCH($E1315,'01_Cad_Pecas'!$D$2:$D$5000,0)),IFERROR(INDEX('01_Cad_Pecas'!$H$2:$H$5000,MATCH(VALUE($E1315),'01_Cad_Pecas'!$D$2:$D$5000,0)),"")))</f>
        <v>0</v>
      </c>
      <c r="L1315" s="14">
        <f>IF($E1315="","",IFERROR(INDEX('01_Cad_Pecas'!$I$2:$I$5000,MATCH($E1315,'01_Cad_Pecas'!$D$2:$D$5000,0)),IFERROR(INDEX('01_Cad_Pecas'!$I$2:$I$5000,MATCH(VALUE($E1315),'01_Cad_Pecas'!$D$2:$D$5000,0)),"")))</f>
        <v>0.32519999999999999</v>
      </c>
      <c r="M1315" s="14">
        <f t="shared" si="207"/>
        <v>48.78</v>
      </c>
      <c r="N1315" s="14">
        <v>46210</v>
      </c>
      <c r="O1315" s="14">
        <v>150</v>
      </c>
      <c r="P1315" s="14"/>
      <c r="Q1315" s="14"/>
      <c r="R1315" s="14"/>
      <c r="S1315" s="14"/>
      <c r="T1315" s="14">
        <f t="shared" si="211"/>
        <v>1</v>
      </c>
      <c r="U1315" s="14" t="s">
        <v>36</v>
      </c>
      <c r="V1315" s="14"/>
      <c r="W1315" s="14"/>
      <c r="X1315" s="14"/>
      <c r="Y1315" s="14"/>
      <c r="Z1315" s="14"/>
      <c r="AA1315" s="11"/>
      <c r="AB1315" s="14" t="str">
        <f t="shared" si="208"/>
        <v>10199,10201|8 EMBALAGEM</v>
      </c>
      <c r="AC1315" t="str">
        <f t="shared" si="209"/>
        <v>|10199|10201|</v>
      </c>
      <c r="AD1315" t="str">
        <f t="shared" si="210"/>
        <v>8 EMBALAGEM</v>
      </c>
    </row>
    <row r="1316" spans="1:30" ht="24" customHeight="1" x14ac:dyDescent="0.35">
      <c r="A1316" s="35">
        <v>46210</v>
      </c>
      <c r="B1316" s="14" t="s">
        <v>3091</v>
      </c>
      <c r="C1316" s="14"/>
      <c r="D1316" s="14" t="s">
        <v>3059</v>
      </c>
      <c r="E1316" s="14" t="s">
        <v>3498</v>
      </c>
      <c r="F1316" s="14" t="s">
        <v>1452</v>
      </c>
      <c r="G1316" s="14" t="s">
        <v>3059</v>
      </c>
      <c r="H1316" s="14" t="s">
        <v>3059</v>
      </c>
      <c r="I1316" s="9" t="s">
        <v>3059</v>
      </c>
      <c r="J1316" s="9">
        <v>2</v>
      </c>
      <c r="K1316" s="14">
        <f>IF($E1316="","",IFERROR(INDEX('01_Cad_Pecas'!$H$2:$H$5000,MATCH($E1316,'01_Cad_Pecas'!$D$2:$D$5000,0)),IFERROR(INDEX('01_Cad_Pecas'!$H$2:$H$5000,MATCH(VALUE($E1316),'01_Cad_Pecas'!$D$2:$D$5000,0)),"")))</f>
        <v>0</v>
      </c>
      <c r="L1316" s="14">
        <f>IF($E1316="","",IFERROR(INDEX('01_Cad_Pecas'!$I$2:$I$5000,MATCH($E1316,'01_Cad_Pecas'!$D$2:$D$5000,0)),IFERROR(INDEX('01_Cad_Pecas'!$I$2:$I$5000,MATCH(VALUE($E1316),'01_Cad_Pecas'!$D$2:$D$5000,0)),"")))</f>
        <v>0.32519999999999999</v>
      </c>
      <c r="M1316" s="14">
        <f t="shared" si="207"/>
        <v>0.65039999999999998</v>
      </c>
      <c r="N1316" s="14">
        <v>46210</v>
      </c>
      <c r="O1316" s="14">
        <v>2</v>
      </c>
      <c r="P1316" s="14"/>
      <c r="Q1316" s="14"/>
      <c r="R1316" s="14"/>
      <c r="S1316" s="14"/>
      <c r="T1316" s="14">
        <f t="shared" si="211"/>
        <v>1</v>
      </c>
      <c r="U1316" s="14" t="s">
        <v>36</v>
      </c>
      <c r="V1316" s="14"/>
      <c r="W1316" s="14"/>
      <c r="X1316" s="14"/>
      <c r="Y1316" s="14"/>
      <c r="Z1316" s="14"/>
      <c r="AA1316" s="11"/>
      <c r="AB1316" s="14" t="str">
        <f t="shared" si="208"/>
        <v>10200,10202,10205|8 EMBALAGEM</v>
      </c>
      <c r="AC1316" t="str">
        <f t="shared" si="209"/>
        <v>|10200|10202|10205|</v>
      </c>
      <c r="AD1316" t="str">
        <f t="shared" si="210"/>
        <v>8 EMBALAGEM</v>
      </c>
    </row>
    <row r="1317" spans="1:30" ht="24" customHeight="1" x14ac:dyDescent="0.35">
      <c r="A1317" s="35">
        <v>46210</v>
      </c>
      <c r="B1317" s="14" t="s">
        <v>3091</v>
      </c>
      <c r="C1317" s="14"/>
      <c r="D1317" s="14" t="s">
        <v>3059</v>
      </c>
      <c r="E1317" s="14" t="s">
        <v>3412</v>
      </c>
      <c r="F1317" s="14" t="s">
        <v>3208</v>
      </c>
      <c r="G1317" s="14" t="s">
        <v>3059</v>
      </c>
      <c r="H1317" s="14" t="s">
        <v>3059</v>
      </c>
      <c r="I1317" s="9" t="s">
        <v>3059</v>
      </c>
      <c r="J1317" s="9">
        <v>24</v>
      </c>
      <c r="K1317" s="14">
        <f>IF($E1317="","",IFERROR(INDEX('01_Cad_Pecas'!$H$2:$H$5000,MATCH($E1317,'01_Cad_Pecas'!$D$2:$D$5000,0)),IFERROR(INDEX('01_Cad_Pecas'!$H$2:$H$5000,MATCH(VALUE($E1317),'01_Cad_Pecas'!$D$2:$D$5000,0)),"")))</f>
        <v>3</v>
      </c>
      <c r="L1317" s="14">
        <f>IF($E1317="","",IFERROR(INDEX('01_Cad_Pecas'!$I$2:$I$5000,MATCH($E1317,'01_Cad_Pecas'!$D$2:$D$5000,0)),IFERROR(INDEX('01_Cad_Pecas'!$I$2:$I$5000,MATCH(VALUE($E1317),'01_Cad_Pecas'!$D$2:$D$5000,0)),"")))</f>
        <v>6.7799999999999999E-2</v>
      </c>
      <c r="M1317" s="14">
        <f t="shared" si="207"/>
        <v>4.6272000000000002</v>
      </c>
      <c r="N1317" s="14">
        <v>46210</v>
      </c>
      <c r="O1317" s="14">
        <v>24</v>
      </c>
      <c r="P1317" s="14"/>
      <c r="Q1317" s="14"/>
      <c r="R1317" s="14"/>
      <c r="S1317" s="14"/>
      <c r="T1317" s="14">
        <f t="shared" si="211"/>
        <v>1</v>
      </c>
      <c r="U1317" s="14" t="s">
        <v>36</v>
      </c>
      <c r="V1317" s="14"/>
      <c r="W1317" s="14"/>
      <c r="X1317" s="14"/>
      <c r="Y1317" s="14"/>
      <c r="Z1317" s="14"/>
      <c r="AA1317" s="11"/>
      <c r="AB1317" s="14" t="str">
        <f t="shared" si="208"/>
        <v>10200,10202,10205|8 EMBALAGEM</v>
      </c>
      <c r="AC1317" t="str">
        <f t="shared" si="209"/>
        <v>|10200|10202|10205|</v>
      </c>
      <c r="AD1317" t="str">
        <f t="shared" si="210"/>
        <v>8 EMBALAGEM</v>
      </c>
    </row>
    <row r="1318" spans="1:30" ht="24" customHeight="1" x14ac:dyDescent="0.35">
      <c r="A1318" s="35">
        <v>46210</v>
      </c>
      <c r="B1318" s="14" t="s">
        <v>3091</v>
      </c>
      <c r="C1318" s="14"/>
      <c r="D1318" s="14" t="s">
        <v>3059</v>
      </c>
      <c r="E1318" s="14" t="s">
        <v>3413</v>
      </c>
      <c r="F1318" s="14" t="s">
        <v>3209</v>
      </c>
      <c r="G1318" s="14" t="s">
        <v>3059</v>
      </c>
      <c r="H1318" s="14" t="s">
        <v>3059</v>
      </c>
      <c r="I1318" s="9" t="s">
        <v>3059</v>
      </c>
      <c r="J1318" s="9">
        <v>12</v>
      </c>
      <c r="K1318" s="14">
        <f>IF($E1318="","",IFERROR(INDEX('01_Cad_Pecas'!$H$2:$H$5000,MATCH($E1318,'01_Cad_Pecas'!$D$2:$D$5000,0)),IFERROR(INDEX('01_Cad_Pecas'!$H$2:$H$5000,MATCH(VALUE($E1318),'01_Cad_Pecas'!$D$2:$D$5000,0)),"")))</f>
        <v>3</v>
      </c>
      <c r="L1318" s="14">
        <f>IF($E1318="","",IFERROR(INDEX('01_Cad_Pecas'!$I$2:$I$5000,MATCH($E1318,'01_Cad_Pecas'!$D$2:$D$5000,0)),IFERROR(INDEX('01_Cad_Pecas'!$I$2:$I$5000,MATCH(VALUE($E1318),'01_Cad_Pecas'!$D$2:$D$5000,0)),"")))</f>
        <v>6.7799999999999999E-2</v>
      </c>
      <c r="M1318" s="14">
        <f t="shared" si="207"/>
        <v>3.8136000000000001</v>
      </c>
      <c r="N1318" s="14">
        <v>46210</v>
      </c>
      <c r="O1318" s="14">
        <v>12</v>
      </c>
      <c r="P1318" s="14"/>
      <c r="Q1318" s="14"/>
      <c r="R1318" s="14"/>
      <c r="S1318" s="14"/>
      <c r="T1318" s="14">
        <f t="shared" si="211"/>
        <v>1</v>
      </c>
      <c r="U1318" s="14" t="s">
        <v>36</v>
      </c>
      <c r="V1318" s="14"/>
      <c r="W1318" s="14"/>
      <c r="X1318" s="14"/>
      <c r="Y1318" s="14"/>
      <c r="Z1318" s="14"/>
      <c r="AA1318" s="11"/>
      <c r="AB1318" s="14" t="str">
        <f t="shared" si="208"/>
        <v>10200,10202,10205|8 EMBALAGEM</v>
      </c>
      <c r="AC1318" t="str">
        <f t="shared" si="209"/>
        <v>|10200|10202|10205|</v>
      </c>
      <c r="AD1318" t="str">
        <f t="shared" si="210"/>
        <v>8 EMBALAGEM</v>
      </c>
    </row>
    <row r="1319" spans="1:30" ht="24" customHeight="1" x14ac:dyDescent="0.35">
      <c r="A1319" s="35">
        <v>46210</v>
      </c>
      <c r="B1319" s="14" t="s">
        <v>3091</v>
      </c>
      <c r="C1319" s="14"/>
      <c r="D1319" s="14" t="s">
        <v>3059</v>
      </c>
      <c r="E1319" s="14" t="s">
        <v>3499</v>
      </c>
      <c r="F1319" s="14" t="s">
        <v>3254</v>
      </c>
      <c r="G1319" s="14" t="s">
        <v>3059</v>
      </c>
      <c r="H1319" s="14" t="s">
        <v>3059</v>
      </c>
      <c r="I1319" s="9" t="s">
        <v>3059</v>
      </c>
      <c r="J1319" s="9">
        <v>12</v>
      </c>
      <c r="K1319" s="14">
        <f>IF($E1319="","",IFERROR(INDEX('01_Cad_Pecas'!$H$2:$H$5000,MATCH($E1319,'01_Cad_Pecas'!$D$2:$D$5000,0)),IFERROR(INDEX('01_Cad_Pecas'!$H$2:$H$5000,MATCH(VALUE($E1319),'01_Cad_Pecas'!$D$2:$D$5000,0)),"")))</f>
        <v>1.1000000000000001</v>
      </c>
      <c r="L1319" s="14">
        <f>IF($E1319="","",IFERROR(INDEX('01_Cad_Pecas'!$I$2:$I$5000,MATCH($E1319,'01_Cad_Pecas'!$D$2:$D$5000,0)),IFERROR(INDEX('01_Cad_Pecas'!$I$2:$I$5000,MATCH(VALUE($E1319),'01_Cad_Pecas'!$D$2:$D$5000,0)),"")))</f>
        <v>9.375E-2</v>
      </c>
      <c r="M1319" s="14">
        <f t="shared" si="207"/>
        <v>2.2250000000000001</v>
      </c>
      <c r="N1319" s="14">
        <v>46210</v>
      </c>
      <c r="O1319" s="14">
        <v>12</v>
      </c>
      <c r="P1319" s="14"/>
      <c r="Q1319" s="14"/>
      <c r="R1319" s="14"/>
      <c r="S1319" s="14"/>
      <c r="T1319" s="14">
        <f t="shared" si="211"/>
        <v>1</v>
      </c>
      <c r="U1319" s="14" t="s">
        <v>36</v>
      </c>
      <c r="V1319" s="14"/>
      <c r="W1319" s="14"/>
      <c r="X1319" s="14"/>
      <c r="Y1319" s="14"/>
      <c r="Z1319" s="14"/>
      <c r="AA1319" s="11"/>
      <c r="AB1319" s="14" t="str">
        <f t="shared" si="208"/>
        <v>10200,10202,10205|8 EMBALAGEM</v>
      </c>
      <c r="AC1319" t="str">
        <f t="shared" si="209"/>
        <v>|10200|10202|10205|</v>
      </c>
      <c r="AD1319" t="str">
        <f t="shared" si="210"/>
        <v>8 EMBALAGEM</v>
      </c>
    </row>
    <row r="1320" spans="1:30" ht="24" customHeight="1" x14ac:dyDescent="0.35">
      <c r="A1320" s="35">
        <v>46210</v>
      </c>
      <c r="B1320" s="14" t="s">
        <v>3091</v>
      </c>
      <c r="C1320" s="14"/>
      <c r="D1320" s="14" t="s">
        <v>3059</v>
      </c>
      <c r="E1320" s="14" t="s">
        <v>3500</v>
      </c>
      <c r="F1320" s="14" t="s">
        <v>3501</v>
      </c>
      <c r="G1320" s="14" t="s">
        <v>3059</v>
      </c>
      <c r="H1320" s="14" t="s">
        <v>3059</v>
      </c>
      <c r="I1320" s="9" t="s">
        <v>3059</v>
      </c>
      <c r="J1320" s="9">
        <v>8</v>
      </c>
      <c r="K1320" s="14">
        <f>IF($E1320="","",IFERROR(INDEX('01_Cad_Pecas'!$H$2:$H$5000,MATCH($E1320,'01_Cad_Pecas'!$D$2:$D$5000,0)),IFERROR(INDEX('01_Cad_Pecas'!$H$2:$H$5000,MATCH(VALUE($E1320),'01_Cad_Pecas'!$D$2:$D$5000,0)),"")))</f>
        <v>1.1000000000000001</v>
      </c>
      <c r="L1320" s="14">
        <f>IF($E1320="","",IFERROR(INDEX('01_Cad_Pecas'!$I$2:$I$5000,MATCH($E1320,'01_Cad_Pecas'!$D$2:$D$5000,0)),IFERROR(INDEX('01_Cad_Pecas'!$I$2:$I$5000,MATCH(VALUE($E1320),'01_Cad_Pecas'!$D$2:$D$5000,0)),"")))</f>
        <v>9.375E-2</v>
      </c>
      <c r="M1320" s="14">
        <f t="shared" si="207"/>
        <v>1.85</v>
      </c>
      <c r="N1320" s="14">
        <v>46210</v>
      </c>
      <c r="O1320" s="14">
        <v>8</v>
      </c>
      <c r="P1320" s="14"/>
      <c r="Q1320" s="14"/>
      <c r="R1320" s="14"/>
      <c r="S1320" s="14"/>
      <c r="T1320" s="14">
        <f t="shared" si="211"/>
        <v>1</v>
      </c>
      <c r="U1320" s="14" t="s">
        <v>36</v>
      </c>
      <c r="V1320" s="14"/>
      <c r="W1320" s="14"/>
      <c r="X1320" s="14"/>
      <c r="Y1320" s="14"/>
      <c r="Z1320" s="14"/>
      <c r="AA1320" s="11"/>
      <c r="AB1320" s="14" t="str">
        <f t="shared" si="208"/>
        <v>10200,10202,10205|8 EMBALAGEM</v>
      </c>
      <c r="AC1320" t="str">
        <f t="shared" si="209"/>
        <v>|10200|10202|10205|</v>
      </c>
      <c r="AD1320" t="str">
        <f t="shared" si="210"/>
        <v>8 EMBALAGEM</v>
      </c>
    </row>
    <row r="1321" spans="1:30" ht="24" customHeight="1" x14ac:dyDescent="0.35">
      <c r="A1321" s="35">
        <v>46210</v>
      </c>
      <c r="B1321" s="14" t="s">
        <v>3091</v>
      </c>
      <c r="C1321" s="14"/>
      <c r="D1321" s="14" t="s">
        <v>3059</v>
      </c>
      <c r="E1321" s="14" t="s">
        <v>3436</v>
      </c>
      <c r="F1321" s="14" t="s">
        <v>3437</v>
      </c>
      <c r="G1321" s="14" t="s">
        <v>3059</v>
      </c>
      <c r="H1321" s="14" t="s">
        <v>3059</v>
      </c>
      <c r="I1321" s="9" t="s">
        <v>3059</v>
      </c>
      <c r="J1321" s="9">
        <v>1</v>
      </c>
      <c r="K1321" s="14">
        <f>IF($E1321="","",IFERROR(INDEX('01_Cad_Pecas'!$H$2:$H$5000,MATCH($E1321,'01_Cad_Pecas'!$D$2:$D$5000,0)),IFERROR(INDEX('01_Cad_Pecas'!$H$2:$H$5000,MATCH(VALUE($E1321),'01_Cad_Pecas'!$D$2:$D$5000,0)),"")))</f>
        <v>5</v>
      </c>
      <c r="L1321" s="14">
        <f>IF($E1321="","",IFERROR(INDEX('01_Cad_Pecas'!$I$2:$I$5000,MATCH($E1321,'01_Cad_Pecas'!$D$2:$D$5000,0)),IFERROR(INDEX('01_Cad_Pecas'!$I$2:$I$5000,MATCH(VALUE($E1321),'01_Cad_Pecas'!$D$2:$D$5000,0)),"")))</f>
        <v>2.2400000000000002</v>
      </c>
      <c r="M1321" s="14">
        <f t="shared" si="207"/>
        <v>7.24</v>
      </c>
      <c r="N1321" s="14">
        <v>46210</v>
      </c>
      <c r="O1321" s="14">
        <v>1</v>
      </c>
      <c r="P1321" s="14"/>
      <c r="Q1321" s="14"/>
      <c r="R1321" s="14"/>
      <c r="S1321" s="14"/>
      <c r="T1321" s="14">
        <f t="shared" si="211"/>
        <v>1</v>
      </c>
      <c r="U1321" s="14" t="s">
        <v>36</v>
      </c>
      <c r="V1321" s="14"/>
      <c r="W1321" s="14"/>
      <c r="X1321" s="14"/>
      <c r="Y1321" s="14"/>
      <c r="Z1321" s="14"/>
      <c r="AA1321" s="11"/>
      <c r="AB1321" s="14" t="str">
        <f t="shared" si="208"/>
        <v>10200,10202,10205|8 EMBALAGEM</v>
      </c>
      <c r="AC1321" t="str">
        <f t="shared" si="209"/>
        <v>|10200|10202|10205|</v>
      </c>
      <c r="AD1321" t="str">
        <f t="shared" si="210"/>
        <v>8 EMBALAGEM</v>
      </c>
    </row>
    <row r="1322" spans="1:30" ht="24" customHeight="1" x14ac:dyDescent="0.35">
      <c r="A1322" s="35">
        <v>46210</v>
      </c>
      <c r="B1322" s="14" t="s">
        <v>3091</v>
      </c>
      <c r="C1322" s="14"/>
      <c r="D1322" s="14" t="s">
        <v>3059</v>
      </c>
      <c r="E1322" s="14" t="s">
        <v>3414</v>
      </c>
      <c r="F1322" s="14" t="s">
        <v>3415</v>
      </c>
      <c r="G1322" s="14" t="s">
        <v>3059</v>
      </c>
      <c r="H1322" s="14" t="s">
        <v>3059</v>
      </c>
      <c r="I1322" s="9" t="s">
        <v>3059</v>
      </c>
      <c r="J1322" s="9">
        <v>3</v>
      </c>
      <c r="K1322" s="14">
        <f>IF($E1322="","",IFERROR(INDEX('01_Cad_Pecas'!$H$2:$H$5000,MATCH($E1322,'01_Cad_Pecas'!$D$2:$D$5000,0)),IFERROR(INDEX('01_Cad_Pecas'!$H$2:$H$5000,MATCH(VALUE($E1322),'01_Cad_Pecas'!$D$2:$D$5000,0)),"")))</f>
        <v>5</v>
      </c>
      <c r="L1322" s="14">
        <f>IF($E1322="","",IFERROR(INDEX('01_Cad_Pecas'!$I$2:$I$5000,MATCH($E1322,'01_Cad_Pecas'!$D$2:$D$5000,0)),IFERROR(INDEX('01_Cad_Pecas'!$I$2:$I$5000,MATCH(VALUE($E1322),'01_Cad_Pecas'!$D$2:$D$5000,0)),"")))</f>
        <v>2.2400000000000002</v>
      </c>
      <c r="M1322" s="14">
        <f t="shared" si="207"/>
        <v>11.72</v>
      </c>
      <c r="N1322" s="14">
        <v>46211</v>
      </c>
      <c r="O1322" s="14">
        <v>3</v>
      </c>
      <c r="P1322" s="14"/>
      <c r="Q1322" s="14"/>
      <c r="R1322" s="14"/>
      <c r="S1322" s="14"/>
      <c r="T1322" s="14">
        <f t="shared" si="211"/>
        <v>1</v>
      </c>
      <c r="U1322" s="14" t="s">
        <v>36</v>
      </c>
      <c r="V1322" s="14"/>
      <c r="W1322" s="14"/>
      <c r="X1322" s="14"/>
      <c r="Y1322" s="14"/>
      <c r="Z1322" s="14"/>
      <c r="AA1322" s="11"/>
      <c r="AB1322" s="14" t="str">
        <f t="shared" si="208"/>
        <v>10200,10202,10205|8 EMBALAGEM</v>
      </c>
      <c r="AC1322" t="str">
        <f t="shared" si="209"/>
        <v>|10200|10202|10205|</v>
      </c>
      <c r="AD1322" t="str">
        <f t="shared" si="210"/>
        <v>8 EMBALAGEM</v>
      </c>
    </row>
    <row r="1323" spans="1:30" ht="24" customHeight="1" x14ac:dyDescent="0.35">
      <c r="A1323" s="35">
        <v>46210</v>
      </c>
      <c r="B1323" s="14" t="s">
        <v>3091</v>
      </c>
      <c r="C1323" s="14"/>
      <c r="D1323" s="14" t="s">
        <v>3059</v>
      </c>
      <c r="E1323" s="14" t="s">
        <v>3515</v>
      </c>
      <c r="F1323" s="14" t="s">
        <v>3255</v>
      </c>
      <c r="G1323" s="14" t="s">
        <v>3059</v>
      </c>
      <c r="H1323" s="14" t="s">
        <v>3059</v>
      </c>
      <c r="I1323" s="9" t="s">
        <v>3059</v>
      </c>
      <c r="J1323" s="9">
        <v>4</v>
      </c>
      <c r="K1323" s="14">
        <f>IF($E1323="","",IFERROR(INDEX('01_Cad_Pecas'!$H$2:$H$5000,MATCH($E1323,'01_Cad_Pecas'!$D$2:$D$5000,0)),IFERROR(INDEX('01_Cad_Pecas'!$H$2:$H$5000,MATCH(VALUE($E1323),'01_Cad_Pecas'!$D$2:$D$5000,0)),"")))</f>
        <v>1.1000000000000001</v>
      </c>
      <c r="L1323" s="14">
        <f>IF($E1323="","",IFERROR(INDEX('01_Cad_Pecas'!$I$2:$I$5000,MATCH($E1323,'01_Cad_Pecas'!$D$2:$D$5000,0)),IFERROR(INDEX('01_Cad_Pecas'!$I$2:$I$5000,MATCH(VALUE($E1323),'01_Cad_Pecas'!$D$2:$D$5000,0)),"")))</f>
        <v>9.375E-2</v>
      </c>
      <c r="M1323" s="14">
        <f t="shared" si="207"/>
        <v>1.4750000000000001</v>
      </c>
      <c r="N1323" s="14">
        <v>46211</v>
      </c>
      <c r="O1323" s="14">
        <v>4</v>
      </c>
      <c r="P1323" s="14"/>
      <c r="Q1323" s="14"/>
      <c r="R1323" s="14"/>
      <c r="S1323" s="14"/>
      <c r="T1323" s="14">
        <f t="shared" ref="T1323:T1354" si="212">IF(OR($J1323="",$O1323=""),"",$O1323/$J1323)</f>
        <v>1</v>
      </c>
      <c r="U1323" s="14" t="s">
        <v>36</v>
      </c>
      <c r="V1323" s="14"/>
      <c r="W1323" s="14"/>
      <c r="X1323" s="14"/>
      <c r="Y1323" s="14"/>
      <c r="Z1323" s="14"/>
      <c r="AA1323" s="11"/>
      <c r="AB1323" s="14" t="str">
        <f t="shared" si="208"/>
        <v>10200,10202,10205|8 EMBALAGEM</v>
      </c>
      <c r="AC1323" t="str">
        <f t="shared" si="209"/>
        <v>|10200|10202|10205|</v>
      </c>
      <c r="AD1323" t="str">
        <f t="shared" si="210"/>
        <v>8 EMBALAGEM</v>
      </c>
    </row>
    <row r="1324" spans="1:30" ht="24" customHeight="1" x14ac:dyDescent="0.35">
      <c r="A1324" s="35">
        <v>46210</v>
      </c>
      <c r="B1324" s="14" t="s">
        <v>3091</v>
      </c>
      <c r="C1324" s="14"/>
      <c r="D1324" s="14" t="s">
        <v>3059</v>
      </c>
      <c r="E1324" s="14" t="s">
        <v>3451</v>
      </c>
      <c r="F1324" s="14" t="s">
        <v>3452</v>
      </c>
      <c r="G1324" s="14" t="s">
        <v>3059</v>
      </c>
      <c r="H1324" s="14" t="s">
        <v>3059</v>
      </c>
      <c r="I1324" s="9" t="s">
        <v>3059</v>
      </c>
      <c r="J1324" s="9">
        <v>1</v>
      </c>
      <c r="K1324" s="14">
        <f>IF($E1324="","",IFERROR(INDEX('01_Cad_Pecas'!$H$2:$H$5000,MATCH($E1324,'01_Cad_Pecas'!$D$2:$D$5000,0)),IFERROR(INDEX('01_Cad_Pecas'!$H$2:$H$5000,MATCH(VALUE($E1324),'01_Cad_Pecas'!$D$2:$D$5000,0)),"")))</f>
        <v>5</v>
      </c>
      <c r="L1324" s="14">
        <f>IF($E1324="","",IFERROR(INDEX('01_Cad_Pecas'!$I$2:$I$5000,MATCH($E1324,'01_Cad_Pecas'!$D$2:$D$5000,0)),IFERROR(INDEX('01_Cad_Pecas'!$I$2:$I$5000,MATCH(VALUE($E1324),'01_Cad_Pecas'!$D$2:$D$5000,0)),"")))</f>
        <v>2.2400000000000002</v>
      </c>
      <c r="M1324" s="14">
        <f t="shared" si="207"/>
        <v>7.24</v>
      </c>
      <c r="N1324" s="14">
        <v>46211</v>
      </c>
      <c r="O1324" s="14">
        <v>1</v>
      </c>
      <c r="P1324" s="14"/>
      <c r="Q1324" s="14"/>
      <c r="R1324" s="14"/>
      <c r="S1324" s="14"/>
      <c r="T1324" s="14">
        <f t="shared" si="212"/>
        <v>1</v>
      </c>
      <c r="U1324" s="14" t="s">
        <v>36</v>
      </c>
      <c r="V1324" s="14"/>
      <c r="W1324" s="14"/>
      <c r="X1324" s="14"/>
      <c r="Y1324" s="14"/>
      <c r="Z1324" s="14"/>
      <c r="AA1324" s="11"/>
      <c r="AB1324" s="14" t="str">
        <f t="shared" si="208"/>
        <v>10200,10202,10205|8 EMBALAGEM</v>
      </c>
      <c r="AC1324" t="str">
        <f t="shared" si="209"/>
        <v>|10200|10202|10205|</v>
      </c>
      <c r="AD1324" t="str">
        <f t="shared" si="210"/>
        <v>8 EMBALAGEM</v>
      </c>
    </row>
    <row r="1325" spans="1:30" ht="24" customHeight="1" x14ac:dyDescent="0.35">
      <c r="A1325" s="35">
        <v>46210</v>
      </c>
      <c r="B1325" s="14" t="s">
        <v>3091</v>
      </c>
      <c r="C1325" s="14"/>
      <c r="D1325" s="14" t="s">
        <v>3059</v>
      </c>
      <c r="E1325" s="14" t="s">
        <v>3453</v>
      </c>
      <c r="F1325" s="14" t="s">
        <v>3210</v>
      </c>
      <c r="G1325" s="14" t="s">
        <v>3059</v>
      </c>
      <c r="H1325" s="14" t="s">
        <v>3059</v>
      </c>
      <c r="I1325" s="9" t="s">
        <v>3059</v>
      </c>
      <c r="J1325" s="9">
        <v>1</v>
      </c>
      <c r="K1325" s="14">
        <f>IF($E1325="","",IFERROR(INDEX('01_Cad_Pecas'!$H$2:$H$5000,MATCH($E1325,'01_Cad_Pecas'!$D$2:$D$5000,0)),IFERROR(INDEX('01_Cad_Pecas'!$H$2:$H$5000,MATCH(VALUE($E1325),'01_Cad_Pecas'!$D$2:$D$5000,0)),"")))</f>
        <v>5</v>
      </c>
      <c r="L1325" s="14">
        <f>IF($E1325="","",IFERROR(INDEX('01_Cad_Pecas'!$I$2:$I$5000,MATCH($E1325,'01_Cad_Pecas'!$D$2:$D$5000,0)),IFERROR(INDEX('01_Cad_Pecas'!$I$2:$I$5000,MATCH(VALUE($E1325),'01_Cad_Pecas'!$D$2:$D$5000,0)),"")))</f>
        <v>2.2400000000000002</v>
      </c>
      <c r="M1325" s="14">
        <f t="shared" si="207"/>
        <v>7.24</v>
      </c>
      <c r="N1325" s="14">
        <v>46211</v>
      </c>
      <c r="O1325" s="14">
        <v>1</v>
      </c>
      <c r="P1325" s="14"/>
      <c r="Q1325" s="14"/>
      <c r="R1325" s="14"/>
      <c r="S1325" s="14"/>
      <c r="T1325" s="14">
        <f t="shared" si="212"/>
        <v>1</v>
      </c>
      <c r="U1325" s="14" t="s">
        <v>36</v>
      </c>
      <c r="V1325" s="14"/>
      <c r="W1325" s="14"/>
      <c r="X1325" s="14"/>
      <c r="Y1325" s="14"/>
      <c r="Z1325" s="14"/>
      <c r="AA1325" s="11"/>
      <c r="AB1325" s="14" t="str">
        <f t="shared" si="208"/>
        <v>10200,10202,10205|8 EMBALAGEM</v>
      </c>
      <c r="AC1325" t="str">
        <f t="shared" si="209"/>
        <v>|10200|10202|10205|</v>
      </c>
      <c r="AD1325" t="str">
        <f t="shared" si="210"/>
        <v>8 EMBALAGEM</v>
      </c>
    </row>
    <row r="1326" spans="1:30" ht="24" customHeight="1" x14ac:dyDescent="0.35">
      <c r="A1326" s="35">
        <v>46210</v>
      </c>
      <c r="B1326" s="14" t="s">
        <v>3091</v>
      </c>
      <c r="C1326" s="14"/>
      <c r="D1326" s="14" t="s">
        <v>3059</v>
      </c>
      <c r="E1326" s="14" t="s">
        <v>3416</v>
      </c>
      <c r="F1326" s="14" t="s">
        <v>3417</v>
      </c>
      <c r="G1326" s="14" t="s">
        <v>3059</v>
      </c>
      <c r="H1326" s="14" t="s">
        <v>3059</v>
      </c>
      <c r="I1326" s="9" t="s">
        <v>3059</v>
      </c>
      <c r="J1326" s="9">
        <v>2</v>
      </c>
      <c r="K1326" s="14">
        <f>IF($E1326="","",IFERROR(INDEX('01_Cad_Pecas'!$H$2:$H$5000,MATCH($E1326,'01_Cad_Pecas'!$D$2:$D$5000,0)),IFERROR(INDEX('01_Cad_Pecas'!$H$2:$H$5000,MATCH(VALUE($E1326),'01_Cad_Pecas'!$D$2:$D$5000,0)),"")))</f>
        <v>3</v>
      </c>
      <c r="L1326" s="14">
        <f>IF($E1326="","",IFERROR(INDEX('01_Cad_Pecas'!$I$2:$I$5000,MATCH($E1326,'01_Cad_Pecas'!$D$2:$D$5000,0)),IFERROR(INDEX('01_Cad_Pecas'!$I$2:$I$5000,MATCH(VALUE($E1326),'01_Cad_Pecas'!$D$2:$D$5000,0)),"")))</f>
        <v>6.7799999999999999E-2</v>
      </c>
      <c r="M1326" s="14">
        <f t="shared" si="207"/>
        <v>3.1356000000000002</v>
      </c>
      <c r="N1326" s="14">
        <v>46211</v>
      </c>
      <c r="O1326" s="14">
        <v>2</v>
      </c>
      <c r="P1326" s="14"/>
      <c r="Q1326" s="14"/>
      <c r="R1326" s="14"/>
      <c r="S1326" s="14"/>
      <c r="T1326" s="14">
        <f t="shared" si="212"/>
        <v>1</v>
      </c>
      <c r="U1326" s="14" t="s">
        <v>36</v>
      </c>
      <c r="V1326" s="14"/>
      <c r="W1326" s="14"/>
      <c r="X1326" s="14"/>
      <c r="Y1326" s="14"/>
      <c r="Z1326" s="14"/>
      <c r="AA1326" s="11"/>
      <c r="AB1326" s="14" t="str">
        <f t="shared" si="208"/>
        <v>10200,10202,10205|8 EMBALAGEM</v>
      </c>
      <c r="AC1326" t="str">
        <f t="shared" si="209"/>
        <v>|10200|10202|10205|</v>
      </c>
      <c r="AD1326" t="str">
        <f t="shared" si="210"/>
        <v>8 EMBALAGEM</v>
      </c>
    </row>
    <row r="1327" spans="1:30" ht="24" customHeight="1" x14ac:dyDescent="0.35">
      <c r="A1327" s="35">
        <v>46210</v>
      </c>
      <c r="B1327" s="14" t="s">
        <v>3091</v>
      </c>
      <c r="C1327" s="14"/>
      <c r="D1327" s="14" t="s">
        <v>3059</v>
      </c>
      <c r="E1327" s="14" t="s">
        <v>3418</v>
      </c>
      <c r="F1327" s="14" t="s">
        <v>3419</v>
      </c>
      <c r="G1327" s="14" t="s">
        <v>3059</v>
      </c>
      <c r="H1327" s="14" t="s">
        <v>3059</v>
      </c>
      <c r="I1327" s="9" t="s">
        <v>3059</v>
      </c>
      <c r="J1327" s="9">
        <v>2</v>
      </c>
      <c r="K1327" s="14">
        <f>IF($E1327="","",IFERROR(INDEX('01_Cad_Pecas'!$H$2:$H$5000,MATCH($E1327,'01_Cad_Pecas'!$D$2:$D$5000,0)),IFERROR(INDEX('01_Cad_Pecas'!$H$2:$H$5000,MATCH(VALUE($E1327),'01_Cad_Pecas'!$D$2:$D$5000,0)),"")))</f>
        <v>3</v>
      </c>
      <c r="L1327" s="14">
        <f>IF($E1327="","",IFERROR(INDEX('01_Cad_Pecas'!$I$2:$I$5000,MATCH($E1327,'01_Cad_Pecas'!$D$2:$D$5000,0)),IFERROR(INDEX('01_Cad_Pecas'!$I$2:$I$5000,MATCH(VALUE($E1327),'01_Cad_Pecas'!$D$2:$D$5000,0)),"")))</f>
        <v>6.7799999999999999E-2</v>
      </c>
      <c r="M1327" s="14">
        <f t="shared" si="207"/>
        <v>3.1356000000000002</v>
      </c>
      <c r="N1327" s="14">
        <v>46211</v>
      </c>
      <c r="O1327" s="14">
        <v>2</v>
      </c>
      <c r="P1327" s="14"/>
      <c r="Q1327" s="14"/>
      <c r="R1327" s="14"/>
      <c r="S1327" s="14"/>
      <c r="T1327" s="14">
        <f t="shared" si="212"/>
        <v>1</v>
      </c>
      <c r="U1327" s="14" t="s">
        <v>36</v>
      </c>
      <c r="V1327" s="14"/>
      <c r="W1327" s="14"/>
      <c r="X1327" s="14"/>
      <c r="Y1327" s="14"/>
      <c r="Z1327" s="14"/>
      <c r="AA1327" s="11"/>
      <c r="AB1327" s="14" t="str">
        <f t="shared" si="208"/>
        <v>10200,10202,10205|8 EMBALAGEM</v>
      </c>
      <c r="AC1327" t="str">
        <f t="shared" si="209"/>
        <v>|10200|10202|10205|</v>
      </c>
      <c r="AD1327" t="str">
        <f t="shared" si="210"/>
        <v>8 EMBALAGEM</v>
      </c>
    </row>
    <row r="1328" spans="1:30" ht="24" customHeight="1" x14ac:dyDescent="0.35">
      <c r="A1328" s="35">
        <v>46210</v>
      </c>
      <c r="B1328" s="14" t="s">
        <v>3091</v>
      </c>
      <c r="C1328" s="14"/>
      <c r="D1328" s="14" t="s">
        <v>3059</v>
      </c>
      <c r="E1328" s="14" t="s">
        <v>3502</v>
      </c>
      <c r="F1328" s="14" t="s">
        <v>3503</v>
      </c>
      <c r="G1328" s="14" t="s">
        <v>3059</v>
      </c>
      <c r="H1328" s="14" t="s">
        <v>3059</v>
      </c>
      <c r="I1328" s="9" t="s">
        <v>3059</v>
      </c>
      <c r="J1328" s="9">
        <v>2</v>
      </c>
      <c r="K1328" s="14">
        <f>IF($E1328="","",IFERROR(INDEX('01_Cad_Pecas'!$H$2:$H$5000,MATCH($E1328,'01_Cad_Pecas'!$D$2:$D$5000,0)),IFERROR(INDEX('01_Cad_Pecas'!$H$2:$H$5000,MATCH(VALUE($E1328),'01_Cad_Pecas'!$D$2:$D$5000,0)),"")))</f>
        <v>7</v>
      </c>
      <c r="L1328" s="14">
        <f>IF($E1328="","",IFERROR(INDEX('01_Cad_Pecas'!$I$2:$I$5000,MATCH($E1328,'01_Cad_Pecas'!$D$2:$D$5000,0)),IFERROR(INDEX('01_Cad_Pecas'!$I$2:$I$5000,MATCH(VALUE($E1328),'01_Cad_Pecas'!$D$2:$D$5000,0)),"")))</f>
        <v>0.81</v>
      </c>
      <c r="M1328" s="14">
        <f t="shared" si="207"/>
        <v>8.620000000000001</v>
      </c>
      <c r="N1328" s="14">
        <v>46211</v>
      </c>
      <c r="O1328" s="14">
        <v>2</v>
      </c>
      <c r="P1328" s="14"/>
      <c r="Q1328" s="14"/>
      <c r="R1328" s="14"/>
      <c r="S1328" s="14"/>
      <c r="T1328" s="14">
        <f t="shared" si="212"/>
        <v>1</v>
      </c>
      <c r="U1328" s="14" t="s">
        <v>36</v>
      </c>
      <c r="V1328" s="14"/>
      <c r="W1328" s="14"/>
      <c r="X1328" s="14"/>
      <c r="Y1328" s="14"/>
      <c r="Z1328" s="14"/>
      <c r="AA1328" s="11"/>
      <c r="AB1328" s="14" t="str">
        <f t="shared" si="208"/>
        <v>10200,10202,10205|8 EMBALAGEM</v>
      </c>
      <c r="AC1328" t="str">
        <f t="shared" si="209"/>
        <v>|10200|10202|10205|</v>
      </c>
      <c r="AD1328" t="str">
        <f t="shared" si="210"/>
        <v>8 EMBALAGEM</v>
      </c>
    </row>
    <row r="1329" spans="1:30" ht="24" customHeight="1" x14ac:dyDescent="0.35">
      <c r="A1329" s="35">
        <v>46210</v>
      </c>
      <c r="B1329" s="14" t="s">
        <v>3091</v>
      </c>
      <c r="C1329" s="14"/>
      <c r="D1329" s="14" t="s">
        <v>3059</v>
      </c>
      <c r="E1329" s="14" t="s">
        <v>3504</v>
      </c>
      <c r="F1329" s="14" t="s">
        <v>3505</v>
      </c>
      <c r="G1329" s="14" t="s">
        <v>3059</v>
      </c>
      <c r="H1329" s="14" t="s">
        <v>3059</v>
      </c>
      <c r="I1329" s="9" t="s">
        <v>3059</v>
      </c>
      <c r="J1329" s="9">
        <v>1</v>
      </c>
      <c r="K1329" s="14">
        <f>IF($E1329="","",IFERROR(INDEX('01_Cad_Pecas'!$H$2:$H$5000,MATCH($E1329,'01_Cad_Pecas'!$D$2:$D$5000,0)),IFERROR(INDEX('01_Cad_Pecas'!$H$2:$H$5000,MATCH(VALUE($E1329),'01_Cad_Pecas'!$D$2:$D$5000,0)),"")))</f>
        <v>7</v>
      </c>
      <c r="L1329" s="14">
        <f>IF($E1329="","",IFERROR(INDEX('01_Cad_Pecas'!$I$2:$I$5000,MATCH($E1329,'01_Cad_Pecas'!$D$2:$D$5000,0)),IFERROR(INDEX('01_Cad_Pecas'!$I$2:$I$5000,MATCH(VALUE($E1329),'01_Cad_Pecas'!$D$2:$D$5000,0)),"")))</f>
        <v>0.81</v>
      </c>
      <c r="M1329" s="14">
        <f t="shared" si="207"/>
        <v>7.8100000000000005</v>
      </c>
      <c r="N1329" s="14">
        <v>46211</v>
      </c>
      <c r="O1329" s="14">
        <v>1</v>
      </c>
      <c r="P1329" s="14"/>
      <c r="Q1329" s="14"/>
      <c r="R1329" s="14"/>
      <c r="S1329" s="14"/>
      <c r="T1329" s="14">
        <f t="shared" si="212"/>
        <v>1</v>
      </c>
      <c r="U1329" s="14" t="s">
        <v>36</v>
      </c>
      <c r="V1329" s="14"/>
      <c r="W1329" s="14"/>
      <c r="X1329" s="14"/>
      <c r="Y1329" s="14"/>
      <c r="Z1329" s="14"/>
      <c r="AA1329" s="11"/>
      <c r="AB1329" s="14" t="str">
        <f t="shared" si="208"/>
        <v>10200,10202,10205|8 EMBALAGEM</v>
      </c>
      <c r="AC1329" t="str">
        <f t="shared" si="209"/>
        <v>|10200|10202|10205|</v>
      </c>
      <c r="AD1329" t="str">
        <f t="shared" si="210"/>
        <v>8 EMBALAGEM</v>
      </c>
    </row>
    <row r="1330" spans="1:30" ht="24" customHeight="1" x14ac:dyDescent="0.35">
      <c r="A1330" s="35">
        <v>46210</v>
      </c>
      <c r="B1330" s="14" t="s">
        <v>3091</v>
      </c>
      <c r="C1330" s="14"/>
      <c r="D1330" s="14" t="s">
        <v>3059</v>
      </c>
      <c r="E1330" s="14" t="s">
        <v>3516</v>
      </c>
      <c r="F1330" s="14" t="s">
        <v>1340</v>
      </c>
      <c r="G1330" s="14" t="s">
        <v>3059</v>
      </c>
      <c r="H1330" s="14" t="s">
        <v>3059</v>
      </c>
      <c r="I1330" s="9" t="s">
        <v>3059</v>
      </c>
      <c r="J1330" s="9">
        <v>4</v>
      </c>
      <c r="K1330" s="14">
        <f>IF($E1330="","",IFERROR(INDEX('01_Cad_Pecas'!$H$2:$H$5000,MATCH($E1330,'01_Cad_Pecas'!$D$2:$D$5000,0)),IFERROR(INDEX('01_Cad_Pecas'!$H$2:$H$5000,MATCH(VALUE($E1330),'01_Cad_Pecas'!$D$2:$D$5000,0)),"")))</f>
        <v>0</v>
      </c>
      <c r="L1330" s="14">
        <f>IF($E1330="","",IFERROR(INDEX('01_Cad_Pecas'!$I$2:$I$5000,MATCH($E1330,'01_Cad_Pecas'!$D$2:$D$5000,0)),IFERROR(INDEX('01_Cad_Pecas'!$I$2:$I$5000,MATCH(VALUE($E1330),'01_Cad_Pecas'!$D$2:$D$5000,0)),"")))</f>
        <v>0.32519999999999999</v>
      </c>
      <c r="M1330" s="14">
        <f t="shared" si="207"/>
        <v>1.3008</v>
      </c>
      <c r="N1330" s="14">
        <v>46211</v>
      </c>
      <c r="O1330" s="14">
        <v>4</v>
      </c>
      <c r="P1330" s="14"/>
      <c r="Q1330" s="14"/>
      <c r="R1330" s="14"/>
      <c r="S1330" s="14"/>
      <c r="T1330" s="14">
        <f t="shared" si="212"/>
        <v>1</v>
      </c>
      <c r="U1330" s="14" t="s">
        <v>36</v>
      </c>
      <c r="V1330" s="14"/>
      <c r="W1330" s="14"/>
      <c r="X1330" s="14"/>
      <c r="Y1330" s="14"/>
      <c r="Z1330" s="14"/>
      <c r="AA1330" s="11"/>
      <c r="AB1330" s="14" t="str">
        <f t="shared" si="208"/>
        <v>10200,10202,10205|8 EMBALAGEM</v>
      </c>
      <c r="AC1330" t="str">
        <f t="shared" si="209"/>
        <v>|10200|10202|10205|</v>
      </c>
      <c r="AD1330" t="str">
        <f t="shared" si="210"/>
        <v>8 EMBALAGEM</v>
      </c>
    </row>
    <row r="1331" spans="1:30" ht="24" customHeight="1" x14ac:dyDescent="0.35">
      <c r="A1331" s="35">
        <v>46210</v>
      </c>
      <c r="B1331" s="14" t="s">
        <v>3091</v>
      </c>
      <c r="C1331" s="14"/>
      <c r="D1331" s="14" t="s">
        <v>3059</v>
      </c>
      <c r="E1331" s="14" t="s">
        <v>3517</v>
      </c>
      <c r="F1331" s="14" t="s">
        <v>1355</v>
      </c>
      <c r="G1331" s="14" t="s">
        <v>3059</v>
      </c>
      <c r="H1331" s="14" t="s">
        <v>3059</v>
      </c>
      <c r="I1331" s="9" t="s">
        <v>3059</v>
      </c>
      <c r="J1331" s="9">
        <v>5</v>
      </c>
      <c r="K1331" s="14">
        <f>IF($E1331="","",IFERROR(INDEX('01_Cad_Pecas'!$H$2:$H$5000,MATCH($E1331,'01_Cad_Pecas'!$D$2:$D$5000,0)),IFERROR(INDEX('01_Cad_Pecas'!$H$2:$H$5000,MATCH(VALUE($E1331),'01_Cad_Pecas'!$D$2:$D$5000,0)),"")))</f>
        <v>0</v>
      </c>
      <c r="L1331" s="14">
        <f>IF($E1331="","",IFERROR(INDEX('01_Cad_Pecas'!$I$2:$I$5000,MATCH($E1331,'01_Cad_Pecas'!$D$2:$D$5000,0)),IFERROR(INDEX('01_Cad_Pecas'!$I$2:$I$5000,MATCH(VALUE($E1331),'01_Cad_Pecas'!$D$2:$D$5000,0)),"")))</f>
        <v>0.32519999999999999</v>
      </c>
      <c r="M1331" s="14">
        <f t="shared" si="207"/>
        <v>1.6259999999999999</v>
      </c>
      <c r="N1331" s="14">
        <v>46211</v>
      </c>
      <c r="O1331" s="14">
        <v>5</v>
      </c>
      <c r="P1331" s="14"/>
      <c r="Q1331" s="14"/>
      <c r="R1331" s="14"/>
      <c r="S1331" s="14"/>
      <c r="T1331" s="14">
        <f t="shared" si="212"/>
        <v>1</v>
      </c>
      <c r="U1331" s="14" t="s">
        <v>36</v>
      </c>
      <c r="V1331" s="14"/>
      <c r="W1331" s="14"/>
      <c r="X1331" s="14"/>
      <c r="Y1331" s="14"/>
      <c r="Z1331" s="14"/>
      <c r="AA1331" s="11"/>
      <c r="AB1331" s="14" t="str">
        <f t="shared" si="208"/>
        <v>10200,10202,10205|8 EMBALAGEM</v>
      </c>
      <c r="AC1331" t="str">
        <f t="shared" si="209"/>
        <v>|10200|10202|10205|</v>
      </c>
      <c r="AD1331" t="str">
        <f t="shared" si="210"/>
        <v>8 EMBALAGEM</v>
      </c>
    </row>
    <row r="1332" spans="1:30" ht="24" customHeight="1" x14ac:dyDescent="0.35">
      <c r="A1332" s="35">
        <v>46210</v>
      </c>
      <c r="B1332" s="14" t="s">
        <v>3091</v>
      </c>
      <c r="C1332" s="14"/>
      <c r="D1332" s="14" t="s">
        <v>3059</v>
      </c>
      <c r="E1332" s="14" t="s">
        <v>3518</v>
      </c>
      <c r="F1332" s="14" t="s">
        <v>1356</v>
      </c>
      <c r="G1332" s="14" t="s">
        <v>3059</v>
      </c>
      <c r="H1332" s="14" t="s">
        <v>3059</v>
      </c>
      <c r="I1332" s="9" t="s">
        <v>3059</v>
      </c>
      <c r="J1332" s="9">
        <v>3</v>
      </c>
      <c r="K1332" s="14">
        <f>IF($E1332="","",IFERROR(INDEX('01_Cad_Pecas'!$H$2:$H$5000,MATCH($E1332,'01_Cad_Pecas'!$D$2:$D$5000,0)),IFERROR(INDEX('01_Cad_Pecas'!$H$2:$H$5000,MATCH(VALUE($E1332),'01_Cad_Pecas'!$D$2:$D$5000,0)),"")))</f>
        <v>0</v>
      </c>
      <c r="L1332" s="14">
        <f>IF($E1332="","",IFERROR(INDEX('01_Cad_Pecas'!$I$2:$I$5000,MATCH($E1332,'01_Cad_Pecas'!$D$2:$D$5000,0)),IFERROR(INDEX('01_Cad_Pecas'!$I$2:$I$5000,MATCH(VALUE($E1332),'01_Cad_Pecas'!$D$2:$D$5000,0)),"")))</f>
        <v>0.32519999999999999</v>
      </c>
      <c r="M1332" s="14">
        <f t="shared" si="207"/>
        <v>0.97560000000000002</v>
      </c>
      <c r="N1332" s="14">
        <v>46211</v>
      </c>
      <c r="O1332" s="14">
        <v>3</v>
      </c>
      <c r="P1332" s="14"/>
      <c r="Q1332" s="14"/>
      <c r="R1332" s="14"/>
      <c r="S1332" s="14"/>
      <c r="T1332" s="14">
        <f t="shared" si="212"/>
        <v>1</v>
      </c>
      <c r="U1332" s="14" t="s">
        <v>36</v>
      </c>
      <c r="V1332" s="14"/>
      <c r="W1332" s="14"/>
      <c r="X1332" s="14"/>
      <c r="Y1332" s="14"/>
      <c r="Z1332" s="14"/>
      <c r="AA1332" s="11"/>
      <c r="AB1332" s="14" t="str">
        <f t="shared" si="208"/>
        <v>10200,10202,10205|8 EMBALAGEM</v>
      </c>
      <c r="AC1332" t="str">
        <f t="shared" si="209"/>
        <v>|10200|10202|10205|</v>
      </c>
      <c r="AD1332" t="str">
        <f t="shared" si="210"/>
        <v>8 EMBALAGEM</v>
      </c>
    </row>
    <row r="1333" spans="1:30" ht="24" customHeight="1" x14ac:dyDescent="0.35">
      <c r="A1333" s="35">
        <v>46210</v>
      </c>
      <c r="B1333" s="14" t="s">
        <v>3091</v>
      </c>
      <c r="C1333" s="14"/>
      <c r="D1333" s="14" t="s">
        <v>3059</v>
      </c>
      <c r="E1333" s="14" t="s">
        <v>3506</v>
      </c>
      <c r="F1333" s="14" t="s">
        <v>1338</v>
      </c>
      <c r="G1333" s="14" t="s">
        <v>3059</v>
      </c>
      <c r="H1333" s="14" t="s">
        <v>3059</v>
      </c>
      <c r="I1333" s="9" t="s">
        <v>3059</v>
      </c>
      <c r="J1333" s="9">
        <v>6</v>
      </c>
      <c r="K1333" s="14">
        <f>IF($E1333="","",IFERROR(INDEX('01_Cad_Pecas'!$H$2:$H$5000,MATCH($E1333,'01_Cad_Pecas'!$D$2:$D$5000,0)),IFERROR(INDEX('01_Cad_Pecas'!$H$2:$H$5000,MATCH(VALUE($E1333),'01_Cad_Pecas'!$D$2:$D$5000,0)),"")))</f>
        <v>0</v>
      </c>
      <c r="L1333" s="14">
        <f>IF($E1333="","",IFERROR(INDEX('01_Cad_Pecas'!$I$2:$I$5000,MATCH($E1333,'01_Cad_Pecas'!$D$2:$D$5000,0)),IFERROR(INDEX('01_Cad_Pecas'!$I$2:$I$5000,MATCH(VALUE($E1333),'01_Cad_Pecas'!$D$2:$D$5000,0)),"")))</f>
        <v>0.32519999999999999</v>
      </c>
      <c r="M1333" s="14">
        <f t="shared" si="207"/>
        <v>1.9512</v>
      </c>
      <c r="N1333" s="14">
        <v>46211</v>
      </c>
      <c r="O1333" s="14">
        <v>6</v>
      </c>
      <c r="P1333" s="14"/>
      <c r="Q1333" s="14"/>
      <c r="R1333" s="14"/>
      <c r="S1333" s="14"/>
      <c r="T1333" s="14">
        <f t="shared" si="212"/>
        <v>1</v>
      </c>
      <c r="U1333" s="14" t="s">
        <v>36</v>
      </c>
      <c r="V1333" s="14"/>
      <c r="W1333" s="14"/>
      <c r="X1333" s="14"/>
      <c r="Y1333" s="14"/>
      <c r="Z1333" s="14"/>
      <c r="AA1333" s="11"/>
      <c r="AB1333" s="14" t="str">
        <f t="shared" si="208"/>
        <v>10200,10202,10205|8 EMBALAGEM</v>
      </c>
      <c r="AC1333" t="str">
        <f t="shared" si="209"/>
        <v>|10200|10202|10205|</v>
      </c>
      <c r="AD1333" t="str">
        <f t="shared" si="210"/>
        <v>8 EMBALAGEM</v>
      </c>
    </row>
    <row r="1334" spans="1:30" ht="24" customHeight="1" x14ac:dyDescent="0.35">
      <c r="A1334" s="35">
        <v>46210</v>
      </c>
      <c r="B1334" s="14" t="s">
        <v>3091</v>
      </c>
      <c r="C1334" s="14"/>
      <c r="D1334" s="14" t="s">
        <v>3059</v>
      </c>
      <c r="E1334" s="14" t="s">
        <v>3509</v>
      </c>
      <c r="F1334" s="14" t="s">
        <v>1360</v>
      </c>
      <c r="G1334" s="14" t="s">
        <v>3059</v>
      </c>
      <c r="H1334" s="14" t="s">
        <v>3059</v>
      </c>
      <c r="I1334" s="9" t="s">
        <v>3059</v>
      </c>
      <c r="J1334" s="9">
        <v>11</v>
      </c>
      <c r="K1334" s="14">
        <f>IF($E1334="","",IFERROR(INDEX('01_Cad_Pecas'!$H$2:$H$5000,MATCH($E1334,'01_Cad_Pecas'!$D$2:$D$5000,0)),IFERROR(INDEX('01_Cad_Pecas'!$H$2:$H$5000,MATCH(VALUE($E1334),'01_Cad_Pecas'!$D$2:$D$5000,0)),"")))</f>
        <v>0</v>
      </c>
      <c r="L1334" s="14">
        <f>IF($E1334="","",IFERROR(INDEX('01_Cad_Pecas'!$I$2:$I$5000,MATCH($E1334,'01_Cad_Pecas'!$D$2:$D$5000,0)),IFERROR(INDEX('01_Cad_Pecas'!$I$2:$I$5000,MATCH(VALUE($E1334),'01_Cad_Pecas'!$D$2:$D$5000,0)),"")))</f>
        <v>0.32519999999999999</v>
      </c>
      <c r="M1334" s="14">
        <f t="shared" si="207"/>
        <v>3.5771999999999999</v>
      </c>
      <c r="N1334" s="14">
        <v>46211</v>
      </c>
      <c r="O1334" s="14">
        <v>11</v>
      </c>
      <c r="P1334" s="14"/>
      <c r="Q1334" s="14"/>
      <c r="R1334" s="14"/>
      <c r="S1334" s="14"/>
      <c r="T1334" s="14">
        <f t="shared" si="212"/>
        <v>1</v>
      </c>
      <c r="U1334" s="14" t="s">
        <v>36</v>
      </c>
      <c r="V1334" s="14"/>
      <c r="W1334" s="14"/>
      <c r="X1334" s="14"/>
      <c r="Y1334" s="14"/>
      <c r="Z1334" s="14"/>
      <c r="AA1334" s="11"/>
      <c r="AB1334" s="14" t="str">
        <f t="shared" si="208"/>
        <v>10200,10202,10205|8 EMBALAGEM</v>
      </c>
      <c r="AC1334" t="str">
        <f t="shared" si="209"/>
        <v>|10200|10202|10205|</v>
      </c>
      <c r="AD1334" t="str">
        <f t="shared" si="210"/>
        <v>8 EMBALAGEM</v>
      </c>
    </row>
    <row r="1335" spans="1:30" ht="24" customHeight="1" x14ac:dyDescent="0.35">
      <c r="A1335" s="35">
        <v>46210</v>
      </c>
      <c r="B1335" s="14" t="s">
        <v>3091</v>
      </c>
      <c r="C1335" s="14"/>
      <c r="D1335" s="14" t="s">
        <v>3059</v>
      </c>
      <c r="E1335" s="14" t="s">
        <v>3519</v>
      </c>
      <c r="F1335" s="14" t="s">
        <v>1368</v>
      </c>
      <c r="G1335" s="14" t="s">
        <v>3059</v>
      </c>
      <c r="H1335" s="14" t="s">
        <v>3059</v>
      </c>
      <c r="I1335" s="9" t="s">
        <v>3059</v>
      </c>
      <c r="J1335" s="9">
        <v>2</v>
      </c>
      <c r="K1335" s="14">
        <f>IF($E1335="","",IFERROR(INDEX('01_Cad_Pecas'!$H$2:$H$5000,MATCH($E1335,'01_Cad_Pecas'!$D$2:$D$5000,0)),IFERROR(INDEX('01_Cad_Pecas'!$H$2:$H$5000,MATCH(VALUE($E1335),'01_Cad_Pecas'!$D$2:$D$5000,0)),"")))</f>
        <v>0</v>
      </c>
      <c r="L1335" s="14">
        <f>IF($E1335="","",IFERROR(INDEX('01_Cad_Pecas'!$I$2:$I$5000,MATCH($E1335,'01_Cad_Pecas'!$D$2:$D$5000,0)),IFERROR(INDEX('01_Cad_Pecas'!$I$2:$I$5000,MATCH(VALUE($E1335),'01_Cad_Pecas'!$D$2:$D$5000,0)),"")))</f>
        <v>0.32519999999999999</v>
      </c>
      <c r="M1335" s="14">
        <f t="shared" si="207"/>
        <v>0.65039999999999998</v>
      </c>
      <c r="N1335" s="14">
        <v>46211</v>
      </c>
      <c r="O1335" s="14">
        <v>2</v>
      </c>
      <c r="P1335" s="14"/>
      <c r="Q1335" s="14"/>
      <c r="R1335" s="14"/>
      <c r="S1335" s="14"/>
      <c r="T1335" s="14">
        <f t="shared" si="212"/>
        <v>1</v>
      </c>
      <c r="U1335" s="14" t="s">
        <v>36</v>
      </c>
      <c r="V1335" s="14"/>
      <c r="W1335" s="14"/>
      <c r="X1335" s="14"/>
      <c r="Y1335" s="14"/>
      <c r="Z1335" s="14"/>
      <c r="AA1335" s="11"/>
      <c r="AB1335" s="14" t="str">
        <f t="shared" si="208"/>
        <v>10200,10202,10205|8 EMBALAGEM</v>
      </c>
      <c r="AC1335" t="str">
        <f t="shared" si="209"/>
        <v>|10200|10202|10205|</v>
      </c>
      <c r="AD1335" t="str">
        <f t="shared" si="210"/>
        <v>8 EMBALAGEM</v>
      </c>
    </row>
    <row r="1336" spans="1:30" ht="24" customHeight="1" x14ac:dyDescent="0.35">
      <c r="A1336" s="35">
        <v>46210</v>
      </c>
      <c r="B1336" s="14" t="s">
        <v>3091</v>
      </c>
      <c r="C1336" s="14"/>
      <c r="D1336" s="14" t="s">
        <v>3059</v>
      </c>
      <c r="E1336" s="14" t="s">
        <v>3520</v>
      </c>
      <c r="F1336" s="14" t="s">
        <v>1369</v>
      </c>
      <c r="G1336" s="14" t="s">
        <v>3059</v>
      </c>
      <c r="H1336" s="14" t="s">
        <v>3059</v>
      </c>
      <c r="I1336" s="9" t="s">
        <v>3059</v>
      </c>
      <c r="J1336" s="9">
        <v>2</v>
      </c>
      <c r="K1336" s="14">
        <f>IF($E1336="","",IFERROR(INDEX('01_Cad_Pecas'!$H$2:$H$5000,MATCH($E1336,'01_Cad_Pecas'!$D$2:$D$5000,0)),IFERROR(INDEX('01_Cad_Pecas'!$H$2:$H$5000,MATCH(VALUE($E1336),'01_Cad_Pecas'!$D$2:$D$5000,0)),"")))</f>
        <v>0</v>
      </c>
      <c r="L1336" s="14">
        <f>IF($E1336="","",IFERROR(INDEX('01_Cad_Pecas'!$I$2:$I$5000,MATCH($E1336,'01_Cad_Pecas'!$D$2:$D$5000,0)),IFERROR(INDEX('01_Cad_Pecas'!$I$2:$I$5000,MATCH(VALUE($E1336),'01_Cad_Pecas'!$D$2:$D$5000,0)),"")))</f>
        <v>0.32519999999999999</v>
      </c>
      <c r="M1336" s="14">
        <f t="shared" si="207"/>
        <v>0.65039999999999998</v>
      </c>
      <c r="N1336" s="14">
        <v>46211</v>
      </c>
      <c r="O1336" s="14">
        <v>2</v>
      </c>
      <c r="P1336" s="14"/>
      <c r="Q1336" s="14"/>
      <c r="R1336" s="14"/>
      <c r="S1336" s="14"/>
      <c r="T1336" s="14">
        <f t="shared" si="212"/>
        <v>1</v>
      </c>
      <c r="U1336" s="14" t="s">
        <v>36</v>
      </c>
      <c r="V1336" s="14"/>
      <c r="W1336" s="14"/>
      <c r="X1336" s="14"/>
      <c r="Y1336" s="14"/>
      <c r="Z1336" s="14"/>
      <c r="AA1336" s="11"/>
      <c r="AB1336" s="14" t="str">
        <f t="shared" si="208"/>
        <v>10200,10202,10205|8 EMBALAGEM</v>
      </c>
      <c r="AC1336" t="str">
        <f t="shared" si="209"/>
        <v>|10200|10202|10205|</v>
      </c>
      <c r="AD1336" t="str">
        <f t="shared" si="210"/>
        <v>8 EMBALAGEM</v>
      </c>
    </row>
    <row r="1337" spans="1:30" ht="24" customHeight="1" x14ac:dyDescent="0.35">
      <c r="A1337" s="35">
        <v>46210</v>
      </c>
      <c r="B1337" s="14" t="s">
        <v>3091</v>
      </c>
      <c r="C1337" s="14"/>
      <c r="D1337" s="14" t="s">
        <v>3059</v>
      </c>
      <c r="E1337" s="14" t="s">
        <v>3510</v>
      </c>
      <c r="F1337" s="14" t="s">
        <v>1371</v>
      </c>
      <c r="G1337" s="14" t="s">
        <v>3059</v>
      </c>
      <c r="H1337" s="14" t="s">
        <v>3059</v>
      </c>
      <c r="I1337" s="9" t="s">
        <v>3059</v>
      </c>
      <c r="J1337" s="9">
        <v>12</v>
      </c>
      <c r="K1337" s="14">
        <f>IF($E1337="","",IFERROR(INDEX('01_Cad_Pecas'!$H$2:$H$5000,MATCH($E1337,'01_Cad_Pecas'!$D$2:$D$5000,0)),IFERROR(INDEX('01_Cad_Pecas'!$H$2:$H$5000,MATCH(VALUE($E1337),'01_Cad_Pecas'!$D$2:$D$5000,0)),"")))</f>
        <v>0</v>
      </c>
      <c r="L1337" s="14">
        <f>IF($E1337="","",IFERROR(INDEX('01_Cad_Pecas'!$I$2:$I$5000,MATCH($E1337,'01_Cad_Pecas'!$D$2:$D$5000,0)),IFERROR(INDEX('01_Cad_Pecas'!$I$2:$I$5000,MATCH(VALUE($E1337),'01_Cad_Pecas'!$D$2:$D$5000,0)),"")))</f>
        <v>0.32519999999999999</v>
      </c>
      <c r="M1337" s="14">
        <f t="shared" si="207"/>
        <v>3.9024000000000001</v>
      </c>
      <c r="N1337" s="14">
        <v>46211</v>
      </c>
      <c r="O1337" s="14">
        <v>12</v>
      </c>
      <c r="P1337" s="14"/>
      <c r="Q1337" s="14"/>
      <c r="R1337" s="14"/>
      <c r="S1337" s="14"/>
      <c r="T1337" s="14">
        <f t="shared" si="212"/>
        <v>1</v>
      </c>
      <c r="U1337" s="14" t="s">
        <v>36</v>
      </c>
      <c r="V1337" s="14"/>
      <c r="W1337" s="14"/>
      <c r="X1337" s="14"/>
      <c r="Y1337" s="14"/>
      <c r="Z1337" s="14"/>
      <c r="AA1337" s="11"/>
      <c r="AB1337" s="14" t="str">
        <f t="shared" si="208"/>
        <v>10200,10202,10205|8 EMBALAGEM</v>
      </c>
      <c r="AC1337" t="str">
        <f t="shared" si="209"/>
        <v>|10200|10202|10205|</v>
      </c>
      <c r="AD1337" t="str">
        <f t="shared" si="210"/>
        <v>8 EMBALAGEM</v>
      </c>
    </row>
    <row r="1338" spans="1:30" ht="24" customHeight="1" x14ac:dyDescent="0.35">
      <c r="A1338" s="35">
        <v>46210</v>
      </c>
      <c r="B1338" s="14" t="s">
        <v>3091</v>
      </c>
      <c r="C1338" s="14"/>
      <c r="D1338" s="14" t="s">
        <v>3059</v>
      </c>
      <c r="E1338" s="14" t="s">
        <v>3511</v>
      </c>
      <c r="F1338" s="14" t="s">
        <v>1375</v>
      </c>
      <c r="G1338" s="14" t="s">
        <v>3059</v>
      </c>
      <c r="H1338" s="14" t="s">
        <v>3059</v>
      </c>
      <c r="I1338" s="9" t="s">
        <v>3059</v>
      </c>
      <c r="J1338" s="9">
        <v>22</v>
      </c>
      <c r="K1338" s="14">
        <f>IF($E1338="","",IFERROR(INDEX('01_Cad_Pecas'!$H$2:$H$5000,MATCH($E1338,'01_Cad_Pecas'!$D$2:$D$5000,0)),IFERROR(INDEX('01_Cad_Pecas'!$H$2:$H$5000,MATCH(VALUE($E1338),'01_Cad_Pecas'!$D$2:$D$5000,0)),"")))</f>
        <v>0</v>
      </c>
      <c r="L1338" s="14">
        <f>IF($E1338="","",IFERROR(INDEX('01_Cad_Pecas'!$I$2:$I$5000,MATCH($E1338,'01_Cad_Pecas'!$D$2:$D$5000,0)),IFERROR(INDEX('01_Cad_Pecas'!$I$2:$I$5000,MATCH(VALUE($E1338),'01_Cad_Pecas'!$D$2:$D$5000,0)),"")))</f>
        <v>0.32519999999999999</v>
      </c>
      <c r="M1338" s="14">
        <f t="shared" si="207"/>
        <v>7.1543999999999999</v>
      </c>
      <c r="N1338" s="14">
        <v>46211</v>
      </c>
      <c r="O1338" s="14">
        <v>22</v>
      </c>
      <c r="P1338" s="14"/>
      <c r="Q1338" s="14"/>
      <c r="R1338" s="14"/>
      <c r="S1338" s="14"/>
      <c r="T1338" s="14">
        <f t="shared" si="212"/>
        <v>1</v>
      </c>
      <c r="U1338" s="14" t="s">
        <v>36</v>
      </c>
      <c r="V1338" s="14"/>
      <c r="W1338" s="14"/>
      <c r="X1338" s="14"/>
      <c r="Y1338" s="14"/>
      <c r="Z1338" s="14"/>
      <c r="AA1338" s="11"/>
      <c r="AB1338" s="14" t="str">
        <f t="shared" si="208"/>
        <v>10200,10202,10205|8 EMBALAGEM</v>
      </c>
      <c r="AC1338" t="str">
        <f t="shared" si="209"/>
        <v>|10200|10202|10205|</v>
      </c>
      <c r="AD1338" t="str">
        <f t="shared" si="210"/>
        <v>8 EMBALAGEM</v>
      </c>
    </row>
    <row r="1339" spans="1:30" ht="24" customHeight="1" x14ac:dyDescent="0.35">
      <c r="A1339" s="35">
        <v>46210</v>
      </c>
      <c r="B1339" s="14" t="s">
        <v>3091</v>
      </c>
      <c r="C1339" s="14"/>
      <c r="D1339" s="14" t="s">
        <v>3059</v>
      </c>
      <c r="E1339" s="14" t="s">
        <v>3521</v>
      </c>
      <c r="F1339" s="14" t="s">
        <v>1377</v>
      </c>
      <c r="G1339" s="14" t="s">
        <v>3059</v>
      </c>
      <c r="H1339" s="14" t="s">
        <v>3059</v>
      </c>
      <c r="I1339" s="9" t="s">
        <v>3059</v>
      </c>
      <c r="J1339" s="9">
        <v>6</v>
      </c>
      <c r="K1339" s="14">
        <f>IF($E1339="","",IFERROR(INDEX('01_Cad_Pecas'!$H$2:$H$5000,MATCH($E1339,'01_Cad_Pecas'!$D$2:$D$5000,0)),IFERROR(INDEX('01_Cad_Pecas'!$H$2:$H$5000,MATCH(VALUE($E1339),'01_Cad_Pecas'!$D$2:$D$5000,0)),"")))</f>
        <v>0</v>
      </c>
      <c r="L1339" s="14">
        <f>IF($E1339="","",IFERROR(INDEX('01_Cad_Pecas'!$I$2:$I$5000,MATCH($E1339,'01_Cad_Pecas'!$D$2:$D$5000,0)),IFERROR(INDEX('01_Cad_Pecas'!$I$2:$I$5000,MATCH(VALUE($E1339),'01_Cad_Pecas'!$D$2:$D$5000,0)),"")))</f>
        <v>0.32519999999999999</v>
      </c>
      <c r="M1339" s="14">
        <f t="shared" si="207"/>
        <v>1.9512</v>
      </c>
      <c r="N1339" s="14">
        <v>46211</v>
      </c>
      <c r="O1339" s="14">
        <v>6</v>
      </c>
      <c r="P1339" s="14"/>
      <c r="Q1339" s="14"/>
      <c r="R1339" s="14"/>
      <c r="S1339" s="14"/>
      <c r="T1339" s="14">
        <f t="shared" si="212"/>
        <v>1</v>
      </c>
      <c r="U1339" s="14" t="s">
        <v>36</v>
      </c>
      <c r="V1339" s="14"/>
      <c r="W1339" s="14"/>
      <c r="X1339" s="14"/>
      <c r="Y1339" s="14"/>
      <c r="Z1339" s="14"/>
      <c r="AA1339" s="11"/>
      <c r="AB1339" s="14" t="str">
        <f t="shared" si="208"/>
        <v>10200,10202,10205|8 EMBALAGEM</v>
      </c>
      <c r="AC1339" t="str">
        <f t="shared" si="209"/>
        <v>|10200|10202|10205|</v>
      </c>
      <c r="AD1339" t="str">
        <f t="shared" si="210"/>
        <v>8 EMBALAGEM</v>
      </c>
    </row>
    <row r="1340" spans="1:30" ht="24" customHeight="1" x14ac:dyDescent="0.35">
      <c r="A1340" s="35">
        <v>46210</v>
      </c>
      <c r="B1340" s="14" t="s">
        <v>3091</v>
      </c>
      <c r="C1340" s="14"/>
      <c r="D1340" s="14" t="s">
        <v>3059</v>
      </c>
      <c r="E1340" s="14" t="s">
        <v>3512</v>
      </c>
      <c r="F1340" s="14" t="s">
        <v>1379</v>
      </c>
      <c r="G1340" s="14" t="s">
        <v>3059</v>
      </c>
      <c r="H1340" s="14" t="s">
        <v>3059</v>
      </c>
      <c r="I1340" s="9" t="s">
        <v>3059</v>
      </c>
      <c r="J1340" s="9">
        <v>1</v>
      </c>
      <c r="K1340" s="14">
        <f>IF($E1340="","",IFERROR(INDEX('01_Cad_Pecas'!$H$2:$H$5000,MATCH($E1340,'01_Cad_Pecas'!$D$2:$D$5000,0)),IFERROR(INDEX('01_Cad_Pecas'!$H$2:$H$5000,MATCH(VALUE($E1340),'01_Cad_Pecas'!$D$2:$D$5000,0)),"")))</f>
        <v>0</v>
      </c>
      <c r="L1340" s="14">
        <f>IF($E1340="","",IFERROR(INDEX('01_Cad_Pecas'!$I$2:$I$5000,MATCH($E1340,'01_Cad_Pecas'!$D$2:$D$5000,0)),IFERROR(INDEX('01_Cad_Pecas'!$I$2:$I$5000,MATCH(VALUE($E1340),'01_Cad_Pecas'!$D$2:$D$5000,0)),"")))</f>
        <v>0.32519999999999999</v>
      </c>
      <c r="M1340" s="14">
        <f t="shared" si="207"/>
        <v>0.32519999999999999</v>
      </c>
      <c r="N1340" s="14">
        <v>46212</v>
      </c>
      <c r="O1340" s="14">
        <v>1</v>
      </c>
      <c r="P1340" s="14"/>
      <c r="Q1340" s="14"/>
      <c r="R1340" s="14"/>
      <c r="S1340" s="14"/>
      <c r="T1340" s="14">
        <f t="shared" si="212"/>
        <v>1</v>
      </c>
      <c r="U1340" s="14" t="s">
        <v>36</v>
      </c>
      <c r="V1340" s="14"/>
      <c r="W1340" s="14"/>
      <c r="X1340" s="14"/>
      <c r="Y1340" s="14"/>
      <c r="Z1340" s="14"/>
      <c r="AA1340" s="11"/>
      <c r="AB1340" s="14" t="str">
        <f t="shared" si="208"/>
        <v>10200,10202,10205|8 EMBALAGEM</v>
      </c>
      <c r="AC1340" t="str">
        <f t="shared" si="209"/>
        <v>|10200|10202|10205|</v>
      </c>
      <c r="AD1340" t="str">
        <f t="shared" si="210"/>
        <v>8 EMBALAGEM</v>
      </c>
    </row>
    <row r="1341" spans="1:30" ht="24" customHeight="1" x14ac:dyDescent="0.35">
      <c r="A1341" s="35">
        <v>46210</v>
      </c>
      <c r="B1341" s="14" t="s">
        <v>3091</v>
      </c>
      <c r="C1341" s="14"/>
      <c r="D1341" s="14" t="s">
        <v>3059</v>
      </c>
      <c r="E1341" s="14" t="s">
        <v>3522</v>
      </c>
      <c r="F1341" s="14" t="s">
        <v>1380</v>
      </c>
      <c r="G1341" s="14" t="s">
        <v>3059</v>
      </c>
      <c r="H1341" s="14" t="s">
        <v>3059</v>
      </c>
      <c r="I1341" s="9" t="s">
        <v>3059</v>
      </c>
      <c r="J1341" s="9">
        <v>21</v>
      </c>
      <c r="K1341" s="14">
        <f>IF($E1341="","",IFERROR(INDEX('01_Cad_Pecas'!$H$2:$H$5000,MATCH($E1341,'01_Cad_Pecas'!$D$2:$D$5000,0)),IFERROR(INDEX('01_Cad_Pecas'!$H$2:$H$5000,MATCH(VALUE($E1341),'01_Cad_Pecas'!$D$2:$D$5000,0)),"")))</f>
        <v>0</v>
      </c>
      <c r="L1341" s="14">
        <f>IF($E1341="","",IFERROR(INDEX('01_Cad_Pecas'!$I$2:$I$5000,MATCH($E1341,'01_Cad_Pecas'!$D$2:$D$5000,0)),IFERROR(INDEX('01_Cad_Pecas'!$I$2:$I$5000,MATCH(VALUE($E1341),'01_Cad_Pecas'!$D$2:$D$5000,0)),"")))</f>
        <v>0.32519999999999999</v>
      </c>
      <c r="M1341" s="14">
        <f t="shared" si="207"/>
        <v>6.8292000000000002</v>
      </c>
      <c r="N1341" s="14">
        <v>46212</v>
      </c>
      <c r="O1341" s="14">
        <v>21</v>
      </c>
      <c r="P1341" s="14"/>
      <c r="Q1341" s="14"/>
      <c r="R1341" s="14"/>
      <c r="S1341" s="14"/>
      <c r="T1341" s="14">
        <f t="shared" si="212"/>
        <v>1</v>
      </c>
      <c r="U1341" s="14" t="s">
        <v>36</v>
      </c>
      <c r="V1341" s="14"/>
      <c r="W1341" s="14"/>
      <c r="X1341" s="14"/>
      <c r="Y1341" s="14"/>
      <c r="Z1341" s="14"/>
      <c r="AA1341" s="11"/>
      <c r="AB1341" s="14" t="str">
        <f t="shared" si="208"/>
        <v>10200,10202,10205|8 EMBALAGEM</v>
      </c>
      <c r="AC1341" t="str">
        <f t="shared" si="209"/>
        <v>|10200|10202|10205|</v>
      </c>
      <c r="AD1341" t="str">
        <f t="shared" si="210"/>
        <v>8 EMBALAGEM</v>
      </c>
    </row>
    <row r="1342" spans="1:30" ht="24" customHeight="1" x14ac:dyDescent="0.35">
      <c r="A1342" s="35">
        <v>46210</v>
      </c>
      <c r="B1342" s="14" t="s">
        <v>3091</v>
      </c>
      <c r="C1342" s="14"/>
      <c r="D1342" s="14" t="s">
        <v>3059</v>
      </c>
      <c r="E1342" s="14" t="s">
        <v>3484</v>
      </c>
      <c r="F1342" s="14" t="s">
        <v>1336</v>
      </c>
      <c r="G1342" s="14" t="s">
        <v>3059</v>
      </c>
      <c r="H1342" s="14" t="s">
        <v>3059</v>
      </c>
      <c r="I1342" s="9" t="s">
        <v>3059</v>
      </c>
      <c r="J1342" s="9">
        <v>4</v>
      </c>
      <c r="K1342" s="14">
        <f>IF($E1342="","",IFERROR(INDEX('01_Cad_Pecas'!$H$2:$H$5000,MATCH($E1342,'01_Cad_Pecas'!$D$2:$D$5000,0)),IFERROR(INDEX('01_Cad_Pecas'!$H$2:$H$5000,MATCH(VALUE($E1342),'01_Cad_Pecas'!$D$2:$D$5000,0)),"")))</f>
        <v>0</v>
      </c>
      <c r="L1342" s="14">
        <f>IF($E1342="","",IFERROR(INDEX('01_Cad_Pecas'!$I$2:$I$5000,MATCH($E1342,'01_Cad_Pecas'!$D$2:$D$5000,0)),IFERROR(INDEX('01_Cad_Pecas'!$I$2:$I$5000,MATCH(VALUE($E1342),'01_Cad_Pecas'!$D$2:$D$5000,0)),"")))</f>
        <v>0.32519999999999999</v>
      </c>
      <c r="M1342" s="14">
        <f t="shared" si="207"/>
        <v>1.3008</v>
      </c>
      <c r="N1342" s="14">
        <v>46212</v>
      </c>
      <c r="O1342" s="14">
        <v>4</v>
      </c>
      <c r="P1342" s="14"/>
      <c r="Q1342" s="14"/>
      <c r="R1342" s="14"/>
      <c r="S1342" s="14"/>
      <c r="T1342" s="14">
        <f t="shared" si="212"/>
        <v>1</v>
      </c>
      <c r="U1342" s="14" t="s">
        <v>36</v>
      </c>
      <c r="V1342" s="14"/>
      <c r="W1342" s="14"/>
      <c r="X1342" s="14"/>
      <c r="Y1342" s="14"/>
      <c r="Z1342" s="14"/>
      <c r="AA1342" s="11"/>
      <c r="AB1342" s="14" t="str">
        <f t="shared" si="208"/>
        <v>10200,10202,10205|8 EMBALAGEM</v>
      </c>
      <c r="AC1342" t="str">
        <f t="shared" si="209"/>
        <v>|10200|10202|10205|</v>
      </c>
      <c r="AD1342" t="str">
        <f t="shared" si="210"/>
        <v>8 EMBALAGEM</v>
      </c>
    </row>
    <row r="1343" spans="1:30" ht="24" customHeight="1" x14ac:dyDescent="0.35">
      <c r="A1343" s="35">
        <v>46210</v>
      </c>
      <c r="B1343" s="14" t="s">
        <v>3091</v>
      </c>
      <c r="C1343" s="14"/>
      <c r="D1343" s="14" t="s">
        <v>3059</v>
      </c>
      <c r="E1343" s="14" t="s">
        <v>3485</v>
      </c>
      <c r="F1343" s="14" t="s">
        <v>1411</v>
      </c>
      <c r="G1343" s="14" t="s">
        <v>3059</v>
      </c>
      <c r="H1343" s="14" t="s">
        <v>3059</v>
      </c>
      <c r="I1343" s="9" t="s">
        <v>3059</v>
      </c>
      <c r="J1343" s="9">
        <v>6</v>
      </c>
      <c r="K1343" s="14">
        <f>IF($E1343="","",IFERROR(INDEX('01_Cad_Pecas'!$H$2:$H$5000,MATCH($E1343,'01_Cad_Pecas'!$D$2:$D$5000,0)),IFERROR(INDEX('01_Cad_Pecas'!$H$2:$H$5000,MATCH(VALUE($E1343),'01_Cad_Pecas'!$D$2:$D$5000,0)),"")))</f>
        <v>0</v>
      </c>
      <c r="L1343" s="14">
        <f>IF($E1343="","",IFERROR(INDEX('01_Cad_Pecas'!$I$2:$I$5000,MATCH($E1343,'01_Cad_Pecas'!$D$2:$D$5000,0)),IFERROR(INDEX('01_Cad_Pecas'!$I$2:$I$5000,MATCH(VALUE($E1343),'01_Cad_Pecas'!$D$2:$D$5000,0)),"")))</f>
        <v>0.32519999999999999</v>
      </c>
      <c r="M1343" s="14">
        <f t="shared" si="207"/>
        <v>1.9512</v>
      </c>
      <c r="N1343" s="14">
        <v>46212</v>
      </c>
      <c r="O1343" s="14">
        <v>6</v>
      </c>
      <c r="P1343" s="14"/>
      <c r="Q1343" s="14"/>
      <c r="R1343" s="14"/>
      <c r="S1343" s="14"/>
      <c r="T1343" s="14">
        <f t="shared" si="212"/>
        <v>1</v>
      </c>
      <c r="U1343" s="14" t="s">
        <v>36</v>
      </c>
      <c r="V1343" s="14"/>
      <c r="W1343" s="14"/>
      <c r="X1343" s="14"/>
      <c r="Y1343" s="14"/>
      <c r="Z1343" s="14"/>
      <c r="AA1343" s="11"/>
      <c r="AB1343" s="14" t="str">
        <f t="shared" si="208"/>
        <v>10200,10202,10205|8 EMBALAGEM</v>
      </c>
      <c r="AC1343" t="str">
        <f t="shared" si="209"/>
        <v>|10200|10202|10205|</v>
      </c>
      <c r="AD1343" t="str">
        <f t="shared" si="210"/>
        <v>8 EMBALAGEM</v>
      </c>
    </row>
    <row r="1344" spans="1:30" ht="24" customHeight="1" x14ac:dyDescent="0.35">
      <c r="A1344" s="35">
        <v>46210</v>
      </c>
      <c r="B1344" s="14" t="s">
        <v>3091</v>
      </c>
      <c r="C1344" s="14"/>
      <c r="D1344" s="14" t="s">
        <v>3059</v>
      </c>
      <c r="E1344" s="14" t="s">
        <v>3487</v>
      </c>
      <c r="F1344" s="14" t="s">
        <v>1419</v>
      </c>
      <c r="G1344" s="14" t="s">
        <v>3059</v>
      </c>
      <c r="H1344" s="14" t="s">
        <v>3059</v>
      </c>
      <c r="I1344" s="9" t="s">
        <v>3059</v>
      </c>
      <c r="J1344" s="9">
        <v>60</v>
      </c>
      <c r="K1344" s="14">
        <f>IF($E1344="","",IFERROR(INDEX('01_Cad_Pecas'!$H$2:$H$5000,MATCH($E1344,'01_Cad_Pecas'!$D$2:$D$5000,0)),IFERROR(INDEX('01_Cad_Pecas'!$H$2:$H$5000,MATCH(VALUE($E1344),'01_Cad_Pecas'!$D$2:$D$5000,0)),"")))</f>
        <v>0</v>
      </c>
      <c r="L1344" s="14">
        <f>IF($E1344="","",IFERROR(INDEX('01_Cad_Pecas'!$I$2:$I$5000,MATCH($E1344,'01_Cad_Pecas'!$D$2:$D$5000,0)),IFERROR(INDEX('01_Cad_Pecas'!$I$2:$I$5000,MATCH(VALUE($E1344),'01_Cad_Pecas'!$D$2:$D$5000,0)),"")))</f>
        <v>0.32519999999999999</v>
      </c>
      <c r="M1344" s="14">
        <f t="shared" si="207"/>
        <v>19.512</v>
      </c>
      <c r="N1344" s="14">
        <v>46212</v>
      </c>
      <c r="O1344" s="14">
        <v>60</v>
      </c>
      <c r="P1344" s="14"/>
      <c r="Q1344" s="14"/>
      <c r="R1344" s="14"/>
      <c r="S1344" s="14"/>
      <c r="T1344" s="14">
        <f t="shared" si="212"/>
        <v>1</v>
      </c>
      <c r="U1344" s="14" t="s">
        <v>36</v>
      </c>
      <c r="V1344" s="14"/>
      <c r="W1344" s="14"/>
      <c r="X1344" s="14"/>
      <c r="Y1344" s="14"/>
      <c r="Z1344" s="14"/>
      <c r="AA1344" s="11"/>
      <c r="AB1344" s="14" t="str">
        <f t="shared" si="208"/>
        <v>10200,10202,10205|8 EMBALAGEM</v>
      </c>
      <c r="AC1344" t="str">
        <f t="shared" si="209"/>
        <v>|10200|10202|10205|</v>
      </c>
      <c r="AD1344" t="str">
        <f t="shared" si="210"/>
        <v>8 EMBALAGEM</v>
      </c>
    </row>
    <row r="1345" spans="1:30" ht="24" customHeight="1" x14ac:dyDescent="0.35">
      <c r="A1345" s="35">
        <v>46210</v>
      </c>
      <c r="B1345" s="14" t="s">
        <v>3091</v>
      </c>
      <c r="C1345" s="14"/>
      <c r="D1345" s="14" t="s">
        <v>3059</v>
      </c>
      <c r="E1345" s="14" t="s">
        <v>3489</v>
      </c>
      <c r="F1345" s="14" t="s">
        <v>1428</v>
      </c>
      <c r="G1345" s="14" t="s">
        <v>3059</v>
      </c>
      <c r="H1345" s="14" t="s">
        <v>3059</v>
      </c>
      <c r="I1345" s="9" t="s">
        <v>3059</v>
      </c>
      <c r="J1345" s="9">
        <v>478</v>
      </c>
      <c r="K1345" s="14">
        <f>IF($E1345="","",IFERROR(INDEX('01_Cad_Pecas'!$H$2:$H$5000,MATCH($E1345,'01_Cad_Pecas'!$D$2:$D$5000,0)),IFERROR(INDEX('01_Cad_Pecas'!$H$2:$H$5000,MATCH(VALUE($E1345),'01_Cad_Pecas'!$D$2:$D$5000,0)),"")))</f>
        <v>0</v>
      </c>
      <c r="L1345" s="14">
        <f>IF($E1345="","",IFERROR(INDEX('01_Cad_Pecas'!$I$2:$I$5000,MATCH($E1345,'01_Cad_Pecas'!$D$2:$D$5000,0)),IFERROR(INDEX('01_Cad_Pecas'!$I$2:$I$5000,MATCH(VALUE($E1345),'01_Cad_Pecas'!$D$2:$D$5000,0)),"")))</f>
        <v>0.32519999999999999</v>
      </c>
      <c r="M1345" s="14">
        <f t="shared" si="207"/>
        <v>155.44559999999998</v>
      </c>
      <c r="N1345" s="14">
        <v>46212</v>
      </c>
      <c r="O1345" s="14">
        <v>478</v>
      </c>
      <c r="P1345" s="14"/>
      <c r="Q1345" s="14"/>
      <c r="R1345" s="14"/>
      <c r="S1345" s="14"/>
      <c r="T1345" s="14">
        <f t="shared" si="212"/>
        <v>1</v>
      </c>
      <c r="U1345" s="14" t="s">
        <v>36</v>
      </c>
      <c r="V1345" s="14"/>
      <c r="W1345" s="14"/>
      <c r="X1345" s="14"/>
      <c r="Y1345" s="14"/>
      <c r="Z1345" s="14"/>
      <c r="AA1345" s="11"/>
      <c r="AB1345" s="14" t="str">
        <f t="shared" si="208"/>
        <v>10200,10202,10205|8 EMBALAGEM</v>
      </c>
      <c r="AC1345" t="str">
        <f t="shared" si="209"/>
        <v>|10200|10202|10205|</v>
      </c>
      <c r="AD1345" t="str">
        <f t="shared" si="210"/>
        <v>8 EMBALAGEM</v>
      </c>
    </row>
    <row r="1346" spans="1:30" ht="24" customHeight="1" x14ac:dyDescent="0.35">
      <c r="A1346" s="35">
        <v>46210</v>
      </c>
      <c r="B1346" s="14" t="s">
        <v>3091</v>
      </c>
      <c r="C1346" s="14"/>
      <c r="D1346" s="14" t="s">
        <v>3059</v>
      </c>
      <c r="E1346" s="14" t="s">
        <v>3490</v>
      </c>
      <c r="F1346" s="14" t="s">
        <v>1433</v>
      </c>
      <c r="G1346" s="14" t="s">
        <v>3059</v>
      </c>
      <c r="H1346" s="14" t="s">
        <v>3059</v>
      </c>
      <c r="I1346" s="9" t="s">
        <v>3059</v>
      </c>
      <c r="J1346" s="9">
        <v>36</v>
      </c>
      <c r="K1346" s="14">
        <f>IF($E1346="","",IFERROR(INDEX('01_Cad_Pecas'!$H$2:$H$5000,MATCH($E1346,'01_Cad_Pecas'!$D$2:$D$5000,0)),IFERROR(INDEX('01_Cad_Pecas'!$H$2:$H$5000,MATCH(VALUE($E1346),'01_Cad_Pecas'!$D$2:$D$5000,0)),"")))</f>
        <v>0</v>
      </c>
      <c r="L1346" s="14">
        <f>IF($E1346="","",IFERROR(INDEX('01_Cad_Pecas'!$I$2:$I$5000,MATCH($E1346,'01_Cad_Pecas'!$D$2:$D$5000,0)),IFERROR(INDEX('01_Cad_Pecas'!$I$2:$I$5000,MATCH(VALUE($E1346),'01_Cad_Pecas'!$D$2:$D$5000,0)),"")))</f>
        <v>0.32519999999999999</v>
      </c>
      <c r="M1346" s="14">
        <f t="shared" si="207"/>
        <v>11.7072</v>
      </c>
      <c r="N1346" s="14">
        <v>46212</v>
      </c>
      <c r="O1346" s="14">
        <v>36</v>
      </c>
      <c r="P1346" s="14"/>
      <c r="Q1346" s="14"/>
      <c r="R1346" s="14"/>
      <c r="S1346" s="14"/>
      <c r="T1346" s="14">
        <f t="shared" si="212"/>
        <v>1</v>
      </c>
      <c r="U1346" s="14" t="s">
        <v>36</v>
      </c>
      <c r="V1346" s="14"/>
      <c r="W1346" s="14"/>
      <c r="X1346" s="14"/>
      <c r="Y1346" s="14"/>
      <c r="Z1346" s="14"/>
      <c r="AA1346" s="11"/>
      <c r="AB1346" s="14" t="str">
        <f t="shared" si="208"/>
        <v>10200,10202,10205|8 EMBALAGEM</v>
      </c>
      <c r="AC1346" t="str">
        <f t="shared" si="209"/>
        <v>|10200|10202|10205|</v>
      </c>
      <c r="AD1346" t="str">
        <f t="shared" si="210"/>
        <v>8 EMBALAGEM</v>
      </c>
    </row>
    <row r="1347" spans="1:30" ht="24" customHeight="1" x14ac:dyDescent="0.35">
      <c r="A1347" s="35">
        <v>46210</v>
      </c>
      <c r="B1347" s="14" t="s">
        <v>3091</v>
      </c>
      <c r="C1347" s="14"/>
      <c r="D1347" s="14" t="s">
        <v>3059</v>
      </c>
      <c r="E1347" s="14" t="s">
        <v>3523</v>
      </c>
      <c r="F1347" s="14" t="s">
        <v>1441</v>
      </c>
      <c r="G1347" s="14" t="s">
        <v>3059</v>
      </c>
      <c r="H1347" s="14" t="s">
        <v>3059</v>
      </c>
      <c r="I1347" s="9" t="s">
        <v>3059</v>
      </c>
      <c r="J1347" s="9">
        <v>3</v>
      </c>
      <c r="K1347" s="14">
        <f>IF($E1347="","",IFERROR(INDEX('01_Cad_Pecas'!$H$2:$H$5000,MATCH($E1347,'01_Cad_Pecas'!$D$2:$D$5000,0)),IFERROR(INDEX('01_Cad_Pecas'!$H$2:$H$5000,MATCH(VALUE($E1347),'01_Cad_Pecas'!$D$2:$D$5000,0)),"")))</f>
        <v>0</v>
      </c>
      <c r="L1347" s="14">
        <f>IF($E1347="","",IFERROR(INDEX('01_Cad_Pecas'!$I$2:$I$5000,MATCH($E1347,'01_Cad_Pecas'!$D$2:$D$5000,0)),IFERROR(INDEX('01_Cad_Pecas'!$I$2:$I$5000,MATCH(VALUE($E1347),'01_Cad_Pecas'!$D$2:$D$5000,0)),"")))</f>
        <v>0.32519999999999999</v>
      </c>
      <c r="M1347" s="14">
        <f t="shared" si="207"/>
        <v>0.97560000000000002</v>
      </c>
      <c r="N1347" s="14">
        <v>46212</v>
      </c>
      <c r="O1347" s="14">
        <v>3</v>
      </c>
      <c r="P1347" s="14"/>
      <c r="Q1347" s="14"/>
      <c r="R1347" s="14"/>
      <c r="S1347" s="14"/>
      <c r="T1347" s="14">
        <f t="shared" si="212"/>
        <v>1</v>
      </c>
      <c r="U1347" s="14" t="s">
        <v>36</v>
      </c>
      <c r="V1347" s="14"/>
      <c r="W1347" s="14"/>
      <c r="X1347" s="14"/>
      <c r="Y1347" s="14"/>
      <c r="Z1347" s="14"/>
      <c r="AA1347" s="11"/>
      <c r="AB1347" s="14" t="str">
        <f t="shared" si="208"/>
        <v>10200,10202,10205|8 EMBALAGEM</v>
      </c>
      <c r="AC1347" t="str">
        <f t="shared" si="209"/>
        <v>|10200|10202|10205|</v>
      </c>
      <c r="AD1347" t="str">
        <f t="shared" si="210"/>
        <v>8 EMBALAGEM</v>
      </c>
    </row>
    <row r="1348" spans="1:30" ht="24" customHeight="1" x14ac:dyDescent="0.35">
      <c r="A1348" s="35">
        <v>46209</v>
      </c>
      <c r="B1348" s="14" t="s">
        <v>3093</v>
      </c>
      <c r="C1348" s="14"/>
      <c r="D1348" s="14" t="s">
        <v>3059</v>
      </c>
      <c r="E1348" s="14" t="s">
        <v>3412</v>
      </c>
      <c r="F1348" s="14" t="s">
        <v>3208</v>
      </c>
      <c r="G1348" s="14" t="s">
        <v>3059</v>
      </c>
      <c r="H1348" s="14" t="s">
        <v>3059</v>
      </c>
      <c r="I1348" s="9" t="s">
        <v>3059</v>
      </c>
      <c r="J1348" s="9">
        <v>40</v>
      </c>
      <c r="K1348" s="14">
        <f>IF($E1348="","",IFERROR(INDEX('01_Cad_Pecas'!$H$2:$H$5000,MATCH($E1348,'01_Cad_Pecas'!$D$2:$D$5000,0)),IFERROR(INDEX('01_Cad_Pecas'!$H$2:$H$5000,MATCH(VALUE($E1348),'01_Cad_Pecas'!$D$2:$D$5000,0)),"")))</f>
        <v>3</v>
      </c>
      <c r="L1348" s="14">
        <f>IF($E1348="","",IFERROR(INDEX('01_Cad_Pecas'!$I$2:$I$5000,MATCH($E1348,'01_Cad_Pecas'!$D$2:$D$5000,0)),IFERROR(INDEX('01_Cad_Pecas'!$I$2:$I$5000,MATCH(VALUE($E1348),'01_Cad_Pecas'!$D$2:$D$5000,0)),"")))</f>
        <v>6.7799999999999999E-2</v>
      </c>
      <c r="M1348" s="14">
        <f t="shared" si="207"/>
        <v>5.7119999999999997</v>
      </c>
      <c r="N1348" s="14">
        <v>46212</v>
      </c>
      <c r="O1348" s="14">
        <v>40</v>
      </c>
      <c r="P1348" s="14"/>
      <c r="Q1348" s="14"/>
      <c r="R1348" s="14"/>
      <c r="S1348" s="14"/>
      <c r="T1348" s="14">
        <f t="shared" si="212"/>
        <v>1</v>
      </c>
      <c r="U1348" s="14" t="s">
        <v>36</v>
      </c>
      <c r="V1348" s="14"/>
      <c r="W1348" s="14"/>
      <c r="X1348" s="14"/>
      <c r="Y1348" s="14"/>
      <c r="Z1348" s="14"/>
      <c r="AA1348" s="11"/>
      <c r="AB1348" s="14" t="str">
        <f t="shared" si="208"/>
        <v>10204|8 EMBALAGEM</v>
      </c>
      <c r="AC1348" t="str">
        <f t="shared" si="209"/>
        <v>|10204|</v>
      </c>
      <c r="AD1348" t="str">
        <f t="shared" si="210"/>
        <v>8 EMBALAGEM</v>
      </c>
    </row>
    <row r="1349" spans="1:30" ht="24" customHeight="1" x14ac:dyDescent="0.35">
      <c r="A1349" s="35">
        <v>46210</v>
      </c>
      <c r="B1349" s="14" t="s">
        <v>3093</v>
      </c>
      <c r="C1349" s="14"/>
      <c r="D1349" s="14" t="s">
        <v>3059</v>
      </c>
      <c r="E1349" s="14" t="s">
        <v>3413</v>
      </c>
      <c r="F1349" s="14" t="s">
        <v>3209</v>
      </c>
      <c r="G1349" s="14" t="s">
        <v>3059</v>
      </c>
      <c r="H1349" s="14" t="s">
        <v>3059</v>
      </c>
      <c r="I1349" s="9" t="s">
        <v>3059</v>
      </c>
      <c r="J1349" s="9">
        <v>20</v>
      </c>
      <c r="K1349" s="14">
        <f>IF($E1349="","",IFERROR(INDEX('01_Cad_Pecas'!$H$2:$H$5000,MATCH($E1349,'01_Cad_Pecas'!$D$2:$D$5000,0)),IFERROR(INDEX('01_Cad_Pecas'!$H$2:$H$5000,MATCH(VALUE($E1349),'01_Cad_Pecas'!$D$2:$D$5000,0)),"")))</f>
        <v>3</v>
      </c>
      <c r="L1349" s="14">
        <f>IF($E1349="","",IFERROR(INDEX('01_Cad_Pecas'!$I$2:$I$5000,MATCH($E1349,'01_Cad_Pecas'!$D$2:$D$5000,0)),IFERROR(INDEX('01_Cad_Pecas'!$I$2:$I$5000,MATCH(VALUE($E1349),'01_Cad_Pecas'!$D$2:$D$5000,0)),"")))</f>
        <v>6.7799999999999999E-2</v>
      </c>
      <c r="M1349" s="14">
        <f t="shared" ref="M1349:M1412" si="213">IF(OR($J1349="",$L1349=""),"",IF($K1349="",0,$K1349)+$J1349*$L1349)</f>
        <v>4.3559999999999999</v>
      </c>
      <c r="N1349" s="14">
        <v>46212</v>
      </c>
      <c r="O1349" s="14">
        <v>20</v>
      </c>
      <c r="P1349" s="14"/>
      <c r="Q1349" s="14"/>
      <c r="R1349" s="14"/>
      <c r="S1349" s="14"/>
      <c r="T1349" s="14">
        <f t="shared" si="212"/>
        <v>1</v>
      </c>
      <c r="U1349" s="14" t="s">
        <v>36</v>
      </c>
      <c r="V1349" s="14"/>
      <c r="W1349" s="14"/>
      <c r="X1349" s="14"/>
      <c r="Y1349" s="14"/>
      <c r="Z1349" s="14"/>
      <c r="AA1349" s="11"/>
      <c r="AB1349" s="14" t="str">
        <f t="shared" si="208"/>
        <v>10204|8 EMBALAGEM</v>
      </c>
      <c r="AC1349" t="str">
        <f t="shared" si="209"/>
        <v>|10204|</v>
      </c>
      <c r="AD1349" t="str">
        <f t="shared" si="210"/>
        <v>8 EMBALAGEM</v>
      </c>
    </row>
    <row r="1350" spans="1:30" ht="24" customHeight="1" x14ac:dyDescent="0.35">
      <c r="A1350" s="35">
        <v>46211</v>
      </c>
      <c r="B1350" s="14" t="s">
        <v>3093</v>
      </c>
      <c r="C1350" s="14"/>
      <c r="D1350" s="14" t="s">
        <v>3059</v>
      </c>
      <c r="E1350" s="14" t="s">
        <v>3499</v>
      </c>
      <c r="F1350" s="14" t="s">
        <v>3254</v>
      </c>
      <c r="G1350" s="14" t="s">
        <v>3059</v>
      </c>
      <c r="H1350" s="14" t="s">
        <v>3059</v>
      </c>
      <c r="I1350" s="9" t="s">
        <v>3059</v>
      </c>
      <c r="J1350" s="9">
        <v>20</v>
      </c>
      <c r="K1350" s="14">
        <f>IF($E1350="","",IFERROR(INDEX('01_Cad_Pecas'!$H$2:$H$5000,MATCH($E1350,'01_Cad_Pecas'!$D$2:$D$5000,0)),IFERROR(INDEX('01_Cad_Pecas'!$H$2:$H$5000,MATCH(VALUE($E1350),'01_Cad_Pecas'!$D$2:$D$5000,0)),"")))</f>
        <v>1.1000000000000001</v>
      </c>
      <c r="L1350" s="14">
        <f>IF($E1350="","",IFERROR(INDEX('01_Cad_Pecas'!$I$2:$I$5000,MATCH($E1350,'01_Cad_Pecas'!$D$2:$D$5000,0)),IFERROR(INDEX('01_Cad_Pecas'!$I$2:$I$5000,MATCH(VALUE($E1350),'01_Cad_Pecas'!$D$2:$D$5000,0)),"")))</f>
        <v>9.375E-2</v>
      </c>
      <c r="M1350" s="14">
        <f t="shared" si="213"/>
        <v>2.9750000000000001</v>
      </c>
      <c r="N1350" s="14">
        <v>46212</v>
      </c>
      <c r="O1350" s="14">
        <v>20</v>
      </c>
      <c r="P1350" s="14"/>
      <c r="Q1350" s="14"/>
      <c r="R1350" s="14"/>
      <c r="S1350" s="14"/>
      <c r="T1350" s="14">
        <f t="shared" si="212"/>
        <v>1</v>
      </c>
      <c r="U1350" s="14" t="s">
        <v>36</v>
      </c>
      <c r="V1350" s="14"/>
      <c r="W1350" s="14"/>
      <c r="X1350" s="14"/>
      <c r="Y1350" s="14"/>
      <c r="Z1350" s="14"/>
      <c r="AA1350" s="11"/>
      <c r="AB1350" s="14" t="str">
        <f t="shared" si="208"/>
        <v>10204|8 EMBALAGEM</v>
      </c>
      <c r="AC1350" t="str">
        <f t="shared" si="209"/>
        <v>|10204|</v>
      </c>
      <c r="AD1350" t="str">
        <f t="shared" si="210"/>
        <v>8 EMBALAGEM</v>
      </c>
    </row>
    <row r="1351" spans="1:30" ht="24" customHeight="1" x14ac:dyDescent="0.35">
      <c r="A1351" s="35">
        <v>46212</v>
      </c>
      <c r="B1351" s="14" t="s">
        <v>3093</v>
      </c>
      <c r="C1351" s="14"/>
      <c r="D1351" s="14" t="s">
        <v>3059</v>
      </c>
      <c r="E1351" s="14" t="s">
        <v>3500</v>
      </c>
      <c r="F1351" s="14" t="s">
        <v>3501</v>
      </c>
      <c r="G1351" s="14" t="s">
        <v>3059</v>
      </c>
      <c r="H1351" s="14" t="s">
        <v>3059</v>
      </c>
      <c r="I1351" s="9" t="s">
        <v>3059</v>
      </c>
      <c r="J1351" s="9">
        <v>20</v>
      </c>
      <c r="K1351" s="14">
        <f>IF($E1351="","",IFERROR(INDEX('01_Cad_Pecas'!$H$2:$H$5000,MATCH($E1351,'01_Cad_Pecas'!$D$2:$D$5000,0)),IFERROR(INDEX('01_Cad_Pecas'!$H$2:$H$5000,MATCH(VALUE($E1351),'01_Cad_Pecas'!$D$2:$D$5000,0)),"")))</f>
        <v>1.1000000000000001</v>
      </c>
      <c r="L1351" s="14">
        <f>IF($E1351="","",IFERROR(INDEX('01_Cad_Pecas'!$I$2:$I$5000,MATCH($E1351,'01_Cad_Pecas'!$D$2:$D$5000,0)),IFERROR(INDEX('01_Cad_Pecas'!$I$2:$I$5000,MATCH(VALUE($E1351),'01_Cad_Pecas'!$D$2:$D$5000,0)),"")))</f>
        <v>9.375E-2</v>
      </c>
      <c r="M1351" s="14">
        <f t="shared" si="213"/>
        <v>2.9750000000000001</v>
      </c>
      <c r="N1351" s="14">
        <v>46212</v>
      </c>
      <c r="O1351" s="14">
        <v>20</v>
      </c>
      <c r="P1351" s="14"/>
      <c r="Q1351" s="14"/>
      <c r="R1351" s="14"/>
      <c r="S1351" s="14"/>
      <c r="T1351" s="14">
        <f t="shared" si="212"/>
        <v>1</v>
      </c>
      <c r="U1351" s="14" t="s">
        <v>36</v>
      </c>
      <c r="V1351" s="14"/>
      <c r="W1351" s="14"/>
      <c r="X1351" s="14"/>
      <c r="Y1351" s="14"/>
      <c r="Z1351" s="14"/>
      <c r="AA1351" s="11"/>
      <c r="AB1351" s="14" t="str">
        <f t="shared" ref="AB1351:AB1414" si="214">B1351&amp;"|"&amp;I1351</f>
        <v>10204|8 EMBALAGEM</v>
      </c>
      <c r="AC1351" t="str">
        <f t="shared" ref="AC1351:AC1414" si="215">IF($B1351="","","|"&amp;SUBSTITUTE(TRIM(SUBSTITUTE(SUBSTITUTE(SUBSTITUTE(SUBSTITUTE(SUBSTITUTE(SUBSTITUTE(SUBSTITUTE(SUBSTITUTE(SUBSTITUTE(SUBSTITUTE(SUBSTITUTE(SUBSTITUTE(SUBSTITUTE(SUBSTITUTE(TRIM($B1351&amp;""),CHAR(10)," "),CHAR(13)," "),"."," "),";"," "),","," "),"/"," "),"+"," "),"-"," "),"  "," "),"  "," "),"  "," "),"  "," "),"  "," "),"  "," "))," ","|")&amp;"|")</f>
        <v>|10204|</v>
      </c>
      <c r="AD1351" t="str">
        <f t="shared" ref="AD1351:AD1414" si="216">TRIM($I1351&amp;"")</f>
        <v>8 EMBALAGEM</v>
      </c>
    </row>
    <row r="1352" spans="1:30" ht="24" customHeight="1" x14ac:dyDescent="0.35">
      <c r="A1352" s="35">
        <v>46213</v>
      </c>
      <c r="B1352" s="14" t="s">
        <v>3093</v>
      </c>
      <c r="C1352" s="14"/>
      <c r="D1352" s="14" t="s">
        <v>3059</v>
      </c>
      <c r="E1352" s="14" t="s">
        <v>3436</v>
      </c>
      <c r="F1352" s="14" t="s">
        <v>3437</v>
      </c>
      <c r="G1352" s="14" t="s">
        <v>3059</v>
      </c>
      <c r="H1352" s="14" t="s">
        <v>3059</v>
      </c>
      <c r="I1352" s="9" t="s">
        <v>3059</v>
      </c>
      <c r="J1352" s="9">
        <v>10</v>
      </c>
      <c r="K1352" s="14">
        <f>IF($E1352="","",IFERROR(INDEX('01_Cad_Pecas'!$H$2:$H$5000,MATCH($E1352,'01_Cad_Pecas'!$D$2:$D$5000,0)),IFERROR(INDEX('01_Cad_Pecas'!$H$2:$H$5000,MATCH(VALUE($E1352),'01_Cad_Pecas'!$D$2:$D$5000,0)),"")))</f>
        <v>5</v>
      </c>
      <c r="L1352" s="14">
        <f>IF($E1352="","",IFERROR(INDEX('01_Cad_Pecas'!$I$2:$I$5000,MATCH($E1352,'01_Cad_Pecas'!$D$2:$D$5000,0)),IFERROR(INDEX('01_Cad_Pecas'!$I$2:$I$5000,MATCH(VALUE($E1352),'01_Cad_Pecas'!$D$2:$D$5000,0)),"")))</f>
        <v>2.2400000000000002</v>
      </c>
      <c r="M1352" s="14">
        <f t="shared" si="213"/>
        <v>27.400000000000002</v>
      </c>
      <c r="N1352" s="14">
        <v>46212</v>
      </c>
      <c r="O1352" s="14">
        <v>10</v>
      </c>
      <c r="P1352" s="14"/>
      <c r="Q1352" s="14"/>
      <c r="R1352" s="14"/>
      <c r="S1352" s="14"/>
      <c r="T1352" s="14">
        <f t="shared" si="212"/>
        <v>1</v>
      </c>
      <c r="U1352" s="14" t="s">
        <v>36</v>
      </c>
      <c r="V1352" s="14"/>
      <c r="W1352" s="14"/>
      <c r="X1352" s="14"/>
      <c r="Y1352" s="14"/>
      <c r="Z1352" s="14"/>
      <c r="AA1352" s="11"/>
      <c r="AB1352" s="14" t="str">
        <f t="shared" si="214"/>
        <v>10204|8 EMBALAGEM</v>
      </c>
      <c r="AC1352" t="str">
        <f t="shared" si="215"/>
        <v>|10204|</v>
      </c>
      <c r="AD1352" t="str">
        <f t="shared" si="216"/>
        <v>8 EMBALAGEM</v>
      </c>
    </row>
    <row r="1353" spans="1:30" ht="24" customHeight="1" x14ac:dyDescent="0.35">
      <c r="A1353" s="35">
        <v>46214</v>
      </c>
      <c r="B1353" s="14" t="s">
        <v>3093</v>
      </c>
      <c r="C1353" s="14"/>
      <c r="D1353" s="14" t="s">
        <v>3059</v>
      </c>
      <c r="E1353" s="14" t="s">
        <v>3518</v>
      </c>
      <c r="F1353" s="14" t="s">
        <v>1356</v>
      </c>
      <c r="G1353" s="14" t="s">
        <v>3059</v>
      </c>
      <c r="H1353" s="14" t="s">
        <v>3059</v>
      </c>
      <c r="I1353" s="9" t="s">
        <v>3059</v>
      </c>
      <c r="J1353" s="9">
        <v>4</v>
      </c>
      <c r="K1353" s="14">
        <f>IF($E1353="","",IFERROR(INDEX('01_Cad_Pecas'!$H$2:$H$5000,MATCH($E1353,'01_Cad_Pecas'!$D$2:$D$5000,0)),IFERROR(INDEX('01_Cad_Pecas'!$H$2:$H$5000,MATCH(VALUE($E1353),'01_Cad_Pecas'!$D$2:$D$5000,0)),"")))</f>
        <v>0</v>
      </c>
      <c r="L1353" s="14">
        <f>IF($E1353="","",IFERROR(INDEX('01_Cad_Pecas'!$I$2:$I$5000,MATCH($E1353,'01_Cad_Pecas'!$D$2:$D$5000,0)),IFERROR(INDEX('01_Cad_Pecas'!$I$2:$I$5000,MATCH(VALUE($E1353),'01_Cad_Pecas'!$D$2:$D$5000,0)),"")))</f>
        <v>0.32519999999999999</v>
      </c>
      <c r="M1353" s="14">
        <f t="shared" si="213"/>
        <v>1.3008</v>
      </c>
      <c r="N1353" s="14">
        <v>46212</v>
      </c>
      <c r="O1353" s="14">
        <v>4</v>
      </c>
      <c r="P1353" s="14"/>
      <c r="Q1353" s="14"/>
      <c r="R1353" s="14"/>
      <c r="S1353" s="14"/>
      <c r="T1353" s="14">
        <f t="shared" si="212"/>
        <v>1</v>
      </c>
      <c r="U1353" s="14" t="s">
        <v>36</v>
      </c>
      <c r="V1353" s="14"/>
      <c r="W1353" s="14"/>
      <c r="X1353" s="14"/>
      <c r="Y1353" s="14"/>
      <c r="Z1353" s="14"/>
      <c r="AA1353" s="11"/>
      <c r="AB1353" s="14" t="str">
        <f t="shared" si="214"/>
        <v>10204|8 EMBALAGEM</v>
      </c>
      <c r="AC1353" t="str">
        <f t="shared" si="215"/>
        <v>|10204|</v>
      </c>
      <c r="AD1353" t="str">
        <f t="shared" si="216"/>
        <v>8 EMBALAGEM</v>
      </c>
    </row>
    <row r="1354" spans="1:30" ht="24" customHeight="1" x14ac:dyDescent="0.35">
      <c r="A1354" s="35">
        <v>46215</v>
      </c>
      <c r="B1354" s="14" t="s">
        <v>3093</v>
      </c>
      <c r="C1354" s="14"/>
      <c r="D1354" s="14" t="s">
        <v>3059</v>
      </c>
      <c r="E1354" s="14" t="s">
        <v>3489</v>
      </c>
      <c r="F1354" s="14" t="s">
        <v>1428</v>
      </c>
      <c r="G1354" s="14" t="s">
        <v>3059</v>
      </c>
      <c r="H1354" s="14" t="s">
        <v>3059</v>
      </c>
      <c r="I1354" s="9" t="s">
        <v>3059</v>
      </c>
      <c r="J1354" s="9">
        <v>600</v>
      </c>
      <c r="K1354" s="14">
        <f>IF($E1354="","",IFERROR(INDEX('01_Cad_Pecas'!$H$2:$H$5000,MATCH($E1354,'01_Cad_Pecas'!$D$2:$D$5000,0)),IFERROR(INDEX('01_Cad_Pecas'!$H$2:$H$5000,MATCH(VALUE($E1354),'01_Cad_Pecas'!$D$2:$D$5000,0)),"")))</f>
        <v>0</v>
      </c>
      <c r="L1354" s="14">
        <f>IF($E1354="","",IFERROR(INDEX('01_Cad_Pecas'!$I$2:$I$5000,MATCH($E1354,'01_Cad_Pecas'!$D$2:$D$5000,0)),IFERROR(INDEX('01_Cad_Pecas'!$I$2:$I$5000,MATCH(VALUE($E1354),'01_Cad_Pecas'!$D$2:$D$5000,0)),"")))</f>
        <v>0.32519999999999999</v>
      </c>
      <c r="M1354" s="14">
        <f t="shared" si="213"/>
        <v>195.12</v>
      </c>
      <c r="N1354" s="14">
        <v>46212</v>
      </c>
      <c r="O1354" s="14">
        <v>600</v>
      </c>
      <c r="P1354" s="14"/>
      <c r="Q1354" s="14"/>
      <c r="R1354" s="14"/>
      <c r="S1354" s="14"/>
      <c r="T1354" s="14">
        <f t="shared" si="212"/>
        <v>1</v>
      </c>
      <c r="U1354" s="14" t="s">
        <v>36</v>
      </c>
      <c r="V1354" s="14"/>
      <c r="W1354" s="14"/>
      <c r="X1354" s="14"/>
      <c r="Y1354" s="14"/>
      <c r="Z1354" s="14"/>
      <c r="AA1354" s="11"/>
      <c r="AB1354" s="14" t="str">
        <f t="shared" si="214"/>
        <v>10204|8 EMBALAGEM</v>
      </c>
      <c r="AC1354" t="str">
        <f t="shared" si="215"/>
        <v>|10204|</v>
      </c>
      <c r="AD1354" t="str">
        <f t="shared" si="216"/>
        <v>8 EMBALAGEM</v>
      </c>
    </row>
    <row r="1355" spans="1:30" ht="24" customHeight="1" x14ac:dyDescent="0.35">
      <c r="A1355" s="35">
        <v>46216</v>
      </c>
      <c r="B1355" s="14" t="s">
        <v>3093</v>
      </c>
      <c r="C1355" s="14"/>
      <c r="D1355" s="14" t="s">
        <v>3059</v>
      </c>
      <c r="E1355" s="14" t="s">
        <v>3523</v>
      </c>
      <c r="F1355" s="14" t="s">
        <v>1441</v>
      </c>
      <c r="G1355" s="14" t="s">
        <v>3059</v>
      </c>
      <c r="H1355" s="14" t="s">
        <v>3059</v>
      </c>
      <c r="I1355" s="9" t="s">
        <v>3059</v>
      </c>
      <c r="J1355" s="9">
        <v>4</v>
      </c>
      <c r="K1355" s="14">
        <f>IF($E1355="","",IFERROR(INDEX('01_Cad_Pecas'!$H$2:$H$5000,MATCH($E1355,'01_Cad_Pecas'!$D$2:$D$5000,0)),IFERROR(INDEX('01_Cad_Pecas'!$H$2:$H$5000,MATCH(VALUE($E1355),'01_Cad_Pecas'!$D$2:$D$5000,0)),"")))</f>
        <v>0</v>
      </c>
      <c r="L1355" s="14">
        <f>IF($E1355="","",IFERROR(INDEX('01_Cad_Pecas'!$I$2:$I$5000,MATCH($E1355,'01_Cad_Pecas'!$D$2:$D$5000,0)),IFERROR(INDEX('01_Cad_Pecas'!$I$2:$I$5000,MATCH(VALUE($E1355),'01_Cad_Pecas'!$D$2:$D$5000,0)),"")))</f>
        <v>0.32519999999999999</v>
      </c>
      <c r="M1355" s="14">
        <f t="shared" si="213"/>
        <v>1.3008</v>
      </c>
      <c r="N1355" s="14">
        <v>46216</v>
      </c>
      <c r="O1355" s="14">
        <v>4</v>
      </c>
      <c r="P1355" s="14"/>
      <c r="Q1355" s="14"/>
      <c r="R1355" s="14"/>
      <c r="S1355" s="14"/>
      <c r="T1355" s="14">
        <f t="shared" ref="T1355:T1389" si="217">IF(OR($J1355="",$O1355=""),"",$O1355/$J1355)</f>
        <v>1</v>
      </c>
      <c r="U1355" s="14" t="s">
        <v>36</v>
      </c>
      <c r="V1355" s="14"/>
      <c r="W1355" s="14"/>
      <c r="X1355" s="14"/>
      <c r="Y1355" s="14"/>
      <c r="Z1355" s="14"/>
      <c r="AA1355" s="11"/>
      <c r="AB1355" s="14" t="str">
        <f t="shared" si="214"/>
        <v>10204|8 EMBALAGEM</v>
      </c>
      <c r="AC1355" t="str">
        <f t="shared" si="215"/>
        <v>|10204|</v>
      </c>
      <c r="AD1355" t="str">
        <f t="shared" si="216"/>
        <v>8 EMBALAGEM</v>
      </c>
    </row>
    <row r="1356" spans="1:30" ht="24" customHeight="1" x14ac:dyDescent="0.35">
      <c r="A1356" s="35">
        <v>46211</v>
      </c>
      <c r="B1356" s="14" t="s">
        <v>3094</v>
      </c>
      <c r="C1356" s="14"/>
      <c r="D1356" s="14" t="s">
        <v>3059</v>
      </c>
      <c r="E1356" s="14" t="s">
        <v>3447</v>
      </c>
      <c r="F1356" s="14" t="s">
        <v>3448</v>
      </c>
      <c r="G1356" s="14" t="s">
        <v>3059</v>
      </c>
      <c r="H1356" s="14" t="s">
        <v>3059</v>
      </c>
      <c r="I1356" s="9" t="s">
        <v>3059</v>
      </c>
      <c r="J1356" s="9">
        <v>1</v>
      </c>
      <c r="K1356" s="14">
        <f>IF($E1356="","",IFERROR(INDEX('01_Cad_Pecas'!$H$2:$H$5000,MATCH($E1356,'01_Cad_Pecas'!$D$2:$D$5000,0)),IFERROR(INDEX('01_Cad_Pecas'!$H$2:$H$5000,MATCH(VALUE($E1356),'01_Cad_Pecas'!$D$2:$D$5000,0)),"")))</f>
        <v>5</v>
      </c>
      <c r="L1356" s="14">
        <f>IF($E1356="","",IFERROR(INDEX('01_Cad_Pecas'!$I$2:$I$5000,MATCH($E1356,'01_Cad_Pecas'!$D$2:$D$5000,0)),IFERROR(INDEX('01_Cad_Pecas'!$I$2:$I$5000,MATCH(VALUE($E1356),'01_Cad_Pecas'!$D$2:$D$5000,0)),"")))</f>
        <v>2.2400000000000002</v>
      </c>
      <c r="M1356" s="14">
        <f t="shared" si="213"/>
        <v>7.24</v>
      </c>
      <c r="N1356" s="14">
        <v>46212</v>
      </c>
      <c r="O1356" s="14">
        <v>1</v>
      </c>
      <c r="P1356" s="14"/>
      <c r="Q1356" s="14"/>
      <c r="R1356" s="14"/>
      <c r="S1356" s="14"/>
      <c r="T1356" s="14">
        <f t="shared" si="217"/>
        <v>1</v>
      </c>
      <c r="U1356" s="14" t="s">
        <v>36</v>
      </c>
      <c r="V1356" s="14"/>
      <c r="W1356" s="14"/>
      <c r="X1356" s="14"/>
      <c r="Y1356" s="14"/>
      <c r="Z1356" s="14"/>
      <c r="AA1356" s="11"/>
      <c r="AB1356" s="14" t="str">
        <f t="shared" si="214"/>
        <v>10210|8 EMBALAGEM</v>
      </c>
      <c r="AC1356" t="str">
        <f t="shared" si="215"/>
        <v>|10210|</v>
      </c>
      <c r="AD1356" t="str">
        <f t="shared" si="216"/>
        <v>8 EMBALAGEM</v>
      </c>
    </row>
    <row r="1357" spans="1:30" ht="24" customHeight="1" x14ac:dyDescent="0.35">
      <c r="A1357" s="35">
        <v>46211</v>
      </c>
      <c r="B1357" s="14" t="s">
        <v>3094</v>
      </c>
      <c r="C1357" s="14"/>
      <c r="D1357" s="14" t="s">
        <v>3059</v>
      </c>
      <c r="E1357" s="14" t="s">
        <v>3412</v>
      </c>
      <c r="F1357" s="14" t="s">
        <v>3208</v>
      </c>
      <c r="G1357" s="14" t="s">
        <v>3059</v>
      </c>
      <c r="H1357" s="14" t="s">
        <v>3059</v>
      </c>
      <c r="I1357" s="9" t="s">
        <v>3059</v>
      </c>
      <c r="J1357" s="9">
        <v>44</v>
      </c>
      <c r="K1357" s="14">
        <f>IF($E1357="","",IFERROR(INDEX('01_Cad_Pecas'!$H$2:$H$5000,MATCH($E1357,'01_Cad_Pecas'!$D$2:$D$5000,0)),IFERROR(INDEX('01_Cad_Pecas'!$H$2:$H$5000,MATCH(VALUE($E1357),'01_Cad_Pecas'!$D$2:$D$5000,0)),"")))</f>
        <v>3</v>
      </c>
      <c r="L1357" s="14">
        <f>IF($E1357="","",IFERROR(INDEX('01_Cad_Pecas'!$I$2:$I$5000,MATCH($E1357,'01_Cad_Pecas'!$D$2:$D$5000,0)),IFERROR(INDEX('01_Cad_Pecas'!$I$2:$I$5000,MATCH(VALUE($E1357),'01_Cad_Pecas'!$D$2:$D$5000,0)),"")))</f>
        <v>6.7799999999999999E-2</v>
      </c>
      <c r="M1357" s="14">
        <f t="shared" si="213"/>
        <v>5.9832000000000001</v>
      </c>
      <c r="N1357" s="14">
        <v>46212</v>
      </c>
      <c r="O1357" s="14">
        <v>44</v>
      </c>
      <c r="P1357" s="14"/>
      <c r="Q1357" s="14"/>
      <c r="R1357" s="14"/>
      <c r="S1357" s="14"/>
      <c r="T1357" s="14">
        <f t="shared" si="217"/>
        <v>1</v>
      </c>
      <c r="U1357" s="14" t="s">
        <v>36</v>
      </c>
      <c r="V1357" s="14"/>
      <c r="W1357" s="14"/>
      <c r="X1357" s="14"/>
      <c r="Y1357" s="14"/>
      <c r="Z1357" s="14"/>
      <c r="AA1357" s="11"/>
      <c r="AB1357" s="14" t="str">
        <f t="shared" si="214"/>
        <v>10210|8 EMBALAGEM</v>
      </c>
      <c r="AC1357" t="str">
        <f t="shared" si="215"/>
        <v>|10210|</v>
      </c>
      <c r="AD1357" t="str">
        <f t="shared" si="216"/>
        <v>8 EMBALAGEM</v>
      </c>
    </row>
    <row r="1358" spans="1:30" ht="24" customHeight="1" x14ac:dyDescent="0.35">
      <c r="A1358" s="35">
        <v>46211</v>
      </c>
      <c r="B1358" s="14" t="s">
        <v>3094</v>
      </c>
      <c r="C1358" s="14"/>
      <c r="D1358" s="14" t="s">
        <v>3059</v>
      </c>
      <c r="E1358" s="14" t="s">
        <v>3413</v>
      </c>
      <c r="F1358" s="14" t="s">
        <v>3209</v>
      </c>
      <c r="G1358" s="14" t="s">
        <v>3059</v>
      </c>
      <c r="H1358" s="14" t="s">
        <v>3059</v>
      </c>
      <c r="I1358" s="9" t="s">
        <v>3059</v>
      </c>
      <c r="J1358" s="9">
        <v>22</v>
      </c>
      <c r="K1358" s="14">
        <f>IF($E1358="","",IFERROR(INDEX('01_Cad_Pecas'!$H$2:$H$5000,MATCH($E1358,'01_Cad_Pecas'!$D$2:$D$5000,0)),IFERROR(INDEX('01_Cad_Pecas'!$H$2:$H$5000,MATCH(VALUE($E1358),'01_Cad_Pecas'!$D$2:$D$5000,0)),"")))</f>
        <v>3</v>
      </c>
      <c r="L1358" s="14">
        <f>IF($E1358="","",IFERROR(INDEX('01_Cad_Pecas'!$I$2:$I$5000,MATCH($E1358,'01_Cad_Pecas'!$D$2:$D$5000,0)),IFERROR(INDEX('01_Cad_Pecas'!$I$2:$I$5000,MATCH(VALUE($E1358),'01_Cad_Pecas'!$D$2:$D$5000,0)),"")))</f>
        <v>6.7799999999999999E-2</v>
      </c>
      <c r="M1358" s="14">
        <f t="shared" si="213"/>
        <v>4.4916</v>
      </c>
      <c r="N1358" s="14">
        <v>46212</v>
      </c>
      <c r="O1358" s="14">
        <v>22</v>
      </c>
      <c r="P1358" s="14"/>
      <c r="Q1358" s="14"/>
      <c r="R1358" s="14"/>
      <c r="S1358" s="14"/>
      <c r="T1358" s="14">
        <f t="shared" si="217"/>
        <v>1</v>
      </c>
      <c r="U1358" s="14" t="s">
        <v>36</v>
      </c>
      <c r="V1358" s="14"/>
      <c r="W1358" s="14"/>
      <c r="X1358" s="14"/>
      <c r="Y1358" s="14"/>
      <c r="Z1358" s="14"/>
      <c r="AA1358" s="11"/>
      <c r="AB1358" s="14" t="str">
        <f t="shared" si="214"/>
        <v>10210|8 EMBALAGEM</v>
      </c>
      <c r="AC1358" t="str">
        <f t="shared" si="215"/>
        <v>|10210|</v>
      </c>
      <c r="AD1358" t="str">
        <f t="shared" si="216"/>
        <v>8 EMBALAGEM</v>
      </c>
    </row>
    <row r="1359" spans="1:30" ht="24" customHeight="1" x14ac:dyDescent="0.35">
      <c r="A1359" s="35">
        <v>46211</v>
      </c>
      <c r="B1359" s="14" t="s">
        <v>3094</v>
      </c>
      <c r="C1359" s="14"/>
      <c r="D1359" s="14" t="s">
        <v>3059</v>
      </c>
      <c r="E1359" s="14" t="s">
        <v>3499</v>
      </c>
      <c r="F1359" s="14" t="s">
        <v>3254</v>
      </c>
      <c r="G1359" s="14" t="s">
        <v>3059</v>
      </c>
      <c r="H1359" s="14" t="s">
        <v>3059</v>
      </c>
      <c r="I1359" s="9" t="s">
        <v>3059</v>
      </c>
      <c r="J1359" s="9">
        <v>22</v>
      </c>
      <c r="K1359" s="14">
        <f>IF($E1359="","",IFERROR(INDEX('01_Cad_Pecas'!$H$2:$H$5000,MATCH($E1359,'01_Cad_Pecas'!$D$2:$D$5000,0)),IFERROR(INDEX('01_Cad_Pecas'!$H$2:$H$5000,MATCH(VALUE($E1359),'01_Cad_Pecas'!$D$2:$D$5000,0)),"")))</f>
        <v>1.1000000000000001</v>
      </c>
      <c r="L1359" s="14">
        <f>IF($E1359="","",IFERROR(INDEX('01_Cad_Pecas'!$I$2:$I$5000,MATCH($E1359,'01_Cad_Pecas'!$D$2:$D$5000,0)),IFERROR(INDEX('01_Cad_Pecas'!$I$2:$I$5000,MATCH(VALUE($E1359),'01_Cad_Pecas'!$D$2:$D$5000,0)),"")))</f>
        <v>9.375E-2</v>
      </c>
      <c r="M1359" s="14">
        <f t="shared" si="213"/>
        <v>3.1625000000000001</v>
      </c>
      <c r="N1359" s="14">
        <v>46212</v>
      </c>
      <c r="O1359" s="14">
        <v>22</v>
      </c>
      <c r="P1359" s="14"/>
      <c r="Q1359" s="14"/>
      <c r="R1359" s="14"/>
      <c r="S1359" s="14"/>
      <c r="T1359" s="14">
        <f t="shared" si="217"/>
        <v>1</v>
      </c>
      <c r="U1359" s="14" t="s">
        <v>36</v>
      </c>
      <c r="V1359" s="14"/>
      <c r="W1359" s="14"/>
      <c r="X1359" s="14"/>
      <c r="Y1359" s="14"/>
      <c r="Z1359" s="14"/>
      <c r="AA1359" s="11"/>
      <c r="AB1359" s="14" t="str">
        <f t="shared" si="214"/>
        <v>10210|8 EMBALAGEM</v>
      </c>
      <c r="AC1359" t="str">
        <f t="shared" si="215"/>
        <v>|10210|</v>
      </c>
      <c r="AD1359" t="str">
        <f t="shared" si="216"/>
        <v>8 EMBALAGEM</v>
      </c>
    </row>
    <row r="1360" spans="1:30" ht="24" customHeight="1" x14ac:dyDescent="0.35">
      <c r="A1360" s="35">
        <v>46211</v>
      </c>
      <c r="B1360" s="14" t="s">
        <v>3094</v>
      </c>
      <c r="C1360" s="14"/>
      <c r="D1360" s="14" t="s">
        <v>3059</v>
      </c>
      <c r="E1360" s="14" t="s">
        <v>3500</v>
      </c>
      <c r="F1360" s="14" t="s">
        <v>3501</v>
      </c>
      <c r="G1360" s="14" t="s">
        <v>3059</v>
      </c>
      <c r="H1360" s="14" t="s">
        <v>3059</v>
      </c>
      <c r="I1360" s="9" t="s">
        <v>3059</v>
      </c>
      <c r="J1360" s="9">
        <v>16</v>
      </c>
      <c r="K1360" s="14">
        <f>IF($E1360="","",IFERROR(INDEX('01_Cad_Pecas'!$H$2:$H$5000,MATCH($E1360,'01_Cad_Pecas'!$D$2:$D$5000,0)),IFERROR(INDEX('01_Cad_Pecas'!$H$2:$H$5000,MATCH(VALUE($E1360),'01_Cad_Pecas'!$D$2:$D$5000,0)),"")))</f>
        <v>1.1000000000000001</v>
      </c>
      <c r="L1360" s="14">
        <f>IF($E1360="","",IFERROR(INDEX('01_Cad_Pecas'!$I$2:$I$5000,MATCH($E1360,'01_Cad_Pecas'!$D$2:$D$5000,0)),IFERROR(INDEX('01_Cad_Pecas'!$I$2:$I$5000,MATCH(VALUE($E1360),'01_Cad_Pecas'!$D$2:$D$5000,0)),"")))</f>
        <v>9.375E-2</v>
      </c>
      <c r="M1360" s="14">
        <f t="shared" si="213"/>
        <v>2.6</v>
      </c>
      <c r="N1360" s="14">
        <v>46212</v>
      </c>
      <c r="O1360" s="14">
        <v>16</v>
      </c>
      <c r="P1360" s="14"/>
      <c r="Q1360" s="14"/>
      <c r="R1360" s="14"/>
      <c r="S1360" s="14"/>
      <c r="T1360" s="14">
        <f t="shared" si="217"/>
        <v>1</v>
      </c>
      <c r="U1360" s="14" t="s">
        <v>36</v>
      </c>
      <c r="V1360" s="14"/>
      <c r="W1360" s="14"/>
      <c r="X1360" s="14"/>
      <c r="Y1360" s="14"/>
      <c r="Z1360" s="14"/>
      <c r="AA1360" s="11"/>
      <c r="AB1360" s="14" t="str">
        <f t="shared" si="214"/>
        <v>10210|8 EMBALAGEM</v>
      </c>
      <c r="AC1360" t="str">
        <f t="shared" si="215"/>
        <v>|10210|</v>
      </c>
      <c r="AD1360" t="str">
        <f t="shared" si="216"/>
        <v>8 EMBALAGEM</v>
      </c>
    </row>
    <row r="1361" spans="1:30" ht="24" customHeight="1" x14ac:dyDescent="0.35">
      <c r="A1361" s="35">
        <v>46211</v>
      </c>
      <c r="B1361" s="14" t="s">
        <v>3094</v>
      </c>
      <c r="C1361" s="14"/>
      <c r="D1361" s="14" t="s">
        <v>3059</v>
      </c>
      <c r="E1361" s="14" t="s">
        <v>3436</v>
      </c>
      <c r="F1361" s="14" t="s">
        <v>3437</v>
      </c>
      <c r="G1361" s="14" t="s">
        <v>3059</v>
      </c>
      <c r="H1361" s="14" t="s">
        <v>3059</v>
      </c>
      <c r="I1361" s="9" t="s">
        <v>3059</v>
      </c>
      <c r="J1361" s="9">
        <v>1</v>
      </c>
      <c r="K1361" s="14">
        <f>IF($E1361="","",IFERROR(INDEX('01_Cad_Pecas'!$H$2:$H$5000,MATCH($E1361,'01_Cad_Pecas'!$D$2:$D$5000,0)),IFERROR(INDEX('01_Cad_Pecas'!$H$2:$H$5000,MATCH(VALUE($E1361),'01_Cad_Pecas'!$D$2:$D$5000,0)),"")))</f>
        <v>5</v>
      </c>
      <c r="L1361" s="14">
        <f>IF($E1361="","",IFERROR(INDEX('01_Cad_Pecas'!$I$2:$I$5000,MATCH($E1361,'01_Cad_Pecas'!$D$2:$D$5000,0)),IFERROR(INDEX('01_Cad_Pecas'!$I$2:$I$5000,MATCH(VALUE($E1361),'01_Cad_Pecas'!$D$2:$D$5000,0)),"")))</f>
        <v>2.2400000000000002</v>
      </c>
      <c r="M1361" s="14">
        <f t="shared" si="213"/>
        <v>7.24</v>
      </c>
      <c r="N1361" s="14">
        <v>46212</v>
      </c>
      <c r="O1361" s="14">
        <v>1</v>
      </c>
      <c r="P1361" s="14"/>
      <c r="Q1361" s="14"/>
      <c r="R1361" s="14"/>
      <c r="S1361" s="14"/>
      <c r="T1361" s="14">
        <f t="shared" si="217"/>
        <v>1</v>
      </c>
      <c r="U1361" s="14" t="s">
        <v>36</v>
      </c>
      <c r="V1361" s="14"/>
      <c r="W1361" s="14"/>
      <c r="X1361" s="14"/>
      <c r="Y1361" s="14"/>
      <c r="Z1361" s="14"/>
      <c r="AA1361" s="11"/>
      <c r="AB1361" s="14" t="str">
        <f t="shared" si="214"/>
        <v>10210|8 EMBALAGEM</v>
      </c>
      <c r="AC1361" t="str">
        <f t="shared" si="215"/>
        <v>|10210|</v>
      </c>
      <c r="AD1361" t="str">
        <f t="shared" si="216"/>
        <v>8 EMBALAGEM</v>
      </c>
    </row>
    <row r="1362" spans="1:30" ht="24" customHeight="1" x14ac:dyDescent="0.35">
      <c r="A1362" s="35">
        <v>46211</v>
      </c>
      <c r="B1362" s="14" t="s">
        <v>3094</v>
      </c>
      <c r="C1362" s="14"/>
      <c r="D1362" s="14" t="s">
        <v>3059</v>
      </c>
      <c r="E1362" s="14" t="s">
        <v>3414</v>
      </c>
      <c r="F1362" s="14" t="s">
        <v>3415</v>
      </c>
      <c r="G1362" s="14" t="s">
        <v>3059</v>
      </c>
      <c r="H1362" s="14" t="s">
        <v>3059</v>
      </c>
      <c r="I1362" s="9" t="s">
        <v>3059</v>
      </c>
      <c r="J1362" s="9">
        <v>1</v>
      </c>
      <c r="K1362" s="14">
        <f>IF($E1362="","",IFERROR(INDEX('01_Cad_Pecas'!$H$2:$H$5000,MATCH($E1362,'01_Cad_Pecas'!$D$2:$D$5000,0)),IFERROR(INDEX('01_Cad_Pecas'!$H$2:$H$5000,MATCH(VALUE($E1362),'01_Cad_Pecas'!$D$2:$D$5000,0)),"")))</f>
        <v>5</v>
      </c>
      <c r="L1362" s="14">
        <f>IF($E1362="","",IFERROR(INDEX('01_Cad_Pecas'!$I$2:$I$5000,MATCH($E1362,'01_Cad_Pecas'!$D$2:$D$5000,0)),IFERROR(INDEX('01_Cad_Pecas'!$I$2:$I$5000,MATCH(VALUE($E1362),'01_Cad_Pecas'!$D$2:$D$5000,0)),"")))</f>
        <v>2.2400000000000002</v>
      </c>
      <c r="M1362" s="14">
        <f t="shared" si="213"/>
        <v>7.24</v>
      </c>
      <c r="N1362" s="14">
        <v>46212</v>
      </c>
      <c r="O1362" s="14">
        <v>1</v>
      </c>
      <c r="P1362" s="14"/>
      <c r="Q1362" s="14"/>
      <c r="R1362" s="14"/>
      <c r="S1362" s="14"/>
      <c r="T1362" s="14">
        <f t="shared" si="217"/>
        <v>1</v>
      </c>
      <c r="U1362" s="14" t="s">
        <v>36</v>
      </c>
      <c r="V1362" s="14"/>
      <c r="W1362" s="14"/>
      <c r="X1362" s="14"/>
      <c r="Y1362" s="14"/>
      <c r="Z1362" s="14"/>
      <c r="AA1362" s="11"/>
      <c r="AB1362" s="14" t="str">
        <f t="shared" si="214"/>
        <v>10210|8 EMBALAGEM</v>
      </c>
      <c r="AC1362" t="str">
        <f t="shared" si="215"/>
        <v>|10210|</v>
      </c>
      <c r="AD1362" t="str">
        <f t="shared" si="216"/>
        <v>8 EMBALAGEM</v>
      </c>
    </row>
    <row r="1363" spans="1:30" ht="24" customHeight="1" x14ac:dyDescent="0.35">
      <c r="A1363" s="35">
        <v>46211</v>
      </c>
      <c r="B1363" s="14" t="s">
        <v>3094</v>
      </c>
      <c r="C1363" s="14"/>
      <c r="D1363" s="14" t="s">
        <v>3059</v>
      </c>
      <c r="E1363" s="14" t="s">
        <v>3515</v>
      </c>
      <c r="F1363" s="14" t="s">
        <v>3255</v>
      </c>
      <c r="G1363" s="14" t="s">
        <v>3059</v>
      </c>
      <c r="H1363" s="14" t="s">
        <v>3059</v>
      </c>
      <c r="I1363" s="9" t="s">
        <v>3059</v>
      </c>
      <c r="J1363" s="9">
        <v>4</v>
      </c>
      <c r="K1363" s="14">
        <f>IF($E1363="","",IFERROR(INDEX('01_Cad_Pecas'!$H$2:$H$5000,MATCH($E1363,'01_Cad_Pecas'!$D$2:$D$5000,0)),IFERROR(INDEX('01_Cad_Pecas'!$H$2:$H$5000,MATCH(VALUE($E1363),'01_Cad_Pecas'!$D$2:$D$5000,0)),"")))</f>
        <v>1.1000000000000001</v>
      </c>
      <c r="L1363" s="14">
        <f>IF($E1363="","",IFERROR(INDEX('01_Cad_Pecas'!$I$2:$I$5000,MATCH($E1363,'01_Cad_Pecas'!$D$2:$D$5000,0)),IFERROR(INDEX('01_Cad_Pecas'!$I$2:$I$5000,MATCH(VALUE($E1363),'01_Cad_Pecas'!$D$2:$D$5000,0)),"")))</f>
        <v>9.375E-2</v>
      </c>
      <c r="M1363" s="14">
        <f t="shared" si="213"/>
        <v>1.4750000000000001</v>
      </c>
      <c r="N1363" s="14">
        <v>46212</v>
      </c>
      <c r="O1363" s="14">
        <v>4</v>
      </c>
      <c r="P1363" s="14"/>
      <c r="Q1363" s="14"/>
      <c r="R1363" s="14"/>
      <c r="S1363" s="14"/>
      <c r="T1363" s="14">
        <f t="shared" si="217"/>
        <v>1</v>
      </c>
      <c r="U1363" s="14" t="s">
        <v>36</v>
      </c>
      <c r="V1363" s="14"/>
      <c r="W1363" s="14"/>
      <c r="X1363" s="14"/>
      <c r="Y1363" s="14"/>
      <c r="Z1363" s="14"/>
      <c r="AA1363" s="11"/>
      <c r="AB1363" s="14" t="str">
        <f t="shared" si="214"/>
        <v>10210|8 EMBALAGEM</v>
      </c>
      <c r="AC1363" t="str">
        <f t="shared" si="215"/>
        <v>|10210|</v>
      </c>
      <c r="AD1363" t="str">
        <f t="shared" si="216"/>
        <v>8 EMBALAGEM</v>
      </c>
    </row>
    <row r="1364" spans="1:30" ht="24" customHeight="1" x14ac:dyDescent="0.35">
      <c r="A1364" s="35">
        <v>46211</v>
      </c>
      <c r="B1364" s="14" t="s">
        <v>3094</v>
      </c>
      <c r="C1364" s="14"/>
      <c r="D1364" s="14" t="s">
        <v>3059</v>
      </c>
      <c r="E1364" s="14" t="s">
        <v>3451</v>
      </c>
      <c r="F1364" s="14" t="s">
        <v>3452</v>
      </c>
      <c r="G1364" s="14" t="s">
        <v>3059</v>
      </c>
      <c r="H1364" s="14" t="s">
        <v>3059</v>
      </c>
      <c r="I1364" s="9" t="s">
        <v>3059</v>
      </c>
      <c r="J1364" s="9">
        <v>1</v>
      </c>
      <c r="K1364" s="14">
        <f>IF($E1364="","",IFERROR(INDEX('01_Cad_Pecas'!$H$2:$H$5000,MATCH($E1364,'01_Cad_Pecas'!$D$2:$D$5000,0)),IFERROR(INDEX('01_Cad_Pecas'!$H$2:$H$5000,MATCH(VALUE($E1364),'01_Cad_Pecas'!$D$2:$D$5000,0)),"")))</f>
        <v>5</v>
      </c>
      <c r="L1364" s="14">
        <f>IF($E1364="","",IFERROR(INDEX('01_Cad_Pecas'!$I$2:$I$5000,MATCH($E1364,'01_Cad_Pecas'!$D$2:$D$5000,0)),IFERROR(INDEX('01_Cad_Pecas'!$I$2:$I$5000,MATCH(VALUE($E1364),'01_Cad_Pecas'!$D$2:$D$5000,0)),"")))</f>
        <v>2.2400000000000002</v>
      </c>
      <c r="M1364" s="14">
        <f t="shared" si="213"/>
        <v>7.24</v>
      </c>
      <c r="N1364" s="14">
        <v>46213</v>
      </c>
      <c r="O1364" s="14">
        <v>1</v>
      </c>
      <c r="P1364" s="14"/>
      <c r="Q1364" s="14"/>
      <c r="R1364" s="14"/>
      <c r="S1364" s="14"/>
      <c r="T1364" s="14">
        <f t="shared" si="217"/>
        <v>1</v>
      </c>
      <c r="U1364" s="14" t="s">
        <v>36</v>
      </c>
      <c r="V1364" s="14"/>
      <c r="W1364" s="14"/>
      <c r="X1364" s="14"/>
      <c r="Y1364" s="14"/>
      <c r="Z1364" s="14"/>
      <c r="AA1364" s="11"/>
      <c r="AB1364" s="14" t="str">
        <f t="shared" si="214"/>
        <v>10210|8 EMBALAGEM</v>
      </c>
      <c r="AC1364" t="str">
        <f t="shared" si="215"/>
        <v>|10210|</v>
      </c>
      <c r="AD1364" t="str">
        <f t="shared" si="216"/>
        <v>8 EMBALAGEM</v>
      </c>
    </row>
    <row r="1365" spans="1:30" ht="24" customHeight="1" x14ac:dyDescent="0.35">
      <c r="A1365" s="35">
        <v>46211</v>
      </c>
      <c r="B1365" s="14" t="s">
        <v>3094</v>
      </c>
      <c r="C1365" s="14"/>
      <c r="D1365" s="14" t="s">
        <v>3059</v>
      </c>
      <c r="E1365" s="14" t="s">
        <v>3453</v>
      </c>
      <c r="F1365" s="14" t="s">
        <v>3210</v>
      </c>
      <c r="G1365" s="14" t="s">
        <v>3059</v>
      </c>
      <c r="H1365" s="14" t="s">
        <v>3059</v>
      </c>
      <c r="I1365" s="9" t="s">
        <v>3059</v>
      </c>
      <c r="J1365" s="9">
        <v>1</v>
      </c>
      <c r="K1365" s="14">
        <f>IF($E1365="","",IFERROR(INDEX('01_Cad_Pecas'!$H$2:$H$5000,MATCH($E1365,'01_Cad_Pecas'!$D$2:$D$5000,0)),IFERROR(INDEX('01_Cad_Pecas'!$H$2:$H$5000,MATCH(VALUE($E1365),'01_Cad_Pecas'!$D$2:$D$5000,0)),"")))</f>
        <v>5</v>
      </c>
      <c r="L1365" s="14">
        <f>IF($E1365="","",IFERROR(INDEX('01_Cad_Pecas'!$I$2:$I$5000,MATCH($E1365,'01_Cad_Pecas'!$D$2:$D$5000,0)),IFERROR(INDEX('01_Cad_Pecas'!$I$2:$I$5000,MATCH(VALUE($E1365),'01_Cad_Pecas'!$D$2:$D$5000,0)),"")))</f>
        <v>2.2400000000000002</v>
      </c>
      <c r="M1365" s="14">
        <f t="shared" si="213"/>
        <v>7.24</v>
      </c>
      <c r="N1365" s="14">
        <v>46213</v>
      </c>
      <c r="O1365" s="14">
        <v>1</v>
      </c>
      <c r="P1365" s="14"/>
      <c r="Q1365" s="14"/>
      <c r="R1365" s="14"/>
      <c r="S1365" s="14"/>
      <c r="T1365" s="14">
        <f t="shared" si="217"/>
        <v>1</v>
      </c>
      <c r="U1365" s="14" t="s">
        <v>36</v>
      </c>
      <c r="V1365" s="14"/>
      <c r="W1365" s="14"/>
      <c r="X1365" s="14"/>
      <c r="Y1365" s="14"/>
      <c r="Z1365" s="14"/>
      <c r="AA1365" s="11"/>
      <c r="AB1365" s="14" t="str">
        <f t="shared" si="214"/>
        <v>10210|8 EMBALAGEM</v>
      </c>
      <c r="AC1365" t="str">
        <f t="shared" si="215"/>
        <v>|10210|</v>
      </c>
      <c r="AD1365" t="str">
        <f t="shared" si="216"/>
        <v>8 EMBALAGEM</v>
      </c>
    </row>
    <row r="1366" spans="1:30" ht="24" customHeight="1" x14ac:dyDescent="0.35">
      <c r="A1366" s="35">
        <v>46211</v>
      </c>
      <c r="B1366" s="14" t="s">
        <v>3094</v>
      </c>
      <c r="C1366" s="14"/>
      <c r="D1366" s="14" t="s">
        <v>3059</v>
      </c>
      <c r="E1366" s="14" t="s">
        <v>3524</v>
      </c>
      <c r="F1366" s="14" t="s">
        <v>1343</v>
      </c>
      <c r="G1366" s="14" t="s">
        <v>3059</v>
      </c>
      <c r="H1366" s="14" t="s">
        <v>3059</v>
      </c>
      <c r="I1366" s="9" t="s">
        <v>3059</v>
      </c>
      <c r="J1366" s="9">
        <v>50</v>
      </c>
      <c r="K1366" s="14">
        <f>IF($E1366="","",IFERROR(INDEX('01_Cad_Pecas'!$H$2:$H$5000,MATCH($E1366,'01_Cad_Pecas'!$D$2:$D$5000,0)),IFERROR(INDEX('01_Cad_Pecas'!$H$2:$H$5000,MATCH(VALUE($E1366),'01_Cad_Pecas'!$D$2:$D$5000,0)),"")))</f>
        <v>0</v>
      </c>
      <c r="L1366" s="14">
        <f>IF($E1366="","",IFERROR(INDEX('01_Cad_Pecas'!$I$2:$I$5000,MATCH($E1366,'01_Cad_Pecas'!$D$2:$D$5000,0)),IFERROR(INDEX('01_Cad_Pecas'!$I$2:$I$5000,MATCH(VALUE($E1366),'01_Cad_Pecas'!$D$2:$D$5000,0)),"")))</f>
        <v>0.32519999999999999</v>
      </c>
      <c r="M1366" s="14">
        <f t="shared" si="213"/>
        <v>16.259999999999998</v>
      </c>
      <c r="N1366" s="14">
        <v>46213</v>
      </c>
      <c r="O1366" s="14">
        <v>50</v>
      </c>
      <c r="P1366" s="14"/>
      <c r="Q1366" s="14"/>
      <c r="R1366" s="14"/>
      <c r="S1366" s="14"/>
      <c r="T1366" s="14">
        <f t="shared" si="217"/>
        <v>1</v>
      </c>
      <c r="U1366" s="14" t="s">
        <v>36</v>
      </c>
      <c r="V1366" s="14"/>
      <c r="W1366" s="14"/>
      <c r="X1366" s="14"/>
      <c r="Y1366" s="14"/>
      <c r="Z1366" s="14"/>
      <c r="AA1366" s="11"/>
      <c r="AB1366" s="14" t="str">
        <f t="shared" si="214"/>
        <v>10210|8 EMBALAGEM</v>
      </c>
      <c r="AC1366" t="str">
        <f t="shared" si="215"/>
        <v>|10210|</v>
      </c>
      <c r="AD1366" t="str">
        <f t="shared" si="216"/>
        <v>8 EMBALAGEM</v>
      </c>
    </row>
    <row r="1367" spans="1:30" ht="24" customHeight="1" x14ac:dyDescent="0.35">
      <c r="A1367" s="35">
        <v>46211</v>
      </c>
      <c r="B1367" s="14" t="s">
        <v>3094</v>
      </c>
      <c r="C1367" s="14"/>
      <c r="D1367" s="14" t="s">
        <v>3059</v>
      </c>
      <c r="E1367" s="14" t="s">
        <v>3525</v>
      </c>
      <c r="F1367" s="14" t="s">
        <v>1348</v>
      </c>
      <c r="G1367" s="14" t="s">
        <v>3059</v>
      </c>
      <c r="H1367" s="14" t="s">
        <v>3059</v>
      </c>
      <c r="I1367" s="9" t="s">
        <v>3059</v>
      </c>
      <c r="J1367" s="9">
        <v>90</v>
      </c>
      <c r="K1367" s="14">
        <f>IF($E1367="","",IFERROR(INDEX('01_Cad_Pecas'!$H$2:$H$5000,MATCH($E1367,'01_Cad_Pecas'!$D$2:$D$5000,0)),IFERROR(INDEX('01_Cad_Pecas'!$H$2:$H$5000,MATCH(VALUE($E1367),'01_Cad_Pecas'!$D$2:$D$5000,0)),"")))</f>
        <v>0</v>
      </c>
      <c r="L1367" s="14">
        <f>IF($E1367="","",IFERROR(INDEX('01_Cad_Pecas'!$I$2:$I$5000,MATCH($E1367,'01_Cad_Pecas'!$D$2:$D$5000,0)),IFERROR(INDEX('01_Cad_Pecas'!$I$2:$I$5000,MATCH(VALUE($E1367),'01_Cad_Pecas'!$D$2:$D$5000,0)),"")))</f>
        <v>0.32519999999999999</v>
      </c>
      <c r="M1367" s="14">
        <f t="shared" si="213"/>
        <v>29.268000000000001</v>
      </c>
      <c r="N1367" s="14">
        <v>46213</v>
      </c>
      <c r="O1367" s="14">
        <v>90</v>
      </c>
      <c r="P1367" s="14"/>
      <c r="Q1367" s="14"/>
      <c r="R1367" s="14"/>
      <c r="S1367" s="14"/>
      <c r="T1367" s="14">
        <f t="shared" si="217"/>
        <v>1</v>
      </c>
      <c r="U1367" s="14" t="s">
        <v>36</v>
      </c>
      <c r="V1367" s="14"/>
      <c r="W1367" s="14"/>
      <c r="X1367" s="14"/>
      <c r="Y1367" s="14"/>
      <c r="Z1367" s="14"/>
      <c r="AA1367" s="11"/>
      <c r="AB1367" s="14" t="str">
        <f t="shared" si="214"/>
        <v>10210|8 EMBALAGEM</v>
      </c>
      <c r="AC1367" t="str">
        <f t="shared" si="215"/>
        <v>|10210|</v>
      </c>
      <c r="AD1367" t="str">
        <f t="shared" si="216"/>
        <v>8 EMBALAGEM</v>
      </c>
    </row>
    <row r="1368" spans="1:30" ht="24" customHeight="1" x14ac:dyDescent="0.35">
      <c r="A1368" s="35">
        <v>46211</v>
      </c>
      <c r="B1368" s="14" t="s">
        <v>3094</v>
      </c>
      <c r="C1368" s="14"/>
      <c r="D1368" s="14" t="s">
        <v>3059</v>
      </c>
      <c r="E1368" s="14" t="s">
        <v>3517</v>
      </c>
      <c r="F1368" s="14" t="s">
        <v>1355</v>
      </c>
      <c r="G1368" s="14" t="s">
        <v>3059</v>
      </c>
      <c r="H1368" s="14" t="s">
        <v>3059</v>
      </c>
      <c r="I1368" s="9" t="s">
        <v>3059</v>
      </c>
      <c r="J1368" s="9">
        <v>20</v>
      </c>
      <c r="K1368" s="14">
        <f>IF($E1368="","",IFERROR(INDEX('01_Cad_Pecas'!$H$2:$H$5000,MATCH($E1368,'01_Cad_Pecas'!$D$2:$D$5000,0)),IFERROR(INDEX('01_Cad_Pecas'!$H$2:$H$5000,MATCH(VALUE($E1368),'01_Cad_Pecas'!$D$2:$D$5000,0)),"")))</f>
        <v>0</v>
      </c>
      <c r="L1368" s="14">
        <f>IF($E1368="","",IFERROR(INDEX('01_Cad_Pecas'!$I$2:$I$5000,MATCH($E1368,'01_Cad_Pecas'!$D$2:$D$5000,0)),IFERROR(INDEX('01_Cad_Pecas'!$I$2:$I$5000,MATCH(VALUE($E1368),'01_Cad_Pecas'!$D$2:$D$5000,0)),"")))</f>
        <v>0.32519999999999999</v>
      </c>
      <c r="M1368" s="14">
        <f t="shared" si="213"/>
        <v>6.5039999999999996</v>
      </c>
      <c r="N1368" s="14">
        <v>46213</v>
      </c>
      <c r="O1368" s="14">
        <v>20</v>
      </c>
      <c r="P1368" s="14"/>
      <c r="Q1368" s="14"/>
      <c r="R1368" s="14"/>
      <c r="S1368" s="14"/>
      <c r="T1368" s="14">
        <f t="shared" si="217"/>
        <v>1</v>
      </c>
      <c r="U1368" s="14" t="s">
        <v>36</v>
      </c>
      <c r="V1368" s="14"/>
      <c r="W1368" s="14"/>
      <c r="X1368" s="14"/>
      <c r="Y1368" s="14"/>
      <c r="Z1368" s="14"/>
      <c r="AA1368" s="11"/>
      <c r="AB1368" s="14" t="str">
        <f t="shared" si="214"/>
        <v>10210|8 EMBALAGEM</v>
      </c>
      <c r="AC1368" t="str">
        <f t="shared" si="215"/>
        <v>|10210|</v>
      </c>
      <c r="AD1368" t="str">
        <f t="shared" si="216"/>
        <v>8 EMBALAGEM</v>
      </c>
    </row>
    <row r="1369" spans="1:30" ht="24" customHeight="1" x14ac:dyDescent="0.35">
      <c r="A1369" s="35">
        <v>46211</v>
      </c>
      <c r="B1369" s="14" t="s">
        <v>3094</v>
      </c>
      <c r="C1369" s="14"/>
      <c r="D1369" s="14" t="s">
        <v>3059</v>
      </c>
      <c r="E1369" s="14" t="s">
        <v>3518</v>
      </c>
      <c r="F1369" s="14" t="s">
        <v>1356</v>
      </c>
      <c r="G1369" s="14" t="s">
        <v>3059</v>
      </c>
      <c r="H1369" s="14" t="s">
        <v>3059</v>
      </c>
      <c r="I1369" s="9" t="s">
        <v>3059</v>
      </c>
      <c r="J1369" s="9">
        <v>3</v>
      </c>
      <c r="K1369" s="14">
        <f>IF($E1369="","",IFERROR(INDEX('01_Cad_Pecas'!$H$2:$H$5000,MATCH($E1369,'01_Cad_Pecas'!$D$2:$D$5000,0)),IFERROR(INDEX('01_Cad_Pecas'!$H$2:$H$5000,MATCH(VALUE($E1369),'01_Cad_Pecas'!$D$2:$D$5000,0)),"")))</f>
        <v>0</v>
      </c>
      <c r="L1369" s="14">
        <f>IF($E1369="","",IFERROR(INDEX('01_Cad_Pecas'!$I$2:$I$5000,MATCH($E1369,'01_Cad_Pecas'!$D$2:$D$5000,0)),IFERROR(INDEX('01_Cad_Pecas'!$I$2:$I$5000,MATCH(VALUE($E1369),'01_Cad_Pecas'!$D$2:$D$5000,0)),"")))</f>
        <v>0.32519999999999999</v>
      </c>
      <c r="M1369" s="14">
        <f t="shared" si="213"/>
        <v>0.97560000000000002</v>
      </c>
      <c r="N1369" s="14">
        <v>46213</v>
      </c>
      <c r="O1369" s="14">
        <v>3</v>
      </c>
      <c r="P1369" s="14"/>
      <c r="Q1369" s="14"/>
      <c r="R1369" s="14"/>
      <c r="S1369" s="14"/>
      <c r="T1369" s="14">
        <f t="shared" si="217"/>
        <v>1</v>
      </c>
      <c r="U1369" s="14" t="s">
        <v>36</v>
      </c>
      <c r="V1369" s="14"/>
      <c r="W1369" s="14"/>
      <c r="X1369" s="14"/>
      <c r="Y1369" s="14"/>
      <c r="Z1369" s="14"/>
      <c r="AA1369" s="11"/>
      <c r="AB1369" s="14" t="str">
        <f t="shared" si="214"/>
        <v>10210|8 EMBALAGEM</v>
      </c>
      <c r="AC1369" t="str">
        <f t="shared" si="215"/>
        <v>|10210|</v>
      </c>
      <c r="AD1369" t="str">
        <f t="shared" si="216"/>
        <v>8 EMBALAGEM</v>
      </c>
    </row>
    <row r="1370" spans="1:30" ht="24" customHeight="1" x14ac:dyDescent="0.35">
      <c r="A1370" s="35">
        <v>46211</v>
      </c>
      <c r="B1370" s="14" t="s">
        <v>3094</v>
      </c>
      <c r="C1370" s="14"/>
      <c r="D1370" s="14" t="s">
        <v>3059</v>
      </c>
      <c r="E1370" s="14" t="s">
        <v>3509</v>
      </c>
      <c r="F1370" s="14" t="s">
        <v>1360</v>
      </c>
      <c r="G1370" s="14" t="s">
        <v>3059</v>
      </c>
      <c r="H1370" s="14" t="s">
        <v>3059</v>
      </c>
      <c r="I1370" s="9" t="s">
        <v>3059</v>
      </c>
      <c r="J1370" s="9">
        <v>18</v>
      </c>
      <c r="K1370" s="14">
        <f>IF($E1370="","",IFERROR(INDEX('01_Cad_Pecas'!$H$2:$H$5000,MATCH($E1370,'01_Cad_Pecas'!$D$2:$D$5000,0)),IFERROR(INDEX('01_Cad_Pecas'!$H$2:$H$5000,MATCH(VALUE($E1370),'01_Cad_Pecas'!$D$2:$D$5000,0)),"")))</f>
        <v>0</v>
      </c>
      <c r="L1370" s="14">
        <f>IF($E1370="","",IFERROR(INDEX('01_Cad_Pecas'!$I$2:$I$5000,MATCH($E1370,'01_Cad_Pecas'!$D$2:$D$5000,0)),IFERROR(INDEX('01_Cad_Pecas'!$I$2:$I$5000,MATCH(VALUE($E1370),'01_Cad_Pecas'!$D$2:$D$5000,0)),"")))</f>
        <v>0.32519999999999999</v>
      </c>
      <c r="M1370" s="14">
        <f t="shared" si="213"/>
        <v>5.8536000000000001</v>
      </c>
      <c r="N1370" s="14">
        <v>46213</v>
      </c>
      <c r="O1370" s="14">
        <v>18</v>
      </c>
      <c r="P1370" s="14"/>
      <c r="Q1370" s="14"/>
      <c r="R1370" s="14"/>
      <c r="S1370" s="14"/>
      <c r="T1370" s="14">
        <f t="shared" si="217"/>
        <v>1</v>
      </c>
      <c r="U1370" s="14" t="s">
        <v>36</v>
      </c>
      <c r="V1370" s="14"/>
      <c r="W1370" s="14"/>
      <c r="X1370" s="14"/>
      <c r="Y1370" s="14"/>
      <c r="Z1370" s="14"/>
      <c r="AA1370" s="11"/>
      <c r="AB1370" s="14" t="str">
        <f t="shared" si="214"/>
        <v>10210|8 EMBALAGEM</v>
      </c>
      <c r="AC1370" t="str">
        <f t="shared" si="215"/>
        <v>|10210|</v>
      </c>
      <c r="AD1370" t="str">
        <f t="shared" si="216"/>
        <v>8 EMBALAGEM</v>
      </c>
    </row>
    <row r="1371" spans="1:30" ht="24" customHeight="1" x14ac:dyDescent="0.35">
      <c r="A1371" s="35">
        <v>46211</v>
      </c>
      <c r="B1371" s="14" t="s">
        <v>3094</v>
      </c>
      <c r="C1371" s="14"/>
      <c r="D1371" s="14" t="s">
        <v>3059</v>
      </c>
      <c r="E1371" s="14" t="s">
        <v>3519</v>
      </c>
      <c r="F1371" s="14" t="s">
        <v>1368</v>
      </c>
      <c r="G1371" s="14" t="s">
        <v>3059</v>
      </c>
      <c r="H1371" s="14" t="s">
        <v>3059</v>
      </c>
      <c r="I1371" s="9" t="s">
        <v>3059</v>
      </c>
      <c r="J1371" s="9">
        <v>3</v>
      </c>
      <c r="K1371" s="14">
        <f>IF($E1371="","",IFERROR(INDEX('01_Cad_Pecas'!$H$2:$H$5000,MATCH($E1371,'01_Cad_Pecas'!$D$2:$D$5000,0)),IFERROR(INDEX('01_Cad_Pecas'!$H$2:$H$5000,MATCH(VALUE($E1371),'01_Cad_Pecas'!$D$2:$D$5000,0)),"")))</f>
        <v>0</v>
      </c>
      <c r="L1371" s="14">
        <f>IF($E1371="","",IFERROR(INDEX('01_Cad_Pecas'!$I$2:$I$5000,MATCH($E1371,'01_Cad_Pecas'!$D$2:$D$5000,0)),IFERROR(INDEX('01_Cad_Pecas'!$I$2:$I$5000,MATCH(VALUE($E1371),'01_Cad_Pecas'!$D$2:$D$5000,0)),"")))</f>
        <v>0.32519999999999999</v>
      </c>
      <c r="M1371" s="14">
        <f t="shared" si="213"/>
        <v>0.97560000000000002</v>
      </c>
      <c r="N1371" s="14">
        <v>46213</v>
      </c>
      <c r="O1371" s="14">
        <v>3</v>
      </c>
      <c r="P1371" s="14"/>
      <c r="Q1371" s="14"/>
      <c r="R1371" s="14"/>
      <c r="S1371" s="14"/>
      <c r="T1371" s="14">
        <f t="shared" si="217"/>
        <v>1</v>
      </c>
      <c r="U1371" s="14" t="s">
        <v>36</v>
      </c>
      <c r="V1371" s="14"/>
      <c r="W1371" s="14"/>
      <c r="X1371" s="14"/>
      <c r="Y1371" s="14"/>
      <c r="Z1371" s="14"/>
      <c r="AA1371" s="11"/>
      <c r="AB1371" s="14" t="str">
        <f t="shared" si="214"/>
        <v>10210|8 EMBALAGEM</v>
      </c>
      <c r="AC1371" t="str">
        <f t="shared" si="215"/>
        <v>|10210|</v>
      </c>
      <c r="AD1371" t="str">
        <f t="shared" si="216"/>
        <v>8 EMBALAGEM</v>
      </c>
    </row>
    <row r="1372" spans="1:30" ht="24" customHeight="1" x14ac:dyDescent="0.35">
      <c r="A1372" s="35">
        <v>46211</v>
      </c>
      <c r="B1372" s="14" t="s">
        <v>3094</v>
      </c>
      <c r="C1372" s="14"/>
      <c r="D1372" s="14" t="s">
        <v>3059</v>
      </c>
      <c r="E1372" s="14" t="s">
        <v>3520</v>
      </c>
      <c r="F1372" s="14" t="s">
        <v>1369</v>
      </c>
      <c r="G1372" s="14" t="s">
        <v>3059</v>
      </c>
      <c r="H1372" s="14" t="s">
        <v>3059</v>
      </c>
      <c r="I1372" s="9" t="s">
        <v>3059</v>
      </c>
      <c r="J1372" s="9">
        <v>3</v>
      </c>
      <c r="K1372" s="14">
        <f>IF($E1372="","",IFERROR(INDEX('01_Cad_Pecas'!$H$2:$H$5000,MATCH($E1372,'01_Cad_Pecas'!$D$2:$D$5000,0)),IFERROR(INDEX('01_Cad_Pecas'!$H$2:$H$5000,MATCH(VALUE($E1372),'01_Cad_Pecas'!$D$2:$D$5000,0)),"")))</f>
        <v>0</v>
      </c>
      <c r="L1372" s="14">
        <f>IF($E1372="","",IFERROR(INDEX('01_Cad_Pecas'!$I$2:$I$5000,MATCH($E1372,'01_Cad_Pecas'!$D$2:$D$5000,0)),IFERROR(INDEX('01_Cad_Pecas'!$I$2:$I$5000,MATCH(VALUE($E1372),'01_Cad_Pecas'!$D$2:$D$5000,0)),"")))</f>
        <v>0.32519999999999999</v>
      </c>
      <c r="M1372" s="14">
        <f t="shared" si="213"/>
        <v>0.97560000000000002</v>
      </c>
      <c r="N1372" s="14">
        <v>46213</v>
      </c>
      <c r="O1372" s="14">
        <v>3</v>
      </c>
      <c r="P1372" s="14"/>
      <c r="Q1372" s="14"/>
      <c r="R1372" s="14"/>
      <c r="S1372" s="14"/>
      <c r="T1372" s="14">
        <f t="shared" si="217"/>
        <v>1</v>
      </c>
      <c r="U1372" s="14" t="s">
        <v>36</v>
      </c>
      <c r="V1372" s="14"/>
      <c r="W1372" s="14"/>
      <c r="X1372" s="14"/>
      <c r="Y1372" s="14"/>
      <c r="Z1372" s="14"/>
      <c r="AA1372" s="11"/>
      <c r="AB1372" s="14" t="str">
        <f t="shared" si="214"/>
        <v>10210|8 EMBALAGEM</v>
      </c>
      <c r="AC1372" t="str">
        <f t="shared" si="215"/>
        <v>|10210|</v>
      </c>
      <c r="AD1372" t="str">
        <f t="shared" si="216"/>
        <v>8 EMBALAGEM</v>
      </c>
    </row>
    <row r="1373" spans="1:30" ht="24" customHeight="1" x14ac:dyDescent="0.35">
      <c r="A1373" s="35">
        <v>46211</v>
      </c>
      <c r="B1373" s="14" t="s">
        <v>3094</v>
      </c>
      <c r="C1373" s="14"/>
      <c r="D1373" s="14" t="s">
        <v>3059</v>
      </c>
      <c r="E1373" s="14" t="s">
        <v>3510</v>
      </c>
      <c r="F1373" s="14" t="s">
        <v>1371</v>
      </c>
      <c r="G1373" s="14" t="s">
        <v>3059</v>
      </c>
      <c r="H1373" s="14" t="s">
        <v>3059</v>
      </c>
      <c r="I1373" s="9" t="s">
        <v>3059</v>
      </c>
      <c r="J1373" s="9">
        <v>33</v>
      </c>
      <c r="K1373" s="14">
        <f>IF($E1373="","",IFERROR(INDEX('01_Cad_Pecas'!$H$2:$H$5000,MATCH($E1373,'01_Cad_Pecas'!$D$2:$D$5000,0)),IFERROR(INDEX('01_Cad_Pecas'!$H$2:$H$5000,MATCH(VALUE($E1373),'01_Cad_Pecas'!$D$2:$D$5000,0)),"")))</f>
        <v>0</v>
      </c>
      <c r="L1373" s="14">
        <f>IF($E1373="","",IFERROR(INDEX('01_Cad_Pecas'!$I$2:$I$5000,MATCH($E1373,'01_Cad_Pecas'!$D$2:$D$5000,0)),IFERROR(INDEX('01_Cad_Pecas'!$I$2:$I$5000,MATCH(VALUE($E1373),'01_Cad_Pecas'!$D$2:$D$5000,0)),"")))</f>
        <v>0.32519999999999999</v>
      </c>
      <c r="M1373" s="14">
        <f t="shared" si="213"/>
        <v>10.7316</v>
      </c>
      <c r="N1373" s="14">
        <v>46213</v>
      </c>
      <c r="O1373" s="14">
        <v>33</v>
      </c>
      <c r="P1373" s="14"/>
      <c r="Q1373" s="14"/>
      <c r="R1373" s="14"/>
      <c r="S1373" s="14"/>
      <c r="T1373" s="14">
        <f t="shared" si="217"/>
        <v>1</v>
      </c>
      <c r="U1373" s="14" t="s">
        <v>36</v>
      </c>
      <c r="V1373" s="14"/>
      <c r="W1373" s="14"/>
      <c r="X1373" s="14"/>
      <c r="Y1373" s="14"/>
      <c r="Z1373" s="14"/>
      <c r="AA1373" s="11"/>
      <c r="AB1373" s="14" t="str">
        <f t="shared" si="214"/>
        <v>10210|8 EMBALAGEM</v>
      </c>
      <c r="AC1373" t="str">
        <f t="shared" si="215"/>
        <v>|10210|</v>
      </c>
      <c r="AD1373" t="str">
        <f t="shared" si="216"/>
        <v>8 EMBALAGEM</v>
      </c>
    </row>
    <row r="1374" spans="1:30" ht="24" customHeight="1" x14ac:dyDescent="0.35">
      <c r="A1374" s="35">
        <v>46211</v>
      </c>
      <c r="B1374" s="14" t="s">
        <v>3094</v>
      </c>
      <c r="C1374" s="14"/>
      <c r="D1374" s="14" t="s">
        <v>3059</v>
      </c>
      <c r="E1374" s="14" t="s">
        <v>3526</v>
      </c>
      <c r="F1374" s="14" t="s">
        <v>1374</v>
      </c>
      <c r="G1374" s="14" t="s">
        <v>3059</v>
      </c>
      <c r="H1374" s="14" t="s">
        <v>3059</v>
      </c>
      <c r="I1374" s="9" t="s">
        <v>3059</v>
      </c>
      <c r="J1374" s="9">
        <v>20</v>
      </c>
      <c r="K1374" s="14">
        <f>IF($E1374="","",IFERROR(INDEX('01_Cad_Pecas'!$H$2:$H$5000,MATCH($E1374,'01_Cad_Pecas'!$D$2:$D$5000,0)),IFERROR(INDEX('01_Cad_Pecas'!$H$2:$H$5000,MATCH(VALUE($E1374),'01_Cad_Pecas'!$D$2:$D$5000,0)),"")))</f>
        <v>0</v>
      </c>
      <c r="L1374" s="14">
        <f>IF($E1374="","",IFERROR(INDEX('01_Cad_Pecas'!$I$2:$I$5000,MATCH($E1374,'01_Cad_Pecas'!$D$2:$D$5000,0)),IFERROR(INDEX('01_Cad_Pecas'!$I$2:$I$5000,MATCH(VALUE($E1374),'01_Cad_Pecas'!$D$2:$D$5000,0)),"")))</f>
        <v>0.32519999999999999</v>
      </c>
      <c r="M1374" s="14">
        <f t="shared" si="213"/>
        <v>6.5039999999999996</v>
      </c>
      <c r="N1374" s="14">
        <v>46213</v>
      </c>
      <c r="O1374" s="14">
        <v>20</v>
      </c>
      <c r="P1374" s="14"/>
      <c r="Q1374" s="14"/>
      <c r="R1374" s="14"/>
      <c r="S1374" s="14"/>
      <c r="T1374" s="14">
        <f t="shared" si="217"/>
        <v>1</v>
      </c>
      <c r="U1374" s="14" t="s">
        <v>36</v>
      </c>
      <c r="V1374" s="14"/>
      <c r="W1374" s="14"/>
      <c r="X1374" s="14"/>
      <c r="Y1374" s="14"/>
      <c r="Z1374" s="14"/>
      <c r="AA1374" s="11"/>
      <c r="AB1374" s="14" t="str">
        <f t="shared" si="214"/>
        <v>10210|8 EMBALAGEM</v>
      </c>
      <c r="AC1374" t="str">
        <f t="shared" si="215"/>
        <v>|10210|</v>
      </c>
      <c r="AD1374" t="str">
        <f t="shared" si="216"/>
        <v>8 EMBALAGEM</v>
      </c>
    </row>
    <row r="1375" spans="1:30" ht="24" customHeight="1" x14ac:dyDescent="0.35">
      <c r="A1375" s="35">
        <v>46211</v>
      </c>
      <c r="B1375" s="14" t="s">
        <v>3094</v>
      </c>
      <c r="C1375" s="14"/>
      <c r="D1375" s="14" t="s">
        <v>3059</v>
      </c>
      <c r="E1375" s="14" t="s">
        <v>3511</v>
      </c>
      <c r="F1375" s="14" t="s">
        <v>1375</v>
      </c>
      <c r="G1375" s="14" t="s">
        <v>3059</v>
      </c>
      <c r="H1375" s="14" t="s">
        <v>3059</v>
      </c>
      <c r="I1375" s="9" t="s">
        <v>3059</v>
      </c>
      <c r="J1375" s="9">
        <v>11</v>
      </c>
      <c r="K1375" s="14">
        <f>IF($E1375="","",IFERROR(INDEX('01_Cad_Pecas'!$H$2:$H$5000,MATCH($E1375,'01_Cad_Pecas'!$D$2:$D$5000,0)),IFERROR(INDEX('01_Cad_Pecas'!$H$2:$H$5000,MATCH(VALUE($E1375),'01_Cad_Pecas'!$D$2:$D$5000,0)),"")))</f>
        <v>0</v>
      </c>
      <c r="L1375" s="14">
        <f>IF($E1375="","",IFERROR(INDEX('01_Cad_Pecas'!$I$2:$I$5000,MATCH($E1375,'01_Cad_Pecas'!$D$2:$D$5000,0)),IFERROR(INDEX('01_Cad_Pecas'!$I$2:$I$5000,MATCH(VALUE($E1375),'01_Cad_Pecas'!$D$2:$D$5000,0)),"")))</f>
        <v>0.32519999999999999</v>
      </c>
      <c r="M1375" s="14">
        <f t="shared" si="213"/>
        <v>3.5771999999999999</v>
      </c>
      <c r="N1375" s="14">
        <v>46213</v>
      </c>
      <c r="O1375" s="14">
        <v>11</v>
      </c>
      <c r="P1375" s="14"/>
      <c r="Q1375" s="14"/>
      <c r="R1375" s="14"/>
      <c r="S1375" s="14"/>
      <c r="T1375" s="14">
        <f t="shared" si="217"/>
        <v>1</v>
      </c>
      <c r="U1375" s="14" t="s">
        <v>36</v>
      </c>
      <c r="V1375" s="14"/>
      <c r="W1375" s="14"/>
      <c r="X1375" s="14"/>
      <c r="Y1375" s="14"/>
      <c r="Z1375" s="14"/>
      <c r="AA1375" s="11"/>
      <c r="AB1375" s="14" t="str">
        <f t="shared" si="214"/>
        <v>10210|8 EMBALAGEM</v>
      </c>
      <c r="AC1375" t="str">
        <f t="shared" si="215"/>
        <v>|10210|</v>
      </c>
      <c r="AD1375" t="str">
        <f t="shared" si="216"/>
        <v>8 EMBALAGEM</v>
      </c>
    </row>
    <row r="1376" spans="1:30" ht="24" customHeight="1" x14ac:dyDescent="0.35">
      <c r="A1376" s="35">
        <v>46211</v>
      </c>
      <c r="B1376" s="14" t="s">
        <v>3094</v>
      </c>
      <c r="C1376" s="14"/>
      <c r="D1376" s="14" t="s">
        <v>3059</v>
      </c>
      <c r="E1376" s="14" t="s">
        <v>3527</v>
      </c>
      <c r="F1376" s="14" t="s">
        <v>1376</v>
      </c>
      <c r="G1376" s="14" t="s">
        <v>3059</v>
      </c>
      <c r="H1376" s="14" t="s">
        <v>3059</v>
      </c>
      <c r="I1376" s="9" t="s">
        <v>3059</v>
      </c>
      <c r="J1376" s="9">
        <v>1</v>
      </c>
      <c r="K1376" s="14">
        <f>IF($E1376="","",IFERROR(INDEX('01_Cad_Pecas'!$H$2:$H$5000,MATCH($E1376,'01_Cad_Pecas'!$D$2:$D$5000,0)),IFERROR(INDEX('01_Cad_Pecas'!$H$2:$H$5000,MATCH(VALUE($E1376),'01_Cad_Pecas'!$D$2:$D$5000,0)),"")))</f>
        <v>0</v>
      </c>
      <c r="L1376" s="14">
        <f>IF($E1376="","",IFERROR(INDEX('01_Cad_Pecas'!$I$2:$I$5000,MATCH($E1376,'01_Cad_Pecas'!$D$2:$D$5000,0)),IFERROR(INDEX('01_Cad_Pecas'!$I$2:$I$5000,MATCH(VALUE($E1376),'01_Cad_Pecas'!$D$2:$D$5000,0)),"")))</f>
        <v>0.32519999999999999</v>
      </c>
      <c r="M1376" s="14">
        <f t="shared" si="213"/>
        <v>0.32519999999999999</v>
      </c>
      <c r="N1376" s="14">
        <v>46213</v>
      </c>
      <c r="O1376" s="14">
        <v>1</v>
      </c>
      <c r="P1376" s="14"/>
      <c r="Q1376" s="14"/>
      <c r="R1376" s="14"/>
      <c r="S1376" s="14"/>
      <c r="T1376" s="14">
        <f t="shared" si="217"/>
        <v>1</v>
      </c>
      <c r="U1376" s="14" t="s">
        <v>36</v>
      </c>
      <c r="V1376" s="14"/>
      <c r="W1376" s="14"/>
      <c r="X1376" s="14"/>
      <c r="Y1376" s="14"/>
      <c r="Z1376" s="14"/>
      <c r="AA1376" s="11"/>
      <c r="AB1376" s="14" t="str">
        <f t="shared" si="214"/>
        <v>10210|8 EMBALAGEM</v>
      </c>
      <c r="AC1376" t="str">
        <f t="shared" si="215"/>
        <v>|10210|</v>
      </c>
      <c r="AD1376" t="str">
        <f t="shared" si="216"/>
        <v>8 EMBALAGEM</v>
      </c>
    </row>
    <row r="1377" spans="1:30" ht="24" customHeight="1" x14ac:dyDescent="0.35">
      <c r="A1377" s="35">
        <v>46211</v>
      </c>
      <c r="B1377" s="14" t="s">
        <v>3094</v>
      </c>
      <c r="C1377" s="14"/>
      <c r="D1377" s="14" t="s">
        <v>3059</v>
      </c>
      <c r="E1377" s="14" t="s">
        <v>3512</v>
      </c>
      <c r="F1377" s="14" t="s">
        <v>1379</v>
      </c>
      <c r="G1377" s="14" t="s">
        <v>3059</v>
      </c>
      <c r="H1377" s="14" t="s">
        <v>3059</v>
      </c>
      <c r="I1377" s="9" t="s">
        <v>3059</v>
      </c>
      <c r="J1377" s="9">
        <v>10</v>
      </c>
      <c r="K1377" s="14">
        <f>IF($E1377="","",IFERROR(INDEX('01_Cad_Pecas'!$H$2:$H$5000,MATCH($E1377,'01_Cad_Pecas'!$D$2:$D$5000,0)),IFERROR(INDEX('01_Cad_Pecas'!$H$2:$H$5000,MATCH(VALUE($E1377),'01_Cad_Pecas'!$D$2:$D$5000,0)),"")))</f>
        <v>0</v>
      </c>
      <c r="L1377" s="14">
        <f>IF($E1377="","",IFERROR(INDEX('01_Cad_Pecas'!$I$2:$I$5000,MATCH($E1377,'01_Cad_Pecas'!$D$2:$D$5000,0)),IFERROR(INDEX('01_Cad_Pecas'!$I$2:$I$5000,MATCH(VALUE($E1377),'01_Cad_Pecas'!$D$2:$D$5000,0)),"")))</f>
        <v>0.32519999999999999</v>
      </c>
      <c r="M1377" s="14">
        <f t="shared" si="213"/>
        <v>3.2519999999999998</v>
      </c>
      <c r="N1377" s="14">
        <v>46213</v>
      </c>
      <c r="O1377" s="14">
        <v>10</v>
      </c>
      <c r="P1377" s="14"/>
      <c r="Q1377" s="14"/>
      <c r="R1377" s="14"/>
      <c r="S1377" s="14"/>
      <c r="T1377" s="14">
        <f t="shared" si="217"/>
        <v>1</v>
      </c>
      <c r="U1377" s="14" t="s">
        <v>36</v>
      </c>
      <c r="V1377" s="14"/>
      <c r="W1377" s="14"/>
      <c r="X1377" s="14"/>
      <c r="Y1377" s="14"/>
      <c r="Z1377" s="14"/>
      <c r="AA1377" s="11"/>
      <c r="AB1377" s="14" t="str">
        <f t="shared" si="214"/>
        <v>10210|8 EMBALAGEM</v>
      </c>
      <c r="AC1377" t="str">
        <f t="shared" si="215"/>
        <v>|10210|</v>
      </c>
      <c r="AD1377" t="str">
        <f t="shared" si="216"/>
        <v>8 EMBALAGEM</v>
      </c>
    </row>
    <row r="1378" spans="1:30" ht="24" customHeight="1" x14ac:dyDescent="0.35">
      <c r="A1378" s="35">
        <v>46211</v>
      </c>
      <c r="B1378" s="14" t="s">
        <v>3094</v>
      </c>
      <c r="C1378" s="14"/>
      <c r="D1378" s="14" t="s">
        <v>3059</v>
      </c>
      <c r="E1378" s="14" t="s">
        <v>3492</v>
      </c>
      <c r="F1378" s="14" t="s">
        <v>1412</v>
      </c>
      <c r="G1378" s="14" t="s">
        <v>3059</v>
      </c>
      <c r="H1378" s="14" t="s">
        <v>3059</v>
      </c>
      <c r="I1378" s="9" t="s">
        <v>3059</v>
      </c>
      <c r="J1378" s="9">
        <v>32</v>
      </c>
      <c r="K1378" s="14">
        <f>IF($E1378="","",IFERROR(INDEX('01_Cad_Pecas'!$H$2:$H$5000,MATCH($E1378,'01_Cad_Pecas'!$D$2:$D$5000,0)),IFERROR(INDEX('01_Cad_Pecas'!$H$2:$H$5000,MATCH(VALUE($E1378),'01_Cad_Pecas'!$D$2:$D$5000,0)),"")))</f>
        <v>0</v>
      </c>
      <c r="L1378" s="14">
        <f>IF($E1378="","",IFERROR(INDEX('01_Cad_Pecas'!$I$2:$I$5000,MATCH($E1378,'01_Cad_Pecas'!$D$2:$D$5000,0)),IFERROR(INDEX('01_Cad_Pecas'!$I$2:$I$5000,MATCH(VALUE($E1378),'01_Cad_Pecas'!$D$2:$D$5000,0)),"")))</f>
        <v>0.32519999999999999</v>
      </c>
      <c r="M1378" s="14">
        <f t="shared" si="213"/>
        <v>10.4064</v>
      </c>
      <c r="N1378" s="14">
        <v>46213</v>
      </c>
      <c r="O1378" s="14">
        <v>32</v>
      </c>
      <c r="P1378" s="14"/>
      <c r="Q1378" s="14"/>
      <c r="R1378" s="14"/>
      <c r="S1378" s="14"/>
      <c r="T1378" s="14">
        <f t="shared" si="217"/>
        <v>1</v>
      </c>
      <c r="U1378" s="14" t="s">
        <v>36</v>
      </c>
      <c r="V1378" s="14"/>
      <c r="W1378" s="14"/>
      <c r="X1378" s="14"/>
      <c r="Y1378" s="14"/>
      <c r="Z1378" s="14"/>
      <c r="AA1378" s="11"/>
      <c r="AB1378" s="14" t="str">
        <f t="shared" si="214"/>
        <v>10210|8 EMBALAGEM</v>
      </c>
      <c r="AC1378" t="str">
        <f t="shared" si="215"/>
        <v>|10210|</v>
      </c>
      <c r="AD1378" t="str">
        <f t="shared" si="216"/>
        <v>8 EMBALAGEM</v>
      </c>
    </row>
    <row r="1379" spans="1:30" ht="24" customHeight="1" x14ac:dyDescent="0.35">
      <c r="A1379" s="35">
        <v>46211</v>
      </c>
      <c r="B1379" s="14" t="s">
        <v>3094</v>
      </c>
      <c r="C1379" s="14"/>
      <c r="D1379" s="14" t="s">
        <v>3059</v>
      </c>
      <c r="E1379" s="14" t="s">
        <v>3493</v>
      </c>
      <c r="F1379" s="14" t="s">
        <v>1413</v>
      </c>
      <c r="G1379" s="14" t="s">
        <v>3059</v>
      </c>
      <c r="H1379" s="14" t="s">
        <v>3059</v>
      </c>
      <c r="I1379" s="9" t="s">
        <v>3059</v>
      </c>
      <c r="J1379" s="9">
        <v>6</v>
      </c>
      <c r="K1379" s="14">
        <f>IF($E1379="","",IFERROR(INDEX('01_Cad_Pecas'!$H$2:$H$5000,MATCH($E1379,'01_Cad_Pecas'!$D$2:$D$5000,0)),IFERROR(INDEX('01_Cad_Pecas'!$H$2:$H$5000,MATCH(VALUE($E1379),'01_Cad_Pecas'!$D$2:$D$5000,0)),"")))</f>
        <v>0</v>
      </c>
      <c r="L1379" s="14">
        <f>IF($E1379="","",IFERROR(INDEX('01_Cad_Pecas'!$I$2:$I$5000,MATCH($E1379,'01_Cad_Pecas'!$D$2:$D$5000,0)),IFERROR(INDEX('01_Cad_Pecas'!$I$2:$I$5000,MATCH(VALUE($E1379),'01_Cad_Pecas'!$D$2:$D$5000,0)),"")))</f>
        <v>0.32519999999999999</v>
      </c>
      <c r="M1379" s="14">
        <f t="shared" si="213"/>
        <v>1.9512</v>
      </c>
      <c r="N1379" s="14">
        <v>46213</v>
      </c>
      <c r="O1379" s="14">
        <v>6</v>
      </c>
      <c r="P1379" s="14"/>
      <c r="Q1379" s="14"/>
      <c r="R1379" s="14"/>
      <c r="S1379" s="14"/>
      <c r="T1379" s="14">
        <f t="shared" si="217"/>
        <v>1</v>
      </c>
      <c r="U1379" s="14" t="s">
        <v>36</v>
      </c>
      <c r="V1379" s="14"/>
      <c r="W1379" s="14"/>
      <c r="X1379" s="14"/>
      <c r="Y1379" s="14"/>
      <c r="Z1379" s="14"/>
      <c r="AA1379" s="11"/>
      <c r="AB1379" s="14" t="str">
        <f t="shared" si="214"/>
        <v>10210|8 EMBALAGEM</v>
      </c>
      <c r="AC1379" t="str">
        <f t="shared" si="215"/>
        <v>|10210|</v>
      </c>
      <c r="AD1379" t="str">
        <f t="shared" si="216"/>
        <v>8 EMBALAGEM</v>
      </c>
    </row>
    <row r="1380" spans="1:30" ht="24" customHeight="1" x14ac:dyDescent="0.35">
      <c r="A1380" s="35">
        <v>46211</v>
      </c>
      <c r="B1380" s="14" t="s">
        <v>3094</v>
      </c>
      <c r="C1380" s="14"/>
      <c r="D1380" s="14" t="s">
        <v>3059</v>
      </c>
      <c r="E1380" s="14" t="s">
        <v>3494</v>
      </c>
      <c r="F1380" s="14" t="s">
        <v>1415</v>
      </c>
      <c r="G1380" s="14" t="s">
        <v>3059</v>
      </c>
      <c r="H1380" s="14" t="s">
        <v>3059</v>
      </c>
      <c r="I1380" s="9" t="s">
        <v>3059</v>
      </c>
      <c r="J1380" s="9">
        <v>440</v>
      </c>
      <c r="K1380" s="14">
        <f>IF($E1380="","",IFERROR(INDEX('01_Cad_Pecas'!$H$2:$H$5000,MATCH($E1380,'01_Cad_Pecas'!$D$2:$D$5000,0)),IFERROR(INDEX('01_Cad_Pecas'!$H$2:$H$5000,MATCH(VALUE($E1380),'01_Cad_Pecas'!$D$2:$D$5000,0)),"")))</f>
        <v>0</v>
      </c>
      <c r="L1380" s="14">
        <f>IF($E1380="","",IFERROR(INDEX('01_Cad_Pecas'!$I$2:$I$5000,MATCH($E1380,'01_Cad_Pecas'!$D$2:$D$5000,0)),IFERROR(INDEX('01_Cad_Pecas'!$I$2:$I$5000,MATCH(VALUE($E1380),'01_Cad_Pecas'!$D$2:$D$5000,0)),"")))</f>
        <v>0.32519999999999999</v>
      </c>
      <c r="M1380" s="14">
        <f t="shared" si="213"/>
        <v>143.08799999999999</v>
      </c>
      <c r="N1380" s="14">
        <v>46213</v>
      </c>
      <c r="O1380" s="14">
        <v>440</v>
      </c>
      <c r="P1380" s="14"/>
      <c r="Q1380" s="14"/>
      <c r="R1380" s="14"/>
      <c r="S1380" s="14"/>
      <c r="T1380" s="14">
        <f t="shared" si="217"/>
        <v>1</v>
      </c>
      <c r="U1380" s="14" t="s">
        <v>36</v>
      </c>
      <c r="V1380" s="14"/>
      <c r="W1380" s="14"/>
      <c r="X1380" s="14"/>
      <c r="Y1380" s="14"/>
      <c r="Z1380" s="14"/>
      <c r="AA1380" s="11"/>
      <c r="AB1380" s="14" t="str">
        <f t="shared" si="214"/>
        <v>10210|8 EMBALAGEM</v>
      </c>
      <c r="AC1380" t="str">
        <f t="shared" si="215"/>
        <v>|10210|</v>
      </c>
      <c r="AD1380" t="str">
        <f t="shared" si="216"/>
        <v>8 EMBALAGEM</v>
      </c>
    </row>
    <row r="1381" spans="1:30" ht="24" customHeight="1" x14ac:dyDescent="0.35">
      <c r="A1381" s="35">
        <v>46211</v>
      </c>
      <c r="B1381" s="14" t="s">
        <v>3094</v>
      </c>
      <c r="C1381" s="14"/>
      <c r="D1381" s="14" t="s">
        <v>3059</v>
      </c>
      <c r="E1381" s="14" t="s">
        <v>3495</v>
      </c>
      <c r="F1381" s="14" t="s">
        <v>1418</v>
      </c>
      <c r="G1381" s="14" t="s">
        <v>3059</v>
      </c>
      <c r="H1381" s="14" t="s">
        <v>3059</v>
      </c>
      <c r="I1381" s="9" t="s">
        <v>3059</v>
      </c>
      <c r="J1381" s="9">
        <v>110</v>
      </c>
      <c r="K1381" s="14">
        <f>IF($E1381="","",IFERROR(INDEX('01_Cad_Pecas'!$H$2:$H$5000,MATCH($E1381,'01_Cad_Pecas'!$D$2:$D$5000,0)),IFERROR(INDEX('01_Cad_Pecas'!$H$2:$H$5000,MATCH(VALUE($E1381),'01_Cad_Pecas'!$D$2:$D$5000,0)),"")))</f>
        <v>0</v>
      </c>
      <c r="L1381" s="14">
        <f>IF($E1381="","",IFERROR(INDEX('01_Cad_Pecas'!$I$2:$I$5000,MATCH($E1381,'01_Cad_Pecas'!$D$2:$D$5000,0)),IFERROR(INDEX('01_Cad_Pecas'!$I$2:$I$5000,MATCH(VALUE($E1381),'01_Cad_Pecas'!$D$2:$D$5000,0)),"")))</f>
        <v>0.32519999999999999</v>
      </c>
      <c r="M1381" s="14">
        <f t="shared" si="213"/>
        <v>35.771999999999998</v>
      </c>
      <c r="N1381" s="14">
        <v>46213</v>
      </c>
      <c r="O1381" s="14">
        <v>110</v>
      </c>
      <c r="P1381" s="14"/>
      <c r="Q1381" s="14"/>
      <c r="R1381" s="14"/>
      <c r="S1381" s="14"/>
      <c r="T1381" s="14">
        <f t="shared" si="217"/>
        <v>1</v>
      </c>
      <c r="U1381" s="14" t="s">
        <v>36</v>
      </c>
      <c r="V1381" s="14"/>
      <c r="W1381" s="14"/>
      <c r="X1381" s="14"/>
      <c r="Y1381" s="14"/>
      <c r="Z1381" s="14"/>
      <c r="AA1381" s="11"/>
      <c r="AB1381" s="14" t="str">
        <f t="shared" si="214"/>
        <v>10210|8 EMBALAGEM</v>
      </c>
      <c r="AC1381" t="str">
        <f t="shared" si="215"/>
        <v>|10210|</v>
      </c>
      <c r="AD1381" t="str">
        <f t="shared" si="216"/>
        <v>8 EMBALAGEM</v>
      </c>
    </row>
    <row r="1382" spans="1:30" ht="24" customHeight="1" x14ac:dyDescent="0.35">
      <c r="A1382" s="35">
        <v>46211</v>
      </c>
      <c r="B1382" s="14" t="s">
        <v>3094</v>
      </c>
      <c r="C1382" s="14"/>
      <c r="D1382" s="14" t="s">
        <v>3059</v>
      </c>
      <c r="E1382" s="14" t="s">
        <v>3487</v>
      </c>
      <c r="F1382" s="14" t="s">
        <v>1419</v>
      </c>
      <c r="G1382" s="14" t="s">
        <v>3059</v>
      </c>
      <c r="H1382" s="14" t="s">
        <v>3059</v>
      </c>
      <c r="I1382" s="9" t="s">
        <v>3059</v>
      </c>
      <c r="J1382" s="9">
        <v>36</v>
      </c>
      <c r="K1382" s="14">
        <f>IF($E1382="","",IFERROR(INDEX('01_Cad_Pecas'!$H$2:$H$5000,MATCH($E1382,'01_Cad_Pecas'!$D$2:$D$5000,0)),IFERROR(INDEX('01_Cad_Pecas'!$H$2:$H$5000,MATCH(VALUE($E1382),'01_Cad_Pecas'!$D$2:$D$5000,0)),"")))</f>
        <v>0</v>
      </c>
      <c r="L1382" s="14">
        <f>IF($E1382="","",IFERROR(INDEX('01_Cad_Pecas'!$I$2:$I$5000,MATCH($E1382,'01_Cad_Pecas'!$D$2:$D$5000,0)),IFERROR(INDEX('01_Cad_Pecas'!$I$2:$I$5000,MATCH(VALUE($E1382),'01_Cad_Pecas'!$D$2:$D$5000,0)),"")))</f>
        <v>0.32519999999999999</v>
      </c>
      <c r="M1382" s="14">
        <f t="shared" si="213"/>
        <v>11.7072</v>
      </c>
      <c r="N1382" s="14">
        <v>46213</v>
      </c>
      <c r="O1382" s="14">
        <v>36</v>
      </c>
      <c r="P1382" s="14"/>
      <c r="Q1382" s="14"/>
      <c r="R1382" s="14"/>
      <c r="S1382" s="14"/>
      <c r="T1382" s="14">
        <f t="shared" si="217"/>
        <v>1</v>
      </c>
      <c r="U1382" s="14" t="s">
        <v>36</v>
      </c>
      <c r="V1382" s="14"/>
      <c r="W1382" s="14"/>
      <c r="X1382" s="14"/>
      <c r="Y1382" s="14"/>
      <c r="Z1382" s="14"/>
      <c r="AA1382" s="11"/>
      <c r="AB1382" s="14" t="str">
        <f t="shared" si="214"/>
        <v>10210|8 EMBALAGEM</v>
      </c>
      <c r="AC1382" t="str">
        <f t="shared" si="215"/>
        <v>|10210|</v>
      </c>
      <c r="AD1382" t="str">
        <f t="shared" si="216"/>
        <v>8 EMBALAGEM</v>
      </c>
    </row>
    <row r="1383" spans="1:30" ht="24" customHeight="1" x14ac:dyDescent="0.35">
      <c r="A1383" s="35">
        <v>46211</v>
      </c>
      <c r="B1383" s="14" t="s">
        <v>3094</v>
      </c>
      <c r="C1383" s="14"/>
      <c r="D1383" s="14" t="s">
        <v>3059</v>
      </c>
      <c r="E1383" s="14" t="s">
        <v>3489</v>
      </c>
      <c r="F1383" s="14" t="s">
        <v>1428</v>
      </c>
      <c r="G1383" s="14" t="s">
        <v>3059</v>
      </c>
      <c r="H1383" s="14" t="s">
        <v>3059</v>
      </c>
      <c r="I1383" s="9" t="s">
        <v>3059</v>
      </c>
      <c r="J1383" s="9">
        <v>302</v>
      </c>
      <c r="K1383" s="14">
        <f>IF($E1383="","",IFERROR(INDEX('01_Cad_Pecas'!$H$2:$H$5000,MATCH($E1383,'01_Cad_Pecas'!$D$2:$D$5000,0)),IFERROR(INDEX('01_Cad_Pecas'!$H$2:$H$5000,MATCH(VALUE($E1383),'01_Cad_Pecas'!$D$2:$D$5000,0)),"")))</f>
        <v>0</v>
      </c>
      <c r="L1383" s="14">
        <f>IF($E1383="","",IFERROR(INDEX('01_Cad_Pecas'!$I$2:$I$5000,MATCH($E1383,'01_Cad_Pecas'!$D$2:$D$5000,0)),IFERROR(INDEX('01_Cad_Pecas'!$I$2:$I$5000,MATCH(VALUE($E1383),'01_Cad_Pecas'!$D$2:$D$5000,0)),"")))</f>
        <v>0.32519999999999999</v>
      </c>
      <c r="M1383" s="14">
        <f t="shared" si="213"/>
        <v>98.210399999999993</v>
      </c>
      <c r="N1383" s="14">
        <v>46213</v>
      </c>
      <c r="O1383" s="14">
        <v>302</v>
      </c>
      <c r="P1383" s="14"/>
      <c r="Q1383" s="14"/>
      <c r="R1383" s="14"/>
      <c r="S1383" s="14"/>
      <c r="T1383" s="14">
        <f t="shared" si="217"/>
        <v>1</v>
      </c>
      <c r="U1383" s="14" t="s">
        <v>36</v>
      </c>
      <c r="V1383" s="14"/>
      <c r="W1383" s="14"/>
      <c r="X1383" s="14"/>
      <c r="Y1383" s="14"/>
      <c r="Z1383" s="14"/>
      <c r="AA1383" s="11"/>
      <c r="AB1383" s="14" t="str">
        <f t="shared" si="214"/>
        <v>10210|8 EMBALAGEM</v>
      </c>
      <c r="AC1383" t="str">
        <f t="shared" si="215"/>
        <v>|10210|</v>
      </c>
      <c r="AD1383" t="str">
        <f t="shared" si="216"/>
        <v>8 EMBALAGEM</v>
      </c>
    </row>
    <row r="1384" spans="1:30" ht="24" customHeight="1" x14ac:dyDescent="0.35">
      <c r="A1384" s="35">
        <v>46211</v>
      </c>
      <c r="B1384" s="14" t="s">
        <v>3094</v>
      </c>
      <c r="C1384" s="14"/>
      <c r="D1384" s="14" t="s">
        <v>3059</v>
      </c>
      <c r="E1384" s="14" t="s">
        <v>3528</v>
      </c>
      <c r="F1384" s="14" t="s">
        <v>1440</v>
      </c>
      <c r="G1384" s="14" t="s">
        <v>3059</v>
      </c>
      <c r="H1384" s="14" t="s">
        <v>3059</v>
      </c>
      <c r="I1384" s="9" t="s">
        <v>3059</v>
      </c>
      <c r="J1384" s="9">
        <v>40</v>
      </c>
      <c r="K1384" s="14">
        <f>IF($E1384="","",IFERROR(INDEX('01_Cad_Pecas'!$H$2:$H$5000,MATCH($E1384,'01_Cad_Pecas'!$D$2:$D$5000,0)),IFERROR(INDEX('01_Cad_Pecas'!$H$2:$H$5000,MATCH(VALUE($E1384),'01_Cad_Pecas'!$D$2:$D$5000,0)),"")))</f>
        <v>0</v>
      </c>
      <c r="L1384" s="14">
        <f>IF($E1384="","",IFERROR(INDEX('01_Cad_Pecas'!$I$2:$I$5000,MATCH($E1384,'01_Cad_Pecas'!$D$2:$D$5000,0)),IFERROR(INDEX('01_Cad_Pecas'!$I$2:$I$5000,MATCH(VALUE($E1384),'01_Cad_Pecas'!$D$2:$D$5000,0)),"")))</f>
        <v>0.32519999999999999</v>
      </c>
      <c r="M1384" s="14">
        <f t="shared" si="213"/>
        <v>13.007999999999999</v>
      </c>
      <c r="N1384" s="14">
        <v>46213</v>
      </c>
      <c r="O1384" s="14">
        <v>40</v>
      </c>
      <c r="P1384" s="14"/>
      <c r="Q1384" s="14"/>
      <c r="R1384" s="14"/>
      <c r="S1384" s="14"/>
      <c r="T1384" s="14">
        <f t="shared" si="217"/>
        <v>1</v>
      </c>
      <c r="U1384" s="14" t="s">
        <v>36</v>
      </c>
      <c r="V1384" s="14"/>
      <c r="W1384" s="14"/>
      <c r="X1384" s="14"/>
      <c r="Y1384" s="14"/>
      <c r="Z1384" s="14"/>
      <c r="AA1384" s="11"/>
      <c r="AB1384" s="14" t="str">
        <f t="shared" si="214"/>
        <v>10210|8 EMBALAGEM</v>
      </c>
      <c r="AC1384" t="str">
        <f t="shared" si="215"/>
        <v>|10210|</v>
      </c>
      <c r="AD1384" t="str">
        <f t="shared" si="216"/>
        <v>8 EMBALAGEM</v>
      </c>
    </row>
    <row r="1385" spans="1:30" ht="24" customHeight="1" x14ac:dyDescent="0.35">
      <c r="A1385" s="35">
        <v>46211</v>
      </c>
      <c r="B1385" s="14" t="s">
        <v>3094</v>
      </c>
      <c r="C1385" s="14"/>
      <c r="D1385" s="14" t="s">
        <v>3059</v>
      </c>
      <c r="E1385" s="14" t="s">
        <v>3523</v>
      </c>
      <c r="F1385" s="14" t="s">
        <v>1441</v>
      </c>
      <c r="G1385" s="14" t="s">
        <v>3059</v>
      </c>
      <c r="H1385" s="14" t="s">
        <v>3059</v>
      </c>
      <c r="I1385" s="9" t="s">
        <v>3059</v>
      </c>
      <c r="J1385" s="9">
        <v>43</v>
      </c>
      <c r="K1385" s="14">
        <f>IF($E1385="","",IFERROR(INDEX('01_Cad_Pecas'!$H$2:$H$5000,MATCH($E1385,'01_Cad_Pecas'!$D$2:$D$5000,0)),IFERROR(INDEX('01_Cad_Pecas'!$H$2:$H$5000,MATCH(VALUE($E1385),'01_Cad_Pecas'!$D$2:$D$5000,0)),"")))</f>
        <v>0</v>
      </c>
      <c r="L1385" s="14">
        <f>IF($E1385="","",IFERROR(INDEX('01_Cad_Pecas'!$I$2:$I$5000,MATCH($E1385,'01_Cad_Pecas'!$D$2:$D$5000,0)),IFERROR(INDEX('01_Cad_Pecas'!$I$2:$I$5000,MATCH(VALUE($E1385),'01_Cad_Pecas'!$D$2:$D$5000,0)),"")))</f>
        <v>0.32519999999999999</v>
      </c>
      <c r="M1385" s="14">
        <f t="shared" si="213"/>
        <v>13.983599999999999</v>
      </c>
      <c r="N1385" s="14">
        <v>46213</v>
      </c>
      <c r="O1385" s="14">
        <v>43</v>
      </c>
      <c r="P1385" s="14"/>
      <c r="Q1385" s="14"/>
      <c r="R1385" s="14"/>
      <c r="S1385" s="14"/>
      <c r="T1385" s="14">
        <f t="shared" si="217"/>
        <v>1</v>
      </c>
      <c r="U1385" s="14" t="s">
        <v>36</v>
      </c>
      <c r="V1385" s="14"/>
      <c r="W1385" s="14"/>
      <c r="X1385" s="14"/>
      <c r="Y1385" s="14"/>
      <c r="Z1385" s="14"/>
      <c r="AA1385" s="11"/>
      <c r="AB1385" s="14" t="str">
        <f t="shared" si="214"/>
        <v>10210|8 EMBALAGEM</v>
      </c>
      <c r="AC1385" t="str">
        <f t="shared" si="215"/>
        <v>|10210|</v>
      </c>
      <c r="AD1385" t="str">
        <f t="shared" si="216"/>
        <v>8 EMBALAGEM</v>
      </c>
    </row>
    <row r="1386" spans="1:30" ht="24" customHeight="1" x14ac:dyDescent="0.35">
      <c r="A1386" s="35">
        <v>46203</v>
      </c>
      <c r="B1386" s="14" t="s">
        <v>3095</v>
      </c>
      <c r="C1386" s="14"/>
      <c r="D1386" s="14" t="s">
        <v>3047</v>
      </c>
      <c r="E1386" s="14" t="s">
        <v>3425</v>
      </c>
      <c r="F1386" s="14" t="s">
        <v>556</v>
      </c>
      <c r="G1386" s="14" t="s">
        <v>3047</v>
      </c>
      <c r="H1386" s="14" t="s">
        <v>3047</v>
      </c>
      <c r="I1386" s="9" t="s">
        <v>3047</v>
      </c>
      <c r="J1386" s="9">
        <v>52</v>
      </c>
      <c r="K1386" s="14">
        <f>IF($E1386="","",IFERROR(INDEX('01_Cad_Pecas'!$H$2:$H$5000,MATCH($E1386,'01_Cad_Pecas'!$D$2:$D$5000,0)),IFERROR(INDEX('01_Cad_Pecas'!$H$2:$H$5000,MATCH(VALUE($E1386),'01_Cad_Pecas'!$D$2:$D$5000,0)),"")))</f>
        <v>3</v>
      </c>
      <c r="L1386" s="14">
        <f>IF($E1386="","",IFERROR(INDEX('01_Cad_Pecas'!$I$2:$I$5000,MATCH($E1386,'01_Cad_Pecas'!$D$2:$D$5000,0)),IFERROR(INDEX('01_Cad_Pecas'!$I$2:$I$5000,MATCH(VALUE($E1386),'01_Cad_Pecas'!$D$2:$D$5000,0)),"")))</f>
        <v>6.7799999999999999E-2</v>
      </c>
      <c r="M1386" s="14">
        <f t="shared" si="213"/>
        <v>6.5255999999999998</v>
      </c>
      <c r="N1386" s="14">
        <v>46206</v>
      </c>
      <c r="O1386" s="14">
        <v>52</v>
      </c>
      <c r="P1386" s="14"/>
      <c r="Q1386" s="14"/>
      <c r="R1386" s="14"/>
      <c r="S1386" s="14"/>
      <c r="T1386" s="14">
        <f t="shared" si="217"/>
        <v>1</v>
      </c>
      <c r="U1386" s="14" t="s">
        <v>36</v>
      </c>
      <c r="V1386" s="14"/>
      <c r="W1386" s="14"/>
      <c r="X1386" s="14"/>
      <c r="Y1386" s="14"/>
      <c r="Z1386" s="14"/>
      <c r="AA1386" s="11"/>
      <c r="AB1386" s="14" t="str">
        <f t="shared" si="214"/>
        <v>10199,10201|10 FURADEIRAS</v>
      </c>
      <c r="AC1386" t="str">
        <f t="shared" si="215"/>
        <v>|10199|10201|</v>
      </c>
      <c r="AD1386" t="str">
        <f t="shared" si="216"/>
        <v>10 FURADEIRAS</v>
      </c>
    </row>
    <row r="1387" spans="1:30" ht="24" customHeight="1" x14ac:dyDescent="0.35">
      <c r="A1387" s="35">
        <v>46203</v>
      </c>
      <c r="B1387" s="14" t="s">
        <v>3095</v>
      </c>
      <c r="C1387" s="14"/>
      <c r="D1387" s="14" t="s">
        <v>3047</v>
      </c>
      <c r="E1387" s="14" t="s">
        <v>3426</v>
      </c>
      <c r="F1387" s="14" t="s">
        <v>555</v>
      </c>
      <c r="G1387" s="14" t="s">
        <v>3047</v>
      </c>
      <c r="H1387" s="14" t="s">
        <v>3047</v>
      </c>
      <c r="I1387" s="9" t="s">
        <v>3047</v>
      </c>
      <c r="J1387" s="9">
        <v>52</v>
      </c>
      <c r="K1387" s="14">
        <f>IF($E1387="","",IFERROR(INDEX('01_Cad_Pecas'!$H$2:$H$5000,MATCH($E1387,'01_Cad_Pecas'!$D$2:$D$5000,0)),IFERROR(INDEX('01_Cad_Pecas'!$H$2:$H$5000,MATCH(VALUE($E1387),'01_Cad_Pecas'!$D$2:$D$5000,0)),"")))</f>
        <v>3</v>
      </c>
      <c r="L1387" s="14">
        <f>IF($E1387="","",IFERROR(INDEX('01_Cad_Pecas'!$I$2:$I$5000,MATCH($E1387,'01_Cad_Pecas'!$D$2:$D$5000,0)),IFERROR(INDEX('01_Cad_Pecas'!$I$2:$I$5000,MATCH(VALUE($E1387),'01_Cad_Pecas'!$D$2:$D$5000,0)),"")))</f>
        <v>6.7799999999999999E-2</v>
      </c>
      <c r="M1387" s="14">
        <f t="shared" si="213"/>
        <v>6.5255999999999998</v>
      </c>
      <c r="N1387" s="14">
        <v>46206</v>
      </c>
      <c r="O1387" s="14">
        <v>52</v>
      </c>
      <c r="P1387" s="14"/>
      <c r="Q1387" s="14"/>
      <c r="R1387" s="14"/>
      <c r="S1387" s="14"/>
      <c r="T1387" s="14">
        <f t="shared" si="217"/>
        <v>1</v>
      </c>
      <c r="U1387" s="14" t="s">
        <v>36</v>
      </c>
      <c r="V1387" s="14"/>
      <c r="W1387" s="14"/>
      <c r="X1387" s="14"/>
      <c r="Y1387" s="14"/>
      <c r="Z1387" s="14"/>
      <c r="AA1387" s="11"/>
      <c r="AB1387" s="14" t="str">
        <f t="shared" si="214"/>
        <v>10199,10201|10 FURADEIRAS</v>
      </c>
      <c r="AC1387" t="str">
        <f t="shared" si="215"/>
        <v>|10199|10201|</v>
      </c>
      <c r="AD1387" t="str">
        <f t="shared" si="216"/>
        <v>10 FURADEIRAS</v>
      </c>
    </row>
    <row r="1388" spans="1:30" ht="24" customHeight="1" x14ac:dyDescent="0.35">
      <c r="A1388" s="35">
        <v>46203</v>
      </c>
      <c r="B1388" s="14" t="s">
        <v>3095</v>
      </c>
      <c r="C1388" s="14"/>
      <c r="D1388" s="14" t="s">
        <v>3047</v>
      </c>
      <c r="E1388" s="14" t="s">
        <v>3427</v>
      </c>
      <c r="F1388" s="14" t="s">
        <v>3180</v>
      </c>
      <c r="G1388" s="14" t="s">
        <v>3047</v>
      </c>
      <c r="H1388" s="14" t="s">
        <v>3047</v>
      </c>
      <c r="I1388" s="9" t="s">
        <v>3047</v>
      </c>
      <c r="J1388" s="9">
        <v>108</v>
      </c>
      <c r="K1388" s="14">
        <f>IF($E1388="","",IFERROR(INDEX('01_Cad_Pecas'!$H$2:$H$5000,MATCH($E1388,'01_Cad_Pecas'!$D$2:$D$5000,0)),IFERROR(INDEX('01_Cad_Pecas'!$H$2:$H$5000,MATCH(VALUE($E1388),'01_Cad_Pecas'!$D$2:$D$5000,0)),"")))</f>
        <v>3</v>
      </c>
      <c r="L1388" s="14">
        <f>IF($E1388="","",IFERROR(INDEX('01_Cad_Pecas'!$I$2:$I$5000,MATCH($E1388,'01_Cad_Pecas'!$D$2:$D$5000,0)),IFERROR(INDEX('01_Cad_Pecas'!$I$2:$I$5000,MATCH(VALUE($E1388),'01_Cad_Pecas'!$D$2:$D$5000,0)),"")))</f>
        <v>6.7799999999999999E-2</v>
      </c>
      <c r="M1388" s="14">
        <f t="shared" si="213"/>
        <v>10.3224</v>
      </c>
      <c r="N1388" s="14">
        <v>46206</v>
      </c>
      <c r="O1388" s="14">
        <v>108</v>
      </c>
      <c r="P1388" s="14"/>
      <c r="Q1388" s="14"/>
      <c r="R1388" s="14"/>
      <c r="S1388" s="14"/>
      <c r="T1388" s="14">
        <f t="shared" si="217"/>
        <v>1</v>
      </c>
      <c r="U1388" s="14" t="s">
        <v>36</v>
      </c>
      <c r="V1388" s="14"/>
      <c r="W1388" s="14"/>
      <c r="X1388" s="14"/>
      <c r="Y1388" s="14"/>
      <c r="Z1388" s="14"/>
      <c r="AA1388" s="11"/>
      <c r="AB1388" s="14" t="str">
        <f t="shared" si="214"/>
        <v>10199,10201|10 FURADEIRAS</v>
      </c>
      <c r="AC1388" t="str">
        <f t="shared" si="215"/>
        <v>|10199|10201|</v>
      </c>
      <c r="AD1388" t="str">
        <f t="shared" si="216"/>
        <v>10 FURADEIRAS</v>
      </c>
    </row>
    <row r="1389" spans="1:30" ht="24" customHeight="1" x14ac:dyDescent="0.35">
      <c r="A1389" s="35">
        <v>46203</v>
      </c>
      <c r="B1389" s="14" t="s">
        <v>3095</v>
      </c>
      <c r="C1389" s="14"/>
      <c r="D1389" s="14" t="s">
        <v>3047</v>
      </c>
      <c r="E1389" s="14" t="s">
        <v>3428</v>
      </c>
      <c r="F1389" s="14" t="s">
        <v>3182</v>
      </c>
      <c r="G1389" s="14" t="s">
        <v>3047</v>
      </c>
      <c r="H1389" s="14" t="s">
        <v>3047</v>
      </c>
      <c r="I1389" s="9" t="s">
        <v>3047</v>
      </c>
      <c r="J1389" s="9">
        <v>108</v>
      </c>
      <c r="K1389" s="14">
        <f>IF($E1389="","",IFERROR(INDEX('01_Cad_Pecas'!$H$2:$H$5000,MATCH($E1389,'01_Cad_Pecas'!$D$2:$D$5000,0)),IFERROR(INDEX('01_Cad_Pecas'!$H$2:$H$5000,MATCH(VALUE($E1389),'01_Cad_Pecas'!$D$2:$D$5000,0)),"")))</f>
        <v>3</v>
      </c>
      <c r="L1389" s="14">
        <f>IF($E1389="","",IFERROR(INDEX('01_Cad_Pecas'!$I$2:$I$5000,MATCH($E1389,'01_Cad_Pecas'!$D$2:$D$5000,0)),IFERROR(INDEX('01_Cad_Pecas'!$I$2:$I$5000,MATCH(VALUE($E1389),'01_Cad_Pecas'!$D$2:$D$5000,0)),"")))</f>
        <v>6.7799999999999999E-2</v>
      </c>
      <c r="M1389" s="14">
        <f t="shared" si="213"/>
        <v>10.3224</v>
      </c>
      <c r="N1389" s="14">
        <v>46206</v>
      </c>
      <c r="O1389" s="14">
        <v>108</v>
      </c>
      <c r="P1389" s="14"/>
      <c r="Q1389" s="14"/>
      <c r="R1389" s="14"/>
      <c r="S1389" s="14"/>
      <c r="T1389" s="14">
        <f t="shared" si="217"/>
        <v>1</v>
      </c>
      <c r="U1389" s="14" t="s">
        <v>36</v>
      </c>
      <c r="V1389" s="14"/>
      <c r="W1389" s="14"/>
      <c r="X1389" s="14"/>
      <c r="Y1389" s="14"/>
      <c r="Z1389" s="14"/>
      <c r="AA1389" s="11"/>
      <c r="AB1389" s="14" t="str">
        <f t="shared" si="214"/>
        <v>10199,10201|10 FURADEIRAS</v>
      </c>
      <c r="AC1389" t="str">
        <f t="shared" si="215"/>
        <v>|10199|10201|</v>
      </c>
      <c r="AD1389" t="str">
        <f t="shared" si="216"/>
        <v>10 FURADEIRAS</v>
      </c>
    </row>
    <row r="1390" spans="1:30" ht="24" customHeight="1" x14ac:dyDescent="0.35">
      <c r="A1390" s="35">
        <v>46205</v>
      </c>
      <c r="B1390" s="14" t="s">
        <v>3091</v>
      </c>
      <c r="C1390" s="14"/>
      <c r="D1390" s="14" t="s">
        <v>3047</v>
      </c>
      <c r="E1390" s="14" t="s">
        <v>3427</v>
      </c>
      <c r="F1390" s="14" t="s">
        <v>3180</v>
      </c>
      <c r="G1390" s="14" t="s">
        <v>3047</v>
      </c>
      <c r="H1390" s="14" t="s">
        <v>3047</v>
      </c>
      <c r="I1390" s="9" t="s">
        <v>3047</v>
      </c>
      <c r="J1390" s="9">
        <v>514</v>
      </c>
      <c r="K1390" s="14">
        <f>IF($E1390="","",IFERROR(INDEX('01_Cad_Pecas'!$H$2:$H$5000,MATCH($E1390,'01_Cad_Pecas'!$D$2:$D$5000,0)),IFERROR(INDEX('01_Cad_Pecas'!$H$2:$H$5000,MATCH(VALUE($E1390),'01_Cad_Pecas'!$D$2:$D$5000,0)),"")))</f>
        <v>3</v>
      </c>
      <c r="L1390" s="14">
        <f>IF($E1390="","",IFERROR(INDEX('01_Cad_Pecas'!$I$2:$I$5000,MATCH($E1390,'01_Cad_Pecas'!$D$2:$D$5000,0)),IFERROR(INDEX('01_Cad_Pecas'!$I$2:$I$5000,MATCH(VALUE($E1390),'01_Cad_Pecas'!$D$2:$D$5000,0)),"")))</f>
        <v>6.7799999999999999E-2</v>
      </c>
      <c r="M1390" s="14">
        <f t="shared" si="213"/>
        <v>37.849199999999996</v>
      </c>
      <c r="N1390" s="9">
        <v>46205</v>
      </c>
      <c r="O1390" s="9">
        <v>514</v>
      </c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1"/>
      <c r="AB1390" s="14" t="str">
        <f t="shared" si="214"/>
        <v>10200,10202,10205|10 FURADEIRAS</v>
      </c>
      <c r="AC1390" t="str">
        <f t="shared" si="215"/>
        <v>|10200|10202|10205|</v>
      </c>
      <c r="AD1390" t="str">
        <f t="shared" si="216"/>
        <v>10 FURADEIRAS</v>
      </c>
    </row>
    <row r="1391" spans="1:30" ht="24" customHeight="1" x14ac:dyDescent="0.35">
      <c r="A1391" s="35">
        <v>46205</v>
      </c>
      <c r="B1391" s="14" t="s">
        <v>3091</v>
      </c>
      <c r="C1391" s="14"/>
      <c r="D1391" s="14" t="s">
        <v>3047</v>
      </c>
      <c r="E1391" s="14" t="s">
        <v>3428</v>
      </c>
      <c r="F1391" s="14" t="s">
        <v>3182</v>
      </c>
      <c r="G1391" s="14" t="s">
        <v>3047</v>
      </c>
      <c r="H1391" s="14" t="s">
        <v>3047</v>
      </c>
      <c r="I1391" s="9" t="s">
        <v>3047</v>
      </c>
      <c r="J1391" s="9">
        <v>514</v>
      </c>
      <c r="K1391" s="14">
        <f>IF($E1391="","",IFERROR(INDEX('01_Cad_Pecas'!$H$2:$H$5000,MATCH($E1391,'01_Cad_Pecas'!$D$2:$D$5000,0)),IFERROR(INDEX('01_Cad_Pecas'!$H$2:$H$5000,MATCH(VALUE($E1391),'01_Cad_Pecas'!$D$2:$D$5000,0)),"")))</f>
        <v>3</v>
      </c>
      <c r="L1391" s="14">
        <f>IF($E1391="","",IFERROR(INDEX('01_Cad_Pecas'!$I$2:$I$5000,MATCH($E1391,'01_Cad_Pecas'!$D$2:$D$5000,0)),IFERROR(INDEX('01_Cad_Pecas'!$I$2:$I$5000,MATCH(VALUE($E1391),'01_Cad_Pecas'!$D$2:$D$5000,0)),"")))</f>
        <v>6.7799999999999999E-2</v>
      </c>
      <c r="M1391" s="14">
        <f t="shared" si="213"/>
        <v>37.849199999999996</v>
      </c>
      <c r="N1391" s="9">
        <v>46205</v>
      </c>
      <c r="O1391" s="9">
        <v>514</v>
      </c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1"/>
      <c r="AB1391" s="14" t="str">
        <f t="shared" si="214"/>
        <v>10200,10202,10205|10 FURADEIRAS</v>
      </c>
      <c r="AC1391" t="str">
        <f t="shared" si="215"/>
        <v>|10200|10202|10205|</v>
      </c>
      <c r="AD1391" t="str">
        <f t="shared" si="216"/>
        <v>10 FURADEIRAS</v>
      </c>
    </row>
    <row r="1392" spans="1:30" ht="24" customHeight="1" x14ac:dyDescent="0.35">
      <c r="A1392" s="35">
        <v>46204</v>
      </c>
      <c r="B1392" s="14" t="s">
        <v>3093</v>
      </c>
      <c r="C1392" s="14"/>
      <c r="D1392" s="14" t="s">
        <v>3047</v>
      </c>
      <c r="E1392" s="14" t="s">
        <v>3427</v>
      </c>
      <c r="F1392" s="14" t="s">
        <v>3180</v>
      </c>
      <c r="G1392" s="14" t="s">
        <v>3047</v>
      </c>
      <c r="H1392" s="14" t="s">
        <v>3047</v>
      </c>
      <c r="I1392" s="9" t="s">
        <v>3047</v>
      </c>
      <c r="J1392" s="9">
        <v>600</v>
      </c>
      <c r="K1392" s="14">
        <f>IF($E1392="","",IFERROR(INDEX('01_Cad_Pecas'!$H$2:$H$5000,MATCH($E1392,'01_Cad_Pecas'!$D$2:$D$5000,0)),IFERROR(INDEX('01_Cad_Pecas'!$H$2:$H$5000,MATCH(VALUE($E1392),'01_Cad_Pecas'!$D$2:$D$5000,0)),"")))</f>
        <v>3</v>
      </c>
      <c r="L1392" s="14">
        <f>IF($E1392="","",IFERROR(INDEX('01_Cad_Pecas'!$I$2:$I$5000,MATCH($E1392,'01_Cad_Pecas'!$D$2:$D$5000,0)),IFERROR(INDEX('01_Cad_Pecas'!$I$2:$I$5000,MATCH(VALUE($E1392),'01_Cad_Pecas'!$D$2:$D$5000,0)),"")))</f>
        <v>6.7799999999999999E-2</v>
      </c>
      <c r="M1392" s="14">
        <f t="shared" si="213"/>
        <v>43.68</v>
      </c>
      <c r="N1392" s="14">
        <v>46206</v>
      </c>
      <c r="O1392" s="14">
        <v>600</v>
      </c>
      <c r="P1392" s="14"/>
      <c r="Q1392" s="14"/>
      <c r="R1392" s="14"/>
      <c r="S1392" s="14"/>
      <c r="T1392" s="14">
        <f>IF(OR($J1392="",$O1392=""),"",$O1392/$J1392)</f>
        <v>1</v>
      </c>
      <c r="U1392" s="14" t="s">
        <v>36</v>
      </c>
      <c r="V1392" s="14"/>
      <c r="W1392" s="14"/>
      <c r="X1392" s="14"/>
      <c r="Y1392" s="14"/>
      <c r="Z1392" s="14"/>
      <c r="AA1392" s="11"/>
      <c r="AB1392" s="14" t="str">
        <f t="shared" si="214"/>
        <v>10204|10 FURADEIRAS</v>
      </c>
      <c r="AC1392" t="str">
        <f t="shared" si="215"/>
        <v>|10204|</v>
      </c>
      <c r="AD1392" t="str">
        <f t="shared" si="216"/>
        <v>10 FURADEIRAS</v>
      </c>
    </row>
    <row r="1393" spans="1:30" ht="24" customHeight="1" x14ac:dyDescent="0.35">
      <c r="A1393" s="35">
        <v>46204</v>
      </c>
      <c r="B1393" s="14" t="s">
        <v>3093</v>
      </c>
      <c r="C1393" s="14"/>
      <c r="D1393" s="14" t="s">
        <v>3047</v>
      </c>
      <c r="E1393" s="14" t="s">
        <v>3428</v>
      </c>
      <c r="F1393" s="14" t="s">
        <v>3182</v>
      </c>
      <c r="G1393" s="14" t="s">
        <v>3047</v>
      </c>
      <c r="H1393" s="14" t="s">
        <v>3047</v>
      </c>
      <c r="I1393" s="9" t="s">
        <v>3047</v>
      </c>
      <c r="J1393" s="9">
        <v>600</v>
      </c>
      <c r="K1393" s="14">
        <f>IF($E1393="","",IFERROR(INDEX('01_Cad_Pecas'!$H$2:$H$5000,MATCH($E1393,'01_Cad_Pecas'!$D$2:$D$5000,0)),IFERROR(INDEX('01_Cad_Pecas'!$H$2:$H$5000,MATCH(VALUE($E1393),'01_Cad_Pecas'!$D$2:$D$5000,0)),"")))</f>
        <v>3</v>
      </c>
      <c r="L1393" s="14">
        <f>IF($E1393="","",IFERROR(INDEX('01_Cad_Pecas'!$I$2:$I$5000,MATCH($E1393,'01_Cad_Pecas'!$D$2:$D$5000,0)),IFERROR(INDEX('01_Cad_Pecas'!$I$2:$I$5000,MATCH(VALUE($E1393),'01_Cad_Pecas'!$D$2:$D$5000,0)),"")))</f>
        <v>6.7799999999999999E-2</v>
      </c>
      <c r="M1393" s="14">
        <f t="shared" si="213"/>
        <v>43.68</v>
      </c>
      <c r="N1393" s="14">
        <v>46206</v>
      </c>
      <c r="O1393" s="14">
        <v>600</v>
      </c>
      <c r="P1393" s="14"/>
      <c r="Q1393" s="14"/>
      <c r="R1393" s="14"/>
      <c r="S1393" s="14"/>
      <c r="T1393" s="14">
        <f>IF(OR($J1393="",$O1393=""),"",$O1393/$J1393)</f>
        <v>1</v>
      </c>
      <c r="U1393" s="14" t="s">
        <v>36</v>
      </c>
      <c r="V1393" s="14"/>
      <c r="W1393" s="14"/>
      <c r="X1393" s="14"/>
      <c r="Y1393" s="14"/>
      <c r="Z1393" s="14"/>
      <c r="AA1393" s="11"/>
      <c r="AB1393" s="14" t="str">
        <f t="shared" si="214"/>
        <v>10204|10 FURADEIRAS</v>
      </c>
      <c r="AC1393" t="str">
        <f t="shared" si="215"/>
        <v>|10204|</v>
      </c>
      <c r="AD1393" t="str">
        <f t="shared" si="216"/>
        <v>10 FURADEIRAS</v>
      </c>
    </row>
    <row r="1394" spans="1:30" ht="24" customHeight="1" x14ac:dyDescent="0.35">
      <c r="A1394" s="35">
        <v>46206</v>
      </c>
      <c r="B1394" s="14" t="s">
        <v>3094</v>
      </c>
      <c r="C1394" s="14"/>
      <c r="D1394" s="14" t="s">
        <v>3047</v>
      </c>
      <c r="E1394" s="14" t="s">
        <v>3427</v>
      </c>
      <c r="F1394" s="14" t="s">
        <v>3180</v>
      </c>
      <c r="G1394" s="14" t="s">
        <v>3047</v>
      </c>
      <c r="H1394" s="14" t="s">
        <v>3047</v>
      </c>
      <c r="I1394" s="9" t="s">
        <v>3047</v>
      </c>
      <c r="J1394" s="9">
        <v>302</v>
      </c>
      <c r="K1394" s="14">
        <f>IF($E1394="","",IFERROR(INDEX('01_Cad_Pecas'!$H$2:$H$5000,MATCH($E1394,'01_Cad_Pecas'!$D$2:$D$5000,0)),IFERROR(INDEX('01_Cad_Pecas'!$H$2:$H$5000,MATCH(VALUE($E1394),'01_Cad_Pecas'!$D$2:$D$5000,0)),"")))</f>
        <v>3</v>
      </c>
      <c r="L1394" s="14">
        <f>IF($E1394="","",IFERROR(INDEX('01_Cad_Pecas'!$I$2:$I$5000,MATCH($E1394,'01_Cad_Pecas'!$D$2:$D$5000,0)),IFERROR(INDEX('01_Cad_Pecas'!$I$2:$I$5000,MATCH(VALUE($E1394),'01_Cad_Pecas'!$D$2:$D$5000,0)),"")))</f>
        <v>6.7799999999999999E-2</v>
      </c>
      <c r="M1394" s="14">
        <f t="shared" si="213"/>
        <v>23.4756</v>
      </c>
      <c r="N1394" s="14">
        <v>46205</v>
      </c>
      <c r="O1394" s="9">
        <v>302</v>
      </c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1"/>
      <c r="AB1394" s="14" t="str">
        <f t="shared" si="214"/>
        <v>10210|10 FURADEIRAS</v>
      </c>
      <c r="AC1394" t="str">
        <f t="shared" si="215"/>
        <v>|10210|</v>
      </c>
      <c r="AD1394" t="str">
        <f t="shared" si="216"/>
        <v>10 FURADEIRAS</v>
      </c>
    </row>
    <row r="1395" spans="1:30" ht="24" customHeight="1" x14ac:dyDescent="0.35">
      <c r="A1395" s="35">
        <v>46206</v>
      </c>
      <c r="B1395" s="14" t="s">
        <v>3094</v>
      </c>
      <c r="C1395" s="14"/>
      <c r="D1395" s="14" t="s">
        <v>3047</v>
      </c>
      <c r="E1395" s="14" t="s">
        <v>3428</v>
      </c>
      <c r="F1395" s="14" t="s">
        <v>3182</v>
      </c>
      <c r="G1395" s="14" t="s">
        <v>3047</v>
      </c>
      <c r="H1395" s="14" t="s">
        <v>3047</v>
      </c>
      <c r="I1395" s="9" t="s">
        <v>3047</v>
      </c>
      <c r="J1395" s="9">
        <v>302</v>
      </c>
      <c r="K1395" s="14">
        <f>IF($E1395="","",IFERROR(INDEX('01_Cad_Pecas'!$H$2:$H$5000,MATCH($E1395,'01_Cad_Pecas'!$D$2:$D$5000,0)),IFERROR(INDEX('01_Cad_Pecas'!$H$2:$H$5000,MATCH(VALUE($E1395),'01_Cad_Pecas'!$D$2:$D$5000,0)),"")))</f>
        <v>3</v>
      </c>
      <c r="L1395" s="14">
        <f>IF($E1395="","",IFERROR(INDEX('01_Cad_Pecas'!$I$2:$I$5000,MATCH($E1395,'01_Cad_Pecas'!$D$2:$D$5000,0)),IFERROR(INDEX('01_Cad_Pecas'!$I$2:$I$5000,MATCH(VALUE($E1395),'01_Cad_Pecas'!$D$2:$D$5000,0)),"")))</f>
        <v>6.7799999999999999E-2</v>
      </c>
      <c r="M1395" s="14">
        <f t="shared" si="213"/>
        <v>23.4756</v>
      </c>
      <c r="N1395" s="14">
        <v>46205</v>
      </c>
      <c r="O1395" s="9">
        <v>302</v>
      </c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1"/>
      <c r="AB1395" s="14" t="str">
        <f t="shared" si="214"/>
        <v>10210|10 FURADEIRAS</v>
      </c>
      <c r="AC1395" t="str">
        <f t="shared" si="215"/>
        <v>|10210|</v>
      </c>
      <c r="AD1395" t="str">
        <f t="shared" si="216"/>
        <v>10 FURADEIRAS</v>
      </c>
    </row>
    <row r="1396" spans="1:30" ht="24" customHeight="1" x14ac:dyDescent="0.35">
      <c r="A1396" s="35">
        <v>46203</v>
      </c>
      <c r="B1396" s="14" t="s">
        <v>3095</v>
      </c>
      <c r="C1396" s="14"/>
      <c r="D1396" s="14" t="s">
        <v>3047</v>
      </c>
      <c r="E1396" s="14" t="s">
        <v>3529</v>
      </c>
      <c r="F1396" s="14" t="s">
        <v>3278</v>
      </c>
      <c r="G1396" s="14" t="s">
        <v>3047</v>
      </c>
      <c r="H1396" s="14" t="s">
        <v>3047</v>
      </c>
      <c r="I1396" s="9" t="s">
        <v>3047</v>
      </c>
      <c r="J1396" s="9">
        <v>776</v>
      </c>
      <c r="K1396" s="14">
        <f>IF($E1396="","",IFERROR(INDEX('01_Cad_Pecas'!$H$2:$H$5000,MATCH($E1396,'01_Cad_Pecas'!$D$2:$D$5000,0)),IFERROR(INDEX('01_Cad_Pecas'!$H$2:$H$5000,MATCH(VALUE($E1396),'01_Cad_Pecas'!$D$2:$D$5000,0)),"")))</f>
        <v>1.1000000000000001</v>
      </c>
      <c r="L1396" s="14">
        <f>IF($E1396="","",IFERROR(INDEX('01_Cad_Pecas'!$I$2:$I$5000,MATCH($E1396,'01_Cad_Pecas'!$D$2:$D$5000,0)),IFERROR(INDEX('01_Cad_Pecas'!$I$2:$I$5000,MATCH(VALUE($E1396),'01_Cad_Pecas'!$D$2:$D$5000,0)),"")))</f>
        <v>9.375E-2</v>
      </c>
      <c r="M1396" s="14">
        <f t="shared" si="213"/>
        <v>73.849999999999994</v>
      </c>
      <c r="N1396" s="14">
        <v>46206</v>
      </c>
      <c r="O1396" s="14">
        <v>776</v>
      </c>
      <c r="P1396" s="14"/>
      <c r="Q1396" s="14"/>
      <c r="R1396" s="14"/>
      <c r="S1396" s="14"/>
      <c r="T1396" s="14">
        <f t="shared" ref="T1396:T1402" si="218">IF(OR($J1396="",$O1396=""),"",$O1396/$J1396)</f>
        <v>1</v>
      </c>
      <c r="U1396" s="14" t="s">
        <v>36</v>
      </c>
      <c r="V1396" s="14"/>
      <c r="W1396" s="14"/>
      <c r="X1396" s="14"/>
      <c r="Y1396" s="14"/>
      <c r="Z1396" s="14"/>
      <c r="AA1396" s="11"/>
      <c r="AB1396" s="14" t="str">
        <f t="shared" si="214"/>
        <v>10199,10201|10 FURADEIRAS</v>
      </c>
      <c r="AC1396" t="str">
        <f t="shared" si="215"/>
        <v>|10199|10201|</v>
      </c>
      <c r="AD1396" t="str">
        <f t="shared" si="216"/>
        <v>10 FURADEIRAS</v>
      </c>
    </row>
    <row r="1397" spans="1:30" ht="24" customHeight="1" x14ac:dyDescent="0.35">
      <c r="A1397" s="35">
        <v>46203</v>
      </c>
      <c r="B1397" s="14" t="s">
        <v>3095</v>
      </c>
      <c r="C1397" s="14"/>
      <c r="D1397" s="14" t="s">
        <v>3047</v>
      </c>
      <c r="E1397" s="14" t="s">
        <v>3530</v>
      </c>
      <c r="F1397" s="14" t="s">
        <v>3280</v>
      </c>
      <c r="G1397" s="14" t="s">
        <v>3047</v>
      </c>
      <c r="H1397" s="14" t="s">
        <v>3047</v>
      </c>
      <c r="I1397" s="9" t="s">
        <v>3047</v>
      </c>
      <c r="J1397" s="9">
        <v>776</v>
      </c>
      <c r="K1397" s="14">
        <f>IF($E1397="","",IFERROR(INDEX('01_Cad_Pecas'!$H$2:$H$5000,MATCH($E1397,'01_Cad_Pecas'!$D$2:$D$5000,0)),IFERROR(INDEX('01_Cad_Pecas'!$H$2:$H$5000,MATCH(VALUE($E1397),'01_Cad_Pecas'!$D$2:$D$5000,0)),"")))</f>
        <v>1.1000000000000001</v>
      </c>
      <c r="L1397" s="14">
        <f>IF($E1397="","",IFERROR(INDEX('01_Cad_Pecas'!$I$2:$I$5000,MATCH($E1397,'01_Cad_Pecas'!$D$2:$D$5000,0)),IFERROR(INDEX('01_Cad_Pecas'!$I$2:$I$5000,MATCH(VALUE($E1397),'01_Cad_Pecas'!$D$2:$D$5000,0)),"")))</f>
        <v>9.375E-2</v>
      </c>
      <c r="M1397" s="14">
        <f t="shared" si="213"/>
        <v>73.849999999999994</v>
      </c>
      <c r="N1397" s="14">
        <v>46206</v>
      </c>
      <c r="O1397" s="14">
        <v>776</v>
      </c>
      <c r="P1397" s="14"/>
      <c r="Q1397" s="14"/>
      <c r="R1397" s="14"/>
      <c r="S1397" s="14"/>
      <c r="T1397" s="14">
        <f t="shared" si="218"/>
        <v>1</v>
      </c>
      <c r="U1397" s="14" t="s">
        <v>36</v>
      </c>
      <c r="V1397" s="14"/>
      <c r="W1397" s="14"/>
      <c r="X1397" s="14"/>
      <c r="Y1397" s="14"/>
      <c r="Z1397" s="14"/>
      <c r="AA1397" s="11"/>
      <c r="AB1397" s="14" t="str">
        <f t="shared" si="214"/>
        <v>10199,10201|10 FURADEIRAS</v>
      </c>
      <c r="AC1397" t="str">
        <f t="shared" si="215"/>
        <v>|10199|10201|</v>
      </c>
      <c r="AD1397" t="str">
        <f t="shared" si="216"/>
        <v>10 FURADEIRAS</v>
      </c>
    </row>
    <row r="1398" spans="1:30" ht="24" customHeight="1" x14ac:dyDescent="0.35">
      <c r="A1398" s="35">
        <v>46203</v>
      </c>
      <c r="B1398" s="14" t="s">
        <v>3095</v>
      </c>
      <c r="C1398" s="14"/>
      <c r="D1398" s="14" t="s">
        <v>3047</v>
      </c>
      <c r="E1398" s="14" t="s">
        <v>3407</v>
      </c>
      <c r="F1398" s="14" t="s">
        <v>3204</v>
      </c>
      <c r="G1398" s="14" t="s">
        <v>3047</v>
      </c>
      <c r="H1398" s="14" t="s">
        <v>3047</v>
      </c>
      <c r="I1398" s="9" t="s">
        <v>3047</v>
      </c>
      <c r="J1398" s="9">
        <v>156</v>
      </c>
      <c r="K1398" s="14">
        <f>IF($E1398="","",IFERROR(INDEX('01_Cad_Pecas'!$H$2:$H$5000,MATCH($E1398,'01_Cad_Pecas'!$D$2:$D$5000,0)),IFERROR(INDEX('01_Cad_Pecas'!$H$2:$H$5000,MATCH(VALUE($E1398),'01_Cad_Pecas'!$D$2:$D$5000,0)),"")))</f>
        <v>3</v>
      </c>
      <c r="L1398" s="14">
        <f>IF($E1398="","",IFERROR(INDEX('01_Cad_Pecas'!$I$2:$I$5000,MATCH($E1398,'01_Cad_Pecas'!$D$2:$D$5000,0)),IFERROR(INDEX('01_Cad_Pecas'!$I$2:$I$5000,MATCH(VALUE($E1398),'01_Cad_Pecas'!$D$2:$D$5000,0)),"")))</f>
        <v>6.7799999999999999E-2</v>
      </c>
      <c r="M1398" s="14">
        <f t="shared" si="213"/>
        <v>13.5768</v>
      </c>
      <c r="N1398" s="14">
        <v>46206</v>
      </c>
      <c r="O1398" s="14">
        <v>156</v>
      </c>
      <c r="P1398" s="14"/>
      <c r="Q1398" s="14"/>
      <c r="R1398" s="14"/>
      <c r="S1398" s="14"/>
      <c r="T1398" s="14">
        <f t="shared" si="218"/>
        <v>1</v>
      </c>
      <c r="U1398" s="14" t="s">
        <v>36</v>
      </c>
      <c r="V1398" s="14"/>
      <c r="W1398" s="14"/>
      <c r="X1398" s="14"/>
      <c r="Y1398" s="14"/>
      <c r="Z1398" s="14"/>
      <c r="AA1398" s="11"/>
      <c r="AB1398" s="14" t="str">
        <f t="shared" si="214"/>
        <v>10199,10201|10 FURADEIRAS</v>
      </c>
      <c r="AC1398" t="str">
        <f t="shared" si="215"/>
        <v>|10199|10201|</v>
      </c>
      <c r="AD1398" t="str">
        <f t="shared" si="216"/>
        <v>10 FURADEIRAS</v>
      </c>
    </row>
    <row r="1399" spans="1:30" ht="24" customHeight="1" x14ac:dyDescent="0.35">
      <c r="A1399" s="35">
        <v>46203</v>
      </c>
      <c r="B1399" s="14" t="s">
        <v>3095</v>
      </c>
      <c r="C1399" s="14"/>
      <c r="D1399" s="14" t="s">
        <v>3047</v>
      </c>
      <c r="E1399" s="14" t="s">
        <v>3531</v>
      </c>
      <c r="F1399" s="14" t="s">
        <v>3281</v>
      </c>
      <c r="G1399" s="14" t="s">
        <v>3047</v>
      </c>
      <c r="H1399" s="14" t="s">
        <v>3047</v>
      </c>
      <c r="I1399" s="9" t="s">
        <v>3047</v>
      </c>
      <c r="J1399" s="9">
        <v>1552</v>
      </c>
      <c r="K1399" s="14">
        <f>IF($E1399="","",IFERROR(INDEX('01_Cad_Pecas'!$H$2:$H$5000,MATCH($E1399,'01_Cad_Pecas'!$D$2:$D$5000,0)),IFERROR(INDEX('01_Cad_Pecas'!$H$2:$H$5000,MATCH(VALUE($E1399),'01_Cad_Pecas'!$D$2:$D$5000,0)),"")))</f>
        <v>1.1000000000000001</v>
      </c>
      <c r="L1399" s="14">
        <f>IF($E1399="","",IFERROR(INDEX('01_Cad_Pecas'!$I$2:$I$5000,MATCH($E1399,'01_Cad_Pecas'!$D$2:$D$5000,0)),IFERROR(INDEX('01_Cad_Pecas'!$I$2:$I$5000,MATCH(VALUE($E1399),'01_Cad_Pecas'!$D$2:$D$5000,0)),"")))</f>
        <v>9.375E-2</v>
      </c>
      <c r="M1399" s="14">
        <f t="shared" si="213"/>
        <v>146.6</v>
      </c>
      <c r="N1399" s="14">
        <v>46206</v>
      </c>
      <c r="O1399" s="14">
        <v>1552</v>
      </c>
      <c r="P1399" s="14"/>
      <c r="Q1399" s="14"/>
      <c r="R1399" s="14"/>
      <c r="S1399" s="14"/>
      <c r="T1399" s="14">
        <f t="shared" si="218"/>
        <v>1</v>
      </c>
      <c r="U1399" s="14" t="s">
        <v>36</v>
      </c>
      <c r="V1399" s="14"/>
      <c r="W1399" s="14"/>
      <c r="X1399" s="14"/>
      <c r="Y1399" s="14"/>
      <c r="Z1399" s="14"/>
      <c r="AA1399" s="11"/>
      <c r="AB1399" s="14" t="str">
        <f t="shared" si="214"/>
        <v>10199,10201|10 FURADEIRAS</v>
      </c>
      <c r="AC1399" t="str">
        <f t="shared" si="215"/>
        <v>|10199|10201|</v>
      </c>
      <c r="AD1399" t="str">
        <f t="shared" si="216"/>
        <v>10 FURADEIRAS</v>
      </c>
    </row>
    <row r="1400" spans="1:30" ht="24" customHeight="1" x14ac:dyDescent="0.35">
      <c r="A1400" s="35">
        <v>46203</v>
      </c>
      <c r="B1400" s="14" t="s">
        <v>3095</v>
      </c>
      <c r="C1400" s="14"/>
      <c r="D1400" s="14" t="s">
        <v>3047</v>
      </c>
      <c r="E1400" s="14" t="s">
        <v>3532</v>
      </c>
      <c r="F1400" s="14" t="s">
        <v>3285</v>
      </c>
      <c r="G1400" s="14" t="s">
        <v>3047</v>
      </c>
      <c r="H1400" s="14" t="s">
        <v>3047</v>
      </c>
      <c r="I1400" s="9" t="s">
        <v>3047</v>
      </c>
      <c r="J1400" s="9">
        <v>104</v>
      </c>
      <c r="K1400" s="14">
        <f>IF($E1400="","",IFERROR(INDEX('01_Cad_Pecas'!$H$2:$H$5000,MATCH($E1400,'01_Cad_Pecas'!$D$2:$D$5000,0)),IFERROR(INDEX('01_Cad_Pecas'!$H$2:$H$5000,MATCH(VALUE($E1400),'01_Cad_Pecas'!$D$2:$D$5000,0)),"")))</f>
        <v>1.1000000000000001</v>
      </c>
      <c r="L1400" s="14">
        <f>IF($E1400="","",IFERROR(INDEX('01_Cad_Pecas'!$I$2:$I$5000,MATCH($E1400,'01_Cad_Pecas'!$D$2:$D$5000,0)),IFERROR(INDEX('01_Cad_Pecas'!$I$2:$I$5000,MATCH(VALUE($E1400),'01_Cad_Pecas'!$D$2:$D$5000,0)),"")))</f>
        <v>9.375E-2</v>
      </c>
      <c r="M1400" s="14">
        <f t="shared" si="213"/>
        <v>10.85</v>
      </c>
      <c r="N1400" s="14">
        <v>46206</v>
      </c>
      <c r="O1400" s="14">
        <v>104</v>
      </c>
      <c r="P1400" s="14"/>
      <c r="Q1400" s="14"/>
      <c r="R1400" s="14"/>
      <c r="S1400" s="14"/>
      <c r="T1400" s="14">
        <f t="shared" si="218"/>
        <v>1</v>
      </c>
      <c r="U1400" s="14" t="s">
        <v>36</v>
      </c>
      <c r="V1400" s="14"/>
      <c r="W1400" s="14"/>
      <c r="X1400" s="14"/>
      <c r="Y1400" s="14"/>
      <c r="Z1400" s="14"/>
      <c r="AA1400" s="11"/>
      <c r="AB1400" s="14" t="str">
        <f t="shared" si="214"/>
        <v>10199,10201|10 FURADEIRAS</v>
      </c>
      <c r="AC1400" t="str">
        <f t="shared" si="215"/>
        <v>|10199|10201|</v>
      </c>
      <c r="AD1400" t="str">
        <f t="shared" si="216"/>
        <v>10 FURADEIRAS</v>
      </c>
    </row>
    <row r="1401" spans="1:30" ht="24" customHeight="1" x14ac:dyDescent="0.35">
      <c r="A1401" s="35">
        <v>46203</v>
      </c>
      <c r="B1401" s="14" t="s">
        <v>3095</v>
      </c>
      <c r="C1401" s="14"/>
      <c r="D1401" s="14" t="s">
        <v>3047</v>
      </c>
      <c r="E1401" s="14" t="s">
        <v>3533</v>
      </c>
      <c r="F1401" s="14" t="s">
        <v>3282</v>
      </c>
      <c r="G1401" s="14" t="s">
        <v>3047</v>
      </c>
      <c r="H1401" s="14" t="s">
        <v>3047</v>
      </c>
      <c r="I1401" s="9" t="s">
        <v>3047</v>
      </c>
      <c r="J1401" s="9">
        <v>320</v>
      </c>
      <c r="K1401" s="14">
        <f>IF($E1401="","",IFERROR(INDEX('01_Cad_Pecas'!$H$2:$H$5000,MATCH($E1401,'01_Cad_Pecas'!$D$2:$D$5000,0)),IFERROR(INDEX('01_Cad_Pecas'!$H$2:$H$5000,MATCH(VALUE($E1401),'01_Cad_Pecas'!$D$2:$D$5000,0)),"")))</f>
        <v>1.1000000000000001</v>
      </c>
      <c r="L1401" s="14">
        <f>IF($E1401="","",IFERROR(INDEX('01_Cad_Pecas'!$I$2:$I$5000,MATCH($E1401,'01_Cad_Pecas'!$D$2:$D$5000,0)),IFERROR(INDEX('01_Cad_Pecas'!$I$2:$I$5000,MATCH(VALUE($E1401),'01_Cad_Pecas'!$D$2:$D$5000,0)),"")))</f>
        <v>9.375E-2</v>
      </c>
      <c r="M1401" s="14">
        <f t="shared" si="213"/>
        <v>31.1</v>
      </c>
      <c r="N1401" s="14">
        <v>46206</v>
      </c>
      <c r="O1401" s="14">
        <v>320</v>
      </c>
      <c r="P1401" s="14"/>
      <c r="Q1401" s="14"/>
      <c r="R1401" s="14"/>
      <c r="S1401" s="14"/>
      <c r="T1401" s="14">
        <f t="shared" si="218"/>
        <v>1</v>
      </c>
      <c r="U1401" s="14" t="s">
        <v>36</v>
      </c>
      <c r="V1401" s="14"/>
      <c r="W1401" s="14"/>
      <c r="X1401" s="14"/>
      <c r="Y1401" s="14"/>
      <c r="Z1401" s="14"/>
      <c r="AA1401" s="11"/>
      <c r="AB1401" s="14" t="str">
        <f t="shared" si="214"/>
        <v>10199,10201|10 FURADEIRAS</v>
      </c>
      <c r="AC1401" t="str">
        <f t="shared" si="215"/>
        <v>|10199|10201|</v>
      </c>
      <c r="AD1401" t="str">
        <f t="shared" si="216"/>
        <v>10 FURADEIRAS</v>
      </c>
    </row>
    <row r="1402" spans="1:30" ht="24" customHeight="1" x14ac:dyDescent="0.35">
      <c r="A1402" s="35">
        <v>46203</v>
      </c>
      <c r="B1402" s="14" t="s">
        <v>3095</v>
      </c>
      <c r="C1402" s="14"/>
      <c r="D1402" s="14" t="s">
        <v>3047</v>
      </c>
      <c r="E1402" s="14" t="s">
        <v>3534</v>
      </c>
      <c r="F1402" s="14" t="s">
        <v>3283</v>
      </c>
      <c r="G1402" s="14" t="s">
        <v>3047</v>
      </c>
      <c r="H1402" s="14" t="s">
        <v>3047</v>
      </c>
      <c r="I1402" s="9" t="s">
        <v>3047</v>
      </c>
      <c r="J1402" s="9">
        <v>216</v>
      </c>
      <c r="K1402" s="14">
        <f>IF($E1402="","",IFERROR(INDEX('01_Cad_Pecas'!$H$2:$H$5000,MATCH($E1402,'01_Cad_Pecas'!$D$2:$D$5000,0)),IFERROR(INDEX('01_Cad_Pecas'!$H$2:$H$5000,MATCH(VALUE($E1402),'01_Cad_Pecas'!$D$2:$D$5000,0)),"")))</f>
        <v>1.1000000000000001</v>
      </c>
      <c r="L1402" s="14">
        <f>IF($E1402="","",IFERROR(INDEX('01_Cad_Pecas'!$I$2:$I$5000,MATCH($E1402,'01_Cad_Pecas'!$D$2:$D$5000,0)),IFERROR(INDEX('01_Cad_Pecas'!$I$2:$I$5000,MATCH(VALUE($E1402),'01_Cad_Pecas'!$D$2:$D$5000,0)),"")))</f>
        <v>9.375E-2</v>
      </c>
      <c r="M1402" s="14">
        <f t="shared" si="213"/>
        <v>21.35</v>
      </c>
      <c r="N1402" s="14">
        <v>46206</v>
      </c>
      <c r="O1402" s="14">
        <v>216</v>
      </c>
      <c r="P1402" s="14"/>
      <c r="Q1402" s="14"/>
      <c r="R1402" s="14"/>
      <c r="S1402" s="14"/>
      <c r="T1402" s="14">
        <f t="shared" si="218"/>
        <v>1</v>
      </c>
      <c r="U1402" s="14" t="s">
        <v>36</v>
      </c>
      <c r="V1402" s="14"/>
      <c r="W1402" s="14"/>
      <c r="X1402" s="14"/>
      <c r="Y1402" s="14"/>
      <c r="Z1402" s="14"/>
      <c r="AA1402" s="11"/>
      <c r="AB1402" s="14" t="str">
        <f t="shared" si="214"/>
        <v>10199,10201|10 FURADEIRAS</v>
      </c>
      <c r="AC1402" t="str">
        <f t="shared" si="215"/>
        <v>|10199|10201|</v>
      </c>
      <c r="AD1402" t="str">
        <f t="shared" si="216"/>
        <v>10 FURADEIRAS</v>
      </c>
    </row>
    <row r="1403" spans="1:30" ht="24" customHeight="1" x14ac:dyDescent="0.35">
      <c r="A1403" s="35">
        <v>46204</v>
      </c>
      <c r="B1403" s="14" t="s">
        <v>3091</v>
      </c>
      <c r="C1403" s="14"/>
      <c r="D1403" s="14" t="s">
        <v>3047</v>
      </c>
      <c r="E1403" s="14" t="s">
        <v>3529</v>
      </c>
      <c r="F1403" s="14" t="s">
        <v>3278</v>
      </c>
      <c r="G1403" s="14" t="s">
        <v>3047</v>
      </c>
      <c r="H1403" s="14" t="s">
        <v>3047</v>
      </c>
      <c r="I1403" s="9" t="s">
        <v>3047</v>
      </c>
      <c r="J1403" s="9">
        <v>70</v>
      </c>
      <c r="K1403" s="14">
        <f>IF($E1403="","",IFERROR(INDEX('01_Cad_Pecas'!$H$2:$H$5000,MATCH($E1403,'01_Cad_Pecas'!$D$2:$D$5000,0)),IFERROR(INDEX('01_Cad_Pecas'!$H$2:$H$5000,MATCH(VALUE($E1403),'01_Cad_Pecas'!$D$2:$D$5000,0)),"")))</f>
        <v>1.1000000000000001</v>
      </c>
      <c r="L1403" s="14">
        <f>IF($E1403="","",IFERROR(INDEX('01_Cad_Pecas'!$I$2:$I$5000,MATCH($E1403,'01_Cad_Pecas'!$D$2:$D$5000,0)),IFERROR(INDEX('01_Cad_Pecas'!$I$2:$I$5000,MATCH(VALUE($E1403),'01_Cad_Pecas'!$D$2:$D$5000,0)),"")))</f>
        <v>9.375E-2</v>
      </c>
      <c r="M1403" s="14">
        <f t="shared" si="213"/>
        <v>7.6624999999999996</v>
      </c>
      <c r="N1403" s="9">
        <v>46204</v>
      </c>
      <c r="O1403" s="9">
        <v>70</v>
      </c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1"/>
      <c r="AB1403" s="14" t="str">
        <f t="shared" si="214"/>
        <v>10200,10202,10205|10 FURADEIRAS</v>
      </c>
      <c r="AC1403" t="str">
        <f t="shared" si="215"/>
        <v>|10200|10202|10205|</v>
      </c>
      <c r="AD1403" t="str">
        <f t="shared" si="216"/>
        <v>10 FURADEIRAS</v>
      </c>
    </row>
    <row r="1404" spans="1:30" ht="24" customHeight="1" x14ac:dyDescent="0.35">
      <c r="A1404" s="35">
        <v>46204</v>
      </c>
      <c r="B1404" s="14" t="s">
        <v>3091</v>
      </c>
      <c r="C1404" s="14"/>
      <c r="D1404" s="14" t="s">
        <v>3047</v>
      </c>
      <c r="E1404" s="14" t="s">
        <v>3530</v>
      </c>
      <c r="F1404" s="14" t="s">
        <v>3280</v>
      </c>
      <c r="G1404" s="14" t="s">
        <v>3047</v>
      </c>
      <c r="H1404" s="14" t="s">
        <v>3047</v>
      </c>
      <c r="I1404" s="9" t="s">
        <v>3047</v>
      </c>
      <c r="J1404" s="9">
        <v>74</v>
      </c>
      <c r="K1404" s="14">
        <f>IF($E1404="","",IFERROR(INDEX('01_Cad_Pecas'!$H$2:$H$5000,MATCH($E1404,'01_Cad_Pecas'!$D$2:$D$5000,0)),IFERROR(INDEX('01_Cad_Pecas'!$H$2:$H$5000,MATCH(VALUE($E1404),'01_Cad_Pecas'!$D$2:$D$5000,0)),"")))</f>
        <v>1.1000000000000001</v>
      </c>
      <c r="L1404" s="14">
        <f>IF($E1404="","",IFERROR(INDEX('01_Cad_Pecas'!$I$2:$I$5000,MATCH($E1404,'01_Cad_Pecas'!$D$2:$D$5000,0)),IFERROR(INDEX('01_Cad_Pecas'!$I$2:$I$5000,MATCH(VALUE($E1404),'01_Cad_Pecas'!$D$2:$D$5000,0)),"")))</f>
        <v>9.375E-2</v>
      </c>
      <c r="M1404" s="14">
        <f t="shared" si="213"/>
        <v>8.0374999999999996</v>
      </c>
      <c r="N1404" s="9">
        <v>46204</v>
      </c>
      <c r="O1404" s="9">
        <v>74</v>
      </c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1"/>
      <c r="AB1404" s="14" t="str">
        <f t="shared" si="214"/>
        <v>10200,10202,10205|10 FURADEIRAS</v>
      </c>
      <c r="AC1404" t="str">
        <f t="shared" si="215"/>
        <v>|10200|10202|10205|</v>
      </c>
      <c r="AD1404" t="str">
        <f t="shared" si="216"/>
        <v>10 FURADEIRAS</v>
      </c>
    </row>
    <row r="1405" spans="1:30" ht="24" customHeight="1" x14ac:dyDescent="0.35">
      <c r="A1405" s="35">
        <v>46204</v>
      </c>
      <c r="B1405" s="14" t="s">
        <v>3091</v>
      </c>
      <c r="C1405" s="14"/>
      <c r="D1405" s="14" t="s">
        <v>3047</v>
      </c>
      <c r="E1405" s="14" t="s">
        <v>3531</v>
      </c>
      <c r="F1405" s="14" t="s">
        <v>3281</v>
      </c>
      <c r="G1405" s="14" t="s">
        <v>3047</v>
      </c>
      <c r="H1405" s="14" t="s">
        <v>3047</v>
      </c>
      <c r="I1405" s="9" t="s">
        <v>3047</v>
      </c>
      <c r="J1405" s="9">
        <v>140</v>
      </c>
      <c r="K1405" s="14">
        <f>IF($E1405="","",IFERROR(INDEX('01_Cad_Pecas'!$H$2:$H$5000,MATCH($E1405,'01_Cad_Pecas'!$D$2:$D$5000,0)),IFERROR(INDEX('01_Cad_Pecas'!$H$2:$H$5000,MATCH(VALUE($E1405),'01_Cad_Pecas'!$D$2:$D$5000,0)),"")))</f>
        <v>1.1000000000000001</v>
      </c>
      <c r="L1405" s="14">
        <f>IF($E1405="","",IFERROR(INDEX('01_Cad_Pecas'!$I$2:$I$5000,MATCH($E1405,'01_Cad_Pecas'!$D$2:$D$5000,0)),IFERROR(INDEX('01_Cad_Pecas'!$I$2:$I$5000,MATCH(VALUE($E1405),'01_Cad_Pecas'!$D$2:$D$5000,0)),"")))</f>
        <v>9.375E-2</v>
      </c>
      <c r="M1405" s="14">
        <f t="shared" si="213"/>
        <v>14.225</v>
      </c>
      <c r="N1405" s="9">
        <v>46204</v>
      </c>
      <c r="O1405" s="9">
        <v>140</v>
      </c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1"/>
      <c r="AB1405" s="14" t="str">
        <f t="shared" si="214"/>
        <v>10200,10202,10205|10 FURADEIRAS</v>
      </c>
      <c r="AC1405" t="str">
        <f t="shared" si="215"/>
        <v>|10200|10202|10205|</v>
      </c>
      <c r="AD1405" t="str">
        <f t="shared" si="216"/>
        <v>10 FURADEIRAS</v>
      </c>
    </row>
    <row r="1406" spans="1:30" ht="24" customHeight="1" x14ac:dyDescent="0.35">
      <c r="A1406" s="35">
        <v>46204</v>
      </c>
      <c r="B1406" s="14" t="s">
        <v>3091</v>
      </c>
      <c r="C1406" s="14"/>
      <c r="D1406" s="14" t="s">
        <v>3047</v>
      </c>
      <c r="E1406" s="14" t="s">
        <v>3533</v>
      </c>
      <c r="F1406" s="14" t="s">
        <v>3282</v>
      </c>
      <c r="G1406" s="14" t="s">
        <v>3047</v>
      </c>
      <c r="H1406" s="14" t="s">
        <v>3047</v>
      </c>
      <c r="I1406" s="9" t="s">
        <v>3047</v>
      </c>
      <c r="J1406" s="9">
        <v>1028</v>
      </c>
      <c r="K1406" s="14">
        <f>IF($E1406="","",IFERROR(INDEX('01_Cad_Pecas'!$H$2:$H$5000,MATCH($E1406,'01_Cad_Pecas'!$D$2:$D$5000,0)),IFERROR(INDEX('01_Cad_Pecas'!$H$2:$H$5000,MATCH(VALUE($E1406),'01_Cad_Pecas'!$D$2:$D$5000,0)),"")))</f>
        <v>1.1000000000000001</v>
      </c>
      <c r="L1406" s="14">
        <f>IF($E1406="","",IFERROR(INDEX('01_Cad_Pecas'!$I$2:$I$5000,MATCH($E1406,'01_Cad_Pecas'!$D$2:$D$5000,0)),IFERROR(INDEX('01_Cad_Pecas'!$I$2:$I$5000,MATCH(VALUE($E1406),'01_Cad_Pecas'!$D$2:$D$5000,0)),"")))</f>
        <v>9.375E-2</v>
      </c>
      <c r="M1406" s="14">
        <f t="shared" si="213"/>
        <v>97.474999999999994</v>
      </c>
      <c r="N1406" s="9">
        <v>46204</v>
      </c>
      <c r="O1406" s="9">
        <v>1028</v>
      </c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1"/>
      <c r="AB1406" s="14" t="str">
        <f t="shared" si="214"/>
        <v>10200,10202,10205|10 FURADEIRAS</v>
      </c>
      <c r="AC1406" t="str">
        <f t="shared" si="215"/>
        <v>|10200|10202|10205|</v>
      </c>
      <c r="AD1406" t="str">
        <f t="shared" si="216"/>
        <v>10 FURADEIRAS</v>
      </c>
    </row>
    <row r="1407" spans="1:30" ht="24" customHeight="1" x14ac:dyDescent="0.35">
      <c r="A1407" s="35">
        <v>46204</v>
      </c>
      <c r="B1407" s="14" t="s">
        <v>3091</v>
      </c>
      <c r="C1407" s="14"/>
      <c r="D1407" s="14" t="s">
        <v>3047</v>
      </c>
      <c r="E1407" s="14" t="s">
        <v>3534</v>
      </c>
      <c r="F1407" s="14" t="s">
        <v>3283</v>
      </c>
      <c r="G1407" s="14" t="s">
        <v>3047</v>
      </c>
      <c r="H1407" s="14" t="s">
        <v>3047</v>
      </c>
      <c r="I1407" s="9" t="s">
        <v>3047</v>
      </c>
      <c r="J1407" s="9">
        <v>1028</v>
      </c>
      <c r="K1407" s="14">
        <f>IF($E1407="","",IFERROR(INDEX('01_Cad_Pecas'!$H$2:$H$5000,MATCH($E1407,'01_Cad_Pecas'!$D$2:$D$5000,0)),IFERROR(INDEX('01_Cad_Pecas'!$H$2:$H$5000,MATCH(VALUE($E1407),'01_Cad_Pecas'!$D$2:$D$5000,0)),"")))</f>
        <v>1.1000000000000001</v>
      </c>
      <c r="L1407" s="14">
        <f>IF($E1407="","",IFERROR(INDEX('01_Cad_Pecas'!$I$2:$I$5000,MATCH($E1407,'01_Cad_Pecas'!$D$2:$D$5000,0)),IFERROR(INDEX('01_Cad_Pecas'!$I$2:$I$5000,MATCH(VALUE($E1407),'01_Cad_Pecas'!$D$2:$D$5000,0)),"")))</f>
        <v>9.375E-2</v>
      </c>
      <c r="M1407" s="14">
        <f t="shared" si="213"/>
        <v>97.474999999999994</v>
      </c>
      <c r="N1407" s="9">
        <v>46204</v>
      </c>
      <c r="O1407" s="9">
        <v>1028</v>
      </c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1"/>
      <c r="AB1407" s="14" t="str">
        <f t="shared" si="214"/>
        <v>10200,10202,10205|10 FURADEIRAS</v>
      </c>
      <c r="AC1407" t="str">
        <f t="shared" si="215"/>
        <v>|10200|10202|10205|</v>
      </c>
      <c r="AD1407" t="str">
        <f t="shared" si="216"/>
        <v>10 FURADEIRAS</v>
      </c>
    </row>
    <row r="1408" spans="1:30" ht="24" customHeight="1" x14ac:dyDescent="0.35">
      <c r="A1408" s="35">
        <v>46204</v>
      </c>
      <c r="B1408" s="14" t="s">
        <v>3093</v>
      </c>
      <c r="C1408" s="14"/>
      <c r="D1408" s="14" t="s">
        <v>3047</v>
      </c>
      <c r="E1408" s="14" t="s">
        <v>3533</v>
      </c>
      <c r="F1408" s="14" t="s">
        <v>3282</v>
      </c>
      <c r="G1408" s="14" t="s">
        <v>3047</v>
      </c>
      <c r="H1408" s="14" t="s">
        <v>3047</v>
      </c>
      <c r="I1408" s="9" t="s">
        <v>3047</v>
      </c>
      <c r="J1408" s="9">
        <v>1200</v>
      </c>
      <c r="K1408" s="14">
        <f>IF($E1408="","",IFERROR(INDEX('01_Cad_Pecas'!$H$2:$H$5000,MATCH($E1408,'01_Cad_Pecas'!$D$2:$D$5000,0)),IFERROR(INDEX('01_Cad_Pecas'!$H$2:$H$5000,MATCH(VALUE($E1408),'01_Cad_Pecas'!$D$2:$D$5000,0)),"")))</f>
        <v>1.1000000000000001</v>
      </c>
      <c r="L1408" s="14">
        <f>IF($E1408="","",IFERROR(INDEX('01_Cad_Pecas'!$I$2:$I$5000,MATCH($E1408,'01_Cad_Pecas'!$D$2:$D$5000,0)),IFERROR(INDEX('01_Cad_Pecas'!$I$2:$I$5000,MATCH(VALUE($E1408),'01_Cad_Pecas'!$D$2:$D$5000,0)),"")))</f>
        <v>9.375E-2</v>
      </c>
      <c r="M1408" s="14">
        <f t="shared" si="213"/>
        <v>113.6</v>
      </c>
      <c r="N1408" s="14">
        <v>46206</v>
      </c>
      <c r="O1408" s="14">
        <v>1200</v>
      </c>
      <c r="P1408" s="14"/>
      <c r="Q1408" s="14"/>
      <c r="R1408" s="14"/>
      <c r="S1408" s="14"/>
      <c r="T1408" s="14">
        <f>IF(OR($J1408="",$O1408=""),"",$O1408/$J1408)</f>
        <v>1</v>
      </c>
      <c r="U1408" s="14" t="s">
        <v>36</v>
      </c>
      <c r="V1408" s="14"/>
      <c r="W1408" s="14"/>
      <c r="X1408" s="14"/>
      <c r="Y1408" s="14"/>
      <c r="Z1408" s="14"/>
      <c r="AA1408" s="11"/>
      <c r="AB1408" s="14" t="str">
        <f t="shared" si="214"/>
        <v>10204|10 FURADEIRAS</v>
      </c>
      <c r="AC1408" t="str">
        <f t="shared" si="215"/>
        <v>|10204|</v>
      </c>
      <c r="AD1408" t="str">
        <f t="shared" si="216"/>
        <v>10 FURADEIRAS</v>
      </c>
    </row>
    <row r="1409" spans="1:30" ht="24" customHeight="1" x14ac:dyDescent="0.35">
      <c r="A1409" s="35">
        <v>46204</v>
      </c>
      <c r="B1409" s="14" t="s">
        <v>3093</v>
      </c>
      <c r="C1409" s="14"/>
      <c r="D1409" s="14" t="s">
        <v>3047</v>
      </c>
      <c r="E1409" s="14" t="s">
        <v>3534</v>
      </c>
      <c r="F1409" s="14" t="s">
        <v>3283</v>
      </c>
      <c r="G1409" s="14" t="s">
        <v>3047</v>
      </c>
      <c r="H1409" s="14" t="s">
        <v>3047</v>
      </c>
      <c r="I1409" s="9" t="s">
        <v>3047</v>
      </c>
      <c r="J1409" s="9">
        <v>1200</v>
      </c>
      <c r="K1409" s="14">
        <f>IF($E1409="","",IFERROR(INDEX('01_Cad_Pecas'!$H$2:$H$5000,MATCH($E1409,'01_Cad_Pecas'!$D$2:$D$5000,0)),IFERROR(INDEX('01_Cad_Pecas'!$H$2:$H$5000,MATCH(VALUE($E1409),'01_Cad_Pecas'!$D$2:$D$5000,0)),"")))</f>
        <v>1.1000000000000001</v>
      </c>
      <c r="L1409" s="14">
        <f>IF($E1409="","",IFERROR(INDEX('01_Cad_Pecas'!$I$2:$I$5000,MATCH($E1409,'01_Cad_Pecas'!$D$2:$D$5000,0)),IFERROR(INDEX('01_Cad_Pecas'!$I$2:$I$5000,MATCH(VALUE($E1409),'01_Cad_Pecas'!$D$2:$D$5000,0)),"")))</f>
        <v>9.375E-2</v>
      </c>
      <c r="M1409" s="14">
        <f t="shared" si="213"/>
        <v>113.6</v>
      </c>
      <c r="N1409" s="14">
        <v>46206</v>
      </c>
      <c r="O1409" s="14">
        <v>1200</v>
      </c>
      <c r="P1409" s="14"/>
      <c r="Q1409" s="14"/>
      <c r="R1409" s="14"/>
      <c r="S1409" s="14"/>
      <c r="T1409" s="14">
        <f>IF(OR($J1409="",$O1409=""),"",$O1409/$J1409)</f>
        <v>1</v>
      </c>
      <c r="U1409" s="14" t="s">
        <v>36</v>
      </c>
      <c r="V1409" s="14"/>
      <c r="W1409" s="14"/>
      <c r="X1409" s="14"/>
      <c r="Y1409" s="14"/>
      <c r="Z1409" s="14"/>
      <c r="AA1409" s="11"/>
      <c r="AB1409" s="14" t="str">
        <f t="shared" si="214"/>
        <v>10204|10 FURADEIRAS</v>
      </c>
      <c r="AC1409" t="str">
        <f t="shared" si="215"/>
        <v>|10204|</v>
      </c>
      <c r="AD1409" t="str">
        <f t="shared" si="216"/>
        <v>10 FURADEIRAS</v>
      </c>
    </row>
    <row r="1410" spans="1:30" ht="24" customHeight="1" x14ac:dyDescent="0.35">
      <c r="A1410" s="35">
        <v>46206</v>
      </c>
      <c r="B1410" s="14" t="s">
        <v>3094</v>
      </c>
      <c r="C1410" s="14"/>
      <c r="D1410" s="14" t="s">
        <v>3047</v>
      </c>
      <c r="E1410" s="14" t="s">
        <v>3529</v>
      </c>
      <c r="F1410" s="14" t="s">
        <v>3278</v>
      </c>
      <c r="G1410" s="14" t="s">
        <v>3047</v>
      </c>
      <c r="H1410" s="14" t="s">
        <v>3047</v>
      </c>
      <c r="I1410" s="9" t="s">
        <v>3047</v>
      </c>
      <c r="J1410" s="9">
        <v>666</v>
      </c>
      <c r="K1410" s="14">
        <f>IF($E1410="","",IFERROR(INDEX('01_Cad_Pecas'!$H$2:$H$5000,MATCH($E1410,'01_Cad_Pecas'!$D$2:$D$5000,0)),IFERROR(INDEX('01_Cad_Pecas'!$H$2:$H$5000,MATCH(VALUE($E1410),'01_Cad_Pecas'!$D$2:$D$5000,0)),"")))</f>
        <v>1.1000000000000001</v>
      </c>
      <c r="L1410" s="14">
        <f>IF($E1410="","",IFERROR(INDEX('01_Cad_Pecas'!$I$2:$I$5000,MATCH($E1410,'01_Cad_Pecas'!$D$2:$D$5000,0)),IFERROR(INDEX('01_Cad_Pecas'!$I$2:$I$5000,MATCH(VALUE($E1410),'01_Cad_Pecas'!$D$2:$D$5000,0)),"")))</f>
        <v>9.375E-2</v>
      </c>
      <c r="M1410" s="14">
        <f t="shared" si="213"/>
        <v>63.537500000000001</v>
      </c>
      <c r="N1410" s="14">
        <v>46205</v>
      </c>
      <c r="O1410" s="9">
        <v>666</v>
      </c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1"/>
      <c r="AB1410" s="14" t="str">
        <f t="shared" si="214"/>
        <v>10210|10 FURADEIRAS</v>
      </c>
      <c r="AC1410" t="str">
        <f t="shared" si="215"/>
        <v>|10210|</v>
      </c>
      <c r="AD1410" t="str">
        <f t="shared" si="216"/>
        <v>10 FURADEIRAS</v>
      </c>
    </row>
    <row r="1411" spans="1:30" ht="24" customHeight="1" x14ac:dyDescent="0.35">
      <c r="A1411" s="35">
        <v>46206</v>
      </c>
      <c r="B1411" s="14" t="s">
        <v>3094</v>
      </c>
      <c r="C1411" s="14"/>
      <c r="D1411" s="14" t="s">
        <v>3047</v>
      </c>
      <c r="E1411" s="14" t="s">
        <v>3530</v>
      </c>
      <c r="F1411" s="14" t="s">
        <v>3280</v>
      </c>
      <c r="G1411" s="14" t="s">
        <v>3047</v>
      </c>
      <c r="H1411" s="14" t="s">
        <v>3047</v>
      </c>
      <c r="I1411" s="9" t="s">
        <v>3047</v>
      </c>
      <c r="J1411" s="9">
        <v>624</v>
      </c>
      <c r="K1411" s="14">
        <f>IF($E1411="","",IFERROR(INDEX('01_Cad_Pecas'!$H$2:$H$5000,MATCH($E1411,'01_Cad_Pecas'!$D$2:$D$5000,0)),IFERROR(INDEX('01_Cad_Pecas'!$H$2:$H$5000,MATCH(VALUE($E1411),'01_Cad_Pecas'!$D$2:$D$5000,0)),"")))</f>
        <v>1.1000000000000001</v>
      </c>
      <c r="L1411" s="14">
        <f>IF($E1411="","",IFERROR(INDEX('01_Cad_Pecas'!$I$2:$I$5000,MATCH($E1411,'01_Cad_Pecas'!$D$2:$D$5000,0)),IFERROR(INDEX('01_Cad_Pecas'!$I$2:$I$5000,MATCH(VALUE($E1411),'01_Cad_Pecas'!$D$2:$D$5000,0)),"")))</f>
        <v>9.375E-2</v>
      </c>
      <c r="M1411" s="14">
        <f t="shared" si="213"/>
        <v>59.6</v>
      </c>
      <c r="N1411" s="14">
        <v>46205</v>
      </c>
      <c r="O1411" s="9">
        <v>624</v>
      </c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1"/>
      <c r="AB1411" s="14" t="str">
        <f t="shared" si="214"/>
        <v>10210|10 FURADEIRAS</v>
      </c>
      <c r="AC1411" t="str">
        <f t="shared" si="215"/>
        <v>|10210|</v>
      </c>
      <c r="AD1411" t="str">
        <f t="shared" si="216"/>
        <v>10 FURADEIRAS</v>
      </c>
    </row>
    <row r="1412" spans="1:30" ht="24" customHeight="1" x14ac:dyDescent="0.35">
      <c r="A1412" s="35">
        <v>46206</v>
      </c>
      <c r="B1412" s="14" t="s">
        <v>3094</v>
      </c>
      <c r="C1412" s="14"/>
      <c r="D1412" s="14" t="s">
        <v>3047</v>
      </c>
      <c r="E1412" s="14" t="s">
        <v>3531</v>
      </c>
      <c r="F1412" s="14" t="s">
        <v>3281</v>
      </c>
      <c r="G1412" s="14" t="s">
        <v>3047</v>
      </c>
      <c r="H1412" s="14" t="s">
        <v>3047</v>
      </c>
      <c r="I1412" s="9" t="s">
        <v>3047</v>
      </c>
      <c r="J1412" s="9">
        <v>1332</v>
      </c>
      <c r="K1412" s="14">
        <f>IF($E1412="","",IFERROR(INDEX('01_Cad_Pecas'!$H$2:$H$5000,MATCH($E1412,'01_Cad_Pecas'!$D$2:$D$5000,0)),IFERROR(INDEX('01_Cad_Pecas'!$H$2:$H$5000,MATCH(VALUE($E1412),'01_Cad_Pecas'!$D$2:$D$5000,0)),"")))</f>
        <v>1.1000000000000001</v>
      </c>
      <c r="L1412" s="14">
        <f>IF($E1412="","",IFERROR(INDEX('01_Cad_Pecas'!$I$2:$I$5000,MATCH($E1412,'01_Cad_Pecas'!$D$2:$D$5000,0)),IFERROR(INDEX('01_Cad_Pecas'!$I$2:$I$5000,MATCH(VALUE($E1412),'01_Cad_Pecas'!$D$2:$D$5000,0)),"")))</f>
        <v>9.375E-2</v>
      </c>
      <c r="M1412" s="14">
        <f t="shared" si="213"/>
        <v>125.97499999999999</v>
      </c>
      <c r="N1412" s="14">
        <v>46205</v>
      </c>
      <c r="O1412" s="9">
        <v>1332</v>
      </c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1"/>
      <c r="AB1412" s="14" t="str">
        <f t="shared" si="214"/>
        <v>10210|10 FURADEIRAS</v>
      </c>
      <c r="AC1412" t="str">
        <f t="shared" si="215"/>
        <v>|10210|</v>
      </c>
      <c r="AD1412" t="str">
        <f t="shared" si="216"/>
        <v>10 FURADEIRAS</v>
      </c>
    </row>
    <row r="1413" spans="1:30" ht="24" customHeight="1" x14ac:dyDescent="0.35">
      <c r="A1413" s="35">
        <v>46206</v>
      </c>
      <c r="B1413" s="14" t="s">
        <v>3094</v>
      </c>
      <c r="C1413" s="14"/>
      <c r="D1413" s="14" t="s">
        <v>3047</v>
      </c>
      <c r="E1413" s="14" t="s">
        <v>3533</v>
      </c>
      <c r="F1413" s="14" t="s">
        <v>3282</v>
      </c>
      <c r="G1413" s="14" t="s">
        <v>3047</v>
      </c>
      <c r="H1413" s="14" t="s">
        <v>3047</v>
      </c>
      <c r="I1413" s="9" t="s">
        <v>3047</v>
      </c>
      <c r="J1413" s="9">
        <v>604</v>
      </c>
      <c r="K1413" s="14">
        <f>IF($E1413="","",IFERROR(INDEX('01_Cad_Pecas'!$H$2:$H$5000,MATCH($E1413,'01_Cad_Pecas'!$D$2:$D$5000,0)),IFERROR(INDEX('01_Cad_Pecas'!$H$2:$H$5000,MATCH(VALUE($E1413),'01_Cad_Pecas'!$D$2:$D$5000,0)),"")))</f>
        <v>1.1000000000000001</v>
      </c>
      <c r="L1413" s="14">
        <f>IF($E1413="","",IFERROR(INDEX('01_Cad_Pecas'!$I$2:$I$5000,MATCH($E1413,'01_Cad_Pecas'!$D$2:$D$5000,0)),IFERROR(INDEX('01_Cad_Pecas'!$I$2:$I$5000,MATCH(VALUE($E1413),'01_Cad_Pecas'!$D$2:$D$5000,0)),"")))</f>
        <v>9.375E-2</v>
      </c>
      <c r="M1413" s="14">
        <f t="shared" ref="M1413:M1476" si="219">IF(OR($J1413="",$L1413=""),"",IF($K1413="",0,$K1413)+$J1413*$L1413)</f>
        <v>57.725000000000001</v>
      </c>
      <c r="N1413" s="14">
        <v>46205</v>
      </c>
      <c r="O1413" s="9">
        <v>604</v>
      </c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1"/>
      <c r="AB1413" s="14" t="str">
        <f t="shared" si="214"/>
        <v>10210|10 FURADEIRAS</v>
      </c>
      <c r="AC1413" t="str">
        <f t="shared" si="215"/>
        <v>|10210|</v>
      </c>
      <c r="AD1413" t="str">
        <f t="shared" si="216"/>
        <v>10 FURADEIRAS</v>
      </c>
    </row>
    <row r="1414" spans="1:30" ht="24" customHeight="1" x14ac:dyDescent="0.35">
      <c r="A1414" s="35">
        <v>46206</v>
      </c>
      <c r="B1414" s="14" t="s">
        <v>3094</v>
      </c>
      <c r="C1414" s="14"/>
      <c r="D1414" s="14" t="s">
        <v>3047</v>
      </c>
      <c r="E1414" s="14" t="s">
        <v>3534</v>
      </c>
      <c r="F1414" s="14" t="s">
        <v>3283</v>
      </c>
      <c r="G1414" s="14" t="s">
        <v>3047</v>
      </c>
      <c r="H1414" s="14" t="s">
        <v>3047</v>
      </c>
      <c r="I1414" s="9" t="s">
        <v>3047</v>
      </c>
      <c r="J1414" s="9">
        <v>604</v>
      </c>
      <c r="K1414" s="14">
        <f>IF($E1414="","",IFERROR(INDEX('01_Cad_Pecas'!$H$2:$H$5000,MATCH($E1414,'01_Cad_Pecas'!$D$2:$D$5000,0)),IFERROR(INDEX('01_Cad_Pecas'!$H$2:$H$5000,MATCH(VALUE($E1414),'01_Cad_Pecas'!$D$2:$D$5000,0)),"")))</f>
        <v>1.1000000000000001</v>
      </c>
      <c r="L1414" s="14">
        <f>IF($E1414="","",IFERROR(INDEX('01_Cad_Pecas'!$I$2:$I$5000,MATCH($E1414,'01_Cad_Pecas'!$D$2:$D$5000,0)),IFERROR(INDEX('01_Cad_Pecas'!$I$2:$I$5000,MATCH(VALUE($E1414),'01_Cad_Pecas'!$D$2:$D$5000,0)),"")))</f>
        <v>9.375E-2</v>
      </c>
      <c r="M1414" s="14">
        <f t="shared" si="219"/>
        <v>57.725000000000001</v>
      </c>
      <c r="N1414" s="14">
        <v>46205</v>
      </c>
      <c r="O1414" s="9">
        <v>604</v>
      </c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1"/>
      <c r="AB1414" s="14" t="str">
        <f t="shared" si="214"/>
        <v>10210|10 FURADEIRAS</v>
      </c>
      <c r="AC1414" t="str">
        <f t="shared" si="215"/>
        <v>|10210|</v>
      </c>
      <c r="AD1414" t="str">
        <f t="shared" si="216"/>
        <v>10 FURADEIRAS</v>
      </c>
    </row>
    <row r="1415" spans="1:30" ht="24" customHeight="1" x14ac:dyDescent="0.35">
      <c r="A1415" s="35">
        <v>46206</v>
      </c>
      <c r="B1415" s="14" t="s">
        <v>3094</v>
      </c>
      <c r="C1415" s="14"/>
      <c r="D1415" s="14" t="s">
        <v>3047</v>
      </c>
      <c r="E1415" s="14" t="s">
        <v>3535</v>
      </c>
      <c r="F1415" s="14" t="s">
        <v>3286</v>
      </c>
      <c r="G1415" s="14" t="s">
        <v>3047</v>
      </c>
      <c r="H1415" s="14" t="s">
        <v>3047</v>
      </c>
      <c r="I1415" s="9" t="s">
        <v>3047</v>
      </c>
      <c r="J1415" s="9">
        <v>42</v>
      </c>
      <c r="K1415" s="14">
        <f>IF($E1415="","",IFERROR(INDEX('01_Cad_Pecas'!$H$2:$H$5000,MATCH($E1415,'01_Cad_Pecas'!$D$2:$D$5000,0)),IFERROR(INDEX('01_Cad_Pecas'!$H$2:$H$5000,MATCH(VALUE($E1415),'01_Cad_Pecas'!$D$2:$D$5000,0)),"")))</f>
        <v>1.1000000000000001</v>
      </c>
      <c r="L1415" s="14">
        <f>IF($E1415="","",IFERROR(INDEX('01_Cad_Pecas'!$I$2:$I$5000,MATCH($E1415,'01_Cad_Pecas'!$D$2:$D$5000,0)),IFERROR(INDEX('01_Cad_Pecas'!$I$2:$I$5000,MATCH(VALUE($E1415),'01_Cad_Pecas'!$D$2:$D$5000,0)),"")))</f>
        <v>9.375E-2</v>
      </c>
      <c r="M1415" s="14">
        <f t="shared" si="219"/>
        <v>5.0374999999999996</v>
      </c>
      <c r="N1415" s="14">
        <v>46205</v>
      </c>
      <c r="O1415" s="9">
        <v>42</v>
      </c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1"/>
      <c r="AB1415" s="14" t="str">
        <f t="shared" ref="AB1415:AB1478" si="220">B1415&amp;"|"&amp;I1415</f>
        <v>10210|10 FURADEIRAS</v>
      </c>
      <c r="AC1415" t="str">
        <f t="shared" ref="AC1415:AC1478" si="221">IF($B1415="","","|"&amp;SUBSTITUTE(TRIM(SUBSTITUTE(SUBSTITUTE(SUBSTITUTE(SUBSTITUTE(SUBSTITUTE(SUBSTITUTE(SUBSTITUTE(SUBSTITUTE(SUBSTITUTE(SUBSTITUTE(SUBSTITUTE(SUBSTITUTE(SUBSTITUTE(SUBSTITUTE(TRIM($B1415&amp;""),CHAR(10)," "),CHAR(13)," "),"."," "),";"," "),","," "),"/"," "),"+"," "),"-"," "),"  "," "),"  "," "),"  "," "),"  "," "),"  "," "),"  "," "))," ","|")&amp;"|")</f>
        <v>|10210|</v>
      </c>
      <c r="AD1415" t="str">
        <f t="shared" ref="AD1415:AD1478" si="222">TRIM($I1415&amp;"")</f>
        <v>10 FURADEIRAS</v>
      </c>
    </row>
    <row r="1416" spans="1:30" ht="24" customHeight="1" x14ac:dyDescent="0.35">
      <c r="A1416" s="35">
        <v>46206</v>
      </c>
      <c r="B1416" s="14" t="s">
        <v>3094</v>
      </c>
      <c r="C1416" s="14"/>
      <c r="D1416" s="14" t="s">
        <v>3047</v>
      </c>
      <c r="E1416" s="14" t="s">
        <v>3536</v>
      </c>
      <c r="F1416" s="14" t="s">
        <v>3287</v>
      </c>
      <c r="G1416" s="14" t="s">
        <v>3047</v>
      </c>
      <c r="H1416" s="14" t="s">
        <v>3047</v>
      </c>
      <c r="I1416" s="9" t="s">
        <v>3047</v>
      </c>
      <c r="J1416" s="9">
        <v>42</v>
      </c>
      <c r="K1416" s="14">
        <f>IF($E1416="","",IFERROR(INDEX('01_Cad_Pecas'!$H$2:$H$5000,MATCH($E1416,'01_Cad_Pecas'!$D$2:$D$5000,0)),IFERROR(INDEX('01_Cad_Pecas'!$H$2:$H$5000,MATCH(VALUE($E1416),'01_Cad_Pecas'!$D$2:$D$5000,0)),"")))</f>
        <v>1.1000000000000001</v>
      </c>
      <c r="L1416" s="14">
        <f>IF($E1416="","",IFERROR(INDEX('01_Cad_Pecas'!$I$2:$I$5000,MATCH($E1416,'01_Cad_Pecas'!$D$2:$D$5000,0)),IFERROR(INDEX('01_Cad_Pecas'!$I$2:$I$5000,MATCH(VALUE($E1416),'01_Cad_Pecas'!$D$2:$D$5000,0)),"")))</f>
        <v>9.375E-2</v>
      </c>
      <c r="M1416" s="14">
        <f t="shared" si="219"/>
        <v>5.0374999999999996</v>
      </c>
      <c r="N1416" s="14">
        <v>46205</v>
      </c>
      <c r="O1416" s="9">
        <v>42</v>
      </c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1"/>
      <c r="AB1416" s="14" t="str">
        <f t="shared" si="220"/>
        <v>10210|10 FURADEIRAS</v>
      </c>
      <c r="AC1416" t="str">
        <f t="shared" si="221"/>
        <v>|10210|</v>
      </c>
      <c r="AD1416" t="str">
        <f t="shared" si="222"/>
        <v>10 FURADEIRAS</v>
      </c>
    </row>
    <row r="1417" spans="1:30" ht="24" customHeight="1" x14ac:dyDescent="0.35">
      <c r="A1417" s="35">
        <v>46206</v>
      </c>
      <c r="B1417" s="14" t="s">
        <v>3094</v>
      </c>
      <c r="C1417" s="14"/>
      <c r="D1417" s="14" t="s">
        <v>3047</v>
      </c>
      <c r="E1417" s="14" t="s">
        <v>3537</v>
      </c>
      <c r="F1417" s="14" t="s">
        <v>3288</v>
      </c>
      <c r="G1417" s="14" t="s">
        <v>3047</v>
      </c>
      <c r="H1417" s="14" t="s">
        <v>3047</v>
      </c>
      <c r="I1417" s="9" t="s">
        <v>3047</v>
      </c>
      <c r="J1417" s="9">
        <v>42</v>
      </c>
      <c r="K1417" s="14">
        <f>IF($E1417="","",IFERROR(INDEX('01_Cad_Pecas'!$H$2:$H$5000,MATCH($E1417,'01_Cad_Pecas'!$D$2:$D$5000,0)),IFERROR(INDEX('01_Cad_Pecas'!$H$2:$H$5000,MATCH(VALUE($E1417),'01_Cad_Pecas'!$D$2:$D$5000,0)),"")))</f>
        <v>1.1000000000000001</v>
      </c>
      <c r="L1417" s="14">
        <f>IF($E1417="","",IFERROR(INDEX('01_Cad_Pecas'!$I$2:$I$5000,MATCH($E1417,'01_Cad_Pecas'!$D$2:$D$5000,0)),IFERROR(INDEX('01_Cad_Pecas'!$I$2:$I$5000,MATCH(VALUE($E1417),'01_Cad_Pecas'!$D$2:$D$5000,0)),"")))</f>
        <v>9.375E-2</v>
      </c>
      <c r="M1417" s="14">
        <f t="shared" si="219"/>
        <v>5.0374999999999996</v>
      </c>
      <c r="N1417" s="14">
        <v>46205</v>
      </c>
      <c r="O1417" s="9">
        <v>42</v>
      </c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1"/>
      <c r="AB1417" s="14" t="str">
        <f t="shared" si="220"/>
        <v>10210|10 FURADEIRAS</v>
      </c>
      <c r="AC1417" t="str">
        <f t="shared" si="221"/>
        <v>|10210|</v>
      </c>
      <c r="AD1417" t="str">
        <f t="shared" si="222"/>
        <v>10 FURADEIRAS</v>
      </c>
    </row>
    <row r="1418" spans="1:30" ht="24" customHeight="1" x14ac:dyDescent="0.35">
      <c r="A1418" s="35">
        <v>46203</v>
      </c>
      <c r="B1418" s="14" t="s">
        <v>3095</v>
      </c>
      <c r="C1418" s="14"/>
      <c r="D1418" s="14" t="s">
        <v>3047</v>
      </c>
      <c r="E1418" s="14" t="s">
        <v>3538</v>
      </c>
      <c r="F1418" s="14" t="s">
        <v>3291</v>
      </c>
      <c r="G1418" s="14" t="s">
        <v>3047</v>
      </c>
      <c r="H1418" s="14" t="s">
        <v>3047</v>
      </c>
      <c r="I1418" s="9" t="s">
        <v>3047</v>
      </c>
      <c r="J1418" s="9">
        <v>776</v>
      </c>
      <c r="K1418" s="14">
        <f>IF($E1418="","",IFERROR(INDEX('01_Cad_Pecas'!$H$2:$H$5000,MATCH($E1418,'01_Cad_Pecas'!$D$2:$D$5000,0)),IFERROR(INDEX('01_Cad_Pecas'!$H$2:$H$5000,MATCH(VALUE($E1418),'01_Cad_Pecas'!$D$2:$D$5000,0)),"")))</f>
        <v>1.1000000000000001</v>
      </c>
      <c r="L1418" s="14">
        <f>IF($E1418="","",IFERROR(INDEX('01_Cad_Pecas'!$I$2:$I$5000,MATCH($E1418,'01_Cad_Pecas'!$D$2:$D$5000,0)),IFERROR(INDEX('01_Cad_Pecas'!$I$2:$I$5000,MATCH(VALUE($E1418),'01_Cad_Pecas'!$D$2:$D$5000,0)),"")))</f>
        <v>9.375E-2</v>
      </c>
      <c r="M1418" s="14">
        <f t="shared" si="219"/>
        <v>73.849999999999994</v>
      </c>
      <c r="N1418" s="14">
        <v>46206</v>
      </c>
      <c r="O1418" s="14">
        <v>776</v>
      </c>
      <c r="P1418" s="14"/>
      <c r="Q1418" s="14"/>
      <c r="R1418" s="14"/>
      <c r="S1418" s="14"/>
      <c r="T1418" s="14">
        <f>IF(OR($J1418="",$O1418=""),"",$O1418/$J1418)</f>
        <v>1</v>
      </c>
      <c r="U1418" s="14" t="s">
        <v>36</v>
      </c>
      <c r="V1418" s="14"/>
      <c r="W1418" s="14"/>
      <c r="X1418" s="14"/>
      <c r="Y1418" s="14"/>
      <c r="Z1418" s="14"/>
      <c r="AA1418" s="11"/>
      <c r="AB1418" s="14" t="str">
        <f t="shared" si="220"/>
        <v>10199,10201|10 FURADEIRAS</v>
      </c>
      <c r="AC1418" t="str">
        <f t="shared" si="221"/>
        <v>|10199|10201|</v>
      </c>
      <c r="AD1418" t="str">
        <f t="shared" si="222"/>
        <v>10 FURADEIRAS</v>
      </c>
    </row>
    <row r="1419" spans="1:30" ht="24" customHeight="1" x14ac:dyDescent="0.35">
      <c r="A1419" s="35">
        <v>46203</v>
      </c>
      <c r="B1419" s="14" t="s">
        <v>3095</v>
      </c>
      <c r="C1419" s="14"/>
      <c r="D1419" s="14" t="s">
        <v>3047</v>
      </c>
      <c r="E1419" s="14" t="s">
        <v>3424</v>
      </c>
      <c r="F1419" s="14" t="s">
        <v>3191</v>
      </c>
      <c r="G1419" s="14" t="s">
        <v>3047</v>
      </c>
      <c r="H1419" s="14" t="s">
        <v>3047</v>
      </c>
      <c r="I1419" s="9" t="s">
        <v>3047</v>
      </c>
      <c r="J1419" s="9">
        <v>1552</v>
      </c>
      <c r="K1419" s="14">
        <f>IF($E1419="","",IFERROR(INDEX('01_Cad_Pecas'!$H$2:$H$5000,MATCH($E1419,'01_Cad_Pecas'!$D$2:$D$5000,0)),IFERROR(INDEX('01_Cad_Pecas'!$H$2:$H$5000,MATCH(VALUE($E1419),'01_Cad_Pecas'!$D$2:$D$5000,0)),"")))</f>
        <v>3</v>
      </c>
      <c r="L1419" s="14">
        <f>IF($E1419="","",IFERROR(INDEX('01_Cad_Pecas'!$I$2:$I$5000,MATCH($E1419,'01_Cad_Pecas'!$D$2:$D$5000,0)),IFERROR(INDEX('01_Cad_Pecas'!$I$2:$I$5000,MATCH(VALUE($E1419),'01_Cad_Pecas'!$D$2:$D$5000,0)),"")))</f>
        <v>6.7799999999999999E-2</v>
      </c>
      <c r="M1419" s="14">
        <f t="shared" si="219"/>
        <v>108.2256</v>
      </c>
      <c r="N1419" s="14">
        <v>46206</v>
      </c>
      <c r="O1419" s="14">
        <v>1552</v>
      </c>
      <c r="P1419" s="14"/>
      <c r="Q1419" s="14"/>
      <c r="R1419" s="14"/>
      <c r="S1419" s="14"/>
      <c r="T1419" s="14">
        <f>IF(OR($J1419="",$O1419=""),"",$O1419/$J1419)</f>
        <v>1</v>
      </c>
      <c r="U1419" s="14" t="s">
        <v>36</v>
      </c>
      <c r="V1419" s="14"/>
      <c r="W1419" s="14"/>
      <c r="X1419" s="14"/>
      <c r="Y1419" s="14"/>
      <c r="Z1419" s="14"/>
      <c r="AA1419" s="11"/>
      <c r="AB1419" s="14" t="str">
        <f t="shared" si="220"/>
        <v>10199,10201|10 FURADEIRAS</v>
      </c>
      <c r="AC1419" t="str">
        <f t="shared" si="221"/>
        <v>|10199|10201|</v>
      </c>
      <c r="AD1419" t="str">
        <f t="shared" si="222"/>
        <v>10 FURADEIRAS</v>
      </c>
    </row>
    <row r="1420" spans="1:30" ht="24" customHeight="1" x14ac:dyDescent="0.35">
      <c r="A1420" s="35">
        <v>46203</v>
      </c>
      <c r="B1420" s="14" t="s">
        <v>3095</v>
      </c>
      <c r="C1420" s="14"/>
      <c r="D1420" s="14" t="s">
        <v>3047</v>
      </c>
      <c r="E1420" s="14" t="s">
        <v>3539</v>
      </c>
      <c r="F1420" s="14" t="s">
        <v>3294</v>
      </c>
      <c r="G1420" s="14" t="s">
        <v>3047</v>
      </c>
      <c r="H1420" s="14" t="s">
        <v>3047</v>
      </c>
      <c r="I1420" s="9" t="s">
        <v>3047</v>
      </c>
      <c r="J1420" s="9">
        <v>1552</v>
      </c>
      <c r="K1420" s="14">
        <f>IF($E1420="","",IFERROR(INDEX('01_Cad_Pecas'!$H$2:$H$5000,MATCH($E1420,'01_Cad_Pecas'!$D$2:$D$5000,0)),IFERROR(INDEX('01_Cad_Pecas'!$H$2:$H$5000,MATCH(VALUE($E1420),'01_Cad_Pecas'!$D$2:$D$5000,0)),"")))</f>
        <v>1.1000000000000001</v>
      </c>
      <c r="L1420" s="14">
        <f>IF($E1420="","",IFERROR(INDEX('01_Cad_Pecas'!$I$2:$I$5000,MATCH($E1420,'01_Cad_Pecas'!$D$2:$D$5000,0)),IFERROR(INDEX('01_Cad_Pecas'!$I$2:$I$5000,MATCH(VALUE($E1420),'01_Cad_Pecas'!$D$2:$D$5000,0)),"")))</f>
        <v>9.375E-2</v>
      </c>
      <c r="M1420" s="14">
        <f t="shared" si="219"/>
        <v>146.6</v>
      </c>
      <c r="N1420" s="14">
        <v>46206</v>
      </c>
      <c r="O1420" s="14">
        <v>1552</v>
      </c>
      <c r="P1420" s="14"/>
      <c r="Q1420" s="14"/>
      <c r="R1420" s="14"/>
      <c r="S1420" s="14"/>
      <c r="T1420" s="14">
        <f>IF(OR($J1420="",$O1420=""),"",$O1420/$J1420)</f>
        <v>1</v>
      </c>
      <c r="U1420" s="14" t="s">
        <v>36</v>
      </c>
      <c r="V1420" s="14"/>
      <c r="W1420" s="14"/>
      <c r="X1420" s="14"/>
      <c r="Y1420" s="14"/>
      <c r="Z1420" s="14"/>
      <c r="AA1420" s="11"/>
      <c r="AB1420" s="14" t="str">
        <f t="shared" si="220"/>
        <v>10199,10201|10 FURADEIRAS</v>
      </c>
      <c r="AC1420" t="str">
        <f t="shared" si="221"/>
        <v>|10199|10201|</v>
      </c>
      <c r="AD1420" t="str">
        <f t="shared" si="222"/>
        <v>10 FURADEIRAS</v>
      </c>
    </row>
    <row r="1421" spans="1:30" ht="24" customHeight="1" x14ac:dyDescent="0.35">
      <c r="A1421" s="35">
        <v>46204</v>
      </c>
      <c r="B1421" s="14" t="s">
        <v>3091</v>
      </c>
      <c r="C1421" s="14"/>
      <c r="D1421" s="14" t="s">
        <v>3047</v>
      </c>
      <c r="E1421" s="14" t="s">
        <v>3538</v>
      </c>
      <c r="F1421" s="14" t="s">
        <v>3291</v>
      </c>
      <c r="G1421" s="14" t="s">
        <v>3047</v>
      </c>
      <c r="H1421" s="14" t="s">
        <v>3047</v>
      </c>
      <c r="I1421" s="9" t="s">
        <v>3047</v>
      </c>
      <c r="J1421" s="9">
        <v>66</v>
      </c>
      <c r="K1421" s="14">
        <f>IF($E1421="","",IFERROR(INDEX('01_Cad_Pecas'!$H$2:$H$5000,MATCH($E1421,'01_Cad_Pecas'!$D$2:$D$5000,0)),IFERROR(INDEX('01_Cad_Pecas'!$H$2:$H$5000,MATCH(VALUE($E1421),'01_Cad_Pecas'!$D$2:$D$5000,0)),"")))</f>
        <v>1.1000000000000001</v>
      </c>
      <c r="L1421" s="14">
        <f>IF($E1421="","",IFERROR(INDEX('01_Cad_Pecas'!$I$2:$I$5000,MATCH($E1421,'01_Cad_Pecas'!$D$2:$D$5000,0)),IFERROR(INDEX('01_Cad_Pecas'!$I$2:$I$5000,MATCH(VALUE($E1421),'01_Cad_Pecas'!$D$2:$D$5000,0)),"")))</f>
        <v>9.375E-2</v>
      </c>
      <c r="M1421" s="14">
        <f t="shared" si="219"/>
        <v>7.2874999999999996</v>
      </c>
      <c r="N1421" s="9">
        <v>46204</v>
      </c>
      <c r="O1421" s="9">
        <v>66</v>
      </c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1"/>
      <c r="AB1421" s="14" t="str">
        <f t="shared" si="220"/>
        <v>10200,10202,10205|10 FURADEIRAS</v>
      </c>
      <c r="AC1421" t="str">
        <f t="shared" si="221"/>
        <v>|10200|10202|10205|</v>
      </c>
      <c r="AD1421" t="str">
        <f t="shared" si="222"/>
        <v>10 FURADEIRAS</v>
      </c>
    </row>
    <row r="1422" spans="1:30" ht="24" customHeight="1" x14ac:dyDescent="0.35">
      <c r="A1422" s="35">
        <v>46204</v>
      </c>
      <c r="B1422" s="14" t="s">
        <v>3091</v>
      </c>
      <c r="C1422" s="14"/>
      <c r="D1422" s="14" t="s">
        <v>3047</v>
      </c>
      <c r="E1422" s="14" t="s">
        <v>3540</v>
      </c>
      <c r="F1422" s="14" t="s">
        <v>3293</v>
      </c>
      <c r="G1422" s="14" t="s">
        <v>3047</v>
      </c>
      <c r="H1422" s="14" t="s">
        <v>3047</v>
      </c>
      <c r="I1422" s="9" t="s">
        <v>3047</v>
      </c>
      <c r="J1422" s="9">
        <v>8</v>
      </c>
      <c r="K1422" s="14">
        <f>IF($E1422="","",IFERROR(INDEX('01_Cad_Pecas'!$H$2:$H$5000,MATCH($E1422,'01_Cad_Pecas'!$D$2:$D$5000,0)),IFERROR(INDEX('01_Cad_Pecas'!$H$2:$H$5000,MATCH(VALUE($E1422),'01_Cad_Pecas'!$D$2:$D$5000,0)),"")))</f>
        <v>1.1000000000000001</v>
      </c>
      <c r="L1422" s="14">
        <f>IF($E1422="","",IFERROR(INDEX('01_Cad_Pecas'!$I$2:$I$5000,MATCH($E1422,'01_Cad_Pecas'!$D$2:$D$5000,0)),IFERROR(INDEX('01_Cad_Pecas'!$I$2:$I$5000,MATCH(VALUE($E1422),'01_Cad_Pecas'!$D$2:$D$5000,0)),"")))</f>
        <v>9.375E-2</v>
      </c>
      <c r="M1422" s="14">
        <f t="shared" si="219"/>
        <v>1.85</v>
      </c>
      <c r="N1422" s="9">
        <v>46204</v>
      </c>
      <c r="O1422" s="9">
        <v>8</v>
      </c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1"/>
      <c r="AB1422" s="14" t="str">
        <f t="shared" si="220"/>
        <v>10200,10202,10205|10 FURADEIRAS</v>
      </c>
      <c r="AC1422" t="str">
        <f t="shared" si="221"/>
        <v>|10200|10202|10205|</v>
      </c>
      <c r="AD1422" t="str">
        <f t="shared" si="222"/>
        <v>10 FURADEIRAS</v>
      </c>
    </row>
    <row r="1423" spans="1:30" ht="24" customHeight="1" x14ac:dyDescent="0.35">
      <c r="A1423" s="35">
        <v>46204</v>
      </c>
      <c r="B1423" s="14" t="s">
        <v>3091</v>
      </c>
      <c r="C1423" s="14"/>
      <c r="D1423" s="14" t="s">
        <v>3047</v>
      </c>
      <c r="E1423" s="14" t="s">
        <v>3424</v>
      </c>
      <c r="F1423" s="14" t="s">
        <v>3191</v>
      </c>
      <c r="G1423" s="14" t="s">
        <v>3047</v>
      </c>
      <c r="H1423" s="14" t="s">
        <v>3047</v>
      </c>
      <c r="I1423" s="9" t="s">
        <v>3047</v>
      </c>
      <c r="J1423" s="9">
        <v>140</v>
      </c>
      <c r="K1423" s="14">
        <f>IF($E1423="","",IFERROR(INDEX('01_Cad_Pecas'!$H$2:$H$5000,MATCH($E1423,'01_Cad_Pecas'!$D$2:$D$5000,0)),IFERROR(INDEX('01_Cad_Pecas'!$H$2:$H$5000,MATCH(VALUE($E1423),'01_Cad_Pecas'!$D$2:$D$5000,0)),"")))</f>
        <v>3</v>
      </c>
      <c r="L1423" s="14">
        <f>IF($E1423="","",IFERROR(INDEX('01_Cad_Pecas'!$I$2:$I$5000,MATCH($E1423,'01_Cad_Pecas'!$D$2:$D$5000,0)),IFERROR(INDEX('01_Cad_Pecas'!$I$2:$I$5000,MATCH(VALUE($E1423),'01_Cad_Pecas'!$D$2:$D$5000,0)),"")))</f>
        <v>6.7799999999999999E-2</v>
      </c>
      <c r="M1423" s="14">
        <f t="shared" si="219"/>
        <v>12.491999999999999</v>
      </c>
      <c r="N1423" s="9">
        <v>46204</v>
      </c>
      <c r="O1423" s="9">
        <v>140</v>
      </c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1"/>
      <c r="AB1423" s="14" t="str">
        <f t="shared" si="220"/>
        <v>10200,10202,10205|10 FURADEIRAS</v>
      </c>
      <c r="AC1423" t="str">
        <f t="shared" si="221"/>
        <v>|10200|10202|10205|</v>
      </c>
      <c r="AD1423" t="str">
        <f t="shared" si="222"/>
        <v>10 FURADEIRAS</v>
      </c>
    </row>
    <row r="1424" spans="1:30" ht="24" customHeight="1" x14ac:dyDescent="0.35">
      <c r="A1424" s="35">
        <v>46204</v>
      </c>
      <c r="B1424" s="14" t="s">
        <v>3091</v>
      </c>
      <c r="C1424" s="14"/>
      <c r="D1424" s="14" t="s">
        <v>3047</v>
      </c>
      <c r="E1424" s="14" t="s">
        <v>3539</v>
      </c>
      <c r="F1424" s="14" t="s">
        <v>3294</v>
      </c>
      <c r="G1424" s="14" t="s">
        <v>3047</v>
      </c>
      <c r="H1424" s="14" t="s">
        <v>3047</v>
      </c>
      <c r="I1424" s="9" t="s">
        <v>3047</v>
      </c>
      <c r="J1424" s="9">
        <v>132</v>
      </c>
      <c r="K1424" s="14">
        <f>IF($E1424="","",IFERROR(INDEX('01_Cad_Pecas'!$H$2:$H$5000,MATCH($E1424,'01_Cad_Pecas'!$D$2:$D$5000,0)),IFERROR(INDEX('01_Cad_Pecas'!$H$2:$H$5000,MATCH(VALUE($E1424),'01_Cad_Pecas'!$D$2:$D$5000,0)),"")))</f>
        <v>1.1000000000000001</v>
      </c>
      <c r="L1424" s="14">
        <f>IF($E1424="","",IFERROR(INDEX('01_Cad_Pecas'!$I$2:$I$5000,MATCH($E1424,'01_Cad_Pecas'!$D$2:$D$5000,0)),IFERROR(INDEX('01_Cad_Pecas'!$I$2:$I$5000,MATCH(VALUE($E1424),'01_Cad_Pecas'!$D$2:$D$5000,0)),"")))</f>
        <v>9.375E-2</v>
      </c>
      <c r="M1424" s="14">
        <f t="shared" si="219"/>
        <v>13.475</v>
      </c>
      <c r="N1424" s="9">
        <v>46204</v>
      </c>
      <c r="O1424" s="9">
        <v>132</v>
      </c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1"/>
      <c r="AB1424" s="14" t="str">
        <f t="shared" si="220"/>
        <v>10200,10202,10205|10 FURADEIRAS</v>
      </c>
      <c r="AC1424" t="str">
        <f t="shared" si="221"/>
        <v>|10200|10202|10205|</v>
      </c>
      <c r="AD1424" t="str">
        <f t="shared" si="222"/>
        <v>10 FURADEIRAS</v>
      </c>
    </row>
    <row r="1425" spans="1:30" ht="24" customHeight="1" x14ac:dyDescent="0.35">
      <c r="A1425" s="35">
        <v>46206</v>
      </c>
      <c r="B1425" s="14" t="s">
        <v>3094</v>
      </c>
      <c r="C1425" s="14"/>
      <c r="D1425" s="14" t="s">
        <v>3047</v>
      </c>
      <c r="E1425" s="14" t="s">
        <v>3538</v>
      </c>
      <c r="F1425" s="14" t="s">
        <v>3291</v>
      </c>
      <c r="G1425" s="14" t="s">
        <v>3047</v>
      </c>
      <c r="H1425" s="14" t="s">
        <v>3047</v>
      </c>
      <c r="I1425" s="9" t="s">
        <v>3047</v>
      </c>
      <c r="J1425" s="9">
        <v>514</v>
      </c>
      <c r="K1425" s="14">
        <f>IF($E1425="","",IFERROR(INDEX('01_Cad_Pecas'!$H$2:$H$5000,MATCH($E1425,'01_Cad_Pecas'!$D$2:$D$5000,0)),IFERROR(INDEX('01_Cad_Pecas'!$H$2:$H$5000,MATCH(VALUE($E1425),'01_Cad_Pecas'!$D$2:$D$5000,0)),"")))</f>
        <v>1.1000000000000001</v>
      </c>
      <c r="L1425" s="14">
        <f>IF($E1425="","",IFERROR(INDEX('01_Cad_Pecas'!$I$2:$I$5000,MATCH($E1425,'01_Cad_Pecas'!$D$2:$D$5000,0)),IFERROR(INDEX('01_Cad_Pecas'!$I$2:$I$5000,MATCH(VALUE($E1425),'01_Cad_Pecas'!$D$2:$D$5000,0)),"")))</f>
        <v>9.375E-2</v>
      </c>
      <c r="M1425" s="14">
        <f t="shared" si="219"/>
        <v>49.287500000000001</v>
      </c>
      <c r="N1425" s="9">
        <v>46204</v>
      </c>
      <c r="O1425" s="9">
        <v>514</v>
      </c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1"/>
      <c r="AB1425" s="14" t="str">
        <f t="shared" si="220"/>
        <v>10210|10 FURADEIRAS</v>
      </c>
      <c r="AC1425" t="str">
        <f t="shared" si="221"/>
        <v>|10210|</v>
      </c>
      <c r="AD1425" t="str">
        <f t="shared" si="222"/>
        <v>10 FURADEIRAS</v>
      </c>
    </row>
    <row r="1426" spans="1:30" ht="24" customHeight="1" x14ac:dyDescent="0.35">
      <c r="A1426" s="35">
        <v>46206</v>
      </c>
      <c r="B1426" s="14" t="s">
        <v>3094</v>
      </c>
      <c r="C1426" s="14"/>
      <c r="D1426" s="14" t="s">
        <v>3047</v>
      </c>
      <c r="E1426" s="14" t="s">
        <v>3541</v>
      </c>
      <c r="F1426" s="14" t="s">
        <v>3296</v>
      </c>
      <c r="G1426" s="14" t="s">
        <v>3047</v>
      </c>
      <c r="H1426" s="14" t="s">
        <v>3047</v>
      </c>
      <c r="I1426" s="9" t="s">
        <v>3047</v>
      </c>
      <c r="J1426" s="9">
        <v>110</v>
      </c>
      <c r="K1426" s="14">
        <f>IF($E1426="","",IFERROR(INDEX('01_Cad_Pecas'!$H$2:$H$5000,MATCH($E1426,'01_Cad_Pecas'!$D$2:$D$5000,0)),IFERROR(INDEX('01_Cad_Pecas'!$H$2:$H$5000,MATCH(VALUE($E1426),'01_Cad_Pecas'!$D$2:$D$5000,0)),"")))</f>
        <v>1.1000000000000001</v>
      </c>
      <c r="L1426" s="14">
        <f>IF($E1426="","",IFERROR(INDEX('01_Cad_Pecas'!$I$2:$I$5000,MATCH($E1426,'01_Cad_Pecas'!$D$2:$D$5000,0)),IFERROR(INDEX('01_Cad_Pecas'!$I$2:$I$5000,MATCH(VALUE($E1426),'01_Cad_Pecas'!$D$2:$D$5000,0)),"")))</f>
        <v>9.375E-2</v>
      </c>
      <c r="M1426" s="14">
        <f t="shared" si="219"/>
        <v>11.4125</v>
      </c>
      <c r="N1426" s="14">
        <v>46205</v>
      </c>
      <c r="O1426" s="14">
        <v>110</v>
      </c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1"/>
      <c r="AB1426" s="14" t="str">
        <f t="shared" si="220"/>
        <v>10210|10 FURADEIRAS</v>
      </c>
      <c r="AC1426" t="str">
        <f t="shared" si="221"/>
        <v>|10210|</v>
      </c>
      <c r="AD1426" t="str">
        <f t="shared" si="222"/>
        <v>10 FURADEIRAS</v>
      </c>
    </row>
    <row r="1427" spans="1:30" ht="24" customHeight="1" x14ac:dyDescent="0.35">
      <c r="A1427" s="35">
        <v>46206</v>
      </c>
      <c r="B1427" s="14" t="s">
        <v>3094</v>
      </c>
      <c r="C1427" s="14"/>
      <c r="D1427" s="14" t="s">
        <v>3047</v>
      </c>
      <c r="E1427" s="14" t="s">
        <v>3540</v>
      </c>
      <c r="F1427" s="14" t="s">
        <v>3293</v>
      </c>
      <c r="G1427" s="14" t="s">
        <v>3047</v>
      </c>
      <c r="H1427" s="14" t="s">
        <v>3047</v>
      </c>
      <c r="I1427" s="9" t="s">
        <v>3047</v>
      </c>
      <c r="J1427" s="9">
        <v>220</v>
      </c>
      <c r="K1427" s="14">
        <f>IF($E1427="","",IFERROR(INDEX('01_Cad_Pecas'!$H$2:$H$5000,MATCH($E1427,'01_Cad_Pecas'!$D$2:$D$5000,0)),IFERROR(INDEX('01_Cad_Pecas'!$H$2:$H$5000,MATCH(VALUE($E1427),'01_Cad_Pecas'!$D$2:$D$5000,0)),"")))</f>
        <v>1.1000000000000001</v>
      </c>
      <c r="L1427" s="14">
        <f>IF($E1427="","",IFERROR(INDEX('01_Cad_Pecas'!$I$2:$I$5000,MATCH($E1427,'01_Cad_Pecas'!$D$2:$D$5000,0)),IFERROR(INDEX('01_Cad_Pecas'!$I$2:$I$5000,MATCH(VALUE($E1427),'01_Cad_Pecas'!$D$2:$D$5000,0)),"")))</f>
        <v>9.375E-2</v>
      </c>
      <c r="M1427" s="14">
        <f t="shared" si="219"/>
        <v>21.725000000000001</v>
      </c>
      <c r="N1427" s="14">
        <v>46205</v>
      </c>
      <c r="O1427" s="14">
        <v>220</v>
      </c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1"/>
      <c r="AB1427" s="14" t="str">
        <f t="shared" si="220"/>
        <v>10210|10 FURADEIRAS</v>
      </c>
      <c r="AC1427" t="str">
        <f t="shared" si="221"/>
        <v>|10210|</v>
      </c>
      <c r="AD1427" t="str">
        <f t="shared" si="222"/>
        <v>10 FURADEIRAS</v>
      </c>
    </row>
    <row r="1428" spans="1:30" ht="24" customHeight="1" x14ac:dyDescent="0.35">
      <c r="A1428" s="35">
        <v>46206</v>
      </c>
      <c r="B1428" s="14" t="s">
        <v>3094</v>
      </c>
      <c r="C1428" s="14"/>
      <c r="D1428" s="14" t="s">
        <v>3047</v>
      </c>
      <c r="E1428" s="14" t="s">
        <v>3424</v>
      </c>
      <c r="F1428" s="14" t="s">
        <v>3191</v>
      </c>
      <c r="G1428" s="14" t="s">
        <v>3047</v>
      </c>
      <c r="H1428" s="14" t="s">
        <v>3047</v>
      </c>
      <c r="I1428" s="9" t="s">
        <v>3047</v>
      </c>
      <c r="J1428" s="9">
        <v>1332</v>
      </c>
      <c r="K1428" s="14">
        <f>IF($E1428="","",IFERROR(INDEX('01_Cad_Pecas'!$H$2:$H$5000,MATCH($E1428,'01_Cad_Pecas'!$D$2:$D$5000,0)),IFERROR(INDEX('01_Cad_Pecas'!$H$2:$H$5000,MATCH(VALUE($E1428),'01_Cad_Pecas'!$D$2:$D$5000,0)),"")))</f>
        <v>3</v>
      </c>
      <c r="L1428" s="14">
        <f>IF($E1428="","",IFERROR(INDEX('01_Cad_Pecas'!$I$2:$I$5000,MATCH($E1428,'01_Cad_Pecas'!$D$2:$D$5000,0)),IFERROR(INDEX('01_Cad_Pecas'!$I$2:$I$5000,MATCH(VALUE($E1428),'01_Cad_Pecas'!$D$2:$D$5000,0)),"")))</f>
        <v>6.7799999999999999E-2</v>
      </c>
      <c r="M1428" s="14">
        <f t="shared" si="219"/>
        <v>93.309600000000003</v>
      </c>
      <c r="N1428" s="14">
        <v>46205</v>
      </c>
      <c r="O1428" s="14">
        <v>1332</v>
      </c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1"/>
      <c r="AB1428" s="14" t="str">
        <f t="shared" si="220"/>
        <v>10210|10 FURADEIRAS</v>
      </c>
      <c r="AC1428" t="str">
        <f t="shared" si="221"/>
        <v>|10210|</v>
      </c>
      <c r="AD1428" t="str">
        <f t="shared" si="222"/>
        <v>10 FURADEIRAS</v>
      </c>
    </row>
    <row r="1429" spans="1:30" ht="24" customHeight="1" x14ac:dyDescent="0.35">
      <c r="A1429" s="35">
        <v>46206</v>
      </c>
      <c r="B1429" s="14" t="s">
        <v>3094</v>
      </c>
      <c r="C1429" s="14"/>
      <c r="D1429" s="14" t="s">
        <v>3047</v>
      </c>
      <c r="E1429" s="14" t="s">
        <v>3539</v>
      </c>
      <c r="F1429" s="14" t="s">
        <v>3294</v>
      </c>
      <c r="G1429" s="14" t="s">
        <v>3047</v>
      </c>
      <c r="H1429" s="14" t="s">
        <v>3047</v>
      </c>
      <c r="I1429" s="9" t="s">
        <v>3047</v>
      </c>
      <c r="J1429" s="9">
        <v>1028</v>
      </c>
      <c r="K1429" s="14">
        <f>IF($E1429="","",IFERROR(INDEX('01_Cad_Pecas'!$H$2:$H$5000,MATCH($E1429,'01_Cad_Pecas'!$D$2:$D$5000,0)),IFERROR(INDEX('01_Cad_Pecas'!$H$2:$H$5000,MATCH(VALUE($E1429),'01_Cad_Pecas'!$D$2:$D$5000,0)),"")))</f>
        <v>1.1000000000000001</v>
      </c>
      <c r="L1429" s="14">
        <f>IF($E1429="","",IFERROR(INDEX('01_Cad_Pecas'!$I$2:$I$5000,MATCH($E1429,'01_Cad_Pecas'!$D$2:$D$5000,0)),IFERROR(INDEX('01_Cad_Pecas'!$I$2:$I$5000,MATCH(VALUE($E1429),'01_Cad_Pecas'!$D$2:$D$5000,0)),"")))</f>
        <v>9.375E-2</v>
      </c>
      <c r="M1429" s="14">
        <f t="shared" si="219"/>
        <v>97.474999999999994</v>
      </c>
      <c r="N1429" s="14">
        <v>46205</v>
      </c>
      <c r="O1429" s="14">
        <v>1028</v>
      </c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1"/>
      <c r="AB1429" s="14" t="str">
        <f t="shared" si="220"/>
        <v>10210|10 FURADEIRAS</v>
      </c>
      <c r="AC1429" t="str">
        <f t="shared" si="221"/>
        <v>|10210|</v>
      </c>
      <c r="AD1429" t="str">
        <f t="shared" si="222"/>
        <v>10 FURADEIRAS</v>
      </c>
    </row>
    <row r="1430" spans="1:30" ht="24" customHeight="1" x14ac:dyDescent="0.35">
      <c r="A1430" s="35">
        <v>46206</v>
      </c>
      <c r="B1430" s="14" t="s">
        <v>3094</v>
      </c>
      <c r="C1430" s="14"/>
      <c r="D1430" s="14" t="s">
        <v>3047</v>
      </c>
      <c r="E1430" s="14" t="s">
        <v>3542</v>
      </c>
      <c r="F1430" s="14" t="s">
        <v>3297</v>
      </c>
      <c r="G1430" s="14" t="s">
        <v>3047</v>
      </c>
      <c r="H1430" s="14" t="s">
        <v>3047</v>
      </c>
      <c r="I1430" s="9" t="s">
        <v>3047</v>
      </c>
      <c r="J1430" s="9">
        <v>84</v>
      </c>
      <c r="K1430" s="14">
        <f>IF($E1430="","",IFERROR(INDEX('01_Cad_Pecas'!$H$2:$H$5000,MATCH($E1430,'01_Cad_Pecas'!$D$2:$D$5000,0)),IFERROR(INDEX('01_Cad_Pecas'!$H$2:$H$5000,MATCH(VALUE($E1430),'01_Cad_Pecas'!$D$2:$D$5000,0)),"")))</f>
        <v>1.1000000000000001</v>
      </c>
      <c r="L1430" s="14">
        <f>IF($E1430="","",IFERROR(INDEX('01_Cad_Pecas'!$I$2:$I$5000,MATCH($E1430,'01_Cad_Pecas'!$D$2:$D$5000,0)),IFERROR(INDEX('01_Cad_Pecas'!$I$2:$I$5000,MATCH(VALUE($E1430),'01_Cad_Pecas'!$D$2:$D$5000,0)),"")))</f>
        <v>9.375E-2</v>
      </c>
      <c r="M1430" s="14">
        <f t="shared" si="219"/>
        <v>8.9749999999999996</v>
      </c>
      <c r="N1430" s="14">
        <v>46205</v>
      </c>
      <c r="O1430" s="14">
        <v>84</v>
      </c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1"/>
      <c r="AB1430" s="14" t="str">
        <f t="shared" si="220"/>
        <v>10210|10 FURADEIRAS</v>
      </c>
      <c r="AC1430" t="str">
        <f t="shared" si="221"/>
        <v>|10210|</v>
      </c>
      <c r="AD1430" t="str">
        <f t="shared" si="222"/>
        <v>10 FURADEIRAS</v>
      </c>
    </row>
    <row r="1431" spans="1:30" ht="24" customHeight="1" x14ac:dyDescent="0.35">
      <c r="A1431" s="35">
        <v>46203</v>
      </c>
      <c r="B1431" s="14" t="s">
        <v>3095</v>
      </c>
      <c r="C1431" s="14"/>
      <c r="D1431" s="14" t="s">
        <v>3047</v>
      </c>
      <c r="E1431" s="14" t="s">
        <v>3543</v>
      </c>
      <c r="F1431" s="14" t="s">
        <v>3270</v>
      </c>
      <c r="G1431" s="14" t="s">
        <v>3047</v>
      </c>
      <c r="H1431" s="14" t="s">
        <v>3047</v>
      </c>
      <c r="I1431" s="9" t="s">
        <v>3047</v>
      </c>
      <c r="J1431" s="9">
        <v>10</v>
      </c>
      <c r="K1431" s="14">
        <f>IF($E1431="","",IFERROR(INDEX('01_Cad_Pecas'!$H$2:$H$5000,MATCH($E1431,'01_Cad_Pecas'!$D$2:$D$5000,0)),IFERROR(INDEX('01_Cad_Pecas'!$H$2:$H$5000,MATCH(VALUE($E1431),'01_Cad_Pecas'!$D$2:$D$5000,0)),"")))</f>
        <v>1.1000000000000001</v>
      </c>
      <c r="L1431" s="14">
        <f>IF($E1431="","",IFERROR(INDEX('01_Cad_Pecas'!$I$2:$I$5000,MATCH($E1431,'01_Cad_Pecas'!$D$2:$D$5000,0)),IFERROR(INDEX('01_Cad_Pecas'!$I$2:$I$5000,MATCH(VALUE($E1431),'01_Cad_Pecas'!$D$2:$D$5000,0)),"")))</f>
        <v>9.375E-2</v>
      </c>
      <c r="M1431" s="14">
        <f t="shared" si="219"/>
        <v>2.0375000000000001</v>
      </c>
      <c r="N1431" s="14">
        <v>46206</v>
      </c>
      <c r="O1431" s="14">
        <v>10</v>
      </c>
      <c r="P1431" s="14"/>
      <c r="Q1431" s="14"/>
      <c r="R1431" s="14"/>
      <c r="S1431" s="14"/>
      <c r="T1431" s="14">
        <f t="shared" ref="T1431:T1453" si="223">IF(OR($J1431="",$O1431=""),"",$O1431/$J1431)</f>
        <v>1</v>
      </c>
      <c r="U1431" s="14" t="s">
        <v>36</v>
      </c>
      <c r="V1431" s="14"/>
      <c r="W1431" s="14"/>
      <c r="X1431" s="14"/>
      <c r="Y1431" s="14"/>
      <c r="Z1431" s="14"/>
      <c r="AA1431" s="11"/>
      <c r="AB1431" s="14" t="str">
        <f t="shared" si="220"/>
        <v>10199,10201|10 FURADEIRAS</v>
      </c>
      <c r="AC1431" t="str">
        <f t="shared" si="221"/>
        <v>|10199|10201|</v>
      </c>
      <c r="AD1431" t="str">
        <f t="shared" si="222"/>
        <v>10 FURADEIRAS</v>
      </c>
    </row>
    <row r="1432" spans="1:30" ht="24" customHeight="1" x14ac:dyDescent="0.35">
      <c r="A1432" s="35">
        <v>46203</v>
      </c>
      <c r="B1432" s="14" t="s">
        <v>3095</v>
      </c>
      <c r="C1432" s="14"/>
      <c r="D1432" s="14" t="s">
        <v>3047</v>
      </c>
      <c r="E1432" s="14" t="s">
        <v>3544</v>
      </c>
      <c r="F1432" s="14" t="s">
        <v>778</v>
      </c>
      <c r="G1432" s="14" t="s">
        <v>3047</v>
      </c>
      <c r="H1432" s="14" t="s">
        <v>3047</v>
      </c>
      <c r="I1432" s="9" t="s">
        <v>3047</v>
      </c>
      <c r="J1432" s="9">
        <v>20</v>
      </c>
      <c r="K1432" s="14">
        <f>IF($E1432="","",IFERROR(INDEX('01_Cad_Pecas'!$H$2:$H$5000,MATCH($E1432,'01_Cad_Pecas'!$D$2:$D$5000,0)),IFERROR(INDEX('01_Cad_Pecas'!$H$2:$H$5000,MATCH(VALUE($E1432),'01_Cad_Pecas'!$D$2:$D$5000,0)),"")))</f>
        <v>1.1000000000000001</v>
      </c>
      <c r="L1432" s="14">
        <f>IF($E1432="","",IFERROR(INDEX('01_Cad_Pecas'!$I$2:$I$5000,MATCH($E1432,'01_Cad_Pecas'!$D$2:$D$5000,0)),IFERROR(INDEX('01_Cad_Pecas'!$I$2:$I$5000,MATCH(VALUE($E1432),'01_Cad_Pecas'!$D$2:$D$5000,0)),"")))</f>
        <v>9.375E-2</v>
      </c>
      <c r="M1432" s="14">
        <f t="shared" si="219"/>
        <v>2.9750000000000001</v>
      </c>
      <c r="N1432" s="14">
        <v>46206</v>
      </c>
      <c r="O1432" s="14">
        <v>20</v>
      </c>
      <c r="P1432" s="14"/>
      <c r="Q1432" s="14"/>
      <c r="R1432" s="14"/>
      <c r="S1432" s="14"/>
      <c r="T1432" s="14">
        <f t="shared" si="223"/>
        <v>1</v>
      </c>
      <c r="U1432" s="14" t="s">
        <v>36</v>
      </c>
      <c r="V1432" s="14"/>
      <c r="W1432" s="14"/>
      <c r="X1432" s="14"/>
      <c r="Y1432" s="14"/>
      <c r="Z1432" s="14"/>
      <c r="AA1432" s="11"/>
      <c r="AB1432" s="14" t="str">
        <f t="shared" si="220"/>
        <v>10199,10201|10 FURADEIRAS</v>
      </c>
      <c r="AC1432" t="str">
        <f t="shared" si="221"/>
        <v>|10199|10201|</v>
      </c>
      <c r="AD1432" t="str">
        <f t="shared" si="222"/>
        <v>10 FURADEIRAS</v>
      </c>
    </row>
    <row r="1433" spans="1:30" ht="24" customHeight="1" x14ac:dyDescent="0.35">
      <c r="A1433" s="35">
        <v>46203</v>
      </c>
      <c r="B1433" s="14" t="s">
        <v>3095</v>
      </c>
      <c r="C1433" s="14"/>
      <c r="D1433" s="14" t="s">
        <v>3047</v>
      </c>
      <c r="E1433" s="14" t="s">
        <v>3545</v>
      </c>
      <c r="F1433" s="14" t="s">
        <v>3546</v>
      </c>
      <c r="G1433" s="14" t="s">
        <v>3047</v>
      </c>
      <c r="H1433" s="14" t="s">
        <v>3047</v>
      </c>
      <c r="I1433" s="9" t="s">
        <v>3047</v>
      </c>
      <c r="J1433" s="9">
        <v>16</v>
      </c>
      <c r="K1433" s="14">
        <f>IF($E1433="","",IFERROR(INDEX('01_Cad_Pecas'!$H$2:$H$5000,MATCH($E1433,'01_Cad_Pecas'!$D$2:$D$5000,0)),IFERROR(INDEX('01_Cad_Pecas'!$H$2:$H$5000,MATCH(VALUE($E1433),'01_Cad_Pecas'!$D$2:$D$5000,0)),"")))</f>
        <v>1.1000000000000001</v>
      </c>
      <c r="L1433" s="14">
        <f>IF($E1433="","",IFERROR(INDEX('01_Cad_Pecas'!$I$2:$I$5000,MATCH($E1433,'01_Cad_Pecas'!$D$2:$D$5000,0)),IFERROR(INDEX('01_Cad_Pecas'!$I$2:$I$5000,MATCH(VALUE($E1433),'01_Cad_Pecas'!$D$2:$D$5000,0)),"")))</f>
        <v>9.375E-2</v>
      </c>
      <c r="M1433" s="14">
        <f t="shared" si="219"/>
        <v>2.6</v>
      </c>
      <c r="N1433" s="14">
        <v>46206</v>
      </c>
      <c r="O1433" s="14">
        <v>16</v>
      </c>
      <c r="P1433" s="14"/>
      <c r="Q1433" s="14"/>
      <c r="R1433" s="14"/>
      <c r="S1433" s="14"/>
      <c r="T1433" s="14">
        <f t="shared" si="223"/>
        <v>1</v>
      </c>
      <c r="U1433" s="14" t="s">
        <v>36</v>
      </c>
      <c r="V1433" s="14"/>
      <c r="W1433" s="14"/>
      <c r="X1433" s="14"/>
      <c r="Y1433" s="14"/>
      <c r="Z1433" s="14"/>
      <c r="AA1433" s="11"/>
      <c r="AB1433" s="14" t="str">
        <f t="shared" si="220"/>
        <v>10199,10201|10 FURADEIRAS</v>
      </c>
      <c r="AC1433" t="str">
        <f t="shared" si="221"/>
        <v>|10199|10201|</v>
      </c>
      <c r="AD1433" t="str">
        <f t="shared" si="222"/>
        <v>10 FURADEIRAS</v>
      </c>
    </row>
    <row r="1434" spans="1:30" ht="24" customHeight="1" x14ac:dyDescent="0.35">
      <c r="A1434" s="35">
        <v>46203</v>
      </c>
      <c r="B1434" s="14" t="s">
        <v>3095</v>
      </c>
      <c r="C1434" s="14"/>
      <c r="D1434" s="14" t="s">
        <v>3047</v>
      </c>
      <c r="E1434" s="14" t="s">
        <v>3547</v>
      </c>
      <c r="F1434" s="14" t="s">
        <v>3548</v>
      </c>
      <c r="G1434" s="14" t="s">
        <v>3047</v>
      </c>
      <c r="H1434" s="14" t="s">
        <v>3047</v>
      </c>
      <c r="I1434" s="9" t="s">
        <v>3047</v>
      </c>
      <c r="J1434" s="9">
        <v>16</v>
      </c>
      <c r="K1434" s="14">
        <f>IF($E1434="","",IFERROR(INDEX('01_Cad_Pecas'!$H$2:$H$5000,MATCH($E1434,'01_Cad_Pecas'!$D$2:$D$5000,0)),IFERROR(INDEX('01_Cad_Pecas'!$H$2:$H$5000,MATCH(VALUE($E1434),'01_Cad_Pecas'!$D$2:$D$5000,0)),"")))</f>
        <v>1.1000000000000001</v>
      </c>
      <c r="L1434" s="14">
        <f>IF($E1434="","",IFERROR(INDEX('01_Cad_Pecas'!$I$2:$I$5000,MATCH($E1434,'01_Cad_Pecas'!$D$2:$D$5000,0)),IFERROR(INDEX('01_Cad_Pecas'!$I$2:$I$5000,MATCH(VALUE($E1434),'01_Cad_Pecas'!$D$2:$D$5000,0)),"")))</f>
        <v>9.375E-2</v>
      </c>
      <c r="M1434" s="14">
        <f t="shared" si="219"/>
        <v>2.6</v>
      </c>
      <c r="N1434" s="14">
        <v>46206</v>
      </c>
      <c r="O1434" s="14">
        <v>16</v>
      </c>
      <c r="P1434" s="14"/>
      <c r="Q1434" s="14"/>
      <c r="R1434" s="14"/>
      <c r="S1434" s="14"/>
      <c r="T1434" s="14">
        <f t="shared" si="223"/>
        <v>1</v>
      </c>
      <c r="U1434" s="14" t="s">
        <v>36</v>
      </c>
      <c r="V1434" s="14"/>
      <c r="W1434" s="14"/>
      <c r="X1434" s="14"/>
      <c r="Y1434" s="14"/>
      <c r="Z1434" s="14"/>
      <c r="AA1434" s="11"/>
      <c r="AB1434" s="14" t="str">
        <f t="shared" si="220"/>
        <v>10199,10201|10 FURADEIRAS</v>
      </c>
      <c r="AC1434" t="str">
        <f t="shared" si="221"/>
        <v>|10199|10201|</v>
      </c>
      <c r="AD1434" t="str">
        <f t="shared" si="222"/>
        <v>10 FURADEIRAS</v>
      </c>
    </row>
    <row r="1435" spans="1:30" ht="24" customHeight="1" x14ac:dyDescent="0.35">
      <c r="A1435" s="35">
        <v>46203</v>
      </c>
      <c r="B1435" s="14" t="s">
        <v>3095</v>
      </c>
      <c r="C1435" s="14"/>
      <c r="D1435" s="14" t="s">
        <v>3047</v>
      </c>
      <c r="E1435" s="14" t="s">
        <v>3409</v>
      </c>
      <c r="F1435" s="14" t="s">
        <v>3410</v>
      </c>
      <c r="G1435" s="14" t="s">
        <v>3047</v>
      </c>
      <c r="H1435" s="14" t="s">
        <v>3047</v>
      </c>
      <c r="I1435" s="9" t="s">
        <v>3047</v>
      </c>
      <c r="J1435" s="9">
        <v>8</v>
      </c>
      <c r="K1435" s="14">
        <f>IF($E1435="","",IFERROR(INDEX('01_Cad_Pecas'!$H$2:$H$5000,MATCH($E1435,'01_Cad_Pecas'!$D$2:$D$5000,0)),IFERROR(INDEX('01_Cad_Pecas'!$H$2:$H$5000,MATCH(VALUE($E1435),'01_Cad_Pecas'!$D$2:$D$5000,0)),"")))</f>
        <v>3</v>
      </c>
      <c r="L1435" s="14">
        <f>IF($E1435="","",IFERROR(INDEX('01_Cad_Pecas'!$I$2:$I$5000,MATCH($E1435,'01_Cad_Pecas'!$D$2:$D$5000,0)),IFERROR(INDEX('01_Cad_Pecas'!$I$2:$I$5000,MATCH(VALUE($E1435),'01_Cad_Pecas'!$D$2:$D$5000,0)),"")))</f>
        <v>6.7799999999999999E-2</v>
      </c>
      <c r="M1435" s="14">
        <f t="shared" si="219"/>
        <v>3.5423999999999998</v>
      </c>
      <c r="N1435" s="14">
        <v>46206</v>
      </c>
      <c r="O1435" s="14">
        <v>8</v>
      </c>
      <c r="P1435" s="14"/>
      <c r="Q1435" s="14"/>
      <c r="R1435" s="14"/>
      <c r="S1435" s="14"/>
      <c r="T1435" s="14">
        <f t="shared" si="223"/>
        <v>1</v>
      </c>
      <c r="U1435" s="14" t="s">
        <v>36</v>
      </c>
      <c r="V1435" s="14"/>
      <c r="W1435" s="14"/>
      <c r="X1435" s="14"/>
      <c r="Y1435" s="14"/>
      <c r="Z1435" s="14"/>
      <c r="AA1435" s="11"/>
      <c r="AB1435" s="14" t="str">
        <f t="shared" si="220"/>
        <v>10199,10201|10 FURADEIRAS</v>
      </c>
      <c r="AC1435" t="str">
        <f t="shared" si="221"/>
        <v>|10199|10201|</v>
      </c>
      <c r="AD1435" t="str">
        <f t="shared" si="222"/>
        <v>10 FURADEIRAS</v>
      </c>
    </row>
    <row r="1436" spans="1:30" ht="24" customHeight="1" x14ac:dyDescent="0.35">
      <c r="A1436" s="35">
        <v>46203</v>
      </c>
      <c r="B1436" s="14" t="s">
        <v>3095</v>
      </c>
      <c r="C1436" s="14"/>
      <c r="D1436" s="14" t="s">
        <v>3047</v>
      </c>
      <c r="E1436" s="14" t="s">
        <v>3549</v>
      </c>
      <c r="F1436" s="14" t="s">
        <v>3263</v>
      </c>
      <c r="G1436" s="14" t="s">
        <v>3047</v>
      </c>
      <c r="H1436" s="14" t="s">
        <v>3047</v>
      </c>
      <c r="I1436" s="9" t="s">
        <v>3047</v>
      </c>
      <c r="J1436" s="9">
        <v>22</v>
      </c>
      <c r="K1436" s="14">
        <f>IF($E1436="","",IFERROR(INDEX('01_Cad_Pecas'!$H$2:$H$5000,MATCH($E1436,'01_Cad_Pecas'!$D$2:$D$5000,0)),IFERROR(INDEX('01_Cad_Pecas'!$H$2:$H$5000,MATCH(VALUE($E1436),'01_Cad_Pecas'!$D$2:$D$5000,0)),"")))</f>
        <v>1.1000000000000001</v>
      </c>
      <c r="L1436" s="14">
        <f>IF($E1436="","",IFERROR(INDEX('01_Cad_Pecas'!$I$2:$I$5000,MATCH($E1436,'01_Cad_Pecas'!$D$2:$D$5000,0)),IFERROR(INDEX('01_Cad_Pecas'!$I$2:$I$5000,MATCH(VALUE($E1436),'01_Cad_Pecas'!$D$2:$D$5000,0)),"")))</f>
        <v>9.375E-2</v>
      </c>
      <c r="M1436" s="14">
        <f t="shared" si="219"/>
        <v>3.1625000000000001</v>
      </c>
      <c r="N1436" s="14">
        <v>46206</v>
      </c>
      <c r="O1436" s="14">
        <v>22</v>
      </c>
      <c r="P1436" s="14"/>
      <c r="Q1436" s="14"/>
      <c r="R1436" s="14"/>
      <c r="S1436" s="14"/>
      <c r="T1436" s="14">
        <f t="shared" si="223"/>
        <v>1</v>
      </c>
      <c r="U1436" s="14" t="s">
        <v>36</v>
      </c>
      <c r="V1436" s="14"/>
      <c r="W1436" s="14"/>
      <c r="X1436" s="14"/>
      <c r="Y1436" s="14"/>
      <c r="Z1436" s="14"/>
      <c r="AA1436" s="11"/>
      <c r="AB1436" s="14" t="str">
        <f t="shared" si="220"/>
        <v>10199,10201|10 FURADEIRAS</v>
      </c>
      <c r="AC1436" t="str">
        <f t="shared" si="221"/>
        <v>|10199|10201|</v>
      </c>
      <c r="AD1436" t="str">
        <f t="shared" si="222"/>
        <v>10 FURADEIRAS</v>
      </c>
    </row>
    <row r="1437" spans="1:30" ht="24" customHeight="1" x14ac:dyDescent="0.35">
      <c r="A1437" s="35">
        <v>46203</v>
      </c>
      <c r="B1437" s="14" t="s">
        <v>3095</v>
      </c>
      <c r="C1437" s="14"/>
      <c r="D1437" s="14" t="s">
        <v>3047</v>
      </c>
      <c r="E1437" s="14" t="s">
        <v>3550</v>
      </c>
      <c r="F1437" s="14" t="s">
        <v>3264</v>
      </c>
      <c r="G1437" s="14" t="s">
        <v>3047</v>
      </c>
      <c r="H1437" s="14" t="s">
        <v>3047</v>
      </c>
      <c r="I1437" s="9" t="s">
        <v>3047</v>
      </c>
      <c r="J1437" s="9">
        <v>22</v>
      </c>
      <c r="K1437" s="14">
        <f>IF($E1437="","",IFERROR(INDEX('01_Cad_Pecas'!$H$2:$H$5000,MATCH($E1437,'01_Cad_Pecas'!$D$2:$D$5000,0)),IFERROR(INDEX('01_Cad_Pecas'!$H$2:$H$5000,MATCH(VALUE($E1437),'01_Cad_Pecas'!$D$2:$D$5000,0)),"")))</f>
        <v>1.1000000000000001</v>
      </c>
      <c r="L1437" s="14">
        <f>IF($E1437="","",IFERROR(INDEX('01_Cad_Pecas'!$I$2:$I$5000,MATCH($E1437,'01_Cad_Pecas'!$D$2:$D$5000,0)),IFERROR(INDEX('01_Cad_Pecas'!$I$2:$I$5000,MATCH(VALUE($E1437),'01_Cad_Pecas'!$D$2:$D$5000,0)),"")))</f>
        <v>9.375E-2</v>
      </c>
      <c r="M1437" s="14">
        <f t="shared" si="219"/>
        <v>3.1625000000000001</v>
      </c>
      <c r="N1437" s="14">
        <v>46206</v>
      </c>
      <c r="O1437" s="14">
        <v>22</v>
      </c>
      <c r="P1437" s="14"/>
      <c r="Q1437" s="14"/>
      <c r="R1437" s="14"/>
      <c r="S1437" s="14"/>
      <c r="T1437" s="14">
        <f t="shared" si="223"/>
        <v>1</v>
      </c>
      <c r="U1437" s="14" t="s">
        <v>36</v>
      </c>
      <c r="V1437" s="14"/>
      <c r="W1437" s="14"/>
      <c r="X1437" s="14"/>
      <c r="Y1437" s="14"/>
      <c r="Z1437" s="14"/>
      <c r="AA1437" s="11"/>
      <c r="AB1437" s="14" t="str">
        <f t="shared" si="220"/>
        <v>10199,10201|10 FURADEIRAS</v>
      </c>
      <c r="AC1437" t="str">
        <f t="shared" si="221"/>
        <v>|10199|10201|</v>
      </c>
      <c r="AD1437" t="str">
        <f t="shared" si="222"/>
        <v>10 FURADEIRAS</v>
      </c>
    </row>
    <row r="1438" spans="1:30" ht="24" customHeight="1" x14ac:dyDescent="0.35">
      <c r="A1438" s="35">
        <v>46203</v>
      </c>
      <c r="B1438" s="14" t="s">
        <v>3095</v>
      </c>
      <c r="C1438" s="14"/>
      <c r="D1438" s="14" t="s">
        <v>3047</v>
      </c>
      <c r="E1438" s="14" t="s">
        <v>3551</v>
      </c>
      <c r="F1438" s="14" t="s">
        <v>3265</v>
      </c>
      <c r="G1438" s="14" t="s">
        <v>3047</v>
      </c>
      <c r="H1438" s="14" t="s">
        <v>3047</v>
      </c>
      <c r="I1438" s="9" t="s">
        <v>3047</v>
      </c>
      <c r="J1438" s="9">
        <v>44</v>
      </c>
      <c r="K1438" s="14">
        <f>IF($E1438="","",IFERROR(INDEX('01_Cad_Pecas'!$H$2:$H$5000,MATCH($E1438,'01_Cad_Pecas'!$D$2:$D$5000,0)),IFERROR(INDEX('01_Cad_Pecas'!$H$2:$H$5000,MATCH(VALUE($E1438),'01_Cad_Pecas'!$D$2:$D$5000,0)),"")))</f>
        <v>1.1000000000000001</v>
      </c>
      <c r="L1438" s="14">
        <f>IF($E1438="","",IFERROR(INDEX('01_Cad_Pecas'!$I$2:$I$5000,MATCH($E1438,'01_Cad_Pecas'!$D$2:$D$5000,0)),IFERROR(INDEX('01_Cad_Pecas'!$I$2:$I$5000,MATCH(VALUE($E1438),'01_Cad_Pecas'!$D$2:$D$5000,0)),"")))</f>
        <v>9.375E-2</v>
      </c>
      <c r="M1438" s="14">
        <f t="shared" si="219"/>
        <v>5.2249999999999996</v>
      </c>
      <c r="N1438" s="14">
        <v>46206</v>
      </c>
      <c r="O1438" s="14">
        <v>44</v>
      </c>
      <c r="P1438" s="14"/>
      <c r="Q1438" s="14"/>
      <c r="R1438" s="14"/>
      <c r="S1438" s="14"/>
      <c r="T1438" s="14">
        <f t="shared" si="223"/>
        <v>1</v>
      </c>
      <c r="U1438" s="14" t="s">
        <v>36</v>
      </c>
      <c r="V1438" s="14"/>
      <c r="W1438" s="14"/>
      <c r="X1438" s="14"/>
      <c r="Y1438" s="14"/>
      <c r="Z1438" s="14"/>
      <c r="AA1438" s="11"/>
      <c r="AB1438" s="14" t="str">
        <f t="shared" si="220"/>
        <v>10199,10201|10 FURADEIRAS</v>
      </c>
      <c r="AC1438" t="str">
        <f t="shared" si="221"/>
        <v>|10199|10201|</v>
      </c>
      <c r="AD1438" t="str">
        <f t="shared" si="222"/>
        <v>10 FURADEIRAS</v>
      </c>
    </row>
    <row r="1439" spans="1:30" ht="24" customHeight="1" x14ac:dyDescent="0.35">
      <c r="A1439" s="35">
        <v>46203</v>
      </c>
      <c r="B1439" s="14" t="s">
        <v>3095</v>
      </c>
      <c r="C1439" s="14"/>
      <c r="D1439" s="14" t="s">
        <v>3047</v>
      </c>
      <c r="E1439" s="14" t="s">
        <v>3552</v>
      </c>
      <c r="F1439" s="14" t="s">
        <v>3266</v>
      </c>
      <c r="G1439" s="14" t="s">
        <v>3047</v>
      </c>
      <c r="H1439" s="14" t="s">
        <v>3047</v>
      </c>
      <c r="I1439" s="9" t="s">
        <v>3047</v>
      </c>
      <c r="J1439" s="9">
        <v>22</v>
      </c>
      <c r="K1439" s="14">
        <f>IF($E1439="","",IFERROR(INDEX('01_Cad_Pecas'!$H$2:$H$5000,MATCH($E1439,'01_Cad_Pecas'!$D$2:$D$5000,0)),IFERROR(INDEX('01_Cad_Pecas'!$H$2:$H$5000,MATCH(VALUE($E1439),'01_Cad_Pecas'!$D$2:$D$5000,0)),"")))</f>
        <v>1.1000000000000001</v>
      </c>
      <c r="L1439" s="14">
        <f>IF($E1439="","",IFERROR(INDEX('01_Cad_Pecas'!$I$2:$I$5000,MATCH($E1439,'01_Cad_Pecas'!$D$2:$D$5000,0)),IFERROR(INDEX('01_Cad_Pecas'!$I$2:$I$5000,MATCH(VALUE($E1439),'01_Cad_Pecas'!$D$2:$D$5000,0)),"")))</f>
        <v>9.375E-2</v>
      </c>
      <c r="M1439" s="14">
        <f t="shared" si="219"/>
        <v>3.1625000000000001</v>
      </c>
      <c r="N1439" s="14">
        <v>46206</v>
      </c>
      <c r="O1439" s="14">
        <v>22</v>
      </c>
      <c r="P1439" s="14"/>
      <c r="Q1439" s="14"/>
      <c r="R1439" s="14"/>
      <c r="S1439" s="14"/>
      <c r="T1439" s="14">
        <f t="shared" si="223"/>
        <v>1</v>
      </c>
      <c r="U1439" s="14" t="s">
        <v>36</v>
      </c>
      <c r="V1439" s="14"/>
      <c r="W1439" s="14"/>
      <c r="X1439" s="14"/>
      <c r="Y1439" s="14"/>
      <c r="Z1439" s="14"/>
      <c r="AA1439" s="11"/>
      <c r="AB1439" s="14" t="str">
        <f t="shared" si="220"/>
        <v>10199,10201|10 FURADEIRAS</v>
      </c>
      <c r="AC1439" t="str">
        <f t="shared" si="221"/>
        <v>|10199|10201|</v>
      </c>
      <c r="AD1439" t="str">
        <f t="shared" si="222"/>
        <v>10 FURADEIRAS</v>
      </c>
    </row>
    <row r="1440" spans="1:30" ht="24" customHeight="1" x14ac:dyDescent="0.35">
      <c r="A1440" s="35">
        <v>46203</v>
      </c>
      <c r="B1440" s="14" t="s">
        <v>3095</v>
      </c>
      <c r="C1440" s="14"/>
      <c r="D1440" s="14" t="s">
        <v>3047</v>
      </c>
      <c r="E1440" s="14" t="s">
        <v>3411</v>
      </c>
      <c r="F1440" s="14" t="s">
        <v>3190</v>
      </c>
      <c r="G1440" s="14" t="s">
        <v>3047</v>
      </c>
      <c r="H1440" s="14" t="s">
        <v>3047</v>
      </c>
      <c r="I1440" s="9" t="s">
        <v>3047</v>
      </c>
      <c r="J1440" s="9">
        <v>88</v>
      </c>
      <c r="K1440" s="14">
        <f>IF($E1440="","",IFERROR(INDEX('01_Cad_Pecas'!$H$2:$H$5000,MATCH($E1440,'01_Cad_Pecas'!$D$2:$D$5000,0)),IFERROR(INDEX('01_Cad_Pecas'!$H$2:$H$5000,MATCH(VALUE($E1440),'01_Cad_Pecas'!$D$2:$D$5000,0)),"")))</f>
        <v>3</v>
      </c>
      <c r="L1440" s="14">
        <f>IF($E1440="","",IFERROR(INDEX('01_Cad_Pecas'!$I$2:$I$5000,MATCH($E1440,'01_Cad_Pecas'!$D$2:$D$5000,0)),IFERROR(INDEX('01_Cad_Pecas'!$I$2:$I$5000,MATCH(VALUE($E1440),'01_Cad_Pecas'!$D$2:$D$5000,0)),"")))</f>
        <v>6.7799999999999999E-2</v>
      </c>
      <c r="M1440" s="14">
        <f t="shared" si="219"/>
        <v>8.9664000000000001</v>
      </c>
      <c r="N1440" s="14">
        <v>46206</v>
      </c>
      <c r="O1440" s="14">
        <v>88</v>
      </c>
      <c r="P1440" s="14"/>
      <c r="Q1440" s="14"/>
      <c r="R1440" s="14"/>
      <c r="S1440" s="14"/>
      <c r="T1440" s="14">
        <f t="shared" si="223"/>
        <v>1</v>
      </c>
      <c r="U1440" s="14" t="s">
        <v>36</v>
      </c>
      <c r="V1440" s="14"/>
      <c r="W1440" s="14"/>
      <c r="X1440" s="14"/>
      <c r="Y1440" s="14"/>
      <c r="Z1440" s="14"/>
      <c r="AA1440" s="11"/>
      <c r="AB1440" s="14" t="str">
        <f t="shared" si="220"/>
        <v>10199,10201|10 FURADEIRAS</v>
      </c>
      <c r="AC1440" t="str">
        <f t="shared" si="221"/>
        <v>|10199|10201|</v>
      </c>
      <c r="AD1440" t="str">
        <f t="shared" si="222"/>
        <v>10 FURADEIRAS</v>
      </c>
    </row>
    <row r="1441" spans="1:30" ht="24" customHeight="1" x14ac:dyDescent="0.35">
      <c r="A1441" s="35">
        <v>46203</v>
      </c>
      <c r="B1441" s="14" t="s">
        <v>3095</v>
      </c>
      <c r="C1441" s="14"/>
      <c r="D1441" s="14" t="s">
        <v>3047</v>
      </c>
      <c r="E1441" s="14" t="s">
        <v>3500</v>
      </c>
      <c r="F1441" s="14" t="s">
        <v>3501</v>
      </c>
      <c r="G1441" s="14" t="s">
        <v>3047</v>
      </c>
      <c r="H1441" s="14" t="s">
        <v>3047</v>
      </c>
      <c r="I1441" s="9" t="s">
        <v>3047</v>
      </c>
      <c r="J1441" s="9">
        <v>20</v>
      </c>
      <c r="K1441" s="14">
        <f>IF($E1441="","",IFERROR(INDEX('01_Cad_Pecas'!$H$2:$H$5000,MATCH($E1441,'01_Cad_Pecas'!$D$2:$D$5000,0)),IFERROR(INDEX('01_Cad_Pecas'!$H$2:$H$5000,MATCH(VALUE($E1441),'01_Cad_Pecas'!$D$2:$D$5000,0)),"")))</f>
        <v>1.1000000000000001</v>
      </c>
      <c r="L1441" s="14">
        <f>IF($E1441="","",IFERROR(INDEX('01_Cad_Pecas'!$I$2:$I$5000,MATCH($E1441,'01_Cad_Pecas'!$D$2:$D$5000,0)),IFERROR(INDEX('01_Cad_Pecas'!$I$2:$I$5000,MATCH(VALUE($E1441),'01_Cad_Pecas'!$D$2:$D$5000,0)),"")))</f>
        <v>9.375E-2</v>
      </c>
      <c r="M1441" s="14">
        <f t="shared" si="219"/>
        <v>2.9750000000000001</v>
      </c>
      <c r="N1441" s="14">
        <v>46206</v>
      </c>
      <c r="O1441" s="14">
        <v>20</v>
      </c>
      <c r="P1441" s="14"/>
      <c r="Q1441" s="14"/>
      <c r="R1441" s="14"/>
      <c r="S1441" s="14"/>
      <c r="T1441" s="14">
        <f t="shared" si="223"/>
        <v>1</v>
      </c>
      <c r="U1441" s="14" t="s">
        <v>36</v>
      </c>
      <c r="V1441" s="14"/>
      <c r="W1441" s="14"/>
      <c r="X1441" s="14"/>
      <c r="Y1441" s="14"/>
      <c r="Z1441" s="14"/>
      <c r="AA1441" s="11"/>
      <c r="AB1441" s="14" t="str">
        <f t="shared" si="220"/>
        <v>10199,10201|10 FURADEIRAS</v>
      </c>
      <c r="AC1441" t="str">
        <f t="shared" si="221"/>
        <v>|10199|10201|</v>
      </c>
      <c r="AD1441" t="str">
        <f t="shared" si="222"/>
        <v>10 FURADEIRAS</v>
      </c>
    </row>
    <row r="1442" spans="1:30" ht="24" customHeight="1" x14ac:dyDescent="0.35">
      <c r="A1442" s="35">
        <v>46203</v>
      </c>
      <c r="B1442" s="14" t="s">
        <v>3095</v>
      </c>
      <c r="C1442" s="14"/>
      <c r="D1442" s="14" t="s">
        <v>3047</v>
      </c>
      <c r="E1442" s="14" t="s">
        <v>3416</v>
      </c>
      <c r="F1442" s="14" t="s">
        <v>3417</v>
      </c>
      <c r="G1442" s="14" t="s">
        <v>3047</v>
      </c>
      <c r="H1442" s="14" t="s">
        <v>3047</v>
      </c>
      <c r="I1442" s="9" t="s">
        <v>3047</v>
      </c>
      <c r="J1442" s="9">
        <v>16</v>
      </c>
      <c r="K1442" s="14">
        <f>IF($E1442="","",IFERROR(INDEX('01_Cad_Pecas'!$H$2:$H$5000,MATCH($E1442,'01_Cad_Pecas'!$D$2:$D$5000,0)),IFERROR(INDEX('01_Cad_Pecas'!$H$2:$H$5000,MATCH(VALUE($E1442),'01_Cad_Pecas'!$D$2:$D$5000,0)),"")))</f>
        <v>3</v>
      </c>
      <c r="L1442" s="14">
        <f>IF($E1442="","",IFERROR(INDEX('01_Cad_Pecas'!$I$2:$I$5000,MATCH($E1442,'01_Cad_Pecas'!$D$2:$D$5000,0)),IFERROR(INDEX('01_Cad_Pecas'!$I$2:$I$5000,MATCH(VALUE($E1442),'01_Cad_Pecas'!$D$2:$D$5000,0)),"")))</f>
        <v>6.7799999999999999E-2</v>
      </c>
      <c r="M1442" s="14">
        <f t="shared" si="219"/>
        <v>4.0847999999999995</v>
      </c>
      <c r="N1442" s="14">
        <v>46206</v>
      </c>
      <c r="O1442" s="14">
        <v>16</v>
      </c>
      <c r="P1442" s="14"/>
      <c r="Q1442" s="14"/>
      <c r="R1442" s="14"/>
      <c r="S1442" s="14"/>
      <c r="T1442" s="14">
        <f t="shared" si="223"/>
        <v>1</v>
      </c>
      <c r="U1442" s="14" t="s">
        <v>36</v>
      </c>
      <c r="V1442" s="14"/>
      <c r="W1442" s="14"/>
      <c r="X1442" s="14"/>
      <c r="Y1442" s="14"/>
      <c r="Z1442" s="14"/>
      <c r="AA1442" s="11"/>
      <c r="AB1442" s="14" t="str">
        <f t="shared" si="220"/>
        <v>10199,10201|10 FURADEIRAS</v>
      </c>
      <c r="AC1442" t="str">
        <f t="shared" si="221"/>
        <v>|10199|10201|</v>
      </c>
      <c r="AD1442" t="str">
        <f t="shared" si="222"/>
        <v>10 FURADEIRAS</v>
      </c>
    </row>
    <row r="1443" spans="1:30" ht="24" customHeight="1" x14ac:dyDescent="0.35">
      <c r="A1443" s="35">
        <v>46203</v>
      </c>
      <c r="B1443" s="14" t="s">
        <v>3095</v>
      </c>
      <c r="C1443" s="14"/>
      <c r="D1443" s="14" t="s">
        <v>3047</v>
      </c>
      <c r="E1443" s="14" t="s">
        <v>3418</v>
      </c>
      <c r="F1443" s="14" t="s">
        <v>3419</v>
      </c>
      <c r="G1443" s="14" t="s">
        <v>3047</v>
      </c>
      <c r="H1443" s="14" t="s">
        <v>3047</v>
      </c>
      <c r="I1443" s="9" t="s">
        <v>3047</v>
      </c>
      <c r="J1443" s="9">
        <v>16</v>
      </c>
      <c r="K1443" s="14">
        <f>IF($E1443="","",IFERROR(INDEX('01_Cad_Pecas'!$H$2:$H$5000,MATCH($E1443,'01_Cad_Pecas'!$D$2:$D$5000,0)),IFERROR(INDEX('01_Cad_Pecas'!$H$2:$H$5000,MATCH(VALUE($E1443),'01_Cad_Pecas'!$D$2:$D$5000,0)),"")))</f>
        <v>3</v>
      </c>
      <c r="L1443" s="14">
        <f>IF($E1443="","",IFERROR(INDEX('01_Cad_Pecas'!$I$2:$I$5000,MATCH($E1443,'01_Cad_Pecas'!$D$2:$D$5000,0)),IFERROR(INDEX('01_Cad_Pecas'!$I$2:$I$5000,MATCH(VALUE($E1443),'01_Cad_Pecas'!$D$2:$D$5000,0)),"")))</f>
        <v>6.7799999999999999E-2</v>
      </c>
      <c r="M1443" s="14">
        <f t="shared" si="219"/>
        <v>4.0847999999999995</v>
      </c>
      <c r="N1443" s="14">
        <v>46206</v>
      </c>
      <c r="O1443" s="14">
        <v>16</v>
      </c>
      <c r="P1443" s="14"/>
      <c r="Q1443" s="14"/>
      <c r="R1443" s="14"/>
      <c r="S1443" s="14"/>
      <c r="T1443" s="14">
        <f t="shared" si="223"/>
        <v>1</v>
      </c>
      <c r="U1443" s="14" t="s">
        <v>36</v>
      </c>
      <c r="V1443" s="14"/>
      <c r="W1443" s="14"/>
      <c r="X1443" s="14"/>
      <c r="Y1443" s="14"/>
      <c r="Z1443" s="14"/>
      <c r="AA1443" s="11"/>
      <c r="AB1443" s="14" t="str">
        <f t="shared" si="220"/>
        <v>10199,10201|10 FURADEIRAS</v>
      </c>
      <c r="AC1443" t="str">
        <f t="shared" si="221"/>
        <v>|10199|10201|</v>
      </c>
      <c r="AD1443" t="str">
        <f t="shared" si="222"/>
        <v>10 FURADEIRAS</v>
      </c>
    </row>
    <row r="1444" spans="1:30" ht="24" customHeight="1" x14ac:dyDescent="0.35">
      <c r="A1444" s="35">
        <v>46203</v>
      </c>
      <c r="B1444" s="14" t="s">
        <v>3095</v>
      </c>
      <c r="C1444" s="14"/>
      <c r="D1444" s="14" t="s">
        <v>3047</v>
      </c>
      <c r="E1444" s="14" t="s">
        <v>3553</v>
      </c>
      <c r="F1444" s="14" t="s">
        <v>3159</v>
      </c>
      <c r="G1444" s="14" t="s">
        <v>3047</v>
      </c>
      <c r="H1444" s="14" t="s">
        <v>3047</v>
      </c>
      <c r="I1444" s="9" t="s">
        <v>3047</v>
      </c>
      <c r="J1444" s="9">
        <v>48</v>
      </c>
      <c r="K1444" s="14">
        <f>IF($E1444="","",IFERROR(INDEX('01_Cad_Pecas'!$H$2:$H$5000,MATCH($E1444,'01_Cad_Pecas'!$D$2:$D$5000,0)),IFERROR(INDEX('01_Cad_Pecas'!$H$2:$H$5000,MATCH(VALUE($E1444),'01_Cad_Pecas'!$D$2:$D$5000,0)),"")))</f>
        <v>7</v>
      </c>
      <c r="L1444" s="14">
        <f>IF($E1444="","",IFERROR(INDEX('01_Cad_Pecas'!$I$2:$I$5000,MATCH($E1444,'01_Cad_Pecas'!$D$2:$D$5000,0)),IFERROR(INDEX('01_Cad_Pecas'!$I$2:$I$5000,MATCH(VALUE($E1444),'01_Cad_Pecas'!$D$2:$D$5000,0)),"")))</f>
        <v>0.81</v>
      </c>
      <c r="M1444" s="14">
        <f t="shared" si="219"/>
        <v>45.88</v>
      </c>
      <c r="N1444" s="14">
        <v>46206</v>
      </c>
      <c r="O1444" s="14">
        <v>48</v>
      </c>
      <c r="P1444" s="14"/>
      <c r="Q1444" s="14"/>
      <c r="R1444" s="14"/>
      <c r="S1444" s="14"/>
      <c r="T1444" s="14">
        <f t="shared" si="223"/>
        <v>1</v>
      </c>
      <c r="U1444" s="14" t="s">
        <v>36</v>
      </c>
      <c r="V1444" s="14"/>
      <c r="W1444" s="14"/>
      <c r="X1444" s="14"/>
      <c r="Y1444" s="14"/>
      <c r="Z1444" s="14"/>
      <c r="AA1444" s="11"/>
      <c r="AB1444" s="14" t="str">
        <f t="shared" si="220"/>
        <v>10199,10201|10 FURADEIRAS</v>
      </c>
      <c r="AC1444" t="str">
        <f t="shared" si="221"/>
        <v>|10199|10201|</v>
      </c>
      <c r="AD1444" t="str">
        <f t="shared" si="222"/>
        <v>10 FURADEIRAS</v>
      </c>
    </row>
    <row r="1445" spans="1:30" ht="24" customHeight="1" x14ac:dyDescent="0.35">
      <c r="A1445" s="35">
        <v>46203</v>
      </c>
      <c r="B1445" s="14" t="s">
        <v>3095</v>
      </c>
      <c r="C1445" s="14"/>
      <c r="D1445" s="14" t="s">
        <v>3047</v>
      </c>
      <c r="E1445" s="14" t="s">
        <v>3554</v>
      </c>
      <c r="F1445" s="14" t="s">
        <v>3555</v>
      </c>
      <c r="G1445" s="14" t="s">
        <v>3047</v>
      </c>
      <c r="H1445" s="14" t="s">
        <v>3047</v>
      </c>
      <c r="I1445" s="9" t="s">
        <v>3047</v>
      </c>
      <c r="J1445" s="9">
        <v>60</v>
      </c>
      <c r="K1445" s="14">
        <f>IF($E1445="","",IFERROR(INDEX('01_Cad_Pecas'!$H$2:$H$5000,MATCH($E1445,'01_Cad_Pecas'!$D$2:$D$5000,0)),IFERROR(INDEX('01_Cad_Pecas'!$H$2:$H$5000,MATCH(VALUE($E1445),'01_Cad_Pecas'!$D$2:$D$5000,0)),"")))</f>
        <v>1.1000000000000001</v>
      </c>
      <c r="L1445" s="14">
        <f>IF($E1445="","",IFERROR(INDEX('01_Cad_Pecas'!$I$2:$I$5000,MATCH($E1445,'01_Cad_Pecas'!$D$2:$D$5000,0)),IFERROR(INDEX('01_Cad_Pecas'!$I$2:$I$5000,MATCH(VALUE($E1445),'01_Cad_Pecas'!$D$2:$D$5000,0)),"")))</f>
        <v>9.375E-2</v>
      </c>
      <c r="M1445" s="14">
        <f t="shared" si="219"/>
        <v>6.7249999999999996</v>
      </c>
      <c r="N1445" s="14">
        <v>46206</v>
      </c>
      <c r="O1445" s="14">
        <v>60</v>
      </c>
      <c r="P1445" s="14"/>
      <c r="Q1445" s="14"/>
      <c r="R1445" s="14"/>
      <c r="S1445" s="14"/>
      <c r="T1445" s="14">
        <f t="shared" si="223"/>
        <v>1</v>
      </c>
      <c r="U1445" s="14" t="s">
        <v>36</v>
      </c>
      <c r="V1445" s="14"/>
      <c r="W1445" s="14"/>
      <c r="X1445" s="14"/>
      <c r="Y1445" s="14"/>
      <c r="Z1445" s="14"/>
      <c r="AA1445" s="11"/>
      <c r="AB1445" s="14" t="str">
        <f t="shared" si="220"/>
        <v>10199,10201|10 FURADEIRAS</v>
      </c>
      <c r="AC1445" t="str">
        <f t="shared" si="221"/>
        <v>|10199|10201|</v>
      </c>
      <c r="AD1445" t="str">
        <f t="shared" si="222"/>
        <v>10 FURADEIRAS</v>
      </c>
    </row>
    <row r="1446" spans="1:30" ht="24" customHeight="1" x14ac:dyDescent="0.35">
      <c r="A1446" s="35">
        <v>46203</v>
      </c>
      <c r="B1446" s="14" t="s">
        <v>3095</v>
      </c>
      <c r="C1446" s="14"/>
      <c r="D1446" s="14" t="s">
        <v>3047</v>
      </c>
      <c r="E1446" s="14" t="s">
        <v>3420</v>
      </c>
      <c r="F1446" s="14" t="s">
        <v>3164</v>
      </c>
      <c r="G1446" s="14" t="s">
        <v>3047</v>
      </c>
      <c r="H1446" s="14" t="s">
        <v>3047</v>
      </c>
      <c r="I1446" s="9" t="s">
        <v>3047</v>
      </c>
      <c r="J1446" s="9">
        <v>150</v>
      </c>
      <c r="K1446" s="14">
        <f>IF($E1446="","",IFERROR(INDEX('01_Cad_Pecas'!$H$2:$H$5000,MATCH($E1446,'01_Cad_Pecas'!$D$2:$D$5000,0)),IFERROR(INDEX('01_Cad_Pecas'!$H$2:$H$5000,MATCH(VALUE($E1446),'01_Cad_Pecas'!$D$2:$D$5000,0)),"")))</f>
        <v>7</v>
      </c>
      <c r="L1446" s="14">
        <f>IF($E1446="","",IFERROR(INDEX('01_Cad_Pecas'!$I$2:$I$5000,MATCH($E1446,'01_Cad_Pecas'!$D$2:$D$5000,0)),IFERROR(INDEX('01_Cad_Pecas'!$I$2:$I$5000,MATCH(VALUE($E1446),'01_Cad_Pecas'!$D$2:$D$5000,0)),"")))</f>
        <v>0.81</v>
      </c>
      <c r="M1446" s="14">
        <f t="shared" si="219"/>
        <v>128.5</v>
      </c>
      <c r="N1446" s="14">
        <v>46206</v>
      </c>
      <c r="O1446" s="14">
        <v>150</v>
      </c>
      <c r="P1446" s="14"/>
      <c r="Q1446" s="14"/>
      <c r="R1446" s="14"/>
      <c r="S1446" s="14"/>
      <c r="T1446" s="14">
        <f t="shared" si="223"/>
        <v>1</v>
      </c>
      <c r="U1446" s="14" t="s">
        <v>36</v>
      </c>
      <c r="V1446" s="14"/>
      <c r="W1446" s="14"/>
      <c r="X1446" s="14"/>
      <c r="Y1446" s="14"/>
      <c r="Z1446" s="14"/>
      <c r="AA1446" s="11"/>
      <c r="AB1446" s="14" t="str">
        <f t="shared" si="220"/>
        <v>10199,10201|10 FURADEIRAS</v>
      </c>
      <c r="AC1446" t="str">
        <f t="shared" si="221"/>
        <v>|10199|10201|</v>
      </c>
      <c r="AD1446" t="str">
        <f t="shared" si="222"/>
        <v>10 FURADEIRAS</v>
      </c>
    </row>
    <row r="1447" spans="1:30" ht="24" customHeight="1" x14ac:dyDescent="0.35">
      <c r="A1447" s="35">
        <v>46203</v>
      </c>
      <c r="B1447" s="14" t="s">
        <v>3095</v>
      </c>
      <c r="C1447" s="14"/>
      <c r="D1447" s="14" t="s">
        <v>3047</v>
      </c>
      <c r="E1447" s="14" t="s">
        <v>3421</v>
      </c>
      <c r="F1447" s="14" t="s">
        <v>3196</v>
      </c>
      <c r="G1447" s="14" t="s">
        <v>3047</v>
      </c>
      <c r="H1447" s="14" t="s">
        <v>3047</v>
      </c>
      <c r="I1447" s="9" t="s">
        <v>3047</v>
      </c>
      <c r="J1447" s="9">
        <v>40</v>
      </c>
      <c r="K1447" s="14">
        <f>IF($E1447="","",IFERROR(INDEX('01_Cad_Pecas'!$H$2:$H$5000,MATCH($E1447,'01_Cad_Pecas'!$D$2:$D$5000,0)),IFERROR(INDEX('01_Cad_Pecas'!$H$2:$H$5000,MATCH(VALUE($E1447),'01_Cad_Pecas'!$D$2:$D$5000,0)),"")))</f>
        <v>1.1000000000000001</v>
      </c>
      <c r="L1447" s="14">
        <f>IF($E1447="","",IFERROR(INDEX('01_Cad_Pecas'!$I$2:$I$5000,MATCH($E1447,'01_Cad_Pecas'!$D$2:$D$5000,0)),IFERROR(INDEX('01_Cad_Pecas'!$I$2:$I$5000,MATCH(VALUE($E1447),'01_Cad_Pecas'!$D$2:$D$5000,0)),"")))</f>
        <v>9.375E-2</v>
      </c>
      <c r="M1447" s="14">
        <f t="shared" si="219"/>
        <v>4.8499999999999996</v>
      </c>
      <c r="N1447" s="14">
        <v>46206</v>
      </c>
      <c r="O1447" s="14">
        <v>40</v>
      </c>
      <c r="P1447" s="14"/>
      <c r="Q1447" s="14"/>
      <c r="R1447" s="14"/>
      <c r="S1447" s="14"/>
      <c r="T1447" s="14">
        <f t="shared" si="223"/>
        <v>1</v>
      </c>
      <c r="U1447" s="14" t="s">
        <v>36</v>
      </c>
      <c r="V1447" s="14"/>
      <c r="W1447" s="14"/>
      <c r="X1447" s="14"/>
      <c r="Y1447" s="14"/>
      <c r="Z1447" s="14"/>
      <c r="AA1447" s="11"/>
      <c r="AB1447" s="14" t="str">
        <f t="shared" si="220"/>
        <v>10199,10201|10 FURADEIRAS</v>
      </c>
      <c r="AC1447" t="str">
        <f t="shared" si="221"/>
        <v>|10199|10201|</v>
      </c>
      <c r="AD1447" t="str">
        <f t="shared" si="222"/>
        <v>10 FURADEIRAS</v>
      </c>
    </row>
    <row r="1448" spans="1:30" ht="24" customHeight="1" x14ac:dyDescent="0.35">
      <c r="A1448" s="35">
        <v>46203</v>
      </c>
      <c r="B1448" s="14" t="s">
        <v>3095</v>
      </c>
      <c r="C1448" s="14"/>
      <c r="D1448" s="14" t="s">
        <v>3047</v>
      </c>
      <c r="E1448" s="14" t="s">
        <v>3422</v>
      </c>
      <c r="F1448" s="14" t="s">
        <v>3199</v>
      </c>
      <c r="G1448" s="14" t="s">
        <v>3047</v>
      </c>
      <c r="H1448" s="14" t="s">
        <v>3047</v>
      </c>
      <c r="I1448" s="9" t="s">
        <v>3047</v>
      </c>
      <c r="J1448" s="9">
        <v>10</v>
      </c>
      <c r="K1448" s="14">
        <f>IF($E1448="","",IFERROR(INDEX('01_Cad_Pecas'!$H$2:$H$5000,MATCH($E1448,'01_Cad_Pecas'!$D$2:$D$5000,0)),IFERROR(INDEX('01_Cad_Pecas'!$H$2:$H$5000,MATCH(VALUE($E1448),'01_Cad_Pecas'!$D$2:$D$5000,0)),"")))</f>
        <v>1.1000000000000001</v>
      </c>
      <c r="L1448" s="14">
        <f>IF($E1448="","",IFERROR(INDEX('01_Cad_Pecas'!$I$2:$I$5000,MATCH($E1448,'01_Cad_Pecas'!$D$2:$D$5000,0)),IFERROR(INDEX('01_Cad_Pecas'!$I$2:$I$5000,MATCH(VALUE($E1448),'01_Cad_Pecas'!$D$2:$D$5000,0)),"")))</f>
        <v>9.375E-2</v>
      </c>
      <c r="M1448" s="14">
        <f t="shared" si="219"/>
        <v>2.0375000000000001</v>
      </c>
      <c r="N1448" s="14">
        <v>46206</v>
      </c>
      <c r="O1448" s="14">
        <v>10</v>
      </c>
      <c r="P1448" s="14"/>
      <c r="Q1448" s="14"/>
      <c r="R1448" s="14"/>
      <c r="S1448" s="14"/>
      <c r="T1448" s="14">
        <f t="shared" si="223"/>
        <v>1</v>
      </c>
      <c r="U1448" s="14" t="s">
        <v>36</v>
      </c>
      <c r="V1448" s="14"/>
      <c r="W1448" s="14"/>
      <c r="X1448" s="14"/>
      <c r="Y1448" s="14"/>
      <c r="Z1448" s="14"/>
      <c r="AA1448" s="11"/>
      <c r="AB1448" s="14" t="str">
        <f t="shared" si="220"/>
        <v>10199,10201|10 FURADEIRAS</v>
      </c>
      <c r="AC1448" t="str">
        <f t="shared" si="221"/>
        <v>|10199|10201|</v>
      </c>
      <c r="AD1448" t="str">
        <f t="shared" si="222"/>
        <v>10 FURADEIRAS</v>
      </c>
    </row>
    <row r="1449" spans="1:30" ht="24" customHeight="1" x14ac:dyDescent="0.35">
      <c r="A1449" s="35">
        <v>46203</v>
      </c>
      <c r="B1449" s="14" t="s">
        <v>3095</v>
      </c>
      <c r="C1449" s="14"/>
      <c r="D1449" s="14" t="s">
        <v>3047</v>
      </c>
      <c r="E1449" s="14" t="s">
        <v>3423</v>
      </c>
      <c r="F1449" s="14" t="s">
        <v>3200</v>
      </c>
      <c r="G1449" s="14" t="s">
        <v>3047</v>
      </c>
      <c r="H1449" s="14" t="s">
        <v>3047</v>
      </c>
      <c r="I1449" s="9" t="s">
        <v>3047</v>
      </c>
      <c r="J1449" s="9">
        <v>20</v>
      </c>
      <c r="K1449" s="14">
        <f>IF($E1449="","",IFERROR(INDEX('01_Cad_Pecas'!$H$2:$H$5000,MATCH($E1449,'01_Cad_Pecas'!$D$2:$D$5000,0)),IFERROR(INDEX('01_Cad_Pecas'!$H$2:$H$5000,MATCH(VALUE($E1449),'01_Cad_Pecas'!$D$2:$D$5000,0)),"")))</f>
        <v>1.1000000000000001</v>
      </c>
      <c r="L1449" s="14">
        <f>IF($E1449="","",IFERROR(INDEX('01_Cad_Pecas'!$I$2:$I$5000,MATCH($E1449,'01_Cad_Pecas'!$D$2:$D$5000,0)),IFERROR(INDEX('01_Cad_Pecas'!$I$2:$I$5000,MATCH(VALUE($E1449),'01_Cad_Pecas'!$D$2:$D$5000,0)),"")))</f>
        <v>9.375E-2</v>
      </c>
      <c r="M1449" s="14">
        <f t="shared" si="219"/>
        <v>2.9750000000000001</v>
      </c>
      <c r="N1449" s="14">
        <v>46206</v>
      </c>
      <c r="O1449" s="14">
        <v>20</v>
      </c>
      <c r="P1449" s="14"/>
      <c r="Q1449" s="14"/>
      <c r="R1449" s="14"/>
      <c r="S1449" s="14"/>
      <c r="T1449" s="14">
        <f t="shared" si="223"/>
        <v>1</v>
      </c>
      <c r="U1449" s="14" t="s">
        <v>36</v>
      </c>
      <c r="V1449" s="14"/>
      <c r="W1449" s="14"/>
      <c r="X1449" s="14"/>
      <c r="Y1449" s="14"/>
      <c r="Z1449" s="14"/>
      <c r="AA1449" s="11"/>
      <c r="AB1449" s="14" t="str">
        <f t="shared" si="220"/>
        <v>10199,10201|10 FURADEIRAS</v>
      </c>
      <c r="AC1449" t="str">
        <f t="shared" si="221"/>
        <v>|10199|10201|</v>
      </c>
      <c r="AD1449" t="str">
        <f t="shared" si="222"/>
        <v>10 FURADEIRAS</v>
      </c>
    </row>
    <row r="1450" spans="1:30" ht="24" customHeight="1" x14ac:dyDescent="0.35">
      <c r="A1450" s="35">
        <v>46203</v>
      </c>
      <c r="B1450" s="14" t="s">
        <v>3095</v>
      </c>
      <c r="C1450" s="14"/>
      <c r="D1450" s="14" t="s">
        <v>3047</v>
      </c>
      <c r="E1450" s="14" t="s">
        <v>3556</v>
      </c>
      <c r="F1450" s="14" t="s">
        <v>3267</v>
      </c>
      <c r="G1450" s="14" t="s">
        <v>3047</v>
      </c>
      <c r="H1450" s="14" t="s">
        <v>3047</v>
      </c>
      <c r="I1450" s="9" t="s">
        <v>3047</v>
      </c>
      <c r="J1450" s="9">
        <v>44</v>
      </c>
      <c r="K1450" s="14">
        <f>IF($E1450="","",IFERROR(INDEX('01_Cad_Pecas'!$H$2:$H$5000,MATCH($E1450,'01_Cad_Pecas'!$D$2:$D$5000,0)),IFERROR(INDEX('01_Cad_Pecas'!$H$2:$H$5000,MATCH(VALUE($E1450),'01_Cad_Pecas'!$D$2:$D$5000,0)),"")))</f>
        <v>1.1000000000000001</v>
      </c>
      <c r="L1450" s="14">
        <f>IF($E1450="","",IFERROR(INDEX('01_Cad_Pecas'!$I$2:$I$5000,MATCH($E1450,'01_Cad_Pecas'!$D$2:$D$5000,0)),IFERROR(INDEX('01_Cad_Pecas'!$I$2:$I$5000,MATCH(VALUE($E1450),'01_Cad_Pecas'!$D$2:$D$5000,0)),"")))</f>
        <v>9.375E-2</v>
      </c>
      <c r="M1450" s="14">
        <f t="shared" si="219"/>
        <v>5.2249999999999996</v>
      </c>
      <c r="N1450" s="14">
        <v>46206</v>
      </c>
      <c r="O1450" s="14">
        <v>44</v>
      </c>
      <c r="P1450" s="14"/>
      <c r="Q1450" s="14"/>
      <c r="R1450" s="14"/>
      <c r="S1450" s="14"/>
      <c r="T1450" s="14">
        <f t="shared" si="223"/>
        <v>1</v>
      </c>
      <c r="U1450" s="14" t="s">
        <v>36</v>
      </c>
      <c r="V1450" s="14"/>
      <c r="W1450" s="14"/>
      <c r="X1450" s="14"/>
      <c r="Y1450" s="14"/>
      <c r="Z1450" s="14"/>
      <c r="AA1450" s="11"/>
      <c r="AB1450" s="14" t="str">
        <f t="shared" si="220"/>
        <v>10199,10201|10 FURADEIRAS</v>
      </c>
      <c r="AC1450" t="str">
        <f t="shared" si="221"/>
        <v>|10199|10201|</v>
      </c>
      <c r="AD1450" t="str">
        <f t="shared" si="222"/>
        <v>10 FURADEIRAS</v>
      </c>
    </row>
    <row r="1451" spans="1:30" ht="24" customHeight="1" x14ac:dyDescent="0.35">
      <c r="A1451" s="35">
        <v>46203</v>
      </c>
      <c r="B1451" s="14" t="s">
        <v>3095</v>
      </c>
      <c r="C1451" s="14"/>
      <c r="D1451" s="14" t="s">
        <v>3047</v>
      </c>
      <c r="E1451" s="14" t="s">
        <v>3429</v>
      </c>
      <c r="F1451" s="14" t="s">
        <v>2740</v>
      </c>
      <c r="G1451" s="14" t="s">
        <v>3047</v>
      </c>
      <c r="H1451" s="14" t="s">
        <v>3047</v>
      </c>
      <c r="I1451" s="9" t="s">
        <v>3047</v>
      </c>
      <c r="J1451" s="9">
        <v>20</v>
      </c>
      <c r="K1451" s="14">
        <f>IF($E1451="","",IFERROR(INDEX('01_Cad_Pecas'!$H$2:$H$5000,MATCH($E1451,'01_Cad_Pecas'!$D$2:$D$5000,0)),IFERROR(INDEX('01_Cad_Pecas'!$H$2:$H$5000,MATCH(VALUE($E1451),'01_Cad_Pecas'!$D$2:$D$5000,0)),"")))</f>
        <v>7</v>
      </c>
      <c r="L1451" s="14">
        <f>IF($E1451="","",IFERROR(INDEX('01_Cad_Pecas'!$I$2:$I$5000,MATCH($E1451,'01_Cad_Pecas'!$D$2:$D$5000,0)),IFERROR(INDEX('01_Cad_Pecas'!$I$2:$I$5000,MATCH(VALUE($E1451),'01_Cad_Pecas'!$D$2:$D$5000,0)),"")))</f>
        <v>0.81</v>
      </c>
      <c r="M1451" s="14">
        <f t="shared" si="219"/>
        <v>23.200000000000003</v>
      </c>
      <c r="N1451" s="14">
        <v>46209</v>
      </c>
      <c r="O1451" s="14">
        <v>20</v>
      </c>
      <c r="P1451" s="14"/>
      <c r="Q1451" s="14"/>
      <c r="R1451" s="14"/>
      <c r="S1451" s="14"/>
      <c r="T1451" s="14">
        <f t="shared" si="223"/>
        <v>1</v>
      </c>
      <c r="U1451" s="14" t="s">
        <v>36</v>
      </c>
      <c r="V1451" s="14"/>
      <c r="W1451" s="14"/>
      <c r="X1451" s="14"/>
      <c r="Y1451" s="14"/>
      <c r="Z1451" s="14"/>
      <c r="AA1451" s="11"/>
      <c r="AB1451" s="14" t="str">
        <f t="shared" si="220"/>
        <v>10199,10201|10 FURADEIRAS</v>
      </c>
      <c r="AC1451" t="str">
        <f t="shared" si="221"/>
        <v>|10199|10201|</v>
      </c>
      <c r="AD1451" t="str">
        <f t="shared" si="222"/>
        <v>10 FURADEIRAS</v>
      </c>
    </row>
    <row r="1452" spans="1:30" ht="24" customHeight="1" x14ac:dyDescent="0.35">
      <c r="A1452" s="35">
        <v>46203</v>
      </c>
      <c r="B1452" s="14" t="s">
        <v>3095</v>
      </c>
      <c r="C1452" s="14"/>
      <c r="D1452" s="14" t="s">
        <v>3047</v>
      </c>
      <c r="E1452" s="14" t="s">
        <v>3430</v>
      </c>
      <c r="F1452" s="14" t="s">
        <v>2741</v>
      </c>
      <c r="G1452" s="14" t="s">
        <v>3047</v>
      </c>
      <c r="H1452" s="14" t="s">
        <v>3047</v>
      </c>
      <c r="I1452" s="9" t="s">
        <v>3047</v>
      </c>
      <c r="J1452" s="9">
        <v>20</v>
      </c>
      <c r="K1452" s="14">
        <f>IF($E1452="","",IFERROR(INDEX('01_Cad_Pecas'!$H$2:$H$5000,MATCH($E1452,'01_Cad_Pecas'!$D$2:$D$5000,0)),IFERROR(INDEX('01_Cad_Pecas'!$H$2:$H$5000,MATCH(VALUE($E1452),'01_Cad_Pecas'!$D$2:$D$5000,0)),"")))</f>
        <v>7</v>
      </c>
      <c r="L1452" s="14">
        <f>IF($E1452="","",IFERROR(INDEX('01_Cad_Pecas'!$I$2:$I$5000,MATCH($E1452,'01_Cad_Pecas'!$D$2:$D$5000,0)),IFERROR(INDEX('01_Cad_Pecas'!$I$2:$I$5000,MATCH(VALUE($E1452),'01_Cad_Pecas'!$D$2:$D$5000,0)),"")))</f>
        <v>0.81</v>
      </c>
      <c r="M1452" s="14">
        <f t="shared" si="219"/>
        <v>23.200000000000003</v>
      </c>
      <c r="N1452" s="14">
        <v>46206</v>
      </c>
      <c r="O1452" s="14">
        <v>20</v>
      </c>
      <c r="P1452" s="14"/>
      <c r="Q1452" s="14"/>
      <c r="R1452" s="14"/>
      <c r="S1452" s="14"/>
      <c r="T1452" s="14">
        <f t="shared" si="223"/>
        <v>1</v>
      </c>
      <c r="U1452" s="14" t="s">
        <v>36</v>
      </c>
      <c r="V1452" s="14"/>
      <c r="W1452" s="14"/>
      <c r="X1452" s="14"/>
      <c r="Y1452" s="14"/>
      <c r="Z1452" s="14"/>
      <c r="AA1452" s="11"/>
      <c r="AB1452" s="14" t="str">
        <f t="shared" si="220"/>
        <v>10199,10201|10 FURADEIRAS</v>
      </c>
      <c r="AC1452" t="str">
        <f t="shared" si="221"/>
        <v>|10199|10201|</v>
      </c>
      <c r="AD1452" t="str">
        <f t="shared" si="222"/>
        <v>10 FURADEIRAS</v>
      </c>
    </row>
    <row r="1453" spans="1:30" ht="24" customHeight="1" x14ac:dyDescent="0.35">
      <c r="A1453" s="35">
        <v>46203</v>
      </c>
      <c r="B1453" s="14" t="s">
        <v>3095</v>
      </c>
      <c r="C1453" s="14"/>
      <c r="D1453" s="14" t="s">
        <v>3047</v>
      </c>
      <c r="E1453" s="14" t="s">
        <v>3431</v>
      </c>
      <c r="F1453" s="14" t="s">
        <v>3165</v>
      </c>
      <c r="G1453" s="14" t="s">
        <v>3047</v>
      </c>
      <c r="H1453" s="14" t="s">
        <v>3047</v>
      </c>
      <c r="I1453" s="9" t="s">
        <v>3047</v>
      </c>
      <c r="J1453" s="9">
        <v>150</v>
      </c>
      <c r="K1453" s="14">
        <f>IF($E1453="","",IFERROR(INDEX('01_Cad_Pecas'!$H$2:$H$5000,MATCH($E1453,'01_Cad_Pecas'!$D$2:$D$5000,0)),IFERROR(INDEX('01_Cad_Pecas'!$H$2:$H$5000,MATCH(VALUE($E1453),'01_Cad_Pecas'!$D$2:$D$5000,0)),"")))</f>
        <v>7</v>
      </c>
      <c r="L1453" s="14">
        <f>IF($E1453="","",IFERROR(INDEX('01_Cad_Pecas'!$I$2:$I$5000,MATCH($E1453,'01_Cad_Pecas'!$D$2:$D$5000,0)),IFERROR(INDEX('01_Cad_Pecas'!$I$2:$I$5000,MATCH(VALUE($E1453),'01_Cad_Pecas'!$D$2:$D$5000,0)),"")))</f>
        <v>0.81</v>
      </c>
      <c r="M1453" s="14">
        <f t="shared" si="219"/>
        <v>128.5</v>
      </c>
      <c r="N1453" s="14">
        <v>46209</v>
      </c>
      <c r="O1453" s="14">
        <v>150</v>
      </c>
      <c r="P1453" s="14"/>
      <c r="Q1453" s="14"/>
      <c r="R1453" s="14"/>
      <c r="S1453" s="14"/>
      <c r="T1453" s="14">
        <f t="shared" si="223"/>
        <v>1</v>
      </c>
      <c r="U1453" s="14" t="s">
        <v>36</v>
      </c>
      <c r="V1453" s="14"/>
      <c r="W1453" s="14"/>
      <c r="X1453" s="14"/>
      <c r="Y1453" s="14"/>
      <c r="Z1453" s="14"/>
      <c r="AA1453" s="11"/>
      <c r="AB1453" s="14" t="str">
        <f t="shared" si="220"/>
        <v>10199,10201|10 FURADEIRAS</v>
      </c>
      <c r="AC1453" t="str">
        <f t="shared" si="221"/>
        <v>|10199|10201|</v>
      </c>
      <c r="AD1453" t="str">
        <f t="shared" si="222"/>
        <v>10 FURADEIRAS</v>
      </c>
    </row>
    <row r="1454" spans="1:30" ht="24" customHeight="1" x14ac:dyDescent="0.35">
      <c r="A1454" s="35">
        <v>46204</v>
      </c>
      <c r="B1454" s="14" t="s">
        <v>3091</v>
      </c>
      <c r="C1454" s="14"/>
      <c r="D1454" s="14" t="s">
        <v>3047</v>
      </c>
      <c r="E1454" s="14" t="s">
        <v>3557</v>
      </c>
      <c r="F1454" s="14" t="s">
        <v>3558</v>
      </c>
      <c r="G1454" s="14" t="s">
        <v>3047</v>
      </c>
      <c r="H1454" s="14" t="s">
        <v>3047</v>
      </c>
      <c r="I1454" s="9" t="s">
        <v>3047</v>
      </c>
      <c r="J1454" s="9">
        <v>2</v>
      </c>
      <c r="K1454" s="14">
        <f>IF($E1454="","",IFERROR(INDEX('01_Cad_Pecas'!$H$2:$H$5000,MATCH($E1454,'01_Cad_Pecas'!$D$2:$D$5000,0)),IFERROR(INDEX('01_Cad_Pecas'!$H$2:$H$5000,MATCH(VALUE($E1454),'01_Cad_Pecas'!$D$2:$D$5000,0)),"")))</f>
        <v>1.1000000000000001</v>
      </c>
      <c r="L1454" s="14">
        <f>IF($E1454="","",IFERROR(INDEX('01_Cad_Pecas'!$I$2:$I$5000,MATCH($E1454,'01_Cad_Pecas'!$D$2:$D$5000,0)),IFERROR(INDEX('01_Cad_Pecas'!$I$2:$I$5000,MATCH(VALUE($E1454),'01_Cad_Pecas'!$D$2:$D$5000,0)),"")))</f>
        <v>9.375E-2</v>
      </c>
      <c r="M1454" s="14">
        <f t="shared" si="219"/>
        <v>1.2875000000000001</v>
      </c>
      <c r="N1454" s="9">
        <v>46204</v>
      </c>
      <c r="O1454" s="9">
        <v>2</v>
      </c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1"/>
      <c r="AB1454" s="14" t="str">
        <f t="shared" si="220"/>
        <v>10200,10202,10205|10 FURADEIRAS</v>
      </c>
      <c r="AC1454" t="str">
        <f t="shared" si="221"/>
        <v>|10200|10202|10205|</v>
      </c>
      <c r="AD1454" t="str">
        <f t="shared" si="222"/>
        <v>10 FURADEIRAS</v>
      </c>
    </row>
    <row r="1455" spans="1:30" ht="24" customHeight="1" x14ac:dyDescent="0.35">
      <c r="A1455" s="35">
        <v>46204</v>
      </c>
      <c r="B1455" s="14" t="s">
        <v>3091</v>
      </c>
      <c r="C1455" s="14"/>
      <c r="D1455" s="14" t="s">
        <v>3047</v>
      </c>
      <c r="E1455" s="14" t="s">
        <v>3559</v>
      </c>
      <c r="F1455" s="14" t="s">
        <v>3268</v>
      </c>
      <c r="G1455" s="14" t="s">
        <v>3047</v>
      </c>
      <c r="H1455" s="14" t="s">
        <v>3047</v>
      </c>
      <c r="I1455" s="9" t="s">
        <v>3047</v>
      </c>
      <c r="J1455" s="9">
        <v>18</v>
      </c>
      <c r="K1455" s="14">
        <f>IF($E1455="","",IFERROR(INDEX('01_Cad_Pecas'!$H$2:$H$5000,MATCH($E1455,'01_Cad_Pecas'!$D$2:$D$5000,0)),IFERROR(INDEX('01_Cad_Pecas'!$H$2:$H$5000,MATCH(VALUE($E1455),'01_Cad_Pecas'!$D$2:$D$5000,0)),"")))</f>
        <v>1.1000000000000001</v>
      </c>
      <c r="L1455" s="14">
        <f>IF($E1455="","",IFERROR(INDEX('01_Cad_Pecas'!$I$2:$I$5000,MATCH($E1455,'01_Cad_Pecas'!$D$2:$D$5000,0)),IFERROR(INDEX('01_Cad_Pecas'!$I$2:$I$5000,MATCH(VALUE($E1455),'01_Cad_Pecas'!$D$2:$D$5000,0)),"")))</f>
        <v>9.375E-2</v>
      </c>
      <c r="M1455" s="14">
        <f t="shared" si="219"/>
        <v>2.7875000000000001</v>
      </c>
      <c r="N1455" s="9">
        <v>46204</v>
      </c>
      <c r="O1455" s="9">
        <v>18</v>
      </c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1"/>
      <c r="AB1455" s="14" t="str">
        <f t="shared" si="220"/>
        <v>10200,10202,10205|10 FURADEIRAS</v>
      </c>
      <c r="AC1455" t="str">
        <f t="shared" si="221"/>
        <v>|10200|10202|10205|</v>
      </c>
      <c r="AD1455" t="str">
        <f t="shared" si="222"/>
        <v>10 FURADEIRAS</v>
      </c>
    </row>
    <row r="1456" spans="1:30" ht="24" customHeight="1" x14ac:dyDescent="0.35">
      <c r="A1456" s="35">
        <v>46204</v>
      </c>
      <c r="B1456" s="14" t="s">
        <v>3091</v>
      </c>
      <c r="C1456" s="14"/>
      <c r="D1456" s="14" t="s">
        <v>3047</v>
      </c>
      <c r="E1456" s="14" t="s">
        <v>3543</v>
      </c>
      <c r="F1456" s="14" t="s">
        <v>3270</v>
      </c>
      <c r="G1456" s="14" t="s">
        <v>3047</v>
      </c>
      <c r="H1456" s="14" t="s">
        <v>3047</v>
      </c>
      <c r="I1456" s="9" t="s">
        <v>3047</v>
      </c>
      <c r="J1456" s="9">
        <v>22</v>
      </c>
      <c r="K1456" s="14">
        <f>IF($E1456="","",IFERROR(INDEX('01_Cad_Pecas'!$H$2:$H$5000,MATCH($E1456,'01_Cad_Pecas'!$D$2:$D$5000,0)),IFERROR(INDEX('01_Cad_Pecas'!$H$2:$H$5000,MATCH(VALUE($E1456),'01_Cad_Pecas'!$D$2:$D$5000,0)),"")))</f>
        <v>1.1000000000000001</v>
      </c>
      <c r="L1456" s="14">
        <f>IF($E1456="","",IFERROR(INDEX('01_Cad_Pecas'!$I$2:$I$5000,MATCH($E1456,'01_Cad_Pecas'!$D$2:$D$5000,0)),IFERROR(INDEX('01_Cad_Pecas'!$I$2:$I$5000,MATCH(VALUE($E1456),'01_Cad_Pecas'!$D$2:$D$5000,0)),"")))</f>
        <v>9.375E-2</v>
      </c>
      <c r="M1456" s="14">
        <f t="shared" si="219"/>
        <v>3.1625000000000001</v>
      </c>
      <c r="N1456" s="9">
        <v>46204</v>
      </c>
      <c r="O1456" s="9">
        <v>22</v>
      </c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1"/>
      <c r="AB1456" s="14" t="str">
        <f t="shared" si="220"/>
        <v>10200,10202,10205|10 FURADEIRAS</v>
      </c>
      <c r="AC1456" t="str">
        <f t="shared" si="221"/>
        <v>|10200|10202|10205|</v>
      </c>
      <c r="AD1456" t="str">
        <f t="shared" si="222"/>
        <v>10 FURADEIRAS</v>
      </c>
    </row>
    <row r="1457" spans="1:30" ht="24" customHeight="1" x14ac:dyDescent="0.35">
      <c r="A1457" s="35">
        <v>46204</v>
      </c>
      <c r="B1457" s="14" t="s">
        <v>3091</v>
      </c>
      <c r="C1457" s="14"/>
      <c r="D1457" s="14" t="s">
        <v>3047</v>
      </c>
      <c r="E1457" s="14" t="s">
        <v>3560</v>
      </c>
      <c r="F1457" s="14" t="s">
        <v>3274</v>
      </c>
      <c r="G1457" s="14" t="s">
        <v>3047</v>
      </c>
      <c r="H1457" s="14" t="s">
        <v>3047</v>
      </c>
      <c r="I1457" s="9" t="s">
        <v>3047</v>
      </c>
      <c r="J1457" s="9">
        <v>4</v>
      </c>
      <c r="K1457" s="14">
        <f>IF($E1457="","",IFERROR(INDEX('01_Cad_Pecas'!$H$2:$H$5000,MATCH($E1457,'01_Cad_Pecas'!$D$2:$D$5000,0)),IFERROR(INDEX('01_Cad_Pecas'!$H$2:$H$5000,MATCH(VALUE($E1457),'01_Cad_Pecas'!$D$2:$D$5000,0)),"")))</f>
        <v>1.1000000000000001</v>
      </c>
      <c r="L1457" s="14">
        <f>IF($E1457="","",IFERROR(INDEX('01_Cad_Pecas'!$I$2:$I$5000,MATCH($E1457,'01_Cad_Pecas'!$D$2:$D$5000,0)),IFERROR(INDEX('01_Cad_Pecas'!$I$2:$I$5000,MATCH(VALUE($E1457),'01_Cad_Pecas'!$D$2:$D$5000,0)),"")))</f>
        <v>9.375E-2</v>
      </c>
      <c r="M1457" s="14">
        <f t="shared" si="219"/>
        <v>1.4750000000000001</v>
      </c>
      <c r="N1457" s="9">
        <v>46204</v>
      </c>
      <c r="O1457" s="9">
        <v>4</v>
      </c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1"/>
      <c r="AB1457" s="14" t="str">
        <f t="shared" si="220"/>
        <v>10200,10202,10205|10 FURADEIRAS</v>
      </c>
      <c r="AC1457" t="str">
        <f t="shared" si="221"/>
        <v>|10200|10202|10205|</v>
      </c>
      <c r="AD1457" t="str">
        <f t="shared" si="222"/>
        <v>10 FURADEIRAS</v>
      </c>
    </row>
    <row r="1458" spans="1:30" ht="24" customHeight="1" x14ac:dyDescent="0.35">
      <c r="A1458" s="35">
        <v>46204</v>
      </c>
      <c r="B1458" s="14" t="s">
        <v>3091</v>
      </c>
      <c r="C1458" s="14"/>
      <c r="D1458" s="14" t="s">
        <v>3047</v>
      </c>
      <c r="E1458" s="14" t="s">
        <v>3561</v>
      </c>
      <c r="F1458" s="14" t="s">
        <v>3562</v>
      </c>
      <c r="G1458" s="14" t="s">
        <v>3047</v>
      </c>
      <c r="H1458" s="14" t="s">
        <v>3047</v>
      </c>
      <c r="I1458" s="9" t="s">
        <v>3047</v>
      </c>
      <c r="J1458" s="9">
        <v>4</v>
      </c>
      <c r="K1458" s="14">
        <f>IF($E1458="","",IFERROR(INDEX('01_Cad_Pecas'!$H$2:$H$5000,MATCH($E1458,'01_Cad_Pecas'!$D$2:$D$5000,0)),IFERROR(INDEX('01_Cad_Pecas'!$H$2:$H$5000,MATCH(VALUE($E1458),'01_Cad_Pecas'!$D$2:$D$5000,0)),"")))</f>
        <v>1.1000000000000001</v>
      </c>
      <c r="L1458" s="14">
        <f>IF($E1458="","",IFERROR(INDEX('01_Cad_Pecas'!$I$2:$I$5000,MATCH($E1458,'01_Cad_Pecas'!$D$2:$D$5000,0)),IFERROR(INDEX('01_Cad_Pecas'!$I$2:$I$5000,MATCH(VALUE($E1458),'01_Cad_Pecas'!$D$2:$D$5000,0)),"")))</f>
        <v>9.375E-2</v>
      </c>
      <c r="M1458" s="14">
        <f t="shared" si="219"/>
        <v>1.4750000000000001</v>
      </c>
      <c r="N1458" s="9">
        <v>46204</v>
      </c>
      <c r="O1458" s="9">
        <v>4</v>
      </c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1"/>
      <c r="AB1458" s="14" t="str">
        <f t="shared" si="220"/>
        <v>10200,10202,10205|10 FURADEIRAS</v>
      </c>
      <c r="AC1458" t="str">
        <f t="shared" si="221"/>
        <v>|10200|10202|10205|</v>
      </c>
      <c r="AD1458" t="str">
        <f t="shared" si="222"/>
        <v>10 FURADEIRAS</v>
      </c>
    </row>
    <row r="1459" spans="1:30" ht="24" customHeight="1" x14ac:dyDescent="0.35">
      <c r="A1459" s="35">
        <v>46204</v>
      </c>
      <c r="B1459" s="14" t="s">
        <v>3091</v>
      </c>
      <c r="C1459" s="14"/>
      <c r="D1459" s="14" t="s">
        <v>3047</v>
      </c>
      <c r="E1459" s="14" t="s">
        <v>3563</v>
      </c>
      <c r="F1459" s="14" t="s">
        <v>3275</v>
      </c>
      <c r="G1459" s="14" t="s">
        <v>3047</v>
      </c>
      <c r="H1459" s="14" t="s">
        <v>3047</v>
      </c>
      <c r="I1459" s="9" t="s">
        <v>3047</v>
      </c>
      <c r="J1459" s="9">
        <v>3</v>
      </c>
      <c r="K1459" s="14">
        <f>IF($E1459="","",IFERROR(INDEX('01_Cad_Pecas'!$H$2:$H$5000,MATCH($E1459,'01_Cad_Pecas'!$D$2:$D$5000,0)),IFERROR(INDEX('01_Cad_Pecas'!$H$2:$H$5000,MATCH(VALUE($E1459),'01_Cad_Pecas'!$D$2:$D$5000,0)),"")))</f>
        <v>1.1000000000000001</v>
      </c>
      <c r="L1459" s="14">
        <f>IF($E1459="","",IFERROR(INDEX('01_Cad_Pecas'!$I$2:$I$5000,MATCH($E1459,'01_Cad_Pecas'!$D$2:$D$5000,0)),IFERROR(INDEX('01_Cad_Pecas'!$I$2:$I$5000,MATCH(VALUE($E1459),'01_Cad_Pecas'!$D$2:$D$5000,0)),"")))</f>
        <v>9.375E-2</v>
      </c>
      <c r="M1459" s="14">
        <f t="shared" si="219"/>
        <v>1.3812500000000001</v>
      </c>
      <c r="N1459" s="9">
        <v>46204</v>
      </c>
      <c r="O1459" s="9">
        <v>3</v>
      </c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1"/>
      <c r="AB1459" s="14" t="str">
        <f t="shared" si="220"/>
        <v>10200,10202,10205|10 FURADEIRAS</v>
      </c>
      <c r="AC1459" t="str">
        <f t="shared" si="221"/>
        <v>|10200|10202|10205|</v>
      </c>
      <c r="AD1459" t="str">
        <f t="shared" si="222"/>
        <v>10 FURADEIRAS</v>
      </c>
    </row>
    <row r="1460" spans="1:30" ht="24" customHeight="1" x14ac:dyDescent="0.35">
      <c r="A1460" s="35">
        <v>46204</v>
      </c>
      <c r="B1460" s="14" t="s">
        <v>3091</v>
      </c>
      <c r="C1460" s="14"/>
      <c r="D1460" s="14" t="s">
        <v>3047</v>
      </c>
      <c r="E1460" s="14" t="s">
        <v>3432</v>
      </c>
      <c r="F1460" s="14" t="s">
        <v>3205</v>
      </c>
      <c r="G1460" s="14" t="s">
        <v>3047</v>
      </c>
      <c r="H1460" s="14" t="s">
        <v>3047</v>
      </c>
      <c r="I1460" s="9" t="s">
        <v>3047</v>
      </c>
      <c r="J1460" s="9">
        <v>6</v>
      </c>
      <c r="K1460" s="14">
        <f>IF($E1460="","",IFERROR(INDEX('01_Cad_Pecas'!$H$2:$H$5000,MATCH($E1460,'01_Cad_Pecas'!$D$2:$D$5000,0)),IFERROR(INDEX('01_Cad_Pecas'!$H$2:$H$5000,MATCH(VALUE($E1460),'01_Cad_Pecas'!$D$2:$D$5000,0)),"")))</f>
        <v>1.1000000000000001</v>
      </c>
      <c r="L1460" s="14">
        <f>IF($E1460="","",IFERROR(INDEX('01_Cad_Pecas'!$I$2:$I$5000,MATCH($E1460,'01_Cad_Pecas'!$D$2:$D$5000,0)),IFERROR(INDEX('01_Cad_Pecas'!$I$2:$I$5000,MATCH(VALUE($E1460),'01_Cad_Pecas'!$D$2:$D$5000,0)),"")))</f>
        <v>9.375E-2</v>
      </c>
      <c r="M1460" s="14">
        <f t="shared" si="219"/>
        <v>1.6625000000000001</v>
      </c>
      <c r="N1460" s="9">
        <v>46204</v>
      </c>
      <c r="O1460" s="9">
        <v>6</v>
      </c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1"/>
      <c r="AB1460" s="14" t="str">
        <f t="shared" si="220"/>
        <v>10200,10202,10205|10 FURADEIRAS</v>
      </c>
      <c r="AC1460" t="str">
        <f t="shared" si="221"/>
        <v>|10200|10202|10205|</v>
      </c>
      <c r="AD1460" t="str">
        <f t="shared" si="222"/>
        <v>10 FURADEIRAS</v>
      </c>
    </row>
    <row r="1461" spans="1:30" ht="24" customHeight="1" x14ac:dyDescent="0.35">
      <c r="A1461" s="35">
        <v>46204</v>
      </c>
      <c r="B1461" s="14" t="s">
        <v>3091</v>
      </c>
      <c r="C1461" s="14"/>
      <c r="D1461" s="14" t="s">
        <v>3047</v>
      </c>
      <c r="E1461" s="14" t="s">
        <v>3433</v>
      </c>
      <c r="F1461" s="14" t="s">
        <v>3206</v>
      </c>
      <c r="G1461" s="14" t="s">
        <v>3047</v>
      </c>
      <c r="H1461" s="14" t="s">
        <v>3047</v>
      </c>
      <c r="I1461" s="9" t="s">
        <v>3047</v>
      </c>
      <c r="J1461" s="9">
        <v>6</v>
      </c>
      <c r="K1461" s="14">
        <f>IF($E1461="","",IFERROR(INDEX('01_Cad_Pecas'!$H$2:$H$5000,MATCH($E1461,'01_Cad_Pecas'!$D$2:$D$5000,0)),IFERROR(INDEX('01_Cad_Pecas'!$H$2:$H$5000,MATCH(VALUE($E1461),'01_Cad_Pecas'!$D$2:$D$5000,0)),"")))</f>
        <v>1.1000000000000001</v>
      </c>
      <c r="L1461" s="14">
        <f>IF($E1461="","",IFERROR(INDEX('01_Cad_Pecas'!$I$2:$I$5000,MATCH($E1461,'01_Cad_Pecas'!$D$2:$D$5000,0)),IFERROR(INDEX('01_Cad_Pecas'!$I$2:$I$5000,MATCH(VALUE($E1461),'01_Cad_Pecas'!$D$2:$D$5000,0)),"")))</f>
        <v>9.375E-2</v>
      </c>
      <c r="M1461" s="14">
        <f t="shared" si="219"/>
        <v>1.6625000000000001</v>
      </c>
      <c r="N1461" s="9">
        <v>46204</v>
      </c>
      <c r="O1461" s="9">
        <v>6</v>
      </c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1"/>
      <c r="AB1461" s="14" t="str">
        <f t="shared" si="220"/>
        <v>10200,10202,10205|10 FURADEIRAS</v>
      </c>
      <c r="AC1461" t="str">
        <f t="shared" si="221"/>
        <v>|10200|10202|10205|</v>
      </c>
      <c r="AD1461" t="str">
        <f t="shared" si="222"/>
        <v>10 FURADEIRAS</v>
      </c>
    </row>
    <row r="1462" spans="1:30" ht="24" customHeight="1" x14ac:dyDescent="0.35">
      <c r="A1462" s="35">
        <v>46204</v>
      </c>
      <c r="B1462" s="14" t="s">
        <v>3091</v>
      </c>
      <c r="C1462" s="14"/>
      <c r="D1462" s="14" t="s">
        <v>3047</v>
      </c>
      <c r="E1462" s="14" t="s">
        <v>3564</v>
      </c>
      <c r="F1462" s="14" t="s">
        <v>1616</v>
      </c>
      <c r="G1462" s="14" t="s">
        <v>3047</v>
      </c>
      <c r="H1462" s="14" t="s">
        <v>3047</v>
      </c>
      <c r="I1462" s="9" t="s">
        <v>3047</v>
      </c>
      <c r="J1462" s="9">
        <v>20</v>
      </c>
      <c r="K1462" s="14">
        <f>IF($E1462="","",IFERROR(INDEX('01_Cad_Pecas'!$H$2:$H$5000,MATCH($E1462,'01_Cad_Pecas'!$D$2:$D$5000,0)),IFERROR(INDEX('01_Cad_Pecas'!$H$2:$H$5000,MATCH(VALUE($E1462),'01_Cad_Pecas'!$D$2:$D$5000,0)),"")))</f>
        <v>1.1000000000000001</v>
      </c>
      <c r="L1462" s="14">
        <f>IF($E1462="","",IFERROR(INDEX('01_Cad_Pecas'!$I$2:$I$5000,MATCH($E1462,'01_Cad_Pecas'!$D$2:$D$5000,0)),IFERROR(INDEX('01_Cad_Pecas'!$I$2:$I$5000,MATCH(VALUE($E1462),'01_Cad_Pecas'!$D$2:$D$5000,0)),"")))</f>
        <v>9.375E-2</v>
      </c>
      <c r="M1462" s="14">
        <f t="shared" si="219"/>
        <v>2.9750000000000001</v>
      </c>
      <c r="N1462" s="9">
        <v>46204</v>
      </c>
      <c r="O1462" s="9">
        <v>20</v>
      </c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1"/>
      <c r="AB1462" s="14" t="str">
        <f t="shared" si="220"/>
        <v>10200,10202,10205|10 FURADEIRAS</v>
      </c>
      <c r="AC1462" t="str">
        <f t="shared" si="221"/>
        <v>|10200|10202|10205|</v>
      </c>
      <c r="AD1462" t="str">
        <f t="shared" si="222"/>
        <v>10 FURADEIRAS</v>
      </c>
    </row>
    <row r="1463" spans="1:30" ht="24" customHeight="1" x14ac:dyDescent="0.35">
      <c r="A1463" s="35">
        <v>46204</v>
      </c>
      <c r="B1463" s="14" t="s">
        <v>3091</v>
      </c>
      <c r="C1463" s="14"/>
      <c r="D1463" s="14" t="s">
        <v>3047</v>
      </c>
      <c r="E1463" s="14" t="s">
        <v>3565</v>
      </c>
      <c r="F1463" s="14" t="s">
        <v>1615</v>
      </c>
      <c r="G1463" s="14" t="s">
        <v>3047</v>
      </c>
      <c r="H1463" s="14" t="s">
        <v>3047</v>
      </c>
      <c r="I1463" s="9" t="s">
        <v>3047</v>
      </c>
      <c r="J1463" s="9">
        <v>20</v>
      </c>
      <c r="K1463" s="14">
        <f>IF($E1463="","",IFERROR(INDEX('01_Cad_Pecas'!$H$2:$H$5000,MATCH($E1463,'01_Cad_Pecas'!$D$2:$D$5000,0)),IFERROR(INDEX('01_Cad_Pecas'!$H$2:$H$5000,MATCH(VALUE($E1463),'01_Cad_Pecas'!$D$2:$D$5000,0)),"")))</f>
        <v>1.1000000000000001</v>
      </c>
      <c r="L1463" s="14">
        <f>IF($E1463="","",IFERROR(INDEX('01_Cad_Pecas'!$I$2:$I$5000,MATCH($E1463,'01_Cad_Pecas'!$D$2:$D$5000,0)),IFERROR(INDEX('01_Cad_Pecas'!$I$2:$I$5000,MATCH(VALUE($E1463),'01_Cad_Pecas'!$D$2:$D$5000,0)),"")))</f>
        <v>9.375E-2</v>
      </c>
      <c r="M1463" s="14">
        <f t="shared" si="219"/>
        <v>2.9750000000000001</v>
      </c>
      <c r="N1463" s="9">
        <v>46204</v>
      </c>
      <c r="O1463" s="9">
        <v>20</v>
      </c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1"/>
      <c r="AB1463" s="14" t="str">
        <f t="shared" si="220"/>
        <v>10200,10202,10205|10 FURADEIRAS</v>
      </c>
      <c r="AC1463" t="str">
        <f t="shared" si="221"/>
        <v>|10200|10202|10205|</v>
      </c>
      <c r="AD1463" t="str">
        <f t="shared" si="222"/>
        <v>10 FURADEIRAS</v>
      </c>
    </row>
    <row r="1464" spans="1:30" ht="24" customHeight="1" x14ac:dyDescent="0.35">
      <c r="A1464" s="35">
        <v>46204</v>
      </c>
      <c r="B1464" s="14" t="s">
        <v>3091</v>
      </c>
      <c r="C1464" s="14"/>
      <c r="D1464" s="14" t="s">
        <v>3047</v>
      </c>
      <c r="E1464" s="14" t="s">
        <v>3442</v>
      </c>
      <c r="F1464" s="14" t="s">
        <v>1617</v>
      </c>
      <c r="G1464" s="14" t="s">
        <v>3047</v>
      </c>
      <c r="H1464" s="14" t="s">
        <v>3047</v>
      </c>
      <c r="I1464" s="9" t="s">
        <v>3047</v>
      </c>
      <c r="J1464" s="9">
        <v>10</v>
      </c>
      <c r="K1464" s="14">
        <f>IF($E1464="","",IFERROR(INDEX('01_Cad_Pecas'!$H$2:$H$5000,MATCH($E1464,'01_Cad_Pecas'!$D$2:$D$5000,0)),IFERROR(INDEX('01_Cad_Pecas'!$H$2:$H$5000,MATCH(VALUE($E1464),'01_Cad_Pecas'!$D$2:$D$5000,0)),"")))</f>
        <v>3</v>
      </c>
      <c r="L1464" s="14">
        <f>IF($E1464="","",IFERROR(INDEX('01_Cad_Pecas'!$I$2:$I$5000,MATCH($E1464,'01_Cad_Pecas'!$D$2:$D$5000,0)),IFERROR(INDEX('01_Cad_Pecas'!$I$2:$I$5000,MATCH(VALUE($E1464),'01_Cad_Pecas'!$D$2:$D$5000,0)),"")))</f>
        <v>6.7799999999999999E-2</v>
      </c>
      <c r="M1464" s="14">
        <f t="shared" si="219"/>
        <v>3.6779999999999999</v>
      </c>
      <c r="N1464" s="9">
        <v>46204</v>
      </c>
      <c r="O1464" s="9">
        <v>10</v>
      </c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1"/>
      <c r="AB1464" s="14" t="str">
        <f t="shared" si="220"/>
        <v>10200,10202,10205|10 FURADEIRAS</v>
      </c>
      <c r="AC1464" t="str">
        <f t="shared" si="221"/>
        <v>|10200|10202|10205|</v>
      </c>
      <c r="AD1464" t="str">
        <f t="shared" si="222"/>
        <v>10 FURADEIRAS</v>
      </c>
    </row>
    <row r="1465" spans="1:30" ht="24" customHeight="1" x14ac:dyDescent="0.35">
      <c r="A1465" s="35">
        <v>46204</v>
      </c>
      <c r="B1465" s="14" t="s">
        <v>3091</v>
      </c>
      <c r="C1465" s="14"/>
      <c r="D1465" s="14" t="s">
        <v>3047</v>
      </c>
      <c r="E1465" s="14" t="s">
        <v>3566</v>
      </c>
      <c r="F1465" s="14" t="s">
        <v>3262</v>
      </c>
      <c r="G1465" s="14" t="s">
        <v>3047</v>
      </c>
      <c r="H1465" s="14" t="s">
        <v>3047</v>
      </c>
      <c r="I1465" s="9" t="s">
        <v>3047</v>
      </c>
      <c r="J1465" s="9">
        <v>10</v>
      </c>
      <c r="K1465" s="14">
        <f>IF($E1465="","",IFERROR(INDEX('01_Cad_Pecas'!$H$2:$H$5000,MATCH($E1465,'01_Cad_Pecas'!$D$2:$D$5000,0)),IFERROR(INDEX('01_Cad_Pecas'!$H$2:$H$5000,MATCH(VALUE($E1465),'01_Cad_Pecas'!$D$2:$D$5000,0)),"")))</f>
        <v>1.1000000000000001</v>
      </c>
      <c r="L1465" s="14">
        <f>IF($E1465="","",IFERROR(INDEX('01_Cad_Pecas'!$I$2:$I$5000,MATCH($E1465,'01_Cad_Pecas'!$D$2:$D$5000,0)),IFERROR(INDEX('01_Cad_Pecas'!$I$2:$I$5000,MATCH(VALUE($E1465),'01_Cad_Pecas'!$D$2:$D$5000,0)),"")))</f>
        <v>9.375E-2</v>
      </c>
      <c r="M1465" s="14">
        <f t="shared" si="219"/>
        <v>2.0375000000000001</v>
      </c>
      <c r="N1465" s="9">
        <v>46204</v>
      </c>
      <c r="O1465" s="9">
        <v>10</v>
      </c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1"/>
      <c r="AB1465" s="14" t="str">
        <f t="shared" si="220"/>
        <v>10200,10202,10205|10 FURADEIRAS</v>
      </c>
      <c r="AC1465" t="str">
        <f t="shared" si="221"/>
        <v>|10200|10202|10205|</v>
      </c>
      <c r="AD1465" t="str">
        <f t="shared" si="222"/>
        <v>10 FURADEIRAS</v>
      </c>
    </row>
    <row r="1466" spans="1:30" ht="24" customHeight="1" x14ac:dyDescent="0.35">
      <c r="A1466" s="35">
        <v>46204</v>
      </c>
      <c r="B1466" s="14" t="s">
        <v>3091</v>
      </c>
      <c r="C1466" s="14"/>
      <c r="D1466" s="14" t="s">
        <v>3047</v>
      </c>
      <c r="E1466" s="14" t="s">
        <v>3567</v>
      </c>
      <c r="F1466" s="14" t="s">
        <v>3276</v>
      </c>
      <c r="G1466" s="14" t="s">
        <v>3047</v>
      </c>
      <c r="H1466" s="14" t="s">
        <v>3047</v>
      </c>
      <c r="I1466" s="9" t="s">
        <v>3047</v>
      </c>
      <c r="J1466" s="9">
        <v>6</v>
      </c>
      <c r="K1466" s="14">
        <f>IF($E1466="","",IFERROR(INDEX('01_Cad_Pecas'!$H$2:$H$5000,MATCH($E1466,'01_Cad_Pecas'!$D$2:$D$5000,0)),IFERROR(INDEX('01_Cad_Pecas'!$H$2:$H$5000,MATCH(VALUE($E1466),'01_Cad_Pecas'!$D$2:$D$5000,0)),"")))</f>
        <v>1.1000000000000001</v>
      </c>
      <c r="L1466" s="14">
        <f>IF($E1466="","",IFERROR(INDEX('01_Cad_Pecas'!$I$2:$I$5000,MATCH($E1466,'01_Cad_Pecas'!$D$2:$D$5000,0)),IFERROR(INDEX('01_Cad_Pecas'!$I$2:$I$5000,MATCH(VALUE($E1466),'01_Cad_Pecas'!$D$2:$D$5000,0)),"")))</f>
        <v>9.375E-2</v>
      </c>
      <c r="M1466" s="14">
        <f t="shared" si="219"/>
        <v>1.6625000000000001</v>
      </c>
      <c r="N1466" s="9">
        <v>46204</v>
      </c>
      <c r="O1466" s="9">
        <v>6</v>
      </c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1"/>
      <c r="AB1466" s="14" t="str">
        <f t="shared" si="220"/>
        <v>10200,10202,10205|10 FURADEIRAS</v>
      </c>
      <c r="AC1466" t="str">
        <f t="shared" si="221"/>
        <v>|10200|10202|10205|</v>
      </c>
      <c r="AD1466" t="str">
        <f t="shared" si="222"/>
        <v>10 FURADEIRAS</v>
      </c>
    </row>
    <row r="1467" spans="1:30" ht="24" customHeight="1" x14ac:dyDescent="0.35">
      <c r="A1467" s="35">
        <v>46204</v>
      </c>
      <c r="B1467" s="14" t="s">
        <v>3091</v>
      </c>
      <c r="C1467" s="14"/>
      <c r="D1467" s="14" t="s">
        <v>3047</v>
      </c>
      <c r="E1467" s="14" t="s">
        <v>3568</v>
      </c>
      <c r="F1467" s="14" t="s">
        <v>3277</v>
      </c>
      <c r="G1467" s="14" t="s">
        <v>3047</v>
      </c>
      <c r="H1467" s="14" t="s">
        <v>3047</v>
      </c>
      <c r="I1467" s="9" t="s">
        <v>3047</v>
      </c>
      <c r="J1467" s="9">
        <v>6</v>
      </c>
      <c r="K1467" s="14">
        <f>IF($E1467="","",IFERROR(INDEX('01_Cad_Pecas'!$H$2:$H$5000,MATCH($E1467,'01_Cad_Pecas'!$D$2:$D$5000,0)),IFERROR(INDEX('01_Cad_Pecas'!$H$2:$H$5000,MATCH(VALUE($E1467),'01_Cad_Pecas'!$D$2:$D$5000,0)),"")))</f>
        <v>1.1000000000000001</v>
      </c>
      <c r="L1467" s="14">
        <f>IF($E1467="","",IFERROR(INDEX('01_Cad_Pecas'!$I$2:$I$5000,MATCH($E1467,'01_Cad_Pecas'!$D$2:$D$5000,0)),IFERROR(INDEX('01_Cad_Pecas'!$I$2:$I$5000,MATCH(VALUE($E1467),'01_Cad_Pecas'!$D$2:$D$5000,0)),"")))</f>
        <v>9.375E-2</v>
      </c>
      <c r="M1467" s="14">
        <f t="shared" si="219"/>
        <v>1.6625000000000001</v>
      </c>
      <c r="N1467" s="9">
        <v>46204</v>
      </c>
      <c r="O1467" s="9">
        <v>6</v>
      </c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1"/>
      <c r="AB1467" s="14" t="str">
        <f t="shared" si="220"/>
        <v>10200,10202,10205|10 FURADEIRAS</v>
      </c>
      <c r="AC1467" t="str">
        <f t="shared" si="221"/>
        <v>|10200|10202|10205|</v>
      </c>
      <c r="AD1467" t="str">
        <f t="shared" si="222"/>
        <v>10 FURADEIRAS</v>
      </c>
    </row>
    <row r="1468" spans="1:30" ht="24" customHeight="1" x14ac:dyDescent="0.35">
      <c r="A1468" s="35">
        <v>46204</v>
      </c>
      <c r="B1468" s="14" t="s">
        <v>3091</v>
      </c>
      <c r="C1468" s="14"/>
      <c r="D1468" s="14" t="s">
        <v>3047</v>
      </c>
      <c r="E1468" s="14" t="s">
        <v>3434</v>
      </c>
      <c r="F1468" s="14" t="s">
        <v>2937</v>
      </c>
      <c r="G1468" s="14" t="s">
        <v>3047</v>
      </c>
      <c r="H1468" s="14" t="s">
        <v>3047</v>
      </c>
      <c r="I1468" s="9" t="s">
        <v>3047</v>
      </c>
      <c r="J1468" s="9">
        <v>3</v>
      </c>
      <c r="K1468" s="14">
        <f>IF($E1468="","",IFERROR(INDEX('01_Cad_Pecas'!$H$2:$H$5000,MATCH($E1468,'01_Cad_Pecas'!$D$2:$D$5000,0)),IFERROR(INDEX('01_Cad_Pecas'!$H$2:$H$5000,MATCH(VALUE($E1468),'01_Cad_Pecas'!$D$2:$D$5000,0)),"")))</f>
        <v>3</v>
      </c>
      <c r="L1468" s="14">
        <f>IF($E1468="","",IFERROR(INDEX('01_Cad_Pecas'!$I$2:$I$5000,MATCH($E1468,'01_Cad_Pecas'!$D$2:$D$5000,0)),IFERROR(INDEX('01_Cad_Pecas'!$I$2:$I$5000,MATCH(VALUE($E1468),'01_Cad_Pecas'!$D$2:$D$5000,0)),"")))</f>
        <v>6.7799999999999999E-2</v>
      </c>
      <c r="M1468" s="14">
        <f t="shared" si="219"/>
        <v>3.2033999999999998</v>
      </c>
      <c r="N1468" s="9">
        <v>46204</v>
      </c>
      <c r="O1468" s="9">
        <v>3</v>
      </c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1"/>
      <c r="AB1468" s="14" t="str">
        <f t="shared" si="220"/>
        <v>10200,10202,10205|10 FURADEIRAS</v>
      </c>
      <c r="AC1468" t="str">
        <f t="shared" si="221"/>
        <v>|10200|10202|10205|</v>
      </c>
      <c r="AD1468" t="str">
        <f t="shared" si="222"/>
        <v>10 FURADEIRAS</v>
      </c>
    </row>
    <row r="1469" spans="1:30" ht="24" customHeight="1" x14ac:dyDescent="0.35">
      <c r="A1469" s="35">
        <v>46204</v>
      </c>
      <c r="B1469" s="14" t="s">
        <v>3091</v>
      </c>
      <c r="C1469" s="14"/>
      <c r="D1469" s="14" t="s">
        <v>3047</v>
      </c>
      <c r="E1469" s="14" t="s">
        <v>3545</v>
      </c>
      <c r="F1469" s="14" t="s">
        <v>3546</v>
      </c>
      <c r="G1469" s="14" t="s">
        <v>3047</v>
      </c>
      <c r="H1469" s="14" t="s">
        <v>3047</v>
      </c>
      <c r="I1469" s="9" t="s">
        <v>3047</v>
      </c>
      <c r="J1469" s="9">
        <v>2</v>
      </c>
      <c r="K1469" s="14">
        <f>IF($E1469="","",IFERROR(INDEX('01_Cad_Pecas'!$H$2:$H$5000,MATCH($E1469,'01_Cad_Pecas'!$D$2:$D$5000,0)),IFERROR(INDEX('01_Cad_Pecas'!$H$2:$H$5000,MATCH(VALUE($E1469),'01_Cad_Pecas'!$D$2:$D$5000,0)),"")))</f>
        <v>1.1000000000000001</v>
      </c>
      <c r="L1469" s="14">
        <f>IF($E1469="","",IFERROR(INDEX('01_Cad_Pecas'!$I$2:$I$5000,MATCH($E1469,'01_Cad_Pecas'!$D$2:$D$5000,0)),IFERROR(INDEX('01_Cad_Pecas'!$I$2:$I$5000,MATCH(VALUE($E1469),'01_Cad_Pecas'!$D$2:$D$5000,0)),"")))</f>
        <v>9.375E-2</v>
      </c>
      <c r="M1469" s="14">
        <f t="shared" si="219"/>
        <v>1.2875000000000001</v>
      </c>
      <c r="N1469" s="9">
        <v>46204</v>
      </c>
      <c r="O1469" s="9">
        <v>2</v>
      </c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1"/>
      <c r="AB1469" s="14" t="str">
        <f t="shared" si="220"/>
        <v>10200,10202,10205|10 FURADEIRAS</v>
      </c>
      <c r="AC1469" t="str">
        <f t="shared" si="221"/>
        <v>|10200|10202|10205|</v>
      </c>
      <c r="AD1469" t="str">
        <f t="shared" si="222"/>
        <v>10 FURADEIRAS</v>
      </c>
    </row>
    <row r="1470" spans="1:30" ht="24" customHeight="1" x14ac:dyDescent="0.35">
      <c r="A1470" s="35">
        <v>46204</v>
      </c>
      <c r="B1470" s="14" t="s">
        <v>3091</v>
      </c>
      <c r="C1470" s="14"/>
      <c r="D1470" s="14" t="s">
        <v>3047</v>
      </c>
      <c r="E1470" s="14" t="s">
        <v>3547</v>
      </c>
      <c r="F1470" s="14" t="s">
        <v>3548</v>
      </c>
      <c r="G1470" s="14" t="s">
        <v>3047</v>
      </c>
      <c r="H1470" s="14" t="s">
        <v>3047</v>
      </c>
      <c r="I1470" s="9" t="s">
        <v>3047</v>
      </c>
      <c r="J1470" s="9">
        <v>2</v>
      </c>
      <c r="K1470" s="14">
        <f>IF($E1470="","",IFERROR(INDEX('01_Cad_Pecas'!$H$2:$H$5000,MATCH($E1470,'01_Cad_Pecas'!$D$2:$D$5000,0)),IFERROR(INDEX('01_Cad_Pecas'!$H$2:$H$5000,MATCH(VALUE($E1470),'01_Cad_Pecas'!$D$2:$D$5000,0)),"")))</f>
        <v>1.1000000000000001</v>
      </c>
      <c r="L1470" s="14">
        <f>IF($E1470="","",IFERROR(INDEX('01_Cad_Pecas'!$I$2:$I$5000,MATCH($E1470,'01_Cad_Pecas'!$D$2:$D$5000,0)),IFERROR(INDEX('01_Cad_Pecas'!$I$2:$I$5000,MATCH(VALUE($E1470),'01_Cad_Pecas'!$D$2:$D$5000,0)),"")))</f>
        <v>9.375E-2</v>
      </c>
      <c r="M1470" s="14">
        <f t="shared" si="219"/>
        <v>1.2875000000000001</v>
      </c>
      <c r="N1470" s="9">
        <v>46204</v>
      </c>
      <c r="O1470" s="9">
        <v>2</v>
      </c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1"/>
      <c r="AB1470" s="14" t="str">
        <f t="shared" si="220"/>
        <v>10200,10202,10205|10 FURADEIRAS</v>
      </c>
      <c r="AC1470" t="str">
        <f t="shared" si="221"/>
        <v>|10200|10202|10205|</v>
      </c>
      <c r="AD1470" t="str">
        <f t="shared" si="222"/>
        <v>10 FURADEIRAS</v>
      </c>
    </row>
    <row r="1471" spans="1:30" ht="24" customHeight="1" x14ac:dyDescent="0.35">
      <c r="A1471" s="35">
        <v>46204</v>
      </c>
      <c r="B1471" s="14" t="s">
        <v>3091</v>
      </c>
      <c r="C1471" s="14"/>
      <c r="D1471" s="14" t="s">
        <v>3047</v>
      </c>
      <c r="E1471" s="14" t="s">
        <v>3409</v>
      </c>
      <c r="F1471" s="14" t="s">
        <v>3410</v>
      </c>
      <c r="G1471" s="14" t="s">
        <v>3047</v>
      </c>
      <c r="H1471" s="14" t="s">
        <v>3047</v>
      </c>
      <c r="I1471" s="9" t="s">
        <v>3047</v>
      </c>
      <c r="J1471" s="9">
        <v>1</v>
      </c>
      <c r="K1471" s="14">
        <f>IF($E1471="","",IFERROR(INDEX('01_Cad_Pecas'!$H$2:$H$5000,MATCH($E1471,'01_Cad_Pecas'!$D$2:$D$5000,0)),IFERROR(INDEX('01_Cad_Pecas'!$H$2:$H$5000,MATCH(VALUE($E1471),'01_Cad_Pecas'!$D$2:$D$5000,0)),"")))</f>
        <v>3</v>
      </c>
      <c r="L1471" s="14">
        <f>IF($E1471="","",IFERROR(INDEX('01_Cad_Pecas'!$I$2:$I$5000,MATCH($E1471,'01_Cad_Pecas'!$D$2:$D$5000,0)),IFERROR(INDEX('01_Cad_Pecas'!$I$2:$I$5000,MATCH(VALUE($E1471),'01_Cad_Pecas'!$D$2:$D$5000,0)),"")))</f>
        <v>6.7799999999999999E-2</v>
      </c>
      <c r="M1471" s="14">
        <f t="shared" si="219"/>
        <v>3.0678000000000001</v>
      </c>
      <c r="N1471" s="9">
        <v>46204</v>
      </c>
      <c r="O1471" s="9">
        <v>1</v>
      </c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1"/>
      <c r="AB1471" s="14" t="str">
        <f t="shared" si="220"/>
        <v>10200,10202,10205|10 FURADEIRAS</v>
      </c>
      <c r="AC1471" t="str">
        <f t="shared" si="221"/>
        <v>|10200|10202|10205|</v>
      </c>
      <c r="AD1471" t="str">
        <f t="shared" si="222"/>
        <v>10 FURADEIRAS</v>
      </c>
    </row>
    <row r="1472" spans="1:30" ht="24" customHeight="1" x14ac:dyDescent="0.35">
      <c r="A1472" s="35">
        <v>46204</v>
      </c>
      <c r="B1472" s="14" t="s">
        <v>3091</v>
      </c>
      <c r="C1472" s="14"/>
      <c r="D1472" s="14" t="s">
        <v>3047</v>
      </c>
      <c r="E1472" s="14" t="s">
        <v>3549</v>
      </c>
      <c r="F1472" s="14" t="s">
        <v>3263</v>
      </c>
      <c r="G1472" s="14" t="s">
        <v>3047</v>
      </c>
      <c r="H1472" s="14" t="s">
        <v>3047</v>
      </c>
      <c r="I1472" s="9" t="s">
        <v>3047</v>
      </c>
      <c r="J1472" s="9">
        <v>6</v>
      </c>
      <c r="K1472" s="14">
        <f>IF($E1472="","",IFERROR(INDEX('01_Cad_Pecas'!$H$2:$H$5000,MATCH($E1472,'01_Cad_Pecas'!$D$2:$D$5000,0)),IFERROR(INDEX('01_Cad_Pecas'!$H$2:$H$5000,MATCH(VALUE($E1472),'01_Cad_Pecas'!$D$2:$D$5000,0)),"")))</f>
        <v>1.1000000000000001</v>
      </c>
      <c r="L1472" s="14">
        <f>IF($E1472="","",IFERROR(INDEX('01_Cad_Pecas'!$I$2:$I$5000,MATCH($E1472,'01_Cad_Pecas'!$D$2:$D$5000,0)),IFERROR(INDEX('01_Cad_Pecas'!$I$2:$I$5000,MATCH(VALUE($E1472),'01_Cad_Pecas'!$D$2:$D$5000,0)),"")))</f>
        <v>9.375E-2</v>
      </c>
      <c r="M1472" s="14">
        <f t="shared" si="219"/>
        <v>1.6625000000000001</v>
      </c>
      <c r="N1472" s="9">
        <v>46204</v>
      </c>
      <c r="O1472" s="9">
        <v>6</v>
      </c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1"/>
      <c r="AB1472" s="14" t="str">
        <f t="shared" si="220"/>
        <v>10200,10202,10205|10 FURADEIRAS</v>
      </c>
      <c r="AC1472" t="str">
        <f t="shared" si="221"/>
        <v>|10200|10202|10205|</v>
      </c>
      <c r="AD1472" t="str">
        <f t="shared" si="222"/>
        <v>10 FURADEIRAS</v>
      </c>
    </row>
    <row r="1473" spans="1:30" ht="24" customHeight="1" x14ac:dyDescent="0.35">
      <c r="A1473" s="35">
        <v>46204</v>
      </c>
      <c r="B1473" s="14" t="s">
        <v>3091</v>
      </c>
      <c r="C1473" s="14"/>
      <c r="D1473" s="14" t="s">
        <v>3047</v>
      </c>
      <c r="E1473" s="14" t="s">
        <v>3550</v>
      </c>
      <c r="F1473" s="14" t="s">
        <v>3264</v>
      </c>
      <c r="G1473" s="14" t="s">
        <v>3047</v>
      </c>
      <c r="H1473" s="14" t="s">
        <v>3047</v>
      </c>
      <c r="I1473" s="9" t="s">
        <v>3047</v>
      </c>
      <c r="J1473" s="9">
        <v>6</v>
      </c>
      <c r="K1473" s="14">
        <f>IF($E1473="","",IFERROR(INDEX('01_Cad_Pecas'!$H$2:$H$5000,MATCH($E1473,'01_Cad_Pecas'!$D$2:$D$5000,0)),IFERROR(INDEX('01_Cad_Pecas'!$H$2:$H$5000,MATCH(VALUE($E1473),'01_Cad_Pecas'!$D$2:$D$5000,0)),"")))</f>
        <v>1.1000000000000001</v>
      </c>
      <c r="L1473" s="14">
        <f>IF($E1473="","",IFERROR(INDEX('01_Cad_Pecas'!$I$2:$I$5000,MATCH($E1473,'01_Cad_Pecas'!$D$2:$D$5000,0)),IFERROR(INDEX('01_Cad_Pecas'!$I$2:$I$5000,MATCH(VALUE($E1473),'01_Cad_Pecas'!$D$2:$D$5000,0)),"")))</f>
        <v>9.375E-2</v>
      </c>
      <c r="M1473" s="14">
        <f t="shared" si="219"/>
        <v>1.6625000000000001</v>
      </c>
      <c r="N1473" s="9">
        <v>46204</v>
      </c>
      <c r="O1473" s="9">
        <v>6</v>
      </c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1"/>
      <c r="AB1473" s="14" t="str">
        <f t="shared" si="220"/>
        <v>10200,10202,10205|10 FURADEIRAS</v>
      </c>
      <c r="AC1473" t="str">
        <f t="shared" si="221"/>
        <v>|10200|10202|10205|</v>
      </c>
      <c r="AD1473" t="str">
        <f t="shared" si="222"/>
        <v>10 FURADEIRAS</v>
      </c>
    </row>
    <row r="1474" spans="1:30" ht="24" customHeight="1" x14ac:dyDescent="0.35">
      <c r="A1474" s="35">
        <v>46204</v>
      </c>
      <c r="B1474" s="14" t="s">
        <v>3091</v>
      </c>
      <c r="C1474" s="14"/>
      <c r="D1474" s="14" t="s">
        <v>3047</v>
      </c>
      <c r="E1474" s="14" t="s">
        <v>3551</v>
      </c>
      <c r="F1474" s="14" t="s">
        <v>3265</v>
      </c>
      <c r="G1474" s="14" t="s">
        <v>3047</v>
      </c>
      <c r="H1474" s="14" t="s">
        <v>3047</v>
      </c>
      <c r="I1474" s="9" t="s">
        <v>3047</v>
      </c>
      <c r="J1474" s="9">
        <v>12</v>
      </c>
      <c r="K1474" s="14">
        <f>IF($E1474="","",IFERROR(INDEX('01_Cad_Pecas'!$H$2:$H$5000,MATCH($E1474,'01_Cad_Pecas'!$D$2:$D$5000,0)),IFERROR(INDEX('01_Cad_Pecas'!$H$2:$H$5000,MATCH(VALUE($E1474),'01_Cad_Pecas'!$D$2:$D$5000,0)),"")))</f>
        <v>1.1000000000000001</v>
      </c>
      <c r="L1474" s="14">
        <f>IF($E1474="","",IFERROR(INDEX('01_Cad_Pecas'!$I$2:$I$5000,MATCH($E1474,'01_Cad_Pecas'!$D$2:$D$5000,0)),IFERROR(INDEX('01_Cad_Pecas'!$I$2:$I$5000,MATCH(VALUE($E1474),'01_Cad_Pecas'!$D$2:$D$5000,0)),"")))</f>
        <v>9.375E-2</v>
      </c>
      <c r="M1474" s="14">
        <f t="shared" si="219"/>
        <v>2.2250000000000001</v>
      </c>
      <c r="N1474" s="9">
        <v>46204</v>
      </c>
      <c r="O1474" s="9">
        <v>12</v>
      </c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1"/>
      <c r="AB1474" s="14" t="str">
        <f t="shared" si="220"/>
        <v>10200,10202,10205|10 FURADEIRAS</v>
      </c>
      <c r="AC1474" t="str">
        <f t="shared" si="221"/>
        <v>|10200|10202|10205|</v>
      </c>
      <c r="AD1474" t="str">
        <f t="shared" si="222"/>
        <v>10 FURADEIRAS</v>
      </c>
    </row>
    <row r="1475" spans="1:30" ht="24" customHeight="1" x14ac:dyDescent="0.35">
      <c r="A1475" s="35">
        <v>46204</v>
      </c>
      <c r="B1475" s="14" t="s">
        <v>3091</v>
      </c>
      <c r="C1475" s="14"/>
      <c r="D1475" s="14" t="s">
        <v>3047</v>
      </c>
      <c r="E1475" s="14" t="s">
        <v>3552</v>
      </c>
      <c r="F1475" s="14" t="s">
        <v>3266</v>
      </c>
      <c r="G1475" s="14" t="s">
        <v>3047</v>
      </c>
      <c r="H1475" s="14" t="s">
        <v>3047</v>
      </c>
      <c r="I1475" s="9" t="s">
        <v>3047</v>
      </c>
      <c r="J1475" s="9">
        <v>6</v>
      </c>
      <c r="K1475" s="14">
        <f>IF($E1475="","",IFERROR(INDEX('01_Cad_Pecas'!$H$2:$H$5000,MATCH($E1475,'01_Cad_Pecas'!$D$2:$D$5000,0)),IFERROR(INDEX('01_Cad_Pecas'!$H$2:$H$5000,MATCH(VALUE($E1475),'01_Cad_Pecas'!$D$2:$D$5000,0)),"")))</f>
        <v>1.1000000000000001</v>
      </c>
      <c r="L1475" s="14">
        <f>IF($E1475="","",IFERROR(INDEX('01_Cad_Pecas'!$I$2:$I$5000,MATCH($E1475,'01_Cad_Pecas'!$D$2:$D$5000,0)),IFERROR(INDEX('01_Cad_Pecas'!$I$2:$I$5000,MATCH(VALUE($E1475),'01_Cad_Pecas'!$D$2:$D$5000,0)),"")))</f>
        <v>9.375E-2</v>
      </c>
      <c r="M1475" s="14">
        <f t="shared" si="219"/>
        <v>1.6625000000000001</v>
      </c>
      <c r="N1475" s="9">
        <v>46204</v>
      </c>
      <c r="O1475" s="9">
        <v>6</v>
      </c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1"/>
      <c r="AB1475" s="14" t="str">
        <f t="shared" si="220"/>
        <v>10200,10202,10205|10 FURADEIRAS</v>
      </c>
      <c r="AC1475" t="str">
        <f t="shared" si="221"/>
        <v>|10200|10202|10205|</v>
      </c>
      <c r="AD1475" t="str">
        <f t="shared" si="222"/>
        <v>10 FURADEIRAS</v>
      </c>
    </row>
    <row r="1476" spans="1:30" ht="24" customHeight="1" x14ac:dyDescent="0.35">
      <c r="A1476" s="35">
        <v>46204</v>
      </c>
      <c r="B1476" s="14" t="s">
        <v>3091</v>
      </c>
      <c r="C1476" s="14"/>
      <c r="D1476" s="14" t="s">
        <v>3047</v>
      </c>
      <c r="E1476" s="14" t="s">
        <v>3458</v>
      </c>
      <c r="F1476" s="14" t="s">
        <v>1619</v>
      </c>
      <c r="G1476" s="14" t="s">
        <v>3047</v>
      </c>
      <c r="H1476" s="14" t="s">
        <v>3047</v>
      </c>
      <c r="I1476" s="9" t="s">
        <v>3047</v>
      </c>
      <c r="J1476" s="9">
        <v>4</v>
      </c>
      <c r="K1476" s="14">
        <f>IF($E1476="","",IFERROR(INDEX('01_Cad_Pecas'!$H$2:$H$5000,MATCH($E1476,'01_Cad_Pecas'!$D$2:$D$5000,0)),IFERROR(INDEX('01_Cad_Pecas'!$H$2:$H$5000,MATCH(VALUE($E1476),'01_Cad_Pecas'!$D$2:$D$5000,0)),"")))</f>
        <v>3</v>
      </c>
      <c r="L1476" s="14">
        <f>IF($E1476="","",IFERROR(INDEX('01_Cad_Pecas'!$I$2:$I$5000,MATCH($E1476,'01_Cad_Pecas'!$D$2:$D$5000,0)),IFERROR(INDEX('01_Cad_Pecas'!$I$2:$I$5000,MATCH(VALUE($E1476),'01_Cad_Pecas'!$D$2:$D$5000,0)),"")))</f>
        <v>6.7799999999999999E-2</v>
      </c>
      <c r="M1476" s="14">
        <f t="shared" si="219"/>
        <v>3.2711999999999999</v>
      </c>
      <c r="N1476" s="9">
        <v>46204</v>
      </c>
      <c r="O1476" s="9">
        <v>4</v>
      </c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1"/>
      <c r="AB1476" s="14" t="str">
        <f t="shared" si="220"/>
        <v>10200,10202,10205|10 FURADEIRAS</v>
      </c>
      <c r="AC1476" t="str">
        <f t="shared" si="221"/>
        <v>|10200|10202|10205|</v>
      </c>
      <c r="AD1476" t="str">
        <f t="shared" si="222"/>
        <v>10 FURADEIRAS</v>
      </c>
    </row>
    <row r="1477" spans="1:30" ht="24" customHeight="1" x14ac:dyDescent="0.35">
      <c r="A1477" s="35">
        <v>46204</v>
      </c>
      <c r="B1477" s="14" t="s">
        <v>3091</v>
      </c>
      <c r="C1477" s="14"/>
      <c r="D1477" s="14" t="s">
        <v>3047</v>
      </c>
      <c r="E1477" s="14" t="s">
        <v>3459</v>
      </c>
      <c r="F1477" s="14" t="s">
        <v>3460</v>
      </c>
      <c r="G1477" s="14" t="s">
        <v>3047</v>
      </c>
      <c r="H1477" s="14" t="s">
        <v>3047</v>
      </c>
      <c r="I1477" s="9" t="s">
        <v>3047</v>
      </c>
      <c r="J1477" s="9">
        <v>4</v>
      </c>
      <c r="K1477" s="14">
        <f>IF($E1477="","",IFERROR(INDEX('01_Cad_Pecas'!$H$2:$H$5000,MATCH($E1477,'01_Cad_Pecas'!$D$2:$D$5000,0)),IFERROR(INDEX('01_Cad_Pecas'!$H$2:$H$5000,MATCH(VALUE($E1477),'01_Cad_Pecas'!$D$2:$D$5000,0)),"")))</f>
        <v>3</v>
      </c>
      <c r="L1477" s="14">
        <f>IF($E1477="","",IFERROR(INDEX('01_Cad_Pecas'!$I$2:$I$5000,MATCH($E1477,'01_Cad_Pecas'!$D$2:$D$5000,0)),IFERROR(INDEX('01_Cad_Pecas'!$I$2:$I$5000,MATCH(VALUE($E1477),'01_Cad_Pecas'!$D$2:$D$5000,0)),"")))</f>
        <v>6.7799999999999999E-2</v>
      </c>
      <c r="M1477" s="14">
        <f t="shared" ref="M1477:M1540" si="224">IF(OR($J1477="",$L1477=""),"",IF($K1477="",0,$K1477)+$J1477*$L1477)</f>
        <v>3.2711999999999999</v>
      </c>
      <c r="N1477" s="9">
        <v>46204</v>
      </c>
      <c r="O1477" s="9">
        <v>4</v>
      </c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1"/>
      <c r="AB1477" s="14" t="str">
        <f t="shared" si="220"/>
        <v>10200,10202,10205|10 FURADEIRAS</v>
      </c>
      <c r="AC1477" t="str">
        <f t="shared" si="221"/>
        <v>|10200|10202|10205|</v>
      </c>
      <c r="AD1477" t="str">
        <f t="shared" si="222"/>
        <v>10 FURADEIRAS</v>
      </c>
    </row>
    <row r="1478" spans="1:30" ht="24" customHeight="1" x14ac:dyDescent="0.35">
      <c r="A1478" s="35">
        <v>46204</v>
      </c>
      <c r="B1478" s="14" t="s">
        <v>3091</v>
      </c>
      <c r="C1478" s="14"/>
      <c r="D1478" s="14" t="s">
        <v>3047</v>
      </c>
      <c r="E1478" s="14" t="s">
        <v>3461</v>
      </c>
      <c r="F1478" s="14" t="s">
        <v>3462</v>
      </c>
      <c r="G1478" s="14" t="s">
        <v>3047</v>
      </c>
      <c r="H1478" s="14" t="s">
        <v>3047</v>
      </c>
      <c r="I1478" s="9" t="s">
        <v>3047</v>
      </c>
      <c r="J1478" s="9">
        <v>4</v>
      </c>
      <c r="K1478" s="14">
        <f>IF($E1478="","",IFERROR(INDEX('01_Cad_Pecas'!$H$2:$H$5000,MATCH($E1478,'01_Cad_Pecas'!$D$2:$D$5000,0)),IFERROR(INDEX('01_Cad_Pecas'!$H$2:$H$5000,MATCH(VALUE($E1478),'01_Cad_Pecas'!$D$2:$D$5000,0)),"")))</f>
        <v>3</v>
      </c>
      <c r="L1478" s="14">
        <f>IF($E1478="","",IFERROR(INDEX('01_Cad_Pecas'!$I$2:$I$5000,MATCH($E1478,'01_Cad_Pecas'!$D$2:$D$5000,0)),IFERROR(INDEX('01_Cad_Pecas'!$I$2:$I$5000,MATCH(VALUE($E1478),'01_Cad_Pecas'!$D$2:$D$5000,0)),"")))</f>
        <v>6.7799999999999999E-2</v>
      </c>
      <c r="M1478" s="14">
        <f t="shared" si="224"/>
        <v>3.2711999999999999</v>
      </c>
      <c r="N1478" s="9">
        <v>46204</v>
      </c>
      <c r="O1478" s="9">
        <v>4</v>
      </c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1"/>
      <c r="AB1478" s="14" t="str">
        <f t="shared" si="220"/>
        <v>10200,10202,10205|10 FURADEIRAS</v>
      </c>
      <c r="AC1478" t="str">
        <f t="shared" si="221"/>
        <v>|10200|10202|10205|</v>
      </c>
      <c r="AD1478" t="str">
        <f t="shared" si="222"/>
        <v>10 FURADEIRAS</v>
      </c>
    </row>
    <row r="1479" spans="1:30" ht="24" customHeight="1" x14ac:dyDescent="0.35">
      <c r="A1479" s="35">
        <v>46204</v>
      </c>
      <c r="B1479" s="14" t="s">
        <v>3091</v>
      </c>
      <c r="C1479" s="14"/>
      <c r="D1479" s="14" t="s">
        <v>3047</v>
      </c>
      <c r="E1479" s="14" t="s">
        <v>3463</v>
      </c>
      <c r="F1479" s="14" t="s">
        <v>3464</v>
      </c>
      <c r="G1479" s="14" t="s">
        <v>3047</v>
      </c>
      <c r="H1479" s="14" t="s">
        <v>3047</v>
      </c>
      <c r="I1479" s="9" t="s">
        <v>3047</v>
      </c>
      <c r="J1479" s="9">
        <v>4</v>
      </c>
      <c r="K1479" s="14">
        <f>IF($E1479="","",IFERROR(INDEX('01_Cad_Pecas'!$H$2:$H$5000,MATCH($E1479,'01_Cad_Pecas'!$D$2:$D$5000,0)),IFERROR(INDEX('01_Cad_Pecas'!$H$2:$H$5000,MATCH(VALUE($E1479),'01_Cad_Pecas'!$D$2:$D$5000,0)),"")))</f>
        <v>3</v>
      </c>
      <c r="L1479" s="14">
        <f>IF($E1479="","",IFERROR(INDEX('01_Cad_Pecas'!$I$2:$I$5000,MATCH($E1479,'01_Cad_Pecas'!$D$2:$D$5000,0)),IFERROR(INDEX('01_Cad_Pecas'!$I$2:$I$5000,MATCH(VALUE($E1479),'01_Cad_Pecas'!$D$2:$D$5000,0)),"")))</f>
        <v>6.7799999999999999E-2</v>
      </c>
      <c r="M1479" s="14">
        <f t="shared" si="224"/>
        <v>3.2711999999999999</v>
      </c>
      <c r="N1479" s="9">
        <v>46204</v>
      </c>
      <c r="O1479" s="9">
        <v>4</v>
      </c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1"/>
      <c r="AB1479" s="14" t="str">
        <f t="shared" ref="AB1479:AB1542" si="225">B1479&amp;"|"&amp;I1479</f>
        <v>10200,10202,10205|10 FURADEIRAS</v>
      </c>
      <c r="AC1479" t="str">
        <f t="shared" ref="AC1479:AC1542" si="226">IF($B1479="","","|"&amp;SUBSTITUTE(TRIM(SUBSTITUTE(SUBSTITUTE(SUBSTITUTE(SUBSTITUTE(SUBSTITUTE(SUBSTITUTE(SUBSTITUTE(SUBSTITUTE(SUBSTITUTE(SUBSTITUTE(SUBSTITUTE(SUBSTITUTE(SUBSTITUTE(SUBSTITUTE(TRIM($B1479&amp;""),CHAR(10)," "),CHAR(13)," "),"."," "),";"," "),","," "),"/"," "),"+"," "),"-"," "),"  "," "),"  "," "),"  "," "),"  "," "),"  "," "),"  "," "))," ","|")&amp;"|")</f>
        <v>|10200|10202|10205|</v>
      </c>
      <c r="AD1479" t="str">
        <f t="shared" ref="AD1479:AD1542" si="227">TRIM($I1479&amp;"")</f>
        <v>10 FURADEIRAS</v>
      </c>
    </row>
    <row r="1480" spans="1:30" ht="24" customHeight="1" x14ac:dyDescent="0.35">
      <c r="A1480" s="35">
        <v>46204</v>
      </c>
      <c r="B1480" s="14" t="s">
        <v>3091</v>
      </c>
      <c r="C1480" s="14"/>
      <c r="D1480" s="14" t="s">
        <v>3047</v>
      </c>
      <c r="E1480" s="14" t="s">
        <v>3465</v>
      </c>
      <c r="F1480" s="14" t="s">
        <v>2931</v>
      </c>
      <c r="G1480" s="14" t="s">
        <v>3047</v>
      </c>
      <c r="H1480" s="14" t="s">
        <v>3047</v>
      </c>
      <c r="I1480" s="9" t="s">
        <v>3047</v>
      </c>
      <c r="J1480" s="9">
        <v>8</v>
      </c>
      <c r="K1480" s="14">
        <f>IF($E1480="","",IFERROR(INDEX('01_Cad_Pecas'!$H$2:$H$5000,MATCH($E1480,'01_Cad_Pecas'!$D$2:$D$5000,0)),IFERROR(INDEX('01_Cad_Pecas'!$H$2:$H$5000,MATCH(VALUE($E1480),'01_Cad_Pecas'!$D$2:$D$5000,0)),"")))</f>
        <v>3</v>
      </c>
      <c r="L1480" s="14">
        <f>IF($E1480="","",IFERROR(INDEX('01_Cad_Pecas'!$I$2:$I$5000,MATCH($E1480,'01_Cad_Pecas'!$D$2:$D$5000,0)),IFERROR(INDEX('01_Cad_Pecas'!$I$2:$I$5000,MATCH(VALUE($E1480),'01_Cad_Pecas'!$D$2:$D$5000,0)),"")))</f>
        <v>6.7799999999999999E-2</v>
      </c>
      <c r="M1480" s="14">
        <f t="shared" si="224"/>
        <v>3.5423999999999998</v>
      </c>
      <c r="N1480" s="9">
        <v>46204</v>
      </c>
      <c r="O1480" s="9">
        <v>8</v>
      </c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1"/>
      <c r="AB1480" s="14" t="str">
        <f t="shared" si="225"/>
        <v>10200,10202,10205|10 FURADEIRAS</v>
      </c>
      <c r="AC1480" t="str">
        <f t="shared" si="226"/>
        <v>|10200|10202|10205|</v>
      </c>
      <c r="AD1480" t="str">
        <f t="shared" si="227"/>
        <v>10 FURADEIRAS</v>
      </c>
    </row>
    <row r="1481" spans="1:30" ht="24" customHeight="1" x14ac:dyDescent="0.35">
      <c r="A1481" s="35">
        <v>46204</v>
      </c>
      <c r="B1481" s="14" t="s">
        <v>3091</v>
      </c>
      <c r="C1481" s="14"/>
      <c r="D1481" s="14" t="s">
        <v>3047</v>
      </c>
      <c r="E1481" s="14" t="s">
        <v>3411</v>
      </c>
      <c r="F1481" s="14" t="s">
        <v>3190</v>
      </c>
      <c r="G1481" s="14" t="s">
        <v>3047</v>
      </c>
      <c r="H1481" s="14" t="s">
        <v>3047</v>
      </c>
      <c r="I1481" s="9" t="s">
        <v>3047</v>
      </c>
      <c r="J1481" s="9">
        <v>24</v>
      </c>
      <c r="K1481" s="14">
        <f>IF($E1481="","",IFERROR(INDEX('01_Cad_Pecas'!$H$2:$H$5000,MATCH($E1481,'01_Cad_Pecas'!$D$2:$D$5000,0)),IFERROR(INDEX('01_Cad_Pecas'!$H$2:$H$5000,MATCH(VALUE($E1481),'01_Cad_Pecas'!$D$2:$D$5000,0)),"")))</f>
        <v>3</v>
      </c>
      <c r="L1481" s="14">
        <f>IF($E1481="","",IFERROR(INDEX('01_Cad_Pecas'!$I$2:$I$5000,MATCH($E1481,'01_Cad_Pecas'!$D$2:$D$5000,0)),IFERROR(INDEX('01_Cad_Pecas'!$I$2:$I$5000,MATCH(VALUE($E1481),'01_Cad_Pecas'!$D$2:$D$5000,0)),"")))</f>
        <v>6.7799999999999999E-2</v>
      </c>
      <c r="M1481" s="14">
        <f t="shared" si="224"/>
        <v>4.6272000000000002</v>
      </c>
      <c r="N1481" s="9">
        <v>46204</v>
      </c>
      <c r="O1481" s="9">
        <v>24</v>
      </c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1"/>
      <c r="AB1481" s="14" t="str">
        <f t="shared" si="225"/>
        <v>10200,10202,10205|10 FURADEIRAS</v>
      </c>
      <c r="AC1481" t="str">
        <f t="shared" si="226"/>
        <v>|10200|10202|10205|</v>
      </c>
      <c r="AD1481" t="str">
        <f t="shared" si="227"/>
        <v>10 FURADEIRAS</v>
      </c>
    </row>
    <row r="1482" spans="1:30" ht="24" customHeight="1" x14ac:dyDescent="0.35">
      <c r="A1482" s="35">
        <v>46204</v>
      </c>
      <c r="B1482" s="14" t="s">
        <v>3091</v>
      </c>
      <c r="C1482" s="14"/>
      <c r="D1482" s="14" t="s">
        <v>3047</v>
      </c>
      <c r="E1482" s="14" t="s">
        <v>3500</v>
      </c>
      <c r="F1482" s="14" t="s">
        <v>3501</v>
      </c>
      <c r="G1482" s="14" t="s">
        <v>3047</v>
      </c>
      <c r="H1482" s="14" t="s">
        <v>3047</v>
      </c>
      <c r="I1482" s="9" t="s">
        <v>3047</v>
      </c>
      <c r="J1482" s="9">
        <v>8</v>
      </c>
      <c r="K1482" s="14">
        <f>IF($E1482="","",IFERROR(INDEX('01_Cad_Pecas'!$H$2:$H$5000,MATCH($E1482,'01_Cad_Pecas'!$D$2:$D$5000,0)),IFERROR(INDEX('01_Cad_Pecas'!$H$2:$H$5000,MATCH(VALUE($E1482),'01_Cad_Pecas'!$D$2:$D$5000,0)),"")))</f>
        <v>1.1000000000000001</v>
      </c>
      <c r="L1482" s="14">
        <f>IF($E1482="","",IFERROR(INDEX('01_Cad_Pecas'!$I$2:$I$5000,MATCH($E1482,'01_Cad_Pecas'!$D$2:$D$5000,0)),IFERROR(INDEX('01_Cad_Pecas'!$I$2:$I$5000,MATCH(VALUE($E1482),'01_Cad_Pecas'!$D$2:$D$5000,0)),"")))</f>
        <v>9.375E-2</v>
      </c>
      <c r="M1482" s="14">
        <f t="shared" si="224"/>
        <v>1.85</v>
      </c>
      <c r="N1482" s="9">
        <v>46204</v>
      </c>
      <c r="O1482" s="9">
        <v>8</v>
      </c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1"/>
      <c r="AB1482" s="14" t="str">
        <f t="shared" si="225"/>
        <v>10200,10202,10205|10 FURADEIRAS</v>
      </c>
      <c r="AC1482" t="str">
        <f t="shared" si="226"/>
        <v>|10200|10202|10205|</v>
      </c>
      <c r="AD1482" t="str">
        <f t="shared" si="227"/>
        <v>10 FURADEIRAS</v>
      </c>
    </row>
    <row r="1483" spans="1:30" ht="24" customHeight="1" x14ac:dyDescent="0.35">
      <c r="A1483" s="35">
        <v>46204</v>
      </c>
      <c r="B1483" s="14" t="s">
        <v>3091</v>
      </c>
      <c r="C1483" s="14"/>
      <c r="D1483" s="14" t="s">
        <v>3047</v>
      </c>
      <c r="E1483" s="14" t="s">
        <v>3515</v>
      </c>
      <c r="F1483" s="14" t="s">
        <v>3255</v>
      </c>
      <c r="G1483" s="14" t="s">
        <v>3047</v>
      </c>
      <c r="H1483" s="14" t="s">
        <v>3047</v>
      </c>
      <c r="I1483" s="9" t="s">
        <v>3047</v>
      </c>
      <c r="J1483" s="9">
        <v>4</v>
      </c>
      <c r="K1483" s="14">
        <f>IF($E1483="","",IFERROR(INDEX('01_Cad_Pecas'!$H$2:$H$5000,MATCH($E1483,'01_Cad_Pecas'!$D$2:$D$5000,0)),IFERROR(INDEX('01_Cad_Pecas'!$H$2:$H$5000,MATCH(VALUE($E1483),'01_Cad_Pecas'!$D$2:$D$5000,0)),"")))</f>
        <v>1.1000000000000001</v>
      </c>
      <c r="L1483" s="14">
        <f>IF($E1483="","",IFERROR(INDEX('01_Cad_Pecas'!$I$2:$I$5000,MATCH($E1483,'01_Cad_Pecas'!$D$2:$D$5000,0)),IFERROR(INDEX('01_Cad_Pecas'!$I$2:$I$5000,MATCH(VALUE($E1483),'01_Cad_Pecas'!$D$2:$D$5000,0)),"")))</f>
        <v>9.375E-2</v>
      </c>
      <c r="M1483" s="14">
        <f t="shared" si="224"/>
        <v>1.4750000000000001</v>
      </c>
      <c r="N1483" s="9">
        <v>46204</v>
      </c>
      <c r="O1483" s="9">
        <v>4</v>
      </c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1"/>
      <c r="AB1483" s="14" t="str">
        <f t="shared" si="225"/>
        <v>10200,10202,10205|10 FURADEIRAS</v>
      </c>
      <c r="AC1483" t="str">
        <f t="shared" si="226"/>
        <v>|10200|10202|10205|</v>
      </c>
      <c r="AD1483" t="str">
        <f t="shared" si="227"/>
        <v>10 FURADEIRAS</v>
      </c>
    </row>
    <row r="1484" spans="1:30" ht="24" customHeight="1" x14ac:dyDescent="0.35">
      <c r="A1484" s="35">
        <v>46204</v>
      </c>
      <c r="B1484" s="14" t="s">
        <v>3091</v>
      </c>
      <c r="C1484" s="14"/>
      <c r="D1484" s="14" t="s">
        <v>3047</v>
      </c>
      <c r="E1484" s="14" t="s">
        <v>3454</v>
      </c>
      <c r="F1484" s="14" t="s">
        <v>3194</v>
      </c>
      <c r="G1484" s="14" t="s">
        <v>3047</v>
      </c>
      <c r="H1484" s="14" t="s">
        <v>3047</v>
      </c>
      <c r="I1484" s="9" t="s">
        <v>3047</v>
      </c>
      <c r="J1484" s="9">
        <v>8</v>
      </c>
      <c r="K1484" s="14">
        <f>IF($E1484="","",IFERROR(INDEX('01_Cad_Pecas'!$H$2:$H$5000,MATCH($E1484,'01_Cad_Pecas'!$D$2:$D$5000,0)),IFERROR(INDEX('01_Cad_Pecas'!$H$2:$H$5000,MATCH(VALUE($E1484),'01_Cad_Pecas'!$D$2:$D$5000,0)),"")))</f>
        <v>1.1000000000000001</v>
      </c>
      <c r="L1484" s="14">
        <f>IF($E1484="","",IFERROR(INDEX('01_Cad_Pecas'!$I$2:$I$5000,MATCH($E1484,'01_Cad_Pecas'!$D$2:$D$5000,0)),IFERROR(INDEX('01_Cad_Pecas'!$I$2:$I$5000,MATCH(VALUE($E1484),'01_Cad_Pecas'!$D$2:$D$5000,0)),"")))</f>
        <v>9.375E-2</v>
      </c>
      <c r="M1484" s="14">
        <f t="shared" si="224"/>
        <v>1.85</v>
      </c>
      <c r="N1484" s="9">
        <v>46204</v>
      </c>
      <c r="O1484" s="9">
        <v>8</v>
      </c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1"/>
      <c r="AB1484" s="14" t="str">
        <f t="shared" si="225"/>
        <v>10200,10202,10205|10 FURADEIRAS</v>
      </c>
      <c r="AC1484" t="str">
        <f t="shared" si="226"/>
        <v>|10200|10202|10205|</v>
      </c>
      <c r="AD1484" t="str">
        <f t="shared" si="227"/>
        <v>10 FURADEIRAS</v>
      </c>
    </row>
    <row r="1485" spans="1:30" ht="24" customHeight="1" x14ac:dyDescent="0.35">
      <c r="A1485" s="35">
        <v>46204</v>
      </c>
      <c r="B1485" s="14" t="s">
        <v>3091</v>
      </c>
      <c r="C1485" s="14"/>
      <c r="D1485" s="14" t="s">
        <v>3047</v>
      </c>
      <c r="E1485" s="14" t="s">
        <v>3455</v>
      </c>
      <c r="F1485" s="14" t="s">
        <v>3195</v>
      </c>
      <c r="G1485" s="14" t="s">
        <v>3047</v>
      </c>
      <c r="H1485" s="14" t="s">
        <v>3047</v>
      </c>
      <c r="I1485" s="9" t="s">
        <v>3047</v>
      </c>
      <c r="J1485" s="9">
        <v>8</v>
      </c>
      <c r="K1485" s="14">
        <f>IF($E1485="","",IFERROR(INDEX('01_Cad_Pecas'!$H$2:$H$5000,MATCH($E1485,'01_Cad_Pecas'!$D$2:$D$5000,0)),IFERROR(INDEX('01_Cad_Pecas'!$H$2:$H$5000,MATCH(VALUE($E1485),'01_Cad_Pecas'!$D$2:$D$5000,0)),"")))</f>
        <v>1.1000000000000001</v>
      </c>
      <c r="L1485" s="14">
        <f>IF($E1485="","",IFERROR(INDEX('01_Cad_Pecas'!$I$2:$I$5000,MATCH($E1485,'01_Cad_Pecas'!$D$2:$D$5000,0)),IFERROR(INDEX('01_Cad_Pecas'!$I$2:$I$5000,MATCH(VALUE($E1485),'01_Cad_Pecas'!$D$2:$D$5000,0)),"")))</f>
        <v>9.375E-2</v>
      </c>
      <c r="M1485" s="14">
        <f t="shared" si="224"/>
        <v>1.85</v>
      </c>
      <c r="N1485" s="9">
        <v>46204</v>
      </c>
      <c r="O1485" s="9">
        <v>8</v>
      </c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1"/>
      <c r="AB1485" s="14" t="str">
        <f t="shared" si="225"/>
        <v>10200,10202,10205|10 FURADEIRAS</v>
      </c>
      <c r="AC1485" t="str">
        <f t="shared" si="226"/>
        <v>|10200|10202|10205|</v>
      </c>
      <c r="AD1485" t="str">
        <f t="shared" si="227"/>
        <v>10 FURADEIRAS</v>
      </c>
    </row>
    <row r="1486" spans="1:30" ht="24" customHeight="1" x14ac:dyDescent="0.35">
      <c r="A1486" s="35">
        <v>46204</v>
      </c>
      <c r="B1486" s="14" t="s">
        <v>3091</v>
      </c>
      <c r="C1486" s="14"/>
      <c r="D1486" s="14" t="s">
        <v>3047</v>
      </c>
      <c r="E1486" s="14" t="s">
        <v>3466</v>
      </c>
      <c r="F1486" s="14" t="s">
        <v>3467</v>
      </c>
      <c r="G1486" s="14" t="s">
        <v>3047</v>
      </c>
      <c r="H1486" s="14" t="s">
        <v>3047</v>
      </c>
      <c r="I1486" s="9" t="s">
        <v>3047</v>
      </c>
      <c r="J1486" s="9">
        <v>4</v>
      </c>
      <c r="K1486" s="14">
        <f>IF($E1486="","",IFERROR(INDEX('01_Cad_Pecas'!$H$2:$H$5000,MATCH($E1486,'01_Cad_Pecas'!$D$2:$D$5000,0)),IFERROR(INDEX('01_Cad_Pecas'!$H$2:$H$5000,MATCH(VALUE($E1486),'01_Cad_Pecas'!$D$2:$D$5000,0)),"")))</f>
        <v>3</v>
      </c>
      <c r="L1486" s="14">
        <f>IF($E1486="","",IFERROR(INDEX('01_Cad_Pecas'!$I$2:$I$5000,MATCH($E1486,'01_Cad_Pecas'!$D$2:$D$5000,0)),IFERROR(INDEX('01_Cad_Pecas'!$I$2:$I$5000,MATCH(VALUE($E1486),'01_Cad_Pecas'!$D$2:$D$5000,0)),"")))</f>
        <v>6.7799999999999999E-2</v>
      </c>
      <c r="M1486" s="14">
        <f t="shared" si="224"/>
        <v>3.2711999999999999</v>
      </c>
      <c r="N1486" s="9">
        <v>46204</v>
      </c>
      <c r="O1486" s="9">
        <v>4</v>
      </c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1"/>
      <c r="AB1486" s="14" t="str">
        <f t="shared" si="225"/>
        <v>10200,10202,10205|10 FURADEIRAS</v>
      </c>
      <c r="AC1486" t="str">
        <f t="shared" si="226"/>
        <v>|10200|10202|10205|</v>
      </c>
      <c r="AD1486" t="str">
        <f t="shared" si="227"/>
        <v>10 FURADEIRAS</v>
      </c>
    </row>
    <row r="1487" spans="1:30" ht="24" customHeight="1" x14ac:dyDescent="0.35">
      <c r="A1487" s="35">
        <v>46204</v>
      </c>
      <c r="B1487" s="14" t="s">
        <v>3091</v>
      </c>
      <c r="C1487" s="14"/>
      <c r="D1487" s="14" t="s">
        <v>3047</v>
      </c>
      <c r="E1487" s="14" t="s">
        <v>3468</v>
      </c>
      <c r="F1487" s="14" t="s">
        <v>3469</v>
      </c>
      <c r="G1487" s="14" t="s">
        <v>3047</v>
      </c>
      <c r="H1487" s="14" t="s">
        <v>3047</v>
      </c>
      <c r="I1487" s="9" t="s">
        <v>3047</v>
      </c>
      <c r="J1487" s="9">
        <v>4</v>
      </c>
      <c r="K1487" s="14">
        <f>IF($E1487="","",IFERROR(INDEX('01_Cad_Pecas'!$H$2:$H$5000,MATCH($E1487,'01_Cad_Pecas'!$D$2:$D$5000,0)),IFERROR(INDEX('01_Cad_Pecas'!$H$2:$H$5000,MATCH(VALUE($E1487),'01_Cad_Pecas'!$D$2:$D$5000,0)),"")))</f>
        <v>3</v>
      </c>
      <c r="L1487" s="14">
        <f>IF($E1487="","",IFERROR(INDEX('01_Cad_Pecas'!$I$2:$I$5000,MATCH($E1487,'01_Cad_Pecas'!$D$2:$D$5000,0)),IFERROR(INDEX('01_Cad_Pecas'!$I$2:$I$5000,MATCH(VALUE($E1487),'01_Cad_Pecas'!$D$2:$D$5000,0)),"")))</f>
        <v>6.7799999999999999E-2</v>
      </c>
      <c r="M1487" s="14">
        <f t="shared" si="224"/>
        <v>3.2711999999999999</v>
      </c>
      <c r="N1487" s="9">
        <v>46204</v>
      </c>
      <c r="O1487" s="9">
        <v>4</v>
      </c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1"/>
      <c r="AB1487" s="14" t="str">
        <f t="shared" si="225"/>
        <v>10200,10202,10205|10 FURADEIRAS</v>
      </c>
      <c r="AC1487" t="str">
        <f t="shared" si="226"/>
        <v>|10200|10202|10205|</v>
      </c>
      <c r="AD1487" t="str">
        <f t="shared" si="227"/>
        <v>10 FURADEIRAS</v>
      </c>
    </row>
    <row r="1488" spans="1:30" ht="24" customHeight="1" x14ac:dyDescent="0.35">
      <c r="A1488" s="35">
        <v>46204</v>
      </c>
      <c r="B1488" s="14" t="s">
        <v>3091</v>
      </c>
      <c r="C1488" s="14"/>
      <c r="D1488" s="14" t="s">
        <v>3047</v>
      </c>
      <c r="E1488" s="14" t="s">
        <v>3470</v>
      </c>
      <c r="F1488" s="14" t="s">
        <v>3471</v>
      </c>
      <c r="G1488" s="14" t="s">
        <v>3047</v>
      </c>
      <c r="H1488" s="14" t="s">
        <v>3047</v>
      </c>
      <c r="I1488" s="9" t="s">
        <v>3047</v>
      </c>
      <c r="J1488" s="9">
        <v>8</v>
      </c>
      <c r="K1488" s="14">
        <f>IF($E1488="","",IFERROR(INDEX('01_Cad_Pecas'!$H$2:$H$5000,MATCH($E1488,'01_Cad_Pecas'!$D$2:$D$5000,0)),IFERROR(INDEX('01_Cad_Pecas'!$H$2:$H$5000,MATCH(VALUE($E1488),'01_Cad_Pecas'!$D$2:$D$5000,0)),"")))</f>
        <v>3</v>
      </c>
      <c r="L1488" s="14">
        <f>IF($E1488="","",IFERROR(INDEX('01_Cad_Pecas'!$I$2:$I$5000,MATCH($E1488,'01_Cad_Pecas'!$D$2:$D$5000,0)),IFERROR(INDEX('01_Cad_Pecas'!$I$2:$I$5000,MATCH(VALUE($E1488),'01_Cad_Pecas'!$D$2:$D$5000,0)),"")))</f>
        <v>6.7799999999999999E-2</v>
      </c>
      <c r="M1488" s="14">
        <f t="shared" si="224"/>
        <v>3.5423999999999998</v>
      </c>
      <c r="N1488" s="9">
        <v>46204</v>
      </c>
      <c r="O1488" s="9">
        <v>8</v>
      </c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1"/>
      <c r="AB1488" s="14" t="str">
        <f t="shared" si="225"/>
        <v>10200,10202,10205|10 FURADEIRAS</v>
      </c>
      <c r="AC1488" t="str">
        <f t="shared" si="226"/>
        <v>|10200|10202|10205|</v>
      </c>
      <c r="AD1488" t="str">
        <f t="shared" si="227"/>
        <v>10 FURADEIRAS</v>
      </c>
    </row>
    <row r="1489" spans="1:30" ht="24" customHeight="1" x14ac:dyDescent="0.35">
      <c r="A1489" s="35">
        <v>46204</v>
      </c>
      <c r="B1489" s="14" t="s">
        <v>3091</v>
      </c>
      <c r="C1489" s="14"/>
      <c r="D1489" s="14" t="s">
        <v>3047</v>
      </c>
      <c r="E1489" s="14" t="s">
        <v>3416</v>
      </c>
      <c r="F1489" s="14" t="s">
        <v>3417</v>
      </c>
      <c r="G1489" s="14" t="s">
        <v>3047</v>
      </c>
      <c r="H1489" s="14" t="s">
        <v>3047</v>
      </c>
      <c r="I1489" s="9" t="s">
        <v>3047</v>
      </c>
      <c r="J1489" s="9">
        <v>2</v>
      </c>
      <c r="K1489" s="14">
        <f>IF($E1489="","",IFERROR(INDEX('01_Cad_Pecas'!$H$2:$H$5000,MATCH($E1489,'01_Cad_Pecas'!$D$2:$D$5000,0)),IFERROR(INDEX('01_Cad_Pecas'!$H$2:$H$5000,MATCH(VALUE($E1489),'01_Cad_Pecas'!$D$2:$D$5000,0)),"")))</f>
        <v>3</v>
      </c>
      <c r="L1489" s="14">
        <f>IF($E1489="","",IFERROR(INDEX('01_Cad_Pecas'!$I$2:$I$5000,MATCH($E1489,'01_Cad_Pecas'!$D$2:$D$5000,0)),IFERROR(INDEX('01_Cad_Pecas'!$I$2:$I$5000,MATCH(VALUE($E1489),'01_Cad_Pecas'!$D$2:$D$5000,0)),"")))</f>
        <v>6.7799999999999999E-2</v>
      </c>
      <c r="M1489" s="14">
        <f t="shared" si="224"/>
        <v>3.1356000000000002</v>
      </c>
      <c r="N1489" s="9">
        <v>46204</v>
      </c>
      <c r="O1489" s="9">
        <v>2</v>
      </c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1"/>
      <c r="AB1489" s="14" t="str">
        <f t="shared" si="225"/>
        <v>10200,10202,10205|10 FURADEIRAS</v>
      </c>
      <c r="AC1489" t="str">
        <f t="shared" si="226"/>
        <v>|10200|10202|10205|</v>
      </c>
      <c r="AD1489" t="str">
        <f t="shared" si="227"/>
        <v>10 FURADEIRAS</v>
      </c>
    </row>
    <row r="1490" spans="1:30" ht="24" customHeight="1" x14ac:dyDescent="0.35">
      <c r="A1490" s="35">
        <v>46204</v>
      </c>
      <c r="B1490" s="14" t="s">
        <v>3091</v>
      </c>
      <c r="C1490" s="14"/>
      <c r="D1490" s="14" t="s">
        <v>3047</v>
      </c>
      <c r="E1490" s="14" t="s">
        <v>3418</v>
      </c>
      <c r="F1490" s="14" t="s">
        <v>3419</v>
      </c>
      <c r="G1490" s="14" t="s">
        <v>3047</v>
      </c>
      <c r="H1490" s="14" t="s">
        <v>3047</v>
      </c>
      <c r="I1490" s="9" t="s">
        <v>3047</v>
      </c>
      <c r="J1490" s="9">
        <v>2</v>
      </c>
      <c r="K1490" s="14">
        <f>IF($E1490="","",IFERROR(INDEX('01_Cad_Pecas'!$H$2:$H$5000,MATCH($E1490,'01_Cad_Pecas'!$D$2:$D$5000,0)),IFERROR(INDEX('01_Cad_Pecas'!$H$2:$H$5000,MATCH(VALUE($E1490),'01_Cad_Pecas'!$D$2:$D$5000,0)),"")))</f>
        <v>3</v>
      </c>
      <c r="L1490" s="14">
        <f>IF($E1490="","",IFERROR(INDEX('01_Cad_Pecas'!$I$2:$I$5000,MATCH($E1490,'01_Cad_Pecas'!$D$2:$D$5000,0)),IFERROR(INDEX('01_Cad_Pecas'!$I$2:$I$5000,MATCH(VALUE($E1490),'01_Cad_Pecas'!$D$2:$D$5000,0)),"")))</f>
        <v>6.7799999999999999E-2</v>
      </c>
      <c r="M1490" s="14">
        <f t="shared" si="224"/>
        <v>3.1356000000000002</v>
      </c>
      <c r="N1490" s="9">
        <v>46204</v>
      </c>
      <c r="O1490" s="9">
        <v>2</v>
      </c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1"/>
      <c r="AB1490" s="14" t="str">
        <f t="shared" si="225"/>
        <v>10200,10202,10205|10 FURADEIRAS</v>
      </c>
      <c r="AC1490" t="str">
        <f t="shared" si="226"/>
        <v>|10200|10202|10205|</v>
      </c>
      <c r="AD1490" t="str">
        <f t="shared" si="227"/>
        <v>10 FURADEIRAS</v>
      </c>
    </row>
    <row r="1491" spans="1:30" ht="24" customHeight="1" x14ac:dyDescent="0.35">
      <c r="A1491" s="35">
        <v>46204</v>
      </c>
      <c r="B1491" s="14" t="s">
        <v>3091</v>
      </c>
      <c r="C1491" s="14"/>
      <c r="D1491" s="14" t="s">
        <v>3047</v>
      </c>
      <c r="E1491" s="14" t="s">
        <v>3553</v>
      </c>
      <c r="F1491" s="14" t="s">
        <v>3159</v>
      </c>
      <c r="G1491" s="14" t="s">
        <v>3047</v>
      </c>
      <c r="H1491" s="14" t="s">
        <v>3047</v>
      </c>
      <c r="I1491" s="9" t="s">
        <v>3047</v>
      </c>
      <c r="J1491" s="9">
        <v>478</v>
      </c>
      <c r="K1491" s="14">
        <f>IF($E1491="","",IFERROR(INDEX('01_Cad_Pecas'!$H$2:$H$5000,MATCH($E1491,'01_Cad_Pecas'!$D$2:$D$5000,0)),IFERROR(INDEX('01_Cad_Pecas'!$H$2:$H$5000,MATCH(VALUE($E1491),'01_Cad_Pecas'!$D$2:$D$5000,0)),"")))</f>
        <v>7</v>
      </c>
      <c r="L1491" s="14">
        <f>IF($E1491="","",IFERROR(INDEX('01_Cad_Pecas'!$I$2:$I$5000,MATCH($E1491,'01_Cad_Pecas'!$D$2:$D$5000,0)),IFERROR(INDEX('01_Cad_Pecas'!$I$2:$I$5000,MATCH(VALUE($E1491),'01_Cad_Pecas'!$D$2:$D$5000,0)),"")))</f>
        <v>0.81</v>
      </c>
      <c r="M1491" s="14">
        <f t="shared" si="224"/>
        <v>394.18</v>
      </c>
      <c r="N1491" s="9">
        <v>46204</v>
      </c>
      <c r="O1491" s="9">
        <v>478</v>
      </c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1"/>
      <c r="AB1491" s="14" t="str">
        <f t="shared" si="225"/>
        <v>10200,10202,10205|10 FURADEIRAS</v>
      </c>
      <c r="AC1491" t="str">
        <f t="shared" si="226"/>
        <v>|10200|10202|10205|</v>
      </c>
      <c r="AD1491" t="str">
        <f t="shared" si="227"/>
        <v>10 FURADEIRAS</v>
      </c>
    </row>
    <row r="1492" spans="1:30" ht="24" customHeight="1" x14ac:dyDescent="0.35">
      <c r="A1492" s="35">
        <v>46204</v>
      </c>
      <c r="B1492" s="14" t="s">
        <v>3091</v>
      </c>
      <c r="C1492" s="14"/>
      <c r="D1492" s="14" t="s">
        <v>3047</v>
      </c>
      <c r="E1492" s="14" t="s">
        <v>3554</v>
      </c>
      <c r="F1492" s="14" t="s">
        <v>3555</v>
      </c>
      <c r="G1492" s="14" t="s">
        <v>3047</v>
      </c>
      <c r="H1492" s="14" t="s">
        <v>3047</v>
      </c>
      <c r="I1492" s="9" t="s">
        <v>3047</v>
      </c>
      <c r="J1492" s="9">
        <v>36</v>
      </c>
      <c r="K1492" s="14">
        <f>IF($E1492="","",IFERROR(INDEX('01_Cad_Pecas'!$H$2:$H$5000,MATCH($E1492,'01_Cad_Pecas'!$D$2:$D$5000,0)),IFERROR(INDEX('01_Cad_Pecas'!$H$2:$H$5000,MATCH(VALUE($E1492),'01_Cad_Pecas'!$D$2:$D$5000,0)),"")))</f>
        <v>1.1000000000000001</v>
      </c>
      <c r="L1492" s="14">
        <f>IF($E1492="","",IFERROR(INDEX('01_Cad_Pecas'!$I$2:$I$5000,MATCH($E1492,'01_Cad_Pecas'!$D$2:$D$5000,0)),IFERROR(INDEX('01_Cad_Pecas'!$I$2:$I$5000,MATCH(VALUE($E1492),'01_Cad_Pecas'!$D$2:$D$5000,0)),"")))</f>
        <v>9.375E-2</v>
      </c>
      <c r="M1492" s="14">
        <f t="shared" si="224"/>
        <v>4.4749999999999996</v>
      </c>
      <c r="N1492" s="9">
        <v>46204</v>
      </c>
      <c r="O1492" s="9">
        <v>36</v>
      </c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1"/>
      <c r="AB1492" s="14" t="str">
        <f t="shared" si="225"/>
        <v>10200,10202,10205|10 FURADEIRAS</v>
      </c>
      <c r="AC1492" t="str">
        <f t="shared" si="226"/>
        <v>|10200|10202|10205|</v>
      </c>
      <c r="AD1492" t="str">
        <f t="shared" si="227"/>
        <v>10 FURADEIRAS</v>
      </c>
    </row>
    <row r="1493" spans="1:30" ht="24" customHeight="1" x14ac:dyDescent="0.35">
      <c r="A1493" s="35">
        <v>46204</v>
      </c>
      <c r="B1493" s="14" t="s">
        <v>3091</v>
      </c>
      <c r="C1493" s="14"/>
      <c r="D1493" s="14" t="s">
        <v>3047</v>
      </c>
      <c r="E1493" s="14" t="s">
        <v>3421</v>
      </c>
      <c r="F1493" s="14" t="s">
        <v>3196</v>
      </c>
      <c r="G1493" s="14" t="s">
        <v>3047</v>
      </c>
      <c r="H1493" s="14" t="s">
        <v>3047</v>
      </c>
      <c r="I1493" s="9" t="s">
        <v>3047</v>
      </c>
      <c r="J1493" s="9">
        <v>160</v>
      </c>
      <c r="K1493" s="14">
        <f>IF($E1493="","",IFERROR(INDEX('01_Cad_Pecas'!$H$2:$H$5000,MATCH($E1493,'01_Cad_Pecas'!$D$2:$D$5000,0)),IFERROR(INDEX('01_Cad_Pecas'!$H$2:$H$5000,MATCH(VALUE($E1493),'01_Cad_Pecas'!$D$2:$D$5000,0)),"")))</f>
        <v>1.1000000000000001</v>
      </c>
      <c r="L1493" s="14">
        <f>IF($E1493="","",IFERROR(INDEX('01_Cad_Pecas'!$I$2:$I$5000,MATCH($E1493,'01_Cad_Pecas'!$D$2:$D$5000,0)),IFERROR(INDEX('01_Cad_Pecas'!$I$2:$I$5000,MATCH(VALUE($E1493),'01_Cad_Pecas'!$D$2:$D$5000,0)),"")))</f>
        <v>9.375E-2</v>
      </c>
      <c r="M1493" s="14">
        <f t="shared" si="224"/>
        <v>16.100000000000001</v>
      </c>
      <c r="N1493" s="9">
        <v>46204</v>
      </c>
      <c r="O1493" s="9">
        <v>160</v>
      </c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1"/>
      <c r="AB1493" s="14" t="str">
        <f t="shared" si="225"/>
        <v>10200,10202,10205|10 FURADEIRAS</v>
      </c>
      <c r="AC1493" t="str">
        <f t="shared" si="226"/>
        <v>|10200|10202|10205|</v>
      </c>
      <c r="AD1493" t="str">
        <f t="shared" si="227"/>
        <v>10 FURADEIRAS</v>
      </c>
    </row>
    <row r="1494" spans="1:30" ht="24" customHeight="1" x14ac:dyDescent="0.35">
      <c r="A1494" s="35">
        <v>46204</v>
      </c>
      <c r="B1494" s="14" t="s">
        <v>3091</v>
      </c>
      <c r="C1494" s="14"/>
      <c r="D1494" s="14" t="s">
        <v>3047</v>
      </c>
      <c r="E1494" s="14" t="s">
        <v>3456</v>
      </c>
      <c r="F1494" s="14" t="s">
        <v>3197</v>
      </c>
      <c r="G1494" s="14" t="s">
        <v>3047</v>
      </c>
      <c r="H1494" s="14" t="s">
        <v>3047</v>
      </c>
      <c r="I1494" s="9" t="s">
        <v>3047</v>
      </c>
      <c r="J1494" s="9">
        <v>18</v>
      </c>
      <c r="K1494" s="14">
        <f>IF($E1494="","",IFERROR(INDEX('01_Cad_Pecas'!$H$2:$H$5000,MATCH($E1494,'01_Cad_Pecas'!$D$2:$D$5000,0)),IFERROR(INDEX('01_Cad_Pecas'!$H$2:$H$5000,MATCH(VALUE($E1494),'01_Cad_Pecas'!$D$2:$D$5000,0)),"")))</f>
        <v>1.1000000000000001</v>
      </c>
      <c r="L1494" s="14">
        <f>IF($E1494="","",IFERROR(INDEX('01_Cad_Pecas'!$I$2:$I$5000,MATCH($E1494,'01_Cad_Pecas'!$D$2:$D$5000,0)),IFERROR(INDEX('01_Cad_Pecas'!$I$2:$I$5000,MATCH(VALUE($E1494),'01_Cad_Pecas'!$D$2:$D$5000,0)),"")))</f>
        <v>9.375E-2</v>
      </c>
      <c r="M1494" s="14">
        <f t="shared" si="224"/>
        <v>2.7875000000000001</v>
      </c>
      <c r="N1494" s="9">
        <v>46204</v>
      </c>
      <c r="O1494" s="9">
        <v>18</v>
      </c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1"/>
      <c r="AB1494" s="14" t="str">
        <f t="shared" si="225"/>
        <v>10200,10202,10205|10 FURADEIRAS</v>
      </c>
      <c r="AC1494" t="str">
        <f t="shared" si="226"/>
        <v>|10200|10202|10205|</v>
      </c>
      <c r="AD1494" t="str">
        <f t="shared" si="227"/>
        <v>10 FURADEIRAS</v>
      </c>
    </row>
    <row r="1495" spans="1:30" ht="24" customHeight="1" x14ac:dyDescent="0.35">
      <c r="A1495" s="35">
        <v>46204</v>
      </c>
      <c r="B1495" s="14" t="s">
        <v>3091</v>
      </c>
      <c r="C1495" s="14"/>
      <c r="D1495" s="14" t="s">
        <v>3047</v>
      </c>
      <c r="E1495" s="14" t="s">
        <v>3457</v>
      </c>
      <c r="F1495" s="14" t="s">
        <v>3198</v>
      </c>
      <c r="G1495" s="14" t="s">
        <v>3047</v>
      </c>
      <c r="H1495" s="14" t="s">
        <v>3047</v>
      </c>
      <c r="I1495" s="9" t="s">
        <v>3047</v>
      </c>
      <c r="J1495" s="9">
        <v>36</v>
      </c>
      <c r="K1495" s="14">
        <f>IF($E1495="","",IFERROR(INDEX('01_Cad_Pecas'!$H$2:$H$5000,MATCH($E1495,'01_Cad_Pecas'!$D$2:$D$5000,0)),IFERROR(INDEX('01_Cad_Pecas'!$H$2:$H$5000,MATCH(VALUE($E1495),'01_Cad_Pecas'!$D$2:$D$5000,0)),"")))</f>
        <v>1.1000000000000001</v>
      </c>
      <c r="L1495" s="14">
        <f>IF($E1495="","",IFERROR(INDEX('01_Cad_Pecas'!$I$2:$I$5000,MATCH($E1495,'01_Cad_Pecas'!$D$2:$D$5000,0)),IFERROR(INDEX('01_Cad_Pecas'!$I$2:$I$5000,MATCH(VALUE($E1495),'01_Cad_Pecas'!$D$2:$D$5000,0)),"")))</f>
        <v>9.375E-2</v>
      </c>
      <c r="M1495" s="14">
        <f t="shared" si="224"/>
        <v>4.4749999999999996</v>
      </c>
      <c r="N1495" s="9">
        <v>46204</v>
      </c>
      <c r="O1495" s="9">
        <v>36</v>
      </c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1"/>
      <c r="AB1495" s="14" t="str">
        <f t="shared" si="225"/>
        <v>10200,10202,10205|10 FURADEIRAS</v>
      </c>
      <c r="AC1495" t="str">
        <f t="shared" si="226"/>
        <v>|10200|10202|10205|</v>
      </c>
      <c r="AD1495" t="str">
        <f t="shared" si="227"/>
        <v>10 FURADEIRAS</v>
      </c>
    </row>
    <row r="1496" spans="1:30" ht="24" customHeight="1" x14ac:dyDescent="0.35">
      <c r="A1496" s="35">
        <v>46204</v>
      </c>
      <c r="B1496" s="14" t="s">
        <v>3091</v>
      </c>
      <c r="C1496" s="14"/>
      <c r="D1496" s="14" t="s">
        <v>3047</v>
      </c>
      <c r="E1496" s="14" t="s">
        <v>3422</v>
      </c>
      <c r="F1496" s="14" t="s">
        <v>3199</v>
      </c>
      <c r="G1496" s="14" t="s">
        <v>3047</v>
      </c>
      <c r="H1496" s="14" t="s">
        <v>3047</v>
      </c>
      <c r="I1496" s="9" t="s">
        <v>3047</v>
      </c>
      <c r="J1496" s="9">
        <v>22</v>
      </c>
      <c r="K1496" s="14">
        <f>IF($E1496="","",IFERROR(INDEX('01_Cad_Pecas'!$H$2:$H$5000,MATCH($E1496,'01_Cad_Pecas'!$D$2:$D$5000,0)),IFERROR(INDEX('01_Cad_Pecas'!$H$2:$H$5000,MATCH(VALUE($E1496),'01_Cad_Pecas'!$D$2:$D$5000,0)),"")))</f>
        <v>1.1000000000000001</v>
      </c>
      <c r="L1496" s="14">
        <f>IF($E1496="","",IFERROR(INDEX('01_Cad_Pecas'!$I$2:$I$5000,MATCH($E1496,'01_Cad_Pecas'!$D$2:$D$5000,0)),IFERROR(INDEX('01_Cad_Pecas'!$I$2:$I$5000,MATCH(VALUE($E1496),'01_Cad_Pecas'!$D$2:$D$5000,0)),"")))</f>
        <v>9.375E-2</v>
      </c>
      <c r="M1496" s="14">
        <f t="shared" si="224"/>
        <v>3.1625000000000001</v>
      </c>
      <c r="N1496" s="9">
        <v>46204</v>
      </c>
      <c r="O1496" s="9">
        <v>22</v>
      </c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1"/>
      <c r="AB1496" s="14" t="str">
        <f t="shared" si="225"/>
        <v>10200,10202,10205|10 FURADEIRAS</v>
      </c>
      <c r="AC1496" t="str">
        <f t="shared" si="226"/>
        <v>|10200|10202|10205|</v>
      </c>
      <c r="AD1496" t="str">
        <f t="shared" si="227"/>
        <v>10 FURADEIRAS</v>
      </c>
    </row>
    <row r="1497" spans="1:30" ht="24" customHeight="1" x14ac:dyDescent="0.35">
      <c r="A1497" s="35">
        <v>46204</v>
      </c>
      <c r="B1497" s="14" t="s">
        <v>3091</v>
      </c>
      <c r="C1497" s="14"/>
      <c r="D1497" s="14" t="s">
        <v>3047</v>
      </c>
      <c r="E1497" s="14" t="s">
        <v>3423</v>
      </c>
      <c r="F1497" s="14" t="s">
        <v>3200</v>
      </c>
      <c r="G1497" s="14" t="s">
        <v>3047</v>
      </c>
      <c r="H1497" s="14" t="s">
        <v>3047</v>
      </c>
      <c r="I1497" s="9" t="s">
        <v>3047</v>
      </c>
      <c r="J1497" s="9">
        <v>44</v>
      </c>
      <c r="K1497" s="14">
        <f>IF($E1497="","",IFERROR(INDEX('01_Cad_Pecas'!$H$2:$H$5000,MATCH($E1497,'01_Cad_Pecas'!$D$2:$D$5000,0)),IFERROR(INDEX('01_Cad_Pecas'!$H$2:$H$5000,MATCH(VALUE($E1497),'01_Cad_Pecas'!$D$2:$D$5000,0)),"")))</f>
        <v>1.1000000000000001</v>
      </c>
      <c r="L1497" s="14">
        <f>IF($E1497="","",IFERROR(INDEX('01_Cad_Pecas'!$I$2:$I$5000,MATCH($E1497,'01_Cad_Pecas'!$D$2:$D$5000,0)),IFERROR(INDEX('01_Cad_Pecas'!$I$2:$I$5000,MATCH(VALUE($E1497),'01_Cad_Pecas'!$D$2:$D$5000,0)),"")))</f>
        <v>9.375E-2</v>
      </c>
      <c r="M1497" s="14">
        <f t="shared" si="224"/>
        <v>5.2249999999999996</v>
      </c>
      <c r="N1497" s="9">
        <v>46204</v>
      </c>
      <c r="O1497" s="9">
        <v>44</v>
      </c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1"/>
      <c r="AB1497" s="14" t="str">
        <f t="shared" si="225"/>
        <v>10200,10202,10205|10 FURADEIRAS</v>
      </c>
      <c r="AC1497" t="str">
        <f t="shared" si="226"/>
        <v>|10200|10202|10205|</v>
      </c>
      <c r="AD1497" t="str">
        <f t="shared" si="227"/>
        <v>10 FURADEIRAS</v>
      </c>
    </row>
    <row r="1498" spans="1:30" ht="24" customHeight="1" x14ac:dyDescent="0.35">
      <c r="A1498" s="35">
        <v>46204</v>
      </c>
      <c r="B1498" s="14" t="s">
        <v>3091</v>
      </c>
      <c r="C1498" s="14"/>
      <c r="D1498" s="14" t="s">
        <v>3047</v>
      </c>
      <c r="E1498" s="14" t="s">
        <v>3556</v>
      </c>
      <c r="F1498" s="14" t="s">
        <v>3267</v>
      </c>
      <c r="G1498" s="14" t="s">
        <v>3047</v>
      </c>
      <c r="H1498" s="14" t="s">
        <v>3047</v>
      </c>
      <c r="I1498" s="9" t="s">
        <v>3047</v>
      </c>
      <c r="J1498" s="9">
        <v>60</v>
      </c>
      <c r="K1498" s="14">
        <f>IF($E1498="","",IFERROR(INDEX('01_Cad_Pecas'!$H$2:$H$5000,MATCH($E1498,'01_Cad_Pecas'!$D$2:$D$5000,0)),IFERROR(INDEX('01_Cad_Pecas'!$H$2:$H$5000,MATCH(VALUE($E1498),'01_Cad_Pecas'!$D$2:$D$5000,0)),"")))</f>
        <v>1.1000000000000001</v>
      </c>
      <c r="L1498" s="14">
        <f>IF($E1498="","",IFERROR(INDEX('01_Cad_Pecas'!$I$2:$I$5000,MATCH($E1498,'01_Cad_Pecas'!$D$2:$D$5000,0)),IFERROR(INDEX('01_Cad_Pecas'!$I$2:$I$5000,MATCH(VALUE($E1498),'01_Cad_Pecas'!$D$2:$D$5000,0)),"")))</f>
        <v>9.375E-2</v>
      </c>
      <c r="M1498" s="14">
        <f t="shared" si="224"/>
        <v>6.7249999999999996</v>
      </c>
      <c r="N1498" s="9">
        <v>46204</v>
      </c>
      <c r="O1498" s="9">
        <v>60</v>
      </c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1"/>
      <c r="AB1498" s="14" t="str">
        <f t="shared" si="225"/>
        <v>10200,10202,10205|10 FURADEIRAS</v>
      </c>
      <c r="AC1498" t="str">
        <f t="shared" si="226"/>
        <v>|10200|10202|10205|</v>
      </c>
      <c r="AD1498" t="str">
        <f t="shared" si="227"/>
        <v>10 FURADEIRAS</v>
      </c>
    </row>
    <row r="1499" spans="1:30" ht="24" customHeight="1" x14ac:dyDescent="0.35">
      <c r="A1499" s="35">
        <v>46205</v>
      </c>
      <c r="B1499" s="14" t="s">
        <v>3093</v>
      </c>
      <c r="C1499" s="14"/>
      <c r="D1499" s="14" t="s">
        <v>3047</v>
      </c>
      <c r="E1499" s="14" t="s">
        <v>3563</v>
      </c>
      <c r="F1499" s="14" t="s">
        <v>3275</v>
      </c>
      <c r="G1499" s="14" t="s">
        <v>3047</v>
      </c>
      <c r="H1499" s="14" t="s">
        <v>3047</v>
      </c>
      <c r="I1499" s="9" t="s">
        <v>3047</v>
      </c>
      <c r="J1499" s="9">
        <v>4</v>
      </c>
      <c r="K1499" s="14">
        <f>IF($E1499="","",IFERROR(INDEX('01_Cad_Pecas'!$H$2:$H$5000,MATCH($E1499,'01_Cad_Pecas'!$D$2:$D$5000,0)),IFERROR(INDEX('01_Cad_Pecas'!$H$2:$H$5000,MATCH(VALUE($E1499),'01_Cad_Pecas'!$D$2:$D$5000,0)),"")))</f>
        <v>1.1000000000000001</v>
      </c>
      <c r="L1499" s="14">
        <f>IF($E1499="","",IFERROR(INDEX('01_Cad_Pecas'!$I$2:$I$5000,MATCH($E1499,'01_Cad_Pecas'!$D$2:$D$5000,0)),IFERROR(INDEX('01_Cad_Pecas'!$I$2:$I$5000,MATCH(VALUE($E1499),'01_Cad_Pecas'!$D$2:$D$5000,0)),"")))</f>
        <v>9.375E-2</v>
      </c>
      <c r="M1499" s="14">
        <f t="shared" si="224"/>
        <v>1.4750000000000001</v>
      </c>
      <c r="N1499" s="14">
        <v>46206</v>
      </c>
      <c r="O1499" s="14">
        <v>4</v>
      </c>
      <c r="P1499" s="14"/>
      <c r="Q1499" s="14"/>
      <c r="R1499" s="14"/>
      <c r="S1499" s="14"/>
      <c r="T1499" s="14">
        <f t="shared" ref="T1499:T1506" si="228">IF(OR($J1499="",$O1499=""),"",$O1499/$J1499)</f>
        <v>1</v>
      </c>
      <c r="U1499" s="14" t="s">
        <v>36</v>
      </c>
      <c r="V1499" s="14"/>
      <c r="W1499" s="14"/>
      <c r="X1499" s="14"/>
      <c r="Y1499" s="14"/>
      <c r="Z1499" s="14"/>
      <c r="AA1499" s="11"/>
      <c r="AB1499" s="14" t="str">
        <f t="shared" si="225"/>
        <v>10204|10 FURADEIRAS</v>
      </c>
      <c r="AC1499" t="str">
        <f t="shared" si="226"/>
        <v>|10204|</v>
      </c>
      <c r="AD1499" t="str">
        <f t="shared" si="227"/>
        <v>10 FURADEIRAS</v>
      </c>
    </row>
    <row r="1500" spans="1:30" ht="24" customHeight="1" x14ac:dyDescent="0.35">
      <c r="A1500" s="35">
        <v>46205</v>
      </c>
      <c r="B1500" s="14" t="s">
        <v>3093</v>
      </c>
      <c r="C1500" s="14"/>
      <c r="D1500" s="14" t="s">
        <v>3047</v>
      </c>
      <c r="E1500" s="14" t="s">
        <v>3432</v>
      </c>
      <c r="F1500" s="14" t="s">
        <v>3205</v>
      </c>
      <c r="G1500" s="14" t="s">
        <v>3047</v>
      </c>
      <c r="H1500" s="14" t="s">
        <v>3047</v>
      </c>
      <c r="I1500" s="9" t="s">
        <v>3047</v>
      </c>
      <c r="J1500" s="9">
        <v>8</v>
      </c>
      <c r="K1500" s="14">
        <f>IF($E1500="","",IFERROR(INDEX('01_Cad_Pecas'!$H$2:$H$5000,MATCH($E1500,'01_Cad_Pecas'!$D$2:$D$5000,0)),IFERROR(INDEX('01_Cad_Pecas'!$H$2:$H$5000,MATCH(VALUE($E1500),'01_Cad_Pecas'!$D$2:$D$5000,0)),"")))</f>
        <v>1.1000000000000001</v>
      </c>
      <c r="L1500" s="14">
        <f>IF($E1500="","",IFERROR(INDEX('01_Cad_Pecas'!$I$2:$I$5000,MATCH($E1500,'01_Cad_Pecas'!$D$2:$D$5000,0)),IFERROR(INDEX('01_Cad_Pecas'!$I$2:$I$5000,MATCH(VALUE($E1500),'01_Cad_Pecas'!$D$2:$D$5000,0)),"")))</f>
        <v>9.375E-2</v>
      </c>
      <c r="M1500" s="14">
        <f t="shared" si="224"/>
        <v>1.85</v>
      </c>
      <c r="N1500" s="14">
        <v>46206</v>
      </c>
      <c r="O1500" s="14">
        <v>8</v>
      </c>
      <c r="P1500" s="14"/>
      <c r="Q1500" s="14"/>
      <c r="R1500" s="14"/>
      <c r="S1500" s="14"/>
      <c r="T1500" s="14">
        <f t="shared" si="228"/>
        <v>1</v>
      </c>
      <c r="U1500" s="14" t="s">
        <v>36</v>
      </c>
      <c r="V1500" s="14"/>
      <c r="W1500" s="14"/>
      <c r="X1500" s="14"/>
      <c r="Y1500" s="14"/>
      <c r="Z1500" s="14"/>
      <c r="AA1500" s="11"/>
      <c r="AB1500" s="14" t="str">
        <f t="shared" si="225"/>
        <v>10204|10 FURADEIRAS</v>
      </c>
      <c r="AC1500" t="str">
        <f t="shared" si="226"/>
        <v>|10204|</v>
      </c>
      <c r="AD1500" t="str">
        <f t="shared" si="227"/>
        <v>10 FURADEIRAS</v>
      </c>
    </row>
    <row r="1501" spans="1:30" ht="24" customHeight="1" x14ac:dyDescent="0.35">
      <c r="A1501" s="35">
        <v>46205</v>
      </c>
      <c r="B1501" s="14" t="s">
        <v>3093</v>
      </c>
      <c r="C1501" s="14"/>
      <c r="D1501" s="14" t="s">
        <v>3047</v>
      </c>
      <c r="E1501" s="14" t="s">
        <v>3433</v>
      </c>
      <c r="F1501" s="14" t="s">
        <v>3206</v>
      </c>
      <c r="G1501" s="14" t="s">
        <v>3047</v>
      </c>
      <c r="H1501" s="14" t="s">
        <v>3047</v>
      </c>
      <c r="I1501" s="9" t="s">
        <v>3047</v>
      </c>
      <c r="J1501" s="9">
        <v>8</v>
      </c>
      <c r="K1501" s="14">
        <f>IF($E1501="","",IFERROR(INDEX('01_Cad_Pecas'!$H$2:$H$5000,MATCH($E1501,'01_Cad_Pecas'!$D$2:$D$5000,0)),IFERROR(INDEX('01_Cad_Pecas'!$H$2:$H$5000,MATCH(VALUE($E1501),'01_Cad_Pecas'!$D$2:$D$5000,0)),"")))</f>
        <v>1.1000000000000001</v>
      </c>
      <c r="L1501" s="14">
        <f>IF($E1501="","",IFERROR(INDEX('01_Cad_Pecas'!$I$2:$I$5000,MATCH($E1501,'01_Cad_Pecas'!$D$2:$D$5000,0)),IFERROR(INDEX('01_Cad_Pecas'!$I$2:$I$5000,MATCH(VALUE($E1501),'01_Cad_Pecas'!$D$2:$D$5000,0)),"")))</f>
        <v>9.375E-2</v>
      </c>
      <c r="M1501" s="14">
        <f t="shared" si="224"/>
        <v>1.85</v>
      </c>
      <c r="N1501" s="14">
        <v>46206</v>
      </c>
      <c r="O1501" s="14">
        <v>8</v>
      </c>
      <c r="P1501" s="14"/>
      <c r="Q1501" s="14"/>
      <c r="R1501" s="14"/>
      <c r="S1501" s="14"/>
      <c r="T1501" s="14">
        <f t="shared" si="228"/>
        <v>1</v>
      </c>
      <c r="U1501" s="14" t="s">
        <v>36</v>
      </c>
      <c r="V1501" s="14"/>
      <c r="W1501" s="14"/>
      <c r="X1501" s="14"/>
      <c r="Y1501" s="14"/>
      <c r="Z1501" s="14"/>
      <c r="AA1501" s="11"/>
      <c r="AB1501" s="14" t="str">
        <f t="shared" si="225"/>
        <v>10204|10 FURADEIRAS</v>
      </c>
      <c r="AC1501" t="str">
        <f t="shared" si="226"/>
        <v>|10204|</v>
      </c>
      <c r="AD1501" t="str">
        <f t="shared" si="227"/>
        <v>10 FURADEIRAS</v>
      </c>
    </row>
    <row r="1502" spans="1:30" ht="24" customHeight="1" x14ac:dyDescent="0.35">
      <c r="A1502" s="35">
        <v>46205</v>
      </c>
      <c r="B1502" s="14" t="s">
        <v>3093</v>
      </c>
      <c r="C1502" s="14"/>
      <c r="D1502" s="14" t="s">
        <v>3047</v>
      </c>
      <c r="E1502" s="14" t="s">
        <v>3567</v>
      </c>
      <c r="F1502" s="14" t="s">
        <v>3276</v>
      </c>
      <c r="G1502" s="14" t="s">
        <v>3047</v>
      </c>
      <c r="H1502" s="14" t="s">
        <v>3047</v>
      </c>
      <c r="I1502" s="9" t="s">
        <v>3047</v>
      </c>
      <c r="J1502" s="9">
        <v>8</v>
      </c>
      <c r="K1502" s="14">
        <f>IF($E1502="","",IFERROR(INDEX('01_Cad_Pecas'!$H$2:$H$5000,MATCH($E1502,'01_Cad_Pecas'!$D$2:$D$5000,0)),IFERROR(INDEX('01_Cad_Pecas'!$H$2:$H$5000,MATCH(VALUE($E1502),'01_Cad_Pecas'!$D$2:$D$5000,0)),"")))</f>
        <v>1.1000000000000001</v>
      </c>
      <c r="L1502" s="14">
        <f>IF($E1502="","",IFERROR(INDEX('01_Cad_Pecas'!$I$2:$I$5000,MATCH($E1502,'01_Cad_Pecas'!$D$2:$D$5000,0)),IFERROR(INDEX('01_Cad_Pecas'!$I$2:$I$5000,MATCH(VALUE($E1502),'01_Cad_Pecas'!$D$2:$D$5000,0)),"")))</f>
        <v>9.375E-2</v>
      </c>
      <c r="M1502" s="14">
        <f t="shared" si="224"/>
        <v>1.85</v>
      </c>
      <c r="N1502" s="14">
        <v>46206</v>
      </c>
      <c r="O1502" s="14">
        <v>8</v>
      </c>
      <c r="P1502" s="14"/>
      <c r="Q1502" s="14"/>
      <c r="R1502" s="14"/>
      <c r="S1502" s="14"/>
      <c r="T1502" s="14">
        <f t="shared" si="228"/>
        <v>1</v>
      </c>
      <c r="U1502" s="14" t="s">
        <v>36</v>
      </c>
      <c r="V1502" s="14"/>
      <c r="W1502" s="14"/>
      <c r="X1502" s="14"/>
      <c r="Y1502" s="14"/>
      <c r="Z1502" s="14"/>
      <c r="AA1502" s="11"/>
      <c r="AB1502" s="14" t="str">
        <f t="shared" si="225"/>
        <v>10204|10 FURADEIRAS</v>
      </c>
      <c r="AC1502" t="str">
        <f t="shared" si="226"/>
        <v>|10204|</v>
      </c>
      <c r="AD1502" t="str">
        <f t="shared" si="227"/>
        <v>10 FURADEIRAS</v>
      </c>
    </row>
    <row r="1503" spans="1:30" ht="24" customHeight="1" x14ac:dyDescent="0.35">
      <c r="A1503" s="35">
        <v>46205</v>
      </c>
      <c r="B1503" s="14" t="s">
        <v>3093</v>
      </c>
      <c r="C1503" s="14"/>
      <c r="D1503" s="14" t="s">
        <v>3047</v>
      </c>
      <c r="E1503" s="14" t="s">
        <v>3568</v>
      </c>
      <c r="F1503" s="14" t="s">
        <v>3277</v>
      </c>
      <c r="G1503" s="14" t="s">
        <v>3047</v>
      </c>
      <c r="H1503" s="14" t="s">
        <v>3047</v>
      </c>
      <c r="I1503" s="9" t="s">
        <v>3047</v>
      </c>
      <c r="J1503" s="9">
        <v>8</v>
      </c>
      <c r="K1503" s="14">
        <f>IF($E1503="","",IFERROR(INDEX('01_Cad_Pecas'!$H$2:$H$5000,MATCH($E1503,'01_Cad_Pecas'!$D$2:$D$5000,0)),IFERROR(INDEX('01_Cad_Pecas'!$H$2:$H$5000,MATCH(VALUE($E1503),'01_Cad_Pecas'!$D$2:$D$5000,0)),"")))</f>
        <v>1.1000000000000001</v>
      </c>
      <c r="L1503" s="14">
        <f>IF($E1503="","",IFERROR(INDEX('01_Cad_Pecas'!$I$2:$I$5000,MATCH($E1503,'01_Cad_Pecas'!$D$2:$D$5000,0)),IFERROR(INDEX('01_Cad_Pecas'!$I$2:$I$5000,MATCH(VALUE($E1503),'01_Cad_Pecas'!$D$2:$D$5000,0)),"")))</f>
        <v>9.375E-2</v>
      </c>
      <c r="M1503" s="14">
        <f t="shared" si="224"/>
        <v>1.85</v>
      </c>
      <c r="N1503" s="14">
        <v>46206</v>
      </c>
      <c r="O1503" s="14">
        <v>8</v>
      </c>
      <c r="P1503" s="14"/>
      <c r="Q1503" s="14"/>
      <c r="R1503" s="14"/>
      <c r="S1503" s="14"/>
      <c r="T1503" s="14">
        <f t="shared" si="228"/>
        <v>1</v>
      </c>
      <c r="U1503" s="14" t="s">
        <v>36</v>
      </c>
      <c r="V1503" s="14"/>
      <c r="W1503" s="14"/>
      <c r="X1503" s="14"/>
      <c r="Y1503" s="14"/>
      <c r="Z1503" s="14"/>
      <c r="AA1503" s="11"/>
      <c r="AB1503" s="14" t="str">
        <f t="shared" si="225"/>
        <v>10204|10 FURADEIRAS</v>
      </c>
      <c r="AC1503" t="str">
        <f t="shared" si="226"/>
        <v>|10204|</v>
      </c>
      <c r="AD1503" t="str">
        <f t="shared" si="227"/>
        <v>10 FURADEIRAS</v>
      </c>
    </row>
    <row r="1504" spans="1:30" ht="24" customHeight="1" x14ac:dyDescent="0.35">
      <c r="A1504" s="35">
        <v>46205</v>
      </c>
      <c r="B1504" s="14" t="s">
        <v>3093</v>
      </c>
      <c r="C1504" s="14"/>
      <c r="D1504" s="14" t="s">
        <v>3047</v>
      </c>
      <c r="E1504" s="14" t="s">
        <v>3434</v>
      </c>
      <c r="F1504" s="14" t="s">
        <v>2937</v>
      </c>
      <c r="G1504" s="14" t="s">
        <v>3047</v>
      </c>
      <c r="H1504" s="14" t="s">
        <v>3047</v>
      </c>
      <c r="I1504" s="9" t="s">
        <v>3047</v>
      </c>
      <c r="J1504" s="9">
        <v>4</v>
      </c>
      <c r="K1504" s="14">
        <f>IF($E1504="","",IFERROR(INDEX('01_Cad_Pecas'!$H$2:$H$5000,MATCH($E1504,'01_Cad_Pecas'!$D$2:$D$5000,0)),IFERROR(INDEX('01_Cad_Pecas'!$H$2:$H$5000,MATCH(VALUE($E1504),'01_Cad_Pecas'!$D$2:$D$5000,0)),"")))</f>
        <v>3</v>
      </c>
      <c r="L1504" s="14">
        <f>IF($E1504="","",IFERROR(INDEX('01_Cad_Pecas'!$I$2:$I$5000,MATCH($E1504,'01_Cad_Pecas'!$D$2:$D$5000,0)),IFERROR(INDEX('01_Cad_Pecas'!$I$2:$I$5000,MATCH(VALUE($E1504),'01_Cad_Pecas'!$D$2:$D$5000,0)),"")))</f>
        <v>6.7799999999999999E-2</v>
      </c>
      <c r="M1504" s="14">
        <f t="shared" si="224"/>
        <v>3.2711999999999999</v>
      </c>
      <c r="N1504" s="14">
        <v>46206</v>
      </c>
      <c r="O1504" s="14">
        <v>4</v>
      </c>
      <c r="P1504" s="14"/>
      <c r="Q1504" s="14"/>
      <c r="R1504" s="14"/>
      <c r="S1504" s="14"/>
      <c r="T1504" s="14">
        <f t="shared" si="228"/>
        <v>1</v>
      </c>
      <c r="U1504" s="14" t="s">
        <v>36</v>
      </c>
      <c r="V1504" s="14"/>
      <c r="W1504" s="14"/>
      <c r="X1504" s="14"/>
      <c r="Y1504" s="14"/>
      <c r="Z1504" s="14"/>
      <c r="AA1504" s="11"/>
      <c r="AB1504" s="14" t="str">
        <f t="shared" si="225"/>
        <v>10204|10 FURADEIRAS</v>
      </c>
      <c r="AC1504" t="str">
        <f t="shared" si="226"/>
        <v>|10204|</v>
      </c>
      <c r="AD1504" t="str">
        <f t="shared" si="227"/>
        <v>10 FURADEIRAS</v>
      </c>
    </row>
    <row r="1505" spans="1:30" ht="24" customHeight="1" x14ac:dyDescent="0.35">
      <c r="A1505" s="35">
        <v>46205</v>
      </c>
      <c r="B1505" s="14" t="s">
        <v>3093</v>
      </c>
      <c r="C1505" s="14"/>
      <c r="D1505" s="14" t="s">
        <v>3047</v>
      </c>
      <c r="E1505" s="14" t="s">
        <v>3500</v>
      </c>
      <c r="F1505" s="14" t="s">
        <v>3501</v>
      </c>
      <c r="G1505" s="14" t="s">
        <v>3047</v>
      </c>
      <c r="H1505" s="14" t="s">
        <v>3047</v>
      </c>
      <c r="I1505" s="9" t="s">
        <v>3047</v>
      </c>
      <c r="J1505" s="9">
        <v>20</v>
      </c>
      <c r="K1505" s="14">
        <f>IF($E1505="","",IFERROR(INDEX('01_Cad_Pecas'!$H$2:$H$5000,MATCH($E1505,'01_Cad_Pecas'!$D$2:$D$5000,0)),IFERROR(INDEX('01_Cad_Pecas'!$H$2:$H$5000,MATCH(VALUE($E1505),'01_Cad_Pecas'!$D$2:$D$5000,0)),"")))</f>
        <v>1.1000000000000001</v>
      </c>
      <c r="L1505" s="14">
        <f>IF($E1505="","",IFERROR(INDEX('01_Cad_Pecas'!$I$2:$I$5000,MATCH($E1505,'01_Cad_Pecas'!$D$2:$D$5000,0)),IFERROR(INDEX('01_Cad_Pecas'!$I$2:$I$5000,MATCH(VALUE($E1505),'01_Cad_Pecas'!$D$2:$D$5000,0)),"")))</f>
        <v>9.375E-2</v>
      </c>
      <c r="M1505" s="14">
        <f t="shared" si="224"/>
        <v>2.9750000000000001</v>
      </c>
      <c r="N1505" s="14">
        <v>46206</v>
      </c>
      <c r="O1505" s="14">
        <v>20</v>
      </c>
      <c r="P1505" s="14"/>
      <c r="Q1505" s="14"/>
      <c r="R1505" s="14"/>
      <c r="S1505" s="14"/>
      <c r="T1505" s="14">
        <f t="shared" si="228"/>
        <v>1</v>
      </c>
      <c r="U1505" s="14" t="s">
        <v>36</v>
      </c>
      <c r="V1505" s="14"/>
      <c r="W1505" s="14"/>
      <c r="X1505" s="14"/>
      <c r="Y1505" s="14"/>
      <c r="Z1505" s="14"/>
      <c r="AA1505" s="11"/>
      <c r="AB1505" s="14" t="str">
        <f t="shared" si="225"/>
        <v>10204|10 FURADEIRAS</v>
      </c>
      <c r="AC1505" t="str">
        <f t="shared" si="226"/>
        <v>|10204|</v>
      </c>
      <c r="AD1505" t="str">
        <f t="shared" si="227"/>
        <v>10 FURADEIRAS</v>
      </c>
    </row>
    <row r="1506" spans="1:30" ht="24" customHeight="1" x14ac:dyDescent="0.35">
      <c r="A1506" s="35">
        <v>46205</v>
      </c>
      <c r="B1506" s="14" t="s">
        <v>3093</v>
      </c>
      <c r="C1506" s="14"/>
      <c r="D1506" s="14" t="s">
        <v>3047</v>
      </c>
      <c r="E1506" s="14" t="s">
        <v>3553</v>
      </c>
      <c r="F1506" s="14" t="s">
        <v>3159</v>
      </c>
      <c r="G1506" s="14" t="s">
        <v>3047</v>
      </c>
      <c r="H1506" s="14" t="s">
        <v>3047</v>
      </c>
      <c r="I1506" s="9" t="s">
        <v>3047</v>
      </c>
      <c r="J1506" s="9">
        <v>600</v>
      </c>
      <c r="K1506" s="14">
        <f>IF($E1506="","",IFERROR(INDEX('01_Cad_Pecas'!$H$2:$H$5000,MATCH($E1506,'01_Cad_Pecas'!$D$2:$D$5000,0)),IFERROR(INDEX('01_Cad_Pecas'!$H$2:$H$5000,MATCH(VALUE($E1506),'01_Cad_Pecas'!$D$2:$D$5000,0)),"")))</f>
        <v>7</v>
      </c>
      <c r="L1506" s="14">
        <f>IF($E1506="","",IFERROR(INDEX('01_Cad_Pecas'!$I$2:$I$5000,MATCH($E1506,'01_Cad_Pecas'!$D$2:$D$5000,0)),IFERROR(INDEX('01_Cad_Pecas'!$I$2:$I$5000,MATCH(VALUE($E1506),'01_Cad_Pecas'!$D$2:$D$5000,0)),"")))</f>
        <v>0.81</v>
      </c>
      <c r="M1506" s="14">
        <f t="shared" si="224"/>
        <v>493.00000000000006</v>
      </c>
      <c r="N1506" s="14">
        <v>46209</v>
      </c>
      <c r="O1506" s="14">
        <v>600</v>
      </c>
      <c r="P1506" s="14"/>
      <c r="Q1506" s="14"/>
      <c r="R1506" s="14"/>
      <c r="S1506" s="14"/>
      <c r="T1506" s="14">
        <f t="shared" si="228"/>
        <v>1</v>
      </c>
      <c r="U1506" s="14" t="s">
        <v>36</v>
      </c>
      <c r="V1506" s="14"/>
      <c r="W1506" s="14"/>
      <c r="X1506" s="14"/>
      <c r="Y1506" s="14"/>
      <c r="Z1506" s="14"/>
      <c r="AA1506" s="11"/>
      <c r="AB1506" s="14" t="str">
        <f t="shared" si="225"/>
        <v>10204|10 FURADEIRAS</v>
      </c>
      <c r="AC1506" t="str">
        <f t="shared" si="226"/>
        <v>|10204|</v>
      </c>
      <c r="AD1506" t="str">
        <f t="shared" si="227"/>
        <v>10 FURADEIRAS</v>
      </c>
    </row>
    <row r="1507" spans="1:30" ht="24" customHeight="1" x14ac:dyDescent="0.35">
      <c r="A1507" s="35">
        <v>46206</v>
      </c>
      <c r="B1507" s="14" t="s">
        <v>3094</v>
      </c>
      <c r="C1507" s="14"/>
      <c r="D1507" s="14" t="s">
        <v>3047</v>
      </c>
      <c r="E1507" s="14" t="s">
        <v>3559</v>
      </c>
      <c r="F1507" s="14" t="s">
        <v>3268</v>
      </c>
      <c r="G1507" s="14" t="s">
        <v>3047</v>
      </c>
      <c r="H1507" s="14" t="s">
        <v>3047</v>
      </c>
      <c r="I1507" s="9" t="s">
        <v>3047</v>
      </c>
      <c r="J1507" s="9">
        <v>50</v>
      </c>
      <c r="K1507" s="14">
        <f>IF($E1507="","",IFERROR(INDEX('01_Cad_Pecas'!$H$2:$H$5000,MATCH($E1507,'01_Cad_Pecas'!$D$2:$D$5000,0)),IFERROR(INDEX('01_Cad_Pecas'!$H$2:$H$5000,MATCH(VALUE($E1507),'01_Cad_Pecas'!$D$2:$D$5000,0)),"")))</f>
        <v>1.1000000000000001</v>
      </c>
      <c r="L1507" s="14">
        <f>IF($E1507="","",IFERROR(INDEX('01_Cad_Pecas'!$I$2:$I$5000,MATCH($E1507,'01_Cad_Pecas'!$D$2:$D$5000,0)),IFERROR(INDEX('01_Cad_Pecas'!$I$2:$I$5000,MATCH(VALUE($E1507),'01_Cad_Pecas'!$D$2:$D$5000,0)),"")))</f>
        <v>9.375E-2</v>
      </c>
      <c r="M1507" s="14">
        <f t="shared" si="224"/>
        <v>5.7874999999999996</v>
      </c>
      <c r="N1507" s="14">
        <v>46205</v>
      </c>
      <c r="O1507" s="14">
        <v>50</v>
      </c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1"/>
      <c r="AB1507" s="14" t="str">
        <f t="shared" si="225"/>
        <v>10210|10 FURADEIRAS</v>
      </c>
      <c r="AC1507" t="str">
        <f t="shared" si="226"/>
        <v>|10210|</v>
      </c>
      <c r="AD1507" t="str">
        <f t="shared" si="227"/>
        <v>10 FURADEIRAS</v>
      </c>
    </row>
    <row r="1508" spans="1:30" ht="24" customHeight="1" x14ac:dyDescent="0.35">
      <c r="A1508" s="35">
        <v>46206</v>
      </c>
      <c r="B1508" s="14" t="s">
        <v>3094</v>
      </c>
      <c r="C1508" s="14"/>
      <c r="D1508" s="14" t="s">
        <v>3047</v>
      </c>
      <c r="E1508" s="14" t="s">
        <v>3543</v>
      </c>
      <c r="F1508" s="14" t="s">
        <v>3270</v>
      </c>
      <c r="G1508" s="14" t="s">
        <v>3047</v>
      </c>
      <c r="H1508" s="14" t="s">
        <v>3047</v>
      </c>
      <c r="I1508" s="9" t="s">
        <v>3047</v>
      </c>
      <c r="J1508" s="9">
        <v>11</v>
      </c>
      <c r="K1508" s="14">
        <f>IF($E1508="","",IFERROR(INDEX('01_Cad_Pecas'!$H$2:$H$5000,MATCH($E1508,'01_Cad_Pecas'!$D$2:$D$5000,0)),IFERROR(INDEX('01_Cad_Pecas'!$H$2:$H$5000,MATCH(VALUE($E1508),'01_Cad_Pecas'!$D$2:$D$5000,0)),"")))</f>
        <v>1.1000000000000001</v>
      </c>
      <c r="L1508" s="14">
        <f>IF($E1508="","",IFERROR(INDEX('01_Cad_Pecas'!$I$2:$I$5000,MATCH($E1508,'01_Cad_Pecas'!$D$2:$D$5000,0)),IFERROR(INDEX('01_Cad_Pecas'!$I$2:$I$5000,MATCH(VALUE($E1508),'01_Cad_Pecas'!$D$2:$D$5000,0)),"")))</f>
        <v>9.375E-2</v>
      </c>
      <c r="M1508" s="14">
        <f t="shared" si="224"/>
        <v>2.1312500000000001</v>
      </c>
      <c r="N1508" s="14">
        <v>46205</v>
      </c>
      <c r="O1508" s="14">
        <v>11</v>
      </c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1"/>
      <c r="AB1508" s="14" t="str">
        <f t="shared" si="225"/>
        <v>10210|10 FURADEIRAS</v>
      </c>
      <c r="AC1508" t="str">
        <f t="shared" si="226"/>
        <v>|10210|</v>
      </c>
      <c r="AD1508" t="str">
        <f t="shared" si="227"/>
        <v>10 FURADEIRAS</v>
      </c>
    </row>
    <row r="1509" spans="1:30" ht="24" customHeight="1" x14ac:dyDescent="0.35">
      <c r="A1509" s="35">
        <v>46206</v>
      </c>
      <c r="B1509" s="14" t="s">
        <v>3094</v>
      </c>
      <c r="C1509" s="14"/>
      <c r="D1509" s="14" t="s">
        <v>3047</v>
      </c>
      <c r="E1509" s="14" t="s">
        <v>3440</v>
      </c>
      <c r="F1509" s="14" t="s">
        <v>3441</v>
      </c>
      <c r="G1509" s="14" t="s">
        <v>3047</v>
      </c>
      <c r="H1509" s="14" t="s">
        <v>3047</v>
      </c>
      <c r="I1509" s="9" t="s">
        <v>3047</v>
      </c>
      <c r="J1509" s="9">
        <v>40</v>
      </c>
      <c r="K1509" s="14">
        <f>IF($E1509="","",IFERROR(INDEX('01_Cad_Pecas'!$H$2:$H$5000,MATCH($E1509,'01_Cad_Pecas'!$D$2:$D$5000,0)),IFERROR(INDEX('01_Cad_Pecas'!$H$2:$H$5000,MATCH(VALUE($E1509),'01_Cad_Pecas'!$D$2:$D$5000,0)),"")))</f>
        <v>1.1000000000000001</v>
      </c>
      <c r="L1509" s="14">
        <f>IF($E1509="","",IFERROR(INDEX('01_Cad_Pecas'!$I$2:$I$5000,MATCH($E1509,'01_Cad_Pecas'!$D$2:$D$5000,0)),IFERROR(INDEX('01_Cad_Pecas'!$I$2:$I$5000,MATCH(VALUE($E1509),'01_Cad_Pecas'!$D$2:$D$5000,0)),"")))</f>
        <v>9.375E-2</v>
      </c>
      <c r="M1509" s="14">
        <f t="shared" si="224"/>
        <v>4.8499999999999996</v>
      </c>
      <c r="N1509" s="14">
        <v>46205</v>
      </c>
      <c r="O1509" s="14">
        <v>40</v>
      </c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1"/>
      <c r="AB1509" s="14" t="str">
        <f t="shared" si="225"/>
        <v>10210|10 FURADEIRAS</v>
      </c>
      <c r="AC1509" t="str">
        <f t="shared" si="226"/>
        <v>|10210|</v>
      </c>
      <c r="AD1509" t="str">
        <f t="shared" si="227"/>
        <v>10 FURADEIRAS</v>
      </c>
    </row>
    <row r="1510" spans="1:30" ht="24" customHeight="1" x14ac:dyDescent="0.35">
      <c r="A1510" s="35">
        <v>46206</v>
      </c>
      <c r="B1510" s="14" t="s">
        <v>3094</v>
      </c>
      <c r="C1510" s="14"/>
      <c r="D1510" s="14" t="s">
        <v>3047</v>
      </c>
      <c r="E1510" s="14" t="s">
        <v>3569</v>
      </c>
      <c r="F1510" s="14" t="s">
        <v>3570</v>
      </c>
      <c r="G1510" s="14" t="s">
        <v>3047</v>
      </c>
      <c r="H1510" s="14" t="s">
        <v>3047</v>
      </c>
      <c r="I1510" s="9" t="s">
        <v>3047</v>
      </c>
      <c r="J1510" s="9">
        <v>80</v>
      </c>
      <c r="K1510" s="14">
        <f>IF($E1510="","",IFERROR(INDEX('01_Cad_Pecas'!$H$2:$H$5000,MATCH($E1510,'01_Cad_Pecas'!$D$2:$D$5000,0)),IFERROR(INDEX('01_Cad_Pecas'!$H$2:$H$5000,MATCH(VALUE($E1510),'01_Cad_Pecas'!$D$2:$D$5000,0)),"")))</f>
        <v>1.1000000000000001</v>
      </c>
      <c r="L1510" s="14">
        <f>IF($E1510="","",IFERROR(INDEX('01_Cad_Pecas'!$I$2:$I$5000,MATCH($E1510,'01_Cad_Pecas'!$D$2:$D$5000,0)),IFERROR(INDEX('01_Cad_Pecas'!$I$2:$I$5000,MATCH(VALUE($E1510),'01_Cad_Pecas'!$D$2:$D$5000,0)),"")))</f>
        <v>9.375E-2</v>
      </c>
      <c r="M1510" s="14">
        <f t="shared" si="224"/>
        <v>8.6</v>
      </c>
      <c r="N1510" s="14">
        <v>46205</v>
      </c>
      <c r="O1510" s="14">
        <v>80</v>
      </c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1"/>
      <c r="AB1510" s="14" t="str">
        <f t="shared" si="225"/>
        <v>10210|10 FURADEIRAS</v>
      </c>
      <c r="AC1510" t="str">
        <f t="shared" si="226"/>
        <v>|10210|</v>
      </c>
      <c r="AD1510" t="str">
        <f t="shared" si="227"/>
        <v>10 FURADEIRAS</v>
      </c>
    </row>
    <row r="1511" spans="1:30" ht="24" customHeight="1" x14ac:dyDescent="0.35">
      <c r="A1511" s="35">
        <v>46206</v>
      </c>
      <c r="B1511" s="14" t="s">
        <v>3094</v>
      </c>
      <c r="C1511" s="14"/>
      <c r="D1511" s="14" t="s">
        <v>3047</v>
      </c>
      <c r="E1511" s="14" t="s">
        <v>3571</v>
      </c>
      <c r="F1511" s="14" t="s">
        <v>3259</v>
      </c>
      <c r="G1511" s="14" t="s">
        <v>3047</v>
      </c>
      <c r="H1511" s="14" t="s">
        <v>3047</v>
      </c>
      <c r="I1511" s="9" t="s">
        <v>3047</v>
      </c>
      <c r="J1511" s="9">
        <v>100</v>
      </c>
      <c r="K1511" s="14">
        <f>IF($E1511="","",IFERROR(INDEX('01_Cad_Pecas'!$H$2:$H$5000,MATCH($E1511,'01_Cad_Pecas'!$D$2:$D$5000,0)),IFERROR(INDEX('01_Cad_Pecas'!$H$2:$H$5000,MATCH(VALUE($E1511),'01_Cad_Pecas'!$D$2:$D$5000,0)),"")))</f>
        <v>1.1000000000000001</v>
      </c>
      <c r="L1511" s="14">
        <f>IF($E1511="","",IFERROR(INDEX('01_Cad_Pecas'!$I$2:$I$5000,MATCH($E1511,'01_Cad_Pecas'!$D$2:$D$5000,0)),IFERROR(INDEX('01_Cad_Pecas'!$I$2:$I$5000,MATCH(VALUE($E1511),'01_Cad_Pecas'!$D$2:$D$5000,0)),"")))</f>
        <v>9.375E-2</v>
      </c>
      <c r="M1511" s="14">
        <f t="shared" si="224"/>
        <v>10.475</v>
      </c>
      <c r="N1511" s="14">
        <v>46205</v>
      </c>
      <c r="O1511" s="14">
        <v>100</v>
      </c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1"/>
      <c r="AB1511" s="14" t="str">
        <f t="shared" si="225"/>
        <v>10210|10 FURADEIRAS</v>
      </c>
      <c r="AC1511" t="str">
        <f t="shared" si="226"/>
        <v>|10210|</v>
      </c>
      <c r="AD1511" t="str">
        <f t="shared" si="227"/>
        <v>10 FURADEIRAS</v>
      </c>
    </row>
    <row r="1512" spans="1:30" ht="24" customHeight="1" x14ac:dyDescent="0.35">
      <c r="A1512" s="35">
        <v>46206</v>
      </c>
      <c r="B1512" s="14" t="s">
        <v>3094</v>
      </c>
      <c r="C1512" s="14"/>
      <c r="D1512" s="14" t="s">
        <v>3047</v>
      </c>
      <c r="E1512" s="14" t="s">
        <v>3572</v>
      </c>
      <c r="F1512" s="14" t="s">
        <v>3260</v>
      </c>
      <c r="G1512" s="14" t="s">
        <v>3047</v>
      </c>
      <c r="H1512" s="14" t="s">
        <v>3047</v>
      </c>
      <c r="I1512" s="9" t="s">
        <v>3047</v>
      </c>
      <c r="J1512" s="9">
        <v>280</v>
      </c>
      <c r="K1512" s="14">
        <f>IF($E1512="","",IFERROR(INDEX('01_Cad_Pecas'!$H$2:$H$5000,MATCH($E1512,'01_Cad_Pecas'!$D$2:$D$5000,0)),IFERROR(INDEX('01_Cad_Pecas'!$H$2:$H$5000,MATCH(VALUE($E1512),'01_Cad_Pecas'!$D$2:$D$5000,0)),"")))</f>
        <v>1.1000000000000001</v>
      </c>
      <c r="L1512" s="14">
        <f>IF($E1512="","",IFERROR(INDEX('01_Cad_Pecas'!$I$2:$I$5000,MATCH($E1512,'01_Cad_Pecas'!$D$2:$D$5000,0)),IFERROR(INDEX('01_Cad_Pecas'!$I$2:$I$5000,MATCH(VALUE($E1512),'01_Cad_Pecas'!$D$2:$D$5000,0)),"")))</f>
        <v>9.375E-2</v>
      </c>
      <c r="M1512" s="14">
        <f t="shared" si="224"/>
        <v>27.35</v>
      </c>
      <c r="N1512" s="14">
        <v>46205</v>
      </c>
      <c r="O1512" s="14">
        <v>280</v>
      </c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1"/>
      <c r="AB1512" s="14" t="str">
        <f t="shared" si="225"/>
        <v>10210|10 FURADEIRAS</v>
      </c>
      <c r="AC1512" t="str">
        <f t="shared" si="226"/>
        <v>|10210|</v>
      </c>
      <c r="AD1512" t="str">
        <f t="shared" si="227"/>
        <v>10 FURADEIRAS</v>
      </c>
    </row>
    <row r="1513" spans="1:30" ht="24" customHeight="1" x14ac:dyDescent="0.35">
      <c r="A1513" s="35">
        <v>46206</v>
      </c>
      <c r="B1513" s="14" t="s">
        <v>3094</v>
      </c>
      <c r="C1513" s="14"/>
      <c r="D1513" s="14" t="s">
        <v>3047</v>
      </c>
      <c r="E1513" s="14" t="s">
        <v>3573</v>
      </c>
      <c r="F1513" s="14" t="s">
        <v>3261</v>
      </c>
      <c r="G1513" s="14" t="s">
        <v>3047</v>
      </c>
      <c r="H1513" s="14" t="s">
        <v>3047</v>
      </c>
      <c r="I1513" s="9" t="s">
        <v>3047</v>
      </c>
      <c r="J1513" s="9">
        <v>180</v>
      </c>
      <c r="K1513" s="14">
        <f>IF($E1513="","",IFERROR(INDEX('01_Cad_Pecas'!$H$2:$H$5000,MATCH($E1513,'01_Cad_Pecas'!$D$2:$D$5000,0)),IFERROR(INDEX('01_Cad_Pecas'!$H$2:$H$5000,MATCH(VALUE($E1513),'01_Cad_Pecas'!$D$2:$D$5000,0)),"")))</f>
        <v>1.1000000000000001</v>
      </c>
      <c r="L1513" s="14">
        <f>IF($E1513="","",IFERROR(INDEX('01_Cad_Pecas'!$I$2:$I$5000,MATCH($E1513,'01_Cad_Pecas'!$D$2:$D$5000,0)),IFERROR(INDEX('01_Cad_Pecas'!$I$2:$I$5000,MATCH(VALUE($E1513),'01_Cad_Pecas'!$D$2:$D$5000,0)),"")))</f>
        <v>9.375E-2</v>
      </c>
      <c r="M1513" s="14">
        <f t="shared" si="224"/>
        <v>17.975000000000001</v>
      </c>
      <c r="N1513" s="14">
        <v>46205</v>
      </c>
      <c r="O1513" s="14">
        <v>180</v>
      </c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1"/>
      <c r="AB1513" s="14" t="str">
        <f t="shared" si="225"/>
        <v>10210|10 FURADEIRAS</v>
      </c>
      <c r="AC1513" t="str">
        <f t="shared" si="226"/>
        <v>|10210|</v>
      </c>
      <c r="AD1513" t="str">
        <f t="shared" si="227"/>
        <v>10 FURADEIRAS</v>
      </c>
    </row>
    <row r="1514" spans="1:30" ht="24" customHeight="1" x14ac:dyDescent="0.35">
      <c r="A1514" s="35">
        <v>46206</v>
      </c>
      <c r="B1514" s="14" t="s">
        <v>3094</v>
      </c>
      <c r="C1514" s="14"/>
      <c r="D1514" s="14" t="s">
        <v>3047</v>
      </c>
      <c r="E1514" s="14" t="s">
        <v>3560</v>
      </c>
      <c r="F1514" s="14" t="s">
        <v>3274</v>
      </c>
      <c r="G1514" s="14" t="s">
        <v>3047</v>
      </c>
      <c r="H1514" s="14" t="s">
        <v>3047</v>
      </c>
      <c r="I1514" s="9" t="s">
        <v>3047</v>
      </c>
      <c r="J1514" s="9">
        <v>6</v>
      </c>
      <c r="K1514" s="14">
        <f>IF($E1514="","",IFERROR(INDEX('01_Cad_Pecas'!$H$2:$H$5000,MATCH($E1514,'01_Cad_Pecas'!$D$2:$D$5000,0)),IFERROR(INDEX('01_Cad_Pecas'!$H$2:$H$5000,MATCH(VALUE($E1514),'01_Cad_Pecas'!$D$2:$D$5000,0)),"")))</f>
        <v>1.1000000000000001</v>
      </c>
      <c r="L1514" s="14">
        <f>IF($E1514="","",IFERROR(INDEX('01_Cad_Pecas'!$I$2:$I$5000,MATCH($E1514,'01_Cad_Pecas'!$D$2:$D$5000,0)),IFERROR(INDEX('01_Cad_Pecas'!$I$2:$I$5000,MATCH(VALUE($E1514),'01_Cad_Pecas'!$D$2:$D$5000,0)),"")))</f>
        <v>9.375E-2</v>
      </c>
      <c r="M1514" s="14">
        <f t="shared" si="224"/>
        <v>1.6625000000000001</v>
      </c>
      <c r="N1514" s="14">
        <v>46205</v>
      </c>
      <c r="O1514" s="14">
        <v>6</v>
      </c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1"/>
      <c r="AB1514" s="14" t="str">
        <f t="shared" si="225"/>
        <v>10210|10 FURADEIRAS</v>
      </c>
      <c r="AC1514" t="str">
        <f t="shared" si="226"/>
        <v>|10210|</v>
      </c>
      <c r="AD1514" t="str">
        <f t="shared" si="227"/>
        <v>10 FURADEIRAS</v>
      </c>
    </row>
    <row r="1515" spans="1:30" ht="24" customHeight="1" x14ac:dyDescent="0.35">
      <c r="A1515" s="35">
        <v>46206</v>
      </c>
      <c r="B1515" s="14" t="s">
        <v>3094</v>
      </c>
      <c r="C1515" s="14"/>
      <c r="D1515" s="14" t="s">
        <v>3047</v>
      </c>
      <c r="E1515" s="14" t="s">
        <v>3561</v>
      </c>
      <c r="F1515" s="14" t="s">
        <v>3562</v>
      </c>
      <c r="G1515" s="14" t="s">
        <v>3047</v>
      </c>
      <c r="H1515" s="14" t="s">
        <v>3047</v>
      </c>
      <c r="I1515" s="9" t="s">
        <v>3047</v>
      </c>
      <c r="J1515" s="9">
        <v>6</v>
      </c>
      <c r="K1515" s="14">
        <f>IF($E1515="","",IFERROR(INDEX('01_Cad_Pecas'!$H$2:$H$5000,MATCH($E1515,'01_Cad_Pecas'!$D$2:$D$5000,0)),IFERROR(INDEX('01_Cad_Pecas'!$H$2:$H$5000,MATCH(VALUE($E1515),'01_Cad_Pecas'!$D$2:$D$5000,0)),"")))</f>
        <v>1.1000000000000001</v>
      </c>
      <c r="L1515" s="14">
        <f>IF($E1515="","",IFERROR(INDEX('01_Cad_Pecas'!$I$2:$I$5000,MATCH($E1515,'01_Cad_Pecas'!$D$2:$D$5000,0)),IFERROR(INDEX('01_Cad_Pecas'!$I$2:$I$5000,MATCH(VALUE($E1515),'01_Cad_Pecas'!$D$2:$D$5000,0)),"")))</f>
        <v>9.375E-2</v>
      </c>
      <c r="M1515" s="14">
        <f t="shared" si="224"/>
        <v>1.6625000000000001</v>
      </c>
      <c r="N1515" s="14">
        <v>46205</v>
      </c>
      <c r="O1515" s="14">
        <v>6</v>
      </c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1"/>
      <c r="AB1515" s="14" t="str">
        <f t="shared" si="225"/>
        <v>10210|10 FURADEIRAS</v>
      </c>
      <c r="AC1515" t="str">
        <f t="shared" si="226"/>
        <v>|10210|</v>
      </c>
      <c r="AD1515" t="str">
        <f t="shared" si="227"/>
        <v>10 FURADEIRAS</v>
      </c>
    </row>
    <row r="1516" spans="1:30" ht="24" customHeight="1" x14ac:dyDescent="0.35">
      <c r="A1516" s="35">
        <v>46206</v>
      </c>
      <c r="B1516" s="14" t="s">
        <v>3094</v>
      </c>
      <c r="C1516" s="14"/>
      <c r="D1516" s="14" t="s">
        <v>3047</v>
      </c>
      <c r="E1516" s="14" t="s">
        <v>3563</v>
      </c>
      <c r="F1516" s="14" t="s">
        <v>3275</v>
      </c>
      <c r="G1516" s="14" t="s">
        <v>3047</v>
      </c>
      <c r="H1516" s="14" t="s">
        <v>3047</v>
      </c>
      <c r="I1516" s="9" t="s">
        <v>3047</v>
      </c>
      <c r="J1516" s="9">
        <v>43</v>
      </c>
      <c r="K1516" s="14">
        <f>IF($E1516="","",IFERROR(INDEX('01_Cad_Pecas'!$H$2:$H$5000,MATCH($E1516,'01_Cad_Pecas'!$D$2:$D$5000,0)),IFERROR(INDEX('01_Cad_Pecas'!$H$2:$H$5000,MATCH(VALUE($E1516),'01_Cad_Pecas'!$D$2:$D$5000,0)),"")))</f>
        <v>1.1000000000000001</v>
      </c>
      <c r="L1516" s="14">
        <f>IF($E1516="","",IFERROR(INDEX('01_Cad_Pecas'!$I$2:$I$5000,MATCH($E1516,'01_Cad_Pecas'!$D$2:$D$5000,0)),IFERROR(INDEX('01_Cad_Pecas'!$I$2:$I$5000,MATCH(VALUE($E1516),'01_Cad_Pecas'!$D$2:$D$5000,0)),"")))</f>
        <v>9.375E-2</v>
      </c>
      <c r="M1516" s="14">
        <f t="shared" si="224"/>
        <v>5.1312499999999996</v>
      </c>
      <c r="N1516" s="14">
        <v>46205</v>
      </c>
      <c r="O1516" s="14">
        <v>43</v>
      </c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1"/>
      <c r="AB1516" s="14" t="str">
        <f t="shared" si="225"/>
        <v>10210|10 FURADEIRAS</v>
      </c>
      <c r="AC1516" t="str">
        <f t="shared" si="226"/>
        <v>|10210|</v>
      </c>
      <c r="AD1516" t="str">
        <f t="shared" si="227"/>
        <v>10 FURADEIRAS</v>
      </c>
    </row>
    <row r="1517" spans="1:30" ht="24" customHeight="1" x14ac:dyDescent="0.35">
      <c r="A1517" s="35">
        <v>46206</v>
      </c>
      <c r="B1517" s="14" t="s">
        <v>3094</v>
      </c>
      <c r="C1517" s="14"/>
      <c r="D1517" s="14" t="s">
        <v>3047</v>
      </c>
      <c r="E1517" s="14" t="s">
        <v>3432</v>
      </c>
      <c r="F1517" s="14" t="s">
        <v>3205</v>
      </c>
      <c r="G1517" s="14" t="s">
        <v>3047</v>
      </c>
      <c r="H1517" s="14" t="s">
        <v>3047</v>
      </c>
      <c r="I1517" s="9" t="s">
        <v>3047</v>
      </c>
      <c r="J1517" s="9">
        <v>86</v>
      </c>
      <c r="K1517" s="14">
        <f>IF($E1517="","",IFERROR(INDEX('01_Cad_Pecas'!$H$2:$H$5000,MATCH($E1517,'01_Cad_Pecas'!$D$2:$D$5000,0)),IFERROR(INDEX('01_Cad_Pecas'!$H$2:$H$5000,MATCH(VALUE($E1517),'01_Cad_Pecas'!$D$2:$D$5000,0)),"")))</f>
        <v>1.1000000000000001</v>
      </c>
      <c r="L1517" s="14">
        <f>IF($E1517="","",IFERROR(INDEX('01_Cad_Pecas'!$I$2:$I$5000,MATCH($E1517,'01_Cad_Pecas'!$D$2:$D$5000,0)),IFERROR(INDEX('01_Cad_Pecas'!$I$2:$I$5000,MATCH(VALUE($E1517),'01_Cad_Pecas'!$D$2:$D$5000,0)),"")))</f>
        <v>9.375E-2</v>
      </c>
      <c r="M1517" s="14">
        <f t="shared" si="224"/>
        <v>9.1624999999999996</v>
      </c>
      <c r="N1517" s="14">
        <v>46205</v>
      </c>
      <c r="O1517" s="14">
        <v>86</v>
      </c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1"/>
      <c r="AB1517" s="14" t="str">
        <f t="shared" si="225"/>
        <v>10210|10 FURADEIRAS</v>
      </c>
      <c r="AC1517" t="str">
        <f t="shared" si="226"/>
        <v>|10210|</v>
      </c>
      <c r="AD1517" t="str">
        <f t="shared" si="227"/>
        <v>10 FURADEIRAS</v>
      </c>
    </row>
    <row r="1518" spans="1:30" ht="24" customHeight="1" x14ac:dyDescent="0.35">
      <c r="A1518" s="35">
        <v>46206</v>
      </c>
      <c r="B1518" s="14" t="s">
        <v>3094</v>
      </c>
      <c r="C1518" s="14"/>
      <c r="D1518" s="14" t="s">
        <v>3047</v>
      </c>
      <c r="E1518" s="14" t="s">
        <v>3433</v>
      </c>
      <c r="F1518" s="14" t="s">
        <v>3206</v>
      </c>
      <c r="G1518" s="14" t="s">
        <v>3047</v>
      </c>
      <c r="H1518" s="14" t="s">
        <v>3047</v>
      </c>
      <c r="I1518" s="9" t="s">
        <v>3047</v>
      </c>
      <c r="J1518" s="9">
        <v>86</v>
      </c>
      <c r="K1518" s="14">
        <f>IF($E1518="","",IFERROR(INDEX('01_Cad_Pecas'!$H$2:$H$5000,MATCH($E1518,'01_Cad_Pecas'!$D$2:$D$5000,0)),IFERROR(INDEX('01_Cad_Pecas'!$H$2:$H$5000,MATCH(VALUE($E1518),'01_Cad_Pecas'!$D$2:$D$5000,0)),"")))</f>
        <v>1.1000000000000001</v>
      </c>
      <c r="L1518" s="14">
        <f>IF($E1518="","",IFERROR(INDEX('01_Cad_Pecas'!$I$2:$I$5000,MATCH($E1518,'01_Cad_Pecas'!$D$2:$D$5000,0)),IFERROR(INDEX('01_Cad_Pecas'!$I$2:$I$5000,MATCH(VALUE($E1518),'01_Cad_Pecas'!$D$2:$D$5000,0)),"")))</f>
        <v>9.375E-2</v>
      </c>
      <c r="M1518" s="14">
        <f t="shared" si="224"/>
        <v>9.1624999999999996</v>
      </c>
      <c r="N1518" s="14">
        <v>46205</v>
      </c>
      <c r="O1518" s="14">
        <v>86</v>
      </c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1"/>
      <c r="AB1518" s="14" t="str">
        <f t="shared" si="225"/>
        <v>10210|10 FURADEIRAS</v>
      </c>
      <c r="AC1518" t="str">
        <f t="shared" si="226"/>
        <v>|10210|</v>
      </c>
      <c r="AD1518" t="str">
        <f t="shared" si="227"/>
        <v>10 FURADEIRAS</v>
      </c>
    </row>
    <row r="1519" spans="1:30" ht="24" customHeight="1" x14ac:dyDescent="0.35">
      <c r="A1519" s="35">
        <v>46206</v>
      </c>
      <c r="B1519" s="14" t="s">
        <v>3094</v>
      </c>
      <c r="C1519" s="14"/>
      <c r="D1519" s="14" t="s">
        <v>3047</v>
      </c>
      <c r="E1519" s="14" t="s">
        <v>3564</v>
      </c>
      <c r="F1519" s="14" t="s">
        <v>1616</v>
      </c>
      <c r="G1519" s="14" t="s">
        <v>3047</v>
      </c>
      <c r="H1519" s="14" t="s">
        <v>3047</v>
      </c>
      <c r="I1519" s="9" t="s">
        <v>3047</v>
      </c>
      <c r="J1519" s="9">
        <v>80</v>
      </c>
      <c r="K1519" s="14">
        <f>IF($E1519="","",IFERROR(INDEX('01_Cad_Pecas'!$H$2:$H$5000,MATCH($E1519,'01_Cad_Pecas'!$D$2:$D$5000,0)),IFERROR(INDEX('01_Cad_Pecas'!$H$2:$H$5000,MATCH(VALUE($E1519),'01_Cad_Pecas'!$D$2:$D$5000,0)),"")))</f>
        <v>1.1000000000000001</v>
      </c>
      <c r="L1519" s="14">
        <f>IF($E1519="","",IFERROR(INDEX('01_Cad_Pecas'!$I$2:$I$5000,MATCH($E1519,'01_Cad_Pecas'!$D$2:$D$5000,0)),IFERROR(INDEX('01_Cad_Pecas'!$I$2:$I$5000,MATCH(VALUE($E1519),'01_Cad_Pecas'!$D$2:$D$5000,0)),"")))</f>
        <v>9.375E-2</v>
      </c>
      <c r="M1519" s="14">
        <f t="shared" si="224"/>
        <v>8.6</v>
      </c>
      <c r="N1519" s="14">
        <v>46205</v>
      </c>
      <c r="O1519" s="14">
        <v>80</v>
      </c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1"/>
      <c r="AB1519" s="14" t="str">
        <f t="shared" si="225"/>
        <v>10210|10 FURADEIRAS</v>
      </c>
      <c r="AC1519" t="str">
        <f t="shared" si="226"/>
        <v>|10210|</v>
      </c>
      <c r="AD1519" t="str">
        <f t="shared" si="227"/>
        <v>10 FURADEIRAS</v>
      </c>
    </row>
    <row r="1520" spans="1:30" ht="24" customHeight="1" x14ac:dyDescent="0.35">
      <c r="A1520" s="35">
        <v>46206</v>
      </c>
      <c r="B1520" s="14" t="s">
        <v>3094</v>
      </c>
      <c r="C1520" s="14"/>
      <c r="D1520" s="14" t="s">
        <v>3047</v>
      </c>
      <c r="E1520" s="14" t="s">
        <v>3565</v>
      </c>
      <c r="F1520" s="14" t="s">
        <v>1615</v>
      </c>
      <c r="G1520" s="14" t="s">
        <v>3047</v>
      </c>
      <c r="H1520" s="14" t="s">
        <v>3047</v>
      </c>
      <c r="I1520" s="9" t="s">
        <v>3047</v>
      </c>
      <c r="J1520" s="9">
        <v>80</v>
      </c>
      <c r="K1520" s="14">
        <f>IF($E1520="","",IFERROR(INDEX('01_Cad_Pecas'!$H$2:$H$5000,MATCH($E1520,'01_Cad_Pecas'!$D$2:$D$5000,0)),IFERROR(INDEX('01_Cad_Pecas'!$H$2:$H$5000,MATCH(VALUE($E1520),'01_Cad_Pecas'!$D$2:$D$5000,0)),"")))</f>
        <v>1.1000000000000001</v>
      </c>
      <c r="L1520" s="14">
        <f>IF($E1520="","",IFERROR(INDEX('01_Cad_Pecas'!$I$2:$I$5000,MATCH($E1520,'01_Cad_Pecas'!$D$2:$D$5000,0)),IFERROR(INDEX('01_Cad_Pecas'!$I$2:$I$5000,MATCH(VALUE($E1520),'01_Cad_Pecas'!$D$2:$D$5000,0)),"")))</f>
        <v>9.375E-2</v>
      </c>
      <c r="M1520" s="14">
        <f t="shared" si="224"/>
        <v>8.6</v>
      </c>
      <c r="N1520" s="14">
        <v>46205</v>
      </c>
      <c r="O1520" s="14">
        <v>80</v>
      </c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1"/>
      <c r="AB1520" s="14" t="str">
        <f t="shared" si="225"/>
        <v>10210|10 FURADEIRAS</v>
      </c>
      <c r="AC1520" t="str">
        <f t="shared" si="226"/>
        <v>|10210|</v>
      </c>
      <c r="AD1520" t="str">
        <f t="shared" si="227"/>
        <v>10 FURADEIRAS</v>
      </c>
    </row>
    <row r="1521" spans="1:30" ht="24" customHeight="1" x14ac:dyDescent="0.35">
      <c r="A1521" s="35">
        <v>46206</v>
      </c>
      <c r="B1521" s="14" t="s">
        <v>3094</v>
      </c>
      <c r="C1521" s="14"/>
      <c r="D1521" s="14" t="s">
        <v>3047</v>
      </c>
      <c r="E1521" s="14" t="s">
        <v>3442</v>
      </c>
      <c r="F1521" s="14" t="s">
        <v>1617</v>
      </c>
      <c r="G1521" s="14" t="s">
        <v>3047</v>
      </c>
      <c r="H1521" s="14" t="s">
        <v>3047</v>
      </c>
      <c r="I1521" s="9" t="s">
        <v>3047</v>
      </c>
      <c r="J1521" s="9">
        <v>40</v>
      </c>
      <c r="K1521" s="14">
        <f>IF($E1521="","",IFERROR(INDEX('01_Cad_Pecas'!$H$2:$H$5000,MATCH($E1521,'01_Cad_Pecas'!$D$2:$D$5000,0)),IFERROR(INDEX('01_Cad_Pecas'!$H$2:$H$5000,MATCH(VALUE($E1521),'01_Cad_Pecas'!$D$2:$D$5000,0)),"")))</f>
        <v>3</v>
      </c>
      <c r="L1521" s="14">
        <f>IF($E1521="","",IFERROR(INDEX('01_Cad_Pecas'!$I$2:$I$5000,MATCH($E1521,'01_Cad_Pecas'!$D$2:$D$5000,0)),IFERROR(INDEX('01_Cad_Pecas'!$I$2:$I$5000,MATCH(VALUE($E1521),'01_Cad_Pecas'!$D$2:$D$5000,0)),"")))</f>
        <v>6.7799999999999999E-2</v>
      </c>
      <c r="M1521" s="14">
        <f t="shared" si="224"/>
        <v>5.7119999999999997</v>
      </c>
      <c r="N1521" s="14">
        <v>46205</v>
      </c>
      <c r="O1521" s="14">
        <v>40</v>
      </c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1"/>
      <c r="AB1521" s="14" t="str">
        <f t="shared" si="225"/>
        <v>10210|10 FURADEIRAS</v>
      </c>
      <c r="AC1521" t="str">
        <f t="shared" si="226"/>
        <v>|10210|</v>
      </c>
      <c r="AD1521" t="str">
        <f t="shared" si="227"/>
        <v>10 FURADEIRAS</v>
      </c>
    </row>
    <row r="1522" spans="1:30" ht="24" customHeight="1" x14ac:dyDescent="0.35">
      <c r="A1522" s="35">
        <v>46206</v>
      </c>
      <c r="B1522" s="14" t="s">
        <v>3094</v>
      </c>
      <c r="C1522" s="14"/>
      <c r="D1522" s="14" t="s">
        <v>3047</v>
      </c>
      <c r="E1522" s="14" t="s">
        <v>3566</v>
      </c>
      <c r="F1522" s="14" t="s">
        <v>3262</v>
      </c>
      <c r="G1522" s="14" t="s">
        <v>3047</v>
      </c>
      <c r="H1522" s="14" t="s">
        <v>3047</v>
      </c>
      <c r="I1522" s="9" t="s">
        <v>3047</v>
      </c>
      <c r="J1522" s="9">
        <v>40</v>
      </c>
      <c r="K1522" s="14">
        <f>IF($E1522="","",IFERROR(INDEX('01_Cad_Pecas'!$H$2:$H$5000,MATCH($E1522,'01_Cad_Pecas'!$D$2:$D$5000,0)),IFERROR(INDEX('01_Cad_Pecas'!$H$2:$H$5000,MATCH(VALUE($E1522),'01_Cad_Pecas'!$D$2:$D$5000,0)),"")))</f>
        <v>1.1000000000000001</v>
      </c>
      <c r="L1522" s="14">
        <f>IF($E1522="","",IFERROR(INDEX('01_Cad_Pecas'!$I$2:$I$5000,MATCH($E1522,'01_Cad_Pecas'!$D$2:$D$5000,0)),IFERROR(INDEX('01_Cad_Pecas'!$I$2:$I$5000,MATCH(VALUE($E1522),'01_Cad_Pecas'!$D$2:$D$5000,0)),"")))</f>
        <v>9.375E-2</v>
      </c>
      <c r="M1522" s="14">
        <f t="shared" si="224"/>
        <v>4.8499999999999996</v>
      </c>
      <c r="N1522" s="14">
        <v>46205</v>
      </c>
      <c r="O1522" s="14">
        <v>40</v>
      </c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1"/>
      <c r="AB1522" s="14" t="str">
        <f t="shared" si="225"/>
        <v>10210|10 FURADEIRAS</v>
      </c>
      <c r="AC1522" t="str">
        <f t="shared" si="226"/>
        <v>|10210|</v>
      </c>
      <c r="AD1522" t="str">
        <f t="shared" si="227"/>
        <v>10 FURADEIRAS</v>
      </c>
    </row>
    <row r="1523" spans="1:30" ht="24" customHeight="1" x14ac:dyDescent="0.35">
      <c r="A1523" s="35">
        <v>46206</v>
      </c>
      <c r="B1523" s="14" t="s">
        <v>3094</v>
      </c>
      <c r="C1523" s="14"/>
      <c r="D1523" s="14" t="s">
        <v>3047</v>
      </c>
      <c r="E1523" s="14" t="s">
        <v>3567</v>
      </c>
      <c r="F1523" s="14" t="s">
        <v>3276</v>
      </c>
      <c r="G1523" s="14" t="s">
        <v>3047</v>
      </c>
      <c r="H1523" s="14" t="s">
        <v>3047</v>
      </c>
      <c r="I1523" s="9" t="s">
        <v>3047</v>
      </c>
      <c r="J1523" s="9">
        <v>6</v>
      </c>
      <c r="K1523" s="14">
        <f>IF($E1523="","",IFERROR(INDEX('01_Cad_Pecas'!$H$2:$H$5000,MATCH($E1523,'01_Cad_Pecas'!$D$2:$D$5000,0)),IFERROR(INDEX('01_Cad_Pecas'!$H$2:$H$5000,MATCH(VALUE($E1523),'01_Cad_Pecas'!$D$2:$D$5000,0)),"")))</f>
        <v>1.1000000000000001</v>
      </c>
      <c r="L1523" s="14">
        <f>IF($E1523="","",IFERROR(INDEX('01_Cad_Pecas'!$I$2:$I$5000,MATCH($E1523,'01_Cad_Pecas'!$D$2:$D$5000,0)),IFERROR(INDEX('01_Cad_Pecas'!$I$2:$I$5000,MATCH(VALUE($E1523),'01_Cad_Pecas'!$D$2:$D$5000,0)),"")))</f>
        <v>9.375E-2</v>
      </c>
      <c r="M1523" s="14">
        <f t="shared" si="224"/>
        <v>1.6625000000000001</v>
      </c>
      <c r="N1523" s="14">
        <v>46205</v>
      </c>
      <c r="O1523" s="14">
        <v>6</v>
      </c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1"/>
      <c r="AB1523" s="14" t="str">
        <f t="shared" si="225"/>
        <v>10210|10 FURADEIRAS</v>
      </c>
      <c r="AC1523" t="str">
        <f t="shared" si="226"/>
        <v>|10210|</v>
      </c>
      <c r="AD1523" t="str">
        <f t="shared" si="227"/>
        <v>10 FURADEIRAS</v>
      </c>
    </row>
    <row r="1524" spans="1:30" ht="24" customHeight="1" x14ac:dyDescent="0.35">
      <c r="A1524" s="35">
        <v>46206</v>
      </c>
      <c r="B1524" s="14" t="s">
        <v>3094</v>
      </c>
      <c r="C1524" s="14"/>
      <c r="D1524" s="14" t="s">
        <v>3047</v>
      </c>
      <c r="E1524" s="14" t="s">
        <v>3568</v>
      </c>
      <c r="F1524" s="14" t="s">
        <v>3277</v>
      </c>
      <c r="G1524" s="14" t="s">
        <v>3047</v>
      </c>
      <c r="H1524" s="14" t="s">
        <v>3047</v>
      </c>
      <c r="I1524" s="9" t="s">
        <v>3047</v>
      </c>
      <c r="J1524" s="9">
        <v>6</v>
      </c>
      <c r="K1524" s="14">
        <f>IF($E1524="","",IFERROR(INDEX('01_Cad_Pecas'!$H$2:$H$5000,MATCH($E1524,'01_Cad_Pecas'!$D$2:$D$5000,0)),IFERROR(INDEX('01_Cad_Pecas'!$H$2:$H$5000,MATCH(VALUE($E1524),'01_Cad_Pecas'!$D$2:$D$5000,0)),"")))</f>
        <v>1.1000000000000001</v>
      </c>
      <c r="L1524" s="14">
        <f>IF($E1524="","",IFERROR(INDEX('01_Cad_Pecas'!$I$2:$I$5000,MATCH($E1524,'01_Cad_Pecas'!$D$2:$D$5000,0)),IFERROR(INDEX('01_Cad_Pecas'!$I$2:$I$5000,MATCH(VALUE($E1524),'01_Cad_Pecas'!$D$2:$D$5000,0)),"")))</f>
        <v>9.375E-2</v>
      </c>
      <c r="M1524" s="14">
        <f t="shared" si="224"/>
        <v>1.6625000000000001</v>
      </c>
      <c r="N1524" s="14">
        <v>46205</v>
      </c>
      <c r="O1524" s="14">
        <v>6</v>
      </c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1"/>
      <c r="AB1524" s="14" t="str">
        <f t="shared" si="225"/>
        <v>10210|10 FURADEIRAS</v>
      </c>
      <c r="AC1524" t="str">
        <f t="shared" si="226"/>
        <v>|10210|</v>
      </c>
      <c r="AD1524" t="str">
        <f t="shared" si="227"/>
        <v>10 FURADEIRAS</v>
      </c>
    </row>
    <row r="1525" spans="1:30" ht="24" customHeight="1" x14ac:dyDescent="0.35">
      <c r="A1525" s="35">
        <v>46206</v>
      </c>
      <c r="B1525" s="14" t="s">
        <v>3094</v>
      </c>
      <c r="C1525" s="14"/>
      <c r="D1525" s="14" t="s">
        <v>3047</v>
      </c>
      <c r="E1525" s="14" t="s">
        <v>3434</v>
      </c>
      <c r="F1525" s="14" t="s">
        <v>2937</v>
      </c>
      <c r="G1525" s="14" t="s">
        <v>3047</v>
      </c>
      <c r="H1525" s="14" t="s">
        <v>3047</v>
      </c>
      <c r="I1525" s="9" t="s">
        <v>3047</v>
      </c>
      <c r="J1525" s="9">
        <v>3</v>
      </c>
      <c r="K1525" s="14">
        <f>IF($E1525="","",IFERROR(INDEX('01_Cad_Pecas'!$H$2:$H$5000,MATCH($E1525,'01_Cad_Pecas'!$D$2:$D$5000,0)),IFERROR(INDEX('01_Cad_Pecas'!$H$2:$H$5000,MATCH(VALUE($E1525),'01_Cad_Pecas'!$D$2:$D$5000,0)),"")))</f>
        <v>3</v>
      </c>
      <c r="L1525" s="14">
        <f>IF($E1525="","",IFERROR(INDEX('01_Cad_Pecas'!$I$2:$I$5000,MATCH($E1525,'01_Cad_Pecas'!$D$2:$D$5000,0)),IFERROR(INDEX('01_Cad_Pecas'!$I$2:$I$5000,MATCH(VALUE($E1525),'01_Cad_Pecas'!$D$2:$D$5000,0)),"")))</f>
        <v>6.7799999999999999E-2</v>
      </c>
      <c r="M1525" s="14">
        <f t="shared" si="224"/>
        <v>3.2033999999999998</v>
      </c>
      <c r="N1525" s="14">
        <v>46205</v>
      </c>
      <c r="O1525" s="14">
        <v>3</v>
      </c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1"/>
      <c r="AB1525" s="14" t="str">
        <f t="shared" si="225"/>
        <v>10210|10 FURADEIRAS</v>
      </c>
      <c r="AC1525" t="str">
        <f t="shared" si="226"/>
        <v>|10210|</v>
      </c>
      <c r="AD1525" t="str">
        <f t="shared" si="227"/>
        <v>10 FURADEIRAS</v>
      </c>
    </row>
    <row r="1526" spans="1:30" ht="24" customHeight="1" x14ac:dyDescent="0.35">
      <c r="A1526" s="35">
        <v>46206</v>
      </c>
      <c r="B1526" s="14" t="s">
        <v>3094</v>
      </c>
      <c r="C1526" s="14"/>
      <c r="D1526" s="14" t="s">
        <v>3047</v>
      </c>
      <c r="E1526" s="14" t="s">
        <v>3443</v>
      </c>
      <c r="F1526" s="14" t="s">
        <v>3444</v>
      </c>
      <c r="G1526" s="14" t="s">
        <v>3047</v>
      </c>
      <c r="H1526" s="14" t="s">
        <v>3047</v>
      </c>
      <c r="I1526" s="9" t="s">
        <v>3047</v>
      </c>
      <c r="J1526" s="9">
        <v>80</v>
      </c>
      <c r="K1526" s="14">
        <f>IF($E1526="","",IFERROR(INDEX('01_Cad_Pecas'!$H$2:$H$5000,MATCH($E1526,'01_Cad_Pecas'!$D$2:$D$5000,0)),IFERROR(INDEX('01_Cad_Pecas'!$H$2:$H$5000,MATCH(VALUE($E1526),'01_Cad_Pecas'!$D$2:$D$5000,0)),"")))</f>
        <v>1.1000000000000001</v>
      </c>
      <c r="L1526" s="14">
        <f>IF($E1526="","",IFERROR(INDEX('01_Cad_Pecas'!$I$2:$I$5000,MATCH($E1526,'01_Cad_Pecas'!$D$2:$D$5000,0)),IFERROR(INDEX('01_Cad_Pecas'!$I$2:$I$5000,MATCH(VALUE($E1526),'01_Cad_Pecas'!$D$2:$D$5000,0)),"")))</f>
        <v>9.375E-2</v>
      </c>
      <c r="M1526" s="14">
        <f t="shared" si="224"/>
        <v>8.6</v>
      </c>
      <c r="N1526" s="14">
        <v>46205</v>
      </c>
      <c r="O1526" s="14">
        <v>80</v>
      </c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1"/>
      <c r="AB1526" s="14" t="str">
        <f t="shared" si="225"/>
        <v>10210|10 FURADEIRAS</v>
      </c>
      <c r="AC1526" t="str">
        <f t="shared" si="226"/>
        <v>|10210|</v>
      </c>
      <c r="AD1526" t="str">
        <f t="shared" si="227"/>
        <v>10 FURADEIRAS</v>
      </c>
    </row>
    <row r="1527" spans="1:30" ht="24" customHeight="1" x14ac:dyDescent="0.35">
      <c r="A1527" s="35">
        <v>46206</v>
      </c>
      <c r="B1527" s="14" t="s">
        <v>3094</v>
      </c>
      <c r="C1527" s="14"/>
      <c r="D1527" s="14" t="s">
        <v>3047</v>
      </c>
      <c r="E1527" s="14" t="s">
        <v>3445</v>
      </c>
      <c r="F1527" s="14" t="s">
        <v>3188</v>
      </c>
      <c r="G1527" s="14" t="s">
        <v>3047</v>
      </c>
      <c r="H1527" s="14" t="s">
        <v>3047</v>
      </c>
      <c r="I1527" s="9" t="s">
        <v>3047</v>
      </c>
      <c r="J1527" s="9">
        <v>560</v>
      </c>
      <c r="K1527" s="14">
        <f>IF($E1527="","",IFERROR(INDEX('01_Cad_Pecas'!$H$2:$H$5000,MATCH($E1527,'01_Cad_Pecas'!$D$2:$D$5000,0)),IFERROR(INDEX('01_Cad_Pecas'!$H$2:$H$5000,MATCH(VALUE($E1527),'01_Cad_Pecas'!$D$2:$D$5000,0)),"")))</f>
        <v>3</v>
      </c>
      <c r="L1527" s="14">
        <f>IF($E1527="","",IFERROR(INDEX('01_Cad_Pecas'!$I$2:$I$5000,MATCH($E1527,'01_Cad_Pecas'!$D$2:$D$5000,0)),IFERROR(INDEX('01_Cad_Pecas'!$I$2:$I$5000,MATCH(VALUE($E1527),'01_Cad_Pecas'!$D$2:$D$5000,0)),"")))</f>
        <v>6.7799999999999999E-2</v>
      </c>
      <c r="M1527" s="14">
        <f t="shared" si="224"/>
        <v>40.967999999999996</v>
      </c>
      <c r="N1527" s="14">
        <v>46205</v>
      </c>
      <c r="O1527" s="14">
        <v>560</v>
      </c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1"/>
      <c r="AB1527" s="14" t="str">
        <f t="shared" si="225"/>
        <v>10210|10 FURADEIRAS</v>
      </c>
      <c r="AC1527" t="str">
        <f t="shared" si="226"/>
        <v>|10210|</v>
      </c>
      <c r="AD1527" t="str">
        <f t="shared" si="227"/>
        <v>10 FURADEIRAS</v>
      </c>
    </row>
    <row r="1528" spans="1:30" ht="24" customHeight="1" x14ac:dyDescent="0.35">
      <c r="A1528" s="35">
        <v>46206</v>
      </c>
      <c r="B1528" s="14" t="s">
        <v>3094</v>
      </c>
      <c r="C1528" s="14"/>
      <c r="D1528" s="14" t="s">
        <v>3047</v>
      </c>
      <c r="E1528" s="14" t="s">
        <v>3446</v>
      </c>
      <c r="F1528" s="14" t="s">
        <v>3189</v>
      </c>
      <c r="G1528" s="14" t="s">
        <v>3047</v>
      </c>
      <c r="H1528" s="14" t="s">
        <v>3047</v>
      </c>
      <c r="I1528" s="9" t="s">
        <v>3047</v>
      </c>
      <c r="J1528" s="9">
        <v>560</v>
      </c>
      <c r="K1528" s="14">
        <f>IF($E1528="","",IFERROR(INDEX('01_Cad_Pecas'!$H$2:$H$5000,MATCH($E1528,'01_Cad_Pecas'!$D$2:$D$5000,0)),IFERROR(INDEX('01_Cad_Pecas'!$H$2:$H$5000,MATCH(VALUE($E1528),'01_Cad_Pecas'!$D$2:$D$5000,0)),"")))</f>
        <v>3</v>
      </c>
      <c r="L1528" s="14">
        <f>IF($E1528="","",IFERROR(INDEX('01_Cad_Pecas'!$I$2:$I$5000,MATCH($E1528,'01_Cad_Pecas'!$D$2:$D$5000,0)),IFERROR(INDEX('01_Cad_Pecas'!$I$2:$I$5000,MATCH(VALUE($E1528),'01_Cad_Pecas'!$D$2:$D$5000,0)),"")))</f>
        <v>6.7799999999999999E-2</v>
      </c>
      <c r="M1528" s="14">
        <f t="shared" si="224"/>
        <v>40.967999999999996</v>
      </c>
      <c r="N1528" s="14">
        <v>46205</v>
      </c>
      <c r="O1528" s="14">
        <v>560</v>
      </c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1"/>
      <c r="AB1528" s="14" t="str">
        <f t="shared" si="225"/>
        <v>10210|10 FURADEIRAS</v>
      </c>
      <c r="AC1528" t="str">
        <f t="shared" si="226"/>
        <v>|10210|</v>
      </c>
      <c r="AD1528" t="str">
        <f t="shared" si="227"/>
        <v>10 FURADEIRAS</v>
      </c>
    </row>
    <row r="1529" spans="1:30" ht="24" customHeight="1" x14ac:dyDescent="0.35">
      <c r="A1529" s="35">
        <v>46206</v>
      </c>
      <c r="B1529" s="14" t="s">
        <v>3094</v>
      </c>
      <c r="C1529" s="14"/>
      <c r="D1529" s="14" t="s">
        <v>3047</v>
      </c>
      <c r="E1529" s="14" t="s">
        <v>3574</v>
      </c>
      <c r="F1529" s="14" t="s">
        <v>3575</v>
      </c>
      <c r="G1529" s="14" t="s">
        <v>3047</v>
      </c>
      <c r="H1529" s="14" t="s">
        <v>3047</v>
      </c>
      <c r="I1529" s="9" t="s">
        <v>3047</v>
      </c>
      <c r="J1529" s="9">
        <v>30</v>
      </c>
      <c r="K1529" s="14">
        <f>IF($E1529="","",IFERROR(INDEX('01_Cad_Pecas'!$H$2:$H$5000,MATCH($E1529,'01_Cad_Pecas'!$D$2:$D$5000,0)),IFERROR(INDEX('01_Cad_Pecas'!$H$2:$H$5000,MATCH(VALUE($E1529),'01_Cad_Pecas'!$D$2:$D$5000,0)),"")))</f>
        <v>1.1000000000000001</v>
      </c>
      <c r="L1529" s="14">
        <f>IF($E1529="","",IFERROR(INDEX('01_Cad_Pecas'!$I$2:$I$5000,MATCH($E1529,'01_Cad_Pecas'!$D$2:$D$5000,0)),IFERROR(INDEX('01_Cad_Pecas'!$I$2:$I$5000,MATCH(VALUE($E1529),'01_Cad_Pecas'!$D$2:$D$5000,0)),"")))</f>
        <v>9.375E-2</v>
      </c>
      <c r="M1529" s="14">
        <f t="shared" si="224"/>
        <v>3.9125000000000001</v>
      </c>
      <c r="N1529" s="14">
        <v>46205</v>
      </c>
      <c r="O1529" s="14">
        <v>30</v>
      </c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1"/>
      <c r="AB1529" s="14" t="str">
        <f t="shared" si="225"/>
        <v>10210|10 FURADEIRAS</v>
      </c>
      <c r="AC1529" t="str">
        <f t="shared" si="226"/>
        <v>|10210|</v>
      </c>
      <c r="AD1529" t="str">
        <f t="shared" si="227"/>
        <v>10 FURADEIRAS</v>
      </c>
    </row>
    <row r="1530" spans="1:30" ht="24" customHeight="1" x14ac:dyDescent="0.35">
      <c r="A1530" s="35">
        <v>46206</v>
      </c>
      <c r="B1530" s="14" t="s">
        <v>3094</v>
      </c>
      <c r="C1530" s="14"/>
      <c r="D1530" s="14" t="s">
        <v>3047</v>
      </c>
      <c r="E1530" s="14" t="s">
        <v>3500</v>
      </c>
      <c r="F1530" s="14" t="s">
        <v>3501</v>
      </c>
      <c r="G1530" s="14" t="s">
        <v>3047</v>
      </c>
      <c r="H1530" s="14" t="s">
        <v>3047</v>
      </c>
      <c r="I1530" s="9" t="s">
        <v>3047</v>
      </c>
      <c r="J1530" s="9">
        <v>16</v>
      </c>
      <c r="K1530" s="14">
        <f>IF($E1530="","",IFERROR(INDEX('01_Cad_Pecas'!$H$2:$H$5000,MATCH($E1530,'01_Cad_Pecas'!$D$2:$D$5000,0)),IFERROR(INDEX('01_Cad_Pecas'!$H$2:$H$5000,MATCH(VALUE($E1530),'01_Cad_Pecas'!$D$2:$D$5000,0)),"")))</f>
        <v>1.1000000000000001</v>
      </c>
      <c r="L1530" s="14">
        <f>IF($E1530="","",IFERROR(INDEX('01_Cad_Pecas'!$I$2:$I$5000,MATCH($E1530,'01_Cad_Pecas'!$D$2:$D$5000,0)),IFERROR(INDEX('01_Cad_Pecas'!$I$2:$I$5000,MATCH(VALUE($E1530),'01_Cad_Pecas'!$D$2:$D$5000,0)),"")))</f>
        <v>9.375E-2</v>
      </c>
      <c r="M1530" s="14">
        <f t="shared" si="224"/>
        <v>2.6</v>
      </c>
      <c r="N1530" s="14">
        <v>46206</v>
      </c>
      <c r="O1530" s="14">
        <v>16</v>
      </c>
      <c r="P1530" s="14"/>
      <c r="Q1530" s="14"/>
      <c r="R1530" s="14"/>
      <c r="S1530" s="14"/>
      <c r="T1530" s="14">
        <f t="shared" ref="T1530:T1558" si="229">IF(OR($J1530="",$O1530=""),"",$O1530/$J1530)</f>
        <v>1</v>
      </c>
      <c r="U1530" s="14" t="s">
        <v>36</v>
      </c>
      <c r="V1530" s="14"/>
      <c r="W1530" s="14"/>
      <c r="X1530" s="14"/>
      <c r="Y1530" s="14"/>
      <c r="Z1530" s="14"/>
      <c r="AA1530" s="11"/>
      <c r="AB1530" s="14" t="str">
        <f t="shared" si="225"/>
        <v>10210|10 FURADEIRAS</v>
      </c>
      <c r="AC1530" t="str">
        <f t="shared" si="226"/>
        <v>|10210|</v>
      </c>
      <c r="AD1530" t="str">
        <f t="shared" si="227"/>
        <v>10 FURADEIRAS</v>
      </c>
    </row>
    <row r="1531" spans="1:30" ht="24" customHeight="1" x14ac:dyDescent="0.35">
      <c r="A1531" s="35">
        <v>46206</v>
      </c>
      <c r="B1531" s="14" t="s">
        <v>3094</v>
      </c>
      <c r="C1531" s="14"/>
      <c r="D1531" s="14" t="s">
        <v>3047</v>
      </c>
      <c r="E1531" s="14" t="s">
        <v>3515</v>
      </c>
      <c r="F1531" s="14" t="s">
        <v>3255</v>
      </c>
      <c r="G1531" s="14" t="s">
        <v>3047</v>
      </c>
      <c r="H1531" s="14" t="s">
        <v>3047</v>
      </c>
      <c r="I1531" s="9" t="s">
        <v>3047</v>
      </c>
      <c r="J1531" s="9">
        <v>4</v>
      </c>
      <c r="K1531" s="14">
        <f>IF($E1531="","",IFERROR(INDEX('01_Cad_Pecas'!$H$2:$H$5000,MATCH($E1531,'01_Cad_Pecas'!$D$2:$D$5000,0)),IFERROR(INDEX('01_Cad_Pecas'!$H$2:$H$5000,MATCH(VALUE($E1531),'01_Cad_Pecas'!$D$2:$D$5000,0)),"")))</f>
        <v>1.1000000000000001</v>
      </c>
      <c r="L1531" s="14">
        <f>IF($E1531="","",IFERROR(INDEX('01_Cad_Pecas'!$I$2:$I$5000,MATCH($E1531,'01_Cad_Pecas'!$D$2:$D$5000,0)),IFERROR(INDEX('01_Cad_Pecas'!$I$2:$I$5000,MATCH(VALUE($E1531),'01_Cad_Pecas'!$D$2:$D$5000,0)),"")))</f>
        <v>9.375E-2</v>
      </c>
      <c r="M1531" s="14">
        <f t="shared" si="224"/>
        <v>1.4750000000000001</v>
      </c>
      <c r="N1531" s="14">
        <v>46206</v>
      </c>
      <c r="O1531" s="14">
        <v>4</v>
      </c>
      <c r="P1531" s="14"/>
      <c r="Q1531" s="14"/>
      <c r="R1531" s="14"/>
      <c r="S1531" s="14"/>
      <c r="T1531" s="14">
        <f t="shared" si="229"/>
        <v>1</v>
      </c>
      <c r="U1531" s="14" t="s">
        <v>36</v>
      </c>
      <c r="V1531" s="14"/>
      <c r="W1531" s="14"/>
      <c r="X1531" s="14"/>
      <c r="Y1531" s="14"/>
      <c r="Z1531" s="14"/>
      <c r="AA1531" s="11"/>
      <c r="AB1531" s="14" t="str">
        <f t="shared" si="225"/>
        <v>10210|10 FURADEIRAS</v>
      </c>
      <c r="AC1531" t="str">
        <f t="shared" si="226"/>
        <v>|10210|</v>
      </c>
      <c r="AD1531" t="str">
        <f t="shared" si="227"/>
        <v>10 FURADEIRAS</v>
      </c>
    </row>
    <row r="1532" spans="1:30" ht="24" customHeight="1" x14ac:dyDescent="0.35">
      <c r="A1532" s="35">
        <v>46206</v>
      </c>
      <c r="B1532" s="14" t="s">
        <v>3094</v>
      </c>
      <c r="C1532" s="14"/>
      <c r="D1532" s="14" t="s">
        <v>3047</v>
      </c>
      <c r="E1532" s="14" t="s">
        <v>3454</v>
      </c>
      <c r="F1532" s="14" t="s">
        <v>3194</v>
      </c>
      <c r="G1532" s="14" t="s">
        <v>3047</v>
      </c>
      <c r="H1532" s="14" t="s">
        <v>3047</v>
      </c>
      <c r="I1532" s="9" t="s">
        <v>3047</v>
      </c>
      <c r="J1532" s="9">
        <v>12</v>
      </c>
      <c r="K1532" s="14">
        <f>IF($E1532="","",IFERROR(INDEX('01_Cad_Pecas'!$H$2:$H$5000,MATCH($E1532,'01_Cad_Pecas'!$D$2:$D$5000,0)),IFERROR(INDEX('01_Cad_Pecas'!$H$2:$H$5000,MATCH(VALUE($E1532),'01_Cad_Pecas'!$D$2:$D$5000,0)),"")))</f>
        <v>1.1000000000000001</v>
      </c>
      <c r="L1532" s="14">
        <f>IF($E1532="","",IFERROR(INDEX('01_Cad_Pecas'!$I$2:$I$5000,MATCH($E1532,'01_Cad_Pecas'!$D$2:$D$5000,0)),IFERROR(INDEX('01_Cad_Pecas'!$I$2:$I$5000,MATCH(VALUE($E1532),'01_Cad_Pecas'!$D$2:$D$5000,0)),"")))</f>
        <v>9.375E-2</v>
      </c>
      <c r="M1532" s="14">
        <f t="shared" si="224"/>
        <v>2.2250000000000001</v>
      </c>
      <c r="N1532" s="14">
        <v>46206</v>
      </c>
      <c r="O1532" s="14">
        <v>12</v>
      </c>
      <c r="P1532" s="14"/>
      <c r="Q1532" s="14"/>
      <c r="R1532" s="14"/>
      <c r="S1532" s="14"/>
      <c r="T1532" s="14">
        <f t="shared" si="229"/>
        <v>1</v>
      </c>
      <c r="U1532" s="14" t="s">
        <v>36</v>
      </c>
      <c r="V1532" s="14"/>
      <c r="W1532" s="14"/>
      <c r="X1532" s="14"/>
      <c r="Y1532" s="14"/>
      <c r="Z1532" s="14"/>
      <c r="AA1532" s="11"/>
      <c r="AB1532" s="14" t="str">
        <f t="shared" si="225"/>
        <v>10210|10 FURADEIRAS</v>
      </c>
      <c r="AC1532" t="str">
        <f t="shared" si="226"/>
        <v>|10210|</v>
      </c>
      <c r="AD1532" t="str">
        <f t="shared" si="227"/>
        <v>10 FURADEIRAS</v>
      </c>
    </row>
    <row r="1533" spans="1:30" ht="24" customHeight="1" x14ac:dyDescent="0.35">
      <c r="A1533" s="35">
        <v>46206</v>
      </c>
      <c r="B1533" s="14" t="s">
        <v>3094</v>
      </c>
      <c r="C1533" s="14"/>
      <c r="D1533" s="14" t="s">
        <v>3047</v>
      </c>
      <c r="E1533" s="14" t="s">
        <v>3455</v>
      </c>
      <c r="F1533" s="14" t="s">
        <v>3195</v>
      </c>
      <c r="G1533" s="14" t="s">
        <v>3047</v>
      </c>
      <c r="H1533" s="14" t="s">
        <v>3047</v>
      </c>
      <c r="I1533" s="9" t="s">
        <v>3047</v>
      </c>
      <c r="J1533" s="9">
        <v>12</v>
      </c>
      <c r="K1533" s="14">
        <f>IF($E1533="","",IFERROR(INDEX('01_Cad_Pecas'!$H$2:$H$5000,MATCH($E1533,'01_Cad_Pecas'!$D$2:$D$5000,0)),IFERROR(INDEX('01_Cad_Pecas'!$H$2:$H$5000,MATCH(VALUE($E1533),'01_Cad_Pecas'!$D$2:$D$5000,0)),"")))</f>
        <v>1.1000000000000001</v>
      </c>
      <c r="L1533" s="14">
        <f>IF($E1533="","",IFERROR(INDEX('01_Cad_Pecas'!$I$2:$I$5000,MATCH($E1533,'01_Cad_Pecas'!$D$2:$D$5000,0)),IFERROR(INDEX('01_Cad_Pecas'!$I$2:$I$5000,MATCH(VALUE($E1533),'01_Cad_Pecas'!$D$2:$D$5000,0)),"")))</f>
        <v>9.375E-2</v>
      </c>
      <c r="M1533" s="14">
        <f t="shared" si="224"/>
        <v>2.2250000000000001</v>
      </c>
      <c r="N1533" s="14">
        <v>46206</v>
      </c>
      <c r="O1533" s="14">
        <v>12</v>
      </c>
      <c r="P1533" s="14"/>
      <c r="Q1533" s="14"/>
      <c r="R1533" s="14"/>
      <c r="S1533" s="14"/>
      <c r="T1533" s="14">
        <f t="shared" si="229"/>
        <v>1</v>
      </c>
      <c r="U1533" s="14" t="s">
        <v>36</v>
      </c>
      <c r="V1533" s="14"/>
      <c r="W1533" s="14"/>
      <c r="X1533" s="14"/>
      <c r="Y1533" s="14"/>
      <c r="Z1533" s="14"/>
      <c r="AA1533" s="11"/>
      <c r="AB1533" s="14" t="str">
        <f t="shared" si="225"/>
        <v>10210|10 FURADEIRAS</v>
      </c>
      <c r="AC1533" t="str">
        <f t="shared" si="226"/>
        <v>|10210|</v>
      </c>
      <c r="AD1533" t="str">
        <f t="shared" si="227"/>
        <v>10 FURADEIRAS</v>
      </c>
    </row>
    <row r="1534" spans="1:30" ht="24" customHeight="1" x14ac:dyDescent="0.35">
      <c r="A1534" s="35">
        <v>46206</v>
      </c>
      <c r="B1534" s="14" t="s">
        <v>3094</v>
      </c>
      <c r="C1534" s="14"/>
      <c r="D1534" s="14" t="s">
        <v>3047</v>
      </c>
      <c r="E1534" s="14" t="s">
        <v>3553</v>
      </c>
      <c r="F1534" s="14" t="s">
        <v>3159</v>
      </c>
      <c r="G1534" s="14" t="s">
        <v>3047</v>
      </c>
      <c r="H1534" s="14" t="s">
        <v>3047</v>
      </c>
      <c r="I1534" s="9" t="s">
        <v>3047</v>
      </c>
      <c r="J1534" s="9">
        <v>302</v>
      </c>
      <c r="K1534" s="14">
        <f>IF($E1534="","",IFERROR(INDEX('01_Cad_Pecas'!$H$2:$H$5000,MATCH($E1534,'01_Cad_Pecas'!$D$2:$D$5000,0)),IFERROR(INDEX('01_Cad_Pecas'!$H$2:$H$5000,MATCH(VALUE($E1534),'01_Cad_Pecas'!$D$2:$D$5000,0)),"")))</f>
        <v>7</v>
      </c>
      <c r="L1534" s="14">
        <f>IF($E1534="","",IFERROR(INDEX('01_Cad_Pecas'!$I$2:$I$5000,MATCH($E1534,'01_Cad_Pecas'!$D$2:$D$5000,0)),IFERROR(INDEX('01_Cad_Pecas'!$I$2:$I$5000,MATCH(VALUE($E1534),'01_Cad_Pecas'!$D$2:$D$5000,0)),"")))</f>
        <v>0.81</v>
      </c>
      <c r="M1534" s="14">
        <f t="shared" si="224"/>
        <v>251.62</v>
      </c>
      <c r="N1534" s="14">
        <v>46206</v>
      </c>
      <c r="O1534" s="14">
        <v>302</v>
      </c>
      <c r="P1534" s="14"/>
      <c r="Q1534" s="14"/>
      <c r="R1534" s="14"/>
      <c r="S1534" s="14"/>
      <c r="T1534" s="14">
        <f t="shared" si="229"/>
        <v>1</v>
      </c>
      <c r="U1534" s="14" t="s">
        <v>36</v>
      </c>
      <c r="V1534" s="14"/>
      <c r="W1534" s="14"/>
      <c r="X1534" s="14"/>
      <c r="Y1534" s="14"/>
      <c r="Z1534" s="14"/>
      <c r="AA1534" s="11"/>
      <c r="AB1534" s="14" t="str">
        <f t="shared" si="225"/>
        <v>10210|10 FURADEIRAS</v>
      </c>
      <c r="AC1534" t="str">
        <f t="shared" si="226"/>
        <v>|10210|</v>
      </c>
      <c r="AD1534" t="str">
        <f t="shared" si="227"/>
        <v>10 FURADEIRAS</v>
      </c>
    </row>
    <row r="1535" spans="1:30" ht="24" customHeight="1" x14ac:dyDescent="0.35">
      <c r="A1535" s="35">
        <v>46206</v>
      </c>
      <c r="B1535" s="14" t="s">
        <v>3094</v>
      </c>
      <c r="C1535" s="14"/>
      <c r="D1535" s="14" t="s">
        <v>3047</v>
      </c>
      <c r="E1535" s="14" t="s">
        <v>3421</v>
      </c>
      <c r="F1535" s="14" t="s">
        <v>3196</v>
      </c>
      <c r="G1535" s="14" t="s">
        <v>3047</v>
      </c>
      <c r="H1535" s="14" t="s">
        <v>3047</v>
      </c>
      <c r="I1535" s="9" t="s">
        <v>3047</v>
      </c>
      <c r="J1535" s="9">
        <v>244</v>
      </c>
      <c r="K1535" s="14">
        <f>IF($E1535="","",IFERROR(INDEX('01_Cad_Pecas'!$H$2:$H$5000,MATCH($E1535,'01_Cad_Pecas'!$D$2:$D$5000,0)),IFERROR(INDEX('01_Cad_Pecas'!$H$2:$H$5000,MATCH(VALUE($E1535),'01_Cad_Pecas'!$D$2:$D$5000,0)),"")))</f>
        <v>1.1000000000000001</v>
      </c>
      <c r="L1535" s="14">
        <f>IF($E1535="","",IFERROR(INDEX('01_Cad_Pecas'!$I$2:$I$5000,MATCH($E1535,'01_Cad_Pecas'!$D$2:$D$5000,0)),IFERROR(INDEX('01_Cad_Pecas'!$I$2:$I$5000,MATCH(VALUE($E1535),'01_Cad_Pecas'!$D$2:$D$5000,0)),"")))</f>
        <v>9.375E-2</v>
      </c>
      <c r="M1535" s="14">
        <f t="shared" si="224"/>
        <v>23.975000000000001</v>
      </c>
      <c r="N1535" s="14">
        <v>46206</v>
      </c>
      <c r="O1535" s="14">
        <v>244</v>
      </c>
      <c r="P1535" s="14"/>
      <c r="Q1535" s="14"/>
      <c r="R1535" s="14"/>
      <c r="S1535" s="14"/>
      <c r="T1535" s="14">
        <f t="shared" si="229"/>
        <v>1</v>
      </c>
      <c r="U1535" s="14" t="s">
        <v>36</v>
      </c>
      <c r="V1535" s="14"/>
      <c r="W1535" s="14"/>
      <c r="X1535" s="14"/>
      <c r="Y1535" s="14"/>
      <c r="Z1535" s="14"/>
      <c r="AA1535" s="11"/>
      <c r="AB1535" s="14" t="str">
        <f t="shared" si="225"/>
        <v>10210|10 FURADEIRAS</v>
      </c>
      <c r="AC1535" t="str">
        <f t="shared" si="226"/>
        <v>|10210|</v>
      </c>
      <c r="AD1535" t="str">
        <f t="shared" si="227"/>
        <v>10 FURADEIRAS</v>
      </c>
    </row>
    <row r="1536" spans="1:30" ht="24" customHeight="1" x14ac:dyDescent="0.35">
      <c r="A1536" s="35">
        <v>46206</v>
      </c>
      <c r="B1536" s="14" t="s">
        <v>3094</v>
      </c>
      <c r="C1536" s="14"/>
      <c r="D1536" s="14" t="s">
        <v>3047</v>
      </c>
      <c r="E1536" s="14" t="s">
        <v>3456</v>
      </c>
      <c r="F1536" s="14" t="s">
        <v>3197</v>
      </c>
      <c r="G1536" s="14" t="s">
        <v>3047</v>
      </c>
      <c r="H1536" s="14" t="s">
        <v>3047</v>
      </c>
      <c r="I1536" s="9" t="s">
        <v>3047</v>
      </c>
      <c r="J1536" s="9">
        <v>50</v>
      </c>
      <c r="K1536" s="14">
        <f>IF($E1536="","",IFERROR(INDEX('01_Cad_Pecas'!$H$2:$H$5000,MATCH($E1536,'01_Cad_Pecas'!$D$2:$D$5000,0)),IFERROR(INDEX('01_Cad_Pecas'!$H$2:$H$5000,MATCH(VALUE($E1536),'01_Cad_Pecas'!$D$2:$D$5000,0)),"")))</f>
        <v>1.1000000000000001</v>
      </c>
      <c r="L1536" s="14">
        <f>IF($E1536="","",IFERROR(INDEX('01_Cad_Pecas'!$I$2:$I$5000,MATCH($E1536,'01_Cad_Pecas'!$D$2:$D$5000,0)),IFERROR(INDEX('01_Cad_Pecas'!$I$2:$I$5000,MATCH(VALUE($E1536),'01_Cad_Pecas'!$D$2:$D$5000,0)),"")))</f>
        <v>9.375E-2</v>
      </c>
      <c r="M1536" s="14">
        <f t="shared" si="224"/>
        <v>5.7874999999999996</v>
      </c>
      <c r="N1536" s="14">
        <v>46206</v>
      </c>
      <c r="O1536" s="14">
        <v>50</v>
      </c>
      <c r="P1536" s="14"/>
      <c r="Q1536" s="14"/>
      <c r="R1536" s="14"/>
      <c r="S1536" s="14"/>
      <c r="T1536" s="14">
        <f t="shared" si="229"/>
        <v>1</v>
      </c>
      <c r="U1536" s="14" t="s">
        <v>36</v>
      </c>
      <c r="V1536" s="14"/>
      <c r="W1536" s="14"/>
      <c r="X1536" s="14"/>
      <c r="Y1536" s="14"/>
      <c r="Z1536" s="14"/>
      <c r="AA1536" s="11"/>
      <c r="AB1536" s="14" t="str">
        <f t="shared" si="225"/>
        <v>10210|10 FURADEIRAS</v>
      </c>
      <c r="AC1536" t="str">
        <f t="shared" si="226"/>
        <v>|10210|</v>
      </c>
      <c r="AD1536" t="str">
        <f t="shared" si="227"/>
        <v>10 FURADEIRAS</v>
      </c>
    </row>
    <row r="1537" spans="1:30" ht="24" customHeight="1" x14ac:dyDescent="0.35">
      <c r="A1537" s="35">
        <v>46206</v>
      </c>
      <c r="B1537" s="14" t="s">
        <v>3094</v>
      </c>
      <c r="C1537" s="14"/>
      <c r="D1537" s="14" t="s">
        <v>3047</v>
      </c>
      <c r="E1537" s="14" t="s">
        <v>3457</v>
      </c>
      <c r="F1537" s="14" t="s">
        <v>3198</v>
      </c>
      <c r="G1537" s="14" t="s">
        <v>3047</v>
      </c>
      <c r="H1537" s="14" t="s">
        <v>3047</v>
      </c>
      <c r="I1537" s="9" t="s">
        <v>3047</v>
      </c>
      <c r="J1537" s="9">
        <v>100</v>
      </c>
      <c r="K1537" s="14">
        <f>IF($E1537="","",IFERROR(INDEX('01_Cad_Pecas'!$H$2:$H$5000,MATCH($E1537,'01_Cad_Pecas'!$D$2:$D$5000,0)),IFERROR(INDEX('01_Cad_Pecas'!$H$2:$H$5000,MATCH(VALUE($E1537),'01_Cad_Pecas'!$D$2:$D$5000,0)),"")))</f>
        <v>1.1000000000000001</v>
      </c>
      <c r="L1537" s="14">
        <f>IF($E1537="","",IFERROR(INDEX('01_Cad_Pecas'!$I$2:$I$5000,MATCH($E1537,'01_Cad_Pecas'!$D$2:$D$5000,0)),IFERROR(INDEX('01_Cad_Pecas'!$I$2:$I$5000,MATCH(VALUE($E1537),'01_Cad_Pecas'!$D$2:$D$5000,0)),"")))</f>
        <v>9.375E-2</v>
      </c>
      <c r="M1537" s="14">
        <f t="shared" si="224"/>
        <v>10.475</v>
      </c>
      <c r="N1537" s="14">
        <v>46206</v>
      </c>
      <c r="O1537" s="14">
        <v>100</v>
      </c>
      <c r="P1537" s="14"/>
      <c r="Q1537" s="14"/>
      <c r="R1537" s="14"/>
      <c r="S1537" s="14"/>
      <c r="T1537" s="14">
        <f t="shared" si="229"/>
        <v>1</v>
      </c>
      <c r="U1537" s="14" t="s">
        <v>36</v>
      </c>
      <c r="V1537" s="14"/>
      <c r="W1537" s="14"/>
      <c r="X1537" s="14"/>
      <c r="Y1537" s="14"/>
      <c r="Z1537" s="14"/>
      <c r="AA1537" s="11"/>
      <c r="AB1537" s="14" t="str">
        <f t="shared" si="225"/>
        <v>10210|10 FURADEIRAS</v>
      </c>
      <c r="AC1537" t="str">
        <f t="shared" si="226"/>
        <v>|10210|</v>
      </c>
      <c r="AD1537" t="str">
        <f t="shared" si="227"/>
        <v>10 FURADEIRAS</v>
      </c>
    </row>
    <row r="1538" spans="1:30" ht="24" customHeight="1" x14ac:dyDescent="0.35">
      <c r="A1538" s="35">
        <v>46206</v>
      </c>
      <c r="B1538" s="14" t="s">
        <v>3094</v>
      </c>
      <c r="C1538" s="14"/>
      <c r="D1538" s="14" t="s">
        <v>3047</v>
      </c>
      <c r="E1538" s="14" t="s">
        <v>3422</v>
      </c>
      <c r="F1538" s="14" t="s">
        <v>3199</v>
      </c>
      <c r="G1538" s="14" t="s">
        <v>3047</v>
      </c>
      <c r="H1538" s="14" t="s">
        <v>3047</v>
      </c>
      <c r="I1538" s="9" t="s">
        <v>3047</v>
      </c>
      <c r="J1538" s="9">
        <v>11</v>
      </c>
      <c r="K1538" s="14">
        <f>IF($E1538="","",IFERROR(INDEX('01_Cad_Pecas'!$H$2:$H$5000,MATCH($E1538,'01_Cad_Pecas'!$D$2:$D$5000,0)),IFERROR(INDEX('01_Cad_Pecas'!$H$2:$H$5000,MATCH(VALUE($E1538),'01_Cad_Pecas'!$D$2:$D$5000,0)),"")))</f>
        <v>1.1000000000000001</v>
      </c>
      <c r="L1538" s="14">
        <f>IF($E1538="","",IFERROR(INDEX('01_Cad_Pecas'!$I$2:$I$5000,MATCH($E1538,'01_Cad_Pecas'!$D$2:$D$5000,0)),IFERROR(INDEX('01_Cad_Pecas'!$I$2:$I$5000,MATCH(VALUE($E1538),'01_Cad_Pecas'!$D$2:$D$5000,0)),"")))</f>
        <v>9.375E-2</v>
      </c>
      <c r="M1538" s="14">
        <f t="shared" si="224"/>
        <v>2.1312500000000001</v>
      </c>
      <c r="N1538" s="14">
        <v>46206</v>
      </c>
      <c r="O1538" s="14">
        <v>11</v>
      </c>
      <c r="P1538" s="14"/>
      <c r="Q1538" s="14"/>
      <c r="R1538" s="14"/>
      <c r="S1538" s="14"/>
      <c r="T1538" s="14">
        <f t="shared" si="229"/>
        <v>1</v>
      </c>
      <c r="U1538" s="14" t="s">
        <v>36</v>
      </c>
      <c r="V1538" s="14"/>
      <c r="W1538" s="14"/>
      <c r="X1538" s="14"/>
      <c r="Y1538" s="14"/>
      <c r="Z1538" s="14"/>
      <c r="AA1538" s="11"/>
      <c r="AB1538" s="14" t="str">
        <f t="shared" si="225"/>
        <v>10210|10 FURADEIRAS</v>
      </c>
      <c r="AC1538" t="str">
        <f t="shared" si="226"/>
        <v>|10210|</v>
      </c>
      <c r="AD1538" t="str">
        <f t="shared" si="227"/>
        <v>10 FURADEIRAS</v>
      </c>
    </row>
    <row r="1539" spans="1:30" ht="24" customHeight="1" x14ac:dyDescent="0.35">
      <c r="A1539" s="35">
        <v>46206</v>
      </c>
      <c r="B1539" s="14" t="s">
        <v>3094</v>
      </c>
      <c r="C1539" s="14"/>
      <c r="D1539" s="14" t="s">
        <v>3047</v>
      </c>
      <c r="E1539" s="14" t="s">
        <v>3423</v>
      </c>
      <c r="F1539" s="14" t="s">
        <v>3200</v>
      </c>
      <c r="G1539" s="14" t="s">
        <v>3047</v>
      </c>
      <c r="H1539" s="14" t="s">
        <v>3047</v>
      </c>
      <c r="I1539" s="9" t="s">
        <v>3047</v>
      </c>
      <c r="J1539" s="9">
        <v>22</v>
      </c>
      <c r="K1539" s="14">
        <f>IF($E1539="","",IFERROR(INDEX('01_Cad_Pecas'!$H$2:$H$5000,MATCH($E1539,'01_Cad_Pecas'!$D$2:$D$5000,0)),IFERROR(INDEX('01_Cad_Pecas'!$H$2:$H$5000,MATCH(VALUE($E1539),'01_Cad_Pecas'!$D$2:$D$5000,0)),"")))</f>
        <v>1.1000000000000001</v>
      </c>
      <c r="L1539" s="14">
        <f>IF($E1539="","",IFERROR(INDEX('01_Cad_Pecas'!$I$2:$I$5000,MATCH($E1539,'01_Cad_Pecas'!$D$2:$D$5000,0)),IFERROR(INDEX('01_Cad_Pecas'!$I$2:$I$5000,MATCH(VALUE($E1539),'01_Cad_Pecas'!$D$2:$D$5000,0)),"")))</f>
        <v>9.375E-2</v>
      </c>
      <c r="M1539" s="14">
        <f t="shared" si="224"/>
        <v>3.1625000000000001</v>
      </c>
      <c r="N1539" s="14">
        <v>46206</v>
      </c>
      <c r="O1539" s="14">
        <v>22</v>
      </c>
      <c r="P1539" s="14"/>
      <c r="Q1539" s="14"/>
      <c r="R1539" s="14"/>
      <c r="S1539" s="14"/>
      <c r="T1539" s="14">
        <f t="shared" si="229"/>
        <v>1</v>
      </c>
      <c r="U1539" s="14" t="s">
        <v>36</v>
      </c>
      <c r="V1539" s="14"/>
      <c r="W1539" s="14"/>
      <c r="X1539" s="14"/>
      <c r="Y1539" s="14"/>
      <c r="Z1539" s="14"/>
      <c r="AA1539" s="11"/>
      <c r="AB1539" s="14" t="str">
        <f t="shared" si="225"/>
        <v>10210|10 FURADEIRAS</v>
      </c>
      <c r="AC1539" t="str">
        <f t="shared" si="226"/>
        <v>|10210|</v>
      </c>
      <c r="AD1539" t="str">
        <f t="shared" si="227"/>
        <v>10 FURADEIRAS</v>
      </c>
    </row>
    <row r="1540" spans="1:30" ht="24" customHeight="1" x14ac:dyDescent="0.35">
      <c r="A1540" s="35">
        <v>46206</v>
      </c>
      <c r="B1540" s="14" t="s">
        <v>3094</v>
      </c>
      <c r="C1540" s="14"/>
      <c r="D1540" s="14" t="s">
        <v>3047</v>
      </c>
      <c r="E1540" s="14" t="s">
        <v>3556</v>
      </c>
      <c r="F1540" s="14" t="s">
        <v>3267</v>
      </c>
      <c r="G1540" s="14" t="s">
        <v>3047</v>
      </c>
      <c r="H1540" s="14" t="s">
        <v>3047</v>
      </c>
      <c r="I1540" s="9" t="s">
        <v>3047</v>
      </c>
      <c r="J1540" s="9">
        <v>146</v>
      </c>
      <c r="K1540" s="14">
        <f>IF($E1540="","",IFERROR(INDEX('01_Cad_Pecas'!$H$2:$H$5000,MATCH($E1540,'01_Cad_Pecas'!$D$2:$D$5000,0)),IFERROR(INDEX('01_Cad_Pecas'!$H$2:$H$5000,MATCH(VALUE($E1540),'01_Cad_Pecas'!$D$2:$D$5000,0)),"")))</f>
        <v>1.1000000000000001</v>
      </c>
      <c r="L1540" s="14">
        <f>IF($E1540="","",IFERROR(INDEX('01_Cad_Pecas'!$I$2:$I$5000,MATCH($E1540,'01_Cad_Pecas'!$D$2:$D$5000,0)),IFERROR(INDEX('01_Cad_Pecas'!$I$2:$I$5000,MATCH(VALUE($E1540),'01_Cad_Pecas'!$D$2:$D$5000,0)),"")))</f>
        <v>9.375E-2</v>
      </c>
      <c r="M1540" s="14">
        <f t="shared" si="224"/>
        <v>14.7875</v>
      </c>
      <c r="N1540" s="14">
        <v>46206</v>
      </c>
      <c r="O1540" s="14">
        <v>146</v>
      </c>
      <c r="P1540" s="14"/>
      <c r="Q1540" s="14"/>
      <c r="R1540" s="14"/>
      <c r="S1540" s="14"/>
      <c r="T1540" s="14">
        <f t="shared" si="229"/>
        <v>1</v>
      </c>
      <c r="U1540" s="14" t="s">
        <v>36</v>
      </c>
      <c r="V1540" s="14"/>
      <c r="W1540" s="14"/>
      <c r="X1540" s="14"/>
      <c r="Y1540" s="14"/>
      <c r="Z1540" s="14"/>
      <c r="AA1540" s="11"/>
      <c r="AB1540" s="14" t="str">
        <f t="shared" si="225"/>
        <v>10210|10 FURADEIRAS</v>
      </c>
      <c r="AC1540" t="str">
        <f t="shared" si="226"/>
        <v>|10210|</v>
      </c>
      <c r="AD1540" t="str">
        <f t="shared" si="227"/>
        <v>10 FURADEIRAS</v>
      </c>
    </row>
    <row r="1541" spans="1:30" ht="24" customHeight="1" x14ac:dyDescent="0.35">
      <c r="A1541" s="35">
        <v>46205</v>
      </c>
      <c r="B1541" s="14" t="s">
        <v>3095</v>
      </c>
      <c r="C1541" s="14"/>
      <c r="D1541" s="14" t="s">
        <v>3050</v>
      </c>
      <c r="E1541" s="14" t="s">
        <v>3394</v>
      </c>
      <c r="F1541" s="14" t="s">
        <v>477</v>
      </c>
      <c r="G1541" s="14" t="s">
        <v>3050</v>
      </c>
      <c r="H1541" s="14" t="s">
        <v>3050</v>
      </c>
      <c r="I1541" s="9" t="s">
        <v>3050</v>
      </c>
      <c r="J1541" s="9">
        <v>776</v>
      </c>
      <c r="K1541" s="14">
        <f>IF($E1541="","",IFERROR(INDEX('01_Cad_Pecas'!$H$2:$H$5000,MATCH($E1541,'01_Cad_Pecas'!$D$2:$D$5000,0)),IFERROR(INDEX('01_Cad_Pecas'!$H$2:$H$5000,MATCH(VALUE($E1541),'01_Cad_Pecas'!$D$2:$D$5000,0)),"")))</f>
        <v>0</v>
      </c>
      <c r="L1541" s="14">
        <f>IF($E1541="","",IFERROR(INDEX('01_Cad_Pecas'!$I$2:$I$5000,MATCH($E1541,'01_Cad_Pecas'!$D$2:$D$5000,0)),IFERROR(INDEX('01_Cad_Pecas'!$I$2:$I$5000,MATCH(VALUE($E1541),'01_Cad_Pecas'!$D$2:$D$5000,0)),"")))</f>
        <v>0.35</v>
      </c>
      <c r="M1541" s="14">
        <f t="shared" ref="M1541:M1604" si="230">IF(OR($J1541="",$L1541=""),"",IF($K1541="",0,$K1541)+$J1541*$L1541)</f>
        <v>271.59999999999997</v>
      </c>
      <c r="N1541" s="14">
        <v>46209</v>
      </c>
      <c r="O1541" s="14">
        <v>776</v>
      </c>
      <c r="P1541" s="14"/>
      <c r="Q1541" s="14"/>
      <c r="R1541" s="14"/>
      <c r="S1541" s="14"/>
      <c r="T1541" s="14">
        <f t="shared" si="229"/>
        <v>1</v>
      </c>
      <c r="U1541" s="14" t="s">
        <v>36</v>
      </c>
      <c r="V1541" s="14"/>
      <c r="W1541" s="14"/>
      <c r="X1541" s="14"/>
      <c r="Y1541" s="14"/>
      <c r="Z1541" s="14"/>
      <c r="AA1541" s="11"/>
      <c r="AB1541" s="14" t="str">
        <f t="shared" si="225"/>
        <v>10199,10201|33 MONTAGEM CADEIRA</v>
      </c>
      <c r="AC1541" t="str">
        <f t="shared" si="226"/>
        <v>|10199|10201|</v>
      </c>
      <c r="AD1541" t="str">
        <f t="shared" si="227"/>
        <v>33 MONTAGEM CADEIRA</v>
      </c>
    </row>
    <row r="1542" spans="1:30" ht="24" customHeight="1" x14ac:dyDescent="0.35">
      <c r="A1542" s="35">
        <v>46205</v>
      </c>
      <c r="B1542" s="14" t="s">
        <v>3095</v>
      </c>
      <c r="C1542" s="14"/>
      <c r="D1542" s="14" t="s">
        <v>3050</v>
      </c>
      <c r="E1542" s="14" t="s">
        <v>3395</v>
      </c>
      <c r="F1542" s="14" t="s">
        <v>3169</v>
      </c>
      <c r="G1542" s="14" t="s">
        <v>3050</v>
      </c>
      <c r="H1542" s="14" t="s">
        <v>3050</v>
      </c>
      <c r="I1542" s="9" t="s">
        <v>3050</v>
      </c>
      <c r="J1542" s="9">
        <v>600</v>
      </c>
      <c r="K1542" s="14">
        <f>IF($E1542="","",IFERROR(INDEX('01_Cad_Pecas'!$H$2:$H$5000,MATCH($E1542,'01_Cad_Pecas'!$D$2:$D$5000,0)),IFERROR(INDEX('01_Cad_Pecas'!$H$2:$H$5000,MATCH(VALUE($E1542),'01_Cad_Pecas'!$D$2:$D$5000,0)),"")))</f>
        <v>0</v>
      </c>
      <c r="L1542" s="14">
        <f>IF($E1542="","",IFERROR(INDEX('01_Cad_Pecas'!$I$2:$I$5000,MATCH($E1542,'01_Cad_Pecas'!$D$2:$D$5000,0)),IFERROR(INDEX('01_Cad_Pecas'!$I$2:$I$5000,MATCH(VALUE($E1542),'01_Cad_Pecas'!$D$2:$D$5000,0)),"")))</f>
        <v>0.35</v>
      </c>
      <c r="M1542" s="14">
        <f t="shared" si="230"/>
        <v>210</v>
      </c>
      <c r="N1542" s="14">
        <v>46209</v>
      </c>
      <c r="O1542" s="14">
        <v>600</v>
      </c>
      <c r="P1542" s="14"/>
      <c r="Q1542" s="14"/>
      <c r="R1542" s="14"/>
      <c r="S1542" s="14"/>
      <c r="T1542" s="14">
        <f t="shared" si="229"/>
        <v>1</v>
      </c>
      <c r="U1542" s="14" t="s">
        <v>36</v>
      </c>
      <c r="V1542" s="14"/>
      <c r="W1542" s="14"/>
      <c r="X1542" s="14"/>
      <c r="Y1542" s="14"/>
      <c r="Z1542" s="14"/>
      <c r="AA1542" s="11"/>
      <c r="AB1542" s="14" t="str">
        <f t="shared" si="225"/>
        <v>10199,10201|33 MONTAGEM CADEIRA</v>
      </c>
      <c r="AC1542" t="str">
        <f t="shared" si="226"/>
        <v>|10199|10201|</v>
      </c>
      <c r="AD1542" t="str">
        <f t="shared" si="227"/>
        <v>33 MONTAGEM CADEIRA</v>
      </c>
    </row>
    <row r="1543" spans="1:30" ht="24" customHeight="1" x14ac:dyDescent="0.35">
      <c r="A1543" s="35">
        <v>46205</v>
      </c>
      <c r="B1543" s="14" t="s">
        <v>3095</v>
      </c>
      <c r="C1543" s="14"/>
      <c r="D1543" s="14" t="s">
        <v>3050</v>
      </c>
      <c r="E1543" s="14" t="s">
        <v>3396</v>
      </c>
      <c r="F1543" s="14" t="s">
        <v>3174</v>
      </c>
      <c r="G1543" s="14" t="s">
        <v>3050</v>
      </c>
      <c r="H1543" s="14" t="s">
        <v>3050</v>
      </c>
      <c r="I1543" s="9" t="s">
        <v>3050</v>
      </c>
      <c r="J1543" s="9">
        <v>132</v>
      </c>
      <c r="K1543" s="14">
        <f>IF($E1543="","",IFERROR(INDEX('01_Cad_Pecas'!$H$2:$H$5000,MATCH($E1543,'01_Cad_Pecas'!$D$2:$D$5000,0)),IFERROR(INDEX('01_Cad_Pecas'!$H$2:$H$5000,MATCH(VALUE($E1543),'01_Cad_Pecas'!$D$2:$D$5000,0)),"")))</f>
        <v>0</v>
      </c>
      <c r="L1543" s="14">
        <f>IF($E1543="","",IFERROR(INDEX('01_Cad_Pecas'!$I$2:$I$5000,MATCH($E1543,'01_Cad_Pecas'!$D$2:$D$5000,0)),IFERROR(INDEX('01_Cad_Pecas'!$I$2:$I$5000,MATCH(VALUE($E1543),'01_Cad_Pecas'!$D$2:$D$5000,0)),"")))</f>
        <v>0.35</v>
      </c>
      <c r="M1543" s="14">
        <f t="shared" si="230"/>
        <v>46.199999999999996</v>
      </c>
      <c r="N1543" s="14">
        <v>46209</v>
      </c>
      <c r="O1543" s="14">
        <v>132</v>
      </c>
      <c r="P1543" s="14"/>
      <c r="Q1543" s="14"/>
      <c r="R1543" s="14"/>
      <c r="S1543" s="14"/>
      <c r="T1543" s="14">
        <f t="shared" si="229"/>
        <v>1</v>
      </c>
      <c r="U1543" s="14" t="s">
        <v>36</v>
      </c>
      <c r="V1543" s="14"/>
      <c r="W1543" s="14"/>
      <c r="X1543" s="14"/>
      <c r="Y1543" s="14"/>
      <c r="Z1543" s="14"/>
      <c r="AA1543" s="11"/>
      <c r="AB1543" s="14" t="str">
        <f t="shared" ref="AB1543:AB1606" si="231">B1543&amp;"|"&amp;I1543</f>
        <v>10199,10201|33 MONTAGEM CADEIRA</v>
      </c>
      <c r="AC1543" t="str">
        <f t="shared" ref="AC1543:AC1606" si="232">IF($B1543="","","|"&amp;SUBSTITUTE(TRIM(SUBSTITUTE(SUBSTITUTE(SUBSTITUTE(SUBSTITUTE(SUBSTITUTE(SUBSTITUTE(SUBSTITUTE(SUBSTITUTE(SUBSTITUTE(SUBSTITUTE(SUBSTITUTE(SUBSTITUTE(SUBSTITUTE(SUBSTITUTE(TRIM($B1543&amp;""),CHAR(10)," "),CHAR(13)," "),"."," "),";"," "),","," "),"/"," "),"+"," "),"-"," "),"  "," "),"  "," "),"  "," "),"  "," "),"  "," "),"  "," "))," ","|")&amp;"|")</f>
        <v>|10199|10201|</v>
      </c>
      <c r="AD1543" t="str">
        <f t="shared" ref="AD1543:AD1606" si="233">TRIM($I1543&amp;"")</f>
        <v>33 MONTAGEM CADEIRA</v>
      </c>
    </row>
    <row r="1544" spans="1:30" ht="24" customHeight="1" x14ac:dyDescent="0.35">
      <c r="A1544" s="35">
        <v>46205</v>
      </c>
      <c r="B1544" s="14" t="s">
        <v>3095</v>
      </c>
      <c r="C1544" s="14"/>
      <c r="D1544" s="14" t="s">
        <v>3050</v>
      </c>
      <c r="E1544" s="14" t="s">
        <v>3397</v>
      </c>
      <c r="F1544" s="14" t="s">
        <v>3170</v>
      </c>
      <c r="G1544" s="14" t="s">
        <v>3050</v>
      </c>
      <c r="H1544" s="14" t="s">
        <v>3050</v>
      </c>
      <c r="I1544" s="9" t="s">
        <v>3050</v>
      </c>
      <c r="J1544" s="9">
        <v>44</v>
      </c>
      <c r="K1544" s="14">
        <f>IF($E1544="","",IFERROR(INDEX('01_Cad_Pecas'!$H$2:$H$5000,MATCH($E1544,'01_Cad_Pecas'!$D$2:$D$5000,0)),IFERROR(INDEX('01_Cad_Pecas'!$H$2:$H$5000,MATCH(VALUE($E1544),'01_Cad_Pecas'!$D$2:$D$5000,0)),"")))</f>
        <v>0</v>
      </c>
      <c r="L1544" s="14">
        <f>IF($E1544="","",IFERROR(INDEX('01_Cad_Pecas'!$I$2:$I$5000,MATCH($E1544,'01_Cad_Pecas'!$D$2:$D$5000,0)),IFERROR(INDEX('01_Cad_Pecas'!$I$2:$I$5000,MATCH(VALUE($E1544),'01_Cad_Pecas'!$D$2:$D$5000,0)),"")))</f>
        <v>0.35</v>
      </c>
      <c r="M1544" s="14">
        <f t="shared" si="230"/>
        <v>15.399999999999999</v>
      </c>
      <c r="N1544" s="14">
        <v>46209</v>
      </c>
      <c r="O1544" s="14">
        <v>44</v>
      </c>
      <c r="P1544" s="14"/>
      <c r="Q1544" s="14"/>
      <c r="R1544" s="14"/>
      <c r="S1544" s="14"/>
      <c r="T1544" s="14">
        <f t="shared" si="229"/>
        <v>1</v>
      </c>
      <c r="U1544" s="14" t="s">
        <v>36</v>
      </c>
      <c r="V1544" s="14"/>
      <c r="W1544" s="14"/>
      <c r="X1544" s="14"/>
      <c r="Y1544" s="14"/>
      <c r="Z1544" s="14"/>
      <c r="AA1544" s="11"/>
      <c r="AB1544" s="14" t="str">
        <f t="shared" si="231"/>
        <v>10199,10201|33 MONTAGEM CADEIRA</v>
      </c>
      <c r="AC1544" t="str">
        <f t="shared" si="232"/>
        <v>|10199|10201|</v>
      </c>
      <c r="AD1544" t="str">
        <f t="shared" si="233"/>
        <v>33 MONTAGEM CADEIRA</v>
      </c>
    </row>
    <row r="1545" spans="1:30" ht="24" customHeight="1" x14ac:dyDescent="0.35">
      <c r="A1545" s="35">
        <v>46209</v>
      </c>
      <c r="B1545" s="14" t="s">
        <v>3091</v>
      </c>
      <c r="C1545" s="14"/>
      <c r="D1545" s="14" t="s">
        <v>3050</v>
      </c>
      <c r="E1545" s="14" t="s">
        <v>3403</v>
      </c>
      <c r="F1545" s="14" t="s">
        <v>482</v>
      </c>
      <c r="G1545" s="14" t="s">
        <v>3050</v>
      </c>
      <c r="H1545" s="14" t="s">
        <v>3050</v>
      </c>
      <c r="I1545" s="9" t="s">
        <v>3050</v>
      </c>
      <c r="J1545" s="9">
        <v>4</v>
      </c>
      <c r="K1545" s="14">
        <f>IF($E1545="","",IFERROR(INDEX('01_Cad_Pecas'!$H$2:$H$5000,MATCH($E1545,'01_Cad_Pecas'!$D$2:$D$5000,0)),IFERROR(INDEX('01_Cad_Pecas'!$H$2:$H$5000,MATCH(VALUE($E1545),'01_Cad_Pecas'!$D$2:$D$5000,0)),"")))</f>
        <v>0</v>
      </c>
      <c r="L1545" s="14">
        <f>IF($E1545="","",IFERROR(INDEX('01_Cad_Pecas'!$I$2:$I$5000,MATCH($E1545,'01_Cad_Pecas'!$D$2:$D$5000,0)),IFERROR(INDEX('01_Cad_Pecas'!$I$2:$I$5000,MATCH(VALUE($E1545),'01_Cad_Pecas'!$D$2:$D$5000,0)),"")))</f>
        <v>0.35</v>
      </c>
      <c r="M1545" s="14">
        <f t="shared" si="230"/>
        <v>1.4</v>
      </c>
      <c r="N1545" s="14">
        <v>46209</v>
      </c>
      <c r="O1545" s="14">
        <v>4</v>
      </c>
      <c r="P1545" s="14"/>
      <c r="Q1545" s="14"/>
      <c r="R1545" s="14"/>
      <c r="S1545" s="14"/>
      <c r="T1545" s="14">
        <f t="shared" si="229"/>
        <v>1</v>
      </c>
      <c r="U1545" s="14" t="s">
        <v>36</v>
      </c>
      <c r="V1545" s="14"/>
      <c r="W1545" s="14"/>
      <c r="X1545" s="14"/>
      <c r="Y1545" s="14"/>
      <c r="Z1545" s="14"/>
      <c r="AA1545" s="11"/>
      <c r="AB1545" s="14" t="str">
        <f t="shared" si="231"/>
        <v>10200,10202,10205|33 MONTAGEM CADEIRA</v>
      </c>
      <c r="AC1545" t="str">
        <f t="shared" si="232"/>
        <v>|10200|10202|10205|</v>
      </c>
      <c r="AD1545" t="str">
        <f t="shared" si="233"/>
        <v>33 MONTAGEM CADEIRA</v>
      </c>
    </row>
    <row r="1546" spans="1:30" ht="24" customHeight="1" x14ac:dyDescent="0.35">
      <c r="A1546" s="35">
        <v>46209</v>
      </c>
      <c r="B1546" s="14" t="s">
        <v>3091</v>
      </c>
      <c r="C1546" s="14"/>
      <c r="D1546" s="14" t="s">
        <v>3050</v>
      </c>
      <c r="E1546" s="14" t="s">
        <v>3394</v>
      </c>
      <c r="F1546" s="14" t="s">
        <v>477</v>
      </c>
      <c r="G1546" s="14" t="s">
        <v>3050</v>
      </c>
      <c r="H1546" s="14" t="s">
        <v>3050</v>
      </c>
      <c r="I1546" s="9" t="s">
        <v>3050</v>
      </c>
      <c r="J1546" s="9">
        <v>70</v>
      </c>
      <c r="K1546" s="14">
        <f>IF($E1546="","",IFERROR(INDEX('01_Cad_Pecas'!$H$2:$H$5000,MATCH($E1546,'01_Cad_Pecas'!$D$2:$D$5000,0)),IFERROR(INDEX('01_Cad_Pecas'!$H$2:$H$5000,MATCH(VALUE($E1546),'01_Cad_Pecas'!$D$2:$D$5000,0)),"")))</f>
        <v>0</v>
      </c>
      <c r="L1546" s="14">
        <f>IF($E1546="","",IFERROR(INDEX('01_Cad_Pecas'!$I$2:$I$5000,MATCH($E1546,'01_Cad_Pecas'!$D$2:$D$5000,0)),IFERROR(INDEX('01_Cad_Pecas'!$I$2:$I$5000,MATCH(VALUE($E1546),'01_Cad_Pecas'!$D$2:$D$5000,0)),"")))</f>
        <v>0.35</v>
      </c>
      <c r="M1546" s="14">
        <f t="shared" si="230"/>
        <v>24.5</v>
      </c>
      <c r="N1546" s="14">
        <v>46209</v>
      </c>
      <c r="O1546" s="14">
        <v>70</v>
      </c>
      <c r="P1546" s="14"/>
      <c r="Q1546" s="14"/>
      <c r="R1546" s="14"/>
      <c r="S1546" s="14"/>
      <c r="T1546" s="14">
        <f t="shared" si="229"/>
        <v>1</v>
      </c>
      <c r="U1546" s="14" t="s">
        <v>36</v>
      </c>
      <c r="V1546" s="14"/>
      <c r="W1546" s="14"/>
      <c r="X1546" s="14"/>
      <c r="Y1546" s="14"/>
      <c r="Z1546" s="14"/>
      <c r="AA1546" s="11"/>
      <c r="AB1546" s="14" t="str">
        <f t="shared" si="231"/>
        <v>10200,10202,10205|33 MONTAGEM CADEIRA</v>
      </c>
      <c r="AC1546" t="str">
        <f t="shared" si="232"/>
        <v>|10200|10202|10205|</v>
      </c>
      <c r="AD1546" t="str">
        <f t="shared" si="233"/>
        <v>33 MONTAGEM CADEIRA</v>
      </c>
    </row>
    <row r="1547" spans="1:30" ht="24" customHeight="1" x14ac:dyDescent="0.35">
      <c r="A1547" s="35">
        <v>46209</v>
      </c>
      <c r="B1547" s="14" t="s">
        <v>3091</v>
      </c>
      <c r="C1547" s="14"/>
      <c r="D1547" s="14" t="s">
        <v>3050</v>
      </c>
      <c r="E1547" s="14" t="s">
        <v>3396</v>
      </c>
      <c r="F1547" s="14" t="s">
        <v>3174</v>
      </c>
      <c r="G1547" s="14" t="s">
        <v>3050</v>
      </c>
      <c r="H1547" s="14" t="s">
        <v>3050</v>
      </c>
      <c r="I1547" s="9" t="s">
        <v>3050</v>
      </c>
      <c r="J1547" s="9">
        <v>6</v>
      </c>
      <c r="K1547" s="14">
        <f>IF($E1547="","",IFERROR(INDEX('01_Cad_Pecas'!$H$2:$H$5000,MATCH($E1547,'01_Cad_Pecas'!$D$2:$D$5000,0)),IFERROR(INDEX('01_Cad_Pecas'!$H$2:$H$5000,MATCH(VALUE($E1547),'01_Cad_Pecas'!$D$2:$D$5000,0)),"")))</f>
        <v>0</v>
      </c>
      <c r="L1547" s="14">
        <f>IF($E1547="","",IFERROR(INDEX('01_Cad_Pecas'!$I$2:$I$5000,MATCH($E1547,'01_Cad_Pecas'!$D$2:$D$5000,0)),IFERROR(INDEX('01_Cad_Pecas'!$I$2:$I$5000,MATCH(VALUE($E1547),'01_Cad_Pecas'!$D$2:$D$5000,0)),"")))</f>
        <v>0.35</v>
      </c>
      <c r="M1547" s="14">
        <f t="shared" si="230"/>
        <v>2.0999999999999996</v>
      </c>
      <c r="N1547" s="14">
        <v>46209</v>
      </c>
      <c r="O1547" s="14">
        <v>6</v>
      </c>
      <c r="P1547" s="14"/>
      <c r="Q1547" s="14"/>
      <c r="R1547" s="14"/>
      <c r="S1547" s="14"/>
      <c r="T1547" s="14">
        <f t="shared" si="229"/>
        <v>1</v>
      </c>
      <c r="U1547" s="14" t="s">
        <v>36</v>
      </c>
      <c r="V1547" s="14"/>
      <c r="W1547" s="14"/>
      <c r="X1547" s="14"/>
      <c r="Y1547" s="14"/>
      <c r="Z1547" s="14"/>
      <c r="AA1547" s="11"/>
      <c r="AB1547" s="14" t="str">
        <f t="shared" si="231"/>
        <v>10200,10202,10205|33 MONTAGEM CADEIRA</v>
      </c>
      <c r="AC1547" t="str">
        <f t="shared" si="232"/>
        <v>|10200|10202|10205|</v>
      </c>
      <c r="AD1547" t="str">
        <f t="shared" si="233"/>
        <v>33 MONTAGEM CADEIRA</v>
      </c>
    </row>
    <row r="1548" spans="1:30" ht="24" customHeight="1" x14ac:dyDescent="0.35">
      <c r="A1548" s="35">
        <v>46209</v>
      </c>
      <c r="B1548" s="14" t="s">
        <v>3091</v>
      </c>
      <c r="C1548" s="14"/>
      <c r="D1548" s="14" t="s">
        <v>3050</v>
      </c>
      <c r="E1548" s="14" t="s">
        <v>3397</v>
      </c>
      <c r="F1548" s="14" t="s">
        <v>3170</v>
      </c>
      <c r="G1548" s="14" t="s">
        <v>3050</v>
      </c>
      <c r="H1548" s="14" t="s">
        <v>3050</v>
      </c>
      <c r="I1548" s="9" t="s">
        <v>3050</v>
      </c>
      <c r="J1548" s="9">
        <v>60</v>
      </c>
      <c r="K1548" s="14">
        <f>IF($E1548="","",IFERROR(INDEX('01_Cad_Pecas'!$H$2:$H$5000,MATCH($E1548,'01_Cad_Pecas'!$D$2:$D$5000,0)),IFERROR(INDEX('01_Cad_Pecas'!$H$2:$H$5000,MATCH(VALUE($E1548),'01_Cad_Pecas'!$D$2:$D$5000,0)),"")))</f>
        <v>0</v>
      </c>
      <c r="L1548" s="14">
        <f>IF($E1548="","",IFERROR(INDEX('01_Cad_Pecas'!$I$2:$I$5000,MATCH($E1548,'01_Cad_Pecas'!$D$2:$D$5000,0)),IFERROR(INDEX('01_Cad_Pecas'!$I$2:$I$5000,MATCH(VALUE($E1548),'01_Cad_Pecas'!$D$2:$D$5000,0)),"")))</f>
        <v>0.35</v>
      </c>
      <c r="M1548" s="14">
        <f t="shared" si="230"/>
        <v>21</v>
      </c>
      <c r="N1548" s="14">
        <v>46209</v>
      </c>
      <c r="O1548" s="14">
        <v>60</v>
      </c>
      <c r="P1548" s="14"/>
      <c r="Q1548" s="14"/>
      <c r="R1548" s="14"/>
      <c r="S1548" s="14"/>
      <c r="T1548" s="14">
        <f t="shared" si="229"/>
        <v>1</v>
      </c>
      <c r="U1548" s="14" t="s">
        <v>36</v>
      </c>
      <c r="V1548" s="14"/>
      <c r="W1548" s="14"/>
      <c r="X1548" s="14"/>
      <c r="Y1548" s="14"/>
      <c r="Z1548" s="14"/>
      <c r="AA1548" s="11"/>
      <c r="AB1548" s="14" t="str">
        <f t="shared" si="231"/>
        <v>10200,10202,10205|33 MONTAGEM CADEIRA</v>
      </c>
      <c r="AC1548" t="str">
        <f t="shared" si="232"/>
        <v>|10200|10202|10205|</v>
      </c>
      <c r="AD1548" t="str">
        <f t="shared" si="233"/>
        <v>33 MONTAGEM CADEIRA</v>
      </c>
    </row>
    <row r="1549" spans="1:30" ht="24" customHeight="1" x14ac:dyDescent="0.35">
      <c r="A1549" s="35">
        <v>46209</v>
      </c>
      <c r="B1549" s="14" t="s">
        <v>3091</v>
      </c>
      <c r="C1549" s="14"/>
      <c r="D1549" s="14" t="s">
        <v>3050</v>
      </c>
      <c r="E1549" s="14" t="s">
        <v>3540</v>
      </c>
      <c r="F1549" s="14" t="s">
        <v>3293</v>
      </c>
      <c r="G1549" s="14" t="s">
        <v>3050</v>
      </c>
      <c r="H1549" s="14" t="s">
        <v>3050</v>
      </c>
      <c r="I1549" s="9" t="s">
        <v>3050</v>
      </c>
      <c r="J1549" s="9">
        <v>8</v>
      </c>
      <c r="K1549" s="14">
        <f>IF($E1549="","",IFERROR(INDEX('01_Cad_Pecas'!$H$2:$H$5000,MATCH($E1549,'01_Cad_Pecas'!$D$2:$D$5000,0)),IFERROR(INDEX('01_Cad_Pecas'!$H$2:$H$5000,MATCH(VALUE($E1549),'01_Cad_Pecas'!$D$2:$D$5000,0)),"")))</f>
        <v>1.1000000000000001</v>
      </c>
      <c r="L1549" s="14">
        <f>IF($E1549="","",IFERROR(INDEX('01_Cad_Pecas'!$I$2:$I$5000,MATCH($E1549,'01_Cad_Pecas'!$D$2:$D$5000,0)),IFERROR(INDEX('01_Cad_Pecas'!$I$2:$I$5000,MATCH(VALUE($E1549),'01_Cad_Pecas'!$D$2:$D$5000,0)),"")))</f>
        <v>9.375E-2</v>
      </c>
      <c r="M1549" s="14">
        <f t="shared" si="230"/>
        <v>1.85</v>
      </c>
      <c r="N1549" s="14">
        <v>46209</v>
      </c>
      <c r="O1549" s="14">
        <v>8</v>
      </c>
      <c r="P1549" s="14"/>
      <c r="Q1549" s="14"/>
      <c r="R1549" s="14"/>
      <c r="S1549" s="14"/>
      <c r="T1549" s="14">
        <f t="shared" si="229"/>
        <v>1</v>
      </c>
      <c r="U1549" s="14" t="s">
        <v>36</v>
      </c>
      <c r="V1549" s="14"/>
      <c r="W1549" s="14"/>
      <c r="X1549" s="14"/>
      <c r="Y1549" s="14"/>
      <c r="Z1549" s="14"/>
      <c r="AA1549" s="11"/>
      <c r="AB1549" s="14" t="str">
        <f t="shared" si="231"/>
        <v>10200,10202,10205|33 MONTAGEM CADEIRA</v>
      </c>
      <c r="AC1549" t="str">
        <f t="shared" si="232"/>
        <v>|10200|10202|10205|</v>
      </c>
      <c r="AD1549" t="str">
        <f t="shared" si="233"/>
        <v>33 MONTAGEM CADEIRA</v>
      </c>
    </row>
    <row r="1550" spans="1:30" ht="24" customHeight="1" x14ac:dyDescent="0.35">
      <c r="A1550" s="35">
        <v>46210</v>
      </c>
      <c r="B1550" s="14" t="s">
        <v>3094</v>
      </c>
      <c r="C1550" s="14"/>
      <c r="D1550" s="14" t="s">
        <v>3050</v>
      </c>
      <c r="E1550" s="14" t="s">
        <v>3541</v>
      </c>
      <c r="F1550" s="14" t="s">
        <v>3296</v>
      </c>
      <c r="G1550" s="14" t="s">
        <v>3050</v>
      </c>
      <c r="H1550" s="14" t="s">
        <v>3050</v>
      </c>
      <c r="I1550" s="9" t="s">
        <v>3050</v>
      </c>
      <c r="J1550" s="9">
        <v>110</v>
      </c>
      <c r="K1550" s="14">
        <f>IF($E1550="","",IFERROR(INDEX('01_Cad_Pecas'!$H$2:$H$5000,MATCH($E1550,'01_Cad_Pecas'!$D$2:$D$5000,0)),IFERROR(INDEX('01_Cad_Pecas'!$H$2:$H$5000,MATCH(VALUE($E1550),'01_Cad_Pecas'!$D$2:$D$5000,0)),"")))</f>
        <v>1.1000000000000001</v>
      </c>
      <c r="L1550" s="14">
        <f>IF($E1550="","",IFERROR(INDEX('01_Cad_Pecas'!$I$2:$I$5000,MATCH($E1550,'01_Cad_Pecas'!$D$2:$D$5000,0)),IFERROR(INDEX('01_Cad_Pecas'!$I$2:$I$5000,MATCH(VALUE($E1550),'01_Cad_Pecas'!$D$2:$D$5000,0)),"")))</f>
        <v>9.375E-2</v>
      </c>
      <c r="M1550" s="14">
        <f t="shared" si="230"/>
        <v>11.4125</v>
      </c>
      <c r="N1550" s="14">
        <v>46211</v>
      </c>
      <c r="O1550" s="14">
        <v>110</v>
      </c>
      <c r="P1550" s="14"/>
      <c r="Q1550" s="14"/>
      <c r="R1550" s="14"/>
      <c r="S1550" s="14"/>
      <c r="T1550" s="14">
        <f t="shared" si="229"/>
        <v>1</v>
      </c>
      <c r="U1550" s="14" t="s">
        <v>36</v>
      </c>
      <c r="V1550" s="14"/>
      <c r="W1550" s="14"/>
      <c r="X1550" s="14"/>
      <c r="Y1550" s="14"/>
      <c r="Z1550" s="14"/>
      <c r="AA1550" s="11"/>
      <c r="AB1550" s="14" t="str">
        <f t="shared" si="231"/>
        <v>10210|33 MONTAGEM CADEIRA</v>
      </c>
      <c r="AC1550" t="str">
        <f t="shared" si="232"/>
        <v>|10210|</v>
      </c>
      <c r="AD1550" t="str">
        <f t="shared" si="233"/>
        <v>33 MONTAGEM CADEIRA</v>
      </c>
    </row>
    <row r="1551" spans="1:30" ht="24" customHeight="1" x14ac:dyDescent="0.35">
      <c r="A1551" s="35">
        <v>46210</v>
      </c>
      <c r="B1551" s="14" t="s">
        <v>3094</v>
      </c>
      <c r="C1551" s="14"/>
      <c r="D1551" s="14" t="s">
        <v>3050</v>
      </c>
      <c r="E1551" s="14" t="s">
        <v>3394</v>
      </c>
      <c r="F1551" s="14" t="s">
        <v>477</v>
      </c>
      <c r="G1551" s="14" t="s">
        <v>3050</v>
      </c>
      <c r="H1551" s="14" t="s">
        <v>3050</v>
      </c>
      <c r="I1551" s="9" t="s">
        <v>3050</v>
      </c>
      <c r="J1551" s="9">
        <v>666</v>
      </c>
      <c r="K1551" s="14">
        <f>IF($E1551="","",IFERROR(INDEX('01_Cad_Pecas'!$H$2:$H$5000,MATCH($E1551,'01_Cad_Pecas'!$D$2:$D$5000,0)),IFERROR(INDEX('01_Cad_Pecas'!$H$2:$H$5000,MATCH(VALUE($E1551),'01_Cad_Pecas'!$D$2:$D$5000,0)),"")))</f>
        <v>0</v>
      </c>
      <c r="L1551" s="14">
        <f>IF($E1551="","",IFERROR(INDEX('01_Cad_Pecas'!$I$2:$I$5000,MATCH($E1551,'01_Cad_Pecas'!$D$2:$D$5000,0)),IFERROR(INDEX('01_Cad_Pecas'!$I$2:$I$5000,MATCH(VALUE($E1551),'01_Cad_Pecas'!$D$2:$D$5000,0)),"")))</f>
        <v>0.35</v>
      </c>
      <c r="M1551" s="14">
        <f t="shared" si="230"/>
        <v>233.1</v>
      </c>
      <c r="N1551" s="14">
        <v>46211</v>
      </c>
      <c r="O1551" s="14">
        <v>666</v>
      </c>
      <c r="P1551" s="14"/>
      <c r="Q1551" s="14"/>
      <c r="R1551" s="14"/>
      <c r="S1551" s="14"/>
      <c r="T1551" s="14">
        <f t="shared" si="229"/>
        <v>1</v>
      </c>
      <c r="U1551" s="14" t="s">
        <v>36</v>
      </c>
      <c r="V1551" s="14"/>
      <c r="W1551" s="14"/>
      <c r="X1551" s="14"/>
      <c r="Y1551" s="14"/>
      <c r="Z1551" s="14"/>
      <c r="AA1551" s="11"/>
      <c r="AB1551" s="14" t="str">
        <f t="shared" si="231"/>
        <v>10210|33 MONTAGEM CADEIRA</v>
      </c>
      <c r="AC1551" t="str">
        <f t="shared" si="232"/>
        <v>|10210|</v>
      </c>
      <c r="AD1551" t="str">
        <f t="shared" si="233"/>
        <v>33 MONTAGEM CADEIRA</v>
      </c>
    </row>
    <row r="1552" spans="1:30" ht="24" customHeight="1" x14ac:dyDescent="0.35">
      <c r="A1552" s="35">
        <v>46210</v>
      </c>
      <c r="B1552" s="14" t="s">
        <v>3094</v>
      </c>
      <c r="C1552" s="14"/>
      <c r="D1552" s="14" t="s">
        <v>3050</v>
      </c>
      <c r="E1552" s="14" t="s">
        <v>3395</v>
      </c>
      <c r="F1552" s="14" t="s">
        <v>3169</v>
      </c>
      <c r="G1552" s="14" t="s">
        <v>3050</v>
      </c>
      <c r="H1552" s="14" t="s">
        <v>3050</v>
      </c>
      <c r="I1552" s="9" t="s">
        <v>3050</v>
      </c>
      <c r="J1552" s="9">
        <v>38</v>
      </c>
      <c r="K1552" s="14">
        <f>IF($E1552="","",IFERROR(INDEX('01_Cad_Pecas'!$H$2:$H$5000,MATCH($E1552,'01_Cad_Pecas'!$D$2:$D$5000,0)),IFERROR(INDEX('01_Cad_Pecas'!$H$2:$H$5000,MATCH(VALUE($E1552),'01_Cad_Pecas'!$D$2:$D$5000,0)),"")))</f>
        <v>0</v>
      </c>
      <c r="L1552" s="14">
        <f>IF($E1552="","",IFERROR(INDEX('01_Cad_Pecas'!$I$2:$I$5000,MATCH($E1552,'01_Cad_Pecas'!$D$2:$D$5000,0)),IFERROR(INDEX('01_Cad_Pecas'!$I$2:$I$5000,MATCH(VALUE($E1552),'01_Cad_Pecas'!$D$2:$D$5000,0)),"")))</f>
        <v>0.35</v>
      </c>
      <c r="M1552" s="14">
        <f t="shared" si="230"/>
        <v>13.299999999999999</v>
      </c>
      <c r="N1552" s="14">
        <v>46211</v>
      </c>
      <c r="O1552" s="14">
        <v>38</v>
      </c>
      <c r="P1552" s="14"/>
      <c r="Q1552" s="14"/>
      <c r="R1552" s="14"/>
      <c r="S1552" s="14"/>
      <c r="T1552" s="14">
        <f t="shared" si="229"/>
        <v>1</v>
      </c>
      <c r="U1552" s="14" t="s">
        <v>36</v>
      </c>
      <c r="V1552" s="14"/>
      <c r="W1552" s="14"/>
      <c r="X1552" s="14"/>
      <c r="Y1552" s="14"/>
      <c r="Z1552" s="14"/>
      <c r="AA1552" s="11"/>
      <c r="AB1552" s="14" t="str">
        <f t="shared" si="231"/>
        <v>10210|33 MONTAGEM CADEIRA</v>
      </c>
      <c r="AC1552" t="str">
        <f t="shared" si="232"/>
        <v>|10210|</v>
      </c>
      <c r="AD1552" t="str">
        <f t="shared" si="233"/>
        <v>33 MONTAGEM CADEIRA</v>
      </c>
    </row>
    <row r="1553" spans="1:30" ht="24" customHeight="1" x14ac:dyDescent="0.35">
      <c r="A1553" s="35">
        <v>46210</v>
      </c>
      <c r="B1553" s="14" t="s">
        <v>3094</v>
      </c>
      <c r="C1553" s="14"/>
      <c r="D1553" s="14" t="s">
        <v>3050</v>
      </c>
      <c r="E1553" s="14" t="s">
        <v>3404</v>
      </c>
      <c r="F1553" s="14" t="s">
        <v>3175</v>
      </c>
      <c r="G1553" s="14" t="s">
        <v>3050</v>
      </c>
      <c r="H1553" s="14" t="s">
        <v>3050</v>
      </c>
      <c r="I1553" s="9" t="s">
        <v>3050</v>
      </c>
      <c r="J1553" s="9">
        <v>110</v>
      </c>
      <c r="K1553" s="14">
        <f>IF($E1553="","",IFERROR(INDEX('01_Cad_Pecas'!$H$2:$H$5000,MATCH($E1553,'01_Cad_Pecas'!$D$2:$D$5000,0)),IFERROR(INDEX('01_Cad_Pecas'!$H$2:$H$5000,MATCH(VALUE($E1553),'01_Cad_Pecas'!$D$2:$D$5000,0)),"")))</f>
        <v>0</v>
      </c>
      <c r="L1553" s="14">
        <f>IF($E1553="","",IFERROR(INDEX('01_Cad_Pecas'!$I$2:$I$5000,MATCH($E1553,'01_Cad_Pecas'!$D$2:$D$5000,0)),IFERROR(INDEX('01_Cad_Pecas'!$I$2:$I$5000,MATCH(VALUE($E1553),'01_Cad_Pecas'!$D$2:$D$5000,0)),"")))</f>
        <v>0.35</v>
      </c>
      <c r="M1553" s="14">
        <f t="shared" si="230"/>
        <v>38.5</v>
      </c>
      <c r="N1553" s="14">
        <v>46211</v>
      </c>
      <c r="O1553" s="14">
        <v>110</v>
      </c>
      <c r="P1553" s="14"/>
      <c r="Q1553" s="14"/>
      <c r="R1553" s="14"/>
      <c r="S1553" s="14"/>
      <c r="T1553" s="14">
        <f t="shared" si="229"/>
        <v>1</v>
      </c>
      <c r="U1553" s="14" t="s">
        <v>36</v>
      </c>
      <c r="V1553" s="14"/>
      <c r="W1553" s="14"/>
      <c r="X1553" s="14"/>
      <c r="Y1553" s="14"/>
      <c r="Z1553" s="14"/>
      <c r="AA1553" s="11"/>
      <c r="AB1553" s="14" t="str">
        <f t="shared" si="231"/>
        <v>10210|33 MONTAGEM CADEIRA</v>
      </c>
      <c r="AC1553" t="str">
        <f t="shared" si="232"/>
        <v>|10210|</v>
      </c>
      <c r="AD1553" t="str">
        <f t="shared" si="233"/>
        <v>33 MONTAGEM CADEIRA</v>
      </c>
    </row>
    <row r="1554" spans="1:30" ht="24" customHeight="1" x14ac:dyDescent="0.35">
      <c r="A1554" s="35">
        <v>46210</v>
      </c>
      <c r="B1554" s="14" t="s">
        <v>3094</v>
      </c>
      <c r="C1554" s="14"/>
      <c r="D1554" s="14" t="s">
        <v>3050</v>
      </c>
      <c r="E1554" s="14" t="s">
        <v>3396</v>
      </c>
      <c r="F1554" s="14" t="s">
        <v>3174</v>
      </c>
      <c r="G1554" s="14" t="s">
        <v>3050</v>
      </c>
      <c r="H1554" s="14" t="s">
        <v>3050</v>
      </c>
      <c r="I1554" s="9" t="s">
        <v>3050</v>
      </c>
      <c r="J1554" s="9">
        <v>440</v>
      </c>
      <c r="K1554" s="14">
        <f>IF($E1554="","",IFERROR(INDEX('01_Cad_Pecas'!$H$2:$H$5000,MATCH($E1554,'01_Cad_Pecas'!$D$2:$D$5000,0)),IFERROR(INDEX('01_Cad_Pecas'!$H$2:$H$5000,MATCH(VALUE($E1554),'01_Cad_Pecas'!$D$2:$D$5000,0)),"")))</f>
        <v>0</v>
      </c>
      <c r="L1554" s="14">
        <f>IF($E1554="","",IFERROR(INDEX('01_Cad_Pecas'!$I$2:$I$5000,MATCH($E1554,'01_Cad_Pecas'!$D$2:$D$5000,0)),IFERROR(INDEX('01_Cad_Pecas'!$I$2:$I$5000,MATCH(VALUE($E1554),'01_Cad_Pecas'!$D$2:$D$5000,0)),"")))</f>
        <v>0.35</v>
      </c>
      <c r="M1554" s="14">
        <f t="shared" si="230"/>
        <v>154</v>
      </c>
      <c r="N1554" s="14">
        <v>46211</v>
      </c>
      <c r="O1554" s="14">
        <v>440</v>
      </c>
      <c r="P1554" s="14"/>
      <c r="Q1554" s="14"/>
      <c r="R1554" s="14"/>
      <c r="S1554" s="14"/>
      <c r="T1554" s="14">
        <f t="shared" si="229"/>
        <v>1</v>
      </c>
      <c r="U1554" s="14" t="s">
        <v>36</v>
      </c>
      <c r="V1554" s="14"/>
      <c r="W1554" s="14"/>
      <c r="X1554" s="14"/>
      <c r="Y1554" s="14"/>
      <c r="Z1554" s="14"/>
      <c r="AA1554" s="11"/>
      <c r="AB1554" s="14" t="str">
        <f t="shared" si="231"/>
        <v>10210|33 MONTAGEM CADEIRA</v>
      </c>
      <c r="AC1554" t="str">
        <f t="shared" si="232"/>
        <v>|10210|</v>
      </c>
      <c r="AD1554" t="str">
        <f t="shared" si="233"/>
        <v>33 MONTAGEM CADEIRA</v>
      </c>
    </row>
    <row r="1555" spans="1:30" ht="24" customHeight="1" x14ac:dyDescent="0.35">
      <c r="A1555" s="35">
        <v>46210</v>
      </c>
      <c r="B1555" s="14" t="s">
        <v>3094</v>
      </c>
      <c r="C1555" s="14"/>
      <c r="D1555" s="14" t="s">
        <v>3050</v>
      </c>
      <c r="E1555" s="14" t="s">
        <v>3397</v>
      </c>
      <c r="F1555" s="14" t="s">
        <v>3170</v>
      </c>
      <c r="G1555" s="14" t="s">
        <v>3050</v>
      </c>
      <c r="H1555" s="14" t="s">
        <v>3050</v>
      </c>
      <c r="I1555" s="9" t="s">
        <v>3050</v>
      </c>
      <c r="J1555" s="9">
        <v>36</v>
      </c>
      <c r="K1555" s="14">
        <f>IF($E1555="","",IFERROR(INDEX('01_Cad_Pecas'!$H$2:$H$5000,MATCH($E1555,'01_Cad_Pecas'!$D$2:$D$5000,0)),IFERROR(INDEX('01_Cad_Pecas'!$H$2:$H$5000,MATCH(VALUE($E1555),'01_Cad_Pecas'!$D$2:$D$5000,0)),"")))</f>
        <v>0</v>
      </c>
      <c r="L1555" s="14">
        <f>IF($E1555="","",IFERROR(INDEX('01_Cad_Pecas'!$I$2:$I$5000,MATCH($E1555,'01_Cad_Pecas'!$D$2:$D$5000,0)),IFERROR(INDEX('01_Cad_Pecas'!$I$2:$I$5000,MATCH(VALUE($E1555),'01_Cad_Pecas'!$D$2:$D$5000,0)),"")))</f>
        <v>0.35</v>
      </c>
      <c r="M1555" s="14">
        <f t="shared" si="230"/>
        <v>12.6</v>
      </c>
      <c r="N1555" s="14">
        <v>46211</v>
      </c>
      <c r="O1555" s="14">
        <v>36</v>
      </c>
      <c r="P1555" s="14"/>
      <c r="Q1555" s="14"/>
      <c r="R1555" s="14"/>
      <c r="S1555" s="14"/>
      <c r="T1555" s="14">
        <f t="shared" si="229"/>
        <v>1</v>
      </c>
      <c r="U1555" s="14" t="s">
        <v>36</v>
      </c>
      <c r="V1555" s="14"/>
      <c r="W1555" s="14"/>
      <c r="X1555" s="14"/>
      <c r="Y1555" s="14"/>
      <c r="Z1555" s="14"/>
      <c r="AA1555" s="11"/>
      <c r="AB1555" s="14" t="str">
        <f t="shared" si="231"/>
        <v>10210|33 MONTAGEM CADEIRA</v>
      </c>
      <c r="AC1555" t="str">
        <f t="shared" si="232"/>
        <v>|10210|</v>
      </c>
      <c r="AD1555" t="str">
        <f t="shared" si="233"/>
        <v>33 MONTAGEM CADEIRA</v>
      </c>
    </row>
    <row r="1556" spans="1:30" ht="24" customHeight="1" x14ac:dyDescent="0.35">
      <c r="A1556" s="35">
        <v>46210</v>
      </c>
      <c r="B1556" s="14" t="s">
        <v>3094</v>
      </c>
      <c r="C1556" s="14"/>
      <c r="D1556" s="14" t="s">
        <v>3050</v>
      </c>
      <c r="E1556" s="14" t="s">
        <v>3540</v>
      </c>
      <c r="F1556" s="14" t="s">
        <v>3293</v>
      </c>
      <c r="G1556" s="14" t="s">
        <v>3050</v>
      </c>
      <c r="H1556" s="14" t="s">
        <v>3050</v>
      </c>
      <c r="I1556" s="9" t="s">
        <v>3050</v>
      </c>
      <c r="J1556" s="9">
        <v>220</v>
      </c>
      <c r="K1556" s="14">
        <f>IF($E1556="","",IFERROR(INDEX('01_Cad_Pecas'!$H$2:$H$5000,MATCH($E1556,'01_Cad_Pecas'!$D$2:$D$5000,0)),IFERROR(INDEX('01_Cad_Pecas'!$H$2:$H$5000,MATCH(VALUE($E1556),'01_Cad_Pecas'!$D$2:$D$5000,0)),"")))</f>
        <v>1.1000000000000001</v>
      </c>
      <c r="L1556" s="14">
        <f>IF($E1556="","",IFERROR(INDEX('01_Cad_Pecas'!$I$2:$I$5000,MATCH($E1556,'01_Cad_Pecas'!$D$2:$D$5000,0)),IFERROR(INDEX('01_Cad_Pecas'!$I$2:$I$5000,MATCH(VALUE($E1556),'01_Cad_Pecas'!$D$2:$D$5000,0)),"")))</f>
        <v>9.375E-2</v>
      </c>
      <c r="M1556" s="14">
        <f t="shared" si="230"/>
        <v>21.725000000000001</v>
      </c>
      <c r="N1556" s="14">
        <v>46211</v>
      </c>
      <c r="O1556" s="14">
        <v>220</v>
      </c>
      <c r="P1556" s="14"/>
      <c r="Q1556" s="14"/>
      <c r="R1556" s="14"/>
      <c r="S1556" s="14"/>
      <c r="T1556" s="14">
        <f t="shared" si="229"/>
        <v>1</v>
      </c>
      <c r="U1556" s="14" t="s">
        <v>36</v>
      </c>
      <c r="V1556" s="14"/>
      <c r="W1556" s="14"/>
      <c r="X1556" s="14"/>
      <c r="Y1556" s="14"/>
      <c r="Z1556" s="14"/>
      <c r="AA1556" s="11"/>
      <c r="AB1556" s="14" t="str">
        <f t="shared" si="231"/>
        <v>10210|33 MONTAGEM CADEIRA</v>
      </c>
      <c r="AC1556" t="str">
        <f t="shared" si="232"/>
        <v>|10210|</v>
      </c>
      <c r="AD1556" t="str">
        <f t="shared" si="233"/>
        <v>33 MONTAGEM CADEIRA</v>
      </c>
    </row>
    <row r="1557" spans="1:30" ht="24" customHeight="1" x14ac:dyDescent="0.35">
      <c r="A1557" s="35">
        <v>46210</v>
      </c>
      <c r="B1557" s="14" t="s">
        <v>3094</v>
      </c>
      <c r="C1557" s="14"/>
      <c r="D1557" s="14" t="s">
        <v>3050</v>
      </c>
      <c r="E1557" s="14" t="s">
        <v>3542</v>
      </c>
      <c r="F1557" s="14" t="s">
        <v>3297</v>
      </c>
      <c r="G1557" s="14" t="s">
        <v>3050</v>
      </c>
      <c r="H1557" s="14" t="s">
        <v>3050</v>
      </c>
      <c r="I1557" s="9" t="s">
        <v>3050</v>
      </c>
      <c r="J1557" s="9">
        <v>84</v>
      </c>
      <c r="K1557" s="14">
        <f>IF($E1557="","",IFERROR(INDEX('01_Cad_Pecas'!$H$2:$H$5000,MATCH($E1557,'01_Cad_Pecas'!$D$2:$D$5000,0)),IFERROR(INDEX('01_Cad_Pecas'!$H$2:$H$5000,MATCH(VALUE($E1557),'01_Cad_Pecas'!$D$2:$D$5000,0)),"")))</f>
        <v>1.1000000000000001</v>
      </c>
      <c r="L1557" s="14">
        <f>IF($E1557="","",IFERROR(INDEX('01_Cad_Pecas'!$I$2:$I$5000,MATCH($E1557,'01_Cad_Pecas'!$D$2:$D$5000,0)),IFERROR(INDEX('01_Cad_Pecas'!$I$2:$I$5000,MATCH(VALUE($E1557),'01_Cad_Pecas'!$D$2:$D$5000,0)),"")))</f>
        <v>9.375E-2</v>
      </c>
      <c r="M1557" s="14">
        <f t="shared" si="230"/>
        <v>8.9749999999999996</v>
      </c>
      <c r="N1557" s="14">
        <v>46211</v>
      </c>
      <c r="O1557" s="14">
        <v>84</v>
      </c>
      <c r="P1557" s="14"/>
      <c r="Q1557" s="14"/>
      <c r="R1557" s="14"/>
      <c r="S1557" s="14"/>
      <c r="T1557" s="14">
        <f t="shared" si="229"/>
        <v>1</v>
      </c>
      <c r="U1557" s="14" t="s">
        <v>36</v>
      </c>
      <c r="V1557" s="14"/>
      <c r="W1557" s="14"/>
      <c r="X1557" s="14"/>
      <c r="Y1557" s="14"/>
      <c r="Z1557" s="14"/>
      <c r="AA1557" s="11"/>
      <c r="AB1557" s="14" t="str">
        <f t="shared" si="231"/>
        <v>10210|33 MONTAGEM CADEIRA</v>
      </c>
      <c r="AC1557" t="str">
        <f t="shared" si="232"/>
        <v>|10210|</v>
      </c>
      <c r="AD1557" t="str">
        <f t="shared" si="233"/>
        <v>33 MONTAGEM CADEIRA</v>
      </c>
    </row>
    <row r="1558" spans="1:30" ht="24" customHeight="1" x14ac:dyDescent="0.35">
      <c r="A1558" s="35">
        <v>46210</v>
      </c>
      <c r="B1558" s="14" t="s">
        <v>3094</v>
      </c>
      <c r="C1558" s="14"/>
      <c r="D1558" s="14" t="s">
        <v>3050</v>
      </c>
      <c r="E1558" s="14" t="s">
        <v>3406</v>
      </c>
      <c r="F1558" s="14" t="s">
        <v>478</v>
      </c>
      <c r="G1558" s="14" t="s">
        <v>3050</v>
      </c>
      <c r="H1558" s="14" t="s">
        <v>3050</v>
      </c>
      <c r="I1558" s="9" t="s">
        <v>3050</v>
      </c>
      <c r="J1558" s="9">
        <v>42</v>
      </c>
      <c r="K1558" s="14">
        <f>IF($E1558="","",IFERROR(INDEX('01_Cad_Pecas'!$H$2:$H$5000,MATCH($E1558,'01_Cad_Pecas'!$D$2:$D$5000,0)),IFERROR(INDEX('01_Cad_Pecas'!$H$2:$H$5000,MATCH(VALUE($E1558),'01_Cad_Pecas'!$D$2:$D$5000,0)),"")))</f>
        <v>0</v>
      </c>
      <c r="L1558" s="14">
        <f>IF($E1558="","",IFERROR(INDEX('01_Cad_Pecas'!$I$2:$I$5000,MATCH($E1558,'01_Cad_Pecas'!$D$2:$D$5000,0)),IFERROR(INDEX('01_Cad_Pecas'!$I$2:$I$5000,MATCH(VALUE($E1558),'01_Cad_Pecas'!$D$2:$D$5000,0)),"")))</f>
        <v>0.35</v>
      </c>
      <c r="M1558" s="14">
        <f t="shared" si="230"/>
        <v>14.7</v>
      </c>
      <c r="N1558" s="14">
        <v>46211</v>
      </c>
      <c r="O1558" s="14">
        <v>42</v>
      </c>
      <c r="P1558" s="14"/>
      <c r="Q1558" s="14"/>
      <c r="R1558" s="14"/>
      <c r="S1558" s="14"/>
      <c r="T1558" s="14">
        <f t="shared" si="229"/>
        <v>1</v>
      </c>
      <c r="U1558" s="14" t="s">
        <v>36</v>
      </c>
      <c r="V1558" s="14"/>
      <c r="W1558" s="14"/>
      <c r="X1558" s="14"/>
      <c r="Y1558" s="14"/>
      <c r="Z1558" s="14"/>
      <c r="AA1558" s="11"/>
      <c r="AB1558" s="14" t="str">
        <f t="shared" si="231"/>
        <v>10210|33 MONTAGEM CADEIRA</v>
      </c>
      <c r="AC1558" t="str">
        <f t="shared" si="232"/>
        <v>|10210|</v>
      </c>
      <c r="AD1558" t="str">
        <f t="shared" si="233"/>
        <v>33 MONTAGEM CADEIRA</v>
      </c>
    </row>
    <row r="1559" spans="1:30" ht="24" customHeight="1" x14ac:dyDescent="0.35">
      <c r="A1559" s="35">
        <v>46203</v>
      </c>
      <c r="B1559" s="14" t="s">
        <v>3095</v>
      </c>
      <c r="C1559" s="14"/>
      <c r="D1559" s="14" t="s">
        <v>3058</v>
      </c>
      <c r="E1559" s="14" t="s">
        <v>3412</v>
      </c>
      <c r="F1559" s="14" t="s">
        <v>3208</v>
      </c>
      <c r="G1559" s="14" t="s">
        <v>3058</v>
      </c>
      <c r="H1559" s="14" t="s">
        <v>3058</v>
      </c>
      <c r="I1559" s="9" t="s">
        <v>3058</v>
      </c>
      <c r="J1559" s="9">
        <v>40</v>
      </c>
      <c r="K1559" s="14">
        <f>IF($E1559="","",IFERROR(INDEX('01_Cad_Pecas'!$H$2:$H$5000,MATCH($E1559,'01_Cad_Pecas'!$D$2:$D$5000,0)),IFERROR(INDEX('01_Cad_Pecas'!$H$2:$H$5000,MATCH(VALUE($E1559),'01_Cad_Pecas'!$D$2:$D$5000,0)),"")))</f>
        <v>3</v>
      </c>
      <c r="L1559" s="14">
        <f>IF($E1559="","",IFERROR(INDEX('01_Cad_Pecas'!$I$2:$I$5000,MATCH($E1559,'01_Cad_Pecas'!$D$2:$D$5000,0)),IFERROR(INDEX('01_Cad_Pecas'!$I$2:$I$5000,MATCH(VALUE($E1559),'01_Cad_Pecas'!$D$2:$D$5000,0)),"")))</f>
        <v>6.7799999999999999E-2</v>
      </c>
      <c r="M1559" s="14">
        <f t="shared" si="230"/>
        <v>5.7119999999999997</v>
      </c>
      <c r="N1559" s="14">
        <v>46203</v>
      </c>
      <c r="O1559" s="9">
        <v>40</v>
      </c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1"/>
      <c r="AB1559" s="14" t="str">
        <f t="shared" si="231"/>
        <v>10199,10201|60 USINAGEM AUTOMATIZADA</v>
      </c>
      <c r="AC1559" t="str">
        <f t="shared" si="232"/>
        <v>|10199|10201|</v>
      </c>
      <c r="AD1559" t="str">
        <f t="shared" si="233"/>
        <v>60 USINAGEM AUTOMATIZADA</v>
      </c>
    </row>
    <row r="1560" spans="1:30" ht="24" customHeight="1" x14ac:dyDescent="0.35">
      <c r="A1560" s="35">
        <v>46203</v>
      </c>
      <c r="B1560" s="14" t="s">
        <v>3095</v>
      </c>
      <c r="C1560" s="14"/>
      <c r="D1560" s="14" t="s">
        <v>3058</v>
      </c>
      <c r="E1560" s="14" t="s">
        <v>3413</v>
      </c>
      <c r="F1560" s="14" t="s">
        <v>3209</v>
      </c>
      <c r="G1560" s="14" t="s">
        <v>3058</v>
      </c>
      <c r="H1560" s="14" t="s">
        <v>3058</v>
      </c>
      <c r="I1560" s="9" t="s">
        <v>3058</v>
      </c>
      <c r="J1560" s="9">
        <v>20</v>
      </c>
      <c r="K1560" s="14">
        <f>IF($E1560="","",IFERROR(INDEX('01_Cad_Pecas'!$H$2:$H$5000,MATCH($E1560,'01_Cad_Pecas'!$D$2:$D$5000,0)),IFERROR(INDEX('01_Cad_Pecas'!$H$2:$H$5000,MATCH(VALUE($E1560),'01_Cad_Pecas'!$D$2:$D$5000,0)),"")))</f>
        <v>3</v>
      </c>
      <c r="L1560" s="14">
        <f>IF($E1560="","",IFERROR(INDEX('01_Cad_Pecas'!$I$2:$I$5000,MATCH($E1560,'01_Cad_Pecas'!$D$2:$D$5000,0)),IFERROR(INDEX('01_Cad_Pecas'!$I$2:$I$5000,MATCH(VALUE($E1560),'01_Cad_Pecas'!$D$2:$D$5000,0)),"")))</f>
        <v>6.7799999999999999E-2</v>
      </c>
      <c r="M1560" s="14">
        <f t="shared" si="230"/>
        <v>4.3559999999999999</v>
      </c>
      <c r="N1560" s="14">
        <v>46203</v>
      </c>
      <c r="O1560" s="9">
        <v>20</v>
      </c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1"/>
      <c r="AB1560" s="14" t="str">
        <f t="shared" si="231"/>
        <v>10199,10201|60 USINAGEM AUTOMATIZADA</v>
      </c>
      <c r="AC1560" t="str">
        <f t="shared" si="232"/>
        <v>|10199|10201|</v>
      </c>
      <c r="AD1560" t="str">
        <f t="shared" si="233"/>
        <v>60 USINAGEM AUTOMATIZADA</v>
      </c>
    </row>
    <row r="1561" spans="1:30" ht="24" customHeight="1" x14ac:dyDescent="0.35">
      <c r="A1561" s="35">
        <v>46203</v>
      </c>
      <c r="B1561" s="14" t="s">
        <v>3095</v>
      </c>
      <c r="C1561" s="14"/>
      <c r="D1561" s="14" t="s">
        <v>3058</v>
      </c>
      <c r="E1561" s="14" t="s">
        <v>3499</v>
      </c>
      <c r="F1561" s="14" t="s">
        <v>3254</v>
      </c>
      <c r="G1561" s="14" t="s">
        <v>3058</v>
      </c>
      <c r="H1561" s="14" t="s">
        <v>3058</v>
      </c>
      <c r="I1561" s="9" t="s">
        <v>3058</v>
      </c>
      <c r="J1561" s="9">
        <v>20</v>
      </c>
      <c r="K1561" s="14">
        <f>IF($E1561="","",IFERROR(INDEX('01_Cad_Pecas'!$H$2:$H$5000,MATCH($E1561,'01_Cad_Pecas'!$D$2:$D$5000,0)),IFERROR(INDEX('01_Cad_Pecas'!$H$2:$H$5000,MATCH(VALUE($E1561),'01_Cad_Pecas'!$D$2:$D$5000,0)),"")))</f>
        <v>1.1000000000000001</v>
      </c>
      <c r="L1561" s="14">
        <f>IF($E1561="","",IFERROR(INDEX('01_Cad_Pecas'!$I$2:$I$5000,MATCH($E1561,'01_Cad_Pecas'!$D$2:$D$5000,0)),IFERROR(INDEX('01_Cad_Pecas'!$I$2:$I$5000,MATCH(VALUE($E1561),'01_Cad_Pecas'!$D$2:$D$5000,0)),"")))</f>
        <v>9.375E-2</v>
      </c>
      <c r="M1561" s="14">
        <f t="shared" si="230"/>
        <v>2.9750000000000001</v>
      </c>
      <c r="N1561" s="14">
        <v>46203</v>
      </c>
      <c r="O1561" s="9">
        <v>20</v>
      </c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1"/>
      <c r="AB1561" s="14" t="str">
        <f t="shared" si="231"/>
        <v>10199,10201|60 USINAGEM AUTOMATIZADA</v>
      </c>
      <c r="AC1561" t="str">
        <f t="shared" si="232"/>
        <v>|10199|10201|</v>
      </c>
      <c r="AD1561" t="str">
        <f t="shared" si="233"/>
        <v>60 USINAGEM AUTOMATIZADA</v>
      </c>
    </row>
    <row r="1562" spans="1:30" ht="24" customHeight="1" x14ac:dyDescent="0.35">
      <c r="A1562" s="35">
        <v>46203</v>
      </c>
      <c r="B1562" s="14" t="s">
        <v>3095</v>
      </c>
      <c r="C1562" s="14"/>
      <c r="D1562" s="14" t="s">
        <v>3058</v>
      </c>
      <c r="E1562" s="14" t="s">
        <v>3576</v>
      </c>
      <c r="F1562" s="14" t="s">
        <v>3305</v>
      </c>
      <c r="G1562" s="14" t="s">
        <v>3058</v>
      </c>
      <c r="H1562" s="14" t="s">
        <v>3058</v>
      </c>
      <c r="I1562" s="9" t="s">
        <v>3058</v>
      </c>
      <c r="J1562" s="9">
        <v>52</v>
      </c>
      <c r="K1562" s="14">
        <f>IF($E1562="","",IFERROR(INDEX('01_Cad_Pecas'!$H$2:$H$5000,MATCH($E1562,'01_Cad_Pecas'!$D$2:$D$5000,0)),IFERROR(INDEX('01_Cad_Pecas'!$H$2:$H$5000,MATCH(VALUE($E1562),'01_Cad_Pecas'!$D$2:$D$5000,0)),"")))</f>
        <v>1.1000000000000001</v>
      </c>
      <c r="L1562" s="14">
        <f>IF($E1562="","",IFERROR(INDEX('01_Cad_Pecas'!$I$2:$I$5000,MATCH($E1562,'01_Cad_Pecas'!$D$2:$D$5000,0)),IFERROR(INDEX('01_Cad_Pecas'!$I$2:$I$5000,MATCH(VALUE($E1562),'01_Cad_Pecas'!$D$2:$D$5000,0)),"")))</f>
        <v>9.375E-2</v>
      </c>
      <c r="M1562" s="14">
        <f t="shared" si="230"/>
        <v>5.9749999999999996</v>
      </c>
      <c r="N1562" s="14">
        <v>46203</v>
      </c>
      <c r="O1562" s="9">
        <v>52</v>
      </c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1"/>
      <c r="AB1562" s="14" t="str">
        <f t="shared" si="231"/>
        <v>10199,10201|60 USINAGEM AUTOMATIZADA</v>
      </c>
      <c r="AC1562" t="str">
        <f t="shared" si="232"/>
        <v>|10199|10201|</v>
      </c>
      <c r="AD1562" t="str">
        <f t="shared" si="233"/>
        <v>60 USINAGEM AUTOMATIZADA</v>
      </c>
    </row>
    <row r="1563" spans="1:30" ht="24" customHeight="1" x14ac:dyDescent="0.35">
      <c r="A1563" s="35">
        <v>46203</v>
      </c>
      <c r="B1563" s="14" t="s">
        <v>3095</v>
      </c>
      <c r="C1563" s="14"/>
      <c r="D1563" s="14" t="s">
        <v>3058</v>
      </c>
      <c r="E1563" s="14" t="s">
        <v>3577</v>
      </c>
      <c r="F1563" s="14" t="s">
        <v>3306</v>
      </c>
      <c r="G1563" s="14" t="s">
        <v>3058</v>
      </c>
      <c r="H1563" s="14" t="s">
        <v>3058</v>
      </c>
      <c r="I1563" s="9" t="s">
        <v>3058</v>
      </c>
      <c r="J1563" s="9">
        <v>52</v>
      </c>
      <c r="K1563" s="14">
        <f>IF($E1563="","",IFERROR(INDEX('01_Cad_Pecas'!$H$2:$H$5000,MATCH($E1563,'01_Cad_Pecas'!$D$2:$D$5000,0)),IFERROR(INDEX('01_Cad_Pecas'!$H$2:$H$5000,MATCH(VALUE($E1563),'01_Cad_Pecas'!$D$2:$D$5000,0)),"")))</f>
        <v>1.1000000000000001</v>
      </c>
      <c r="L1563" s="14">
        <f>IF($E1563="","",IFERROR(INDEX('01_Cad_Pecas'!$I$2:$I$5000,MATCH($E1563,'01_Cad_Pecas'!$D$2:$D$5000,0)),IFERROR(INDEX('01_Cad_Pecas'!$I$2:$I$5000,MATCH(VALUE($E1563),'01_Cad_Pecas'!$D$2:$D$5000,0)),"")))</f>
        <v>9.375E-2</v>
      </c>
      <c r="M1563" s="14">
        <f t="shared" si="230"/>
        <v>5.9749999999999996</v>
      </c>
      <c r="N1563" s="14">
        <v>46203</v>
      </c>
      <c r="O1563" s="9">
        <v>52</v>
      </c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1"/>
      <c r="AB1563" s="14" t="str">
        <f t="shared" si="231"/>
        <v>10199,10201|60 USINAGEM AUTOMATIZADA</v>
      </c>
      <c r="AC1563" t="str">
        <f t="shared" si="232"/>
        <v>|10199|10201|</v>
      </c>
      <c r="AD1563" t="str">
        <f t="shared" si="233"/>
        <v>60 USINAGEM AUTOMATIZADA</v>
      </c>
    </row>
    <row r="1564" spans="1:30" ht="24" customHeight="1" x14ac:dyDescent="0.35">
      <c r="A1564" s="35">
        <v>46203</v>
      </c>
      <c r="B1564" s="14" t="s">
        <v>3095</v>
      </c>
      <c r="C1564" s="14"/>
      <c r="D1564" s="14" t="s">
        <v>3058</v>
      </c>
      <c r="E1564" s="14" t="s">
        <v>3578</v>
      </c>
      <c r="F1564" s="14" t="s">
        <v>3301</v>
      </c>
      <c r="G1564" s="14" t="s">
        <v>3058</v>
      </c>
      <c r="H1564" s="14" t="s">
        <v>3058</v>
      </c>
      <c r="I1564" s="9" t="s">
        <v>3058</v>
      </c>
      <c r="J1564" s="9">
        <v>108</v>
      </c>
      <c r="K1564" s="14">
        <f>IF($E1564="","",IFERROR(INDEX('01_Cad_Pecas'!$H$2:$H$5000,MATCH($E1564,'01_Cad_Pecas'!$D$2:$D$5000,0)),IFERROR(INDEX('01_Cad_Pecas'!$H$2:$H$5000,MATCH(VALUE($E1564),'01_Cad_Pecas'!$D$2:$D$5000,0)),"")))</f>
        <v>1.1000000000000001</v>
      </c>
      <c r="L1564" s="14">
        <f>IF($E1564="","",IFERROR(INDEX('01_Cad_Pecas'!$I$2:$I$5000,MATCH($E1564,'01_Cad_Pecas'!$D$2:$D$5000,0)),IFERROR(INDEX('01_Cad_Pecas'!$I$2:$I$5000,MATCH(VALUE($E1564),'01_Cad_Pecas'!$D$2:$D$5000,0)),"")))</f>
        <v>9.375E-2</v>
      </c>
      <c r="M1564" s="14">
        <f t="shared" si="230"/>
        <v>11.225</v>
      </c>
      <c r="N1564" s="14">
        <v>46203</v>
      </c>
      <c r="O1564" s="9">
        <v>108</v>
      </c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1"/>
      <c r="AB1564" s="14" t="str">
        <f t="shared" si="231"/>
        <v>10199,10201|60 USINAGEM AUTOMATIZADA</v>
      </c>
      <c r="AC1564" t="str">
        <f t="shared" si="232"/>
        <v>|10199|10201|</v>
      </c>
      <c r="AD1564" t="str">
        <f t="shared" si="233"/>
        <v>60 USINAGEM AUTOMATIZADA</v>
      </c>
    </row>
    <row r="1565" spans="1:30" ht="24" customHeight="1" x14ac:dyDescent="0.35">
      <c r="A1565" s="35">
        <v>46203</v>
      </c>
      <c r="B1565" s="14" t="s">
        <v>3095</v>
      </c>
      <c r="C1565" s="14"/>
      <c r="D1565" s="14" t="s">
        <v>3058</v>
      </c>
      <c r="E1565" s="14" t="s">
        <v>3579</v>
      </c>
      <c r="F1565" s="14" t="s">
        <v>3303</v>
      </c>
      <c r="G1565" s="14" t="s">
        <v>3058</v>
      </c>
      <c r="H1565" s="14" t="s">
        <v>3058</v>
      </c>
      <c r="I1565" s="9" t="s">
        <v>3058</v>
      </c>
      <c r="J1565" s="9">
        <v>108</v>
      </c>
      <c r="K1565" s="14">
        <f>IF($E1565="","",IFERROR(INDEX('01_Cad_Pecas'!$H$2:$H$5000,MATCH($E1565,'01_Cad_Pecas'!$D$2:$D$5000,0)),IFERROR(INDEX('01_Cad_Pecas'!$H$2:$H$5000,MATCH(VALUE($E1565),'01_Cad_Pecas'!$D$2:$D$5000,0)),"")))</f>
        <v>1.1000000000000001</v>
      </c>
      <c r="L1565" s="14">
        <f>IF($E1565="","",IFERROR(INDEX('01_Cad_Pecas'!$I$2:$I$5000,MATCH($E1565,'01_Cad_Pecas'!$D$2:$D$5000,0)),IFERROR(INDEX('01_Cad_Pecas'!$I$2:$I$5000,MATCH(VALUE($E1565),'01_Cad_Pecas'!$D$2:$D$5000,0)),"")))</f>
        <v>9.375E-2</v>
      </c>
      <c r="M1565" s="14">
        <f t="shared" si="230"/>
        <v>11.225</v>
      </c>
      <c r="N1565" s="14">
        <v>46203</v>
      </c>
      <c r="O1565" s="9">
        <v>108</v>
      </c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1"/>
      <c r="AB1565" s="14" t="str">
        <f t="shared" si="231"/>
        <v>10199,10201|60 USINAGEM AUTOMATIZADA</v>
      </c>
      <c r="AC1565" t="str">
        <f t="shared" si="232"/>
        <v>|10199|10201|</v>
      </c>
      <c r="AD1565" t="str">
        <f t="shared" si="233"/>
        <v>60 USINAGEM AUTOMATIZADA</v>
      </c>
    </row>
    <row r="1566" spans="1:30" ht="24" customHeight="1" x14ac:dyDescent="0.35">
      <c r="A1566" s="35">
        <v>46205</v>
      </c>
      <c r="B1566" s="14" t="s">
        <v>3091</v>
      </c>
      <c r="C1566" s="14"/>
      <c r="D1566" s="14" t="s">
        <v>3058</v>
      </c>
      <c r="E1566" s="14" t="s">
        <v>3412</v>
      </c>
      <c r="F1566" s="14" t="s">
        <v>3208</v>
      </c>
      <c r="G1566" s="14" t="s">
        <v>3058</v>
      </c>
      <c r="H1566" s="14" t="s">
        <v>3058</v>
      </c>
      <c r="I1566" s="9" t="s">
        <v>3058</v>
      </c>
      <c r="J1566" s="9">
        <v>24</v>
      </c>
      <c r="K1566" s="14">
        <f>IF($E1566="","",IFERROR(INDEX('01_Cad_Pecas'!$H$2:$H$5000,MATCH($E1566,'01_Cad_Pecas'!$D$2:$D$5000,0)),IFERROR(INDEX('01_Cad_Pecas'!$H$2:$H$5000,MATCH(VALUE($E1566),'01_Cad_Pecas'!$D$2:$D$5000,0)),"")))</f>
        <v>3</v>
      </c>
      <c r="L1566" s="14">
        <f>IF($E1566="","",IFERROR(INDEX('01_Cad_Pecas'!$I$2:$I$5000,MATCH($E1566,'01_Cad_Pecas'!$D$2:$D$5000,0)),IFERROR(INDEX('01_Cad_Pecas'!$I$2:$I$5000,MATCH(VALUE($E1566),'01_Cad_Pecas'!$D$2:$D$5000,0)),"")))</f>
        <v>6.7799999999999999E-2</v>
      </c>
      <c r="M1566" s="14">
        <f t="shared" si="230"/>
        <v>4.6272000000000002</v>
      </c>
      <c r="N1566" s="14">
        <v>46209</v>
      </c>
      <c r="O1566" s="14">
        <v>24</v>
      </c>
      <c r="P1566" s="14"/>
      <c r="Q1566" s="14"/>
      <c r="R1566" s="14"/>
      <c r="S1566" s="14"/>
      <c r="T1566" s="14">
        <f t="shared" ref="T1566:T1584" si="234">IF(OR($J1566="",$O1566=""),"",$O1566/$J1566)</f>
        <v>1</v>
      </c>
      <c r="U1566" s="14" t="s">
        <v>36</v>
      </c>
      <c r="V1566" s="14"/>
      <c r="W1566" s="14"/>
      <c r="X1566" s="14"/>
      <c r="Y1566" s="14"/>
      <c r="Z1566" s="14"/>
      <c r="AA1566" s="11"/>
      <c r="AB1566" s="14" t="str">
        <f t="shared" si="231"/>
        <v>10200,10202,10205|60 USINAGEM AUTOMATIZADA</v>
      </c>
      <c r="AC1566" t="str">
        <f t="shared" si="232"/>
        <v>|10200|10202|10205|</v>
      </c>
      <c r="AD1566" t="str">
        <f t="shared" si="233"/>
        <v>60 USINAGEM AUTOMATIZADA</v>
      </c>
    </row>
    <row r="1567" spans="1:30" ht="24" customHeight="1" x14ac:dyDescent="0.35">
      <c r="A1567" s="35">
        <v>46205</v>
      </c>
      <c r="B1567" s="14" t="s">
        <v>3091</v>
      </c>
      <c r="C1567" s="14"/>
      <c r="D1567" s="14" t="s">
        <v>3058</v>
      </c>
      <c r="E1567" s="14" t="s">
        <v>3413</v>
      </c>
      <c r="F1567" s="14" t="s">
        <v>3209</v>
      </c>
      <c r="G1567" s="14" t="s">
        <v>3058</v>
      </c>
      <c r="H1567" s="14" t="s">
        <v>3058</v>
      </c>
      <c r="I1567" s="9" t="s">
        <v>3058</v>
      </c>
      <c r="J1567" s="9">
        <v>12</v>
      </c>
      <c r="K1567" s="14">
        <f>IF($E1567="","",IFERROR(INDEX('01_Cad_Pecas'!$H$2:$H$5000,MATCH($E1567,'01_Cad_Pecas'!$D$2:$D$5000,0)),IFERROR(INDEX('01_Cad_Pecas'!$H$2:$H$5000,MATCH(VALUE($E1567),'01_Cad_Pecas'!$D$2:$D$5000,0)),"")))</f>
        <v>3</v>
      </c>
      <c r="L1567" s="14">
        <f>IF($E1567="","",IFERROR(INDEX('01_Cad_Pecas'!$I$2:$I$5000,MATCH($E1567,'01_Cad_Pecas'!$D$2:$D$5000,0)),IFERROR(INDEX('01_Cad_Pecas'!$I$2:$I$5000,MATCH(VALUE($E1567),'01_Cad_Pecas'!$D$2:$D$5000,0)),"")))</f>
        <v>6.7799999999999999E-2</v>
      </c>
      <c r="M1567" s="14">
        <f t="shared" si="230"/>
        <v>3.8136000000000001</v>
      </c>
      <c r="N1567" s="14">
        <v>46209</v>
      </c>
      <c r="O1567" s="14">
        <v>12</v>
      </c>
      <c r="P1567" s="14"/>
      <c r="Q1567" s="14"/>
      <c r="R1567" s="14"/>
      <c r="S1567" s="14"/>
      <c r="T1567" s="14">
        <f t="shared" si="234"/>
        <v>1</v>
      </c>
      <c r="U1567" s="14" t="s">
        <v>36</v>
      </c>
      <c r="V1567" s="14"/>
      <c r="W1567" s="14"/>
      <c r="X1567" s="14"/>
      <c r="Y1567" s="14"/>
      <c r="Z1567" s="14"/>
      <c r="AA1567" s="11"/>
      <c r="AB1567" s="14" t="str">
        <f t="shared" si="231"/>
        <v>10200,10202,10205|60 USINAGEM AUTOMATIZADA</v>
      </c>
      <c r="AC1567" t="str">
        <f t="shared" si="232"/>
        <v>|10200|10202|10205|</v>
      </c>
      <c r="AD1567" t="str">
        <f t="shared" si="233"/>
        <v>60 USINAGEM AUTOMATIZADA</v>
      </c>
    </row>
    <row r="1568" spans="1:30" ht="24" customHeight="1" x14ac:dyDescent="0.35">
      <c r="A1568" s="35">
        <v>46205</v>
      </c>
      <c r="B1568" s="14" t="s">
        <v>3091</v>
      </c>
      <c r="C1568" s="14"/>
      <c r="D1568" s="14" t="s">
        <v>3058</v>
      </c>
      <c r="E1568" s="14" t="s">
        <v>3499</v>
      </c>
      <c r="F1568" s="14" t="s">
        <v>3254</v>
      </c>
      <c r="G1568" s="14" t="s">
        <v>3058</v>
      </c>
      <c r="H1568" s="14" t="s">
        <v>3058</v>
      </c>
      <c r="I1568" s="9" t="s">
        <v>3058</v>
      </c>
      <c r="J1568" s="9">
        <v>12</v>
      </c>
      <c r="K1568" s="14">
        <f>IF($E1568="","",IFERROR(INDEX('01_Cad_Pecas'!$H$2:$H$5000,MATCH($E1568,'01_Cad_Pecas'!$D$2:$D$5000,0)),IFERROR(INDEX('01_Cad_Pecas'!$H$2:$H$5000,MATCH(VALUE($E1568),'01_Cad_Pecas'!$D$2:$D$5000,0)),"")))</f>
        <v>1.1000000000000001</v>
      </c>
      <c r="L1568" s="14">
        <f>IF($E1568="","",IFERROR(INDEX('01_Cad_Pecas'!$I$2:$I$5000,MATCH($E1568,'01_Cad_Pecas'!$D$2:$D$5000,0)),IFERROR(INDEX('01_Cad_Pecas'!$I$2:$I$5000,MATCH(VALUE($E1568),'01_Cad_Pecas'!$D$2:$D$5000,0)),"")))</f>
        <v>9.375E-2</v>
      </c>
      <c r="M1568" s="14">
        <f t="shared" si="230"/>
        <v>2.2250000000000001</v>
      </c>
      <c r="N1568" s="14">
        <v>46209</v>
      </c>
      <c r="O1568" s="14">
        <v>12</v>
      </c>
      <c r="P1568" s="14"/>
      <c r="Q1568" s="14"/>
      <c r="R1568" s="14"/>
      <c r="S1568" s="14"/>
      <c r="T1568" s="14">
        <f t="shared" si="234"/>
        <v>1</v>
      </c>
      <c r="U1568" s="14" t="s">
        <v>36</v>
      </c>
      <c r="V1568" s="14"/>
      <c r="W1568" s="14"/>
      <c r="X1568" s="14"/>
      <c r="Y1568" s="14"/>
      <c r="Z1568" s="14"/>
      <c r="AA1568" s="11"/>
      <c r="AB1568" s="14" t="str">
        <f t="shared" si="231"/>
        <v>10200,10202,10205|60 USINAGEM AUTOMATIZADA</v>
      </c>
      <c r="AC1568" t="str">
        <f t="shared" si="232"/>
        <v>|10200|10202|10205|</v>
      </c>
      <c r="AD1568" t="str">
        <f t="shared" si="233"/>
        <v>60 USINAGEM AUTOMATIZADA</v>
      </c>
    </row>
    <row r="1569" spans="1:30" ht="24" customHeight="1" x14ac:dyDescent="0.35">
      <c r="A1569" s="35">
        <v>46205</v>
      </c>
      <c r="B1569" s="14" t="s">
        <v>3091</v>
      </c>
      <c r="C1569" s="14"/>
      <c r="D1569" s="14" t="s">
        <v>3058</v>
      </c>
      <c r="E1569" s="14" t="s">
        <v>3451</v>
      </c>
      <c r="F1569" s="14" t="s">
        <v>3452</v>
      </c>
      <c r="G1569" s="14" t="s">
        <v>3058</v>
      </c>
      <c r="H1569" s="14" t="s">
        <v>3058</v>
      </c>
      <c r="I1569" s="9" t="s">
        <v>3058</v>
      </c>
      <c r="J1569" s="9">
        <v>1</v>
      </c>
      <c r="K1569" s="14">
        <f>IF($E1569="","",IFERROR(INDEX('01_Cad_Pecas'!$H$2:$H$5000,MATCH($E1569,'01_Cad_Pecas'!$D$2:$D$5000,0)),IFERROR(INDEX('01_Cad_Pecas'!$H$2:$H$5000,MATCH(VALUE($E1569),'01_Cad_Pecas'!$D$2:$D$5000,0)),"")))</f>
        <v>5</v>
      </c>
      <c r="L1569" s="14">
        <f>IF($E1569="","",IFERROR(INDEX('01_Cad_Pecas'!$I$2:$I$5000,MATCH($E1569,'01_Cad_Pecas'!$D$2:$D$5000,0)),IFERROR(INDEX('01_Cad_Pecas'!$I$2:$I$5000,MATCH(VALUE($E1569),'01_Cad_Pecas'!$D$2:$D$5000,0)),"")))</f>
        <v>2.2400000000000002</v>
      </c>
      <c r="M1569" s="14">
        <f t="shared" si="230"/>
        <v>7.24</v>
      </c>
      <c r="N1569" s="14">
        <v>46209</v>
      </c>
      <c r="O1569" s="14">
        <v>1</v>
      </c>
      <c r="P1569" s="14"/>
      <c r="Q1569" s="14"/>
      <c r="R1569" s="14"/>
      <c r="S1569" s="14"/>
      <c r="T1569" s="14">
        <f t="shared" si="234"/>
        <v>1</v>
      </c>
      <c r="U1569" s="14" t="s">
        <v>36</v>
      </c>
      <c r="V1569" s="14"/>
      <c r="W1569" s="14"/>
      <c r="X1569" s="14"/>
      <c r="Y1569" s="14"/>
      <c r="Z1569" s="14"/>
      <c r="AA1569" s="11"/>
      <c r="AB1569" s="14" t="str">
        <f t="shared" si="231"/>
        <v>10200,10202,10205|60 USINAGEM AUTOMATIZADA</v>
      </c>
      <c r="AC1569" t="str">
        <f t="shared" si="232"/>
        <v>|10200|10202|10205|</v>
      </c>
      <c r="AD1569" t="str">
        <f t="shared" si="233"/>
        <v>60 USINAGEM AUTOMATIZADA</v>
      </c>
    </row>
    <row r="1570" spans="1:30" ht="24" customHeight="1" x14ac:dyDescent="0.35">
      <c r="A1570" s="35">
        <v>46205</v>
      </c>
      <c r="B1570" s="14" t="s">
        <v>3091</v>
      </c>
      <c r="C1570" s="14"/>
      <c r="D1570" s="14" t="s">
        <v>3058</v>
      </c>
      <c r="E1570" s="14" t="s">
        <v>3453</v>
      </c>
      <c r="F1570" s="14" t="s">
        <v>3210</v>
      </c>
      <c r="G1570" s="14" t="s">
        <v>3058</v>
      </c>
      <c r="H1570" s="14" t="s">
        <v>3058</v>
      </c>
      <c r="I1570" s="9" t="s">
        <v>3058</v>
      </c>
      <c r="J1570" s="9">
        <v>1</v>
      </c>
      <c r="K1570" s="14">
        <f>IF($E1570="","",IFERROR(INDEX('01_Cad_Pecas'!$H$2:$H$5000,MATCH($E1570,'01_Cad_Pecas'!$D$2:$D$5000,0)),IFERROR(INDEX('01_Cad_Pecas'!$H$2:$H$5000,MATCH(VALUE($E1570),'01_Cad_Pecas'!$D$2:$D$5000,0)),"")))</f>
        <v>5</v>
      </c>
      <c r="L1570" s="14">
        <f>IF($E1570="","",IFERROR(INDEX('01_Cad_Pecas'!$I$2:$I$5000,MATCH($E1570,'01_Cad_Pecas'!$D$2:$D$5000,0)),IFERROR(INDEX('01_Cad_Pecas'!$I$2:$I$5000,MATCH(VALUE($E1570),'01_Cad_Pecas'!$D$2:$D$5000,0)),"")))</f>
        <v>2.2400000000000002</v>
      </c>
      <c r="M1570" s="14">
        <f t="shared" si="230"/>
        <v>7.24</v>
      </c>
      <c r="N1570" s="14">
        <v>46209</v>
      </c>
      <c r="O1570" s="14">
        <v>1</v>
      </c>
      <c r="P1570" s="14"/>
      <c r="Q1570" s="14"/>
      <c r="R1570" s="14"/>
      <c r="S1570" s="14"/>
      <c r="T1570" s="14">
        <f t="shared" si="234"/>
        <v>1</v>
      </c>
      <c r="U1570" s="14" t="s">
        <v>36</v>
      </c>
      <c r="V1570" s="14"/>
      <c r="W1570" s="14"/>
      <c r="X1570" s="14"/>
      <c r="Y1570" s="14"/>
      <c r="Z1570" s="14"/>
      <c r="AA1570" s="11"/>
      <c r="AB1570" s="14" t="str">
        <f t="shared" si="231"/>
        <v>10200,10202,10205|60 USINAGEM AUTOMATIZADA</v>
      </c>
      <c r="AC1570" t="str">
        <f t="shared" si="232"/>
        <v>|10200|10202|10205|</v>
      </c>
      <c r="AD1570" t="str">
        <f t="shared" si="233"/>
        <v>60 USINAGEM AUTOMATIZADA</v>
      </c>
    </row>
    <row r="1571" spans="1:30" ht="24" customHeight="1" x14ac:dyDescent="0.35">
      <c r="A1571" s="35">
        <v>46205</v>
      </c>
      <c r="B1571" s="14" t="s">
        <v>3091</v>
      </c>
      <c r="C1571" s="14"/>
      <c r="D1571" s="14" t="s">
        <v>3058</v>
      </c>
      <c r="E1571" s="14" t="s">
        <v>3578</v>
      </c>
      <c r="F1571" s="14" t="s">
        <v>3301</v>
      </c>
      <c r="G1571" s="14" t="s">
        <v>3058</v>
      </c>
      <c r="H1571" s="14" t="s">
        <v>3058</v>
      </c>
      <c r="I1571" s="9" t="s">
        <v>3058</v>
      </c>
      <c r="J1571" s="9">
        <v>514</v>
      </c>
      <c r="K1571" s="14">
        <f>IF($E1571="","",IFERROR(INDEX('01_Cad_Pecas'!$H$2:$H$5000,MATCH($E1571,'01_Cad_Pecas'!$D$2:$D$5000,0)),IFERROR(INDEX('01_Cad_Pecas'!$H$2:$H$5000,MATCH(VALUE($E1571),'01_Cad_Pecas'!$D$2:$D$5000,0)),"")))</f>
        <v>1.1000000000000001</v>
      </c>
      <c r="L1571" s="14">
        <f>IF($E1571="","",IFERROR(INDEX('01_Cad_Pecas'!$I$2:$I$5000,MATCH($E1571,'01_Cad_Pecas'!$D$2:$D$5000,0)),IFERROR(INDEX('01_Cad_Pecas'!$I$2:$I$5000,MATCH(VALUE($E1571),'01_Cad_Pecas'!$D$2:$D$5000,0)),"")))</f>
        <v>9.375E-2</v>
      </c>
      <c r="M1571" s="14">
        <f t="shared" si="230"/>
        <v>49.287500000000001</v>
      </c>
      <c r="N1571" s="14">
        <v>46209</v>
      </c>
      <c r="O1571" s="14">
        <v>514</v>
      </c>
      <c r="P1571" s="14"/>
      <c r="Q1571" s="14"/>
      <c r="R1571" s="14"/>
      <c r="S1571" s="14"/>
      <c r="T1571" s="14">
        <f t="shared" si="234"/>
        <v>1</v>
      </c>
      <c r="U1571" s="14" t="s">
        <v>36</v>
      </c>
      <c r="V1571" s="14"/>
      <c r="W1571" s="14"/>
      <c r="X1571" s="14"/>
      <c r="Y1571" s="14"/>
      <c r="Z1571" s="14"/>
      <c r="AA1571" s="11"/>
      <c r="AB1571" s="14" t="str">
        <f t="shared" si="231"/>
        <v>10200,10202,10205|60 USINAGEM AUTOMATIZADA</v>
      </c>
      <c r="AC1571" t="str">
        <f t="shared" si="232"/>
        <v>|10200|10202|10205|</v>
      </c>
      <c r="AD1571" t="str">
        <f t="shared" si="233"/>
        <v>60 USINAGEM AUTOMATIZADA</v>
      </c>
    </row>
    <row r="1572" spans="1:30" ht="24" customHeight="1" x14ac:dyDescent="0.35">
      <c r="A1572" s="35">
        <v>46205</v>
      </c>
      <c r="B1572" s="14" t="s">
        <v>3091</v>
      </c>
      <c r="C1572" s="14"/>
      <c r="D1572" s="14" t="s">
        <v>3058</v>
      </c>
      <c r="E1572" s="14" t="s">
        <v>3579</v>
      </c>
      <c r="F1572" s="14" t="s">
        <v>3303</v>
      </c>
      <c r="G1572" s="14" t="s">
        <v>3058</v>
      </c>
      <c r="H1572" s="14" t="s">
        <v>3058</v>
      </c>
      <c r="I1572" s="9" t="s">
        <v>3058</v>
      </c>
      <c r="J1572" s="9">
        <v>514</v>
      </c>
      <c r="K1572" s="14">
        <f>IF($E1572="","",IFERROR(INDEX('01_Cad_Pecas'!$H$2:$H$5000,MATCH($E1572,'01_Cad_Pecas'!$D$2:$D$5000,0)),IFERROR(INDEX('01_Cad_Pecas'!$H$2:$H$5000,MATCH(VALUE($E1572),'01_Cad_Pecas'!$D$2:$D$5000,0)),"")))</f>
        <v>1.1000000000000001</v>
      </c>
      <c r="L1572" s="14">
        <f>IF($E1572="","",IFERROR(INDEX('01_Cad_Pecas'!$I$2:$I$5000,MATCH($E1572,'01_Cad_Pecas'!$D$2:$D$5000,0)),IFERROR(INDEX('01_Cad_Pecas'!$I$2:$I$5000,MATCH(VALUE($E1572),'01_Cad_Pecas'!$D$2:$D$5000,0)),"")))</f>
        <v>9.375E-2</v>
      </c>
      <c r="M1572" s="14">
        <f t="shared" si="230"/>
        <v>49.287500000000001</v>
      </c>
      <c r="N1572" s="14">
        <v>46209</v>
      </c>
      <c r="O1572" s="14">
        <v>514</v>
      </c>
      <c r="P1572" s="14"/>
      <c r="Q1572" s="14"/>
      <c r="R1572" s="14"/>
      <c r="S1572" s="14"/>
      <c r="T1572" s="14">
        <f t="shared" si="234"/>
        <v>1</v>
      </c>
      <c r="U1572" s="14" t="s">
        <v>36</v>
      </c>
      <c r="V1572" s="14"/>
      <c r="W1572" s="14"/>
      <c r="X1572" s="14"/>
      <c r="Y1572" s="14"/>
      <c r="Z1572" s="14"/>
      <c r="AA1572" s="11"/>
      <c r="AB1572" s="14" t="str">
        <f t="shared" si="231"/>
        <v>10200,10202,10205|60 USINAGEM AUTOMATIZADA</v>
      </c>
      <c r="AC1572" t="str">
        <f t="shared" si="232"/>
        <v>|10200|10202|10205|</v>
      </c>
      <c r="AD1572" t="str">
        <f t="shared" si="233"/>
        <v>60 USINAGEM AUTOMATIZADA</v>
      </c>
    </row>
    <row r="1573" spans="1:30" ht="24" customHeight="1" x14ac:dyDescent="0.35">
      <c r="A1573" s="35">
        <v>46204</v>
      </c>
      <c r="B1573" s="14" t="s">
        <v>3093</v>
      </c>
      <c r="C1573" s="14"/>
      <c r="D1573" s="14" t="s">
        <v>3058</v>
      </c>
      <c r="E1573" s="14" t="s">
        <v>3412</v>
      </c>
      <c r="F1573" s="14" t="s">
        <v>3208</v>
      </c>
      <c r="G1573" s="14" t="s">
        <v>3058</v>
      </c>
      <c r="H1573" s="14" t="s">
        <v>3058</v>
      </c>
      <c r="I1573" s="9" t="s">
        <v>3058</v>
      </c>
      <c r="J1573" s="9">
        <v>40</v>
      </c>
      <c r="K1573" s="14">
        <f>IF($E1573="","",IFERROR(INDEX('01_Cad_Pecas'!$H$2:$H$5000,MATCH($E1573,'01_Cad_Pecas'!$D$2:$D$5000,0)),IFERROR(INDEX('01_Cad_Pecas'!$H$2:$H$5000,MATCH(VALUE($E1573),'01_Cad_Pecas'!$D$2:$D$5000,0)),"")))</f>
        <v>3</v>
      </c>
      <c r="L1573" s="14">
        <f>IF($E1573="","",IFERROR(INDEX('01_Cad_Pecas'!$I$2:$I$5000,MATCH($E1573,'01_Cad_Pecas'!$D$2:$D$5000,0)),IFERROR(INDEX('01_Cad_Pecas'!$I$2:$I$5000,MATCH(VALUE($E1573),'01_Cad_Pecas'!$D$2:$D$5000,0)),"")))</f>
        <v>6.7799999999999999E-2</v>
      </c>
      <c r="M1573" s="14">
        <f t="shared" si="230"/>
        <v>5.7119999999999997</v>
      </c>
      <c r="N1573" s="14">
        <v>46206</v>
      </c>
      <c r="O1573" s="14">
        <v>40</v>
      </c>
      <c r="P1573" s="14"/>
      <c r="Q1573" s="14"/>
      <c r="R1573" s="14"/>
      <c r="S1573" s="14"/>
      <c r="T1573" s="14">
        <f t="shared" si="234"/>
        <v>1</v>
      </c>
      <c r="U1573" s="14" t="s">
        <v>36</v>
      </c>
      <c r="V1573" s="14"/>
      <c r="W1573" s="14"/>
      <c r="X1573" s="14"/>
      <c r="Y1573" s="14"/>
      <c r="Z1573" s="14"/>
      <c r="AA1573" s="11"/>
      <c r="AB1573" s="14" t="str">
        <f t="shared" si="231"/>
        <v>10204|60 USINAGEM AUTOMATIZADA</v>
      </c>
      <c r="AC1573" t="str">
        <f t="shared" si="232"/>
        <v>|10204|</v>
      </c>
      <c r="AD1573" t="str">
        <f t="shared" si="233"/>
        <v>60 USINAGEM AUTOMATIZADA</v>
      </c>
    </row>
    <row r="1574" spans="1:30" ht="24" customHeight="1" x14ac:dyDescent="0.35">
      <c r="A1574" s="35">
        <v>46204</v>
      </c>
      <c r="B1574" s="14" t="s">
        <v>3093</v>
      </c>
      <c r="C1574" s="14"/>
      <c r="D1574" s="14" t="s">
        <v>3058</v>
      </c>
      <c r="E1574" s="14" t="s">
        <v>3413</v>
      </c>
      <c r="F1574" s="14" t="s">
        <v>3209</v>
      </c>
      <c r="G1574" s="14" t="s">
        <v>3058</v>
      </c>
      <c r="H1574" s="14" t="s">
        <v>3058</v>
      </c>
      <c r="I1574" s="9" t="s">
        <v>3058</v>
      </c>
      <c r="J1574" s="9">
        <v>20</v>
      </c>
      <c r="K1574" s="14">
        <f>IF($E1574="","",IFERROR(INDEX('01_Cad_Pecas'!$H$2:$H$5000,MATCH($E1574,'01_Cad_Pecas'!$D$2:$D$5000,0)),IFERROR(INDEX('01_Cad_Pecas'!$H$2:$H$5000,MATCH(VALUE($E1574),'01_Cad_Pecas'!$D$2:$D$5000,0)),"")))</f>
        <v>3</v>
      </c>
      <c r="L1574" s="14">
        <f>IF($E1574="","",IFERROR(INDEX('01_Cad_Pecas'!$I$2:$I$5000,MATCH($E1574,'01_Cad_Pecas'!$D$2:$D$5000,0)),IFERROR(INDEX('01_Cad_Pecas'!$I$2:$I$5000,MATCH(VALUE($E1574),'01_Cad_Pecas'!$D$2:$D$5000,0)),"")))</f>
        <v>6.7799999999999999E-2</v>
      </c>
      <c r="M1574" s="14">
        <f t="shared" si="230"/>
        <v>4.3559999999999999</v>
      </c>
      <c r="N1574" s="14">
        <v>46206</v>
      </c>
      <c r="O1574" s="14">
        <v>20</v>
      </c>
      <c r="P1574" s="14"/>
      <c r="Q1574" s="14"/>
      <c r="R1574" s="14"/>
      <c r="S1574" s="14"/>
      <c r="T1574" s="14">
        <f t="shared" si="234"/>
        <v>1</v>
      </c>
      <c r="U1574" s="14" t="s">
        <v>36</v>
      </c>
      <c r="V1574" s="14"/>
      <c r="W1574" s="14"/>
      <c r="X1574" s="14"/>
      <c r="Y1574" s="14"/>
      <c r="Z1574" s="14"/>
      <c r="AA1574" s="11"/>
      <c r="AB1574" s="14" t="str">
        <f t="shared" si="231"/>
        <v>10204|60 USINAGEM AUTOMATIZADA</v>
      </c>
      <c r="AC1574" t="str">
        <f t="shared" si="232"/>
        <v>|10204|</v>
      </c>
      <c r="AD1574" t="str">
        <f t="shared" si="233"/>
        <v>60 USINAGEM AUTOMATIZADA</v>
      </c>
    </row>
    <row r="1575" spans="1:30" ht="24" customHeight="1" x14ac:dyDescent="0.35">
      <c r="A1575" s="35">
        <v>46204</v>
      </c>
      <c r="B1575" s="14" t="s">
        <v>3093</v>
      </c>
      <c r="C1575" s="14"/>
      <c r="D1575" s="14" t="s">
        <v>3058</v>
      </c>
      <c r="E1575" s="14" t="s">
        <v>3499</v>
      </c>
      <c r="F1575" s="14" t="s">
        <v>3254</v>
      </c>
      <c r="G1575" s="14" t="s">
        <v>3058</v>
      </c>
      <c r="H1575" s="14" t="s">
        <v>3058</v>
      </c>
      <c r="I1575" s="9" t="s">
        <v>3058</v>
      </c>
      <c r="J1575" s="9">
        <v>20</v>
      </c>
      <c r="K1575" s="14">
        <f>IF($E1575="","",IFERROR(INDEX('01_Cad_Pecas'!$H$2:$H$5000,MATCH($E1575,'01_Cad_Pecas'!$D$2:$D$5000,0)),IFERROR(INDEX('01_Cad_Pecas'!$H$2:$H$5000,MATCH(VALUE($E1575),'01_Cad_Pecas'!$D$2:$D$5000,0)),"")))</f>
        <v>1.1000000000000001</v>
      </c>
      <c r="L1575" s="14">
        <f>IF($E1575="","",IFERROR(INDEX('01_Cad_Pecas'!$I$2:$I$5000,MATCH($E1575,'01_Cad_Pecas'!$D$2:$D$5000,0)),IFERROR(INDEX('01_Cad_Pecas'!$I$2:$I$5000,MATCH(VALUE($E1575),'01_Cad_Pecas'!$D$2:$D$5000,0)),"")))</f>
        <v>9.375E-2</v>
      </c>
      <c r="M1575" s="14">
        <f t="shared" si="230"/>
        <v>2.9750000000000001</v>
      </c>
      <c r="N1575" s="14">
        <v>46206</v>
      </c>
      <c r="O1575" s="14">
        <v>20</v>
      </c>
      <c r="P1575" s="14"/>
      <c r="Q1575" s="14"/>
      <c r="R1575" s="14"/>
      <c r="S1575" s="14"/>
      <c r="T1575" s="14">
        <f t="shared" si="234"/>
        <v>1</v>
      </c>
      <c r="U1575" s="14" t="s">
        <v>36</v>
      </c>
      <c r="V1575" s="14"/>
      <c r="W1575" s="14"/>
      <c r="X1575" s="14"/>
      <c r="Y1575" s="14"/>
      <c r="Z1575" s="14"/>
      <c r="AA1575" s="11"/>
      <c r="AB1575" s="14" t="str">
        <f t="shared" si="231"/>
        <v>10204|60 USINAGEM AUTOMATIZADA</v>
      </c>
      <c r="AC1575" t="str">
        <f t="shared" si="232"/>
        <v>|10204|</v>
      </c>
      <c r="AD1575" t="str">
        <f t="shared" si="233"/>
        <v>60 USINAGEM AUTOMATIZADA</v>
      </c>
    </row>
    <row r="1576" spans="1:30" ht="24" customHeight="1" x14ac:dyDescent="0.35">
      <c r="A1576" s="35">
        <v>46204</v>
      </c>
      <c r="B1576" s="14" t="s">
        <v>3093</v>
      </c>
      <c r="C1576" s="14"/>
      <c r="D1576" s="14" t="s">
        <v>3058</v>
      </c>
      <c r="E1576" s="14" t="s">
        <v>3578</v>
      </c>
      <c r="F1576" s="14" t="s">
        <v>3301</v>
      </c>
      <c r="G1576" s="14" t="s">
        <v>3058</v>
      </c>
      <c r="H1576" s="14" t="s">
        <v>3058</v>
      </c>
      <c r="I1576" s="9" t="s">
        <v>3058</v>
      </c>
      <c r="J1576" s="9">
        <v>600</v>
      </c>
      <c r="K1576" s="14">
        <f>IF($E1576="","",IFERROR(INDEX('01_Cad_Pecas'!$H$2:$H$5000,MATCH($E1576,'01_Cad_Pecas'!$D$2:$D$5000,0)),IFERROR(INDEX('01_Cad_Pecas'!$H$2:$H$5000,MATCH(VALUE($E1576),'01_Cad_Pecas'!$D$2:$D$5000,0)),"")))</f>
        <v>1.1000000000000001</v>
      </c>
      <c r="L1576" s="14">
        <f>IF($E1576="","",IFERROR(INDEX('01_Cad_Pecas'!$I$2:$I$5000,MATCH($E1576,'01_Cad_Pecas'!$D$2:$D$5000,0)),IFERROR(INDEX('01_Cad_Pecas'!$I$2:$I$5000,MATCH(VALUE($E1576),'01_Cad_Pecas'!$D$2:$D$5000,0)),"")))</f>
        <v>9.375E-2</v>
      </c>
      <c r="M1576" s="14">
        <f t="shared" si="230"/>
        <v>57.35</v>
      </c>
      <c r="N1576" s="14">
        <v>46206</v>
      </c>
      <c r="O1576" s="14">
        <v>600</v>
      </c>
      <c r="P1576" s="14"/>
      <c r="Q1576" s="14"/>
      <c r="R1576" s="14"/>
      <c r="S1576" s="14"/>
      <c r="T1576" s="14">
        <f t="shared" si="234"/>
        <v>1</v>
      </c>
      <c r="U1576" s="14" t="s">
        <v>36</v>
      </c>
      <c r="V1576" s="14"/>
      <c r="W1576" s="14"/>
      <c r="X1576" s="14"/>
      <c r="Y1576" s="14"/>
      <c r="Z1576" s="14"/>
      <c r="AA1576" s="11"/>
      <c r="AB1576" s="14" t="str">
        <f t="shared" si="231"/>
        <v>10204|60 USINAGEM AUTOMATIZADA</v>
      </c>
      <c r="AC1576" t="str">
        <f t="shared" si="232"/>
        <v>|10204|</v>
      </c>
      <c r="AD1576" t="str">
        <f t="shared" si="233"/>
        <v>60 USINAGEM AUTOMATIZADA</v>
      </c>
    </row>
    <row r="1577" spans="1:30" ht="24" customHeight="1" x14ac:dyDescent="0.35">
      <c r="A1577" s="35">
        <v>46204</v>
      </c>
      <c r="B1577" s="14" t="s">
        <v>3093</v>
      </c>
      <c r="C1577" s="14"/>
      <c r="D1577" s="14" t="s">
        <v>3058</v>
      </c>
      <c r="E1577" s="14" t="s">
        <v>3579</v>
      </c>
      <c r="F1577" s="14" t="s">
        <v>3303</v>
      </c>
      <c r="G1577" s="14" t="s">
        <v>3058</v>
      </c>
      <c r="H1577" s="14" t="s">
        <v>3058</v>
      </c>
      <c r="I1577" s="9" t="s">
        <v>3058</v>
      </c>
      <c r="J1577" s="9">
        <v>600</v>
      </c>
      <c r="K1577" s="14">
        <f>IF($E1577="","",IFERROR(INDEX('01_Cad_Pecas'!$H$2:$H$5000,MATCH($E1577,'01_Cad_Pecas'!$D$2:$D$5000,0)),IFERROR(INDEX('01_Cad_Pecas'!$H$2:$H$5000,MATCH(VALUE($E1577),'01_Cad_Pecas'!$D$2:$D$5000,0)),"")))</f>
        <v>1.1000000000000001</v>
      </c>
      <c r="L1577" s="14">
        <f>IF($E1577="","",IFERROR(INDEX('01_Cad_Pecas'!$I$2:$I$5000,MATCH($E1577,'01_Cad_Pecas'!$D$2:$D$5000,0)),IFERROR(INDEX('01_Cad_Pecas'!$I$2:$I$5000,MATCH(VALUE($E1577),'01_Cad_Pecas'!$D$2:$D$5000,0)),"")))</f>
        <v>9.375E-2</v>
      </c>
      <c r="M1577" s="14">
        <f t="shared" si="230"/>
        <v>57.35</v>
      </c>
      <c r="N1577" s="14">
        <v>46206</v>
      </c>
      <c r="O1577" s="14">
        <v>600</v>
      </c>
      <c r="P1577" s="14"/>
      <c r="Q1577" s="14"/>
      <c r="R1577" s="14"/>
      <c r="S1577" s="14"/>
      <c r="T1577" s="14">
        <f t="shared" si="234"/>
        <v>1</v>
      </c>
      <c r="U1577" s="14" t="s">
        <v>36</v>
      </c>
      <c r="V1577" s="14"/>
      <c r="W1577" s="14"/>
      <c r="X1577" s="14"/>
      <c r="Y1577" s="14"/>
      <c r="Z1577" s="14"/>
      <c r="AA1577" s="11"/>
      <c r="AB1577" s="14" t="str">
        <f t="shared" si="231"/>
        <v>10204|60 USINAGEM AUTOMATIZADA</v>
      </c>
      <c r="AC1577" t="str">
        <f t="shared" si="232"/>
        <v>|10204|</v>
      </c>
      <c r="AD1577" t="str">
        <f t="shared" si="233"/>
        <v>60 USINAGEM AUTOMATIZADA</v>
      </c>
    </row>
    <row r="1578" spans="1:30" ht="24" customHeight="1" x14ac:dyDescent="0.35">
      <c r="A1578" s="35">
        <v>46206</v>
      </c>
      <c r="B1578" s="14" t="s">
        <v>3094</v>
      </c>
      <c r="C1578" s="14"/>
      <c r="D1578" s="14" t="s">
        <v>3058</v>
      </c>
      <c r="E1578" s="14" t="s">
        <v>3412</v>
      </c>
      <c r="F1578" s="14" t="s">
        <v>3208</v>
      </c>
      <c r="G1578" s="14" t="s">
        <v>3058</v>
      </c>
      <c r="H1578" s="14" t="s">
        <v>3058</v>
      </c>
      <c r="I1578" s="9" t="s">
        <v>3058</v>
      </c>
      <c r="J1578" s="9">
        <v>44</v>
      </c>
      <c r="K1578" s="14">
        <f>IF($E1578="","",IFERROR(INDEX('01_Cad_Pecas'!$H$2:$H$5000,MATCH($E1578,'01_Cad_Pecas'!$D$2:$D$5000,0)),IFERROR(INDEX('01_Cad_Pecas'!$H$2:$H$5000,MATCH(VALUE($E1578),'01_Cad_Pecas'!$D$2:$D$5000,0)),"")))</f>
        <v>3</v>
      </c>
      <c r="L1578" s="14">
        <f>IF($E1578="","",IFERROR(INDEX('01_Cad_Pecas'!$I$2:$I$5000,MATCH($E1578,'01_Cad_Pecas'!$D$2:$D$5000,0)),IFERROR(INDEX('01_Cad_Pecas'!$I$2:$I$5000,MATCH(VALUE($E1578),'01_Cad_Pecas'!$D$2:$D$5000,0)),"")))</f>
        <v>6.7799999999999999E-2</v>
      </c>
      <c r="M1578" s="14">
        <f t="shared" si="230"/>
        <v>5.9832000000000001</v>
      </c>
      <c r="N1578" s="14">
        <v>46209</v>
      </c>
      <c r="O1578" s="14">
        <v>44</v>
      </c>
      <c r="P1578" s="14"/>
      <c r="Q1578" s="14"/>
      <c r="R1578" s="14"/>
      <c r="S1578" s="14"/>
      <c r="T1578" s="14">
        <f t="shared" si="234"/>
        <v>1</v>
      </c>
      <c r="U1578" s="14" t="s">
        <v>36</v>
      </c>
      <c r="V1578" s="14"/>
      <c r="W1578" s="14"/>
      <c r="X1578" s="14"/>
      <c r="Y1578" s="14"/>
      <c r="Z1578" s="14"/>
      <c r="AA1578" s="11"/>
      <c r="AB1578" s="14" t="str">
        <f t="shared" si="231"/>
        <v>10210|60 USINAGEM AUTOMATIZADA</v>
      </c>
      <c r="AC1578" t="str">
        <f t="shared" si="232"/>
        <v>|10210|</v>
      </c>
      <c r="AD1578" t="str">
        <f t="shared" si="233"/>
        <v>60 USINAGEM AUTOMATIZADA</v>
      </c>
    </row>
    <row r="1579" spans="1:30" ht="24" customHeight="1" x14ac:dyDescent="0.35">
      <c r="A1579" s="35">
        <v>46206</v>
      </c>
      <c r="B1579" s="14" t="s">
        <v>3094</v>
      </c>
      <c r="C1579" s="14"/>
      <c r="D1579" s="14" t="s">
        <v>3058</v>
      </c>
      <c r="E1579" s="14" t="s">
        <v>3413</v>
      </c>
      <c r="F1579" s="14" t="s">
        <v>3209</v>
      </c>
      <c r="G1579" s="14" t="s">
        <v>3058</v>
      </c>
      <c r="H1579" s="14" t="s">
        <v>3058</v>
      </c>
      <c r="I1579" s="9" t="s">
        <v>3058</v>
      </c>
      <c r="J1579" s="9">
        <v>22</v>
      </c>
      <c r="K1579" s="14">
        <f>IF($E1579="","",IFERROR(INDEX('01_Cad_Pecas'!$H$2:$H$5000,MATCH($E1579,'01_Cad_Pecas'!$D$2:$D$5000,0)),IFERROR(INDEX('01_Cad_Pecas'!$H$2:$H$5000,MATCH(VALUE($E1579),'01_Cad_Pecas'!$D$2:$D$5000,0)),"")))</f>
        <v>3</v>
      </c>
      <c r="L1579" s="14">
        <f>IF($E1579="","",IFERROR(INDEX('01_Cad_Pecas'!$I$2:$I$5000,MATCH($E1579,'01_Cad_Pecas'!$D$2:$D$5000,0)),IFERROR(INDEX('01_Cad_Pecas'!$I$2:$I$5000,MATCH(VALUE($E1579),'01_Cad_Pecas'!$D$2:$D$5000,0)),"")))</f>
        <v>6.7799999999999999E-2</v>
      </c>
      <c r="M1579" s="14">
        <f t="shared" si="230"/>
        <v>4.4916</v>
      </c>
      <c r="N1579" s="14">
        <v>46209</v>
      </c>
      <c r="O1579" s="14">
        <v>22</v>
      </c>
      <c r="P1579" s="14"/>
      <c r="Q1579" s="14"/>
      <c r="R1579" s="14"/>
      <c r="S1579" s="14"/>
      <c r="T1579" s="14">
        <f t="shared" si="234"/>
        <v>1</v>
      </c>
      <c r="U1579" s="14" t="s">
        <v>36</v>
      </c>
      <c r="V1579" s="14"/>
      <c r="W1579" s="14"/>
      <c r="X1579" s="14"/>
      <c r="Y1579" s="14"/>
      <c r="Z1579" s="14"/>
      <c r="AA1579" s="11"/>
      <c r="AB1579" s="14" t="str">
        <f t="shared" si="231"/>
        <v>10210|60 USINAGEM AUTOMATIZADA</v>
      </c>
      <c r="AC1579" t="str">
        <f t="shared" si="232"/>
        <v>|10210|</v>
      </c>
      <c r="AD1579" t="str">
        <f t="shared" si="233"/>
        <v>60 USINAGEM AUTOMATIZADA</v>
      </c>
    </row>
    <row r="1580" spans="1:30" ht="24" customHeight="1" x14ac:dyDescent="0.35">
      <c r="A1580" s="35">
        <v>46206</v>
      </c>
      <c r="B1580" s="14" t="s">
        <v>3094</v>
      </c>
      <c r="C1580" s="14"/>
      <c r="D1580" s="14" t="s">
        <v>3058</v>
      </c>
      <c r="E1580" s="14" t="s">
        <v>3499</v>
      </c>
      <c r="F1580" s="14" t="s">
        <v>3254</v>
      </c>
      <c r="G1580" s="14" t="s">
        <v>3058</v>
      </c>
      <c r="H1580" s="14" t="s">
        <v>3058</v>
      </c>
      <c r="I1580" s="9" t="s">
        <v>3058</v>
      </c>
      <c r="J1580" s="9">
        <v>22</v>
      </c>
      <c r="K1580" s="14">
        <f>IF($E1580="","",IFERROR(INDEX('01_Cad_Pecas'!$H$2:$H$5000,MATCH($E1580,'01_Cad_Pecas'!$D$2:$D$5000,0)),IFERROR(INDEX('01_Cad_Pecas'!$H$2:$H$5000,MATCH(VALUE($E1580),'01_Cad_Pecas'!$D$2:$D$5000,0)),"")))</f>
        <v>1.1000000000000001</v>
      </c>
      <c r="L1580" s="14">
        <f>IF($E1580="","",IFERROR(INDEX('01_Cad_Pecas'!$I$2:$I$5000,MATCH($E1580,'01_Cad_Pecas'!$D$2:$D$5000,0)),IFERROR(INDEX('01_Cad_Pecas'!$I$2:$I$5000,MATCH(VALUE($E1580),'01_Cad_Pecas'!$D$2:$D$5000,0)),"")))</f>
        <v>9.375E-2</v>
      </c>
      <c r="M1580" s="14">
        <f t="shared" si="230"/>
        <v>3.1625000000000001</v>
      </c>
      <c r="N1580" s="14">
        <v>46209</v>
      </c>
      <c r="O1580" s="14">
        <v>22</v>
      </c>
      <c r="P1580" s="14"/>
      <c r="Q1580" s="14"/>
      <c r="R1580" s="14"/>
      <c r="S1580" s="14"/>
      <c r="T1580" s="14">
        <f t="shared" si="234"/>
        <v>1</v>
      </c>
      <c r="U1580" s="14" t="s">
        <v>36</v>
      </c>
      <c r="V1580" s="14"/>
      <c r="W1580" s="14"/>
      <c r="X1580" s="14"/>
      <c r="Y1580" s="14"/>
      <c r="Z1580" s="14"/>
      <c r="AA1580" s="11"/>
      <c r="AB1580" s="14" t="str">
        <f t="shared" si="231"/>
        <v>10210|60 USINAGEM AUTOMATIZADA</v>
      </c>
      <c r="AC1580" t="str">
        <f t="shared" si="232"/>
        <v>|10210|</v>
      </c>
      <c r="AD1580" t="str">
        <f t="shared" si="233"/>
        <v>60 USINAGEM AUTOMATIZADA</v>
      </c>
    </row>
    <row r="1581" spans="1:30" ht="24" customHeight="1" x14ac:dyDescent="0.35">
      <c r="A1581" s="35">
        <v>46206</v>
      </c>
      <c r="B1581" s="14" t="s">
        <v>3094</v>
      </c>
      <c r="C1581" s="14"/>
      <c r="D1581" s="14" t="s">
        <v>3058</v>
      </c>
      <c r="E1581" s="14" t="s">
        <v>3451</v>
      </c>
      <c r="F1581" s="14" t="s">
        <v>3452</v>
      </c>
      <c r="G1581" s="14" t="s">
        <v>3058</v>
      </c>
      <c r="H1581" s="14" t="s">
        <v>3058</v>
      </c>
      <c r="I1581" s="9" t="s">
        <v>3058</v>
      </c>
      <c r="J1581" s="9">
        <v>1</v>
      </c>
      <c r="K1581" s="14">
        <f>IF($E1581="","",IFERROR(INDEX('01_Cad_Pecas'!$H$2:$H$5000,MATCH($E1581,'01_Cad_Pecas'!$D$2:$D$5000,0)),IFERROR(INDEX('01_Cad_Pecas'!$H$2:$H$5000,MATCH(VALUE($E1581),'01_Cad_Pecas'!$D$2:$D$5000,0)),"")))</f>
        <v>5</v>
      </c>
      <c r="L1581" s="14">
        <f>IF($E1581="","",IFERROR(INDEX('01_Cad_Pecas'!$I$2:$I$5000,MATCH($E1581,'01_Cad_Pecas'!$D$2:$D$5000,0)),IFERROR(INDEX('01_Cad_Pecas'!$I$2:$I$5000,MATCH(VALUE($E1581),'01_Cad_Pecas'!$D$2:$D$5000,0)),"")))</f>
        <v>2.2400000000000002</v>
      </c>
      <c r="M1581" s="14">
        <f t="shared" si="230"/>
        <v>7.24</v>
      </c>
      <c r="N1581" s="14">
        <v>46213</v>
      </c>
      <c r="O1581" s="14">
        <v>1</v>
      </c>
      <c r="P1581" s="14"/>
      <c r="Q1581" s="14"/>
      <c r="R1581" s="14"/>
      <c r="S1581" s="14"/>
      <c r="T1581" s="14">
        <f t="shared" si="234"/>
        <v>1</v>
      </c>
      <c r="U1581" s="14" t="s">
        <v>36</v>
      </c>
      <c r="V1581" s="14"/>
      <c r="W1581" s="14"/>
      <c r="X1581" s="14"/>
      <c r="Y1581" s="14"/>
      <c r="Z1581" s="14"/>
      <c r="AA1581" s="11"/>
      <c r="AB1581" s="14" t="str">
        <f t="shared" si="231"/>
        <v>10210|60 USINAGEM AUTOMATIZADA</v>
      </c>
      <c r="AC1581" t="str">
        <f t="shared" si="232"/>
        <v>|10210|</v>
      </c>
      <c r="AD1581" t="str">
        <f t="shared" si="233"/>
        <v>60 USINAGEM AUTOMATIZADA</v>
      </c>
    </row>
    <row r="1582" spans="1:30" ht="24" customHeight="1" x14ac:dyDescent="0.35">
      <c r="A1582" s="35">
        <v>46206</v>
      </c>
      <c r="B1582" s="14" t="s">
        <v>3094</v>
      </c>
      <c r="C1582" s="14"/>
      <c r="D1582" s="14" t="s">
        <v>3058</v>
      </c>
      <c r="E1582" s="14" t="s">
        <v>3453</v>
      </c>
      <c r="F1582" s="14" t="s">
        <v>3210</v>
      </c>
      <c r="G1582" s="14" t="s">
        <v>3058</v>
      </c>
      <c r="H1582" s="14" t="s">
        <v>3058</v>
      </c>
      <c r="I1582" s="9" t="s">
        <v>3058</v>
      </c>
      <c r="J1582" s="9">
        <v>1</v>
      </c>
      <c r="K1582" s="14">
        <f>IF($E1582="","",IFERROR(INDEX('01_Cad_Pecas'!$H$2:$H$5000,MATCH($E1582,'01_Cad_Pecas'!$D$2:$D$5000,0)),IFERROR(INDEX('01_Cad_Pecas'!$H$2:$H$5000,MATCH(VALUE($E1582),'01_Cad_Pecas'!$D$2:$D$5000,0)),"")))</f>
        <v>5</v>
      </c>
      <c r="L1582" s="14">
        <f>IF($E1582="","",IFERROR(INDEX('01_Cad_Pecas'!$I$2:$I$5000,MATCH($E1582,'01_Cad_Pecas'!$D$2:$D$5000,0)),IFERROR(INDEX('01_Cad_Pecas'!$I$2:$I$5000,MATCH(VALUE($E1582),'01_Cad_Pecas'!$D$2:$D$5000,0)),"")))</f>
        <v>2.2400000000000002</v>
      </c>
      <c r="M1582" s="14">
        <f t="shared" si="230"/>
        <v>7.24</v>
      </c>
      <c r="N1582" s="14">
        <v>46213</v>
      </c>
      <c r="O1582" s="14">
        <v>1</v>
      </c>
      <c r="P1582" s="14"/>
      <c r="Q1582" s="14"/>
      <c r="R1582" s="14"/>
      <c r="S1582" s="14"/>
      <c r="T1582" s="14">
        <f t="shared" si="234"/>
        <v>1</v>
      </c>
      <c r="U1582" s="14" t="s">
        <v>36</v>
      </c>
      <c r="V1582" s="14"/>
      <c r="W1582" s="14"/>
      <c r="X1582" s="14"/>
      <c r="Y1582" s="14"/>
      <c r="Z1582" s="14"/>
      <c r="AA1582" s="11"/>
      <c r="AB1582" s="14" t="str">
        <f t="shared" si="231"/>
        <v>10210|60 USINAGEM AUTOMATIZADA</v>
      </c>
      <c r="AC1582" t="str">
        <f t="shared" si="232"/>
        <v>|10210|</v>
      </c>
      <c r="AD1582" t="str">
        <f t="shared" si="233"/>
        <v>60 USINAGEM AUTOMATIZADA</v>
      </c>
    </row>
    <row r="1583" spans="1:30" ht="24" customHeight="1" x14ac:dyDescent="0.35">
      <c r="A1583" s="35">
        <v>46206</v>
      </c>
      <c r="B1583" s="14" t="s">
        <v>3094</v>
      </c>
      <c r="C1583" s="14"/>
      <c r="D1583" s="14" t="s">
        <v>3058</v>
      </c>
      <c r="E1583" s="14" t="s">
        <v>3578</v>
      </c>
      <c r="F1583" s="14" t="s">
        <v>3301</v>
      </c>
      <c r="G1583" s="14" t="s">
        <v>3058</v>
      </c>
      <c r="H1583" s="14" t="s">
        <v>3058</v>
      </c>
      <c r="I1583" s="9" t="s">
        <v>3058</v>
      </c>
      <c r="J1583" s="9">
        <v>302</v>
      </c>
      <c r="K1583" s="14">
        <f>IF($E1583="","",IFERROR(INDEX('01_Cad_Pecas'!$H$2:$H$5000,MATCH($E1583,'01_Cad_Pecas'!$D$2:$D$5000,0)),IFERROR(INDEX('01_Cad_Pecas'!$H$2:$H$5000,MATCH(VALUE($E1583),'01_Cad_Pecas'!$D$2:$D$5000,0)),"")))</f>
        <v>1.1000000000000001</v>
      </c>
      <c r="L1583" s="14">
        <f>IF($E1583="","",IFERROR(INDEX('01_Cad_Pecas'!$I$2:$I$5000,MATCH($E1583,'01_Cad_Pecas'!$D$2:$D$5000,0)),IFERROR(INDEX('01_Cad_Pecas'!$I$2:$I$5000,MATCH(VALUE($E1583),'01_Cad_Pecas'!$D$2:$D$5000,0)),"")))</f>
        <v>9.375E-2</v>
      </c>
      <c r="M1583" s="14">
        <f t="shared" si="230"/>
        <v>29.412500000000001</v>
      </c>
      <c r="N1583" s="14">
        <v>46213</v>
      </c>
      <c r="O1583" s="14">
        <v>302</v>
      </c>
      <c r="P1583" s="14"/>
      <c r="Q1583" s="14"/>
      <c r="R1583" s="14"/>
      <c r="S1583" s="14"/>
      <c r="T1583" s="14">
        <f t="shared" si="234"/>
        <v>1</v>
      </c>
      <c r="U1583" s="14" t="s">
        <v>36</v>
      </c>
      <c r="V1583" s="14"/>
      <c r="W1583" s="14"/>
      <c r="X1583" s="14"/>
      <c r="Y1583" s="14"/>
      <c r="Z1583" s="14"/>
      <c r="AA1583" s="11"/>
      <c r="AB1583" s="14" t="str">
        <f t="shared" si="231"/>
        <v>10210|60 USINAGEM AUTOMATIZADA</v>
      </c>
      <c r="AC1583" t="str">
        <f t="shared" si="232"/>
        <v>|10210|</v>
      </c>
      <c r="AD1583" t="str">
        <f t="shared" si="233"/>
        <v>60 USINAGEM AUTOMATIZADA</v>
      </c>
    </row>
    <row r="1584" spans="1:30" ht="24" customHeight="1" x14ac:dyDescent="0.35">
      <c r="A1584" s="35">
        <v>46206</v>
      </c>
      <c r="B1584" s="14" t="s">
        <v>3094</v>
      </c>
      <c r="C1584" s="14"/>
      <c r="D1584" s="14" t="s">
        <v>3058</v>
      </c>
      <c r="E1584" s="14" t="s">
        <v>3579</v>
      </c>
      <c r="F1584" s="14" t="s">
        <v>3303</v>
      </c>
      <c r="G1584" s="14" t="s">
        <v>3058</v>
      </c>
      <c r="H1584" s="14" t="s">
        <v>3058</v>
      </c>
      <c r="I1584" s="9" t="s">
        <v>3058</v>
      </c>
      <c r="J1584" s="9">
        <v>302</v>
      </c>
      <c r="K1584" s="14">
        <f>IF($E1584="","",IFERROR(INDEX('01_Cad_Pecas'!$H$2:$H$5000,MATCH($E1584,'01_Cad_Pecas'!$D$2:$D$5000,0)),IFERROR(INDEX('01_Cad_Pecas'!$H$2:$H$5000,MATCH(VALUE($E1584),'01_Cad_Pecas'!$D$2:$D$5000,0)),"")))</f>
        <v>1.1000000000000001</v>
      </c>
      <c r="L1584" s="14">
        <f>IF($E1584="","",IFERROR(INDEX('01_Cad_Pecas'!$I$2:$I$5000,MATCH($E1584,'01_Cad_Pecas'!$D$2:$D$5000,0)),IFERROR(INDEX('01_Cad_Pecas'!$I$2:$I$5000,MATCH(VALUE($E1584),'01_Cad_Pecas'!$D$2:$D$5000,0)),"")))</f>
        <v>9.375E-2</v>
      </c>
      <c r="M1584" s="14">
        <f t="shared" si="230"/>
        <v>29.412500000000001</v>
      </c>
      <c r="N1584" s="14">
        <v>46213</v>
      </c>
      <c r="O1584" s="14">
        <v>302</v>
      </c>
      <c r="P1584" s="14"/>
      <c r="Q1584" s="14"/>
      <c r="R1584" s="14"/>
      <c r="S1584" s="14"/>
      <c r="T1584" s="14">
        <f t="shared" si="234"/>
        <v>1</v>
      </c>
      <c r="U1584" s="14" t="s">
        <v>36</v>
      </c>
      <c r="V1584" s="14"/>
      <c r="W1584" s="14"/>
      <c r="X1584" s="14"/>
      <c r="Y1584" s="14"/>
      <c r="Z1584" s="14"/>
      <c r="AA1584" s="11"/>
      <c r="AB1584" s="14" t="str">
        <f t="shared" si="231"/>
        <v>10210|60 USINAGEM AUTOMATIZADA</v>
      </c>
      <c r="AC1584" t="str">
        <f t="shared" si="232"/>
        <v>|10210|</v>
      </c>
      <c r="AD1584" t="str">
        <f t="shared" si="233"/>
        <v>60 USINAGEM AUTOMATIZADA</v>
      </c>
    </row>
    <row r="1585" spans="1:30" ht="24" customHeight="1" x14ac:dyDescent="0.35">
      <c r="A1585" s="35">
        <v>46204</v>
      </c>
      <c r="B1585" s="14" t="s">
        <v>3095</v>
      </c>
      <c r="C1585" s="14"/>
      <c r="D1585" s="14" t="s">
        <v>3051</v>
      </c>
      <c r="E1585" s="14" t="s">
        <v>3472</v>
      </c>
      <c r="F1585" s="14" t="s">
        <v>3220</v>
      </c>
      <c r="G1585" s="14" t="s">
        <v>3051</v>
      </c>
      <c r="H1585" s="14" t="s">
        <v>3051</v>
      </c>
      <c r="I1585" s="9" t="s">
        <v>3051</v>
      </c>
      <c r="J1585" s="9">
        <v>15</v>
      </c>
      <c r="K1585" s="14">
        <f>IF($E1585="","",IFERROR(INDEX('01_Cad_Pecas'!$H$2:$H$5000,MATCH($E1585,'01_Cad_Pecas'!$D$2:$D$5000,0)),IFERROR(INDEX('01_Cad_Pecas'!$H$2:$H$5000,MATCH(VALUE($E1585),'01_Cad_Pecas'!$D$2:$D$5000,0)),"")))</f>
        <v>2</v>
      </c>
      <c r="L1585" s="14">
        <f>IF($E1585="","",IFERROR(INDEX('01_Cad_Pecas'!$I$2:$I$5000,MATCH($E1585,'01_Cad_Pecas'!$D$2:$D$5000,0)),IFERROR(INDEX('01_Cad_Pecas'!$I$2:$I$5000,MATCH(VALUE($E1585),'01_Cad_Pecas'!$D$2:$D$5000,0)),"")))</f>
        <v>1.45</v>
      </c>
      <c r="M1585" s="14">
        <f t="shared" si="230"/>
        <v>23.75</v>
      </c>
      <c r="N1585" s="14">
        <v>46204</v>
      </c>
      <c r="O1585" s="9">
        <v>15</v>
      </c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1"/>
      <c r="AB1585" s="14" t="str">
        <f t="shared" si="231"/>
        <v>10199,10201|36 PINTURA P.U.</v>
      </c>
      <c r="AC1585" t="str">
        <f t="shared" si="232"/>
        <v>|10199|10201|</v>
      </c>
      <c r="AD1585" t="str">
        <f t="shared" si="233"/>
        <v>36 PINTURA P.U.</v>
      </c>
    </row>
    <row r="1586" spans="1:30" ht="24" customHeight="1" x14ac:dyDescent="0.35">
      <c r="A1586" s="35">
        <v>46204</v>
      </c>
      <c r="B1586" s="14" t="s">
        <v>3095</v>
      </c>
      <c r="C1586" s="14"/>
      <c r="D1586" s="14" t="s">
        <v>3051</v>
      </c>
      <c r="E1586" s="14" t="s">
        <v>3473</v>
      </c>
      <c r="F1586" s="14" t="s">
        <v>3211</v>
      </c>
      <c r="G1586" s="14" t="s">
        <v>3051</v>
      </c>
      <c r="H1586" s="14" t="s">
        <v>3051</v>
      </c>
      <c r="I1586" s="9" t="s">
        <v>3051</v>
      </c>
      <c r="J1586" s="9">
        <v>12</v>
      </c>
      <c r="K1586" s="14">
        <f>IF($E1586="","",IFERROR(INDEX('01_Cad_Pecas'!$H$2:$H$5000,MATCH($E1586,'01_Cad_Pecas'!$D$2:$D$5000,0)),IFERROR(INDEX('01_Cad_Pecas'!$H$2:$H$5000,MATCH(VALUE($E1586),'01_Cad_Pecas'!$D$2:$D$5000,0)),"")))</f>
        <v>2</v>
      </c>
      <c r="L1586" s="14">
        <f>IF($E1586="","",IFERROR(INDEX('01_Cad_Pecas'!$I$2:$I$5000,MATCH($E1586,'01_Cad_Pecas'!$D$2:$D$5000,0)),IFERROR(INDEX('01_Cad_Pecas'!$I$2:$I$5000,MATCH(VALUE($E1586),'01_Cad_Pecas'!$D$2:$D$5000,0)),"")))</f>
        <v>1.45</v>
      </c>
      <c r="M1586" s="14">
        <f t="shared" si="230"/>
        <v>19.399999999999999</v>
      </c>
      <c r="N1586" s="14">
        <v>46204</v>
      </c>
      <c r="O1586" s="9">
        <v>12</v>
      </c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1"/>
      <c r="AB1586" s="14" t="str">
        <f t="shared" si="231"/>
        <v>10199,10201|36 PINTURA P.U.</v>
      </c>
      <c r="AC1586" t="str">
        <f t="shared" si="232"/>
        <v>|10199|10201|</v>
      </c>
      <c r="AD1586" t="str">
        <f t="shared" si="233"/>
        <v>36 PINTURA P.U.</v>
      </c>
    </row>
    <row r="1587" spans="1:30" ht="24" customHeight="1" x14ac:dyDescent="0.35">
      <c r="A1587" s="35">
        <v>46204</v>
      </c>
      <c r="B1587" s="14" t="s">
        <v>3095</v>
      </c>
      <c r="C1587" s="14"/>
      <c r="D1587" s="14" t="s">
        <v>3051</v>
      </c>
      <c r="E1587" s="14" t="s">
        <v>3474</v>
      </c>
      <c r="F1587" s="14" t="s">
        <v>2187</v>
      </c>
      <c r="G1587" s="14" t="s">
        <v>3051</v>
      </c>
      <c r="H1587" s="14" t="s">
        <v>3051</v>
      </c>
      <c r="I1587" s="9" t="s">
        <v>3051</v>
      </c>
      <c r="J1587" s="9">
        <v>10</v>
      </c>
      <c r="K1587" s="14">
        <f>IF($E1587="","",IFERROR(INDEX('01_Cad_Pecas'!$H$2:$H$5000,MATCH($E1587,'01_Cad_Pecas'!$D$2:$D$5000,0)),IFERROR(INDEX('01_Cad_Pecas'!$H$2:$H$5000,MATCH(VALUE($E1587),'01_Cad_Pecas'!$D$2:$D$5000,0)),"")))</f>
        <v>2</v>
      </c>
      <c r="L1587" s="14">
        <f>IF($E1587="","",IFERROR(INDEX('01_Cad_Pecas'!$I$2:$I$5000,MATCH($E1587,'01_Cad_Pecas'!$D$2:$D$5000,0)),IFERROR(INDEX('01_Cad_Pecas'!$I$2:$I$5000,MATCH(VALUE($E1587),'01_Cad_Pecas'!$D$2:$D$5000,0)),"")))</f>
        <v>1.45</v>
      </c>
      <c r="M1587" s="14">
        <f t="shared" si="230"/>
        <v>16.5</v>
      </c>
      <c r="N1587" s="14">
        <v>46204</v>
      </c>
      <c r="O1587" s="9">
        <v>10</v>
      </c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1"/>
      <c r="AB1587" s="14" t="str">
        <f t="shared" si="231"/>
        <v>10199,10201|36 PINTURA P.U.</v>
      </c>
      <c r="AC1587" t="str">
        <f t="shared" si="232"/>
        <v>|10199|10201|</v>
      </c>
      <c r="AD1587" t="str">
        <f t="shared" si="233"/>
        <v>36 PINTURA P.U.</v>
      </c>
    </row>
    <row r="1588" spans="1:30" ht="24" customHeight="1" x14ac:dyDescent="0.35">
      <c r="A1588" s="35">
        <v>46204</v>
      </c>
      <c r="B1588" s="14" t="s">
        <v>3095</v>
      </c>
      <c r="C1588" s="14"/>
      <c r="D1588" s="14" t="s">
        <v>3051</v>
      </c>
      <c r="E1588" s="14" t="s">
        <v>3502</v>
      </c>
      <c r="F1588" s="14" t="s">
        <v>3503</v>
      </c>
      <c r="G1588" s="14" t="s">
        <v>3051</v>
      </c>
      <c r="H1588" s="14" t="s">
        <v>3051</v>
      </c>
      <c r="I1588" s="9" t="s">
        <v>3051</v>
      </c>
      <c r="J1588" s="9">
        <v>16</v>
      </c>
      <c r="K1588" s="14">
        <f>IF($E1588="","",IFERROR(INDEX('01_Cad_Pecas'!$H$2:$H$5000,MATCH($E1588,'01_Cad_Pecas'!$D$2:$D$5000,0)),IFERROR(INDEX('01_Cad_Pecas'!$H$2:$H$5000,MATCH(VALUE($E1588),'01_Cad_Pecas'!$D$2:$D$5000,0)),"")))</f>
        <v>7</v>
      </c>
      <c r="L1588" s="14">
        <f>IF($E1588="","",IFERROR(INDEX('01_Cad_Pecas'!$I$2:$I$5000,MATCH($E1588,'01_Cad_Pecas'!$D$2:$D$5000,0)),IFERROR(INDEX('01_Cad_Pecas'!$I$2:$I$5000,MATCH(VALUE($E1588),'01_Cad_Pecas'!$D$2:$D$5000,0)),"")))</f>
        <v>0.81</v>
      </c>
      <c r="M1588" s="14">
        <f t="shared" si="230"/>
        <v>19.96</v>
      </c>
      <c r="N1588" s="14">
        <v>46204</v>
      </c>
      <c r="O1588" s="9">
        <v>16</v>
      </c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1"/>
      <c r="AB1588" s="14" t="str">
        <f t="shared" si="231"/>
        <v>10199,10201|36 PINTURA P.U.</v>
      </c>
      <c r="AC1588" t="str">
        <f t="shared" si="232"/>
        <v>|10199|10201|</v>
      </c>
      <c r="AD1588" t="str">
        <f t="shared" si="233"/>
        <v>36 PINTURA P.U.</v>
      </c>
    </row>
    <row r="1589" spans="1:30" ht="24" customHeight="1" x14ac:dyDescent="0.35">
      <c r="A1589" s="35">
        <v>46204</v>
      </c>
      <c r="B1589" s="14" t="s">
        <v>3095</v>
      </c>
      <c r="C1589" s="14"/>
      <c r="D1589" s="14" t="s">
        <v>3051</v>
      </c>
      <c r="E1589" s="14" t="s">
        <v>3504</v>
      </c>
      <c r="F1589" s="14" t="s">
        <v>3505</v>
      </c>
      <c r="G1589" s="14" t="s">
        <v>3051</v>
      </c>
      <c r="H1589" s="14" t="s">
        <v>3051</v>
      </c>
      <c r="I1589" s="9" t="s">
        <v>3051</v>
      </c>
      <c r="J1589" s="9">
        <v>8</v>
      </c>
      <c r="K1589" s="14">
        <f>IF($E1589="","",IFERROR(INDEX('01_Cad_Pecas'!$H$2:$H$5000,MATCH($E1589,'01_Cad_Pecas'!$D$2:$D$5000,0)),IFERROR(INDEX('01_Cad_Pecas'!$H$2:$H$5000,MATCH(VALUE($E1589),'01_Cad_Pecas'!$D$2:$D$5000,0)),"")))</f>
        <v>7</v>
      </c>
      <c r="L1589" s="14">
        <f>IF($E1589="","",IFERROR(INDEX('01_Cad_Pecas'!$I$2:$I$5000,MATCH($E1589,'01_Cad_Pecas'!$D$2:$D$5000,0)),IFERROR(INDEX('01_Cad_Pecas'!$I$2:$I$5000,MATCH(VALUE($E1589),'01_Cad_Pecas'!$D$2:$D$5000,0)),"")))</f>
        <v>0.81</v>
      </c>
      <c r="M1589" s="14">
        <f t="shared" si="230"/>
        <v>13.48</v>
      </c>
      <c r="N1589" s="14">
        <v>46204</v>
      </c>
      <c r="O1589" s="9">
        <v>8</v>
      </c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1"/>
      <c r="AB1589" s="14" t="str">
        <f t="shared" si="231"/>
        <v>10199,10201|36 PINTURA P.U.</v>
      </c>
      <c r="AC1589" t="str">
        <f t="shared" si="232"/>
        <v>|10199|10201|</v>
      </c>
      <c r="AD1589" t="str">
        <f t="shared" si="233"/>
        <v>36 PINTURA P.U.</v>
      </c>
    </row>
    <row r="1590" spans="1:30" ht="24" customHeight="1" x14ac:dyDescent="0.35">
      <c r="A1590" s="35">
        <v>46204</v>
      </c>
      <c r="B1590" s="14" t="s">
        <v>3095</v>
      </c>
      <c r="C1590" s="14"/>
      <c r="D1590" s="14" t="s">
        <v>3051</v>
      </c>
      <c r="E1590" s="14" t="s">
        <v>3475</v>
      </c>
      <c r="F1590" s="14" t="s">
        <v>3215</v>
      </c>
      <c r="G1590" s="14" t="s">
        <v>3051</v>
      </c>
      <c r="H1590" s="14" t="s">
        <v>3051</v>
      </c>
      <c r="I1590" s="9" t="s">
        <v>3051</v>
      </c>
      <c r="J1590" s="9">
        <v>145</v>
      </c>
      <c r="K1590" s="14">
        <f>IF($E1590="","",IFERROR(INDEX('01_Cad_Pecas'!$H$2:$H$5000,MATCH($E1590,'01_Cad_Pecas'!$D$2:$D$5000,0)),IFERROR(INDEX('01_Cad_Pecas'!$H$2:$H$5000,MATCH(VALUE($E1590),'01_Cad_Pecas'!$D$2:$D$5000,0)),"")))</f>
        <v>2</v>
      </c>
      <c r="L1590" s="14">
        <f>IF($E1590="","",IFERROR(INDEX('01_Cad_Pecas'!$I$2:$I$5000,MATCH($E1590,'01_Cad_Pecas'!$D$2:$D$5000,0)),IFERROR(INDEX('01_Cad_Pecas'!$I$2:$I$5000,MATCH(VALUE($E1590),'01_Cad_Pecas'!$D$2:$D$5000,0)),"")))</f>
        <v>1.45</v>
      </c>
      <c r="M1590" s="14">
        <f t="shared" si="230"/>
        <v>212.25</v>
      </c>
      <c r="N1590" s="14">
        <v>46204</v>
      </c>
      <c r="O1590" s="9">
        <v>145</v>
      </c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1"/>
      <c r="AB1590" s="14" t="str">
        <f t="shared" si="231"/>
        <v>10199,10201|36 PINTURA P.U.</v>
      </c>
      <c r="AC1590" t="str">
        <f t="shared" si="232"/>
        <v>|10199|10201|</v>
      </c>
      <c r="AD1590" t="str">
        <f t="shared" si="233"/>
        <v>36 PINTURA P.U.</v>
      </c>
    </row>
    <row r="1591" spans="1:30" ht="24" customHeight="1" x14ac:dyDescent="0.35">
      <c r="A1591" s="35">
        <v>46204</v>
      </c>
      <c r="B1591" s="14" t="s">
        <v>3095</v>
      </c>
      <c r="C1591" s="14"/>
      <c r="D1591" s="14" t="s">
        <v>3051</v>
      </c>
      <c r="E1591" s="14" t="s">
        <v>3476</v>
      </c>
      <c r="F1591" s="14" t="s">
        <v>3221</v>
      </c>
      <c r="G1591" s="14" t="s">
        <v>3051</v>
      </c>
      <c r="H1591" s="14" t="s">
        <v>3051</v>
      </c>
      <c r="I1591" s="9" t="s">
        <v>3051</v>
      </c>
      <c r="J1591" s="9">
        <v>10</v>
      </c>
      <c r="K1591" s="14">
        <f>IF($E1591="","",IFERROR(INDEX('01_Cad_Pecas'!$H$2:$H$5000,MATCH($E1591,'01_Cad_Pecas'!$D$2:$D$5000,0)),IFERROR(INDEX('01_Cad_Pecas'!$H$2:$H$5000,MATCH(VALUE($E1591),'01_Cad_Pecas'!$D$2:$D$5000,0)),"")))</f>
        <v>2</v>
      </c>
      <c r="L1591" s="14">
        <f>IF($E1591="","",IFERROR(INDEX('01_Cad_Pecas'!$I$2:$I$5000,MATCH($E1591,'01_Cad_Pecas'!$D$2:$D$5000,0)),IFERROR(INDEX('01_Cad_Pecas'!$I$2:$I$5000,MATCH(VALUE($E1591),'01_Cad_Pecas'!$D$2:$D$5000,0)),"")))</f>
        <v>1.45</v>
      </c>
      <c r="M1591" s="14">
        <f t="shared" si="230"/>
        <v>16.5</v>
      </c>
      <c r="N1591" s="14">
        <v>46204</v>
      </c>
      <c r="O1591" s="9">
        <v>10</v>
      </c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1"/>
      <c r="AB1591" s="14" t="str">
        <f t="shared" si="231"/>
        <v>10199,10201|36 PINTURA P.U.</v>
      </c>
      <c r="AC1591" t="str">
        <f t="shared" si="232"/>
        <v>|10199|10201|</v>
      </c>
      <c r="AD1591" t="str">
        <f t="shared" si="233"/>
        <v>36 PINTURA P.U.</v>
      </c>
    </row>
    <row r="1592" spans="1:30" ht="24" customHeight="1" x14ac:dyDescent="0.35">
      <c r="A1592" s="35">
        <v>46204</v>
      </c>
      <c r="B1592" s="14" t="s">
        <v>3095</v>
      </c>
      <c r="C1592" s="14"/>
      <c r="D1592" s="14" t="s">
        <v>3051</v>
      </c>
      <c r="E1592" s="14" t="s">
        <v>3553</v>
      </c>
      <c r="F1592" s="14" t="s">
        <v>3159</v>
      </c>
      <c r="G1592" s="14" t="s">
        <v>3051</v>
      </c>
      <c r="H1592" s="14" t="s">
        <v>3051</v>
      </c>
      <c r="I1592" s="9" t="s">
        <v>3051</v>
      </c>
      <c r="J1592" s="9">
        <v>48</v>
      </c>
      <c r="K1592" s="14">
        <f>IF($E1592="","",IFERROR(INDEX('01_Cad_Pecas'!$H$2:$H$5000,MATCH($E1592,'01_Cad_Pecas'!$D$2:$D$5000,0)),IFERROR(INDEX('01_Cad_Pecas'!$H$2:$H$5000,MATCH(VALUE($E1592),'01_Cad_Pecas'!$D$2:$D$5000,0)),"")))</f>
        <v>7</v>
      </c>
      <c r="L1592" s="14">
        <f>IF($E1592="","",IFERROR(INDEX('01_Cad_Pecas'!$I$2:$I$5000,MATCH($E1592,'01_Cad_Pecas'!$D$2:$D$5000,0)),IFERROR(INDEX('01_Cad_Pecas'!$I$2:$I$5000,MATCH(VALUE($E1592),'01_Cad_Pecas'!$D$2:$D$5000,0)),"")))</f>
        <v>0.81</v>
      </c>
      <c r="M1592" s="14">
        <f t="shared" si="230"/>
        <v>45.88</v>
      </c>
      <c r="N1592" s="14">
        <v>46204</v>
      </c>
      <c r="O1592" s="9">
        <v>48</v>
      </c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1"/>
      <c r="AB1592" s="14" t="str">
        <f t="shared" si="231"/>
        <v>10199,10201|36 PINTURA P.U.</v>
      </c>
      <c r="AC1592" t="str">
        <f t="shared" si="232"/>
        <v>|10199|10201|</v>
      </c>
      <c r="AD1592" t="str">
        <f t="shared" si="233"/>
        <v>36 PINTURA P.U.</v>
      </c>
    </row>
    <row r="1593" spans="1:30" ht="24" customHeight="1" x14ac:dyDescent="0.35">
      <c r="A1593" s="35">
        <v>46204</v>
      </c>
      <c r="B1593" s="14" t="s">
        <v>3095</v>
      </c>
      <c r="C1593" s="14"/>
      <c r="D1593" s="14" t="s">
        <v>3051</v>
      </c>
      <c r="E1593" s="14" t="s">
        <v>3539</v>
      </c>
      <c r="F1593" s="14" t="s">
        <v>3294</v>
      </c>
      <c r="G1593" s="14" t="s">
        <v>3051</v>
      </c>
      <c r="H1593" s="14" t="s">
        <v>3051</v>
      </c>
      <c r="I1593" s="9" t="s">
        <v>3051</v>
      </c>
      <c r="J1593" s="9">
        <v>88</v>
      </c>
      <c r="K1593" s="14">
        <f>IF($E1593="","",IFERROR(INDEX('01_Cad_Pecas'!$H$2:$H$5000,MATCH($E1593,'01_Cad_Pecas'!$D$2:$D$5000,0)),IFERROR(INDEX('01_Cad_Pecas'!$H$2:$H$5000,MATCH(VALUE($E1593),'01_Cad_Pecas'!$D$2:$D$5000,0)),"")))</f>
        <v>1.1000000000000001</v>
      </c>
      <c r="L1593" s="14">
        <f>IF($E1593="","",IFERROR(INDEX('01_Cad_Pecas'!$I$2:$I$5000,MATCH($E1593,'01_Cad_Pecas'!$D$2:$D$5000,0)),IFERROR(INDEX('01_Cad_Pecas'!$I$2:$I$5000,MATCH(VALUE($E1593),'01_Cad_Pecas'!$D$2:$D$5000,0)),"")))</f>
        <v>9.375E-2</v>
      </c>
      <c r="M1593" s="14">
        <f t="shared" si="230"/>
        <v>9.35</v>
      </c>
      <c r="N1593" s="14">
        <v>46204</v>
      </c>
      <c r="O1593" s="9">
        <v>88</v>
      </c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1"/>
      <c r="AB1593" s="14" t="str">
        <f t="shared" si="231"/>
        <v>10199,10201|36 PINTURA P.U.</v>
      </c>
      <c r="AC1593" t="str">
        <f t="shared" si="232"/>
        <v>|10199|10201|</v>
      </c>
      <c r="AD1593" t="str">
        <f t="shared" si="233"/>
        <v>36 PINTURA P.U.</v>
      </c>
    </row>
    <row r="1594" spans="1:30" ht="24" customHeight="1" x14ac:dyDescent="0.35">
      <c r="A1594" s="35">
        <v>46204</v>
      </c>
      <c r="B1594" s="14" t="s">
        <v>3095</v>
      </c>
      <c r="C1594" s="14"/>
      <c r="D1594" s="14" t="s">
        <v>3051</v>
      </c>
      <c r="E1594" s="14" t="s">
        <v>3576</v>
      </c>
      <c r="F1594" s="14" t="s">
        <v>3305</v>
      </c>
      <c r="G1594" s="14" t="s">
        <v>3051</v>
      </c>
      <c r="H1594" s="14" t="s">
        <v>3051</v>
      </c>
      <c r="I1594" s="9" t="s">
        <v>3051</v>
      </c>
      <c r="J1594" s="9">
        <v>52</v>
      </c>
      <c r="K1594" s="14">
        <f>IF($E1594="","",IFERROR(INDEX('01_Cad_Pecas'!$H$2:$H$5000,MATCH($E1594,'01_Cad_Pecas'!$D$2:$D$5000,0)),IFERROR(INDEX('01_Cad_Pecas'!$H$2:$H$5000,MATCH(VALUE($E1594),'01_Cad_Pecas'!$D$2:$D$5000,0)),"")))</f>
        <v>1.1000000000000001</v>
      </c>
      <c r="L1594" s="14">
        <f>IF($E1594="","",IFERROR(INDEX('01_Cad_Pecas'!$I$2:$I$5000,MATCH($E1594,'01_Cad_Pecas'!$D$2:$D$5000,0)),IFERROR(INDEX('01_Cad_Pecas'!$I$2:$I$5000,MATCH(VALUE($E1594),'01_Cad_Pecas'!$D$2:$D$5000,0)),"")))</f>
        <v>9.375E-2</v>
      </c>
      <c r="M1594" s="14">
        <f t="shared" si="230"/>
        <v>5.9749999999999996</v>
      </c>
      <c r="N1594" s="14">
        <v>46204</v>
      </c>
      <c r="O1594" s="9">
        <v>52</v>
      </c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1"/>
      <c r="AB1594" s="14" t="str">
        <f t="shared" si="231"/>
        <v>10199,10201|36 PINTURA P.U.</v>
      </c>
      <c r="AC1594" t="str">
        <f t="shared" si="232"/>
        <v>|10199|10201|</v>
      </c>
      <c r="AD1594" t="str">
        <f t="shared" si="233"/>
        <v>36 PINTURA P.U.</v>
      </c>
    </row>
    <row r="1595" spans="1:30" ht="24" customHeight="1" x14ac:dyDescent="0.35">
      <c r="A1595" s="35">
        <v>46204</v>
      </c>
      <c r="B1595" s="14" t="s">
        <v>3095</v>
      </c>
      <c r="C1595" s="14"/>
      <c r="D1595" s="14" t="s">
        <v>3051</v>
      </c>
      <c r="E1595" s="14" t="s">
        <v>3577</v>
      </c>
      <c r="F1595" s="14" t="s">
        <v>3306</v>
      </c>
      <c r="G1595" s="14" t="s">
        <v>3051</v>
      </c>
      <c r="H1595" s="14" t="s">
        <v>3051</v>
      </c>
      <c r="I1595" s="9" t="s">
        <v>3051</v>
      </c>
      <c r="J1595" s="9">
        <v>52</v>
      </c>
      <c r="K1595" s="14">
        <f>IF($E1595="","",IFERROR(INDEX('01_Cad_Pecas'!$H$2:$H$5000,MATCH($E1595,'01_Cad_Pecas'!$D$2:$D$5000,0)),IFERROR(INDEX('01_Cad_Pecas'!$H$2:$H$5000,MATCH(VALUE($E1595),'01_Cad_Pecas'!$D$2:$D$5000,0)),"")))</f>
        <v>1.1000000000000001</v>
      </c>
      <c r="L1595" s="14">
        <f>IF($E1595="","",IFERROR(INDEX('01_Cad_Pecas'!$I$2:$I$5000,MATCH($E1595,'01_Cad_Pecas'!$D$2:$D$5000,0)),IFERROR(INDEX('01_Cad_Pecas'!$I$2:$I$5000,MATCH(VALUE($E1595),'01_Cad_Pecas'!$D$2:$D$5000,0)),"")))</f>
        <v>9.375E-2</v>
      </c>
      <c r="M1595" s="14">
        <f t="shared" si="230"/>
        <v>5.9749999999999996</v>
      </c>
      <c r="N1595" s="14">
        <v>46204</v>
      </c>
      <c r="O1595" s="9">
        <v>52</v>
      </c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1"/>
      <c r="AB1595" s="14" t="str">
        <f t="shared" si="231"/>
        <v>10199,10201|36 PINTURA P.U.</v>
      </c>
      <c r="AC1595" t="str">
        <f t="shared" si="232"/>
        <v>|10199|10201|</v>
      </c>
      <c r="AD1595" t="str">
        <f t="shared" si="233"/>
        <v>36 PINTURA P.U.</v>
      </c>
    </row>
    <row r="1596" spans="1:30" ht="24" customHeight="1" x14ac:dyDescent="0.35">
      <c r="A1596" s="35">
        <v>46204</v>
      </c>
      <c r="B1596" s="14" t="s">
        <v>3095</v>
      </c>
      <c r="C1596" s="14"/>
      <c r="D1596" s="14" t="s">
        <v>3051</v>
      </c>
      <c r="E1596" s="14" t="s">
        <v>3578</v>
      </c>
      <c r="F1596" s="14" t="s">
        <v>3301</v>
      </c>
      <c r="G1596" s="14" t="s">
        <v>3051</v>
      </c>
      <c r="H1596" s="14" t="s">
        <v>3051</v>
      </c>
      <c r="I1596" s="9" t="s">
        <v>3051</v>
      </c>
      <c r="J1596" s="9">
        <v>108</v>
      </c>
      <c r="K1596" s="14">
        <f>IF($E1596="","",IFERROR(INDEX('01_Cad_Pecas'!$H$2:$H$5000,MATCH($E1596,'01_Cad_Pecas'!$D$2:$D$5000,0)),IFERROR(INDEX('01_Cad_Pecas'!$H$2:$H$5000,MATCH(VALUE($E1596),'01_Cad_Pecas'!$D$2:$D$5000,0)),"")))</f>
        <v>1.1000000000000001</v>
      </c>
      <c r="L1596" s="14">
        <f>IF($E1596="","",IFERROR(INDEX('01_Cad_Pecas'!$I$2:$I$5000,MATCH($E1596,'01_Cad_Pecas'!$D$2:$D$5000,0)),IFERROR(INDEX('01_Cad_Pecas'!$I$2:$I$5000,MATCH(VALUE($E1596),'01_Cad_Pecas'!$D$2:$D$5000,0)),"")))</f>
        <v>9.375E-2</v>
      </c>
      <c r="M1596" s="14">
        <f t="shared" si="230"/>
        <v>11.225</v>
      </c>
      <c r="N1596" s="14">
        <v>46204</v>
      </c>
      <c r="O1596" s="9">
        <v>108</v>
      </c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1"/>
      <c r="AB1596" s="14" t="str">
        <f t="shared" si="231"/>
        <v>10199,10201|36 PINTURA P.U.</v>
      </c>
      <c r="AC1596" t="str">
        <f t="shared" si="232"/>
        <v>|10199|10201|</v>
      </c>
      <c r="AD1596" t="str">
        <f t="shared" si="233"/>
        <v>36 PINTURA P.U.</v>
      </c>
    </row>
    <row r="1597" spans="1:30" ht="24" customHeight="1" x14ac:dyDescent="0.35">
      <c r="A1597" s="35">
        <v>46204</v>
      </c>
      <c r="B1597" s="14" t="s">
        <v>3095</v>
      </c>
      <c r="C1597" s="14"/>
      <c r="D1597" s="14" t="s">
        <v>3051</v>
      </c>
      <c r="E1597" s="14" t="s">
        <v>3579</v>
      </c>
      <c r="F1597" s="14" t="s">
        <v>3303</v>
      </c>
      <c r="G1597" s="14" t="s">
        <v>3051</v>
      </c>
      <c r="H1597" s="14" t="s">
        <v>3051</v>
      </c>
      <c r="I1597" s="9" t="s">
        <v>3051</v>
      </c>
      <c r="J1597" s="9">
        <v>108</v>
      </c>
      <c r="K1597" s="14">
        <f>IF($E1597="","",IFERROR(INDEX('01_Cad_Pecas'!$H$2:$H$5000,MATCH($E1597,'01_Cad_Pecas'!$D$2:$D$5000,0)),IFERROR(INDEX('01_Cad_Pecas'!$H$2:$H$5000,MATCH(VALUE($E1597),'01_Cad_Pecas'!$D$2:$D$5000,0)),"")))</f>
        <v>1.1000000000000001</v>
      </c>
      <c r="L1597" s="14">
        <f>IF($E1597="","",IFERROR(INDEX('01_Cad_Pecas'!$I$2:$I$5000,MATCH($E1597,'01_Cad_Pecas'!$D$2:$D$5000,0)),IFERROR(INDEX('01_Cad_Pecas'!$I$2:$I$5000,MATCH(VALUE($E1597),'01_Cad_Pecas'!$D$2:$D$5000,0)),"")))</f>
        <v>9.375E-2</v>
      </c>
      <c r="M1597" s="14">
        <f t="shared" si="230"/>
        <v>11.225</v>
      </c>
      <c r="N1597" s="14">
        <v>46204</v>
      </c>
      <c r="O1597" s="9">
        <v>108</v>
      </c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1"/>
      <c r="AB1597" s="14" t="str">
        <f t="shared" si="231"/>
        <v>10199,10201|36 PINTURA P.U.</v>
      </c>
      <c r="AC1597" t="str">
        <f t="shared" si="232"/>
        <v>|10199|10201|</v>
      </c>
      <c r="AD1597" t="str">
        <f t="shared" si="233"/>
        <v>36 PINTURA P.U.</v>
      </c>
    </row>
    <row r="1598" spans="1:30" ht="24" customHeight="1" x14ac:dyDescent="0.35">
      <c r="A1598" s="35">
        <v>46204</v>
      </c>
      <c r="B1598" s="14" t="s">
        <v>3095</v>
      </c>
      <c r="C1598" s="14"/>
      <c r="D1598" s="14" t="s">
        <v>3051</v>
      </c>
      <c r="E1598" s="14" t="s">
        <v>3556</v>
      </c>
      <c r="F1598" s="14" t="s">
        <v>3267</v>
      </c>
      <c r="G1598" s="14" t="s">
        <v>3051</v>
      </c>
      <c r="H1598" s="14" t="s">
        <v>3051</v>
      </c>
      <c r="I1598" s="9" t="s">
        <v>3051</v>
      </c>
      <c r="J1598" s="9">
        <v>44</v>
      </c>
      <c r="K1598" s="14">
        <f>IF($E1598="","",IFERROR(INDEX('01_Cad_Pecas'!$H$2:$H$5000,MATCH($E1598,'01_Cad_Pecas'!$D$2:$D$5000,0)),IFERROR(INDEX('01_Cad_Pecas'!$H$2:$H$5000,MATCH(VALUE($E1598),'01_Cad_Pecas'!$D$2:$D$5000,0)),"")))</f>
        <v>1.1000000000000001</v>
      </c>
      <c r="L1598" s="14">
        <f>IF($E1598="","",IFERROR(INDEX('01_Cad_Pecas'!$I$2:$I$5000,MATCH($E1598,'01_Cad_Pecas'!$D$2:$D$5000,0)),IFERROR(INDEX('01_Cad_Pecas'!$I$2:$I$5000,MATCH(VALUE($E1598),'01_Cad_Pecas'!$D$2:$D$5000,0)),"")))</f>
        <v>9.375E-2</v>
      </c>
      <c r="M1598" s="14">
        <f t="shared" si="230"/>
        <v>5.2249999999999996</v>
      </c>
      <c r="N1598" s="14">
        <v>46204</v>
      </c>
      <c r="O1598" s="9">
        <v>44</v>
      </c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1"/>
      <c r="AB1598" s="14" t="str">
        <f t="shared" si="231"/>
        <v>10199,10201|36 PINTURA P.U.</v>
      </c>
      <c r="AC1598" t="str">
        <f t="shared" si="232"/>
        <v>|10199|10201|</v>
      </c>
      <c r="AD1598" t="str">
        <f t="shared" si="233"/>
        <v>36 PINTURA P.U.</v>
      </c>
    </row>
    <row r="1599" spans="1:30" ht="24" customHeight="1" x14ac:dyDescent="0.35">
      <c r="A1599" s="35">
        <v>46206</v>
      </c>
      <c r="B1599" s="14" t="s">
        <v>3091</v>
      </c>
      <c r="C1599" s="14"/>
      <c r="D1599" s="14" t="s">
        <v>3051</v>
      </c>
      <c r="E1599" s="14" t="s">
        <v>3580</v>
      </c>
      <c r="F1599" s="14" t="s">
        <v>3160</v>
      </c>
      <c r="G1599" s="14" t="s">
        <v>3051</v>
      </c>
      <c r="H1599" s="14" t="s">
        <v>3051</v>
      </c>
      <c r="I1599" s="9" t="s">
        <v>3051</v>
      </c>
      <c r="J1599" s="9">
        <v>4</v>
      </c>
      <c r="K1599" s="14">
        <f>IF($E1599="","",IFERROR(INDEX('01_Cad_Pecas'!$H$2:$H$5000,MATCH($E1599,'01_Cad_Pecas'!$D$2:$D$5000,0)),IFERROR(INDEX('01_Cad_Pecas'!$H$2:$H$5000,MATCH(VALUE($E1599),'01_Cad_Pecas'!$D$2:$D$5000,0)),"")))</f>
        <v>7</v>
      </c>
      <c r="L1599" s="14">
        <f>IF($E1599="","",IFERROR(INDEX('01_Cad_Pecas'!$I$2:$I$5000,MATCH($E1599,'01_Cad_Pecas'!$D$2:$D$5000,0)),IFERROR(INDEX('01_Cad_Pecas'!$I$2:$I$5000,MATCH(VALUE($E1599),'01_Cad_Pecas'!$D$2:$D$5000,0)),"")))</f>
        <v>0.81</v>
      </c>
      <c r="M1599" s="14">
        <f t="shared" si="230"/>
        <v>10.24</v>
      </c>
      <c r="N1599" s="14">
        <v>46205</v>
      </c>
      <c r="O1599" s="9">
        <v>4</v>
      </c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1"/>
      <c r="AB1599" s="14" t="str">
        <f t="shared" si="231"/>
        <v>10200,10202,10205|36 PINTURA P.U.</v>
      </c>
      <c r="AC1599" t="str">
        <f t="shared" si="232"/>
        <v>|10200|10202|10205|</v>
      </c>
      <c r="AD1599" t="str">
        <f t="shared" si="233"/>
        <v>36 PINTURA P.U.</v>
      </c>
    </row>
    <row r="1600" spans="1:30" ht="24" customHeight="1" x14ac:dyDescent="0.35">
      <c r="A1600" s="35">
        <v>46206</v>
      </c>
      <c r="B1600" s="14" t="s">
        <v>3091</v>
      </c>
      <c r="C1600" s="14"/>
      <c r="D1600" s="14" t="s">
        <v>3051</v>
      </c>
      <c r="E1600" s="14" t="s">
        <v>3581</v>
      </c>
      <c r="F1600" s="14" t="s">
        <v>3161</v>
      </c>
      <c r="G1600" s="14" t="s">
        <v>3051</v>
      </c>
      <c r="H1600" s="14" t="s">
        <v>3051</v>
      </c>
      <c r="I1600" s="9" t="s">
        <v>3051</v>
      </c>
      <c r="J1600" s="9">
        <v>2</v>
      </c>
      <c r="K1600" s="14">
        <f>IF($E1600="","",IFERROR(INDEX('01_Cad_Pecas'!$H$2:$H$5000,MATCH($E1600,'01_Cad_Pecas'!$D$2:$D$5000,0)),IFERROR(INDEX('01_Cad_Pecas'!$H$2:$H$5000,MATCH(VALUE($E1600),'01_Cad_Pecas'!$D$2:$D$5000,0)),"")))</f>
        <v>7</v>
      </c>
      <c r="L1600" s="14">
        <f>IF($E1600="","",IFERROR(INDEX('01_Cad_Pecas'!$I$2:$I$5000,MATCH($E1600,'01_Cad_Pecas'!$D$2:$D$5000,0)),IFERROR(INDEX('01_Cad_Pecas'!$I$2:$I$5000,MATCH(VALUE($E1600),'01_Cad_Pecas'!$D$2:$D$5000,0)),"")))</f>
        <v>0.81</v>
      </c>
      <c r="M1600" s="14">
        <f t="shared" si="230"/>
        <v>8.620000000000001</v>
      </c>
      <c r="N1600" s="14">
        <v>46205</v>
      </c>
      <c r="O1600" s="9">
        <v>2</v>
      </c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1"/>
      <c r="AB1600" s="14" t="str">
        <f t="shared" si="231"/>
        <v>10200,10202,10205|36 PINTURA P.U.</v>
      </c>
      <c r="AC1600" t="str">
        <f t="shared" si="232"/>
        <v>|10200|10202|10205|</v>
      </c>
      <c r="AD1600" t="str">
        <f t="shared" si="233"/>
        <v>36 PINTURA P.U.</v>
      </c>
    </row>
    <row r="1601" spans="1:30" ht="24" customHeight="1" x14ac:dyDescent="0.35">
      <c r="A1601" s="35">
        <v>46206</v>
      </c>
      <c r="B1601" s="14" t="s">
        <v>3091</v>
      </c>
      <c r="C1601" s="14"/>
      <c r="D1601" s="14" t="s">
        <v>3051</v>
      </c>
      <c r="E1601" s="14" t="s">
        <v>3582</v>
      </c>
      <c r="F1601" s="14" t="s">
        <v>3162</v>
      </c>
      <c r="G1601" s="14" t="s">
        <v>3051</v>
      </c>
      <c r="H1601" s="14" t="s">
        <v>3051</v>
      </c>
      <c r="I1601" s="9" t="s">
        <v>3051</v>
      </c>
      <c r="J1601" s="9">
        <v>1</v>
      </c>
      <c r="K1601" s="14">
        <f>IF($E1601="","",IFERROR(INDEX('01_Cad_Pecas'!$H$2:$H$5000,MATCH($E1601,'01_Cad_Pecas'!$D$2:$D$5000,0)),IFERROR(INDEX('01_Cad_Pecas'!$H$2:$H$5000,MATCH(VALUE($E1601),'01_Cad_Pecas'!$D$2:$D$5000,0)),"")))</f>
        <v>7</v>
      </c>
      <c r="L1601" s="14">
        <f>IF($E1601="","",IFERROR(INDEX('01_Cad_Pecas'!$I$2:$I$5000,MATCH($E1601,'01_Cad_Pecas'!$D$2:$D$5000,0)),IFERROR(INDEX('01_Cad_Pecas'!$I$2:$I$5000,MATCH(VALUE($E1601),'01_Cad_Pecas'!$D$2:$D$5000,0)),"")))</f>
        <v>0.81</v>
      </c>
      <c r="M1601" s="14">
        <f t="shared" si="230"/>
        <v>7.8100000000000005</v>
      </c>
      <c r="N1601" s="14">
        <v>46205</v>
      </c>
      <c r="O1601" s="9">
        <v>1</v>
      </c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1"/>
      <c r="AB1601" s="14" t="str">
        <f t="shared" si="231"/>
        <v>10200,10202,10205|36 PINTURA P.U.</v>
      </c>
      <c r="AC1601" t="str">
        <f t="shared" si="232"/>
        <v>|10200|10202|10205|</v>
      </c>
      <c r="AD1601" t="str">
        <f t="shared" si="233"/>
        <v>36 PINTURA P.U.</v>
      </c>
    </row>
    <row r="1602" spans="1:30" ht="24" customHeight="1" x14ac:dyDescent="0.35">
      <c r="A1602" s="35">
        <v>46206</v>
      </c>
      <c r="B1602" s="14" t="s">
        <v>3091</v>
      </c>
      <c r="C1602" s="14"/>
      <c r="D1602" s="14" t="s">
        <v>3051</v>
      </c>
      <c r="E1602" s="14" t="s">
        <v>3477</v>
      </c>
      <c r="F1602" s="14" t="s">
        <v>3478</v>
      </c>
      <c r="G1602" s="14" t="s">
        <v>3051</v>
      </c>
      <c r="H1602" s="14" t="s">
        <v>3051</v>
      </c>
      <c r="I1602" s="9" t="s">
        <v>3051</v>
      </c>
      <c r="J1602" s="9">
        <v>2</v>
      </c>
      <c r="K1602" s="14">
        <f>IF($E1602="","",IFERROR(INDEX('01_Cad_Pecas'!$H$2:$H$5000,MATCH($E1602,'01_Cad_Pecas'!$D$2:$D$5000,0)),IFERROR(INDEX('01_Cad_Pecas'!$H$2:$H$5000,MATCH(VALUE($E1602),'01_Cad_Pecas'!$D$2:$D$5000,0)),"")))</f>
        <v>2</v>
      </c>
      <c r="L1602" s="14">
        <f>IF($E1602="","",IFERROR(INDEX('01_Cad_Pecas'!$I$2:$I$5000,MATCH($E1602,'01_Cad_Pecas'!$D$2:$D$5000,0)),IFERROR(INDEX('01_Cad_Pecas'!$I$2:$I$5000,MATCH(VALUE($E1602),'01_Cad_Pecas'!$D$2:$D$5000,0)),"")))</f>
        <v>1.45</v>
      </c>
      <c r="M1602" s="14">
        <f t="shared" si="230"/>
        <v>4.9000000000000004</v>
      </c>
      <c r="N1602" s="14">
        <v>46205</v>
      </c>
      <c r="O1602" s="9">
        <v>2</v>
      </c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1"/>
      <c r="AB1602" s="14" t="str">
        <f t="shared" si="231"/>
        <v>10200,10202,10205|36 PINTURA P.U.</v>
      </c>
      <c r="AC1602" t="str">
        <f t="shared" si="232"/>
        <v>|10200|10202|10205|</v>
      </c>
      <c r="AD1602" t="str">
        <f t="shared" si="233"/>
        <v>36 PINTURA P.U.</v>
      </c>
    </row>
    <row r="1603" spans="1:30" ht="24" customHeight="1" x14ac:dyDescent="0.35">
      <c r="A1603" s="35">
        <v>46206</v>
      </c>
      <c r="B1603" s="14" t="s">
        <v>3091</v>
      </c>
      <c r="C1603" s="14"/>
      <c r="D1603" s="14" t="s">
        <v>3051</v>
      </c>
      <c r="E1603" s="14" t="s">
        <v>3583</v>
      </c>
      <c r="F1603" s="14" t="s">
        <v>3163</v>
      </c>
      <c r="G1603" s="14" t="s">
        <v>3051</v>
      </c>
      <c r="H1603" s="14" t="s">
        <v>3051</v>
      </c>
      <c r="I1603" s="9" t="s">
        <v>3051</v>
      </c>
      <c r="J1603" s="9">
        <v>4</v>
      </c>
      <c r="K1603" s="14">
        <f>IF($E1603="","",IFERROR(INDEX('01_Cad_Pecas'!$H$2:$H$5000,MATCH($E1603,'01_Cad_Pecas'!$D$2:$D$5000,0)),IFERROR(INDEX('01_Cad_Pecas'!$H$2:$H$5000,MATCH(VALUE($E1603),'01_Cad_Pecas'!$D$2:$D$5000,0)),"")))</f>
        <v>7</v>
      </c>
      <c r="L1603" s="14">
        <f>IF($E1603="","",IFERROR(INDEX('01_Cad_Pecas'!$I$2:$I$5000,MATCH($E1603,'01_Cad_Pecas'!$D$2:$D$5000,0)),IFERROR(INDEX('01_Cad_Pecas'!$I$2:$I$5000,MATCH(VALUE($E1603),'01_Cad_Pecas'!$D$2:$D$5000,0)),"")))</f>
        <v>0.81</v>
      </c>
      <c r="M1603" s="14">
        <f t="shared" si="230"/>
        <v>10.24</v>
      </c>
      <c r="N1603" s="14">
        <v>46205</v>
      </c>
      <c r="O1603" s="9">
        <v>4</v>
      </c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1"/>
      <c r="AB1603" s="14" t="str">
        <f t="shared" si="231"/>
        <v>10200,10202,10205|36 PINTURA P.U.</v>
      </c>
      <c r="AC1603" t="str">
        <f t="shared" si="232"/>
        <v>|10200|10202|10205|</v>
      </c>
      <c r="AD1603" t="str">
        <f t="shared" si="233"/>
        <v>36 PINTURA P.U.</v>
      </c>
    </row>
    <row r="1604" spans="1:30" ht="24" customHeight="1" x14ac:dyDescent="0.35">
      <c r="A1604" s="35">
        <v>46206</v>
      </c>
      <c r="B1604" s="14" t="s">
        <v>3091</v>
      </c>
      <c r="C1604" s="14"/>
      <c r="D1604" s="14" t="s">
        <v>3051</v>
      </c>
      <c r="E1604" s="14" t="s">
        <v>3474</v>
      </c>
      <c r="F1604" s="14" t="s">
        <v>2187</v>
      </c>
      <c r="G1604" s="14" t="s">
        <v>3051</v>
      </c>
      <c r="H1604" s="14" t="s">
        <v>3051</v>
      </c>
      <c r="I1604" s="9" t="s">
        <v>3051</v>
      </c>
      <c r="J1604" s="9">
        <v>5</v>
      </c>
      <c r="K1604" s="14">
        <f>IF($E1604="","",IFERROR(INDEX('01_Cad_Pecas'!$H$2:$H$5000,MATCH($E1604,'01_Cad_Pecas'!$D$2:$D$5000,0)),IFERROR(INDEX('01_Cad_Pecas'!$H$2:$H$5000,MATCH(VALUE($E1604),'01_Cad_Pecas'!$D$2:$D$5000,0)),"")))</f>
        <v>2</v>
      </c>
      <c r="L1604" s="14">
        <f>IF($E1604="","",IFERROR(INDEX('01_Cad_Pecas'!$I$2:$I$5000,MATCH($E1604,'01_Cad_Pecas'!$D$2:$D$5000,0)),IFERROR(INDEX('01_Cad_Pecas'!$I$2:$I$5000,MATCH(VALUE($E1604),'01_Cad_Pecas'!$D$2:$D$5000,0)),"")))</f>
        <v>1.45</v>
      </c>
      <c r="M1604" s="14">
        <f t="shared" si="230"/>
        <v>9.25</v>
      </c>
      <c r="N1604" s="14">
        <v>46205</v>
      </c>
      <c r="O1604" s="9">
        <v>5</v>
      </c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1"/>
      <c r="AB1604" s="14" t="str">
        <f t="shared" si="231"/>
        <v>10200,10202,10205|36 PINTURA P.U.</v>
      </c>
      <c r="AC1604" t="str">
        <f t="shared" si="232"/>
        <v>|10200|10202|10205|</v>
      </c>
      <c r="AD1604" t="str">
        <f t="shared" si="233"/>
        <v>36 PINTURA P.U.</v>
      </c>
    </row>
    <row r="1605" spans="1:30" ht="24" customHeight="1" x14ac:dyDescent="0.35">
      <c r="A1605" s="35">
        <v>46206</v>
      </c>
      <c r="B1605" s="14" t="s">
        <v>3091</v>
      </c>
      <c r="C1605" s="14"/>
      <c r="D1605" s="14" t="s">
        <v>3051</v>
      </c>
      <c r="E1605" s="14" t="s">
        <v>3502</v>
      </c>
      <c r="F1605" s="14" t="s">
        <v>3503</v>
      </c>
      <c r="G1605" s="14" t="s">
        <v>3051</v>
      </c>
      <c r="H1605" s="14" t="s">
        <v>3051</v>
      </c>
      <c r="I1605" s="9" t="s">
        <v>3051</v>
      </c>
      <c r="J1605" s="9">
        <v>2</v>
      </c>
      <c r="K1605" s="14">
        <f>IF($E1605="","",IFERROR(INDEX('01_Cad_Pecas'!$H$2:$H$5000,MATCH($E1605,'01_Cad_Pecas'!$D$2:$D$5000,0)),IFERROR(INDEX('01_Cad_Pecas'!$H$2:$H$5000,MATCH(VALUE($E1605),'01_Cad_Pecas'!$D$2:$D$5000,0)),"")))</f>
        <v>7</v>
      </c>
      <c r="L1605" s="14">
        <f>IF($E1605="","",IFERROR(INDEX('01_Cad_Pecas'!$I$2:$I$5000,MATCH($E1605,'01_Cad_Pecas'!$D$2:$D$5000,0)),IFERROR(INDEX('01_Cad_Pecas'!$I$2:$I$5000,MATCH(VALUE($E1605),'01_Cad_Pecas'!$D$2:$D$5000,0)),"")))</f>
        <v>0.81</v>
      </c>
      <c r="M1605" s="14">
        <f t="shared" ref="M1605:M1668" si="235">IF(OR($J1605="",$L1605=""),"",IF($K1605="",0,$K1605)+$J1605*$L1605)</f>
        <v>8.620000000000001</v>
      </c>
      <c r="N1605" s="14">
        <v>46205</v>
      </c>
      <c r="O1605" s="9">
        <v>2</v>
      </c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1"/>
      <c r="AB1605" s="14" t="str">
        <f t="shared" si="231"/>
        <v>10200,10202,10205|36 PINTURA P.U.</v>
      </c>
      <c r="AC1605" t="str">
        <f t="shared" si="232"/>
        <v>|10200|10202|10205|</v>
      </c>
      <c r="AD1605" t="str">
        <f t="shared" si="233"/>
        <v>36 PINTURA P.U.</v>
      </c>
    </row>
    <row r="1606" spans="1:30" ht="24" customHeight="1" x14ac:dyDescent="0.35">
      <c r="A1606" s="35">
        <v>46206</v>
      </c>
      <c r="B1606" s="14" t="s">
        <v>3091</v>
      </c>
      <c r="C1606" s="14"/>
      <c r="D1606" s="14" t="s">
        <v>3051</v>
      </c>
      <c r="E1606" s="14" t="s">
        <v>3504</v>
      </c>
      <c r="F1606" s="14" t="s">
        <v>3505</v>
      </c>
      <c r="G1606" s="14" t="s">
        <v>3051</v>
      </c>
      <c r="H1606" s="14" t="s">
        <v>3051</v>
      </c>
      <c r="I1606" s="9" t="s">
        <v>3051</v>
      </c>
      <c r="J1606" s="9">
        <v>1</v>
      </c>
      <c r="K1606" s="14">
        <f>IF($E1606="","",IFERROR(INDEX('01_Cad_Pecas'!$H$2:$H$5000,MATCH($E1606,'01_Cad_Pecas'!$D$2:$D$5000,0)),IFERROR(INDEX('01_Cad_Pecas'!$H$2:$H$5000,MATCH(VALUE($E1606),'01_Cad_Pecas'!$D$2:$D$5000,0)),"")))</f>
        <v>7</v>
      </c>
      <c r="L1606" s="14">
        <f>IF($E1606="","",IFERROR(INDEX('01_Cad_Pecas'!$I$2:$I$5000,MATCH($E1606,'01_Cad_Pecas'!$D$2:$D$5000,0)),IFERROR(INDEX('01_Cad_Pecas'!$I$2:$I$5000,MATCH(VALUE($E1606),'01_Cad_Pecas'!$D$2:$D$5000,0)),"")))</f>
        <v>0.81</v>
      </c>
      <c r="M1606" s="14">
        <f t="shared" si="235"/>
        <v>7.8100000000000005</v>
      </c>
      <c r="N1606" s="14">
        <v>46205</v>
      </c>
      <c r="O1606" s="9">
        <v>1</v>
      </c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1"/>
      <c r="AB1606" s="14" t="str">
        <f t="shared" si="231"/>
        <v>10200,10202,10205|36 PINTURA P.U.</v>
      </c>
      <c r="AC1606" t="str">
        <f t="shared" si="232"/>
        <v>|10200|10202|10205|</v>
      </c>
      <c r="AD1606" t="str">
        <f t="shared" si="233"/>
        <v>36 PINTURA P.U.</v>
      </c>
    </row>
    <row r="1607" spans="1:30" ht="24" customHeight="1" x14ac:dyDescent="0.35">
      <c r="A1607" s="35">
        <v>46206</v>
      </c>
      <c r="B1607" s="14" t="s">
        <v>3091</v>
      </c>
      <c r="C1607" s="14"/>
      <c r="D1607" s="14" t="s">
        <v>3051</v>
      </c>
      <c r="E1607" s="14" t="s">
        <v>3475</v>
      </c>
      <c r="F1607" s="14" t="s">
        <v>3215</v>
      </c>
      <c r="G1607" s="14" t="s">
        <v>3051</v>
      </c>
      <c r="H1607" s="14" t="s">
        <v>3051</v>
      </c>
      <c r="I1607" s="9" t="s">
        <v>3051</v>
      </c>
      <c r="J1607" s="9">
        <v>6</v>
      </c>
      <c r="K1607" s="14">
        <f>IF($E1607="","",IFERROR(INDEX('01_Cad_Pecas'!$H$2:$H$5000,MATCH($E1607,'01_Cad_Pecas'!$D$2:$D$5000,0)),IFERROR(INDEX('01_Cad_Pecas'!$H$2:$H$5000,MATCH(VALUE($E1607),'01_Cad_Pecas'!$D$2:$D$5000,0)),"")))</f>
        <v>2</v>
      </c>
      <c r="L1607" s="14">
        <f>IF($E1607="","",IFERROR(INDEX('01_Cad_Pecas'!$I$2:$I$5000,MATCH($E1607,'01_Cad_Pecas'!$D$2:$D$5000,0)),IFERROR(INDEX('01_Cad_Pecas'!$I$2:$I$5000,MATCH(VALUE($E1607),'01_Cad_Pecas'!$D$2:$D$5000,0)),"")))</f>
        <v>1.45</v>
      </c>
      <c r="M1607" s="14">
        <f t="shared" si="235"/>
        <v>10.7</v>
      </c>
      <c r="N1607" s="14">
        <v>46205</v>
      </c>
      <c r="O1607" s="9">
        <v>6</v>
      </c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1"/>
      <c r="AB1607" s="14" t="str">
        <f t="shared" ref="AB1607:AB1670" si="236">B1607&amp;"|"&amp;I1607</f>
        <v>10200,10202,10205|36 PINTURA P.U.</v>
      </c>
      <c r="AC1607" t="str">
        <f t="shared" ref="AC1607:AC1670" si="237">IF($B1607="","","|"&amp;SUBSTITUTE(TRIM(SUBSTITUTE(SUBSTITUTE(SUBSTITUTE(SUBSTITUTE(SUBSTITUTE(SUBSTITUTE(SUBSTITUTE(SUBSTITUTE(SUBSTITUTE(SUBSTITUTE(SUBSTITUTE(SUBSTITUTE(SUBSTITUTE(SUBSTITUTE(TRIM($B1607&amp;""),CHAR(10)," "),CHAR(13)," "),"."," "),";"," "),","," "),"/"," "),"+"," "),"-"," "),"  "," "),"  "," "),"  "," "),"  "," "),"  "," "),"  "," "))," ","|")&amp;"|")</f>
        <v>|10200|10202|10205|</v>
      </c>
      <c r="AD1607" t="str">
        <f t="shared" ref="AD1607:AD1670" si="238">TRIM($I1607&amp;"")</f>
        <v>36 PINTURA P.U.</v>
      </c>
    </row>
    <row r="1608" spans="1:30" ht="24" customHeight="1" x14ac:dyDescent="0.35">
      <c r="A1608" s="35">
        <v>46206</v>
      </c>
      <c r="B1608" s="14" t="s">
        <v>3091</v>
      </c>
      <c r="C1608" s="14"/>
      <c r="D1608" s="14" t="s">
        <v>3051</v>
      </c>
      <c r="E1608" s="14" t="s">
        <v>3479</v>
      </c>
      <c r="F1608" s="14" t="s">
        <v>3217</v>
      </c>
      <c r="G1608" s="14" t="s">
        <v>3051</v>
      </c>
      <c r="H1608" s="14" t="s">
        <v>3051</v>
      </c>
      <c r="I1608" s="9" t="s">
        <v>3051</v>
      </c>
      <c r="J1608" s="9">
        <v>3</v>
      </c>
      <c r="K1608" s="14">
        <f>IF($E1608="","",IFERROR(INDEX('01_Cad_Pecas'!$H$2:$H$5000,MATCH($E1608,'01_Cad_Pecas'!$D$2:$D$5000,0)),IFERROR(INDEX('01_Cad_Pecas'!$H$2:$H$5000,MATCH(VALUE($E1608),'01_Cad_Pecas'!$D$2:$D$5000,0)),"")))</f>
        <v>2</v>
      </c>
      <c r="L1608" s="14">
        <f>IF($E1608="","",IFERROR(INDEX('01_Cad_Pecas'!$I$2:$I$5000,MATCH($E1608,'01_Cad_Pecas'!$D$2:$D$5000,0)),IFERROR(INDEX('01_Cad_Pecas'!$I$2:$I$5000,MATCH(VALUE($E1608),'01_Cad_Pecas'!$D$2:$D$5000,0)),"")))</f>
        <v>1.45</v>
      </c>
      <c r="M1608" s="14">
        <f t="shared" si="235"/>
        <v>6.35</v>
      </c>
      <c r="N1608" s="14">
        <v>46205</v>
      </c>
      <c r="O1608" s="9">
        <v>3</v>
      </c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1"/>
      <c r="AB1608" s="14" t="str">
        <f t="shared" si="236"/>
        <v>10200,10202,10205|36 PINTURA P.U.</v>
      </c>
      <c r="AC1608" t="str">
        <f t="shared" si="237"/>
        <v>|10200|10202|10205|</v>
      </c>
      <c r="AD1608" t="str">
        <f t="shared" si="238"/>
        <v>36 PINTURA P.U.</v>
      </c>
    </row>
    <row r="1609" spans="1:30" ht="24" customHeight="1" x14ac:dyDescent="0.35">
      <c r="A1609" s="35">
        <v>46206</v>
      </c>
      <c r="B1609" s="14" t="s">
        <v>3091</v>
      </c>
      <c r="C1609" s="14"/>
      <c r="D1609" s="14" t="s">
        <v>3051</v>
      </c>
      <c r="E1609" s="14" t="s">
        <v>3476</v>
      </c>
      <c r="F1609" s="14" t="s">
        <v>3221</v>
      </c>
      <c r="G1609" s="14" t="s">
        <v>3051</v>
      </c>
      <c r="H1609" s="14" t="s">
        <v>3051</v>
      </c>
      <c r="I1609" s="9" t="s">
        <v>3051</v>
      </c>
      <c r="J1609" s="9">
        <v>1</v>
      </c>
      <c r="K1609" s="14">
        <f>IF($E1609="","",IFERROR(INDEX('01_Cad_Pecas'!$H$2:$H$5000,MATCH($E1609,'01_Cad_Pecas'!$D$2:$D$5000,0)),IFERROR(INDEX('01_Cad_Pecas'!$H$2:$H$5000,MATCH(VALUE($E1609),'01_Cad_Pecas'!$D$2:$D$5000,0)),"")))</f>
        <v>2</v>
      </c>
      <c r="L1609" s="14">
        <f>IF($E1609="","",IFERROR(INDEX('01_Cad_Pecas'!$I$2:$I$5000,MATCH($E1609,'01_Cad_Pecas'!$D$2:$D$5000,0)),IFERROR(INDEX('01_Cad_Pecas'!$I$2:$I$5000,MATCH(VALUE($E1609),'01_Cad_Pecas'!$D$2:$D$5000,0)),"")))</f>
        <v>1.45</v>
      </c>
      <c r="M1609" s="14">
        <f t="shared" si="235"/>
        <v>3.45</v>
      </c>
      <c r="N1609" s="14">
        <v>46209</v>
      </c>
      <c r="O1609" s="14">
        <v>1</v>
      </c>
      <c r="P1609" s="14"/>
      <c r="Q1609" s="14"/>
      <c r="R1609" s="14"/>
      <c r="S1609" s="14"/>
      <c r="T1609" s="14">
        <f t="shared" ref="T1609:T1616" si="239">IF(OR($J1609="",$O1609=""),"",$O1609/$J1609)</f>
        <v>1</v>
      </c>
      <c r="U1609" s="14" t="s">
        <v>36</v>
      </c>
      <c r="V1609" s="14"/>
      <c r="W1609" s="14"/>
      <c r="X1609" s="14"/>
      <c r="Y1609" s="14"/>
      <c r="Z1609" s="14"/>
      <c r="AA1609" s="11"/>
      <c r="AB1609" s="14" t="str">
        <f t="shared" si="236"/>
        <v>10200,10202,10205|36 PINTURA P.U.</v>
      </c>
      <c r="AC1609" t="str">
        <f t="shared" si="237"/>
        <v>|10200|10202|10205|</v>
      </c>
      <c r="AD1609" t="str">
        <f t="shared" si="238"/>
        <v>36 PINTURA P.U.</v>
      </c>
    </row>
    <row r="1610" spans="1:30" ht="24" customHeight="1" x14ac:dyDescent="0.35">
      <c r="A1610" s="35">
        <v>46206</v>
      </c>
      <c r="B1610" s="14" t="s">
        <v>3091</v>
      </c>
      <c r="C1610" s="14"/>
      <c r="D1610" s="14" t="s">
        <v>3051</v>
      </c>
      <c r="E1610" s="14" t="s">
        <v>3480</v>
      </c>
      <c r="F1610" s="14" t="s">
        <v>3218</v>
      </c>
      <c r="G1610" s="14" t="s">
        <v>3051</v>
      </c>
      <c r="H1610" s="14" t="s">
        <v>3051</v>
      </c>
      <c r="I1610" s="9" t="s">
        <v>3051</v>
      </c>
      <c r="J1610" s="9">
        <v>21</v>
      </c>
      <c r="K1610" s="14">
        <f>IF($E1610="","",IFERROR(INDEX('01_Cad_Pecas'!$H$2:$H$5000,MATCH($E1610,'01_Cad_Pecas'!$D$2:$D$5000,0)),IFERROR(INDEX('01_Cad_Pecas'!$H$2:$H$5000,MATCH(VALUE($E1610),'01_Cad_Pecas'!$D$2:$D$5000,0)),"")))</f>
        <v>2</v>
      </c>
      <c r="L1610" s="14">
        <f>IF($E1610="","",IFERROR(INDEX('01_Cad_Pecas'!$I$2:$I$5000,MATCH($E1610,'01_Cad_Pecas'!$D$2:$D$5000,0)),IFERROR(INDEX('01_Cad_Pecas'!$I$2:$I$5000,MATCH(VALUE($E1610),'01_Cad_Pecas'!$D$2:$D$5000,0)),"")))</f>
        <v>1.45</v>
      </c>
      <c r="M1610" s="14">
        <f t="shared" si="235"/>
        <v>32.450000000000003</v>
      </c>
      <c r="N1610" s="14">
        <v>46209</v>
      </c>
      <c r="O1610" s="14">
        <v>21</v>
      </c>
      <c r="P1610" s="14"/>
      <c r="Q1610" s="14"/>
      <c r="R1610" s="14"/>
      <c r="S1610" s="14"/>
      <c r="T1610" s="14">
        <f t="shared" si="239"/>
        <v>1</v>
      </c>
      <c r="U1610" s="14" t="s">
        <v>36</v>
      </c>
      <c r="V1610" s="14"/>
      <c r="W1610" s="14"/>
      <c r="X1610" s="14"/>
      <c r="Y1610" s="14"/>
      <c r="Z1610" s="14"/>
      <c r="AA1610" s="11"/>
      <c r="AB1610" s="14" t="str">
        <f t="shared" si="236"/>
        <v>10200,10202,10205|36 PINTURA P.U.</v>
      </c>
      <c r="AC1610" t="str">
        <f t="shared" si="237"/>
        <v>|10200|10202|10205|</v>
      </c>
      <c r="AD1610" t="str">
        <f t="shared" si="238"/>
        <v>36 PINTURA P.U.</v>
      </c>
    </row>
    <row r="1611" spans="1:30" ht="24" customHeight="1" x14ac:dyDescent="0.35">
      <c r="A1611" s="35">
        <v>46206</v>
      </c>
      <c r="B1611" s="14" t="s">
        <v>3091</v>
      </c>
      <c r="C1611" s="14"/>
      <c r="D1611" s="14" t="s">
        <v>3051</v>
      </c>
      <c r="E1611" s="14" t="s">
        <v>3553</v>
      </c>
      <c r="F1611" s="14" t="s">
        <v>3159</v>
      </c>
      <c r="G1611" s="14" t="s">
        <v>3051</v>
      </c>
      <c r="H1611" s="14" t="s">
        <v>3051</v>
      </c>
      <c r="I1611" s="9" t="s">
        <v>3051</v>
      </c>
      <c r="J1611" s="9">
        <v>466</v>
      </c>
      <c r="K1611" s="14">
        <f>IF($E1611="","",IFERROR(INDEX('01_Cad_Pecas'!$H$2:$H$5000,MATCH($E1611,'01_Cad_Pecas'!$D$2:$D$5000,0)),IFERROR(INDEX('01_Cad_Pecas'!$H$2:$H$5000,MATCH(VALUE($E1611),'01_Cad_Pecas'!$D$2:$D$5000,0)),"")))</f>
        <v>7</v>
      </c>
      <c r="L1611" s="14">
        <f>IF($E1611="","",IFERROR(INDEX('01_Cad_Pecas'!$I$2:$I$5000,MATCH($E1611,'01_Cad_Pecas'!$D$2:$D$5000,0)),IFERROR(INDEX('01_Cad_Pecas'!$I$2:$I$5000,MATCH(VALUE($E1611),'01_Cad_Pecas'!$D$2:$D$5000,0)),"")))</f>
        <v>0.81</v>
      </c>
      <c r="M1611" s="14">
        <f t="shared" si="235"/>
        <v>384.46000000000004</v>
      </c>
      <c r="N1611" s="14">
        <v>46209</v>
      </c>
      <c r="O1611" s="14">
        <v>466</v>
      </c>
      <c r="P1611" s="14"/>
      <c r="Q1611" s="14"/>
      <c r="R1611" s="14"/>
      <c r="S1611" s="14"/>
      <c r="T1611" s="14">
        <f t="shared" si="239"/>
        <v>1</v>
      </c>
      <c r="U1611" s="14" t="s">
        <v>36</v>
      </c>
      <c r="V1611" s="14"/>
      <c r="W1611" s="14"/>
      <c r="X1611" s="14"/>
      <c r="Y1611" s="14"/>
      <c r="Z1611" s="14"/>
      <c r="AA1611" s="11"/>
      <c r="AB1611" s="14" t="str">
        <f t="shared" si="236"/>
        <v>10200,10202,10205|36 PINTURA P.U.</v>
      </c>
      <c r="AC1611" t="str">
        <f t="shared" si="237"/>
        <v>|10200|10202|10205|</v>
      </c>
      <c r="AD1611" t="str">
        <f t="shared" si="238"/>
        <v>36 PINTURA P.U.</v>
      </c>
    </row>
    <row r="1612" spans="1:30" ht="24" customHeight="1" x14ac:dyDescent="0.35">
      <c r="A1612" s="35">
        <v>46206</v>
      </c>
      <c r="B1612" s="14" t="s">
        <v>3091</v>
      </c>
      <c r="C1612" s="14"/>
      <c r="D1612" s="14" t="s">
        <v>3051</v>
      </c>
      <c r="E1612" s="14" t="s">
        <v>3540</v>
      </c>
      <c r="F1612" s="14" t="s">
        <v>3293</v>
      </c>
      <c r="G1612" s="14" t="s">
        <v>3051</v>
      </c>
      <c r="H1612" s="14" t="s">
        <v>3051</v>
      </c>
      <c r="I1612" s="9" t="s">
        <v>3051</v>
      </c>
      <c r="J1612" s="9">
        <v>8</v>
      </c>
      <c r="K1612" s="14">
        <f>IF($E1612="","",IFERROR(INDEX('01_Cad_Pecas'!$H$2:$H$5000,MATCH($E1612,'01_Cad_Pecas'!$D$2:$D$5000,0)),IFERROR(INDEX('01_Cad_Pecas'!$H$2:$H$5000,MATCH(VALUE($E1612),'01_Cad_Pecas'!$D$2:$D$5000,0)),"")))</f>
        <v>1.1000000000000001</v>
      </c>
      <c r="L1612" s="14">
        <f>IF($E1612="","",IFERROR(INDEX('01_Cad_Pecas'!$I$2:$I$5000,MATCH($E1612,'01_Cad_Pecas'!$D$2:$D$5000,0)),IFERROR(INDEX('01_Cad_Pecas'!$I$2:$I$5000,MATCH(VALUE($E1612),'01_Cad_Pecas'!$D$2:$D$5000,0)),"")))</f>
        <v>9.375E-2</v>
      </c>
      <c r="M1612" s="14">
        <f t="shared" si="235"/>
        <v>1.85</v>
      </c>
      <c r="N1612" s="14">
        <v>46209</v>
      </c>
      <c r="O1612" s="14">
        <v>8</v>
      </c>
      <c r="P1612" s="14"/>
      <c r="Q1612" s="14"/>
      <c r="R1612" s="14"/>
      <c r="S1612" s="14"/>
      <c r="T1612" s="14">
        <f t="shared" si="239"/>
        <v>1</v>
      </c>
      <c r="U1612" s="14" t="s">
        <v>36</v>
      </c>
      <c r="V1612" s="14"/>
      <c r="W1612" s="14"/>
      <c r="X1612" s="14"/>
      <c r="Y1612" s="14"/>
      <c r="Z1612" s="14"/>
      <c r="AA1612" s="11"/>
      <c r="AB1612" s="14" t="str">
        <f t="shared" si="236"/>
        <v>10200,10202,10205|36 PINTURA P.U.</v>
      </c>
      <c r="AC1612" t="str">
        <f t="shared" si="237"/>
        <v>|10200|10202|10205|</v>
      </c>
      <c r="AD1612" t="str">
        <f t="shared" si="238"/>
        <v>36 PINTURA P.U.</v>
      </c>
    </row>
    <row r="1613" spans="1:30" ht="24" customHeight="1" x14ac:dyDescent="0.35">
      <c r="A1613" s="35">
        <v>46206</v>
      </c>
      <c r="B1613" s="14" t="s">
        <v>3091</v>
      </c>
      <c r="C1613" s="14"/>
      <c r="D1613" s="14" t="s">
        <v>3051</v>
      </c>
      <c r="E1613" s="14" t="s">
        <v>3539</v>
      </c>
      <c r="F1613" s="14" t="s">
        <v>3294</v>
      </c>
      <c r="G1613" s="14" t="s">
        <v>3051</v>
      </c>
      <c r="H1613" s="14" t="s">
        <v>3051</v>
      </c>
      <c r="I1613" s="9" t="s">
        <v>3051</v>
      </c>
      <c r="J1613" s="9">
        <v>132</v>
      </c>
      <c r="K1613" s="14">
        <f>IF($E1613="","",IFERROR(INDEX('01_Cad_Pecas'!$H$2:$H$5000,MATCH($E1613,'01_Cad_Pecas'!$D$2:$D$5000,0)),IFERROR(INDEX('01_Cad_Pecas'!$H$2:$H$5000,MATCH(VALUE($E1613),'01_Cad_Pecas'!$D$2:$D$5000,0)),"")))</f>
        <v>1.1000000000000001</v>
      </c>
      <c r="L1613" s="14">
        <f>IF($E1613="","",IFERROR(INDEX('01_Cad_Pecas'!$I$2:$I$5000,MATCH($E1613,'01_Cad_Pecas'!$D$2:$D$5000,0)),IFERROR(INDEX('01_Cad_Pecas'!$I$2:$I$5000,MATCH(VALUE($E1613),'01_Cad_Pecas'!$D$2:$D$5000,0)),"")))</f>
        <v>9.375E-2</v>
      </c>
      <c r="M1613" s="14">
        <f t="shared" si="235"/>
        <v>13.475</v>
      </c>
      <c r="N1613" s="14">
        <v>46209</v>
      </c>
      <c r="O1613" s="14">
        <v>132</v>
      </c>
      <c r="P1613" s="14"/>
      <c r="Q1613" s="14"/>
      <c r="R1613" s="14"/>
      <c r="S1613" s="14"/>
      <c r="T1613" s="14">
        <f t="shared" si="239"/>
        <v>1</v>
      </c>
      <c r="U1613" s="14" t="s">
        <v>36</v>
      </c>
      <c r="V1613" s="14"/>
      <c r="W1613" s="14"/>
      <c r="X1613" s="14"/>
      <c r="Y1613" s="14"/>
      <c r="Z1613" s="14"/>
      <c r="AA1613" s="11"/>
      <c r="AB1613" s="14" t="str">
        <f t="shared" si="236"/>
        <v>10200,10202,10205|36 PINTURA P.U.</v>
      </c>
      <c r="AC1613" t="str">
        <f t="shared" si="237"/>
        <v>|10200|10202|10205|</v>
      </c>
      <c r="AD1613" t="str">
        <f t="shared" si="238"/>
        <v>36 PINTURA P.U.</v>
      </c>
    </row>
    <row r="1614" spans="1:30" ht="24" customHeight="1" x14ac:dyDescent="0.35">
      <c r="A1614" s="35">
        <v>46206</v>
      </c>
      <c r="B1614" s="14" t="s">
        <v>3091</v>
      </c>
      <c r="C1614" s="14"/>
      <c r="D1614" s="14" t="s">
        <v>3051</v>
      </c>
      <c r="E1614" s="14" t="s">
        <v>3578</v>
      </c>
      <c r="F1614" s="14" t="s">
        <v>3301</v>
      </c>
      <c r="G1614" s="14" t="s">
        <v>3051</v>
      </c>
      <c r="H1614" s="14" t="s">
        <v>3051</v>
      </c>
      <c r="I1614" s="9" t="s">
        <v>3051</v>
      </c>
      <c r="J1614" s="9">
        <v>12</v>
      </c>
      <c r="K1614" s="14">
        <f>IF($E1614="","",IFERROR(INDEX('01_Cad_Pecas'!$H$2:$H$5000,MATCH($E1614,'01_Cad_Pecas'!$D$2:$D$5000,0)),IFERROR(INDEX('01_Cad_Pecas'!$H$2:$H$5000,MATCH(VALUE($E1614),'01_Cad_Pecas'!$D$2:$D$5000,0)),"")))</f>
        <v>1.1000000000000001</v>
      </c>
      <c r="L1614" s="14">
        <f>IF($E1614="","",IFERROR(INDEX('01_Cad_Pecas'!$I$2:$I$5000,MATCH($E1614,'01_Cad_Pecas'!$D$2:$D$5000,0)),IFERROR(INDEX('01_Cad_Pecas'!$I$2:$I$5000,MATCH(VALUE($E1614),'01_Cad_Pecas'!$D$2:$D$5000,0)),"")))</f>
        <v>9.375E-2</v>
      </c>
      <c r="M1614" s="14">
        <f t="shared" si="235"/>
        <v>2.2250000000000001</v>
      </c>
      <c r="N1614" s="14">
        <v>46209</v>
      </c>
      <c r="O1614" s="14">
        <v>12</v>
      </c>
      <c r="P1614" s="14"/>
      <c r="Q1614" s="14"/>
      <c r="R1614" s="14"/>
      <c r="S1614" s="14"/>
      <c r="T1614" s="14">
        <f t="shared" si="239"/>
        <v>1</v>
      </c>
      <c r="U1614" s="14" t="s">
        <v>36</v>
      </c>
      <c r="V1614" s="14"/>
      <c r="W1614" s="14"/>
      <c r="X1614" s="14"/>
      <c r="Y1614" s="14"/>
      <c r="Z1614" s="14"/>
      <c r="AA1614" s="11"/>
      <c r="AB1614" s="14" t="str">
        <f t="shared" si="236"/>
        <v>10200,10202,10205|36 PINTURA P.U.</v>
      </c>
      <c r="AC1614" t="str">
        <f t="shared" si="237"/>
        <v>|10200|10202|10205|</v>
      </c>
      <c r="AD1614" t="str">
        <f t="shared" si="238"/>
        <v>36 PINTURA P.U.</v>
      </c>
    </row>
    <row r="1615" spans="1:30" ht="24" customHeight="1" x14ac:dyDescent="0.35">
      <c r="A1615" s="35">
        <v>46206</v>
      </c>
      <c r="B1615" s="14" t="s">
        <v>3091</v>
      </c>
      <c r="C1615" s="14"/>
      <c r="D1615" s="14" t="s">
        <v>3051</v>
      </c>
      <c r="E1615" s="14" t="s">
        <v>3579</v>
      </c>
      <c r="F1615" s="14" t="s">
        <v>3303</v>
      </c>
      <c r="G1615" s="14" t="s">
        <v>3051</v>
      </c>
      <c r="H1615" s="14" t="s">
        <v>3051</v>
      </c>
      <c r="I1615" s="9" t="s">
        <v>3051</v>
      </c>
      <c r="J1615" s="9">
        <v>502</v>
      </c>
      <c r="K1615" s="14">
        <f>IF($E1615="","",IFERROR(INDEX('01_Cad_Pecas'!$H$2:$H$5000,MATCH($E1615,'01_Cad_Pecas'!$D$2:$D$5000,0)),IFERROR(INDEX('01_Cad_Pecas'!$H$2:$H$5000,MATCH(VALUE($E1615),'01_Cad_Pecas'!$D$2:$D$5000,0)),"")))</f>
        <v>1.1000000000000001</v>
      </c>
      <c r="L1615" s="14">
        <f>IF($E1615="","",IFERROR(INDEX('01_Cad_Pecas'!$I$2:$I$5000,MATCH($E1615,'01_Cad_Pecas'!$D$2:$D$5000,0)),IFERROR(INDEX('01_Cad_Pecas'!$I$2:$I$5000,MATCH(VALUE($E1615),'01_Cad_Pecas'!$D$2:$D$5000,0)),"")))</f>
        <v>9.375E-2</v>
      </c>
      <c r="M1615" s="14">
        <f t="shared" si="235"/>
        <v>48.162500000000001</v>
      </c>
      <c r="N1615" s="14">
        <v>46209</v>
      </c>
      <c r="O1615" s="14">
        <v>502</v>
      </c>
      <c r="P1615" s="14"/>
      <c r="Q1615" s="14"/>
      <c r="R1615" s="14"/>
      <c r="S1615" s="14"/>
      <c r="T1615" s="14">
        <f t="shared" si="239"/>
        <v>1</v>
      </c>
      <c r="U1615" s="14" t="s">
        <v>36</v>
      </c>
      <c r="V1615" s="14"/>
      <c r="W1615" s="14"/>
      <c r="X1615" s="14"/>
      <c r="Y1615" s="14"/>
      <c r="Z1615" s="14"/>
      <c r="AA1615" s="11"/>
      <c r="AB1615" s="14" t="str">
        <f t="shared" si="236"/>
        <v>10200,10202,10205|36 PINTURA P.U.</v>
      </c>
      <c r="AC1615" t="str">
        <f t="shared" si="237"/>
        <v>|10200|10202|10205|</v>
      </c>
      <c r="AD1615" t="str">
        <f t="shared" si="238"/>
        <v>36 PINTURA P.U.</v>
      </c>
    </row>
    <row r="1616" spans="1:30" ht="24" customHeight="1" x14ac:dyDescent="0.35">
      <c r="A1616" s="35">
        <v>46206</v>
      </c>
      <c r="B1616" s="14" t="s">
        <v>3091</v>
      </c>
      <c r="C1616" s="14"/>
      <c r="D1616" s="14" t="s">
        <v>3051</v>
      </c>
      <c r="E1616" s="14" t="s">
        <v>3556</v>
      </c>
      <c r="F1616" s="14" t="s">
        <v>3267</v>
      </c>
      <c r="G1616" s="14" t="s">
        <v>3051</v>
      </c>
      <c r="H1616" s="14" t="s">
        <v>3051</v>
      </c>
      <c r="I1616" s="9" t="s">
        <v>3051</v>
      </c>
      <c r="J1616" s="9">
        <v>60</v>
      </c>
      <c r="K1616" s="14">
        <f>IF($E1616="","",IFERROR(INDEX('01_Cad_Pecas'!$H$2:$H$5000,MATCH($E1616,'01_Cad_Pecas'!$D$2:$D$5000,0)),IFERROR(INDEX('01_Cad_Pecas'!$H$2:$H$5000,MATCH(VALUE($E1616),'01_Cad_Pecas'!$D$2:$D$5000,0)),"")))</f>
        <v>1.1000000000000001</v>
      </c>
      <c r="L1616" s="14">
        <f>IF($E1616="","",IFERROR(INDEX('01_Cad_Pecas'!$I$2:$I$5000,MATCH($E1616,'01_Cad_Pecas'!$D$2:$D$5000,0)),IFERROR(INDEX('01_Cad_Pecas'!$I$2:$I$5000,MATCH(VALUE($E1616),'01_Cad_Pecas'!$D$2:$D$5000,0)),"")))</f>
        <v>9.375E-2</v>
      </c>
      <c r="M1616" s="14">
        <f t="shared" si="235"/>
        <v>6.7249999999999996</v>
      </c>
      <c r="N1616" s="14">
        <v>46209</v>
      </c>
      <c r="O1616" s="14">
        <v>60</v>
      </c>
      <c r="P1616" s="14"/>
      <c r="Q1616" s="14"/>
      <c r="R1616" s="14"/>
      <c r="S1616" s="14"/>
      <c r="T1616" s="14">
        <f t="shared" si="239"/>
        <v>1</v>
      </c>
      <c r="U1616" s="14" t="s">
        <v>36</v>
      </c>
      <c r="V1616" s="14"/>
      <c r="W1616" s="14"/>
      <c r="X1616" s="14"/>
      <c r="Y1616" s="14"/>
      <c r="Z1616" s="14"/>
      <c r="AA1616" s="11"/>
      <c r="AB1616" s="14" t="str">
        <f t="shared" si="236"/>
        <v>10200,10202,10205|36 PINTURA P.U.</v>
      </c>
      <c r="AC1616" t="str">
        <f t="shared" si="237"/>
        <v>|10200|10202|10205|</v>
      </c>
      <c r="AD1616" t="str">
        <f t="shared" si="238"/>
        <v>36 PINTURA P.U.</v>
      </c>
    </row>
    <row r="1617" spans="1:30" ht="24" customHeight="1" x14ac:dyDescent="0.35">
      <c r="A1617" s="35">
        <v>46205</v>
      </c>
      <c r="B1617" s="14" t="s">
        <v>3093</v>
      </c>
      <c r="C1617" s="14"/>
      <c r="D1617" s="14" t="s">
        <v>3051</v>
      </c>
      <c r="E1617" s="14" t="s">
        <v>3580</v>
      </c>
      <c r="F1617" s="14" t="s">
        <v>3160</v>
      </c>
      <c r="G1617" s="14" t="s">
        <v>3051</v>
      </c>
      <c r="H1617" s="14" t="s">
        <v>3051</v>
      </c>
      <c r="I1617" s="9" t="s">
        <v>3051</v>
      </c>
      <c r="J1617" s="9">
        <v>8</v>
      </c>
      <c r="K1617" s="14">
        <f>IF($E1617="","",IFERROR(INDEX('01_Cad_Pecas'!$H$2:$H$5000,MATCH($E1617,'01_Cad_Pecas'!$D$2:$D$5000,0)),IFERROR(INDEX('01_Cad_Pecas'!$H$2:$H$5000,MATCH(VALUE($E1617),'01_Cad_Pecas'!$D$2:$D$5000,0)),"")))</f>
        <v>7</v>
      </c>
      <c r="L1617" s="14">
        <f>IF($E1617="","",IFERROR(INDEX('01_Cad_Pecas'!$I$2:$I$5000,MATCH($E1617,'01_Cad_Pecas'!$D$2:$D$5000,0)),IFERROR(INDEX('01_Cad_Pecas'!$I$2:$I$5000,MATCH(VALUE($E1617),'01_Cad_Pecas'!$D$2:$D$5000,0)),"")))</f>
        <v>0.81</v>
      </c>
      <c r="M1617" s="14">
        <f t="shared" si="235"/>
        <v>13.48</v>
      </c>
      <c r="N1617" s="14">
        <v>46205</v>
      </c>
      <c r="O1617" s="9">
        <v>8</v>
      </c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1"/>
      <c r="AB1617" s="14" t="str">
        <f t="shared" si="236"/>
        <v>10204|36 PINTURA P.U.</v>
      </c>
      <c r="AC1617" t="str">
        <f t="shared" si="237"/>
        <v>|10204|</v>
      </c>
      <c r="AD1617" t="str">
        <f t="shared" si="238"/>
        <v>36 PINTURA P.U.</v>
      </c>
    </row>
    <row r="1618" spans="1:30" ht="24" customHeight="1" x14ac:dyDescent="0.35">
      <c r="A1618" s="35">
        <v>46205</v>
      </c>
      <c r="B1618" s="14" t="s">
        <v>3093</v>
      </c>
      <c r="C1618" s="14"/>
      <c r="D1618" s="14" t="s">
        <v>3051</v>
      </c>
      <c r="E1618" s="14" t="s">
        <v>3581</v>
      </c>
      <c r="F1618" s="14" t="s">
        <v>3161</v>
      </c>
      <c r="G1618" s="14" t="s">
        <v>3051</v>
      </c>
      <c r="H1618" s="14" t="s">
        <v>3051</v>
      </c>
      <c r="I1618" s="9" t="s">
        <v>3051</v>
      </c>
      <c r="J1618" s="9">
        <v>4</v>
      </c>
      <c r="K1618" s="14">
        <f>IF($E1618="","",IFERROR(INDEX('01_Cad_Pecas'!$H$2:$H$5000,MATCH($E1618,'01_Cad_Pecas'!$D$2:$D$5000,0)),IFERROR(INDEX('01_Cad_Pecas'!$H$2:$H$5000,MATCH(VALUE($E1618),'01_Cad_Pecas'!$D$2:$D$5000,0)),"")))</f>
        <v>7</v>
      </c>
      <c r="L1618" s="14">
        <f>IF($E1618="","",IFERROR(INDEX('01_Cad_Pecas'!$I$2:$I$5000,MATCH($E1618,'01_Cad_Pecas'!$D$2:$D$5000,0)),IFERROR(INDEX('01_Cad_Pecas'!$I$2:$I$5000,MATCH(VALUE($E1618),'01_Cad_Pecas'!$D$2:$D$5000,0)),"")))</f>
        <v>0.81</v>
      </c>
      <c r="M1618" s="14">
        <f t="shared" si="235"/>
        <v>10.24</v>
      </c>
      <c r="N1618" s="14">
        <v>46205</v>
      </c>
      <c r="O1618" s="9">
        <v>4</v>
      </c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1"/>
      <c r="AB1618" s="14" t="str">
        <f t="shared" si="236"/>
        <v>10204|36 PINTURA P.U.</v>
      </c>
      <c r="AC1618" t="str">
        <f t="shared" si="237"/>
        <v>|10204|</v>
      </c>
      <c r="AD1618" t="str">
        <f t="shared" si="238"/>
        <v>36 PINTURA P.U.</v>
      </c>
    </row>
    <row r="1619" spans="1:30" ht="24" customHeight="1" x14ac:dyDescent="0.35">
      <c r="A1619" s="35">
        <v>46205</v>
      </c>
      <c r="B1619" s="14" t="s">
        <v>3093</v>
      </c>
      <c r="C1619" s="14"/>
      <c r="D1619" s="14" t="s">
        <v>3051</v>
      </c>
      <c r="E1619" s="14" t="s">
        <v>3582</v>
      </c>
      <c r="F1619" s="14" t="s">
        <v>3162</v>
      </c>
      <c r="G1619" s="14" t="s">
        <v>3051</v>
      </c>
      <c r="H1619" s="14" t="s">
        <v>3051</v>
      </c>
      <c r="I1619" s="9" t="s">
        <v>3051</v>
      </c>
      <c r="J1619" s="9">
        <v>4</v>
      </c>
      <c r="K1619" s="14">
        <f>IF($E1619="","",IFERROR(INDEX('01_Cad_Pecas'!$H$2:$H$5000,MATCH($E1619,'01_Cad_Pecas'!$D$2:$D$5000,0)),IFERROR(INDEX('01_Cad_Pecas'!$H$2:$H$5000,MATCH(VALUE($E1619),'01_Cad_Pecas'!$D$2:$D$5000,0)),"")))</f>
        <v>7</v>
      </c>
      <c r="L1619" s="14">
        <f>IF($E1619="","",IFERROR(INDEX('01_Cad_Pecas'!$I$2:$I$5000,MATCH($E1619,'01_Cad_Pecas'!$D$2:$D$5000,0)),IFERROR(INDEX('01_Cad_Pecas'!$I$2:$I$5000,MATCH(VALUE($E1619),'01_Cad_Pecas'!$D$2:$D$5000,0)),"")))</f>
        <v>0.81</v>
      </c>
      <c r="M1619" s="14">
        <f t="shared" si="235"/>
        <v>10.24</v>
      </c>
      <c r="N1619" s="14">
        <v>46205</v>
      </c>
      <c r="O1619" s="9">
        <v>4</v>
      </c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1"/>
      <c r="AB1619" s="14" t="str">
        <f t="shared" si="236"/>
        <v>10204|36 PINTURA P.U.</v>
      </c>
      <c r="AC1619" t="str">
        <f t="shared" si="237"/>
        <v>|10204|</v>
      </c>
      <c r="AD1619" t="str">
        <f t="shared" si="238"/>
        <v>36 PINTURA P.U.</v>
      </c>
    </row>
    <row r="1620" spans="1:30" ht="24" customHeight="1" x14ac:dyDescent="0.35">
      <c r="A1620" s="35">
        <v>46205</v>
      </c>
      <c r="B1620" s="14" t="s">
        <v>3093</v>
      </c>
      <c r="C1620" s="14"/>
      <c r="D1620" s="14" t="s">
        <v>3051</v>
      </c>
      <c r="E1620" s="14" t="s">
        <v>3583</v>
      </c>
      <c r="F1620" s="14" t="s">
        <v>3163</v>
      </c>
      <c r="G1620" s="14" t="s">
        <v>3051</v>
      </c>
      <c r="H1620" s="14" t="s">
        <v>3051</v>
      </c>
      <c r="I1620" s="9" t="s">
        <v>3051</v>
      </c>
      <c r="J1620" s="9">
        <v>8</v>
      </c>
      <c r="K1620" s="14">
        <f>IF($E1620="","",IFERROR(INDEX('01_Cad_Pecas'!$H$2:$H$5000,MATCH($E1620,'01_Cad_Pecas'!$D$2:$D$5000,0)),IFERROR(INDEX('01_Cad_Pecas'!$H$2:$H$5000,MATCH(VALUE($E1620),'01_Cad_Pecas'!$D$2:$D$5000,0)),"")))</f>
        <v>7</v>
      </c>
      <c r="L1620" s="14">
        <f>IF($E1620="","",IFERROR(INDEX('01_Cad_Pecas'!$I$2:$I$5000,MATCH($E1620,'01_Cad_Pecas'!$D$2:$D$5000,0)),IFERROR(INDEX('01_Cad_Pecas'!$I$2:$I$5000,MATCH(VALUE($E1620),'01_Cad_Pecas'!$D$2:$D$5000,0)),"")))</f>
        <v>0.81</v>
      </c>
      <c r="M1620" s="14">
        <f t="shared" si="235"/>
        <v>13.48</v>
      </c>
      <c r="N1620" s="14">
        <v>46205</v>
      </c>
      <c r="O1620" s="9">
        <v>8</v>
      </c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1"/>
      <c r="AB1620" s="14" t="str">
        <f t="shared" si="236"/>
        <v>10204|36 PINTURA P.U.</v>
      </c>
      <c r="AC1620" t="str">
        <f t="shared" si="237"/>
        <v>|10204|</v>
      </c>
      <c r="AD1620" t="str">
        <f t="shared" si="238"/>
        <v>36 PINTURA P.U.</v>
      </c>
    </row>
    <row r="1621" spans="1:30" ht="24" customHeight="1" x14ac:dyDescent="0.35">
      <c r="A1621" s="35">
        <v>46205</v>
      </c>
      <c r="B1621" s="14" t="s">
        <v>3093</v>
      </c>
      <c r="C1621" s="14"/>
      <c r="D1621" s="14" t="s">
        <v>3051</v>
      </c>
      <c r="E1621" s="14" t="s">
        <v>3553</v>
      </c>
      <c r="F1621" s="14" t="s">
        <v>3159</v>
      </c>
      <c r="G1621" s="14" t="s">
        <v>3051</v>
      </c>
      <c r="H1621" s="14" t="s">
        <v>3051</v>
      </c>
      <c r="I1621" s="9" t="s">
        <v>3051</v>
      </c>
      <c r="J1621" s="9">
        <v>600</v>
      </c>
      <c r="K1621" s="14">
        <f>IF($E1621="","",IFERROR(INDEX('01_Cad_Pecas'!$H$2:$H$5000,MATCH($E1621,'01_Cad_Pecas'!$D$2:$D$5000,0)),IFERROR(INDEX('01_Cad_Pecas'!$H$2:$H$5000,MATCH(VALUE($E1621),'01_Cad_Pecas'!$D$2:$D$5000,0)),"")))</f>
        <v>7</v>
      </c>
      <c r="L1621" s="14">
        <f>IF($E1621="","",IFERROR(INDEX('01_Cad_Pecas'!$I$2:$I$5000,MATCH($E1621,'01_Cad_Pecas'!$D$2:$D$5000,0)),IFERROR(INDEX('01_Cad_Pecas'!$I$2:$I$5000,MATCH(VALUE($E1621),'01_Cad_Pecas'!$D$2:$D$5000,0)),"")))</f>
        <v>0.81</v>
      </c>
      <c r="M1621" s="14">
        <f t="shared" si="235"/>
        <v>493.00000000000006</v>
      </c>
      <c r="N1621" s="14">
        <v>46209</v>
      </c>
      <c r="O1621" s="14">
        <v>600</v>
      </c>
      <c r="P1621" s="14"/>
      <c r="Q1621" s="14"/>
      <c r="R1621" s="14"/>
      <c r="S1621" s="14"/>
      <c r="T1621" s="14">
        <f t="shared" ref="T1621:T1642" si="240">IF(OR($J1621="",$O1621=""),"",$O1621/$J1621)</f>
        <v>1</v>
      </c>
      <c r="U1621" s="14" t="s">
        <v>36</v>
      </c>
      <c r="V1621" s="14"/>
      <c r="W1621" s="14"/>
      <c r="X1621" s="14"/>
      <c r="Y1621" s="14"/>
      <c r="Z1621" s="14"/>
      <c r="AA1621" s="11"/>
      <c r="AB1621" s="14" t="str">
        <f t="shared" si="236"/>
        <v>10204|36 PINTURA P.U.</v>
      </c>
      <c r="AC1621" t="str">
        <f t="shared" si="237"/>
        <v>|10204|</v>
      </c>
      <c r="AD1621" t="str">
        <f t="shared" si="238"/>
        <v>36 PINTURA P.U.</v>
      </c>
    </row>
    <row r="1622" spans="1:30" ht="24" customHeight="1" x14ac:dyDescent="0.35">
      <c r="A1622" s="35">
        <v>46205</v>
      </c>
      <c r="B1622" s="14" t="s">
        <v>3093</v>
      </c>
      <c r="C1622" s="14"/>
      <c r="D1622" s="14" t="s">
        <v>3051</v>
      </c>
      <c r="E1622" s="14" t="s">
        <v>3578</v>
      </c>
      <c r="F1622" s="14" t="s">
        <v>3301</v>
      </c>
      <c r="G1622" s="14" t="s">
        <v>3051</v>
      </c>
      <c r="H1622" s="14" t="s">
        <v>3051</v>
      </c>
      <c r="I1622" s="9" t="s">
        <v>3051</v>
      </c>
      <c r="J1622" s="9">
        <v>600</v>
      </c>
      <c r="K1622" s="14">
        <f>IF($E1622="","",IFERROR(INDEX('01_Cad_Pecas'!$H$2:$H$5000,MATCH($E1622,'01_Cad_Pecas'!$D$2:$D$5000,0)),IFERROR(INDEX('01_Cad_Pecas'!$H$2:$H$5000,MATCH(VALUE($E1622),'01_Cad_Pecas'!$D$2:$D$5000,0)),"")))</f>
        <v>1.1000000000000001</v>
      </c>
      <c r="L1622" s="14">
        <f>IF($E1622="","",IFERROR(INDEX('01_Cad_Pecas'!$I$2:$I$5000,MATCH($E1622,'01_Cad_Pecas'!$D$2:$D$5000,0)),IFERROR(INDEX('01_Cad_Pecas'!$I$2:$I$5000,MATCH(VALUE($E1622),'01_Cad_Pecas'!$D$2:$D$5000,0)),"")))</f>
        <v>9.375E-2</v>
      </c>
      <c r="M1622" s="14">
        <f t="shared" si="235"/>
        <v>57.35</v>
      </c>
      <c r="N1622" s="14">
        <v>46209</v>
      </c>
      <c r="O1622" s="14">
        <v>600</v>
      </c>
      <c r="P1622" s="14"/>
      <c r="Q1622" s="14"/>
      <c r="R1622" s="14"/>
      <c r="S1622" s="14"/>
      <c r="T1622" s="14">
        <f t="shared" si="240"/>
        <v>1</v>
      </c>
      <c r="U1622" s="14" t="s">
        <v>36</v>
      </c>
      <c r="V1622" s="14"/>
      <c r="W1622" s="14"/>
      <c r="X1622" s="14"/>
      <c r="Y1622" s="14"/>
      <c r="Z1622" s="14"/>
      <c r="AA1622" s="11"/>
      <c r="AB1622" s="14" t="str">
        <f t="shared" si="236"/>
        <v>10204|36 PINTURA P.U.</v>
      </c>
      <c r="AC1622" t="str">
        <f t="shared" si="237"/>
        <v>|10204|</v>
      </c>
      <c r="AD1622" t="str">
        <f t="shared" si="238"/>
        <v>36 PINTURA P.U.</v>
      </c>
    </row>
    <row r="1623" spans="1:30" ht="24" customHeight="1" x14ac:dyDescent="0.35">
      <c r="A1623" s="35">
        <v>46205</v>
      </c>
      <c r="B1623" s="14" t="s">
        <v>3093</v>
      </c>
      <c r="C1623" s="14"/>
      <c r="D1623" s="14" t="s">
        <v>3051</v>
      </c>
      <c r="E1623" s="14" t="s">
        <v>3579</v>
      </c>
      <c r="F1623" s="14" t="s">
        <v>3303</v>
      </c>
      <c r="G1623" s="14" t="s">
        <v>3051</v>
      </c>
      <c r="H1623" s="14" t="s">
        <v>3051</v>
      </c>
      <c r="I1623" s="9" t="s">
        <v>3051</v>
      </c>
      <c r="J1623" s="9">
        <v>600</v>
      </c>
      <c r="K1623" s="14">
        <f>IF($E1623="","",IFERROR(INDEX('01_Cad_Pecas'!$H$2:$H$5000,MATCH($E1623,'01_Cad_Pecas'!$D$2:$D$5000,0)),IFERROR(INDEX('01_Cad_Pecas'!$H$2:$H$5000,MATCH(VALUE($E1623),'01_Cad_Pecas'!$D$2:$D$5000,0)),"")))</f>
        <v>1.1000000000000001</v>
      </c>
      <c r="L1623" s="14">
        <f>IF($E1623="","",IFERROR(INDEX('01_Cad_Pecas'!$I$2:$I$5000,MATCH($E1623,'01_Cad_Pecas'!$D$2:$D$5000,0)),IFERROR(INDEX('01_Cad_Pecas'!$I$2:$I$5000,MATCH(VALUE($E1623),'01_Cad_Pecas'!$D$2:$D$5000,0)),"")))</f>
        <v>9.375E-2</v>
      </c>
      <c r="M1623" s="14">
        <f t="shared" si="235"/>
        <v>57.35</v>
      </c>
      <c r="N1623" s="14">
        <v>46209</v>
      </c>
      <c r="O1623" s="14">
        <v>600</v>
      </c>
      <c r="P1623" s="14"/>
      <c r="Q1623" s="14"/>
      <c r="R1623" s="14"/>
      <c r="S1623" s="14"/>
      <c r="T1623" s="14">
        <f t="shared" si="240"/>
        <v>1</v>
      </c>
      <c r="U1623" s="14" t="s">
        <v>36</v>
      </c>
      <c r="V1623" s="14"/>
      <c r="W1623" s="14"/>
      <c r="X1623" s="14"/>
      <c r="Y1623" s="14"/>
      <c r="Z1623" s="14"/>
      <c r="AA1623" s="11"/>
      <c r="AB1623" s="14" t="str">
        <f t="shared" si="236"/>
        <v>10204|36 PINTURA P.U.</v>
      </c>
      <c r="AC1623" t="str">
        <f t="shared" si="237"/>
        <v>|10204|</v>
      </c>
      <c r="AD1623" t="str">
        <f t="shared" si="238"/>
        <v>36 PINTURA P.U.</v>
      </c>
    </row>
    <row r="1624" spans="1:30" ht="24" customHeight="1" x14ac:dyDescent="0.35">
      <c r="A1624" s="35">
        <v>46209</v>
      </c>
      <c r="B1624" s="14" t="s">
        <v>3094</v>
      </c>
      <c r="C1624" s="14"/>
      <c r="D1624" s="14" t="s">
        <v>3051</v>
      </c>
      <c r="E1624" s="14" t="s">
        <v>3580</v>
      </c>
      <c r="F1624" s="14" t="s">
        <v>3160</v>
      </c>
      <c r="G1624" s="14" t="s">
        <v>3051</v>
      </c>
      <c r="H1624" s="14" t="s">
        <v>3051</v>
      </c>
      <c r="I1624" s="9" t="s">
        <v>3051</v>
      </c>
      <c r="J1624" s="9">
        <v>6</v>
      </c>
      <c r="K1624" s="14">
        <f>IF($E1624="","",IFERROR(INDEX('01_Cad_Pecas'!$H$2:$H$5000,MATCH($E1624,'01_Cad_Pecas'!$D$2:$D$5000,0)),IFERROR(INDEX('01_Cad_Pecas'!$H$2:$H$5000,MATCH(VALUE($E1624),'01_Cad_Pecas'!$D$2:$D$5000,0)),"")))</f>
        <v>7</v>
      </c>
      <c r="L1624" s="14">
        <f>IF($E1624="","",IFERROR(INDEX('01_Cad_Pecas'!$I$2:$I$5000,MATCH($E1624,'01_Cad_Pecas'!$D$2:$D$5000,0)),IFERROR(INDEX('01_Cad_Pecas'!$I$2:$I$5000,MATCH(VALUE($E1624),'01_Cad_Pecas'!$D$2:$D$5000,0)),"")))</f>
        <v>0.81</v>
      </c>
      <c r="M1624" s="14">
        <f t="shared" si="235"/>
        <v>11.86</v>
      </c>
      <c r="N1624" s="14">
        <v>46209</v>
      </c>
      <c r="O1624" s="14">
        <v>6</v>
      </c>
      <c r="P1624" s="14"/>
      <c r="Q1624" s="14"/>
      <c r="R1624" s="14"/>
      <c r="S1624" s="14"/>
      <c r="T1624" s="14">
        <f t="shared" si="240"/>
        <v>1</v>
      </c>
      <c r="U1624" s="14" t="s">
        <v>36</v>
      </c>
      <c r="V1624" s="14"/>
      <c r="W1624" s="14"/>
      <c r="X1624" s="14"/>
      <c r="Y1624" s="14"/>
      <c r="Z1624" s="14"/>
      <c r="AA1624" s="11"/>
      <c r="AB1624" s="14" t="str">
        <f t="shared" si="236"/>
        <v>10210|36 PINTURA P.U.</v>
      </c>
      <c r="AC1624" t="str">
        <f t="shared" si="237"/>
        <v>|10210|</v>
      </c>
      <c r="AD1624" t="str">
        <f t="shared" si="238"/>
        <v>36 PINTURA P.U.</v>
      </c>
    </row>
    <row r="1625" spans="1:30" ht="24" customHeight="1" x14ac:dyDescent="0.35">
      <c r="A1625" s="35">
        <v>46209</v>
      </c>
      <c r="B1625" s="14" t="s">
        <v>3094</v>
      </c>
      <c r="C1625" s="14"/>
      <c r="D1625" s="14" t="s">
        <v>3051</v>
      </c>
      <c r="E1625" s="14" t="s">
        <v>3581</v>
      </c>
      <c r="F1625" s="14" t="s">
        <v>3161</v>
      </c>
      <c r="G1625" s="14" t="s">
        <v>3051</v>
      </c>
      <c r="H1625" s="14" t="s">
        <v>3051</v>
      </c>
      <c r="I1625" s="9" t="s">
        <v>3051</v>
      </c>
      <c r="J1625" s="9">
        <v>3</v>
      </c>
      <c r="K1625" s="14">
        <f>IF($E1625="","",IFERROR(INDEX('01_Cad_Pecas'!$H$2:$H$5000,MATCH($E1625,'01_Cad_Pecas'!$D$2:$D$5000,0)),IFERROR(INDEX('01_Cad_Pecas'!$H$2:$H$5000,MATCH(VALUE($E1625),'01_Cad_Pecas'!$D$2:$D$5000,0)),"")))</f>
        <v>7</v>
      </c>
      <c r="L1625" s="14">
        <f>IF($E1625="","",IFERROR(INDEX('01_Cad_Pecas'!$I$2:$I$5000,MATCH($E1625,'01_Cad_Pecas'!$D$2:$D$5000,0)),IFERROR(INDEX('01_Cad_Pecas'!$I$2:$I$5000,MATCH(VALUE($E1625),'01_Cad_Pecas'!$D$2:$D$5000,0)),"")))</f>
        <v>0.81</v>
      </c>
      <c r="M1625" s="14">
        <f t="shared" si="235"/>
        <v>9.43</v>
      </c>
      <c r="N1625" s="14">
        <v>46209</v>
      </c>
      <c r="O1625" s="14">
        <v>3</v>
      </c>
      <c r="P1625" s="14"/>
      <c r="Q1625" s="14"/>
      <c r="R1625" s="14"/>
      <c r="S1625" s="14"/>
      <c r="T1625" s="14">
        <f t="shared" si="240"/>
        <v>1</v>
      </c>
      <c r="U1625" s="14" t="s">
        <v>36</v>
      </c>
      <c r="V1625" s="14"/>
      <c r="W1625" s="14"/>
      <c r="X1625" s="14"/>
      <c r="Y1625" s="14"/>
      <c r="Z1625" s="14"/>
      <c r="AA1625" s="11"/>
      <c r="AB1625" s="14" t="str">
        <f t="shared" si="236"/>
        <v>10210|36 PINTURA P.U.</v>
      </c>
      <c r="AC1625" t="str">
        <f t="shared" si="237"/>
        <v>|10210|</v>
      </c>
      <c r="AD1625" t="str">
        <f t="shared" si="238"/>
        <v>36 PINTURA P.U.</v>
      </c>
    </row>
    <row r="1626" spans="1:30" ht="24" customHeight="1" x14ac:dyDescent="0.35">
      <c r="A1626" s="35">
        <v>46209</v>
      </c>
      <c r="B1626" s="14" t="s">
        <v>3094</v>
      </c>
      <c r="C1626" s="14"/>
      <c r="D1626" s="14" t="s">
        <v>3051</v>
      </c>
      <c r="E1626" s="14" t="s">
        <v>3582</v>
      </c>
      <c r="F1626" s="14" t="s">
        <v>3162</v>
      </c>
      <c r="G1626" s="14" t="s">
        <v>3051</v>
      </c>
      <c r="H1626" s="14" t="s">
        <v>3051</v>
      </c>
      <c r="I1626" s="9" t="s">
        <v>3051</v>
      </c>
      <c r="J1626" s="9">
        <v>40</v>
      </c>
      <c r="K1626" s="14">
        <f>IF($E1626="","",IFERROR(INDEX('01_Cad_Pecas'!$H$2:$H$5000,MATCH($E1626,'01_Cad_Pecas'!$D$2:$D$5000,0)),IFERROR(INDEX('01_Cad_Pecas'!$H$2:$H$5000,MATCH(VALUE($E1626),'01_Cad_Pecas'!$D$2:$D$5000,0)),"")))</f>
        <v>7</v>
      </c>
      <c r="L1626" s="14">
        <f>IF($E1626="","",IFERROR(INDEX('01_Cad_Pecas'!$I$2:$I$5000,MATCH($E1626,'01_Cad_Pecas'!$D$2:$D$5000,0)),IFERROR(INDEX('01_Cad_Pecas'!$I$2:$I$5000,MATCH(VALUE($E1626),'01_Cad_Pecas'!$D$2:$D$5000,0)),"")))</f>
        <v>0.81</v>
      </c>
      <c r="M1626" s="14">
        <f t="shared" si="235"/>
        <v>39.400000000000006</v>
      </c>
      <c r="N1626" s="14">
        <v>46210</v>
      </c>
      <c r="O1626" s="14">
        <v>40</v>
      </c>
      <c r="P1626" s="14"/>
      <c r="Q1626" s="14"/>
      <c r="R1626" s="14"/>
      <c r="S1626" s="14"/>
      <c r="T1626" s="14">
        <f t="shared" si="240"/>
        <v>1</v>
      </c>
      <c r="U1626" s="14" t="s">
        <v>36</v>
      </c>
      <c r="V1626" s="14"/>
      <c r="W1626" s="14"/>
      <c r="X1626" s="14"/>
      <c r="Y1626" s="14"/>
      <c r="Z1626" s="14"/>
      <c r="AA1626" s="11"/>
      <c r="AB1626" s="14" t="str">
        <f t="shared" si="236"/>
        <v>10210|36 PINTURA P.U.</v>
      </c>
      <c r="AC1626" t="str">
        <f t="shared" si="237"/>
        <v>|10210|</v>
      </c>
      <c r="AD1626" t="str">
        <f t="shared" si="238"/>
        <v>36 PINTURA P.U.</v>
      </c>
    </row>
    <row r="1627" spans="1:30" ht="24" customHeight="1" x14ac:dyDescent="0.35">
      <c r="A1627" s="35">
        <v>46209</v>
      </c>
      <c r="B1627" s="14" t="s">
        <v>3094</v>
      </c>
      <c r="C1627" s="14"/>
      <c r="D1627" s="14" t="s">
        <v>3051</v>
      </c>
      <c r="E1627" s="14" t="s">
        <v>3584</v>
      </c>
      <c r="F1627" s="14" t="s">
        <v>3585</v>
      </c>
      <c r="G1627" s="14" t="s">
        <v>3051</v>
      </c>
      <c r="H1627" s="14" t="s">
        <v>3051</v>
      </c>
      <c r="I1627" s="9" t="s">
        <v>3051</v>
      </c>
      <c r="J1627" s="9">
        <v>3</v>
      </c>
      <c r="K1627" s="14">
        <f>IF($E1627="","",IFERROR(INDEX('01_Cad_Pecas'!$H$2:$H$5000,MATCH($E1627,'01_Cad_Pecas'!$D$2:$D$5000,0)),IFERROR(INDEX('01_Cad_Pecas'!$H$2:$H$5000,MATCH(VALUE($E1627),'01_Cad_Pecas'!$D$2:$D$5000,0)),"")))</f>
        <v>7</v>
      </c>
      <c r="L1627" s="14">
        <f>IF($E1627="","",IFERROR(INDEX('01_Cad_Pecas'!$I$2:$I$5000,MATCH($E1627,'01_Cad_Pecas'!$D$2:$D$5000,0)),IFERROR(INDEX('01_Cad_Pecas'!$I$2:$I$5000,MATCH(VALUE($E1627),'01_Cad_Pecas'!$D$2:$D$5000,0)),"")))</f>
        <v>0.81</v>
      </c>
      <c r="M1627" s="14">
        <f t="shared" si="235"/>
        <v>9.43</v>
      </c>
      <c r="N1627" s="14">
        <v>46209</v>
      </c>
      <c r="O1627" s="14">
        <v>3</v>
      </c>
      <c r="P1627" s="14"/>
      <c r="Q1627" s="14"/>
      <c r="R1627" s="14"/>
      <c r="S1627" s="14"/>
      <c r="T1627" s="14">
        <f t="shared" si="240"/>
        <v>1</v>
      </c>
      <c r="U1627" s="14" t="s">
        <v>36</v>
      </c>
      <c r="V1627" s="14"/>
      <c r="W1627" s="14"/>
      <c r="X1627" s="14"/>
      <c r="Y1627" s="14"/>
      <c r="Z1627" s="14"/>
      <c r="AA1627" s="11"/>
      <c r="AB1627" s="14" t="str">
        <f t="shared" si="236"/>
        <v>10210|36 PINTURA P.U.</v>
      </c>
      <c r="AC1627" t="str">
        <f t="shared" si="237"/>
        <v>|10210|</v>
      </c>
      <c r="AD1627" t="str">
        <f t="shared" si="238"/>
        <v>36 PINTURA P.U.</v>
      </c>
    </row>
    <row r="1628" spans="1:30" ht="24" customHeight="1" x14ac:dyDescent="0.35">
      <c r="A1628" s="35">
        <v>46209</v>
      </c>
      <c r="B1628" s="14" t="s">
        <v>3094</v>
      </c>
      <c r="C1628" s="14"/>
      <c r="D1628" s="14" t="s">
        <v>3051</v>
      </c>
      <c r="E1628" s="14" t="s">
        <v>3574</v>
      </c>
      <c r="F1628" s="14" t="s">
        <v>3575</v>
      </c>
      <c r="G1628" s="14" t="s">
        <v>3051</v>
      </c>
      <c r="H1628" s="14" t="s">
        <v>3051</v>
      </c>
      <c r="I1628" s="9" t="s">
        <v>3051</v>
      </c>
      <c r="J1628" s="9">
        <v>30</v>
      </c>
      <c r="K1628" s="14">
        <f>IF($E1628="","",IFERROR(INDEX('01_Cad_Pecas'!$H$2:$H$5000,MATCH($E1628,'01_Cad_Pecas'!$D$2:$D$5000,0)),IFERROR(INDEX('01_Cad_Pecas'!$H$2:$H$5000,MATCH(VALUE($E1628),'01_Cad_Pecas'!$D$2:$D$5000,0)),"")))</f>
        <v>1.1000000000000001</v>
      </c>
      <c r="L1628" s="14">
        <f>IF($E1628="","",IFERROR(INDEX('01_Cad_Pecas'!$I$2:$I$5000,MATCH($E1628,'01_Cad_Pecas'!$D$2:$D$5000,0)),IFERROR(INDEX('01_Cad_Pecas'!$I$2:$I$5000,MATCH(VALUE($E1628),'01_Cad_Pecas'!$D$2:$D$5000,0)),"")))</f>
        <v>9.375E-2</v>
      </c>
      <c r="M1628" s="14">
        <f t="shared" si="235"/>
        <v>3.9125000000000001</v>
      </c>
      <c r="N1628" s="14">
        <v>46209</v>
      </c>
      <c r="O1628" s="14">
        <v>30</v>
      </c>
      <c r="P1628" s="14"/>
      <c r="Q1628" s="14"/>
      <c r="R1628" s="14"/>
      <c r="S1628" s="14"/>
      <c r="T1628" s="14">
        <f t="shared" si="240"/>
        <v>1</v>
      </c>
      <c r="U1628" s="14" t="s">
        <v>36</v>
      </c>
      <c r="V1628" s="14"/>
      <c r="W1628" s="14"/>
      <c r="X1628" s="14"/>
      <c r="Y1628" s="14"/>
      <c r="Z1628" s="14"/>
      <c r="AA1628" s="11"/>
      <c r="AB1628" s="14" t="str">
        <f t="shared" si="236"/>
        <v>10210|36 PINTURA P.U.</v>
      </c>
      <c r="AC1628" t="str">
        <f t="shared" si="237"/>
        <v>|10210|</v>
      </c>
      <c r="AD1628" t="str">
        <f t="shared" si="238"/>
        <v>36 PINTURA P.U.</v>
      </c>
    </row>
    <row r="1629" spans="1:30" ht="24" customHeight="1" x14ac:dyDescent="0.35">
      <c r="A1629" s="35">
        <v>46209</v>
      </c>
      <c r="B1629" s="14" t="s">
        <v>3094</v>
      </c>
      <c r="C1629" s="14"/>
      <c r="D1629" s="14" t="s">
        <v>3051</v>
      </c>
      <c r="E1629" s="14" t="s">
        <v>3477</v>
      </c>
      <c r="F1629" s="14" t="s">
        <v>3478</v>
      </c>
      <c r="G1629" s="14" t="s">
        <v>3051</v>
      </c>
      <c r="H1629" s="14" t="s">
        <v>3051</v>
      </c>
      <c r="I1629" s="9" t="s">
        <v>3051</v>
      </c>
      <c r="J1629" s="9">
        <v>3</v>
      </c>
      <c r="K1629" s="14">
        <f>IF($E1629="","",IFERROR(INDEX('01_Cad_Pecas'!$H$2:$H$5000,MATCH($E1629,'01_Cad_Pecas'!$D$2:$D$5000,0)),IFERROR(INDEX('01_Cad_Pecas'!$H$2:$H$5000,MATCH(VALUE($E1629),'01_Cad_Pecas'!$D$2:$D$5000,0)),"")))</f>
        <v>2</v>
      </c>
      <c r="L1629" s="14">
        <f>IF($E1629="","",IFERROR(INDEX('01_Cad_Pecas'!$I$2:$I$5000,MATCH($E1629,'01_Cad_Pecas'!$D$2:$D$5000,0)),IFERROR(INDEX('01_Cad_Pecas'!$I$2:$I$5000,MATCH(VALUE($E1629),'01_Cad_Pecas'!$D$2:$D$5000,0)),"")))</f>
        <v>1.45</v>
      </c>
      <c r="M1629" s="14">
        <f t="shared" si="235"/>
        <v>6.35</v>
      </c>
      <c r="N1629" s="14">
        <v>46209</v>
      </c>
      <c r="O1629" s="14">
        <v>3</v>
      </c>
      <c r="P1629" s="14"/>
      <c r="Q1629" s="14"/>
      <c r="R1629" s="14"/>
      <c r="S1629" s="14"/>
      <c r="T1629" s="14">
        <f t="shared" si="240"/>
        <v>1</v>
      </c>
      <c r="U1629" s="14" t="s">
        <v>36</v>
      </c>
      <c r="V1629" s="14"/>
      <c r="W1629" s="14"/>
      <c r="X1629" s="14"/>
      <c r="Y1629" s="14"/>
      <c r="Z1629" s="14"/>
      <c r="AA1629" s="11"/>
      <c r="AB1629" s="14" t="str">
        <f t="shared" si="236"/>
        <v>10210|36 PINTURA P.U.</v>
      </c>
      <c r="AC1629" t="str">
        <f t="shared" si="237"/>
        <v>|10210|</v>
      </c>
      <c r="AD1629" t="str">
        <f t="shared" si="238"/>
        <v>36 PINTURA P.U.</v>
      </c>
    </row>
    <row r="1630" spans="1:30" ht="24" customHeight="1" x14ac:dyDescent="0.35">
      <c r="A1630" s="35">
        <v>46209</v>
      </c>
      <c r="B1630" s="14" t="s">
        <v>3094</v>
      </c>
      <c r="C1630" s="14"/>
      <c r="D1630" s="14" t="s">
        <v>3051</v>
      </c>
      <c r="E1630" s="14" t="s">
        <v>3583</v>
      </c>
      <c r="F1630" s="14" t="s">
        <v>3163</v>
      </c>
      <c r="G1630" s="14" t="s">
        <v>3051</v>
      </c>
      <c r="H1630" s="14" t="s">
        <v>3051</v>
      </c>
      <c r="I1630" s="9" t="s">
        <v>3051</v>
      </c>
      <c r="J1630" s="9">
        <v>6</v>
      </c>
      <c r="K1630" s="14">
        <f>IF($E1630="","",IFERROR(INDEX('01_Cad_Pecas'!$H$2:$H$5000,MATCH($E1630,'01_Cad_Pecas'!$D$2:$D$5000,0)),IFERROR(INDEX('01_Cad_Pecas'!$H$2:$H$5000,MATCH(VALUE($E1630),'01_Cad_Pecas'!$D$2:$D$5000,0)),"")))</f>
        <v>7</v>
      </c>
      <c r="L1630" s="14">
        <f>IF($E1630="","",IFERROR(INDEX('01_Cad_Pecas'!$I$2:$I$5000,MATCH($E1630,'01_Cad_Pecas'!$D$2:$D$5000,0)),IFERROR(INDEX('01_Cad_Pecas'!$I$2:$I$5000,MATCH(VALUE($E1630),'01_Cad_Pecas'!$D$2:$D$5000,0)),"")))</f>
        <v>0.81</v>
      </c>
      <c r="M1630" s="14">
        <f t="shared" si="235"/>
        <v>11.86</v>
      </c>
      <c r="N1630" s="14">
        <v>46209</v>
      </c>
      <c r="O1630" s="14">
        <v>6</v>
      </c>
      <c r="P1630" s="14"/>
      <c r="Q1630" s="14"/>
      <c r="R1630" s="14"/>
      <c r="S1630" s="14"/>
      <c r="T1630" s="14">
        <f t="shared" si="240"/>
        <v>1</v>
      </c>
      <c r="U1630" s="14" t="s">
        <v>36</v>
      </c>
      <c r="V1630" s="14"/>
      <c r="W1630" s="14"/>
      <c r="X1630" s="14"/>
      <c r="Y1630" s="14"/>
      <c r="Z1630" s="14"/>
      <c r="AA1630" s="11"/>
      <c r="AB1630" s="14" t="str">
        <f t="shared" si="236"/>
        <v>10210|36 PINTURA P.U.</v>
      </c>
      <c r="AC1630" t="str">
        <f t="shared" si="237"/>
        <v>|10210|</v>
      </c>
      <c r="AD1630" t="str">
        <f t="shared" si="238"/>
        <v>36 PINTURA P.U.</v>
      </c>
    </row>
    <row r="1631" spans="1:30" ht="24" customHeight="1" x14ac:dyDescent="0.35">
      <c r="A1631" s="35">
        <v>46209</v>
      </c>
      <c r="B1631" s="14" t="s">
        <v>3094</v>
      </c>
      <c r="C1631" s="14"/>
      <c r="D1631" s="14" t="s">
        <v>3051</v>
      </c>
      <c r="E1631" s="14" t="s">
        <v>3474</v>
      </c>
      <c r="F1631" s="14" t="s">
        <v>2187</v>
      </c>
      <c r="G1631" s="14" t="s">
        <v>3051</v>
      </c>
      <c r="H1631" s="14" t="s">
        <v>3051</v>
      </c>
      <c r="I1631" s="9" t="s">
        <v>3051</v>
      </c>
      <c r="J1631" s="9">
        <v>18</v>
      </c>
      <c r="K1631" s="14">
        <f>IF($E1631="","",IFERROR(INDEX('01_Cad_Pecas'!$H$2:$H$5000,MATCH($E1631,'01_Cad_Pecas'!$D$2:$D$5000,0)),IFERROR(INDEX('01_Cad_Pecas'!$H$2:$H$5000,MATCH(VALUE($E1631),'01_Cad_Pecas'!$D$2:$D$5000,0)),"")))</f>
        <v>2</v>
      </c>
      <c r="L1631" s="14">
        <f>IF($E1631="","",IFERROR(INDEX('01_Cad_Pecas'!$I$2:$I$5000,MATCH($E1631,'01_Cad_Pecas'!$D$2:$D$5000,0)),IFERROR(INDEX('01_Cad_Pecas'!$I$2:$I$5000,MATCH(VALUE($E1631),'01_Cad_Pecas'!$D$2:$D$5000,0)),"")))</f>
        <v>1.45</v>
      </c>
      <c r="M1631" s="14">
        <f t="shared" si="235"/>
        <v>28.099999999999998</v>
      </c>
      <c r="N1631" s="14">
        <v>46209</v>
      </c>
      <c r="O1631" s="14">
        <v>18</v>
      </c>
      <c r="P1631" s="14"/>
      <c r="Q1631" s="14"/>
      <c r="R1631" s="14"/>
      <c r="S1631" s="14"/>
      <c r="T1631" s="14">
        <f t="shared" si="240"/>
        <v>1</v>
      </c>
      <c r="U1631" s="14" t="s">
        <v>36</v>
      </c>
      <c r="V1631" s="14"/>
      <c r="W1631" s="14"/>
      <c r="X1631" s="14"/>
      <c r="Y1631" s="14"/>
      <c r="Z1631" s="14"/>
      <c r="AA1631" s="11"/>
      <c r="AB1631" s="14" t="str">
        <f t="shared" si="236"/>
        <v>10210|36 PINTURA P.U.</v>
      </c>
      <c r="AC1631" t="str">
        <f t="shared" si="237"/>
        <v>|10210|</v>
      </c>
      <c r="AD1631" t="str">
        <f t="shared" si="238"/>
        <v>36 PINTURA P.U.</v>
      </c>
    </row>
    <row r="1632" spans="1:30" ht="24" customHeight="1" x14ac:dyDescent="0.35">
      <c r="A1632" s="35">
        <v>46209</v>
      </c>
      <c r="B1632" s="14" t="s">
        <v>3094</v>
      </c>
      <c r="C1632" s="14"/>
      <c r="D1632" s="14" t="s">
        <v>3051</v>
      </c>
      <c r="E1632" s="14" t="s">
        <v>3475</v>
      </c>
      <c r="F1632" s="14" t="s">
        <v>3215</v>
      </c>
      <c r="G1632" s="14" t="s">
        <v>3051</v>
      </c>
      <c r="H1632" s="14" t="s">
        <v>3051</v>
      </c>
      <c r="I1632" s="9" t="s">
        <v>3051</v>
      </c>
      <c r="J1632" s="9">
        <v>30</v>
      </c>
      <c r="K1632" s="14">
        <f>IF($E1632="","",IFERROR(INDEX('01_Cad_Pecas'!$H$2:$H$5000,MATCH($E1632,'01_Cad_Pecas'!$D$2:$D$5000,0)),IFERROR(INDEX('01_Cad_Pecas'!$H$2:$H$5000,MATCH(VALUE($E1632),'01_Cad_Pecas'!$D$2:$D$5000,0)),"")))</f>
        <v>2</v>
      </c>
      <c r="L1632" s="14">
        <f>IF($E1632="","",IFERROR(INDEX('01_Cad_Pecas'!$I$2:$I$5000,MATCH($E1632,'01_Cad_Pecas'!$D$2:$D$5000,0)),IFERROR(INDEX('01_Cad_Pecas'!$I$2:$I$5000,MATCH(VALUE($E1632),'01_Cad_Pecas'!$D$2:$D$5000,0)),"")))</f>
        <v>1.45</v>
      </c>
      <c r="M1632" s="14">
        <f t="shared" si="235"/>
        <v>45.5</v>
      </c>
      <c r="N1632" s="14">
        <v>46209</v>
      </c>
      <c r="O1632" s="14">
        <v>30</v>
      </c>
      <c r="P1632" s="14"/>
      <c r="Q1632" s="14"/>
      <c r="R1632" s="14"/>
      <c r="S1632" s="14"/>
      <c r="T1632" s="14">
        <f t="shared" si="240"/>
        <v>1</v>
      </c>
      <c r="U1632" s="14" t="s">
        <v>36</v>
      </c>
      <c r="V1632" s="14"/>
      <c r="W1632" s="14"/>
      <c r="X1632" s="14"/>
      <c r="Y1632" s="14"/>
      <c r="Z1632" s="14"/>
      <c r="AA1632" s="11"/>
      <c r="AB1632" s="14" t="str">
        <f t="shared" si="236"/>
        <v>10210|36 PINTURA P.U.</v>
      </c>
      <c r="AC1632" t="str">
        <f t="shared" si="237"/>
        <v>|10210|</v>
      </c>
      <c r="AD1632" t="str">
        <f t="shared" si="238"/>
        <v>36 PINTURA P.U.</v>
      </c>
    </row>
    <row r="1633" spans="1:30" ht="24" customHeight="1" x14ac:dyDescent="0.35">
      <c r="A1633" s="35">
        <v>46209</v>
      </c>
      <c r="B1633" s="14" t="s">
        <v>3094</v>
      </c>
      <c r="C1633" s="14"/>
      <c r="D1633" s="14" t="s">
        <v>3051</v>
      </c>
      <c r="E1633" s="14" t="s">
        <v>3586</v>
      </c>
      <c r="F1633" s="14" t="s">
        <v>2157</v>
      </c>
      <c r="G1633" s="14" t="s">
        <v>3051</v>
      </c>
      <c r="H1633" s="14" t="s">
        <v>3051</v>
      </c>
      <c r="I1633" s="9" t="s">
        <v>3051</v>
      </c>
      <c r="J1633" s="9">
        <v>20</v>
      </c>
      <c r="K1633" s="14">
        <f>IF($E1633="","",IFERROR(INDEX('01_Cad_Pecas'!$H$2:$H$5000,MATCH($E1633,'01_Cad_Pecas'!$D$2:$D$5000,0)),IFERROR(INDEX('01_Cad_Pecas'!$H$2:$H$5000,MATCH(VALUE($E1633),'01_Cad_Pecas'!$D$2:$D$5000,0)),"")))</f>
        <v>7</v>
      </c>
      <c r="L1633" s="14">
        <f>IF($E1633="","",IFERROR(INDEX('01_Cad_Pecas'!$I$2:$I$5000,MATCH($E1633,'01_Cad_Pecas'!$D$2:$D$5000,0)),IFERROR(INDEX('01_Cad_Pecas'!$I$2:$I$5000,MATCH(VALUE($E1633),'01_Cad_Pecas'!$D$2:$D$5000,0)),"")))</f>
        <v>0.81</v>
      </c>
      <c r="M1633" s="14">
        <f t="shared" si="235"/>
        <v>23.200000000000003</v>
      </c>
      <c r="N1633" s="14">
        <v>46210</v>
      </c>
      <c r="O1633" s="14">
        <v>20</v>
      </c>
      <c r="P1633" s="14"/>
      <c r="Q1633" s="14"/>
      <c r="R1633" s="14"/>
      <c r="S1633" s="14"/>
      <c r="T1633" s="14">
        <f t="shared" si="240"/>
        <v>1</v>
      </c>
      <c r="U1633" s="14" t="s">
        <v>36</v>
      </c>
      <c r="V1633" s="14"/>
      <c r="W1633" s="14"/>
      <c r="X1633" s="14"/>
      <c r="Y1633" s="14"/>
      <c r="Z1633" s="14"/>
      <c r="AA1633" s="11"/>
      <c r="AB1633" s="14" t="str">
        <f t="shared" si="236"/>
        <v>10210|36 PINTURA P.U.</v>
      </c>
      <c r="AC1633" t="str">
        <f t="shared" si="237"/>
        <v>|10210|</v>
      </c>
      <c r="AD1633" t="str">
        <f t="shared" si="238"/>
        <v>36 PINTURA P.U.</v>
      </c>
    </row>
    <row r="1634" spans="1:30" ht="24" customHeight="1" x14ac:dyDescent="0.35">
      <c r="A1634" s="35">
        <v>46209</v>
      </c>
      <c r="B1634" s="14" t="s">
        <v>3094</v>
      </c>
      <c r="C1634" s="14"/>
      <c r="D1634" s="14" t="s">
        <v>3051</v>
      </c>
      <c r="E1634" s="14" t="s">
        <v>3481</v>
      </c>
      <c r="F1634" s="14" t="s">
        <v>3216</v>
      </c>
      <c r="G1634" s="14" t="s">
        <v>3051</v>
      </c>
      <c r="H1634" s="14" t="s">
        <v>3051</v>
      </c>
      <c r="I1634" s="9" t="s">
        <v>3051</v>
      </c>
      <c r="J1634" s="9">
        <v>1</v>
      </c>
      <c r="K1634" s="14">
        <f>IF($E1634="","",IFERROR(INDEX('01_Cad_Pecas'!$H$2:$H$5000,MATCH($E1634,'01_Cad_Pecas'!$D$2:$D$5000,0)),IFERROR(INDEX('01_Cad_Pecas'!$H$2:$H$5000,MATCH(VALUE($E1634),'01_Cad_Pecas'!$D$2:$D$5000,0)),"")))</f>
        <v>2</v>
      </c>
      <c r="L1634" s="14">
        <f>IF($E1634="","",IFERROR(INDEX('01_Cad_Pecas'!$I$2:$I$5000,MATCH($E1634,'01_Cad_Pecas'!$D$2:$D$5000,0)),IFERROR(INDEX('01_Cad_Pecas'!$I$2:$I$5000,MATCH(VALUE($E1634),'01_Cad_Pecas'!$D$2:$D$5000,0)),"")))</f>
        <v>1.45</v>
      </c>
      <c r="M1634" s="14">
        <f t="shared" si="235"/>
        <v>3.45</v>
      </c>
      <c r="N1634" s="14">
        <v>46210</v>
      </c>
      <c r="O1634" s="14">
        <v>1</v>
      </c>
      <c r="P1634" s="14"/>
      <c r="Q1634" s="14"/>
      <c r="R1634" s="14"/>
      <c r="S1634" s="14"/>
      <c r="T1634" s="14">
        <f t="shared" si="240"/>
        <v>1</v>
      </c>
      <c r="U1634" s="14" t="s">
        <v>36</v>
      </c>
      <c r="V1634" s="14"/>
      <c r="W1634" s="14"/>
      <c r="X1634" s="14"/>
      <c r="Y1634" s="14"/>
      <c r="Z1634" s="14"/>
      <c r="AA1634" s="11"/>
      <c r="AB1634" s="14" t="str">
        <f t="shared" si="236"/>
        <v>10210|36 PINTURA P.U.</v>
      </c>
      <c r="AC1634" t="str">
        <f t="shared" si="237"/>
        <v>|10210|</v>
      </c>
      <c r="AD1634" t="str">
        <f t="shared" si="238"/>
        <v>36 PINTURA P.U.</v>
      </c>
    </row>
    <row r="1635" spans="1:30" ht="24" customHeight="1" x14ac:dyDescent="0.35">
      <c r="A1635" s="35">
        <v>46209</v>
      </c>
      <c r="B1635" s="14" t="s">
        <v>3094</v>
      </c>
      <c r="C1635" s="14"/>
      <c r="D1635" s="14" t="s">
        <v>3051</v>
      </c>
      <c r="E1635" s="14" t="s">
        <v>3476</v>
      </c>
      <c r="F1635" s="14" t="s">
        <v>3221</v>
      </c>
      <c r="G1635" s="14" t="s">
        <v>3051</v>
      </c>
      <c r="H1635" s="14" t="s">
        <v>3051</v>
      </c>
      <c r="I1635" s="9" t="s">
        <v>3051</v>
      </c>
      <c r="J1635" s="9">
        <v>10</v>
      </c>
      <c r="K1635" s="14">
        <f>IF($E1635="","",IFERROR(INDEX('01_Cad_Pecas'!$H$2:$H$5000,MATCH($E1635,'01_Cad_Pecas'!$D$2:$D$5000,0)),IFERROR(INDEX('01_Cad_Pecas'!$H$2:$H$5000,MATCH(VALUE($E1635),'01_Cad_Pecas'!$D$2:$D$5000,0)),"")))</f>
        <v>2</v>
      </c>
      <c r="L1635" s="14">
        <f>IF($E1635="","",IFERROR(INDEX('01_Cad_Pecas'!$I$2:$I$5000,MATCH($E1635,'01_Cad_Pecas'!$D$2:$D$5000,0)),IFERROR(INDEX('01_Cad_Pecas'!$I$2:$I$5000,MATCH(VALUE($E1635),'01_Cad_Pecas'!$D$2:$D$5000,0)),"")))</f>
        <v>1.45</v>
      </c>
      <c r="M1635" s="14">
        <f t="shared" si="235"/>
        <v>16.5</v>
      </c>
      <c r="N1635" s="14">
        <v>46210</v>
      </c>
      <c r="O1635" s="14">
        <v>10</v>
      </c>
      <c r="P1635" s="14"/>
      <c r="Q1635" s="14"/>
      <c r="R1635" s="14"/>
      <c r="S1635" s="14"/>
      <c r="T1635" s="14">
        <f t="shared" si="240"/>
        <v>1</v>
      </c>
      <c r="U1635" s="14" t="s">
        <v>36</v>
      </c>
      <c r="V1635" s="14"/>
      <c r="W1635" s="14"/>
      <c r="X1635" s="14"/>
      <c r="Y1635" s="14"/>
      <c r="Z1635" s="14"/>
      <c r="AA1635" s="11"/>
      <c r="AB1635" s="14" t="str">
        <f t="shared" si="236"/>
        <v>10210|36 PINTURA P.U.</v>
      </c>
      <c r="AC1635" t="str">
        <f t="shared" si="237"/>
        <v>|10210|</v>
      </c>
      <c r="AD1635" t="str">
        <f t="shared" si="238"/>
        <v>36 PINTURA P.U.</v>
      </c>
    </row>
    <row r="1636" spans="1:30" ht="24" customHeight="1" x14ac:dyDescent="0.35">
      <c r="A1636" s="35">
        <v>46209</v>
      </c>
      <c r="B1636" s="14" t="s">
        <v>3094</v>
      </c>
      <c r="C1636" s="14"/>
      <c r="D1636" s="14" t="s">
        <v>3051</v>
      </c>
      <c r="E1636" s="14" t="s">
        <v>3553</v>
      </c>
      <c r="F1636" s="14" t="s">
        <v>3159</v>
      </c>
      <c r="G1636" s="14" t="s">
        <v>3051</v>
      </c>
      <c r="H1636" s="14" t="s">
        <v>3051</v>
      </c>
      <c r="I1636" s="9" t="s">
        <v>3051</v>
      </c>
      <c r="J1636" s="9">
        <v>302</v>
      </c>
      <c r="K1636" s="14">
        <f>IF($E1636="","",IFERROR(INDEX('01_Cad_Pecas'!$H$2:$H$5000,MATCH($E1636,'01_Cad_Pecas'!$D$2:$D$5000,0)),IFERROR(INDEX('01_Cad_Pecas'!$H$2:$H$5000,MATCH(VALUE($E1636),'01_Cad_Pecas'!$D$2:$D$5000,0)),"")))</f>
        <v>7</v>
      </c>
      <c r="L1636" s="14">
        <f>IF($E1636="","",IFERROR(INDEX('01_Cad_Pecas'!$I$2:$I$5000,MATCH($E1636,'01_Cad_Pecas'!$D$2:$D$5000,0)),IFERROR(INDEX('01_Cad_Pecas'!$I$2:$I$5000,MATCH(VALUE($E1636),'01_Cad_Pecas'!$D$2:$D$5000,0)),"")))</f>
        <v>0.81</v>
      </c>
      <c r="M1636" s="14">
        <f t="shared" si="235"/>
        <v>251.62</v>
      </c>
      <c r="N1636" s="14">
        <v>46210</v>
      </c>
      <c r="O1636" s="14">
        <v>302</v>
      </c>
      <c r="P1636" s="14"/>
      <c r="Q1636" s="14"/>
      <c r="R1636" s="14"/>
      <c r="S1636" s="14"/>
      <c r="T1636" s="14">
        <f t="shared" si="240"/>
        <v>1</v>
      </c>
      <c r="U1636" s="14" t="s">
        <v>36</v>
      </c>
      <c r="V1636" s="14"/>
      <c r="W1636" s="14"/>
      <c r="X1636" s="14"/>
      <c r="Y1636" s="14"/>
      <c r="Z1636" s="14"/>
      <c r="AA1636" s="11"/>
      <c r="AB1636" s="14" t="str">
        <f t="shared" si="236"/>
        <v>10210|36 PINTURA P.U.</v>
      </c>
      <c r="AC1636" t="str">
        <f t="shared" si="237"/>
        <v>|10210|</v>
      </c>
      <c r="AD1636" t="str">
        <f t="shared" si="238"/>
        <v>36 PINTURA P.U.</v>
      </c>
    </row>
    <row r="1637" spans="1:30" ht="24" customHeight="1" x14ac:dyDescent="0.35">
      <c r="A1637" s="35">
        <v>46209</v>
      </c>
      <c r="B1637" s="14" t="s">
        <v>3094</v>
      </c>
      <c r="C1637" s="14"/>
      <c r="D1637" s="14" t="s">
        <v>3051</v>
      </c>
      <c r="E1637" s="14" t="s">
        <v>3540</v>
      </c>
      <c r="F1637" s="14" t="s">
        <v>3293</v>
      </c>
      <c r="G1637" s="14" t="s">
        <v>3051</v>
      </c>
      <c r="H1637" s="14" t="s">
        <v>3051</v>
      </c>
      <c r="I1637" s="9" t="s">
        <v>3051</v>
      </c>
      <c r="J1637" s="9">
        <v>220</v>
      </c>
      <c r="K1637" s="14">
        <f>IF($E1637="","",IFERROR(INDEX('01_Cad_Pecas'!$H$2:$H$5000,MATCH($E1637,'01_Cad_Pecas'!$D$2:$D$5000,0)),IFERROR(INDEX('01_Cad_Pecas'!$H$2:$H$5000,MATCH(VALUE($E1637),'01_Cad_Pecas'!$D$2:$D$5000,0)),"")))</f>
        <v>1.1000000000000001</v>
      </c>
      <c r="L1637" s="14">
        <f>IF($E1637="","",IFERROR(INDEX('01_Cad_Pecas'!$I$2:$I$5000,MATCH($E1637,'01_Cad_Pecas'!$D$2:$D$5000,0)),IFERROR(INDEX('01_Cad_Pecas'!$I$2:$I$5000,MATCH(VALUE($E1637),'01_Cad_Pecas'!$D$2:$D$5000,0)),"")))</f>
        <v>9.375E-2</v>
      </c>
      <c r="M1637" s="14">
        <f t="shared" si="235"/>
        <v>21.725000000000001</v>
      </c>
      <c r="N1637" s="14">
        <v>46210</v>
      </c>
      <c r="O1637" s="14">
        <v>220</v>
      </c>
      <c r="P1637" s="14"/>
      <c r="Q1637" s="14"/>
      <c r="R1637" s="14"/>
      <c r="S1637" s="14"/>
      <c r="T1637" s="14">
        <f t="shared" si="240"/>
        <v>1</v>
      </c>
      <c r="U1637" s="14" t="s">
        <v>36</v>
      </c>
      <c r="V1637" s="14"/>
      <c r="W1637" s="14"/>
      <c r="X1637" s="14"/>
      <c r="Y1637" s="14"/>
      <c r="Z1637" s="14"/>
      <c r="AA1637" s="11"/>
      <c r="AB1637" s="14" t="str">
        <f t="shared" si="236"/>
        <v>10210|36 PINTURA P.U.</v>
      </c>
      <c r="AC1637" t="str">
        <f t="shared" si="237"/>
        <v>|10210|</v>
      </c>
      <c r="AD1637" t="str">
        <f t="shared" si="238"/>
        <v>36 PINTURA P.U.</v>
      </c>
    </row>
    <row r="1638" spans="1:30" ht="24" customHeight="1" x14ac:dyDescent="0.35">
      <c r="A1638" s="35">
        <v>46209</v>
      </c>
      <c r="B1638" s="14" t="s">
        <v>3094</v>
      </c>
      <c r="C1638" s="14"/>
      <c r="D1638" s="14" t="s">
        <v>3051</v>
      </c>
      <c r="E1638" s="14" t="s">
        <v>3539</v>
      </c>
      <c r="F1638" s="14" t="s">
        <v>3294</v>
      </c>
      <c r="G1638" s="14" t="s">
        <v>3051</v>
      </c>
      <c r="H1638" s="14" t="s">
        <v>3051</v>
      </c>
      <c r="I1638" s="9" t="s">
        <v>3051</v>
      </c>
      <c r="J1638" s="9">
        <v>148</v>
      </c>
      <c r="K1638" s="14">
        <f>IF($E1638="","",IFERROR(INDEX('01_Cad_Pecas'!$H$2:$H$5000,MATCH($E1638,'01_Cad_Pecas'!$D$2:$D$5000,0)),IFERROR(INDEX('01_Cad_Pecas'!$H$2:$H$5000,MATCH(VALUE($E1638),'01_Cad_Pecas'!$D$2:$D$5000,0)),"")))</f>
        <v>1.1000000000000001</v>
      </c>
      <c r="L1638" s="14">
        <f>IF($E1638="","",IFERROR(INDEX('01_Cad_Pecas'!$I$2:$I$5000,MATCH($E1638,'01_Cad_Pecas'!$D$2:$D$5000,0)),IFERROR(INDEX('01_Cad_Pecas'!$I$2:$I$5000,MATCH(VALUE($E1638),'01_Cad_Pecas'!$D$2:$D$5000,0)),"")))</f>
        <v>9.375E-2</v>
      </c>
      <c r="M1638" s="14">
        <f t="shared" si="235"/>
        <v>14.975</v>
      </c>
      <c r="N1638" s="14">
        <v>46210</v>
      </c>
      <c r="O1638" s="14">
        <v>148</v>
      </c>
      <c r="P1638" s="14"/>
      <c r="Q1638" s="14"/>
      <c r="R1638" s="14"/>
      <c r="S1638" s="14"/>
      <c r="T1638" s="14">
        <f t="shared" si="240"/>
        <v>1</v>
      </c>
      <c r="U1638" s="14" t="s">
        <v>36</v>
      </c>
      <c r="V1638" s="14"/>
      <c r="W1638" s="14"/>
      <c r="X1638" s="14"/>
      <c r="Y1638" s="14"/>
      <c r="Z1638" s="14"/>
      <c r="AA1638" s="11"/>
      <c r="AB1638" s="14" t="str">
        <f t="shared" si="236"/>
        <v>10210|36 PINTURA P.U.</v>
      </c>
      <c r="AC1638" t="str">
        <f t="shared" si="237"/>
        <v>|10210|</v>
      </c>
      <c r="AD1638" t="str">
        <f t="shared" si="238"/>
        <v>36 PINTURA P.U.</v>
      </c>
    </row>
    <row r="1639" spans="1:30" ht="24" customHeight="1" x14ac:dyDescent="0.35">
      <c r="A1639" s="35">
        <v>46209</v>
      </c>
      <c r="B1639" s="14" t="s">
        <v>3094</v>
      </c>
      <c r="C1639" s="14"/>
      <c r="D1639" s="14" t="s">
        <v>3051</v>
      </c>
      <c r="E1639" s="14" t="s">
        <v>3578</v>
      </c>
      <c r="F1639" s="14" t="s">
        <v>3301</v>
      </c>
      <c r="G1639" s="14" t="s">
        <v>3051</v>
      </c>
      <c r="H1639" s="14" t="s">
        <v>3051</v>
      </c>
      <c r="I1639" s="9" t="s">
        <v>3051</v>
      </c>
      <c r="J1639" s="9">
        <v>302</v>
      </c>
      <c r="K1639" s="14">
        <f>IF($E1639="","",IFERROR(INDEX('01_Cad_Pecas'!$H$2:$H$5000,MATCH($E1639,'01_Cad_Pecas'!$D$2:$D$5000,0)),IFERROR(INDEX('01_Cad_Pecas'!$H$2:$H$5000,MATCH(VALUE($E1639),'01_Cad_Pecas'!$D$2:$D$5000,0)),"")))</f>
        <v>1.1000000000000001</v>
      </c>
      <c r="L1639" s="14">
        <f>IF($E1639="","",IFERROR(INDEX('01_Cad_Pecas'!$I$2:$I$5000,MATCH($E1639,'01_Cad_Pecas'!$D$2:$D$5000,0)),IFERROR(INDEX('01_Cad_Pecas'!$I$2:$I$5000,MATCH(VALUE($E1639),'01_Cad_Pecas'!$D$2:$D$5000,0)),"")))</f>
        <v>9.375E-2</v>
      </c>
      <c r="M1639" s="14">
        <f t="shared" si="235"/>
        <v>29.412500000000001</v>
      </c>
      <c r="N1639" s="14">
        <v>46210</v>
      </c>
      <c r="O1639" s="14">
        <v>302</v>
      </c>
      <c r="P1639" s="14"/>
      <c r="Q1639" s="14"/>
      <c r="R1639" s="14"/>
      <c r="S1639" s="14"/>
      <c r="T1639" s="14">
        <f t="shared" si="240"/>
        <v>1</v>
      </c>
      <c r="U1639" s="14" t="s">
        <v>36</v>
      </c>
      <c r="V1639" s="14"/>
      <c r="W1639" s="14"/>
      <c r="X1639" s="14"/>
      <c r="Y1639" s="14"/>
      <c r="Z1639" s="14"/>
      <c r="AA1639" s="11"/>
      <c r="AB1639" s="14" t="str">
        <f t="shared" si="236"/>
        <v>10210|36 PINTURA P.U.</v>
      </c>
      <c r="AC1639" t="str">
        <f t="shared" si="237"/>
        <v>|10210|</v>
      </c>
      <c r="AD1639" t="str">
        <f t="shared" si="238"/>
        <v>36 PINTURA P.U.</v>
      </c>
    </row>
    <row r="1640" spans="1:30" ht="24" customHeight="1" x14ac:dyDescent="0.35">
      <c r="A1640" s="35">
        <v>46209</v>
      </c>
      <c r="B1640" s="14" t="s">
        <v>3094</v>
      </c>
      <c r="C1640" s="14"/>
      <c r="D1640" s="14" t="s">
        <v>3051</v>
      </c>
      <c r="E1640" s="14" t="s">
        <v>3579</v>
      </c>
      <c r="F1640" s="14" t="s">
        <v>3303</v>
      </c>
      <c r="G1640" s="14" t="s">
        <v>3051</v>
      </c>
      <c r="H1640" s="14" t="s">
        <v>3051</v>
      </c>
      <c r="I1640" s="9" t="s">
        <v>3051</v>
      </c>
      <c r="J1640" s="9">
        <v>302</v>
      </c>
      <c r="K1640" s="14">
        <f>IF($E1640="","",IFERROR(INDEX('01_Cad_Pecas'!$H$2:$H$5000,MATCH($E1640,'01_Cad_Pecas'!$D$2:$D$5000,0)),IFERROR(INDEX('01_Cad_Pecas'!$H$2:$H$5000,MATCH(VALUE($E1640),'01_Cad_Pecas'!$D$2:$D$5000,0)),"")))</f>
        <v>1.1000000000000001</v>
      </c>
      <c r="L1640" s="14">
        <f>IF($E1640="","",IFERROR(INDEX('01_Cad_Pecas'!$I$2:$I$5000,MATCH($E1640,'01_Cad_Pecas'!$D$2:$D$5000,0)),IFERROR(INDEX('01_Cad_Pecas'!$I$2:$I$5000,MATCH(VALUE($E1640),'01_Cad_Pecas'!$D$2:$D$5000,0)),"")))</f>
        <v>9.375E-2</v>
      </c>
      <c r="M1640" s="14">
        <f t="shared" si="235"/>
        <v>29.412500000000001</v>
      </c>
      <c r="N1640" s="14">
        <v>46210</v>
      </c>
      <c r="O1640" s="14">
        <v>302</v>
      </c>
      <c r="P1640" s="14"/>
      <c r="Q1640" s="14"/>
      <c r="R1640" s="14"/>
      <c r="S1640" s="14"/>
      <c r="T1640" s="14">
        <f t="shared" si="240"/>
        <v>1</v>
      </c>
      <c r="U1640" s="14" t="s">
        <v>36</v>
      </c>
      <c r="V1640" s="14"/>
      <c r="W1640" s="14"/>
      <c r="X1640" s="14"/>
      <c r="Y1640" s="14"/>
      <c r="Z1640" s="14"/>
      <c r="AA1640" s="11"/>
      <c r="AB1640" s="14" t="str">
        <f t="shared" si="236"/>
        <v>10210|36 PINTURA P.U.</v>
      </c>
      <c r="AC1640" t="str">
        <f t="shared" si="237"/>
        <v>|10210|</v>
      </c>
      <c r="AD1640" t="str">
        <f t="shared" si="238"/>
        <v>36 PINTURA P.U.</v>
      </c>
    </row>
    <row r="1641" spans="1:30" ht="24" customHeight="1" x14ac:dyDescent="0.35">
      <c r="A1641" s="35">
        <v>46209</v>
      </c>
      <c r="B1641" s="14" t="s">
        <v>3094</v>
      </c>
      <c r="C1641" s="14"/>
      <c r="D1641" s="14" t="s">
        <v>3051</v>
      </c>
      <c r="E1641" s="14" t="s">
        <v>3542</v>
      </c>
      <c r="F1641" s="14" t="s">
        <v>3297</v>
      </c>
      <c r="G1641" s="14" t="s">
        <v>3051</v>
      </c>
      <c r="H1641" s="14" t="s">
        <v>3051</v>
      </c>
      <c r="I1641" s="9" t="s">
        <v>3051</v>
      </c>
      <c r="J1641" s="9">
        <v>84</v>
      </c>
      <c r="K1641" s="14">
        <f>IF($E1641="","",IFERROR(INDEX('01_Cad_Pecas'!$H$2:$H$5000,MATCH($E1641,'01_Cad_Pecas'!$D$2:$D$5000,0)),IFERROR(INDEX('01_Cad_Pecas'!$H$2:$H$5000,MATCH(VALUE($E1641),'01_Cad_Pecas'!$D$2:$D$5000,0)),"")))</f>
        <v>1.1000000000000001</v>
      </c>
      <c r="L1641" s="14">
        <f>IF($E1641="","",IFERROR(INDEX('01_Cad_Pecas'!$I$2:$I$5000,MATCH($E1641,'01_Cad_Pecas'!$D$2:$D$5000,0)),IFERROR(INDEX('01_Cad_Pecas'!$I$2:$I$5000,MATCH(VALUE($E1641),'01_Cad_Pecas'!$D$2:$D$5000,0)),"")))</f>
        <v>9.375E-2</v>
      </c>
      <c r="M1641" s="14">
        <f t="shared" si="235"/>
        <v>8.9749999999999996</v>
      </c>
      <c r="N1641" s="14">
        <v>46210</v>
      </c>
      <c r="O1641" s="14">
        <v>84</v>
      </c>
      <c r="P1641" s="14"/>
      <c r="Q1641" s="14"/>
      <c r="R1641" s="14"/>
      <c r="S1641" s="14"/>
      <c r="T1641" s="14">
        <f t="shared" si="240"/>
        <v>1</v>
      </c>
      <c r="U1641" s="14" t="s">
        <v>36</v>
      </c>
      <c r="V1641" s="14"/>
      <c r="W1641" s="14"/>
      <c r="X1641" s="14"/>
      <c r="Y1641" s="14"/>
      <c r="Z1641" s="14"/>
      <c r="AA1641" s="11"/>
      <c r="AB1641" s="14" t="str">
        <f t="shared" si="236"/>
        <v>10210|36 PINTURA P.U.</v>
      </c>
      <c r="AC1641" t="str">
        <f t="shared" si="237"/>
        <v>|10210|</v>
      </c>
      <c r="AD1641" t="str">
        <f t="shared" si="238"/>
        <v>36 PINTURA P.U.</v>
      </c>
    </row>
    <row r="1642" spans="1:30" ht="24" customHeight="1" x14ac:dyDescent="0.35">
      <c r="A1642" s="35">
        <v>46209</v>
      </c>
      <c r="B1642" s="14" t="s">
        <v>3094</v>
      </c>
      <c r="C1642" s="14"/>
      <c r="D1642" s="14" t="s">
        <v>3051</v>
      </c>
      <c r="E1642" s="14" t="s">
        <v>3556</v>
      </c>
      <c r="F1642" s="14" t="s">
        <v>3267</v>
      </c>
      <c r="G1642" s="14" t="s">
        <v>3051</v>
      </c>
      <c r="H1642" s="14" t="s">
        <v>3051</v>
      </c>
      <c r="I1642" s="9" t="s">
        <v>3051</v>
      </c>
      <c r="J1642" s="9">
        <v>146</v>
      </c>
      <c r="K1642" s="14">
        <f>IF($E1642="","",IFERROR(INDEX('01_Cad_Pecas'!$H$2:$H$5000,MATCH($E1642,'01_Cad_Pecas'!$D$2:$D$5000,0)),IFERROR(INDEX('01_Cad_Pecas'!$H$2:$H$5000,MATCH(VALUE($E1642),'01_Cad_Pecas'!$D$2:$D$5000,0)),"")))</f>
        <v>1.1000000000000001</v>
      </c>
      <c r="L1642" s="14">
        <f>IF($E1642="","",IFERROR(INDEX('01_Cad_Pecas'!$I$2:$I$5000,MATCH($E1642,'01_Cad_Pecas'!$D$2:$D$5000,0)),IFERROR(INDEX('01_Cad_Pecas'!$I$2:$I$5000,MATCH(VALUE($E1642),'01_Cad_Pecas'!$D$2:$D$5000,0)),"")))</f>
        <v>9.375E-2</v>
      </c>
      <c r="M1642" s="14">
        <f t="shared" si="235"/>
        <v>14.7875</v>
      </c>
      <c r="N1642" s="14">
        <v>46210</v>
      </c>
      <c r="O1642" s="14">
        <v>146</v>
      </c>
      <c r="P1642" s="14"/>
      <c r="Q1642" s="14"/>
      <c r="R1642" s="14"/>
      <c r="S1642" s="14"/>
      <c r="T1642" s="14">
        <f t="shared" si="240"/>
        <v>1</v>
      </c>
      <c r="U1642" s="14" t="s">
        <v>36</v>
      </c>
      <c r="V1642" s="14"/>
      <c r="W1642" s="14"/>
      <c r="X1642" s="14"/>
      <c r="Y1642" s="14"/>
      <c r="Z1642" s="14"/>
      <c r="AA1642" s="11"/>
      <c r="AB1642" s="14" t="str">
        <f t="shared" si="236"/>
        <v>10210|36 PINTURA P.U.</v>
      </c>
      <c r="AC1642" t="str">
        <f t="shared" si="237"/>
        <v>|10210|</v>
      </c>
      <c r="AD1642" t="str">
        <f t="shared" si="238"/>
        <v>36 PINTURA P.U.</v>
      </c>
    </row>
    <row r="1643" spans="1:30" ht="24" customHeight="1" x14ac:dyDescent="0.35">
      <c r="A1643" s="35">
        <v>46203</v>
      </c>
      <c r="B1643" s="14" t="s">
        <v>3095</v>
      </c>
      <c r="C1643" s="14"/>
      <c r="D1643" s="14" t="s">
        <v>3052</v>
      </c>
      <c r="E1643" s="14" t="s">
        <v>3543</v>
      </c>
      <c r="F1643" s="14" t="s">
        <v>3270</v>
      </c>
      <c r="G1643" s="14" t="s">
        <v>3052</v>
      </c>
      <c r="H1643" s="14" t="s">
        <v>3052</v>
      </c>
      <c r="I1643" s="9" t="s">
        <v>3052</v>
      </c>
      <c r="J1643" s="9">
        <v>10</v>
      </c>
      <c r="K1643" s="14">
        <f>IF($E1643="","",IFERROR(INDEX('01_Cad_Pecas'!$H$2:$H$5000,MATCH($E1643,'01_Cad_Pecas'!$D$2:$D$5000,0)),IFERROR(INDEX('01_Cad_Pecas'!$H$2:$H$5000,MATCH(VALUE($E1643),'01_Cad_Pecas'!$D$2:$D$5000,0)),"")))</f>
        <v>1.1000000000000001</v>
      </c>
      <c r="L1643" s="14">
        <f>IF($E1643="","",IFERROR(INDEX('01_Cad_Pecas'!$I$2:$I$5000,MATCH($E1643,'01_Cad_Pecas'!$D$2:$D$5000,0)),IFERROR(INDEX('01_Cad_Pecas'!$I$2:$I$5000,MATCH(VALUE($E1643),'01_Cad_Pecas'!$D$2:$D$5000,0)),"")))</f>
        <v>9.375E-2</v>
      </c>
      <c r="M1643" s="14">
        <f t="shared" si="235"/>
        <v>2.0375000000000001</v>
      </c>
      <c r="N1643" s="14">
        <v>46203</v>
      </c>
      <c r="O1643" s="9">
        <v>10</v>
      </c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  <c r="AA1643" s="11"/>
      <c r="AB1643" s="14" t="str">
        <f t="shared" si="236"/>
        <v>10199,10201|46 SECCIONADORA 1</v>
      </c>
      <c r="AC1643" t="str">
        <f t="shared" si="237"/>
        <v>|10199|10201|</v>
      </c>
      <c r="AD1643" t="str">
        <f t="shared" si="238"/>
        <v>46 SECCIONADORA 1</v>
      </c>
    </row>
    <row r="1644" spans="1:30" ht="24" customHeight="1" x14ac:dyDescent="0.35">
      <c r="A1644" s="35">
        <v>46203</v>
      </c>
      <c r="B1644" s="14" t="s">
        <v>3095</v>
      </c>
      <c r="C1644" s="14"/>
      <c r="D1644" s="14" t="s">
        <v>3052</v>
      </c>
      <c r="E1644" s="14" t="s">
        <v>3544</v>
      </c>
      <c r="F1644" s="14" t="s">
        <v>778</v>
      </c>
      <c r="G1644" s="14" t="s">
        <v>3052</v>
      </c>
      <c r="H1644" s="14" t="s">
        <v>3052</v>
      </c>
      <c r="I1644" s="9" t="s">
        <v>3052</v>
      </c>
      <c r="J1644" s="9">
        <v>20</v>
      </c>
      <c r="K1644" s="14">
        <f>IF($E1644="","",IFERROR(INDEX('01_Cad_Pecas'!$H$2:$H$5000,MATCH($E1644,'01_Cad_Pecas'!$D$2:$D$5000,0)),IFERROR(INDEX('01_Cad_Pecas'!$H$2:$H$5000,MATCH(VALUE($E1644),'01_Cad_Pecas'!$D$2:$D$5000,0)),"")))</f>
        <v>1.1000000000000001</v>
      </c>
      <c r="L1644" s="14">
        <f>IF($E1644="","",IFERROR(INDEX('01_Cad_Pecas'!$I$2:$I$5000,MATCH($E1644,'01_Cad_Pecas'!$D$2:$D$5000,0)),IFERROR(INDEX('01_Cad_Pecas'!$I$2:$I$5000,MATCH(VALUE($E1644),'01_Cad_Pecas'!$D$2:$D$5000,0)),"")))</f>
        <v>9.375E-2</v>
      </c>
      <c r="M1644" s="14">
        <f t="shared" si="235"/>
        <v>2.9750000000000001</v>
      </c>
      <c r="N1644" s="14">
        <v>46203</v>
      </c>
      <c r="O1644" s="9">
        <v>20</v>
      </c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1"/>
      <c r="AB1644" s="14" t="str">
        <f t="shared" si="236"/>
        <v>10199,10201|46 SECCIONADORA 1</v>
      </c>
      <c r="AC1644" t="str">
        <f t="shared" si="237"/>
        <v>|10199|10201|</v>
      </c>
      <c r="AD1644" t="str">
        <f t="shared" si="238"/>
        <v>46 SECCIONADORA 1</v>
      </c>
    </row>
    <row r="1645" spans="1:30" ht="24" customHeight="1" x14ac:dyDescent="0.35">
      <c r="A1645" s="35">
        <v>46203</v>
      </c>
      <c r="B1645" s="14" t="s">
        <v>3095</v>
      </c>
      <c r="C1645" s="14"/>
      <c r="D1645" s="14" t="s">
        <v>3052</v>
      </c>
      <c r="E1645" s="14" t="s">
        <v>3587</v>
      </c>
      <c r="F1645" s="14" t="s">
        <v>3322</v>
      </c>
      <c r="G1645" s="14" t="s">
        <v>3052</v>
      </c>
      <c r="H1645" s="14" t="s">
        <v>3052</v>
      </c>
      <c r="I1645" s="9" t="s">
        <v>3052</v>
      </c>
      <c r="J1645" s="9">
        <v>776</v>
      </c>
      <c r="K1645" s="14">
        <f>IF($E1645="","",IFERROR(INDEX('01_Cad_Pecas'!$H$2:$H$5000,MATCH($E1645,'01_Cad_Pecas'!$D$2:$D$5000,0)),IFERROR(INDEX('01_Cad_Pecas'!$H$2:$H$5000,MATCH(VALUE($E1645),'01_Cad_Pecas'!$D$2:$D$5000,0)),"")))</f>
        <v>1.1000000000000001</v>
      </c>
      <c r="L1645" s="14">
        <f>IF($E1645="","",IFERROR(INDEX('01_Cad_Pecas'!$I$2:$I$5000,MATCH($E1645,'01_Cad_Pecas'!$D$2:$D$5000,0)),IFERROR(INDEX('01_Cad_Pecas'!$I$2:$I$5000,MATCH(VALUE($E1645),'01_Cad_Pecas'!$D$2:$D$5000,0)),"")))</f>
        <v>9.375E-2</v>
      </c>
      <c r="M1645" s="14">
        <f t="shared" si="235"/>
        <v>73.849999999999994</v>
      </c>
      <c r="N1645" s="14">
        <v>46203</v>
      </c>
      <c r="O1645" s="9">
        <v>776</v>
      </c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1"/>
      <c r="AB1645" s="14" t="str">
        <f t="shared" si="236"/>
        <v>10199,10201|46 SECCIONADORA 1</v>
      </c>
      <c r="AC1645" t="str">
        <f t="shared" si="237"/>
        <v>|10199|10201|</v>
      </c>
      <c r="AD1645" t="str">
        <f t="shared" si="238"/>
        <v>46 SECCIONADORA 1</v>
      </c>
    </row>
    <row r="1646" spans="1:30" ht="24" customHeight="1" x14ac:dyDescent="0.35">
      <c r="A1646" s="35">
        <v>46203</v>
      </c>
      <c r="B1646" s="14" t="s">
        <v>3095</v>
      </c>
      <c r="C1646" s="14"/>
      <c r="D1646" s="14" t="s">
        <v>3052</v>
      </c>
      <c r="E1646" s="14" t="s">
        <v>3529</v>
      </c>
      <c r="F1646" s="14" t="s">
        <v>3278</v>
      </c>
      <c r="G1646" s="14" t="s">
        <v>3052</v>
      </c>
      <c r="H1646" s="14" t="s">
        <v>3052</v>
      </c>
      <c r="I1646" s="9" t="s">
        <v>3052</v>
      </c>
      <c r="J1646" s="9">
        <v>776</v>
      </c>
      <c r="K1646" s="14">
        <f>IF($E1646="","",IFERROR(INDEX('01_Cad_Pecas'!$H$2:$H$5000,MATCH($E1646,'01_Cad_Pecas'!$D$2:$D$5000,0)),IFERROR(INDEX('01_Cad_Pecas'!$H$2:$H$5000,MATCH(VALUE($E1646),'01_Cad_Pecas'!$D$2:$D$5000,0)),"")))</f>
        <v>1.1000000000000001</v>
      </c>
      <c r="L1646" s="14">
        <f>IF($E1646="","",IFERROR(INDEX('01_Cad_Pecas'!$I$2:$I$5000,MATCH($E1646,'01_Cad_Pecas'!$D$2:$D$5000,0)),IFERROR(INDEX('01_Cad_Pecas'!$I$2:$I$5000,MATCH(VALUE($E1646),'01_Cad_Pecas'!$D$2:$D$5000,0)),"")))</f>
        <v>9.375E-2</v>
      </c>
      <c r="M1646" s="14">
        <f t="shared" si="235"/>
        <v>73.849999999999994</v>
      </c>
      <c r="N1646" s="14">
        <v>46203</v>
      </c>
      <c r="O1646" s="9">
        <v>776</v>
      </c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  <c r="AA1646" s="11"/>
      <c r="AB1646" s="14" t="str">
        <f t="shared" si="236"/>
        <v>10199,10201|46 SECCIONADORA 1</v>
      </c>
      <c r="AC1646" t="str">
        <f t="shared" si="237"/>
        <v>|10199|10201|</v>
      </c>
      <c r="AD1646" t="str">
        <f t="shared" si="238"/>
        <v>46 SECCIONADORA 1</v>
      </c>
    </row>
    <row r="1647" spans="1:30" ht="24" customHeight="1" x14ac:dyDescent="0.35">
      <c r="A1647" s="35">
        <v>46203</v>
      </c>
      <c r="B1647" s="14" t="s">
        <v>3095</v>
      </c>
      <c r="C1647" s="14"/>
      <c r="D1647" s="14" t="s">
        <v>3052</v>
      </c>
      <c r="E1647" s="14" t="s">
        <v>3530</v>
      </c>
      <c r="F1647" s="14" t="s">
        <v>3280</v>
      </c>
      <c r="G1647" s="14" t="s">
        <v>3052</v>
      </c>
      <c r="H1647" s="14" t="s">
        <v>3052</v>
      </c>
      <c r="I1647" s="9" t="s">
        <v>3052</v>
      </c>
      <c r="J1647" s="9">
        <v>776</v>
      </c>
      <c r="K1647" s="14">
        <f>IF($E1647="","",IFERROR(INDEX('01_Cad_Pecas'!$H$2:$H$5000,MATCH($E1647,'01_Cad_Pecas'!$D$2:$D$5000,0)),IFERROR(INDEX('01_Cad_Pecas'!$H$2:$H$5000,MATCH(VALUE($E1647),'01_Cad_Pecas'!$D$2:$D$5000,0)),"")))</f>
        <v>1.1000000000000001</v>
      </c>
      <c r="L1647" s="14">
        <f>IF($E1647="","",IFERROR(INDEX('01_Cad_Pecas'!$I$2:$I$5000,MATCH($E1647,'01_Cad_Pecas'!$D$2:$D$5000,0)),IFERROR(INDEX('01_Cad_Pecas'!$I$2:$I$5000,MATCH(VALUE($E1647),'01_Cad_Pecas'!$D$2:$D$5000,0)),"")))</f>
        <v>9.375E-2</v>
      </c>
      <c r="M1647" s="14">
        <f t="shared" si="235"/>
        <v>73.849999999999994</v>
      </c>
      <c r="N1647" s="14">
        <v>46203</v>
      </c>
      <c r="O1647" s="9">
        <v>776</v>
      </c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1"/>
      <c r="AB1647" s="14" t="str">
        <f t="shared" si="236"/>
        <v>10199,10201|46 SECCIONADORA 1</v>
      </c>
      <c r="AC1647" t="str">
        <f t="shared" si="237"/>
        <v>|10199|10201|</v>
      </c>
      <c r="AD1647" t="str">
        <f t="shared" si="238"/>
        <v>46 SECCIONADORA 1</v>
      </c>
    </row>
    <row r="1648" spans="1:30" ht="24" customHeight="1" x14ac:dyDescent="0.35">
      <c r="A1648" s="35">
        <v>46203</v>
      </c>
      <c r="B1648" s="14" t="s">
        <v>3095</v>
      </c>
      <c r="C1648" s="14"/>
      <c r="D1648" s="14" t="s">
        <v>3052</v>
      </c>
      <c r="E1648" s="14" t="s">
        <v>3407</v>
      </c>
      <c r="F1648" s="14" t="s">
        <v>3204</v>
      </c>
      <c r="G1648" s="14" t="s">
        <v>3052</v>
      </c>
      <c r="H1648" s="14" t="s">
        <v>3052</v>
      </c>
      <c r="I1648" s="9" t="s">
        <v>3052</v>
      </c>
      <c r="J1648" s="9">
        <v>156</v>
      </c>
      <c r="K1648" s="14">
        <f>IF($E1648="","",IFERROR(INDEX('01_Cad_Pecas'!$H$2:$H$5000,MATCH($E1648,'01_Cad_Pecas'!$D$2:$D$5000,0)),IFERROR(INDEX('01_Cad_Pecas'!$H$2:$H$5000,MATCH(VALUE($E1648),'01_Cad_Pecas'!$D$2:$D$5000,0)),"")))</f>
        <v>3</v>
      </c>
      <c r="L1648" s="14">
        <f>IF($E1648="","",IFERROR(INDEX('01_Cad_Pecas'!$I$2:$I$5000,MATCH($E1648,'01_Cad_Pecas'!$D$2:$D$5000,0)),IFERROR(INDEX('01_Cad_Pecas'!$I$2:$I$5000,MATCH(VALUE($E1648),'01_Cad_Pecas'!$D$2:$D$5000,0)),"")))</f>
        <v>6.7799999999999999E-2</v>
      </c>
      <c r="M1648" s="14">
        <f t="shared" si="235"/>
        <v>13.5768</v>
      </c>
      <c r="N1648" s="14">
        <v>46203</v>
      </c>
      <c r="O1648" s="9">
        <v>156</v>
      </c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1"/>
      <c r="AB1648" s="14" t="str">
        <f t="shared" si="236"/>
        <v>10199,10201|46 SECCIONADORA 1</v>
      </c>
      <c r="AC1648" t="str">
        <f t="shared" si="237"/>
        <v>|10199|10201|</v>
      </c>
      <c r="AD1648" t="str">
        <f t="shared" si="238"/>
        <v>46 SECCIONADORA 1</v>
      </c>
    </row>
    <row r="1649" spans="1:30" ht="24" customHeight="1" x14ac:dyDescent="0.35">
      <c r="A1649" s="35">
        <v>46203</v>
      </c>
      <c r="B1649" s="14" t="s">
        <v>3095</v>
      </c>
      <c r="C1649" s="14"/>
      <c r="D1649" s="14" t="s">
        <v>3052</v>
      </c>
      <c r="E1649" s="14" t="s">
        <v>3408</v>
      </c>
      <c r="F1649" s="14" t="s">
        <v>2939</v>
      </c>
      <c r="G1649" s="14" t="s">
        <v>3052</v>
      </c>
      <c r="H1649" s="14" t="s">
        <v>3052</v>
      </c>
      <c r="I1649" s="9" t="s">
        <v>3052</v>
      </c>
      <c r="J1649" s="9">
        <v>80</v>
      </c>
      <c r="K1649" s="14">
        <f>IF($E1649="","",IFERROR(INDEX('01_Cad_Pecas'!$H$2:$H$5000,MATCH($E1649,'01_Cad_Pecas'!$D$2:$D$5000,0)),IFERROR(INDEX('01_Cad_Pecas'!$H$2:$H$5000,MATCH(VALUE($E1649),'01_Cad_Pecas'!$D$2:$D$5000,0)),"")))</f>
        <v>3</v>
      </c>
      <c r="L1649" s="14">
        <f>IF($E1649="","",IFERROR(INDEX('01_Cad_Pecas'!$I$2:$I$5000,MATCH($E1649,'01_Cad_Pecas'!$D$2:$D$5000,0)),IFERROR(INDEX('01_Cad_Pecas'!$I$2:$I$5000,MATCH(VALUE($E1649),'01_Cad_Pecas'!$D$2:$D$5000,0)),"")))</f>
        <v>6.7799999999999999E-2</v>
      </c>
      <c r="M1649" s="14">
        <f t="shared" si="235"/>
        <v>8.4239999999999995</v>
      </c>
      <c r="N1649" s="14">
        <v>46203</v>
      </c>
      <c r="O1649" s="9">
        <v>80</v>
      </c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1"/>
      <c r="AB1649" s="14" t="str">
        <f t="shared" si="236"/>
        <v>10199,10201|46 SECCIONADORA 1</v>
      </c>
      <c r="AC1649" t="str">
        <f t="shared" si="237"/>
        <v>|10199|10201|</v>
      </c>
      <c r="AD1649" t="str">
        <f t="shared" si="238"/>
        <v>46 SECCIONADORA 1</v>
      </c>
    </row>
    <row r="1650" spans="1:30" ht="24" customHeight="1" x14ac:dyDescent="0.35">
      <c r="A1650" s="35">
        <v>46203</v>
      </c>
      <c r="B1650" s="14" t="s">
        <v>3095</v>
      </c>
      <c r="C1650" s="14"/>
      <c r="D1650" s="14" t="s">
        <v>3052</v>
      </c>
      <c r="E1650" s="14" t="s">
        <v>3545</v>
      </c>
      <c r="F1650" s="14" t="s">
        <v>3546</v>
      </c>
      <c r="G1650" s="14" t="s">
        <v>3052</v>
      </c>
      <c r="H1650" s="14" t="s">
        <v>3052</v>
      </c>
      <c r="I1650" s="9" t="s">
        <v>3052</v>
      </c>
      <c r="J1650" s="9">
        <v>16</v>
      </c>
      <c r="K1650" s="14">
        <f>IF($E1650="","",IFERROR(INDEX('01_Cad_Pecas'!$H$2:$H$5000,MATCH($E1650,'01_Cad_Pecas'!$D$2:$D$5000,0)),IFERROR(INDEX('01_Cad_Pecas'!$H$2:$H$5000,MATCH(VALUE($E1650),'01_Cad_Pecas'!$D$2:$D$5000,0)),"")))</f>
        <v>1.1000000000000001</v>
      </c>
      <c r="L1650" s="14">
        <f>IF($E1650="","",IFERROR(INDEX('01_Cad_Pecas'!$I$2:$I$5000,MATCH($E1650,'01_Cad_Pecas'!$D$2:$D$5000,0)),IFERROR(INDEX('01_Cad_Pecas'!$I$2:$I$5000,MATCH(VALUE($E1650),'01_Cad_Pecas'!$D$2:$D$5000,0)),"")))</f>
        <v>9.375E-2</v>
      </c>
      <c r="M1650" s="14">
        <f t="shared" si="235"/>
        <v>2.6</v>
      </c>
      <c r="N1650" s="14">
        <v>46203</v>
      </c>
      <c r="O1650" s="9">
        <v>16</v>
      </c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1"/>
      <c r="AB1650" s="14" t="str">
        <f t="shared" si="236"/>
        <v>10199,10201|46 SECCIONADORA 1</v>
      </c>
      <c r="AC1650" t="str">
        <f t="shared" si="237"/>
        <v>|10199|10201|</v>
      </c>
      <c r="AD1650" t="str">
        <f t="shared" si="238"/>
        <v>46 SECCIONADORA 1</v>
      </c>
    </row>
    <row r="1651" spans="1:30" ht="24" customHeight="1" x14ac:dyDescent="0.35">
      <c r="A1651" s="35">
        <v>46203</v>
      </c>
      <c r="B1651" s="14" t="s">
        <v>3095</v>
      </c>
      <c r="C1651" s="14"/>
      <c r="D1651" s="14" t="s">
        <v>3052</v>
      </c>
      <c r="E1651" s="14" t="s">
        <v>3547</v>
      </c>
      <c r="F1651" s="14" t="s">
        <v>3548</v>
      </c>
      <c r="G1651" s="14" t="s">
        <v>3052</v>
      </c>
      <c r="H1651" s="14" t="s">
        <v>3052</v>
      </c>
      <c r="I1651" s="9" t="s">
        <v>3052</v>
      </c>
      <c r="J1651" s="9">
        <v>16</v>
      </c>
      <c r="K1651" s="14">
        <f>IF($E1651="","",IFERROR(INDEX('01_Cad_Pecas'!$H$2:$H$5000,MATCH($E1651,'01_Cad_Pecas'!$D$2:$D$5000,0)),IFERROR(INDEX('01_Cad_Pecas'!$H$2:$H$5000,MATCH(VALUE($E1651),'01_Cad_Pecas'!$D$2:$D$5000,0)),"")))</f>
        <v>1.1000000000000001</v>
      </c>
      <c r="L1651" s="14">
        <f>IF($E1651="","",IFERROR(INDEX('01_Cad_Pecas'!$I$2:$I$5000,MATCH($E1651,'01_Cad_Pecas'!$D$2:$D$5000,0)),IFERROR(INDEX('01_Cad_Pecas'!$I$2:$I$5000,MATCH(VALUE($E1651),'01_Cad_Pecas'!$D$2:$D$5000,0)),"")))</f>
        <v>9.375E-2</v>
      </c>
      <c r="M1651" s="14">
        <f t="shared" si="235"/>
        <v>2.6</v>
      </c>
      <c r="N1651" s="14">
        <v>46203</v>
      </c>
      <c r="O1651" s="9">
        <v>16</v>
      </c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1"/>
      <c r="AB1651" s="14" t="str">
        <f t="shared" si="236"/>
        <v>10199,10201|46 SECCIONADORA 1</v>
      </c>
      <c r="AC1651" t="str">
        <f t="shared" si="237"/>
        <v>|10199|10201|</v>
      </c>
      <c r="AD1651" t="str">
        <f t="shared" si="238"/>
        <v>46 SECCIONADORA 1</v>
      </c>
    </row>
    <row r="1652" spans="1:30" ht="24" customHeight="1" x14ac:dyDescent="0.35">
      <c r="A1652" s="35">
        <v>46203</v>
      </c>
      <c r="B1652" s="14" t="s">
        <v>3095</v>
      </c>
      <c r="C1652" s="14"/>
      <c r="D1652" s="14" t="s">
        <v>3052</v>
      </c>
      <c r="E1652" s="14" t="s">
        <v>3409</v>
      </c>
      <c r="F1652" s="14" t="s">
        <v>3410</v>
      </c>
      <c r="G1652" s="14" t="s">
        <v>3052</v>
      </c>
      <c r="H1652" s="14" t="s">
        <v>3052</v>
      </c>
      <c r="I1652" s="9" t="s">
        <v>3052</v>
      </c>
      <c r="J1652" s="9">
        <v>8</v>
      </c>
      <c r="K1652" s="14">
        <f>IF($E1652="","",IFERROR(INDEX('01_Cad_Pecas'!$H$2:$H$5000,MATCH($E1652,'01_Cad_Pecas'!$D$2:$D$5000,0)),IFERROR(INDEX('01_Cad_Pecas'!$H$2:$H$5000,MATCH(VALUE($E1652),'01_Cad_Pecas'!$D$2:$D$5000,0)),"")))</f>
        <v>3</v>
      </c>
      <c r="L1652" s="14">
        <f>IF($E1652="","",IFERROR(INDEX('01_Cad_Pecas'!$I$2:$I$5000,MATCH($E1652,'01_Cad_Pecas'!$D$2:$D$5000,0)),IFERROR(INDEX('01_Cad_Pecas'!$I$2:$I$5000,MATCH(VALUE($E1652),'01_Cad_Pecas'!$D$2:$D$5000,0)),"")))</f>
        <v>6.7799999999999999E-2</v>
      </c>
      <c r="M1652" s="14">
        <f t="shared" si="235"/>
        <v>3.5423999999999998</v>
      </c>
      <c r="N1652" s="14">
        <v>46203</v>
      </c>
      <c r="O1652" s="9">
        <v>8</v>
      </c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1"/>
      <c r="AB1652" s="14" t="str">
        <f t="shared" si="236"/>
        <v>10199,10201|46 SECCIONADORA 1</v>
      </c>
      <c r="AC1652" t="str">
        <f t="shared" si="237"/>
        <v>|10199|10201|</v>
      </c>
      <c r="AD1652" t="str">
        <f t="shared" si="238"/>
        <v>46 SECCIONADORA 1</v>
      </c>
    </row>
    <row r="1653" spans="1:30" ht="24" customHeight="1" x14ac:dyDescent="0.35">
      <c r="A1653" s="35">
        <v>46203</v>
      </c>
      <c r="B1653" s="14" t="s">
        <v>3095</v>
      </c>
      <c r="C1653" s="14"/>
      <c r="D1653" s="14" t="s">
        <v>3052</v>
      </c>
      <c r="E1653" s="14" t="s">
        <v>3549</v>
      </c>
      <c r="F1653" s="14" t="s">
        <v>3263</v>
      </c>
      <c r="G1653" s="14" t="s">
        <v>3052</v>
      </c>
      <c r="H1653" s="14" t="s">
        <v>3052</v>
      </c>
      <c r="I1653" s="9" t="s">
        <v>3052</v>
      </c>
      <c r="J1653" s="9">
        <v>22</v>
      </c>
      <c r="K1653" s="14">
        <f>IF($E1653="","",IFERROR(INDEX('01_Cad_Pecas'!$H$2:$H$5000,MATCH($E1653,'01_Cad_Pecas'!$D$2:$D$5000,0)),IFERROR(INDEX('01_Cad_Pecas'!$H$2:$H$5000,MATCH(VALUE($E1653),'01_Cad_Pecas'!$D$2:$D$5000,0)),"")))</f>
        <v>1.1000000000000001</v>
      </c>
      <c r="L1653" s="14">
        <f>IF($E1653="","",IFERROR(INDEX('01_Cad_Pecas'!$I$2:$I$5000,MATCH($E1653,'01_Cad_Pecas'!$D$2:$D$5000,0)),IFERROR(INDEX('01_Cad_Pecas'!$I$2:$I$5000,MATCH(VALUE($E1653),'01_Cad_Pecas'!$D$2:$D$5000,0)),"")))</f>
        <v>9.375E-2</v>
      </c>
      <c r="M1653" s="14">
        <f t="shared" si="235"/>
        <v>3.1625000000000001</v>
      </c>
      <c r="N1653" s="14">
        <v>46203</v>
      </c>
      <c r="O1653" s="9">
        <v>22</v>
      </c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1"/>
      <c r="AB1653" s="14" t="str">
        <f t="shared" si="236"/>
        <v>10199,10201|46 SECCIONADORA 1</v>
      </c>
      <c r="AC1653" t="str">
        <f t="shared" si="237"/>
        <v>|10199|10201|</v>
      </c>
      <c r="AD1653" t="str">
        <f t="shared" si="238"/>
        <v>46 SECCIONADORA 1</v>
      </c>
    </row>
    <row r="1654" spans="1:30" ht="24" customHeight="1" x14ac:dyDescent="0.35">
      <c r="A1654" s="35">
        <v>46203</v>
      </c>
      <c r="B1654" s="14" t="s">
        <v>3095</v>
      </c>
      <c r="C1654" s="14"/>
      <c r="D1654" s="14" t="s">
        <v>3052</v>
      </c>
      <c r="E1654" s="14" t="s">
        <v>3550</v>
      </c>
      <c r="F1654" s="14" t="s">
        <v>3264</v>
      </c>
      <c r="G1654" s="14" t="s">
        <v>3052</v>
      </c>
      <c r="H1654" s="14" t="s">
        <v>3052</v>
      </c>
      <c r="I1654" s="9" t="s">
        <v>3052</v>
      </c>
      <c r="J1654" s="9">
        <v>22</v>
      </c>
      <c r="K1654" s="14">
        <f>IF($E1654="","",IFERROR(INDEX('01_Cad_Pecas'!$H$2:$H$5000,MATCH($E1654,'01_Cad_Pecas'!$D$2:$D$5000,0)),IFERROR(INDEX('01_Cad_Pecas'!$H$2:$H$5000,MATCH(VALUE($E1654),'01_Cad_Pecas'!$D$2:$D$5000,0)),"")))</f>
        <v>1.1000000000000001</v>
      </c>
      <c r="L1654" s="14">
        <f>IF($E1654="","",IFERROR(INDEX('01_Cad_Pecas'!$I$2:$I$5000,MATCH($E1654,'01_Cad_Pecas'!$D$2:$D$5000,0)),IFERROR(INDEX('01_Cad_Pecas'!$I$2:$I$5000,MATCH(VALUE($E1654),'01_Cad_Pecas'!$D$2:$D$5000,0)),"")))</f>
        <v>9.375E-2</v>
      </c>
      <c r="M1654" s="14">
        <f t="shared" si="235"/>
        <v>3.1625000000000001</v>
      </c>
      <c r="N1654" s="14">
        <v>46203</v>
      </c>
      <c r="O1654" s="9">
        <v>22</v>
      </c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1"/>
      <c r="AB1654" s="14" t="str">
        <f t="shared" si="236"/>
        <v>10199,10201|46 SECCIONADORA 1</v>
      </c>
      <c r="AC1654" t="str">
        <f t="shared" si="237"/>
        <v>|10199|10201|</v>
      </c>
      <c r="AD1654" t="str">
        <f t="shared" si="238"/>
        <v>46 SECCIONADORA 1</v>
      </c>
    </row>
    <row r="1655" spans="1:30" ht="24" customHeight="1" x14ac:dyDescent="0.35">
      <c r="A1655" s="35">
        <v>46203</v>
      </c>
      <c r="B1655" s="14" t="s">
        <v>3095</v>
      </c>
      <c r="C1655" s="14"/>
      <c r="D1655" s="14" t="s">
        <v>3052</v>
      </c>
      <c r="E1655" s="14" t="s">
        <v>3551</v>
      </c>
      <c r="F1655" s="14" t="s">
        <v>3265</v>
      </c>
      <c r="G1655" s="14" t="s">
        <v>3052</v>
      </c>
      <c r="H1655" s="14" t="s">
        <v>3052</v>
      </c>
      <c r="I1655" s="9" t="s">
        <v>3052</v>
      </c>
      <c r="J1655" s="9">
        <v>44</v>
      </c>
      <c r="K1655" s="14">
        <f>IF($E1655="","",IFERROR(INDEX('01_Cad_Pecas'!$H$2:$H$5000,MATCH($E1655,'01_Cad_Pecas'!$D$2:$D$5000,0)),IFERROR(INDEX('01_Cad_Pecas'!$H$2:$H$5000,MATCH(VALUE($E1655),'01_Cad_Pecas'!$D$2:$D$5000,0)),"")))</f>
        <v>1.1000000000000001</v>
      </c>
      <c r="L1655" s="14">
        <f>IF($E1655="","",IFERROR(INDEX('01_Cad_Pecas'!$I$2:$I$5000,MATCH($E1655,'01_Cad_Pecas'!$D$2:$D$5000,0)),IFERROR(INDEX('01_Cad_Pecas'!$I$2:$I$5000,MATCH(VALUE($E1655),'01_Cad_Pecas'!$D$2:$D$5000,0)),"")))</f>
        <v>9.375E-2</v>
      </c>
      <c r="M1655" s="14">
        <f t="shared" si="235"/>
        <v>5.2249999999999996</v>
      </c>
      <c r="N1655" s="14">
        <v>46203</v>
      </c>
      <c r="O1655" s="9">
        <v>44</v>
      </c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1"/>
      <c r="AB1655" s="14" t="str">
        <f t="shared" si="236"/>
        <v>10199,10201|46 SECCIONADORA 1</v>
      </c>
      <c r="AC1655" t="str">
        <f t="shared" si="237"/>
        <v>|10199|10201|</v>
      </c>
      <c r="AD1655" t="str">
        <f t="shared" si="238"/>
        <v>46 SECCIONADORA 1</v>
      </c>
    </row>
    <row r="1656" spans="1:30" ht="24" customHeight="1" x14ac:dyDescent="0.35">
      <c r="A1656" s="35">
        <v>46203</v>
      </c>
      <c r="B1656" s="14" t="s">
        <v>3095</v>
      </c>
      <c r="C1656" s="14"/>
      <c r="D1656" s="14" t="s">
        <v>3052</v>
      </c>
      <c r="E1656" s="14" t="s">
        <v>3552</v>
      </c>
      <c r="F1656" s="14" t="s">
        <v>3266</v>
      </c>
      <c r="G1656" s="14" t="s">
        <v>3052</v>
      </c>
      <c r="H1656" s="14" t="s">
        <v>3052</v>
      </c>
      <c r="I1656" s="9" t="s">
        <v>3052</v>
      </c>
      <c r="J1656" s="9">
        <v>22</v>
      </c>
      <c r="K1656" s="14">
        <f>IF($E1656="","",IFERROR(INDEX('01_Cad_Pecas'!$H$2:$H$5000,MATCH($E1656,'01_Cad_Pecas'!$D$2:$D$5000,0)),IFERROR(INDEX('01_Cad_Pecas'!$H$2:$H$5000,MATCH(VALUE($E1656),'01_Cad_Pecas'!$D$2:$D$5000,0)),"")))</f>
        <v>1.1000000000000001</v>
      </c>
      <c r="L1656" s="14">
        <f>IF($E1656="","",IFERROR(INDEX('01_Cad_Pecas'!$I$2:$I$5000,MATCH($E1656,'01_Cad_Pecas'!$D$2:$D$5000,0)),IFERROR(INDEX('01_Cad_Pecas'!$I$2:$I$5000,MATCH(VALUE($E1656),'01_Cad_Pecas'!$D$2:$D$5000,0)),"")))</f>
        <v>9.375E-2</v>
      </c>
      <c r="M1656" s="14">
        <f t="shared" si="235"/>
        <v>3.1625000000000001</v>
      </c>
      <c r="N1656" s="14">
        <v>46203</v>
      </c>
      <c r="O1656" s="9">
        <v>22</v>
      </c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1"/>
      <c r="AB1656" s="14" t="str">
        <f t="shared" si="236"/>
        <v>10199,10201|46 SECCIONADORA 1</v>
      </c>
      <c r="AC1656" t="str">
        <f t="shared" si="237"/>
        <v>|10199|10201|</v>
      </c>
      <c r="AD1656" t="str">
        <f t="shared" si="238"/>
        <v>46 SECCIONADORA 1</v>
      </c>
    </row>
    <row r="1657" spans="1:30" ht="24" customHeight="1" x14ac:dyDescent="0.35">
      <c r="A1657" s="35">
        <v>46203</v>
      </c>
      <c r="B1657" s="14" t="s">
        <v>3095</v>
      </c>
      <c r="C1657" s="14"/>
      <c r="D1657" s="14" t="s">
        <v>3052</v>
      </c>
      <c r="E1657" s="14" t="s">
        <v>3411</v>
      </c>
      <c r="F1657" s="14" t="s">
        <v>3190</v>
      </c>
      <c r="G1657" s="14" t="s">
        <v>3052</v>
      </c>
      <c r="H1657" s="14" t="s">
        <v>3052</v>
      </c>
      <c r="I1657" s="9" t="s">
        <v>3052</v>
      </c>
      <c r="J1657" s="9">
        <v>88</v>
      </c>
      <c r="K1657" s="14">
        <f>IF($E1657="","",IFERROR(INDEX('01_Cad_Pecas'!$H$2:$H$5000,MATCH($E1657,'01_Cad_Pecas'!$D$2:$D$5000,0)),IFERROR(INDEX('01_Cad_Pecas'!$H$2:$H$5000,MATCH(VALUE($E1657),'01_Cad_Pecas'!$D$2:$D$5000,0)),"")))</f>
        <v>3</v>
      </c>
      <c r="L1657" s="14">
        <f>IF($E1657="","",IFERROR(INDEX('01_Cad_Pecas'!$I$2:$I$5000,MATCH($E1657,'01_Cad_Pecas'!$D$2:$D$5000,0)),IFERROR(INDEX('01_Cad_Pecas'!$I$2:$I$5000,MATCH(VALUE($E1657),'01_Cad_Pecas'!$D$2:$D$5000,0)),"")))</f>
        <v>6.7799999999999999E-2</v>
      </c>
      <c r="M1657" s="14">
        <f t="shared" si="235"/>
        <v>8.9664000000000001</v>
      </c>
      <c r="N1657" s="14">
        <v>46203</v>
      </c>
      <c r="O1657" s="9">
        <v>88</v>
      </c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1"/>
      <c r="AB1657" s="14" t="str">
        <f t="shared" si="236"/>
        <v>10199,10201|46 SECCIONADORA 1</v>
      </c>
      <c r="AC1657" t="str">
        <f t="shared" si="237"/>
        <v>|10199|10201|</v>
      </c>
      <c r="AD1657" t="str">
        <f t="shared" si="238"/>
        <v>46 SECCIONADORA 1</v>
      </c>
    </row>
    <row r="1658" spans="1:30" ht="24" customHeight="1" x14ac:dyDescent="0.35">
      <c r="A1658" s="35">
        <v>46203</v>
      </c>
      <c r="B1658" s="14" t="s">
        <v>3095</v>
      </c>
      <c r="C1658" s="14"/>
      <c r="D1658" s="14" t="s">
        <v>3052</v>
      </c>
      <c r="E1658" s="14" t="s">
        <v>3588</v>
      </c>
      <c r="F1658" s="14" t="s">
        <v>3589</v>
      </c>
      <c r="G1658" s="14" t="s">
        <v>3052</v>
      </c>
      <c r="H1658" s="14" t="s">
        <v>3052</v>
      </c>
      <c r="I1658" s="9" t="s">
        <v>3052</v>
      </c>
      <c r="J1658" s="9">
        <v>10</v>
      </c>
      <c r="K1658" s="14">
        <f>IF($E1658="","",IFERROR(INDEX('01_Cad_Pecas'!$H$2:$H$5000,MATCH($E1658,'01_Cad_Pecas'!$D$2:$D$5000,0)),IFERROR(INDEX('01_Cad_Pecas'!$H$2:$H$5000,MATCH(VALUE($E1658),'01_Cad_Pecas'!$D$2:$D$5000,0)),"")))</f>
        <v>1.1000000000000001</v>
      </c>
      <c r="L1658" s="14">
        <f>IF($E1658="","",IFERROR(INDEX('01_Cad_Pecas'!$I$2:$I$5000,MATCH($E1658,'01_Cad_Pecas'!$D$2:$D$5000,0)),IFERROR(INDEX('01_Cad_Pecas'!$I$2:$I$5000,MATCH(VALUE($E1658),'01_Cad_Pecas'!$D$2:$D$5000,0)),"")))</f>
        <v>9.375E-2</v>
      </c>
      <c r="M1658" s="14">
        <f t="shared" si="235"/>
        <v>2.0375000000000001</v>
      </c>
      <c r="N1658" s="14">
        <v>46203</v>
      </c>
      <c r="O1658" s="9">
        <v>10</v>
      </c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1"/>
      <c r="AB1658" s="14" t="str">
        <f t="shared" si="236"/>
        <v>10199,10201|46 SECCIONADORA 1</v>
      </c>
      <c r="AC1658" t="str">
        <f t="shared" si="237"/>
        <v>|10199|10201|</v>
      </c>
      <c r="AD1658" t="str">
        <f t="shared" si="238"/>
        <v>46 SECCIONADORA 1</v>
      </c>
    </row>
    <row r="1659" spans="1:30" ht="24" customHeight="1" x14ac:dyDescent="0.35">
      <c r="A1659" s="35">
        <v>46203</v>
      </c>
      <c r="B1659" s="14" t="s">
        <v>3095</v>
      </c>
      <c r="C1659" s="14"/>
      <c r="D1659" s="14" t="s">
        <v>3052</v>
      </c>
      <c r="E1659" s="14" t="s">
        <v>3416</v>
      </c>
      <c r="F1659" s="14" t="s">
        <v>3417</v>
      </c>
      <c r="G1659" s="14" t="s">
        <v>3052</v>
      </c>
      <c r="H1659" s="14" t="s">
        <v>3052</v>
      </c>
      <c r="I1659" s="9" t="s">
        <v>3052</v>
      </c>
      <c r="J1659" s="9">
        <v>16</v>
      </c>
      <c r="K1659" s="14">
        <f>IF($E1659="","",IFERROR(INDEX('01_Cad_Pecas'!$H$2:$H$5000,MATCH($E1659,'01_Cad_Pecas'!$D$2:$D$5000,0)),IFERROR(INDEX('01_Cad_Pecas'!$H$2:$H$5000,MATCH(VALUE($E1659),'01_Cad_Pecas'!$D$2:$D$5000,0)),"")))</f>
        <v>3</v>
      </c>
      <c r="L1659" s="14">
        <f>IF($E1659="","",IFERROR(INDEX('01_Cad_Pecas'!$I$2:$I$5000,MATCH($E1659,'01_Cad_Pecas'!$D$2:$D$5000,0)),IFERROR(INDEX('01_Cad_Pecas'!$I$2:$I$5000,MATCH(VALUE($E1659),'01_Cad_Pecas'!$D$2:$D$5000,0)),"")))</f>
        <v>6.7799999999999999E-2</v>
      </c>
      <c r="M1659" s="14">
        <f t="shared" si="235"/>
        <v>4.0847999999999995</v>
      </c>
      <c r="N1659" s="14">
        <v>46203</v>
      </c>
      <c r="O1659" s="9">
        <v>16</v>
      </c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1"/>
      <c r="AB1659" s="14" t="str">
        <f t="shared" si="236"/>
        <v>10199,10201|46 SECCIONADORA 1</v>
      </c>
      <c r="AC1659" t="str">
        <f t="shared" si="237"/>
        <v>|10199|10201|</v>
      </c>
      <c r="AD1659" t="str">
        <f t="shared" si="238"/>
        <v>46 SECCIONADORA 1</v>
      </c>
    </row>
    <row r="1660" spans="1:30" ht="24" customHeight="1" x14ac:dyDescent="0.35">
      <c r="A1660" s="35">
        <v>46203</v>
      </c>
      <c r="B1660" s="14" t="s">
        <v>3095</v>
      </c>
      <c r="C1660" s="14"/>
      <c r="D1660" s="14" t="s">
        <v>3052</v>
      </c>
      <c r="E1660" s="14" t="s">
        <v>3418</v>
      </c>
      <c r="F1660" s="14" t="s">
        <v>3419</v>
      </c>
      <c r="G1660" s="14" t="s">
        <v>3052</v>
      </c>
      <c r="H1660" s="14" t="s">
        <v>3052</v>
      </c>
      <c r="I1660" s="9" t="s">
        <v>3052</v>
      </c>
      <c r="J1660" s="9">
        <v>16</v>
      </c>
      <c r="K1660" s="14">
        <f>IF($E1660="","",IFERROR(INDEX('01_Cad_Pecas'!$H$2:$H$5000,MATCH($E1660,'01_Cad_Pecas'!$D$2:$D$5000,0)),IFERROR(INDEX('01_Cad_Pecas'!$H$2:$H$5000,MATCH(VALUE($E1660),'01_Cad_Pecas'!$D$2:$D$5000,0)),"")))</f>
        <v>3</v>
      </c>
      <c r="L1660" s="14">
        <f>IF($E1660="","",IFERROR(INDEX('01_Cad_Pecas'!$I$2:$I$5000,MATCH($E1660,'01_Cad_Pecas'!$D$2:$D$5000,0)),IFERROR(INDEX('01_Cad_Pecas'!$I$2:$I$5000,MATCH(VALUE($E1660),'01_Cad_Pecas'!$D$2:$D$5000,0)),"")))</f>
        <v>6.7799999999999999E-2</v>
      </c>
      <c r="M1660" s="14">
        <f t="shared" si="235"/>
        <v>4.0847999999999995</v>
      </c>
      <c r="N1660" s="14">
        <v>46203</v>
      </c>
      <c r="O1660" s="9">
        <v>16</v>
      </c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1"/>
      <c r="AB1660" s="14" t="str">
        <f t="shared" si="236"/>
        <v>10199,10201|46 SECCIONADORA 1</v>
      </c>
      <c r="AC1660" t="str">
        <f t="shared" si="237"/>
        <v>|10199|10201|</v>
      </c>
      <c r="AD1660" t="str">
        <f t="shared" si="238"/>
        <v>46 SECCIONADORA 1</v>
      </c>
    </row>
    <row r="1661" spans="1:30" ht="24" customHeight="1" x14ac:dyDescent="0.35">
      <c r="A1661" s="35">
        <v>46203</v>
      </c>
      <c r="B1661" s="14" t="s">
        <v>3095</v>
      </c>
      <c r="C1661" s="14"/>
      <c r="D1661" s="14" t="s">
        <v>3052</v>
      </c>
      <c r="E1661" s="14" t="s">
        <v>3554</v>
      </c>
      <c r="F1661" s="14" t="s">
        <v>3555</v>
      </c>
      <c r="G1661" s="14" t="s">
        <v>3052</v>
      </c>
      <c r="H1661" s="14" t="s">
        <v>3052</v>
      </c>
      <c r="I1661" s="9" t="s">
        <v>3052</v>
      </c>
      <c r="J1661" s="9">
        <v>60</v>
      </c>
      <c r="K1661" s="14">
        <f>IF($E1661="","",IFERROR(INDEX('01_Cad_Pecas'!$H$2:$H$5000,MATCH($E1661,'01_Cad_Pecas'!$D$2:$D$5000,0)),IFERROR(INDEX('01_Cad_Pecas'!$H$2:$H$5000,MATCH(VALUE($E1661),'01_Cad_Pecas'!$D$2:$D$5000,0)),"")))</f>
        <v>1.1000000000000001</v>
      </c>
      <c r="L1661" s="14">
        <f>IF($E1661="","",IFERROR(INDEX('01_Cad_Pecas'!$I$2:$I$5000,MATCH($E1661,'01_Cad_Pecas'!$D$2:$D$5000,0)),IFERROR(INDEX('01_Cad_Pecas'!$I$2:$I$5000,MATCH(VALUE($E1661),'01_Cad_Pecas'!$D$2:$D$5000,0)),"")))</f>
        <v>9.375E-2</v>
      </c>
      <c r="M1661" s="14">
        <f t="shared" si="235"/>
        <v>6.7249999999999996</v>
      </c>
      <c r="N1661" s="14">
        <v>46203</v>
      </c>
      <c r="O1661" s="9">
        <v>60</v>
      </c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1"/>
      <c r="AB1661" s="14" t="str">
        <f t="shared" si="236"/>
        <v>10199,10201|46 SECCIONADORA 1</v>
      </c>
      <c r="AC1661" t="str">
        <f t="shared" si="237"/>
        <v>|10199|10201|</v>
      </c>
      <c r="AD1661" t="str">
        <f t="shared" si="238"/>
        <v>46 SECCIONADORA 1</v>
      </c>
    </row>
    <row r="1662" spans="1:30" ht="24" customHeight="1" x14ac:dyDescent="0.35">
      <c r="A1662" s="35">
        <v>46203</v>
      </c>
      <c r="B1662" s="14" t="s">
        <v>3095</v>
      </c>
      <c r="C1662" s="14"/>
      <c r="D1662" s="14" t="s">
        <v>3052</v>
      </c>
      <c r="E1662" s="14" t="s">
        <v>3421</v>
      </c>
      <c r="F1662" s="14" t="s">
        <v>3196</v>
      </c>
      <c r="G1662" s="14" t="s">
        <v>3052</v>
      </c>
      <c r="H1662" s="14" t="s">
        <v>3052</v>
      </c>
      <c r="I1662" s="9" t="s">
        <v>3052</v>
      </c>
      <c r="J1662" s="9">
        <v>40</v>
      </c>
      <c r="K1662" s="14">
        <f>IF($E1662="","",IFERROR(INDEX('01_Cad_Pecas'!$H$2:$H$5000,MATCH($E1662,'01_Cad_Pecas'!$D$2:$D$5000,0)),IFERROR(INDEX('01_Cad_Pecas'!$H$2:$H$5000,MATCH(VALUE($E1662),'01_Cad_Pecas'!$D$2:$D$5000,0)),"")))</f>
        <v>1.1000000000000001</v>
      </c>
      <c r="L1662" s="14">
        <f>IF($E1662="","",IFERROR(INDEX('01_Cad_Pecas'!$I$2:$I$5000,MATCH($E1662,'01_Cad_Pecas'!$D$2:$D$5000,0)),IFERROR(INDEX('01_Cad_Pecas'!$I$2:$I$5000,MATCH(VALUE($E1662),'01_Cad_Pecas'!$D$2:$D$5000,0)),"")))</f>
        <v>9.375E-2</v>
      </c>
      <c r="M1662" s="14">
        <f t="shared" si="235"/>
        <v>4.8499999999999996</v>
      </c>
      <c r="N1662" s="14">
        <v>46203</v>
      </c>
      <c r="O1662" s="9">
        <v>40</v>
      </c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1"/>
      <c r="AB1662" s="14" t="str">
        <f t="shared" si="236"/>
        <v>10199,10201|46 SECCIONADORA 1</v>
      </c>
      <c r="AC1662" t="str">
        <f t="shared" si="237"/>
        <v>|10199|10201|</v>
      </c>
      <c r="AD1662" t="str">
        <f t="shared" si="238"/>
        <v>46 SECCIONADORA 1</v>
      </c>
    </row>
    <row r="1663" spans="1:30" ht="24" customHeight="1" x14ac:dyDescent="0.35">
      <c r="A1663" s="35">
        <v>46203</v>
      </c>
      <c r="B1663" s="14" t="s">
        <v>3095</v>
      </c>
      <c r="C1663" s="14"/>
      <c r="D1663" s="14" t="s">
        <v>3052</v>
      </c>
      <c r="E1663" s="14" t="s">
        <v>3422</v>
      </c>
      <c r="F1663" s="14" t="s">
        <v>3199</v>
      </c>
      <c r="G1663" s="14" t="s">
        <v>3052</v>
      </c>
      <c r="H1663" s="14" t="s">
        <v>3052</v>
      </c>
      <c r="I1663" s="9" t="s">
        <v>3052</v>
      </c>
      <c r="J1663" s="9">
        <v>10</v>
      </c>
      <c r="K1663" s="14">
        <f>IF($E1663="","",IFERROR(INDEX('01_Cad_Pecas'!$H$2:$H$5000,MATCH($E1663,'01_Cad_Pecas'!$D$2:$D$5000,0)),IFERROR(INDEX('01_Cad_Pecas'!$H$2:$H$5000,MATCH(VALUE($E1663),'01_Cad_Pecas'!$D$2:$D$5000,0)),"")))</f>
        <v>1.1000000000000001</v>
      </c>
      <c r="L1663" s="14">
        <f>IF($E1663="","",IFERROR(INDEX('01_Cad_Pecas'!$I$2:$I$5000,MATCH($E1663,'01_Cad_Pecas'!$D$2:$D$5000,0)),IFERROR(INDEX('01_Cad_Pecas'!$I$2:$I$5000,MATCH(VALUE($E1663),'01_Cad_Pecas'!$D$2:$D$5000,0)),"")))</f>
        <v>9.375E-2</v>
      </c>
      <c r="M1663" s="14">
        <f t="shared" si="235"/>
        <v>2.0375000000000001</v>
      </c>
      <c r="N1663" s="14">
        <v>46203</v>
      </c>
      <c r="O1663" s="9">
        <v>10</v>
      </c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1"/>
      <c r="AB1663" s="14" t="str">
        <f t="shared" si="236"/>
        <v>10199,10201|46 SECCIONADORA 1</v>
      </c>
      <c r="AC1663" t="str">
        <f t="shared" si="237"/>
        <v>|10199|10201|</v>
      </c>
      <c r="AD1663" t="str">
        <f t="shared" si="238"/>
        <v>46 SECCIONADORA 1</v>
      </c>
    </row>
    <row r="1664" spans="1:30" ht="24" customHeight="1" x14ac:dyDescent="0.35">
      <c r="A1664" s="35">
        <v>46203</v>
      </c>
      <c r="B1664" s="14" t="s">
        <v>3095</v>
      </c>
      <c r="C1664" s="14"/>
      <c r="D1664" s="14" t="s">
        <v>3052</v>
      </c>
      <c r="E1664" s="14" t="s">
        <v>3423</v>
      </c>
      <c r="F1664" s="14" t="s">
        <v>3200</v>
      </c>
      <c r="G1664" s="14" t="s">
        <v>3052</v>
      </c>
      <c r="H1664" s="14" t="s">
        <v>3052</v>
      </c>
      <c r="I1664" s="9" t="s">
        <v>3052</v>
      </c>
      <c r="J1664" s="9">
        <v>20</v>
      </c>
      <c r="K1664" s="14">
        <f>IF($E1664="","",IFERROR(INDEX('01_Cad_Pecas'!$H$2:$H$5000,MATCH($E1664,'01_Cad_Pecas'!$D$2:$D$5000,0)),IFERROR(INDEX('01_Cad_Pecas'!$H$2:$H$5000,MATCH(VALUE($E1664),'01_Cad_Pecas'!$D$2:$D$5000,0)),"")))</f>
        <v>1.1000000000000001</v>
      </c>
      <c r="L1664" s="14">
        <f>IF($E1664="","",IFERROR(INDEX('01_Cad_Pecas'!$I$2:$I$5000,MATCH($E1664,'01_Cad_Pecas'!$D$2:$D$5000,0)),IFERROR(INDEX('01_Cad_Pecas'!$I$2:$I$5000,MATCH(VALUE($E1664),'01_Cad_Pecas'!$D$2:$D$5000,0)),"")))</f>
        <v>9.375E-2</v>
      </c>
      <c r="M1664" s="14">
        <f t="shared" si="235"/>
        <v>2.9750000000000001</v>
      </c>
      <c r="N1664" s="14">
        <v>46203</v>
      </c>
      <c r="O1664" s="9">
        <v>20</v>
      </c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1"/>
      <c r="AB1664" s="14" t="str">
        <f t="shared" si="236"/>
        <v>10199,10201|46 SECCIONADORA 1</v>
      </c>
      <c r="AC1664" t="str">
        <f t="shared" si="237"/>
        <v>|10199|10201|</v>
      </c>
      <c r="AD1664" t="str">
        <f t="shared" si="238"/>
        <v>46 SECCIONADORA 1</v>
      </c>
    </row>
    <row r="1665" spans="1:30" ht="24" customHeight="1" x14ac:dyDescent="0.35">
      <c r="A1665" s="35">
        <v>46204</v>
      </c>
      <c r="B1665" s="14" t="s">
        <v>3091</v>
      </c>
      <c r="C1665" s="14"/>
      <c r="D1665" s="14" t="s">
        <v>3052</v>
      </c>
      <c r="E1665" s="14" t="s">
        <v>3559</v>
      </c>
      <c r="F1665" s="14" t="s">
        <v>3268</v>
      </c>
      <c r="G1665" s="14" t="s">
        <v>3052</v>
      </c>
      <c r="H1665" s="14" t="s">
        <v>3052</v>
      </c>
      <c r="I1665" s="9" t="s">
        <v>3052</v>
      </c>
      <c r="J1665" s="9">
        <v>18</v>
      </c>
      <c r="K1665" s="14">
        <f>IF($E1665="","",IFERROR(INDEX('01_Cad_Pecas'!$H$2:$H$5000,MATCH($E1665,'01_Cad_Pecas'!$D$2:$D$5000,0)),IFERROR(INDEX('01_Cad_Pecas'!$H$2:$H$5000,MATCH(VALUE($E1665),'01_Cad_Pecas'!$D$2:$D$5000,0)),"")))</f>
        <v>1.1000000000000001</v>
      </c>
      <c r="L1665" s="14">
        <f>IF($E1665="","",IFERROR(INDEX('01_Cad_Pecas'!$I$2:$I$5000,MATCH($E1665,'01_Cad_Pecas'!$D$2:$D$5000,0)),IFERROR(INDEX('01_Cad_Pecas'!$I$2:$I$5000,MATCH(VALUE($E1665),'01_Cad_Pecas'!$D$2:$D$5000,0)),"")))</f>
        <v>9.375E-2</v>
      </c>
      <c r="M1665" s="14">
        <f t="shared" si="235"/>
        <v>2.7875000000000001</v>
      </c>
      <c r="N1665" s="14">
        <v>46203</v>
      </c>
      <c r="O1665" s="9">
        <v>18</v>
      </c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1"/>
      <c r="AB1665" s="14" t="str">
        <f t="shared" si="236"/>
        <v>10200,10202,10205|46 SECCIONADORA 1</v>
      </c>
      <c r="AC1665" t="str">
        <f t="shared" si="237"/>
        <v>|10200|10202|10205|</v>
      </c>
      <c r="AD1665" t="str">
        <f t="shared" si="238"/>
        <v>46 SECCIONADORA 1</v>
      </c>
    </row>
    <row r="1666" spans="1:30" ht="24" customHeight="1" x14ac:dyDescent="0.35">
      <c r="A1666" s="35">
        <v>46204</v>
      </c>
      <c r="B1666" s="14" t="s">
        <v>3091</v>
      </c>
      <c r="C1666" s="14"/>
      <c r="D1666" s="14" t="s">
        <v>3052</v>
      </c>
      <c r="E1666" s="14" t="s">
        <v>3543</v>
      </c>
      <c r="F1666" s="14" t="s">
        <v>3270</v>
      </c>
      <c r="G1666" s="14" t="s">
        <v>3052</v>
      </c>
      <c r="H1666" s="14" t="s">
        <v>3052</v>
      </c>
      <c r="I1666" s="9" t="s">
        <v>3052</v>
      </c>
      <c r="J1666" s="9">
        <v>22</v>
      </c>
      <c r="K1666" s="14">
        <f>IF($E1666="","",IFERROR(INDEX('01_Cad_Pecas'!$H$2:$H$5000,MATCH($E1666,'01_Cad_Pecas'!$D$2:$D$5000,0)),IFERROR(INDEX('01_Cad_Pecas'!$H$2:$H$5000,MATCH(VALUE($E1666),'01_Cad_Pecas'!$D$2:$D$5000,0)),"")))</f>
        <v>1.1000000000000001</v>
      </c>
      <c r="L1666" s="14">
        <f>IF($E1666="","",IFERROR(INDEX('01_Cad_Pecas'!$I$2:$I$5000,MATCH($E1666,'01_Cad_Pecas'!$D$2:$D$5000,0)),IFERROR(INDEX('01_Cad_Pecas'!$I$2:$I$5000,MATCH(VALUE($E1666),'01_Cad_Pecas'!$D$2:$D$5000,0)),"")))</f>
        <v>9.375E-2</v>
      </c>
      <c r="M1666" s="14">
        <f t="shared" si="235"/>
        <v>3.1625000000000001</v>
      </c>
      <c r="N1666" s="9">
        <v>46204</v>
      </c>
      <c r="O1666" s="9">
        <v>22</v>
      </c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1"/>
      <c r="AB1666" s="14" t="str">
        <f t="shared" si="236"/>
        <v>10200,10202,10205|46 SECCIONADORA 1</v>
      </c>
      <c r="AC1666" t="str">
        <f t="shared" si="237"/>
        <v>|10200|10202|10205|</v>
      </c>
      <c r="AD1666" t="str">
        <f t="shared" si="238"/>
        <v>46 SECCIONADORA 1</v>
      </c>
    </row>
    <row r="1667" spans="1:30" ht="24" customHeight="1" x14ac:dyDescent="0.35">
      <c r="A1667" s="35">
        <v>46204</v>
      </c>
      <c r="B1667" s="14" t="s">
        <v>3091</v>
      </c>
      <c r="C1667" s="14"/>
      <c r="D1667" s="14" t="s">
        <v>3052</v>
      </c>
      <c r="E1667" s="14" t="s">
        <v>3560</v>
      </c>
      <c r="F1667" s="14" t="s">
        <v>3274</v>
      </c>
      <c r="G1667" s="14" t="s">
        <v>3052</v>
      </c>
      <c r="H1667" s="14" t="s">
        <v>3052</v>
      </c>
      <c r="I1667" s="9" t="s">
        <v>3052</v>
      </c>
      <c r="J1667" s="9">
        <v>4</v>
      </c>
      <c r="K1667" s="14">
        <f>IF($E1667="","",IFERROR(INDEX('01_Cad_Pecas'!$H$2:$H$5000,MATCH($E1667,'01_Cad_Pecas'!$D$2:$D$5000,0)),IFERROR(INDEX('01_Cad_Pecas'!$H$2:$H$5000,MATCH(VALUE($E1667),'01_Cad_Pecas'!$D$2:$D$5000,0)),"")))</f>
        <v>1.1000000000000001</v>
      </c>
      <c r="L1667" s="14">
        <f>IF($E1667="","",IFERROR(INDEX('01_Cad_Pecas'!$I$2:$I$5000,MATCH($E1667,'01_Cad_Pecas'!$D$2:$D$5000,0)),IFERROR(INDEX('01_Cad_Pecas'!$I$2:$I$5000,MATCH(VALUE($E1667),'01_Cad_Pecas'!$D$2:$D$5000,0)),"")))</f>
        <v>9.375E-2</v>
      </c>
      <c r="M1667" s="14">
        <f t="shared" si="235"/>
        <v>1.4750000000000001</v>
      </c>
      <c r="N1667" s="9">
        <v>46204</v>
      </c>
      <c r="O1667" s="9">
        <v>4</v>
      </c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1"/>
      <c r="AB1667" s="14" t="str">
        <f t="shared" si="236"/>
        <v>10200,10202,10205|46 SECCIONADORA 1</v>
      </c>
      <c r="AC1667" t="str">
        <f t="shared" si="237"/>
        <v>|10200|10202|10205|</v>
      </c>
      <c r="AD1667" t="str">
        <f t="shared" si="238"/>
        <v>46 SECCIONADORA 1</v>
      </c>
    </row>
    <row r="1668" spans="1:30" ht="24" customHeight="1" x14ac:dyDescent="0.35">
      <c r="A1668" s="35">
        <v>46204</v>
      </c>
      <c r="B1668" s="14" t="s">
        <v>3091</v>
      </c>
      <c r="C1668" s="14"/>
      <c r="D1668" s="14" t="s">
        <v>3052</v>
      </c>
      <c r="E1668" s="14" t="s">
        <v>3561</v>
      </c>
      <c r="F1668" s="14" t="s">
        <v>3562</v>
      </c>
      <c r="G1668" s="14" t="s">
        <v>3052</v>
      </c>
      <c r="H1668" s="14" t="s">
        <v>3052</v>
      </c>
      <c r="I1668" s="9" t="s">
        <v>3052</v>
      </c>
      <c r="J1668" s="9">
        <v>4</v>
      </c>
      <c r="K1668" s="14">
        <f>IF($E1668="","",IFERROR(INDEX('01_Cad_Pecas'!$H$2:$H$5000,MATCH($E1668,'01_Cad_Pecas'!$D$2:$D$5000,0)),IFERROR(INDEX('01_Cad_Pecas'!$H$2:$H$5000,MATCH(VALUE($E1668),'01_Cad_Pecas'!$D$2:$D$5000,0)),"")))</f>
        <v>1.1000000000000001</v>
      </c>
      <c r="L1668" s="14">
        <f>IF($E1668="","",IFERROR(INDEX('01_Cad_Pecas'!$I$2:$I$5000,MATCH($E1668,'01_Cad_Pecas'!$D$2:$D$5000,0)),IFERROR(INDEX('01_Cad_Pecas'!$I$2:$I$5000,MATCH(VALUE($E1668),'01_Cad_Pecas'!$D$2:$D$5000,0)),"")))</f>
        <v>9.375E-2</v>
      </c>
      <c r="M1668" s="14">
        <f t="shared" si="235"/>
        <v>1.4750000000000001</v>
      </c>
      <c r="N1668" s="9">
        <v>46204</v>
      </c>
      <c r="O1668" s="9">
        <v>4</v>
      </c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  <c r="AA1668" s="11"/>
      <c r="AB1668" s="14" t="str">
        <f t="shared" si="236"/>
        <v>10200,10202,10205|46 SECCIONADORA 1</v>
      </c>
      <c r="AC1668" t="str">
        <f t="shared" si="237"/>
        <v>|10200|10202|10205|</v>
      </c>
      <c r="AD1668" t="str">
        <f t="shared" si="238"/>
        <v>46 SECCIONADORA 1</v>
      </c>
    </row>
    <row r="1669" spans="1:30" ht="24" customHeight="1" x14ac:dyDescent="0.35">
      <c r="A1669" s="35">
        <v>46204</v>
      </c>
      <c r="B1669" s="14" t="s">
        <v>3091</v>
      </c>
      <c r="C1669" s="14"/>
      <c r="D1669" s="14" t="s">
        <v>3052</v>
      </c>
      <c r="E1669" s="14" t="s">
        <v>3587</v>
      </c>
      <c r="F1669" s="14" t="s">
        <v>3322</v>
      </c>
      <c r="G1669" s="14" t="s">
        <v>3052</v>
      </c>
      <c r="H1669" s="14" t="s">
        <v>3052</v>
      </c>
      <c r="I1669" s="9" t="s">
        <v>3052</v>
      </c>
      <c r="J1669" s="9">
        <v>70</v>
      </c>
      <c r="K1669" s="14">
        <f>IF($E1669="","",IFERROR(INDEX('01_Cad_Pecas'!$H$2:$H$5000,MATCH($E1669,'01_Cad_Pecas'!$D$2:$D$5000,0)),IFERROR(INDEX('01_Cad_Pecas'!$H$2:$H$5000,MATCH(VALUE($E1669),'01_Cad_Pecas'!$D$2:$D$5000,0)),"")))</f>
        <v>1.1000000000000001</v>
      </c>
      <c r="L1669" s="14">
        <f>IF($E1669="","",IFERROR(INDEX('01_Cad_Pecas'!$I$2:$I$5000,MATCH($E1669,'01_Cad_Pecas'!$D$2:$D$5000,0)),IFERROR(INDEX('01_Cad_Pecas'!$I$2:$I$5000,MATCH(VALUE($E1669),'01_Cad_Pecas'!$D$2:$D$5000,0)),"")))</f>
        <v>9.375E-2</v>
      </c>
      <c r="M1669" s="14">
        <f t="shared" ref="M1669:M1732" si="241">IF(OR($J1669="",$L1669=""),"",IF($K1669="",0,$K1669)+$J1669*$L1669)</f>
        <v>7.6624999999999996</v>
      </c>
      <c r="N1669" s="9">
        <v>46204</v>
      </c>
      <c r="O1669" s="9">
        <v>70</v>
      </c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1"/>
      <c r="AB1669" s="14" t="str">
        <f t="shared" si="236"/>
        <v>10200,10202,10205|46 SECCIONADORA 1</v>
      </c>
      <c r="AC1669" t="str">
        <f t="shared" si="237"/>
        <v>|10200|10202|10205|</v>
      </c>
      <c r="AD1669" t="str">
        <f t="shared" si="238"/>
        <v>46 SECCIONADORA 1</v>
      </c>
    </row>
    <row r="1670" spans="1:30" ht="24" customHeight="1" x14ac:dyDescent="0.35">
      <c r="A1670" s="35">
        <v>46204</v>
      </c>
      <c r="B1670" s="14" t="s">
        <v>3091</v>
      </c>
      <c r="C1670" s="14"/>
      <c r="D1670" s="14" t="s">
        <v>3052</v>
      </c>
      <c r="E1670" s="14" t="s">
        <v>3529</v>
      </c>
      <c r="F1670" s="14" t="s">
        <v>3278</v>
      </c>
      <c r="G1670" s="14" t="s">
        <v>3052</v>
      </c>
      <c r="H1670" s="14" t="s">
        <v>3052</v>
      </c>
      <c r="I1670" s="9" t="s">
        <v>3052</v>
      </c>
      <c r="J1670" s="9">
        <v>70</v>
      </c>
      <c r="K1670" s="14">
        <f>IF($E1670="","",IFERROR(INDEX('01_Cad_Pecas'!$H$2:$H$5000,MATCH($E1670,'01_Cad_Pecas'!$D$2:$D$5000,0)),IFERROR(INDEX('01_Cad_Pecas'!$H$2:$H$5000,MATCH(VALUE($E1670),'01_Cad_Pecas'!$D$2:$D$5000,0)),"")))</f>
        <v>1.1000000000000001</v>
      </c>
      <c r="L1670" s="14">
        <f>IF($E1670="","",IFERROR(INDEX('01_Cad_Pecas'!$I$2:$I$5000,MATCH($E1670,'01_Cad_Pecas'!$D$2:$D$5000,0)),IFERROR(INDEX('01_Cad_Pecas'!$I$2:$I$5000,MATCH(VALUE($E1670),'01_Cad_Pecas'!$D$2:$D$5000,0)),"")))</f>
        <v>9.375E-2</v>
      </c>
      <c r="M1670" s="14">
        <f t="shared" si="241"/>
        <v>7.6624999999999996</v>
      </c>
      <c r="N1670" s="9">
        <v>46204</v>
      </c>
      <c r="O1670" s="9">
        <v>70</v>
      </c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1"/>
      <c r="AB1670" s="14" t="str">
        <f t="shared" si="236"/>
        <v>10200,10202,10205|46 SECCIONADORA 1</v>
      </c>
      <c r="AC1670" t="str">
        <f t="shared" si="237"/>
        <v>|10200|10202|10205|</v>
      </c>
      <c r="AD1670" t="str">
        <f t="shared" si="238"/>
        <v>46 SECCIONADORA 1</v>
      </c>
    </row>
    <row r="1671" spans="1:30" ht="24" customHeight="1" x14ac:dyDescent="0.35">
      <c r="A1671" s="35">
        <v>46204</v>
      </c>
      <c r="B1671" s="14" t="s">
        <v>3091</v>
      </c>
      <c r="C1671" s="14"/>
      <c r="D1671" s="14" t="s">
        <v>3052</v>
      </c>
      <c r="E1671" s="14" t="s">
        <v>3530</v>
      </c>
      <c r="F1671" s="14" t="s">
        <v>3280</v>
      </c>
      <c r="G1671" s="14" t="s">
        <v>3052</v>
      </c>
      <c r="H1671" s="14" t="s">
        <v>3052</v>
      </c>
      <c r="I1671" s="9" t="s">
        <v>3052</v>
      </c>
      <c r="J1671" s="9">
        <v>74</v>
      </c>
      <c r="K1671" s="14">
        <f>IF($E1671="","",IFERROR(INDEX('01_Cad_Pecas'!$H$2:$H$5000,MATCH($E1671,'01_Cad_Pecas'!$D$2:$D$5000,0)),IFERROR(INDEX('01_Cad_Pecas'!$H$2:$H$5000,MATCH(VALUE($E1671),'01_Cad_Pecas'!$D$2:$D$5000,0)),"")))</f>
        <v>1.1000000000000001</v>
      </c>
      <c r="L1671" s="14">
        <f>IF($E1671="","",IFERROR(INDEX('01_Cad_Pecas'!$I$2:$I$5000,MATCH($E1671,'01_Cad_Pecas'!$D$2:$D$5000,0)),IFERROR(INDEX('01_Cad_Pecas'!$I$2:$I$5000,MATCH(VALUE($E1671),'01_Cad_Pecas'!$D$2:$D$5000,0)),"")))</f>
        <v>9.375E-2</v>
      </c>
      <c r="M1671" s="14">
        <f t="shared" si="241"/>
        <v>8.0374999999999996</v>
      </c>
      <c r="N1671" s="9">
        <v>46204</v>
      </c>
      <c r="O1671" s="9">
        <v>74</v>
      </c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1"/>
      <c r="AB1671" s="14" t="str">
        <f t="shared" ref="AB1671:AB1734" si="242">B1671&amp;"|"&amp;I1671</f>
        <v>10200,10202,10205|46 SECCIONADORA 1</v>
      </c>
      <c r="AC1671" t="str">
        <f t="shared" ref="AC1671:AC1734" si="243">IF($B1671="","","|"&amp;SUBSTITUTE(TRIM(SUBSTITUTE(SUBSTITUTE(SUBSTITUTE(SUBSTITUTE(SUBSTITUTE(SUBSTITUTE(SUBSTITUTE(SUBSTITUTE(SUBSTITUTE(SUBSTITUTE(SUBSTITUTE(SUBSTITUTE(SUBSTITUTE(SUBSTITUTE(TRIM($B1671&amp;""),CHAR(10)," "),CHAR(13)," "),"."," "),";"," "),","," "),"/"," "),"+"," "),"-"," "),"  "," "),"  "," "),"  "," "),"  "," "),"  "," "),"  "," "))," ","|")&amp;"|")</f>
        <v>|10200|10202|10205|</v>
      </c>
      <c r="AD1671" t="str">
        <f t="shared" ref="AD1671:AD1734" si="244">TRIM($I1671&amp;"")</f>
        <v>46 SECCIONADORA 1</v>
      </c>
    </row>
    <row r="1672" spans="1:30" ht="24" customHeight="1" x14ac:dyDescent="0.35">
      <c r="A1672" s="35">
        <v>46204</v>
      </c>
      <c r="B1672" s="14" t="s">
        <v>3091</v>
      </c>
      <c r="C1672" s="14"/>
      <c r="D1672" s="14" t="s">
        <v>3052</v>
      </c>
      <c r="E1672" s="14" t="s">
        <v>3563</v>
      </c>
      <c r="F1672" s="14" t="s">
        <v>3275</v>
      </c>
      <c r="G1672" s="14" t="s">
        <v>3052</v>
      </c>
      <c r="H1672" s="14" t="s">
        <v>3052</v>
      </c>
      <c r="I1672" s="9" t="s">
        <v>3052</v>
      </c>
      <c r="J1672" s="9">
        <v>3</v>
      </c>
      <c r="K1672" s="14">
        <f>IF($E1672="","",IFERROR(INDEX('01_Cad_Pecas'!$H$2:$H$5000,MATCH($E1672,'01_Cad_Pecas'!$D$2:$D$5000,0)),IFERROR(INDEX('01_Cad_Pecas'!$H$2:$H$5000,MATCH(VALUE($E1672),'01_Cad_Pecas'!$D$2:$D$5000,0)),"")))</f>
        <v>1.1000000000000001</v>
      </c>
      <c r="L1672" s="14">
        <f>IF($E1672="","",IFERROR(INDEX('01_Cad_Pecas'!$I$2:$I$5000,MATCH($E1672,'01_Cad_Pecas'!$D$2:$D$5000,0)),IFERROR(INDEX('01_Cad_Pecas'!$I$2:$I$5000,MATCH(VALUE($E1672),'01_Cad_Pecas'!$D$2:$D$5000,0)),"")))</f>
        <v>9.375E-2</v>
      </c>
      <c r="M1672" s="14">
        <f t="shared" si="241"/>
        <v>1.3812500000000001</v>
      </c>
      <c r="N1672" s="9">
        <v>46204</v>
      </c>
      <c r="O1672" s="9">
        <v>3</v>
      </c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  <c r="AA1672" s="11"/>
      <c r="AB1672" s="14" t="str">
        <f t="shared" si="242"/>
        <v>10200,10202,10205|46 SECCIONADORA 1</v>
      </c>
      <c r="AC1672" t="str">
        <f t="shared" si="243"/>
        <v>|10200|10202|10205|</v>
      </c>
      <c r="AD1672" t="str">
        <f t="shared" si="244"/>
        <v>46 SECCIONADORA 1</v>
      </c>
    </row>
    <row r="1673" spans="1:30" ht="24" customHeight="1" x14ac:dyDescent="0.35">
      <c r="A1673" s="35">
        <v>46204</v>
      </c>
      <c r="B1673" s="14" t="s">
        <v>3091</v>
      </c>
      <c r="C1673" s="14"/>
      <c r="D1673" s="14" t="s">
        <v>3052</v>
      </c>
      <c r="E1673" s="14" t="s">
        <v>3432</v>
      </c>
      <c r="F1673" s="14" t="s">
        <v>3205</v>
      </c>
      <c r="G1673" s="14" t="s">
        <v>3052</v>
      </c>
      <c r="H1673" s="14" t="s">
        <v>3052</v>
      </c>
      <c r="I1673" s="9" t="s">
        <v>3052</v>
      </c>
      <c r="J1673" s="9">
        <v>6</v>
      </c>
      <c r="K1673" s="14">
        <f>IF($E1673="","",IFERROR(INDEX('01_Cad_Pecas'!$H$2:$H$5000,MATCH($E1673,'01_Cad_Pecas'!$D$2:$D$5000,0)),IFERROR(INDEX('01_Cad_Pecas'!$H$2:$H$5000,MATCH(VALUE($E1673),'01_Cad_Pecas'!$D$2:$D$5000,0)),"")))</f>
        <v>1.1000000000000001</v>
      </c>
      <c r="L1673" s="14">
        <f>IF($E1673="","",IFERROR(INDEX('01_Cad_Pecas'!$I$2:$I$5000,MATCH($E1673,'01_Cad_Pecas'!$D$2:$D$5000,0)),IFERROR(INDEX('01_Cad_Pecas'!$I$2:$I$5000,MATCH(VALUE($E1673),'01_Cad_Pecas'!$D$2:$D$5000,0)),"")))</f>
        <v>9.375E-2</v>
      </c>
      <c r="M1673" s="14">
        <f t="shared" si="241"/>
        <v>1.6625000000000001</v>
      </c>
      <c r="N1673" s="9">
        <v>46204</v>
      </c>
      <c r="O1673" s="9">
        <v>6</v>
      </c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1"/>
      <c r="AB1673" s="14" t="str">
        <f t="shared" si="242"/>
        <v>10200,10202,10205|46 SECCIONADORA 1</v>
      </c>
      <c r="AC1673" t="str">
        <f t="shared" si="243"/>
        <v>|10200|10202|10205|</v>
      </c>
      <c r="AD1673" t="str">
        <f t="shared" si="244"/>
        <v>46 SECCIONADORA 1</v>
      </c>
    </row>
    <row r="1674" spans="1:30" ht="24" customHeight="1" x14ac:dyDescent="0.35">
      <c r="A1674" s="35">
        <v>46204</v>
      </c>
      <c r="B1674" s="14" t="s">
        <v>3091</v>
      </c>
      <c r="C1674" s="14"/>
      <c r="D1674" s="14" t="s">
        <v>3052</v>
      </c>
      <c r="E1674" s="14" t="s">
        <v>3433</v>
      </c>
      <c r="F1674" s="14" t="s">
        <v>3206</v>
      </c>
      <c r="G1674" s="14" t="s">
        <v>3052</v>
      </c>
      <c r="H1674" s="14" t="s">
        <v>3052</v>
      </c>
      <c r="I1674" s="9" t="s">
        <v>3052</v>
      </c>
      <c r="J1674" s="9">
        <v>6</v>
      </c>
      <c r="K1674" s="14">
        <f>IF($E1674="","",IFERROR(INDEX('01_Cad_Pecas'!$H$2:$H$5000,MATCH($E1674,'01_Cad_Pecas'!$D$2:$D$5000,0)),IFERROR(INDEX('01_Cad_Pecas'!$H$2:$H$5000,MATCH(VALUE($E1674),'01_Cad_Pecas'!$D$2:$D$5000,0)),"")))</f>
        <v>1.1000000000000001</v>
      </c>
      <c r="L1674" s="14">
        <f>IF($E1674="","",IFERROR(INDEX('01_Cad_Pecas'!$I$2:$I$5000,MATCH($E1674,'01_Cad_Pecas'!$D$2:$D$5000,0)),IFERROR(INDEX('01_Cad_Pecas'!$I$2:$I$5000,MATCH(VALUE($E1674),'01_Cad_Pecas'!$D$2:$D$5000,0)),"")))</f>
        <v>9.375E-2</v>
      </c>
      <c r="M1674" s="14">
        <f t="shared" si="241"/>
        <v>1.6625000000000001</v>
      </c>
      <c r="N1674" s="9">
        <v>46204</v>
      </c>
      <c r="O1674" s="9">
        <v>6</v>
      </c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1"/>
      <c r="AB1674" s="14" t="str">
        <f t="shared" si="242"/>
        <v>10200,10202,10205|46 SECCIONADORA 1</v>
      </c>
      <c r="AC1674" t="str">
        <f t="shared" si="243"/>
        <v>|10200|10202|10205|</v>
      </c>
      <c r="AD1674" t="str">
        <f t="shared" si="244"/>
        <v>46 SECCIONADORA 1</v>
      </c>
    </row>
    <row r="1675" spans="1:30" ht="24" customHeight="1" x14ac:dyDescent="0.35">
      <c r="A1675" s="35">
        <v>46204</v>
      </c>
      <c r="B1675" s="14" t="s">
        <v>3091</v>
      </c>
      <c r="C1675" s="14"/>
      <c r="D1675" s="14" t="s">
        <v>3052</v>
      </c>
      <c r="E1675" s="14" t="s">
        <v>3564</v>
      </c>
      <c r="F1675" s="14" t="s">
        <v>1616</v>
      </c>
      <c r="G1675" s="14" t="s">
        <v>3052</v>
      </c>
      <c r="H1675" s="14" t="s">
        <v>3052</v>
      </c>
      <c r="I1675" s="9" t="s">
        <v>3052</v>
      </c>
      <c r="J1675" s="9">
        <v>20</v>
      </c>
      <c r="K1675" s="14">
        <f>IF($E1675="","",IFERROR(INDEX('01_Cad_Pecas'!$H$2:$H$5000,MATCH($E1675,'01_Cad_Pecas'!$D$2:$D$5000,0)),IFERROR(INDEX('01_Cad_Pecas'!$H$2:$H$5000,MATCH(VALUE($E1675),'01_Cad_Pecas'!$D$2:$D$5000,0)),"")))</f>
        <v>1.1000000000000001</v>
      </c>
      <c r="L1675" s="14">
        <f>IF($E1675="","",IFERROR(INDEX('01_Cad_Pecas'!$I$2:$I$5000,MATCH($E1675,'01_Cad_Pecas'!$D$2:$D$5000,0)),IFERROR(INDEX('01_Cad_Pecas'!$I$2:$I$5000,MATCH(VALUE($E1675),'01_Cad_Pecas'!$D$2:$D$5000,0)),"")))</f>
        <v>9.375E-2</v>
      </c>
      <c r="M1675" s="14">
        <f t="shared" si="241"/>
        <v>2.9750000000000001</v>
      </c>
      <c r="N1675" s="9">
        <v>46204</v>
      </c>
      <c r="O1675" s="9">
        <v>20</v>
      </c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1"/>
      <c r="AB1675" s="14" t="str">
        <f t="shared" si="242"/>
        <v>10200,10202,10205|46 SECCIONADORA 1</v>
      </c>
      <c r="AC1675" t="str">
        <f t="shared" si="243"/>
        <v>|10200|10202|10205|</v>
      </c>
      <c r="AD1675" t="str">
        <f t="shared" si="244"/>
        <v>46 SECCIONADORA 1</v>
      </c>
    </row>
    <row r="1676" spans="1:30" ht="24" customHeight="1" x14ac:dyDescent="0.35">
      <c r="A1676" s="35">
        <v>46204</v>
      </c>
      <c r="B1676" s="14" t="s">
        <v>3091</v>
      </c>
      <c r="C1676" s="14"/>
      <c r="D1676" s="14" t="s">
        <v>3052</v>
      </c>
      <c r="E1676" s="14" t="s">
        <v>3565</v>
      </c>
      <c r="F1676" s="14" t="s">
        <v>1615</v>
      </c>
      <c r="G1676" s="14" t="s">
        <v>3052</v>
      </c>
      <c r="H1676" s="14" t="s">
        <v>3052</v>
      </c>
      <c r="I1676" s="9" t="s">
        <v>3052</v>
      </c>
      <c r="J1676" s="9">
        <v>20</v>
      </c>
      <c r="K1676" s="14">
        <f>IF($E1676="","",IFERROR(INDEX('01_Cad_Pecas'!$H$2:$H$5000,MATCH($E1676,'01_Cad_Pecas'!$D$2:$D$5000,0)),IFERROR(INDEX('01_Cad_Pecas'!$H$2:$H$5000,MATCH(VALUE($E1676),'01_Cad_Pecas'!$D$2:$D$5000,0)),"")))</f>
        <v>1.1000000000000001</v>
      </c>
      <c r="L1676" s="14">
        <f>IF($E1676="","",IFERROR(INDEX('01_Cad_Pecas'!$I$2:$I$5000,MATCH($E1676,'01_Cad_Pecas'!$D$2:$D$5000,0)),IFERROR(INDEX('01_Cad_Pecas'!$I$2:$I$5000,MATCH(VALUE($E1676),'01_Cad_Pecas'!$D$2:$D$5000,0)),"")))</f>
        <v>9.375E-2</v>
      </c>
      <c r="M1676" s="14">
        <f t="shared" si="241"/>
        <v>2.9750000000000001</v>
      </c>
      <c r="N1676" s="9">
        <v>46204</v>
      </c>
      <c r="O1676" s="9">
        <v>20</v>
      </c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1"/>
      <c r="AB1676" s="14" t="str">
        <f t="shared" si="242"/>
        <v>10200,10202,10205|46 SECCIONADORA 1</v>
      </c>
      <c r="AC1676" t="str">
        <f t="shared" si="243"/>
        <v>|10200|10202|10205|</v>
      </c>
      <c r="AD1676" t="str">
        <f t="shared" si="244"/>
        <v>46 SECCIONADORA 1</v>
      </c>
    </row>
    <row r="1677" spans="1:30" ht="24" customHeight="1" x14ac:dyDescent="0.35">
      <c r="A1677" s="35">
        <v>46204</v>
      </c>
      <c r="B1677" s="14" t="s">
        <v>3091</v>
      </c>
      <c r="C1677" s="14"/>
      <c r="D1677" s="14" t="s">
        <v>3052</v>
      </c>
      <c r="E1677" s="14" t="s">
        <v>3442</v>
      </c>
      <c r="F1677" s="14" t="s">
        <v>1617</v>
      </c>
      <c r="G1677" s="14" t="s">
        <v>3052</v>
      </c>
      <c r="H1677" s="14" t="s">
        <v>3052</v>
      </c>
      <c r="I1677" s="9" t="s">
        <v>3052</v>
      </c>
      <c r="J1677" s="9">
        <v>10</v>
      </c>
      <c r="K1677" s="14">
        <f>IF($E1677="","",IFERROR(INDEX('01_Cad_Pecas'!$H$2:$H$5000,MATCH($E1677,'01_Cad_Pecas'!$D$2:$D$5000,0)),IFERROR(INDEX('01_Cad_Pecas'!$H$2:$H$5000,MATCH(VALUE($E1677),'01_Cad_Pecas'!$D$2:$D$5000,0)),"")))</f>
        <v>3</v>
      </c>
      <c r="L1677" s="14">
        <f>IF($E1677="","",IFERROR(INDEX('01_Cad_Pecas'!$I$2:$I$5000,MATCH($E1677,'01_Cad_Pecas'!$D$2:$D$5000,0)),IFERROR(INDEX('01_Cad_Pecas'!$I$2:$I$5000,MATCH(VALUE($E1677),'01_Cad_Pecas'!$D$2:$D$5000,0)),"")))</f>
        <v>6.7799999999999999E-2</v>
      </c>
      <c r="M1677" s="14">
        <f t="shared" si="241"/>
        <v>3.6779999999999999</v>
      </c>
      <c r="N1677" s="9">
        <v>46204</v>
      </c>
      <c r="O1677" s="9">
        <v>10</v>
      </c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1"/>
      <c r="AB1677" s="14" t="str">
        <f t="shared" si="242"/>
        <v>10200,10202,10205|46 SECCIONADORA 1</v>
      </c>
      <c r="AC1677" t="str">
        <f t="shared" si="243"/>
        <v>|10200|10202|10205|</v>
      </c>
      <c r="AD1677" t="str">
        <f t="shared" si="244"/>
        <v>46 SECCIONADORA 1</v>
      </c>
    </row>
    <row r="1678" spans="1:30" ht="24" customHeight="1" x14ac:dyDescent="0.35">
      <c r="A1678" s="35">
        <v>46204</v>
      </c>
      <c r="B1678" s="14" t="s">
        <v>3091</v>
      </c>
      <c r="C1678" s="14"/>
      <c r="D1678" s="14" t="s">
        <v>3052</v>
      </c>
      <c r="E1678" s="14" t="s">
        <v>3566</v>
      </c>
      <c r="F1678" s="14" t="s">
        <v>3262</v>
      </c>
      <c r="G1678" s="14" t="s">
        <v>3052</v>
      </c>
      <c r="H1678" s="14" t="s">
        <v>3052</v>
      </c>
      <c r="I1678" s="9" t="s">
        <v>3052</v>
      </c>
      <c r="J1678" s="9">
        <v>10</v>
      </c>
      <c r="K1678" s="14">
        <f>IF($E1678="","",IFERROR(INDEX('01_Cad_Pecas'!$H$2:$H$5000,MATCH($E1678,'01_Cad_Pecas'!$D$2:$D$5000,0)),IFERROR(INDEX('01_Cad_Pecas'!$H$2:$H$5000,MATCH(VALUE($E1678),'01_Cad_Pecas'!$D$2:$D$5000,0)),"")))</f>
        <v>1.1000000000000001</v>
      </c>
      <c r="L1678" s="14">
        <f>IF($E1678="","",IFERROR(INDEX('01_Cad_Pecas'!$I$2:$I$5000,MATCH($E1678,'01_Cad_Pecas'!$D$2:$D$5000,0)),IFERROR(INDEX('01_Cad_Pecas'!$I$2:$I$5000,MATCH(VALUE($E1678),'01_Cad_Pecas'!$D$2:$D$5000,0)),"")))</f>
        <v>9.375E-2</v>
      </c>
      <c r="M1678" s="14">
        <f t="shared" si="241"/>
        <v>2.0375000000000001</v>
      </c>
      <c r="N1678" s="9">
        <v>46204</v>
      </c>
      <c r="O1678" s="9">
        <v>10</v>
      </c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1"/>
      <c r="AB1678" s="14" t="str">
        <f t="shared" si="242"/>
        <v>10200,10202,10205|46 SECCIONADORA 1</v>
      </c>
      <c r="AC1678" t="str">
        <f t="shared" si="243"/>
        <v>|10200|10202|10205|</v>
      </c>
      <c r="AD1678" t="str">
        <f t="shared" si="244"/>
        <v>46 SECCIONADORA 1</v>
      </c>
    </row>
    <row r="1679" spans="1:30" ht="24" customHeight="1" x14ac:dyDescent="0.35">
      <c r="A1679" s="35">
        <v>46204</v>
      </c>
      <c r="B1679" s="14" t="s">
        <v>3091</v>
      </c>
      <c r="C1679" s="14"/>
      <c r="D1679" s="14" t="s">
        <v>3052</v>
      </c>
      <c r="E1679" s="14" t="s">
        <v>3408</v>
      </c>
      <c r="F1679" s="14" t="s">
        <v>2939</v>
      </c>
      <c r="G1679" s="14" t="s">
        <v>3052</v>
      </c>
      <c r="H1679" s="14" t="s">
        <v>3052</v>
      </c>
      <c r="I1679" s="9" t="s">
        <v>3052</v>
      </c>
      <c r="J1679" s="9">
        <v>146</v>
      </c>
      <c r="K1679" s="14">
        <f>IF($E1679="","",IFERROR(INDEX('01_Cad_Pecas'!$H$2:$H$5000,MATCH($E1679,'01_Cad_Pecas'!$D$2:$D$5000,0)),IFERROR(INDEX('01_Cad_Pecas'!$H$2:$H$5000,MATCH(VALUE($E1679),'01_Cad_Pecas'!$D$2:$D$5000,0)),"")))</f>
        <v>3</v>
      </c>
      <c r="L1679" s="14">
        <f>IF($E1679="","",IFERROR(INDEX('01_Cad_Pecas'!$I$2:$I$5000,MATCH($E1679,'01_Cad_Pecas'!$D$2:$D$5000,0)),IFERROR(INDEX('01_Cad_Pecas'!$I$2:$I$5000,MATCH(VALUE($E1679),'01_Cad_Pecas'!$D$2:$D$5000,0)),"")))</f>
        <v>6.7799999999999999E-2</v>
      </c>
      <c r="M1679" s="14">
        <f t="shared" si="241"/>
        <v>12.8988</v>
      </c>
      <c r="N1679" s="9">
        <v>46204</v>
      </c>
      <c r="O1679" s="9">
        <v>146</v>
      </c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1"/>
      <c r="AB1679" s="14" t="str">
        <f t="shared" si="242"/>
        <v>10200,10202,10205|46 SECCIONADORA 1</v>
      </c>
      <c r="AC1679" t="str">
        <f t="shared" si="243"/>
        <v>|10200|10202|10205|</v>
      </c>
      <c r="AD1679" t="str">
        <f t="shared" si="244"/>
        <v>46 SECCIONADORA 1</v>
      </c>
    </row>
    <row r="1680" spans="1:30" ht="24" customHeight="1" x14ac:dyDescent="0.35">
      <c r="A1680" s="35">
        <v>46204</v>
      </c>
      <c r="B1680" s="14" t="s">
        <v>3091</v>
      </c>
      <c r="C1680" s="14"/>
      <c r="D1680" s="14" t="s">
        <v>3052</v>
      </c>
      <c r="E1680" s="14" t="s">
        <v>3567</v>
      </c>
      <c r="F1680" s="14" t="s">
        <v>3276</v>
      </c>
      <c r="G1680" s="14" t="s">
        <v>3052</v>
      </c>
      <c r="H1680" s="14" t="s">
        <v>3052</v>
      </c>
      <c r="I1680" s="9" t="s">
        <v>3052</v>
      </c>
      <c r="J1680" s="9">
        <v>6</v>
      </c>
      <c r="K1680" s="14">
        <f>IF($E1680="","",IFERROR(INDEX('01_Cad_Pecas'!$H$2:$H$5000,MATCH($E1680,'01_Cad_Pecas'!$D$2:$D$5000,0)),IFERROR(INDEX('01_Cad_Pecas'!$H$2:$H$5000,MATCH(VALUE($E1680),'01_Cad_Pecas'!$D$2:$D$5000,0)),"")))</f>
        <v>1.1000000000000001</v>
      </c>
      <c r="L1680" s="14">
        <f>IF($E1680="","",IFERROR(INDEX('01_Cad_Pecas'!$I$2:$I$5000,MATCH($E1680,'01_Cad_Pecas'!$D$2:$D$5000,0)),IFERROR(INDEX('01_Cad_Pecas'!$I$2:$I$5000,MATCH(VALUE($E1680),'01_Cad_Pecas'!$D$2:$D$5000,0)),"")))</f>
        <v>9.375E-2</v>
      </c>
      <c r="M1680" s="14">
        <f t="shared" si="241"/>
        <v>1.6625000000000001</v>
      </c>
      <c r="N1680" s="9">
        <v>46204</v>
      </c>
      <c r="O1680" s="9">
        <v>6</v>
      </c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1"/>
      <c r="AB1680" s="14" t="str">
        <f t="shared" si="242"/>
        <v>10200,10202,10205|46 SECCIONADORA 1</v>
      </c>
      <c r="AC1680" t="str">
        <f t="shared" si="243"/>
        <v>|10200|10202|10205|</v>
      </c>
      <c r="AD1680" t="str">
        <f t="shared" si="244"/>
        <v>46 SECCIONADORA 1</v>
      </c>
    </row>
    <row r="1681" spans="1:30" ht="24" customHeight="1" x14ac:dyDescent="0.35">
      <c r="A1681" s="35">
        <v>46204</v>
      </c>
      <c r="B1681" s="14" t="s">
        <v>3091</v>
      </c>
      <c r="C1681" s="14"/>
      <c r="D1681" s="14" t="s">
        <v>3052</v>
      </c>
      <c r="E1681" s="14" t="s">
        <v>3568</v>
      </c>
      <c r="F1681" s="14" t="s">
        <v>3277</v>
      </c>
      <c r="G1681" s="14" t="s">
        <v>3052</v>
      </c>
      <c r="H1681" s="14" t="s">
        <v>3052</v>
      </c>
      <c r="I1681" s="9" t="s">
        <v>3052</v>
      </c>
      <c r="J1681" s="9">
        <v>6</v>
      </c>
      <c r="K1681" s="14">
        <f>IF($E1681="","",IFERROR(INDEX('01_Cad_Pecas'!$H$2:$H$5000,MATCH($E1681,'01_Cad_Pecas'!$D$2:$D$5000,0)),IFERROR(INDEX('01_Cad_Pecas'!$H$2:$H$5000,MATCH(VALUE($E1681),'01_Cad_Pecas'!$D$2:$D$5000,0)),"")))</f>
        <v>1.1000000000000001</v>
      </c>
      <c r="L1681" s="14">
        <f>IF($E1681="","",IFERROR(INDEX('01_Cad_Pecas'!$I$2:$I$5000,MATCH($E1681,'01_Cad_Pecas'!$D$2:$D$5000,0)),IFERROR(INDEX('01_Cad_Pecas'!$I$2:$I$5000,MATCH(VALUE($E1681),'01_Cad_Pecas'!$D$2:$D$5000,0)),"")))</f>
        <v>9.375E-2</v>
      </c>
      <c r="M1681" s="14">
        <f t="shared" si="241"/>
        <v>1.6625000000000001</v>
      </c>
      <c r="N1681" s="9">
        <v>46204</v>
      </c>
      <c r="O1681" s="9">
        <v>6</v>
      </c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1"/>
      <c r="AB1681" s="14" t="str">
        <f t="shared" si="242"/>
        <v>10200,10202,10205|46 SECCIONADORA 1</v>
      </c>
      <c r="AC1681" t="str">
        <f t="shared" si="243"/>
        <v>|10200|10202|10205|</v>
      </c>
      <c r="AD1681" t="str">
        <f t="shared" si="244"/>
        <v>46 SECCIONADORA 1</v>
      </c>
    </row>
    <row r="1682" spans="1:30" ht="24" customHeight="1" x14ac:dyDescent="0.35">
      <c r="A1682" s="35">
        <v>46204</v>
      </c>
      <c r="B1682" s="14" t="s">
        <v>3091</v>
      </c>
      <c r="C1682" s="14"/>
      <c r="D1682" s="14" t="s">
        <v>3052</v>
      </c>
      <c r="E1682" s="14" t="s">
        <v>3434</v>
      </c>
      <c r="F1682" s="14" t="s">
        <v>2937</v>
      </c>
      <c r="G1682" s="14" t="s">
        <v>3052</v>
      </c>
      <c r="H1682" s="14" t="s">
        <v>3052</v>
      </c>
      <c r="I1682" s="9" t="s">
        <v>3052</v>
      </c>
      <c r="J1682" s="9">
        <v>3</v>
      </c>
      <c r="K1682" s="14">
        <f>IF($E1682="","",IFERROR(INDEX('01_Cad_Pecas'!$H$2:$H$5000,MATCH($E1682,'01_Cad_Pecas'!$D$2:$D$5000,0)),IFERROR(INDEX('01_Cad_Pecas'!$H$2:$H$5000,MATCH(VALUE($E1682),'01_Cad_Pecas'!$D$2:$D$5000,0)),"")))</f>
        <v>3</v>
      </c>
      <c r="L1682" s="14">
        <f>IF($E1682="","",IFERROR(INDEX('01_Cad_Pecas'!$I$2:$I$5000,MATCH($E1682,'01_Cad_Pecas'!$D$2:$D$5000,0)),IFERROR(INDEX('01_Cad_Pecas'!$I$2:$I$5000,MATCH(VALUE($E1682),'01_Cad_Pecas'!$D$2:$D$5000,0)),"")))</f>
        <v>6.7799999999999999E-2</v>
      </c>
      <c r="M1682" s="14">
        <f t="shared" si="241"/>
        <v>3.2033999999999998</v>
      </c>
      <c r="N1682" s="9">
        <v>46204</v>
      </c>
      <c r="O1682" s="9">
        <v>3</v>
      </c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1"/>
      <c r="AB1682" s="14" t="str">
        <f t="shared" si="242"/>
        <v>10200,10202,10205|46 SECCIONADORA 1</v>
      </c>
      <c r="AC1682" t="str">
        <f t="shared" si="243"/>
        <v>|10200|10202|10205|</v>
      </c>
      <c r="AD1682" t="str">
        <f t="shared" si="244"/>
        <v>46 SECCIONADORA 1</v>
      </c>
    </row>
    <row r="1683" spans="1:30" ht="24" customHeight="1" x14ac:dyDescent="0.35">
      <c r="A1683" s="35">
        <v>46204</v>
      </c>
      <c r="B1683" s="14" t="s">
        <v>3091</v>
      </c>
      <c r="C1683" s="14"/>
      <c r="D1683" s="14" t="s">
        <v>3052</v>
      </c>
      <c r="E1683" s="14" t="s">
        <v>3435</v>
      </c>
      <c r="F1683" s="14" t="s">
        <v>3207</v>
      </c>
      <c r="G1683" s="14" t="s">
        <v>3052</v>
      </c>
      <c r="H1683" s="14" t="s">
        <v>3052</v>
      </c>
      <c r="I1683" s="9" t="s">
        <v>3052</v>
      </c>
      <c r="J1683" s="9">
        <v>6</v>
      </c>
      <c r="K1683" s="14">
        <f>IF($E1683="","",IFERROR(INDEX('01_Cad_Pecas'!$H$2:$H$5000,MATCH($E1683,'01_Cad_Pecas'!$D$2:$D$5000,0)),IFERROR(INDEX('01_Cad_Pecas'!$H$2:$H$5000,MATCH(VALUE($E1683),'01_Cad_Pecas'!$D$2:$D$5000,0)),"")))</f>
        <v>3</v>
      </c>
      <c r="L1683" s="14">
        <f>IF($E1683="","",IFERROR(INDEX('01_Cad_Pecas'!$I$2:$I$5000,MATCH($E1683,'01_Cad_Pecas'!$D$2:$D$5000,0)),IFERROR(INDEX('01_Cad_Pecas'!$I$2:$I$5000,MATCH(VALUE($E1683),'01_Cad_Pecas'!$D$2:$D$5000,0)),"")))</f>
        <v>6.7799999999999999E-2</v>
      </c>
      <c r="M1683" s="14">
        <f t="shared" si="241"/>
        <v>3.4068000000000001</v>
      </c>
      <c r="N1683" s="9">
        <v>46204</v>
      </c>
      <c r="O1683" s="9">
        <v>6</v>
      </c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1"/>
      <c r="AB1683" s="14" t="str">
        <f t="shared" si="242"/>
        <v>10200,10202,10205|46 SECCIONADORA 1</v>
      </c>
      <c r="AC1683" t="str">
        <f t="shared" si="243"/>
        <v>|10200|10202|10205|</v>
      </c>
      <c r="AD1683" t="str">
        <f t="shared" si="244"/>
        <v>46 SECCIONADORA 1</v>
      </c>
    </row>
    <row r="1684" spans="1:30" ht="24" customHeight="1" x14ac:dyDescent="0.35">
      <c r="A1684" s="35">
        <v>46204</v>
      </c>
      <c r="B1684" s="14" t="s">
        <v>3091</v>
      </c>
      <c r="C1684" s="14"/>
      <c r="D1684" s="14" t="s">
        <v>3052</v>
      </c>
      <c r="E1684" s="14" t="s">
        <v>3545</v>
      </c>
      <c r="F1684" s="14" t="s">
        <v>3546</v>
      </c>
      <c r="G1684" s="14" t="s">
        <v>3052</v>
      </c>
      <c r="H1684" s="14" t="s">
        <v>3052</v>
      </c>
      <c r="I1684" s="9" t="s">
        <v>3052</v>
      </c>
      <c r="J1684" s="9">
        <v>2</v>
      </c>
      <c r="K1684" s="14">
        <f>IF($E1684="","",IFERROR(INDEX('01_Cad_Pecas'!$H$2:$H$5000,MATCH($E1684,'01_Cad_Pecas'!$D$2:$D$5000,0)),IFERROR(INDEX('01_Cad_Pecas'!$H$2:$H$5000,MATCH(VALUE($E1684),'01_Cad_Pecas'!$D$2:$D$5000,0)),"")))</f>
        <v>1.1000000000000001</v>
      </c>
      <c r="L1684" s="14">
        <f>IF($E1684="","",IFERROR(INDEX('01_Cad_Pecas'!$I$2:$I$5000,MATCH($E1684,'01_Cad_Pecas'!$D$2:$D$5000,0)),IFERROR(INDEX('01_Cad_Pecas'!$I$2:$I$5000,MATCH(VALUE($E1684),'01_Cad_Pecas'!$D$2:$D$5000,0)),"")))</f>
        <v>9.375E-2</v>
      </c>
      <c r="M1684" s="14">
        <f t="shared" si="241"/>
        <v>1.2875000000000001</v>
      </c>
      <c r="N1684" s="9">
        <v>46204</v>
      </c>
      <c r="O1684" s="9">
        <v>2</v>
      </c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1"/>
      <c r="AB1684" s="14" t="str">
        <f t="shared" si="242"/>
        <v>10200,10202,10205|46 SECCIONADORA 1</v>
      </c>
      <c r="AC1684" t="str">
        <f t="shared" si="243"/>
        <v>|10200|10202|10205|</v>
      </c>
      <c r="AD1684" t="str">
        <f t="shared" si="244"/>
        <v>46 SECCIONADORA 1</v>
      </c>
    </row>
    <row r="1685" spans="1:30" ht="24" customHeight="1" x14ac:dyDescent="0.35">
      <c r="A1685" s="35">
        <v>46204</v>
      </c>
      <c r="B1685" s="14" t="s">
        <v>3091</v>
      </c>
      <c r="C1685" s="14"/>
      <c r="D1685" s="14" t="s">
        <v>3052</v>
      </c>
      <c r="E1685" s="14" t="s">
        <v>3547</v>
      </c>
      <c r="F1685" s="14" t="s">
        <v>3548</v>
      </c>
      <c r="G1685" s="14" t="s">
        <v>3052</v>
      </c>
      <c r="H1685" s="14" t="s">
        <v>3052</v>
      </c>
      <c r="I1685" s="9" t="s">
        <v>3052</v>
      </c>
      <c r="J1685" s="9">
        <v>2</v>
      </c>
      <c r="K1685" s="14">
        <f>IF($E1685="","",IFERROR(INDEX('01_Cad_Pecas'!$H$2:$H$5000,MATCH($E1685,'01_Cad_Pecas'!$D$2:$D$5000,0)),IFERROR(INDEX('01_Cad_Pecas'!$H$2:$H$5000,MATCH(VALUE($E1685),'01_Cad_Pecas'!$D$2:$D$5000,0)),"")))</f>
        <v>1.1000000000000001</v>
      </c>
      <c r="L1685" s="14">
        <f>IF($E1685="","",IFERROR(INDEX('01_Cad_Pecas'!$I$2:$I$5000,MATCH($E1685,'01_Cad_Pecas'!$D$2:$D$5000,0)),IFERROR(INDEX('01_Cad_Pecas'!$I$2:$I$5000,MATCH(VALUE($E1685),'01_Cad_Pecas'!$D$2:$D$5000,0)),"")))</f>
        <v>9.375E-2</v>
      </c>
      <c r="M1685" s="14">
        <f t="shared" si="241"/>
        <v>1.2875000000000001</v>
      </c>
      <c r="N1685" s="9">
        <v>46204</v>
      </c>
      <c r="O1685" s="9">
        <v>2</v>
      </c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1"/>
      <c r="AB1685" s="14" t="str">
        <f t="shared" si="242"/>
        <v>10200,10202,10205|46 SECCIONADORA 1</v>
      </c>
      <c r="AC1685" t="str">
        <f t="shared" si="243"/>
        <v>|10200|10202|10205|</v>
      </c>
      <c r="AD1685" t="str">
        <f t="shared" si="244"/>
        <v>46 SECCIONADORA 1</v>
      </c>
    </row>
    <row r="1686" spans="1:30" ht="24" customHeight="1" x14ac:dyDescent="0.35">
      <c r="A1686" s="35">
        <v>46204</v>
      </c>
      <c r="B1686" s="14" t="s">
        <v>3091</v>
      </c>
      <c r="C1686" s="14"/>
      <c r="D1686" s="14" t="s">
        <v>3052</v>
      </c>
      <c r="E1686" s="14" t="s">
        <v>3409</v>
      </c>
      <c r="F1686" s="14" t="s">
        <v>3410</v>
      </c>
      <c r="G1686" s="14" t="s">
        <v>3052</v>
      </c>
      <c r="H1686" s="14" t="s">
        <v>3052</v>
      </c>
      <c r="I1686" s="9" t="s">
        <v>3052</v>
      </c>
      <c r="J1686" s="9">
        <v>1</v>
      </c>
      <c r="K1686" s="14">
        <f>IF($E1686="","",IFERROR(INDEX('01_Cad_Pecas'!$H$2:$H$5000,MATCH($E1686,'01_Cad_Pecas'!$D$2:$D$5000,0)),IFERROR(INDEX('01_Cad_Pecas'!$H$2:$H$5000,MATCH(VALUE($E1686),'01_Cad_Pecas'!$D$2:$D$5000,0)),"")))</f>
        <v>3</v>
      </c>
      <c r="L1686" s="14">
        <f>IF($E1686="","",IFERROR(INDEX('01_Cad_Pecas'!$I$2:$I$5000,MATCH($E1686,'01_Cad_Pecas'!$D$2:$D$5000,0)),IFERROR(INDEX('01_Cad_Pecas'!$I$2:$I$5000,MATCH(VALUE($E1686),'01_Cad_Pecas'!$D$2:$D$5000,0)),"")))</f>
        <v>6.7799999999999999E-2</v>
      </c>
      <c r="M1686" s="14">
        <f t="shared" si="241"/>
        <v>3.0678000000000001</v>
      </c>
      <c r="N1686" s="9">
        <v>46204</v>
      </c>
      <c r="O1686" s="9">
        <v>1</v>
      </c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1"/>
      <c r="AB1686" s="14" t="str">
        <f t="shared" si="242"/>
        <v>10200,10202,10205|46 SECCIONADORA 1</v>
      </c>
      <c r="AC1686" t="str">
        <f t="shared" si="243"/>
        <v>|10200|10202|10205|</v>
      </c>
      <c r="AD1686" t="str">
        <f t="shared" si="244"/>
        <v>46 SECCIONADORA 1</v>
      </c>
    </row>
    <row r="1687" spans="1:30" ht="24" customHeight="1" x14ac:dyDescent="0.35">
      <c r="A1687" s="35">
        <v>46204</v>
      </c>
      <c r="B1687" s="14" t="s">
        <v>3091</v>
      </c>
      <c r="C1687" s="14"/>
      <c r="D1687" s="14" t="s">
        <v>3052</v>
      </c>
      <c r="E1687" s="14" t="s">
        <v>3549</v>
      </c>
      <c r="F1687" s="14" t="s">
        <v>3263</v>
      </c>
      <c r="G1687" s="14" t="s">
        <v>3052</v>
      </c>
      <c r="H1687" s="14" t="s">
        <v>3052</v>
      </c>
      <c r="I1687" s="9" t="s">
        <v>3052</v>
      </c>
      <c r="J1687" s="9">
        <v>6</v>
      </c>
      <c r="K1687" s="14">
        <f>IF($E1687="","",IFERROR(INDEX('01_Cad_Pecas'!$H$2:$H$5000,MATCH($E1687,'01_Cad_Pecas'!$D$2:$D$5000,0)),IFERROR(INDEX('01_Cad_Pecas'!$H$2:$H$5000,MATCH(VALUE($E1687),'01_Cad_Pecas'!$D$2:$D$5000,0)),"")))</f>
        <v>1.1000000000000001</v>
      </c>
      <c r="L1687" s="14">
        <f>IF($E1687="","",IFERROR(INDEX('01_Cad_Pecas'!$I$2:$I$5000,MATCH($E1687,'01_Cad_Pecas'!$D$2:$D$5000,0)),IFERROR(INDEX('01_Cad_Pecas'!$I$2:$I$5000,MATCH(VALUE($E1687),'01_Cad_Pecas'!$D$2:$D$5000,0)),"")))</f>
        <v>9.375E-2</v>
      </c>
      <c r="M1687" s="14">
        <f t="shared" si="241"/>
        <v>1.6625000000000001</v>
      </c>
      <c r="N1687" s="9">
        <v>46204</v>
      </c>
      <c r="O1687" s="9">
        <v>6</v>
      </c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1"/>
      <c r="AB1687" s="14" t="str">
        <f t="shared" si="242"/>
        <v>10200,10202,10205|46 SECCIONADORA 1</v>
      </c>
      <c r="AC1687" t="str">
        <f t="shared" si="243"/>
        <v>|10200|10202|10205|</v>
      </c>
      <c r="AD1687" t="str">
        <f t="shared" si="244"/>
        <v>46 SECCIONADORA 1</v>
      </c>
    </row>
    <row r="1688" spans="1:30" ht="24" customHeight="1" x14ac:dyDescent="0.35">
      <c r="A1688" s="35">
        <v>46204</v>
      </c>
      <c r="B1688" s="14" t="s">
        <v>3091</v>
      </c>
      <c r="C1688" s="14"/>
      <c r="D1688" s="14" t="s">
        <v>3052</v>
      </c>
      <c r="E1688" s="14" t="s">
        <v>3550</v>
      </c>
      <c r="F1688" s="14" t="s">
        <v>3264</v>
      </c>
      <c r="G1688" s="14" t="s">
        <v>3052</v>
      </c>
      <c r="H1688" s="14" t="s">
        <v>3052</v>
      </c>
      <c r="I1688" s="9" t="s">
        <v>3052</v>
      </c>
      <c r="J1688" s="9">
        <v>6</v>
      </c>
      <c r="K1688" s="14">
        <f>IF($E1688="","",IFERROR(INDEX('01_Cad_Pecas'!$H$2:$H$5000,MATCH($E1688,'01_Cad_Pecas'!$D$2:$D$5000,0)),IFERROR(INDEX('01_Cad_Pecas'!$H$2:$H$5000,MATCH(VALUE($E1688),'01_Cad_Pecas'!$D$2:$D$5000,0)),"")))</f>
        <v>1.1000000000000001</v>
      </c>
      <c r="L1688" s="14">
        <f>IF($E1688="","",IFERROR(INDEX('01_Cad_Pecas'!$I$2:$I$5000,MATCH($E1688,'01_Cad_Pecas'!$D$2:$D$5000,0)),IFERROR(INDEX('01_Cad_Pecas'!$I$2:$I$5000,MATCH(VALUE($E1688),'01_Cad_Pecas'!$D$2:$D$5000,0)),"")))</f>
        <v>9.375E-2</v>
      </c>
      <c r="M1688" s="14">
        <f t="shared" si="241"/>
        <v>1.6625000000000001</v>
      </c>
      <c r="N1688" s="9">
        <v>46204</v>
      </c>
      <c r="O1688" s="9">
        <v>6</v>
      </c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1"/>
      <c r="AB1688" s="14" t="str">
        <f t="shared" si="242"/>
        <v>10200,10202,10205|46 SECCIONADORA 1</v>
      </c>
      <c r="AC1688" t="str">
        <f t="shared" si="243"/>
        <v>|10200|10202|10205|</v>
      </c>
      <c r="AD1688" t="str">
        <f t="shared" si="244"/>
        <v>46 SECCIONADORA 1</v>
      </c>
    </row>
    <row r="1689" spans="1:30" ht="24" customHeight="1" x14ac:dyDescent="0.35">
      <c r="A1689" s="35">
        <v>46204</v>
      </c>
      <c r="B1689" s="14" t="s">
        <v>3091</v>
      </c>
      <c r="C1689" s="14"/>
      <c r="D1689" s="14" t="s">
        <v>3052</v>
      </c>
      <c r="E1689" s="14" t="s">
        <v>3551</v>
      </c>
      <c r="F1689" s="14" t="s">
        <v>3265</v>
      </c>
      <c r="G1689" s="14" t="s">
        <v>3052</v>
      </c>
      <c r="H1689" s="14" t="s">
        <v>3052</v>
      </c>
      <c r="I1689" s="9" t="s">
        <v>3052</v>
      </c>
      <c r="J1689" s="9">
        <v>12</v>
      </c>
      <c r="K1689" s="14">
        <f>IF($E1689="","",IFERROR(INDEX('01_Cad_Pecas'!$H$2:$H$5000,MATCH($E1689,'01_Cad_Pecas'!$D$2:$D$5000,0)),IFERROR(INDEX('01_Cad_Pecas'!$H$2:$H$5000,MATCH(VALUE($E1689),'01_Cad_Pecas'!$D$2:$D$5000,0)),"")))</f>
        <v>1.1000000000000001</v>
      </c>
      <c r="L1689" s="14">
        <f>IF($E1689="","",IFERROR(INDEX('01_Cad_Pecas'!$I$2:$I$5000,MATCH($E1689,'01_Cad_Pecas'!$D$2:$D$5000,0)),IFERROR(INDEX('01_Cad_Pecas'!$I$2:$I$5000,MATCH(VALUE($E1689),'01_Cad_Pecas'!$D$2:$D$5000,0)),"")))</f>
        <v>9.375E-2</v>
      </c>
      <c r="M1689" s="14">
        <f t="shared" si="241"/>
        <v>2.2250000000000001</v>
      </c>
      <c r="N1689" s="9">
        <v>46204</v>
      </c>
      <c r="O1689" s="9">
        <v>12</v>
      </c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1"/>
      <c r="AB1689" s="14" t="str">
        <f t="shared" si="242"/>
        <v>10200,10202,10205|46 SECCIONADORA 1</v>
      </c>
      <c r="AC1689" t="str">
        <f t="shared" si="243"/>
        <v>|10200|10202|10205|</v>
      </c>
      <c r="AD1689" t="str">
        <f t="shared" si="244"/>
        <v>46 SECCIONADORA 1</v>
      </c>
    </row>
    <row r="1690" spans="1:30" ht="24" customHeight="1" x14ac:dyDescent="0.35">
      <c r="A1690" s="35">
        <v>46204</v>
      </c>
      <c r="B1690" s="14" t="s">
        <v>3091</v>
      </c>
      <c r="C1690" s="14"/>
      <c r="D1690" s="14" t="s">
        <v>3052</v>
      </c>
      <c r="E1690" s="14" t="s">
        <v>3552</v>
      </c>
      <c r="F1690" s="14" t="s">
        <v>3266</v>
      </c>
      <c r="G1690" s="14" t="s">
        <v>3052</v>
      </c>
      <c r="H1690" s="14" t="s">
        <v>3052</v>
      </c>
      <c r="I1690" s="9" t="s">
        <v>3052</v>
      </c>
      <c r="J1690" s="9">
        <v>6</v>
      </c>
      <c r="K1690" s="14">
        <f>IF($E1690="","",IFERROR(INDEX('01_Cad_Pecas'!$H$2:$H$5000,MATCH($E1690,'01_Cad_Pecas'!$D$2:$D$5000,0)),IFERROR(INDEX('01_Cad_Pecas'!$H$2:$H$5000,MATCH(VALUE($E1690),'01_Cad_Pecas'!$D$2:$D$5000,0)),"")))</f>
        <v>1.1000000000000001</v>
      </c>
      <c r="L1690" s="14">
        <f>IF($E1690="","",IFERROR(INDEX('01_Cad_Pecas'!$I$2:$I$5000,MATCH($E1690,'01_Cad_Pecas'!$D$2:$D$5000,0)),IFERROR(INDEX('01_Cad_Pecas'!$I$2:$I$5000,MATCH(VALUE($E1690),'01_Cad_Pecas'!$D$2:$D$5000,0)),"")))</f>
        <v>9.375E-2</v>
      </c>
      <c r="M1690" s="14">
        <f t="shared" si="241"/>
        <v>1.6625000000000001</v>
      </c>
      <c r="N1690" s="9">
        <v>46204</v>
      </c>
      <c r="O1690" s="9">
        <v>6</v>
      </c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1"/>
      <c r="AB1690" s="14" t="str">
        <f t="shared" si="242"/>
        <v>10200,10202,10205|46 SECCIONADORA 1</v>
      </c>
      <c r="AC1690" t="str">
        <f t="shared" si="243"/>
        <v>|10200|10202|10205|</v>
      </c>
      <c r="AD1690" t="str">
        <f t="shared" si="244"/>
        <v>46 SECCIONADORA 1</v>
      </c>
    </row>
    <row r="1691" spans="1:30" ht="24" customHeight="1" x14ac:dyDescent="0.35">
      <c r="A1691" s="35">
        <v>46204</v>
      </c>
      <c r="B1691" s="14" t="s">
        <v>3091</v>
      </c>
      <c r="C1691" s="14"/>
      <c r="D1691" s="14" t="s">
        <v>3052</v>
      </c>
      <c r="E1691" s="14" t="s">
        <v>3458</v>
      </c>
      <c r="F1691" s="14" t="s">
        <v>1619</v>
      </c>
      <c r="G1691" s="14" t="s">
        <v>3052</v>
      </c>
      <c r="H1691" s="14" t="s">
        <v>3052</v>
      </c>
      <c r="I1691" s="9" t="s">
        <v>3052</v>
      </c>
      <c r="J1691" s="9">
        <v>4</v>
      </c>
      <c r="K1691" s="14">
        <f>IF($E1691="","",IFERROR(INDEX('01_Cad_Pecas'!$H$2:$H$5000,MATCH($E1691,'01_Cad_Pecas'!$D$2:$D$5000,0)),IFERROR(INDEX('01_Cad_Pecas'!$H$2:$H$5000,MATCH(VALUE($E1691),'01_Cad_Pecas'!$D$2:$D$5000,0)),"")))</f>
        <v>3</v>
      </c>
      <c r="L1691" s="14">
        <f>IF($E1691="","",IFERROR(INDEX('01_Cad_Pecas'!$I$2:$I$5000,MATCH($E1691,'01_Cad_Pecas'!$D$2:$D$5000,0)),IFERROR(INDEX('01_Cad_Pecas'!$I$2:$I$5000,MATCH(VALUE($E1691),'01_Cad_Pecas'!$D$2:$D$5000,0)),"")))</f>
        <v>6.7799999999999999E-2</v>
      </c>
      <c r="M1691" s="14">
        <f t="shared" si="241"/>
        <v>3.2711999999999999</v>
      </c>
      <c r="N1691" s="9">
        <v>46204</v>
      </c>
      <c r="O1691" s="9">
        <v>4</v>
      </c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1"/>
      <c r="AB1691" s="14" t="str">
        <f t="shared" si="242"/>
        <v>10200,10202,10205|46 SECCIONADORA 1</v>
      </c>
      <c r="AC1691" t="str">
        <f t="shared" si="243"/>
        <v>|10200|10202|10205|</v>
      </c>
      <c r="AD1691" t="str">
        <f t="shared" si="244"/>
        <v>46 SECCIONADORA 1</v>
      </c>
    </row>
    <row r="1692" spans="1:30" ht="24" customHeight="1" x14ac:dyDescent="0.35">
      <c r="A1692" s="35">
        <v>46204</v>
      </c>
      <c r="B1692" s="14" t="s">
        <v>3091</v>
      </c>
      <c r="C1692" s="14"/>
      <c r="D1692" s="14" t="s">
        <v>3052</v>
      </c>
      <c r="E1692" s="14" t="s">
        <v>3459</v>
      </c>
      <c r="F1692" s="14" t="s">
        <v>3460</v>
      </c>
      <c r="G1692" s="14" t="s">
        <v>3052</v>
      </c>
      <c r="H1692" s="14" t="s">
        <v>3052</v>
      </c>
      <c r="I1692" s="9" t="s">
        <v>3052</v>
      </c>
      <c r="J1692" s="9">
        <v>4</v>
      </c>
      <c r="K1692" s="14">
        <f>IF($E1692="","",IFERROR(INDEX('01_Cad_Pecas'!$H$2:$H$5000,MATCH($E1692,'01_Cad_Pecas'!$D$2:$D$5000,0)),IFERROR(INDEX('01_Cad_Pecas'!$H$2:$H$5000,MATCH(VALUE($E1692),'01_Cad_Pecas'!$D$2:$D$5000,0)),"")))</f>
        <v>3</v>
      </c>
      <c r="L1692" s="14">
        <f>IF($E1692="","",IFERROR(INDEX('01_Cad_Pecas'!$I$2:$I$5000,MATCH($E1692,'01_Cad_Pecas'!$D$2:$D$5000,0)),IFERROR(INDEX('01_Cad_Pecas'!$I$2:$I$5000,MATCH(VALUE($E1692),'01_Cad_Pecas'!$D$2:$D$5000,0)),"")))</f>
        <v>6.7799999999999999E-2</v>
      </c>
      <c r="M1692" s="14">
        <f t="shared" si="241"/>
        <v>3.2711999999999999</v>
      </c>
      <c r="N1692" s="9">
        <v>46204</v>
      </c>
      <c r="O1692" s="9">
        <v>4</v>
      </c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1"/>
      <c r="AB1692" s="14" t="str">
        <f t="shared" si="242"/>
        <v>10200,10202,10205|46 SECCIONADORA 1</v>
      </c>
      <c r="AC1692" t="str">
        <f t="shared" si="243"/>
        <v>|10200|10202|10205|</v>
      </c>
      <c r="AD1692" t="str">
        <f t="shared" si="244"/>
        <v>46 SECCIONADORA 1</v>
      </c>
    </row>
    <row r="1693" spans="1:30" ht="24" customHeight="1" x14ac:dyDescent="0.35">
      <c r="A1693" s="35">
        <v>46204</v>
      </c>
      <c r="B1693" s="14" t="s">
        <v>3091</v>
      </c>
      <c r="C1693" s="14"/>
      <c r="D1693" s="14" t="s">
        <v>3052</v>
      </c>
      <c r="E1693" s="14" t="s">
        <v>3461</v>
      </c>
      <c r="F1693" s="14" t="s">
        <v>3462</v>
      </c>
      <c r="G1693" s="14" t="s">
        <v>3052</v>
      </c>
      <c r="H1693" s="14" t="s">
        <v>3052</v>
      </c>
      <c r="I1693" s="9" t="s">
        <v>3052</v>
      </c>
      <c r="J1693" s="9">
        <v>4</v>
      </c>
      <c r="K1693" s="14">
        <f>IF($E1693="","",IFERROR(INDEX('01_Cad_Pecas'!$H$2:$H$5000,MATCH($E1693,'01_Cad_Pecas'!$D$2:$D$5000,0)),IFERROR(INDEX('01_Cad_Pecas'!$H$2:$H$5000,MATCH(VALUE($E1693),'01_Cad_Pecas'!$D$2:$D$5000,0)),"")))</f>
        <v>3</v>
      </c>
      <c r="L1693" s="14">
        <f>IF($E1693="","",IFERROR(INDEX('01_Cad_Pecas'!$I$2:$I$5000,MATCH($E1693,'01_Cad_Pecas'!$D$2:$D$5000,0)),IFERROR(INDEX('01_Cad_Pecas'!$I$2:$I$5000,MATCH(VALUE($E1693),'01_Cad_Pecas'!$D$2:$D$5000,0)),"")))</f>
        <v>6.7799999999999999E-2</v>
      </c>
      <c r="M1693" s="14">
        <f t="shared" si="241"/>
        <v>3.2711999999999999</v>
      </c>
      <c r="N1693" s="9">
        <v>46204</v>
      </c>
      <c r="O1693" s="9">
        <v>4</v>
      </c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1"/>
      <c r="AB1693" s="14" t="str">
        <f t="shared" si="242"/>
        <v>10200,10202,10205|46 SECCIONADORA 1</v>
      </c>
      <c r="AC1693" t="str">
        <f t="shared" si="243"/>
        <v>|10200|10202|10205|</v>
      </c>
      <c r="AD1693" t="str">
        <f t="shared" si="244"/>
        <v>46 SECCIONADORA 1</v>
      </c>
    </row>
    <row r="1694" spans="1:30" ht="24" customHeight="1" x14ac:dyDescent="0.35">
      <c r="A1694" s="35">
        <v>46204</v>
      </c>
      <c r="B1694" s="14" t="s">
        <v>3091</v>
      </c>
      <c r="C1694" s="14"/>
      <c r="D1694" s="14" t="s">
        <v>3052</v>
      </c>
      <c r="E1694" s="14" t="s">
        <v>3463</v>
      </c>
      <c r="F1694" s="14" t="s">
        <v>3464</v>
      </c>
      <c r="G1694" s="14" t="s">
        <v>3052</v>
      </c>
      <c r="H1694" s="14" t="s">
        <v>3052</v>
      </c>
      <c r="I1694" s="9" t="s">
        <v>3052</v>
      </c>
      <c r="J1694" s="9">
        <v>4</v>
      </c>
      <c r="K1694" s="14">
        <f>IF($E1694="","",IFERROR(INDEX('01_Cad_Pecas'!$H$2:$H$5000,MATCH($E1694,'01_Cad_Pecas'!$D$2:$D$5000,0)),IFERROR(INDEX('01_Cad_Pecas'!$H$2:$H$5000,MATCH(VALUE($E1694),'01_Cad_Pecas'!$D$2:$D$5000,0)),"")))</f>
        <v>3</v>
      </c>
      <c r="L1694" s="14">
        <f>IF($E1694="","",IFERROR(INDEX('01_Cad_Pecas'!$I$2:$I$5000,MATCH($E1694,'01_Cad_Pecas'!$D$2:$D$5000,0)),IFERROR(INDEX('01_Cad_Pecas'!$I$2:$I$5000,MATCH(VALUE($E1694),'01_Cad_Pecas'!$D$2:$D$5000,0)),"")))</f>
        <v>6.7799999999999999E-2</v>
      </c>
      <c r="M1694" s="14">
        <f t="shared" si="241"/>
        <v>3.2711999999999999</v>
      </c>
      <c r="N1694" s="9">
        <v>46204</v>
      </c>
      <c r="O1694" s="9">
        <v>4</v>
      </c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1"/>
      <c r="AB1694" s="14" t="str">
        <f t="shared" si="242"/>
        <v>10200,10202,10205|46 SECCIONADORA 1</v>
      </c>
      <c r="AC1694" t="str">
        <f t="shared" si="243"/>
        <v>|10200|10202|10205|</v>
      </c>
      <c r="AD1694" t="str">
        <f t="shared" si="244"/>
        <v>46 SECCIONADORA 1</v>
      </c>
    </row>
    <row r="1695" spans="1:30" ht="24" customHeight="1" x14ac:dyDescent="0.35">
      <c r="A1695" s="35">
        <v>46204</v>
      </c>
      <c r="B1695" s="14" t="s">
        <v>3091</v>
      </c>
      <c r="C1695" s="14"/>
      <c r="D1695" s="14" t="s">
        <v>3052</v>
      </c>
      <c r="E1695" s="14" t="s">
        <v>3465</v>
      </c>
      <c r="F1695" s="14" t="s">
        <v>2931</v>
      </c>
      <c r="G1695" s="14" t="s">
        <v>3052</v>
      </c>
      <c r="H1695" s="14" t="s">
        <v>3052</v>
      </c>
      <c r="I1695" s="9" t="s">
        <v>3052</v>
      </c>
      <c r="J1695" s="9">
        <v>8</v>
      </c>
      <c r="K1695" s="14">
        <f>IF($E1695="","",IFERROR(INDEX('01_Cad_Pecas'!$H$2:$H$5000,MATCH($E1695,'01_Cad_Pecas'!$D$2:$D$5000,0)),IFERROR(INDEX('01_Cad_Pecas'!$H$2:$H$5000,MATCH(VALUE($E1695),'01_Cad_Pecas'!$D$2:$D$5000,0)),"")))</f>
        <v>3</v>
      </c>
      <c r="L1695" s="14">
        <f>IF($E1695="","",IFERROR(INDEX('01_Cad_Pecas'!$I$2:$I$5000,MATCH($E1695,'01_Cad_Pecas'!$D$2:$D$5000,0)),IFERROR(INDEX('01_Cad_Pecas'!$I$2:$I$5000,MATCH(VALUE($E1695),'01_Cad_Pecas'!$D$2:$D$5000,0)),"")))</f>
        <v>6.7799999999999999E-2</v>
      </c>
      <c r="M1695" s="14">
        <f t="shared" si="241"/>
        <v>3.5423999999999998</v>
      </c>
      <c r="N1695" s="9">
        <v>46204</v>
      </c>
      <c r="O1695" s="9">
        <v>8</v>
      </c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1"/>
      <c r="AB1695" s="14" t="str">
        <f t="shared" si="242"/>
        <v>10200,10202,10205|46 SECCIONADORA 1</v>
      </c>
      <c r="AC1695" t="str">
        <f t="shared" si="243"/>
        <v>|10200|10202|10205|</v>
      </c>
      <c r="AD1695" t="str">
        <f t="shared" si="244"/>
        <v>46 SECCIONADORA 1</v>
      </c>
    </row>
    <row r="1696" spans="1:30" ht="24" customHeight="1" x14ac:dyDescent="0.35">
      <c r="A1696" s="35">
        <v>46204</v>
      </c>
      <c r="B1696" s="14" t="s">
        <v>3091</v>
      </c>
      <c r="C1696" s="14"/>
      <c r="D1696" s="14" t="s">
        <v>3052</v>
      </c>
      <c r="E1696" s="14" t="s">
        <v>3411</v>
      </c>
      <c r="F1696" s="14" t="s">
        <v>3190</v>
      </c>
      <c r="G1696" s="14" t="s">
        <v>3052</v>
      </c>
      <c r="H1696" s="14" t="s">
        <v>3052</v>
      </c>
      <c r="I1696" s="9" t="s">
        <v>3052</v>
      </c>
      <c r="J1696" s="9">
        <v>24</v>
      </c>
      <c r="K1696" s="14">
        <f>IF($E1696="","",IFERROR(INDEX('01_Cad_Pecas'!$H$2:$H$5000,MATCH($E1696,'01_Cad_Pecas'!$D$2:$D$5000,0)),IFERROR(INDEX('01_Cad_Pecas'!$H$2:$H$5000,MATCH(VALUE($E1696),'01_Cad_Pecas'!$D$2:$D$5000,0)),"")))</f>
        <v>3</v>
      </c>
      <c r="L1696" s="14">
        <f>IF($E1696="","",IFERROR(INDEX('01_Cad_Pecas'!$I$2:$I$5000,MATCH($E1696,'01_Cad_Pecas'!$D$2:$D$5000,0)),IFERROR(INDEX('01_Cad_Pecas'!$I$2:$I$5000,MATCH(VALUE($E1696),'01_Cad_Pecas'!$D$2:$D$5000,0)),"")))</f>
        <v>6.7799999999999999E-2</v>
      </c>
      <c r="M1696" s="14">
        <f t="shared" si="241"/>
        <v>4.6272000000000002</v>
      </c>
      <c r="N1696" s="9">
        <v>46204</v>
      </c>
      <c r="O1696" s="9">
        <v>24</v>
      </c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1"/>
      <c r="AB1696" s="14" t="str">
        <f t="shared" si="242"/>
        <v>10200,10202,10205|46 SECCIONADORA 1</v>
      </c>
      <c r="AC1696" t="str">
        <f t="shared" si="243"/>
        <v>|10200|10202|10205|</v>
      </c>
      <c r="AD1696" t="str">
        <f t="shared" si="244"/>
        <v>46 SECCIONADORA 1</v>
      </c>
    </row>
    <row r="1697" spans="1:30" ht="24" customHeight="1" x14ac:dyDescent="0.35">
      <c r="A1697" s="35">
        <v>46204</v>
      </c>
      <c r="B1697" s="14" t="s">
        <v>3091</v>
      </c>
      <c r="C1697" s="14"/>
      <c r="D1697" s="14" t="s">
        <v>3052</v>
      </c>
      <c r="E1697" s="14" t="s">
        <v>3588</v>
      </c>
      <c r="F1697" s="14" t="s">
        <v>3589</v>
      </c>
      <c r="G1697" s="14" t="s">
        <v>3052</v>
      </c>
      <c r="H1697" s="14" t="s">
        <v>3052</v>
      </c>
      <c r="I1697" s="9" t="s">
        <v>3052</v>
      </c>
      <c r="J1697" s="9">
        <v>4</v>
      </c>
      <c r="K1697" s="14">
        <f>IF($E1697="","",IFERROR(INDEX('01_Cad_Pecas'!$H$2:$H$5000,MATCH($E1697,'01_Cad_Pecas'!$D$2:$D$5000,0)),IFERROR(INDEX('01_Cad_Pecas'!$H$2:$H$5000,MATCH(VALUE($E1697),'01_Cad_Pecas'!$D$2:$D$5000,0)),"")))</f>
        <v>1.1000000000000001</v>
      </c>
      <c r="L1697" s="14">
        <f>IF($E1697="","",IFERROR(INDEX('01_Cad_Pecas'!$I$2:$I$5000,MATCH($E1697,'01_Cad_Pecas'!$D$2:$D$5000,0)),IFERROR(INDEX('01_Cad_Pecas'!$I$2:$I$5000,MATCH(VALUE($E1697),'01_Cad_Pecas'!$D$2:$D$5000,0)),"")))</f>
        <v>9.375E-2</v>
      </c>
      <c r="M1697" s="14">
        <f t="shared" si="241"/>
        <v>1.4750000000000001</v>
      </c>
      <c r="N1697" s="9">
        <v>46204</v>
      </c>
      <c r="O1697" s="9">
        <v>4</v>
      </c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1"/>
      <c r="AB1697" s="14" t="str">
        <f t="shared" si="242"/>
        <v>10200,10202,10205|46 SECCIONADORA 1</v>
      </c>
      <c r="AC1697" t="str">
        <f t="shared" si="243"/>
        <v>|10200|10202|10205|</v>
      </c>
      <c r="AD1697" t="str">
        <f t="shared" si="244"/>
        <v>46 SECCIONADORA 1</v>
      </c>
    </row>
    <row r="1698" spans="1:30" ht="24" customHeight="1" x14ac:dyDescent="0.35">
      <c r="A1698" s="35">
        <v>46204</v>
      </c>
      <c r="B1698" s="14" t="s">
        <v>3091</v>
      </c>
      <c r="C1698" s="14"/>
      <c r="D1698" s="14" t="s">
        <v>3052</v>
      </c>
      <c r="E1698" s="14" t="s">
        <v>3590</v>
      </c>
      <c r="F1698" s="14" t="s">
        <v>3325</v>
      </c>
      <c r="G1698" s="14" t="s">
        <v>3052</v>
      </c>
      <c r="H1698" s="14" t="s">
        <v>3052</v>
      </c>
      <c r="I1698" s="9" t="s">
        <v>3052</v>
      </c>
      <c r="J1698" s="9">
        <v>2</v>
      </c>
      <c r="K1698" s="14">
        <f>IF($E1698="","",IFERROR(INDEX('01_Cad_Pecas'!$H$2:$H$5000,MATCH($E1698,'01_Cad_Pecas'!$D$2:$D$5000,0)),IFERROR(INDEX('01_Cad_Pecas'!$H$2:$H$5000,MATCH(VALUE($E1698),'01_Cad_Pecas'!$D$2:$D$5000,0)),"")))</f>
        <v>1.1000000000000001</v>
      </c>
      <c r="L1698" s="14">
        <f>IF($E1698="","",IFERROR(INDEX('01_Cad_Pecas'!$I$2:$I$5000,MATCH($E1698,'01_Cad_Pecas'!$D$2:$D$5000,0)),IFERROR(INDEX('01_Cad_Pecas'!$I$2:$I$5000,MATCH(VALUE($E1698),'01_Cad_Pecas'!$D$2:$D$5000,0)),"")))</f>
        <v>9.375E-2</v>
      </c>
      <c r="M1698" s="14">
        <f t="shared" si="241"/>
        <v>1.2875000000000001</v>
      </c>
      <c r="N1698" s="9">
        <v>46204</v>
      </c>
      <c r="O1698" s="9">
        <v>2</v>
      </c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1"/>
      <c r="AB1698" s="14" t="str">
        <f t="shared" si="242"/>
        <v>10200,10202,10205|46 SECCIONADORA 1</v>
      </c>
      <c r="AC1698" t="str">
        <f t="shared" si="243"/>
        <v>|10200|10202|10205|</v>
      </c>
      <c r="AD1698" t="str">
        <f t="shared" si="244"/>
        <v>46 SECCIONADORA 1</v>
      </c>
    </row>
    <row r="1699" spans="1:30" ht="24" customHeight="1" x14ac:dyDescent="0.35">
      <c r="A1699" s="35">
        <v>46204</v>
      </c>
      <c r="B1699" s="14" t="s">
        <v>3091</v>
      </c>
      <c r="C1699" s="14"/>
      <c r="D1699" s="14" t="s">
        <v>3052</v>
      </c>
      <c r="E1699" s="14" t="s">
        <v>3454</v>
      </c>
      <c r="F1699" s="14" t="s">
        <v>3194</v>
      </c>
      <c r="G1699" s="14" t="s">
        <v>3052</v>
      </c>
      <c r="H1699" s="14" t="s">
        <v>3052</v>
      </c>
      <c r="I1699" s="9" t="s">
        <v>3052</v>
      </c>
      <c r="J1699" s="9">
        <v>8</v>
      </c>
      <c r="K1699" s="14">
        <f>IF($E1699="","",IFERROR(INDEX('01_Cad_Pecas'!$H$2:$H$5000,MATCH($E1699,'01_Cad_Pecas'!$D$2:$D$5000,0)),IFERROR(INDEX('01_Cad_Pecas'!$H$2:$H$5000,MATCH(VALUE($E1699),'01_Cad_Pecas'!$D$2:$D$5000,0)),"")))</f>
        <v>1.1000000000000001</v>
      </c>
      <c r="L1699" s="14">
        <f>IF($E1699="","",IFERROR(INDEX('01_Cad_Pecas'!$I$2:$I$5000,MATCH($E1699,'01_Cad_Pecas'!$D$2:$D$5000,0)),IFERROR(INDEX('01_Cad_Pecas'!$I$2:$I$5000,MATCH(VALUE($E1699),'01_Cad_Pecas'!$D$2:$D$5000,0)),"")))</f>
        <v>9.375E-2</v>
      </c>
      <c r="M1699" s="14">
        <f t="shared" si="241"/>
        <v>1.85</v>
      </c>
      <c r="N1699" s="9">
        <v>46204</v>
      </c>
      <c r="O1699" s="9">
        <v>8</v>
      </c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1"/>
      <c r="AB1699" s="14" t="str">
        <f t="shared" si="242"/>
        <v>10200,10202,10205|46 SECCIONADORA 1</v>
      </c>
      <c r="AC1699" t="str">
        <f t="shared" si="243"/>
        <v>|10200|10202|10205|</v>
      </c>
      <c r="AD1699" t="str">
        <f t="shared" si="244"/>
        <v>46 SECCIONADORA 1</v>
      </c>
    </row>
    <row r="1700" spans="1:30" ht="24" customHeight="1" x14ac:dyDescent="0.35">
      <c r="A1700" s="35">
        <v>46204</v>
      </c>
      <c r="B1700" s="14" t="s">
        <v>3091</v>
      </c>
      <c r="C1700" s="14"/>
      <c r="D1700" s="14" t="s">
        <v>3052</v>
      </c>
      <c r="E1700" s="14" t="s">
        <v>3455</v>
      </c>
      <c r="F1700" s="14" t="s">
        <v>3195</v>
      </c>
      <c r="G1700" s="14" t="s">
        <v>3052</v>
      </c>
      <c r="H1700" s="14" t="s">
        <v>3052</v>
      </c>
      <c r="I1700" s="9" t="s">
        <v>3052</v>
      </c>
      <c r="J1700" s="9">
        <v>8</v>
      </c>
      <c r="K1700" s="14">
        <f>IF($E1700="","",IFERROR(INDEX('01_Cad_Pecas'!$H$2:$H$5000,MATCH($E1700,'01_Cad_Pecas'!$D$2:$D$5000,0)),IFERROR(INDEX('01_Cad_Pecas'!$H$2:$H$5000,MATCH(VALUE($E1700),'01_Cad_Pecas'!$D$2:$D$5000,0)),"")))</f>
        <v>1.1000000000000001</v>
      </c>
      <c r="L1700" s="14">
        <f>IF($E1700="","",IFERROR(INDEX('01_Cad_Pecas'!$I$2:$I$5000,MATCH($E1700,'01_Cad_Pecas'!$D$2:$D$5000,0)),IFERROR(INDEX('01_Cad_Pecas'!$I$2:$I$5000,MATCH(VALUE($E1700),'01_Cad_Pecas'!$D$2:$D$5000,0)),"")))</f>
        <v>9.375E-2</v>
      </c>
      <c r="M1700" s="14">
        <f t="shared" si="241"/>
        <v>1.85</v>
      </c>
      <c r="N1700" s="9">
        <v>46204</v>
      </c>
      <c r="O1700" s="9">
        <v>8</v>
      </c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1"/>
      <c r="AB1700" s="14" t="str">
        <f t="shared" si="242"/>
        <v>10200,10202,10205|46 SECCIONADORA 1</v>
      </c>
      <c r="AC1700" t="str">
        <f t="shared" si="243"/>
        <v>|10200|10202|10205|</v>
      </c>
      <c r="AD1700" t="str">
        <f t="shared" si="244"/>
        <v>46 SECCIONADORA 1</v>
      </c>
    </row>
    <row r="1701" spans="1:30" ht="24" customHeight="1" x14ac:dyDescent="0.35">
      <c r="A1701" s="35">
        <v>46204</v>
      </c>
      <c r="B1701" s="14" t="s">
        <v>3091</v>
      </c>
      <c r="C1701" s="14"/>
      <c r="D1701" s="14" t="s">
        <v>3052</v>
      </c>
      <c r="E1701" s="14" t="s">
        <v>3477</v>
      </c>
      <c r="F1701" s="14" t="s">
        <v>3478</v>
      </c>
      <c r="G1701" s="14" t="s">
        <v>3052</v>
      </c>
      <c r="H1701" s="14" t="s">
        <v>3052</v>
      </c>
      <c r="I1701" s="9" t="s">
        <v>3052</v>
      </c>
      <c r="J1701" s="9">
        <v>2</v>
      </c>
      <c r="K1701" s="14">
        <f>IF($E1701="","",IFERROR(INDEX('01_Cad_Pecas'!$H$2:$H$5000,MATCH($E1701,'01_Cad_Pecas'!$D$2:$D$5000,0)),IFERROR(INDEX('01_Cad_Pecas'!$H$2:$H$5000,MATCH(VALUE($E1701),'01_Cad_Pecas'!$D$2:$D$5000,0)),"")))</f>
        <v>2</v>
      </c>
      <c r="L1701" s="14">
        <f>IF($E1701="","",IFERROR(INDEX('01_Cad_Pecas'!$I$2:$I$5000,MATCH($E1701,'01_Cad_Pecas'!$D$2:$D$5000,0)),IFERROR(INDEX('01_Cad_Pecas'!$I$2:$I$5000,MATCH(VALUE($E1701),'01_Cad_Pecas'!$D$2:$D$5000,0)),"")))</f>
        <v>1.45</v>
      </c>
      <c r="M1701" s="14">
        <f t="shared" si="241"/>
        <v>4.9000000000000004</v>
      </c>
      <c r="N1701" s="9">
        <v>46204</v>
      </c>
      <c r="O1701" s="9">
        <v>2</v>
      </c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1"/>
      <c r="AB1701" s="14" t="str">
        <f t="shared" si="242"/>
        <v>10200,10202,10205|46 SECCIONADORA 1</v>
      </c>
      <c r="AC1701" t="str">
        <f t="shared" si="243"/>
        <v>|10200|10202|10205|</v>
      </c>
      <c r="AD1701" t="str">
        <f t="shared" si="244"/>
        <v>46 SECCIONADORA 1</v>
      </c>
    </row>
    <row r="1702" spans="1:30" ht="24" customHeight="1" x14ac:dyDescent="0.35">
      <c r="A1702" s="35">
        <v>46204</v>
      </c>
      <c r="B1702" s="14" t="s">
        <v>3091</v>
      </c>
      <c r="C1702" s="14"/>
      <c r="D1702" s="14" t="s">
        <v>3052</v>
      </c>
      <c r="E1702" s="14" t="s">
        <v>3466</v>
      </c>
      <c r="F1702" s="14" t="s">
        <v>3467</v>
      </c>
      <c r="G1702" s="14" t="s">
        <v>3052</v>
      </c>
      <c r="H1702" s="14" t="s">
        <v>3052</v>
      </c>
      <c r="I1702" s="9" t="s">
        <v>3052</v>
      </c>
      <c r="J1702" s="9">
        <v>4</v>
      </c>
      <c r="K1702" s="14">
        <f>IF($E1702="","",IFERROR(INDEX('01_Cad_Pecas'!$H$2:$H$5000,MATCH($E1702,'01_Cad_Pecas'!$D$2:$D$5000,0)),IFERROR(INDEX('01_Cad_Pecas'!$H$2:$H$5000,MATCH(VALUE($E1702),'01_Cad_Pecas'!$D$2:$D$5000,0)),"")))</f>
        <v>3</v>
      </c>
      <c r="L1702" s="14">
        <f>IF($E1702="","",IFERROR(INDEX('01_Cad_Pecas'!$I$2:$I$5000,MATCH($E1702,'01_Cad_Pecas'!$D$2:$D$5000,0)),IFERROR(INDEX('01_Cad_Pecas'!$I$2:$I$5000,MATCH(VALUE($E1702),'01_Cad_Pecas'!$D$2:$D$5000,0)),"")))</f>
        <v>6.7799999999999999E-2</v>
      </c>
      <c r="M1702" s="14">
        <f t="shared" si="241"/>
        <v>3.2711999999999999</v>
      </c>
      <c r="N1702" s="9">
        <v>46204</v>
      </c>
      <c r="O1702" s="9">
        <v>4</v>
      </c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1"/>
      <c r="AB1702" s="14" t="str">
        <f t="shared" si="242"/>
        <v>10200,10202,10205|46 SECCIONADORA 1</v>
      </c>
      <c r="AC1702" t="str">
        <f t="shared" si="243"/>
        <v>|10200|10202|10205|</v>
      </c>
      <c r="AD1702" t="str">
        <f t="shared" si="244"/>
        <v>46 SECCIONADORA 1</v>
      </c>
    </row>
    <row r="1703" spans="1:30" ht="24" customHeight="1" x14ac:dyDescent="0.35">
      <c r="A1703" s="35">
        <v>46204</v>
      </c>
      <c r="B1703" s="14" t="s">
        <v>3091</v>
      </c>
      <c r="C1703" s="14"/>
      <c r="D1703" s="14" t="s">
        <v>3052</v>
      </c>
      <c r="E1703" s="14" t="s">
        <v>3468</v>
      </c>
      <c r="F1703" s="14" t="s">
        <v>3469</v>
      </c>
      <c r="G1703" s="14" t="s">
        <v>3052</v>
      </c>
      <c r="H1703" s="14" t="s">
        <v>3052</v>
      </c>
      <c r="I1703" s="9" t="s">
        <v>3052</v>
      </c>
      <c r="J1703" s="9">
        <v>4</v>
      </c>
      <c r="K1703" s="14">
        <f>IF($E1703="","",IFERROR(INDEX('01_Cad_Pecas'!$H$2:$H$5000,MATCH($E1703,'01_Cad_Pecas'!$D$2:$D$5000,0)),IFERROR(INDEX('01_Cad_Pecas'!$H$2:$H$5000,MATCH(VALUE($E1703),'01_Cad_Pecas'!$D$2:$D$5000,0)),"")))</f>
        <v>3</v>
      </c>
      <c r="L1703" s="14">
        <f>IF($E1703="","",IFERROR(INDEX('01_Cad_Pecas'!$I$2:$I$5000,MATCH($E1703,'01_Cad_Pecas'!$D$2:$D$5000,0)),IFERROR(INDEX('01_Cad_Pecas'!$I$2:$I$5000,MATCH(VALUE($E1703),'01_Cad_Pecas'!$D$2:$D$5000,0)),"")))</f>
        <v>6.7799999999999999E-2</v>
      </c>
      <c r="M1703" s="14">
        <f t="shared" si="241"/>
        <v>3.2711999999999999</v>
      </c>
      <c r="N1703" s="9">
        <v>46204</v>
      </c>
      <c r="O1703" s="9">
        <v>4</v>
      </c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1"/>
      <c r="AB1703" s="14" t="str">
        <f t="shared" si="242"/>
        <v>10200,10202,10205|46 SECCIONADORA 1</v>
      </c>
      <c r="AC1703" t="str">
        <f t="shared" si="243"/>
        <v>|10200|10202|10205|</v>
      </c>
      <c r="AD1703" t="str">
        <f t="shared" si="244"/>
        <v>46 SECCIONADORA 1</v>
      </c>
    </row>
    <row r="1704" spans="1:30" ht="24" customHeight="1" x14ac:dyDescent="0.35">
      <c r="A1704" s="35">
        <v>46204</v>
      </c>
      <c r="B1704" s="14" t="s">
        <v>3091</v>
      </c>
      <c r="C1704" s="14"/>
      <c r="D1704" s="14" t="s">
        <v>3052</v>
      </c>
      <c r="E1704" s="14" t="s">
        <v>3470</v>
      </c>
      <c r="F1704" s="14" t="s">
        <v>3471</v>
      </c>
      <c r="G1704" s="14" t="s">
        <v>3052</v>
      </c>
      <c r="H1704" s="14" t="s">
        <v>3052</v>
      </c>
      <c r="I1704" s="9" t="s">
        <v>3052</v>
      </c>
      <c r="J1704" s="9">
        <v>8</v>
      </c>
      <c r="K1704" s="14">
        <f>IF($E1704="","",IFERROR(INDEX('01_Cad_Pecas'!$H$2:$H$5000,MATCH($E1704,'01_Cad_Pecas'!$D$2:$D$5000,0)),IFERROR(INDEX('01_Cad_Pecas'!$H$2:$H$5000,MATCH(VALUE($E1704),'01_Cad_Pecas'!$D$2:$D$5000,0)),"")))</f>
        <v>3</v>
      </c>
      <c r="L1704" s="14">
        <f>IF($E1704="","",IFERROR(INDEX('01_Cad_Pecas'!$I$2:$I$5000,MATCH($E1704,'01_Cad_Pecas'!$D$2:$D$5000,0)),IFERROR(INDEX('01_Cad_Pecas'!$I$2:$I$5000,MATCH(VALUE($E1704),'01_Cad_Pecas'!$D$2:$D$5000,0)),"")))</f>
        <v>6.7799999999999999E-2</v>
      </c>
      <c r="M1704" s="14">
        <f t="shared" si="241"/>
        <v>3.5423999999999998</v>
      </c>
      <c r="N1704" s="9">
        <v>46204</v>
      </c>
      <c r="O1704" s="9">
        <v>8</v>
      </c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1"/>
      <c r="AB1704" s="14" t="str">
        <f t="shared" si="242"/>
        <v>10200,10202,10205|46 SECCIONADORA 1</v>
      </c>
      <c r="AC1704" t="str">
        <f t="shared" si="243"/>
        <v>|10200|10202|10205|</v>
      </c>
      <c r="AD1704" t="str">
        <f t="shared" si="244"/>
        <v>46 SECCIONADORA 1</v>
      </c>
    </row>
    <row r="1705" spans="1:30" ht="24" customHeight="1" x14ac:dyDescent="0.35">
      <c r="A1705" s="35">
        <v>46204</v>
      </c>
      <c r="B1705" s="14" t="s">
        <v>3091</v>
      </c>
      <c r="C1705" s="14"/>
      <c r="D1705" s="14" t="s">
        <v>3052</v>
      </c>
      <c r="E1705" s="14" t="s">
        <v>3416</v>
      </c>
      <c r="F1705" s="14" t="s">
        <v>3417</v>
      </c>
      <c r="G1705" s="14" t="s">
        <v>3052</v>
      </c>
      <c r="H1705" s="14" t="s">
        <v>3052</v>
      </c>
      <c r="I1705" s="9" t="s">
        <v>3052</v>
      </c>
      <c r="J1705" s="9">
        <v>2</v>
      </c>
      <c r="K1705" s="14">
        <f>IF($E1705="","",IFERROR(INDEX('01_Cad_Pecas'!$H$2:$H$5000,MATCH($E1705,'01_Cad_Pecas'!$D$2:$D$5000,0)),IFERROR(INDEX('01_Cad_Pecas'!$H$2:$H$5000,MATCH(VALUE($E1705),'01_Cad_Pecas'!$D$2:$D$5000,0)),"")))</f>
        <v>3</v>
      </c>
      <c r="L1705" s="14">
        <f>IF($E1705="","",IFERROR(INDEX('01_Cad_Pecas'!$I$2:$I$5000,MATCH($E1705,'01_Cad_Pecas'!$D$2:$D$5000,0)),IFERROR(INDEX('01_Cad_Pecas'!$I$2:$I$5000,MATCH(VALUE($E1705),'01_Cad_Pecas'!$D$2:$D$5000,0)),"")))</f>
        <v>6.7799999999999999E-2</v>
      </c>
      <c r="M1705" s="14">
        <f t="shared" si="241"/>
        <v>3.1356000000000002</v>
      </c>
      <c r="N1705" s="9">
        <v>46204</v>
      </c>
      <c r="O1705" s="9">
        <v>2</v>
      </c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1"/>
      <c r="AB1705" s="14" t="str">
        <f t="shared" si="242"/>
        <v>10200,10202,10205|46 SECCIONADORA 1</v>
      </c>
      <c r="AC1705" t="str">
        <f t="shared" si="243"/>
        <v>|10200|10202|10205|</v>
      </c>
      <c r="AD1705" t="str">
        <f t="shared" si="244"/>
        <v>46 SECCIONADORA 1</v>
      </c>
    </row>
    <row r="1706" spans="1:30" ht="24" customHeight="1" x14ac:dyDescent="0.35">
      <c r="A1706" s="35">
        <v>46204</v>
      </c>
      <c r="B1706" s="14" t="s">
        <v>3091</v>
      </c>
      <c r="C1706" s="14"/>
      <c r="D1706" s="14" t="s">
        <v>3052</v>
      </c>
      <c r="E1706" s="14" t="s">
        <v>3418</v>
      </c>
      <c r="F1706" s="14" t="s">
        <v>3419</v>
      </c>
      <c r="G1706" s="14" t="s">
        <v>3052</v>
      </c>
      <c r="H1706" s="14" t="s">
        <v>3052</v>
      </c>
      <c r="I1706" s="9" t="s">
        <v>3052</v>
      </c>
      <c r="J1706" s="9">
        <v>2</v>
      </c>
      <c r="K1706" s="14">
        <f>IF($E1706="","",IFERROR(INDEX('01_Cad_Pecas'!$H$2:$H$5000,MATCH($E1706,'01_Cad_Pecas'!$D$2:$D$5000,0)),IFERROR(INDEX('01_Cad_Pecas'!$H$2:$H$5000,MATCH(VALUE($E1706),'01_Cad_Pecas'!$D$2:$D$5000,0)),"")))</f>
        <v>3</v>
      </c>
      <c r="L1706" s="14">
        <f>IF($E1706="","",IFERROR(INDEX('01_Cad_Pecas'!$I$2:$I$5000,MATCH($E1706,'01_Cad_Pecas'!$D$2:$D$5000,0)),IFERROR(INDEX('01_Cad_Pecas'!$I$2:$I$5000,MATCH(VALUE($E1706),'01_Cad_Pecas'!$D$2:$D$5000,0)),"")))</f>
        <v>6.7799999999999999E-2</v>
      </c>
      <c r="M1706" s="14">
        <f t="shared" si="241"/>
        <v>3.1356000000000002</v>
      </c>
      <c r="N1706" s="9">
        <v>46204</v>
      </c>
      <c r="O1706" s="9">
        <v>2</v>
      </c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1"/>
      <c r="AB1706" s="14" t="str">
        <f t="shared" si="242"/>
        <v>10200,10202,10205|46 SECCIONADORA 1</v>
      </c>
      <c r="AC1706" t="str">
        <f t="shared" si="243"/>
        <v>|10200|10202|10205|</v>
      </c>
      <c r="AD1706" t="str">
        <f t="shared" si="244"/>
        <v>46 SECCIONADORA 1</v>
      </c>
    </row>
    <row r="1707" spans="1:30" ht="24" customHeight="1" x14ac:dyDescent="0.35">
      <c r="A1707" s="35">
        <v>46204</v>
      </c>
      <c r="B1707" s="14" t="s">
        <v>3091</v>
      </c>
      <c r="C1707" s="14"/>
      <c r="D1707" s="14" t="s">
        <v>3052</v>
      </c>
      <c r="E1707" s="14" t="s">
        <v>3554</v>
      </c>
      <c r="F1707" s="14" t="s">
        <v>3555</v>
      </c>
      <c r="G1707" s="14" t="s">
        <v>3052</v>
      </c>
      <c r="H1707" s="14" t="s">
        <v>3052</v>
      </c>
      <c r="I1707" s="9" t="s">
        <v>3052</v>
      </c>
      <c r="J1707" s="9">
        <v>36</v>
      </c>
      <c r="K1707" s="14">
        <f>IF($E1707="","",IFERROR(INDEX('01_Cad_Pecas'!$H$2:$H$5000,MATCH($E1707,'01_Cad_Pecas'!$D$2:$D$5000,0)),IFERROR(INDEX('01_Cad_Pecas'!$H$2:$H$5000,MATCH(VALUE($E1707),'01_Cad_Pecas'!$D$2:$D$5000,0)),"")))</f>
        <v>1.1000000000000001</v>
      </c>
      <c r="L1707" s="14">
        <f>IF($E1707="","",IFERROR(INDEX('01_Cad_Pecas'!$I$2:$I$5000,MATCH($E1707,'01_Cad_Pecas'!$D$2:$D$5000,0)),IFERROR(INDEX('01_Cad_Pecas'!$I$2:$I$5000,MATCH(VALUE($E1707),'01_Cad_Pecas'!$D$2:$D$5000,0)),"")))</f>
        <v>9.375E-2</v>
      </c>
      <c r="M1707" s="14">
        <f t="shared" si="241"/>
        <v>4.4749999999999996</v>
      </c>
      <c r="N1707" s="9">
        <v>46204</v>
      </c>
      <c r="O1707" s="9">
        <v>36</v>
      </c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1"/>
      <c r="AB1707" s="14" t="str">
        <f t="shared" si="242"/>
        <v>10200,10202,10205|46 SECCIONADORA 1</v>
      </c>
      <c r="AC1707" t="str">
        <f t="shared" si="243"/>
        <v>|10200|10202|10205|</v>
      </c>
      <c r="AD1707" t="str">
        <f t="shared" si="244"/>
        <v>46 SECCIONADORA 1</v>
      </c>
    </row>
    <row r="1708" spans="1:30" ht="24" customHeight="1" x14ac:dyDescent="0.35">
      <c r="A1708" s="35">
        <v>46204</v>
      </c>
      <c r="B1708" s="14" t="s">
        <v>3091</v>
      </c>
      <c r="C1708" s="14"/>
      <c r="D1708" s="14" t="s">
        <v>3052</v>
      </c>
      <c r="E1708" s="14" t="s">
        <v>3421</v>
      </c>
      <c r="F1708" s="14" t="s">
        <v>3196</v>
      </c>
      <c r="G1708" s="14" t="s">
        <v>3052</v>
      </c>
      <c r="H1708" s="14" t="s">
        <v>3052</v>
      </c>
      <c r="I1708" s="9" t="s">
        <v>3052</v>
      </c>
      <c r="J1708" s="9">
        <v>160</v>
      </c>
      <c r="K1708" s="14">
        <f>IF($E1708="","",IFERROR(INDEX('01_Cad_Pecas'!$H$2:$H$5000,MATCH($E1708,'01_Cad_Pecas'!$D$2:$D$5000,0)),IFERROR(INDEX('01_Cad_Pecas'!$H$2:$H$5000,MATCH(VALUE($E1708),'01_Cad_Pecas'!$D$2:$D$5000,0)),"")))</f>
        <v>1.1000000000000001</v>
      </c>
      <c r="L1708" s="14">
        <f>IF($E1708="","",IFERROR(INDEX('01_Cad_Pecas'!$I$2:$I$5000,MATCH($E1708,'01_Cad_Pecas'!$D$2:$D$5000,0)),IFERROR(INDEX('01_Cad_Pecas'!$I$2:$I$5000,MATCH(VALUE($E1708),'01_Cad_Pecas'!$D$2:$D$5000,0)),"")))</f>
        <v>9.375E-2</v>
      </c>
      <c r="M1708" s="14">
        <f t="shared" si="241"/>
        <v>16.100000000000001</v>
      </c>
      <c r="N1708" s="9">
        <v>46204</v>
      </c>
      <c r="O1708" s="9">
        <v>160</v>
      </c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1"/>
      <c r="AB1708" s="14" t="str">
        <f t="shared" si="242"/>
        <v>10200,10202,10205|46 SECCIONADORA 1</v>
      </c>
      <c r="AC1708" t="str">
        <f t="shared" si="243"/>
        <v>|10200|10202|10205|</v>
      </c>
      <c r="AD1708" t="str">
        <f t="shared" si="244"/>
        <v>46 SECCIONADORA 1</v>
      </c>
    </row>
    <row r="1709" spans="1:30" ht="24" customHeight="1" x14ac:dyDescent="0.35">
      <c r="A1709" s="35">
        <v>46204</v>
      </c>
      <c r="B1709" s="14" t="s">
        <v>3091</v>
      </c>
      <c r="C1709" s="14"/>
      <c r="D1709" s="14" t="s">
        <v>3052</v>
      </c>
      <c r="E1709" s="14" t="s">
        <v>3456</v>
      </c>
      <c r="F1709" s="14" t="s">
        <v>3197</v>
      </c>
      <c r="G1709" s="14" t="s">
        <v>3052</v>
      </c>
      <c r="H1709" s="14" t="s">
        <v>3052</v>
      </c>
      <c r="I1709" s="9" t="s">
        <v>3052</v>
      </c>
      <c r="J1709" s="9">
        <v>18</v>
      </c>
      <c r="K1709" s="14">
        <f>IF($E1709="","",IFERROR(INDEX('01_Cad_Pecas'!$H$2:$H$5000,MATCH($E1709,'01_Cad_Pecas'!$D$2:$D$5000,0)),IFERROR(INDEX('01_Cad_Pecas'!$H$2:$H$5000,MATCH(VALUE($E1709),'01_Cad_Pecas'!$D$2:$D$5000,0)),"")))</f>
        <v>1.1000000000000001</v>
      </c>
      <c r="L1709" s="14">
        <f>IF($E1709="","",IFERROR(INDEX('01_Cad_Pecas'!$I$2:$I$5000,MATCH($E1709,'01_Cad_Pecas'!$D$2:$D$5000,0)),IFERROR(INDEX('01_Cad_Pecas'!$I$2:$I$5000,MATCH(VALUE($E1709),'01_Cad_Pecas'!$D$2:$D$5000,0)),"")))</f>
        <v>9.375E-2</v>
      </c>
      <c r="M1709" s="14">
        <f t="shared" si="241"/>
        <v>2.7875000000000001</v>
      </c>
      <c r="N1709" s="9">
        <v>46204</v>
      </c>
      <c r="O1709" s="9">
        <v>18</v>
      </c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1"/>
      <c r="AB1709" s="14" t="str">
        <f t="shared" si="242"/>
        <v>10200,10202,10205|46 SECCIONADORA 1</v>
      </c>
      <c r="AC1709" t="str">
        <f t="shared" si="243"/>
        <v>|10200|10202|10205|</v>
      </c>
      <c r="AD1709" t="str">
        <f t="shared" si="244"/>
        <v>46 SECCIONADORA 1</v>
      </c>
    </row>
    <row r="1710" spans="1:30" ht="24" customHeight="1" x14ac:dyDescent="0.35">
      <c r="A1710" s="35">
        <v>46204</v>
      </c>
      <c r="B1710" s="14" t="s">
        <v>3091</v>
      </c>
      <c r="C1710" s="14"/>
      <c r="D1710" s="14" t="s">
        <v>3052</v>
      </c>
      <c r="E1710" s="14" t="s">
        <v>3457</v>
      </c>
      <c r="F1710" s="14" t="s">
        <v>3198</v>
      </c>
      <c r="G1710" s="14" t="s">
        <v>3052</v>
      </c>
      <c r="H1710" s="14" t="s">
        <v>3052</v>
      </c>
      <c r="I1710" s="9" t="s">
        <v>3052</v>
      </c>
      <c r="J1710" s="9">
        <v>36</v>
      </c>
      <c r="K1710" s="14">
        <f>IF($E1710="","",IFERROR(INDEX('01_Cad_Pecas'!$H$2:$H$5000,MATCH($E1710,'01_Cad_Pecas'!$D$2:$D$5000,0)),IFERROR(INDEX('01_Cad_Pecas'!$H$2:$H$5000,MATCH(VALUE($E1710),'01_Cad_Pecas'!$D$2:$D$5000,0)),"")))</f>
        <v>1.1000000000000001</v>
      </c>
      <c r="L1710" s="14">
        <f>IF($E1710="","",IFERROR(INDEX('01_Cad_Pecas'!$I$2:$I$5000,MATCH($E1710,'01_Cad_Pecas'!$D$2:$D$5000,0)),IFERROR(INDEX('01_Cad_Pecas'!$I$2:$I$5000,MATCH(VALUE($E1710),'01_Cad_Pecas'!$D$2:$D$5000,0)),"")))</f>
        <v>9.375E-2</v>
      </c>
      <c r="M1710" s="14">
        <f t="shared" si="241"/>
        <v>4.4749999999999996</v>
      </c>
      <c r="N1710" s="9">
        <v>46204</v>
      </c>
      <c r="O1710" s="9">
        <v>36</v>
      </c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1"/>
      <c r="AB1710" s="14" t="str">
        <f t="shared" si="242"/>
        <v>10200,10202,10205|46 SECCIONADORA 1</v>
      </c>
      <c r="AC1710" t="str">
        <f t="shared" si="243"/>
        <v>|10200|10202|10205|</v>
      </c>
      <c r="AD1710" t="str">
        <f t="shared" si="244"/>
        <v>46 SECCIONADORA 1</v>
      </c>
    </row>
    <row r="1711" spans="1:30" ht="24" customHeight="1" x14ac:dyDescent="0.35">
      <c r="A1711" s="35">
        <v>46204</v>
      </c>
      <c r="B1711" s="14" t="s">
        <v>3091</v>
      </c>
      <c r="C1711" s="14"/>
      <c r="D1711" s="14" t="s">
        <v>3052</v>
      </c>
      <c r="E1711" s="14" t="s">
        <v>3422</v>
      </c>
      <c r="F1711" s="14" t="s">
        <v>3199</v>
      </c>
      <c r="G1711" s="14" t="s">
        <v>3052</v>
      </c>
      <c r="H1711" s="14" t="s">
        <v>3052</v>
      </c>
      <c r="I1711" s="9" t="s">
        <v>3052</v>
      </c>
      <c r="J1711" s="9">
        <v>22</v>
      </c>
      <c r="K1711" s="14">
        <f>IF($E1711="","",IFERROR(INDEX('01_Cad_Pecas'!$H$2:$H$5000,MATCH($E1711,'01_Cad_Pecas'!$D$2:$D$5000,0)),IFERROR(INDEX('01_Cad_Pecas'!$H$2:$H$5000,MATCH(VALUE($E1711),'01_Cad_Pecas'!$D$2:$D$5000,0)),"")))</f>
        <v>1.1000000000000001</v>
      </c>
      <c r="L1711" s="14">
        <f>IF($E1711="","",IFERROR(INDEX('01_Cad_Pecas'!$I$2:$I$5000,MATCH($E1711,'01_Cad_Pecas'!$D$2:$D$5000,0)),IFERROR(INDEX('01_Cad_Pecas'!$I$2:$I$5000,MATCH(VALUE($E1711),'01_Cad_Pecas'!$D$2:$D$5000,0)),"")))</f>
        <v>9.375E-2</v>
      </c>
      <c r="M1711" s="14">
        <f t="shared" si="241"/>
        <v>3.1625000000000001</v>
      </c>
      <c r="N1711" s="9">
        <v>46204</v>
      </c>
      <c r="O1711" s="9">
        <v>22</v>
      </c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1"/>
      <c r="AB1711" s="14" t="str">
        <f t="shared" si="242"/>
        <v>10200,10202,10205|46 SECCIONADORA 1</v>
      </c>
      <c r="AC1711" t="str">
        <f t="shared" si="243"/>
        <v>|10200|10202|10205|</v>
      </c>
      <c r="AD1711" t="str">
        <f t="shared" si="244"/>
        <v>46 SECCIONADORA 1</v>
      </c>
    </row>
    <row r="1712" spans="1:30" ht="24" customHeight="1" x14ac:dyDescent="0.35">
      <c r="A1712" s="35">
        <v>46204</v>
      </c>
      <c r="B1712" s="14" t="s">
        <v>3091</v>
      </c>
      <c r="C1712" s="14"/>
      <c r="D1712" s="14" t="s">
        <v>3052</v>
      </c>
      <c r="E1712" s="14" t="s">
        <v>3423</v>
      </c>
      <c r="F1712" s="14" t="s">
        <v>3200</v>
      </c>
      <c r="G1712" s="14" t="s">
        <v>3052</v>
      </c>
      <c r="H1712" s="14" t="s">
        <v>3052</v>
      </c>
      <c r="I1712" s="9" t="s">
        <v>3052</v>
      </c>
      <c r="J1712" s="9">
        <v>44</v>
      </c>
      <c r="K1712" s="14">
        <f>IF($E1712="","",IFERROR(INDEX('01_Cad_Pecas'!$H$2:$H$5000,MATCH($E1712,'01_Cad_Pecas'!$D$2:$D$5000,0)),IFERROR(INDEX('01_Cad_Pecas'!$H$2:$H$5000,MATCH(VALUE($E1712),'01_Cad_Pecas'!$D$2:$D$5000,0)),"")))</f>
        <v>1.1000000000000001</v>
      </c>
      <c r="L1712" s="14">
        <f>IF($E1712="","",IFERROR(INDEX('01_Cad_Pecas'!$I$2:$I$5000,MATCH($E1712,'01_Cad_Pecas'!$D$2:$D$5000,0)),IFERROR(INDEX('01_Cad_Pecas'!$I$2:$I$5000,MATCH(VALUE($E1712),'01_Cad_Pecas'!$D$2:$D$5000,0)),"")))</f>
        <v>9.375E-2</v>
      </c>
      <c r="M1712" s="14">
        <f t="shared" si="241"/>
        <v>5.2249999999999996</v>
      </c>
      <c r="N1712" s="9">
        <v>46204</v>
      </c>
      <c r="O1712" s="9">
        <v>44</v>
      </c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1"/>
      <c r="AB1712" s="14" t="str">
        <f t="shared" si="242"/>
        <v>10200,10202,10205|46 SECCIONADORA 1</v>
      </c>
      <c r="AC1712" t="str">
        <f t="shared" si="243"/>
        <v>|10200|10202|10205|</v>
      </c>
      <c r="AD1712" t="str">
        <f t="shared" si="244"/>
        <v>46 SECCIONADORA 1</v>
      </c>
    </row>
    <row r="1713" spans="1:30" ht="24" customHeight="1" x14ac:dyDescent="0.35">
      <c r="A1713" s="35">
        <v>46203</v>
      </c>
      <c r="B1713" s="14" t="s">
        <v>3093</v>
      </c>
      <c r="C1713" s="14"/>
      <c r="D1713" s="14" t="s">
        <v>3052</v>
      </c>
      <c r="E1713" s="14" t="s">
        <v>3563</v>
      </c>
      <c r="F1713" s="14" t="s">
        <v>3275</v>
      </c>
      <c r="G1713" s="14" t="s">
        <v>3052</v>
      </c>
      <c r="H1713" s="14" t="s">
        <v>3052</v>
      </c>
      <c r="I1713" s="9" t="s">
        <v>3052</v>
      </c>
      <c r="J1713" s="9">
        <v>4</v>
      </c>
      <c r="K1713" s="14">
        <f>IF($E1713="","",IFERROR(INDEX('01_Cad_Pecas'!$H$2:$H$5000,MATCH($E1713,'01_Cad_Pecas'!$D$2:$D$5000,0)),IFERROR(INDEX('01_Cad_Pecas'!$H$2:$H$5000,MATCH(VALUE($E1713),'01_Cad_Pecas'!$D$2:$D$5000,0)),"")))</f>
        <v>1.1000000000000001</v>
      </c>
      <c r="L1713" s="14">
        <f>IF($E1713="","",IFERROR(INDEX('01_Cad_Pecas'!$I$2:$I$5000,MATCH($E1713,'01_Cad_Pecas'!$D$2:$D$5000,0)),IFERROR(INDEX('01_Cad_Pecas'!$I$2:$I$5000,MATCH(VALUE($E1713),'01_Cad_Pecas'!$D$2:$D$5000,0)),"")))</f>
        <v>9.375E-2</v>
      </c>
      <c r="M1713" s="14">
        <f t="shared" si="241"/>
        <v>1.4750000000000001</v>
      </c>
      <c r="N1713" s="9">
        <v>46203</v>
      </c>
      <c r="O1713" s="9">
        <v>4</v>
      </c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1"/>
      <c r="AB1713" s="14" t="str">
        <f t="shared" si="242"/>
        <v>10204|46 SECCIONADORA 1</v>
      </c>
      <c r="AC1713" t="str">
        <f t="shared" si="243"/>
        <v>|10204|</v>
      </c>
      <c r="AD1713" t="str">
        <f t="shared" si="244"/>
        <v>46 SECCIONADORA 1</v>
      </c>
    </row>
    <row r="1714" spans="1:30" ht="24" customHeight="1" x14ac:dyDescent="0.35">
      <c r="A1714" s="35">
        <v>46203</v>
      </c>
      <c r="B1714" s="14" t="s">
        <v>3093</v>
      </c>
      <c r="C1714" s="14"/>
      <c r="D1714" s="14" t="s">
        <v>3052</v>
      </c>
      <c r="E1714" s="14" t="s">
        <v>3432</v>
      </c>
      <c r="F1714" s="14" t="s">
        <v>3205</v>
      </c>
      <c r="G1714" s="14" t="s">
        <v>3052</v>
      </c>
      <c r="H1714" s="14" t="s">
        <v>3052</v>
      </c>
      <c r="I1714" s="9" t="s">
        <v>3052</v>
      </c>
      <c r="J1714" s="9">
        <v>8</v>
      </c>
      <c r="K1714" s="14">
        <f>IF($E1714="","",IFERROR(INDEX('01_Cad_Pecas'!$H$2:$H$5000,MATCH($E1714,'01_Cad_Pecas'!$D$2:$D$5000,0)),IFERROR(INDEX('01_Cad_Pecas'!$H$2:$H$5000,MATCH(VALUE($E1714),'01_Cad_Pecas'!$D$2:$D$5000,0)),"")))</f>
        <v>1.1000000000000001</v>
      </c>
      <c r="L1714" s="14">
        <f>IF($E1714="","",IFERROR(INDEX('01_Cad_Pecas'!$I$2:$I$5000,MATCH($E1714,'01_Cad_Pecas'!$D$2:$D$5000,0)),IFERROR(INDEX('01_Cad_Pecas'!$I$2:$I$5000,MATCH(VALUE($E1714),'01_Cad_Pecas'!$D$2:$D$5000,0)),"")))</f>
        <v>9.375E-2</v>
      </c>
      <c r="M1714" s="14">
        <f t="shared" si="241"/>
        <v>1.85</v>
      </c>
      <c r="N1714" s="9">
        <v>46203</v>
      </c>
      <c r="O1714" s="9">
        <v>8</v>
      </c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1"/>
      <c r="AB1714" s="14" t="str">
        <f t="shared" si="242"/>
        <v>10204|46 SECCIONADORA 1</v>
      </c>
      <c r="AC1714" t="str">
        <f t="shared" si="243"/>
        <v>|10204|</v>
      </c>
      <c r="AD1714" t="str">
        <f t="shared" si="244"/>
        <v>46 SECCIONADORA 1</v>
      </c>
    </row>
    <row r="1715" spans="1:30" ht="24" customHeight="1" x14ac:dyDescent="0.35">
      <c r="A1715" s="35">
        <v>46203</v>
      </c>
      <c r="B1715" s="14" t="s">
        <v>3093</v>
      </c>
      <c r="C1715" s="14"/>
      <c r="D1715" s="14" t="s">
        <v>3052</v>
      </c>
      <c r="E1715" s="14" t="s">
        <v>3433</v>
      </c>
      <c r="F1715" s="14" t="s">
        <v>3206</v>
      </c>
      <c r="G1715" s="14" t="s">
        <v>3052</v>
      </c>
      <c r="H1715" s="14" t="s">
        <v>3052</v>
      </c>
      <c r="I1715" s="9" t="s">
        <v>3052</v>
      </c>
      <c r="J1715" s="9">
        <v>8</v>
      </c>
      <c r="K1715" s="14">
        <f>IF($E1715="","",IFERROR(INDEX('01_Cad_Pecas'!$H$2:$H$5000,MATCH($E1715,'01_Cad_Pecas'!$D$2:$D$5000,0)),IFERROR(INDEX('01_Cad_Pecas'!$H$2:$H$5000,MATCH(VALUE($E1715),'01_Cad_Pecas'!$D$2:$D$5000,0)),"")))</f>
        <v>1.1000000000000001</v>
      </c>
      <c r="L1715" s="14">
        <f>IF($E1715="","",IFERROR(INDEX('01_Cad_Pecas'!$I$2:$I$5000,MATCH($E1715,'01_Cad_Pecas'!$D$2:$D$5000,0)),IFERROR(INDEX('01_Cad_Pecas'!$I$2:$I$5000,MATCH(VALUE($E1715),'01_Cad_Pecas'!$D$2:$D$5000,0)),"")))</f>
        <v>9.375E-2</v>
      </c>
      <c r="M1715" s="14">
        <f t="shared" si="241"/>
        <v>1.85</v>
      </c>
      <c r="N1715" s="9">
        <v>46203</v>
      </c>
      <c r="O1715" s="9">
        <v>8</v>
      </c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1"/>
      <c r="AB1715" s="14" t="str">
        <f t="shared" si="242"/>
        <v>10204|46 SECCIONADORA 1</v>
      </c>
      <c r="AC1715" t="str">
        <f t="shared" si="243"/>
        <v>|10204|</v>
      </c>
      <c r="AD1715" t="str">
        <f t="shared" si="244"/>
        <v>46 SECCIONADORA 1</v>
      </c>
    </row>
    <row r="1716" spans="1:30" ht="24" customHeight="1" x14ac:dyDescent="0.35">
      <c r="A1716" s="35">
        <v>46203</v>
      </c>
      <c r="B1716" s="14" t="s">
        <v>3093</v>
      </c>
      <c r="C1716" s="14"/>
      <c r="D1716" s="14" t="s">
        <v>3052</v>
      </c>
      <c r="E1716" s="14" t="s">
        <v>3408</v>
      </c>
      <c r="F1716" s="14" t="s">
        <v>2939</v>
      </c>
      <c r="G1716" s="14" t="s">
        <v>3052</v>
      </c>
      <c r="H1716" s="14" t="s">
        <v>3052</v>
      </c>
      <c r="I1716" s="9" t="s">
        <v>3052</v>
      </c>
      <c r="J1716" s="9">
        <v>48</v>
      </c>
      <c r="K1716" s="14">
        <f>IF($E1716="","",IFERROR(INDEX('01_Cad_Pecas'!$H$2:$H$5000,MATCH($E1716,'01_Cad_Pecas'!$D$2:$D$5000,0)),IFERROR(INDEX('01_Cad_Pecas'!$H$2:$H$5000,MATCH(VALUE($E1716),'01_Cad_Pecas'!$D$2:$D$5000,0)),"")))</f>
        <v>3</v>
      </c>
      <c r="L1716" s="14">
        <f>IF($E1716="","",IFERROR(INDEX('01_Cad_Pecas'!$I$2:$I$5000,MATCH($E1716,'01_Cad_Pecas'!$D$2:$D$5000,0)),IFERROR(INDEX('01_Cad_Pecas'!$I$2:$I$5000,MATCH(VALUE($E1716),'01_Cad_Pecas'!$D$2:$D$5000,0)),"")))</f>
        <v>6.7799999999999999E-2</v>
      </c>
      <c r="M1716" s="14">
        <f t="shared" si="241"/>
        <v>6.2544000000000004</v>
      </c>
      <c r="N1716" s="9">
        <v>46203</v>
      </c>
      <c r="O1716" s="9">
        <v>48</v>
      </c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1"/>
      <c r="AB1716" s="14" t="str">
        <f t="shared" si="242"/>
        <v>10204|46 SECCIONADORA 1</v>
      </c>
      <c r="AC1716" t="str">
        <f t="shared" si="243"/>
        <v>|10204|</v>
      </c>
      <c r="AD1716" t="str">
        <f t="shared" si="244"/>
        <v>46 SECCIONADORA 1</v>
      </c>
    </row>
    <row r="1717" spans="1:30" ht="24" customHeight="1" x14ac:dyDescent="0.35">
      <c r="A1717" s="35">
        <v>46203</v>
      </c>
      <c r="B1717" s="14" t="s">
        <v>3093</v>
      </c>
      <c r="C1717" s="14"/>
      <c r="D1717" s="14" t="s">
        <v>3052</v>
      </c>
      <c r="E1717" s="14" t="s">
        <v>3567</v>
      </c>
      <c r="F1717" s="14" t="s">
        <v>3276</v>
      </c>
      <c r="G1717" s="14" t="s">
        <v>3052</v>
      </c>
      <c r="H1717" s="14" t="s">
        <v>3052</v>
      </c>
      <c r="I1717" s="9" t="s">
        <v>3052</v>
      </c>
      <c r="J1717" s="9">
        <v>8</v>
      </c>
      <c r="K1717" s="14">
        <f>IF($E1717="","",IFERROR(INDEX('01_Cad_Pecas'!$H$2:$H$5000,MATCH($E1717,'01_Cad_Pecas'!$D$2:$D$5000,0)),IFERROR(INDEX('01_Cad_Pecas'!$H$2:$H$5000,MATCH(VALUE($E1717),'01_Cad_Pecas'!$D$2:$D$5000,0)),"")))</f>
        <v>1.1000000000000001</v>
      </c>
      <c r="L1717" s="14">
        <f>IF($E1717="","",IFERROR(INDEX('01_Cad_Pecas'!$I$2:$I$5000,MATCH($E1717,'01_Cad_Pecas'!$D$2:$D$5000,0)),IFERROR(INDEX('01_Cad_Pecas'!$I$2:$I$5000,MATCH(VALUE($E1717),'01_Cad_Pecas'!$D$2:$D$5000,0)),"")))</f>
        <v>9.375E-2</v>
      </c>
      <c r="M1717" s="14">
        <f t="shared" si="241"/>
        <v>1.85</v>
      </c>
      <c r="N1717" s="9">
        <v>46203</v>
      </c>
      <c r="O1717" s="9">
        <v>8</v>
      </c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1"/>
      <c r="AB1717" s="14" t="str">
        <f t="shared" si="242"/>
        <v>10204|46 SECCIONADORA 1</v>
      </c>
      <c r="AC1717" t="str">
        <f t="shared" si="243"/>
        <v>|10204|</v>
      </c>
      <c r="AD1717" t="str">
        <f t="shared" si="244"/>
        <v>46 SECCIONADORA 1</v>
      </c>
    </row>
    <row r="1718" spans="1:30" ht="24" customHeight="1" x14ac:dyDescent="0.35">
      <c r="A1718" s="35">
        <v>46203</v>
      </c>
      <c r="B1718" s="14" t="s">
        <v>3093</v>
      </c>
      <c r="C1718" s="14"/>
      <c r="D1718" s="14" t="s">
        <v>3052</v>
      </c>
      <c r="E1718" s="14" t="s">
        <v>3568</v>
      </c>
      <c r="F1718" s="14" t="s">
        <v>3277</v>
      </c>
      <c r="G1718" s="14" t="s">
        <v>3052</v>
      </c>
      <c r="H1718" s="14" t="s">
        <v>3052</v>
      </c>
      <c r="I1718" s="9" t="s">
        <v>3052</v>
      </c>
      <c r="J1718" s="9">
        <v>8</v>
      </c>
      <c r="K1718" s="14">
        <f>IF($E1718="","",IFERROR(INDEX('01_Cad_Pecas'!$H$2:$H$5000,MATCH($E1718,'01_Cad_Pecas'!$D$2:$D$5000,0)),IFERROR(INDEX('01_Cad_Pecas'!$H$2:$H$5000,MATCH(VALUE($E1718),'01_Cad_Pecas'!$D$2:$D$5000,0)),"")))</f>
        <v>1.1000000000000001</v>
      </c>
      <c r="L1718" s="14">
        <f>IF($E1718="","",IFERROR(INDEX('01_Cad_Pecas'!$I$2:$I$5000,MATCH($E1718,'01_Cad_Pecas'!$D$2:$D$5000,0)),IFERROR(INDEX('01_Cad_Pecas'!$I$2:$I$5000,MATCH(VALUE($E1718),'01_Cad_Pecas'!$D$2:$D$5000,0)),"")))</f>
        <v>9.375E-2</v>
      </c>
      <c r="M1718" s="14">
        <f t="shared" si="241"/>
        <v>1.85</v>
      </c>
      <c r="N1718" s="9">
        <v>46203</v>
      </c>
      <c r="O1718" s="9">
        <v>8</v>
      </c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1"/>
      <c r="AB1718" s="14" t="str">
        <f t="shared" si="242"/>
        <v>10204|46 SECCIONADORA 1</v>
      </c>
      <c r="AC1718" t="str">
        <f t="shared" si="243"/>
        <v>|10204|</v>
      </c>
      <c r="AD1718" t="str">
        <f t="shared" si="244"/>
        <v>46 SECCIONADORA 1</v>
      </c>
    </row>
    <row r="1719" spans="1:30" ht="24" customHeight="1" x14ac:dyDescent="0.35">
      <c r="A1719" s="35">
        <v>46203</v>
      </c>
      <c r="B1719" s="14" t="s">
        <v>3093</v>
      </c>
      <c r="C1719" s="14"/>
      <c r="D1719" s="14" t="s">
        <v>3052</v>
      </c>
      <c r="E1719" s="14" t="s">
        <v>3434</v>
      </c>
      <c r="F1719" s="14" t="s">
        <v>2937</v>
      </c>
      <c r="G1719" s="14" t="s">
        <v>3052</v>
      </c>
      <c r="H1719" s="14" t="s">
        <v>3052</v>
      </c>
      <c r="I1719" s="9" t="s">
        <v>3052</v>
      </c>
      <c r="J1719" s="9">
        <v>4</v>
      </c>
      <c r="K1719" s="14">
        <f>IF($E1719="","",IFERROR(INDEX('01_Cad_Pecas'!$H$2:$H$5000,MATCH($E1719,'01_Cad_Pecas'!$D$2:$D$5000,0)),IFERROR(INDEX('01_Cad_Pecas'!$H$2:$H$5000,MATCH(VALUE($E1719),'01_Cad_Pecas'!$D$2:$D$5000,0)),"")))</f>
        <v>3</v>
      </c>
      <c r="L1719" s="14">
        <f>IF($E1719="","",IFERROR(INDEX('01_Cad_Pecas'!$I$2:$I$5000,MATCH($E1719,'01_Cad_Pecas'!$D$2:$D$5000,0)),IFERROR(INDEX('01_Cad_Pecas'!$I$2:$I$5000,MATCH(VALUE($E1719),'01_Cad_Pecas'!$D$2:$D$5000,0)),"")))</f>
        <v>6.7799999999999999E-2</v>
      </c>
      <c r="M1719" s="14">
        <f t="shared" si="241"/>
        <v>3.2711999999999999</v>
      </c>
      <c r="N1719" s="9">
        <v>46203</v>
      </c>
      <c r="O1719" s="9">
        <v>4</v>
      </c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1"/>
      <c r="AB1719" s="14" t="str">
        <f t="shared" si="242"/>
        <v>10204|46 SECCIONADORA 1</v>
      </c>
      <c r="AC1719" t="str">
        <f t="shared" si="243"/>
        <v>|10204|</v>
      </c>
      <c r="AD1719" t="str">
        <f t="shared" si="244"/>
        <v>46 SECCIONADORA 1</v>
      </c>
    </row>
    <row r="1720" spans="1:30" ht="24" customHeight="1" x14ac:dyDescent="0.35">
      <c r="A1720" s="35">
        <v>46203</v>
      </c>
      <c r="B1720" s="14" t="s">
        <v>3093</v>
      </c>
      <c r="C1720" s="14"/>
      <c r="D1720" s="14" t="s">
        <v>3052</v>
      </c>
      <c r="E1720" s="14" t="s">
        <v>3435</v>
      </c>
      <c r="F1720" s="14" t="s">
        <v>3207</v>
      </c>
      <c r="G1720" s="14" t="s">
        <v>3052</v>
      </c>
      <c r="H1720" s="14" t="s">
        <v>3052</v>
      </c>
      <c r="I1720" s="9" t="s">
        <v>3052</v>
      </c>
      <c r="J1720" s="9">
        <v>8</v>
      </c>
      <c r="K1720" s="14">
        <f>IF($E1720="","",IFERROR(INDEX('01_Cad_Pecas'!$H$2:$H$5000,MATCH($E1720,'01_Cad_Pecas'!$D$2:$D$5000,0)),IFERROR(INDEX('01_Cad_Pecas'!$H$2:$H$5000,MATCH(VALUE($E1720),'01_Cad_Pecas'!$D$2:$D$5000,0)),"")))</f>
        <v>3</v>
      </c>
      <c r="L1720" s="14">
        <f>IF($E1720="","",IFERROR(INDEX('01_Cad_Pecas'!$I$2:$I$5000,MATCH($E1720,'01_Cad_Pecas'!$D$2:$D$5000,0)),IFERROR(INDEX('01_Cad_Pecas'!$I$2:$I$5000,MATCH(VALUE($E1720),'01_Cad_Pecas'!$D$2:$D$5000,0)),"")))</f>
        <v>6.7799999999999999E-2</v>
      </c>
      <c r="M1720" s="14">
        <f t="shared" si="241"/>
        <v>3.5423999999999998</v>
      </c>
      <c r="N1720" s="9">
        <v>46203</v>
      </c>
      <c r="O1720" s="9">
        <v>8</v>
      </c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1"/>
      <c r="AB1720" s="14" t="str">
        <f t="shared" si="242"/>
        <v>10204|46 SECCIONADORA 1</v>
      </c>
      <c r="AC1720" t="str">
        <f t="shared" si="243"/>
        <v>|10204|</v>
      </c>
      <c r="AD1720" t="str">
        <f t="shared" si="244"/>
        <v>46 SECCIONADORA 1</v>
      </c>
    </row>
    <row r="1721" spans="1:30" ht="24" customHeight="1" x14ac:dyDescent="0.35">
      <c r="A1721" s="35">
        <v>46203</v>
      </c>
      <c r="B1721" s="14" t="s">
        <v>3093</v>
      </c>
      <c r="C1721" s="14"/>
      <c r="D1721" s="14" t="s">
        <v>3052</v>
      </c>
      <c r="E1721" s="14" t="s">
        <v>3588</v>
      </c>
      <c r="F1721" s="14" t="s">
        <v>3589</v>
      </c>
      <c r="G1721" s="14" t="s">
        <v>3052</v>
      </c>
      <c r="H1721" s="14" t="s">
        <v>3052</v>
      </c>
      <c r="I1721" s="9" t="s">
        <v>3052</v>
      </c>
      <c r="J1721" s="9">
        <v>10</v>
      </c>
      <c r="K1721" s="14">
        <f>IF($E1721="","",IFERROR(INDEX('01_Cad_Pecas'!$H$2:$H$5000,MATCH($E1721,'01_Cad_Pecas'!$D$2:$D$5000,0)),IFERROR(INDEX('01_Cad_Pecas'!$H$2:$H$5000,MATCH(VALUE($E1721),'01_Cad_Pecas'!$D$2:$D$5000,0)),"")))</f>
        <v>1.1000000000000001</v>
      </c>
      <c r="L1721" s="14">
        <f>IF($E1721="","",IFERROR(INDEX('01_Cad_Pecas'!$I$2:$I$5000,MATCH($E1721,'01_Cad_Pecas'!$D$2:$D$5000,0)),IFERROR(INDEX('01_Cad_Pecas'!$I$2:$I$5000,MATCH(VALUE($E1721),'01_Cad_Pecas'!$D$2:$D$5000,0)),"")))</f>
        <v>9.375E-2</v>
      </c>
      <c r="M1721" s="14">
        <f t="shared" si="241"/>
        <v>2.0375000000000001</v>
      </c>
      <c r="N1721" s="9">
        <v>46203</v>
      </c>
      <c r="O1721" s="9">
        <v>10</v>
      </c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1"/>
      <c r="AB1721" s="14" t="str">
        <f t="shared" si="242"/>
        <v>10204|46 SECCIONADORA 1</v>
      </c>
      <c r="AC1721" t="str">
        <f t="shared" si="243"/>
        <v>|10204|</v>
      </c>
      <c r="AD1721" t="str">
        <f t="shared" si="244"/>
        <v>46 SECCIONADORA 1</v>
      </c>
    </row>
    <row r="1722" spans="1:30" ht="24" customHeight="1" x14ac:dyDescent="0.35">
      <c r="A1722" s="35">
        <v>46205</v>
      </c>
      <c r="B1722" s="14" t="s">
        <v>3094</v>
      </c>
      <c r="C1722" s="14"/>
      <c r="D1722" s="14" t="s">
        <v>3052</v>
      </c>
      <c r="E1722" s="14" t="s">
        <v>3591</v>
      </c>
      <c r="F1722" s="14" t="s">
        <v>3319</v>
      </c>
      <c r="G1722" s="14" t="s">
        <v>3052</v>
      </c>
      <c r="H1722" s="14" t="s">
        <v>3052</v>
      </c>
      <c r="I1722" s="9" t="s">
        <v>3052</v>
      </c>
      <c r="J1722" s="9">
        <v>280</v>
      </c>
      <c r="K1722" s="14">
        <f>IF($E1722="","",IFERROR(INDEX('01_Cad_Pecas'!$H$2:$H$5000,MATCH($E1722,'01_Cad_Pecas'!$D$2:$D$5000,0)),IFERROR(INDEX('01_Cad_Pecas'!$H$2:$H$5000,MATCH(VALUE($E1722),'01_Cad_Pecas'!$D$2:$D$5000,0)),"")))</f>
        <v>1.1000000000000001</v>
      </c>
      <c r="L1722" s="14">
        <f>IF($E1722="","",IFERROR(INDEX('01_Cad_Pecas'!$I$2:$I$5000,MATCH($E1722,'01_Cad_Pecas'!$D$2:$D$5000,0)),IFERROR(INDEX('01_Cad_Pecas'!$I$2:$I$5000,MATCH(VALUE($E1722),'01_Cad_Pecas'!$D$2:$D$5000,0)),"")))</f>
        <v>9.375E-2</v>
      </c>
      <c r="M1722" s="14">
        <f t="shared" si="241"/>
        <v>27.35</v>
      </c>
      <c r="N1722" s="9">
        <v>46205</v>
      </c>
      <c r="O1722" s="9">
        <v>280</v>
      </c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1"/>
      <c r="AB1722" s="14" t="str">
        <f t="shared" si="242"/>
        <v>10210|46 SECCIONADORA 1</v>
      </c>
      <c r="AC1722" t="str">
        <f t="shared" si="243"/>
        <v>|10210|</v>
      </c>
      <c r="AD1722" t="str">
        <f t="shared" si="244"/>
        <v>46 SECCIONADORA 1</v>
      </c>
    </row>
    <row r="1723" spans="1:30" ht="24" customHeight="1" x14ac:dyDescent="0.35">
      <c r="A1723" s="35">
        <v>46205</v>
      </c>
      <c r="B1723" s="14" t="s">
        <v>3094</v>
      </c>
      <c r="C1723" s="14"/>
      <c r="D1723" s="14" t="s">
        <v>3052</v>
      </c>
      <c r="E1723" s="14" t="s">
        <v>3438</v>
      </c>
      <c r="F1723" s="14" t="s">
        <v>3186</v>
      </c>
      <c r="G1723" s="14" t="s">
        <v>3052</v>
      </c>
      <c r="H1723" s="14" t="s">
        <v>3052</v>
      </c>
      <c r="I1723" s="9" t="s">
        <v>3052</v>
      </c>
      <c r="J1723" s="9">
        <v>90</v>
      </c>
      <c r="K1723" s="14">
        <f>IF($E1723="","",IFERROR(INDEX('01_Cad_Pecas'!$H$2:$H$5000,MATCH($E1723,'01_Cad_Pecas'!$D$2:$D$5000,0)),IFERROR(INDEX('01_Cad_Pecas'!$H$2:$H$5000,MATCH(VALUE($E1723),'01_Cad_Pecas'!$D$2:$D$5000,0)),"")))</f>
        <v>1.1000000000000001</v>
      </c>
      <c r="L1723" s="14">
        <f>IF($E1723="","",IFERROR(INDEX('01_Cad_Pecas'!$I$2:$I$5000,MATCH($E1723,'01_Cad_Pecas'!$D$2:$D$5000,0)),IFERROR(INDEX('01_Cad_Pecas'!$I$2:$I$5000,MATCH(VALUE($E1723),'01_Cad_Pecas'!$D$2:$D$5000,0)),"")))</f>
        <v>9.375E-2</v>
      </c>
      <c r="M1723" s="14">
        <f t="shared" si="241"/>
        <v>9.5374999999999996</v>
      </c>
      <c r="N1723" s="9">
        <v>46205</v>
      </c>
      <c r="O1723" s="9">
        <v>90</v>
      </c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1"/>
      <c r="AB1723" s="14" t="str">
        <f t="shared" si="242"/>
        <v>10210|46 SECCIONADORA 1</v>
      </c>
      <c r="AC1723" t="str">
        <f t="shared" si="243"/>
        <v>|10210|</v>
      </c>
      <c r="AD1723" t="str">
        <f t="shared" si="244"/>
        <v>46 SECCIONADORA 1</v>
      </c>
    </row>
    <row r="1724" spans="1:30" ht="24" customHeight="1" x14ac:dyDescent="0.35">
      <c r="A1724" s="35">
        <v>46205</v>
      </c>
      <c r="B1724" s="14" t="s">
        <v>3094</v>
      </c>
      <c r="C1724" s="14"/>
      <c r="D1724" s="14" t="s">
        <v>3052</v>
      </c>
      <c r="E1724" s="14" t="s">
        <v>3592</v>
      </c>
      <c r="F1724" s="14" t="s">
        <v>3320</v>
      </c>
      <c r="G1724" s="14" t="s">
        <v>3052</v>
      </c>
      <c r="H1724" s="14" t="s">
        <v>3052</v>
      </c>
      <c r="I1724" s="9" t="s">
        <v>3052</v>
      </c>
      <c r="J1724" s="9">
        <v>180</v>
      </c>
      <c r="K1724" s="14">
        <f>IF($E1724="","",IFERROR(INDEX('01_Cad_Pecas'!$H$2:$H$5000,MATCH($E1724,'01_Cad_Pecas'!$D$2:$D$5000,0)),IFERROR(INDEX('01_Cad_Pecas'!$H$2:$H$5000,MATCH(VALUE($E1724),'01_Cad_Pecas'!$D$2:$D$5000,0)),"")))</f>
        <v>1.1000000000000001</v>
      </c>
      <c r="L1724" s="14">
        <f>IF($E1724="","",IFERROR(INDEX('01_Cad_Pecas'!$I$2:$I$5000,MATCH($E1724,'01_Cad_Pecas'!$D$2:$D$5000,0)),IFERROR(INDEX('01_Cad_Pecas'!$I$2:$I$5000,MATCH(VALUE($E1724),'01_Cad_Pecas'!$D$2:$D$5000,0)),"")))</f>
        <v>9.375E-2</v>
      </c>
      <c r="M1724" s="14">
        <f t="shared" si="241"/>
        <v>17.975000000000001</v>
      </c>
      <c r="N1724" s="9">
        <v>46205</v>
      </c>
      <c r="O1724" s="9">
        <v>180</v>
      </c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1"/>
      <c r="AB1724" s="14" t="str">
        <f t="shared" si="242"/>
        <v>10210|46 SECCIONADORA 1</v>
      </c>
      <c r="AC1724" t="str">
        <f t="shared" si="243"/>
        <v>|10210|</v>
      </c>
      <c r="AD1724" t="str">
        <f t="shared" si="244"/>
        <v>46 SECCIONADORA 1</v>
      </c>
    </row>
    <row r="1725" spans="1:30" ht="24" customHeight="1" x14ac:dyDescent="0.35">
      <c r="A1725" s="35">
        <v>46205</v>
      </c>
      <c r="B1725" s="14" t="s">
        <v>3094</v>
      </c>
      <c r="C1725" s="14"/>
      <c r="D1725" s="14" t="s">
        <v>3052</v>
      </c>
      <c r="E1725" s="14" t="s">
        <v>3439</v>
      </c>
      <c r="F1725" s="14" t="s">
        <v>3187</v>
      </c>
      <c r="G1725" s="14" t="s">
        <v>3052</v>
      </c>
      <c r="H1725" s="14" t="s">
        <v>3052</v>
      </c>
      <c r="I1725" s="9" t="s">
        <v>3052</v>
      </c>
      <c r="J1725" s="9">
        <v>50</v>
      </c>
      <c r="K1725" s="14">
        <f>IF($E1725="","",IFERROR(INDEX('01_Cad_Pecas'!$H$2:$H$5000,MATCH($E1725,'01_Cad_Pecas'!$D$2:$D$5000,0)),IFERROR(INDEX('01_Cad_Pecas'!$H$2:$H$5000,MATCH(VALUE($E1725),'01_Cad_Pecas'!$D$2:$D$5000,0)),"")))</f>
        <v>1.1000000000000001</v>
      </c>
      <c r="L1725" s="14">
        <f>IF($E1725="","",IFERROR(INDEX('01_Cad_Pecas'!$I$2:$I$5000,MATCH($E1725,'01_Cad_Pecas'!$D$2:$D$5000,0)),IFERROR(INDEX('01_Cad_Pecas'!$I$2:$I$5000,MATCH(VALUE($E1725),'01_Cad_Pecas'!$D$2:$D$5000,0)),"")))</f>
        <v>9.375E-2</v>
      </c>
      <c r="M1725" s="14">
        <f t="shared" si="241"/>
        <v>5.7874999999999996</v>
      </c>
      <c r="N1725" s="9">
        <v>46205</v>
      </c>
      <c r="O1725" s="9">
        <v>50</v>
      </c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1"/>
      <c r="AB1725" s="14" t="str">
        <f t="shared" si="242"/>
        <v>10210|46 SECCIONADORA 1</v>
      </c>
      <c r="AC1725" t="str">
        <f t="shared" si="243"/>
        <v>|10210|</v>
      </c>
      <c r="AD1725" t="str">
        <f t="shared" si="244"/>
        <v>46 SECCIONADORA 1</v>
      </c>
    </row>
    <row r="1726" spans="1:30" ht="24" customHeight="1" x14ac:dyDescent="0.35">
      <c r="A1726" s="35">
        <v>46205</v>
      </c>
      <c r="B1726" s="14" t="s">
        <v>3094</v>
      </c>
      <c r="C1726" s="14"/>
      <c r="D1726" s="14" t="s">
        <v>3052</v>
      </c>
      <c r="E1726" s="14" t="s">
        <v>3593</v>
      </c>
      <c r="F1726" s="14" t="s">
        <v>3321</v>
      </c>
      <c r="G1726" s="14" t="s">
        <v>3052</v>
      </c>
      <c r="H1726" s="14" t="s">
        <v>3052</v>
      </c>
      <c r="I1726" s="9" t="s">
        <v>3052</v>
      </c>
      <c r="J1726" s="9">
        <v>100</v>
      </c>
      <c r="K1726" s="14">
        <f>IF($E1726="","",IFERROR(INDEX('01_Cad_Pecas'!$H$2:$H$5000,MATCH($E1726,'01_Cad_Pecas'!$D$2:$D$5000,0)),IFERROR(INDEX('01_Cad_Pecas'!$H$2:$H$5000,MATCH(VALUE($E1726),'01_Cad_Pecas'!$D$2:$D$5000,0)),"")))</f>
        <v>1.1000000000000001</v>
      </c>
      <c r="L1726" s="14">
        <f>IF($E1726="","",IFERROR(INDEX('01_Cad_Pecas'!$I$2:$I$5000,MATCH($E1726,'01_Cad_Pecas'!$D$2:$D$5000,0)),IFERROR(INDEX('01_Cad_Pecas'!$I$2:$I$5000,MATCH(VALUE($E1726),'01_Cad_Pecas'!$D$2:$D$5000,0)),"")))</f>
        <v>9.375E-2</v>
      </c>
      <c r="M1726" s="14">
        <f t="shared" si="241"/>
        <v>10.475</v>
      </c>
      <c r="N1726" s="9">
        <v>46205</v>
      </c>
      <c r="O1726" s="9">
        <v>100</v>
      </c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1"/>
      <c r="AB1726" s="14" t="str">
        <f t="shared" si="242"/>
        <v>10210|46 SECCIONADORA 1</v>
      </c>
      <c r="AC1726" t="str">
        <f t="shared" si="243"/>
        <v>|10210|</v>
      </c>
      <c r="AD1726" t="str">
        <f t="shared" si="244"/>
        <v>46 SECCIONADORA 1</v>
      </c>
    </row>
    <row r="1727" spans="1:30" ht="24" customHeight="1" x14ac:dyDescent="0.35">
      <c r="A1727" s="35">
        <v>46205</v>
      </c>
      <c r="B1727" s="14" t="s">
        <v>3094</v>
      </c>
      <c r="C1727" s="14"/>
      <c r="D1727" s="14" t="s">
        <v>3052</v>
      </c>
      <c r="E1727" s="14" t="s">
        <v>3559</v>
      </c>
      <c r="F1727" s="14" t="s">
        <v>3268</v>
      </c>
      <c r="G1727" s="14" t="s">
        <v>3052</v>
      </c>
      <c r="H1727" s="14" t="s">
        <v>3052</v>
      </c>
      <c r="I1727" s="9" t="s">
        <v>3052</v>
      </c>
      <c r="J1727" s="9">
        <v>50</v>
      </c>
      <c r="K1727" s="14">
        <f>IF($E1727="","",IFERROR(INDEX('01_Cad_Pecas'!$H$2:$H$5000,MATCH($E1727,'01_Cad_Pecas'!$D$2:$D$5000,0)),IFERROR(INDEX('01_Cad_Pecas'!$H$2:$H$5000,MATCH(VALUE($E1727),'01_Cad_Pecas'!$D$2:$D$5000,0)),"")))</f>
        <v>1.1000000000000001</v>
      </c>
      <c r="L1727" s="14">
        <f>IF($E1727="","",IFERROR(INDEX('01_Cad_Pecas'!$I$2:$I$5000,MATCH($E1727,'01_Cad_Pecas'!$D$2:$D$5000,0)),IFERROR(INDEX('01_Cad_Pecas'!$I$2:$I$5000,MATCH(VALUE($E1727),'01_Cad_Pecas'!$D$2:$D$5000,0)),"")))</f>
        <v>9.375E-2</v>
      </c>
      <c r="M1727" s="14">
        <f t="shared" si="241"/>
        <v>5.7874999999999996</v>
      </c>
      <c r="N1727" s="9">
        <v>46205</v>
      </c>
      <c r="O1727" s="9">
        <v>50</v>
      </c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1"/>
      <c r="AB1727" s="14" t="str">
        <f t="shared" si="242"/>
        <v>10210|46 SECCIONADORA 1</v>
      </c>
      <c r="AC1727" t="str">
        <f t="shared" si="243"/>
        <v>|10210|</v>
      </c>
      <c r="AD1727" t="str">
        <f t="shared" si="244"/>
        <v>46 SECCIONADORA 1</v>
      </c>
    </row>
    <row r="1728" spans="1:30" ht="24" customHeight="1" x14ac:dyDescent="0.35">
      <c r="A1728" s="35">
        <v>46205</v>
      </c>
      <c r="B1728" s="14" t="s">
        <v>3094</v>
      </c>
      <c r="C1728" s="14"/>
      <c r="D1728" s="14" t="s">
        <v>3052</v>
      </c>
      <c r="E1728" s="14" t="s">
        <v>3543</v>
      </c>
      <c r="F1728" s="14" t="s">
        <v>3270</v>
      </c>
      <c r="G1728" s="14" t="s">
        <v>3052</v>
      </c>
      <c r="H1728" s="14" t="s">
        <v>3052</v>
      </c>
      <c r="I1728" s="9" t="s">
        <v>3052</v>
      </c>
      <c r="J1728" s="9">
        <v>11</v>
      </c>
      <c r="K1728" s="14">
        <f>IF($E1728="","",IFERROR(INDEX('01_Cad_Pecas'!$H$2:$H$5000,MATCH($E1728,'01_Cad_Pecas'!$D$2:$D$5000,0)),IFERROR(INDEX('01_Cad_Pecas'!$H$2:$H$5000,MATCH(VALUE($E1728),'01_Cad_Pecas'!$D$2:$D$5000,0)),"")))</f>
        <v>1.1000000000000001</v>
      </c>
      <c r="L1728" s="14">
        <f>IF($E1728="","",IFERROR(INDEX('01_Cad_Pecas'!$I$2:$I$5000,MATCH($E1728,'01_Cad_Pecas'!$D$2:$D$5000,0)),IFERROR(INDEX('01_Cad_Pecas'!$I$2:$I$5000,MATCH(VALUE($E1728),'01_Cad_Pecas'!$D$2:$D$5000,0)),"")))</f>
        <v>9.375E-2</v>
      </c>
      <c r="M1728" s="14">
        <f t="shared" si="241"/>
        <v>2.1312500000000001</v>
      </c>
      <c r="N1728" s="9">
        <v>46205</v>
      </c>
      <c r="O1728" s="9">
        <v>11</v>
      </c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1"/>
      <c r="AB1728" s="14" t="str">
        <f t="shared" si="242"/>
        <v>10210|46 SECCIONADORA 1</v>
      </c>
      <c r="AC1728" t="str">
        <f t="shared" si="243"/>
        <v>|10210|</v>
      </c>
      <c r="AD1728" t="str">
        <f t="shared" si="244"/>
        <v>46 SECCIONADORA 1</v>
      </c>
    </row>
    <row r="1729" spans="1:30" ht="24" customHeight="1" x14ac:dyDescent="0.35">
      <c r="A1729" s="35">
        <v>46205</v>
      </c>
      <c r="B1729" s="14" t="s">
        <v>3094</v>
      </c>
      <c r="C1729" s="14"/>
      <c r="D1729" s="14" t="s">
        <v>3052</v>
      </c>
      <c r="E1729" s="14" t="s">
        <v>3440</v>
      </c>
      <c r="F1729" s="14" t="s">
        <v>3441</v>
      </c>
      <c r="G1729" s="14" t="s">
        <v>3052</v>
      </c>
      <c r="H1729" s="14" t="s">
        <v>3052</v>
      </c>
      <c r="I1729" s="9" t="s">
        <v>3052</v>
      </c>
      <c r="J1729" s="9">
        <v>40</v>
      </c>
      <c r="K1729" s="14">
        <f>IF($E1729="","",IFERROR(INDEX('01_Cad_Pecas'!$H$2:$H$5000,MATCH($E1729,'01_Cad_Pecas'!$D$2:$D$5000,0)),IFERROR(INDEX('01_Cad_Pecas'!$H$2:$H$5000,MATCH(VALUE($E1729),'01_Cad_Pecas'!$D$2:$D$5000,0)),"")))</f>
        <v>1.1000000000000001</v>
      </c>
      <c r="L1729" s="14">
        <f>IF($E1729="","",IFERROR(INDEX('01_Cad_Pecas'!$I$2:$I$5000,MATCH($E1729,'01_Cad_Pecas'!$D$2:$D$5000,0)),IFERROR(INDEX('01_Cad_Pecas'!$I$2:$I$5000,MATCH(VALUE($E1729),'01_Cad_Pecas'!$D$2:$D$5000,0)),"")))</f>
        <v>9.375E-2</v>
      </c>
      <c r="M1729" s="14">
        <f t="shared" si="241"/>
        <v>4.8499999999999996</v>
      </c>
      <c r="N1729" s="9">
        <v>46205</v>
      </c>
      <c r="O1729" s="9">
        <v>40</v>
      </c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1"/>
      <c r="AB1729" s="14" t="str">
        <f t="shared" si="242"/>
        <v>10210|46 SECCIONADORA 1</v>
      </c>
      <c r="AC1729" t="str">
        <f t="shared" si="243"/>
        <v>|10210|</v>
      </c>
      <c r="AD1729" t="str">
        <f t="shared" si="244"/>
        <v>46 SECCIONADORA 1</v>
      </c>
    </row>
    <row r="1730" spans="1:30" ht="24" customHeight="1" x14ac:dyDescent="0.35">
      <c r="A1730" s="35">
        <v>46205</v>
      </c>
      <c r="B1730" s="14" t="s">
        <v>3094</v>
      </c>
      <c r="C1730" s="14"/>
      <c r="D1730" s="14" t="s">
        <v>3052</v>
      </c>
      <c r="E1730" s="14" t="s">
        <v>3569</v>
      </c>
      <c r="F1730" s="14" t="s">
        <v>3570</v>
      </c>
      <c r="G1730" s="14" t="s">
        <v>3052</v>
      </c>
      <c r="H1730" s="14" t="s">
        <v>3052</v>
      </c>
      <c r="I1730" s="9" t="s">
        <v>3052</v>
      </c>
      <c r="J1730" s="9">
        <v>80</v>
      </c>
      <c r="K1730" s="14">
        <f>IF($E1730="","",IFERROR(INDEX('01_Cad_Pecas'!$H$2:$H$5000,MATCH($E1730,'01_Cad_Pecas'!$D$2:$D$5000,0)),IFERROR(INDEX('01_Cad_Pecas'!$H$2:$H$5000,MATCH(VALUE($E1730),'01_Cad_Pecas'!$D$2:$D$5000,0)),"")))</f>
        <v>1.1000000000000001</v>
      </c>
      <c r="L1730" s="14">
        <f>IF($E1730="","",IFERROR(INDEX('01_Cad_Pecas'!$I$2:$I$5000,MATCH($E1730,'01_Cad_Pecas'!$D$2:$D$5000,0)),IFERROR(INDEX('01_Cad_Pecas'!$I$2:$I$5000,MATCH(VALUE($E1730),'01_Cad_Pecas'!$D$2:$D$5000,0)),"")))</f>
        <v>9.375E-2</v>
      </c>
      <c r="M1730" s="14">
        <f t="shared" si="241"/>
        <v>8.6</v>
      </c>
      <c r="N1730" s="9">
        <v>46205</v>
      </c>
      <c r="O1730" s="9">
        <v>80</v>
      </c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1"/>
      <c r="AB1730" s="14" t="str">
        <f t="shared" si="242"/>
        <v>10210|46 SECCIONADORA 1</v>
      </c>
      <c r="AC1730" t="str">
        <f t="shared" si="243"/>
        <v>|10210|</v>
      </c>
      <c r="AD1730" t="str">
        <f t="shared" si="244"/>
        <v>46 SECCIONADORA 1</v>
      </c>
    </row>
    <row r="1731" spans="1:30" ht="24" customHeight="1" x14ac:dyDescent="0.35">
      <c r="A1731" s="35">
        <v>46205</v>
      </c>
      <c r="B1731" s="14" t="s">
        <v>3094</v>
      </c>
      <c r="C1731" s="14"/>
      <c r="D1731" s="14" t="s">
        <v>3052</v>
      </c>
      <c r="E1731" s="14" t="s">
        <v>3571</v>
      </c>
      <c r="F1731" s="14" t="s">
        <v>3259</v>
      </c>
      <c r="G1731" s="14" t="s">
        <v>3052</v>
      </c>
      <c r="H1731" s="14" t="s">
        <v>3052</v>
      </c>
      <c r="I1731" s="9" t="s">
        <v>3052</v>
      </c>
      <c r="J1731" s="9">
        <v>100</v>
      </c>
      <c r="K1731" s="14">
        <f>IF($E1731="","",IFERROR(INDEX('01_Cad_Pecas'!$H$2:$H$5000,MATCH($E1731,'01_Cad_Pecas'!$D$2:$D$5000,0)),IFERROR(INDEX('01_Cad_Pecas'!$H$2:$H$5000,MATCH(VALUE($E1731),'01_Cad_Pecas'!$D$2:$D$5000,0)),"")))</f>
        <v>1.1000000000000001</v>
      </c>
      <c r="L1731" s="14">
        <f>IF($E1731="","",IFERROR(INDEX('01_Cad_Pecas'!$I$2:$I$5000,MATCH($E1731,'01_Cad_Pecas'!$D$2:$D$5000,0)),IFERROR(INDEX('01_Cad_Pecas'!$I$2:$I$5000,MATCH(VALUE($E1731),'01_Cad_Pecas'!$D$2:$D$5000,0)),"")))</f>
        <v>9.375E-2</v>
      </c>
      <c r="M1731" s="14">
        <f t="shared" si="241"/>
        <v>10.475</v>
      </c>
      <c r="N1731" s="9">
        <v>46205</v>
      </c>
      <c r="O1731" s="9">
        <v>100</v>
      </c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1"/>
      <c r="AB1731" s="14" t="str">
        <f t="shared" si="242"/>
        <v>10210|46 SECCIONADORA 1</v>
      </c>
      <c r="AC1731" t="str">
        <f t="shared" si="243"/>
        <v>|10210|</v>
      </c>
      <c r="AD1731" t="str">
        <f t="shared" si="244"/>
        <v>46 SECCIONADORA 1</v>
      </c>
    </row>
    <row r="1732" spans="1:30" ht="24" customHeight="1" x14ac:dyDescent="0.35">
      <c r="A1732" s="35">
        <v>46205</v>
      </c>
      <c r="B1732" s="14" t="s">
        <v>3094</v>
      </c>
      <c r="C1732" s="14"/>
      <c r="D1732" s="14" t="s">
        <v>3052</v>
      </c>
      <c r="E1732" s="14" t="s">
        <v>3572</v>
      </c>
      <c r="F1732" s="14" t="s">
        <v>3260</v>
      </c>
      <c r="G1732" s="14" t="s">
        <v>3052</v>
      </c>
      <c r="H1732" s="14" t="s">
        <v>3052</v>
      </c>
      <c r="I1732" s="9" t="s">
        <v>3052</v>
      </c>
      <c r="J1732" s="9">
        <v>280</v>
      </c>
      <c r="K1732" s="14">
        <f>IF($E1732="","",IFERROR(INDEX('01_Cad_Pecas'!$H$2:$H$5000,MATCH($E1732,'01_Cad_Pecas'!$D$2:$D$5000,0)),IFERROR(INDEX('01_Cad_Pecas'!$H$2:$H$5000,MATCH(VALUE($E1732),'01_Cad_Pecas'!$D$2:$D$5000,0)),"")))</f>
        <v>1.1000000000000001</v>
      </c>
      <c r="L1732" s="14">
        <f>IF($E1732="","",IFERROR(INDEX('01_Cad_Pecas'!$I$2:$I$5000,MATCH($E1732,'01_Cad_Pecas'!$D$2:$D$5000,0)),IFERROR(INDEX('01_Cad_Pecas'!$I$2:$I$5000,MATCH(VALUE($E1732),'01_Cad_Pecas'!$D$2:$D$5000,0)),"")))</f>
        <v>9.375E-2</v>
      </c>
      <c r="M1732" s="14">
        <f t="shared" si="241"/>
        <v>27.35</v>
      </c>
      <c r="N1732" s="9">
        <v>46205</v>
      </c>
      <c r="O1732" s="9">
        <v>280</v>
      </c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1"/>
      <c r="AB1732" s="14" t="str">
        <f t="shared" si="242"/>
        <v>10210|46 SECCIONADORA 1</v>
      </c>
      <c r="AC1732" t="str">
        <f t="shared" si="243"/>
        <v>|10210|</v>
      </c>
      <c r="AD1732" t="str">
        <f t="shared" si="244"/>
        <v>46 SECCIONADORA 1</v>
      </c>
    </row>
    <row r="1733" spans="1:30" ht="24" customHeight="1" x14ac:dyDescent="0.35">
      <c r="A1733" s="35">
        <v>46205</v>
      </c>
      <c r="B1733" s="14" t="s">
        <v>3094</v>
      </c>
      <c r="C1733" s="14"/>
      <c r="D1733" s="14" t="s">
        <v>3052</v>
      </c>
      <c r="E1733" s="14" t="s">
        <v>3573</v>
      </c>
      <c r="F1733" s="14" t="s">
        <v>3261</v>
      </c>
      <c r="G1733" s="14" t="s">
        <v>3052</v>
      </c>
      <c r="H1733" s="14" t="s">
        <v>3052</v>
      </c>
      <c r="I1733" s="9" t="s">
        <v>3052</v>
      </c>
      <c r="J1733" s="9">
        <v>180</v>
      </c>
      <c r="K1733" s="14">
        <f>IF($E1733="","",IFERROR(INDEX('01_Cad_Pecas'!$H$2:$H$5000,MATCH($E1733,'01_Cad_Pecas'!$D$2:$D$5000,0)),IFERROR(INDEX('01_Cad_Pecas'!$H$2:$H$5000,MATCH(VALUE($E1733),'01_Cad_Pecas'!$D$2:$D$5000,0)),"")))</f>
        <v>1.1000000000000001</v>
      </c>
      <c r="L1733" s="14">
        <f>IF($E1733="","",IFERROR(INDEX('01_Cad_Pecas'!$I$2:$I$5000,MATCH($E1733,'01_Cad_Pecas'!$D$2:$D$5000,0)),IFERROR(INDEX('01_Cad_Pecas'!$I$2:$I$5000,MATCH(VALUE($E1733),'01_Cad_Pecas'!$D$2:$D$5000,0)),"")))</f>
        <v>9.375E-2</v>
      </c>
      <c r="M1733" s="14">
        <f t="shared" ref="M1733:M1796" si="245">IF(OR($J1733="",$L1733=""),"",IF($K1733="",0,$K1733)+$J1733*$L1733)</f>
        <v>17.975000000000001</v>
      </c>
      <c r="N1733" s="9">
        <v>46205</v>
      </c>
      <c r="O1733" s="9">
        <v>180</v>
      </c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1"/>
      <c r="AB1733" s="14" t="str">
        <f t="shared" si="242"/>
        <v>10210|46 SECCIONADORA 1</v>
      </c>
      <c r="AC1733" t="str">
        <f t="shared" si="243"/>
        <v>|10210|</v>
      </c>
      <c r="AD1733" t="str">
        <f t="shared" si="244"/>
        <v>46 SECCIONADORA 1</v>
      </c>
    </row>
    <row r="1734" spans="1:30" ht="24" customHeight="1" x14ac:dyDescent="0.35">
      <c r="A1734" s="35">
        <v>46205</v>
      </c>
      <c r="B1734" s="14" t="s">
        <v>3094</v>
      </c>
      <c r="C1734" s="14"/>
      <c r="D1734" s="14" t="s">
        <v>3052</v>
      </c>
      <c r="E1734" s="14" t="s">
        <v>3560</v>
      </c>
      <c r="F1734" s="14" t="s">
        <v>3274</v>
      </c>
      <c r="G1734" s="14" t="s">
        <v>3052</v>
      </c>
      <c r="H1734" s="14" t="s">
        <v>3052</v>
      </c>
      <c r="I1734" s="9" t="s">
        <v>3052</v>
      </c>
      <c r="J1734" s="9">
        <v>6</v>
      </c>
      <c r="K1734" s="14">
        <f>IF($E1734="","",IFERROR(INDEX('01_Cad_Pecas'!$H$2:$H$5000,MATCH($E1734,'01_Cad_Pecas'!$D$2:$D$5000,0)),IFERROR(INDEX('01_Cad_Pecas'!$H$2:$H$5000,MATCH(VALUE($E1734),'01_Cad_Pecas'!$D$2:$D$5000,0)),"")))</f>
        <v>1.1000000000000001</v>
      </c>
      <c r="L1734" s="14">
        <f>IF($E1734="","",IFERROR(INDEX('01_Cad_Pecas'!$I$2:$I$5000,MATCH($E1734,'01_Cad_Pecas'!$D$2:$D$5000,0)),IFERROR(INDEX('01_Cad_Pecas'!$I$2:$I$5000,MATCH(VALUE($E1734),'01_Cad_Pecas'!$D$2:$D$5000,0)),"")))</f>
        <v>9.375E-2</v>
      </c>
      <c r="M1734" s="14">
        <f t="shared" si="245"/>
        <v>1.6625000000000001</v>
      </c>
      <c r="N1734" s="9">
        <v>46205</v>
      </c>
      <c r="O1734" s="9">
        <v>6</v>
      </c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1"/>
      <c r="AB1734" s="14" t="str">
        <f t="shared" si="242"/>
        <v>10210|46 SECCIONADORA 1</v>
      </c>
      <c r="AC1734" t="str">
        <f t="shared" si="243"/>
        <v>|10210|</v>
      </c>
      <c r="AD1734" t="str">
        <f t="shared" si="244"/>
        <v>46 SECCIONADORA 1</v>
      </c>
    </row>
    <row r="1735" spans="1:30" ht="24" customHeight="1" x14ac:dyDescent="0.35">
      <c r="A1735" s="35">
        <v>46205</v>
      </c>
      <c r="B1735" s="14" t="s">
        <v>3094</v>
      </c>
      <c r="C1735" s="14"/>
      <c r="D1735" s="14" t="s">
        <v>3052</v>
      </c>
      <c r="E1735" s="14" t="s">
        <v>3561</v>
      </c>
      <c r="F1735" s="14" t="s">
        <v>3562</v>
      </c>
      <c r="G1735" s="14" t="s">
        <v>3052</v>
      </c>
      <c r="H1735" s="14" t="s">
        <v>3052</v>
      </c>
      <c r="I1735" s="9" t="s">
        <v>3052</v>
      </c>
      <c r="J1735" s="9">
        <v>6</v>
      </c>
      <c r="K1735" s="14">
        <f>IF($E1735="","",IFERROR(INDEX('01_Cad_Pecas'!$H$2:$H$5000,MATCH($E1735,'01_Cad_Pecas'!$D$2:$D$5000,0)),IFERROR(INDEX('01_Cad_Pecas'!$H$2:$H$5000,MATCH(VALUE($E1735),'01_Cad_Pecas'!$D$2:$D$5000,0)),"")))</f>
        <v>1.1000000000000001</v>
      </c>
      <c r="L1735" s="14">
        <f>IF($E1735="","",IFERROR(INDEX('01_Cad_Pecas'!$I$2:$I$5000,MATCH($E1735,'01_Cad_Pecas'!$D$2:$D$5000,0)),IFERROR(INDEX('01_Cad_Pecas'!$I$2:$I$5000,MATCH(VALUE($E1735),'01_Cad_Pecas'!$D$2:$D$5000,0)),"")))</f>
        <v>9.375E-2</v>
      </c>
      <c r="M1735" s="14">
        <f t="shared" si="245"/>
        <v>1.6625000000000001</v>
      </c>
      <c r="N1735" s="9">
        <v>46205</v>
      </c>
      <c r="O1735" s="9">
        <v>6</v>
      </c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1"/>
      <c r="AB1735" s="14" t="str">
        <f t="shared" ref="AB1735:AB1798" si="246">B1735&amp;"|"&amp;I1735</f>
        <v>10210|46 SECCIONADORA 1</v>
      </c>
      <c r="AC1735" t="str">
        <f t="shared" ref="AC1735:AC1798" si="247">IF($B1735="","","|"&amp;SUBSTITUTE(TRIM(SUBSTITUTE(SUBSTITUTE(SUBSTITUTE(SUBSTITUTE(SUBSTITUTE(SUBSTITUTE(SUBSTITUTE(SUBSTITUTE(SUBSTITUTE(SUBSTITUTE(SUBSTITUTE(SUBSTITUTE(SUBSTITUTE(SUBSTITUTE(TRIM($B1735&amp;""),CHAR(10)," "),CHAR(13)," "),"."," "),";"," "),","," "),"/"," "),"+"," "),"-"," "),"  "," "),"  "," "),"  "," "),"  "," "),"  "," "),"  "," "))," ","|")&amp;"|")</f>
        <v>|10210|</v>
      </c>
      <c r="AD1735" t="str">
        <f t="shared" ref="AD1735:AD1798" si="248">TRIM($I1735&amp;"")</f>
        <v>46 SECCIONADORA 1</v>
      </c>
    </row>
    <row r="1736" spans="1:30" ht="24" customHeight="1" x14ac:dyDescent="0.35">
      <c r="A1736" s="35">
        <v>46205</v>
      </c>
      <c r="B1736" s="14" t="s">
        <v>3094</v>
      </c>
      <c r="C1736" s="14"/>
      <c r="D1736" s="14" t="s">
        <v>3052</v>
      </c>
      <c r="E1736" s="14" t="s">
        <v>3587</v>
      </c>
      <c r="F1736" s="14" t="s">
        <v>3322</v>
      </c>
      <c r="G1736" s="14" t="s">
        <v>3052</v>
      </c>
      <c r="H1736" s="14" t="s">
        <v>3052</v>
      </c>
      <c r="I1736" s="9" t="s">
        <v>3052</v>
      </c>
      <c r="J1736" s="9">
        <v>666</v>
      </c>
      <c r="K1736" s="14">
        <f>IF($E1736="","",IFERROR(INDEX('01_Cad_Pecas'!$H$2:$H$5000,MATCH($E1736,'01_Cad_Pecas'!$D$2:$D$5000,0)),IFERROR(INDEX('01_Cad_Pecas'!$H$2:$H$5000,MATCH(VALUE($E1736),'01_Cad_Pecas'!$D$2:$D$5000,0)),"")))</f>
        <v>1.1000000000000001</v>
      </c>
      <c r="L1736" s="14">
        <f>IF($E1736="","",IFERROR(INDEX('01_Cad_Pecas'!$I$2:$I$5000,MATCH($E1736,'01_Cad_Pecas'!$D$2:$D$5000,0)),IFERROR(INDEX('01_Cad_Pecas'!$I$2:$I$5000,MATCH(VALUE($E1736),'01_Cad_Pecas'!$D$2:$D$5000,0)),"")))</f>
        <v>9.375E-2</v>
      </c>
      <c r="M1736" s="14">
        <f t="shared" si="245"/>
        <v>63.537500000000001</v>
      </c>
      <c r="N1736" s="9">
        <v>46205</v>
      </c>
      <c r="O1736" s="9">
        <v>666</v>
      </c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1"/>
      <c r="AB1736" s="14" t="str">
        <f t="shared" si="246"/>
        <v>10210|46 SECCIONADORA 1</v>
      </c>
      <c r="AC1736" t="str">
        <f t="shared" si="247"/>
        <v>|10210|</v>
      </c>
      <c r="AD1736" t="str">
        <f t="shared" si="248"/>
        <v>46 SECCIONADORA 1</v>
      </c>
    </row>
    <row r="1737" spans="1:30" ht="24" customHeight="1" x14ac:dyDescent="0.35">
      <c r="A1737" s="35">
        <v>46205</v>
      </c>
      <c r="B1737" s="14" t="s">
        <v>3094</v>
      </c>
      <c r="C1737" s="14"/>
      <c r="D1737" s="14" t="s">
        <v>3052</v>
      </c>
      <c r="E1737" s="14" t="s">
        <v>3529</v>
      </c>
      <c r="F1737" s="14" t="s">
        <v>3278</v>
      </c>
      <c r="G1737" s="14" t="s">
        <v>3052</v>
      </c>
      <c r="H1737" s="14" t="s">
        <v>3052</v>
      </c>
      <c r="I1737" s="9" t="s">
        <v>3052</v>
      </c>
      <c r="J1737" s="9">
        <v>666</v>
      </c>
      <c r="K1737" s="14">
        <f>IF($E1737="","",IFERROR(INDEX('01_Cad_Pecas'!$H$2:$H$5000,MATCH($E1737,'01_Cad_Pecas'!$D$2:$D$5000,0)),IFERROR(INDEX('01_Cad_Pecas'!$H$2:$H$5000,MATCH(VALUE($E1737),'01_Cad_Pecas'!$D$2:$D$5000,0)),"")))</f>
        <v>1.1000000000000001</v>
      </c>
      <c r="L1737" s="14">
        <f>IF($E1737="","",IFERROR(INDEX('01_Cad_Pecas'!$I$2:$I$5000,MATCH($E1737,'01_Cad_Pecas'!$D$2:$D$5000,0)),IFERROR(INDEX('01_Cad_Pecas'!$I$2:$I$5000,MATCH(VALUE($E1737),'01_Cad_Pecas'!$D$2:$D$5000,0)),"")))</f>
        <v>9.375E-2</v>
      </c>
      <c r="M1737" s="14">
        <f t="shared" si="245"/>
        <v>63.537500000000001</v>
      </c>
      <c r="N1737" s="9">
        <v>46205</v>
      </c>
      <c r="O1737" s="9">
        <v>666</v>
      </c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1"/>
      <c r="AB1737" s="14" t="str">
        <f t="shared" si="246"/>
        <v>10210|46 SECCIONADORA 1</v>
      </c>
      <c r="AC1737" t="str">
        <f t="shared" si="247"/>
        <v>|10210|</v>
      </c>
      <c r="AD1737" t="str">
        <f t="shared" si="248"/>
        <v>46 SECCIONADORA 1</v>
      </c>
    </row>
    <row r="1738" spans="1:30" ht="24" customHeight="1" x14ac:dyDescent="0.35">
      <c r="A1738" s="35">
        <v>46205</v>
      </c>
      <c r="B1738" s="14" t="s">
        <v>3094</v>
      </c>
      <c r="C1738" s="14"/>
      <c r="D1738" s="14" t="s">
        <v>3052</v>
      </c>
      <c r="E1738" s="14" t="s">
        <v>3530</v>
      </c>
      <c r="F1738" s="14" t="s">
        <v>3280</v>
      </c>
      <c r="G1738" s="14" t="s">
        <v>3052</v>
      </c>
      <c r="H1738" s="14" t="s">
        <v>3052</v>
      </c>
      <c r="I1738" s="9" t="s">
        <v>3052</v>
      </c>
      <c r="J1738" s="9">
        <v>624</v>
      </c>
      <c r="K1738" s="14">
        <f>IF($E1738="","",IFERROR(INDEX('01_Cad_Pecas'!$H$2:$H$5000,MATCH($E1738,'01_Cad_Pecas'!$D$2:$D$5000,0)),IFERROR(INDEX('01_Cad_Pecas'!$H$2:$H$5000,MATCH(VALUE($E1738),'01_Cad_Pecas'!$D$2:$D$5000,0)),"")))</f>
        <v>1.1000000000000001</v>
      </c>
      <c r="L1738" s="14">
        <f>IF($E1738="","",IFERROR(INDEX('01_Cad_Pecas'!$I$2:$I$5000,MATCH($E1738,'01_Cad_Pecas'!$D$2:$D$5000,0)),IFERROR(INDEX('01_Cad_Pecas'!$I$2:$I$5000,MATCH(VALUE($E1738),'01_Cad_Pecas'!$D$2:$D$5000,0)),"")))</f>
        <v>9.375E-2</v>
      </c>
      <c r="M1738" s="14">
        <f t="shared" si="245"/>
        <v>59.6</v>
      </c>
      <c r="N1738" s="9">
        <v>46205</v>
      </c>
      <c r="O1738" s="9">
        <v>624</v>
      </c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1"/>
      <c r="AB1738" s="14" t="str">
        <f t="shared" si="246"/>
        <v>10210|46 SECCIONADORA 1</v>
      </c>
      <c r="AC1738" t="str">
        <f t="shared" si="247"/>
        <v>|10210|</v>
      </c>
      <c r="AD1738" t="str">
        <f t="shared" si="248"/>
        <v>46 SECCIONADORA 1</v>
      </c>
    </row>
    <row r="1739" spans="1:30" ht="24" customHeight="1" x14ac:dyDescent="0.35">
      <c r="A1739" s="35">
        <v>46205</v>
      </c>
      <c r="B1739" s="14" t="s">
        <v>3094</v>
      </c>
      <c r="C1739" s="14"/>
      <c r="D1739" s="14" t="s">
        <v>3052</v>
      </c>
      <c r="E1739" s="14" t="s">
        <v>3563</v>
      </c>
      <c r="F1739" s="14" t="s">
        <v>3275</v>
      </c>
      <c r="G1739" s="14" t="s">
        <v>3052</v>
      </c>
      <c r="H1739" s="14" t="s">
        <v>3052</v>
      </c>
      <c r="I1739" s="9" t="s">
        <v>3052</v>
      </c>
      <c r="J1739" s="9">
        <v>43</v>
      </c>
      <c r="K1739" s="14">
        <f>IF($E1739="","",IFERROR(INDEX('01_Cad_Pecas'!$H$2:$H$5000,MATCH($E1739,'01_Cad_Pecas'!$D$2:$D$5000,0)),IFERROR(INDEX('01_Cad_Pecas'!$H$2:$H$5000,MATCH(VALUE($E1739),'01_Cad_Pecas'!$D$2:$D$5000,0)),"")))</f>
        <v>1.1000000000000001</v>
      </c>
      <c r="L1739" s="14">
        <f>IF($E1739="","",IFERROR(INDEX('01_Cad_Pecas'!$I$2:$I$5000,MATCH($E1739,'01_Cad_Pecas'!$D$2:$D$5000,0)),IFERROR(INDEX('01_Cad_Pecas'!$I$2:$I$5000,MATCH(VALUE($E1739),'01_Cad_Pecas'!$D$2:$D$5000,0)),"")))</f>
        <v>9.375E-2</v>
      </c>
      <c r="M1739" s="14">
        <f t="shared" si="245"/>
        <v>5.1312499999999996</v>
      </c>
      <c r="N1739" s="9">
        <v>46205</v>
      </c>
      <c r="O1739" s="9">
        <v>43</v>
      </c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1"/>
      <c r="AB1739" s="14" t="str">
        <f t="shared" si="246"/>
        <v>10210|46 SECCIONADORA 1</v>
      </c>
      <c r="AC1739" t="str">
        <f t="shared" si="247"/>
        <v>|10210|</v>
      </c>
      <c r="AD1739" t="str">
        <f t="shared" si="248"/>
        <v>46 SECCIONADORA 1</v>
      </c>
    </row>
    <row r="1740" spans="1:30" ht="24" customHeight="1" x14ac:dyDescent="0.35">
      <c r="A1740" s="35">
        <v>46205</v>
      </c>
      <c r="B1740" s="14" t="s">
        <v>3094</v>
      </c>
      <c r="C1740" s="14"/>
      <c r="D1740" s="14" t="s">
        <v>3052</v>
      </c>
      <c r="E1740" s="14" t="s">
        <v>3432</v>
      </c>
      <c r="F1740" s="14" t="s">
        <v>3205</v>
      </c>
      <c r="G1740" s="14" t="s">
        <v>3052</v>
      </c>
      <c r="H1740" s="14" t="s">
        <v>3052</v>
      </c>
      <c r="I1740" s="9" t="s">
        <v>3052</v>
      </c>
      <c r="J1740" s="9">
        <v>86</v>
      </c>
      <c r="K1740" s="14">
        <f>IF($E1740="","",IFERROR(INDEX('01_Cad_Pecas'!$H$2:$H$5000,MATCH($E1740,'01_Cad_Pecas'!$D$2:$D$5000,0)),IFERROR(INDEX('01_Cad_Pecas'!$H$2:$H$5000,MATCH(VALUE($E1740),'01_Cad_Pecas'!$D$2:$D$5000,0)),"")))</f>
        <v>1.1000000000000001</v>
      </c>
      <c r="L1740" s="14">
        <f>IF($E1740="","",IFERROR(INDEX('01_Cad_Pecas'!$I$2:$I$5000,MATCH($E1740,'01_Cad_Pecas'!$D$2:$D$5000,0)),IFERROR(INDEX('01_Cad_Pecas'!$I$2:$I$5000,MATCH(VALUE($E1740),'01_Cad_Pecas'!$D$2:$D$5000,0)),"")))</f>
        <v>9.375E-2</v>
      </c>
      <c r="M1740" s="14">
        <f t="shared" si="245"/>
        <v>9.1624999999999996</v>
      </c>
      <c r="N1740" s="9">
        <v>46205</v>
      </c>
      <c r="O1740" s="9">
        <v>86</v>
      </c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1"/>
      <c r="AB1740" s="14" t="str">
        <f t="shared" si="246"/>
        <v>10210|46 SECCIONADORA 1</v>
      </c>
      <c r="AC1740" t="str">
        <f t="shared" si="247"/>
        <v>|10210|</v>
      </c>
      <c r="AD1740" t="str">
        <f t="shared" si="248"/>
        <v>46 SECCIONADORA 1</v>
      </c>
    </row>
    <row r="1741" spans="1:30" ht="24" customHeight="1" x14ac:dyDescent="0.35">
      <c r="A1741" s="35">
        <v>46205</v>
      </c>
      <c r="B1741" s="14" t="s">
        <v>3094</v>
      </c>
      <c r="C1741" s="14"/>
      <c r="D1741" s="14" t="s">
        <v>3052</v>
      </c>
      <c r="E1741" s="14" t="s">
        <v>3433</v>
      </c>
      <c r="F1741" s="14" t="s">
        <v>3206</v>
      </c>
      <c r="G1741" s="14" t="s">
        <v>3052</v>
      </c>
      <c r="H1741" s="14" t="s">
        <v>3052</v>
      </c>
      <c r="I1741" s="9" t="s">
        <v>3052</v>
      </c>
      <c r="J1741" s="9">
        <v>86</v>
      </c>
      <c r="K1741" s="14">
        <f>IF($E1741="","",IFERROR(INDEX('01_Cad_Pecas'!$H$2:$H$5000,MATCH($E1741,'01_Cad_Pecas'!$D$2:$D$5000,0)),IFERROR(INDEX('01_Cad_Pecas'!$H$2:$H$5000,MATCH(VALUE($E1741),'01_Cad_Pecas'!$D$2:$D$5000,0)),"")))</f>
        <v>1.1000000000000001</v>
      </c>
      <c r="L1741" s="14">
        <f>IF($E1741="","",IFERROR(INDEX('01_Cad_Pecas'!$I$2:$I$5000,MATCH($E1741,'01_Cad_Pecas'!$D$2:$D$5000,0)),IFERROR(INDEX('01_Cad_Pecas'!$I$2:$I$5000,MATCH(VALUE($E1741),'01_Cad_Pecas'!$D$2:$D$5000,0)),"")))</f>
        <v>9.375E-2</v>
      </c>
      <c r="M1741" s="14">
        <f t="shared" si="245"/>
        <v>9.1624999999999996</v>
      </c>
      <c r="N1741" s="9">
        <v>46205</v>
      </c>
      <c r="O1741" s="9">
        <v>86</v>
      </c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1"/>
      <c r="AB1741" s="14" t="str">
        <f t="shared" si="246"/>
        <v>10210|46 SECCIONADORA 1</v>
      </c>
      <c r="AC1741" t="str">
        <f t="shared" si="247"/>
        <v>|10210|</v>
      </c>
      <c r="AD1741" t="str">
        <f t="shared" si="248"/>
        <v>46 SECCIONADORA 1</v>
      </c>
    </row>
    <row r="1742" spans="1:30" ht="24" customHeight="1" x14ac:dyDescent="0.35">
      <c r="A1742" s="35">
        <v>46205</v>
      </c>
      <c r="B1742" s="14" t="s">
        <v>3094</v>
      </c>
      <c r="C1742" s="14"/>
      <c r="D1742" s="14" t="s">
        <v>3052</v>
      </c>
      <c r="E1742" s="14" t="s">
        <v>3564</v>
      </c>
      <c r="F1742" s="14" t="s">
        <v>1616</v>
      </c>
      <c r="G1742" s="14" t="s">
        <v>3052</v>
      </c>
      <c r="H1742" s="14" t="s">
        <v>3052</v>
      </c>
      <c r="I1742" s="9" t="s">
        <v>3052</v>
      </c>
      <c r="J1742" s="9">
        <v>80</v>
      </c>
      <c r="K1742" s="14">
        <f>IF($E1742="","",IFERROR(INDEX('01_Cad_Pecas'!$H$2:$H$5000,MATCH($E1742,'01_Cad_Pecas'!$D$2:$D$5000,0)),IFERROR(INDEX('01_Cad_Pecas'!$H$2:$H$5000,MATCH(VALUE($E1742),'01_Cad_Pecas'!$D$2:$D$5000,0)),"")))</f>
        <v>1.1000000000000001</v>
      </c>
      <c r="L1742" s="14">
        <f>IF($E1742="","",IFERROR(INDEX('01_Cad_Pecas'!$I$2:$I$5000,MATCH($E1742,'01_Cad_Pecas'!$D$2:$D$5000,0)),IFERROR(INDEX('01_Cad_Pecas'!$I$2:$I$5000,MATCH(VALUE($E1742),'01_Cad_Pecas'!$D$2:$D$5000,0)),"")))</f>
        <v>9.375E-2</v>
      </c>
      <c r="M1742" s="14">
        <f t="shared" si="245"/>
        <v>8.6</v>
      </c>
      <c r="N1742" s="9">
        <v>46205</v>
      </c>
      <c r="O1742" s="9">
        <v>80</v>
      </c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1"/>
      <c r="AB1742" s="14" t="str">
        <f t="shared" si="246"/>
        <v>10210|46 SECCIONADORA 1</v>
      </c>
      <c r="AC1742" t="str">
        <f t="shared" si="247"/>
        <v>|10210|</v>
      </c>
      <c r="AD1742" t="str">
        <f t="shared" si="248"/>
        <v>46 SECCIONADORA 1</v>
      </c>
    </row>
    <row r="1743" spans="1:30" ht="24" customHeight="1" x14ac:dyDescent="0.35">
      <c r="A1743" s="35">
        <v>46205</v>
      </c>
      <c r="B1743" s="14" t="s">
        <v>3094</v>
      </c>
      <c r="C1743" s="14"/>
      <c r="D1743" s="14" t="s">
        <v>3052</v>
      </c>
      <c r="E1743" s="14" t="s">
        <v>3565</v>
      </c>
      <c r="F1743" s="14" t="s">
        <v>1615</v>
      </c>
      <c r="G1743" s="14" t="s">
        <v>3052</v>
      </c>
      <c r="H1743" s="14" t="s">
        <v>3052</v>
      </c>
      <c r="I1743" s="9" t="s">
        <v>3052</v>
      </c>
      <c r="J1743" s="9">
        <v>80</v>
      </c>
      <c r="K1743" s="14">
        <f>IF($E1743="","",IFERROR(INDEX('01_Cad_Pecas'!$H$2:$H$5000,MATCH($E1743,'01_Cad_Pecas'!$D$2:$D$5000,0)),IFERROR(INDEX('01_Cad_Pecas'!$H$2:$H$5000,MATCH(VALUE($E1743),'01_Cad_Pecas'!$D$2:$D$5000,0)),"")))</f>
        <v>1.1000000000000001</v>
      </c>
      <c r="L1743" s="14">
        <f>IF($E1743="","",IFERROR(INDEX('01_Cad_Pecas'!$I$2:$I$5000,MATCH($E1743,'01_Cad_Pecas'!$D$2:$D$5000,0)),IFERROR(INDEX('01_Cad_Pecas'!$I$2:$I$5000,MATCH(VALUE($E1743),'01_Cad_Pecas'!$D$2:$D$5000,0)),"")))</f>
        <v>9.375E-2</v>
      </c>
      <c r="M1743" s="14">
        <f t="shared" si="245"/>
        <v>8.6</v>
      </c>
      <c r="N1743" s="9">
        <v>46205</v>
      </c>
      <c r="O1743" s="9">
        <v>80</v>
      </c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1"/>
      <c r="AB1743" s="14" t="str">
        <f t="shared" si="246"/>
        <v>10210|46 SECCIONADORA 1</v>
      </c>
      <c r="AC1743" t="str">
        <f t="shared" si="247"/>
        <v>|10210|</v>
      </c>
      <c r="AD1743" t="str">
        <f t="shared" si="248"/>
        <v>46 SECCIONADORA 1</v>
      </c>
    </row>
    <row r="1744" spans="1:30" ht="24" customHeight="1" x14ac:dyDescent="0.35">
      <c r="A1744" s="35">
        <v>46205</v>
      </c>
      <c r="B1744" s="14" t="s">
        <v>3094</v>
      </c>
      <c r="C1744" s="14"/>
      <c r="D1744" s="14" t="s">
        <v>3052</v>
      </c>
      <c r="E1744" s="14" t="s">
        <v>3442</v>
      </c>
      <c r="F1744" s="14" t="s">
        <v>1617</v>
      </c>
      <c r="G1744" s="14" t="s">
        <v>3052</v>
      </c>
      <c r="H1744" s="14" t="s">
        <v>3052</v>
      </c>
      <c r="I1744" s="9" t="s">
        <v>3052</v>
      </c>
      <c r="J1744" s="9">
        <v>40</v>
      </c>
      <c r="K1744" s="14">
        <f>IF($E1744="","",IFERROR(INDEX('01_Cad_Pecas'!$H$2:$H$5000,MATCH($E1744,'01_Cad_Pecas'!$D$2:$D$5000,0)),IFERROR(INDEX('01_Cad_Pecas'!$H$2:$H$5000,MATCH(VALUE($E1744),'01_Cad_Pecas'!$D$2:$D$5000,0)),"")))</f>
        <v>3</v>
      </c>
      <c r="L1744" s="14">
        <f>IF($E1744="","",IFERROR(INDEX('01_Cad_Pecas'!$I$2:$I$5000,MATCH($E1744,'01_Cad_Pecas'!$D$2:$D$5000,0)),IFERROR(INDEX('01_Cad_Pecas'!$I$2:$I$5000,MATCH(VALUE($E1744),'01_Cad_Pecas'!$D$2:$D$5000,0)),"")))</f>
        <v>6.7799999999999999E-2</v>
      </c>
      <c r="M1744" s="14">
        <f t="shared" si="245"/>
        <v>5.7119999999999997</v>
      </c>
      <c r="N1744" s="9">
        <v>46205</v>
      </c>
      <c r="O1744" s="9">
        <v>40</v>
      </c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1"/>
      <c r="AB1744" s="14" t="str">
        <f t="shared" si="246"/>
        <v>10210|46 SECCIONADORA 1</v>
      </c>
      <c r="AC1744" t="str">
        <f t="shared" si="247"/>
        <v>|10210|</v>
      </c>
      <c r="AD1744" t="str">
        <f t="shared" si="248"/>
        <v>46 SECCIONADORA 1</v>
      </c>
    </row>
    <row r="1745" spans="1:30" ht="24" customHeight="1" x14ac:dyDescent="0.35">
      <c r="A1745" s="35">
        <v>46205</v>
      </c>
      <c r="B1745" s="14" t="s">
        <v>3094</v>
      </c>
      <c r="C1745" s="14"/>
      <c r="D1745" s="14" t="s">
        <v>3052</v>
      </c>
      <c r="E1745" s="14" t="s">
        <v>3566</v>
      </c>
      <c r="F1745" s="14" t="s">
        <v>3262</v>
      </c>
      <c r="G1745" s="14" t="s">
        <v>3052</v>
      </c>
      <c r="H1745" s="14" t="s">
        <v>3052</v>
      </c>
      <c r="I1745" s="9" t="s">
        <v>3052</v>
      </c>
      <c r="J1745" s="9">
        <v>40</v>
      </c>
      <c r="K1745" s="14">
        <f>IF($E1745="","",IFERROR(INDEX('01_Cad_Pecas'!$H$2:$H$5000,MATCH($E1745,'01_Cad_Pecas'!$D$2:$D$5000,0)),IFERROR(INDEX('01_Cad_Pecas'!$H$2:$H$5000,MATCH(VALUE($E1745),'01_Cad_Pecas'!$D$2:$D$5000,0)),"")))</f>
        <v>1.1000000000000001</v>
      </c>
      <c r="L1745" s="14">
        <f>IF($E1745="","",IFERROR(INDEX('01_Cad_Pecas'!$I$2:$I$5000,MATCH($E1745,'01_Cad_Pecas'!$D$2:$D$5000,0)),IFERROR(INDEX('01_Cad_Pecas'!$I$2:$I$5000,MATCH(VALUE($E1745),'01_Cad_Pecas'!$D$2:$D$5000,0)),"")))</f>
        <v>9.375E-2</v>
      </c>
      <c r="M1745" s="14">
        <f t="shared" si="245"/>
        <v>4.8499999999999996</v>
      </c>
      <c r="N1745" s="9">
        <v>46205</v>
      </c>
      <c r="O1745" s="9">
        <v>40</v>
      </c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1"/>
      <c r="AB1745" s="14" t="str">
        <f t="shared" si="246"/>
        <v>10210|46 SECCIONADORA 1</v>
      </c>
      <c r="AC1745" t="str">
        <f t="shared" si="247"/>
        <v>|10210|</v>
      </c>
      <c r="AD1745" t="str">
        <f t="shared" si="248"/>
        <v>46 SECCIONADORA 1</v>
      </c>
    </row>
    <row r="1746" spans="1:30" ht="24" customHeight="1" x14ac:dyDescent="0.35">
      <c r="A1746" s="35">
        <v>46205</v>
      </c>
      <c r="B1746" s="14" t="s">
        <v>3094</v>
      </c>
      <c r="C1746" s="14"/>
      <c r="D1746" s="14" t="s">
        <v>3052</v>
      </c>
      <c r="E1746" s="14" t="s">
        <v>3408</v>
      </c>
      <c r="F1746" s="14" t="s">
        <v>2939</v>
      </c>
      <c r="G1746" s="14" t="s">
        <v>3052</v>
      </c>
      <c r="H1746" s="14" t="s">
        <v>3052</v>
      </c>
      <c r="I1746" s="9" t="s">
        <v>3052</v>
      </c>
      <c r="J1746" s="9">
        <v>436</v>
      </c>
      <c r="K1746" s="14">
        <f>IF($E1746="","",IFERROR(INDEX('01_Cad_Pecas'!$H$2:$H$5000,MATCH($E1746,'01_Cad_Pecas'!$D$2:$D$5000,0)),IFERROR(INDEX('01_Cad_Pecas'!$H$2:$H$5000,MATCH(VALUE($E1746),'01_Cad_Pecas'!$D$2:$D$5000,0)),"")))</f>
        <v>3</v>
      </c>
      <c r="L1746" s="14">
        <f>IF($E1746="","",IFERROR(INDEX('01_Cad_Pecas'!$I$2:$I$5000,MATCH($E1746,'01_Cad_Pecas'!$D$2:$D$5000,0)),IFERROR(INDEX('01_Cad_Pecas'!$I$2:$I$5000,MATCH(VALUE($E1746),'01_Cad_Pecas'!$D$2:$D$5000,0)),"")))</f>
        <v>6.7799999999999999E-2</v>
      </c>
      <c r="M1746" s="14">
        <f t="shared" si="245"/>
        <v>32.5608</v>
      </c>
      <c r="N1746" s="9">
        <v>46205</v>
      </c>
      <c r="O1746" s="9">
        <v>436</v>
      </c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1"/>
      <c r="AB1746" s="14" t="str">
        <f t="shared" si="246"/>
        <v>10210|46 SECCIONADORA 1</v>
      </c>
      <c r="AC1746" t="str">
        <f t="shared" si="247"/>
        <v>|10210|</v>
      </c>
      <c r="AD1746" t="str">
        <f t="shared" si="248"/>
        <v>46 SECCIONADORA 1</v>
      </c>
    </row>
    <row r="1747" spans="1:30" ht="24" customHeight="1" x14ac:dyDescent="0.35">
      <c r="A1747" s="35">
        <v>46205</v>
      </c>
      <c r="B1747" s="14" t="s">
        <v>3094</v>
      </c>
      <c r="C1747" s="14"/>
      <c r="D1747" s="14" t="s">
        <v>3052</v>
      </c>
      <c r="E1747" s="14" t="s">
        <v>3567</v>
      </c>
      <c r="F1747" s="14" t="s">
        <v>3276</v>
      </c>
      <c r="G1747" s="14" t="s">
        <v>3052</v>
      </c>
      <c r="H1747" s="14" t="s">
        <v>3052</v>
      </c>
      <c r="I1747" s="9" t="s">
        <v>3052</v>
      </c>
      <c r="J1747" s="9">
        <v>6</v>
      </c>
      <c r="K1747" s="14">
        <f>IF($E1747="","",IFERROR(INDEX('01_Cad_Pecas'!$H$2:$H$5000,MATCH($E1747,'01_Cad_Pecas'!$D$2:$D$5000,0)),IFERROR(INDEX('01_Cad_Pecas'!$H$2:$H$5000,MATCH(VALUE($E1747),'01_Cad_Pecas'!$D$2:$D$5000,0)),"")))</f>
        <v>1.1000000000000001</v>
      </c>
      <c r="L1747" s="14">
        <f>IF($E1747="","",IFERROR(INDEX('01_Cad_Pecas'!$I$2:$I$5000,MATCH($E1747,'01_Cad_Pecas'!$D$2:$D$5000,0)),IFERROR(INDEX('01_Cad_Pecas'!$I$2:$I$5000,MATCH(VALUE($E1747),'01_Cad_Pecas'!$D$2:$D$5000,0)),"")))</f>
        <v>9.375E-2</v>
      </c>
      <c r="M1747" s="14">
        <f t="shared" si="245"/>
        <v>1.6625000000000001</v>
      </c>
      <c r="N1747" s="9">
        <v>46205</v>
      </c>
      <c r="O1747" s="9">
        <v>6</v>
      </c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1"/>
      <c r="AB1747" s="14" t="str">
        <f t="shared" si="246"/>
        <v>10210|46 SECCIONADORA 1</v>
      </c>
      <c r="AC1747" t="str">
        <f t="shared" si="247"/>
        <v>|10210|</v>
      </c>
      <c r="AD1747" t="str">
        <f t="shared" si="248"/>
        <v>46 SECCIONADORA 1</v>
      </c>
    </row>
    <row r="1748" spans="1:30" ht="24" customHeight="1" x14ac:dyDescent="0.35">
      <c r="A1748" s="35">
        <v>46205</v>
      </c>
      <c r="B1748" s="14" t="s">
        <v>3094</v>
      </c>
      <c r="C1748" s="14"/>
      <c r="D1748" s="14" t="s">
        <v>3052</v>
      </c>
      <c r="E1748" s="14" t="s">
        <v>3568</v>
      </c>
      <c r="F1748" s="14" t="s">
        <v>3277</v>
      </c>
      <c r="G1748" s="14" t="s">
        <v>3052</v>
      </c>
      <c r="H1748" s="14" t="s">
        <v>3052</v>
      </c>
      <c r="I1748" s="9" t="s">
        <v>3052</v>
      </c>
      <c r="J1748" s="9">
        <v>6</v>
      </c>
      <c r="K1748" s="14">
        <f>IF($E1748="","",IFERROR(INDEX('01_Cad_Pecas'!$H$2:$H$5000,MATCH($E1748,'01_Cad_Pecas'!$D$2:$D$5000,0)),IFERROR(INDEX('01_Cad_Pecas'!$H$2:$H$5000,MATCH(VALUE($E1748),'01_Cad_Pecas'!$D$2:$D$5000,0)),"")))</f>
        <v>1.1000000000000001</v>
      </c>
      <c r="L1748" s="14">
        <f>IF($E1748="","",IFERROR(INDEX('01_Cad_Pecas'!$I$2:$I$5000,MATCH($E1748,'01_Cad_Pecas'!$D$2:$D$5000,0)),IFERROR(INDEX('01_Cad_Pecas'!$I$2:$I$5000,MATCH(VALUE($E1748),'01_Cad_Pecas'!$D$2:$D$5000,0)),"")))</f>
        <v>9.375E-2</v>
      </c>
      <c r="M1748" s="14">
        <f t="shared" si="245"/>
        <v>1.6625000000000001</v>
      </c>
      <c r="N1748" s="9">
        <v>46205</v>
      </c>
      <c r="O1748" s="9">
        <v>6</v>
      </c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1"/>
      <c r="AB1748" s="14" t="str">
        <f t="shared" si="246"/>
        <v>10210|46 SECCIONADORA 1</v>
      </c>
      <c r="AC1748" t="str">
        <f t="shared" si="247"/>
        <v>|10210|</v>
      </c>
      <c r="AD1748" t="str">
        <f t="shared" si="248"/>
        <v>46 SECCIONADORA 1</v>
      </c>
    </row>
    <row r="1749" spans="1:30" ht="24" customHeight="1" x14ac:dyDescent="0.35">
      <c r="A1749" s="35">
        <v>46205</v>
      </c>
      <c r="B1749" s="14" t="s">
        <v>3094</v>
      </c>
      <c r="C1749" s="14"/>
      <c r="D1749" s="14" t="s">
        <v>3052</v>
      </c>
      <c r="E1749" s="14" t="s">
        <v>3434</v>
      </c>
      <c r="F1749" s="14" t="s">
        <v>2937</v>
      </c>
      <c r="G1749" s="14" t="s">
        <v>3052</v>
      </c>
      <c r="H1749" s="14" t="s">
        <v>3052</v>
      </c>
      <c r="I1749" s="9" t="s">
        <v>3052</v>
      </c>
      <c r="J1749" s="9">
        <v>3</v>
      </c>
      <c r="K1749" s="14">
        <f>IF($E1749="","",IFERROR(INDEX('01_Cad_Pecas'!$H$2:$H$5000,MATCH($E1749,'01_Cad_Pecas'!$D$2:$D$5000,0)),IFERROR(INDEX('01_Cad_Pecas'!$H$2:$H$5000,MATCH(VALUE($E1749),'01_Cad_Pecas'!$D$2:$D$5000,0)),"")))</f>
        <v>3</v>
      </c>
      <c r="L1749" s="14">
        <f>IF($E1749="","",IFERROR(INDEX('01_Cad_Pecas'!$I$2:$I$5000,MATCH($E1749,'01_Cad_Pecas'!$D$2:$D$5000,0)),IFERROR(INDEX('01_Cad_Pecas'!$I$2:$I$5000,MATCH(VALUE($E1749),'01_Cad_Pecas'!$D$2:$D$5000,0)),"")))</f>
        <v>6.7799999999999999E-2</v>
      </c>
      <c r="M1749" s="14">
        <f t="shared" si="245"/>
        <v>3.2033999999999998</v>
      </c>
      <c r="N1749" s="9">
        <v>46205</v>
      </c>
      <c r="O1749" s="9">
        <v>3</v>
      </c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1"/>
      <c r="AB1749" s="14" t="str">
        <f t="shared" si="246"/>
        <v>10210|46 SECCIONADORA 1</v>
      </c>
      <c r="AC1749" t="str">
        <f t="shared" si="247"/>
        <v>|10210|</v>
      </c>
      <c r="AD1749" t="str">
        <f t="shared" si="248"/>
        <v>46 SECCIONADORA 1</v>
      </c>
    </row>
    <row r="1750" spans="1:30" ht="24" customHeight="1" x14ac:dyDescent="0.35">
      <c r="A1750" s="35">
        <v>46205</v>
      </c>
      <c r="B1750" s="14" t="s">
        <v>3094</v>
      </c>
      <c r="C1750" s="14"/>
      <c r="D1750" s="14" t="s">
        <v>3052</v>
      </c>
      <c r="E1750" s="14" t="s">
        <v>3435</v>
      </c>
      <c r="F1750" s="14" t="s">
        <v>3207</v>
      </c>
      <c r="G1750" s="14" t="s">
        <v>3052</v>
      </c>
      <c r="H1750" s="14" t="s">
        <v>3052</v>
      </c>
      <c r="I1750" s="9" t="s">
        <v>3052</v>
      </c>
      <c r="J1750" s="9">
        <v>6</v>
      </c>
      <c r="K1750" s="14">
        <f>IF($E1750="","",IFERROR(INDEX('01_Cad_Pecas'!$H$2:$H$5000,MATCH($E1750,'01_Cad_Pecas'!$D$2:$D$5000,0)),IFERROR(INDEX('01_Cad_Pecas'!$H$2:$H$5000,MATCH(VALUE($E1750),'01_Cad_Pecas'!$D$2:$D$5000,0)),"")))</f>
        <v>3</v>
      </c>
      <c r="L1750" s="14">
        <f>IF($E1750="","",IFERROR(INDEX('01_Cad_Pecas'!$I$2:$I$5000,MATCH($E1750,'01_Cad_Pecas'!$D$2:$D$5000,0)),IFERROR(INDEX('01_Cad_Pecas'!$I$2:$I$5000,MATCH(VALUE($E1750),'01_Cad_Pecas'!$D$2:$D$5000,0)),"")))</f>
        <v>6.7799999999999999E-2</v>
      </c>
      <c r="M1750" s="14">
        <f t="shared" si="245"/>
        <v>3.4068000000000001</v>
      </c>
      <c r="N1750" s="9">
        <v>46205</v>
      </c>
      <c r="O1750" s="9">
        <v>6</v>
      </c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1"/>
      <c r="AB1750" s="14" t="str">
        <f t="shared" si="246"/>
        <v>10210|46 SECCIONADORA 1</v>
      </c>
      <c r="AC1750" t="str">
        <f t="shared" si="247"/>
        <v>|10210|</v>
      </c>
      <c r="AD1750" t="str">
        <f t="shared" si="248"/>
        <v>46 SECCIONADORA 1</v>
      </c>
    </row>
    <row r="1751" spans="1:30" ht="24" customHeight="1" x14ac:dyDescent="0.35">
      <c r="A1751" s="35">
        <v>46205</v>
      </c>
      <c r="B1751" s="14" t="s">
        <v>3094</v>
      </c>
      <c r="C1751" s="14"/>
      <c r="D1751" s="14" t="s">
        <v>3052</v>
      </c>
      <c r="E1751" s="14" t="s">
        <v>3443</v>
      </c>
      <c r="F1751" s="14" t="s">
        <v>3444</v>
      </c>
      <c r="G1751" s="14" t="s">
        <v>3052</v>
      </c>
      <c r="H1751" s="14" t="s">
        <v>3052</v>
      </c>
      <c r="I1751" s="9" t="s">
        <v>3052</v>
      </c>
      <c r="J1751" s="9">
        <v>80</v>
      </c>
      <c r="K1751" s="14">
        <f>IF($E1751="","",IFERROR(INDEX('01_Cad_Pecas'!$H$2:$H$5000,MATCH($E1751,'01_Cad_Pecas'!$D$2:$D$5000,0)),IFERROR(INDEX('01_Cad_Pecas'!$H$2:$H$5000,MATCH(VALUE($E1751),'01_Cad_Pecas'!$D$2:$D$5000,0)),"")))</f>
        <v>1.1000000000000001</v>
      </c>
      <c r="L1751" s="14">
        <f>IF($E1751="","",IFERROR(INDEX('01_Cad_Pecas'!$I$2:$I$5000,MATCH($E1751,'01_Cad_Pecas'!$D$2:$D$5000,0)),IFERROR(INDEX('01_Cad_Pecas'!$I$2:$I$5000,MATCH(VALUE($E1751),'01_Cad_Pecas'!$D$2:$D$5000,0)),"")))</f>
        <v>9.375E-2</v>
      </c>
      <c r="M1751" s="14">
        <f t="shared" si="245"/>
        <v>8.6</v>
      </c>
      <c r="N1751" s="9">
        <v>46205</v>
      </c>
      <c r="O1751" s="9">
        <v>80</v>
      </c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1"/>
      <c r="AB1751" s="14" t="str">
        <f t="shared" si="246"/>
        <v>10210|46 SECCIONADORA 1</v>
      </c>
      <c r="AC1751" t="str">
        <f t="shared" si="247"/>
        <v>|10210|</v>
      </c>
      <c r="AD1751" t="str">
        <f t="shared" si="248"/>
        <v>46 SECCIONADORA 1</v>
      </c>
    </row>
    <row r="1752" spans="1:30" ht="24" customHeight="1" x14ac:dyDescent="0.35">
      <c r="A1752" s="35">
        <v>46205</v>
      </c>
      <c r="B1752" s="14" t="s">
        <v>3094</v>
      </c>
      <c r="C1752" s="14"/>
      <c r="D1752" s="14" t="s">
        <v>3052</v>
      </c>
      <c r="E1752" s="14" t="s">
        <v>3445</v>
      </c>
      <c r="F1752" s="14" t="s">
        <v>3188</v>
      </c>
      <c r="G1752" s="14" t="s">
        <v>3052</v>
      </c>
      <c r="H1752" s="14" t="s">
        <v>3052</v>
      </c>
      <c r="I1752" s="9" t="s">
        <v>3052</v>
      </c>
      <c r="J1752" s="9">
        <v>560</v>
      </c>
      <c r="K1752" s="14">
        <f>IF($E1752="","",IFERROR(INDEX('01_Cad_Pecas'!$H$2:$H$5000,MATCH($E1752,'01_Cad_Pecas'!$D$2:$D$5000,0)),IFERROR(INDEX('01_Cad_Pecas'!$H$2:$H$5000,MATCH(VALUE($E1752),'01_Cad_Pecas'!$D$2:$D$5000,0)),"")))</f>
        <v>3</v>
      </c>
      <c r="L1752" s="14">
        <f>IF($E1752="","",IFERROR(INDEX('01_Cad_Pecas'!$I$2:$I$5000,MATCH($E1752,'01_Cad_Pecas'!$D$2:$D$5000,0)),IFERROR(INDEX('01_Cad_Pecas'!$I$2:$I$5000,MATCH(VALUE($E1752),'01_Cad_Pecas'!$D$2:$D$5000,0)),"")))</f>
        <v>6.7799999999999999E-2</v>
      </c>
      <c r="M1752" s="14">
        <f t="shared" si="245"/>
        <v>40.967999999999996</v>
      </c>
      <c r="N1752" s="9">
        <v>46205</v>
      </c>
      <c r="O1752" s="9">
        <v>560</v>
      </c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1"/>
      <c r="AB1752" s="14" t="str">
        <f t="shared" si="246"/>
        <v>10210|46 SECCIONADORA 1</v>
      </c>
      <c r="AC1752" t="str">
        <f t="shared" si="247"/>
        <v>|10210|</v>
      </c>
      <c r="AD1752" t="str">
        <f t="shared" si="248"/>
        <v>46 SECCIONADORA 1</v>
      </c>
    </row>
    <row r="1753" spans="1:30" ht="24" customHeight="1" x14ac:dyDescent="0.35">
      <c r="A1753" s="35">
        <v>46205</v>
      </c>
      <c r="B1753" s="14" t="s">
        <v>3094</v>
      </c>
      <c r="C1753" s="14"/>
      <c r="D1753" s="14" t="s">
        <v>3052</v>
      </c>
      <c r="E1753" s="14" t="s">
        <v>3446</v>
      </c>
      <c r="F1753" s="14" t="s">
        <v>3189</v>
      </c>
      <c r="G1753" s="14" t="s">
        <v>3052</v>
      </c>
      <c r="H1753" s="14" t="s">
        <v>3052</v>
      </c>
      <c r="I1753" s="9" t="s">
        <v>3052</v>
      </c>
      <c r="J1753" s="9">
        <v>560</v>
      </c>
      <c r="K1753" s="14">
        <f>IF($E1753="","",IFERROR(INDEX('01_Cad_Pecas'!$H$2:$H$5000,MATCH($E1753,'01_Cad_Pecas'!$D$2:$D$5000,0)),IFERROR(INDEX('01_Cad_Pecas'!$H$2:$H$5000,MATCH(VALUE($E1753),'01_Cad_Pecas'!$D$2:$D$5000,0)),"")))</f>
        <v>3</v>
      </c>
      <c r="L1753" s="14">
        <f>IF($E1753="","",IFERROR(INDEX('01_Cad_Pecas'!$I$2:$I$5000,MATCH($E1753,'01_Cad_Pecas'!$D$2:$D$5000,0)),IFERROR(INDEX('01_Cad_Pecas'!$I$2:$I$5000,MATCH(VALUE($E1753),'01_Cad_Pecas'!$D$2:$D$5000,0)),"")))</f>
        <v>6.7799999999999999E-2</v>
      </c>
      <c r="M1753" s="14">
        <f t="shared" si="245"/>
        <v>40.967999999999996</v>
      </c>
      <c r="N1753" s="9">
        <v>46205</v>
      </c>
      <c r="O1753" s="9">
        <v>560</v>
      </c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1"/>
      <c r="AB1753" s="14" t="str">
        <f t="shared" si="246"/>
        <v>10210|46 SECCIONADORA 1</v>
      </c>
      <c r="AC1753" t="str">
        <f t="shared" si="247"/>
        <v>|10210|</v>
      </c>
      <c r="AD1753" t="str">
        <f t="shared" si="248"/>
        <v>46 SECCIONADORA 1</v>
      </c>
    </row>
    <row r="1754" spans="1:30" ht="24" customHeight="1" x14ac:dyDescent="0.35">
      <c r="A1754" s="35">
        <v>46205</v>
      </c>
      <c r="B1754" s="14" t="s">
        <v>3094</v>
      </c>
      <c r="C1754" s="14"/>
      <c r="D1754" s="14" t="s">
        <v>3052</v>
      </c>
      <c r="E1754" s="14" t="s">
        <v>3594</v>
      </c>
      <c r="F1754" s="14" t="s">
        <v>3595</v>
      </c>
      <c r="G1754" s="14" t="s">
        <v>3052</v>
      </c>
      <c r="H1754" s="14" t="s">
        <v>3052</v>
      </c>
      <c r="I1754" s="9" t="s">
        <v>3052</v>
      </c>
      <c r="J1754" s="9">
        <v>8</v>
      </c>
      <c r="K1754" s="14">
        <f>IF($E1754="","",IFERROR(INDEX('01_Cad_Pecas'!$H$2:$H$5000,MATCH($E1754,'01_Cad_Pecas'!$D$2:$D$5000,0)),IFERROR(INDEX('01_Cad_Pecas'!$H$2:$H$5000,MATCH(VALUE($E1754),'01_Cad_Pecas'!$D$2:$D$5000,0)),"")))</f>
        <v>1.1000000000000001</v>
      </c>
      <c r="L1754" s="14">
        <f>IF($E1754="","",IFERROR(INDEX('01_Cad_Pecas'!$I$2:$I$5000,MATCH($E1754,'01_Cad_Pecas'!$D$2:$D$5000,0)),IFERROR(INDEX('01_Cad_Pecas'!$I$2:$I$5000,MATCH(VALUE($E1754),'01_Cad_Pecas'!$D$2:$D$5000,0)),"")))</f>
        <v>9.375E-2</v>
      </c>
      <c r="M1754" s="14">
        <f t="shared" si="245"/>
        <v>1.85</v>
      </c>
      <c r="N1754" s="9">
        <v>46205</v>
      </c>
      <c r="O1754" s="9">
        <v>8</v>
      </c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1"/>
      <c r="AB1754" s="14" t="str">
        <f t="shared" si="246"/>
        <v>10210|46 SECCIONADORA 1</v>
      </c>
      <c r="AC1754" t="str">
        <f t="shared" si="247"/>
        <v>|10210|</v>
      </c>
      <c r="AD1754" t="str">
        <f t="shared" si="248"/>
        <v>46 SECCIONADORA 1</v>
      </c>
    </row>
    <row r="1755" spans="1:30" ht="24" customHeight="1" x14ac:dyDescent="0.35">
      <c r="A1755" s="35">
        <v>46205</v>
      </c>
      <c r="B1755" s="14" t="s">
        <v>3094</v>
      </c>
      <c r="C1755" s="14"/>
      <c r="D1755" s="14" t="s">
        <v>3052</v>
      </c>
      <c r="E1755" s="14" t="s">
        <v>3588</v>
      </c>
      <c r="F1755" s="14" t="s">
        <v>3589</v>
      </c>
      <c r="G1755" s="14" t="s">
        <v>3052</v>
      </c>
      <c r="H1755" s="14" t="s">
        <v>3052</v>
      </c>
      <c r="I1755" s="9" t="s">
        <v>3052</v>
      </c>
      <c r="J1755" s="9">
        <v>2</v>
      </c>
      <c r="K1755" s="14">
        <f>IF($E1755="","",IFERROR(INDEX('01_Cad_Pecas'!$H$2:$H$5000,MATCH($E1755,'01_Cad_Pecas'!$D$2:$D$5000,0)),IFERROR(INDEX('01_Cad_Pecas'!$H$2:$H$5000,MATCH(VALUE($E1755),'01_Cad_Pecas'!$D$2:$D$5000,0)),"")))</f>
        <v>1.1000000000000001</v>
      </c>
      <c r="L1755" s="14">
        <f>IF($E1755="","",IFERROR(INDEX('01_Cad_Pecas'!$I$2:$I$5000,MATCH($E1755,'01_Cad_Pecas'!$D$2:$D$5000,0)),IFERROR(INDEX('01_Cad_Pecas'!$I$2:$I$5000,MATCH(VALUE($E1755),'01_Cad_Pecas'!$D$2:$D$5000,0)),"")))</f>
        <v>9.375E-2</v>
      </c>
      <c r="M1755" s="14">
        <f t="shared" si="245"/>
        <v>1.2875000000000001</v>
      </c>
      <c r="N1755" s="9">
        <v>46205</v>
      </c>
      <c r="O1755" s="9">
        <v>2</v>
      </c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1"/>
      <c r="AB1755" s="14" t="str">
        <f t="shared" si="246"/>
        <v>10210|46 SECCIONADORA 1</v>
      </c>
      <c r="AC1755" t="str">
        <f t="shared" si="247"/>
        <v>|10210|</v>
      </c>
      <c r="AD1755" t="str">
        <f t="shared" si="248"/>
        <v>46 SECCIONADORA 1</v>
      </c>
    </row>
    <row r="1756" spans="1:30" ht="24" customHeight="1" x14ac:dyDescent="0.35">
      <c r="A1756" s="35">
        <v>46205</v>
      </c>
      <c r="B1756" s="14" t="s">
        <v>3094</v>
      </c>
      <c r="C1756" s="14"/>
      <c r="D1756" s="14" t="s">
        <v>3052</v>
      </c>
      <c r="E1756" s="14" t="s">
        <v>3590</v>
      </c>
      <c r="F1756" s="14" t="s">
        <v>3325</v>
      </c>
      <c r="G1756" s="14" t="s">
        <v>3052</v>
      </c>
      <c r="H1756" s="14" t="s">
        <v>3052</v>
      </c>
      <c r="I1756" s="9" t="s">
        <v>3052</v>
      </c>
      <c r="J1756" s="9">
        <v>2</v>
      </c>
      <c r="K1756" s="14">
        <f>IF($E1756="","",IFERROR(INDEX('01_Cad_Pecas'!$H$2:$H$5000,MATCH($E1756,'01_Cad_Pecas'!$D$2:$D$5000,0)),IFERROR(INDEX('01_Cad_Pecas'!$H$2:$H$5000,MATCH(VALUE($E1756),'01_Cad_Pecas'!$D$2:$D$5000,0)),"")))</f>
        <v>1.1000000000000001</v>
      </c>
      <c r="L1756" s="14">
        <f>IF($E1756="","",IFERROR(INDEX('01_Cad_Pecas'!$I$2:$I$5000,MATCH($E1756,'01_Cad_Pecas'!$D$2:$D$5000,0)),IFERROR(INDEX('01_Cad_Pecas'!$I$2:$I$5000,MATCH(VALUE($E1756),'01_Cad_Pecas'!$D$2:$D$5000,0)),"")))</f>
        <v>9.375E-2</v>
      </c>
      <c r="M1756" s="14">
        <f t="shared" si="245"/>
        <v>1.2875000000000001</v>
      </c>
      <c r="N1756" s="9">
        <v>46205</v>
      </c>
      <c r="O1756" s="9">
        <v>2</v>
      </c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1"/>
      <c r="AB1756" s="14" t="str">
        <f t="shared" si="246"/>
        <v>10210|46 SECCIONADORA 1</v>
      </c>
      <c r="AC1756" t="str">
        <f t="shared" si="247"/>
        <v>|10210|</v>
      </c>
      <c r="AD1756" t="str">
        <f t="shared" si="248"/>
        <v>46 SECCIONADORA 1</v>
      </c>
    </row>
    <row r="1757" spans="1:30" ht="24" customHeight="1" x14ac:dyDescent="0.35">
      <c r="A1757" s="35">
        <v>46205</v>
      </c>
      <c r="B1757" s="14" t="s">
        <v>3094</v>
      </c>
      <c r="C1757" s="14"/>
      <c r="D1757" s="14" t="s">
        <v>3052</v>
      </c>
      <c r="E1757" s="14" t="s">
        <v>3454</v>
      </c>
      <c r="F1757" s="14" t="s">
        <v>3194</v>
      </c>
      <c r="G1757" s="14" t="s">
        <v>3052</v>
      </c>
      <c r="H1757" s="14" t="s">
        <v>3052</v>
      </c>
      <c r="I1757" s="9" t="s">
        <v>3052</v>
      </c>
      <c r="J1757" s="9">
        <v>12</v>
      </c>
      <c r="K1757" s="14">
        <f>IF($E1757="","",IFERROR(INDEX('01_Cad_Pecas'!$H$2:$H$5000,MATCH($E1757,'01_Cad_Pecas'!$D$2:$D$5000,0)),IFERROR(INDEX('01_Cad_Pecas'!$H$2:$H$5000,MATCH(VALUE($E1757),'01_Cad_Pecas'!$D$2:$D$5000,0)),"")))</f>
        <v>1.1000000000000001</v>
      </c>
      <c r="L1757" s="14">
        <f>IF($E1757="","",IFERROR(INDEX('01_Cad_Pecas'!$I$2:$I$5000,MATCH($E1757,'01_Cad_Pecas'!$D$2:$D$5000,0)),IFERROR(INDEX('01_Cad_Pecas'!$I$2:$I$5000,MATCH(VALUE($E1757),'01_Cad_Pecas'!$D$2:$D$5000,0)),"")))</f>
        <v>9.375E-2</v>
      </c>
      <c r="M1757" s="14">
        <f t="shared" si="245"/>
        <v>2.2250000000000001</v>
      </c>
      <c r="N1757" s="9">
        <v>46205</v>
      </c>
      <c r="O1757" s="9">
        <v>12</v>
      </c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1"/>
      <c r="AB1757" s="14" t="str">
        <f t="shared" si="246"/>
        <v>10210|46 SECCIONADORA 1</v>
      </c>
      <c r="AC1757" t="str">
        <f t="shared" si="247"/>
        <v>|10210|</v>
      </c>
      <c r="AD1757" t="str">
        <f t="shared" si="248"/>
        <v>46 SECCIONADORA 1</v>
      </c>
    </row>
    <row r="1758" spans="1:30" ht="24" customHeight="1" x14ac:dyDescent="0.35">
      <c r="A1758" s="35">
        <v>46205</v>
      </c>
      <c r="B1758" s="14" t="s">
        <v>3094</v>
      </c>
      <c r="C1758" s="14"/>
      <c r="D1758" s="14" t="s">
        <v>3052</v>
      </c>
      <c r="E1758" s="14" t="s">
        <v>3455</v>
      </c>
      <c r="F1758" s="14" t="s">
        <v>3195</v>
      </c>
      <c r="G1758" s="14" t="s">
        <v>3052</v>
      </c>
      <c r="H1758" s="14" t="s">
        <v>3052</v>
      </c>
      <c r="I1758" s="9" t="s">
        <v>3052</v>
      </c>
      <c r="J1758" s="9">
        <v>12</v>
      </c>
      <c r="K1758" s="14">
        <f>IF($E1758="","",IFERROR(INDEX('01_Cad_Pecas'!$H$2:$H$5000,MATCH($E1758,'01_Cad_Pecas'!$D$2:$D$5000,0)),IFERROR(INDEX('01_Cad_Pecas'!$H$2:$H$5000,MATCH(VALUE($E1758),'01_Cad_Pecas'!$D$2:$D$5000,0)),"")))</f>
        <v>1.1000000000000001</v>
      </c>
      <c r="L1758" s="14">
        <f>IF($E1758="","",IFERROR(INDEX('01_Cad_Pecas'!$I$2:$I$5000,MATCH($E1758,'01_Cad_Pecas'!$D$2:$D$5000,0)),IFERROR(INDEX('01_Cad_Pecas'!$I$2:$I$5000,MATCH(VALUE($E1758),'01_Cad_Pecas'!$D$2:$D$5000,0)),"")))</f>
        <v>9.375E-2</v>
      </c>
      <c r="M1758" s="14">
        <f t="shared" si="245"/>
        <v>2.2250000000000001</v>
      </c>
      <c r="N1758" s="9">
        <v>46205</v>
      </c>
      <c r="O1758" s="9">
        <v>12</v>
      </c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1"/>
      <c r="AB1758" s="14" t="str">
        <f t="shared" si="246"/>
        <v>10210|46 SECCIONADORA 1</v>
      </c>
      <c r="AC1758" t="str">
        <f t="shared" si="247"/>
        <v>|10210|</v>
      </c>
      <c r="AD1758" t="str">
        <f t="shared" si="248"/>
        <v>46 SECCIONADORA 1</v>
      </c>
    </row>
    <row r="1759" spans="1:30" ht="24" customHeight="1" x14ac:dyDescent="0.35">
      <c r="A1759" s="35">
        <v>46205</v>
      </c>
      <c r="B1759" s="14" t="s">
        <v>3094</v>
      </c>
      <c r="C1759" s="14"/>
      <c r="D1759" s="14" t="s">
        <v>3052</v>
      </c>
      <c r="E1759" s="14" t="s">
        <v>3477</v>
      </c>
      <c r="F1759" s="14" t="s">
        <v>3478</v>
      </c>
      <c r="G1759" s="14" t="s">
        <v>3052</v>
      </c>
      <c r="H1759" s="14" t="s">
        <v>3052</v>
      </c>
      <c r="I1759" s="9" t="s">
        <v>3052</v>
      </c>
      <c r="J1759" s="9">
        <v>3</v>
      </c>
      <c r="K1759" s="14">
        <f>IF($E1759="","",IFERROR(INDEX('01_Cad_Pecas'!$H$2:$H$5000,MATCH($E1759,'01_Cad_Pecas'!$D$2:$D$5000,0)),IFERROR(INDEX('01_Cad_Pecas'!$H$2:$H$5000,MATCH(VALUE($E1759),'01_Cad_Pecas'!$D$2:$D$5000,0)),"")))</f>
        <v>2</v>
      </c>
      <c r="L1759" s="14">
        <f>IF($E1759="","",IFERROR(INDEX('01_Cad_Pecas'!$I$2:$I$5000,MATCH($E1759,'01_Cad_Pecas'!$D$2:$D$5000,0)),IFERROR(INDEX('01_Cad_Pecas'!$I$2:$I$5000,MATCH(VALUE($E1759),'01_Cad_Pecas'!$D$2:$D$5000,0)),"")))</f>
        <v>1.45</v>
      </c>
      <c r="M1759" s="14">
        <f t="shared" si="245"/>
        <v>6.35</v>
      </c>
      <c r="N1759" s="9">
        <v>46205</v>
      </c>
      <c r="O1759" s="9">
        <v>3</v>
      </c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1"/>
      <c r="AB1759" s="14" t="str">
        <f t="shared" si="246"/>
        <v>10210|46 SECCIONADORA 1</v>
      </c>
      <c r="AC1759" t="str">
        <f t="shared" si="247"/>
        <v>|10210|</v>
      </c>
      <c r="AD1759" t="str">
        <f t="shared" si="248"/>
        <v>46 SECCIONADORA 1</v>
      </c>
    </row>
    <row r="1760" spans="1:30" ht="24" customHeight="1" x14ac:dyDescent="0.35">
      <c r="A1760" s="35">
        <v>46205</v>
      </c>
      <c r="B1760" s="14" t="s">
        <v>3094</v>
      </c>
      <c r="C1760" s="14"/>
      <c r="D1760" s="14" t="s">
        <v>3052</v>
      </c>
      <c r="E1760" s="14" t="s">
        <v>3421</v>
      </c>
      <c r="F1760" s="14" t="s">
        <v>3196</v>
      </c>
      <c r="G1760" s="14" t="s">
        <v>3052</v>
      </c>
      <c r="H1760" s="14" t="s">
        <v>3052</v>
      </c>
      <c r="I1760" s="9" t="s">
        <v>3052</v>
      </c>
      <c r="J1760" s="9">
        <v>244</v>
      </c>
      <c r="K1760" s="14">
        <f>IF($E1760="","",IFERROR(INDEX('01_Cad_Pecas'!$H$2:$H$5000,MATCH($E1760,'01_Cad_Pecas'!$D$2:$D$5000,0)),IFERROR(INDEX('01_Cad_Pecas'!$H$2:$H$5000,MATCH(VALUE($E1760),'01_Cad_Pecas'!$D$2:$D$5000,0)),"")))</f>
        <v>1.1000000000000001</v>
      </c>
      <c r="L1760" s="14">
        <f>IF($E1760="","",IFERROR(INDEX('01_Cad_Pecas'!$I$2:$I$5000,MATCH($E1760,'01_Cad_Pecas'!$D$2:$D$5000,0)),IFERROR(INDEX('01_Cad_Pecas'!$I$2:$I$5000,MATCH(VALUE($E1760),'01_Cad_Pecas'!$D$2:$D$5000,0)),"")))</f>
        <v>9.375E-2</v>
      </c>
      <c r="M1760" s="14">
        <f t="shared" si="245"/>
        <v>23.975000000000001</v>
      </c>
      <c r="N1760" s="9">
        <v>46205</v>
      </c>
      <c r="O1760" s="9">
        <v>244</v>
      </c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1"/>
      <c r="AB1760" s="14" t="str">
        <f t="shared" si="246"/>
        <v>10210|46 SECCIONADORA 1</v>
      </c>
      <c r="AC1760" t="str">
        <f t="shared" si="247"/>
        <v>|10210|</v>
      </c>
      <c r="AD1760" t="str">
        <f t="shared" si="248"/>
        <v>46 SECCIONADORA 1</v>
      </c>
    </row>
    <row r="1761" spans="1:30" ht="24" customHeight="1" x14ac:dyDescent="0.35">
      <c r="A1761" s="35">
        <v>46205</v>
      </c>
      <c r="B1761" s="14" t="s">
        <v>3094</v>
      </c>
      <c r="C1761" s="14"/>
      <c r="D1761" s="14" t="s">
        <v>3052</v>
      </c>
      <c r="E1761" s="14" t="s">
        <v>3456</v>
      </c>
      <c r="F1761" s="14" t="s">
        <v>3197</v>
      </c>
      <c r="G1761" s="14" t="s">
        <v>3052</v>
      </c>
      <c r="H1761" s="14" t="s">
        <v>3052</v>
      </c>
      <c r="I1761" s="9" t="s">
        <v>3052</v>
      </c>
      <c r="J1761" s="9">
        <v>50</v>
      </c>
      <c r="K1761" s="14">
        <f>IF($E1761="","",IFERROR(INDEX('01_Cad_Pecas'!$H$2:$H$5000,MATCH($E1761,'01_Cad_Pecas'!$D$2:$D$5000,0)),IFERROR(INDEX('01_Cad_Pecas'!$H$2:$H$5000,MATCH(VALUE($E1761),'01_Cad_Pecas'!$D$2:$D$5000,0)),"")))</f>
        <v>1.1000000000000001</v>
      </c>
      <c r="L1761" s="14">
        <f>IF($E1761="","",IFERROR(INDEX('01_Cad_Pecas'!$I$2:$I$5000,MATCH($E1761,'01_Cad_Pecas'!$D$2:$D$5000,0)),IFERROR(INDEX('01_Cad_Pecas'!$I$2:$I$5000,MATCH(VALUE($E1761),'01_Cad_Pecas'!$D$2:$D$5000,0)),"")))</f>
        <v>9.375E-2</v>
      </c>
      <c r="M1761" s="14">
        <f t="shared" si="245"/>
        <v>5.7874999999999996</v>
      </c>
      <c r="N1761" s="9">
        <v>46205</v>
      </c>
      <c r="O1761" s="9">
        <v>50</v>
      </c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1"/>
      <c r="AB1761" s="14" t="str">
        <f t="shared" si="246"/>
        <v>10210|46 SECCIONADORA 1</v>
      </c>
      <c r="AC1761" t="str">
        <f t="shared" si="247"/>
        <v>|10210|</v>
      </c>
      <c r="AD1761" t="str">
        <f t="shared" si="248"/>
        <v>46 SECCIONADORA 1</v>
      </c>
    </row>
    <row r="1762" spans="1:30" ht="24" customHeight="1" x14ac:dyDescent="0.35">
      <c r="A1762" s="35">
        <v>46205</v>
      </c>
      <c r="B1762" s="14" t="s">
        <v>3094</v>
      </c>
      <c r="C1762" s="14"/>
      <c r="D1762" s="14" t="s">
        <v>3052</v>
      </c>
      <c r="E1762" s="14" t="s">
        <v>3457</v>
      </c>
      <c r="F1762" s="14" t="s">
        <v>3198</v>
      </c>
      <c r="G1762" s="14" t="s">
        <v>3052</v>
      </c>
      <c r="H1762" s="14" t="s">
        <v>3052</v>
      </c>
      <c r="I1762" s="9" t="s">
        <v>3052</v>
      </c>
      <c r="J1762" s="9">
        <v>100</v>
      </c>
      <c r="K1762" s="14">
        <f>IF($E1762="","",IFERROR(INDEX('01_Cad_Pecas'!$H$2:$H$5000,MATCH($E1762,'01_Cad_Pecas'!$D$2:$D$5000,0)),IFERROR(INDEX('01_Cad_Pecas'!$H$2:$H$5000,MATCH(VALUE($E1762),'01_Cad_Pecas'!$D$2:$D$5000,0)),"")))</f>
        <v>1.1000000000000001</v>
      </c>
      <c r="L1762" s="14">
        <f>IF($E1762="","",IFERROR(INDEX('01_Cad_Pecas'!$I$2:$I$5000,MATCH($E1762,'01_Cad_Pecas'!$D$2:$D$5000,0)),IFERROR(INDEX('01_Cad_Pecas'!$I$2:$I$5000,MATCH(VALUE($E1762),'01_Cad_Pecas'!$D$2:$D$5000,0)),"")))</f>
        <v>9.375E-2</v>
      </c>
      <c r="M1762" s="14">
        <f t="shared" si="245"/>
        <v>10.475</v>
      </c>
      <c r="N1762" s="9">
        <v>46205</v>
      </c>
      <c r="O1762" s="9">
        <v>100</v>
      </c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1"/>
      <c r="AB1762" s="14" t="str">
        <f t="shared" si="246"/>
        <v>10210|46 SECCIONADORA 1</v>
      </c>
      <c r="AC1762" t="str">
        <f t="shared" si="247"/>
        <v>|10210|</v>
      </c>
      <c r="AD1762" t="str">
        <f t="shared" si="248"/>
        <v>46 SECCIONADORA 1</v>
      </c>
    </row>
    <row r="1763" spans="1:30" ht="24" customHeight="1" x14ac:dyDescent="0.35">
      <c r="A1763" s="35">
        <v>46205</v>
      </c>
      <c r="B1763" s="14" t="s">
        <v>3094</v>
      </c>
      <c r="C1763" s="14"/>
      <c r="D1763" s="14" t="s">
        <v>3052</v>
      </c>
      <c r="E1763" s="14" t="s">
        <v>3422</v>
      </c>
      <c r="F1763" s="14" t="s">
        <v>3199</v>
      </c>
      <c r="G1763" s="14" t="s">
        <v>3052</v>
      </c>
      <c r="H1763" s="14" t="s">
        <v>3052</v>
      </c>
      <c r="I1763" s="9" t="s">
        <v>3052</v>
      </c>
      <c r="J1763" s="9">
        <v>11</v>
      </c>
      <c r="K1763" s="14">
        <f>IF($E1763="","",IFERROR(INDEX('01_Cad_Pecas'!$H$2:$H$5000,MATCH($E1763,'01_Cad_Pecas'!$D$2:$D$5000,0)),IFERROR(INDEX('01_Cad_Pecas'!$H$2:$H$5000,MATCH(VALUE($E1763),'01_Cad_Pecas'!$D$2:$D$5000,0)),"")))</f>
        <v>1.1000000000000001</v>
      </c>
      <c r="L1763" s="14">
        <f>IF($E1763="","",IFERROR(INDEX('01_Cad_Pecas'!$I$2:$I$5000,MATCH($E1763,'01_Cad_Pecas'!$D$2:$D$5000,0)),IFERROR(INDEX('01_Cad_Pecas'!$I$2:$I$5000,MATCH(VALUE($E1763),'01_Cad_Pecas'!$D$2:$D$5000,0)),"")))</f>
        <v>9.375E-2</v>
      </c>
      <c r="M1763" s="14">
        <f t="shared" si="245"/>
        <v>2.1312500000000001</v>
      </c>
      <c r="N1763" s="9">
        <v>46205</v>
      </c>
      <c r="O1763" s="9">
        <v>11</v>
      </c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1"/>
      <c r="AB1763" s="14" t="str">
        <f t="shared" si="246"/>
        <v>10210|46 SECCIONADORA 1</v>
      </c>
      <c r="AC1763" t="str">
        <f t="shared" si="247"/>
        <v>|10210|</v>
      </c>
      <c r="AD1763" t="str">
        <f t="shared" si="248"/>
        <v>46 SECCIONADORA 1</v>
      </c>
    </row>
    <row r="1764" spans="1:30" ht="24" customHeight="1" x14ac:dyDescent="0.35">
      <c r="A1764" s="35">
        <v>46205</v>
      </c>
      <c r="B1764" s="14" t="s">
        <v>3094</v>
      </c>
      <c r="C1764" s="14"/>
      <c r="D1764" s="14" t="s">
        <v>3052</v>
      </c>
      <c r="E1764" s="14" t="s">
        <v>3423</v>
      </c>
      <c r="F1764" s="14" t="s">
        <v>3200</v>
      </c>
      <c r="G1764" s="14" t="s">
        <v>3052</v>
      </c>
      <c r="H1764" s="14" t="s">
        <v>3052</v>
      </c>
      <c r="I1764" s="9" t="s">
        <v>3052</v>
      </c>
      <c r="J1764" s="9">
        <v>22</v>
      </c>
      <c r="K1764" s="14">
        <f>IF($E1764="","",IFERROR(INDEX('01_Cad_Pecas'!$H$2:$H$5000,MATCH($E1764,'01_Cad_Pecas'!$D$2:$D$5000,0)),IFERROR(INDEX('01_Cad_Pecas'!$H$2:$H$5000,MATCH(VALUE($E1764),'01_Cad_Pecas'!$D$2:$D$5000,0)),"")))</f>
        <v>1.1000000000000001</v>
      </c>
      <c r="L1764" s="14">
        <f>IF($E1764="","",IFERROR(INDEX('01_Cad_Pecas'!$I$2:$I$5000,MATCH($E1764,'01_Cad_Pecas'!$D$2:$D$5000,0)),IFERROR(INDEX('01_Cad_Pecas'!$I$2:$I$5000,MATCH(VALUE($E1764),'01_Cad_Pecas'!$D$2:$D$5000,0)),"")))</f>
        <v>9.375E-2</v>
      </c>
      <c r="M1764" s="14">
        <f t="shared" si="245"/>
        <v>3.1625000000000001</v>
      </c>
      <c r="N1764" s="9">
        <v>46205</v>
      </c>
      <c r="O1764" s="9">
        <v>22</v>
      </c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1"/>
      <c r="AB1764" s="14" t="str">
        <f t="shared" si="246"/>
        <v>10210|46 SECCIONADORA 1</v>
      </c>
      <c r="AC1764" t="str">
        <f t="shared" si="247"/>
        <v>|10210|</v>
      </c>
      <c r="AD1764" t="str">
        <f t="shared" si="248"/>
        <v>46 SECCIONADORA 1</v>
      </c>
    </row>
    <row r="1765" spans="1:30" ht="24" customHeight="1" x14ac:dyDescent="0.35">
      <c r="A1765" s="35">
        <v>46205</v>
      </c>
      <c r="B1765" s="14" t="s">
        <v>3094</v>
      </c>
      <c r="C1765" s="14"/>
      <c r="D1765" s="14" t="s">
        <v>3052</v>
      </c>
      <c r="E1765" s="14" t="s">
        <v>3537</v>
      </c>
      <c r="F1765" s="14" t="s">
        <v>3288</v>
      </c>
      <c r="G1765" s="14" t="s">
        <v>3052</v>
      </c>
      <c r="H1765" s="14" t="s">
        <v>3052</v>
      </c>
      <c r="I1765" s="9" t="s">
        <v>3052</v>
      </c>
      <c r="J1765" s="9">
        <v>42</v>
      </c>
      <c r="K1765" s="14">
        <f>IF($E1765="","",IFERROR(INDEX('01_Cad_Pecas'!$H$2:$H$5000,MATCH($E1765,'01_Cad_Pecas'!$D$2:$D$5000,0)),IFERROR(INDEX('01_Cad_Pecas'!$H$2:$H$5000,MATCH(VALUE($E1765),'01_Cad_Pecas'!$D$2:$D$5000,0)),"")))</f>
        <v>1.1000000000000001</v>
      </c>
      <c r="L1765" s="14">
        <f>IF($E1765="","",IFERROR(INDEX('01_Cad_Pecas'!$I$2:$I$5000,MATCH($E1765,'01_Cad_Pecas'!$D$2:$D$5000,0)),IFERROR(INDEX('01_Cad_Pecas'!$I$2:$I$5000,MATCH(VALUE($E1765),'01_Cad_Pecas'!$D$2:$D$5000,0)),"")))</f>
        <v>9.375E-2</v>
      </c>
      <c r="M1765" s="14">
        <f t="shared" si="245"/>
        <v>5.0374999999999996</v>
      </c>
      <c r="N1765" s="9">
        <v>46205</v>
      </c>
      <c r="O1765" s="9">
        <v>42</v>
      </c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1"/>
      <c r="AB1765" s="14" t="str">
        <f t="shared" si="246"/>
        <v>10210|46 SECCIONADORA 1</v>
      </c>
      <c r="AC1765" t="str">
        <f t="shared" si="247"/>
        <v>|10210|</v>
      </c>
      <c r="AD1765" t="str">
        <f t="shared" si="248"/>
        <v>46 SECCIONADORA 1</v>
      </c>
    </row>
    <row r="1766" spans="1:30" ht="24" customHeight="1" x14ac:dyDescent="0.35">
      <c r="A1766" s="35">
        <v>46202</v>
      </c>
      <c r="B1766" s="14" t="s">
        <v>3095</v>
      </c>
      <c r="C1766" s="14"/>
      <c r="D1766" s="14" t="s">
        <v>3054</v>
      </c>
      <c r="E1766" s="14" t="s">
        <v>3596</v>
      </c>
      <c r="F1766" s="14" t="s">
        <v>3326</v>
      </c>
      <c r="G1766" s="14" t="s">
        <v>3054</v>
      </c>
      <c r="H1766" s="14" t="s">
        <v>3054</v>
      </c>
      <c r="I1766" s="9" t="s">
        <v>3054</v>
      </c>
      <c r="J1766" s="9">
        <v>776</v>
      </c>
      <c r="K1766" s="14">
        <f>IF($E1766="","",IFERROR(INDEX('01_Cad_Pecas'!$H$2:$H$5000,MATCH($E1766,'01_Cad_Pecas'!$D$2:$D$5000,0)),IFERROR(INDEX('01_Cad_Pecas'!$H$2:$H$5000,MATCH(VALUE($E1766),'01_Cad_Pecas'!$D$2:$D$5000,0)),"")))</f>
        <v>1.1000000000000001</v>
      </c>
      <c r="L1766" s="14">
        <f>IF($E1766="","",IFERROR(INDEX('01_Cad_Pecas'!$I$2:$I$5000,MATCH($E1766,'01_Cad_Pecas'!$D$2:$D$5000,0)),IFERROR(INDEX('01_Cad_Pecas'!$I$2:$I$5000,MATCH(VALUE($E1766),'01_Cad_Pecas'!$D$2:$D$5000,0)),"")))</f>
        <v>9.375E-2</v>
      </c>
      <c r="M1766" s="14">
        <f t="shared" si="245"/>
        <v>73.849999999999994</v>
      </c>
      <c r="N1766" s="9">
        <v>46202</v>
      </c>
      <c r="O1766" s="9">
        <v>776</v>
      </c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1"/>
      <c r="AB1766" s="14" t="str">
        <f t="shared" si="246"/>
        <v>10199,10201|50 SECCIONADORA 2</v>
      </c>
      <c r="AC1766" t="str">
        <f t="shared" si="247"/>
        <v>|10199|10201|</v>
      </c>
      <c r="AD1766" t="str">
        <f t="shared" si="248"/>
        <v>50 SECCIONADORA 2</v>
      </c>
    </row>
    <row r="1767" spans="1:30" ht="24" customHeight="1" x14ac:dyDescent="0.35">
      <c r="A1767" s="35">
        <v>46202</v>
      </c>
      <c r="B1767" s="14" t="s">
        <v>3095</v>
      </c>
      <c r="C1767" s="14"/>
      <c r="D1767" s="14" t="s">
        <v>3054</v>
      </c>
      <c r="E1767" s="14" t="s">
        <v>3393</v>
      </c>
      <c r="F1767" s="14" t="s">
        <v>461</v>
      </c>
      <c r="G1767" s="14" t="s">
        <v>3054</v>
      </c>
      <c r="H1767" s="14" t="s">
        <v>3054</v>
      </c>
      <c r="I1767" s="9" t="s">
        <v>3054</v>
      </c>
      <c r="J1767" s="9">
        <v>52</v>
      </c>
      <c r="K1767" s="14">
        <f>IF($E1767="","",IFERROR(INDEX('01_Cad_Pecas'!$H$2:$H$5000,MATCH($E1767,'01_Cad_Pecas'!$D$2:$D$5000,0)),IFERROR(INDEX('01_Cad_Pecas'!$H$2:$H$5000,MATCH(VALUE($E1767),'01_Cad_Pecas'!$D$2:$D$5000,0)),"")))</f>
        <v>0</v>
      </c>
      <c r="L1767" s="14">
        <f>IF($E1767="","",IFERROR(INDEX('01_Cad_Pecas'!$I$2:$I$5000,MATCH($E1767,'01_Cad_Pecas'!$D$2:$D$5000,0)),IFERROR(INDEX('01_Cad_Pecas'!$I$2:$I$5000,MATCH(VALUE($E1767),'01_Cad_Pecas'!$D$2:$D$5000,0)),"")))</f>
        <v>0.35</v>
      </c>
      <c r="M1767" s="14">
        <f t="shared" si="245"/>
        <v>18.2</v>
      </c>
      <c r="N1767" s="9">
        <v>46202</v>
      </c>
      <c r="O1767" s="9">
        <v>52</v>
      </c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1"/>
      <c r="AB1767" s="14" t="str">
        <f t="shared" si="246"/>
        <v>10199,10201|50 SECCIONADORA 2</v>
      </c>
      <c r="AC1767" t="str">
        <f t="shared" si="247"/>
        <v>|10199|10201|</v>
      </c>
      <c r="AD1767" t="str">
        <f t="shared" si="248"/>
        <v>50 SECCIONADORA 2</v>
      </c>
    </row>
    <row r="1768" spans="1:30" ht="24" customHeight="1" x14ac:dyDescent="0.35">
      <c r="A1768" s="35">
        <v>46202</v>
      </c>
      <c r="B1768" s="14" t="s">
        <v>3095</v>
      </c>
      <c r="C1768" s="14"/>
      <c r="D1768" s="14" t="s">
        <v>3054</v>
      </c>
      <c r="E1768" s="14" t="s">
        <v>3597</v>
      </c>
      <c r="F1768" s="14" t="s">
        <v>3328</v>
      </c>
      <c r="G1768" s="14" t="s">
        <v>3054</v>
      </c>
      <c r="H1768" s="14" t="s">
        <v>3054</v>
      </c>
      <c r="I1768" s="9" t="s">
        <v>3054</v>
      </c>
      <c r="J1768" s="9">
        <v>108</v>
      </c>
      <c r="K1768" s="14">
        <f>IF($E1768="","",IFERROR(INDEX('01_Cad_Pecas'!$H$2:$H$5000,MATCH($E1768,'01_Cad_Pecas'!$D$2:$D$5000,0)),IFERROR(INDEX('01_Cad_Pecas'!$H$2:$H$5000,MATCH(VALUE($E1768),'01_Cad_Pecas'!$D$2:$D$5000,0)),"")))</f>
        <v>1.1000000000000001</v>
      </c>
      <c r="L1768" s="14">
        <f>IF($E1768="","",IFERROR(INDEX('01_Cad_Pecas'!$I$2:$I$5000,MATCH($E1768,'01_Cad_Pecas'!$D$2:$D$5000,0)),IFERROR(INDEX('01_Cad_Pecas'!$I$2:$I$5000,MATCH(VALUE($E1768),'01_Cad_Pecas'!$D$2:$D$5000,0)),"")))</f>
        <v>9.375E-2</v>
      </c>
      <c r="M1768" s="14">
        <f t="shared" si="245"/>
        <v>11.225</v>
      </c>
      <c r="N1768" s="9">
        <v>46202</v>
      </c>
      <c r="O1768" s="9">
        <v>108</v>
      </c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1"/>
      <c r="AB1768" s="14" t="str">
        <f t="shared" si="246"/>
        <v>10199,10201|50 SECCIONADORA 2</v>
      </c>
      <c r="AC1768" t="str">
        <f t="shared" si="247"/>
        <v>|10199|10201|</v>
      </c>
      <c r="AD1768" t="str">
        <f t="shared" si="248"/>
        <v>50 SECCIONADORA 2</v>
      </c>
    </row>
    <row r="1769" spans="1:30" ht="24" customHeight="1" x14ac:dyDescent="0.35">
      <c r="A1769" s="35">
        <v>46202</v>
      </c>
      <c r="B1769" s="14" t="s">
        <v>3095</v>
      </c>
      <c r="C1769" s="14"/>
      <c r="D1769" s="14" t="s">
        <v>3054</v>
      </c>
      <c r="E1769" s="14" t="s">
        <v>3598</v>
      </c>
      <c r="F1769" s="14" t="s">
        <v>3329</v>
      </c>
      <c r="G1769" s="14" t="s">
        <v>3054</v>
      </c>
      <c r="H1769" s="14" t="s">
        <v>3054</v>
      </c>
      <c r="I1769" s="9" t="s">
        <v>3054</v>
      </c>
      <c r="J1769" s="9">
        <v>732</v>
      </c>
      <c r="K1769" s="14">
        <f>IF($E1769="","",IFERROR(INDEX('01_Cad_Pecas'!$H$2:$H$5000,MATCH($E1769,'01_Cad_Pecas'!$D$2:$D$5000,0)),IFERROR(INDEX('01_Cad_Pecas'!$H$2:$H$5000,MATCH(VALUE($E1769),'01_Cad_Pecas'!$D$2:$D$5000,0)),"")))</f>
        <v>1.1000000000000001</v>
      </c>
      <c r="L1769" s="14">
        <f>IF($E1769="","",IFERROR(INDEX('01_Cad_Pecas'!$I$2:$I$5000,MATCH($E1769,'01_Cad_Pecas'!$D$2:$D$5000,0)),IFERROR(INDEX('01_Cad_Pecas'!$I$2:$I$5000,MATCH(VALUE($E1769),'01_Cad_Pecas'!$D$2:$D$5000,0)),"")))</f>
        <v>9.375E-2</v>
      </c>
      <c r="M1769" s="14">
        <f t="shared" si="245"/>
        <v>69.724999999999994</v>
      </c>
      <c r="N1769" s="9">
        <v>46202</v>
      </c>
      <c r="O1769" s="9">
        <v>732</v>
      </c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1"/>
      <c r="AB1769" s="14" t="str">
        <f t="shared" si="246"/>
        <v>10199,10201|50 SECCIONADORA 2</v>
      </c>
      <c r="AC1769" t="str">
        <f t="shared" si="247"/>
        <v>|10199|10201|</v>
      </c>
      <c r="AD1769" t="str">
        <f t="shared" si="248"/>
        <v>50 SECCIONADORA 2</v>
      </c>
    </row>
    <row r="1770" spans="1:30" ht="24" customHeight="1" x14ac:dyDescent="0.35">
      <c r="A1770" s="35">
        <v>46202</v>
      </c>
      <c r="B1770" s="14" t="s">
        <v>3095</v>
      </c>
      <c r="C1770" s="14"/>
      <c r="D1770" s="14" t="s">
        <v>3054</v>
      </c>
      <c r="E1770" s="14" t="s">
        <v>3538</v>
      </c>
      <c r="F1770" s="14" t="s">
        <v>3291</v>
      </c>
      <c r="G1770" s="14" t="s">
        <v>3054</v>
      </c>
      <c r="H1770" s="14" t="s">
        <v>3054</v>
      </c>
      <c r="I1770" s="9" t="s">
        <v>3054</v>
      </c>
      <c r="J1770" s="9">
        <v>776</v>
      </c>
      <c r="K1770" s="14">
        <f>IF($E1770="","",IFERROR(INDEX('01_Cad_Pecas'!$H$2:$H$5000,MATCH($E1770,'01_Cad_Pecas'!$D$2:$D$5000,0)),IFERROR(INDEX('01_Cad_Pecas'!$H$2:$H$5000,MATCH(VALUE($E1770),'01_Cad_Pecas'!$D$2:$D$5000,0)),"")))</f>
        <v>1.1000000000000001</v>
      </c>
      <c r="L1770" s="14">
        <f>IF($E1770="","",IFERROR(INDEX('01_Cad_Pecas'!$I$2:$I$5000,MATCH($E1770,'01_Cad_Pecas'!$D$2:$D$5000,0)),IFERROR(INDEX('01_Cad_Pecas'!$I$2:$I$5000,MATCH(VALUE($E1770),'01_Cad_Pecas'!$D$2:$D$5000,0)),"")))</f>
        <v>9.375E-2</v>
      </c>
      <c r="M1770" s="14">
        <f t="shared" si="245"/>
        <v>73.849999999999994</v>
      </c>
      <c r="N1770" s="9">
        <v>46202</v>
      </c>
      <c r="O1770" s="9">
        <v>776</v>
      </c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1"/>
      <c r="AB1770" s="14" t="str">
        <f t="shared" si="246"/>
        <v>10199,10201|50 SECCIONADORA 2</v>
      </c>
      <c r="AC1770" t="str">
        <f t="shared" si="247"/>
        <v>|10199|10201|</v>
      </c>
      <c r="AD1770" t="str">
        <f t="shared" si="248"/>
        <v>50 SECCIONADORA 2</v>
      </c>
    </row>
    <row r="1771" spans="1:30" ht="24" customHeight="1" x14ac:dyDescent="0.35">
      <c r="A1771" s="35">
        <v>46202</v>
      </c>
      <c r="B1771" s="14" t="s">
        <v>3095</v>
      </c>
      <c r="C1771" s="14"/>
      <c r="D1771" s="14" t="s">
        <v>3054</v>
      </c>
      <c r="E1771" s="14" t="s">
        <v>3599</v>
      </c>
      <c r="F1771" s="14" t="s">
        <v>3330</v>
      </c>
      <c r="G1771" s="14" t="s">
        <v>3054</v>
      </c>
      <c r="H1771" s="14" t="s">
        <v>3054</v>
      </c>
      <c r="I1771" s="9" t="s">
        <v>3054</v>
      </c>
      <c r="J1771" s="9">
        <v>44</v>
      </c>
      <c r="K1771" s="14">
        <f>IF($E1771="","",IFERROR(INDEX('01_Cad_Pecas'!$H$2:$H$5000,MATCH($E1771,'01_Cad_Pecas'!$D$2:$D$5000,0)),IFERROR(INDEX('01_Cad_Pecas'!$H$2:$H$5000,MATCH(VALUE($E1771),'01_Cad_Pecas'!$D$2:$D$5000,0)),"")))</f>
        <v>1.1000000000000001</v>
      </c>
      <c r="L1771" s="14">
        <f>IF($E1771="","",IFERROR(INDEX('01_Cad_Pecas'!$I$2:$I$5000,MATCH($E1771,'01_Cad_Pecas'!$D$2:$D$5000,0)),IFERROR(INDEX('01_Cad_Pecas'!$I$2:$I$5000,MATCH(VALUE($E1771),'01_Cad_Pecas'!$D$2:$D$5000,0)),"")))</f>
        <v>9.375E-2</v>
      </c>
      <c r="M1771" s="14">
        <f t="shared" si="245"/>
        <v>5.2249999999999996</v>
      </c>
      <c r="N1771" s="9">
        <v>46202</v>
      </c>
      <c r="O1771" s="9">
        <v>44</v>
      </c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1"/>
      <c r="AB1771" s="14" t="str">
        <f t="shared" si="246"/>
        <v>10199,10201|50 SECCIONADORA 2</v>
      </c>
      <c r="AC1771" t="str">
        <f t="shared" si="247"/>
        <v>|10199|10201|</v>
      </c>
      <c r="AD1771" t="str">
        <f t="shared" si="248"/>
        <v>50 SECCIONADORA 2</v>
      </c>
    </row>
    <row r="1772" spans="1:30" ht="24" customHeight="1" x14ac:dyDescent="0.35">
      <c r="A1772" s="35">
        <v>46202</v>
      </c>
      <c r="B1772" s="14" t="s">
        <v>3095</v>
      </c>
      <c r="C1772" s="14"/>
      <c r="D1772" s="14" t="s">
        <v>3054</v>
      </c>
      <c r="E1772" s="14" t="s">
        <v>3412</v>
      </c>
      <c r="F1772" s="14" t="s">
        <v>3208</v>
      </c>
      <c r="G1772" s="14" t="s">
        <v>3054</v>
      </c>
      <c r="H1772" s="14" t="s">
        <v>3054</v>
      </c>
      <c r="I1772" s="9" t="s">
        <v>3054</v>
      </c>
      <c r="J1772" s="9">
        <v>40</v>
      </c>
      <c r="K1772" s="14">
        <f>IF($E1772="","",IFERROR(INDEX('01_Cad_Pecas'!$H$2:$H$5000,MATCH($E1772,'01_Cad_Pecas'!$D$2:$D$5000,0)),IFERROR(INDEX('01_Cad_Pecas'!$H$2:$H$5000,MATCH(VALUE($E1772),'01_Cad_Pecas'!$D$2:$D$5000,0)),"")))</f>
        <v>3</v>
      </c>
      <c r="L1772" s="14">
        <f>IF($E1772="","",IFERROR(INDEX('01_Cad_Pecas'!$I$2:$I$5000,MATCH($E1772,'01_Cad_Pecas'!$D$2:$D$5000,0)),IFERROR(INDEX('01_Cad_Pecas'!$I$2:$I$5000,MATCH(VALUE($E1772),'01_Cad_Pecas'!$D$2:$D$5000,0)),"")))</f>
        <v>6.7799999999999999E-2</v>
      </c>
      <c r="M1772" s="14">
        <f t="shared" si="245"/>
        <v>5.7119999999999997</v>
      </c>
      <c r="N1772" s="9">
        <v>46202</v>
      </c>
      <c r="O1772" s="9">
        <v>40</v>
      </c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1"/>
      <c r="AB1772" s="14" t="str">
        <f t="shared" si="246"/>
        <v>10199,10201|50 SECCIONADORA 2</v>
      </c>
      <c r="AC1772" t="str">
        <f t="shared" si="247"/>
        <v>|10199|10201|</v>
      </c>
      <c r="AD1772" t="str">
        <f t="shared" si="248"/>
        <v>50 SECCIONADORA 2</v>
      </c>
    </row>
    <row r="1773" spans="1:30" ht="24" customHeight="1" x14ac:dyDescent="0.35">
      <c r="A1773" s="35">
        <v>46202</v>
      </c>
      <c r="B1773" s="14" t="s">
        <v>3095</v>
      </c>
      <c r="C1773" s="14"/>
      <c r="D1773" s="14" t="s">
        <v>3054</v>
      </c>
      <c r="E1773" s="14" t="s">
        <v>3413</v>
      </c>
      <c r="F1773" s="14" t="s">
        <v>3209</v>
      </c>
      <c r="G1773" s="14" t="s">
        <v>3054</v>
      </c>
      <c r="H1773" s="14" t="s">
        <v>3054</v>
      </c>
      <c r="I1773" s="9" t="s">
        <v>3054</v>
      </c>
      <c r="J1773" s="9">
        <v>20</v>
      </c>
      <c r="K1773" s="14">
        <f>IF($E1773="","",IFERROR(INDEX('01_Cad_Pecas'!$H$2:$H$5000,MATCH($E1773,'01_Cad_Pecas'!$D$2:$D$5000,0)),IFERROR(INDEX('01_Cad_Pecas'!$H$2:$H$5000,MATCH(VALUE($E1773),'01_Cad_Pecas'!$D$2:$D$5000,0)),"")))</f>
        <v>3</v>
      </c>
      <c r="L1773" s="14">
        <f>IF($E1773="","",IFERROR(INDEX('01_Cad_Pecas'!$I$2:$I$5000,MATCH($E1773,'01_Cad_Pecas'!$D$2:$D$5000,0)),IFERROR(INDEX('01_Cad_Pecas'!$I$2:$I$5000,MATCH(VALUE($E1773),'01_Cad_Pecas'!$D$2:$D$5000,0)),"")))</f>
        <v>6.7799999999999999E-2</v>
      </c>
      <c r="M1773" s="14">
        <f t="shared" si="245"/>
        <v>4.3559999999999999</v>
      </c>
      <c r="N1773" s="9">
        <v>46202</v>
      </c>
      <c r="O1773" s="9">
        <v>20</v>
      </c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1"/>
      <c r="AB1773" s="14" t="str">
        <f t="shared" si="246"/>
        <v>10199,10201|50 SECCIONADORA 2</v>
      </c>
      <c r="AC1773" t="str">
        <f t="shared" si="247"/>
        <v>|10199|10201|</v>
      </c>
      <c r="AD1773" t="str">
        <f t="shared" si="248"/>
        <v>50 SECCIONADORA 2</v>
      </c>
    </row>
    <row r="1774" spans="1:30" ht="24" customHeight="1" x14ac:dyDescent="0.35">
      <c r="A1774" s="35">
        <v>46202</v>
      </c>
      <c r="B1774" s="14" t="s">
        <v>3095</v>
      </c>
      <c r="C1774" s="14"/>
      <c r="D1774" s="14" t="s">
        <v>3054</v>
      </c>
      <c r="E1774" s="14" t="s">
        <v>3499</v>
      </c>
      <c r="F1774" s="14" t="s">
        <v>3254</v>
      </c>
      <c r="G1774" s="14" t="s">
        <v>3054</v>
      </c>
      <c r="H1774" s="14" t="s">
        <v>3054</v>
      </c>
      <c r="I1774" s="9" t="s">
        <v>3054</v>
      </c>
      <c r="J1774" s="9">
        <v>20</v>
      </c>
      <c r="K1774" s="14">
        <f>IF($E1774="","",IFERROR(INDEX('01_Cad_Pecas'!$H$2:$H$5000,MATCH($E1774,'01_Cad_Pecas'!$D$2:$D$5000,0)),IFERROR(INDEX('01_Cad_Pecas'!$H$2:$H$5000,MATCH(VALUE($E1774),'01_Cad_Pecas'!$D$2:$D$5000,0)),"")))</f>
        <v>1.1000000000000001</v>
      </c>
      <c r="L1774" s="14">
        <f>IF($E1774="","",IFERROR(INDEX('01_Cad_Pecas'!$I$2:$I$5000,MATCH($E1774,'01_Cad_Pecas'!$D$2:$D$5000,0)),IFERROR(INDEX('01_Cad_Pecas'!$I$2:$I$5000,MATCH(VALUE($E1774),'01_Cad_Pecas'!$D$2:$D$5000,0)),"")))</f>
        <v>9.375E-2</v>
      </c>
      <c r="M1774" s="14">
        <f t="shared" si="245"/>
        <v>2.9750000000000001</v>
      </c>
      <c r="N1774" s="9">
        <v>46202</v>
      </c>
      <c r="O1774" s="9">
        <v>20</v>
      </c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1"/>
      <c r="AB1774" s="14" t="str">
        <f t="shared" si="246"/>
        <v>10199,10201|50 SECCIONADORA 2</v>
      </c>
      <c r="AC1774" t="str">
        <f t="shared" si="247"/>
        <v>|10199|10201|</v>
      </c>
      <c r="AD1774" t="str">
        <f t="shared" si="248"/>
        <v>50 SECCIONADORA 2</v>
      </c>
    </row>
    <row r="1775" spans="1:30" ht="24" customHeight="1" x14ac:dyDescent="0.35">
      <c r="A1775" s="35">
        <v>46202</v>
      </c>
      <c r="B1775" s="14" t="s">
        <v>3095</v>
      </c>
      <c r="C1775" s="14"/>
      <c r="D1775" s="14" t="s">
        <v>3054</v>
      </c>
      <c r="E1775" s="14" t="s">
        <v>3500</v>
      </c>
      <c r="F1775" s="14" t="s">
        <v>3501</v>
      </c>
      <c r="G1775" s="14" t="s">
        <v>3054</v>
      </c>
      <c r="H1775" s="14" t="s">
        <v>3054</v>
      </c>
      <c r="I1775" s="9" t="s">
        <v>3054</v>
      </c>
      <c r="J1775" s="9">
        <v>20</v>
      </c>
      <c r="K1775" s="14">
        <f>IF($E1775="","",IFERROR(INDEX('01_Cad_Pecas'!$H$2:$H$5000,MATCH($E1775,'01_Cad_Pecas'!$D$2:$D$5000,0)),IFERROR(INDEX('01_Cad_Pecas'!$H$2:$H$5000,MATCH(VALUE($E1775),'01_Cad_Pecas'!$D$2:$D$5000,0)),"")))</f>
        <v>1.1000000000000001</v>
      </c>
      <c r="L1775" s="14">
        <f>IF($E1775="","",IFERROR(INDEX('01_Cad_Pecas'!$I$2:$I$5000,MATCH($E1775,'01_Cad_Pecas'!$D$2:$D$5000,0)),IFERROR(INDEX('01_Cad_Pecas'!$I$2:$I$5000,MATCH(VALUE($E1775),'01_Cad_Pecas'!$D$2:$D$5000,0)),"")))</f>
        <v>9.375E-2</v>
      </c>
      <c r="M1775" s="14">
        <f t="shared" si="245"/>
        <v>2.9750000000000001</v>
      </c>
      <c r="N1775" s="9">
        <v>46202</v>
      </c>
      <c r="O1775" s="9">
        <v>20</v>
      </c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1"/>
      <c r="AB1775" s="14" t="str">
        <f t="shared" si="246"/>
        <v>10199,10201|50 SECCIONADORA 2</v>
      </c>
      <c r="AC1775" t="str">
        <f t="shared" si="247"/>
        <v>|10199|10201|</v>
      </c>
      <c r="AD1775" t="str">
        <f t="shared" si="248"/>
        <v>50 SECCIONADORA 2</v>
      </c>
    </row>
    <row r="1776" spans="1:30" ht="24" customHeight="1" x14ac:dyDescent="0.35">
      <c r="A1776" s="35">
        <v>46202</v>
      </c>
      <c r="B1776" s="14" t="s">
        <v>3095</v>
      </c>
      <c r="C1776" s="14"/>
      <c r="D1776" s="14" t="s">
        <v>3054</v>
      </c>
      <c r="E1776" s="14" t="s">
        <v>3600</v>
      </c>
      <c r="F1776" s="14" t="s">
        <v>3601</v>
      </c>
      <c r="G1776" s="14" t="s">
        <v>3054</v>
      </c>
      <c r="H1776" s="14" t="s">
        <v>3054</v>
      </c>
      <c r="I1776" s="9" t="s">
        <v>3054</v>
      </c>
      <c r="J1776" s="9">
        <v>20</v>
      </c>
      <c r="K1776" s="14">
        <f>IF($E1776="","",IFERROR(INDEX('01_Cad_Pecas'!$H$2:$H$5000,MATCH($E1776,'01_Cad_Pecas'!$D$2:$D$5000,0)),IFERROR(INDEX('01_Cad_Pecas'!$H$2:$H$5000,MATCH(VALUE($E1776),'01_Cad_Pecas'!$D$2:$D$5000,0)),"")))</f>
        <v>1.1000000000000001</v>
      </c>
      <c r="L1776" s="14">
        <f>IF($E1776="","",IFERROR(INDEX('01_Cad_Pecas'!$I$2:$I$5000,MATCH($E1776,'01_Cad_Pecas'!$D$2:$D$5000,0)),IFERROR(INDEX('01_Cad_Pecas'!$I$2:$I$5000,MATCH(VALUE($E1776),'01_Cad_Pecas'!$D$2:$D$5000,0)),"")))</f>
        <v>9.375E-2</v>
      </c>
      <c r="M1776" s="14">
        <f t="shared" si="245"/>
        <v>2.9750000000000001</v>
      </c>
      <c r="N1776" s="9">
        <v>46202</v>
      </c>
      <c r="O1776" s="9">
        <v>20</v>
      </c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1"/>
      <c r="AB1776" s="14" t="str">
        <f t="shared" si="246"/>
        <v>10199,10201|50 SECCIONADORA 2</v>
      </c>
      <c r="AC1776" t="str">
        <f t="shared" si="247"/>
        <v>|10199|10201|</v>
      </c>
      <c r="AD1776" t="str">
        <f t="shared" si="248"/>
        <v>50 SECCIONADORA 2</v>
      </c>
    </row>
    <row r="1777" spans="1:30" ht="24" customHeight="1" x14ac:dyDescent="0.35">
      <c r="A1777" s="35">
        <v>46202</v>
      </c>
      <c r="B1777" s="14" t="s">
        <v>3095</v>
      </c>
      <c r="C1777" s="14"/>
      <c r="D1777" s="14" t="s">
        <v>3054</v>
      </c>
      <c r="E1777" s="14" t="s">
        <v>3602</v>
      </c>
      <c r="F1777" s="14" t="s">
        <v>3334</v>
      </c>
      <c r="G1777" s="14" t="s">
        <v>3054</v>
      </c>
      <c r="H1777" s="14" t="s">
        <v>3054</v>
      </c>
      <c r="I1777" s="9" t="s">
        <v>3054</v>
      </c>
      <c r="J1777" s="9">
        <v>20</v>
      </c>
      <c r="K1777" s="14">
        <f>IF($E1777="","",IFERROR(INDEX('01_Cad_Pecas'!$H$2:$H$5000,MATCH($E1777,'01_Cad_Pecas'!$D$2:$D$5000,0)),IFERROR(INDEX('01_Cad_Pecas'!$H$2:$H$5000,MATCH(VALUE($E1777),'01_Cad_Pecas'!$D$2:$D$5000,0)),"")))</f>
        <v>1.1000000000000001</v>
      </c>
      <c r="L1777" s="14">
        <f>IF($E1777="","",IFERROR(INDEX('01_Cad_Pecas'!$I$2:$I$5000,MATCH($E1777,'01_Cad_Pecas'!$D$2:$D$5000,0)),IFERROR(INDEX('01_Cad_Pecas'!$I$2:$I$5000,MATCH(VALUE($E1777),'01_Cad_Pecas'!$D$2:$D$5000,0)),"")))</f>
        <v>9.375E-2</v>
      </c>
      <c r="M1777" s="14">
        <f t="shared" si="245"/>
        <v>2.9750000000000001</v>
      </c>
      <c r="N1777" s="9">
        <v>46202</v>
      </c>
      <c r="O1777" s="9">
        <v>20</v>
      </c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1"/>
      <c r="AB1777" s="14" t="str">
        <f t="shared" si="246"/>
        <v>10199,10201|50 SECCIONADORA 2</v>
      </c>
      <c r="AC1777" t="str">
        <f t="shared" si="247"/>
        <v>|10199|10201|</v>
      </c>
      <c r="AD1777" t="str">
        <f t="shared" si="248"/>
        <v>50 SECCIONADORA 2</v>
      </c>
    </row>
    <row r="1778" spans="1:30" ht="24" customHeight="1" x14ac:dyDescent="0.35">
      <c r="A1778" s="35">
        <v>46202</v>
      </c>
      <c r="B1778" s="14" t="s">
        <v>3095</v>
      </c>
      <c r="C1778" s="14"/>
      <c r="D1778" s="14" t="s">
        <v>3054</v>
      </c>
      <c r="E1778" s="14" t="s">
        <v>3472</v>
      </c>
      <c r="F1778" s="14" t="s">
        <v>3220</v>
      </c>
      <c r="G1778" s="14" t="s">
        <v>3054</v>
      </c>
      <c r="H1778" s="14" t="s">
        <v>3054</v>
      </c>
      <c r="I1778" s="9" t="s">
        <v>3054</v>
      </c>
      <c r="J1778" s="9">
        <v>20</v>
      </c>
      <c r="K1778" s="14">
        <f>IF($E1778="","",IFERROR(INDEX('01_Cad_Pecas'!$H$2:$H$5000,MATCH($E1778,'01_Cad_Pecas'!$D$2:$D$5000,0)),IFERROR(INDEX('01_Cad_Pecas'!$H$2:$H$5000,MATCH(VALUE($E1778),'01_Cad_Pecas'!$D$2:$D$5000,0)),"")))</f>
        <v>2</v>
      </c>
      <c r="L1778" s="14">
        <f>IF($E1778="","",IFERROR(INDEX('01_Cad_Pecas'!$I$2:$I$5000,MATCH($E1778,'01_Cad_Pecas'!$D$2:$D$5000,0)),IFERROR(INDEX('01_Cad_Pecas'!$I$2:$I$5000,MATCH(VALUE($E1778),'01_Cad_Pecas'!$D$2:$D$5000,0)),"")))</f>
        <v>1.45</v>
      </c>
      <c r="M1778" s="14">
        <f t="shared" si="245"/>
        <v>31</v>
      </c>
      <c r="N1778" s="9">
        <v>46202</v>
      </c>
      <c r="O1778" s="9">
        <v>20</v>
      </c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1"/>
      <c r="AB1778" s="14" t="str">
        <f t="shared" si="246"/>
        <v>10199,10201|50 SECCIONADORA 2</v>
      </c>
      <c r="AC1778" t="str">
        <f t="shared" si="247"/>
        <v>|10199|10201|</v>
      </c>
      <c r="AD1778" t="str">
        <f t="shared" si="248"/>
        <v>50 SECCIONADORA 2</v>
      </c>
    </row>
    <row r="1779" spans="1:30" ht="24" customHeight="1" x14ac:dyDescent="0.35">
      <c r="A1779" s="35">
        <v>46202</v>
      </c>
      <c r="B1779" s="14" t="s">
        <v>3095</v>
      </c>
      <c r="C1779" s="14"/>
      <c r="D1779" s="14" t="s">
        <v>3054</v>
      </c>
      <c r="E1779" s="14" t="s">
        <v>3473</v>
      </c>
      <c r="F1779" s="14" t="s">
        <v>3211</v>
      </c>
      <c r="G1779" s="14" t="s">
        <v>3054</v>
      </c>
      <c r="H1779" s="14" t="s">
        <v>3054</v>
      </c>
      <c r="I1779" s="9" t="s">
        <v>3054</v>
      </c>
      <c r="J1779" s="9">
        <v>12</v>
      </c>
      <c r="K1779" s="14">
        <f>IF($E1779="","",IFERROR(INDEX('01_Cad_Pecas'!$H$2:$H$5000,MATCH($E1779,'01_Cad_Pecas'!$D$2:$D$5000,0)),IFERROR(INDEX('01_Cad_Pecas'!$H$2:$H$5000,MATCH(VALUE($E1779),'01_Cad_Pecas'!$D$2:$D$5000,0)),"")))</f>
        <v>2</v>
      </c>
      <c r="L1779" s="14">
        <f>IF($E1779="","",IFERROR(INDEX('01_Cad_Pecas'!$I$2:$I$5000,MATCH($E1779,'01_Cad_Pecas'!$D$2:$D$5000,0)),IFERROR(INDEX('01_Cad_Pecas'!$I$2:$I$5000,MATCH(VALUE($E1779),'01_Cad_Pecas'!$D$2:$D$5000,0)),"")))</f>
        <v>1.45</v>
      </c>
      <c r="M1779" s="14">
        <f t="shared" si="245"/>
        <v>19.399999999999999</v>
      </c>
      <c r="N1779" s="9">
        <v>46202</v>
      </c>
      <c r="O1779" s="9">
        <v>12</v>
      </c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1"/>
      <c r="AB1779" s="14" t="str">
        <f t="shared" si="246"/>
        <v>10199,10201|50 SECCIONADORA 2</v>
      </c>
      <c r="AC1779" t="str">
        <f t="shared" si="247"/>
        <v>|10199|10201|</v>
      </c>
      <c r="AD1779" t="str">
        <f t="shared" si="248"/>
        <v>50 SECCIONADORA 2</v>
      </c>
    </row>
    <row r="1780" spans="1:30" ht="24" customHeight="1" x14ac:dyDescent="0.35">
      <c r="A1780" s="35">
        <v>46202</v>
      </c>
      <c r="B1780" s="14" t="s">
        <v>3095</v>
      </c>
      <c r="C1780" s="14"/>
      <c r="D1780" s="14" t="s">
        <v>3054</v>
      </c>
      <c r="E1780" s="14" t="s">
        <v>3474</v>
      </c>
      <c r="F1780" s="14" t="s">
        <v>2187</v>
      </c>
      <c r="G1780" s="14" t="s">
        <v>3054</v>
      </c>
      <c r="H1780" s="14" t="s">
        <v>3054</v>
      </c>
      <c r="I1780" s="9" t="s">
        <v>3054</v>
      </c>
      <c r="J1780" s="9">
        <v>10</v>
      </c>
      <c r="K1780" s="14">
        <f>IF($E1780="","",IFERROR(INDEX('01_Cad_Pecas'!$H$2:$H$5000,MATCH($E1780,'01_Cad_Pecas'!$D$2:$D$5000,0)),IFERROR(INDEX('01_Cad_Pecas'!$H$2:$H$5000,MATCH(VALUE($E1780),'01_Cad_Pecas'!$D$2:$D$5000,0)),"")))</f>
        <v>2</v>
      </c>
      <c r="L1780" s="14">
        <f>IF($E1780="","",IFERROR(INDEX('01_Cad_Pecas'!$I$2:$I$5000,MATCH($E1780,'01_Cad_Pecas'!$D$2:$D$5000,0)),IFERROR(INDEX('01_Cad_Pecas'!$I$2:$I$5000,MATCH(VALUE($E1780),'01_Cad_Pecas'!$D$2:$D$5000,0)),"")))</f>
        <v>1.45</v>
      </c>
      <c r="M1780" s="14">
        <f t="shared" si="245"/>
        <v>16.5</v>
      </c>
      <c r="N1780" s="9">
        <v>46202</v>
      </c>
      <c r="O1780" s="9">
        <v>10</v>
      </c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1"/>
      <c r="AB1780" s="14" t="str">
        <f t="shared" si="246"/>
        <v>10199,10201|50 SECCIONADORA 2</v>
      </c>
      <c r="AC1780" t="str">
        <f t="shared" si="247"/>
        <v>|10199|10201|</v>
      </c>
      <c r="AD1780" t="str">
        <f t="shared" si="248"/>
        <v>50 SECCIONADORA 2</v>
      </c>
    </row>
    <row r="1781" spans="1:30" ht="24" customHeight="1" x14ac:dyDescent="0.35">
      <c r="A1781" s="35">
        <v>46202</v>
      </c>
      <c r="B1781" s="14" t="s">
        <v>3095</v>
      </c>
      <c r="C1781" s="14"/>
      <c r="D1781" s="14" t="s">
        <v>3054</v>
      </c>
      <c r="E1781" s="14" t="s">
        <v>3475</v>
      </c>
      <c r="F1781" s="14" t="s">
        <v>3215</v>
      </c>
      <c r="G1781" s="14" t="s">
        <v>3054</v>
      </c>
      <c r="H1781" s="14" t="s">
        <v>3054</v>
      </c>
      <c r="I1781" s="9" t="s">
        <v>3054</v>
      </c>
      <c r="J1781" s="9">
        <v>150</v>
      </c>
      <c r="K1781" s="14">
        <f>IF($E1781="","",IFERROR(INDEX('01_Cad_Pecas'!$H$2:$H$5000,MATCH($E1781,'01_Cad_Pecas'!$D$2:$D$5000,0)),IFERROR(INDEX('01_Cad_Pecas'!$H$2:$H$5000,MATCH(VALUE($E1781),'01_Cad_Pecas'!$D$2:$D$5000,0)),"")))</f>
        <v>2</v>
      </c>
      <c r="L1781" s="14">
        <f>IF($E1781="","",IFERROR(INDEX('01_Cad_Pecas'!$I$2:$I$5000,MATCH($E1781,'01_Cad_Pecas'!$D$2:$D$5000,0)),IFERROR(INDEX('01_Cad_Pecas'!$I$2:$I$5000,MATCH(VALUE($E1781),'01_Cad_Pecas'!$D$2:$D$5000,0)),"")))</f>
        <v>1.45</v>
      </c>
      <c r="M1781" s="14">
        <f t="shared" si="245"/>
        <v>219.5</v>
      </c>
      <c r="N1781" s="9">
        <v>46202</v>
      </c>
      <c r="O1781" s="9">
        <v>150</v>
      </c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1"/>
      <c r="AB1781" s="14" t="str">
        <f t="shared" si="246"/>
        <v>10199,10201|50 SECCIONADORA 2</v>
      </c>
      <c r="AC1781" t="str">
        <f t="shared" si="247"/>
        <v>|10199|10201|</v>
      </c>
      <c r="AD1781" t="str">
        <f t="shared" si="248"/>
        <v>50 SECCIONADORA 2</v>
      </c>
    </row>
    <row r="1782" spans="1:30" ht="24" customHeight="1" x14ac:dyDescent="0.35">
      <c r="A1782" s="35">
        <v>46202</v>
      </c>
      <c r="B1782" s="14" t="s">
        <v>3095</v>
      </c>
      <c r="C1782" s="14"/>
      <c r="D1782" s="14" t="s">
        <v>3054</v>
      </c>
      <c r="E1782" s="14" t="s">
        <v>3476</v>
      </c>
      <c r="F1782" s="14" t="s">
        <v>3221</v>
      </c>
      <c r="G1782" s="14" t="s">
        <v>3054</v>
      </c>
      <c r="H1782" s="14" t="s">
        <v>3054</v>
      </c>
      <c r="I1782" s="9" t="s">
        <v>3054</v>
      </c>
      <c r="J1782" s="9">
        <v>10</v>
      </c>
      <c r="K1782" s="14">
        <f>IF($E1782="","",IFERROR(INDEX('01_Cad_Pecas'!$H$2:$H$5000,MATCH($E1782,'01_Cad_Pecas'!$D$2:$D$5000,0)),IFERROR(INDEX('01_Cad_Pecas'!$H$2:$H$5000,MATCH(VALUE($E1782),'01_Cad_Pecas'!$D$2:$D$5000,0)),"")))</f>
        <v>2</v>
      </c>
      <c r="L1782" s="14">
        <f>IF($E1782="","",IFERROR(INDEX('01_Cad_Pecas'!$I$2:$I$5000,MATCH($E1782,'01_Cad_Pecas'!$D$2:$D$5000,0)),IFERROR(INDEX('01_Cad_Pecas'!$I$2:$I$5000,MATCH(VALUE($E1782),'01_Cad_Pecas'!$D$2:$D$5000,0)),"")))</f>
        <v>1.45</v>
      </c>
      <c r="M1782" s="14">
        <f t="shared" si="245"/>
        <v>16.5</v>
      </c>
      <c r="N1782" s="9">
        <v>46202</v>
      </c>
      <c r="O1782" s="9">
        <v>10</v>
      </c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1"/>
      <c r="AB1782" s="14" t="str">
        <f t="shared" si="246"/>
        <v>10199,10201|50 SECCIONADORA 2</v>
      </c>
      <c r="AC1782" t="str">
        <f t="shared" si="247"/>
        <v>|10199|10201|</v>
      </c>
      <c r="AD1782" t="str">
        <f t="shared" si="248"/>
        <v>50 SECCIONADORA 2</v>
      </c>
    </row>
    <row r="1783" spans="1:30" ht="24" customHeight="1" x14ac:dyDescent="0.35">
      <c r="A1783" s="35">
        <v>46202</v>
      </c>
      <c r="B1783" s="14" t="s">
        <v>3095</v>
      </c>
      <c r="C1783" s="14"/>
      <c r="D1783" s="14" t="s">
        <v>3054</v>
      </c>
      <c r="E1783" s="14" t="s">
        <v>3531</v>
      </c>
      <c r="F1783" s="14" t="s">
        <v>3281</v>
      </c>
      <c r="G1783" s="14" t="s">
        <v>3054</v>
      </c>
      <c r="H1783" s="14" t="s">
        <v>3054</v>
      </c>
      <c r="I1783" s="9" t="s">
        <v>3054</v>
      </c>
      <c r="J1783" s="9">
        <v>1552</v>
      </c>
      <c r="K1783" s="14">
        <f>IF($E1783="","",IFERROR(INDEX('01_Cad_Pecas'!$H$2:$H$5000,MATCH($E1783,'01_Cad_Pecas'!$D$2:$D$5000,0)),IFERROR(INDEX('01_Cad_Pecas'!$H$2:$H$5000,MATCH(VALUE($E1783),'01_Cad_Pecas'!$D$2:$D$5000,0)),"")))</f>
        <v>1.1000000000000001</v>
      </c>
      <c r="L1783" s="14">
        <f>IF($E1783="","",IFERROR(INDEX('01_Cad_Pecas'!$I$2:$I$5000,MATCH($E1783,'01_Cad_Pecas'!$D$2:$D$5000,0)),IFERROR(INDEX('01_Cad_Pecas'!$I$2:$I$5000,MATCH(VALUE($E1783),'01_Cad_Pecas'!$D$2:$D$5000,0)),"")))</f>
        <v>9.375E-2</v>
      </c>
      <c r="M1783" s="14">
        <f t="shared" si="245"/>
        <v>146.6</v>
      </c>
      <c r="N1783" s="9">
        <v>46202</v>
      </c>
      <c r="O1783" s="9">
        <v>1552</v>
      </c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1"/>
      <c r="AB1783" s="14" t="str">
        <f t="shared" si="246"/>
        <v>10199,10201|50 SECCIONADORA 2</v>
      </c>
      <c r="AC1783" t="str">
        <f t="shared" si="247"/>
        <v>|10199|10201|</v>
      </c>
      <c r="AD1783" t="str">
        <f t="shared" si="248"/>
        <v>50 SECCIONADORA 2</v>
      </c>
    </row>
    <row r="1784" spans="1:30" ht="24" customHeight="1" x14ac:dyDescent="0.35">
      <c r="A1784" s="35">
        <v>46202</v>
      </c>
      <c r="B1784" s="14" t="s">
        <v>3095</v>
      </c>
      <c r="C1784" s="14"/>
      <c r="D1784" s="14" t="s">
        <v>3054</v>
      </c>
      <c r="E1784" s="14" t="s">
        <v>3532</v>
      </c>
      <c r="F1784" s="14" t="s">
        <v>3285</v>
      </c>
      <c r="G1784" s="14" t="s">
        <v>3054</v>
      </c>
      <c r="H1784" s="14" t="s">
        <v>3054</v>
      </c>
      <c r="I1784" s="9" t="s">
        <v>3054</v>
      </c>
      <c r="J1784" s="9">
        <v>104</v>
      </c>
      <c r="K1784" s="14">
        <f>IF($E1784="","",IFERROR(INDEX('01_Cad_Pecas'!$H$2:$H$5000,MATCH($E1784,'01_Cad_Pecas'!$D$2:$D$5000,0)),IFERROR(INDEX('01_Cad_Pecas'!$H$2:$H$5000,MATCH(VALUE($E1784),'01_Cad_Pecas'!$D$2:$D$5000,0)),"")))</f>
        <v>1.1000000000000001</v>
      </c>
      <c r="L1784" s="14">
        <f>IF($E1784="","",IFERROR(INDEX('01_Cad_Pecas'!$I$2:$I$5000,MATCH($E1784,'01_Cad_Pecas'!$D$2:$D$5000,0)),IFERROR(INDEX('01_Cad_Pecas'!$I$2:$I$5000,MATCH(VALUE($E1784),'01_Cad_Pecas'!$D$2:$D$5000,0)),"")))</f>
        <v>9.375E-2</v>
      </c>
      <c r="M1784" s="14">
        <f t="shared" si="245"/>
        <v>10.85</v>
      </c>
      <c r="N1784" s="9">
        <v>46202</v>
      </c>
      <c r="O1784" s="9">
        <v>104</v>
      </c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1"/>
      <c r="AB1784" s="14" t="str">
        <f t="shared" si="246"/>
        <v>10199,10201|50 SECCIONADORA 2</v>
      </c>
      <c r="AC1784" t="str">
        <f t="shared" si="247"/>
        <v>|10199|10201|</v>
      </c>
      <c r="AD1784" t="str">
        <f t="shared" si="248"/>
        <v>50 SECCIONADORA 2</v>
      </c>
    </row>
    <row r="1785" spans="1:30" ht="24" customHeight="1" x14ac:dyDescent="0.35">
      <c r="A1785" s="35">
        <v>46202</v>
      </c>
      <c r="B1785" s="14" t="s">
        <v>3095</v>
      </c>
      <c r="C1785" s="14"/>
      <c r="D1785" s="14" t="s">
        <v>3054</v>
      </c>
      <c r="E1785" s="14" t="s">
        <v>3533</v>
      </c>
      <c r="F1785" s="14" t="s">
        <v>3282</v>
      </c>
      <c r="G1785" s="14" t="s">
        <v>3054</v>
      </c>
      <c r="H1785" s="14" t="s">
        <v>3054</v>
      </c>
      <c r="I1785" s="9" t="s">
        <v>3054</v>
      </c>
      <c r="J1785" s="9">
        <v>320</v>
      </c>
      <c r="K1785" s="14">
        <f>IF($E1785="","",IFERROR(INDEX('01_Cad_Pecas'!$H$2:$H$5000,MATCH($E1785,'01_Cad_Pecas'!$D$2:$D$5000,0)),IFERROR(INDEX('01_Cad_Pecas'!$H$2:$H$5000,MATCH(VALUE($E1785),'01_Cad_Pecas'!$D$2:$D$5000,0)),"")))</f>
        <v>1.1000000000000001</v>
      </c>
      <c r="L1785" s="14">
        <f>IF($E1785="","",IFERROR(INDEX('01_Cad_Pecas'!$I$2:$I$5000,MATCH($E1785,'01_Cad_Pecas'!$D$2:$D$5000,0)),IFERROR(INDEX('01_Cad_Pecas'!$I$2:$I$5000,MATCH(VALUE($E1785),'01_Cad_Pecas'!$D$2:$D$5000,0)),"")))</f>
        <v>9.375E-2</v>
      </c>
      <c r="M1785" s="14">
        <f t="shared" si="245"/>
        <v>31.1</v>
      </c>
      <c r="N1785" s="9">
        <v>46202</v>
      </c>
      <c r="O1785" s="9">
        <v>320</v>
      </c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1"/>
      <c r="AB1785" s="14" t="str">
        <f t="shared" si="246"/>
        <v>10199,10201|50 SECCIONADORA 2</v>
      </c>
      <c r="AC1785" t="str">
        <f t="shared" si="247"/>
        <v>|10199|10201|</v>
      </c>
      <c r="AD1785" t="str">
        <f t="shared" si="248"/>
        <v>50 SECCIONADORA 2</v>
      </c>
    </row>
    <row r="1786" spans="1:30" ht="24" customHeight="1" x14ac:dyDescent="0.35">
      <c r="A1786" s="35">
        <v>46202</v>
      </c>
      <c r="B1786" s="14" t="s">
        <v>3095</v>
      </c>
      <c r="C1786" s="14"/>
      <c r="D1786" s="14" t="s">
        <v>3054</v>
      </c>
      <c r="E1786" s="14" t="s">
        <v>3534</v>
      </c>
      <c r="F1786" s="14" t="s">
        <v>3283</v>
      </c>
      <c r="G1786" s="14" t="s">
        <v>3054</v>
      </c>
      <c r="H1786" s="14" t="s">
        <v>3054</v>
      </c>
      <c r="I1786" s="9" t="s">
        <v>3054</v>
      </c>
      <c r="J1786" s="9">
        <v>216</v>
      </c>
      <c r="K1786" s="14">
        <f>IF($E1786="","",IFERROR(INDEX('01_Cad_Pecas'!$H$2:$H$5000,MATCH($E1786,'01_Cad_Pecas'!$D$2:$D$5000,0)),IFERROR(INDEX('01_Cad_Pecas'!$H$2:$H$5000,MATCH(VALUE($E1786),'01_Cad_Pecas'!$D$2:$D$5000,0)),"")))</f>
        <v>1.1000000000000001</v>
      </c>
      <c r="L1786" s="14">
        <f>IF($E1786="","",IFERROR(INDEX('01_Cad_Pecas'!$I$2:$I$5000,MATCH($E1786,'01_Cad_Pecas'!$D$2:$D$5000,0)),IFERROR(INDEX('01_Cad_Pecas'!$I$2:$I$5000,MATCH(VALUE($E1786),'01_Cad_Pecas'!$D$2:$D$5000,0)),"")))</f>
        <v>9.375E-2</v>
      </c>
      <c r="M1786" s="14">
        <f t="shared" si="245"/>
        <v>21.35</v>
      </c>
      <c r="N1786" s="9">
        <v>46202</v>
      </c>
      <c r="O1786" s="9">
        <v>216</v>
      </c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1"/>
      <c r="AB1786" s="14" t="str">
        <f t="shared" si="246"/>
        <v>10199,10201|50 SECCIONADORA 2</v>
      </c>
      <c r="AC1786" t="str">
        <f t="shared" si="247"/>
        <v>|10199|10201|</v>
      </c>
      <c r="AD1786" t="str">
        <f t="shared" si="248"/>
        <v>50 SECCIONADORA 2</v>
      </c>
    </row>
    <row r="1787" spans="1:30" ht="24" customHeight="1" x14ac:dyDescent="0.35">
      <c r="A1787" s="35">
        <v>46202</v>
      </c>
      <c r="B1787" s="14" t="s">
        <v>3095</v>
      </c>
      <c r="C1787" s="14"/>
      <c r="D1787" s="14" t="s">
        <v>3054</v>
      </c>
      <c r="E1787" s="14" t="s">
        <v>3603</v>
      </c>
      <c r="F1787" s="14" t="s">
        <v>3331</v>
      </c>
      <c r="G1787" s="14" t="s">
        <v>3054</v>
      </c>
      <c r="H1787" s="14" t="s">
        <v>3054</v>
      </c>
      <c r="I1787" s="9" t="s">
        <v>3054</v>
      </c>
      <c r="J1787" s="9">
        <v>44</v>
      </c>
      <c r="K1787" s="14">
        <f>IF($E1787="","",IFERROR(INDEX('01_Cad_Pecas'!$H$2:$H$5000,MATCH($E1787,'01_Cad_Pecas'!$D$2:$D$5000,0)),IFERROR(INDEX('01_Cad_Pecas'!$H$2:$H$5000,MATCH(VALUE($E1787),'01_Cad_Pecas'!$D$2:$D$5000,0)),"")))</f>
        <v>1.1000000000000001</v>
      </c>
      <c r="L1787" s="14">
        <f>IF($E1787="","",IFERROR(INDEX('01_Cad_Pecas'!$I$2:$I$5000,MATCH($E1787,'01_Cad_Pecas'!$D$2:$D$5000,0)),IFERROR(INDEX('01_Cad_Pecas'!$I$2:$I$5000,MATCH(VALUE($E1787),'01_Cad_Pecas'!$D$2:$D$5000,0)),"")))</f>
        <v>9.375E-2</v>
      </c>
      <c r="M1787" s="14">
        <f t="shared" si="245"/>
        <v>5.2249999999999996</v>
      </c>
      <c r="N1787" s="9">
        <v>46202</v>
      </c>
      <c r="O1787" s="9">
        <v>44</v>
      </c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1"/>
      <c r="AB1787" s="14" t="str">
        <f t="shared" si="246"/>
        <v>10199,10201|50 SECCIONADORA 2</v>
      </c>
      <c r="AC1787" t="str">
        <f t="shared" si="247"/>
        <v>|10199|10201|</v>
      </c>
      <c r="AD1787" t="str">
        <f t="shared" si="248"/>
        <v>50 SECCIONADORA 2</v>
      </c>
    </row>
    <row r="1788" spans="1:30" ht="24" customHeight="1" x14ac:dyDescent="0.35">
      <c r="A1788" s="35">
        <v>46202</v>
      </c>
      <c r="B1788" s="14" t="s">
        <v>3095</v>
      </c>
      <c r="C1788" s="14"/>
      <c r="D1788" s="14" t="s">
        <v>3054</v>
      </c>
      <c r="E1788" s="14" t="s">
        <v>3424</v>
      </c>
      <c r="F1788" s="14" t="s">
        <v>3191</v>
      </c>
      <c r="G1788" s="14" t="s">
        <v>3054</v>
      </c>
      <c r="H1788" s="14" t="s">
        <v>3054</v>
      </c>
      <c r="I1788" s="9" t="s">
        <v>3054</v>
      </c>
      <c r="J1788" s="9">
        <v>1552</v>
      </c>
      <c r="K1788" s="14">
        <f>IF($E1788="","",IFERROR(INDEX('01_Cad_Pecas'!$H$2:$H$5000,MATCH($E1788,'01_Cad_Pecas'!$D$2:$D$5000,0)),IFERROR(INDEX('01_Cad_Pecas'!$H$2:$H$5000,MATCH(VALUE($E1788),'01_Cad_Pecas'!$D$2:$D$5000,0)),"")))</f>
        <v>3</v>
      </c>
      <c r="L1788" s="14">
        <f>IF($E1788="","",IFERROR(INDEX('01_Cad_Pecas'!$I$2:$I$5000,MATCH($E1788,'01_Cad_Pecas'!$D$2:$D$5000,0)),IFERROR(INDEX('01_Cad_Pecas'!$I$2:$I$5000,MATCH(VALUE($E1788),'01_Cad_Pecas'!$D$2:$D$5000,0)),"")))</f>
        <v>6.7799999999999999E-2</v>
      </c>
      <c r="M1788" s="14">
        <f t="shared" si="245"/>
        <v>108.2256</v>
      </c>
      <c r="N1788" s="9">
        <v>46202</v>
      </c>
      <c r="O1788" s="9">
        <v>1552</v>
      </c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1"/>
      <c r="AB1788" s="14" t="str">
        <f t="shared" si="246"/>
        <v>10199,10201|50 SECCIONADORA 2</v>
      </c>
      <c r="AC1788" t="str">
        <f t="shared" si="247"/>
        <v>|10199|10201|</v>
      </c>
      <c r="AD1788" t="str">
        <f t="shared" si="248"/>
        <v>50 SECCIONADORA 2</v>
      </c>
    </row>
    <row r="1789" spans="1:30" ht="24" customHeight="1" x14ac:dyDescent="0.35">
      <c r="A1789" s="35">
        <v>46202</v>
      </c>
      <c r="B1789" s="14" t="s">
        <v>3095</v>
      </c>
      <c r="C1789" s="14"/>
      <c r="D1789" s="14" t="s">
        <v>3054</v>
      </c>
      <c r="E1789" s="14" t="s">
        <v>3539</v>
      </c>
      <c r="F1789" s="14" t="s">
        <v>3294</v>
      </c>
      <c r="G1789" s="14" t="s">
        <v>3054</v>
      </c>
      <c r="H1789" s="14" t="s">
        <v>3054</v>
      </c>
      <c r="I1789" s="9" t="s">
        <v>3054</v>
      </c>
      <c r="J1789" s="9">
        <v>1552</v>
      </c>
      <c r="K1789" s="14">
        <f>IF($E1789="","",IFERROR(INDEX('01_Cad_Pecas'!$H$2:$H$5000,MATCH($E1789,'01_Cad_Pecas'!$D$2:$D$5000,0)),IFERROR(INDEX('01_Cad_Pecas'!$H$2:$H$5000,MATCH(VALUE($E1789),'01_Cad_Pecas'!$D$2:$D$5000,0)),"")))</f>
        <v>1.1000000000000001</v>
      </c>
      <c r="L1789" s="14">
        <f>IF($E1789="","",IFERROR(INDEX('01_Cad_Pecas'!$I$2:$I$5000,MATCH($E1789,'01_Cad_Pecas'!$D$2:$D$5000,0)),IFERROR(INDEX('01_Cad_Pecas'!$I$2:$I$5000,MATCH(VALUE($E1789),'01_Cad_Pecas'!$D$2:$D$5000,0)),"")))</f>
        <v>9.375E-2</v>
      </c>
      <c r="M1789" s="14">
        <f t="shared" si="245"/>
        <v>146.6</v>
      </c>
      <c r="N1789" s="9">
        <v>46202</v>
      </c>
      <c r="O1789" s="9">
        <v>1552</v>
      </c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1"/>
      <c r="AB1789" s="14" t="str">
        <f t="shared" si="246"/>
        <v>10199,10201|50 SECCIONADORA 2</v>
      </c>
      <c r="AC1789" t="str">
        <f t="shared" si="247"/>
        <v>|10199|10201|</v>
      </c>
      <c r="AD1789" t="str">
        <f t="shared" si="248"/>
        <v>50 SECCIONADORA 2</v>
      </c>
    </row>
    <row r="1790" spans="1:30" ht="24" customHeight="1" x14ac:dyDescent="0.35">
      <c r="A1790" s="35">
        <v>46202</v>
      </c>
      <c r="B1790" s="14" t="s">
        <v>3095</v>
      </c>
      <c r="C1790" s="14"/>
      <c r="D1790" s="14" t="s">
        <v>3054</v>
      </c>
      <c r="E1790" s="14" t="s">
        <v>3576</v>
      </c>
      <c r="F1790" s="14" t="s">
        <v>3305</v>
      </c>
      <c r="G1790" s="14" t="s">
        <v>3054</v>
      </c>
      <c r="H1790" s="14" t="s">
        <v>3054</v>
      </c>
      <c r="I1790" s="9" t="s">
        <v>3054</v>
      </c>
      <c r="J1790" s="9">
        <v>52</v>
      </c>
      <c r="K1790" s="14">
        <f>IF($E1790="","",IFERROR(INDEX('01_Cad_Pecas'!$H$2:$H$5000,MATCH($E1790,'01_Cad_Pecas'!$D$2:$D$5000,0)),IFERROR(INDEX('01_Cad_Pecas'!$H$2:$H$5000,MATCH(VALUE($E1790),'01_Cad_Pecas'!$D$2:$D$5000,0)),"")))</f>
        <v>1.1000000000000001</v>
      </c>
      <c r="L1790" s="14">
        <f>IF($E1790="","",IFERROR(INDEX('01_Cad_Pecas'!$I$2:$I$5000,MATCH($E1790,'01_Cad_Pecas'!$D$2:$D$5000,0)),IFERROR(INDEX('01_Cad_Pecas'!$I$2:$I$5000,MATCH(VALUE($E1790),'01_Cad_Pecas'!$D$2:$D$5000,0)),"")))</f>
        <v>9.375E-2</v>
      </c>
      <c r="M1790" s="14">
        <f t="shared" si="245"/>
        <v>5.9749999999999996</v>
      </c>
      <c r="N1790" s="9">
        <v>46202</v>
      </c>
      <c r="O1790" s="9">
        <v>52</v>
      </c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1"/>
      <c r="AB1790" s="14" t="str">
        <f t="shared" si="246"/>
        <v>10199,10201|50 SECCIONADORA 2</v>
      </c>
      <c r="AC1790" t="str">
        <f t="shared" si="247"/>
        <v>|10199|10201|</v>
      </c>
      <c r="AD1790" t="str">
        <f t="shared" si="248"/>
        <v>50 SECCIONADORA 2</v>
      </c>
    </row>
    <row r="1791" spans="1:30" ht="24" customHeight="1" x14ac:dyDescent="0.35">
      <c r="A1791" s="35">
        <v>46202</v>
      </c>
      <c r="B1791" s="14" t="s">
        <v>3095</v>
      </c>
      <c r="C1791" s="14"/>
      <c r="D1791" s="14" t="s">
        <v>3054</v>
      </c>
      <c r="E1791" s="14" t="s">
        <v>3577</v>
      </c>
      <c r="F1791" s="14" t="s">
        <v>3306</v>
      </c>
      <c r="G1791" s="14" t="s">
        <v>3054</v>
      </c>
      <c r="H1791" s="14" t="s">
        <v>3054</v>
      </c>
      <c r="I1791" s="9" t="s">
        <v>3054</v>
      </c>
      <c r="J1791" s="9">
        <v>52</v>
      </c>
      <c r="K1791" s="14">
        <f>IF($E1791="","",IFERROR(INDEX('01_Cad_Pecas'!$H$2:$H$5000,MATCH($E1791,'01_Cad_Pecas'!$D$2:$D$5000,0)),IFERROR(INDEX('01_Cad_Pecas'!$H$2:$H$5000,MATCH(VALUE($E1791),'01_Cad_Pecas'!$D$2:$D$5000,0)),"")))</f>
        <v>1.1000000000000001</v>
      </c>
      <c r="L1791" s="14">
        <f>IF($E1791="","",IFERROR(INDEX('01_Cad_Pecas'!$I$2:$I$5000,MATCH($E1791,'01_Cad_Pecas'!$D$2:$D$5000,0)),IFERROR(INDEX('01_Cad_Pecas'!$I$2:$I$5000,MATCH(VALUE($E1791),'01_Cad_Pecas'!$D$2:$D$5000,0)),"")))</f>
        <v>9.375E-2</v>
      </c>
      <c r="M1791" s="14">
        <f t="shared" si="245"/>
        <v>5.9749999999999996</v>
      </c>
      <c r="N1791" s="9">
        <v>46202</v>
      </c>
      <c r="O1791" s="9">
        <v>52</v>
      </c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1"/>
      <c r="AB1791" s="14" t="str">
        <f t="shared" si="246"/>
        <v>10199,10201|50 SECCIONADORA 2</v>
      </c>
      <c r="AC1791" t="str">
        <f t="shared" si="247"/>
        <v>|10199|10201|</v>
      </c>
      <c r="AD1791" t="str">
        <f t="shared" si="248"/>
        <v>50 SECCIONADORA 2</v>
      </c>
    </row>
    <row r="1792" spans="1:30" ht="24" customHeight="1" x14ac:dyDescent="0.35">
      <c r="A1792" s="35">
        <v>46202</v>
      </c>
      <c r="B1792" s="14" t="s">
        <v>3095</v>
      </c>
      <c r="C1792" s="14"/>
      <c r="D1792" s="14" t="s">
        <v>3054</v>
      </c>
      <c r="E1792" s="14" t="s">
        <v>3425</v>
      </c>
      <c r="F1792" s="14" t="s">
        <v>556</v>
      </c>
      <c r="G1792" s="14" t="s">
        <v>3054</v>
      </c>
      <c r="H1792" s="14" t="s">
        <v>3054</v>
      </c>
      <c r="I1792" s="9" t="s">
        <v>3054</v>
      </c>
      <c r="J1792" s="9">
        <v>52</v>
      </c>
      <c r="K1792" s="14">
        <f>IF($E1792="","",IFERROR(INDEX('01_Cad_Pecas'!$H$2:$H$5000,MATCH($E1792,'01_Cad_Pecas'!$D$2:$D$5000,0)),IFERROR(INDEX('01_Cad_Pecas'!$H$2:$H$5000,MATCH(VALUE($E1792),'01_Cad_Pecas'!$D$2:$D$5000,0)),"")))</f>
        <v>3</v>
      </c>
      <c r="L1792" s="14">
        <f>IF($E1792="","",IFERROR(INDEX('01_Cad_Pecas'!$I$2:$I$5000,MATCH($E1792,'01_Cad_Pecas'!$D$2:$D$5000,0)),IFERROR(INDEX('01_Cad_Pecas'!$I$2:$I$5000,MATCH(VALUE($E1792),'01_Cad_Pecas'!$D$2:$D$5000,0)),"")))</f>
        <v>6.7799999999999999E-2</v>
      </c>
      <c r="M1792" s="14">
        <f t="shared" si="245"/>
        <v>6.5255999999999998</v>
      </c>
      <c r="N1792" s="9">
        <v>46202</v>
      </c>
      <c r="O1792" s="9">
        <v>52</v>
      </c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1"/>
      <c r="AB1792" s="14" t="str">
        <f t="shared" si="246"/>
        <v>10199,10201|50 SECCIONADORA 2</v>
      </c>
      <c r="AC1792" t="str">
        <f t="shared" si="247"/>
        <v>|10199|10201|</v>
      </c>
      <c r="AD1792" t="str">
        <f t="shared" si="248"/>
        <v>50 SECCIONADORA 2</v>
      </c>
    </row>
    <row r="1793" spans="1:30" ht="24" customHeight="1" x14ac:dyDescent="0.35">
      <c r="A1793" s="35">
        <v>46202</v>
      </c>
      <c r="B1793" s="14" t="s">
        <v>3095</v>
      </c>
      <c r="C1793" s="14"/>
      <c r="D1793" s="14" t="s">
        <v>3054</v>
      </c>
      <c r="E1793" s="14" t="s">
        <v>3426</v>
      </c>
      <c r="F1793" s="14" t="s">
        <v>555</v>
      </c>
      <c r="G1793" s="14" t="s">
        <v>3054</v>
      </c>
      <c r="H1793" s="14" t="s">
        <v>3054</v>
      </c>
      <c r="I1793" s="9" t="s">
        <v>3054</v>
      </c>
      <c r="J1793" s="9">
        <v>52</v>
      </c>
      <c r="K1793" s="14">
        <f>IF($E1793="","",IFERROR(INDEX('01_Cad_Pecas'!$H$2:$H$5000,MATCH($E1793,'01_Cad_Pecas'!$D$2:$D$5000,0)),IFERROR(INDEX('01_Cad_Pecas'!$H$2:$H$5000,MATCH(VALUE($E1793),'01_Cad_Pecas'!$D$2:$D$5000,0)),"")))</f>
        <v>3</v>
      </c>
      <c r="L1793" s="14">
        <f>IF($E1793="","",IFERROR(INDEX('01_Cad_Pecas'!$I$2:$I$5000,MATCH($E1793,'01_Cad_Pecas'!$D$2:$D$5000,0)),IFERROR(INDEX('01_Cad_Pecas'!$I$2:$I$5000,MATCH(VALUE($E1793),'01_Cad_Pecas'!$D$2:$D$5000,0)),"")))</f>
        <v>6.7799999999999999E-2</v>
      </c>
      <c r="M1793" s="14">
        <f t="shared" si="245"/>
        <v>6.5255999999999998</v>
      </c>
      <c r="N1793" s="9">
        <v>46202</v>
      </c>
      <c r="O1793" s="9">
        <v>52</v>
      </c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1"/>
      <c r="AB1793" s="14" t="str">
        <f t="shared" si="246"/>
        <v>10199,10201|50 SECCIONADORA 2</v>
      </c>
      <c r="AC1793" t="str">
        <f t="shared" si="247"/>
        <v>|10199|10201|</v>
      </c>
      <c r="AD1793" t="str">
        <f t="shared" si="248"/>
        <v>50 SECCIONADORA 2</v>
      </c>
    </row>
    <row r="1794" spans="1:30" ht="24" customHeight="1" x14ac:dyDescent="0.35">
      <c r="A1794" s="35">
        <v>46202</v>
      </c>
      <c r="B1794" s="14" t="s">
        <v>3095</v>
      </c>
      <c r="C1794" s="14"/>
      <c r="D1794" s="14" t="s">
        <v>3054</v>
      </c>
      <c r="E1794" s="14" t="s">
        <v>3578</v>
      </c>
      <c r="F1794" s="14" t="s">
        <v>3301</v>
      </c>
      <c r="G1794" s="14" t="s">
        <v>3054</v>
      </c>
      <c r="H1794" s="14" t="s">
        <v>3054</v>
      </c>
      <c r="I1794" s="9" t="s">
        <v>3054</v>
      </c>
      <c r="J1794" s="9">
        <v>108</v>
      </c>
      <c r="K1794" s="14">
        <f>IF($E1794="","",IFERROR(INDEX('01_Cad_Pecas'!$H$2:$H$5000,MATCH($E1794,'01_Cad_Pecas'!$D$2:$D$5000,0)),IFERROR(INDEX('01_Cad_Pecas'!$H$2:$H$5000,MATCH(VALUE($E1794),'01_Cad_Pecas'!$D$2:$D$5000,0)),"")))</f>
        <v>1.1000000000000001</v>
      </c>
      <c r="L1794" s="14">
        <f>IF($E1794="","",IFERROR(INDEX('01_Cad_Pecas'!$I$2:$I$5000,MATCH($E1794,'01_Cad_Pecas'!$D$2:$D$5000,0)),IFERROR(INDEX('01_Cad_Pecas'!$I$2:$I$5000,MATCH(VALUE($E1794),'01_Cad_Pecas'!$D$2:$D$5000,0)),"")))</f>
        <v>9.375E-2</v>
      </c>
      <c r="M1794" s="14">
        <f t="shared" si="245"/>
        <v>11.225</v>
      </c>
      <c r="N1794" s="9">
        <v>46202</v>
      </c>
      <c r="O1794" s="9">
        <v>108</v>
      </c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1"/>
      <c r="AB1794" s="14" t="str">
        <f t="shared" si="246"/>
        <v>10199,10201|50 SECCIONADORA 2</v>
      </c>
      <c r="AC1794" t="str">
        <f t="shared" si="247"/>
        <v>|10199|10201|</v>
      </c>
      <c r="AD1794" t="str">
        <f t="shared" si="248"/>
        <v>50 SECCIONADORA 2</v>
      </c>
    </row>
    <row r="1795" spans="1:30" ht="24" customHeight="1" x14ac:dyDescent="0.35">
      <c r="A1795" s="35">
        <v>46202</v>
      </c>
      <c r="B1795" s="14" t="s">
        <v>3095</v>
      </c>
      <c r="C1795" s="14"/>
      <c r="D1795" s="14" t="s">
        <v>3054</v>
      </c>
      <c r="E1795" s="14" t="s">
        <v>3579</v>
      </c>
      <c r="F1795" s="14" t="s">
        <v>3303</v>
      </c>
      <c r="G1795" s="14" t="s">
        <v>3054</v>
      </c>
      <c r="H1795" s="14" t="s">
        <v>3054</v>
      </c>
      <c r="I1795" s="9" t="s">
        <v>3054</v>
      </c>
      <c r="J1795" s="9">
        <v>108</v>
      </c>
      <c r="K1795" s="14">
        <f>IF($E1795="","",IFERROR(INDEX('01_Cad_Pecas'!$H$2:$H$5000,MATCH($E1795,'01_Cad_Pecas'!$D$2:$D$5000,0)),IFERROR(INDEX('01_Cad_Pecas'!$H$2:$H$5000,MATCH(VALUE($E1795),'01_Cad_Pecas'!$D$2:$D$5000,0)),"")))</f>
        <v>1.1000000000000001</v>
      </c>
      <c r="L1795" s="14">
        <f>IF($E1795="","",IFERROR(INDEX('01_Cad_Pecas'!$I$2:$I$5000,MATCH($E1795,'01_Cad_Pecas'!$D$2:$D$5000,0)),IFERROR(INDEX('01_Cad_Pecas'!$I$2:$I$5000,MATCH(VALUE($E1795),'01_Cad_Pecas'!$D$2:$D$5000,0)),"")))</f>
        <v>9.375E-2</v>
      </c>
      <c r="M1795" s="14">
        <f t="shared" si="245"/>
        <v>11.225</v>
      </c>
      <c r="N1795" s="9">
        <v>46202</v>
      </c>
      <c r="O1795" s="9">
        <v>108</v>
      </c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1"/>
      <c r="AB1795" s="14" t="str">
        <f t="shared" si="246"/>
        <v>10199,10201|50 SECCIONADORA 2</v>
      </c>
      <c r="AC1795" t="str">
        <f t="shared" si="247"/>
        <v>|10199|10201|</v>
      </c>
      <c r="AD1795" t="str">
        <f t="shared" si="248"/>
        <v>50 SECCIONADORA 2</v>
      </c>
    </row>
    <row r="1796" spans="1:30" ht="24" customHeight="1" x14ac:dyDescent="0.35">
      <c r="A1796" s="35">
        <v>46202</v>
      </c>
      <c r="B1796" s="14" t="s">
        <v>3095</v>
      </c>
      <c r="C1796" s="14"/>
      <c r="D1796" s="14" t="s">
        <v>3054</v>
      </c>
      <c r="E1796" s="14" t="s">
        <v>3427</v>
      </c>
      <c r="F1796" s="14" t="s">
        <v>3180</v>
      </c>
      <c r="G1796" s="14" t="s">
        <v>3054</v>
      </c>
      <c r="H1796" s="14" t="s">
        <v>3054</v>
      </c>
      <c r="I1796" s="9" t="s">
        <v>3054</v>
      </c>
      <c r="J1796" s="9">
        <v>108</v>
      </c>
      <c r="K1796" s="14">
        <f>IF($E1796="","",IFERROR(INDEX('01_Cad_Pecas'!$H$2:$H$5000,MATCH($E1796,'01_Cad_Pecas'!$D$2:$D$5000,0)),IFERROR(INDEX('01_Cad_Pecas'!$H$2:$H$5000,MATCH(VALUE($E1796),'01_Cad_Pecas'!$D$2:$D$5000,0)),"")))</f>
        <v>3</v>
      </c>
      <c r="L1796" s="14">
        <f>IF($E1796="","",IFERROR(INDEX('01_Cad_Pecas'!$I$2:$I$5000,MATCH($E1796,'01_Cad_Pecas'!$D$2:$D$5000,0)),IFERROR(INDEX('01_Cad_Pecas'!$I$2:$I$5000,MATCH(VALUE($E1796),'01_Cad_Pecas'!$D$2:$D$5000,0)),"")))</f>
        <v>6.7799999999999999E-2</v>
      </c>
      <c r="M1796" s="14">
        <f t="shared" si="245"/>
        <v>10.3224</v>
      </c>
      <c r="N1796" s="9">
        <v>46202</v>
      </c>
      <c r="O1796" s="9">
        <v>108</v>
      </c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1"/>
      <c r="AB1796" s="14" t="str">
        <f t="shared" si="246"/>
        <v>10199,10201|50 SECCIONADORA 2</v>
      </c>
      <c r="AC1796" t="str">
        <f t="shared" si="247"/>
        <v>|10199|10201|</v>
      </c>
      <c r="AD1796" t="str">
        <f t="shared" si="248"/>
        <v>50 SECCIONADORA 2</v>
      </c>
    </row>
    <row r="1797" spans="1:30" ht="24" customHeight="1" x14ac:dyDescent="0.35">
      <c r="A1797" s="35">
        <v>46202</v>
      </c>
      <c r="B1797" s="14" t="s">
        <v>3095</v>
      </c>
      <c r="C1797" s="14"/>
      <c r="D1797" s="14" t="s">
        <v>3054</v>
      </c>
      <c r="E1797" s="14" t="s">
        <v>3428</v>
      </c>
      <c r="F1797" s="14" t="s">
        <v>3182</v>
      </c>
      <c r="G1797" s="14" t="s">
        <v>3054</v>
      </c>
      <c r="H1797" s="14" t="s">
        <v>3054</v>
      </c>
      <c r="I1797" s="9" t="s">
        <v>3054</v>
      </c>
      <c r="J1797" s="9">
        <v>108</v>
      </c>
      <c r="K1797" s="14">
        <f>IF($E1797="","",IFERROR(INDEX('01_Cad_Pecas'!$H$2:$H$5000,MATCH($E1797,'01_Cad_Pecas'!$D$2:$D$5000,0)),IFERROR(INDEX('01_Cad_Pecas'!$H$2:$H$5000,MATCH(VALUE($E1797),'01_Cad_Pecas'!$D$2:$D$5000,0)),"")))</f>
        <v>3</v>
      </c>
      <c r="L1797" s="14">
        <f>IF($E1797="","",IFERROR(INDEX('01_Cad_Pecas'!$I$2:$I$5000,MATCH($E1797,'01_Cad_Pecas'!$D$2:$D$5000,0)),IFERROR(INDEX('01_Cad_Pecas'!$I$2:$I$5000,MATCH(VALUE($E1797),'01_Cad_Pecas'!$D$2:$D$5000,0)),"")))</f>
        <v>6.7799999999999999E-2</v>
      </c>
      <c r="M1797" s="14">
        <f t="shared" ref="M1797:M1860" si="249">IF(OR($J1797="",$L1797=""),"",IF($K1797="",0,$K1797)+$J1797*$L1797)</f>
        <v>10.3224</v>
      </c>
      <c r="N1797" s="9">
        <v>46202</v>
      </c>
      <c r="O1797" s="9">
        <v>108</v>
      </c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1"/>
      <c r="AB1797" s="14" t="str">
        <f t="shared" si="246"/>
        <v>10199,10201|50 SECCIONADORA 2</v>
      </c>
      <c r="AC1797" t="str">
        <f t="shared" si="247"/>
        <v>|10199|10201|</v>
      </c>
      <c r="AD1797" t="str">
        <f t="shared" si="248"/>
        <v>50 SECCIONADORA 2</v>
      </c>
    </row>
    <row r="1798" spans="1:30" ht="24" customHeight="1" x14ac:dyDescent="0.35">
      <c r="A1798" s="35">
        <v>46202</v>
      </c>
      <c r="B1798" s="14" t="s">
        <v>3095</v>
      </c>
      <c r="C1798" s="14"/>
      <c r="D1798" s="14" t="s">
        <v>3054</v>
      </c>
      <c r="E1798" s="14" t="s">
        <v>3556</v>
      </c>
      <c r="F1798" s="14" t="s">
        <v>3267</v>
      </c>
      <c r="G1798" s="14" t="s">
        <v>3054</v>
      </c>
      <c r="H1798" s="14" t="s">
        <v>3054</v>
      </c>
      <c r="I1798" s="9" t="s">
        <v>3054</v>
      </c>
      <c r="J1798" s="9">
        <v>44</v>
      </c>
      <c r="K1798" s="14">
        <f>IF($E1798="","",IFERROR(INDEX('01_Cad_Pecas'!$H$2:$H$5000,MATCH($E1798,'01_Cad_Pecas'!$D$2:$D$5000,0)),IFERROR(INDEX('01_Cad_Pecas'!$H$2:$H$5000,MATCH(VALUE($E1798),'01_Cad_Pecas'!$D$2:$D$5000,0)),"")))</f>
        <v>1.1000000000000001</v>
      </c>
      <c r="L1798" s="14">
        <f>IF($E1798="","",IFERROR(INDEX('01_Cad_Pecas'!$I$2:$I$5000,MATCH($E1798,'01_Cad_Pecas'!$D$2:$D$5000,0)),IFERROR(INDEX('01_Cad_Pecas'!$I$2:$I$5000,MATCH(VALUE($E1798),'01_Cad_Pecas'!$D$2:$D$5000,0)),"")))</f>
        <v>9.375E-2</v>
      </c>
      <c r="M1798" s="14">
        <f t="shared" si="249"/>
        <v>5.2249999999999996</v>
      </c>
      <c r="N1798" s="9">
        <v>46202</v>
      </c>
      <c r="O1798" s="9">
        <v>44</v>
      </c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1"/>
      <c r="AB1798" s="14" t="str">
        <f t="shared" si="246"/>
        <v>10199,10201|50 SECCIONADORA 2</v>
      </c>
      <c r="AC1798" t="str">
        <f t="shared" si="247"/>
        <v>|10199|10201|</v>
      </c>
      <c r="AD1798" t="str">
        <f t="shared" si="248"/>
        <v>50 SECCIONADORA 2</v>
      </c>
    </row>
    <row r="1799" spans="1:30" ht="24" customHeight="1" x14ac:dyDescent="0.35">
      <c r="A1799" s="35">
        <v>46203</v>
      </c>
      <c r="B1799" s="14" t="s">
        <v>3091</v>
      </c>
      <c r="C1799" s="14"/>
      <c r="D1799" s="14" t="s">
        <v>3054</v>
      </c>
      <c r="E1799" s="14" t="s">
        <v>3596</v>
      </c>
      <c r="F1799" s="14" t="s">
        <v>3326</v>
      </c>
      <c r="G1799" s="14" t="s">
        <v>3054</v>
      </c>
      <c r="H1799" s="14" t="s">
        <v>3054</v>
      </c>
      <c r="I1799" s="9" t="s">
        <v>3054</v>
      </c>
      <c r="J1799" s="9">
        <v>70</v>
      </c>
      <c r="K1799" s="14">
        <f>IF($E1799="","",IFERROR(INDEX('01_Cad_Pecas'!$H$2:$H$5000,MATCH($E1799,'01_Cad_Pecas'!$D$2:$D$5000,0)),IFERROR(INDEX('01_Cad_Pecas'!$H$2:$H$5000,MATCH(VALUE($E1799),'01_Cad_Pecas'!$D$2:$D$5000,0)),"")))</f>
        <v>1.1000000000000001</v>
      </c>
      <c r="L1799" s="14">
        <f>IF($E1799="","",IFERROR(INDEX('01_Cad_Pecas'!$I$2:$I$5000,MATCH($E1799,'01_Cad_Pecas'!$D$2:$D$5000,0)),IFERROR(INDEX('01_Cad_Pecas'!$I$2:$I$5000,MATCH(VALUE($E1799),'01_Cad_Pecas'!$D$2:$D$5000,0)),"")))</f>
        <v>9.375E-2</v>
      </c>
      <c r="M1799" s="14">
        <f t="shared" si="249"/>
        <v>7.6624999999999996</v>
      </c>
      <c r="N1799" s="9">
        <v>46203</v>
      </c>
      <c r="O1799" s="9">
        <v>70</v>
      </c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1"/>
      <c r="AB1799" s="14" t="str">
        <f t="shared" ref="AB1799:AB1862" si="250">B1799&amp;"|"&amp;I1799</f>
        <v>10200,10202,10205|50 SECCIONADORA 2</v>
      </c>
      <c r="AC1799" t="str">
        <f t="shared" ref="AC1799:AC1862" si="251">IF($B1799="","","|"&amp;SUBSTITUTE(TRIM(SUBSTITUTE(SUBSTITUTE(SUBSTITUTE(SUBSTITUTE(SUBSTITUTE(SUBSTITUTE(SUBSTITUTE(SUBSTITUTE(SUBSTITUTE(SUBSTITUTE(SUBSTITUTE(SUBSTITUTE(SUBSTITUTE(SUBSTITUTE(TRIM($B1799&amp;""),CHAR(10)," "),CHAR(13)," "),"."," "),";"," "),","," "),"/"," "),"+"," "),"-"," "),"  "," "),"  "," "),"  "," "),"  "," "),"  "," "),"  "," "))," ","|")&amp;"|")</f>
        <v>|10200|10202|10205|</v>
      </c>
      <c r="AD1799" t="str">
        <f t="shared" ref="AD1799:AD1862" si="252">TRIM($I1799&amp;"")</f>
        <v>50 SECCIONADORA 2</v>
      </c>
    </row>
    <row r="1800" spans="1:30" ht="24" customHeight="1" x14ac:dyDescent="0.35">
      <c r="A1800" s="35">
        <v>46203</v>
      </c>
      <c r="B1800" s="14" t="s">
        <v>3091</v>
      </c>
      <c r="C1800" s="14"/>
      <c r="D1800" s="14" t="s">
        <v>3054</v>
      </c>
      <c r="E1800" s="14" t="s">
        <v>3597</v>
      </c>
      <c r="F1800" s="14" t="s">
        <v>3328</v>
      </c>
      <c r="G1800" s="14" t="s">
        <v>3054</v>
      </c>
      <c r="H1800" s="14" t="s">
        <v>3054</v>
      </c>
      <c r="I1800" s="9" t="s">
        <v>3054</v>
      </c>
      <c r="J1800" s="9">
        <v>514</v>
      </c>
      <c r="K1800" s="14">
        <f>IF($E1800="","",IFERROR(INDEX('01_Cad_Pecas'!$H$2:$H$5000,MATCH($E1800,'01_Cad_Pecas'!$D$2:$D$5000,0)),IFERROR(INDEX('01_Cad_Pecas'!$H$2:$H$5000,MATCH(VALUE($E1800),'01_Cad_Pecas'!$D$2:$D$5000,0)),"")))</f>
        <v>1.1000000000000001</v>
      </c>
      <c r="L1800" s="14">
        <f>IF($E1800="","",IFERROR(INDEX('01_Cad_Pecas'!$I$2:$I$5000,MATCH($E1800,'01_Cad_Pecas'!$D$2:$D$5000,0)),IFERROR(INDEX('01_Cad_Pecas'!$I$2:$I$5000,MATCH(VALUE($E1800),'01_Cad_Pecas'!$D$2:$D$5000,0)),"")))</f>
        <v>9.375E-2</v>
      </c>
      <c r="M1800" s="14">
        <f t="shared" si="249"/>
        <v>49.287500000000001</v>
      </c>
      <c r="N1800" s="9">
        <v>46203</v>
      </c>
      <c r="O1800" s="9">
        <v>514</v>
      </c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1"/>
      <c r="AB1800" s="14" t="str">
        <f t="shared" si="250"/>
        <v>10200,10202,10205|50 SECCIONADORA 2</v>
      </c>
      <c r="AC1800" t="str">
        <f t="shared" si="251"/>
        <v>|10200|10202|10205|</v>
      </c>
      <c r="AD1800" t="str">
        <f t="shared" si="252"/>
        <v>50 SECCIONADORA 2</v>
      </c>
    </row>
    <row r="1801" spans="1:30" ht="24" customHeight="1" x14ac:dyDescent="0.35">
      <c r="A1801" s="35">
        <v>46203</v>
      </c>
      <c r="B1801" s="14" t="s">
        <v>3091</v>
      </c>
      <c r="C1801" s="14"/>
      <c r="D1801" s="14" t="s">
        <v>3054</v>
      </c>
      <c r="E1801" s="14" t="s">
        <v>3557</v>
      </c>
      <c r="F1801" s="14" t="s">
        <v>3558</v>
      </c>
      <c r="G1801" s="14" t="s">
        <v>3054</v>
      </c>
      <c r="H1801" s="14" t="s">
        <v>3054</v>
      </c>
      <c r="I1801" s="9" t="s">
        <v>3054</v>
      </c>
      <c r="J1801" s="9">
        <v>2</v>
      </c>
      <c r="K1801" s="14">
        <f>IF($E1801="","",IFERROR(INDEX('01_Cad_Pecas'!$H$2:$H$5000,MATCH($E1801,'01_Cad_Pecas'!$D$2:$D$5000,0)),IFERROR(INDEX('01_Cad_Pecas'!$H$2:$H$5000,MATCH(VALUE($E1801),'01_Cad_Pecas'!$D$2:$D$5000,0)),"")))</f>
        <v>1.1000000000000001</v>
      </c>
      <c r="L1801" s="14">
        <f>IF($E1801="","",IFERROR(INDEX('01_Cad_Pecas'!$I$2:$I$5000,MATCH($E1801,'01_Cad_Pecas'!$D$2:$D$5000,0)),IFERROR(INDEX('01_Cad_Pecas'!$I$2:$I$5000,MATCH(VALUE($E1801),'01_Cad_Pecas'!$D$2:$D$5000,0)),"")))</f>
        <v>9.375E-2</v>
      </c>
      <c r="M1801" s="14">
        <f t="shared" si="249"/>
        <v>1.2875000000000001</v>
      </c>
      <c r="N1801" s="9">
        <v>46203</v>
      </c>
      <c r="O1801" s="9">
        <v>2</v>
      </c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1"/>
      <c r="AB1801" s="14" t="str">
        <f t="shared" si="250"/>
        <v>10200,10202,10205|50 SECCIONADORA 2</v>
      </c>
      <c r="AC1801" t="str">
        <f t="shared" si="251"/>
        <v>|10200|10202|10205|</v>
      </c>
      <c r="AD1801" t="str">
        <f t="shared" si="252"/>
        <v>50 SECCIONADORA 2</v>
      </c>
    </row>
    <row r="1802" spans="1:30" ht="24" customHeight="1" x14ac:dyDescent="0.35">
      <c r="A1802" s="35">
        <v>46203</v>
      </c>
      <c r="B1802" s="14" t="s">
        <v>3091</v>
      </c>
      <c r="C1802" s="14"/>
      <c r="D1802" s="14" t="s">
        <v>3054</v>
      </c>
      <c r="E1802" s="14" t="s">
        <v>3598</v>
      </c>
      <c r="F1802" s="14" t="s">
        <v>3329</v>
      </c>
      <c r="G1802" s="14" t="s">
        <v>3054</v>
      </c>
      <c r="H1802" s="14" t="s">
        <v>3054</v>
      </c>
      <c r="I1802" s="9" t="s">
        <v>3054</v>
      </c>
      <c r="J1802" s="9">
        <v>10</v>
      </c>
      <c r="K1802" s="14">
        <f>IF($E1802="","",IFERROR(INDEX('01_Cad_Pecas'!$H$2:$H$5000,MATCH($E1802,'01_Cad_Pecas'!$D$2:$D$5000,0)),IFERROR(INDEX('01_Cad_Pecas'!$H$2:$H$5000,MATCH(VALUE($E1802),'01_Cad_Pecas'!$D$2:$D$5000,0)),"")))</f>
        <v>1.1000000000000001</v>
      </c>
      <c r="L1802" s="14">
        <f>IF($E1802="","",IFERROR(INDEX('01_Cad_Pecas'!$I$2:$I$5000,MATCH($E1802,'01_Cad_Pecas'!$D$2:$D$5000,0)),IFERROR(INDEX('01_Cad_Pecas'!$I$2:$I$5000,MATCH(VALUE($E1802),'01_Cad_Pecas'!$D$2:$D$5000,0)),"")))</f>
        <v>9.375E-2</v>
      </c>
      <c r="M1802" s="14">
        <f t="shared" si="249"/>
        <v>2.0375000000000001</v>
      </c>
      <c r="N1802" s="9">
        <v>46203</v>
      </c>
      <c r="O1802" s="9">
        <v>10</v>
      </c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1"/>
      <c r="AB1802" s="14" t="str">
        <f t="shared" si="250"/>
        <v>10200,10202,10205|50 SECCIONADORA 2</v>
      </c>
      <c r="AC1802" t="str">
        <f t="shared" si="251"/>
        <v>|10200|10202|10205|</v>
      </c>
      <c r="AD1802" t="str">
        <f t="shared" si="252"/>
        <v>50 SECCIONADORA 2</v>
      </c>
    </row>
    <row r="1803" spans="1:30" ht="24" customHeight="1" x14ac:dyDescent="0.35">
      <c r="A1803" s="35">
        <v>46203</v>
      </c>
      <c r="B1803" s="14" t="s">
        <v>3091</v>
      </c>
      <c r="C1803" s="14"/>
      <c r="D1803" s="14" t="s">
        <v>3054</v>
      </c>
      <c r="E1803" s="14" t="s">
        <v>3538</v>
      </c>
      <c r="F1803" s="14" t="s">
        <v>3291</v>
      </c>
      <c r="G1803" s="14" t="s">
        <v>3054</v>
      </c>
      <c r="H1803" s="14" t="s">
        <v>3054</v>
      </c>
      <c r="I1803" s="9" t="s">
        <v>3054</v>
      </c>
      <c r="J1803" s="9">
        <v>66</v>
      </c>
      <c r="K1803" s="14">
        <f>IF($E1803="","",IFERROR(INDEX('01_Cad_Pecas'!$H$2:$H$5000,MATCH($E1803,'01_Cad_Pecas'!$D$2:$D$5000,0)),IFERROR(INDEX('01_Cad_Pecas'!$H$2:$H$5000,MATCH(VALUE($E1803),'01_Cad_Pecas'!$D$2:$D$5000,0)),"")))</f>
        <v>1.1000000000000001</v>
      </c>
      <c r="L1803" s="14">
        <f>IF($E1803="","",IFERROR(INDEX('01_Cad_Pecas'!$I$2:$I$5000,MATCH($E1803,'01_Cad_Pecas'!$D$2:$D$5000,0)),IFERROR(INDEX('01_Cad_Pecas'!$I$2:$I$5000,MATCH(VALUE($E1803),'01_Cad_Pecas'!$D$2:$D$5000,0)),"")))</f>
        <v>9.375E-2</v>
      </c>
      <c r="M1803" s="14">
        <f t="shared" si="249"/>
        <v>7.2874999999999996</v>
      </c>
      <c r="N1803" s="9">
        <v>46203</v>
      </c>
      <c r="O1803" s="9">
        <v>66</v>
      </c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1"/>
      <c r="AB1803" s="14" t="str">
        <f t="shared" si="250"/>
        <v>10200,10202,10205|50 SECCIONADORA 2</v>
      </c>
      <c r="AC1803" t="str">
        <f t="shared" si="251"/>
        <v>|10200|10202|10205|</v>
      </c>
      <c r="AD1803" t="str">
        <f t="shared" si="252"/>
        <v>50 SECCIONADORA 2</v>
      </c>
    </row>
    <row r="1804" spans="1:30" ht="24" customHeight="1" x14ac:dyDescent="0.35">
      <c r="A1804" s="35">
        <v>46203</v>
      </c>
      <c r="B1804" s="14" t="s">
        <v>3091</v>
      </c>
      <c r="C1804" s="14"/>
      <c r="D1804" s="14" t="s">
        <v>3054</v>
      </c>
      <c r="E1804" s="14" t="s">
        <v>3599</v>
      </c>
      <c r="F1804" s="14" t="s">
        <v>3330</v>
      </c>
      <c r="G1804" s="14" t="s">
        <v>3054</v>
      </c>
      <c r="H1804" s="14" t="s">
        <v>3054</v>
      </c>
      <c r="I1804" s="9" t="s">
        <v>3054</v>
      </c>
      <c r="J1804" s="9">
        <v>60</v>
      </c>
      <c r="K1804" s="14">
        <f>IF($E1804="","",IFERROR(INDEX('01_Cad_Pecas'!$H$2:$H$5000,MATCH($E1804,'01_Cad_Pecas'!$D$2:$D$5000,0)),IFERROR(INDEX('01_Cad_Pecas'!$H$2:$H$5000,MATCH(VALUE($E1804),'01_Cad_Pecas'!$D$2:$D$5000,0)),"")))</f>
        <v>1.1000000000000001</v>
      </c>
      <c r="L1804" s="14">
        <f>IF($E1804="","",IFERROR(INDEX('01_Cad_Pecas'!$I$2:$I$5000,MATCH($E1804,'01_Cad_Pecas'!$D$2:$D$5000,0)),IFERROR(INDEX('01_Cad_Pecas'!$I$2:$I$5000,MATCH(VALUE($E1804),'01_Cad_Pecas'!$D$2:$D$5000,0)),"")))</f>
        <v>9.375E-2</v>
      </c>
      <c r="M1804" s="14">
        <f t="shared" si="249"/>
        <v>6.7249999999999996</v>
      </c>
      <c r="N1804" s="9">
        <v>46203</v>
      </c>
      <c r="O1804" s="9">
        <v>60</v>
      </c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1"/>
      <c r="AB1804" s="14" t="str">
        <f t="shared" si="250"/>
        <v>10200,10202,10205|50 SECCIONADORA 2</v>
      </c>
      <c r="AC1804" t="str">
        <f t="shared" si="251"/>
        <v>|10200|10202|10205|</v>
      </c>
      <c r="AD1804" t="str">
        <f t="shared" si="252"/>
        <v>50 SECCIONADORA 2</v>
      </c>
    </row>
    <row r="1805" spans="1:30" ht="24" customHeight="1" x14ac:dyDescent="0.35">
      <c r="A1805" s="35">
        <v>46203</v>
      </c>
      <c r="B1805" s="14" t="s">
        <v>3091</v>
      </c>
      <c r="C1805" s="14"/>
      <c r="D1805" s="14" t="s">
        <v>3054</v>
      </c>
      <c r="E1805" s="14" t="s">
        <v>3412</v>
      </c>
      <c r="F1805" s="14" t="s">
        <v>3208</v>
      </c>
      <c r="G1805" s="14" t="s">
        <v>3054</v>
      </c>
      <c r="H1805" s="14" t="s">
        <v>3054</v>
      </c>
      <c r="I1805" s="9" t="s">
        <v>3054</v>
      </c>
      <c r="J1805" s="9">
        <v>24</v>
      </c>
      <c r="K1805" s="14">
        <f>IF($E1805="","",IFERROR(INDEX('01_Cad_Pecas'!$H$2:$H$5000,MATCH($E1805,'01_Cad_Pecas'!$D$2:$D$5000,0)),IFERROR(INDEX('01_Cad_Pecas'!$H$2:$H$5000,MATCH(VALUE($E1805),'01_Cad_Pecas'!$D$2:$D$5000,0)),"")))</f>
        <v>3</v>
      </c>
      <c r="L1805" s="14">
        <f>IF($E1805="","",IFERROR(INDEX('01_Cad_Pecas'!$I$2:$I$5000,MATCH($E1805,'01_Cad_Pecas'!$D$2:$D$5000,0)),IFERROR(INDEX('01_Cad_Pecas'!$I$2:$I$5000,MATCH(VALUE($E1805),'01_Cad_Pecas'!$D$2:$D$5000,0)),"")))</f>
        <v>6.7799999999999999E-2</v>
      </c>
      <c r="M1805" s="14">
        <f t="shared" si="249"/>
        <v>4.6272000000000002</v>
      </c>
      <c r="N1805" s="9">
        <v>46203</v>
      </c>
      <c r="O1805" s="9">
        <v>24</v>
      </c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1"/>
      <c r="AB1805" s="14" t="str">
        <f t="shared" si="250"/>
        <v>10200,10202,10205|50 SECCIONADORA 2</v>
      </c>
      <c r="AC1805" t="str">
        <f t="shared" si="251"/>
        <v>|10200|10202|10205|</v>
      </c>
      <c r="AD1805" t="str">
        <f t="shared" si="252"/>
        <v>50 SECCIONADORA 2</v>
      </c>
    </row>
    <row r="1806" spans="1:30" ht="24" customHeight="1" x14ac:dyDescent="0.35">
      <c r="A1806" s="35">
        <v>46203</v>
      </c>
      <c r="B1806" s="14" t="s">
        <v>3091</v>
      </c>
      <c r="C1806" s="14"/>
      <c r="D1806" s="14" t="s">
        <v>3054</v>
      </c>
      <c r="E1806" s="14" t="s">
        <v>3413</v>
      </c>
      <c r="F1806" s="14" t="s">
        <v>3209</v>
      </c>
      <c r="G1806" s="14" t="s">
        <v>3054</v>
      </c>
      <c r="H1806" s="14" t="s">
        <v>3054</v>
      </c>
      <c r="I1806" s="9" t="s">
        <v>3054</v>
      </c>
      <c r="J1806" s="9">
        <v>12</v>
      </c>
      <c r="K1806" s="14">
        <f>IF($E1806="","",IFERROR(INDEX('01_Cad_Pecas'!$H$2:$H$5000,MATCH($E1806,'01_Cad_Pecas'!$D$2:$D$5000,0)),IFERROR(INDEX('01_Cad_Pecas'!$H$2:$H$5000,MATCH(VALUE($E1806),'01_Cad_Pecas'!$D$2:$D$5000,0)),"")))</f>
        <v>3</v>
      </c>
      <c r="L1806" s="14">
        <f>IF($E1806="","",IFERROR(INDEX('01_Cad_Pecas'!$I$2:$I$5000,MATCH($E1806,'01_Cad_Pecas'!$D$2:$D$5000,0)),IFERROR(INDEX('01_Cad_Pecas'!$I$2:$I$5000,MATCH(VALUE($E1806),'01_Cad_Pecas'!$D$2:$D$5000,0)),"")))</f>
        <v>6.7799999999999999E-2</v>
      </c>
      <c r="M1806" s="14">
        <f t="shared" si="249"/>
        <v>3.8136000000000001</v>
      </c>
      <c r="N1806" s="9">
        <v>46203</v>
      </c>
      <c r="O1806" s="9">
        <v>12</v>
      </c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1"/>
      <c r="AB1806" s="14" t="str">
        <f t="shared" si="250"/>
        <v>10200,10202,10205|50 SECCIONADORA 2</v>
      </c>
      <c r="AC1806" t="str">
        <f t="shared" si="251"/>
        <v>|10200|10202|10205|</v>
      </c>
      <c r="AD1806" t="str">
        <f t="shared" si="252"/>
        <v>50 SECCIONADORA 2</v>
      </c>
    </row>
    <row r="1807" spans="1:30" ht="24" customHeight="1" x14ac:dyDescent="0.35">
      <c r="A1807" s="35">
        <v>46203</v>
      </c>
      <c r="B1807" s="14" t="s">
        <v>3091</v>
      </c>
      <c r="C1807" s="14"/>
      <c r="D1807" s="14" t="s">
        <v>3054</v>
      </c>
      <c r="E1807" s="14" t="s">
        <v>3499</v>
      </c>
      <c r="F1807" s="14" t="s">
        <v>3254</v>
      </c>
      <c r="G1807" s="14" t="s">
        <v>3054</v>
      </c>
      <c r="H1807" s="14" t="s">
        <v>3054</v>
      </c>
      <c r="I1807" s="9" t="s">
        <v>3054</v>
      </c>
      <c r="J1807" s="9">
        <v>12</v>
      </c>
      <c r="K1807" s="14">
        <f>IF($E1807="","",IFERROR(INDEX('01_Cad_Pecas'!$H$2:$H$5000,MATCH($E1807,'01_Cad_Pecas'!$D$2:$D$5000,0)),IFERROR(INDEX('01_Cad_Pecas'!$H$2:$H$5000,MATCH(VALUE($E1807),'01_Cad_Pecas'!$D$2:$D$5000,0)),"")))</f>
        <v>1.1000000000000001</v>
      </c>
      <c r="L1807" s="14">
        <f>IF($E1807="","",IFERROR(INDEX('01_Cad_Pecas'!$I$2:$I$5000,MATCH($E1807,'01_Cad_Pecas'!$D$2:$D$5000,0)),IFERROR(INDEX('01_Cad_Pecas'!$I$2:$I$5000,MATCH(VALUE($E1807),'01_Cad_Pecas'!$D$2:$D$5000,0)),"")))</f>
        <v>9.375E-2</v>
      </c>
      <c r="M1807" s="14">
        <f t="shared" si="249"/>
        <v>2.2250000000000001</v>
      </c>
      <c r="N1807" s="9">
        <v>46203</v>
      </c>
      <c r="O1807" s="9">
        <v>12</v>
      </c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  <c r="AA1807" s="11"/>
      <c r="AB1807" s="14" t="str">
        <f t="shared" si="250"/>
        <v>10200,10202,10205|50 SECCIONADORA 2</v>
      </c>
      <c r="AC1807" t="str">
        <f t="shared" si="251"/>
        <v>|10200|10202|10205|</v>
      </c>
      <c r="AD1807" t="str">
        <f t="shared" si="252"/>
        <v>50 SECCIONADORA 2</v>
      </c>
    </row>
    <row r="1808" spans="1:30" ht="24" customHeight="1" x14ac:dyDescent="0.35">
      <c r="A1808" s="35">
        <v>46203</v>
      </c>
      <c r="B1808" s="14" t="s">
        <v>3091</v>
      </c>
      <c r="C1808" s="14"/>
      <c r="D1808" s="14" t="s">
        <v>3054</v>
      </c>
      <c r="E1808" s="14" t="s">
        <v>3500</v>
      </c>
      <c r="F1808" s="14" t="s">
        <v>3501</v>
      </c>
      <c r="G1808" s="14" t="s">
        <v>3054</v>
      </c>
      <c r="H1808" s="14" t="s">
        <v>3054</v>
      </c>
      <c r="I1808" s="9" t="s">
        <v>3054</v>
      </c>
      <c r="J1808" s="9">
        <v>8</v>
      </c>
      <c r="K1808" s="14">
        <f>IF($E1808="","",IFERROR(INDEX('01_Cad_Pecas'!$H$2:$H$5000,MATCH($E1808,'01_Cad_Pecas'!$D$2:$D$5000,0)),IFERROR(INDEX('01_Cad_Pecas'!$H$2:$H$5000,MATCH(VALUE($E1808),'01_Cad_Pecas'!$D$2:$D$5000,0)),"")))</f>
        <v>1.1000000000000001</v>
      </c>
      <c r="L1808" s="14">
        <f>IF($E1808="","",IFERROR(INDEX('01_Cad_Pecas'!$I$2:$I$5000,MATCH($E1808,'01_Cad_Pecas'!$D$2:$D$5000,0)),IFERROR(INDEX('01_Cad_Pecas'!$I$2:$I$5000,MATCH(VALUE($E1808),'01_Cad_Pecas'!$D$2:$D$5000,0)),"")))</f>
        <v>9.375E-2</v>
      </c>
      <c r="M1808" s="14">
        <f t="shared" si="249"/>
        <v>1.85</v>
      </c>
      <c r="N1808" s="9">
        <v>46203</v>
      </c>
      <c r="O1808" s="9">
        <v>8</v>
      </c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  <c r="AA1808" s="11"/>
      <c r="AB1808" s="14" t="str">
        <f t="shared" si="250"/>
        <v>10200,10202,10205|50 SECCIONADORA 2</v>
      </c>
      <c r="AC1808" t="str">
        <f t="shared" si="251"/>
        <v>|10200|10202|10205|</v>
      </c>
      <c r="AD1808" t="str">
        <f t="shared" si="252"/>
        <v>50 SECCIONADORA 2</v>
      </c>
    </row>
    <row r="1809" spans="1:30" ht="24" customHeight="1" x14ac:dyDescent="0.35">
      <c r="A1809" s="35">
        <v>46203</v>
      </c>
      <c r="B1809" s="14" t="s">
        <v>3091</v>
      </c>
      <c r="C1809" s="14"/>
      <c r="D1809" s="14" t="s">
        <v>3054</v>
      </c>
      <c r="E1809" s="14" t="s">
        <v>3600</v>
      </c>
      <c r="F1809" s="14" t="s">
        <v>3601</v>
      </c>
      <c r="G1809" s="14" t="s">
        <v>3054</v>
      </c>
      <c r="H1809" s="14" t="s">
        <v>3054</v>
      </c>
      <c r="I1809" s="9" t="s">
        <v>3054</v>
      </c>
      <c r="J1809" s="9">
        <v>8</v>
      </c>
      <c r="K1809" s="14">
        <f>IF($E1809="","",IFERROR(INDEX('01_Cad_Pecas'!$H$2:$H$5000,MATCH($E1809,'01_Cad_Pecas'!$D$2:$D$5000,0)),IFERROR(INDEX('01_Cad_Pecas'!$H$2:$H$5000,MATCH(VALUE($E1809),'01_Cad_Pecas'!$D$2:$D$5000,0)),"")))</f>
        <v>1.1000000000000001</v>
      </c>
      <c r="L1809" s="14">
        <f>IF($E1809="","",IFERROR(INDEX('01_Cad_Pecas'!$I$2:$I$5000,MATCH($E1809,'01_Cad_Pecas'!$D$2:$D$5000,0)),IFERROR(INDEX('01_Cad_Pecas'!$I$2:$I$5000,MATCH(VALUE($E1809),'01_Cad_Pecas'!$D$2:$D$5000,0)),"")))</f>
        <v>9.375E-2</v>
      </c>
      <c r="M1809" s="14">
        <f t="shared" si="249"/>
        <v>1.85</v>
      </c>
      <c r="N1809" s="9">
        <v>46203</v>
      </c>
      <c r="O1809" s="9">
        <v>8</v>
      </c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1"/>
      <c r="AB1809" s="14" t="str">
        <f t="shared" si="250"/>
        <v>10200,10202,10205|50 SECCIONADORA 2</v>
      </c>
      <c r="AC1809" t="str">
        <f t="shared" si="251"/>
        <v>|10200|10202|10205|</v>
      </c>
      <c r="AD1809" t="str">
        <f t="shared" si="252"/>
        <v>50 SECCIONADORA 2</v>
      </c>
    </row>
    <row r="1810" spans="1:30" ht="24" customHeight="1" x14ac:dyDescent="0.35">
      <c r="A1810" s="35">
        <v>46203</v>
      </c>
      <c r="B1810" s="14" t="s">
        <v>3091</v>
      </c>
      <c r="C1810" s="14"/>
      <c r="D1810" s="14" t="s">
        <v>3054</v>
      </c>
      <c r="E1810" s="14" t="s">
        <v>3602</v>
      </c>
      <c r="F1810" s="14" t="s">
        <v>3334</v>
      </c>
      <c r="G1810" s="14" t="s">
        <v>3054</v>
      </c>
      <c r="H1810" s="14" t="s">
        <v>3054</v>
      </c>
      <c r="I1810" s="9" t="s">
        <v>3054</v>
      </c>
      <c r="J1810" s="9">
        <v>12</v>
      </c>
      <c r="K1810" s="14">
        <f>IF($E1810="","",IFERROR(INDEX('01_Cad_Pecas'!$H$2:$H$5000,MATCH($E1810,'01_Cad_Pecas'!$D$2:$D$5000,0)),IFERROR(INDEX('01_Cad_Pecas'!$H$2:$H$5000,MATCH(VALUE($E1810),'01_Cad_Pecas'!$D$2:$D$5000,0)),"")))</f>
        <v>1.1000000000000001</v>
      </c>
      <c r="L1810" s="14">
        <f>IF($E1810="","",IFERROR(INDEX('01_Cad_Pecas'!$I$2:$I$5000,MATCH($E1810,'01_Cad_Pecas'!$D$2:$D$5000,0)),IFERROR(INDEX('01_Cad_Pecas'!$I$2:$I$5000,MATCH(VALUE($E1810),'01_Cad_Pecas'!$D$2:$D$5000,0)),"")))</f>
        <v>9.375E-2</v>
      </c>
      <c r="M1810" s="14">
        <f t="shared" si="249"/>
        <v>2.2250000000000001</v>
      </c>
      <c r="N1810" s="9">
        <v>46203</v>
      </c>
      <c r="O1810" s="9">
        <v>12</v>
      </c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1"/>
      <c r="AB1810" s="14" t="str">
        <f t="shared" si="250"/>
        <v>10200,10202,10205|50 SECCIONADORA 2</v>
      </c>
      <c r="AC1810" t="str">
        <f t="shared" si="251"/>
        <v>|10200|10202|10205|</v>
      </c>
      <c r="AD1810" t="str">
        <f t="shared" si="252"/>
        <v>50 SECCIONADORA 2</v>
      </c>
    </row>
    <row r="1811" spans="1:30" ht="24" customHeight="1" x14ac:dyDescent="0.35">
      <c r="A1811" s="35">
        <v>46203</v>
      </c>
      <c r="B1811" s="14" t="s">
        <v>3091</v>
      </c>
      <c r="C1811" s="14"/>
      <c r="D1811" s="14" t="s">
        <v>3054</v>
      </c>
      <c r="E1811" s="14" t="s">
        <v>3515</v>
      </c>
      <c r="F1811" s="14" t="s">
        <v>3255</v>
      </c>
      <c r="G1811" s="14" t="s">
        <v>3054</v>
      </c>
      <c r="H1811" s="14" t="s">
        <v>3054</v>
      </c>
      <c r="I1811" s="9" t="s">
        <v>3054</v>
      </c>
      <c r="J1811" s="9">
        <v>4</v>
      </c>
      <c r="K1811" s="14">
        <f>IF($E1811="","",IFERROR(INDEX('01_Cad_Pecas'!$H$2:$H$5000,MATCH($E1811,'01_Cad_Pecas'!$D$2:$D$5000,0)),IFERROR(INDEX('01_Cad_Pecas'!$H$2:$H$5000,MATCH(VALUE($E1811),'01_Cad_Pecas'!$D$2:$D$5000,0)),"")))</f>
        <v>1.1000000000000001</v>
      </c>
      <c r="L1811" s="14">
        <f>IF($E1811="","",IFERROR(INDEX('01_Cad_Pecas'!$I$2:$I$5000,MATCH($E1811,'01_Cad_Pecas'!$D$2:$D$5000,0)),IFERROR(INDEX('01_Cad_Pecas'!$I$2:$I$5000,MATCH(VALUE($E1811),'01_Cad_Pecas'!$D$2:$D$5000,0)),"")))</f>
        <v>9.375E-2</v>
      </c>
      <c r="M1811" s="14">
        <f t="shared" si="249"/>
        <v>1.4750000000000001</v>
      </c>
      <c r="N1811" s="9">
        <v>46203</v>
      </c>
      <c r="O1811" s="9">
        <v>4</v>
      </c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1"/>
      <c r="AB1811" s="14" t="str">
        <f t="shared" si="250"/>
        <v>10200,10202,10205|50 SECCIONADORA 2</v>
      </c>
      <c r="AC1811" t="str">
        <f t="shared" si="251"/>
        <v>|10200|10202|10205|</v>
      </c>
      <c r="AD1811" t="str">
        <f t="shared" si="252"/>
        <v>50 SECCIONADORA 2</v>
      </c>
    </row>
    <row r="1812" spans="1:30" ht="24" customHeight="1" x14ac:dyDescent="0.35">
      <c r="A1812" s="35">
        <v>46203</v>
      </c>
      <c r="B1812" s="14" t="s">
        <v>3091</v>
      </c>
      <c r="C1812" s="14"/>
      <c r="D1812" s="14" t="s">
        <v>3054</v>
      </c>
      <c r="E1812" s="14" t="s">
        <v>3604</v>
      </c>
      <c r="F1812" s="14" t="s">
        <v>3335</v>
      </c>
      <c r="G1812" s="14" t="s">
        <v>3054</v>
      </c>
      <c r="H1812" s="14" t="s">
        <v>3054</v>
      </c>
      <c r="I1812" s="9" t="s">
        <v>3054</v>
      </c>
      <c r="J1812" s="9">
        <v>4</v>
      </c>
      <c r="K1812" s="14">
        <f>IF($E1812="","",IFERROR(INDEX('01_Cad_Pecas'!$H$2:$H$5000,MATCH($E1812,'01_Cad_Pecas'!$D$2:$D$5000,0)),IFERROR(INDEX('01_Cad_Pecas'!$H$2:$H$5000,MATCH(VALUE($E1812),'01_Cad_Pecas'!$D$2:$D$5000,0)),"")))</f>
        <v>1.1000000000000001</v>
      </c>
      <c r="L1812" s="14">
        <f>IF($E1812="","",IFERROR(INDEX('01_Cad_Pecas'!$I$2:$I$5000,MATCH($E1812,'01_Cad_Pecas'!$D$2:$D$5000,0)),IFERROR(INDEX('01_Cad_Pecas'!$I$2:$I$5000,MATCH(VALUE($E1812),'01_Cad_Pecas'!$D$2:$D$5000,0)),"")))</f>
        <v>9.375E-2</v>
      </c>
      <c r="M1812" s="14">
        <f t="shared" si="249"/>
        <v>1.4750000000000001</v>
      </c>
      <c r="N1812" s="9">
        <v>46203</v>
      </c>
      <c r="O1812" s="9">
        <v>4</v>
      </c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1"/>
      <c r="AB1812" s="14" t="str">
        <f t="shared" si="250"/>
        <v>10200,10202,10205|50 SECCIONADORA 2</v>
      </c>
      <c r="AC1812" t="str">
        <f t="shared" si="251"/>
        <v>|10200|10202|10205|</v>
      </c>
      <c r="AD1812" t="str">
        <f t="shared" si="252"/>
        <v>50 SECCIONADORA 2</v>
      </c>
    </row>
    <row r="1813" spans="1:30" ht="24" customHeight="1" x14ac:dyDescent="0.35">
      <c r="A1813" s="35">
        <v>46203</v>
      </c>
      <c r="B1813" s="14" t="s">
        <v>3091</v>
      </c>
      <c r="C1813" s="14"/>
      <c r="D1813" s="14" t="s">
        <v>3054</v>
      </c>
      <c r="E1813" s="14" t="s">
        <v>3474</v>
      </c>
      <c r="F1813" s="14" t="s">
        <v>2187</v>
      </c>
      <c r="G1813" s="14" t="s">
        <v>3054</v>
      </c>
      <c r="H1813" s="14" t="s">
        <v>3054</v>
      </c>
      <c r="I1813" s="9" t="s">
        <v>3054</v>
      </c>
      <c r="J1813" s="9">
        <v>11</v>
      </c>
      <c r="K1813" s="14">
        <f>IF($E1813="","",IFERROR(INDEX('01_Cad_Pecas'!$H$2:$H$5000,MATCH($E1813,'01_Cad_Pecas'!$D$2:$D$5000,0)),IFERROR(INDEX('01_Cad_Pecas'!$H$2:$H$5000,MATCH(VALUE($E1813),'01_Cad_Pecas'!$D$2:$D$5000,0)),"")))</f>
        <v>2</v>
      </c>
      <c r="L1813" s="14">
        <f>IF($E1813="","",IFERROR(INDEX('01_Cad_Pecas'!$I$2:$I$5000,MATCH($E1813,'01_Cad_Pecas'!$D$2:$D$5000,0)),IFERROR(INDEX('01_Cad_Pecas'!$I$2:$I$5000,MATCH(VALUE($E1813),'01_Cad_Pecas'!$D$2:$D$5000,0)),"")))</f>
        <v>1.45</v>
      </c>
      <c r="M1813" s="14">
        <f t="shared" si="249"/>
        <v>17.95</v>
      </c>
      <c r="N1813" s="9">
        <v>46203</v>
      </c>
      <c r="O1813" s="9">
        <v>11</v>
      </c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1"/>
      <c r="AB1813" s="14" t="str">
        <f t="shared" si="250"/>
        <v>10200,10202,10205|50 SECCIONADORA 2</v>
      </c>
      <c r="AC1813" t="str">
        <f t="shared" si="251"/>
        <v>|10200|10202|10205|</v>
      </c>
      <c r="AD1813" t="str">
        <f t="shared" si="252"/>
        <v>50 SECCIONADORA 2</v>
      </c>
    </row>
    <row r="1814" spans="1:30" ht="24" customHeight="1" x14ac:dyDescent="0.35">
      <c r="A1814" s="35">
        <v>46203</v>
      </c>
      <c r="B1814" s="14" t="s">
        <v>3091</v>
      </c>
      <c r="C1814" s="14"/>
      <c r="D1814" s="14" t="s">
        <v>3054</v>
      </c>
      <c r="E1814" s="14" t="s">
        <v>3475</v>
      </c>
      <c r="F1814" s="14" t="s">
        <v>3215</v>
      </c>
      <c r="G1814" s="14" t="s">
        <v>3054</v>
      </c>
      <c r="H1814" s="14" t="s">
        <v>3054</v>
      </c>
      <c r="I1814" s="9" t="s">
        <v>3054</v>
      </c>
      <c r="J1814" s="9">
        <v>12</v>
      </c>
      <c r="K1814" s="14">
        <f>IF($E1814="","",IFERROR(INDEX('01_Cad_Pecas'!$H$2:$H$5000,MATCH($E1814,'01_Cad_Pecas'!$D$2:$D$5000,0)),IFERROR(INDEX('01_Cad_Pecas'!$H$2:$H$5000,MATCH(VALUE($E1814),'01_Cad_Pecas'!$D$2:$D$5000,0)),"")))</f>
        <v>2</v>
      </c>
      <c r="L1814" s="14">
        <f>IF($E1814="","",IFERROR(INDEX('01_Cad_Pecas'!$I$2:$I$5000,MATCH($E1814,'01_Cad_Pecas'!$D$2:$D$5000,0)),IFERROR(INDEX('01_Cad_Pecas'!$I$2:$I$5000,MATCH(VALUE($E1814),'01_Cad_Pecas'!$D$2:$D$5000,0)),"")))</f>
        <v>1.45</v>
      </c>
      <c r="M1814" s="14">
        <f t="shared" si="249"/>
        <v>19.399999999999999</v>
      </c>
      <c r="N1814" s="9">
        <v>46203</v>
      </c>
      <c r="O1814" s="9">
        <v>12</v>
      </c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1"/>
      <c r="AB1814" s="14" t="str">
        <f t="shared" si="250"/>
        <v>10200,10202,10205|50 SECCIONADORA 2</v>
      </c>
      <c r="AC1814" t="str">
        <f t="shared" si="251"/>
        <v>|10200|10202|10205|</v>
      </c>
      <c r="AD1814" t="str">
        <f t="shared" si="252"/>
        <v>50 SECCIONADORA 2</v>
      </c>
    </row>
    <row r="1815" spans="1:30" ht="24" customHeight="1" x14ac:dyDescent="0.35">
      <c r="A1815" s="35">
        <v>46203</v>
      </c>
      <c r="B1815" s="14" t="s">
        <v>3091</v>
      </c>
      <c r="C1815" s="14"/>
      <c r="D1815" s="14" t="s">
        <v>3054</v>
      </c>
      <c r="E1815" s="14" t="s">
        <v>3479</v>
      </c>
      <c r="F1815" s="14" t="s">
        <v>3217</v>
      </c>
      <c r="G1815" s="14" t="s">
        <v>3054</v>
      </c>
      <c r="H1815" s="14" t="s">
        <v>3054</v>
      </c>
      <c r="I1815" s="9" t="s">
        <v>3054</v>
      </c>
      <c r="J1815" s="9">
        <v>6</v>
      </c>
      <c r="K1815" s="14">
        <f>IF($E1815="","",IFERROR(INDEX('01_Cad_Pecas'!$H$2:$H$5000,MATCH($E1815,'01_Cad_Pecas'!$D$2:$D$5000,0)),IFERROR(INDEX('01_Cad_Pecas'!$H$2:$H$5000,MATCH(VALUE($E1815),'01_Cad_Pecas'!$D$2:$D$5000,0)),"")))</f>
        <v>2</v>
      </c>
      <c r="L1815" s="14">
        <f>IF($E1815="","",IFERROR(INDEX('01_Cad_Pecas'!$I$2:$I$5000,MATCH($E1815,'01_Cad_Pecas'!$D$2:$D$5000,0)),IFERROR(INDEX('01_Cad_Pecas'!$I$2:$I$5000,MATCH(VALUE($E1815),'01_Cad_Pecas'!$D$2:$D$5000,0)),"")))</f>
        <v>1.45</v>
      </c>
      <c r="M1815" s="14">
        <f t="shared" si="249"/>
        <v>10.7</v>
      </c>
      <c r="N1815" s="9">
        <v>46203</v>
      </c>
      <c r="O1815" s="9">
        <v>6</v>
      </c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1"/>
      <c r="AB1815" s="14" t="str">
        <f t="shared" si="250"/>
        <v>10200,10202,10205|50 SECCIONADORA 2</v>
      </c>
      <c r="AC1815" t="str">
        <f t="shared" si="251"/>
        <v>|10200|10202|10205|</v>
      </c>
      <c r="AD1815" t="str">
        <f t="shared" si="252"/>
        <v>50 SECCIONADORA 2</v>
      </c>
    </row>
    <row r="1816" spans="1:30" ht="24" customHeight="1" x14ac:dyDescent="0.35">
      <c r="A1816" s="35">
        <v>46203</v>
      </c>
      <c r="B1816" s="14" t="s">
        <v>3091</v>
      </c>
      <c r="C1816" s="14"/>
      <c r="D1816" s="14" t="s">
        <v>3054</v>
      </c>
      <c r="E1816" s="14" t="s">
        <v>3476</v>
      </c>
      <c r="F1816" s="14" t="s">
        <v>3221</v>
      </c>
      <c r="G1816" s="14" t="s">
        <v>3054</v>
      </c>
      <c r="H1816" s="14" t="s">
        <v>3054</v>
      </c>
      <c r="I1816" s="9" t="s">
        <v>3054</v>
      </c>
      <c r="J1816" s="9">
        <v>1</v>
      </c>
      <c r="K1816" s="14">
        <f>IF($E1816="","",IFERROR(INDEX('01_Cad_Pecas'!$H$2:$H$5000,MATCH($E1816,'01_Cad_Pecas'!$D$2:$D$5000,0)),IFERROR(INDEX('01_Cad_Pecas'!$H$2:$H$5000,MATCH(VALUE($E1816),'01_Cad_Pecas'!$D$2:$D$5000,0)),"")))</f>
        <v>2</v>
      </c>
      <c r="L1816" s="14">
        <f>IF($E1816="","",IFERROR(INDEX('01_Cad_Pecas'!$I$2:$I$5000,MATCH($E1816,'01_Cad_Pecas'!$D$2:$D$5000,0)),IFERROR(INDEX('01_Cad_Pecas'!$I$2:$I$5000,MATCH(VALUE($E1816),'01_Cad_Pecas'!$D$2:$D$5000,0)),"")))</f>
        <v>1.45</v>
      </c>
      <c r="M1816" s="14">
        <f t="shared" si="249"/>
        <v>3.45</v>
      </c>
      <c r="N1816" s="9">
        <v>46203</v>
      </c>
      <c r="O1816" s="9">
        <v>1</v>
      </c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1"/>
      <c r="AB1816" s="14" t="str">
        <f t="shared" si="250"/>
        <v>10200,10202,10205|50 SECCIONADORA 2</v>
      </c>
      <c r="AC1816" t="str">
        <f t="shared" si="251"/>
        <v>|10200|10202|10205|</v>
      </c>
      <c r="AD1816" t="str">
        <f t="shared" si="252"/>
        <v>50 SECCIONADORA 2</v>
      </c>
    </row>
    <row r="1817" spans="1:30" ht="24" customHeight="1" x14ac:dyDescent="0.35">
      <c r="A1817" s="35">
        <v>46203</v>
      </c>
      <c r="B1817" s="14" t="s">
        <v>3091</v>
      </c>
      <c r="C1817" s="14"/>
      <c r="D1817" s="14" t="s">
        <v>3054</v>
      </c>
      <c r="E1817" s="14" t="s">
        <v>3480</v>
      </c>
      <c r="F1817" s="14" t="s">
        <v>3218</v>
      </c>
      <c r="G1817" s="14" t="s">
        <v>3054</v>
      </c>
      <c r="H1817" s="14" t="s">
        <v>3054</v>
      </c>
      <c r="I1817" s="9" t="s">
        <v>3054</v>
      </c>
      <c r="J1817" s="9">
        <v>21</v>
      </c>
      <c r="K1817" s="14">
        <f>IF($E1817="","",IFERROR(INDEX('01_Cad_Pecas'!$H$2:$H$5000,MATCH($E1817,'01_Cad_Pecas'!$D$2:$D$5000,0)),IFERROR(INDEX('01_Cad_Pecas'!$H$2:$H$5000,MATCH(VALUE($E1817),'01_Cad_Pecas'!$D$2:$D$5000,0)),"")))</f>
        <v>2</v>
      </c>
      <c r="L1817" s="14">
        <f>IF($E1817="","",IFERROR(INDEX('01_Cad_Pecas'!$I$2:$I$5000,MATCH($E1817,'01_Cad_Pecas'!$D$2:$D$5000,0)),IFERROR(INDEX('01_Cad_Pecas'!$I$2:$I$5000,MATCH(VALUE($E1817),'01_Cad_Pecas'!$D$2:$D$5000,0)),"")))</f>
        <v>1.45</v>
      </c>
      <c r="M1817" s="14">
        <f t="shared" si="249"/>
        <v>32.450000000000003</v>
      </c>
      <c r="N1817" s="9">
        <v>46203</v>
      </c>
      <c r="O1817" s="9">
        <v>21</v>
      </c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1"/>
      <c r="AB1817" s="14" t="str">
        <f t="shared" si="250"/>
        <v>10200,10202,10205|50 SECCIONADORA 2</v>
      </c>
      <c r="AC1817" t="str">
        <f t="shared" si="251"/>
        <v>|10200|10202|10205|</v>
      </c>
      <c r="AD1817" t="str">
        <f t="shared" si="252"/>
        <v>50 SECCIONADORA 2</v>
      </c>
    </row>
    <row r="1818" spans="1:30" ht="24" customHeight="1" x14ac:dyDescent="0.35">
      <c r="A1818" s="35">
        <v>46203</v>
      </c>
      <c r="B1818" s="14" t="s">
        <v>3091</v>
      </c>
      <c r="C1818" s="14"/>
      <c r="D1818" s="14" t="s">
        <v>3054</v>
      </c>
      <c r="E1818" s="14" t="s">
        <v>3531</v>
      </c>
      <c r="F1818" s="14" t="s">
        <v>3281</v>
      </c>
      <c r="G1818" s="14" t="s">
        <v>3054</v>
      </c>
      <c r="H1818" s="14" t="s">
        <v>3054</v>
      </c>
      <c r="I1818" s="9" t="s">
        <v>3054</v>
      </c>
      <c r="J1818" s="9">
        <v>140</v>
      </c>
      <c r="K1818" s="14">
        <f>IF($E1818="","",IFERROR(INDEX('01_Cad_Pecas'!$H$2:$H$5000,MATCH($E1818,'01_Cad_Pecas'!$D$2:$D$5000,0)),IFERROR(INDEX('01_Cad_Pecas'!$H$2:$H$5000,MATCH(VALUE($E1818),'01_Cad_Pecas'!$D$2:$D$5000,0)),"")))</f>
        <v>1.1000000000000001</v>
      </c>
      <c r="L1818" s="14">
        <f>IF($E1818="","",IFERROR(INDEX('01_Cad_Pecas'!$I$2:$I$5000,MATCH($E1818,'01_Cad_Pecas'!$D$2:$D$5000,0)),IFERROR(INDEX('01_Cad_Pecas'!$I$2:$I$5000,MATCH(VALUE($E1818),'01_Cad_Pecas'!$D$2:$D$5000,0)),"")))</f>
        <v>9.375E-2</v>
      </c>
      <c r="M1818" s="14">
        <f t="shared" si="249"/>
        <v>14.225</v>
      </c>
      <c r="N1818" s="9">
        <v>46203</v>
      </c>
      <c r="O1818" s="9">
        <v>140</v>
      </c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  <c r="AA1818" s="11"/>
      <c r="AB1818" s="14" t="str">
        <f t="shared" si="250"/>
        <v>10200,10202,10205|50 SECCIONADORA 2</v>
      </c>
      <c r="AC1818" t="str">
        <f t="shared" si="251"/>
        <v>|10200|10202|10205|</v>
      </c>
      <c r="AD1818" t="str">
        <f t="shared" si="252"/>
        <v>50 SECCIONADORA 2</v>
      </c>
    </row>
    <row r="1819" spans="1:30" ht="24" customHeight="1" x14ac:dyDescent="0.35">
      <c r="A1819" s="35">
        <v>46203</v>
      </c>
      <c r="B1819" s="14" t="s">
        <v>3091</v>
      </c>
      <c r="C1819" s="14"/>
      <c r="D1819" s="14" t="s">
        <v>3054</v>
      </c>
      <c r="E1819" s="14" t="s">
        <v>3533</v>
      </c>
      <c r="F1819" s="14" t="s">
        <v>3282</v>
      </c>
      <c r="G1819" s="14" t="s">
        <v>3054</v>
      </c>
      <c r="H1819" s="14" t="s">
        <v>3054</v>
      </c>
      <c r="I1819" s="9" t="s">
        <v>3054</v>
      </c>
      <c r="J1819" s="9">
        <v>1028</v>
      </c>
      <c r="K1819" s="14">
        <f>IF($E1819="","",IFERROR(INDEX('01_Cad_Pecas'!$H$2:$H$5000,MATCH($E1819,'01_Cad_Pecas'!$D$2:$D$5000,0)),IFERROR(INDEX('01_Cad_Pecas'!$H$2:$H$5000,MATCH(VALUE($E1819),'01_Cad_Pecas'!$D$2:$D$5000,0)),"")))</f>
        <v>1.1000000000000001</v>
      </c>
      <c r="L1819" s="14">
        <f>IF($E1819="","",IFERROR(INDEX('01_Cad_Pecas'!$I$2:$I$5000,MATCH($E1819,'01_Cad_Pecas'!$D$2:$D$5000,0)),IFERROR(INDEX('01_Cad_Pecas'!$I$2:$I$5000,MATCH(VALUE($E1819),'01_Cad_Pecas'!$D$2:$D$5000,0)),"")))</f>
        <v>9.375E-2</v>
      </c>
      <c r="M1819" s="14">
        <f t="shared" si="249"/>
        <v>97.474999999999994</v>
      </c>
      <c r="N1819" s="9">
        <v>46203</v>
      </c>
      <c r="O1819" s="9">
        <v>1028</v>
      </c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  <c r="AA1819" s="11"/>
      <c r="AB1819" s="14" t="str">
        <f t="shared" si="250"/>
        <v>10200,10202,10205|50 SECCIONADORA 2</v>
      </c>
      <c r="AC1819" t="str">
        <f t="shared" si="251"/>
        <v>|10200|10202|10205|</v>
      </c>
      <c r="AD1819" t="str">
        <f t="shared" si="252"/>
        <v>50 SECCIONADORA 2</v>
      </c>
    </row>
    <row r="1820" spans="1:30" ht="24" customHeight="1" x14ac:dyDescent="0.35">
      <c r="A1820" s="35">
        <v>46203</v>
      </c>
      <c r="B1820" s="14" t="s">
        <v>3091</v>
      </c>
      <c r="C1820" s="14"/>
      <c r="D1820" s="14" t="s">
        <v>3054</v>
      </c>
      <c r="E1820" s="14" t="s">
        <v>3534</v>
      </c>
      <c r="F1820" s="14" t="s">
        <v>3283</v>
      </c>
      <c r="G1820" s="14" t="s">
        <v>3054</v>
      </c>
      <c r="H1820" s="14" t="s">
        <v>3054</v>
      </c>
      <c r="I1820" s="9" t="s">
        <v>3054</v>
      </c>
      <c r="J1820" s="9">
        <v>1028</v>
      </c>
      <c r="K1820" s="14">
        <f>IF($E1820="","",IFERROR(INDEX('01_Cad_Pecas'!$H$2:$H$5000,MATCH($E1820,'01_Cad_Pecas'!$D$2:$D$5000,0)),IFERROR(INDEX('01_Cad_Pecas'!$H$2:$H$5000,MATCH(VALUE($E1820),'01_Cad_Pecas'!$D$2:$D$5000,0)),"")))</f>
        <v>1.1000000000000001</v>
      </c>
      <c r="L1820" s="14">
        <f>IF($E1820="","",IFERROR(INDEX('01_Cad_Pecas'!$I$2:$I$5000,MATCH($E1820,'01_Cad_Pecas'!$D$2:$D$5000,0)),IFERROR(INDEX('01_Cad_Pecas'!$I$2:$I$5000,MATCH(VALUE($E1820),'01_Cad_Pecas'!$D$2:$D$5000,0)),"")))</f>
        <v>9.375E-2</v>
      </c>
      <c r="M1820" s="14">
        <f t="shared" si="249"/>
        <v>97.474999999999994</v>
      </c>
      <c r="N1820" s="9">
        <v>46203</v>
      </c>
      <c r="O1820" s="9">
        <v>1028</v>
      </c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1"/>
      <c r="AB1820" s="14" t="str">
        <f t="shared" si="250"/>
        <v>10200,10202,10205|50 SECCIONADORA 2</v>
      </c>
      <c r="AC1820" t="str">
        <f t="shared" si="251"/>
        <v>|10200|10202|10205|</v>
      </c>
      <c r="AD1820" t="str">
        <f t="shared" si="252"/>
        <v>50 SECCIONADORA 2</v>
      </c>
    </row>
    <row r="1821" spans="1:30" ht="24" customHeight="1" x14ac:dyDescent="0.35">
      <c r="A1821" s="35">
        <v>46203</v>
      </c>
      <c r="B1821" s="14" t="s">
        <v>3091</v>
      </c>
      <c r="C1821" s="14"/>
      <c r="D1821" s="14" t="s">
        <v>3054</v>
      </c>
      <c r="E1821" s="14" t="s">
        <v>3605</v>
      </c>
      <c r="F1821" s="14" t="s">
        <v>1262</v>
      </c>
      <c r="G1821" s="14" t="s">
        <v>3054</v>
      </c>
      <c r="H1821" s="14" t="s">
        <v>3054</v>
      </c>
      <c r="I1821" s="9" t="s">
        <v>3054</v>
      </c>
      <c r="J1821" s="9">
        <v>4</v>
      </c>
      <c r="K1821" s="14">
        <f>IF($E1821="","",IFERROR(INDEX('01_Cad_Pecas'!$H$2:$H$5000,MATCH($E1821,'01_Cad_Pecas'!$D$2:$D$5000,0)),IFERROR(INDEX('01_Cad_Pecas'!$H$2:$H$5000,MATCH(VALUE($E1821),'01_Cad_Pecas'!$D$2:$D$5000,0)),"")))</f>
        <v>1.1000000000000001</v>
      </c>
      <c r="L1821" s="14">
        <f>IF($E1821="","",IFERROR(INDEX('01_Cad_Pecas'!$I$2:$I$5000,MATCH($E1821,'01_Cad_Pecas'!$D$2:$D$5000,0)),IFERROR(INDEX('01_Cad_Pecas'!$I$2:$I$5000,MATCH(VALUE($E1821),'01_Cad_Pecas'!$D$2:$D$5000,0)),"")))</f>
        <v>9.375E-2</v>
      </c>
      <c r="M1821" s="14">
        <f t="shared" si="249"/>
        <v>1.4750000000000001</v>
      </c>
      <c r="N1821" s="9">
        <v>46203</v>
      </c>
      <c r="O1821" s="9">
        <v>4</v>
      </c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1"/>
      <c r="AB1821" s="14" t="str">
        <f t="shared" si="250"/>
        <v>10200,10202,10205|50 SECCIONADORA 2</v>
      </c>
      <c r="AC1821" t="str">
        <f t="shared" si="251"/>
        <v>|10200|10202|10205|</v>
      </c>
      <c r="AD1821" t="str">
        <f t="shared" si="252"/>
        <v>50 SECCIONADORA 2</v>
      </c>
    </row>
    <row r="1822" spans="1:30" ht="24" customHeight="1" x14ac:dyDescent="0.35">
      <c r="A1822" s="35">
        <v>46203</v>
      </c>
      <c r="B1822" s="14" t="s">
        <v>3091</v>
      </c>
      <c r="C1822" s="14"/>
      <c r="D1822" s="14" t="s">
        <v>3054</v>
      </c>
      <c r="E1822" s="14" t="s">
        <v>3603</v>
      </c>
      <c r="F1822" s="14" t="s">
        <v>3331</v>
      </c>
      <c r="G1822" s="14" t="s">
        <v>3054</v>
      </c>
      <c r="H1822" s="14" t="s">
        <v>3054</v>
      </c>
      <c r="I1822" s="9" t="s">
        <v>3054</v>
      </c>
      <c r="J1822" s="9">
        <v>12</v>
      </c>
      <c r="K1822" s="14">
        <f>IF($E1822="","",IFERROR(INDEX('01_Cad_Pecas'!$H$2:$H$5000,MATCH($E1822,'01_Cad_Pecas'!$D$2:$D$5000,0)),IFERROR(INDEX('01_Cad_Pecas'!$H$2:$H$5000,MATCH(VALUE($E1822),'01_Cad_Pecas'!$D$2:$D$5000,0)),"")))</f>
        <v>1.1000000000000001</v>
      </c>
      <c r="L1822" s="14">
        <f>IF($E1822="","",IFERROR(INDEX('01_Cad_Pecas'!$I$2:$I$5000,MATCH($E1822,'01_Cad_Pecas'!$D$2:$D$5000,0)),IFERROR(INDEX('01_Cad_Pecas'!$I$2:$I$5000,MATCH(VALUE($E1822),'01_Cad_Pecas'!$D$2:$D$5000,0)),"")))</f>
        <v>9.375E-2</v>
      </c>
      <c r="M1822" s="14">
        <f t="shared" si="249"/>
        <v>2.2250000000000001</v>
      </c>
      <c r="N1822" s="9">
        <v>46203</v>
      </c>
      <c r="O1822" s="9">
        <v>12</v>
      </c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1"/>
      <c r="AB1822" s="14" t="str">
        <f t="shared" si="250"/>
        <v>10200,10202,10205|50 SECCIONADORA 2</v>
      </c>
      <c r="AC1822" t="str">
        <f t="shared" si="251"/>
        <v>|10200|10202|10205|</v>
      </c>
      <c r="AD1822" t="str">
        <f t="shared" si="252"/>
        <v>50 SECCIONADORA 2</v>
      </c>
    </row>
    <row r="1823" spans="1:30" ht="24" customHeight="1" x14ac:dyDescent="0.35">
      <c r="A1823" s="35">
        <v>46203</v>
      </c>
      <c r="B1823" s="14" t="s">
        <v>3091</v>
      </c>
      <c r="C1823" s="14"/>
      <c r="D1823" s="14" t="s">
        <v>3054</v>
      </c>
      <c r="E1823" s="14" t="s">
        <v>3606</v>
      </c>
      <c r="F1823" s="14" t="s">
        <v>3332</v>
      </c>
      <c r="G1823" s="14" t="s">
        <v>3054</v>
      </c>
      <c r="H1823" s="14" t="s">
        <v>3054</v>
      </c>
      <c r="I1823" s="9" t="s">
        <v>3054</v>
      </c>
      <c r="J1823" s="9">
        <v>4</v>
      </c>
      <c r="K1823" s="14">
        <f>IF($E1823="","",IFERROR(INDEX('01_Cad_Pecas'!$H$2:$H$5000,MATCH($E1823,'01_Cad_Pecas'!$D$2:$D$5000,0)),IFERROR(INDEX('01_Cad_Pecas'!$H$2:$H$5000,MATCH(VALUE($E1823),'01_Cad_Pecas'!$D$2:$D$5000,0)),"")))</f>
        <v>1.1000000000000001</v>
      </c>
      <c r="L1823" s="14">
        <f>IF($E1823="","",IFERROR(INDEX('01_Cad_Pecas'!$I$2:$I$5000,MATCH($E1823,'01_Cad_Pecas'!$D$2:$D$5000,0)),IFERROR(INDEX('01_Cad_Pecas'!$I$2:$I$5000,MATCH(VALUE($E1823),'01_Cad_Pecas'!$D$2:$D$5000,0)),"")))</f>
        <v>9.375E-2</v>
      </c>
      <c r="M1823" s="14">
        <f t="shared" si="249"/>
        <v>1.4750000000000001</v>
      </c>
      <c r="N1823" s="9">
        <v>46203</v>
      </c>
      <c r="O1823" s="9">
        <v>4</v>
      </c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1"/>
      <c r="AB1823" s="14" t="str">
        <f t="shared" si="250"/>
        <v>10200,10202,10205|50 SECCIONADORA 2</v>
      </c>
      <c r="AC1823" t="str">
        <f t="shared" si="251"/>
        <v>|10200|10202|10205|</v>
      </c>
      <c r="AD1823" t="str">
        <f t="shared" si="252"/>
        <v>50 SECCIONADORA 2</v>
      </c>
    </row>
    <row r="1824" spans="1:30" ht="24" customHeight="1" x14ac:dyDescent="0.35">
      <c r="A1824" s="35">
        <v>46203</v>
      </c>
      <c r="B1824" s="14" t="s">
        <v>3091</v>
      </c>
      <c r="C1824" s="14"/>
      <c r="D1824" s="14" t="s">
        <v>3054</v>
      </c>
      <c r="E1824" s="14" t="s">
        <v>3540</v>
      </c>
      <c r="F1824" s="14" t="s">
        <v>3293</v>
      </c>
      <c r="G1824" s="14" t="s">
        <v>3054</v>
      </c>
      <c r="H1824" s="14" t="s">
        <v>3054</v>
      </c>
      <c r="I1824" s="9" t="s">
        <v>3054</v>
      </c>
      <c r="J1824" s="9">
        <v>8</v>
      </c>
      <c r="K1824" s="14">
        <f>IF($E1824="","",IFERROR(INDEX('01_Cad_Pecas'!$H$2:$H$5000,MATCH($E1824,'01_Cad_Pecas'!$D$2:$D$5000,0)),IFERROR(INDEX('01_Cad_Pecas'!$H$2:$H$5000,MATCH(VALUE($E1824),'01_Cad_Pecas'!$D$2:$D$5000,0)),"")))</f>
        <v>1.1000000000000001</v>
      </c>
      <c r="L1824" s="14">
        <f>IF($E1824="","",IFERROR(INDEX('01_Cad_Pecas'!$I$2:$I$5000,MATCH($E1824,'01_Cad_Pecas'!$D$2:$D$5000,0)),IFERROR(INDEX('01_Cad_Pecas'!$I$2:$I$5000,MATCH(VALUE($E1824),'01_Cad_Pecas'!$D$2:$D$5000,0)),"")))</f>
        <v>9.375E-2</v>
      </c>
      <c r="M1824" s="14">
        <f t="shared" si="249"/>
        <v>1.85</v>
      </c>
      <c r="N1824" s="9">
        <v>46203</v>
      </c>
      <c r="O1824" s="9">
        <v>8</v>
      </c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1"/>
      <c r="AB1824" s="14" t="str">
        <f t="shared" si="250"/>
        <v>10200,10202,10205|50 SECCIONADORA 2</v>
      </c>
      <c r="AC1824" t="str">
        <f t="shared" si="251"/>
        <v>|10200|10202|10205|</v>
      </c>
      <c r="AD1824" t="str">
        <f t="shared" si="252"/>
        <v>50 SECCIONADORA 2</v>
      </c>
    </row>
    <row r="1825" spans="1:30" ht="24" customHeight="1" x14ac:dyDescent="0.35">
      <c r="A1825" s="35">
        <v>46203</v>
      </c>
      <c r="B1825" s="14" t="s">
        <v>3091</v>
      </c>
      <c r="C1825" s="14"/>
      <c r="D1825" s="14" t="s">
        <v>3054</v>
      </c>
      <c r="E1825" s="14" t="s">
        <v>3424</v>
      </c>
      <c r="F1825" s="14" t="s">
        <v>3191</v>
      </c>
      <c r="G1825" s="14" t="s">
        <v>3054</v>
      </c>
      <c r="H1825" s="14" t="s">
        <v>3054</v>
      </c>
      <c r="I1825" s="9" t="s">
        <v>3054</v>
      </c>
      <c r="J1825" s="9">
        <v>140</v>
      </c>
      <c r="K1825" s="14">
        <f>IF($E1825="","",IFERROR(INDEX('01_Cad_Pecas'!$H$2:$H$5000,MATCH($E1825,'01_Cad_Pecas'!$D$2:$D$5000,0)),IFERROR(INDEX('01_Cad_Pecas'!$H$2:$H$5000,MATCH(VALUE($E1825),'01_Cad_Pecas'!$D$2:$D$5000,0)),"")))</f>
        <v>3</v>
      </c>
      <c r="L1825" s="14">
        <f>IF($E1825="","",IFERROR(INDEX('01_Cad_Pecas'!$I$2:$I$5000,MATCH($E1825,'01_Cad_Pecas'!$D$2:$D$5000,0)),IFERROR(INDEX('01_Cad_Pecas'!$I$2:$I$5000,MATCH(VALUE($E1825),'01_Cad_Pecas'!$D$2:$D$5000,0)),"")))</f>
        <v>6.7799999999999999E-2</v>
      </c>
      <c r="M1825" s="14">
        <f t="shared" si="249"/>
        <v>12.491999999999999</v>
      </c>
      <c r="N1825" s="9">
        <v>46203</v>
      </c>
      <c r="O1825" s="9">
        <v>140</v>
      </c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1"/>
      <c r="AB1825" s="14" t="str">
        <f t="shared" si="250"/>
        <v>10200,10202,10205|50 SECCIONADORA 2</v>
      </c>
      <c r="AC1825" t="str">
        <f t="shared" si="251"/>
        <v>|10200|10202|10205|</v>
      </c>
      <c r="AD1825" t="str">
        <f t="shared" si="252"/>
        <v>50 SECCIONADORA 2</v>
      </c>
    </row>
    <row r="1826" spans="1:30" ht="24" customHeight="1" x14ac:dyDescent="0.35">
      <c r="A1826" s="35">
        <v>46203</v>
      </c>
      <c r="B1826" s="14" t="s">
        <v>3091</v>
      </c>
      <c r="C1826" s="14"/>
      <c r="D1826" s="14" t="s">
        <v>3054</v>
      </c>
      <c r="E1826" s="14" t="s">
        <v>3539</v>
      </c>
      <c r="F1826" s="14" t="s">
        <v>3294</v>
      </c>
      <c r="G1826" s="14" t="s">
        <v>3054</v>
      </c>
      <c r="H1826" s="14" t="s">
        <v>3054</v>
      </c>
      <c r="I1826" s="9" t="s">
        <v>3054</v>
      </c>
      <c r="J1826" s="9">
        <v>132</v>
      </c>
      <c r="K1826" s="14">
        <f>IF($E1826="","",IFERROR(INDEX('01_Cad_Pecas'!$H$2:$H$5000,MATCH($E1826,'01_Cad_Pecas'!$D$2:$D$5000,0)),IFERROR(INDEX('01_Cad_Pecas'!$H$2:$H$5000,MATCH(VALUE($E1826),'01_Cad_Pecas'!$D$2:$D$5000,0)),"")))</f>
        <v>1.1000000000000001</v>
      </c>
      <c r="L1826" s="14">
        <f>IF($E1826="","",IFERROR(INDEX('01_Cad_Pecas'!$I$2:$I$5000,MATCH($E1826,'01_Cad_Pecas'!$D$2:$D$5000,0)),IFERROR(INDEX('01_Cad_Pecas'!$I$2:$I$5000,MATCH(VALUE($E1826),'01_Cad_Pecas'!$D$2:$D$5000,0)),"")))</f>
        <v>9.375E-2</v>
      </c>
      <c r="M1826" s="14">
        <f t="shared" si="249"/>
        <v>13.475</v>
      </c>
      <c r="N1826" s="9">
        <v>46203</v>
      </c>
      <c r="O1826" s="9">
        <v>132</v>
      </c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1"/>
      <c r="AB1826" s="14" t="str">
        <f t="shared" si="250"/>
        <v>10200,10202,10205|50 SECCIONADORA 2</v>
      </c>
      <c r="AC1826" t="str">
        <f t="shared" si="251"/>
        <v>|10200|10202|10205|</v>
      </c>
      <c r="AD1826" t="str">
        <f t="shared" si="252"/>
        <v>50 SECCIONADORA 2</v>
      </c>
    </row>
    <row r="1827" spans="1:30" ht="24" customHeight="1" x14ac:dyDescent="0.35">
      <c r="A1827" s="35">
        <v>46203</v>
      </c>
      <c r="B1827" s="14" t="s">
        <v>3091</v>
      </c>
      <c r="C1827" s="14"/>
      <c r="D1827" s="14" t="s">
        <v>3054</v>
      </c>
      <c r="E1827" s="14" t="s">
        <v>3578</v>
      </c>
      <c r="F1827" s="14" t="s">
        <v>3301</v>
      </c>
      <c r="G1827" s="14" t="s">
        <v>3054</v>
      </c>
      <c r="H1827" s="14" t="s">
        <v>3054</v>
      </c>
      <c r="I1827" s="9" t="s">
        <v>3054</v>
      </c>
      <c r="J1827" s="9">
        <v>514</v>
      </c>
      <c r="K1827" s="14">
        <f>IF($E1827="","",IFERROR(INDEX('01_Cad_Pecas'!$H$2:$H$5000,MATCH($E1827,'01_Cad_Pecas'!$D$2:$D$5000,0)),IFERROR(INDEX('01_Cad_Pecas'!$H$2:$H$5000,MATCH(VALUE($E1827),'01_Cad_Pecas'!$D$2:$D$5000,0)),"")))</f>
        <v>1.1000000000000001</v>
      </c>
      <c r="L1827" s="14">
        <f>IF($E1827="","",IFERROR(INDEX('01_Cad_Pecas'!$I$2:$I$5000,MATCH($E1827,'01_Cad_Pecas'!$D$2:$D$5000,0)),IFERROR(INDEX('01_Cad_Pecas'!$I$2:$I$5000,MATCH(VALUE($E1827),'01_Cad_Pecas'!$D$2:$D$5000,0)),"")))</f>
        <v>9.375E-2</v>
      </c>
      <c r="M1827" s="14">
        <f t="shared" si="249"/>
        <v>49.287500000000001</v>
      </c>
      <c r="N1827" s="9">
        <v>46203</v>
      </c>
      <c r="O1827" s="9">
        <v>514</v>
      </c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1"/>
      <c r="AB1827" s="14" t="str">
        <f t="shared" si="250"/>
        <v>10200,10202,10205|50 SECCIONADORA 2</v>
      </c>
      <c r="AC1827" t="str">
        <f t="shared" si="251"/>
        <v>|10200|10202|10205|</v>
      </c>
      <c r="AD1827" t="str">
        <f t="shared" si="252"/>
        <v>50 SECCIONADORA 2</v>
      </c>
    </row>
    <row r="1828" spans="1:30" ht="24" customHeight="1" x14ac:dyDescent="0.35">
      <c r="A1828" s="35">
        <v>46203</v>
      </c>
      <c r="B1828" s="14" t="s">
        <v>3091</v>
      </c>
      <c r="C1828" s="14"/>
      <c r="D1828" s="14" t="s">
        <v>3054</v>
      </c>
      <c r="E1828" s="14" t="s">
        <v>3579</v>
      </c>
      <c r="F1828" s="14" t="s">
        <v>3303</v>
      </c>
      <c r="G1828" s="14" t="s">
        <v>3054</v>
      </c>
      <c r="H1828" s="14" t="s">
        <v>3054</v>
      </c>
      <c r="I1828" s="9" t="s">
        <v>3054</v>
      </c>
      <c r="J1828" s="9">
        <v>514</v>
      </c>
      <c r="K1828" s="14">
        <f>IF($E1828="","",IFERROR(INDEX('01_Cad_Pecas'!$H$2:$H$5000,MATCH($E1828,'01_Cad_Pecas'!$D$2:$D$5000,0)),IFERROR(INDEX('01_Cad_Pecas'!$H$2:$H$5000,MATCH(VALUE($E1828),'01_Cad_Pecas'!$D$2:$D$5000,0)),"")))</f>
        <v>1.1000000000000001</v>
      </c>
      <c r="L1828" s="14">
        <f>IF($E1828="","",IFERROR(INDEX('01_Cad_Pecas'!$I$2:$I$5000,MATCH($E1828,'01_Cad_Pecas'!$D$2:$D$5000,0)),IFERROR(INDEX('01_Cad_Pecas'!$I$2:$I$5000,MATCH(VALUE($E1828),'01_Cad_Pecas'!$D$2:$D$5000,0)),"")))</f>
        <v>9.375E-2</v>
      </c>
      <c r="M1828" s="14">
        <f t="shared" si="249"/>
        <v>49.287500000000001</v>
      </c>
      <c r="N1828" s="9">
        <v>46203</v>
      </c>
      <c r="O1828" s="9">
        <v>514</v>
      </c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1"/>
      <c r="AB1828" s="14" t="str">
        <f t="shared" si="250"/>
        <v>10200,10202,10205|50 SECCIONADORA 2</v>
      </c>
      <c r="AC1828" t="str">
        <f t="shared" si="251"/>
        <v>|10200|10202|10205|</v>
      </c>
      <c r="AD1828" t="str">
        <f t="shared" si="252"/>
        <v>50 SECCIONADORA 2</v>
      </c>
    </row>
    <row r="1829" spans="1:30" ht="24" customHeight="1" x14ac:dyDescent="0.35">
      <c r="A1829" s="35">
        <v>46203</v>
      </c>
      <c r="B1829" s="14" t="s">
        <v>3091</v>
      </c>
      <c r="C1829" s="14"/>
      <c r="D1829" s="14" t="s">
        <v>3054</v>
      </c>
      <c r="E1829" s="14" t="s">
        <v>3427</v>
      </c>
      <c r="F1829" s="14" t="s">
        <v>3180</v>
      </c>
      <c r="G1829" s="14" t="s">
        <v>3054</v>
      </c>
      <c r="H1829" s="14" t="s">
        <v>3054</v>
      </c>
      <c r="I1829" s="9" t="s">
        <v>3054</v>
      </c>
      <c r="J1829" s="9">
        <v>514</v>
      </c>
      <c r="K1829" s="14">
        <f>IF($E1829="","",IFERROR(INDEX('01_Cad_Pecas'!$H$2:$H$5000,MATCH($E1829,'01_Cad_Pecas'!$D$2:$D$5000,0)),IFERROR(INDEX('01_Cad_Pecas'!$H$2:$H$5000,MATCH(VALUE($E1829),'01_Cad_Pecas'!$D$2:$D$5000,0)),"")))</f>
        <v>3</v>
      </c>
      <c r="L1829" s="14">
        <f>IF($E1829="","",IFERROR(INDEX('01_Cad_Pecas'!$I$2:$I$5000,MATCH($E1829,'01_Cad_Pecas'!$D$2:$D$5000,0)),IFERROR(INDEX('01_Cad_Pecas'!$I$2:$I$5000,MATCH(VALUE($E1829),'01_Cad_Pecas'!$D$2:$D$5000,0)),"")))</f>
        <v>6.7799999999999999E-2</v>
      </c>
      <c r="M1829" s="14">
        <f t="shared" si="249"/>
        <v>37.849199999999996</v>
      </c>
      <c r="N1829" s="9">
        <v>46203</v>
      </c>
      <c r="O1829" s="9">
        <v>514</v>
      </c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1"/>
      <c r="AB1829" s="14" t="str">
        <f t="shared" si="250"/>
        <v>10200,10202,10205|50 SECCIONADORA 2</v>
      </c>
      <c r="AC1829" t="str">
        <f t="shared" si="251"/>
        <v>|10200|10202|10205|</v>
      </c>
      <c r="AD1829" t="str">
        <f t="shared" si="252"/>
        <v>50 SECCIONADORA 2</v>
      </c>
    </row>
    <row r="1830" spans="1:30" ht="24" customHeight="1" x14ac:dyDescent="0.35">
      <c r="A1830" s="35">
        <v>46203</v>
      </c>
      <c r="B1830" s="14" t="s">
        <v>3091</v>
      </c>
      <c r="C1830" s="14"/>
      <c r="D1830" s="14" t="s">
        <v>3054</v>
      </c>
      <c r="E1830" s="14" t="s">
        <v>3428</v>
      </c>
      <c r="F1830" s="14" t="s">
        <v>3182</v>
      </c>
      <c r="G1830" s="14" t="s">
        <v>3054</v>
      </c>
      <c r="H1830" s="14" t="s">
        <v>3054</v>
      </c>
      <c r="I1830" s="9" t="s">
        <v>3054</v>
      </c>
      <c r="J1830" s="9">
        <v>514</v>
      </c>
      <c r="K1830" s="14">
        <f>IF($E1830="","",IFERROR(INDEX('01_Cad_Pecas'!$H$2:$H$5000,MATCH($E1830,'01_Cad_Pecas'!$D$2:$D$5000,0)),IFERROR(INDEX('01_Cad_Pecas'!$H$2:$H$5000,MATCH(VALUE($E1830),'01_Cad_Pecas'!$D$2:$D$5000,0)),"")))</f>
        <v>3</v>
      </c>
      <c r="L1830" s="14">
        <f>IF($E1830="","",IFERROR(INDEX('01_Cad_Pecas'!$I$2:$I$5000,MATCH($E1830,'01_Cad_Pecas'!$D$2:$D$5000,0)),IFERROR(INDEX('01_Cad_Pecas'!$I$2:$I$5000,MATCH(VALUE($E1830),'01_Cad_Pecas'!$D$2:$D$5000,0)),"")))</f>
        <v>6.7799999999999999E-2</v>
      </c>
      <c r="M1830" s="14">
        <f t="shared" si="249"/>
        <v>37.849199999999996</v>
      </c>
      <c r="N1830" s="9">
        <v>46203</v>
      </c>
      <c r="O1830" s="9">
        <v>514</v>
      </c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1"/>
      <c r="AB1830" s="14" t="str">
        <f t="shared" si="250"/>
        <v>10200,10202,10205|50 SECCIONADORA 2</v>
      </c>
      <c r="AC1830" t="str">
        <f t="shared" si="251"/>
        <v>|10200|10202|10205|</v>
      </c>
      <c r="AD1830" t="str">
        <f t="shared" si="252"/>
        <v>50 SECCIONADORA 2</v>
      </c>
    </row>
    <row r="1831" spans="1:30" ht="24" customHeight="1" x14ac:dyDescent="0.35">
      <c r="A1831" s="35">
        <v>46203</v>
      </c>
      <c r="B1831" s="14" t="s">
        <v>3091</v>
      </c>
      <c r="C1831" s="14"/>
      <c r="D1831" s="14" t="s">
        <v>3054</v>
      </c>
      <c r="E1831" s="14" t="s">
        <v>3556</v>
      </c>
      <c r="F1831" s="14" t="s">
        <v>3267</v>
      </c>
      <c r="G1831" s="14" t="s">
        <v>3054</v>
      </c>
      <c r="H1831" s="14" t="s">
        <v>3054</v>
      </c>
      <c r="I1831" s="9" t="s">
        <v>3054</v>
      </c>
      <c r="J1831" s="9">
        <v>60</v>
      </c>
      <c r="K1831" s="14">
        <f>IF($E1831="","",IFERROR(INDEX('01_Cad_Pecas'!$H$2:$H$5000,MATCH($E1831,'01_Cad_Pecas'!$D$2:$D$5000,0)),IFERROR(INDEX('01_Cad_Pecas'!$H$2:$H$5000,MATCH(VALUE($E1831),'01_Cad_Pecas'!$D$2:$D$5000,0)),"")))</f>
        <v>1.1000000000000001</v>
      </c>
      <c r="L1831" s="14">
        <f>IF($E1831="","",IFERROR(INDEX('01_Cad_Pecas'!$I$2:$I$5000,MATCH($E1831,'01_Cad_Pecas'!$D$2:$D$5000,0)),IFERROR(INDEX('01_Cad_Pecas'!$I$2:$I$5000,MATCH(VALUE($E1831),'01_Cad_Pecas'!$D$2:$D$5000,0)),"")))</f>
        <v>9.375E-2</v>
      </c>
      <c r="M1831" s="14">
        <f t="shared" si="249"/>
        <v>6.7249999999999996</v>
      </c>
      <c r="N1831" s="9">
        <v>46203</v>
      </c>
      <c r="O1831" s="9">
        <v>60</v>
      </c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1"/>
      <c r="AB1831" s="14" t="str">
        <f t="shared" si="250"/>
        <v>10200,10202,10205|50 SECCIONADORA 2</v>
      </c>
      <c r="AC1831" t="str">
        <f t="shared" si="251"/>
        <v>|10200|10202|10205|</v>
      </c>
      <c r="AD1831" t="str">
        <f t="shared" si="252"/>
        <v>50 SECCIONADORA 2</v>
      </c>
    </row>
    <row r="1832" spans="1:30" ht="24" customHeight="1" x14ac:dyDescent="0.35">
      <c r="A1832" s="35">
        <v>46202</v>
      </c>
      <c r="B1832" s="14" t="s">
        <v>3093</v>
      </c>
      <c r="C1832" s="14"/>
      <c r="D1832" s="14" t="s">
        <v>3054</v>
      </c>
      <c r="E1832" s="14" t="s">
        <v>3597</v>
      </c>
      <c r="F1832" s="14" t="s">
        <v>3328</v>
      </c>
      <c r="G1832" s="14" t="s">
        <v>3054</v>
      </c>
      <c r="H1832" s="14" t="s">
        <v>3054</v>
      </c>
      <c r="I1832" s="9" t="s">
        <v>3054</v>
      </c>
      <c r="J1832" s="9">
        <v>600</v>
      </c>
      <c r="K1832" s="14">
        <f>IF($E1832="","",IFERROR(INDEX('01_Cad_Pecas'!$H$2:$H$5000,MATCH($E1832,'01_Cad_Pecas'!$D$2:$D$5000,0)),IFERROR(INDEX('01_Cad_Pecas'!$H$2:$H$5000,MATCH(VALUE($E1832),'01_Cad_Pecas'!$D$2:$D$5000,0)),"")))</f>
        <v>1.1000000000000001</v>
      </c>
      <c r="L1832" s="14">
        <f>IF($E1832="","",IFERROR(INDEX('01_Cad_Pecas'!$I$2:$I$5000,MATCH($E1832,'01_Cad_Pecas'!$D$2:$D$5000,0)),IFERROR(INDEX('01_Cad_Pecas'!$I$2:$I$5000,MATCH(VALUE($E1832),'01_Cad_Pecas'!$D$2:$D$5000,0)),"")))</f>
        <v>9.375E-2</v>
      </c>
      <c r="M1832" s="14">
        <f t="shared" si="249"/>
        <v>57.35</v>
      </c>
      <c r="N1832" s="9">
        <v>46202</v>
      </c>
      <c r="O1832" s="9">
        <v>600</v>
      </c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1"/>
      <c r="AB1832" s="14" t="str">
        <f t="shared" si="250"/>
        <v>10204|50 SECCIONADORA 2</v>
      </c>
      <c r="AC1832" t="str">
        <f t="shared" si="251"/>
        <v>|10204|</v>
      </c>
      <c r="AD1832" t="str">
        <f t="shared" si="252"/>
        <v>50 SECCIONADORA 2</v>
      </c>
    </row>
    <row r="1833" spans="1:30" ht="24" customHeight="1" x14ac:dyDescent="0.35">
      <c r="A1833" s="35">
        <v>46202</v>
      </c>
      <c r="B1833" s="14" t="s">
        <v>3093</v>
      </c>
      <c r="C1833" s="14"/>
      <c r="D1833" s="14" t="s">
        <v>3054</v>
      </c>
      <c r="E1833" s="14" t="s">
        <v>3412</v>
      </c>
      <c r="F1833" s="14" t="s">
        <v>3208</v>
      </c>
      <c r="G1833" s="14" t="s">
        <v>3054</v>
      </c>
      <c r="H1833" s="14" t="s">
        <v>3054</v>
      </c>
      <c r="I1833" s="9" t="s">
        <v>3054</v>
      </c>
      <c r="J1833" s="9">
        <v>40</v>
      </c>
      <c r="K1833" s="14">
        <f>IF($E1833="","",IFERROR(INDEX('01_Cad_Pecas'!$H$2:$H$5000,MATCH($E1833,'01_Cad_Pecas'!$D$2:$D$5000,0)),IFERROR(INDEX('01_Cad_Pecas'!$H$2:$H$5000,MATCH(VALUE($E1833),'01_Cad_Pecas'!$D$2:$D$5000,0)),"")))</f>
        <v>3</v>
      </c>
      <c r="L1833" s="14">
        <f>IF($E1833="","",IFERROR(INDEX('01_Cad_Pecas'!$I$2:$I$5000,MATCH($E1833,'01_Cad_Pecas'!$D$2:$D$5000,0)),IFERROR(INDEX('01_Cad_Pecas'!$I$2:$I$5000,MATCH(VALUE($E1833),'01_Cad_Pecas'!$D$2:$D$5000,0)),"")))</f>
        <v>6.7799999999999999E-2</v>
      </c>
      <c r="M1833" s="14">
        <f t="shared" si="249"/>
        <v>5.7119999999999997</v>
      </c>
      <c r="N1833" s="9">
        <v>46202</v>
      </c>
      <c r="O1833" s="9">
        <v>40</v>
      </c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1"/>
      <c r="AB1833" s="14" t="str">
        <f t="shared" si="250"/>
        <v>10204|50 SECCIONADORA 2</v>
      </c>
      <c r="AC1833" t="str">
        <f t="shared" si="251"/>
        <v>|10204|</v>
      </c>
      <c r="AD1833" t="str">
        <f t="shared" si="252"/>
        <v>50 SECCIONADORA 2</v>
      </c>
    </row>
    <row r="1834" spans="1:30" ht="24" customHeight="1" x14ac:dyDescent="0.35">
      <c r="A1834" s="35">
        <v>46202</v>
      </c>
      <c r="B1834" s="14" t="s">
        <v>3093</v>
      </c>
      <c r="C1834" s="14"/>
      <c r="D1834" s="14" t="s">
        <v>3054</v>
      </c>
      <c r="E1834" s="14" t="s">
        <v>3413</v>
      </c>
      <c r="F1834" s="14" t="s">
        <v>3209</v>
      </c>
      <c r="G1834" s="14" t="s">
        <v>3054</v>
      </c>
      <c r="H1834" s="14" t="s">
        <v>3054</v>
      </c>
      <c r="I1834" s="9" t="s">
        <v>3054</v>
      </c>
      <c r="J1834" s="9">
        <v>20</v>
      </c>
      <c r="K1834" s="14">
        <f>IF($E1834="","",IFERROR(INDEX('01_Cad_Pecas'!$H$2:$H$5000,MATCH($E1834,'01_Cad_Pecas'!$D$2:$D$5000,0)),IFERROR(INDEX('01_Cad_Pecas'!$H$2:$H$5000,MATCH(VALUE($E1834),'01_Cad_Pecas'!$D$2:$D$5000,0)),"")))</f>
        <v>3</v>
      </c>
      <c r="L1834" s="14">
        <f>IF($E1834="","",IFERROR(INDEX('01_Cad_Pecas'!$I$2:$I$5000,MATCH($E1834,'01_Cad_Pecas'!$D$2:$D$5000,0)),IFERROR(INDEX('01_Cad_Pecas'!$I$2:$I$5000,MATCH(VALUE($E1834),'01_Cad_Pecas'!$D$2:$D$5000,0)),"")))</f>
        <v>6.7799999999999999E-2</v>
      </c>
      <c r="M1834" s="14">
        <f t="shared" si="249"/>
        <v>4.3559999999999999</v>
      </c>
      <c r="N1834" s="9">
        <v>46202</v>
      </c>
      <c r="O1834" s="9">
        <v>20</v>
      </c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1"/>
      <c r="AB1834" s="14" t="str">
        <f t="shared" si="250"/>
        <v>10204|50 SECCIONADORA 2</v>
      </c>
      <c r="AC1834" t="str">
        <f t="shared" si="251"/>
        <v>|10204|</v>
      </c>
      <c r="AD1834" t="str">
        <f t="shared" si="252"/>
        <v>50 SECCIONADORA 2</v>
      </c>
    </row>
    <row r="1835" spans="1:30" ht="24" customHeight="1" x14ac:dyDescent="0.35">
      <c r="A1835" s="35">
        <v>46202</v>
      </c>
      <c r="B1835" s="14" t="s">
        <v>3093</v>
      </c>
      <c r="C1835" s="14"/>
      <c r="D1835" s="14" t="s">
        <v>3054</v>
      </c>
      <c r="E1835" s="14" t="s">
        <v>3499</v>
      </c>
      <c r="F1835" s="14" t="s">
        <v>3254</v>
      </c>
      <c r="G1835" s="14" t="s">
        <v>3054</v>
      </c>
      <c r="H1835" s="14" t="s">
        <v>3054</v>
      </c>
      <c r="I1835" s="9" t="s">
        <v>3054</v>
      </c>
      <c r="J1835" s="9">
        <v>20</v>
      </c>
      <c r="K1835" s="14">
        <f>IF($E1835="","",IFERROR(INDEX('01_Cad_Pecas'!$H$2:$H$5000,MATCH($E1835,'01_Cad_Pecas'!$D$2:$D$5000,0)),IFERROR(INDEX('01_Cad_Pecas'!$H$2:$H$5000,MATCH(VALUE($E1835),'01_Cad_Pecas'!$D$2:$D$5000,0)),"")))</f>
        <v>1.1000000000000001</v>
      </c>
      <c r="L1835" s="14">
        <f>IF($E1835="","",IFERROR(INDEX('01_Cad_Pecas'!$I$2:$I$5000,MATCH($E1835,'01_Cad_Pecas'!$D$2:$D$5000,0)),IFERROR(INDEX('01_Cad_Pecas'!$I$2:$I$5000,MATCH(VALUE($E1835),'01_Cad_Pecas'!$D$2:$D$5000,0)),"")))</f>
        <v>9.375E-2</v>
      </c>
      <c r="M1835" s="14">
        <f t="shared" si="249"/>
        <v>2.9750000000000001</v>
      </c>
      <c r="N1835" s="9">
        <v>46202</v>
      </c>
      <c r="O1835" s="9">
        <v>20</v>
      </c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1"/>
      <c r="AB1835" s="14" t="str">
        <f t="shared" si="250"/>
        <v>10204|50 SECCIONADORA 2</v>
      </c>
      <c r="AC1835" t="str">
        <f t="shared" si="251"/>
        <v>|10204|</v>
      </c>
      <c r="AD1835" t="str">
        <f t="shared" si="252"/>
        <v>50 SECCIONADORA 2</v>
      </c>
    </row>
    <row r="1836" spans="1:30" ht="24" customHeight="1" x14ac:dyDescent="0.35">
      <c r="A1836" s="35">
        <v>46202</v>
      </c>
      <c r="B1836" s="14" t="s">
        <v>3093</v>
      </c>
      <c r="C1836" s="14"/>
      <c r="D1836" s="14" t="s">
        <v>3054</v>
      </c>
      <c r="E1836" s="14" t="s">
        <v>3500</v>
      </c>
      <c r="F1836" s="14" t="s">
        <v>3501</v>
      </c>
      <c r="G1836" s="14" t="s">
        <v>3054</v>
      </c>
      <c r="H1836" s="14" t="s">
        <v>3054</v>
      </c>
      <c r="I1836" s="9" t="s">
        <v>3054</v>
      </c>
      <c r="J1836" s="9">
        <v>20</v>
      </c>
      <c r="K1836" s="14">
        <f>IF($E1836="","",IFERROR(INDEX('01_Cad_Pecas'!$H$2:$H$5000,MATCH($E1836,'01_Cad_Pecas'!$D$2:$D$5000,0)),IFERROR(INDEX('01_Cad_Pecas'!$H$2:$H$5000,MATCH(VALUE($E1836),'01_Cad_Pecas'!$D$2:$D$5000,0)),"")))</f>
        <v>1.1000000000000001</v>
      </c>
      <c r="L1836" s="14">
        <f>IF($E1836="","",IFERROR(INDEX('01_Cad_Pecas'!$I$2:$I$5000,MATCH($E1836,'01_Cad_Pecas'!$D$2:$D$5000,0)),IFERROR(INDEX('01_Cad_Pecas'!$I$2:$I$5000,MATCH(VALUE($E1836),'01_Cad_Pecas'!$D$2:$D$5000,0)),"")))</f>
        <v>9.375E-2</v>
      </c>
      <c r="M1836" s="14">
        <f t="shared" si="249"/>
        <v>2.9750000000000001</v>
      </c>
      <c r="N1836" s="9">
        <v>46202</v>
      </c>
      <c r="O1836" s="9">
        <v>20</v>
      </c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1"/>
      <c r="AB1836" s="14" t="str">
        <f t="shared" si="250"/>
        <v>10204|50 SECCIONADORA 2</v>
      </c>
      <c r="AC1836" t="str">
        <f t="shared" si="251"/>
        <v>|10204|</v>
      </c>
      <c r="AD1836" t="str">
        <f t="shared" si="252"/>
        <v>50 SECCIONADORA 2</v>
      </c>
    </row>
    <row r="1837" spans="1:30" ht="24" customHeight="1" x14ac:dyDescent="0.35">
      <c r="A1837" s="35">
        <v>46202</v>
      </c>
      <c r="B1837" s="14" t="s">
        <v>3093</v>
      </c>
      <c r="C1837" s="14"/>
      <c r="D1837" s="14" t="s">
        <v>3054</v>
      </c>
      <c r="E1837" s="14" t="s">
        <v>3600</v>
      </c>
      <c r="F1837" s="14" t="s">
        <v>3601</v>
      </c>
      <c r="G1837" s="14" t="s">
        <v>3054</v>
      </c>
      <c r="H1837" s="14" t="s">
        <v>3054</v>
      </c>
      <c r="I1837" s="9" t="s">
        <v>3054</v>
      </c>
      <c r="J1837" s="9">
        <v>20</v>
      </c>
      <c r="K1837" s="14">
        <f>IF($E1837="","",IFERROR(INDEX('01_Cad_Pecas'!$H$2:$H$5000,MATCH($E1837,'01_Cad_Pecas'!$D$2:$D$5000,0)),IFERROR(INDEX('01_Cad_Pecas'!$H$2:$H$5000,MATCH(VALUE($E1837),'01_Cad_Pecas'!$D$2:$D$5000,0)),"")))</f>
        <v>1.1000000000000001</v>
      </c>
      <c r="L1837" s="14">
        <f>IF($E1837="","",IFERROR(INDEX('01_Cad_Pecas'!$I$2:$I$5000,MATCH($E1837,'01_Cad_Pecas'!$D$2:$D$5000,0)),IFERROR(INDEX('01_Cad_Pecas'!$I$2:$I$5000,MATCH(VALUE($E1837),'01_Cad_Pecas'!$D$2:$D$5000,0)),"")))</f>
        <v>9.375E-2</v>
      </c>
      <c r="M1837" s="14">
        <f t="shared" si="249"/>
        <v>2.9750000000000001</v>
      </c>
      <c r="N1837" s="9">
        <v>46202</v>
      </c>
      <c r="O1837" s="9">
        <v>20</v>
      </c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1"/>
      <c r="AB1837" s="14" t="str">
        <f t="shared" si="250"/>
        <v>10204|50 SECCIONADORA 2</v>
      </c>
      <c r="AC1837" t="str">
        <f t="shared" si="251"/>
        <v>|10204|</v>
      </c>
      <c r="AD1837" t="str">
        <f t="shared" si="252"/>
        <v>50 SECCIONADORA 2</v>
      </c>
    </row>
    <row r="1838" spans="1:30" ht="24" customHeight="1" x14ac:dyDescent="0.35">
      <c r="A1838" s="35">
        <v>46202</v>
      </c>
      <c r="B1838" s="14" t="s">
        <v>3093</v>
      </c>
      <c r="C1838" s="14"/>
      <c r="D1838" s="14" t="s">
        <v>3054</v>
      </c>
      <c r="E1838" s="14" t="s">
        <v>3602</v>
      </c>
      <c r="F1838" s="14" t="s">
        <v>3334</v>
      </c>
      <c r="G1838" s="14" t="s">
        <v>3054</v>
      </c>
      <c r="H1838" s="14" t="s">
        <v>3054</v>
      </c>
      <c r="I1838" s="9" t="s">
        <v>3054</v>
      </c>
      <c r="J1838" s="9">
        <v>20</v>
      </c>
      <c r="K1838" s="14">
        <f>IF($E1838="","",IFERROR(INDEX('01_Cad_Pecas'!$H$2:$H$5000,MATCH($E1838,'01_Cad_Pecas'!$D$2:$D$5000,0)),IFERROR(INDEX('01_Cad_Pecas'!$H$2:$H$5000,MATCH(VALUE($E1838),'01_Cad_Pecas'!$D$2:$D$5000,0)),"")))</f>
        <v>1.1000000000000001</v>
      </c>
      <c r="L1838" s="14">
        <f>IF($E1838="","",IFERROR(INDEX('01_Cad_Pecas'!$I$2:$I$5000,MATCH($E1838,'01_Cad_Pecas'!$D$2:$D$5000,0)),IFERROR(INDEX('01_Cad_Pecas'!$I$2:$I$5000,MATCH(VALUE($E1838),'01_Cad_Pecas'!$D$2:$D$5000,0)),"")))</f>
        <v>9.375E-2</v>
      </c>
      <c r="M1838" s="14">
        <f t="shared" si="249"/>
        <v>2.9750000000000001</v>
      </c>
      <c r="N1838" s="9">
        <v>46202</v>
      </c>
      <c r="O1838" s="9">
        <v>20</v>
      </c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1"/>
      <c r="AB1838" s="14" t="str">
        <f t="shared" si="250"/>
        <v>10204|50 SECCIONADORA 2</v>
      </c>
      <c r="AC1838" t="str">
        <f t="shared" si="251"/>
        <v>|10204|</v>
      </c>
      <c r="AD1838" t="str">
        <f t="shared" si="252"/>
        <v>50 SECCIONADORA 2</v>
      </c>
    </row>
    <row r="1839" spans="1:30" ht="24" customHeight="1" x14ac:dyDescent="0.35">
      <c r="A1839" s="35">
        <v>46202</v>
      </c>
      <c r="B1839" s="14" t="s">
        <v>3093</v>
      </c>
      <c r="C1839" s="14"/>
      <c r="D1839" s="14" t="s">
        <v>3054</v>
      </c>
      <c r="E1839" s="14" t="s">
        <v>3533</v>
      </c>
      <c r="F1839" s="14" t="s">
        <v>3282</v>
      </c>
      <c r="G1839" s="14" t="s">
        <v>3054</v>
      </c>
      <c r="H1839" s="14" t="s">
        <v>3054</v>
      </c>
      <c r="I1839" s="9" t="s">
        <v>3054</v>
      </c>
      <c r="J1839" s="9">
        <v>1200</v>
      </c>
      <c r="K1839" s="14">
        <f>IF($E1839="","",IFERROR(INDEX('01_Cad_Pecas'!$H$2:$H$5000,MATCH($E1839,'01_Cad_Pecas'!$D$2:$D$5000,0)),IFERROR(INDEX('01_Cad_Pecas'!$H$2:$H$5000,MATCH(VALUE($E1839),'01_Cad_Pecas'!$D$2:$D$5000,0)),"")))</f>
        <v>1.1000000000000001</v>
      </c>
      <c r="L1839" s="14">
        <f>IF($E1839="","",IFERROR(INDEX('01_Cad_Pecas'!$I$2:$I$5000,MATCH($E1839,'01_Cad_Pecas'!$D$2:$D$5000,0)),IFERROR(INDEX('01_Cad_Pecas'!$I$2:$I$5000,MATCH(VALUE($E1839),'01_Cad_Pecas'!$D$2:$D$5000,0)),"")))</f>
        <v>9.375E-2</v>
      </c>
      <c r="M1839" s="14">
        <f t="shared" si="249"/>
        <v>113.6</v>
      </c>
      <c r="N1839" s="9">
        <v>46202</v>
      </c>
      <c r="O1839" s="9">
        <v>1200</v>
      </c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1"/>
      <c r="AB1839" s="14" t="str">
        <f t="shared" si="250"/>
        <v>10204|50 SECCIONADORA 2</v>
      </c>
      <c r="AC1839" t="str">
        <f t="shared" si="251"/>
        <v>|10204|</v>
      </c>
      <c r="AD1839" t="str">
        <f t="shared" si="252"/>
        <v>50 SECCIONADORA 2</v>
      </c>
    </row>
    <row r="1840" spans="1:30" ht="24" customHeight="1" x14ac:dyDescent="0.35">
      <c r="A1840" s="35">
        <v>46202</v>
      </c>
      <c r="B1840" s="14" t="s">
        <v>3093</v>
      </c>
      <c r="C1840" s="14"/>
      <c r="D1840" s="14" t="s">
        <v>3054</v>
      </c>
      <c r="E1840" s="14" t="s">
        <v>3534</v>
      </c>
      <c r="F1840" s="14" t="s">
        <v>3283</v>
      </c>
      <c r="G1840" s="14" t="s">
        <v>3054</v>
      </c>
      <c r="H1840" s="14" t="s">
        <v>3054</v>
      </c>
      <c r="I1840" s="9" t="s">
        <v>3054</v>
      </c>
      <c r="J1840" s="9">
        <v>1200</v>
      </c>
      <c r="K1840" s="14">
        <f>IF($E1840="","",IFERROR(INDEX('01_Cad_Pecas'!$H$2:$H$5000,MATCH($E1840,'01_Cad_Pecas'!$D$2:$D$5000,0)),IFERROR(INDEX('01_Cad_Pecas'!$H$2:$H$5000,MATCH(VALUE($E1840),'01_Cad_Pecas'!$D$2:$D$5000,0)),"")))</f>
        <v>1.1000000000000001</v>
      </c>
      <c r="L1840" s="14">
        <f>IF($E1840="","",IFERROR(INDEX('01_Cad_Pecas'!$I$2:$I$5000,MATCH($E1840,'01_Cad_Pecas'!$D$2:$D$5000,0)),IFERROR(INDEX('01_Cad_Pecas'!$I$2:$I$5000,MATCH(VALUE($E1840),'01_Cad_Pecas'!$D$2:$D$5000,0)),"")))</f>
        <v>9.375E-2</v>
      </c>
      <c r="M1840" s="14">
        <f t="shared" si="249"/>
        <v>113.6</v>
      </c>
      <c r="N1840" s="9">
        <v>46202</v>
      </c>
      <c r="O1840" s="9">
        <v>1200</v>
      </c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1"/>
      <c r="AB1840" s="14" t="str">
        <f t="shared" si="250"/>
        <v>10204|50 SECCIONADORA 2</v>
      </c>
      <c r="AC1840" t="str">
        <f t="shared" si="251"/>
        <v>|10204|</v>
      </c>
      <c r="AD1840" t="str">
        <f t="shared" si="252"/>
        <v>50 SECCIONADORA 2</v>
      </c>
    </row>
    <row r="1841" spans="1:30" ht="24" customHeight="1" x14ac:dyDescent="0.35">
      <c r="A1841" s="35">
        <v>46202</v>
      </c>
      <c r="B1841" s="14" t="s">
        <v>3093</v>
      </c>
      <c r="C1841" s="14"/>
      <c r="D1841" s="14" t="s">
        <v>3054</v>
      </c>
      <c r="E1841" s="14" t="s">
        <v>3578</v>
      </c>
      <c r="F1841" s="14" t="s">
        <v>3301</v>
      </c>
      <c r="G1841" s="14" t="s">
        <v>3054</v>
      </c>
      <c r="H1841" s="14" t="s">
        <v>3054</v>
      </c>
      <c r="I1841" s="9" t="s">
        <v>3054</v>
      </c>
      <c r="J1841" s="9">
        <v>600</v>
      </c>
      <c r="K1841" s="14">
        <f>IF($E1841="","",IFERROR(INDEX('01_Cad_Pecas'!$H$2:$H$5000,MATCH($E1841,'01_Cad_Pecas'!$D$2:$D$5000,0)),IFERROR(INDEX('01_Cad_Pecas'!$H$2:$H$5000,MATCH(VALUE($E1841),'01_Cad_Pecas'!$D$2:$D$5000,0)),"")))</f>
        <v>1.1000000000000001</v>
      </c>
      <c r="L1841" s="14">
        <f>IF($E1841="","",IFERROR(INDEX('01_Cad_Pecas'!$I$2:$I$5000,MATCH($E1841,'01_Cad_Pecas'!$D$2:$D$5000,0)),IFERROR(INDEX('01_Cad_Pecas'!$I$2:$I$5000,MATCH(VALUE($E1841),'01_Cad_Pecas'!$D$2:$D$5000,0)),"")))</f>
        <v>9.375E-2</v>
      </c>
      <c r="M1841" s="14">
        <f t="shared" si="249"/>
        <v>57.35</v>
      </c>
      <c r="N1841" s="9">
        <v>46202</v>
      </c>
      <c r="O1841" s="9">
        <v>600</v>
      </c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1"/>
      <c r="AB1841" s="14" t="str">
        <f t="shared" si="250"/>
        <v>10204|50 SECCIONADORA 2</v>
      </c>
      <c r="AC1841" t="str">
        <f t="shared" si="251"/>
        <v>|10204|</v>
      </c>
      <c r="AD1841" t="str">
        <f t="shared" si="252"/>
        <v>50 SECCIONADORA 2</v>
      </c>
    </row>
    <row r="1842" spans="1:30" ht="24" customHeight="1" x14ac:dyDescent="0.35">
      <c r="A1842" s="35">
        <v>46202</v>
      </c>
      <c r="B1842" s="14" t="s">
        <v>3093</v>
      </c>
      <c r="C1842" s="14"/>
      <c r="D1842" s="14" t="s">
        <v>3054</v>
      </c>
      <c r="E1842" s="14" t="s">
        <v>3579</v>
      </c>
      <c r="F1842" s="14" t="s">
        <v>3303</v>
      </c>
      <c r="G1842" s="14" t="s">
        <v>3054</v>
      </c>
      <c r="H1842" s="14" t="s">
        <v>3054</v>
      </c>
      <c r="I1842" s="9" t="s">
        <v>3054</v>
      </c>
      <c r="J1842" s="9">
        <v>600</v>
      </c>
      <c r="K1842" s="14">
        <f>IF($E1842="","",IFERROR(INDEX('01_Cad_Pecas'!$H$2:$H$5000,MATCH($E1842,'01_Cad_Pecas'!$D$2:$D$5000,0)),IFERROR(INDEX('01_Cad_Pecas'!$H$2:$H$5000,MATCH(VALUE($E1842),'01_Cad_Pecas'!$D$2:$D$5000,0)),"")))</f>
        <v>1.1000000000000001</v>
      </c>
      <c r="L1842" s="14">
        <f>IF($E1842="","",IFERROR(INDEX('01_Cad_Pecas'!$I$2:$I$5000,MATCH($E1842,'01_Cad_Pecas'!$D$2:$D$5000,0)),IFERROR(INDEX('01_Cad_Pecas'!$I$2:$I$5000,MATCH(VALUE($E1842),'01_Cad_Pecas'!$D$2:$D$5000,0)),"")))</f>
        <v>9.375E-2</v>
      </c>
      <c r="M1842" s="14">
        <f t="shared" si="249"/>
        <v>57.35</v>
      </c>
      <c r="N1842" s="9">
        <v>46202</v>
      </c>
      <c r="O1842" s="9">
        <v>600</v>
      </c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  <c r="AA1842" s="11"/>
      <c r="AB1842" s="14" t="str">
        <f t="shared" si="250"/>
        <v>10204|50 SECCIONADORA 2</v>
      </c>
      <c r="AC1842" t="str">
        <f t="shared" si="251"/>
        <v>|10204|</v>
      </c>
      <c r="AD1842" t="str">
        <f t="shared" si="252"/>
        <v>50 SECCIONADORA 2</v>
      </c>
    </row>
    <row r="1843" spans="1:30" ht="24" customHeight="1" x14ac:dyDescent="0.35">
      <c r="A1843" s="35">
        <v>46202</v>
      </c>
      <c r="B1843" s="14" t="s">
        <v>3093</v>
      </c>
      <c r="C1843" s="14"/>
      <c r="D1843" s="14" t="s">
        <v>3054</v>
      </c>
      <c r="E1843" s="14" t="s">
        <v>3427</v>
      </c>
      <c r="F1843" s="14" t="s">
        <v>3180</v>
      </c>
      <c r="G1843" s="14" t="s">
        <v>3054</v>
      </c>
      <c r="H1843" s="14" t="s">
        <v>3054</v>
      </c>
      <c r="I1843" s="9" t="s">
        <v>3054</v>
      </c>
      <c r="J1843" s="9">
        <v>600</v>
      </c>
      <c r="K1843" s="14">
        <f>IF($E1843="","",IFERROR(INDEX('01_Cad_Pecas'!$H$2:$H$5000,MATCH($E1843,'01_Cad_Pecas'!$D$2:$D$5000,0)),IFERROR(INDEX('01_Cad_Pecas'!$H$2:$H$5000,MATCH(VALUE($E1843),'01_Cad_Pecas'!$D$2:$D$5000,0)),"")))</f>
        <v>3</v>
      </c>
      <c r="L1843" s="14">
        <f>IF($E1843="","",IFERROR(INDEX('01_Cad_Pecas'!$I$2:$I$5000,MATCH($E1843,'01_Cad_Pecas'!$D$2:$D$5000,0)),IFERROR(INDEX('01_Cad_Pecas'!$I$2:$I$5000,MATCH(VALUE($E1843),'01_Cad_Pecas'!$D$2:$D$5000,0)),"")))</f>
        <v>6.7799999999999999E-2</v>
      </c>
      <c r="M1843" s="14">
        <f t="shared" si="249"/>
        <v>43.68</v>
      </c>
      <c r="N1843" s="9">
        <v>46202</v>
      </c>
      <c r="O1843" s="9">
        <v>600</v>
      </c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1"/>
      <c r="AB1843" s="14" t="str">
        <f t="shared" si="250"/>
        <v>10204|50 SECCIONADORA 2</v>
      </c>
      <c r="AC1843" t="str">
        <f t="shared" si="251"/>
        <v>|10204|</v>
      </c>
      <c r="AD1843" t="str">
        <f t="shared" si="252"/>
        <v>50 SECCIONADORA 2</v>
      </c>
    </row>
    <row r="1844" spans="1:30" ht="24" customHeight="1" x14ac:dyDescent="0.35">
      <c r="A1844" s="35">
        <v>46202</v>
      </c>
      <c r="B1844" s="14" t="s">
        <v>3093</v>
      </c>
      <c r="C1844" s="14"/>
      <c r="D1844" s="14" t="s">
        <v>3054</v>
      </c>
      <c r="E1844" s="14" t="s">
        <v>3428</v>
      </c>
      <c r="F1844" s="14" t="s">
        <v>3182</v>
      </c>
      <c r="G1844" s="14" t="s">
        <v>3054</v>
      </c>
      <c r="H1844" s="14" t="s">
        <v>3054</v>
      </c>
      <c r="I1844" s="9" t="s">
        <v>3054</v>
      </c>
      <c r="J1844" s="9">
        <v>600</v>
      </c>
      <c r="K1844" s="14">
        <f>IF($E1844="","",IFERROR(INDEX('01_Cad_Pecas'!$H$2:$H$5000,MATCH($E1844,'01_Cad_Pecas'!$D$2:$D$5000,0)),IFERROR(INDEX('01_Cad_Pecas'!$H$2:$H$5000,MATCH(VALUE($E1844),'01_Cad_Pecas'!$D$2:$D$5000,0)),"")))</f>
        <v>3</v>
      </c>
      <c r="L1844" s="14">
        <f>IF($E1844="","",IFERROR(INDEX('01_Cad_Pecas'!$I$2:$I$5000,MATCH($E1844,'01_Cad_Pecas'!$D$2:$D$5000,0)),IFERROR(INDEX('01_Cad_Pecas'!$I$2:$I$5000,MATCH(VALUE($E1844),'01_Cad_Pecas'!$D$2:$D$5000,0)),"")))</f>
        <v>6.7799999999999999E-2</v>
      </c>
      <c r="M1844" s="14">
        <f t="shared" si="249"/>
        <v>43.68</v>
      </c>
      <c r="N1844" s="9">
        <v>46202</v>
      </c>
      <c r="O1844" s="9">
        <v>600</v>
      </c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1"/>
      <c r="AB1844" s="14" t="str">
        <f t="shared" si="250"/>
        <v>10204|50 SECCIONADORA 2</v>
      </c>
      <c r="AC1844" t="str">
        <f t="shared" si="251"/>
        <v>|10204|</v>
      </c>
      <c r="AD1844" t="str">
        <f t="shared" si="252"/>
        <v>50 SECCIONADORA 2</v>
      </c>
    </row>
    <row r="1845" spans="1:30" ht="24" customHeight="1" x14ac:dyDescent="0.35">
      <c r="A1845" s="35">
        <v>46205</v>
      </c>
      <c r="B1845" s="14" t="s">
        <v>3094</v>
      </c>
      <c r="C1845" s="14"/>
      <c r="D1845" s="14" t="s">
        <v>3054</v>
      </c>
      <c r="E1845" s="14" t="s">
        <v>3596</v>
      </c>
      <c r="F1845" s="14" t="s">
        <v>3326</v>
      </c>
      <c r="G1845" s="14" t="s">
        <v>3054</v>
      </c>
      <c r="H1845" s="14" t="s">
        <v>3054</v>
      </c>
      <c r="I1845" s="9" t="s">
        <v>3054</v>
      </c>
      <c r="J1845" s="9">
        <v>666</v>
      </c>
      <c r="K1845" s="14">
        <f>IF($E1845="","",IFERROR(INDEX('01_Cad_Pecas'!$H$2:$H$5000,MATCH($E1845,'01_Cad_Pecas'!$D$2:$D$5000,0)),IFERROR(INDEX('01_Cad_Pecas'!$H$2:$H$5000,MATCH(VALUE($E1845),'01_Cad_Pecas'!$D$2:$D$5000,0)),"")))</f>
        <v>1.1000000000000001</v>
      </c>
      <c r="L1845" s="14">
        <f>IF($E1845="","",IFERROR(INDEX('01_Cad_Pecas'!$I$2:$I$5000,MATCH($E1845,'01_Cad_Pecas'!$D$2:$D$5000,0)),IFERROR(INDEX('01_Cad_Pecas'!$I$2:$I$5000,MATCH(VALUE($E1845),'01_Cad_Pecas'!$D$2:$D$5000,0)),"")))</f>
        <v>9.375E-2</v>
      </c>
      <c r="M1845" s="14">
        <f t="shared" si="249"/>
        <v>63.537500000000001</v>
      </c>
      <c r="N1845" s="9">
        <v>46205</v>
      </c>
      <c r="O1845" s="9">
        <v>666</v>
      </c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1"/>
      <c r="AB1845" s="14" t="str">
        <f t="shared" si="250"/>
        <v>10210|50 SECCIONADORA 2</v>
      </c>
      <c r="AC1845" t="str">
        <f t="shared" si="251"/>
        <v>|10210|</v>
      </c>
      <c r="AD1845" t="str">
        <f t="shared" si="252"/>
        <v>50 SECCIONADORA 2</v>
      </c>
    </row>
    <row r="1846" spans="1:30" ht="24" customHeight="1" x14ac:dyDescent="0.35">
      <c r="A1846" s="35">
        <v>46205</v>
      </c>
      <c r="B1846" s="14" t="s">
        <v>3094</v>
      </c>
      <c r="C1846" s="14"/>
      <c r="D1846" s="14" t="s">
        <v>3054</v>
      </c>
      <c r="E1846" s="14" t="s">
        <v>3597</v>
      </c>
      <c r="F1846" s="14" t="s">
        <v>3328</v>
      </c>
      <c r="G1846" s="14" t="s">
        <v>3054</v>
      </c>
      <c r="H1846" s="14" t="s">
        <v>3054</v>
      </c>
      <c r="I1846" s="9" t="s">
        <v>3054</v>
      </c>
      <c r="J1846" s="9">
        <v>302</v>
      </c>
      <c r="K1846" s="14">
        <f>IF($E1846="","",IFERROR(INDEX('01_Cad_Pecas'!$H$2:$H$5000,MATCH($E1846,'01_Cad_Pecas'!$D$2:$D$5000,0)),IFERROR(INDEX('01_Cad_Pecas'!$H$2:$H$5000,MATCH(VALUE($E1846),'01_Cad_Pecas'!$D$2:$D$5000,0)),"")))</f>
        <v>1.1000000000000001</v>
      </c>
      <c r="L1846" s="14">
        <f>IF($E1846="","",IFERROR(INDEX('01_Cad_Pecas'!$I$2:$I$5000,MATCH($E1846,'01_Cad_Pecas'!$D$2:$D$5000,0)),IFERROR(INDEX('01_Cad_Pecas'!$I$2:$I$5000,MATCH(VALUE($E1846),'01_Cad_Pecas'!$D$2:$D$5000,0)),"")))</f>
        <v>9.375E-2</v>
      </c>
      <c r="M1846" s="14">
        <f t="shared" si="249"/>
        <v>29.412500000000001</v>
      </c>
      <c r="N1846" s="9">
        <v>46205</v>
      </c>
      <c r="O1846" s="9">
        <v>302</v>
      </c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  <c r="AA1846" s="11"/>
      <c r="AB1846" s="14" t="str">
        <f t="shared" si="250"/>
        <v>10210|50 SECCIONADORA 2</v>
      </c>
      <c r="AC1846" t="str">
        <f t="shared" si="251"/>
        <v>|10210|</v>
      </c>
      <c r="AD1846" t="str">
        <f t="shared" si="252"/>
        <v>50 SECCIONADORA 2</v>
      </c>
    </row>
    <row r="1847" spans="1:30" ht="24" customHeight="1" x14ac:dyDescent="0.35">
      <c r="A1847" s="35">
        <v>46205</v>
      </c>
      <c r="B1847" s="14" t="s">
        <v>3094</v>
      </c>
      <c r="C1847" s="14"/>
      <c r="D1847" s="14" t="s">
        <v>3054</v>
      </c>
      <c r="E1847" s="14" t="s">
        <v>3598</v>
      </c>
      <c r="F1847" s="14" t="s">
        <v>3329</v>
      </c>
      <c r="G1847" s="14" t="s">
        <v>3054</v>
      </c>
      <c r="H1847" s="14" t="s">
        <v>3054</v>
      </c>
      <c r="I1847" s="9" t="s">
        <v>3054</v>
      </c>
      <c r="J1847" s="9">
        <v>478</v>
      </c>
      <c r="K1847" s="14">
        <f>IF($E1847="","",IFERROR(INDEX('01_Cad_Pecas'!$H$2:$H$5000,MATCH($E1847,'01_Cad_Pecas'!$D$2:$D$5000,0)),IFERROR(INDEX('01_Cad_Pecas'!$H$2:$H$5000,MATCH(VALUE($E1847),'01_Cad_Pecas'!$D$2:$D$5000,0)),"")))</f>
        <v>1.1000000000000001</v>
      </c>
      <c r="L1847" s="14">
        <f>IF($E1847="","",IFERROR(INDEX('01_Cad_Pecas'!$I$2:$I$5000,MATCH($E1847,'01_Cad_Pecas'!$D$2:$D$5000,0)),IFERROR(INDEX('01_Cad_Pecas'!$I$2:$I$5000,MATCH(VALUE($E1847),'01_Cad_Pecas'!$D$2:$D$5000,0)),"")))</f>
        <v>9.375E-2</v>
      </c>
      <c r="M1847" s="14">
        <f t="shared" si="249"/>
        <v>45.912500000000001</v>
      </c>
      <c r="N1847" s="9">
        <v>46205</v>
      </c>
      <c r="O1847" s="9">
        <v>478</v>
      </c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1"/>
      <c r="AB1847" s="14" t="str">
        <f t="shared" si="250"/>
        <v>10210|50 SECCIONADORA 2</v>
      </c>
      <c r="AC1847" t="str">
        <f t="shared" si="251"/>
        <v>|10210|</v>
      </c>
      <c r="AD1847" t="str">
        <f t="shared" si="252"/>
        <v>50 SECCIONADORA 2</v>
      </c>
    </row>
    <row r="1848" spans="1:30" ht="24" customHeight="1" x14ac:dyDescent="0.35">
      <c r="A1848" s="35">
        <v>46205</v>
      </c>
      <c r="B1848" s="14" t="s">
        <v>3094</v>
      </c>
      <c r="C1848" s="14"/>
      <c r="D1848" s="14" t="s">
        <v>3054</v>
      </c>
      <c r="E1848" s="14" t="s">
        <v>3538</v>
      </c>
      <c r="F1848" s="14" t="s">
        <v>3291</v>
      </c>
      <c r="G1848" s="14" t="s">
        <v>3054</v>
      </c>
      <c r="H1848" s="14" t="s">
        <v>3054</v>
      </c>
      <c r="I1848" s="9" t="s">
        <v>3054</v>
      </c>
      <c r="J1848" s="9">
        <v>514</v>
      </c>
      <c r="K1848" s="14">
        <f>IF($E1848="","",IFERROR(INDEX('01_Cad_Pecas'!$H$2:$H$5000,MATCH($E1848,'01_Cad_Pecas'!$D$2:$D$5000,0)),IFERROR(INDEX('01_Cad_Pecas'!$H$2:$H$5000,MATCH(VALUE($E1848),'01_Cad_Pecas'!$D$2:$D$5000,0)),"")))</f>
        <v>1.1000000000000001</v>
      </c>
      <c r="L1848" s="14">
        <f>IF($E1848="","",IFERROR(INDEX('01_Cad_Pecas'!$I$2:$I$5000,MATCH($E1848,'01_Cad_Pecas'!$D$2:$D$5000,0)),IFERROR(INDEX('01_Cad_Pecas'!$I$2:$I$5000,MATCH(VALUE($E1848),'01_Cad_Pecas'!$D$2:$D$5000,0)),"")))</f>
        <v>9.375E-2</v>
      </c>
      <c r="M1848" s="14">
        <f t="shared" si="249"/>
        <v>49.287500000000001</v>
      </c>
      <c r="N1848" s="9">
        <v>46205</v>
      </c>
      <c r="O1848" s="9">
        <v>514</v>
      </c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1"/>
      <c r="AB1848" s="14" t="str">
        <f t="shared" si="250"/>
        <v>10210|50 SECCIONADORA 2</v>
      </c>
      <c r="AC1848" t="str">
        <f t="shared" si="251"/>
        <v>|10210|</v>
      </c>
      <c r="AD1848" t="str">
        <f t="shared" si="252"/>
        <v>50 SECCIONADORA 2</v>
      </c>
    </row>
    <row r="1849" spans="1:30" ht="24" customHeight="1" x14ac:dyDescent="0.35">
      <c r="A1849" s="35">
        <v>46205</v>
      </c>
      <c r="B1849" s="14" t="s">
        <v>3094</v>
      </c>
      <c r="C1849" s="14"/>
      <c r="D1849" s="14" t="s">
        <v>3054</v>
      </c>
      <c r="E1849" s="14" t="s">
        <v>3599</v>
      </c>
      <c r="F1849" s="14" t="s">
        <v>3330</v>
      </c>
      <c r="G1849" s="14" t="s">
        <v>3054</v>
      </c>
      <c r="H1849" s="14" t="s">
        <v>3054</v>
      </c>
      <c r="I1849" s="9" t="s">
        <v>3054</v>
      </c>
      <c r="J1849" s="9">
        <v>146</v>
      </c>
      <c r="K1849" s="14">
        <f>IF($E1849="","",IFERROR(INDEX('01_Cad_Pecas'!$H$2:$H$5000,MATCH($E1849,'01_Cad_Pecas'!$D$2:$D$5000,0)),IFERROR(INDEX('01_Cad_Pecas'!$H$2:$H$5000,MATCH(VALUE($E1849),'01_Cad_Pecas'!$D$2:$D$5000,0)),"")))</f>
        <v>1.1000000000000001</v>
      </c>
      <c r="L1849" s="14">
        <f>IF($E1849="","",IFERROR(INDEX('01_Cad_Pecas'!$I$2:$I$5000,MATCH($E1849,'01_Cad_Pecas'!$D$2:$D$5000,0)),IFERROR(INDEX('01_Cad_Pecas'!$I$2:$I$5000,MATCH(VALUE($E1849),'01_Cad_Pecas'!$D$2:$D$5000,0)),"")))</f>
        <v>9.375E-2</v>
      </c>
      <c r="M1849" s="14">
        <f t="shared" si="249"/>
        <v>14.7875</v>
      </c>
      <c r="N1849" s="9">
        <v>46205</v>
      </c>
      <c r="O1849" s="9">
        <v>146</v>
      </c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1"/>
      <c r="AB1849" s="14" t="str">
        <f t="shared" si="250"/>
        <v>10210|50 SECCIONADORA 2</v>
      </c>
      <c r="AC1849" t="str">
        <f t="shared" si="251"/>
        <v>|10210|</v>
      </c>
      <c r="AD1849" t="str">
        <f t="shared" si="252"/>
        <v>50 SECCIONADORA 2</v>
      </c>
    </row>
    <row r="1850" spans="1:30" ht="24" customHeight="1" x14ac:dyDescent="0.35">
      <c r="A1850" s="35">
        <v>46205</v>
      </c>
      <c r="B1850" s="14" t="s">
        <v>3094</v>
      </c>
      <c r="C1850" s="14"/>
      <c r="D1850" s="14" t="s">
        <v>3054</v>
      </c>
      <c r="E1850" s="14" t="s">
        <v>3541</v>
      </c>
      <c r="F1850" s="14" t="s">
        <v>3296</v>
      </c>
      <c r="G1850" s="14" t="s">
        <v>3054</v>
      </c>
      <c r="H1850" s="14" t="s">
        <v>3054</v>
      </c>
      <c r="I1850" s="9" t="s">
        <v>3054</v>
      </c>
      <c r="J1850" s="9">
        <v>110</v>
      </c>
      <c r="K1850" s="14">
        <f>IF($E1850="","",IFERROR(INDEX('01_Cad_Pecas'!$H$2:$H$5000,MATCH($E1850,'01_Cad_Pecas'!$D$2:$D$5000,0)),IFERROR(INDEX('01_Cad_Pecas'!$H$2:$H$5000,MATCH(VALUE($E1850),'01_Cad_Pecas'!$D$2:$D$5000,0)),"")))</f>
        <v>1.1000000000000001</v>
      </c>
      <c r="L1850" s="14">
        <f>IF($E1850="","",IFERROR(INDEX('01_Cad_Pecas'!$I$2:$I$5000,MATCH($E1850,'01_Cad_Pecas'!$D$2:$D$5000,0)),IFERROR(INDEX('01_Cad_Pecas'!$I$2:$I$5000,MATCH(VALUE($E1850),'01_Cad_Pecas'!$D$2:$D$5000,0)),"")))</f>
        <v>9.375E-2</v>
      </c>
      <c r="M1850" s="14">
        <f t="shared" si="249"/>
        <v>11.4125</v>
      </c>
      <c r="N1850" s="9">
        <v>46205</v>
      </c>
      <c r="O1850" s="9">
        <v>110</v>
      </c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1"/>
      <c r="AB1850" s="14" t="str">
        <f t="shared" si="250"/>
        <v>10210|50 SECCIONADORA 2</v>
      </c>
      <c r="AC1850" t="str">
        <f t="shared" si="251"/>
        <v>|10210|</v>
      </c>
      <c r="AD1850" t="str">
        <f t="shared" si="252"/>
        <v>50 SECCIONADORA 2</v>
      </c>
    </row>
    <row r="1851" spans="1:30" ht="24" customHeight="1" x14ac:dyDescent="0.35">
      <c r="A1851" s="35">
        <v>46205</v>
      </c>
      <c r="B1851" s="14" t="s">
        <v>3094</v>
      </c>
      <c r="C1851" s="14"/>
      <c r="D1851" s="14" t="s">
        <v>3054</v>
      </c>
      <c r="E1851" s="14" t="s">
        <v>3574</v>
      </c>
      <c r="F1851" s="14" t="s">
        <v>3575</v>
      </c>
      <c r="G1851" s="14" t="s">
        <v>3054</v>
      </c>
      <c r="H1851" s="14" t="s">
        <v>3054</v>
      </c>
      <c r="I1851" s="9" t="s">
        <v>3054</v>
      </c>
      <c r="J1851" s="9">
        <v>30</v>
      </c>
      <c r="K1851" s="14">
        <f>IF($E1851="","",IFERROR(INDEX('01_Cad_Pecas'!$H$2:$H$5000,MATCH($E1851,'01_Cad_Pecas'!$D$2:$D$5000,0)),IFERROR(INDEX('01_Cad_Pecas'!$H$2:$H$5000,MATCH(VALUE($E1851),'01_Cad_Pecas'!$D$2:$D$5000,0)),"")))</f>
        <v>1.1000000000000001</v>
      </c>
      <c r="L1851" s="14">
        <f>IF($E1851="","",IFERROR(INDEX('01_Cad_Pecas'!$I$2:$I$5000,MATCH($E1851,'01_Cad_Pecas'!$D$2:$D$5000,0)),IFERROR(INDEX('01_Cad_Pecas'!$I$2:$I$5000,MATCH(VALUE($E1851),'01_Cad_Pecas'!$D$2:$D$5000,0)),"")))</f>
        <v>9.375E-2</v>
      </c>
      <c r="M1851" s="14">
        <f t="shared" si="249"/>
        <v>3.9125000000000001</v>
      </c>
      <c r="N1851" s="9">
        <v>46205</v>
      </c>
      <c r="O1851" s="9">
        <v>30</v>
      </c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1"/>
      <c r="AB1851" s="14" t="str">
        <f t="shared" si="250"/>
        <v>10210|50 SECCIONADORA 2</v>
      </c>
      <c r="AC1851" t="str">
        <f t="shared" si="251"/>
        <v>|10210|</v>
      </c>
      <c r="AD1851" t="str">
        <f t="shared" si="252"/>
        <v>50 SECCIONADORA 2</v>
      </c>
    </row>
    <row r="1852" spans="1:30" ht="24" customHeight="1" x14ac:dyDescent="0.35">
      <c r="A1852" s="35">
        <v>46205</v>
      </c>
      <c r="B1852" s="14" t="s">
        <v>3094</v>
      </c>
      <c r="C1852" s="14"/>
      <c r="D1852" s="14" t="s">
        <v>3054</v>
      </c>
      <c r="E1852" s="14" t="s">
        <v>3607</v>
      </c>
      <c r="F1852" s="14" t="s">
        <v>3608</v>
      </c>
      <c r="G1852" s="14" t="s">
        <v>3054</v>
      </c>
      <c r="H1852" s="14" t="s">
        <v>3054</v>
      </c>
      <c r="I1852" s="9" t="s">
        <v>3054</v>
      </c>
      <c r="J1852" s="9">
        <v>16</v>
      </c>
      <c r="K1852" s="14">
        <f>IF($E1852="","",IFERROR(INDEX('01_Cad_Pecas'!$H$2:$H$5000,MATCH($E1852,'01_Cad_Pecas'!$D$2:$D$5000,0)),IFERROR(INDEX('01_Cad_Pecas'!$H$2:$H$5000,MATCH(VALUE($E1852),'01_Cad_Pecas'!$D$2:$D$5000,0)),"")))</f>
        <v>1.1000000000000001</v>
      </c>
      <c r="L1852" s="14">
        <f>IF($E1852="","",IFERROR(INDEX('01_Cad_Pecas'!$I$2:$I$5000,MATCH($E1852,'01_Cad_Pecas'!$D$2:$D$5000,0)),IFERROR(INDEX('01_Cad_Pecas'!$I$2:$I$5000,MATCH(VALUE($E1852),'01_Cad_Pecas'!$D$2:$D$5000,0)),"")))</f>
        <v>9.375E-2</v>
      </c>
      <c r="M1852" s="14">
        <f t="shared" si="249"/>
        <v>2.6</v>
      </c>
      <c r="N1852" s="9">
        <v>46205</v>
      </c>
      <c r="O1852" s="9">
        <v>16</v>
      </c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1"/>
      <c r="AB1852" s="14" t="str">
        <f t="shared" si="250"/>
        <v>10210|50 SECCIONADORA 2</v>
      </c>
      <c r="AC1852" t="str">
        <f t="shared" si="251"/>
        <v>|10210|</v>
      </c>
      <c r="AD1852" t="str">
        <f t="shared" si="252"/>
        <v>50 SECCIONADORA 2</v>
      </c>
    </row>
    <row r="1853" spans="1:30" ht="24" customHeight="1" x14ac:dyDescent="0.35">
      <c r="A1853" s="35">
        <v>46205</v>
      </c>
      <c r="B1853" s="14" t="s">
        <v>3094</v>
      </c>
      <c r="C1853" s="14"/>
      <c r="D1853" s="14" t="s">
        <v>3054</v>
      </c>
      <c r="E1853" s="14" t="s">
        <v>3412</v>
      </c>
      <c r="F1853" s="14" t="s">
        <v>3208</v>
      </c>
      <c r="G1853" s="14" t="s">
        <v>3054</v>
      </c>
      <c r="H1853" s="14" t="s">
        <v>3054</v>
      </c>
      <c r="I1853" s="9" t="s">
        <v>3054</v>
      </c>
      <c r="J1853" s="9">
        <v>44</v>
      </c>
      <c r="K1853" s="14">
        <f>IF($E1853="","",IFERROR(INDEX('01_Cad_Pecas'!$H$2:$H$5000,MATCH($E1853,'01_Cad_Pecas'!$D$2:$D$5000,0)),IFERROR(INDEX('01_Cad_Pecas'!$H$2:$H$5000,MATCH(VALUE($E1853),'01_Cad_Pecas'!$D$2:$D$5000,0)),"")))</f>
        <v>3</v>
      </c>
      <c r="L1853" s="14">
        <f>IF($E1853="","",IFERROR(INDEX('01_Cad_Pecas'!$I$2:$I$5000,MATCH($E1853,'01_Cad_Pecas'!$D$2:$D$5000,0)),IFERROR(INDEX('01_Cad_Pecas'!$I$2:$I$5000,MATCH(VALUE($E1853),'01_Cad_Pecas'!$D$2:$D$5000,0)),"")))</f>
        <v>6.7799999999999999E-2</v>
      </c>
      <c r="M1853" s="14">
        <f t="shared" si="249"/>
        <v>5.9832000000000001</v>
      </c>
      <c r="N1853" s="9">
        <v>46205</v>
      </c>
      <c r="O1853" s="9">
        <v>44</v>
      </c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1"/>
      <c r="AB1853" s="14" t="str">
        <f t="shared" si="250"/>
        <v>10210|50 SECCIONADORA 2</v>
      </c>
      <c r="AC1853" t="str">
        <f t="shared" si="251"/>
        <v>|10210|</v>
      </c>
      <c r="AD1853" t="str">
        <f t="shared" si="252"/>
        <v>50 SECCIONADORA 2</v>
      </c>
    </row>
    <row r="1854" spans="1:30" ht="24" customHeight="1" x14ac:dyDescent="0.35">
      <c r="A1854" s="35">
        <v>46205</v>
      </c>
      <c r="B1854" s="14" t="s">
        <v>3094</v>
      </c>
      <c r="C1854" s="14"/>
      <c r="D1854" s="14" t="s">
        <v>3054</v>
      </c>
      <c r="E1854" s="14" t="s">
        <v>3413</v>
      </c>
      <c r="F1854" s="14" t="s">
        <v>3209</v>
      </c>
      <c r="G1854" s="14" t="s">
        <v>3054</v>
      </c>
      <c r="H1854" s="14" t="s">
        <v>3054</v>
      </c>
      <c r="I1854" s="9" t="s">
        <v>3054</v>
      </c>
      <c r="J1854" s="9">
        <v>22</v>
      </c>
      <c r="K1854" s="14">
        <f>IF($E1854="","",IFERROR(INDEX('01_Cad_Pecas'!$H$2:$H$5000,MATCH($E1854,'01_Cad_Pecas'!$D$2:$D$5000,0)),IFERROR(INDEX('01_Cad_Pecas'!$H$2:$H$5000,MATCH(VALUE($E1854),'01_Cad_Pecas'!$D$2:$D$5000,0)),"")))</f>
        <v>3</v>
      </c>
      <c r="L1854" s="14">
        <f>IF($E1854="","",IFERROR(INDEX('01_Cad_Pecas'!$I$2:$I$5000,MATCH($E1854,'01_Cad_Pecas'!$D$2:$D$5000,0)),IFERROR(INDEX('01_Cad_Pecas'!$I$2:$I$5000,MATCH(VALUE($E1854),'01_Cad_Pecas'!$D$2:$D$5000,0)),"")))</f>
        <v>6.7799999999999999E-2</v>
      </c>
      <c r="M1854" s="14">
        <f t="shared" si="249"/>
        <v>4.4916</v>
      </c>
      <c r="N1854" s="9">
        <v>46205</v>
      </c>
      <c r="O1854" s="9">
        <v>22</v>
      </c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1"/>
      <c r="AB1854" s="14" t="str">
        <f t="shared" si="250"/>
        <v>10210|50 SECCIONADORA 2</v>
      </c>
      <c r="AC1854" t="str">
        <f t="shared" si="251"/>
        <v>|10210|</v>
      </c>
      <c r="AD1854" t="str">
        <f t="shared" si="252"/>
        <v>50 SECCIONADORA 2</v>
      </c>
    </row>
    <row r="1855" spans="1:30" ht="24" customHeight="1" x14ac:dyDescent="0.35">
      <c r="A1855" s="35">
        <v>46205</v>
      </c>
      <c r="B1855" s="14" t="s">
        <v>3094</v>
      </c>
      <c r="C1855" s="14"/>
      <c r="D1855" s="14" t="s">
        <v>3054</v>
      </c>
      <c r="E1855" s="14" t="s">
        <v>3499</v>
      </c>
      <c r="F1855" s="14" t="s">
        <v>3254</v>
      </c>
      <c r="G1855" s="14" t="s">
        <v>3054</v>
      </c>
      <c r="H1855" s="14" t="s">
        <v>3054</v>
      </c>
      <c r="I1855" s="9" t="s">
        <v>3054</v>
      </c>
      <c r="J1855" s="9">
        <v>22</v>
      </c>
      <c r="K1855" s="14">
        <f>IF($E1855="","",IFERROR(INDEX('01_Cad_Pecas'!$H$2:$H$5000,MATCH($E1855,'01_Cad_Pecas'!$D$2:$D$5000,0)),IFERROR(INDEX('01_Cad_Pecas'!$H$2:$H$5000,MATCH(VALUE($E1855),'01_Cad_Pecas'!$D$2:$D$5000,0)),"")))</f>
        <v>1.1000000000000001</v>
      </c>
      <c r="L1855" s="14">
        <f>IF($E1855="","",IFERROR(INDEX('01_Cad_Pecas'!$I$2:$I$5000,MATCH($E1855,'01_Cad_Pecas'!$D$2:$D$5000,0)),IFERROR(INDEX('01_Cad_Pecas'!$I$2:$I$5000,MATCH(VALUE($E1855),'01_Cad_Pecas'!$D$2:$D$5000,0)),"")))</f>
        <v>9.375E-2</v>
      </c>
      <c r="M1855" s="14">
        <f t="shared" si="249"/>
        <v>3.1625000000000001</v>
      </c>
      <c r="N1855" s="9">
        <v>46205</v>
      </c>
      <c r="O1855" s="9">
        <v>22</v>
      </c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1"/>
      <c r="AB1855" s="14" t="str">
        <f t="shared" si="250"/>
        <v>10210|50 SECCIONADORA 2</v>
      </c>
      <c r="AC1855" t="str">
        <f t="shared" si="251"/>
        <v>|10210|</v>
      </c>
      <c r="AD1855" t="str">
        <f t="shared" si="252"/>
        <v>50 SECCIONADORA 2</v>
      </c>
    </row>
    <row r="1856" spans="1:30" ht="24" customHeight="1" x14ac:dyDescent="0.35">
      <c r="A1856" s="35">
        <v>46205</v>
      </c>
      <c r="B1856" s="14" t="s">
        <v>3094</v>
      </c>
      <c r="C1856" s="14"/>
      <c r="D1856" s="14" t="s">
        <v>3054</v>
      </c>
      <c r="E1856" s="14" t="s">
        <v>3500</v>
      </c>
      <c r="F1856" s="14" t="s">
        <v>3501</v>
      </c>
      <c r="G1856" s="14" t="s">
        <v>3054</v>
      </c>
      <c r="H1856" s="14" t="s">
        <v>3054</v>
      </c>
      <c r="I1856" s="9" t="s">
        <v>3054</v>
      </c>
      <c r="J1856" s="9">
        <v>16</v>
      </c>
      <c r="K1856" s="14">
        <f>IF($E1856="","",IFERROR(INDEX('01_Cad_Pecas'!$H$2:$H$5000,MATCH($E1856,'01_Cad_Pecas'!$D$2:$D$5000,0)),IFERROR(INDEX('01_Cad_Pecas'!$H$2:$H$5000,MATCH(VALUE($E1856),'01_Cad_Pecas'!$D$2:$D$5000,0)),"")))</f>
        <v>1.1000000000000001</v>
      </c>
      <c r="L1856" s="14">
        <f>IF($E1856="","",IFERROR(INDEX('01_Cad_Pecas'!$I$2:$I$5000,MATCH($E1856,'01_Cad_Pecas'!$D$2:$D$5000,0)),IFERROR(INDEX('01_Cad_Pecas'!$I$2:$I$5000,MATCH(VALUE($E1856),'01_Cad_Pecas'!$D$2:$D$5000,0)),"")))</f>
        <v>9.375E-2</v>
      </c>
      <c r="M1856" s="14">
        <f t="shared" si="249"/>
        <v>2.6</v>
      </c>
      <c r="N1856" s="9">
        <v>46205</v>
      </c>
      <c r="O1856" s="9">
        <v>16</v>
      </c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1"/>
      <c r="AB1856" s="14" t="str">
        <f t="shared" si="250"/>
        <v>10210|50 SECCIONADORA 2</v>
      </c>
      <c r="AC1856" t="str">
        <f t="shared" si="251"/>
        <v>|10210|</v>
      </c>
      <c r="AD1856" t="str">
        <f t="shared" si="252"/>
        <v>50 SECCIONADORA 2</v>
      </c>
    </row>
    <row r="1857" spans="1:30" ht="24" customHeight="1" x14ac:dyDescent="0.35">
      <c r="A1857" s="35">
        <v>46205</v>
      </c>
      <c r="B1857" s="14" t="s">
        <v>3094</v>
      </c>
      <c r="C1857" s="14"/>
      <c r="D1857" s="14" t="s">
        <v>3054</v>
      </c>
      <c r="E1857" s="14" t="s">
        <v>3600</v>
      </c>
      <c r="F1857" s="14" t="s">
        <v>3601</v>
      </c>
      <c r="G1857" s="14" t="s">
        <v>3054</v>
      </c>
      <c r="H1857" s="14" t="s">
        <v>3054</v>
      </c>
      <c r="I1857" s="9" t="s">
        <v>3054</v>
      </c>
      <c r="J1857" s="9">
        <v>4</v>
      </c>
      <c r="K1857" s="14">
        <f>IF($E1857="","",IFERROR(INDEX('01_Cad_Pecas'!$H$2:$H$5000,MATCH($E1857,'01_Cad_Pecas'!$D$2:$D$5000,0)),IFERROR(INDEX('01_Cad_Pecas'!$H$2:$H$5000,MATCH(VALUE($E1857),'01_Cad_Pecas'!$D$2:$D$5000,0)),"")))</f>
        <v>1.1000000000000001</v>
      </c>
      <c r="L1857" s="14">
        <f>IF($E1857="","",IFERROR(INDEX('01_Cad_Pecas'!$I$2:$I$5000,MATCH($E1857,'01_Cad_Pecas'!$D$2:$D$5000,0)),IFERROR(INDEX('01_Cad_Pecas'!$I$2:$I$5000,MATCH(VALUE($E1857),'01_Cad_Pecas'!$D$2:$D$5000,0)),"")))</f>
        <v>9.375E-2</v>
      </c>
      <c r="M1857" s="14">
        <f t="shared" si="249"/>
        <v>1.4750000000000001</v>
      </c>
      <c r="N1857" s="9">
        <v>46205</v>
      </c>
      <c r="O1857" s="9">
        <v>4</v>
      </c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1"/>
      <c r="AB1857" s="14" t="str">
        <f t="shared" si="250"/>
        <v>10210|50 SECCIONADORA 2</v>
      </c>
      <c r="AC1857" t="str">
        <f t="shared" si="251"/>
        <v>|10210|</v>
      </c>
      <c r="AD1857" t="str">
        <f t="shared" si="252"/>
        <v>50 SECCIONADORA 2</v>
      </c>
    </row>
    <row r="1858" spans="1:30" ht="24" customHeight="1" x14ac:dyDescent="0.35">
      <c r="A1858" s="35">
        <v>46205</v>
      </c>
      <c r="B1858" s="14" t="s">
        <v>3094</v>
      </c>
      <c r="C1858" s="14"/>
      <c r="D1858" s="14" t="s">
        <v>3054</v>
      </c>
      <c r="E1858" s="14" t="s">
        <v>3602</v>
      </c>
      <c r="F1858" s="14" t="s">
        <v>3334</v>
      </c>
      <c r="G1858" s="14" t="s">
        <v>3054</v>
      </c>
      <c r="H1858" s="14" t="s">
        <v>3054</v>
      </c>
      <c r="I1858" s="9" t="s">
        <v>3054</v>
      </c>
      <c r="J1858" s="9">
        <v>24</v>
      </c>
      <c r="K1858" s="14">
        <f>IF($E1858="","",IFERROR(INDEX('01_Cad_Pecas'!$H$2:$H$5000,MATCH($E1858,'01_Cad_Pecas'!$D$2:$D$5000,0)),IFERROR(INDEX('01_Cad_Pecas'!$H$2:$H$5000,MATCH(VALUE($E1858),'01_Cad_Pecas'!$D$2:$D$5000,0)),"")))</f>
        <v>1.1000000000000001</v>
      </c>
      <c r="L1858" s="14">
        <f>IF($E1858="","",IFERROR(INDEX('01_Cad_Pecas'!$I$2:$I$5000,MATCH($E1858,'01_Cad_Pecas'!$D$2:$D$5000,0)),IFERROR(INDEX('01_Cad_Pecas'!$I$2:$I$5000,MATCH(VALUE($E1858),'01_Cad_Pecas'!$D$2:$D$5000,0)),"")))</f>
        <v>9.375E-2</v>
      </c>
      <c r="M1858" s="14">
        <f t="shared" si="249"/>
        <v>3.35</v>
      </c>
      <c r="N1858" s="9">
        <v>46205</v>
      </c>
      <c r="O1858" s="9">
        <v>24</v>
      </c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1"/>
      <c r="AB1858" s="14" t="str">
        <f t="shared" si="250"/>
        <v>10210|50 SECCIONADORA 2</v>
      </c>
      <c r="AC1858" t="str">
        <f t="shared" si="251"/>
        <v>|10210|</v>
      </c>
      <c r="AD1858" t="str">
        <f t="shared" si="252"/>
        <v>50 SECCIONADORA 2</v>
      </c>
    </row>
    <row r="1859" spans="1:30" ht="24" customHeight="1" x14ac:dyDescent="0.35">
      <c r="A1859" s="35">
        <v>46205</v>
      </c>
      <c r="B1859" s="14" t="s">
        <v>3094</v>
      </c>
      <c r="C1859" s="14"/>
      <c r="D1859" s="14" t="s">
        <v>3054</v>
      </c>
      <c r="E1859" s="14" t="s">
        <v>3515</v>
      </c>
      <c r="F1859" s="14" t="s">
        <v>3255</v>
      </c>
      <c r="G1859" s="14" t="s">
        <v>3054</v>
      </c>
      <c r="H1859" s="14" t="s">
        <v>3054</v>
      </c>
      <c r="I1859" s="9" t="s">
        <v>3054</v>
      </c>
      <c r="J1859" s="9">
        <v>4</v>
      </c>
      <c r="K1859" s="14">
        <f>IF($E1859="","",IFERROR(INDEX('01_Cad_Pecas'!$H$2:$H$5000,MATCH($E1859,'01_Cad_Pecas'!$D$2:$D$5000,0)),IFERROR(INDEX('01_Cad_Pecas'!$H$2:$H$5000,MATCH(VALUE($E1859),'01_Cad_Pecas'!$D$2:$D$5000,0)),"")))</f>
        <v>1.1000000000000001</v>
      </c>
      <c r="L1859" s="14">
        <f>IF($E1859="","",IFERROR(INDEX('01_Cad_Pecas'!$I$2:$I$5000,MATCH($E1859,'01_Cad_Pecas'!$D$2:$D$5000,0)),IFERROR(INDEX('01_Cad_Pecas'!$I$2:$I$5000,MATCH(VALUE($E1859),'01_Cad_Pecas'!$D$2:$D$5000,0)),"")))</f>
        <v>9.375E-2</v>
      </c>
      <c r="M1859" s="14">
        <f t="shared" si="249"/>
        <v>1.4750000000000001</v>
      </c>
      <c r="N1859" s="9">
        <v>46205</v>
      </c>
      <c r="O1859" s="9">
        <v>4</v>
      </c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1"/>
      <c r="AB1859" s="14" t="str">
        <f t="shared" si="250"/>
        <v>10210|50 SECCIONADORA 2</v>
      </c>
      <c r="AC1859" t="str">
        <f t="shared" si="251"/>
        <v>|10210|</v>
      </c>
      <c r="AD1859" t="str">
        <f t="shared" si="252"/>
        <v>50 SECCIONADORA 2</v>
      </c>
    </row>
    <row r="1860" spans="1:30" ht="24" customHeight="1" x14ac:dyDescent="0.35">
      <c r="A1860" s="35">
        <v>46205</v>
      </c>
      <c r="B1860" s="14" t="s">
        <v>3094</v>
      </c>
      <c r="C1860" s="14"/>
      <c r="D1860" s="14" t="s">
        <v>3054</v>
      </c>
      <c r="E1860" s="14" t="s">
        <v>3604</v>
      </c>
      <c r="F1860" s="14" t="s">
        <v>3335</v>
      </c>
      <c r="G1860" s="14" t="s">
        <v>3054</v>
      </c>
      <c r="H1860" s="14" t="s">
        <v>3054</v>
      </c>
      <c r="I1860" s="9" t="s">
        <v>3054</v>
      </c>
      <c r="J1860" s="9">
        <v>4</v>
      </c>
      <c r="K1860" s="14">
        <f>IF($E1860="","",IFERROR(INDEX('01_Cad_Pecas'!$H$2:$H$5000,MATCH($E1860,'01_Cad_Pecas'!$D$2:$D$5000,0)),IFERROR(INDEX('01_Cad_Pecas'!$H$2:$H$5000,MATCH(VALUE($E1860),'01_Cad_Pecas'!$D$2:$D$5000,0)),"")))</f>
        <v>1.1000000000000001</v>
      </c>
      <c r="L1860" s="14">
        <f>IF($E1860="","",IFERROR(INDEX('01_Cad_Pecas'!$I$2:$I$5000,MATCH($E1860,'01_Cad_Pecas'!$D$2:$D$5000,0)),IFERROR(INDEX('01_Cad_Pecas'!$I$2:$I$5000,MATCH(VALUE($E1860),'01_Cad_Pecas'!$D$2:$D$5000,0)),"")))</f>
        <v>9.375E-2</v>
      </c>
      <c r="M1860" s="14">
        <f t="shared" si="249"/>
        <v>1.4750000000000001</v>
      </c>
      <c r="N1860" s="9">
        <v>46205</v>
      </c>
      <c r="O1860" s="9">
        <v>4</v>
      </c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1"/>
      <c r="AB1860" s="14" t="str">
        <f t="shared" si="250"/>
        <v>10210|50 SECCIONADORA 2</v>
      </c>
      <c r="AC1860" t="str">
        <f t="shared" si="251"/>
        <v>|10210|</v>
      </c>
      <c r="AD1860" t="str">
        <f t="shared" si="252"/>
        <v>50 SECCIONADORA 2</v>
      </c>
    </row>
    <row r="1861" spans="1:30" ht="24" customHeight="1" x14ac:dyDescent="0.35">
      <c r="A1861" s="35">
        <v>46205</v>
      </c>
      <c r="B1861" s="14" t="s">
        <v>3094</v>
      </c>
      <c r="C1861" s="14"/>
      <c r="D1861" s="14" t="s">
        <v>3054</v>
      </c>
      <c r="E1861" s="14" t="s">
        <v>3474</v>
      </c>
      <c r="F1861" s="14" t="s">
        <v>2187</v>
      </c>
      <c r="G1861" s="14" t="s">
        <v>3054</v>
      </c>
      <c r="H1861" s="14" t="s">
        <v>3054</v>
      </c>
      <c r="I1861" s="9" t="s">
        <v>3054</v>
      </c>
      <c r="J1861" s="9">
        <v>18</v>
      </c>
      <c r="K1861" s="14">
        <f>IF($E1861="","",IFERROR(INDEX('01_Cad_Pecas'!$H$2:$H$5000,MATCH($E1861,'01_Cad_Pecas'!$D$2:$D$5000,0)),IFERROR(INDEX('01_Cad_Pecas'!$H$2:$H$5000,MATCH(VALUE($E1861),'01_Cad_Pecas'!$D$2:$D$5000,0)),"")))</f>
        <v>2</v>
      </c>
      <c r="L1861" s="14">
        <f>IF($E1861="","",IFERROR(INDEX('01_Cad_Pecas'!$I$2:$I$5000,MATCH($E1861,'01_Cad_Pecas'!$D$2:$D$5000,0)),IFERROR(INDEX('01_Cad_Pecas'!$I$2:$I$5000,MATCH(VALUE($E1861),'01_Cad_Pecas'!$D$2:$D$5000,0)),"")))</f>
        <v>1.45</v>
      </c>
      <c r="M1861" s="14">
        <f t="shared" ref="M1861:M1924" si="253">IF(OR($J1861="",$L1861=""),"",IF($K1861="",0,$K1861)+$J1861*$L1861)</f>
        <v>28.099999999999998</v>
      </c>
      <c r="N1861" s="9">
        <v>46205</v>
      </c>
      <c r="O1861" s="9">
        <v>18</v>
      </c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1"/>
      <c r="AB1861" s="14" t="str">
        <f t="shared" si="250"/>
        <v>10210|50 SECCIONADORA 2</v>
      </c>
      <c r="AC1861" t="str">
        <f t="shared" si="251"/>
        <v>|10210|</v>
      </c>
      <c r="AD1861" t="str">
        <f t="shared" si="252"/>
        <v>50 SECCIONADORA 2</v>
      </c>
    </row>
    <row r="1862" spans="1:30" ht="24" customHeight="1" x14ac:dyDescent="0.35">
      <c r="A1862" s="35">
        <v>46205</v>
      </c>
      <c r="B1862" s="14" t="s">
        <v>3094</v>
      </c>
      <c r="C1862" s="14"/>
      <c r="D1862" s="14" t="s">
        <v>3054</v>
      </c>
      <c r="E1862" s="14" t="s">
        <v>3475</v>
      </c>
      <c r="F1862" s="14" t="s">
        <v>3215</v>
      </c>
      <c r="G1862" s="14" t="s">
        <v>3054</v>
      </c>
      <c r="H1862" s="14" t="s">
        <v>3054</v>
      </c>
      <c r="I1862" s="9" t="s">
        <v>3054</v>
      </c>
      <c r="J1862" s="9">
        <v>33</v>
      </c>
      <c r="K1862" s="14">
        <f>IF($E1862="","",IFERROR(INDEX('01_Cad_Pecas'!$H$2:$H$5000,MATCH($E1862,'01_Cad_Pecas'!$D$2:$D$5000,0)),IFERROR(INDEX('01_Cad_Pecas'!$H$2:$H$5000,MATCH(VALUE($E1862),'01_Cad_Pecas'!$D$2:$D$5000,0)),"")))</f>
        <v>2</v>
      </c>
      <c r="L1862" s="14">
        <f>IF($E1862="","",IFERROR(INDEX('01_Cad_Pecas'!$I$2:$I$5000,MATCH($E1862,'01_Cad_Pecas'!$D$2:$D$5000,0)),IFERROR(INDEX('01_Cad_Pecas'!$I$2:$I$5000,MATCH(VALUE($E1862),'01_Cad_Pecas'!$D$2:$D$5000,0)),"")))</f>
        <v>1.45</v>
      </c>
      <c r="M1862" s="14">
        <f t="shared" si="253"/>
        <v>49.85</v>
      </c>
      <c r="N1862" s="9">
        <v>46205</v>
      </c>
      <c r="O1862" s="9">
        <v>33</v>
      </c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1"/>
      <c r="AB1862" s="14" t="str">
        <f t="shared" si="250"/>
        <v>10210|50 SECCIONADORA 2</v>
      </c>
      <c r="AC1862" t="str">
        <f t="shared" si="251"/>
        <v>|10210|</v>
      </c>
      <c r="AD1862" t="str">
        <f t="shared" si="252"/>
        <v>50 SECCIONADORA 2</v>
      </c>
    </row>
    <row r="1863" spans="1:30" ht="24" customHeight="1" x14ac:dyDescent="0.35">
      <c r="A1863" s="35">
        <v>46205</v>
      </c>
      <c r="B1863" s="14" t="s">
        <v>3094</v>
      </c>
      <c r="C1863" s="14"/>
      <c r="D1863" s="14" t="s">
        <v>3054</v>
      </c>
      <c r="E1863" s="14" t="s">
        <v>3481</v>
      </c>
      <c r="F1863" s="14" t="s">
        <v>3216</v>
      </c>
      <c r="G1863" s="14" t="s">
        <v>3054</v>
      </c>
      <c r="H1863" s="14" t="s">
        <v>3054</v>
      </c>
      <c r="I1863" s="9" t="s">
        <v>3054</v>
      </c>
      <c r="J1863" s="9">
        <v>1</v>
      </c>
      <c r="K1863" s="14">
        <f>IF($E1863="","",IFERROR(INDEX('01_Cad_Pecas'!$H$2:$H$5000,MATCH($E1863,'01_Cad_Pecas'!$D$2:$D$5000,0)),IFERROR(INDEX('01_Cad_Pecas'!$H$2:$H$5000,MATCH(VALUE($E1863),'01_Cad_Pecas'!$D$2:$D$5000,0)),"")))</f>
        <v>2</v>
      </c>
      <c r="L1863" s="14">
        <f>IF($E1863="","",IFERROR(INDEX('01_Cad_Pecas'!$I$2:$I$5000,MATCH($E1863,'01_Cad_Pecas'!$D$2:$D$5000,0)),IFERROR(INDEX('01_Cad_Pecas'!$I$2:$I$5000,MATCH(VALUE($E1863),'01_Cad_Pecas'!$D$2:$D$5000,0)),"")))</f>
        <v>1.45</v>
      </c>
      <c r="M1863" s="14">
        <f t="shared" si="253"/>
        <v>3.45</v>
      </c>
      <c r="N1863" s="9">
        <v>46205</v>
      </c>
      <c r="O1863" s="9">
        <v>1</v>
      </c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1"/>
      <c r="AB1863" s="14" t="str">
        <f t="shared" ref="AB1863:AB1926" si="254">B1863&amp;"|"&amp;I1863</f>
        <v>10210|50 SECCIONADORA 2</v>
      </c>
      <c r="AC1863" t="str">
        <f t="shared" ref="AC1863:AC1926" si="255">IF($B1863="","","|"&amp;SUBSTITUTE(TRIM(SUBSTITUTE(SUBSTITUTE(SUBSTITUTE(SUBSTITUTE(SUBSTITUTE(SUBSTITUTE(SUBSTITUTE(SUBSTITUTE(SUBSTITUTE(SUBSTITUTE(SUBSTITUTE(SUBSTITUTE(SUBSTITUTE(SUBSTITUTE(TRIM($B1863&amp;""),CHAR(10)," "),CHAR(13)," "),"."," "),";"," "),","," "),"/"," "),"+"," "),"-"," "),"  "," "),"  "," "),"  "," "),"  "," "),"  "," "),"  "," "))," ","|")&amp;"|")</f>
        <v>|10210|</v>
      </c>
      <c r="AD1863" t="str">
        <f t="shared" ref="AD1863:AD1926" si="256">TRIM($I1863&amp;"")</f>
        <v>50 SECCIONADORA 2</v>
      </c>
    </row>
    <row r="1864" spans="1:30" ht="24" customHeight="1" x14ac:dyDescent="0.35">
      <c r="A1864" s="35">
        <v>46205</v>
      </c>
      <c r="B1864" s="14" t="s">
        <v>3094</v>
      </c>
      <c r="C1864" s="14"/>
      <c r="D1864" s="14" t="s">
        <v>3054</v>
      </c>
      <c r="E1864" s="14" t="s">
        <v>3476</v>
      </c>
      <c r="F1864" s="14" t="s">
        <v>3221</v>
      </c>
      <c r="G1864" s="14" t="s">
        <v>3054</v>
      </c>
      <c r="H1864" s="14" t="s">
        <v>3054</v>
      </c>
      <c r="I1864" s="9" t="s">
        <v>3054</v>
      </c>
      <c r="J1864" s="9">
        <v>10</v>
      </c>
      <c r="K1864" s="14">
        <f>IF($E1864="","",IFERROR(INDEX('01_Cad_Pecas'!$H$2:$H$5000,MATCH($E1864,'01_Cad_Pecas'!$D$2:$D$5000,0)),IFERROR(INDEX('01_Cad_Pecas'!$H$2:$H$5000,MATCH(VALUE($E1864),'01_Cad_Pecas'!$D$2:$D$5000,0)),"")))</f>
        <v>2</v>
      </c>
      <c r="L1864" s="14">
        <f>IF($E1864="","",IFERROR(INDEX('01_Cad_Pecas'!$I$2:$I$5000,MATCH($E1864,'01_Cad_Pecas'!$D$2:$D$5000,0)),IFERROR(INDEX('01_Cad_Pecas'!$I$2:$I$5000,MATCH(VALUE($E1864),'01_Cad_Pecas'!$D$2:$D$5000,0)),"")))</f>
        <v>1.45</v>
      </c>
      <c r="M1864" s="14">
        <f t="shared" si="253"/>
        <v>16.5</v>
      </c>
      <c r="N1864" s="9">
        <v>46205</v>
      </c>
      <c r="O1864" s="9">
        <v>10</v>
      </c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1"/>
      <c r="AB1864" s="14" t="str">
        <f t="shared" si="254"/>
        <v>10210|50 SECCIONADORA 2</v>
      </c>
      <c r="AC1864" t="str">
        <f t="shared" si="255"/>
        <v>|10210|</v>
      </c>
      <c r="AD1864" t="str">
        <f t="shared" si="256"/>
        <v>50 SECCIONADORA 2</v>
      </c>
    </row>
    <row r="1865" spans="1:30" ht="24" customHeight="1" x14ac:dyDescent="0.35">
      <c r="A1865" s="35">
        <v>46205</v>
      </c>
      <c r="B1865" s="14" t="s">
        <v>3094</v>
      </c>
      <c r="C1865" s="14"/>
      <c r="D1865" s="14" t="s">
        <v>3054</v>
      </c>
      <c r="E1865" s="14" t="s">
        <v>3531</v>
      </c>
      <c r="F1865" s="14" t="s">
        <v>3281</v>
      </c>
      <c r="G1865" s="14" t="s">
        <v>3054</v>
      </c>
      <c r="H1865" s="14" t="s">
        <v>3054</v>
      </c>
      <c r="I1865" s="9" t="s">
        <v>3054</v>
      </c>
      <c r="J1865" s="9">
        <v>1332</v>
      </c>
      <c r="K1865" s="14">
        <f>IF($E1865="","",IFERROR(INDEX('01_Cad_Pecas'!$H$2:$H$5000,MATCH($E1865,'01_Cad_Pecas'!$D$2:$D$5000,0)),IFERROR(INDEX('01_Cad_Pecas'!$H$2:$H$5000,MATCH(VALUE($E1865),'01_Cad_Pecas'!$D$2:$D$5000,0)),"")))</f>
        <v>1.1000000000000001</v>
      </c>
      <c r="L1865" s="14">
        <f>IF($E1865="","",IFERROR(INDEX('01_Cad_Pecas'!$I$2:$I$5000,MATCH($E1865,'01_Cad_Pecas'!$D$2:$D$5000,0)),IFERROR(INDEX('01_Cad_Pecas'!$I$2:$I$5000,MATCH(VALUE($E1865),'01_Cad_Pecas'!$D$2:$D$5000,0)),"")))</f>
        <v>9.375E-2</v>
      </c>
      <c r="M1865" s="14">
        <f t="shared" si="253"/>
        <v>125.97499999999999</v>
      </c>
      <c r="N1865" s="9">
        <v>46205</v>
      </c>
      <c r="O1865" s="9">
        <v>1332</v>
      </c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  <c r="AA1865" s="11"/>
      <c r="AB1865" s="14" t="str">
        <f t="shared" si="254"/>
        <v>10210|50 SECCIONADORA 2</v>
      </c>
      <c r="AC1865" t="str">
        <f t="shared" si="255"/>
        <v>|10210|</v>
      </c>
      <c r="AD1865" t="str">
        <f t="shared" si="256"/>
        <v>50 SECCIONADORA 2</v>
      </c>
    </row>
    <row r="1866" spans="1:30" ht="24" customHeight="1" x14ac:dyDescent="0.35">
      <c r="A1866" s="35">
        <v>46205</v>
      </c>
      <c r="B1866" s="14" t="s">
        <v>3094</v>
      </c>
      <c r="C1866" s="14"/>
      <c r="D1866" s="14" t="s">
        <v>3054</v>
      </c>
      <c r="E1866" s="14" t="s">
        <v>3533</v>
      </c>
      <c r="F1866" s="14" t="s">
        <v>3282</v>
      </c>
      <c r="G1866" s="14" t="s">
        <v>3054</v>
      </c>
      <c r="H1866" s="14" t="s">
        <v>3054</v>
      </c>
      <c r="I1866" s="9" t="s">
        <v>3054</v>
      </c>
      <c r="J1866" s="9">
        <v>604</v>
      </c>
      <c r="K1866" s="14">
        <f>IF($E1866="","",IFERROR(INDEX('01_Cad_Pecas'!$H$2:$H$5000,MATCH($E1866,'01_Cad_Pecas'!$D$2:$D$5000,0)),IFERROR(INDEX('01_Cad_Pecas'!$H$2:$H$5000,MATCH(VALUE($E1866),'01_Cad_Pecas'!$D$2:$D$5000,0)),"")))</f>
        <v>1.1000000000000001</v>
      </c>
      <c r="L1866" s="14">
        <f>IF($E1866="","",IFERROR(INDEX('01_Cad_Pecas'!$I$2:$I$5000,MATCH($E1866,'01_Cad_Pecas'!$D$2:$D$5000,0)),IFERROR(INDEX('01_Cad_Pecas'!$I$2:$I$5000,MATCH(VALUE($E1866),'01_Cad_Pecas'!$D$2:$D$5000,0)),"")))</f>
        <v>9.375E-2</v>
      </c>
      <c r="M1866" s="14">
        <f t="shared" si="253"/>
        <v>57.725000000000001</v>
      </c>
      <c r="N1866" s="9">
        <v>46205</v>
      </c>
      <c r="O1866" s="9">
        <v>604</v>
      </c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1"/>
      <c r="AB1866" s="14" t="str">
        <f t="shared" si="254"/>
        <v>10210|50 SECCIONADORA 2</v>
      </c>
      <c r="AC1866" t="str">
        <f t="shared" si="255"/>
        <v>|10210|</v>
      </c>
      <c r="AD1866" t="str">
        <f t="shared" si="256"/>
        <v>50 SECCIONADORA 2</v>
      </c>
    </row>
    <row r="1867" spans="1:30" ht="24" customHeight="1" x14ac:dyDescent="0.35">
      <c r="A1867" s="35">
        <v>46205</v>
      </c>
      <c r="B1867" s="14" t="s">
        <v>3094</v>
      </c>
      <c r="C1867" s="14"/>
      <c r="D1867" s="14" t="s">
        <v>3054</v>
      </c>
      <c r="E1867" s="14" t="s">
        <v>3534</v>
      </c>
      <c r="F1867" s="14" t="s">
        <v>3283</v>
      </c>
      <c r="G1867" s="14" t="s">
        <v>3054</v>
      </c>
      <c r="H1867" s="14" t="s">
        <v>3054</v>
      </c>
      <c r="I1867" s="9" t="s">
        <v>3054</v>
      </c>
      <c r="J1867" s="9">
        <v>604</v>
      </c>
      <c r="K1867" s="14">
        <f>IF($E1867="","",IFERROR(INDEX('01_Cad_Pecas'!$H$2:$H$5000,MATCH($E1867,'01_Cad_Pecas'!$D$2:$D$5000,0)),IFERROR(INDEX('01_Cad_Pecas'!$H$2:$H$5000,MATCH(VALUE($E1867),'01_Cad_Pecas'!$D$2:$D$5000,0)),"")))</f>
        <v>1.1000000000000001</v>
      </c>
      <c r="L1867" s="14">
        <f>IF($E1867="","",IFERROR(INDEX('01_Cad_Pecas'!$I$2:$I$5000,MATCH($E1867,'01_Cad_Pecas'!$D$2:$D$5000,0)),IFERROR(INDEX('01_Cad_Pecas'!$I$2:$I$5000,MATCH(VALUE($E1867),'01_Cad_Pecas'!$D$2:$D$5000,0)),"")))</f>
        <v>9.375E-2</v>
      </c>
      <c r="M1867" s="14">
        <f t="shared" si="253"/>
        <v>57.725000000000001</v>
      </c>
      <c r="N1867" s="9">
        <v>46205</v>
      </c>
      <c r="O1867" s="9">
        <v>604</v>
      </c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1"/>
      <c r="AB1867" s="14" t="str">
        <f t="shared" si="254"/>
        <v>10210|50 SECCIONADORA 2</v>
      </c>
      <c r="AC1867" t="str">
        <f t="shared" si="255"/>
        <v>|10210|</v>
      </c>
      <c r="AD1867" t="str">
        <f t="shared" si="256"/>
        <v>50 SECCIONADORA 2</v>
      </c>
    </row>
    <row r="1868" spans="1:30" ht="24" customHeight="1" x14ac:dyDescent="0.35">
      <c r="A1868" s="35">
        <v>46205</v>
      </c>
      <c r="B1868" s="14" t="s">
        <v>3094</v>
      </c>
      <c r="C1868" s="14"/>
      <c r="D1868" s="14" t="s">
        <v>3054</v>
      </c>
      <c r="E1868" s="14" t="s">
        <v>3540</v>
      </c>
      <c r="F1868" s="14" t="s">
        <v>3293</v>
      </c>
      <c r="G1868" s="14" t="s">
        <v>3054</v>
      </c>
      <c r="H1868" s="14" t="s">
        <v>3054</v>
      </c>
      <c r="I1868" s="9" t="s">
        <v>3054</v>
      </c>
      <c r="J1868" s="9">
        <v>220</v>
      </c>
      <c r="K1868" s="14">
        <f>IF($E1868="","",IFERROR(INDEX('01_Cad_Pecas'!$H$2:$H$5000,MATCH($E1868,'01_Cad_Pecas'!$D$2:$D$5000,0)),IFERROR(INDEX('01_Cad_Pecas'!$H$2:$H$5000,MATCH(VALUE($E1868),'01_Cad_Pecas'!$D$2:$D$5000,0)),"")))</f>
        <v>1.1000000000000001</v>
      </c>
      <c r="L1868" s="14">
        <f>IF($E1868="","",IFERROR(INDEX('01_Cad_Pecas'!$I$2:$I$5000,MATCH($E1868,'01_Cad_Pecas'!$D$2:$D$5000,0)),IFERROR(INDEX('01_Cad_Pecas'!$I$2:$I$5000,MATCH(VALUE($E1868),'01_Cad_Pecas'!$D$2:$D$5000,0)),"")))</f>
        <v>9.375E-2</v>
      </c>
      <c r="M1868" s="14">
        <f t="shared" si="253"/>
        <v>21.725000000000001</v>
      </c>
      <c r="N1868" s="9">
        <v>46205</v>
      </c>
      <c r="O1868" s="9">
        <v>220</v>
      </c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1"/>
      <c r="AB1868" s="14" t="str">
        <f t="shared" si="254"/>
        <v>10210|50 SECCIONADORA 2</v>
      </c>
      <c r="AC1868" t="str">
        <f t="shared" si="255"/>
        <v>|10210|</v>
      </c>
      <c r="AD1868" t="str">
        <f t="shared" si="256"/>
        <v>50 SECCIONADORA 2</v>
      </c>
    </row>
    <row r="1869" spans="1:30" ht="24" customHeight="1" x14ac:dyDescent="0.35">
      <c r="A1869" s="35">
        <v>46205</v>
      </c>
      <c r="B1869" s="14" t="s">
        <v>3094</v>
      </c>
      <c r="C1869" s="14"/>
      <c r="D1869" s="14" t="s">
        <v>3054</v>
      </c>
      <c r="E1869" s="14" t="s">
        <v>3424</v>
      </c>
      <c r="F1869" s="14" t="s">
        <v>3191</v>
      </c>
      <c r="G1869" s="14" t="s">
        <v>3054</v>
      </c>
      <c r="H1869" s="14" t="s">
        <v>3054</v>
      </c>
      <c r="I1869" s="9" t="s">
        <v>3054</v>
      </c>
      <c r="J1869" s="9">
        <v>1332</v>
      </c>
      <c r="K1869" s="14">
        <f>IF($E1869="","",IFERROR(INDEX('01_Cad_Pecas'!$H$2:$H$5000,MATCH($E1869,'01_Cad_Pecas'!$D$2:$D$5000,0)),IFERROR(INDEX('01_Cad_Pecas'!$H$2:$H$5000,MATCH(VALUE($E1869),'01_Cad_Pecas'!$D$2:$D$5000,0)),"")))</f>
        <v>3</v>
      </c>
      <c r="L1869" s="14">
        <f>IF($E1869="","",IFERROR(INDEX('01_Cad_Pecas'!$I$2:$I$5000,MATCH($E1869,'01_Cad_Pecas'!$D$2:$D$5000,0)),IFERROR(INDEX('01_Cad_Pecas'!$I$2:$I$5000,MATCH(VALUE($E1869),'01_Cad_Pecas'!$D$2:$D$5000,0)),"")))</f>
        <v>6.7799999999999999E-2</v>
      </c>
      <c r="M1869" s="14">
        <f t="shared" si="253"/>
        <v>93.309600000000003</v>
      </c>
      <c r="N1869" s="9">
        <v>46205</v>
      </c>
      <c r="O1869" s="9">
        <v>1332</v>
      </c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  <c r="AA1869" s="11"/>
      <c r="AB1869" s="14" t="str">
        <f t="shared" si="254"/>
        <v>10210|50 SECCIONADORA 2</v>
      </c>
      <c r="AC1869" t="str">
        <f t="shared" si="255"/>
        <v>|10210|</v>
      </c>
      <c r="AD1869" t="str">
        <f t="shared" si="256"/>
        <v>50 SECCIONADORA 2</v>
      </c>
    </row>
    <row r="1870" spans="1:30" ht="24" customHeight="1" x14ac:dyDescent="0.35">
      <c r="A1870" s="35">
        <v>46205</v>
      </c>
      <c r="B1870" s="14" t="s">
        <v>3094</v>
      </c>
      <c r="C1870" s="14"/>
      <c r="D1870" s="14" t="s">
        <v>3054</v>
      </c>
      <c r="E1870" s="14" t="s">
        <v>3539</v>
      </c>
      <c r="F1870" s="14" t="s">
        <v>3294</v>
      </c>
      <c r="G1870" s="14" t="s">
        <v>3054</v>
      </c>
      <c r="H1870" s="14" t="s">
        <v>3054</v>
      </c>
      <c r="I1870" s="9" t="s">
        <v>3054</v>
      </c>
      <c r="J1870" s="9">
        <v>1028</v>
      </c>
      <c r="K1870" s="14">
        <f>IF($E1870="","",IFERROR(INDEX('01_Cad_Pecas'!$H$2:$H$5000,MATCH($E1870,'01_Cad_Pecas'!$D$2:$D$5000,0)),IFERROR(INDEX('01_Cad_Pecas'!$H$2:$H$5000,MATCH(VALUE($E1870),'01_Cad_Pecas'!$D$2:$D$5000,0)),"")))</f>
        <v>1.1000000000000001</v>
      </c>
      <c r="L1870" s="14">
        <f>IF($E1870="","",IFERROR(INDEX('01_Cad_Pecas'!$I$2:$I$5000,MATCH($E1870,'01_Cad_Pecas'!$D$2:$D$5000,0)),IFERROR(INDEX('01_Cad_Pecas'!$I$2:$I$5000,MATCH(VALUE($E1870),'01_Cad_Pecas'!$D$2:$D$5000,0)),"")))</f>
        <v>9.375E-2</v>
      </c>
      <c r="M1870" s="14">
        <f t="shared" si="253"/>
        <v>97.474999999999994</v>
      </c>
      <c r="N1870" s="9">
        <v>46205</v>
      </c>
      <c r="O1870" s="9">
        <v>1028</v>
      </c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1"/>
      <c r="AB1870" s="14" t="str">
        <f t="shared" si="254"/>
        <v>10210|50 SECCIONADORA 2</v>
      </c>
      <c r="AC1870" t="str">
        <f t="shared" si="255"/>
        <v>|10210|</v>
      </c>
      <c r="AD1870" t="str">
        <f t="shared" si="256"/>
        <v>50 SECCIONADORA 2</v>
      </c>
    </row>
    <row r="1871" spans="1:30" ht="24" customHeight="1" x14ac:dyDescent="0.35">
      <c r="A1871" s="35">
        <v>46205</v>
      </c>
      <c r="B1871" s="14" t="s">
        <v>3094</v>
      </c>
      <c r="C1871" s="14"/>
      <c r="D1871" s="14" t="s">
        <v>3054</v>
      </c>
      <c r="E1871" s="14" t="s">
        <v>3578</v>
      </c>
      <c r="F1871" s="14" t="s">
        <v>3301</v>
      </c>
      <c r="G1871" s="14" t="s">
        <v>3054</v>
      </c>
      <c r="H1871" s="14" t="s">
        <v>3054</v>
      </c>
      <c r="I1871" s="9" t="s">
        <v>3054</v>
      </c>
      <c r="J1871" s="9">
        <v>302</v>
      </c>
      <c r="K1871" s="14">
        <f>IF($E1871="","",IFERROR(INDEX('01_Cad_Pecas'!$H$2:$H$5000,MATCH($E1871,'01_Cad_Pecas'!$D$2:$D$5000,0)),IFERROR(INDEX('01_Cad_Pecas'!$H$2:$H$5000,MATCH(VALUE($E1871),'01_Cad_Pecas'!$D$2:$D$5000,0)),"")))</f>
        <v>1.1000000000000001</v>
      </c>
      <c r="L1871" s="14">
        <f>IF($E1871="","",IFERROR(INDEX('01_Cad_Pecas'!$I$2:$I$5000,MATCH($E1871,'01_Cad_Pecas'!$D$2:$D$5000,0)),IFERROR(INDEX('01_Cad_Pecas'!$I$2:$I$5000,MATCH(VALUE($E1871),'01_Cad_Pecas'!$D$2:$D$5000,0)),"")))</f>
        <v>9.375E-2</v>
      </c>
      <c r="M1871" s="14">
        <f t="shared" si="253"/>
        <v>29.412500000000001</v>
      </c>
      <c r="N1871" s="9">
        <v>46205</v>
      </c>
      <c r="O1871" s="9">
        <v>302</v>
      </c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  <c r="AA1871" s="11"/>
      <c r="AB1871" s="14" t="str">
        <f t="shared" si="254"/>
        <v>10210|50 SECCIONADORA 2</v>
      </c>
      <c r="AC1871" t="str">
        <f t="shared" si="255"/>
        <v>|10210|</v>
      </c>
      <c r="AD1871" t="str">
        <f t="shared" si="256"/>
        <v>50 SECCIONADORA 2</v>
      </c>
    </row>
    <row r="1872" spans="1:30" ht="24" customHeight="1" x14ac:dyDescent="0.35">
      <c r="A1872" s="35">
        <v>46205</v>
      </c>
      <c r="B1872" s="14" t="s">
        <v>3094</v>
      </c>
      <c r="C1872" s="14"/>
      <c r="D1872" s="14" t="s">
        <v>3054</v>
      </c>
      <c r="E1872" s="14" t="s">
        <v>3579</v>
      </c>
      <c r="F1872" s="14" t="s">
        <v>3303</v>
      </c>
      <c r="G1872" s="14" t="s">
        <v>3054</v>
      </c>
      <c r="H1872" s="14" t="s">
        <v>3054</v>
      </c>
      <c r="I1872" s="9" t="s">
        <v>3054</v>
      </c>
      <c r="J1872" s="9">
        <v>302</v>
      </c>
      <c r="K1872" s="14">
        <f>IF($E1872="","",IFERROR(INDEX('01_Cad_Pecas'!$H$2:$H$5000,MATCH($E1872,'01_Cad_Pecas'!$D$2:$D$5000,0)),IFERROR(INDEX('01_Cad_Pecas'!$H$2:$H$5000,MATCH(VALUE($E1872),'01_Cad_Pecas'!$D$2:$D$5000,0)),"")))</f>
        <v>1.1000000000000001</v>
      </c>
      <c r="L1872" s="14">
        <f>IF($E1872="","",IFERROR(INDEX('01_Cad_Pecas'!$I$2:$I$5000,MATCH($E1872,'01_Cad_Pecas'!$D$2:$D$5000,0)),IFERROR(INDEX('01_Cad_Pecas'!$I$2:$I$5000,MATCH(VALUE($E1872),'01_Cad_Pecas'!$D$2:$D$5000,0)),"")))</f>
        <v>9.375E-2</v>
      </c>
      <c r="M1872" s="14">
        <f t="shared" si="253"/>
        <v>29.412500000000001</v>
      </c>
      <c r="N1872" s="9">
        <v>46205</v>
      </c>
      <c r="O1872" s="9">
        <v>302</v>
      </c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1"/>
      <c r="AB1872" s="14" t="str">
        <f t="shared" si="254"/>
        <v>10210|50 SECCIONADORA 2</v>
      </c>
      <c r="AC1872" t="str">
        <f t="shared" si="255"/>
        <v>|10210|</v>
      </c>
      <c r="AD1872" t="str">
        <f t="shared" si="256"/>
        <v>50 SECCIONADORA 2</v>
      </c>
    </row>
    <row r="1873" spans="1:30" ht="24" customHeight="1" x14ac:dyDescent="0.35">
      <c r="A1873" s="35">
        <v>46205</v>
      </c>
      <c r="B1873" s="14" t="s">
        <v>3094</v>
      </c>
      <c r="C1873" s="14"/>
      <c r="D1873" s="14" t="s">
        <v>3054</v>
      </c>
      <c r="E1873" s="14" t="s">
        <v>3427</v>
      </c>
      <c r="F1873" s="14" t="s">
        <v>3180</v>
      </c>
      <c r="G1873" s="14" t="s">
        <v>3054</v>
      </c>
      <c r="H1873" s="14" t="s">
        <v>3054</v>
      </c>
      <c r="I1873" s="9" t="s">
        <v>3054</v>
      </c>
      <c r="J1873" s="9">
        <v>302</v>
      </c>
      <c r="K1873" s="14">
        <f>IF($E1873="","",IFERROR(INDEX('01_Cad_Pecas'!$H$2:$H$5000,MATCH($E1873,'01_Cad_Pecas'!$D$2:$D$5000,0)),IFERROR(INDEX('01_Cad_Pecas'!$H$2:$H$5000,MATCH(VALUE($E1873),'01_Cad_Pecas'!$D$2:$D$5000,0)),"")))</f>
        <v>3</v>
      </c>
      <c r="L1873" s="14">
        <f>IF($E1873="","",IFERROR(INDEX('01_Cad_Pecas'!$I$2:$I$5000,MATCH($E1873,'01_Cad_Pecas'!$D$2:$D$5000,0)),IFERROR(INDEX('01_Cad_Pecas'!$I$2:$I$5000,MATCH(VALUE($E1873),'01_Cad_Pecas'!$D$2:$D$5000,0)),"")))</f>
        <v>6.7799999999999999E-2</v>
      </c>
      <c r="M1873" s="14">
        <f t="shared" si="253"/>
        <v>23.4756</v>
      </c>
      <c r="N1873" s="9">
        <v>46205</v>
      </c>
      <c r="O1873" s="9">
        <v>302</v>
      </c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1"/>
      <c r="AB1873" s="14" t="str">
        <f t="shared" si="254"/>
        <v>10210|50 SECCIONADORA 2</v>
      </c>
      <c r="AC1873" t="str">
        <f t="shared" si="255"/>
        <v>|10210|</v>
      </c>
      <c r="AD1873" t="str">
        <f t="shared" si="256"/>
        <v>50 SECCIONADORA 2</v>
      </c>
    </row>
    <row r="1874" spans="1:30" ht="24" customHeight="1" x14ac:dyDescent="0.35">
      <c r="A1874" s="35">
        <v>46205</v>
      </c>
      <c r="B1874" s="14" t="s">
        <v>3094</v>
      </c>
      <c r="C1874" s="14"/>
      <c r="D1874" s="14" t="s">
        <v>3054</v>
      </c>
      <c r="E1874" s="14" t="s">
        <v>3428</v>
      </c>
      <c r="F1874" s="14" t="s">
        <v>3182</v>
      </c>
      <c r="G1874" s="14" t="s">
        <v>3054</v>
      </c>
      <c r="H1874" s="14" t="s">
        <v>3054</v>
      </c>
      <c r="I1874" s="9" t="s">
        <v>3054</v>
      </c>
      <c r="J1874" s="9">
        <v>302</v>
      </c>
      <c r="K1874" s="14">
        <f>IF($E1874="","",IFERROR(INDEX('01_Cad_Pecas'!$H$2:$H$5000,MATCH($E1874,'01_Cad_Pecas'!$D$2:$D$5000,0)),IFERROR(INDEX('01_Cad_Pecas'!$H$2:$H$5000,MATCH(VALUE($E1874),'01_Cad_Pecas'!$D$2:$D$5000,0)),"")))</f>
        <v>3</v>
      </c>
      <c r="L1874" s="14">
        <f>IF($E1874="","",IFERROR(INDEX('01_Cad_Pecas'!$I$2:$I$5000,MATCH($E1874,'01_Cad_Pecas'!$D$2:$D$5000,0)),IFERROR(INDEX('01_Cad_Pecas'!$I$2:$I$5000,MATCH(VALUE($E1874),'01_Cad_Pecas'!$D$2:$D$5000,0)),"")))</f>
        <v>6.7799999999999999E-2</v>
      </c>
      <c r="M1874" s="14">
        <f t="shared" si="253"/>
        <v>23.4756</v>
      </c>
      <c r="N1874" s="9">
        <v>46205</v>
      </c>
      <c r="O1874" s="9">
        <v>302</v>
      </c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1"/>
      <c r="AB1874" s="14" t="str">
        <f t="shared" si="254"/>
        <v>10210|50 SECCIONADORA 2</v>
      </c>
      <c r="AC1874" t="str">
        <f t="shared" si="255"/>
        <v>|10210|</v>
      </c>
      <c r="AD1874" t="str">
        <f t="shared" si="256"/>
        <v>50 SECCIONADORA 2</v>
      </c>
    </row>
    <row r="1875" spans="1:30" ht="24" customHeight="1" x14ac:dyDescent="0.35">
      <c r="A1875" s="35">
        <v>46205</v>
      </c>
      <c r="B1875" s="14" t="s">
        <v>3094</v>
      </c>
      <c r="C1875" s="14"/>
      <c r="D1875" s="14" t="s">
        <v>3054</v>
      </c>
      <c r="E1875" s="14" t="s">
        <v>3542</v>
      </c>
      <c r="F1875" s="14" t="s">
        <v>3297</v>
      </c>
      <c r="G1875" s="14" t="s">
        <v>3054</v>
      </c>
      <c r="H1875" s="14" t="s">
        <v>3054</v>
      </c>
      <c r="I1875" s="9" t="s">
        <v>3054</v>
      </c>
      <c r="J1875" s="9">
        <v>84</v>
      </c>
      <c r="K1875" s="14">
        <f>IF($E1875="","",IFERROR(INDEX('01_Cad_Pecas'!$H$2:$H$5000,MATCH($E1875,'01_Cad_Pecas'!$D$2:$D$5000,0)),IFERROR(INDEX('01_Cad_Pecas'!$H$2:$H$5000,MATCH(VALUE($E1875),'01_Cad_Pecas'!$D$2:$D$5000,0)),"")))</f>
        <v>1.1000000000000001</v>
      </c>
      <c r="L1875" s="14">
        <f>IF($E1875="","",IFERROR(INDEX('01_Cad_Pecas'!$I$2:$I$5000,MATCH($E1875,'01_Cad_Pecas'!$D$2:$D$5000,0)),IFERROR(INDEX('01_Cad_Pecas'!$I$2:$I$5000,MATCH(VALUE($E1875),'01_Cad_Pecas'!$D$2:$D$5000,0)),"")))</f>
        <v>9.375E-2</v>
      </c>
      <c r="M1875" s="14">
        <f t="shared" si="253"/>
        <v>8.9749999999999996</v>
      </c>
      <c r="N1875" s="9">
        <v>46205</v>
      </c>
      <c r="O1875" s="9">
        <v>84</v>
      </c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1"/>
      <c r="AB1875" s="14" t="str">
        <f t="shared" si="254"/>
        <v>10210|50 SECCIONADORA 2</v>
      </c>
      <c r="AC1875" t="str">
        <f t="shared" si="255"/>
        <v>|10210|</v>
      </c>
      <c r="AD1875" t="str">
        <f t="shared" si="256"/>
        <v>50 SECCIONADORA 2</v>
      </c>
    </row>
    <row r="1876" spans="1:30" ht="24" customHeight="1" x14ac:dyDescent="0.35">
      <c r="A1876" s="35">
        <v>46205</v>
      </c>
      <c r="B1876" s="14" t="s">
        <v>3094</v>
      </c>
      <c r="C1876" s="14"/>
      <c r="D1876" s="14" t="s">
        <v>3054</v>
      </c>
      <c r="E1876" s="14" t="s">
        <v>3535</v>
      </c>
      <c r="F1876" s="14" t="s">
        <v>3286</v>
      </c>
      <c r="G1876" s="14" t="s">
        <v>3054</v>
      </c>
      <c r="H1876" s="14" t="s">
        <v>3054</v>
      </c>
      <c r="I1876" s="9" t="s">
        <v>3054</v>
      </c>
      <c r="J1876" s="9">
        <v>42</v>
      </c>
      <c r="K1876" s="14">
        <f>IF($E1876="","",IFERROR(INDEX('01_Cad_Pecas'!$H$2:$H$5000,MATCH($E1876,'01_Cad_Pecas'!$D$2:$D$5000,0)),IFERROR(INDEX('01_Cad_Pecas'!$H$2:$H$5000,MATCH(VALUE($E1876),'01_Cad_Pecas'!$D$2:$D$5000,0)),"")))</f>
        <v>1.1000000000000001</v>
      </c>
      <c r="L1876" s="14">
        <f>IF($E1876="","",IFERROR(INDEX('01_Cad_Pecas'!$I$2:$I$5000,MATCH($E1876,'01_Cad_Pecas'!$D$2:$D$5000,0)),IFERROR(INDEX('01_Cad_Pecas'!$I$2:$I$5000,MATCH(VALUE($E1876),'01_Cad_Pecas'!$D$2:$D$5000,0)),"")))</f>
        <v>9.375E-2</v>
      </c>
      <c r="M1876" s="14">
        <f t="shared" si="253"/>
        <v>5.0374999999999996</v>
      </c>
      <c r="N1876" s="9">
        <v>46205</v>
      </c>
      <c r="O1876" s="9">
        <v>42</v>
      </c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1"/>
      <c r="AB1876" s="14" t="str">
        <f t="shared" si="254"/>
        <v>10210|50 SECCIONADORA 2</v>
      </c>
      <c r="AC1876" t="str">
        <f t="shared" si="255"/>
        <v>|10210|</v>
      </c>
      <c r="AD1876" t="str">
        <f t="shared" si="256"/>
        <v>50 SECCIONADORA 2</v>
      </c>
    </row>
    <row r="1877" spans="1:30" ht="24" customHeight="1" x14ac:dyDescent="0.35">
      <c r="A1877" s="35">
        <v>46205</v>
      </c>
      <c r="B1877" s="14" t="s">
        <v>3094</v>
      </c>
      <c r="C1877" s="14"/>
      <c r="D1877" s="14" t="s">
        <v>3054</v>
      </c>
      <c r="E1877" s="14" t="s">
        <v>3536</v>
      </c>
      <c r="F1877" s="14" t="s">
        <v>3287</v>
      </c>
      <c r="G1877" s="14" t="s">
        <v>3054</v>
      </c>
      <c r="H1877" s="14" t="s">
        <v>3054</v>
      </c>
      <c r="I1877" s="9" t="s">
        <v>3054</v>
      </c>
      <c r="J1877" s="9">
        <v>42</v>
      </c>
      <c r="K1877" s="14">
        <f>IF($E1877="","",IFERROR(INDEX('01_Cad_Pecas'!$H$2:$H$5000,MATCH($E1877,'01_Cad_Pecas'!$D$2:$D$5000,0)),IFERROR(INDEX('01_Cad_Pecas'!$H$2:$H$5000,MATCH(VALUE($E1877),'01_Cad_Pecas'!$D$2:$D$5000,0)),"")))</f>
        <v>1.1000000000000001</v>
      </c>
      <c r="L1877" s="14">
        <f>IF($E1877="","",IFERROR(INDEX('01_Cad_Pecas'!$I$2:$I$5000,MATCH($E1877,'01_Cad_Pecas'!$D$2:$D$5000,0)),IFERROR(INDEX('01_Cad_Pecas'!$I$2:$I$5000,MATCH(VALUE($E1877),'01_Cad_Pecas'!$D$2:$D$5000,0)),"")))</f>
        <v>9.375E-2</v>
      </c>
      <c r="M1877" s="14">
        <f t="shared" si="253"/>
        <v>5.0374999999999996</v>
      </c>
      <c r="N1877" s="9">
        <v>46205</v>
      </c>
      <c r="O1877" s="9">
        <v>42</v>
      </c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1"/>
      <c r="AB1877" s="14" t="str">
        <f t="shared" si="254"/>
        <v>10210|50 SECCIONADORA 2</v>
      </c>
      <c r="AC1877" t="str">
        <f t="shared" si="255"/>
        <v>|10210|</v>
      </c>
      <c r="AD1877" t="str">
        <f t="shared" si="256"/>
        <v>50 SECCIONADORA 2</v>
      </c>
    </row>
    <row r="1878" spans="1:30" ht="24" customHeight="1" x14ac:dyDescent="0.35">
      <c r="A1878" s="35">
        <v>46205</v>
      </c>
      <c r="B1878" s="14" t="s">
        <v>3094</v>
      </c>
      <c r="C1878" s="14"/>
      <c r="D1878" s="14" t="s">
        <v>3054</v>
      </c>
      <c r="E1878" s="14" t="s">
        <v>3556</v>
      </c>
      <c r="F1878" s="14" t="s">
        <v>3267</v>
      </c>
      <c r="G1878" s="14" t="s">
        <v>3054</v>
      </c>
      <c r="H1878" s="14" t="s">
        <v>3054</v>
      </c>
      <c r="I1878" s="9" t="s">
        <v>3054</v>
      </c>
      <c r="J1878" s="9">
        <v>146</v>
      </c>
      <c r="K1878" s="14">
        <f>IF($E1878="","",IFERROR(INDEX('01_Cad_Pecas'!$H$2:$H$5000,MATCH($E1878,'01_Cad_Pecas'!$D$2:$D$5000,0)),IFERROR(INDEX('01_Cad_Pecas'!$H$2:$H$5000,MATCH(VALUE($E1878),'01_Cad_Pecas'!$D$2:$D$5000,0)),"")))</f>
        <v>1.1000000000000001</v>
      </c>
      <c r="L1878" s="14">
        <f>IF($E1878="","",IFERROR(INDEX('01_Cad_Pecas'!$I$2:$I$5000,MATCH($E1878,'01_Cad_Pecas'!$D$2:$D$5000,0)),IFERROR(INDEX('01_Cad_Pecas'!$I$2:$I$5000,MATCH(VALUE($E1878),'01_Cad_Pecas'!$D$2:$D$5000,0)),"")))</f>
        <v>9.375E-2</v>
      </c>
      <c r="M1878" s="14">
        <f t="shared" si="253"/>
        <v>14.7875</v>
      </c>
      <c r="N1878" s="9">
        <v>46205</v>
      </c>
      <c r="O1878" s="9">
        <v>146</v>
      </c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1"/>
      <c r="AB1878" s="14" t="str">
        <f t="shared" si="254"/>
        <v>10210|50 SECCIONADORA 2</v>
      </c>
      <c r="AC1878" t="str">
        <f t="shared" si="255"/>
        <v>|10210|</v>
      </c>
      <c r="AD1878" t="str">
        <f t="shared" si="256"/>
        <v>50 SECCIONADORA 2</v>
      </c>
    </row>
    <row r="1879" spans="1:30" ht="24" customHeight="1" x14ac:dyDescent="0.35">
      <c r="A1879" s="35">
        <v>46205</v>
      </c>
      <c r="B1879" s="14" t="s">
        <v>3095</v>
      </c>
      <c r="C1879" s="14"/>
      <c r="D1879" s="14" t="s">
        <v>3058</v>
      </c>
      <c r="E1879" s="14" t="s">
        <v>3538</v>
      </c>
      <c r="F1879" s="14" t="s">
        <v>3291</v>
      </c>
      <c r="G1879" s="14" t="s">
        <v>3058</v>
      </c>
      <c r="H1879" s="14" t="s">
        <v>3058</v>
      </c>
      <c r="I1879" s="9" t="s">
        <v>3058</v>
      </c>
      <c r="J1879" s="9">
        <v>776</v>
      </c>
      <c r="K1879" s="14">
        <f>IF($E1879="","",IFERROR(INDEX('01_Cad_Pecas'!$H$2:$H$5000,MATCH($E1879,'01_Cad_Pecas'!$D$2:$D$5000,0)),IFERROR(INDEX('01_Cad_Pecas'!$H$2:$H$5000,MATCH(VALUE($E1879),'01_Cad_Pecas'!$D$2:$D$5000,0)),"")))</f>
        <v>1.1000000000000001</v>
      </c>
      <c r="L1879" s="14">
        <f>IF($E1879="","",IFERROR(INDEX('01_Cad_Pecas'!$I$2:$I$5000,MATCH($E1879,'01_Cad_Pecas'!$D$2:$D$5000,0)),IFERROR(INDEX('01_Cad_Pecas'!$I$2:$I$5000,MATCH(VALUE($E1879),'01_Cad_Pecas'!$D$2:$D$5000,0)),"")))</f>
        <v>9.375E-2</v>
      </c>
      <c r="M1879" s="14">
        <f t="shared" si="253"/>
        <v>73.849999999999994</v>
      </c>
      <c r="N1879" s="14">
        <v>46206</v>
      </c>
      <c r="O1879" s="14">
        <v>776</v>
      </c>
      <c r="P1879" s="14"/>
      <c r="Q1879" s="14"/>
      <c r="R1879" s="14"/>
      <c r="S1879" s="14"/>
      <c r="T1879" s="14">
        <f t="shared" ref="T1879:T1923" si="257">IF(OR($J1879="",$O1879=""),"",$O1879/$J1879)</f>
        <v>1</v>
      </c>
      <c r="U1879" s="14" t="s">
        <v>36</v>
      </c>
      <c r="V1879" s="14"/>
      <c r="W1879" s="14"/>
      <c r="X1879" s="14"/>
      <c r="Y1879" s="14"/>
      <c r="Z1879" s="14"/>
      <c r="AA1879" s="11"/>
      <c r="AB1879" s="14" t="str">
        <f t="shared" si="254"/>
        <v>10199,10201|60 USINAGEM AUTOMATIZADA</v>
      </c>
      <c r="AC1879" t="str">
        <f t="shared" si="255"/>
        <v>|10199|10201|</v>
      </c>
      <c r="AD1879" t="str">
        <f t="shared" si="256"/>
        <v>60 USINAGEM AUTOMATIZADA</v>
      </c>
    </row>
    <row r="1880" spans="1:30" ht="24" customHeight="1" x14ac:dyDescent="0.35">
      <c r="A1880" s="35">
        <v>46205</v>
      </c>
      <c r="B1880" s="14" t="s">
        <v>3095</v>
      </c>
      <c r="C1880" s="14"/>
      <c r="D1880" s="14" t="s">
        <v>3058</v>
      </c>
      <c r="E1880" s="14" t="s">
        <v>3599</v>
      </c>
      <c r="F1880" s="14" t="s">
        <v>3330</v>
      </c>
      <c r="G1880" s="14" t="s">
        <v>3058</v>
      </c>
      <c r="H1880" s="14" t="s">
        <v>3058</v>
      </c>
      <c r="I1880" s="9" t="s">
        <v>3058</v>
      </c>
      <c r="J1880" s="9">
        <v>44</v>
      </c>
      <c r="K1880" s="14">
        <f>IF($E1880="","",IFERROR(INDEX('01_Cad_Pecas'!$H$2:$H$5000,MATCH($E1880,'01_Cad_Pecas'!$D$2:$D$5000,0)),IFERROR(INDEX('01_Cad_Pecas'!$H$2:$H$5000,MATCH(VALUE($E1880),'01_Cad_Pecas'!$D$2:$D$5000,0)),"")))</f>
        <v>1.1000000000000001</v>
      </c>
      <c r="L1880" s="14">
        <f>IF($E1880="","",IFERROR(INDEX('01_Cad_Pecas'!$I$2:$I$5000,MATCH($E1880,'01_Cad_Pecas'!$D$2:$D$5000,0)),IFERROR(INDEX('01_Cad_Pecas'!$I$2:$I$5000,MATCH(VALUE($E1880),'01_Cad_Pecas'!$D$2:$D$5000,0)),"")))</f>
        <v>9.375E-2</v>
      </c>
      <c r="M1880" s="14">
        <f t="shared" si="253"/>
        <v>5.2249999999999996</v>
      </c>
      <c r="N1880" s="14">
        <v>46206</v>
      </c>
      <c r="O1880" s="14">
        <v>44</v>
      </c>
      <c r="P1880" s="14"/>
      <c r="Q1880" s="14"/>
      <c r="R1880" s="14"/>
      <c r="S1880" s="14"/>
      <c r="T1880" s="14">
        <f t="shared" si="257"/>
        <v>1</v>
      </c>
      <c r="U1880" s="14" t="s">
        <v>36</v>
      </c>
      <c r="V1880" s="14"/>
      <c r="W1880" s="14"/>
      <c r="X1880" s="14"/>
      <c r="Y1880" s="14"/>
      <c r="Z1880" s="14"/>
      <c r="AA1880" s="11"/>
      <c r="AB1880" s="14" t="str">
        <f t="shared" si="254"/>
        <v>10199,10201|60 USINAGEM AUTOMATIZADA</v>
      </c>
      <c r="AC1880" t="str">
        <f t="shared" si="255"/>
        <v>|10199|10201|</v>
      </c>
      <c r="AD1880" t="str">
        <f t="shared" si="256"/>
        <v>60 USINAGEM AUTOMATIZADA</v>
      </c>
    </row>
    <row r="1881" spans="1:30" ht="24" customHeight="1" x14ac:dyDescent="0.35">
      <c r="A1881" s="35">
        <v>46205</v>
      </c>
      <c r="B1881" s="14" t="s">
        <v>3095</v>
      </c>
      <c r="C1881" s="14"/>
      <c r="D1881" s="14" t="s">
        <v>3058</v>
      </c>
      <c r="E1881" s="14" t="s">
        <v>3539</v>
      </c>
      <c r="F1881" s="14" t="s">
        <v>3294</v>
      </c>
      <c r="G1881" s="14" t="s">
        <v>3058</v>
      </c>
      <c r="H1881" s="14" t="s">
        <v>3058</v>
      </c>
      <c r="I1881" s="9" t="s">
        <v>3058</v>
      </c>
      <c r="J1881" s="9">
        <v>1552</v>
      </c>
      <c r="K1881" s="14">
        <f>IF($E1881="","",IFERROR(INDEX('01_Cad_Pecas'!$H$2:$H$5000,MATCH($E1881,'01_Cad_Pecas'!$D$2:$D$5000,0)),IFERROR(INDEX('01_Cad_Pecas'!$H$2:$H$5000,MATCH(VALUE($E1881),'01_Cad_Pecas'!$D$2:$D$5000,0)),"")))</f>
        <v>1.1000000000000001</v>
      </c>
      <c r="L1881" s="14">
        <f>IF($E1881="","",IFERROR(INDEX('01_Cad_Pecas'!$I$2:$I$5000,MATCH($E1881,'01_Cad_Pecas'!$D$2:$D$5000,0)),IFERROR(INDEX('01_Cad_Pecas'!$I$2:$I$5000,MATCH(VALUE($E1881),'01_Cad_Pecas'!$D$2:$D$5000,0)),"")))</f>
        <v>9.375E-2</v>
      </c>
      <c r="M1881" s="14">
        <f t="shared" si="253"/>
        <v>146.6</v>
      </c>
      <c r="N1881" s="14">
        <v>46206</v>
      </c>
      <c r="O1881" s="14">
        <v>1552</v>
      </c>
      <c r="P1881" s="14"/>
      <c r="Q1881" s="14"/>
      <c r="R1881" s="14"/>
      <c r="S1881" s="14"/>
      <c r="T1881" s="14">
        <f t="shared" si="257"/>
        <v>1</v>
      </c>
      <c r="U1881" s="14" t="s">
        <v>36</v>
      </c>
      <c r="V1881" s="14"/>
      <c r="W1881" s="14"/>
      <c r="X1881" s="14"/>
      <c r="Y1881" s="14"/>
      <c r="Z1881" s="14"/>
      <c r="AA1881" s="11"/>
      <c r="AB1881" s="14" t="str">
        <f t="shared" si="254"/>
        <v>10199,10201|60 USINAGEM AUTOMATIZADA</v>
      </c>
      <c r="AC1881" t="str">
        <f t="shared" si="255"/>
        <v>|10199|10201|</v>
      </c>
      <c r="AD1881" t="str">
        <f t="shared" si="256"/>
        <v>60 USINAGEM AUTOMATIZADA</v>
      </c>
    </row>
    <row r="1882" spans="1:30" ht="24" customHeight="1" x14ac:dyDescent="0.35">
      <c r="A1882" s="35">
        <v>46205</v>
      </c>
      <c r="B1882" s="14" t="s">
        <v>3095</v>
      </c>
      <c r="C1882" s="14"/>
      <c r="D1882" s="14" t="s">
        <v>3058</v>
      </c>
      <c r="E1882" s="14" t="s">
        <v>3556</v>
      </c>
      <c r="F1882" s="14" t="s">
        <v>3267</v>
      </c>
      <c r="G1882" s="14" t="s">
        <v>3058</v>
      </c>
      <c r="H1882" s="14" t="s">
        <v>3058</v>
      </c>
      <c r="I1882" s="9" t="s">
        <v>3058</v>
      </c>
      <c r="J1882" s="9">
        <v>44</v>
      </c>
      <c r="K1882" s="14">
        <f>IF($E1882="","",IFERROR(INDEX('01_Cad_Pecas'!$H$2:$H$5000,MATCH($E1882,'01_Cad_Pecas'!$D$2:$D$5000,0)),IFERROR(INDEX('01_Cad_Pecas'!$H$2:$H$5000,MATCH(VALUE($E1882),'01_Cad_Pecas'!$D$2:$D$5000,0)),"")))</f>
        <v>1.1000000000000001</v>
      </c>
      <c r="L1882" s="14">
        <f>IF($E1882="","",IFERROR(INDEX('01_Cad_Pecas'!$I$2:$I$5000,MATCH($E1882,'01_Cad_Pecas'!$D$2:$D$5000,0)),IFERROR(INDEX('01_Cad_Pecas'!$I$2:$I$5000,MATCH(VALUE($E1882),'01_Cad_Pecas'!$D$2:$D$5000,0)),"")))</f>
        <v>9.375E-2</v>
      </c>
      <c r="M1882" s="14">
        <f t="shared" si="253"/>
        <v>5.2249999999999996</v>
      </c>
      <c r="N1882" s="14">
        <v>46206</v>
      </c>
      <c r="O1882" s="14">
        <v>44</v>
      </c>
      <c r="P1882" s="14"/>
      <c r="Q1882" s="14"/>
      <c r="R1882" s="14"/>
      <c r="S1882" s="14"/>
      <c r="T1882" s="14">
        <f t="shared" si="257"/>
        <v>1</v>
      </c>
      <c r="U1882" s="14" t="s">
        <v>36</v>
      </c>
      <c r="V1882" s="14"/>
      <c r="W1882" s="14"/>
      <c r="X1882" s="14"/>
      <c r="Y1882" s="14"/>
      <c r="Z1882" s="14"/>
      <c r="AA1882" s="11"/>
      <c r="AB1882" s="14" t="str">
        <f t="shared" si="254"/>
        <v>10199,10201|60 USINAGEM AUTOMATIZADA</v>
      </c>
      <c r="AC1882" t="str">
        <f t="shared" si="255"/>
        <v>|10199|10201|</v>
      </c>
      <c r="AD1882" t="str">
        <f t="shared" si="256"/>
        <v>60 USINAGEM AUTOMATIZADA</v>
      </c>
    </row>
    <row r="1883" spans="1:30" ht="24" customHeight="1" x14ac:dyDescent="0.35">
      <c r="A1883" s="35">
        <v>46211</v>
      </c>
      <c r="B1883" s="14" t="s">
        <v>3091</v>
      </c>
      <c r="C1883" s="14"/>
      <c r="D1883" s="14" t="s">
        <v>3058</v>
      </c>
      <c r="E1883" s="14" t="s">
        <v>3538</v>
      </c>
      <c r="F1883" s="14" t="s">
        <v>3291</v>
      </c>
      <c r="G1883" s="14" t="s">
        <v>3058</v>
      </c>
      <c r="H1883" s="14" t="s">
        <v>3058</v>
      </c>
      <c r="I1883" s="9" t="s">
        <v>3058</v>
      </c>
      <c r="J1883" s="9">
        <v>66</v>
      </c>
      <c r="K1883" s="14">
        <f>IF($E1883="","",IFERROR(INDEX('01_Cad_Pecas'!$H$2:$H$5000,MATCH($E1883,'01_Cad_Pecas'!$D$2:$D$5000,0)),IFERROR(INDEX('01_Cad_Pecas'!$H$2:$H$5000,MATCH(VALUE($E1883),'01_Cad_Pecas'!$D$2:$D$5000,0)),"")))</f>
        <v>1.1000000000000001</v>
      </c>
      <c r="L1883" s="14">
        <f>IF($E1883="","",IFERROR(INDEX('01_Cad_Pecas'!$I$2:$I$5000,MATCH($E1883,'01_Cad_Pecas'!$D$2:$D$5000,0)),IFERROR(INDEX('01_Cad_Pecas'!$I$2:$I$5000,MATCH(VALUE($E1883),'01_Cad_Pecas'!$D$2:$D$5000,0)),"")))</f>
        <v>9.375E-2</v>
      </c>
      <c r="M1883" s="14">
        <f t="shared" si="253"/>
        <v>7.2874999999999996</v>
      </c>
      <c r="N1883" s="14">
        <v>46209</v>
      </c>
      <c r="O1883" s="14">
        <v>66</v>
      </c>
      <c r="P1883" s="14"/>
      <c r="Q1883" s="14"/>
      <c r="R1883" s="14"/>
      <c r="S1883" s="14"/>
      <c r="T1883" s="14">
        <f t="shared" si="257"/>
        <v>1</v>
      </c>
      <c r="U1883" s="14" t="s">
        <v>36</v>
      </c>
      <c r="V1883" s="14"/>
      <c r="W1883" s="14"/>
      <c r="X1883" s="14"/>
      <c r="Y1883" s="14"/>
      <c r="Z1883" s="14"/>
      <c r="AA1883" s="11"/>
      <c r="AB1883" s="14" t="str">
        <f t="shared" si="254"/>
        <v>10200,10202,10205|60 USINAGEM AUTOMATIZADA</v>
      </c>
      <c r="AC1883" t="str">
        <f t="shared" si="255"/>
        <v>|10200|10202|10205|</v>
      </c>
      <c r="AD1883" t="str">
        <f t="shared" si="256"/>
        <v>60 USINAGEM AUTOMATIZADA</v>
      </c>
    </row>
    <row r="1884" spans="1:30" ht="24" customHeight="1" x14ac:dyDescent="0.35">
      <c r="A1884" s="35">
        <v>46211</v>
      </c>
      <c r="B1884" s="14" t="s">
        <v>3091</v>
      </c>
      <c r="C1884" s="14"/>
      <c r="D1884" s="14" t="s">
        <v>3058</v>
      </c>
      <c r="E1884" s="14" t="s">
        <v>3599</v>
      </c>
      <c r="F1884" s="14" t="s">
        <v>3330</v>
      </c>
      <c r="G1884" s="14" t="s">
        <v>3058</v>
      </c>
      <c r="H1884" s="14" t="s">
        <v>3058</v>
      </c>
      <c r="I1884" s="9" t="s">
        <v>3058</v>
      </c>
      <c r="J1884" s="9">
        <v>60</v>
      </c>
      <c r="K1884" s="14">
        <f>IF($E1884="","",IFERROR(INDEX('01_Cad_Pecas'!$H$2:$H$5000,MATCH($E1884,'01_Cad_Pecas'!$D$2:$D$5000,0)),IFERROR(INDEX('01_Cad_Pecas'!$H$2:$H$5000,MATCH(VALUE($E1884),'01_Cad_Pecas'!$D$2:$D$5000,0)),"")))</f>
        <v>1.1000000000000001</v>
      </c>
      <c r="L1884" s="14">
        <f>IF($E1884="","",IFERROR(INDEX('01_Cad_Pecas'!$I$2:$I$5000,MATCH($E1884,'01_Cad_Pecas'!$D$2:$D$5000,0)),IFERROR(INDEX('01_Cad_Pecas'!$I$2:$I$5000,MATCH(VALUE($E1884),'01_Cad_Pecas'!$D$2:$D$5000,0)),"")))</f>
        <v>9.375E-2</v>
      </c>
      <c r="M1884" s="14">
        <f t="shared" si="253"/>
        <v>6.7249999999999996</v>
      </c>
      <c r="N1884" s="14">
        <v>46206</v>
      </c>
      <c r="O1884" s="14">
        <v>60</v>
      </c>
      <c r="P1884" s="14"/>
      <c r="Q1884" s="14"/>
      <c r="R1884" s="14"/>
      <c r="S1884" s="14"/>
      <c r="T1884" s="14">
        <f t="shared" si="257"/>
        <v>1</v>
      </c>
      <c r="U1884" s="14" t="s">
        <v>36</v>
      </c>
      <c r="V1884" s="14"/>
      <c r="W1884" s="14"/>
      <c r="X1884" s="14"/>
      <c r="Y1884" s="14"/>
      <c r="Z1884" s="14"/>
      <c r="AA1884" s="11"/>
      <c r="AB1884" s="14" t="str">
        <f t="shared" si="254"/>
        <v>10200,10202,10205|60 USINAGEM AUTOMATIZADA</v>
      </c>
      <c r="AC1884" t="str">
        <f t="shared" si="255"/>
        <v>|10200|10202|10205|</v>
      </c>
      <c r="AD1884" t="str">
        <f t="shared" si="256"/>
        <v>60 USINAGEM AUTOMATIZADA</v>
      </c>
    </row>
    <row r="1885" spans="1:30" ht="24" customHeight="1" x14ac:dyDescent="0.35">
      <c r="A1885" s="35">
        <v>46211</v>
      </c>
      <c r="B1885" s="14" t="s">
        <v>3091</v>
      </c>
      <c r="C1885" s="14"/>
      <c r="D1885" s="14" t="s">
        <v>3058</v>
      </c>
      <c r="E1885" s="14" t="s">
        <v>3540</v>
      </c>
      <c r="F1885" s="14" t="s">
        <v>3293</v>
      </c>
      <c r="G1885" s="14" t="s">
        <v>3058</v>
      </c>
      <c r="H1885" s="14" t="s">
        <v>3058</v>
      </c>
      <c r="I1885" s="9" t="s">
        <v>3058</v>
      </c>
      <c r="J1885" s="9">
        <v>8</v>
      </c>
      <c r="K1885" s="14">
        <f>IF($E1885="","",IFERROR(INDEX('01_Cad_Pecas'!$H$2:$H$5000,MATCH($E1885,'01_Cad_Pecas'!$D$2:$D$5000,0)),IFERROR(INDEX('01_Cad_Pecas'!$H$2:$H$5000,MATCH(VALUE($E1885),'01_Cad_Pecas'!$D$2:$D$5000,0)),"")))</f>
        <v>1.1000000000000001</v>
      </c>
      <c r="L1885" s="14">
        <f>IF($E1885="","",IFERROR(INDEX('01_Cad_Pecas'!$I$2:$I$5000,MATCH($E1885,'01_Cad_Pecas'!$D$2:$D$5000,0)),IFERROR(INDEX('01_Cad_Pecas'!$I$2:$I$5000,MATCH(VALUE($E1885),'01_Cad_Pecas'!$D$2:$D$5000,0)),"")))</f>
        <v>9.375E-2</v>
      </c>
      <c r="M1885" s="14">
        <f t="shared" si="253"/>
        <v>1.85</v>
      </c>
      <c r="N1885" s="14">
        <v>46206</v>
      </c>
      <c r="O1885" s="14">
        <v>8</v>
      </c>
      <c r="P1885" s="14"/>
      <c r="Q1885" s="14"/>
      <c r="R1885" s="14"/>
      <c r="S1885" s="14"/>
      <c r="T1885" s="14">
        <f t="shared" si="257"/>
        <v>1</v>
      </c>
      <c r="U1885" s="14" t="s">
        <v>36</v>
      </c>
      <c r="V1885" s="14"/>
      <c r="W1885" s="14"/>
      <c r="X1885" s="14"/>
      <c r="Y1885" s="14"/>
      <c r="Z1885" s="14"/>
      <c r="AA1885" s="11"/>
      <c r="AB1885" s="14" t="str">
        <f t="shared" si="254"/>
        <v>10200,10202,10205|60 USINAGEM AUTOMATIZADA</v>
      </c>
      <c r="AC1885" t="str">
        <f t="shared" si="255"/>
        <v>|10200|10202|10205|</v>
      </c>
      <c r="AD1885" t="str">
        <f t="shared" si="256"/>
        <v>60 USINAGEM AUTOMATIZADA</v>
      </c>
    </row>
    <row r="1886" spans="1:30" ht="24" customHeight="1" x14ac:dyDescent="0.35">
      <c r="A1886" s="35">
        <v>46211</v>
      </c>
      <c r="B1886" s="14" t="s">
        <v>3091</v>
      </c>
      <c r="C1886" s="14"/>
      <c r="D1886" s="14" t="s">
        <v>3058</v>
      </c>
      <c r="E1886" s="14" t="s">
        <v>3539</v>
      </c>
      <c r="F1886" s="14" t="s">
        <v>3294</v>
      </c>
      <c r="G1886" s="14" t="s">
        <v>3058</v>
      </c>
      <c r="H1886" s="14" t="s">
        <v>3058</v>
      </c>
      <c r="I1886" s="9" t="s">
        <v>3058</v>
      </c>
      <c r="J1886" s="9">
        <v>132</v>
      </c>
      <c r="K1886" s="14">
        <f>IF($E1886="","",IFERROR(INDEX('01_Cad_Pecas'!$H$2:$H$5000,MATCH($E1886,'01_Cad_Pecas'!$D$2:$D$5000,0)),IFERROR(INDEX('01_Cad_Pecas'!$H$2:$H$5000,MATCH(VALUE($E1886),'01_Cad_Pecas'!$D$2:$D$5000,0)),"")))</f>
        <v>1.1000000000000001</v>
      </c>
      <c r="L1886" s="14">
        <f>IF($E1886="","",IFERROR(INDEX('01_Cad_Pecas'!$I$2:$I$5000,MATCH($E1886,'01_Cad_Pecas'!$D$2:$D$5000,0)),IFERROR(INDEX('01_Cad_Pecas'!$I$2:$I$5000,MATCH(VALUE($E1886),'01_Cad_Pecas'!$D$2:$D$5000,0)),"")))</f>
        <v>9.375E-2</v>
      </c>
      <c r="M1886" s="14">
        <f t="shared" si="253"/>
        <v>13.475</v>
      </c>
      <c r="N1886" s="14">
        <v>46206</v>
      </c>
      <c r="O1886" s="14">
        <v>132</v>
      </c>
      <c r="P1886" s="14"/>
      <c r="Q1886" s="14"/>
      <c r="R1886" s="14"/>
      <c r="S1886" s="14"/>
      <c r="T1886" s="14">
        <f t="shared" si="257"/>
        <v>1</v>
      </c>
      <c r="U1886" s="14" t="s">
        <v>36</v>
      </c>
      <c r="V1886" s="14"/>
      <c r="W1886" s="14"/>
      <c r="X1886" s="14"/>
      <c r="Y1886" s="14"/>
      <c r="Z1886" s="14"/>
      <c r="AA1886" s="11"/>
      <c r="AB1886" s="14" t="str">
        <f t="shared" si="254"/>
        <v>10200,10202,10205|60 USINAGEM AUTOMATIZADA</v>
      </c>
      <c r="AC1886" t="str">
        <f t="shared" si="255"/>
        <v>|10200|10202|10205|</v>
      </c>
      <c r="AD1886" t="str">
        <f t="shared" si="256"/>
        <v>60 USINAGEM AUTOMATIZADA</v>
      </c>
    </row>
    <row r="1887" spans="1:30" ht="24" customHeight="1" x14ac:dyDescent="0.35">
      <c r="A1887" s="35">
        <v>46211</v>
      </c>
      <c r="B1887" s="14" t="s">
        <v>3091</v>
      </c>
      <c r="C1887" s="14"/>
      <c r="D1887" s="14" t="s">
        <v>3058</v>
      </c>
      <c r="E1887" s="14" t="s">
        <v>3556</v>
      </c>
      <c r="F1887" s="14" t="s">
        <v>3267</v>
      </c>
      <c r="G1887" s="14" t="s">
        <v>3058</v>
      </c>
      <c r="H1887" s="14" t="s">
        <v>3058</v>
      </c>
      <c r="I1887" s="9" t="s">
        <v>3058</v>
      </c>
      <c r="J1887" s="9">
        <v>60</v>
      </c>
      <c r="K1887" s="14">
        <f>IF($E1887="","",IFERROR(INDEX('01_Cad_Pecas'!$H$2:$H$5000,MATCH($E1887,'01_Cad_Pecas'!$D$2:$D$5000,0)),IFERROR(INDEX('01_Cad_Pecas'!$H$2:$H$5000,MATCH(VALUE($E1887),'01_Cad_Pecas'!$D$2:$D$5000,0)),"")))</f>
        <v>1.1000000000000001</v>
      </c>
      <c r="L1887" s="14">
        <f>IF($E1887="","",IFERROR(INDEX('01_Cad_Pecas'!$I$2:$I$5000,MATCH($E1887,'01_Cad_Pecas'!$D$2:$D$5000,0)),IFERROR(INDEX('01_Cad_Pecas'!$I$2:$I$5000,MATCH(VALUE($E1887),'01_Cad_Pecas'!$D$2:$D$5000,0)),"")))</f>
        <v>9.375E-2</v>
      </c>
      <c r="M1887" s="14">
        <f t="shared" si="253"/>
        <v>6.7249999999999996</v>
      </c>
      <c r="N1887" s="14">
        <v>46206</v>
      </c>
      <c r="O1887" s="14">
        <v>60</v>
      </c>
      <c r="P1887" s="14"/>
      <c r="Q1887" s="14"/>
      <c r="R1887" s="14"/>
      <c r="S1887" s="14"/>
      <c r="T1887" s="14">
        <f t="shared" si="257"/>
        <v>1</v>
      </c>
      <c r="U1887" s="14" t="s">
        <v>36</v>
      </c>
      <c r="V1887" s="14"/>
      <c r="W1887" s="14"/>
      <c r="X1887" s="14"/>
      <c r="Y1887" s="14"/>
      <c r="Z1887" s="14"/>
      <c r="AA1887" s="11"/>
      <c r="AB1887" s="14" t="str">
        <f t="shared" si="254"/>
        <v>10200,10202,10205|60 USINAGEM AUTOMATIZADA</v>
      </c>
      <c r="AC1887" t="str">
        <f t="shared" si="255"/>
        <v>|10200|10202|10205|</v>
      </c>
      <c r="AD1887" t="str">
        <f t="shared" si="256"/>
        <v>60 USINAGEM AUTOMATIZADA</v>
      </c>
    </row>
    <row r="1888" spans="1:30" ht="24" customHeight="1" x14ac:dyDescent="0.35">
      <c r="A1888" s="35">
        <v>46205</v>
      </c>
      <c r="B1888" s="14" t="s">
        <v>3094</v>
      </c>
      <c r="C1888" s="14"/>
      <c r="D1888" s="14" t="s">
        <v>3058</v>
      </c>
      <c r="E1888" s="14" t="s">
        <v>3538</v>
      </c>
      <c r="F1888" s="14" t="s">
        <v>3291</v>
      </c>
      <c r="G1888" s="14" t="s">
        <v>3058</v>
      </c>
      <c r="H1888" s="14" t="s">
        <v>3058</v>
      </c>
      <c r="I1888" s="9" t="s">
        <v>3058</v>
      </c>
      <c r="J1888" s="9">
        <v>514</v>
      </c>
      <c r="K1888" s="14">
        <f>IF($E1888="","",IFERROR(INDEX('01_Cad_Pecas'!$H$2:$H$5000,MATCH($E1888,'01_Cad_Pecas'!$D$2:$D$5000,0)),IFERROR(INDEX('01_Cad_Pecas'!$H$2:$H$5000,MATCH(VALUE($E1888),'01_Cad_Pecas'!$D$2:$D$5000,0)),"")))</f>
        <v>1.1000000000000001</v>
      </c>
      <c r="L1888" s="14">
        <f>IF($E1888="","",IFERROR(INDEX('01_Cad_Pecas'!$I$2:$I$5000,MATCH($E1888,'01_Cad_Pecas'!$D$2:$D$5000,0)),IFERROR(INDEX('01_Cad_Pecas'!$I$2:$I$5000,MATCH(VALUE($E1888),'01_Cad_Pecas'!$D$2:$D$5000,0)),"")))</f>
        <v>9.375E-2</v>
      </c>
      <c r="M1888" s="14">
        <f t="shared" si="253"/>
        <v>49.287500000000001</v>
      </c>
      <c r="N1888" s="14">
        <v>46209</v>
      </c>
      <c r="O1888" s="14">
        <v>514</v>
      </c>
      <c r="P1888" s="14"/>
      <c r="Q1888" s="14"/>
      <c r="R1888" s="14"/>
      <c r="S1888" s="14"/>
      <c r="T1888" s="14">
        <f t="shared" si="257"/>
        <v>1</v>
      </c>
      <c r="U1888" s="14" t="s">
        <v>36</v>
      </c>
      <c r="V1888" s="14"/>
      <c r="W1888" s="14"/>
      <c r="X1888" s="14"/>
      <c r="Y1888" s="14"/>
      <c r="Z1888" s="14"/>
      <c r="AA1888" s="11"/>
      <c r="AB1888" s="14" t="str">
        <f t="shared" si="254"/>
        <v>10210|60 USINAGEM AUTOMATIZADA</v>
      </c>
      <c r="AC1888" t="str">
        <f t="shared" si="255"/>
        <v>|10210|</v>
      </c>
      <c r="AD1888" t="str">
        <f t="shared" si="256"/>
        <v>60 USINAGEM AUTOMATIZADA</v>
      </c>
    </row>
    <row r="1889" spans="1:30" ht="24" customHeight="1" x14ac:dyDescent="0.35">
      <c r="A1889" s="35">
        <v>46205</v>
      </c>
      <c r="B1889" s="14" t="s">
        <v>3094</v>
      </c>
      <c r="C1889" s="14"/>
      <c r="D1889" s="14" t="s">
        <v>3058</v>
      </c>
      <c r="E1889" s="14" t="s">
        <v>3599</v>
      </c>
      <c r="F1889" s="14" t="s">
        <v>3330</v>
      </c>
      <c r="G1889" s="14" t="s">
        <v>3058</v>
      </c>
      <c r="H1889" s="14" t="s">
        <v>3058</v>
      </c>
      <c r="I1889" s="9" t="s">
        <v>3058</v>
      </c>
      <c r="J1889" s="9">
        <v>146</v>
      </c>
      <c r="K1889" s="14">
        <f>IF($E1889="","",IFERROR(INDEX('01_Cad_Pecas'!$H$2:$H$5000,MATCH($E1889,'01_Cad_Pecas'!$D$2:$D$5000,0)),IFERROR(INDEX('01_Cad_Pecas'!$H$2:$H$5000,MATCH(VALUE($E1889),'01_Cad_Pecas'!$D$2:$D$5000,0)),"")))</f>
        <v>1.1000000000000001</v>
      </c>
      <c r="L1889" s="14">
        <f>IF($E1889="","",IFERROR(INDEX('01_Cad_Pecas'!$I$2:$I$5000,MATCH($E1889,'01_Cad_Pecas'!$D$2:$D$5000,0)),IFERROR(INDEX('01_Cad_Pecas'!$I$2:$I$5000,MATCH(VALUE($E1889),'01_Cad_Pecas'!$D$2:$D$5000,0)),"")))</f>
        <v>9.375E-2</v>
      </c>
      <c r="M1889" s="14">
        <f t="shared" si="253"/>
        <v>14.7875</v>
      </c>
      <c r="N1889" s="14">
        <v>46209</v>
      </c>
      <c r="O1889" s="14">
        <v>146</v>
      </c>
      <c r="P1889" s="14"/>
      <c r="Q1889" s="14"/>
      <c r="R1889" s="14"/>
      <c r="S1889" s="14"/>
      <c r="T1889" s="14">
        <f t="shared" si="257"/>
        <v>1</v>
      </c>
      <c r="U1889" s="14" t="s">
        <v>36</v>
      </c>
      <c r="V1889" s="14"/>
      <c r="W1889" s="14"/>
      <c r="X1889" s="14"/>
      <c r="Y1889" s="14"/>
      <c r="Z1889" s="14"/>
      <c r="AA1889" s="11"/>
      <c r="AB1889" s="14" t="str">
        <f t="shared" si="254"/>
        <v>10210|60 USINAGEM AUTOMATIZADA</v>
      </c>
      <c r="AC1889" t="str">
        <f t="shared" si="255"/>
        <v>|10210|</v>
      </c>
      <c r="AD1889" t="str">
        <f t="shared" si="256"/>
        <v>60 USINAGEM AUTOMATIZADA</v>
      </c>
    </row>
    <row r="1890" spans="1:30" ht="24" customHeight="1" x14ac:dyDescent="0.35">
      <c r="A1890" s="35">
        <v>46205</v>
      </c>
      <c r="B1890" s="14" t="s">
        <v>3094</v>
      </c>
      <c r="C1890" s="14"/>
      <c r="D1890" s="14" t="s">
        <v>3058</v>
      </c>
      <c r="E1890" s="14" t="s">
        <v>3541</v>
      </c>
      <c r="F1890" s="14" t="s">
        <v>3296</v>
      </c>
      <c r="G1890" s="14" t="s">
        <v>3058</v>
      </c>
      <c r="H1890" s="14" t="s">
        <v>3058</v>
      </c>
      <c r="I1890" s="9" t="s">
        <v>3058</v>
      </c>
      <c r="J1890" s="9">
        <v>110</v>
      </c>
      <c r="K1890" s="14">
        <f>IF($E1890="","",IFERROR(INDEX('01_Cad_Pecas'!$H$2:$H$5000,MATCH($E1890,'01_Cad_Pecas'!$D$2:$D$5000,0)),IFERROR(INDEX('01_Cad_Pecas'!$H$2:$H$5000,MATCH(VALUE($E1890),'01_Cad_Pecas'!$D$2:$D$5000,0)),"")))</f>
        <v>1.1000000000000001</v>
      </c>
      <c r="L1890" s="14">
        <f>IF($E1890="","",IFERROR(INDEX('01_Cad_Pecas'!$I$2:$I$5000,MATCH($E1890,'01_Cad_Pecas'!$D$2:$D$5000,0)),IFERROR(INDEX('01_Cad_Pecas'!$I$2:$I$5000,MATCH(VALUE($E1890),'01_Cad_Pecas'!$D$2:$D$5000,0)),"")))</f>
        <v>9.375E-2</v>
      </c>
      <c r="M1890" s="14">
        <f t="shared" si="253"/>
        <v>11.4125</v>
      </c>
      <c r="N1890" s="14">
        <v>46209</v>
      </c>
      <c r="O1890" s="14">
        <v>110</v>
      </c>
      <c r="P1890" s="14"/>
      <c r="Q1890" s="14"/>
      <c r="R1890" s="14"/>
      <c r="S1890" s="14"/>
      <c r="T1890" s="14">
        <f t="shared" si="257"/>
        <v>1</v>
      </c>
      <c r="U1890" s="14" t="s">
        <v>36</v>
      </c>
      <c r="V1890" s="14"/>
      <c r="W1890" s="14"/>
      <c r="X1890" s="14"/>
      <c r="Y1890" s="14"/>
      <c r="Z1890" s="14"/>
      <c r="AA1890" s="11"/>
      <c r="AB1890" s="14" t="str">
        <f t="shared" si="254"/>
        <v>10210|60 USINAGEM AUTOMATIZADA</v>
      </c>
      <c r="AC1890" t="str">
        <f t="shared" si="255"/>
        <v>|10210|</v>
      </c>
      <c r="AD1890" t="str">
        <f t="shared" si="256"/>
        <v>60 USINAGEM AUTOMATIZADA</v>
      </c>
    </row>
    <row r="1891" spans="1:30" ht="24" customHeight="1" x14ac:dyDescent="0.35">
      <c r="A1891" s="35">
        <v>46205</v>
      </c>
      <c r="B1891" s="14" t="s">
        <v>3094</v>
      </c>
      <c r="C1891" s="14"/>
      <c r="D1891" s="14" t="s">
        <v>3058</v>
      </c>
      <c r="E1891" s="14" t="s">
        <v>3574</v>
      </c>
      <c r="F1891" s="14" t="s">
        <v>3575</v>
      </c>
      <c r="G1891" s="14" t="s">
        <v>3058</v>
      </c>
      <c r="H1891" s="14" t="s">
        <v>3058</v>
      </c>
      <c r="I1891" s="9" t="s">
        <v>3058</v>
      </c>
      <c r="J1891" s="9">
        <v>30</v>
      </c>
      <c r="K1891" s="14">
        <f>IF($E1891="","",IFERROR(INDEX('01_Cad_Pecas'!$H$2:$H$5000,MATCH($E1891,'01_Cad_Pecas'!$D$2:$D$5000,0)),IFERROR(INDEX('01_Cad_Pecas'!$H$2:$H$5000,MATCH(VALUE($E1891),'01_Cad_Pecas'!$D$2:$D$5000,0)),"")))</f>
        <v>1.1000000000000001</v>
      </c>
      <c r="L1891" s="14">
        <f>IF($E1891="","",IFERROR(INDEX('01_Cad_Pecas'!$I$2:$I$5000,MATCH($E1891,'01_Cad_Pecas'!$D$2:$D$5000,0)),IFERROR(INDEX('01_Cad_Pecas'!$I$2:$I$5000,MATCH(VALUE($E1891),'01_Cad_Pecas'!$D$2:$D$5000,0)),"")))</f>
        <v>9.375E-2</v>
      </c>
      <c r="M1891" s="14">
        <f t="shared" si="253"/>
        <v>3.9125000000000001</v>
      </c>
      <c r="N1891" s="14">
        <v>46209</v>
      </c>
      <c r="O1891" s="14">
        <v>30</v>
      </c>
      <c r="P1891" s="14"/>
      <c r="Q1891" s="14"/>
      <c r="R1891" s="14"/>
      <c r="S1891" s="14"/>
      <c r="T1891" s="14">
        <f t="shared" si="257"/>
        <v>1</v>
      </c>
      <c r="U1891" s="14" t="s">
        <v>36</v>
      </c>
      <c r="V1891" s="14"/>
      <c r="W1891" s="14"/>
      <c r="X1891" s="14"/>
      <c r="Y1891" s="14"/>
      <c r="Z1891" s="14"/>
      <c r="AA1891" s="11"/>
      <c r="AB1891" s="14" t="str">
        <f t="shared" si="254"/>
        <v>10210|60 USINAGEM AUTOMATIZADA</v>
      </c>
      <c r="AC1891" t="str">
        <f t="shared" si="255"/>
        <v>|10210|</v>
      </c>
      <c r="AD1891" t="str">
        <f t="shared" si="256"/>
        <v>60 USINAGEM AUTOMATIZADA</v>
      </c>
    </row>
    <row r="1892" spans="1:30" ht="24" customHeight="1" x14ac:dyDescent="0.35">
      <c r="A1892" s="35">
        <v>46205</v>
      </c>
      <c r="B1892" s="14" t="s">
        <v>3094</v>
      </c>
      <c r="C1892" s="14"/>
      <c r="D1892" s="14" t="s">
        <v>3058</v>
      </c>
      <c r="E1892" s="14" t="s">
        <v>3540</v>
      </c>
      <c r="F1892" s="14" t="s">
        <v>3293</v>
      </c>
      <c r="G1892" s="14" t="s">
        <v>3058</v>
      </c>
      <c r="H1892" s="14" t="s">
        <v>3058</v>
      </c>
      <c r="I1892" s="9" t="s">
        <v>3058</v>
      </c>
      <c r="J1892" s="9">
        <v>220</v>
      </c>
      <c r="K1892" s="14">
        <f>IF($E1892="","",IFERROR(INDEX('01_Cad_Pecas'!$H$2:$H$5000,MATCH($E1892,'01_Cad_Pecas'!$D$2:$D$5000,0)),IFERROR(INDEX('01_Cad_Pecas'!$H$2:$H$5000,MATCH(VALUE($E1892),'01_Cad_Pecas'!$D$2:$D$5000,0)),"")))</f>
        <v>1.1000000000000001</v>
      </c>
      <c r="L1892" s="14">
        <f>IF($E1892="","",IFERROR(INDEX('01_Cad_Pecas'!$I$2:$I$5000,MATCH($E1892,'01_Cad_Pecas'!$D$2:$D$5000,0)),IFERROR(INDEX('01_Cad_Pecas'!$I$2:$I$5000,MATCH(VALUE($E1892),'01_Cad_Pecas'!$D$2:$D$5000,0)),"")))</f>
        <v>9.375E-2</v>
      </c>
      <c r="M1892" s="14">
        <f t="shared" si="253"/>
        <v>21.725000000000001</v>
      </c>
      <c r="N1892" s="14">
        <v>46209</v>
      </c>
      <c r="O1892" s="14">
        <v>220</v>
      </c>
      <c r="P1892" s="14"/>
      <c r="Q1892" s="14"/>
      <c r="R1892" s="14"/>
      <c r="S1892" s="14"/>
      <c r="T1892" s="14">
        <f t="shared" si="257"/>
        <v>1</v>
      </c>
      <c r="U1892" s="14" t="s">
        <v>36</v>
      </c>
      <c r="V1892" s="14"/>
      <c r="W1892" s="14"/>
      <c r="X1892" s="14"/>
      <c r="Y1892" s="14"/>
      <c r="Z1892" s="14"/>
      <c r="AA1892" s="11"/>
      <c r="AB1892" s="14" t="str">
        <f t="shared" si="254"/>
        <v>10210|60 USINAGEM AUTOMATIZADA</v>
      </c>
      <c r="AC1892" t="str">
        <f t="shared" si="255"/>
        <v>|10210|</v>
      </c>
      <c r="AD1892" t="str">
        <f t="shared" si="256"/>
        <v>60 USINAGEM AUTOMATIZADA</v>
      </c>
    </row>
    <row r="1893" spans="1:30" ht="24" customHeight="1" x14ac:dyDescent="0.35">
      <c r="A1893" s="35">
        <v>46205</v>
      </c>
      <c r="B1893" s="14" t="s">
        <v>3094</v>
      </c>
      <c r="C1893" s="14"/>
      <c r="D1893" s="14" t="s">
        <v>3058</v>
      </c>
      <c r="E1893" s="14" t="s">
        <v>3539</v>
      </c>
      <c r="F1893" s="14" t="s">
        <v>3294</v>
      </c>
      <c r="G1893" s="14" t="s">
        <v>3058</v>
      </c>
      <c r="H1893" s="14" t="s">
        <v>3058</v>
      </c>
      <c r="I1893" s="9" t="s">
        <v>3058</v>
      </c>
      <c r="J1893" s="9">
        <v>1028</v>
      </c>
      <c r="K1893" s="14">
        <f>IF($E1893="","",IFERROR(INDEX('01_Cad_Pecas'!$H$2:$H$5000,MATCH($E1893,'01_Cad_Pecas'!$D$2:$D$5000,0)),IFERROR(INDEX('01_Cad_Pecas'!$H$2:$H$5000,MATCH(VALUE($E1893),'01_Cad_Pecas'!$D$2:$D$5000,0)),"")))</f>
        <v>1.1000000000000001</v>
      </c>
      <c r="L1893" s="14">
        <f>IF($E1893="","",IFERROR(INDEX('01_Cad_Pecas'!$I$2:$I$5000,MATCH($E1893,'01_Cad_Pecas'!$D$2:$D$5000,0)),IFERROR(INDEX('01_Cad_Pecas'!$I$2:$I$5000,MATCH(VALUE($E1893),'01_Cad_Pecas'!$D$2:$D$5000,0)),"")))</f>
        <v>9.375E-2</v>
      </c>
      <c r="M1893" s="14">
        <f t="shared" si="253"/>
        <v>97.474999999999994</v>
      </c>
      <c r="N1893" s="14">
        <v>46209</v>
      </c>
      <c r="O1893" s="14">
        <v>1028</v>
      </c>
      <c r="P1893" s="14"/>
      <c r="Q1893" s="14"/>
      <c r="R1893" s="14"/>
      <c r="S1893" s="14"/>
      <c r="T1893" s="14">
        <f t="shared" si="257"/>
        <v>1</v>
      </c>
      <c r="U1893" s="14" t="s">
        <v>36</v>
      </c>
      <c r="V1893" s="14"/>
      <c r="W1893" s="14"/>
      <c r="X1893" s="14"/>
      <c r="Y1893" s="14"/>
      <c r="Z1893" s="14"/>
      <c r="AA1893" s="11"/>
      <c r="AB1893" s="14" t="str">
        <f t="shared" si="254"/>
        <v>10210|60 USINAGEM AUTOMATIZADA</v>
      </c>
      <c r="AC1893" t="str">
        <f t="shared" si="255"/>
        <v>|10210|</v>
      </c>
      <c r="AD1893" t="str">
        <f t="shared" si="256"/>
        <v>60 USINAGEM AUTOMATIZADA</v>
      </c>
    </row>
    <row r="1894" spans="1:30" ht="24" customHeight="1" x14ac:dyDescent="0.35">
      <c r="A1894" s="35">
        <v>46205</v>
      </c>
      <c r="B1894" s="14" t="s">
        <v>3094</v>
      </c>
      <c r="C1894" s="14"/>
      <c r="D1894" s="14" t="s">
        <v>3058</v>
      </c>
      <c r="E1894" s="14" t="s">
        <v>3542</v>
      </c>
      <c r="F1894" s="14" t="s">
        <v>3297</v>
      </c>
      <c r="G1894" s="14" t="s">
        <v>3058</v>
      </c>
      <c r="H1894" s="14" t="s">
        <v>3058</v>
      </c>
      <c r="I1894" s="9" t="s">
        <v>3058</v>
      </c>
      <c r="J1894" s="9">
        <v>84</v>
      </c>
      <c r="K1894" s="14">
        <f>IF($E1894="","",IFERROR(INDEX('01_Cad_Pecas'!$H$2:$H$5000,MATCH($E1894,'01_Cad_Pecas'!$D$2:$D$5000,0)),IFERROR(INDEX('01_Cad_Pecas'!$H$2:$H$5000,MATCH(VALUE($E1894),'01_Cad_Pecas'!$D$2:$D$5000,0)),"")))</f>
        <v>1.1000000000000001</v>
      </c>
      <c r="L1894" s="14">
        <f>IF($E1894="","",IFERROR(INDEX('01_Cad_Pecas'!$I$2:$I$5000,MATCH($E1894,'01_Cad_Pecas'!$D$2:$D$5000,0)),IFERROR(INDEX('01_Cad_Pecas'!$I$2:$I$5000,MATCH(VALUE($E1894),'01_Cad_Pecas'!$D$2:$D$5000,0)),"")))</f>
        <v>9.375E-2</v>
      </c>
      <c r="M1894" s="14">
        <f t="shared" si="253"/>
        <v>8.9749999999999996</v>
      </c>
      <c r="N1894" s="14">
        <v>46209</v>
      </c>
      <c r="O1894" s="14">
        <v>84</v>
      </c>
      <c r="P1894" s="14"/>
      <c r="Q1894" s="14"/>
      <c r="R1894" s="14"/>
      <c r="S1894" s="14"/>
      <c r="T1894" s="14">
        <f t="shared" si="257"/>
        <v>1</v>
      </c>
      <c r="U1894" s="14" t="s">
        <v>36</v>
      </c>
      <c r="V1894" s="14"/>
      <c r="W1894" s="14"/>
      <c r="X1894" s="14"/>
      <c r="Y1894" s="14"/>
      <c r="Z1894" s="14"/>
      <c r="AA1894" s="11"/>
      <c r="AB1894" s="14" t="str">
        <f t="shared" si="254"/>
        <v>10210|60 USINAGEM AUTOMATIZADA</v>
      </c>
      <c r="AC1894" t="str">
        <f t="shared" si="255"/>
        <v>|10210|</v>
      </c>
      <c r="AD1894" t="str">
        <f t="shared" si="256"/>
        <v>60 USINAGEM AUTOMATIZADA</v>
      </c>
    </row>
    <row r="1895" spans="1:30" ht="24" customHeight="1" x14ac:dyDescent="0.35">
      <c r="A1895" s="35">
        <v>46205</v>
      </c>
      <c r="B1895" s="14" t="s">
        <v>3094</v>
      </c>
      <c r="C1895" s="14"/>
      <c r="D1895" s="14" t="s">
        <v>3058</v>
      </c>
      <c r="E1895" s="14" t="s">
        <v>3556</v>
      </c>
      <c r="F1895" s="14" t="s">
        <v>3267</v>
      </c>
      <c r="G1895" s="14" t="s">
        <v>3058</v>
      </c>
      <c r="H1895" s="14" t="s">
        <v>3058</v>
      </c>
      <c r="I1895" s="9" t="s">
        <v>3058</v>
      </c>
      <c r="J1895" s="9">
        <v>146</v>
      </c>
      <c r="K1895" s="14">
        <f>IF($E1895="","",IFERROR(INDEX('01_Cad_Pecas'!$H$2:$H$5000,MATCH($E1895,'01_Cad_Pecas'!$D$2:$D$5000,0)),IFERROR(INDEX('01_Cad_Pecas'!$H$2:$H$5000,MATCH(VALUE($E1895),'01_Cad_Pecas'!$D$2:$D$5000,0)),"")))</f>
        <v>1.1000000000000001</v>
      </c>
      <c r="L1895" s="14">
        <f>IF($E1895="","",IFERROR(INDEX('01_Cad_Pecas'!$I$2:$I$5000,MATCH($E1895,'01_Cad_Pecas'!$D$2:$D$5000,0)),IFERROR(INDEX('01_Cad_Pecas'!$I$2:$I$5000,MATCH(VALUE($E1895),'01_Cad_Pecas'!$D$2:$D$5000,0)),"")))</f>
        <v>9.375E-2</v>
      </c>
      <c r="M1895" s="14">
        <f t="shared" si="253"/>
        <v>14.7875</v>
      </c>
      <c r="N1895" s="14">
        <v>46209</v>
      </c>
      <c r="O1895" s="14">
        <v>146</v>
      </c>
      <c r="P1895" s="14"/>
      <c r="Q1895" s="14"/>
      <c r="R1895" s="14"/>
      <c r="S1895" s="14"/>
      <c r="T1895" s="14">
        <f t="shared" si="257"/>
        <v>1</v>
      </c>
      <c r="U1895" s="14" t="s">
        <v>36</v>
      </c>
      <c r="V1895" s="14"/>
      <c r="W1895" s="14"/>
      <c r="X1895" s="14"/>
      <c r="Y1895" s="14"/>
      <c r="Z1895" s="14"/>
      <c r="AA1895" s="11"/>
      <c r="AB1895" s="14" t="str">
        <f t="shared" si="254"/>
        <v>10210|60 USINAGEM AUTOMATIZADA</v>
      </c>
      <c r="AC1895" t="str">
        <f t="shared" si="255"/>
        <v>|10210|</v>
      </c>
      <c r="AD1895" t="str">
        <f t="shared" si="256"/>
        <v>60 USINAGEM AUTOMATIZADA</v>
      </c>
    </row>
    <row r="1896" spans="1:30" ht="24" customHeight="1" x14ac:dyDescent="0.35">
      <c r="A1896" s="35">
        <v>46209</v>
      </c>
      <c r="B1896" s="14" t="s">
        <v>3095</v>
      </c>
      <c r="C1896" s="14"/>
      <c r="D1896" s="14" t="s">
        <v>3049</v>
      </c>
      <c r="E1896" s="14" t="s">
        <v>3393</v>
      </c>
      <c r="F1896" s="14" t="s">
        <v>461</v>
      </c>
      <c r="G1896" s="14" t="s">
        <v>3049</v>
      </c>
      <c r="H1896" s="14" t="s">
        <v>3049</v>
      </c>
      <c r="I1896" s="9" t="s">
        <v>3049</v>
      </c>
      <c r="J1896" s="9">
        <v>52</v>
      </c>
      <c r="K1896" s="14">
        <f>IF($E1896="","",IFERROR(INDEX('01_Cad_Pecas'!$H$2:$H$5000,MATCH($E1896,'01_Cad_Pecas'!$D$2:$D$5000,0)),IFERROR(INDEX('01_Cad_Pecas'!$H$2:$H$5000,MATCH(VALUE($E1896),'01_Cad_Pecas'!$D$2:$D$5000,0)),"")))</f>
        <v>0</v>
      </c>
      <c r="L1896" s="14">
        <f>IF($E1896="","",IFERROR(INDEX('01_Cad_Pecas'!$I$2:$I$5000,MATCH($E1896,'01_Cad_Pecas'!$D$2:$D$5000,0)),IFERROR(INDEX('01_Cad_Pecas'!$I$2:$I$5000,MATCH(VALUE($E1896),'01_Cad_Pecas'!$D$2:$D$5000,0)),"")))</f>
        <v>0.35</v>
      </c>
      <c r="M1896" s="14">
        <f t="shared" si="253"/>
        <v>18.2</v>
      </c>
      <c r="N1896" s="14">
        <v>46209</v>
      </c>
      <c r="O1896" s="14">
        <v>52</v>
      </c>
      <c r="P1896" s="14"/>
      <c r="Q1896" s="14"/>
      <c r="R1896" s="14"/>
      <c r="S1896" s="14"/>
      <c r="T1896" s="14">
        <f t="shared" si="257"/>
        <v>1</v>
      </c>
      <c r="U1896" s="14" t="s">
        <v>36</v>
      </c>
      <c r="V1896" s="14"/>
      <c r="W1896" s="14"/>
      <c r="X1896" s="14"/>
      <c r="Y1896" s="14"/>
      <c r="Z1896" s="14"/>
      <c r="AA1896" s="11"/>
      <c r="AB1896" s="14" t="str">
        <f t="shared" si="254"/>
        <v>10199,10201|32 TAPEÇARIA</v>
      </c>
      <c r="AC1896" t="str">
        <f t="shared" si="255"/>
        <v>|10199|10201|</v>
      </c>
      <c r="AD1896" t="str">
        <f t="shared" si="256"/>
        <v>32 TAPEÇARIA</v>
      </c>
    </row>
    <row r="1897" spans="1:30" ht="24" customHeight="1" x14ac:dyDescent="0.35">
      <c r="A1897" s="35">
        <v>46209</v>
      </c>
      <c r="B1897" s="14" t="s">
        <v>3095</v>
      </c>
      <c r="C1897" s="14"/>
      <c r="D1897" s="14" t="s">
        <v>3049</v>
      </c>
      <c r="E1897" s="14" t="s">
        <v>3394</v>
      </c>
      <c r="F1897" s="14" t="s">
        <v>477</v>
      </c>
      <c r="G1897" s="14" t="s">
        <v>3049</v>
      </c>
      <c r="H1897" s="14" t="s">
        <v>3049</v>
      </c>
      <c r="I1897" s="9" t="s">
        <v>3049</v>
      </c>
      <c r="J1897" s="9">
        <v>776</v>
      </c>
      <c r="K1897" s="14">
        <f>IF($E1897="","",IFERROR(INDEX('01_Cad_Pecas'!$H$2:$H$5000,MATCH($E1897,'01_Cad_Pecas'!$D$2:$D$5000,0)),IFERROR(INDEX('01_Cad_Pecas'!$H$2:$H$5000,MATCH(VALUE($E1897),'01_Cad_Pecas'!$D$2:$D$5000,0)),"")))</f>
        <v>0</v>
      </c>
      <c r="L1897" s="14">
        <f>IF($E1897="","",IFERROR(INDEX('01_Cad_Pecas'!$I$2:$I$5000,MATCH($E1897,'01_Cad_Pecas'!$D$2:$D$5000,0)),IFERROR(INDEX('01_Cad_Pecas'!$I$2:$I$5000,MATCH(VALUE($E1897),'01_Cad_Pecas'!$D$2:$D$5000,0)),"")))</f>
        <v>0.35</v>
      </c>
      <c r="M1897" s="14">
        <f t="shared" si="253"/>
        <v>271.59999999999997</v>
      </c>
      <c r="N1897" s="14">
        <v>46209</v>
      </c>
      <c r="O1897" s="14">
        <v>776</v>
      </c>
      <c r="P1897" s="14"/>
      <c r="Q1897" s="14"/>
      <c r="R1897" s="14"/>
      <c r="S1897" s="14"/>
      <c r="T1897" s="14">
        <f t="shared" si="257"/>
        <v>1</v>
      </c>
      <c r="U1897" s="14" t="s">
        <v>36</v>
      </c>
      <c r="V1897" s="14"/>
      <c r="W1897" s="14"/>
      <c r="X1897" s="14"/>
      <c r="Y1897" s="14"/>
      <c r="Z1897" s="14"/>
      <c r="AA1897" s="11"/>
      <c r="AB1897" s="14" t="str">
        <f t="shared" si="254"/>
        <v>10199,10201|32 TAPEÇARIA</v>
      </c>
      <c r="AC1897" t="str">
        <f t="shared" si="255"/>
        <v>|10199|10201|</v>
      </c>
      <c r="AD1897" t="str">
        <f t="shared" si="256"/>
        <v>32 TAPEÇARIA</v>
      </c>
    </row>
    <row r="1898" spans="1:30" ht="24" customHeight="1" x14ac:dyDescent="0.35">
      <c r="A1898" s="35">
        <v>46209</v>
      </c>
      <c r="B1898" s="14" t="s">
        <v>3095</v>
      </c>
      <c r="C1898" s="14"/>
      <c r="D1898" s="14" t="s">
        <v>3049</v>
      </c>
      <c r="E1898" s="14" t="s">
        <v>3395</v>
      </c>
      <c r="F1898" s="14" t="s">
        <v>3169</v>
      </c>
      <c r="G1898" s="14" t="s">
        <v>3049</v>
      </c>
      <c r="H1898" s="14" t="s">
        <v>3049</v>
      </c>
      <c r="I1898" s="9" t="s">
        <v>3049</v>
      </c>
      <c r="J1898" s="9">
        <v>600</v>
      </c>
      <c r="K1898" s="14">
        <f>IF($E1898="","",IFERROR(INDEX('01_Cad_Pecas'!$H$2:$H$5000,MATCH($E1898,'01_Cad_Pecas'!$D$2:$D$5000,0)),IFERROR(INDEX('01_Cad_Pecas'!$H$2:$H$5000,MATCH(VALUE($E1898),'01_Cad_Pecas'!$D$2:$D$5000,0)),"")))</f>
        <v>0</v>
      </c>
      <c r="L1898" s="14">
        <f>IF($E1898="","",IFERROR(INDEX('01_Cad_Pecas'!$I$2:$I$5000,MATCH($E1898,'01_Cad_Pecas'!$D$2:$D$5000,0)),IFERROR(INDEX('01_Cad_Pecas'!$I$2:$I$5000,MATCH(VALUE($E1898),'01_Cad_Pecas'!$D$2:$D$5000,0)),"")))</f>
        <v>0.35</v>
      </c>
      <c r="M1898" s="14">
        <f t="shared" si="253"/>
        <v>210</v>
      </c>
      <c r="N1898" s="14">
        <v>46209</v>
      </c>
      <c r="O1898" s="14">
        <v>600</v>
      </c>
      <c r="P1898" s="14"/>
      <c r="Q1898" s="14"/>
      <c r="R1898" s="14"/>
      <c r="S1898" s="14"/>
      <c r="T1898" s="14">
        <f t="shared" si="257"/>
        <v>1</v>
      </c>
      <c r="U1898" s="14" t="s">
        <v>36</v>
      </c>
      <c r="V1898" s="14"/>
      <c r="W1898" s="14"/>
      <c r="X1898" s="14"/>
      <c r="Y1898" s="14"/>
      <c r="Z1898" s="14"/>
      <c r="AA1898" s="11"/>
      <c r="AB1898" s="14" t="str">
        <f t="shared" si="254"/>
        <v>10199,10201|32 TAPEÇARIA</v>
      </c>
      <c r="AC1898" t="str">
        <f t="shared" si="255"/>
        <v>|10199|10201|</v>
      </c>
      <c r="AD1898" t="str">
        <f t="shared" si="256"/>
        <v>32 TAPEÇARIA</v>
      </c>
    </row>
    <row r="1899" spans="1:30" ht="24" customHeight="1" x14ac:dyDescent="0.35">
      <c r="A1899" s="35">
        <v>46209</v>
      </c>
      <c r="B1899" s="14" t="s">
        <v>3095</v>
      </c>
      <c r="C1899" s="14"/>
      <c r="D1899" s="14" t="s">
        <v>3049</v>
      </c>
      <c r="E1899" s="14" t="s">
        <v>3396</v>
      </c>
      <c r="F1899" s="14" t="s">
        <v>3174</v>
      </c>
      <c r="G1899" s="14" t="s">
        <v>3049</v>
      </c>
      <c r="H1899" s="14" t="s">
        <v>3049</v>
      </c>
      <c r="I1899" s="9" t="s">
        <v>3049</v>
      </c>
      <c r="J1899" s="9">
        <v>132</v>
      </c>
      <c r="K1899" s="14">
        <f>IF($E1899="","",IFERROR(INDEX('01_Cad_Pecas'!$H$2:$H$5000,MATCH($E1899,'01_Cad_Pecas'!$D$2:$D$5000,0)),IFERROR(INDEX('01_Cad_Pecas'!$H$2:$H$5000,MATCH(VALUE($E1899),'01_Cad_Pecas'!$D$2:$D$5000,0)),"")))</f>
        <v>0</v>
      </c>
      <c r="L1899" s="14">
        <f>IF($E1899="","",IFERROR(INDEX('01_Cad_Pecas'!$I$2:$I$5000,MATCH($E1899,'01_Cad_Pecas'!$D$2:$D$5000,0)),IFERROR(INDEX('01_Cad_Pecas'!$I$2:$I$5000,MATCH(VALUE($E1899),'01_Cad_Pecas'!$D$2:$D$5000,0)),"")))</f>
        <v>0.35</v>
      </c>
      <c r="M1899" s="14">
        <f t="shared" si="253"/>
        <v>46.199999999999996</v>
      </c>
      <c r="N1899" s="14">
        <v>46209</v>
      </c>
      <c r="O1899" s="14">
        <v>132</v>
      </c>
      <c r="P1899" s="14"/>
      <c r="Q1899" s="14"/>
      <c r="R1899" s="14"/>
      <c r="S1899" s="14"/>
      <c r="T1899" s="14">
        <f t="shared" si="257"/>
        <v>1</v>
      </c>
      <c r="U1899" s="14" t="s">
        <v>36</v>
      </c>
      <c r="V1899" s="14"/>
      <c r="W1899" s="14"/>
      <c r="X1899" s="14"/>
      <c r="Y1899" s="14"/>
      <c r="Z1899" s="14"/>
      <c r="AA1899" s="11"/>
      <c r="AB1899" s="14" t="str">
        <f t="shared" si="254"/>
        <v>10199,10201|32 TAPEÇARIA</v>
      </c>
      <c r="AC1899" t="str">
        <f t="shared" si="255"/>
        <v>|10199|10201|</v>
      </c>
      <c r="AD1899" t="str">
        <f t="shared" si="256"/>
        <v>32 TAPEÇARIA</v>
      </c>
    </row>
    <row r="1900" spans="1:30" ht="24" customHeight="1" x14ac:dyDescent="0.35">
      <c r="A1900" s="35">
        <v>46209</v>
      </c>
      <c r="B1900" s="14" t="s">
        <v>3095</v>
      </c>
      <c r="C1900" s="14"/>
      <c r="D1900" s="14" t="s">
        <v>3049</v>
      </c>
      <c r="E1900" s="14" t="s">
        <v>3397</v>
      </c>
      <c r="F1900" s="14" t="s">
        <v>3170</v>
      </c>
      <c r="G1900" s="14" t="s">
        <v>3049</v>
      </c>
      <c r="H1900" s="14" t="s">
        <v>3049</v>
      </c>
      <c r="I1900" s="9" t="s">
        <v>3049</v>
      </c>
      <c r="J1900" s="9">
        <v>44</v>
      </c>
      <c r="K1900" s="14">
        <f>IF($E1900="","",IFERROR(INDEX('01_Cad_Pecas'!$H$2:$H$5000,MATCH($E1900,'01_Cad_Pecas'!$D$2:$D$5000,0)),IFERROR(INDEX('01_Cad_Pecas'!$H$2:$H$5000,MATCH(VALUE($E1900),'01_Cad_Pecas'!$D$2:$D$5000,0)),"")))</f>
        <v>0</v>
      </c>
      <c r="L1900" s="14">
        <f>IF($E1900="","",IFERROR(INDEX('01_Cad_Pecas'!$I$2:$I$5000,MATCH($E1900,'01_Cad_Pecas'!$D$2:$D$5000,0)),IFERROR(INDEX('01_Cad_Pecas'!$I$2:$I$5000,MATCH(VALUE($E1900),'01_Cad_Pecas'!$D$2:$D$5000,0)),"")))</f>
        <v>0.35</v>
      </c>
      <c r="M1900" s="14">
        <f t="shared" si="253"/>
        <v>15.399999999999999</v>
      </c>
      <c r="N1900" s="14">
        <v>46209</v>
      </c>
      <c r="O1900" s="14">
        <v>44</v>
      </c>
      <c r="P1900" s="14"/>
      <c r="Q1900" s="14"/>
      <c r="R1900" s="14"/>
      <c r="S1900" s="14"/>
      <c r="T1900" s="14">
        <f t="shared" si="257"/>
        <v>1</v>
      </c>
      <c r="U1900" s="14" t="s">
        <v>36</v>
      </c>
      <c r="V1900" s="14"/>
      <c r="W1900" s="14"/>
      <c r="X1900" s="14"/>
      <c r="Y1900" s="14"/>
      <c r="Z1900" s="14"/>
      <c r="AA1900" s="11"/>
      <c r="AB1900" s="14" t="str">
        <f t="shared" si="254"/>
        <v>10199,10201|32 TAPEÇARIA</v>
      </c>
      <c r="AC1900" t="str">
        <f t="shared" si="255"/>
        <v>|10199|10201|</v>
      </c>
      <c r="AD1900" t="str">
        <f t="shared" si="256"/>
        <v>32 TAPEÇARIA</v>
      </c>
    </row>
    <row r="1901" spans="1:30" ht="24" customHeight="1" x14ac:dyDescent="0.35">
      <c r="A1901" s="35">
        <v>46209</v>
      </c>
      <c r="B1901" s="14" t="s">
        <v>3095</v>
      </c>
      <c r="C1901" s="14"/>
      <c r="D1901" s="14" t="s">
        <v>3049</v>
      </c>
      <c r="E1901" s="14" t="s">
        <v>3398</v>
      </c>
      <c r="F1901" s="14" t="s">
        <v>462</v>
      </c>
      <c r="G1901" s="14" t="s">
        <v>3049</v>
      </c>
      <c r="H1901" s="14" t="s">
        <v>3049</v>
      </c>
      <c r="I1901" s="9" t="s">
        <v>3049</v>
      </c>
      <c r="J1901" s="9">
        <v>52</v>
      </c>
      <c r="K1901" s="14">
        <f>IF($E1901="","",IFERROR(INDEX('01_Cad_Pecas'!$H$2:$H$5000,MATCH($E1901,'01_Cad_Pecas'!$D$2:$D$5000,0)),IFERROR(INDEX('01_Cad_Pecas'!$H$2:$H$5000,MATCH(VALUE($E1901),'01_Cad_Pecas'!$D$2:$D$5000,0)),"")))</f>
        <v>0</v>
      </c>
      <c r="L1901" s="14">
        <f>IF($E1901="","",IFERROR(INDEX('01_Cad_Pecas'!$I$2:$I$5000,MATCH($E1901,'01_Cad_Pecas'!$D$2:$D$5000,0)),IFERROR(INDEX('01_Cad_Pecas'!$I$2:$I$5000,MATCH(VALUE($E1901),'01_Cad_Pecas'!$D$2:$D$5000,0)),"")))</f>
        <v>0.35</v>
      </c>
      <c r="M1901" s="14">
        <f t="shared" si="253"/>
        <v>18.2</v>
      </c>
      <c r="N1901" s="14">
        <v>46209</v>
      </c>
      <c r="O1901" s="14">
        <v>52</v>
      </c>
      <c r="P1901" s="14"/>
      <c r="Q1901" s="14"/>
      <c r="R1901" s="14"/>
      <c r="S1901" s="14"/>
      <c r="T1901" s="14">
        <f t="shared" si="257"/>
        <v>1</v>
      </c>
      <c r="U1901" s="14" t="s">
        <v>36</v>
      </c>
      <c r="V1901" s="14"/>
      <c r="W1901" s="14"/>
      <c r="X1901" s="14"/>
      <c r="Y1901" s="14"/>
      <c r="Z1901" s="14"/>
      <c r="AA1901" s="11"/>
      <c r="AB1901" s="14" t="str">
        <f t="shared" si="254"/>
        <v>10199,10201|32 TAPEÇARIA</v>
      </c>
      <c r="AC1901" t="str">
        <f t="shared" si="255"/>
        <v>|10199|10201|</v>
      </c>
      <c r="AD1901" t="str">
        <f t="shared" si="256"/>
        <v>32 TAPEÇARIA</v>
      </c>
    </row>
    <row r="1902" spans="1:30" ht="24" customHeight="1" x14ac:dyDescent="0.35">
      <c r="A1902" s="35">
        <v>46209</v>
      </c>
      <c r="B1902" s="14" t="s">
        <v>3095</v>
      </c>
      <c r="C1902" s="14"/>
      <c r="D1902" s="14" t="s">
        <v>3049</v>
      </c>
      <c r="E1902" s="14" t="s">
        <v>3400</v>
      </c>
      <c r="F1902" s="14" t="s">
        <v>471</v>
      </c>
      <c r="G1902" s="14" t="s">
        <v>3049</v>
      </c>
      <c r="H1902" s="14" t="s">
        <v>3049</v>
      </c>
      <c r="I1902" s="9" t="s">
        <v>3049</v>
      </c>
      <c r="J1902" s="9">
        <v>60</v>
      </c>
      <c r="K1902" s="14">
        <f>IF($E1902="","",IFERROR(INDEX('01_Cad_Pecas'!$H$2:$H$5000,MATCH($E1902,'01_Cad_Pecas'!$D$2:$D$5000,0)),IFERROR(INDEX('01_Cad_Pecas'!$H$2:$H$5000,MATCH(VALUE($E1902),'01_Cad_Pecas'!$D$2:$D$5000,0)),"")))</f>
        <v>0</v>
      </c>
      <c r="L1902" s="14">
        <f>IF($E1902="","",IFERROR(INDEX('01_Cad_Pecas'!$I$2:$I$5000,MATCH($E1902,'01_Cad_Pecas'!$D$2:$D$5000,0)),IFERROR(INDEX('01_Cad_Pecas'!$I$2:$I$5000,MATCH(VALUE($E1902),'01_Cad_Pecas'!$D$2:$D$5000,0)),"")))</f>
        <v>0.35</v>
      </c>
      <c r="M1902" s="14">
        <f t="shared" si="253"/>
        <v>21</v>
      </c>
      <c r="N1902" s="14">
        <v>46209</v>
      </c>
      <c r="O1902" s="14">
        <v>60</v>
      </c>
      <c r="P1902" s="14"/>
      <c r="Q1902" s="14"/>
      <c r="R1902" s="14"/>
      <c r="S1902" s="14"/>
      <c r="T1902" s="14">
        <f t="shared" si="257"/>
        <v>1</v>
      </c>
      <c r="U1902" s="14" t="s">
        <v>36</v>
      </c>
      <c r="V1902" s="14"/>
      <c r="W1902" s="14"/>
      <c r="X1902" s="14"/>
      <c r="Y1902" s="14"/>
      <c r="Z1902" s="14"/>
      <c r="AA1902" s="11"/>
      <c r="AB1902" s="14" t="str">
        <f t="shared" si="254"/>
        <v>10199,10201|32 TAPEÇARIA</v>
      </c>
      <c r="AC1902" t="str">
        <f t="shared" si="255"/>
        <v>|10199|10201|</v>
      </c>
      <c r="AD1902" t="str">
        <f t="shared" si="256"/>
        <v>32 TAPEÇARIA</v>
      </c>
    </row>
    <row r="1903" spans="1:30" ht="24" customHeight="1" x14ac:dyDescent="0.35">
      <c r="A1903" s="35">
        <v>46209</v>
      </c>
      <c r="B1903" s="14" t="s">
        <v>3095</v>
      </c>
      <c r="C1903" s="14"/>
      <c r="D1903" s="14" t="s">
        <v>3049</v>
      </c>
      <c r="E1903" s="14" t="s">
        <v>3401</v>
      </c>
      <c r="F1903" s="14" t="s">
        <v>466</v>
      </c>
      <c r="G1903" s="14" t="s">
        <v>3049</v>
      </c>
      <c r="H1903" s="14" t="s">
        <v>3049</v>
      </c>
      <c r="I1903" s="9" t="s">
        <v>3049</v>
      </c>
      <c r="J1903" s="9">
        <v>48</v>
      </c>
      <c r="K1903" s="14">
        <f>IF($E1903="","",IFERROR(INDEX('01_Cad_Pecas'!$H$2:$H$5000,MATCH($E1903,'01_Cad_Pecas'!$D$2:$D$5000,0)),IFERROR(INDEX('01_Cad_Pecas'!$H$2:$H$5000,MATCH(VALUE($E1903),'01_Cad_Pecas'!$D$2:$D$5000,0)),"")))</f>
        <v>0</v>
      </c>
      <c r="L1903" s="14">
        <f>IF($E1903="","",IFERROR(INDEX('01_Cad_Pecas'!$I$2:$I$5000,MATCH($E1903,'01_Cad_Pecas'!$D$2:$D$5000,0)),IFERROR(INDEX('01_Cad_Pecas'!$I$2:$I$5000,MATCH(VALUE($E1903),'01_Cad_Pecas'!$D$2:$D$5000,0)),"")))</f>
        <v>0.35</v>
      </c>
      <c r="M1903" s="14">
        <f t="shared" si="253"/>
        <v>16.799999999999997</v>
      </c>
      <c r="N1903" s="14">
        <v>46209</v>
      </c>
      <c r="O1903" s="14">
        <v>48</v>
      </c>
      <c r="P1903" s="14"/>
      <c r="Q1903" s="14"/>
      <c r="R1903" s="14"/>
      <c r="S1903" s="14"/>
      <c r="T1903" s="14">
        <f t="shared" si="257"/>
        <v>1</v>
      </c>
      <c r="U1903" s="14" t="s">
        <v>36</v>
      </c>
      <c r="V1903" s="14"/>
      <c r="W1903" s="14"/>
      <c r="X1903" s="14"/>
      <c r="Y1903" s="14"/>
      <c r="Z1903" s="14"/>
      <c r="AA1903" s="11"/>
      <c r="AB1903" s="14" t="str">
        <f t="shared" si="254"/>
        <v>10199,10201|32 TAPEÇARIA</v>
      </c>
      <c r="AC1903" t="str">
        <f t="shared" si="255"/>
        <v>|10199|10201|</v>
      </c>
      <c r="AD1903" t="str">
        <f t="shared" si="256"/>
        <v>32 TAPEÇARIA</v>
      </c>
    </row>
    <row r="1904" spans="1:30" ht="24" customHeight="1" x14ac:dyDescent="0.35">
      <c r="A1904" s="35">
        <v>46209</v>
      </c>
      <c r="B1904" s="14" t="s">
        <v>3095</v>
      </c>
      <c r="C1904" s="14"/>
      <c r="D1904" s="14" t="s">
        <v>3049</v>
      </c>
      <c r="E1904" s="14" t="s">
        <v>3609</v>
      </c>
      <c r="F1904" s="14" t="s">
        <v>3340</v>
      </c>
      <c r="G1904" s="14" t="s">
        <v>3049</v>
      </c>
      <c r="H1904" s="14" t="s">
        <v>3049</v>
      </c>
      <c r="I1904" s="9" t="s">
        <v>3049</v>
      </c>
      <c r="J1904" s="9">
        <v>48</v>
      </c>
      <c r="K1904" s="14">
        <f>IF($E1904="","",IFERROR(INDEX('01_Cad_Pecas'!$H$2:$H$5000,MATCH($E1904,'01_Cad_Pecas'!$D$2:$D$5000,0)),IFERROR(INDEX('01_Cad_Pecas'!$H$2:$H$5000,MATCH(VALUE($E1904),'01_Cad_Pecas'!$D$2:$D$5000,0)),"")))</f>
        <v>0</v>
      </c>
      <c r="L1904" s="14">
        <f>IF($E1904="","",IFERROR(INDEX('01_Cad_Pecas'!$I$2:$I$5000,MATCH($E1904,'01_Cad_Pecas'!$D$2:$D$5000,0)),IFERROR(INDEX('01_Cad_Pecas'!$I$2:$I$5000,MATCH(VALUE($E1904),'01_Cad_Pecas'!$D$2:$D$5000,0)),"")))</f>
        <v>1.75</v>
      </c>
      <c r="M1904" s="14">
        <f t="shared" si="253"/>
        <v>84</v>
      </c>
      <c r="N1904" s="14">
        <v>46209</v>
      </c>
      <c r="O1904" s="14">
        <v>48</v>
      </c>
      <c r="P1904" s="14"/>
      <c r="Q1904" s="14"/>
      <c r="R1904" s="14"/>
      <c r="S1904" s="14"/>
      <c r="T1904" s="14">
        <f t="shared" si="257"/>
        <v>1</v>
      </c>
      <c r="U1904" s="14" t="s">
        <v>36</v>
      </c>
      <c r="V1904" s="14"/>
      <c r="W1904" s="14"/>
      <c r="X1904" s="14"/>
      <c r="Y1904" s="14"/>
      <c r="Z1904" s="14"/>
      <c r="AA1904" s="11"/>
      <c r="AB1904" s="14" t="str">
        <f t="shared" si="254"/>
        <v>10199,10201|32 TAPEÇARIA</v>
      </c>
      <c r="AC1904" t="str">
        <f t="shared" si="255"/>
        <v>|10199|10201|</v>
      </c>
      <c r="AD1904" t="str">
        <f t="shared" si="256"/>
        <v>32 TAPEÇARIA</v>
      </c>
    </row>
    <row r="1905" spans="1:30" ht="24" customHeight="1" x14ac:dyDescent="0.35">
      <c r="A1905" s="35">
        <v>46209</v>
      </c>
      <c r="B1905" s="14" t="s">
        <v>3095</v>
      </c>
      <c r="C1905" s="14"/>
      <c r="D1905" s="14" t="s">
        <v>3049</v>
      </c>
      <c r="E1905" s="14" t="s">
        <v>3402</v>
      </c>
      <c r="F1905" s="14" t="s">
        <v>470</v>
      </c>
      <c r="G1905" s="14" t="s">
        <v>3049</v>
      </c>
      <c r="H1905" s="14" t="s">
        <v>3049</v>
      </c>
      <c r="I1905" s="9" t="s">
        <v>3049</v>
      </c>
      <c r="J1905" s="9">
        <v>60</v>
      </c>
      <c r="K1905" s="14">
        <f>IF($E1905="","",IFERROR(INDEX('01_Cad_Pecas'!$H$2:$H$5000,MATCH($E1905,'01_Cad_Pecas'!$D$2:$D$5000,0)),IFERROR(INDEX('01_Cad_Pecas'!$H$2:$H$5000,MATCH(VALUE($E1905),'01_Cad_Pecas'!$D$2:$D$5000,0)),"")))</f>
        <v>0</v>
      </c>
      <c r="L1905" s="14">
        <f>IF($E1905="","",IFERROR(INDEX('01_Cad_Pecas'!$I$2:$I$5000,MATCH($E1905,'01_Cad_Pecas'!$D$2:$D$5000,0)),IFERROR(INDEX('01_Cad_Pecas'!$I$2:$I$5000,MATCH(VALUE($E1905),'01_Cad_Pecas'!$D$2:$D$5000,0)),"")))</f>
        <v>0.35</v>
      </c>
      <c r="M1905" s="14">
        <f t="shared" si="253"/>
        <v>21</v>
      </c>
      <c r="N1905" s="14">
        <v>46209</v>
      </c>
      <c r="O1905" s="14">
        <v>60</v>
      </c>
      <c r="P1905" s="14"/>
      <c r="Q1905" s="14"/>
      <c r="R1905" s="14"/>
      <c r="S1905" s="14"/>
      <c r="T1905" s="14">
        <f t="shared" si="257"/>
        <v>1</v>
      </c>
      <c r="U1905" s="14" t="s">
        <v>36</v>
      </c>
      <c r="V1905" s="14"/>
      <c r="W1905" s="14"/>
      <c r="X1905" s="14"/>
      <c r="Y1905" s="14"/>
      <c r="Z1905" s="14"/>
      <c r="AA1905" s="11"/>
      <c r="AB1905" s="14" t="str">
        <f t="shared" si="254"/>
        <v>10199,10201|32 TAPEÇARIA</v>
      </c>
      <c r="AC1905" t="str">
        <f t="shared" si="255"/>
        <v>|10199|10201|</v>
      </c>
      <c r="AD1905" t="str">
        <f t="shared" si="256"/>
        <v>32 TAPEÇARIA</v>
      </c>
    </row>
    <row r="1906" spans="1:30" ht="24" customHeight="1" x14ac:dyDescent="0.35">
      <c r="A1906" s="35">
        <v>46211</v>
      </c>
      <c r="B1906" s="14" t="s">
        <v>3091</v>
      </c>
      <c r="C1906" s="14"/>
      <c r="D1906" s="14" t="s">
        <v>3049</v>
      </c>
      <c r="E1906" s="14" t="s">
        <v>3403</v>
      </c>
      <c r="F1906" s="14" t="s">
        <v>482</v>
      </c>
      <c r="G1906" s="14" t="s">
        <v>3049</v>
      </c>
      <c r="H1906" s="14" t="s">
        <v>3049</v>
      </c>
      <c r="I1906" s="9" t="s">
        <v>3049</v>
      </c>
      <c r="J1906" s="9">
        <v>4</v>
      </c>
      <c r="K1906" s="14">
        <f>IF($E1906="","",IFERROR(INDEX('01_Cad_Pecas'!$H$2:$H$5000,MATCH($E1906,'01_Cad_Pecas'!$D$2:$D$5000,0)),IFERROR(INDEX('01_Cad_Pecas'!$H$2:$H$5000,MATCH(VALUE($E1906),'01_Cad_Pecas'!$D$2:$D$5000,0)),"")))</f>
        <v>0</v>
      </c>
      <c r="L1906" s="14">
        <f>IF($E1906="","",IFERROR(INDEX('01_Cad_Pecas'!$I$2:$I$5000,MATCH($E1906,'01_Cad_Pecas'!$D$2:$D$5000,0)),IFERROR(INDEX('01_Cad_Pecas'!$I$2:$I$5000,MATCH(VALUE($E1906),'01_Cad_Pecas'!$D$2:$D$5000,0)),"")))</f>
        <v>0.35</v>
      </c>
      <c r="M1906" s="14">
        <f t="shared" si="253"/>
        <v>1.4</v>
      </c>
      <c r="N1906" s="14">
        <v>46209</v>
      </c>
      <c r="O1906" s="14">
        <v>4</v>
      </c>
      <c r="P1906" s="14"/>
      <c r="Q1906" s="14"/>
      <c r="R1906" s="14"/>
      <c r="S1906" s="14"/>
      <c r="T1906" s="14">
        <f t="shared" si="257"/>
        <v>1</v>
      </c>
      <c r="U1906" s="14" t="s">
        <v>36</v>
      </c>
      <c r="V1906" s="14"/>
      <c r="W1906" s="14"/>
      <c r="X1906" s="14"/>
      <c r="Y1906" s="14"/>
      <c r="Z1906" s="14"/>
      <c r="AA1906" s="11"/>
      <c r="AB1906" s="14" t="str">
        <f t="shared" si="254"/>
        <v>10200,10202,10205|32 TAPEÇARIA</v>
      </c>
      <c r="AC1906" t="str">
        <f t="shared" si="255"/>
        <v>|10200|10202|10205|</v>
      </c>
      <c r="AD1906" t="str">
        <f t="shared" si="256"/>
        <v>32 TAPEÇARIA</v>
      </c>
    </row>
    <row r="1907" spans="1:30" ht="24" customHeight="1" x14ac:dyDescent="0.35">
      <c r="A1907" s="35">
        <v>46211</v>
      </c>
      <c r="B1907" s="14" t="s">
        <v>3091</v>
      </c>
      <c r="C1907" s="14"/>
      <c r="D1907" s="14" t="s">
        <v>3049</v>
      </c>
      <c r="E1907" s="14" t="s">
        <v>3394</v>
      </c>
      <c r="F1907" s="14" t="s">
        <v>477</v>
      </c>
      <c r="G1907" s="14" t="s">
        <v>3049</v>
      </c>
      <c r="H1907" s="14" t="s">
        <v>3049</v>
      </c>
      <c r="I1907" s="9" t="s">
        <v>3049</v>
      </c>
      <c r="J1907" s="9">
        <v>70</v>
      </c>
      <c r="K1907" s="14">
        <f>IF($E1907="","",IFERROR(INDEX('01_Cad_Pecas'!$H$2:$H$5000,MATCH($E1907,'01_Cad_Pecas'!$D$2:$D$5000,0)),IFERROR(INDEX('01_Cad_Pecas'!$H$2:$H$5000,MATCH(VALUE($E1907),'01_Cad_Pecas'!$D$2:$D$5000,0)),"")))</f>
        <v>0</v>
      </c>
      <c r="L1907" s="14">
        <f>IF($E1907="","",IFERROR(INDEX('01_Cad_Pecas'!$I$2:$I$5000,MATCH($E1907,'01_Cad_Pecas'!$D$2:$D$5000,0)),IFERROR(INDEX('01_Cad_Pecas'!$I$2:$I$5000,MATCH(VALUE($E1907),'01_Cad_Pecas'!$D$2:$D$5000,0)),"")))</f>
        <v>0.35</v>
      </c>
      <c r="M1907" s="14">
        <f t="shared" si="253"/>
        <v>24.5</v>
      </c>
      <c r="N1907" s="14">
        <v>46209</v>
      </c>
      <c r="O1907" s="14">
        <v>70</v>
      </c>
      <c r="P1907" s="14"/>
      <c r="Q1907" s="14"/>
      <c r="R1907" s="14"/>
      <c r="S1907" s="14"/>
      <c r="T1907" s="14">
        <f t="shared" si="257"/>
        <v>1</v>
      </c>
      <c r="U1907" s="14" t="s">
        <v>36</v>
      </c>
      <c r="V1907" s="14"/>
      <c r="W1907" s="14"/>
      <c r="X1907" s="14"/>
      <c r="Y1907" s="14"/>
      <c r="Z1907" s="14"/>
      <c r="AA1907" s="11"/>
      <c r="AB1907" s="14" t="str">
        <f t="shared" si="254"/>
        <v>10200,10202,10205|32 TAPEÇARIA</v>
      </c>
      <c r="AC1907" t="str">
        <f t="shared" si="255"/>
        <v>|10200|10202|10205|</v>
      </c>
      <c r="AD1907" t="str">
        <f t="shared" si="256"/>
        <v>32 TAPEÇARIA</v>
      </c>
    </row>
    <row r="1908" spans="1:30" ht="24" customHeight="1" x14ac:dyDescent="0.35">
      <c r="A1908" s="35">
        <v>46211</v>
      </c>
      <c r="B1908" s="14" t="s">
        <v>3091</v>
      </c>
      <c r="C1908" s="14"/>
      <c r="D1908" s="14" t="s">
        <v>3049</v>
      </c>
      <c r="E1908" s="14" t="s">
        <v>3396</v>
      </c>
      <c r="F1908" s="14" t="s">
        <v>3174</v>
      </c>
      <c r="G1908" s="14" t="s">
        <v>3049</v>
      </c>
      <c r="H1908" s="14" t="s">
        <v>3049</v>
      </c>
      <c r="I1908" s="9" t="s">
        <v>3049</v>
      </c>
      <c r="J1908" s="9">
        <v>6</v>
      </c>
      <c r="K1908" s="14">
        <f>IF($E1908="","",IFERROR(INDEX('01_Cad_Pecas'!$H$2:$H$5000,MATCH($E1908,'01_Cad_Pecas'!$D$2:$D$5000,0)),IFERROR(INDEX('01_Cad_Pecas'!$H$2:$H$5000,MATCH(VALUE($E1908),'01_Cad_Pecas'!$D$2:$D$5000,0)),"")))</f>
        <v>0</v>
      </c>
      <c r="L1908" s="14">
        <f>IF($E1908="","",IFERROR(INDEX('01_Cad_Pecas'!$I$2:$I$5000,MATCH($E1908,'01_Cad_Pecas'!$D$2:$D$5000,0)),IFERROR(INDEX('01_Cad_Pecas'!$I$2:$I$5000,MATCH(VALUE($E1908),'01_Cad_Pecas'!$D$2:$D$5000,0)),"")))</f>
        <v>0.35</v>
      </c>
      <c r="M1908" s="14">
        <f t="shared" si="253"/>
        <v>2.0999999999999996</v>
      </c>
      <c r="N1908" s="14">
        <v>46209</v>
      </c>
      <c r="O1908" s="14">
        <v>6</v>
      </c>
      <c r="P1908" s="14"/>
      <c r="Q1908" s="14"/>
      <c r="R1908" s="14"/>
      <c r="S1908" s="14"/>
      <c r="T1908" s="14">
        <f t="shared" si="257"/>
        <v>1</v>
      </c>
      <c r="U1908" s="14" t="s">
        <v>36</v>
      </c>
      <c r="V1908" s="14"/>
      <c r="W1908" s="14"/>
      <c r="X1908" s="14"/>
      <c r="Y1908" s="14"/>
      <c r="Z1908" s="14"/>
      <c r="AA1908" s="11"/>
      <c r="AB1908" s="14" t="str">
        <f t="shared" si="254"/>
        <v>10200,10202,10205|32 TAPEÇARIA</v>
      </c>
      <c r="AC1908" t="str">
        <f t="shared" si="255"/>
        <v>|10200|10202|10205|</v>
      </c>
      <c r="AD1908" t="str">
        <f t="shared" si="256"/>
        <v>32 TAPEÇARIA</v>
      </c>
    </row>
    <row r="1909" spans="1:30" ht="24" customHeight="1" x14ac:dyDescent="0.35">
      <c r="A1909" s="35">
        <v>46211</v>
      </c>
      <c r="B1909" s="14" t="s">
        <v>3091</v>
      </c>
      <c r="C1909" s="14"/>
      <c r="D1909" s="14" t="s">
        <v>3049</v>
      </c>
      <c r="E1909" s="14" t="s">
        <v>3397</v>
      </c>
      <c r="F1909" s="14" t="s">
        <v>3170</v>
      </c>
      <c r="G1909" s="14" t="s">
        <v>3049</v>
      </c>
      <c r="H1909" s="14" t="s">
        <v>3049</v>
      </c>
      <c r="I1909" s="9" t="s">
        <v>3049</v>
      </c>
      <c r="J1909" s="9">
        <v>60</v>
      </c>
      <c r="K1909" s="14">
        <f>IF($E1909="","",IFERROR(INDEX('01_Cad_Pecas'!$H$2:$H$5000,MATCH($E1909,'01_Cad_Pecas'!$D$2:$D$5000,0)),IFERROR(INDEX('01_Cad_Pecas'!$H$2:$H$5000,MATCH(VALUE($E1909),'01_Cad_Pecas'!$D$2:$D$5000,0)),"")))</f>
        <v>0</v>
      </c>
      <c r="L1909" s="14">
        <f>IF($E1909="","",IFERROR(INDEX('01_Cad_Pecas'!$I$2:$I$5000,MATCH($E1909,'01_Cad_Pecas'!$D$2:$D$5000,0)),IFERROR(INDEX('01_Cad_Pecas'!$I$2:$I$5000,MATCH(VALUE($E1909),'01_Cad_Pecas'!$D$2:$D$5000,0)),"")))</f>
        <v>0.35</v>
      </c>
      <c r="M1909" s="14">
        <f t="shared" si="253"/>
        <v>21</v>
      </c>
      <c r="N1909" s="14">
        <v>46212</v>
      </c>
      <c r="O1909" s="14">
        <v>60</v>
      </c>
      <c r="P1909" s="14"/>
      <c r="Q1909" s="14"/>
      <c r="R1909" s="14"/>
      <c r="S1909" s="14"/>
      <c r="T1909" s="14">
        <f t="shared" si="257"/>
        <v>1</v>
      </c>
      <c r="U1909" s="14" t="s">
        <v>36</v>
      </c>
      <c r="V1909" s="14"/>
      <c r="W1909" s="14"/>
      <c r="X1909" s="14"/>
      <c r="Y1909" s="14"/>
      <c r="Z1909" s="14"/>
      <c r="AA1909" s="11"/>
      <c r="AB1909" s="14" t="str">
        <f t="shared" si="254"/>
        <v>10200,10202,10205|32 TAPEÇARIA</v>
      </c>
      <c r="AC1909" t="str">
        <f t="shared" si="255"/>
        <v>|10200|10202|10205|</v>
      </c>
      <c r="AD1909" t="str">
        <f t="shared" si="256"/>
        <v>32 TAPEÇARIA</v>
      </c>
    </row>
    <row r="1910" spans="1:30" ht="24" customHeight="1" x14ac:dyDescent="0.35">
      <c r="A1910" s="35">
        <v>46211</v>
      </c>
      <c r="B1910" s="14" t="s">
        <v>3091</v>
      </c>
      <c r="C1910" s="14"/>
      <c r="D1910" s="14" t="s">
        <v>3049</v>
      </c>
      <c r="E1910" s="14" t="s">
        <v>3400</v>
      </c>
      <c r="F1910" s="14" t="s">
        <v>471</v>
      </c>
      <c r="G1910" s="14" t="s">
        <v>3049</v>
      </c>
      <c r="H1910" s="14" t="s">
        <v>3049</v>
      </c>
      <c r="I1910" s="9" t="s">
        <v>3049</v>
      </c>
      <c r="J1910" s="9">
        <v>36</v>
      </c>
      <c r="K1910" s="14">
        <f>IF($E1910="","",IFERROR(INDEX('01_Cad_Pecas'!$H$2:$H$5000,MATCH($E1910,'01_Cad_Pecas'!$D$2:$D$5000,0)),IFERROR(INDEX('01_Cad_Pecas'!$H$2:$H$5000,MATCH(VALUE($E1910),'01_Cad_Pecas'!$D$2:$D$5000,0)),"")))</f>
        <v>0</v>
      </c>
      <c r="L1910" s="14">
        <f>IF($E1910="","",IFERROR(INDEX('01_Cad_Pecas'!$I$2:$I$5000,MATCH($E1910,'01_Cad_Pecas'!$D$2:$D$5000,0)),IFERROR(INDEX('01_Cad_Pecas'!$I$2:$I$5000,MATCH(VALUE($E1910),'01_Cad_Pecas'!$D$2:$D$5000,0)),"")))</f>
        <v>0.35</v>
      </c>
      <c r="M1910" s="14">
        <f t="shared" si="253"/>
        <v>12.6</v>
      </c>
      <c r="N1910" s="14">
        <v>46212</v>
      </c>
      <c r="O1910" s="14">
        <v>36</v>
      </c>
      <c r="P1910" s="14"/>
      <c r="Q1910" s="14"/>
      <c r="R1910" s="14"/>
      <c r="S1910" s="14"/>
      <c r="T1910" s="14">
        <f t="shared" si="257"/>
        <v>1</v>
      </c>
      <c r="U1910" s="14" t="s">
        <v>36</v>
      </c>
      <c r="V1910" s="14"/>
      <c r="W1910" s="14"/>
      <c r="X1910" s="14"/>
      <c r="Y1910" s="14"/>
      <c r="Z1910" s="14"/>
      <c r="AA1910" s="11"/>
      <c r="AB1910" s="14" t="str">
        <f t="shared" si="254"/>
        <v>10200,10202,10205|32 TAPEÇARIA</v>
      </c>
      <c r="AC1910" t="str">
        <f t="shared" si="255"/>
        <v>|10200|10202|10205|</v>
      </c>
      <c r="AD1910" t="str">
        <f t="shared" si="256"/>
        <v>32 TAPEÇARIA</v>
      </c>
    </row>
    <row r="1911" spans="1:30" ht="24" customHeight="1" x14ac:dyDescent="0.35">
      <c r="A1911" s="35">
        <v>46211</v>
      </c>
      <c r="B1911" s="14" t="s">
        <v>3091</v>
      </c>
      <c r="C1911" s="14"/>
      <c r="D1911" s="14" t="s">
        <v>3049</v>
      </c>
      <c r="E1911" s="14" t="s">
        <v>3401</v>
      </c>
      <c r="F1911" s="14" t="s">
        <v>466</v>
      </c>
      <c r="G1911" s="14" t="s">
        <v>3049</v>
      </c>
      <c r="H1911" s="14" t="s">
        <v>3049</v>
      </c>
      <c r="I1911" s="9" t="s">
        <v>3049</v>
      </c>
      <c r="J1911" s="9">
        <v>478</v>
      </c>
      <c r="K1911" s="14">
        <f>IF($E1911="","",IFERROR(INDEX('01_Cad_Pecas'!$H$2:$H$5000,MATCH($E1911,'01_Cad_Pecas'!$D$2:$D$5000,0)),IFERROR(INDEX('01_Cad_Pecas'!$H$2:$H$5000,MATCH(VALUE($E1911),'01_Cad_Pecas'!$D$2:$D$5000,0)),"")))</f>
        <v>0</v>
      </c>
      <c r="L1911" s="14">
        <f>IF($E1911="","",IFERROR(INDEX('01_Cad_Pecas'!$I$2:$I$5000,MATCH($E1911,'01_Cad_Pecas'!$D$2:$D$5000,0)),IFERROR(INDEX('01_Cad_Pecas'!$I$2:$I$5000,MATCH(VALUE($E1911),'01_Cad_Pecas'!$D$2:$D$5000,0)),"")))</f>
        <v>0.35</v>
      </c>
      <c r="M1911" s="14">
        <f t="shared" si="253"/>
        <v>167.29999999999998</v>
      </c>
      <c r="N1911" s="14">
        <v>46212</v>
      </c>
      <c r="O1911" s="14">
        <v>478</v>
      </c>
      <c r="P1911" s="14"/>
      <c r="Q1911" s="14"/>
      <c r="R1911" s="14"/>
      <c r="S1911" s="14"/>
      <c r="T1911" s="14">
        <f t="shared" si="257"/>
        <v>1</v>
      </c>
      <c r="U1911" s="14" t="s">
        <v>36</v>
      </c>
      <c r="V1911" s="14"/>
      <c r="W1911" s="14"/>
      <c r="X1911" s="14"/>
      <c r="Y1911" s="14"/>
      <c r="Z1911" s="14"/>
      <c r="AA1911" s="11"/>
      <c r="AB1911" s="14" t="str">
        <f t="shared" si="254"/>
        <v>10200,10202,10205|32 TAPEÇARIA</v>
      </c>
      <c r="AC1911" t="str">
        <f t="shared" si="255"/>
        <v>|10200|10202|10205|</v>
      </c>
      <c r="AD1911" t="str">
        <f t="shared" si="256"/>
        <v>32 TAPEÇARIA</v>
      </c>
    </row>
    <row r="1912" spans="1:30" ht="24" customHeight="1" x14ac:dyDescent="0.35">
      <c r="A1912" s="35">
        <v>46211</v>
      </c>
      <c r="B1912" s="14" t="s">
        <v>3091</v>
      </c>
      <c r="C1912" s="14"/>
      <c r="D1912" s="14" t="s">
        <v>3049</v>
      </c>
      <c r="E1912" s="14" t="s">
        <v>3609</v>
      </c>
      <c r="F1912" s="14" t="s">
        <v>3340</v>
      </c>
      <c r="G1912" s="14" t="s">
        <v>3049</v>
      </c>
      <c r="H1912" s="14" t="s">
        <v>3049</v>
      </c>
      <c r="I1912" s="9" t="s">
        <v>3049</v>
      </c>
      <c r="J1912" s="9">
        <v>478</v>
      </c>
      <c r="K1912" s="14">
        <f>IF($E1912="","",IFERROR(INDEX('01_Cad_Pecas'!$H$2:$H$5000,MATCH($E1912,'01_Cad_Pecas'!$D$2:$D$5000,0)),IFERROR(INDEX('01_Cad_Pecas'!$H$2:$H$5000,MATCH(VALUE($E1912),'01_Cad_Pecas'!$D$2:$D$5000,0)),"")))</f>
        <v>0</v>
      </c>
      <c r="L1912" s="14">
        <f>IF($E1912="","",IFERROR(INDEX('01_Cad_Pecas'!$I$2:$I$5000,MATCH($E1912,'01_Cad_Pecas'!$D$2:$D$5000,0)),IFERROR(INDEX('01_Cad_Pecas'!$I$2:$I$5000,MATCH(VALUE($E1912),'01_Cad_Pecas'!$D$2:$D$5000,0)),"")))</f>
        <v>1.75</v>
      </c>
      <c r="M1912" s="14">
        <f t="shared" si="253"/>
        <v>836.5</v>
      </c>
      <c r="N1912" s="14">
        <v>46212</v>
      </c>
      <c r="O1912" s="14">
        <v>478</v>
      </c>
      <c r="P1912" s="14"/>
      <c r="Q1912" s="14"/>
      <c r="R1912" s="14"/>
      <c r="S1912" s="14"/>
      <c r="T1912" s="14">
        <f t="shared" si="257"/>
        <v>1</v>
      </c>
      <c r="U1912" s="14" t="s">
        <v>36</v>
      </c>
      <c r="V1912" s="14"/>
      <c r="W1912" s="14"/>
      <c r="X1912" s="14"/>
      <c r="Y1912" s="14"/>
      <c r="Z1912" s="14"/>
      <c r="AA1912" s="11"/>
      <c r="AB1912" s="14" t="str">
        <f t="shared" si="254"/>
        <v>10200,10202,10205|32 TAPEÇARIA</v>
      </c>
      <c r="AC1912" t="str">
        <f t="shared" si="255"/>
        <v>|10200|10202|10205|</v>
      </c>
      <c r="AD1912" t="str">
        <f t="shared" si="256"/>
        <v>32 TAPEÇARIA</v>
      </c>
    </row>
    <row r="1913" spans="1:30" ht="24" customHeight="1" x14ac:dyDescent="0.35">
      <c r="A1913" s="35">
        <v>46211</v>
      </c>
      <c r="B1913" s="14" t="s">
        <v>3091</v>
      </c>
      <c r="C1913" s="14"/>
      <c r="D1913" s="14" t="s">
        <v>3049</v>
      </c>
      <c r="E1913" s="14" t="s">
        <v>3402</v>
      </c>
      <c r="F1913" s="14" t="s">
        <v>470</v>
      </c>
      <c r="G1913" s="14" t="s">
        <v>3049</v>
      </c>
      <c r="H1913" s="14" t="s">
        <v>3049</v>
      </c>
      <c r="I1913" s="9" t="s">
        <v>3049</v>
      </c>
      <c r="J1913" s="9">
        <v>36</v>
      </c>
      <c r="K1913" s="14">
        <f>IF($E1913="","",IFERROR(INDEX('01_Cad_Pecas'!$H$2:$H$5000,MATCH($E1913,'01_Cad_Pecas'!$D$2:$D$5000,0)),IFERROR(INDEX('01_Cad_Pecas'!$H$2:$H$5000,MATCH(VALUE($E1913),'01_Cad_Pecas'!$D$2:$D$5000,0)),"")))</f>
        <v>0</v>
      </c>
      <c r="L1913" s="14">
        <f>IF($E1913="","",IFERROR(INDEX('01_Cad_Pecas'!$I$2:$I$5000,MATCH($E1913,'01_Cad_Pecas'!$D$2:$D$5000,0)),IFERROR(INDEX('01_Cad_Pecas'!$I$2:$I$5000,MATCH(VALUE($E1913),'01_Cad_Pecas'!$D$2:$D$5000,0)),"")))</f>
        <v>0.35</v>
      </c>
      <c r="M1913" s="14">
        <f t="shared" si="253"/>
        <v>12.6</v>
      </c>
      <c r="N1913" s="14">
        <v>46212</v>
      </c>
      <c r="O1913" s="14">
        <v>36</v>
      </c>
      <c r="P1913" s="14"/>
      <c r="Q1913" s="14"/>
      <c r="R1913" s="14"/>
      <c r="S1913" s="14"/>
      <c r="T1913" s="14">
        <f t="shared" si="257"/>
        <v>1</v>
      </c>
      <c r="U1913" s="14" t="s">
        <v>36</v>
      </c>
      <c r="V1913" s="14"/>
      <c r="W1913" s="14"/>
      <c r="X1913" s="14"/>
      <c r="Y1913" s="14"/>
      <c r="Z1913" s="14"/>
      <c r="AA1913" s="11"/>
      <c r="AB1913" s="14" t="str">
        <f t="shared" si="254"/>
        <v>10200,10202,10205|32 TAPEÇARIA</v>
      </c>
      <c r="AC1913" t="str">
        <f t="shared" si="255"/>
        <v>|10200|10202|10205|</v>
      </c>
      <c r="AD1913" t="str">
        <f t="shared" si="256"/>
        <v>32 TAPEÇARIA</v>
      </c>
    </row>
    <row r="1914" spans="1:30" ht="24" customHeight="1" x14ac:dyDescent="0.35">
      <c r="A1914" s="35">
        <v>46210</v>
      </c>
      <c r="B1914" s="14" t="s">
        <v>3093</v>
      </c>
      <c r="C1914" s="14"/>
      <c r="D1914" s="14" t="s">
        <v>3049</v>
      </c>
      <c r="E1914" s="14" t="s">
        <v>3401</v>
      </c>
      <c r="F1914" s="14" t="s">
        <v>466</v>
      </c>
      <c r="G1914" s="14" t="s">
        <v>3049</v>
      </c>
      <c r="H1914" s="14" t="s">
        <v>3049</v>
      </c>
      <c r="I1914" s="9" t="s">
        <v>3049</v>
      </c>
      <c r="J1914" s="9">
        <v>600</v>
      </c>
      <c r="K1914" s="14">
        <f>IF($E1914="","",IFERROR(INDEX('01_Cad_Pecas'!$H$2:$H$5000,MATCH($E1914,'01_Cad_Pecas'!$D$2:$D$5000,0)),IFERROR(INDEX('01_Cad_Pecas'!$H$2:$H$5000,MATCH(VALUE($E1914),'01_Cad_Pecas'!$D$2:$D$5000,0)),"")))</f>
        <v>0</v>
      </c>
      <c r="L1914" s="14">
        <f>IF($E1914="","",IFERROR(INDEX('01_Cad_Pecas'!$I$2:$I$5000,MATCH($E1914,'01_Cad_Pecas'!$D$2:$D$5000,0)),IFERROR(INDEX('01_Cad_Pecas'!$I$2:$I$5000,MATCH(VALUE($E1914),'01_Cad_Pecas'!$D$2:$D$5000,0)),"")))</f>
        <v>0.35</v>
      </c>
      <c r="M1914" s="14">
        <f t="shared" si="253"/>
        <v>210</v>
      </c>
      <c r="N1914" s="14">
        <v>46211</v>
      </c>
      <c r="O1914" s="14">
        <v>600</v>
      </c>
      <c r="P1914" s="14"/>
      <c r="Q1914" s="14"/>
      <c r="R1914" s="14"/>
      <c r="S1914" s="14"/>
      <c r="T1914" s="14">
        <f t="shared" si="257"/>
        <v>1</v>
      </c>
      <c r="U1914" s="14" t="s">
        <v>36</v>
      </c>
      <c r="V1914" s="14"/>
      <c r="W1914" s="14"/>
      <c r="X1914" s="14"/>
      <c r="Y1914" s="14"/>
      <c r="Z1914" s="14"/>
      <c r="AA1914" s="11"/>
      <c r="AB1914" s="14" t="str">
        <f t="shared" si="254"/>
        <v>10204|32 TAPEÇARIA</v>
      </c>
      <c r="AC1914" t="str">
        <f t="shared" si="255"/>
        <v>|10204|</v>
      </c>
      <c r="AD1914" t="str">
        <f t="shared" si="256"/>
        <v>32 TAPEÇARIA</v>
      </c>
    </row>
    <row r="1915" spans="1:30" ht="24" customHeight="1" x14ac:dyDescent="0.35">
      <c r="A1915" s="35">
        <v>46210</v>
      </c>
      <c r="B1915" s="14" t="s">
        <v>3093</v>
      </c>
      <c r="C1915" s="14"/>
      <c r="D1915" s="14" t="s">
        <v>3049</v>
      </c>
      <c r="E1915" s="14" t="s">
        <v>3609</v>
      </c>
      <c r="F1915" s="14" t="s">
        <v>3340</v>
      </c>
      <c r="G1915" s="14" t="s">
        <v>3049</v>
      </c>
      <c r="H1915" s="14" t="s">
        <v>3049</v>
      </c>
      <c r="I1915" s="9" t="s">
        <v>3049</v>
      </c>
      <c r="J1915" s="9">
        <v>600</v>
      </c>
      <c r="K1915" s="14">
        <f>IF($E1915="","",IFERROR(INDEX('01_Cad_Pecas'!$H$2:$H$5000,MATCH($E1915,'01_Cad_Pecas'!$D$2:$D$5000,0)),IFERROR(INDEX('01_Cad_Pecas'!$H$2:$H$5000,MATCH(VALUE($E1915),'01_Cad_Pecas'!$D$2:$D$5000,0)),"")))</f>
        <v>0</v>
      </c>
      <c r="L1915" s="14">
        <f>IF($E1915="","",IFERROR(INDEX('01_Cad_Pecas'!$I$2:$I$5000,MATCH($E1915,'01_Cad_Pecas'!$D$2:$D$5000,0)),IFERROR(INDEX('01_Cad_Pecas'!$I$2:$I$5000,MATCH(VALUE($E1915),'01_Cad_Pecas'!$D$2:$D$5000,0)),"")))</f>
        <v>1.75</v>
      </c>
      <c r="M1915" s="14">
        <f t="shared" si="253"/>
        <v>1050</v>
      </c>
      <c r="N1915" s="14">
        <v>46211</v>
      </c>
      <c r="O1915" s="14">
        <v>600</v>
      </c>
      <c r="P1915" s="14"/>
      <c r="Q1915" s="14"/>
      <c r="R1915" s="14"/>
      <c r="S1915" s="14"/>
      <c r="T1915" s="14">
        <f t="shared" si="257"/>
        <v>1</v>
      </c>
      <c r="U1915" s="14" t="s">
        <v>36</v>
      </c>
      <c r="V1915" s="14"/>
      <c r="W1915" s="14"/>
      <c r="X1915" s="14"/>
      <c r="Y1915" s="14"/>
      <c r="Z1915" s="14"/>
      <c r="AA1915" s="11"/>
      <c r="AB1915" s="14" t="str">
        <f t="shared" si="254"/>
        <v>10204|32 TAPEÇARIA</v>
      </c>
      <c r="AC1915" t="str">
        <f t="shared" si="255"/>
        <v>|10204|</v>
      </c>
      <c r="AD1915" t="str">
        <f t="shared" si="256"/>
        <v>32 TAPEÇARIA</v>
      </c>
    </row>
    <row r="1916" spans="1:30" ht="24" customHeight="1" x14ac:dyDescent="0.35">
      <c r="A1916" s="35">
        <v>46211</v>
      </c>
      <c r="B1916" s="14" t="s">
        <v>3094</v>
      </c>
      <c r="C1916" s="14"/>
      <c r="D1916" s="14" t="s">
        <v>3049</v>
      </c>
      <c r="E1916" s="14" t="s">
        <v>3394</v>
      </c>
      <c r="F1916" s="14" t="s">
        <v>477</v>
      </c>
      <c r="G1916" s="14" t="s">
        <v>3049</v>
      </c>
      <c r="H1916" s="14" t="s">
        <v>3049</v>
      </c>
      <c r="I1916" s="9" t="s">
        <v>3049</v>
      </c>
      <c r="J1916" s="9">
        <v>666</v>
      </c>
      <c r="K1916" s="14">
        <f>IF($E1916="","",IFERROR(INDEX('01_Cad_Pecas'!$H$2:$H$5000,MATCH($E1916,'01_Cad_Pecas'!$D$2:$D$5000,0)),IFERROR(INDEX('01_Cad_Pecas'!$H$2:$H$5000,MATCH(VALUE($E1916),'01_Cad_Pecas'!$D$2:$D$5000,0)),"")))</f>
        <v>0</v>
      </c>
      <c r="L1916" s="14">
        <f>IF($E1916="","",IFERROR(INDEX('01_Cad_Pecas'!$I$2:$I$5000,MATCH($E1916,'01_Cad_Pecas'!$D$2:$D$5000,0)),IFERROR(INDEX('01_Cad_Pecas'!$I$2:$I$5000,MATCH(VALUE($E1916),'01_Cad_Pecas'!$D$2:$D$5000,0)),"")))</f>
        <v>0.35</v>
      </c>
      <c r="M1916" s="14">
        <f t="shared" si="253"/>
        <v>233.1</v>
      </c>
      <c r="N1916" s="14">
        <v>46212</v>
      </c>
      <c r="O1916" s="14">
        <v>666</v>
      </c>
      <c r="P1916" s="14"/>
      <c r="Q1916" s="14"/>
      <c r="R1916" s="14"/>
      <c r="S1916" s="14"/>
      <c r="T1916" s="14">
        <f t="shared" si="257"/>
        <v>1</v>
      </c>
      <c r="U1916" s="14" t="s">
        <v>36</v>
      </c>
      <c r="V1916" s="14"/>
      <c r="W1916" s="14"/>
      <c r="X1916" s="14"/>
      <c r="Y1916" s="14"/>
      <c r="Z1916" s="14"/>
      <c r="AA1916" s="11"/>
      <c r="AB1916" s="14" t="str">
        <f t="shared" si="254"/>
        <v>10210|32 TAPEÇARIA</v>
      </c>
      <c r="AC1916" t="str">
        <f t="shared" si="255"/>
        <v>|10210|</v>
      </c>
      <c r="AD1916" t="str">
        <f t="shared" si="256"/>
        <v>32 TAPEÇARIA</v>
      </c>
    </row>
    <row r="1917" spans="1:30" ht="24" customHeight="1" x14ac:dyDescent="0.35">
      <c r="A1917" s="35">
        <v>46211</v>
      </c>
      <c r="B1917" s="14" t="s">
        <v>3094</v>
      </c>
      <c r="C1917" s="14"/>
      <c r="D1917" s="14" t="s">
        <v>3049</v>
      </c>
      <c r="E1917" s="14" t="s">
        <v>3395</v>
      </c>
      <c r="F1917" s="14" t="s">
        <v>3169</v>
      </c>
      <c r="G1917" s="14" t="s">
        <v>3049</v>
      </c>
      <c r="H1917" s="14" t="s">
        <v>3049</v>
      </c>
      <c r="I1917" s="9" t="s">
        <v>3049</v>
      </c>
      <c r="J1917" s="9">
        <v>38</v>
      </c>
      <c r="K1917" s="14">
        <f>IF($E1917="","",IFERROR(INDEX('01_Cad_Pecas'!$H$2:$H$5000,MATCH($E1917,'01_Cad_Pecas'!$D$2:$D$5000,0)),IFERROR(INDEX('01_Cad_Pecas'!$H$2:$H$5000,MATCH(VALUE($E1917),'01_Cad_Pecas'!$D$2:$D$5000,0)),"")))</f>
        <v>0</v>
      </c>
      <c r="L1917" s="14">
        <f>IF($E1917="","",IFERROR(INDEX('01_Cad_Pecas'!$I$2:$I$5000,MATCH($E1917,'01_Cad_Pecas'!$D$2:$D$5000,0)),IFERROR(INDEX('01_Cad_Pecas'!$I$2:$I$5000,MATCH(VALUE($E1917),'01_Cad_Pecas'!$D$2:$D$5000,0)),"")))</f>
        <v>0.35</v>
      </c>
      <c r="M1917" s="14">
        <f t="shared" si="253"/>
        <v>13.299999999999999</v>
      </c>
      <c r="N1917" s="14">
        <v>46212</v>
      </c>
      <c r="O1917" s="14">
        <v>38</v>
      </c>
      <c r="P1917" s="14"/>
      <c r="Q1917" s="14"/>
      <c r="R1917" s="14"/>
      <c r="S1917" s="14"/>
      <c r="T1917" s="14">
        <f t="shared" si="257"/>
        <v>1</v>
      </c>
      <c r="U1917" s="14" t="s">
        <v>36</v>
      </c>
      <c r="V1917" s="14"/>
      <c r="W1917" s="14"/>
      <c r="X1917" s="14"/>
      <c r="Y1917" s="14"/>
      <c r="Z1917" s="14"/>
      <c r="AA1917" s="11"/>
      <c r="AB1917" s="14" t="str">
        <f t="shared" si="254"/>
        <v>10210|32 TAPEÇARIA</v>
      </c>
      <c r="AC1917" t="str">
        <f t="shared" si="255"/>
        <v>|10210|</v>
      </c>
      <c r="AD1917" t="str">
        <f t="shared" si="256"/>
        <v>32 TAPEÇARIA</v>
      </c>
    </row>
    <row r="1918" spans="1:30" ht="24" customHeight="1" x14ac:dyDescent="0.35">
      <c r="A1918" s="35">
        <v>46211</v>
      </c>
      <c r="B1918" s="14" t="s">
        <v>3094</v>
      </c>
      <c r="C1918" s="14"/>
      <c r="D1918" s="14" t="s">
        <v>3049</v>
      </c>
      <c r="E1918" s="14" t="s">
        <v>3404</v>
      </c>
      <c r="F1918" s="14" t="s">
        <v>3175</v>
      </c>
      <c r="G1918" s="14" t="s">
        <v>3049</v>
      </c>
      <c r="H1918" s="14" t="s">
        <v>3049</v>
      </c>
      <c r="I1918" s="9" t="s">
        <v>3049</v>
      </c>
      <c r="J1918" s="9">
        <v>110</v>
      </c>
      <c r="K1918" s="14">
        <f>IF($E1918="","",IFERROR(INDEX('01_Cad_Pecas'!$H$2:$H$5000,MATCH($E1918,'01_Cad_Pecas'!$D$2:$D$5000,0)),IFERROR(INDEX('01_Cad_Pecas'!$H$2:$H$5000,MATCH(VALUE($E1918),'01_Cad_Pecas'!$D$2:$D$5000,0)),"")))</f>
        <v>0</v>
      </c>
      <c r="L1918" s="14">
        <f>IF($E1918="","",IFERROR(INDEX('01_Cad_Pecas'!$I$2:$I$5000,MATCH($E1918,'01_Cad_Pecas'!$D$2:$D$5000,0)),IFERROR(INDEX('01_Cad_Pecas'!$I$2:$I$5000,MATCH(VALUE($E1918),'01_Cad_Pecas'!$D$2:$D$5000,0)),"")))</f>
        <v>0.35</v>
      </c>
      <c r="M1918" s="14">
        <f t="shared" si="253"/>
        <v>38.5</v>
      </c>
      <c r="N1918" s="14">
        <v>46212</v>
      </c>
      <c r="O1918" s="14">
        <v>110</v>
      </c>
      <c r="P1918" s="14"/>
      <c r="Q1918" s="14"/>
      <c r="R1918" s="14"/>
      <c r="S1918" s="14"/>
      <c r="T1918" s="14">
        <f t="shared" si="257"/>
        <v>1</v>
      </c>
      <c r="U1918" s="14" t="s">
        <v>36</v>
      </c>
      <c r="V1918" s="14"/>
      <c r="W1918" s="14"/>
      <c r="X1918" s="14"/>
      <c r="Y1918" s="14"/>
      <c r="Z1918" s="14"/>
      <c r="AA1918" s="11"/>
      <c r="AB1918" s="14" t="str">
        <f t="shared" si="254"/>
        <v>10210|32 TAPEÇARIA</v>
      </c>
      <c r="AC1918" t="str">
        <f t="shared" si="255"/>
        <v>|10210|</v>
      </c>
      <c r="AD1918" t="str">
        <f t="shared" si="256"/>
        <v>32 TAPEÇARIA</v>
      </c>
    </row>
    <row r="1919" spans="1:30" ht="24" customHeight="1" x14ac:dyDescent="0.35">
      <c r="A1919" s="35">
        <v>46211</v>
      </c>
      <c r="B1919" s="14" t="s">
        <v>3094</v>
      </c>
      <c r="C1919" s="14"/>
      <c r="D1919" s="14" t="s">
        <v>3049</v>
      </c>
      <c r="E1919" s="14" t="s">
        <v>3396</v>
      </c>
      <c r="F1919" s="14" t="s">
        <v>3174</v>
      </c>
      <c r="G1919" s="14" t="s">
        <v>3049</v>
      </c>
      <c r="H1919" s="14" t="s">
        <v>3049</v>
      </c>
      <c r="I1919" s="9" t="s">
        <v>3049</v>
      </c>
      <c r="J1919" s="9">
        <v>440</v>
      </c>
      <c r="K1919" s="14">
        <f>IF($E1919="","",IFERROR(INDEX('01_Cad_Pecas'!$H$2:$H$5000,MATCH($E1919,'01_Cad_Pecas'!$D$2:$D$5000,0)),IFERROR(INDEX('01_Cad_Pecas'!$H$2:$H$5000,MATCH(VALUE($E1919),'01_Cad_Pecas'!$D$2:$D$5000,0)),"")))</f>
        <v>0</v>
      </c>
      <c r="L1919" s="14">
        <f>IF($E1919="","",IFERROR(INDEX('01_Cad_Pecas'!$I$2:$I$5000,MATCH($E1919,'01_Cad_Pecas'!$D$2:$D$5000,0)),IFERROR(INDEX('01_Cad_Pecas'!$I$2:$I$5000,MATCH(VALUE($E1919),'01_Cad_Pecas'!$D$2:$D$5000,0)),"")))</f>
        <v>0.35</v>
      </c>
      <c r="M1919" s="14">
        <f t="shared" si="253"/>
        <v>154</v>
      </c>
      <c r="N1919" s="14">
        <v>46212</v>
      </c>
      <c r="O1919" s="14">
        <v>440</v>
      </c>
      <c r="P1919" s="14"/>
      <c r="Q1919" s="14"/>
      <c r="R1919" s="14"/>
      <c r="S1919" s="14"/>
      <c r="T1919" s="14">
        <f t="shared" si="257"/>
        <v>1</v>
      </c>
      <c r="U1919" s="14" t="s">
        <v>36</v>
      </c>
      <c r="V1919" s="14"/>
      <c r="W1919" s="14"/>
      <c r="X1919" s="14"/>
      <c r="Y1919" s="14"/>
      <c r="Z1919" s="14"/>
      <c r="AA1919" s="11"/>
      <c r="AB1919" s="14" t="str">
        <f t="shared" si="254"/>
        <v>10210|32 TAPEÇARIA</v>
      </c>
      <c r="AC1919" t="str">
        <f t="shared" si="255"/>
        <v>|10210|</v>
      </c>
      <c r="AD1919" t="str">
        <f t="shared" si="256"/>
        <v>32 TAPEÇARIA</v>
      </c>
    </row>
    <row r="1920" spans="1:30" ht="24" customHeight="1" x14ac:dyDescent="0.35">
      <c r="A1920" s="35">
        <v>46211</v>
      </c>
      <c r="B1920" s="14" t="s">
        <v>3094</v>
      </c>
      <c r="C1920" s="14"/>
      <c r="D1920" s="14" t="s">
        <v>3049</v>
      </c>
      <c r="E1920" s="14" t="s">
        <v>3397</v>
      </c>
      <c r="F1920" s="14" t="s">
        <v>3170</v>
      </c>
      <c r="G1920" s="14" t="s">
        <v>3049</v>
      </c>
      <c r="H1920" s="14" t="s">
        <v>3049</v>
      </c>
      <c r="I1920" s="9" t="s">
        <v>3049</v>
      </c>
      <c r="J1920" s="9">
        <v>36</v>
      </c>
      <c r="K1920" s="14">
        <f>IF($E1920="","",IFERROR(INDEX('01_Cad_Pecas'!$H$2:$H$5000,MATCH($E1920,'01_Cad_Pecas'!$D$2:$D$5000,0)),IFERROR(INDEX('01_Cad_Pecas'!$H$2:$H$5000,MATCH(VALUE($E1920),'01_Cad_Pecas'!$D$2:$D$5000,0)),"")))</f>
        <v>0</v>
      </c>
      <c r="L1920" s="14">
        <f>IF($E1920="","",IFERROR(INDEX('01_Cad_Pecas'!$I$2:$I$5000,MATCH($E1920,'01_Cad_Pecas'!$D$2:$D$5000,0)),IFERROR(INDEX('01_Cad_Pecas'!$I$2:$I$5000,MATCH(VALUE($E1920),'01_Cad_Pecas'!$D$2:$D$5000,0)),"")))</f>
        <v>0.35</v>
      </c>
      <c r="M1920" s="14">
        <f t="shared" si="253"/>
        <v>12.6</v>
      </c>
      <c r="N1920" s="14">
        <v>46212</v>
      </c>
      <c r="O1920" s="14">
        <v>36</v>
      </c>
      <c r="P1920" s="14"/>
      <c r="Q1920" s="14"/>
      <c r="R1920" s="14"/>
      <c r="S1920" s="14"/>
      <c r="T1920" s="14">
        <f t="shared" si="257"/>
        <v>1</v>
      </c>
      <c r="U1920" s="14" t="s">
        <v>36</v>
      </c>
      <c r="V1920" s="14"/>
      <c r="W1920" s="14"/>
      <c r="X1920" s="14"/>
      <c r="Y1920" s="14"/>
      <c r="Z1920" s="14"/>
      <c r="AA1920" s="11"/>
      <c r="AB1920" s="14" t="str">
        <f t="shared" si="254"/>
        <v>10210|32 TAPEÇARIA</v>
      </c>
      <c r="AC1920" t="str">
        <f t="shared" si="255"/>
        <v>|10210|</v>
      </c>
      <c r="AD1920" t="str">
        <f t="shared" si="256"/>
        <v>32 TAPEÇARIA</v>
      </c>
    </row>
    <row r="1921" spans="1:30" ht="24" customHeight="1" x14ac:dyDescent="0.35">
      <c r="A1921" s="35">
        <v>46211</v>
      </c>
      <c r="B1921" s="14" t="s">
        <v>3094</v>
      </c>
      <c r="C1921" s="14"/>
      <c r="D1921" s="14" t="s">
        <v>3049</v>
      </c>
      <c r="E1921" s="14" t="s">
        <v>3401</v>
      </c>
      <c r="F1921" s="14" t="s">
        <v>466</v>
      </c>
      <c r="G1921" s="14" t="s">
        <v>3049</v>
      </c>
      <c r="H1921" s="14" t="s">
        <v>3049</v>
      </c>
      <c r="I1921" s="9" t="s">
        <v>3049</v>
      </c>
      <c r="J1921" s="9">
        <v>302</v>
      </c>
      <c r="K1921" s="14">
        <f>IF($E1921="","",IFERROR(INDEX('01_Cad_Pecas'!$H$2:$H$5000,MATCH($E1921,'01_Cad_Pecas'!$D$2:$D$5000,0)),IFERROR(INDEX('01_Cad_Pecas'!$H$2:$H$5000,MATCH(VALUE($E1921),'01_Cad_Pecas'!$D$2:$D$5000,0)),"")))</f>
        <v>0</v>
      </c>
      <c r="L1921" s="14">
        <f>IF($E1921="","",IFERROR(INDEX('01_Cad_Pecas'!$I$2:$I$5000,MATCH($E1921,'01_Cad_Pecas'!$D$2:$D$5000,0)),IFERROR(INDEX('01_Cad_Pecas'!$I$2:$I$5000,MATCH(VALUE($E1921),'01_Cad_Pecas'!$D$2:$D$5000,0)),"")))</f>
        <v>0.35</v>
      </c>
      <c r="M1921" s="14">
        <f t="shared" si="253"/>
        <v>105.69999999999999</v>
      </c>
      <c r="N1921" s="14">
        <v>46212</v>
      </c>
      <c r="O1921" s="14">
        <v>302</v>
      </c>
      <c r="P1921" s="14"/>
      <c r="Q1921" s="14"/>
      <c r="R1921" s="14"/>
      <c r="S1921" s="14"/>
      <c r="T1921" s="14">
        <f t="shared" si="257"/>
        <v>1</v>
      </c>
      <c r="U1921" s="14" t="s">
        <v>36</v>
      </c>
      <c r="V1921" s="14"/>
      <c r="W1921" s="14"/>
      <c r="X1921" s="14"/>
      <c r="Y1921" s="14"/>
      <c r="Z1921" s="14"/>
      <c r="AA1921" s="11"/>
      <c r="AB1921" s="14" t="str">
        <f t="shared" si="254"/>
        <v>10210|32 TAPEÇARIA</v>
      </c>
      <c r="AC1921" t="str">
        <f t="shared" si="255"/>
        <v>|10210|</v>
      </c>
      <c r="AD1921" t="str">
        <f t="shared" si="256"/>
        <v>32 TAPEÇARIA</v>
      </c>
    </row>
    <row r="1922" spans="1:30" ht="24" customHeight="1" x14ac:dyDescent="0.35">
      <c r="A1922" s="35">
        <v>46211</v>
      </c>
      <c r="B1922" s="14" t="s">
        <v>3094</v>
      </c>
      <c r="C1922" s="14"/>
      <c r="D1922" s="14" t="s">
        <v>3049</v>
      </c>
      <c r="E1922" s="14" t="s">
        <v>3609</v>
      </c>
      <c r="F1922" s="14" t="s">
        <v>3340</v>
      </c>
      <c r="G1922" s="14" t="s">
        <v>3049</v>
      </c>
      <c r="H1922" s="14" t="s">
        <v>3049</v>
      </c>
      <c r="I1922" s="9" t="s">
        <v>3049</v>
      </c>
      <c r="J1922" s="9">
        <v>302</v>
      </c>
      <c r="K1922" s="14">
        <f>IF($E1922="","",IFERROR(INDEX('01_Cad_Pecas'!$H$2:$H$5000,MATCH($E1922,'01_Cad_Pecas'!$D$2:$D$5000,0)),IFERROR(INDEX('01_Cad_Pecas'!$H$2:$H$5000,MATCH(VALUE($E1922),'01_Cad_Pecas'!$D$2:$D$5000,0)),"")))</f>
        <v>0</v>
      </c>
      <c r="L1922" s="14">
        <f>IF($E1922="","",IFERROR(INDEX('01_Cad_Pecas'!$I$2:$I$5000,MATCH($E1922,'01_Cad_Pecas'!$D$2:$D$5000,0)),IFERROR(INDEX('01_Cad_Pecas'!$I$2:$I$5000,MATCH(VALUE($E1922),'01_Cad_Pecas'!$D$2:$D$5000,0)),"")))</f>
        <v>1.75</v>
      </c>
      <c r="M1922" s="14">
        <f t="shared" si="253"/>
        <v>528.5</v>
      </c>
      <c r="N1922" s="14">
        <v>46212</v>
      </c>
      <c r="O1922" s="14">
        <v>302</v>
      </c>
      <c r="P1922" s="14"/>
      <c r="Q1922" s="14"/>
      <c r="R1922" s="14"/>
      <c r="S1922" s="14"/>
      <c r="T1922" s="14">
        <f t="shared" si="257"/>
        <v>1</v>
      </c>
      <c r="U1922" s="14" t="s">
        <v>36</v>
      </c>
      <c r="V1922" s="14"/>
      <c r="W1922" s="14"/>
      <c r="X1922" s="14"/>
      <c r="Y1922" s="14"/>
      <c r="Z1922" s="14"/>
      <c r="AA1922" s="11"/>
      <c r="AB1922" s="14" t="str">
        <f t="shared" si="254"/>
        <v>10210|32 TAPEÇARIA</v>
      </c>
      <c r="AC1922" t="str">
        <f t="shared" si="255"/>
        <v>|10210|</v>
      </c>
      <c r="AD1922" t="str">
        <f t="shared" si="256"/>
        <v>32 TAPEÇARIA</v>
      </c>
    </row>
    <row r="1923" spans="1:30" ht="24" customHeight="1" x14ac:dyDescent="0.35">
      <c r="A1923" s="35">
        <v>46211</v>
      </c>
      <c r="B1923" s="14" t="s">
        <v>3094</v>
      </c>
      <c r="C1923" s="14"/>
      <c r="D1923" s="14" t="s">
        <v>3049</v>
      </c>
      <c r="E1923" s="14" t="s">
        <v>3406</v>
      </c>
      <c r="F1923" s="14" t="s">
        <v>478</v>
      </c>
      <c r="G1923" s="14" t="s">
        <v>3049</v>
      </c>
      <c r="H1923" s="14" t="s">
        <v>3049</v>
      </c>
      <c r="I1923" s="9" t="s">
        <v>3049</v>
      </c>
      <c r="J1923" s="9">
        <v>42</v>
      </c>
      <c r="K1923" s="14">
        <f>IF($E1923="","",IFERROR(INDEX('01_Cad_Pecas'!$H$2:$H$5000,MATCH($E1923,'01_Cad_Pecas'!$D$2:$D$5000,0)),IFERROR(INDEX('01_Cad_Pecas'!$H$2:$H$5000,MATCH(VALUE($E1923),'01_Cad_Pecas'!$D$2:$D$5000,0)),"")))</f>
        <v>0</v>
      </c>
      <c r="L1923" s="14">
        <f>IF($E1923="","",IFERROR(INDEX('01_Cad_Pecas'!$I$2:$I$5000,MATCH($E1923,'01_Cad_Pecas'!$D$2:$D$5000,0)),IFERROR(INDEX('01_Cad_Pecas'!$I$2:$I$5000,MATCH(VALUE($E1923),'01_Cad_Pecas'!$D$2:$D$5000,0)),"")))</f>
        <v>0.35</v>
      </c>
      <c r="M1923" s="14">
        <f t="shared" si="253"/>
        <v>14.7</v>
      </c>
      <c r="N1923" s="14">
        <v>46212</v>
      </c>
      <c r="O1923" s="14">
        <v>42</v>
      </c>
      <c r="P1923" s="14"/>
      <c r="Q1923" s="14"/>
      <c r="R1923" s="14"/>
      <c r="S1923" s="14"/>
      <c r="T1923" s="14">
        <f t="shared" si="257"/>
        <v>1</v>
      </c>
      <c r="U1923" s="14" t="s">
        <v>36</v>
      </c>
      <c r="V1923" s="14"/>
      <c r="W1923" s="14"/>
      <c r="X1923" s="14"/>
      <c r="Y1923" s="14"/>
      <c r="Z1923" s="14"/>
      <c r="AA1923" s="11"/>
      <c r="AB1923" s="14" t="str">
        <f t="shared" si="254"/>
        <v>10210|32 TAPEÇARIA</v>
      </c>
      <c r="AC1923" t="str">
        <f t="shared" si="255"/>
        <v>|10210|</v>
      </c>
      <c r="AD1923" t="str">
        <f t="shared" si="256"/>
        <v>32 TAPEÇARIA</v>
      </c>
    </row>
    <row r="1924" spans="1:30" ht="24" customHeight="1" x14ac:dyDescent="0.35">
      <c r="A1924" s="37">
        <v>46203</v>
      </c>
      <c r="B1924" s="14" t="s">
        <v>3095</v>
      </c>
      <c r="C1924" s="14"/>
      <c r="D1924" s="14" t="s">
        <v>3048</v>
      </c>
      <c r="E1924" s="14" t="s">
        <v>3393</v>
      </c>
      <c r="F1924" s="14" t="s">
        <v>461</v>
      </c>
      <c r="G1924" s="14" t="s">
        <v>3048</v>
      </c>
      <c r="H1924" s="14" t="s">
        <v>3048</v>
      </c>
      <c r="I1924" s="9" t="s">
        <v>3048</v>
      </c>
      <c r="J1924" s="9">
        <v>52</v>
      </c>
      <c r="K1924" s="14">
        <f>IF($E1924="","",IFERROR(INDEX('01_Cad_Pecas'!$H$2:$H$5000,MATCH($E1924,'01_Cad_Pecas'!$D$2:$D$5000,0)),IFERROR(INDEX('01_Cad_Pecas'!$H$2:$H$5000,MATCH(VALUE($E1924),'01_Cad_Pecas'!$D$2:$D$5000,0)),"")))</f>
        <v>0</v>
      </c>
      <c r="L1924" s="14">
        <f>IF($E1924="","",IFERROR(INDEX('01_Cad_Pecas'!$I$2:$I$5000,MATCH($E1924,'01_Cad_Pecas'!$D$2:$D$5000,0)),IFERROR(INDEX('01_Cad_Pecas'!$I$2:$I$5000,MATCH(VALUE($E1924),'01_Cad_Pecas'!$D$2:$D$5000,0)),"")))</f>
        <v>0.35</v>
      </c>
      <c r="M1924" s="14">
        <f t="shared" si="253"/>
        <v>18.2</v>
      </c>
      <c r="N1924" s="14">
        <v>46203</v>
      </c>
      <c r="O1924" s="9">
        <v>52</v>
      </c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1"/>
      <c r="AB1924" s="14" t="str">
        <f t="shared" si="254"/>
        <v>10199,10201|11 USINAGEM</v>
      </c>
      <c r="AC1924" t="str">
        <f t="shared" si="255"/>
        <v>|10199|10201|</v>
      </c>
      <c r="AD1924" t="str">
        <f t="shared" si="256"/>
        <v>11 USINAGEM</v>
      </c>
    </row>
    <row r="1925" spans="1:30" ht="24" customHeight="1" x14ac:dyDescent="0.35">
      <c r="A1925" s="37">
        <v>46203</v>
      </c>
      <c r="B1925" s="14" t="s">
        <v>3095</v>
      </c>
      <c r="C1925" s="14"/>
      <c r="D1925" s="14" t="s">
        <v>3048</v>
      </c>
      <c r="E1925" s="14" t="s">
        <v>3597</v>
      </c>
      <c r="F1925" s="14" t="s">
        <v>3328</v>
      </c>
      <c r="G1925" s="14" t="s">
        <v>3048</v>
      </c>
      <c r="H1925" s="14" t="s">
        <v>3048</v>
      </c>
      <c r="I1925" s="9" t="s">
        <v>3048</v>
      </c>
      <c r="J1925" s="9">
        <v>108</v>
      </c>
      <c r="K1925" s="14">
        <f>IF($E1925="","",IFERROR(INDEX('01_Cad_Pecas'!$H$2:$H$5000,MATCH($E1925,'01_Cad_Pecas'!$D$2:$D$5000,0)),IFERROR(INDEX('01_Cad_Pecas'!$H$2:$H$5000,MATCH(VALUE($E1925),'01_Cad_Pecas'!$D$2:$D$5000,0)),"")))</f>
        <v>1.1000000000000001</v>
      </c>
      <c r="L1925" s="14">
        <f>IF($E1925="","",IFERROR(INDEX('01_Cad_Pecas'!$I$2:$I$5000,MATCH($E1925,'01_Cad_Pecas'!$D$2:$D$5000,0)),IFERROR(INDEX('01_Cad_Pecas'!$I$2:$I$5000,MATCH(VALUE($E1925),'01_Cad_Pecas'!$D$2:$D$5000,0)),"")))</f>
        <v>9.375E-2</v>
      </c>
      <c r="M1925" s="14">
        <f t="shared" ref="M1925:M1988" si="258">IF(OR($J1925="",$L1925=""),"",IF($K1925="",0,$K1925)+$J1925*$L1925)</f>
        <v>11.225</v>
      </c>
      <c r="N1925" s="14">
        <v>46203</v>
      </c>
      <c r="O1925" s="9">
        <v>108</v>
      </c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1"/>
      <c r="AB1925" s="14" t="str">
        <f t="shared" si="254"/>
        <v>10199,10201|11 USINAGEM</v>
      </c>
      <c r="AC1925" t="str">
        <f t="shared" si="255"/>
        <v>|10199|10201|</v>
      </c>
      <c r="AD1925" t="str">
        <f t="shared" si="256"/>
        <v>11 USINAGEM</v>
      </c>
    </row>
    <row r="1926" spans="1:30" ht="24" customHeight="1" x14ac:dyDescent="0.35">
      <c r="A1926" s="37">
        <v>46203</v>
      </c>
      <c r="B1926" s="14" t="s">
        <v>3095</v>
      </c>
      <c r="C1926" s="14"/>
      <c r="D1926" s="14" t="s">
        <v>3048</v>
      </c>
      <c r="E1926" s="14" t="s">
        <v>3408</v>
      </c>
      <c r="F1926" s="14" t="s">
        <v>2939</v>
      </c>
      <c r="G1926" s="14" t="s">
        <v>3048</v>
      </c>
      <c r="H1926" s="14" t="s">
        <v>3048</v>
      </c>
      <c r="I1926" s="9" t="s">
        <v>3048</v>
      </c>
      <c r="J1926" s="9">
        <v>80</v>
      </c>
      <c r="K1926" s="14">
        <f>IF($E1926="","",IFERROR(INDEX('01_Cad_Pecas'!$H$2:$H$5000,MATCH($E1926,'01_Cad_Pecas'!$D$2:$D$5000,0)),IFERROR(INDEX('01_Cad_Pecas'!$H$2:$H$5000,MATCH(VALUE($E1926),'01_Cad_Pecas'!$D$2:$D$5000,0)),"")))</f>
        <v>3</v>
      </c>
      <c r="L1926" s="14">
        <f>IF($E1926="","",IFERROR(INDEX('01_Cad_Pecas'!$I$2:$I$5000,MATCH($E1926,'01_Cad_Pecas'!$D$2:$D$5000,0)),IFERROR(INDEX('01_Cad_Pecas'!$I$2:$I$5000,MATCH(VALUE($E1926),'01_Cad_Pecas'!$D$2:$D$5000,0)),"")))</f>
        <v>6.7799999999999999E-2</v>
      </c>
      <c r="M1926" s="14">
        <f t="shared" si="258"/>
        <v>8.4239999999999995</v>
      </c>
      <c r="N1926" s="14">
        <v>46203</v>
      </c>
      <c r="O1926" s="9">
        <v>80</v>
      </c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1"/>
      <c r="AB1926" s="14" t="str">
        <f t="shared" si="254"/>
        <v>10199,10201|11 USINAGEM</v>
      </c>
      <c r="AC1926" t="str">
        <f t="shared" si="255"/>
        <v>|10199|10201|</v>
      </c>
      <c r="AD1926" t="str">
        <f t="shared" si="256"/>
        <v>11 USINAGEM</v>
      </c>
    </row>
    <row r="1927" spans="1:30" ht="24" customHeight="1" x14ac:dyDescent="0.35">
      <c r="A1927" s="37">
        <v>46203</v>
      </c>
      <c r="B1927" s="14" t="s">
        <v>3095</v>
      </c>
      <c r="C1927" s="14"/>
      <c r="D1927" s="14" t="s">
        <v>3048</v>
      </c>
      <c r="E1927" s="14" t="s">
        <v>3547</v>
      </c>
      <c r="F1927" s="14" t="s">
        <v>3548</v>
      </c>
      <c r="G1927" s="14" t="s">
        <v>3048</v>
      </c>
      <c r="H1927" s="14" t="s">
        <v>3048</v>
      </c>
      <c r="I1927" s="9" t="s">
        <v>3048</v>
      </c>
      <c r="J1927" s="9">
        <v>16</v>
      </c>
      <c r="K1927" s="14">
        <f>IF($E1927="","",IFERROR(INDEX('01_Cad_Pecas'!$H$2:$H$5000,MATCH($E1927,'01_Cad_Pecas'!$D$2:$D$5000,0)),IFERROR(INDEX('01_Cad_Pecas'!$H$2:$H$5000,MATCH(VALUE($E1927),'01_Cad_Pecas'!$D$2:$D$5000,0)),"")))</f>
        <v>1.1000000000000001</v>
      </c>
      <c r="L1927" s="14">
        <f>IF($E1927="","",IFERROR(INDEX('01_Cad_Pecas'!$I$2:$I$5000,MATCH($E1927,'01_Cad_Pecas'!$D$2:$D$5000,0)),IFERROR(INDEX('01_Cad_Pecas'!$I$2:$I$5000,MATCH(VALUE($E1927),'01_Cad_Pecas'!$D$2:$D$5000,0)),"")))</f>
        <v>9.375E-2</v>
      </c>
      <c r="M1927" s="14">
        <f t="shared" si="258"/>
        <v>2.6</v>
      </c>
      <c r="N1927" s="14">
        <v>46203</v>
      </c>
      <c r="O1927" s="9">
        <v>16</v>
      </c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1"/>
      <c r="AB1927" s="14" t="str">
        <f t="shared" ref="AB1927:AB1990" si="259">B1927&amp;"|"&amp;I1927</f>
        <v>10199,10201|11 USINAGEM</v>
      </c>
      <c r="AC1927" t="str">
        <f t="shared" ref="AC1927:AC1990" si="260">IF($B1927="","","|"&amp;SUBSTITUTE(TRIM(SUBSTITUTE(SUBSTITUTE(SUBSTITUTE(SUBSTITUTE(SUBSTITUTE(SUBSTITUTE(SUBSTITUTE(SUBSTITUTE(SUBSTITUTE(SUBSTITUTE(SUBSTITUTE(SUBSTITUTE(SUBSTITUTE(SUBSTITUTE(TRIM($B1927&amp;""),CHAR(10)," "),CHAR(13)," "),"."," "),";"," "),","," "),"/"," "),"+"," "),"-"," "),"  "," "),"  "," "),"  "," "),"  "," "),"  "," "),"  "," "))," ","|")&amp;"|")</f>
        <v>|10199|10201|</v>
      </c>
      <c r="AD1927" t="str">
        <f t="shared" ref="AD1927:AD1990" si="261">TRIM($I1927&amp;"")</f>
        <v>11 USINAGEM</v>
      </c>
    </row>
    <row r="1928" spans="1:30" ht="24" customHeight="1" x14ac:dyDescent="0.35">
      <c r="A1928" s="37">
        <v>46203</v>
      </c>
      <c r="B1928" s="14" t="s">
        <v>3095</v>
      </c>
      <c r="C1928" s="14"/>
      <c r="D1928" s="14" t="s">
        <v>3048</v>
      </c>
      <c r="E1928" s="14" t="s">
        <v>3549</v>
      </c>
      <c r="F1928" s="14" t="s">
        <v>3263</v>
      </c>
      <c r="G1928" s="14" t="s">
        <v>3048</v>
      </c>
      <c r="H1928" s="14" t="s">
        <v>3048</v>
      </c>
      <c r="I1928" s="9" t="s">
        <v>3048</v>
      </c>
      <c r="J1928" s="9">
        <v>22</v>
      </c>
      <c r="K1928" s="14">
        <f>IF($E1928="","",IFERROR(INDEX('01_Cad_Pecas'!$H$2:$H$5000,MATCH($E1928,'01_Cad_Pecas'!$D$2:$D$5000,0)),IFERROR(INDEX('01_Cad_Pecas'!$H$2:$H$5000,MATCH(VALUE($E1928),'01_Cad_Pecas'!$D$2:$D$5000,0)),"")))</f>
        <v>1.1000000000000001</v>
      </c>
      <c r="L1928" s="14">
        <f>IF($E1928="","",IFERROR(INDEX('01_Cad_Pecas'!$I$2:$I$5000,MATCH($E1928,'01_Cad_Pecas'!$D$2:$D$5000,0)),IFERROR(INDEX('01_Cad_Pecas'!$I$2:$I$5000,MATCH(VALUE($E1928),'01_Cad_Pecas'!$D$2:$D$5000,0)),"")))</f>
        <v>9.375E-2</v>
      </c>
      <c r="M1928" s="14">
        <f t="shared" si="258"/>
        <v>3.1625000000000001</v>
      </c>
      <c r="N1928" s="14">
        <v>46203</v>
      </c>
      <c r="O1928" s="9">
        <v>22</v>
      </c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1"/>
      <c r="AB1928" s="14" t="str">
        <f t="shared" si="259"/>
        <v>10199,10201|11 USINAGEM</v>
      </c>
      <c r="AC1928" t="str">
        <f t="shared" si="260"/>
        <v>|10199|10201|</v>
      </c>
      <c r="AD1928" t="str">
        <f t="shared" si="261"/>
        <v>11 USINAGEM</v>
      </c>
    </row>
    <row r="1929" spans="1:30" ht="24" customHeight="1" x14ac:dyDescent="0.35">
      <c r="A1929" s="37">
        <v>46203</v>
      </c>
      <c r="B1929" s="14" t="s">
        <v>3095</v>
      </c>
      <c r="C1929" s="14"/>
      <c r="D1929" s="14" t="s">
        <v>3048</v>
      </c>
      <c r="E1929" s="14" t="s">
        <v>3550</v>
      </c>
      <c r="F1929" s="14" t="s">
        <v>3264</v>
      </c>
      <c r="G1929" s="14" t="s">
        <v>3048</v>
      </c>
      <c r="H1929" s="14" t="s">
        <v>3048</v>
      </c>
      <c r="I1929" s="9" t="s">
        <v>3048</v>
      </c>
      <c r="J1929" s="9">
        <v>22</v>
      </c>
      <c r="K1929" s="14">
        <f>IF($E1929="","",IFERROR(INDEX('01_Cad_Pecas'!$H$2:$H$5000,MATCH($E1929,'01_Cad_Pecas'!$D$2:$D$5000,0)),IFERROR(INDEX('01_Cad_Pecas'!$H$2:$H$5000,MATCH(VALUE($E1929),'01_Cad_Pecas'!$D$2:$D$5000,0)),"")))</f>
        <v>1.1000000000000001</v>
      </c>
      <c r="L1929" s="14">
        <f>IF($E1929="","",IFERROR(INDEX('01_Cad_Pecas'!$I$2:$I$5000,MATCH($E1929,'01_Cad_Pecas'!$D$2:$D$5000,0)),IFERROR(INDEX('01_Cad_Pecas'!$I$2:$I$5000,MATCH(VALUE($E1929),'01_Cad_Pecas'!$D$2:$D$5000,0)),"")))</f>
        <v>9.375E-2</v>
      </c>
      <c r="M1929" s="14">
        <f t="shared" si="258"/>
        <v>3.1625000000000001</v>
      </c>
      <c r="N1929" s="14">
        <v>46203</v>
      </c>
      <c r="O1929" s="9">
        <v>22</v>
      </c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1"/>
      <c r="AB1929" s="14" t="str">
        <f t="shared" si="259"/>
        <v>10199,10201|11 USINAGEM</v>
      </c>
      <c r="AC1929" t="str">
        <f t="shared" si="260"/>
        <v>|10199|10201|</v>
      </c>
      <c r="AD1929" t="str">
        <f t="shared" si="261"/>
        <v>11 USINAGEM</v>
      </c>
    </row>
    <row r="1930" spans="1:30" ht="24" customHeight="1" x14ac:dyDescent="0.35">
      <c r="A1930" s="37">
        <v>46203</v>
      </c>
      <c r="B1930" s="14" t="s">
        <v>3095</v>
      </c>
      <c r="C1930" s="14"/>
      <c r="D1930" s="14" t="s">
        <v>3048</v>
      </c>
      <c r="E1930" s="14" t="s">
        <v>3551</v>
      </c>
      <c r="F1930" s="14" t="s">
        <v>3265</v>
      </c>
      <c r="G1930" s="14" t="s">
        <v>3048</v>
      </c>
      <c r="H1930" s="14" t="s">
        <v>3048</v>
      </c>
      <c r="I1930" s="9" t="s">
        <v>3048</v>
      </c>
      <c r="J1930" s="9">
        <v>44</v>
      </c>
      <c r="K1930" s="14">
        <f>IF($E1930="","",IFERROR(INDEX('01_Cad_Pecas'!$H$2:$H$5000,MATCH($E1930,'01_Cad_Pecas'!$D$2:$D$5000,0)),IFERROR(INDEX('01_Cad_Pecas'!$H$2:$H$5000,MATCH(VALUE($E1930),'01_Cad_Pecas'!$D$2:$D$5000,0)),"")))</f>
        <v>1.1000000000000001</v>
      </c>
      <c r="L1930" s="14">
        <f>IF($E1930="","",IFERROR(INDEX('01_Cad_Pecas'!$I$2:$I$5000,MATCH($E1930,'01_Cad_Pecas'!$D$2:$D$5000,0)),IFERROR(INDEX('01_Cad_Pecas'!$I$2:$I$5000,MATCH(VALUE($E1930),'01_Cad_Pecas'!$D$2:$D$5000,0)),"")))</f>
        <v>9.375E-2</v>
      </c>
      <c r="M1930" s="14">
        <f t="shared" si="258"/>
        <v>5.2249999999999996</v>
      </c>
      <c r="N1930" s="14">
        <v>46203</v>
      </c>
      <c r="O1930" s="9">
        <v>44</v>
      </c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1"/>
      <c r="AB1930" s="14" t="str">
        <f t="shared" si="259"/>
        <v>10199,10201|11 USINAGEM</v>
      </c>
      <c r="AC1930" t="str">
        <f t="shared" si="260"/>
        <v>|10199|10201|</v>
      </c>
      <c r="AD1930" t="str">
        <f t="shared" si="261"/>
        <v>11 USINAGEM</v>
      </c>
    </row>
    <row r="1931" spans="1:30" ht="24" customHeight="1" x14ac:dyDescent="0.35">
      <c r="A1931" s="37">
        <v>46203</v>
      </c>
      <c r="B1931" s="14" t="s">
        <v>3095</v>
      </c>
      <c r="C1931" s="14"/>
      <c r="D1931" s="14" t="s">
        <v>3048</v>
      </c>
      <c r="E1931" s="14" t="s">
        <v>3552</v>
      </c>
      <c r="F1931" s="14" t="s">
        <v>3266</v>
      </c>
      <c r="G1931" s="14" t="s">
        <v>3048</v>
      </c>
      <c r="H1931" s="14" t="s">
        <v>3048</v>
      </c>
      <c r="I1931" s="9" t="s">
        <v>3048</v>
      </c>
      <c r="J1931" s="9">
        <v>22</v>
      </c>
      <c r="K1931" s="14">
        <f>IF($E1931="","",IFERROR(INDEX('01_Cad_Pecas'!$H$2:$H$5000,MATCH($E1931,'01_Cad_Pecas'!$D$2:$D$5000,0)),IFERROR(INDEX('01_Cad_Pecas'!$H$2:$H$5000,MATCH(VALUE($E1931),'01_Cad_Pecas'!$D$2:$D$5000,0)),"")))</f>
        <v>1.1000000000000001</v>
      </c>
      <c r="L1931" s="14">
        <f>IF($E1931="","",IFERROR(INDEX('01_Cad_Pecas'!$I$2:$I$5000,MATCH($E1931,'01_Cad_Pecas'!$D$2:$D$5000,0)),IFERROR(INDEX('01_Cad_Pecas'!$I$2:$I$5000,MATCH(VALUE($E1931),'01_Cad_Pecas'!$D$2:$D$5000,0)),"")))</f>
        <v>9.375E-2</v>
      </c>
      <c r="M1931" s="14">
        <f t="shared" si="258"/>
        <v>3.1625000000000001</v>
      </c>
      <c r="N1931" s="14">
        <v>46203</v>
      </c>
      <c r="O1931" s="9">
        <v>22</v>
      </c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1"/>
      <c r="AB1931" s="14" t="str">
        <f t="shared" si="259"/>
        <v>10199,10201|11 USINAGEM</v>
      </c>
      <c r="AC1931" t="str">
        <f t="shared" si="260"/>
        <v>|10199|10201|</v>
      </c>
      <c r="AD1931" t="str">
        <f t="shared" si="261"/>
        <v>11 USINAGEM</v>
      </c>
    </row>
    <row r="1932" spans="1:30" ht="24" customHeight="1" x14ac:dyDescent="0.35">
      <c r="A1932" s="37">
        <v>46203</v>
      </c>
      <c r="B1932" s="14" t="s">
        <v>3095</v>
      </c>
      <c r="C1932" s="14"/>
      <c r="D1932" s="14" t="s">
        <v>3048</v>
      </c>
      <c r="E1932" s="14" t="s">
        <v>3411</v>
      </c>
      <c r="F1932" s="14" t="s">
        <v>3190</v>
      </c>
      <c r="G1932" s="14" t="s">
        <v>3048</v>
      </c>
      <c r="H1932" s="14" t="s">
        <v>3048</v>
      </c>
      <c r="I1932" s="9" t="s">
        <v>3048</v>
      </c>
      <c r="J1932" s="9">
        <v>88</v>
      </c>
      <c r="K1932" s="14">
        <f>IF($E1932="","",IFERROR(INDEX('01_Cad_Pecas'!$H$2:$H$5000,MATCH($E1932,'01_Cad_Pecas'!$D$2:$D$5000,0)),IFERROR(INDEX('01_Cad_Pecas'!$H$2:$H$5000,MATCH(VALUE($E1932),'01_Cad_Pecas'!$D$2:$D$5000,0)),"")))</f>
        <v>3</v>
      </c>
      <c r="L1932" s="14">
        <f>IF($E1932="","",IFERROR(INDEX('01_Cad_Pecas'!$I$2:$I$5000,MATCH($E1932,'01_Cad_Pecas'!$D$2:$D$5000,0)),IFERROR(INDEX('01_Cad_Pecas'!$I$2:$I$5000,MATCH(VALUE($E1932),'01_Cad_Pecas'!$D$2:$D$5000,0)),"")))</f>
        <v>6.7799999999999999E-2</v>
      </c>
      <c r="M1932" s="14">
        <f t="shared" si="258"/>
        <v>8.9664000000000001</v>
      </c>
      <c r="N1932" s="14">
        <v>46203</v>
      </c>
      <c r="O1932" s="9">
        <v>88</v>
      </c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  <c r="AA1932" s="11"/>
      <c r="AB1932" s="14" t="str">
        <f t="shared" si="259"/>
        <v>10199,10201|11 USINAGEM</v>
      </c>
      <c r="AC1932" t="str">
        <f t="shared" si="260"/>
        <v>|10199|10201|</v>
      </c>
      <c r="AD1932" t="str">
        <f t="shared" si="261"/>
        <v>11 USINAGEM</v>
      </c>
    </row>
    <row r="1933" spans="1:30" ht="24" customHeight="1" x14ac:dyDescent="0.35">
      <c r="A1933" s="37">
        <v>46203</v>
      </c>
      <c r="B1933" s="14" t="s">
        <v>3095</v>
      </c>
      <c r="C1933" s="14"/>
      <c r="D1933" s="14" t="s">
        <v>3048</v>
      </c>
      <c r="E1933" s="14" t="s">
        <v>3500</v>
      </c>
      <c r="F1933" s="14" t="s">
        <v>3501</v>
      </c>
      <c r="G1933" s="14" t="s">
        <v>3048</v>
      </c>
      <c r="H1933" s="14" t="s">
        <v>3048</v>
      </c>
      <c r="I1933" s="9" t="s">
        <v>3048</v>
      </c>
      <c r="J1933" s="9">
        <v>20</v>
      </c>
      <c r="K1933" s="14">
        <f>IF($E1933="","",IFERROR(INDEX('01_Cad_Pecas'!$H$2:$H$5000,MATCH($E1933,'01_Cad_Pecas'!$D$2:$D$5000,0)),IFERROR(INDEX('01_Cad_Pecas'!$H$2:$H$5000,MATCH(VALUE($E1933),'01_Cad_Pecas'!$D$2:$D$5000,0)),"")))</f>
        <v>1.1000000000000001</v>
      </c>
      <c r="L1933" s="14">
        <f>IF($E1933="","",IFERROR(INDEX('01_Cad_Pecas'!$I$2:$I$5000,MATCH($E1933,'01_Cad_Pecas'!$D$2:$D$5000,0)),IFERROR(INDEX('01_Cad_Pecas'!$I$2:$I$5000,MATCH(VALUE($E1933),'01_Cad_Pecas'!$D$2:$D$5000,0)),"")))</f>
        <v>9.375E-2</v>
      </c>
      <c r="M1933" s="14">
        <f t="shared" si="258"/>
        <v>2.9750000000000001</v>
      </c>
      <c r="N1933" s="14">
        <v>46203</v>
      </c>
      <c r="O1933" s="9">
        <v>20</v>
      </c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1"/>
      <c r="AB1933" s="14" t="str">
        <f t="shared" si="259"/>
        <v>10199,10201|11 USINAGEM</v>
      </c>
      <c r="AC1933" t="str">
        <f t="shared" si="260"/>
        <v>|10199|10201|</v>
      </c>
      <c r="AD1933" t="str">
        <f t="shared" si="261"/>
        <v>11 USINAGEM</v>
      </c>
    </row>
    <row r="1934" spans="1:30" ht="24" customHeight="1" x14ac:dyDescent="0.35">
      <c r="A1934" s="37">
        <v>46203</v>
      </c>
      <c r="B1934" s="14" t="s">
        <v>3095</v>
      </c>
      <c r="C1934" s="14"/>
      <c r="D1934" s="14" t="s">
        <v>3048</v>
      </c>
      <c r="E1934" s="14" t="s">
        <v>3588</v>
      </c>
      <c r="F1934" s="14" t="s">
        <v>3589</v>
      </c>
      <c r="G1934" s="14" t="s">
        <v>3048</v>
      </c>
      <c r="H1934" s="14" t="s">
        <v>3048</v>
      </c>
      <c r="I1934" s="9" t="s">
        <v>3048</v>
      </c>
      <c r="J1934" s="9">
        <v>10</v>
      </c>
      <c r="K1934" s="14">
        <f>IF($E1934="","",IFERROR(INDEX('01_Cad_Pecas'!$H$2:$H$5000,MATCH($E1934,'01_Cad_Pecas'!$D$2:$D$5000,0)),IFERROR(INDEX('01_Cad_Pecas'!$H$2:$H$5000,MATCH(VALUE($E1934),'01_Cad_Pecas'!$D$2:$D$5000,0)),"")))</f>
        <v>1.1000000000000001</v>
      </c>
      <c r="L1934" s="14">
        <f>IF($E1934="","",IFERROR(INDEX('01_Cad_Pecas'!$I$2:$I$5000,MATCH($E1934,'01_Cad_Pecas'!$D$2:$D$5000,0)),IFERROR(INDEX('01_Cad_Pecas'!$I$2:$I$5000,MATCH(VALUE($E1934),'01_Cad_Pecas'!$D$2:$D$5000,0)),"")))</f>
        <v>9.375E-2</v>
      </c>
      <c r="M1934" s="14">
        <f t="shared" si="258"/>
        <v>2.0375000000000001</v>
      </c>
      <c r="N1934" s="14">
        <v>46203</v>
      </c>
      <c r="O1934" s="9">
        <v>10</v>
      </c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1"/>
      <c r="AB1934" s="14" t="str">
        <f t="shared" si="259"/>
        <v>10199,10201|11 USINAGEM</v>
      </c>
      <c r="AC1934" t="str">
        <f t="shared" si="260"/>
        <v>|10199|10201|</v>
      </c>
      <c r="AD1934" t="str">
        <f t="shared" si="261"/>
        <v>11 USINAGEM</v>
      </c>
    </row>
    <row r="1935" spans="1:30" ht="24" customHeight="1" x14ac:dyDescent="0.35">
      <c r="A1935" s="37">
        <v>46203</v>
      </c>
      <c r="B1935" s="14" t="s">
        <v>3095</v>
      </c>
      <c r="C1935" s="14"/>
      <c r="D1935" s="14" t="s">
        <v>3048</v>
      </c>
      <c r="E1935" s="14" t="s">
        <v>3600</v>
      </c>
      <c r="F1935" s="14" t="s">
        <v>3601</v>
      </c>
      <c r="G1935" s="14" t="s">
        <v>3048</v>
      </c>
      <c r="H1935" s="14" t="s">
        <v>3048</v>
      </c>
      <c r="I1935" s="9" t="s">
        <v>3048</v>
      </c>
      <c r="J1935" s="9">
        <v>20</v>
      </c>
      <c r="K1935" s="14">
        <f>IF($E1935="","",IFERROR(INDEX('01_Cad_Pecas'!$H$2:$H$5000,MATCH($E1935,'01_Cad_Pecas'!$D$2:$D$5000,0)),IFERROR(INDEX('01_Cad_Pecas'!$H$2:$H$5000,MATCH(VALUE($E1935),'01_Cad_Pecas'!$D$2:$D$5000,0)),"")))</f>
        <v>1.1000000000000001</v>
      </c>
      <c r="L1935" s="14">
        <f>IF($E1935="","",IFERROR(INDEX('01_Cad_Pecas'!$I$2:$I$5000,MATCH($E1935,'01_Cad_Pecas'!$D$2:$D$5000,0)),IFERROR(INDEX('01_Cad_Pecas'!$I$2:$I$5000,MATCH(VALUE($E1935),'01_Cad_Pecas'!$D$2:$D$5000,0)),"")))</f>
        <v>9.375E-2</v>
      </c>
      <c r="M1935" s="14">
        <f t="shared" si="258"/>
        <v>2.9750000000000001</v>
      </c>
      <c r="N1935" s="14">
        <v>46203</v>
      </c>
      <c r="O1935" s="9">
        <v>20</v>
      </c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1"/>
      <c r="AB1935" s="14" t="str">
        <f t="shared" si="259"/>
        <v>10199,10201|11 USINAGEM</v>
      </c>
      <c r="AC1935" t="str">
        <f t="shared" si="260"/>
        <v>|10199|10201|</v>
      </c>
      <c r="AD1935" t="str">
        <f t="shared" si="261"/>
        <v>11 USINAGEM</v>
      </c>
    </row>
    <row r="1936" spans="1:30" ht="24" customHeight="1" x14ac:dyDescent="0.35">
      <c r="A1936" s="37">
        <v>46203</v>
      </c>
      <c r="B1936" s="14" t="s">
        <v>3095</v>
      </c>
      <c r="C1936" s="14"/>
      <c r="D1936" s="14" t="s">
        <v>3048</v>
      </c>
      <c r="E1936" s="14" t="s">
        <v>3602</v>
      </c>
      <c r="F1936" s="14" t="s">
        <v>3334</v>
      </c>
      <c r="G1936" s="14" t="s">
        <v>3048</v>
      </c>
      <c r="H1936" s="14" t="s">
        <v>3048</v>
      </c>
      <c r="I1936" s="9" t="s">
        <v>3048</v>
      </c>
      <c r="J1936" s="9">
        <v>20</v>
      </c>
      <c r="K1936" s="14">
        <f>IF($E1936="","",IFERROR(INDEX('01_Cad_Pecas'!$H$2:$H$5000,MATCH($E1936,'01_Cad_Pecas'!$D$2:$D$5000,0)),IFERROR(INDEX('01_Cad_Pecas'!$H$2:$H$5000,MATCH(VALUE($E1936),'01_Cad_Pecas'!$D$2:$D$5000,0)),"")))</f>
        <v>1.1000000000000001</v>
      </c>
      <c r="L1936" s="14">
        <f>IF($E1936="","",IFERROR(INDEX('01_Cad_Pecas'!$I$2:$I$5000,MATCH($E1936,'01_Cad_Pecas'!$D$2:$D$5000,0)),IFERROR(INDEX('01_Cad_Pecas'!$I$2:$I$5000,MATCH(VALUE($E1936),'01_Cad_Pecas'!$D$2:$D$5000,0)),"")))</f>
        <v>9.375E-2</v>
      </c>
      <c r="M1936" s="14">
        <f t="shared" si="258"/>
        <v>2.9750000000000001</v>
      </c>
      <c r="N1936" s="14">
        <v>46203</v>
      </c>
      <c r="O1936" s="9">
        <v>20</v>
      </c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1"/>
      <c r="AB1936" s="14" t="str">
        <f t="shared" si="259"/>
        <v>10199,10201|11 USINAGEM</v>
      </c>
      <c r="AC1936" t="str">
        <f t="shared" si="260"/>
        <v>|10199|10201|</v>
      </c>
      <c r="AD1936" t="str">
        <f t="shared" si="261"/>
        <v>11 USINAGEM</v>
      </c>
    </row>
    <row r="1937" spans="1:30" ht="24" customHeight="1" x14ac:dyDescent="0.35">
      <c r="A1937" s="37">
        <v>46203</v>
      </c>
      <c r="B1937" s="14" t="s">
        <v>3095</v>
      </c>
      <c r="C1937" s="14"/>
      <c r="D1937" s="14" t="s">
        <v>3048</v>
      </c>
      <c r="E1937" s="14" t="s">
        <v>3416</v>
      </c>
      <c r="F1937" s="14" t="s">
        <v>3417</v>
      </c>
      <c r="G1937" s="14" t="s">
        <v>3048</v>
      </c>
      <c r="H1937" s="14" t="s">
        <v>3048</v>
      </c>
      <c r="I1937" s="9" t="s">
        <v>3048</v>
      </c>
      <c r="J1937" s="9">
        <v>16</v>
      </c>
      <c r="K1937" s="14">
        <f>IF($E1937="","",IFERROR(INDEX('01_Cad_Pecas'!$H$2:$H$5000,MATCH($E1937,'01_Cad_Pecas'!$D$2:$D$5000,0)),IFERROR(INDEX('01_Cad_Pecas'!$H$2:$H$5000,MATCH(VALUE($E1937),'01_Cad_Pecas'!$D$2:$D$5000,0)),"")))</f>
        <v>3</v>
      </c>
      <c r="L1937" s="14">
        <f>IF($E1937="","",IFERROR(INDEX('01_Cad_Pecas'!$I$2:$I$5000,MATCH($E1937,'01_Cad_Pecas'!$D$2:$D$5000,0)),IFERROR(INDEX('01_Cad_Pecas'!$I$2:$I$5000,MATCH(VALUE($E1937),'01_Cad_Pecas'!$D$2:$D$5000,0)),"")))</f>
        <v>6.7799999999999999E-2</v>
      </c>
      <c r="M1937" s="14">
        <f t="shared" si="258"/>
        <v>4.0847999999999995</v>
      </c>
      <c r="N1937" s="14">
        <v>46203</v>
      </c>
      <c r="O1937" s="9">
        <v>16</v>
      </c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1"/>
      <c r="AB1937" s="14" t="str">
        <f t="shared" si="259"/>
        <v>10199,10201|11 USINAGEM</v>
      </c>
      <c r="AC1937" t="str">
        <f t="shared" si="260"/>
        <v>|10199|10201|</v>
      </c>
      <c r="AD1937" t="str">
        <f t="shared" si="261"/>
        <v>11 USINAGEM</v>
      </c>
    </row>
    <row r="1938" spans="1:30" ht="24" customHeight="1" x14ac:dyDescent="0.35">
      <c r="A1938" s="37">
        <v>46203</v>
      </c>
      <c r="B1938" s="14" t="s">
        <v>3095</v>
      </c>
      <c r="C1938" s="14"/>
      <c r="D1938" s="14" t="s">
        <v>3048</v>
      </c>
      <c r="E1938" s="14" t="s">
        <v>3554</v>
      </c>
      <c r="F1938" s="14" t="s">
        <v>3555</v>
      </c>
      <c r="G1938" s="14" t="s">
        <v>3048</v>
      </c>
      <c r="H1938" s="14" t="s">
        <v>3048</v>
      </c>
      <c r="I1938" s="9" t="s">
        <v>3048</v>
      </c>
      <c r="J1938" s="9">
        <v>60</v>
      </c>
      <c r="K1938" s="14">
        <f>IF($E1938="","",IFERROR(INDEX('01_Cad_Pecas'!$H$2:$H$5000,MATCH($E1938,'01_Cad_Pecas'!$D$2:$D$5000,0)),IFERROR(INDEX('01_Cad_Pecas'!$H$2:$H$5000,MATCH(VALUE($E1938),'01_Cad_Pecas'!$D$2:$D$5000,0)),"")))</f>
        <v>1.1000000000000001</v>
      </c>
      <c r="L1938" s="14">
        <f>IF($E1938="","",IFERROR(INDEX('01_Cad_Pecas'!$I$2:$I$5000,MATCH($E1938,'01_Cad_Pecas'!$D$2:$D$5000,0)),IFERROR(INDEX('01_Cad_Pecas'!$I$2:$I$5000,MATCH(VALUE($E1938),'01_Cad_Pecas'!$D$2:$D$5000,0)),"")))</f>
        <v>9.375E-2</v>
      </c>
      <c r="M1938" s="14">
        <f t="shared" si="258"/>
        <v>6.7249999999999996</v>
      </c>
      <c r="N1938" s="14">
        <v>46203</v>
      </c>
      <c r="O1938" s="9">
        <v>60</v>
      </c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1"/>
      <c r="AB1938" s="14" t="str">
        <f t="shared" si="259"/>
        <v>10199,10201|11 USINAGEM</v>
      </c>
      <c r="AC1938" t="str">
        <f t="shared" si="260"/>
        <v>|10199|10201|</v>
      </c>
      <c r="AD1938" t="str">
        <f t="shared" si="261"/>
        <v>11 USINAGEM</v>
      </c>
    </row>
    <row r="1939" spans="1:30" ht="24" customHeight="1" x14ac:dyDescent="0.35">
      <c r="A1939" s="37">
        <v>46203</v>
      </c>
      <c r="B1939" s="14" t="s">
        <v>3095</v>
      </c>
      <c r="C1939" s="14"/>
      <c r="D1939" s="14" t="s">
        <v>3048</v>
      </c>
      <c r="E1939" s="14" t="s">
        <v>3421</v>
      </c>
      <c r="F1939" s="14" t="s">
        <v>3196</v>
      </c>
      <c r="G1939" s="14" t="s">
        <v>3048</v>
      </c>
      <c r="H1939" s="14" t="s">
        <v>3048</v>
      </c>
      <c r="I1939" s="9" t="s">
        <v>3048</v>
      </c>
      <c r="J1939" s="9">
        <v>40</v>
      </c>
      <c r="K1939" s="14">
        <f>IF($E1939="","",IFERROR(INDEX('01_Cad_Pecas'!$H$2:$H$5000,MATCH($E1939,'01_Cad_Pecas'!$D$2:$D$5000,0)),IFERROR(INDEX('01_Cad_Pecas'!$H$2:$H$5000,MATCH(VALUE($E1939),'01_Cad_Pecas'!$D$2:$D$5000,0)),"")))</f>
        <v>1.1000000000000001</v>
      </c>
      <c r="L1939" s="14">
        <f>IF($E1939="","",IFERROR(INDEX('01_Cad_Pecas'!$I$2:$I$5000,MATCH($E1939,'01_Cad_Pecas'!$D$2:$D$5000,0)),IFERROR(INDEX('01_Cad_Pecas'!$I$2:$I$5000,MATCH(VALUE($E1939),'01_Cad_Pecas'!$D$2:$D$5000,0)),"")))</f>
        <v>9.375E-2</v>
      </c>
      <c r="M1939" s="14">
        <f t="shared" si="258"/>
        <v>4.8499999999999996</v>
      </c>
      <c r="N1939" s="14">
        <v>46203</v>
      </c>
      <c r="O1939" s="9">
        <v>40</v>
      </c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1"/>
      <c r="AB1939" s="14" t="str">
        <f t="shared" si="259"/>
        <v>10199,10201|11 USINAGEM</v>
      </c>
      <c r="AC1939" t="str">
        <f t="shared" si="260"/>
        <v>|10199|10201|</v>
      </c>
      <c r="AD1939" t="str">
        <f t="shared" si="261"/>
        <v>11 USINAGEM</v>
      </c>
    </row>
    <row r="1940" spans="1:30" ht="24" customHeight="1" x14ac:dyDescent="0.35">
      <c r="A1940" s="37">
        <v>46203</v>
      </c>
      <c r="B1940" s="14" t="s">
        <v>3095</v>
      </c>
      <c r="C1940" s="14"/>
      <c r="D1940" s="14" t="s">
        <v>3048</v>
      </c>
      <c r="E1940" s="14" t="s">
        <v>3423</v>
      </c>
      <c r="F1940" s="14" t="s">
        <v>3200</v>
      </c>
      <c r="G1940" s="14" t="s">
        <v>3048</v>
      </c>
      <c r="H1940" s="14" t="s">
        <v>3048</v>
      </c>
      <c r="I1940" s="9" t="s">
        <v>3048</v>
      </c>
      <c r="J1940" s="9">
        <v>20</v>
      </c>
      <c r="K1940" s="14">
        <f>IF($E1940="","",IFERROR(INDEX('01_Cad_Pecas'!$H$2:$H$5000,MATCH($E1940,'01_Cad_Pecas'!$D$2:$D$5000,0)),IFERROR(INDEX('01_Cad_Pecas'!$H$2:$H$5000,MATCH(VALUE($E1940),'01_Cad_Pecas'!$D$2:$D$5000,0)),"")))</f>
        <v>1.1000000000000001</v>
      </c>
      <c r="L1940" s="14">
        <f>IF($E1940="","",IFERROR(INDEX('01_Cad_Pecas'!$I$2:$I$5000,MATCH($E1940,'01_Cad_Pecas'!$D$2:$D$5000,0)),IFERROR(INDEX('01_Cad_Pecas'!$I$2:$I$5000,MATCH(VALUE($E1940),'01_Cad_Pecas'!$D$2:$D$5000,0)),"")))</f>
        <v>9.375E-2</v>
      </c>
      <c r="M1940" s="14">
        <f t="shared" si="258"/>
        <v>2.9750000000000001</v>
      </c>
      <c r="N1940" s="14">
        <v>46203</v>
      </c>
      <c r="O1940" s="9">
        <v>20</v>
      </c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1"/>
      <c r="AB1940" s="14" t="str">
        <f t="shared" si="259"/>
        <v>10199,10201|11 USINAGEM</v>
      </c>
      <c r="AC1940" t="str">
        <f t="shared" si="260"/>
        <v>|10199|10201|</v>
      </c>
      <c r="AD1940" t="str">
        <f t="shared" si="261"/>
        <v>11 USINAGEM</v>
      </c>
    </row>
    <row r="1941" spans="1:30" ht="24" customHeight="1" x14ac:dyDescent="0.35">
      <c r="A1941" s="37">
        <v>46203</v>
      </c>
      <c r="B1941" s="14" t="s">
        <v>3095</v>
      </c>
      <c r="C1941" s="14"/>
      <c r="D1941" s="14" t="s">
        <v>3048</v>
      </c>
      <c r="E1941" s="14" t="s">
        <v>3424</v>
      </c>
      <c r="F1941" s="14" t="s">
        <v>3191</v>
      </c>
      <c r="G1941" s="14" t="s">
        <v>3048</v>
      </c>
      <c r="H1941" s="14" t="s">
        <v>3048</v>
      </c>
      <c r="I1941" s="9" t="s">
        <v>3048</v>
      </c>
      <c r="J1941" s="9">
        <v>1552</v>
      </c>
      <c r="K1941" s="14">
        <f>IF($E1941="","",IFERROR(INDEX('01_Cad_Pecas'!$H$2:$H$5000,MATCH($E1941,'01_Cad_Pecas'!$D$2:$D$5000,0)),IFERROR(INDEX('01_Cad_Pecas'!$H$2:$H$5000,MATCH(VALUE($E1941),'01_Cad_Pecas'!$D$2:$D$5000,0)),"")))</f>
        <v>3</v>
      </c>
      <c r="L1941" s="14">
        <f>IF($E1941="","",IFERROR(INDEX('01_Cad_Pecas'!$I$2:$I$5000,MATCH($E1941,'01_Cad_Pecas'!$D$2:$D$5000,0)),IFERROR(INDEX('01_Cad_Pecas'!$I$2:$I$5000,MATCH(VALUE($E1941),'01_Cad_Pecas'!$D$2:$D$5000,0)),"")))</f>
        <v>6.7799999999999999E-2</v>
      </c>
      <c r="M1941" s="14">
        <f t="shared" si="258"/>
        <v>108.2256</v>
      </c>
      <c r="N1941" s="14">
        <v>46203</v>
      </c>
      <c r="O1941" s="9">
        <v>1552</v>
      </c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1"/>
      <c r="AB1941" s="14" t="str">
        <f t="shared" si="259"/>
        <v>10199,10201|11 USINAGEM</v>
      </c>
      <c r="AC1941" t="str">
        <f t="shared" si="260"/>
        <v>|10199|10201|</v>
      </c>
      <c r="AD1941" t="str">
        <f t="shared" si="261"/>
        <v>11 USINAGEM</v>
      </c>
    </row>
    <row r="1942" spans="1:30" ht="24" customHeight="1" x14ac:dyDescent="0.35">
      <c r="A1942" s="37">
        <v>46203</v>
      </c>
      <c r="B1942" s="14" t="s">
        <v>3095</v>
      </c>
      <c r="C1942" s="14"/>
      <c r="D1942" s="14" t="s">
        <v>3048</v>
      </c>
      <c r="E1942" s="14" t="s">
        <v>3425</v>
      </c>
      <c r="F1942" s="14" t="s">
        <v>556</v>
      </c>
      <c r="G1942" s="14" t="s">
        <v>3048</v>
      </c>
      <c r="H1942" s="14" t="s">
        <v>3048</v>
      </c>
      <c r="I1942" s="9" t="s">
        <v>3048</v>
      </c>
      <c r="J1942" s="9">
        <v>52</v>
      </c>
      <c r="K1942" s="14">
        <f>IF($E1942="","",IFERROR(INDEX('01_Cad_Pecas'!$H$2:$H$5000,MATCH($E1942,'01_Cad_Pecas'!$D$2:$D$5000,0)),IFERROR(INDEX('01_Cad_Pecas'!$H$2:$H$5000,MATCH(VALUE($E1942),'01_Cad_Pecas'!$D$2:$D$5000,0)),"")))</f>
        <v>3</v>
      </c>
      <c r="L1942" s="14">
        <f>IF($E1942="","",IFERROR(INDEX('01_Cad_Pecas'!$I$2:$I$5000,MATCH($E1942,'01_Cad_Pecas'!$D$2:$D$5000,0)),IFERROR(INDEX('01_Cad_Pecas'!$I$2:$I$5000,MATCH(VALUE($E1942),'01_Cad_Pecas'!$D$2:$D$5000,0)),"")))</f>
        <v>6.7799999999999999E-2</v>
      </c>
      <c r="M1942" s="14">
        <f t="shared" si="258"/>
        <v>6.5255999999999998</v>
      </c>
      <c r="N1942" s="14">
        <v>46203</v>
      </c>
      <c r="O1942" s="9">
        <v>52</v>
      </c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1"/>
      <c r="AB1942" s="14" t="str">
        <f t="shared" si="259"/>
        <v>10199,10201|11 USINAGEM</v>
      </c>
      <c r="AC1942" t="str">
        <f t="shared" si="260"/>
        <v>|10199|10201|</v>
      </c>
      <c r="AD1942" t="str">
        <f t="shared" si="261"/>
        <v>11 USINAGEM</v>
      </c>
    </row>
    <row r="1943" spans="1:30" ht="24" customHeight="1" x14ac:dyDescent="0.35">
      <c r="A1943" s="37">
        <v>46203</v>
      </c>
      <c r="B1943" s="14" t="s">
        <v>3095</v>
      </c>
      <c r="C1943" s="14"/>
      <c r="D1943" s="14" t="s">
        <v>3048</v>
      </c>
      <c r="E1943" s="14" t="s">
        <v>3426</v>
      </c>
      <c r="F1943" s="14" t="s">
        <v>555</v>
      </c>
      <c r="G1943" s="14" t="s">
        <v>3048</v>
      </c>
      <c r="H1943" s="14" t="s">
        <v>3048</v>
      </c>
      <c r="I1943" s="9" t="s">
        <v>3048</v>
      </c>
      <c r="J1943" s="9">
        <v>52</v>
      </c>
      <c r="K1943" s="14">
        <f>IF($E1943="","",IFERROR(INDEX('01_Cad_Pecas'!$H$2:$H$5000,MATCH($E1943,'01_Cad_Pecas'!$D$2:$D$5000,0)),IFERROR(INDEX('01_Cad_Pecas'!$H$2:$H$5000,MATCH(VALUE($E1943),'01_Cad_Pecas'!$D$2:$D$5000,0)),"")))</f>
        <v>3</v>
      </c>
      <c r="L1943" s="14">
        <f>IF($E1943="","",IFERROR(INDEX('01_Cad_Pecas'!$I$2:$I$5000,MATCH($E1943,'01_Cad_Pecas'!$D$2:$D$5000,0)),IFERROR(INDEX('01_Cad_Pecas'!$I$2:$I$5000,MATCH(VALUE($E1943),'01_Cad_Pecas'!$D$2:$D$5000,0)),"")))</f>
        <v>6.7799999999999999E-2</v>
      </c>
      <c r="M1943" s="14">
        <f t="shared" si="258"/>
        <v>6.5255999999999998</v>
      </c>
      <c r="N1943" s="14">
        <v>46203</v>
      </c>
      <c r="O1943" s="9">
        <v>52</v>
      </c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1"/>
      <c r="AB1943" s="14" t="str">
        <f t="shared" si="259"/>
        <v>10199,10201|11 USINAGEM</v>
      </c>
      <c r="AC1943" t="str">
        <f t="shared" si="260"/>
        <v>|10199|10201|</v>
      </c>
      <c r="AD1943" t="str">
        <f t="shared" si="261"/>
        <v>11 USINAGEM</v>
      </c>
    </row>
    <row r="1944" spans="1:30" ht="24" customHeight="1" x14ac:dyDescent="0.35">
      <c r="A1944" s="37">
        <v>46203</v>
      </c>
      <c r="B1944" s="14" t="s">
        <v>3095</v>
      </c>
      <c r="C1944" s="14"/>
      <c r="D1944" s="14" t="s">
        <v>3048</v>
      </c>
      <c r="E1944" s="14" t="s">
        <v>3427</v>
      </c>
      <c r="F1944" s="14" t="s">
        <v>3180</v>
      </c>
      <c r="G1944" s="14" t="s">
        <v>3048</v>
      </c>
      <c r="H1944" s="14" t="s">
        <v>3048</v>
      </c>
      <c r="I1944" s="9" t="s">
        <v>3048</v>
      </c>
      <c r="J1944" s="9">
        <v>108</v>
      </c>
      <c r="K1944" s="14">
        <f>IF($E1944="","",IFERROR(INDEX('01_Cad_Pecas'!$H$2:$H$5000,MATCH($E1944,'01_Cad_Pecas'!$D$2:$D$5000,0)),IFERROR(INDEX('01_Cad_Pecas'!$H$2:$H$5000,MATCH(VALUE($E1944),'01_Cad_Pecas'!$D$2:$D$5000,0)),"")))</f>
        <v>3</v>
      </c>
      <c r="L1944" s="14">
        <f>IF($E1944="","",IFERROR(INDEX('01_Cad_Pecas'!$I$2:$I$5000,MATCH($E1944,'01_Cad_Pecas'!$D$2:$D$5000,0)),IFERROR(INDEX('01_Cad_Pecas'!$I$2:$I$5000,MATCH(VALUE($E1944),'01_Cad_Pecas'!$D$2:$D$5000,0)),"")))</f>
        <v>6.7799999999999999E-2</v>
      </c>
      <c r="M1944" s="14">
        <f t="shared" si="258"/>
        <v>10.3224</v>
      </c>
      <c r="N1944" s="14">
        <v>46203</v>
      </c>
      <c r="O1944" s="9">
        <v>108</v>
      </c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1"/>
      <c r="AB1944" s="14" t="str">
        <f t="shared" si="259"/>
        <v>10199,10201|11 USINAGEM</v>
      </c>
      <c r="AC1944" t="str">
        <f t="shared" si="260"/>
        <v>|10199|10201|</v>
      </c>
      <c r="AD1944" t="str">
        <f t="shared" si="261"/>
        <v>11 USINAGEM</v>
      </c>
    </row>
    <row r="1945" spans="1:30" ht="24" customHeight="1" x14ac:dyDescent="0.35">
      <c r="A1945" s="37">
        <v>46203</v>
      </c>
      <c r="B1945" s="14" t="s">
        <v>3095</v>
      </c>
      <c r="C1945" s="14"/>
      <c r="D1945" s="14" t="s">
        <v>3048</v>
      </c>
      <c r="E1945" s="14" t="s">
        <v>3428</v>
      </c>
      <c r="F1945" s="14" t="s">
        <v>3182</v>
      </c>
      <c r="G1945" s="14" t="s">
        <v>3048</v>
      </c>
      <c r="H1945" s="14" t="s">
        <v>3048</v>
      </c>
      <c r="I1945" s="9" t="s">
        <v>3048</v>
      </c>
      <c r="J1945" s="9">
        <v>108</v>
      </c>
      <c r="K1945" s="14">
        <f>IF($E1945="","",IFERROR(INDEX('01_Cad_Pecas'!$H$2:$H$5000,MATCH($E1945,'01_Cad_Pecas'!$D$2:$D$5000,0)),IFERROR(INDEX('01_Cad_Pecas'!$H$2:$H$5000,MATCH(VALUE($E1945),'01_Cad_Pecas'!$D$2:$D$5000,0)),"")))</f>
        <v>3</v>
      </c>
      <c r="L1945" s="14">
        <f>IF($E1945="","",IFERROR(INDEX('01_Cad_Pecas'!$I$2:$I$5000,MATCH($E1945,'01_Cad_Pecas'!$D$2:$D$5000,0)),IFERROR(INDEX('01_Cad_Pecas'!$I$2:$I$5000,MATCH(VALUE($E1945),'01_Cad_Pecas'!$D$2:$D$5000,0)),"")))</f>
        <v>6.7799999999999999E-2</v>
      </c>
      <c r="M1945" s="14">
        <f t="shared" si="258"/>
        <v>10.3224</v>
      </c>
      <c r="N1945" s="14">
        <v>46203</v>
      </c>
      <c r="O1945" s="9">
        <v>108</v>
      </c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1"/>
      <c r="AB1945" s="14" t="str">
        <f t="shared" si="259"/>
        <v>10199,10201|11 USINAGEM</v>
      </c>
      <c r="AC1945" t="str">
        <f t="shared" si="260"/>
        <v>|10199|10201|</v>
      </c>
      <c r="AD1945" t="str">
        <f t="shared" si="261"/>
        <v>11 USINAGEM</v>
      </c>
    </row>
    <row r="1946" spans="1:30" ht="24" customHeight="1" x14ac:dyDescent="0.35">
      <c r="A1946" s="37">
        <v>46203</v>
      </c>
      <c r="B1946" s="14" t="s">
        <v>3095</v>
      </c>
      <c r="C1946" s="14"/>
      <c r="D1946" s="14" t="s">
        <v>3048</v>
      </c>
      <c r="E1946" s="14" t="s">
        <v>3556</v>
      </c>
      <c r="F1946" s="14" t="s">
        <v>3267</v>
      </c>
      <c r="G1946" s="14" t="s">
        <v>3048</v>
      </c>
      <c r="H1946" s="14" t="s">
        <v>3048</v>
      </c>
      <c r="I1946" s="9" t="s">
        <v>3048</v>
      </c>
      <c r="J1946" s="9">
        <v>44</v>
      </c>
      <c r="K1946" s="14">
        <f>IF($E1946="","",IFERROR(INDEX('01_Cad_Pecas'!$H$2:$H$5000,MATCH($E1946,'01_Cad_Pecas'!$D$2:$D$5000,0)),IFERROR(INDEX('01_Cad_Pecas'!$H$2:$H$5000,MATCH(VALUE($E1946),'01_Cad_Pecas'!$D$2:$D$5000,0)),"")))</f>
        <v>1.1000000000000001</v>
      </c>
      <c r="L1946" s="14">
        <f>IF($E1946="","",IFERROR(INDEX('01_Cad_Pecas'!$I$2:$I$5000,MATCH($E1946,'01_Cad_Pecas'!$D$2:$D$5000,0)),IFERROR(INDEX('01_Cad_Pecas'!$I$2:$I$5000,MATCH(VALUE($E1946),'01_Cad_Pecas'!$D$2:$D$5000,0)),"")))</f>
        <v>9.375E-2</v>
      </c>
      <c r="M1946" s="14">
        <f t="shared" si="258"/>
        <v>5.2249999999999996</v>
      </c>
      <c r="N1946" s="14">
        <v>46203</v>
      </c>
      <c r="O1946" s="9">
        <v>44</v>
      </c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1"/>
      <c r="AB1946" s="14" t="str">
        <f t="shared" si="259"/>
        <v>10199,10201|11 USINAGEM</v>
      </c>
      <c r="AC1946" t="str">
        <f t="shared" si="260"/>
        <v>|10199|10201|</v>
      </c>
      <c r="AD1946" t="str">
        <f t="shared" si="261"/>
        <v>11 USINAGEM</v>
      </c>
    </row>
    <row r="1947" spans="1:30" ht="24" customHeight="1" x14ac:dyDescent="0.35">
      <c r="A1947" s="35">
        <v>46206</v>
      </c>
      <c r="B1947" s="14" t="s">
        <v>3091</v>
      </c>
      <c r="C1947" s="14"/>
      <c r="D1947" s="14" t="s">
        <v>3048</v>
      </c>
      <c r="E1947" s="14" t="s">
        <v>3597</v>
      </c>
      <c r="F1947" s="14" t="s">
        <v>3328</v>
      </c>
      <c r="G1947" s="14" t="s">
        <v>3048</v>
      </c>
      <c r="H1947" s="14" t="s">
        <v>3048</v>
      </c>
      <c r="I1947" s="9" t="s">
        <v>3048</v>
      </c>
      <c r="J1947" s="9">
        <v>514</v>
      </c>
      <c r="K1947" s="14">
        <f>IF($E1947="","",IFERROR(INDEX('01_Cad_Pecas'!$H$2:$H$5000,MATCH($E1947,'01_Cad_Pecas'!$D$2:$D$5000,0)),IFERROR(INDEX('01_Cad_Pecas'!$H$2:$H$5000,MATCH(VALUE($E1947),'01_Cad_Pecas'!$D$2:$D$5000,0)),"")))</f>
        <v>1.1000000000000001</v>
      </c>
      <c r="L1947" s="14">
        <f>IF($E1947="","",IFERROR(INDEX('01_Cad_Pecas'!$I$2:$I$5000,MATCH($E1947,'01_Cad_Pecas'!$D$2:$D$5000,0)),IFERROR(INDEX('01_Cad_Pecas'!$I$2:$I$5000,MATCH(VALUE($E1947),'01_Cad_Pecas'!$D$2:$D$5000,0)),"")))</f>
        <v>9.375E-2</v>
      </c>
      <c r="M1947" s="14">
        <f t="shared" si="258"/>
        <v>49.287500000000001</v>
      </c>
      <c r="N1947" s="14">
        <v>46205</v>
      </c>
      <c r="O1947" s="9">
        <v>514</v>
      </c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1"/>
      <c r="AB1947" s="14" t="str">
        <f t="shared" si="259"/>
        <v>10200,10202,10205|11 USINAGEM</v>
      </c>
      <c r="AC1947" t="str">
        <f t="shared" si="260"/>
        <v>|10200|10202|10205|</v>
      </c>
      <c r="AD1947" t="str">
        <f t="shared" si="261"/>
        <v>11 USINAGEM</v>
      </c>
    </row>
    <row r="1948" spans="1:30" ht="24" customHeight="1" x14ac:dyDescent="0.35">
      <c r="A1948" s="35">
        <v>46206</v>
      </c>
      <c r="B1948" s="14" t="s">
        <v>3091</v>
      </c>
      <c r="C1948" s="14"/>
      <c r="D1948" s="14" t="s">
        <v>3048</v>
      </c>
      <c r="E1948" s="14" t="s">
        <v>3557</v>
      </c>
      <c r="F1948" s="14" t="s">
        <v>3558</v>
      </c>
      <c r="G1948" s="14" t="s">
        <v>3048</v>
      </c>
      <c r="H1948" s="14" t="s">
        <v>3048</v>
      </c>
      <c r="I1948" s="9" t="s">
        <v>3048</v>
      </c>
      <c r="J1948" s="9">
        <v>2</v>
      </c>
      <c r="K1948" s="14">
        <f>IF($E1948="","",IFERROR(INDEX('01_Cad_Pecas'!$H$2:$H$5000,MATCH($E1948,'01_Cad_Pecas'!$D$2:$D$5000,0)),IFERROR(INDEX('01_Cad_Pecas'!$H$2:$H$5000,MATCH(VALUE($E1948),'01_Cad_Pecas'!$D$2:$D$5000,0)),"")))</f>
        <v>1.1000000000000001</v>
      </c>
      <c r="L1948" s="14">
        <f>IF($E1948="","",IFERROR(INDEX('01_Cad_Pecas'!$I$2:$I$5000,MATCH($E1948,'01_Cad_Pecas'!$D$2:$D$5000,0)),IFERROR(INDEX('01_Cad_Pecas'!$I$2:$I$5000,MATCH(VALUE($E1948),'01_Cad_Pecas'!$D$2:$D$5000,0)),"")))</f>
        <v>9.375E-2</v>
      </c>
      <c r="M1948" s="14">
        <f t="shared" si="258"/>
        <v>1.2875000000000001</v>
      </c>
      <c r="N1948" s="14"/>
      <c r="O1948" s="9">
        <v>2</v>
      </c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1"/>
      <c r="AB1948" s="14" t="str">
        <f t="shared" si="259"/>
        <v>10200,10202,10205|11 USINAGEM</v>
      </c>
      <c r="AC1948" t="str">
        <f t="shared" si="260"/>
        <v>|10200|10202|10205|</v>
      </c>
      <c r="AD1948" t="str">
        <f t="shared" si="261"/>
        <v>11 USINAGEM</v>
      </c>
    </row>
    <row r="1949" spans="1:30" ht="24" customHeight="1" x14ac:dyDescent="0.35">
      <c r="A1949" s="35">
        <v>46206</v>
      </c>
      <c r="B1949" s="14" t="s">
        <v>3091</v>
      </c>
      <c r="C1949" s="14"/>
      <c r="D1949" s="14" t="s">
        <v>3048</v>
      </c>
      <c r="E1949" s="14" t="s">
        <v>3560</v>
      </c>
      <c r="F1949" s="14" t="s">
        <v>3274</v>
      </c>
      <c r="G1949" s="14" t="s">
        <v>3048</v>
      </c>
      <c r="H1949" s="14" t="s">
        <v>3048</v>
      </c>
      <c r="I1949" s="9" t="s">
        <v>3048</v>
      </c>
      <c r="J1949" s="9">
        <v>4</v>
      </c>
      <c r="K1949" s="14">
        <f>IF($E1949="","",IFERROR(INDEX('01_Cad_Pecas'!$H$2:$H$5000,MATCH($E1949,'01_Cad_Pecas'!$D$2:$D$5000,0)),IFERROR(INDEX('01_Cad_Pecas'!$H$2:$H$5000,MATCH(VALUE($E1949),'01_Cad_Pecas'!$D$2:$D$5000,0)),"")))</f>
        <v>1.1000000000000001</v>
      </c>
      <c r="L1949" s="14">
        <f>IF($E1949="","",IFERROR(INDEX('01_Cad_Pecas'!$I$2:$I$5000,MATCH($E1949,'01_Cad_Pecas'!$D$2:$D$5000,0)),IFERROR(INDEX('01_Cad_Pecas'!$I$2:$I$5000,MATCH(VALUE($E1949),'01_Cad_Pecas'!$D$2:$D$5000,0)),"")))</f>
        <v>9.375E-2</v>
      </c>
      <c r="M1949" s="14">
        <f t="shared" si="258"/>
        <v>1.4750000000000001</v>
      </c>
      <c r="N1949" s="14"/>
      <c r="O1949" s="9">
        <v>4</v>
      </c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1"/>
      <c r="AB1949" s="14" t="str">
        <f t="shared" si="259"/>
        <v>10200,10202,10205|11 USINAGEM</v>
      </c>
      <c r="AC1949" t="str">
        <f t="shared" si="260"/>
        <v>|10200|10202|10205|</v>
      </c>
      <c r="AD1949" t="str">
        <f t="shared" si="261"/>
        <v>11 USINAGEM</v>
      </c>
    </row>
    <row r="1950" spans="1:30" ht="24" customHeight="1" x14ac:dyDescent="0.35">
      <c r="A1950" s="35">
        <v>46206</v>
      </c>
      <c r="B1950" s="14" t="s">
        <v>3091</v>
      </c>
      <c r="C1950" s="14"/>
      <c r="D1950" s="14" t="s">
        <v>3048</v>
      </c>
      <c r="E1950" s="14" t="s">
        <v>3561</v>
      </c>
      <c r="F1950" s="14" t="s">
        <v>3562</v>
      </c>
      <c r="G1950" s="14" t="s">
        <v>3048</v>
      </c>
      <c r="H1950" s="14" t="s">
        <v>3048</v>
      </c>
      <c r="I1950" s="9" t="s">
        <v>3048</v>
      </c>
      <c r="J1950" s="9">
        <v>4</v>
      </c>
      <c r="K1950" s="14">
        <f>IF($E1950="","",IFERROR(INDEX('01_Cad_Pecas'!$H$2:$H$5000,MATCH($E1950,'01_Cad_Pecas'!$D$2:$D$5000,0)),IFERROR(INDEX('01_Cad_Pecas'!$H$2:$H$5000,MATCH(VALUE($E1950),'01_Cad_Pecas'!$D$2:$D$5000,0)),"")))</f>
        <v>1.1000000000000001</v>
      </c>
      <c r="L1950" s="14">
        <f>IF($E1950="","",IFERROR(INDEX('01_Cad_Pecas'!$I$2:$I$5000,MATCH($E1950,'01_Cad_Pecas'!$D$2:$D$5000,0)),IFERROR(INDEX('01_Cad_Pecas'!$I$2:$I$5000,MATCH(VALUE($E1950),'01_Cad_Pecas'!$D$2:$D$5000,0)),"")))</f>
        <v>9.375E-2</v>
      </c>
      <c r="M1950" s="14">
        <f t="shared" si="258"/>
        <v>1.4750000000000001</v>
      </c>
      <c r="N1950" s="14"/>
      <c r="O1950" s="9">
        <v>4</v>
      </c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1"/>
      <c r="AB1950" s="14" t="str">
        <f t="shared" si="259"/>
        <v>10200,10202,10205|11 USINAGEM</v>
      </c>
      <c r="AC1950" t="str">
        <f t="shared" si="260"/>
        <v>|10200|10202|10205|</v>
      </c>
      <c r="AD1950" t="str">
        <f t="shared" si="261"/>
        <v>11 USINAGEM</v>
      </c>
    </row>
    <row r="1951" spans="1:30" ht="24" customHeight="1" x14ac:dyDescent="0.35">
      <c r="A1951" s="35">
        <v>46206</v>
      </c>
      <c r="B1951" s="14" t="s">
        <v>3091</v>
      </c>
      <c r="C1951" s="14"/>
      <c r="D1951" s="14" t="s">
        <v>3048</v>
      </c>
      <c r="E1951" s="14" t="s">
        <v>3432</v>
      </c>
      <c r="F1951" s="14" t="s">
        <v>3205</v>
      </c>
      <c r="G1951" s="14" t="s">
        <v>3048</v>
      </c>
      <c r="H1951" s="14" t="s">
        <v>3048</v>
      </c>
      <c r="I1951" s="9" t="s">
        <v>3048</v>
      </c>
      <c r="J1951" s="9">
        <v>6</v>
      </c>
      <c r="K1951" s="14">
        <f>IF($E1951="","",IFERROR(INDEX('01_Cad_Pecas'!$H$2:$H$5000,MATCH($E1951,'01_Cad_Pecas'!$D$2:$D$5000,0)),IFERROR(INDEX('01_Cad_Pecas'!$H$2:$H$5000,MATCH(VALUE($E1951),'01_Cad_Pecas'!$D$2:$D$5000,0)),"")))</f>
        <v>1.1000000000000001</v>
      </c>
      <c r="L1951" s="14">
        <f>IF($E1951="","",IFERROR(INDEX('01_Cad_Pecas'!$I$2:$I$5000,MATCH($E1951,'01_Cad_Pecas'!$D$2:$D$5000,0)),IFERROR(INDEX('01_Cad_Pecas'!$I$2:$I$5000,MATCH(VALUE($E1951),'01_Cad_Pecas'!$D$2:$D$5000,0)),"")))</f>
        <v>9.375E-2</v>
      </c>
      <c r="M1951" s="14">
        <f t="shared" si="258"/>
        <v>1.6625000000000001</v>
      </c>
      <c r="N1951" s="14"/>
      <c r="O1951" s="9">
        <v>6</v>
      </c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1"/>
      <c r="AB1951" s="14" t="str">
        <f t="shared" si="259"/>
        <v>10200,10202,10205|11 USINAGEM</v>
      </c>
      <c r="AC1951" t="str">
        <f t="shared" si="260"/>
        <v>|10200|10202|10205|</v>
      </c>
      <c r="AD1951" t="str">
        <f t="shared" si="261"/>
        <v>11 USINAGEM</v>
      </c>
    </row>
    <row r="1952" spans="1:30" ht="24" customHeight="1" x14ac:dyDescent="0.35">
      <c r="A1952" s="35">
        <v>46206</v>
      </c>
      <c r="B1952" s="14" t="s">
        <v>3091</v>
      </c>
      <c r="C1952" s="14"/>
      <c r="D1952" s="14" t="s">
        <v>3048</v>
      </c>
      <c r="E1952" s="14" t="s">
        <v>3565</v>
      </c>
      <c r="F1952" s="14" t="s">
        <v>1615</v>
      </c>
      <c r="G1952" s="14" t="s">
        <v>3048</v>
      </c>
      <c r="H1952" s="14" t="s">
        <v>3048</v>
      </c>
      <c r="I1952" s="9" t="s">
        <v>3048</v>
      </c>
      <c r="J1952" s="9">
        <v>20</v>
      </c>
      <c r="K1952" s="14">
        <f>IF($E1952="","",IFERROR(INDEX('01_Cad_Pecas'!$H$2:$H$5000,MATCH($E1952,'01_Cad_Pecas'!$D$2:$D$5000,0)),IFERROR(INDEX('01_Cad_Pecas'!$H$2:$H$5000,MATCH(VALUE($E1952),'01_Cad_Pecas'!$D$2:$D$5000,0)),"")))</f>
        <v>1.1000000000000001</v>
      </c>
      <c r="L1952" s="14">
        <f>IF($E1952="","",IFERROR(INDEX('01_Cad_Pecas'!$I$2:$I$5000,MATCH($E1952,'01_Cad_Pecas'!$D$2:$D$5000,0)),IFERROR(INDEX('01_Cad_Pecas'!$I$2:$I$5000,MATCH(VALUE($E1952),'01_Cad_Pecas'!$D$2:$D$5000,0)),"")))</f>
        <v>9.375E-2</v>
      </c>
      <c r="M1952" s="14">
        <f t="shared" si="258"/>
        <v>2.9750000000000001</v>
      </c>
      <c r="N1952" s="14"/>
      <c r="O1952" s="9">
        <v>20</v>
      </c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1"/>
      <c r="AB1952" s="14" t="str">
        <f t="shared" si="259"/>
        <v>10200,10202,10205|11 USINAGEM</v>
      </c>
      <c r="AC1952" t="str">
        <f t="shared" si="260"/>
        <v>|10200|10202|10205|</v>
      </c>
      <c r="AD1952" t="str">
        <f t="shared" si="261"/>
        <v>11 USINAGEM</v>
      </c>
    </row>
    <row r="1953" spans="1:30" ht="24" customHeight="1" x14ac:dyDescent="0.35">
      <c r="A1953" s="35">
        <v>46206</v>
      </c>
      <c r="B1953" s="14" t="s">
        <v>3091</v>
      </c>
      <c r="C1953" s="14"/>
      <c r="D1953" s="14" t="s">
        <v>3048</v>
      </c>
      <c r="E1953" s="14" t="s">
        <v>3408</v>
      </c>
      <c r="F1953" s="14" t="s">
        <v>2939</v>
      </c>
      <c r="G1953" s="14" t="s">
        <v>3048</v>
      </c>
      <c r="H1953" s="14" t="s">
        <v>3048</v>
      </c>
      <c r="I1953" s="9" t="s">
        <v>3048</v>
      </c>
      <c r="J1953" s="9">
        <v>146</v>
      </c>
      <c r="K1953" s="14">
        <f>IF($E1953="","",IFERROR(INDEX('01_Cad_Pecas'!$H$2:$H$5000,MATCH($E1953,'01_Cad_Pecas'!$D$2:$D$5000,0)),IFERROR(INDEX('01_Cad_Pecas'!$H$2:$H$5000,MATCH(VALUE($E1953),'01_Cad_Pecas'!$D$2:$D$5000,0)),"")))</f>
        <v>3</v>
      </c>
      <c r="L1953" s="14">
        <f>IF($E1953="","",IFERROR(INDEX('01_Cad_Pecas'!$I$2:$I$5000,MATCH($E1953,'01_Cad_Pecas'!$D$2:$D$5000,0)),IFERROR(INDEX('01_Cad_Pecas'!$I$2:$I$5000,MATCH(VALUE($E1953),'01_Cad_Pecas'!$D$2:$D$5000,0)),"")))</f>
        <v>6.7799999999999999E-2</v>
      </c>
      <c r="M1953" s="14">
        <f t="shared" si="258"/>
        <v>12.8988</v>
      </c>
      <c r="N1953" s="14"/>
      <c r="O1953" s="9">
        <v>146</v>
      </c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  <c r="AA1953" s="11"/>
      <c r="AB1953" s="14" t="str">
        <f t="shared" si="259"/>
        <v>10200,10202,10205|11 USINAGEM</v>
      </c>
      <c r="AC1953" t="str">
        <f t="shared" si="260"/>
        <v>|10200|10202|10205|</v>
      </c>
      <c r="AD1953" t="str">
        <f t="shared" si="261"/>
        <v>11 USINAGEM</v>
      </c>
    </row>
    <row r="1954" spans="1:30" ht="24" customHeight="1" x14ac:dyDescent="0.35">
      <c r="A1954" s="35">
        <v>46206</v>
      </c>
      <c r="B1954" s="14" t="s">
        <v>3091</v>
      </c>
      <c r="C1954" s="14"/>
      <c r="D1954" s="14" t="s">
        <v>3048</v>
      </c>
      <c r="E1954" s="14" t="s">
        <v>3568</v>
      </c>
      <c r="F1954" s="14" t="s">
        <v>3277</v>
      </c>
      <c r="G1954" s="14" t="s">
        <v>3048</v>
      </c>
      <c r="H1954" s="14" t="s">
        <v>3048</v>
      </c>
      <c r="I1954" s="9" t="s">
        <v>3048</v>
      </c>
      <c r="J1954" s="9">
        <v>6</v>
      </c>
      <c r="K1954" s="14">
        <f>IF($E1954="","",IFERROR(INDEX('01_Cad_Pecas'!$H$2:$H$5000,MATCH($E1954,'01_Cad_Pecas'!$D$2:$D$5000,0)),IFERROR(INDEX('01_Cad_Pecas'!$H$2:$H$5000,MATCH(VALUE($E1954),'01_Cad_Pecas'!$D$2:$D$5000,0)),"")))</f>
        <v>1.1000000000000001</v>
      </c>
      <c r="L1954" s="14">
        <f>IF($E1954="","",IFERROR(INDEX('01_Cad_Pecas'!$I$2:$I$5000,MATCH($E1954,'01_Cad_Pecas'!$D$2:$D$5000,0)),IFERROR(INDEX('01_Cad_Pecas'!$I$2:$I$5000,MATCH(VALUE($E1954),'01_Cad_Pecas'!$D$2:$D$5000,0)),"")))</f>
        <v>9.375E-2</v>
      </c>
      <c r="M1954" s="14">
        <f t="shared" si="258"/>
        <v>1.6625000000000001</v>
      </c>
      <c r="N1954" s="14"/>
      <c r="O1954" s="9">
        <v>6</v>
      </c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1"/>
      <c r="AB1954" s="14" t="str">
        <f t="shared" si="259"/>
        <v>10200,10202,10205|11 USINAGEM</v>
      </c>
      <c r="AC1954" t="str">
        <f t="shared" si="260"/>
        <v>|10200|10202|10205|</v>
      </c>
      <c r="AD1954" t="str">
        <f t="shared" si="261"/>
        <v>11 USINAGEM</v>
      </c>
    </row>
    <row r="1955" spans="1:30" ht="24" customHeight="1" x14ac:dyDescent="0.35">
      <c r="A1955" s="35">
        <v>46206</v>
      </c>
      <c r="B1955" s="14" t="s">
        <v>3091</v>
      </c>
      <c r="C1955" s="14"/>
      <c r="D1955" s="14" t="s">
        <v>3048</v>
      </c>
      <c r="E1955" s="14" t="s">
        <v>3547</v>
      </c>
      <c r="F1955" s="14" t="s">
        <v>3548</v>
      </c>
      <c r="G1955" s="14" t="s">
        <v>3048</v>
      </c>
      <c r="H1955" s="14" t="s">
        <v>3048</v>
      </c>
      <c r="I1955" s="9" t="s">
        <v>3048</v>
      </c>
      <c r="J1955" s="9">
        <v>2</v>
      </c>
      <c r="K1955" s="14">
        <f>IF($E1955="","",IFERROR(INDEX('01_Cad_Pecas'!$H$2:$H$5000,MATCH($E1955,'01_Cad_Pecas'!$D$2:$D$5000,0)),IFERROR(INDEX('01_Cad_Pecas'!$H$2:$H$5000,MATCH(VALUE($E1955),'01_Cad_Pecas'!$D$2:$D$5000,0)),"")))</f>
        <v>1.1000000000000001</v>
      </c>
      <c r="L1955" s="14">
        <f>IF($E1955="","",IFERROR(INDEX('01_Cad_Pecas'!$I$2:$I$5000,MATCH($E1955,'01_Cad_Pecas'!$D$2:$D$5000,0)),IFERROR(INDEX('01_Cad_Pecas'!$I$2:$I$5000,MATCH(VALUE($E1955),'01_Cad_Pecas'!$D$2:$D$5000,0)),"")))</f>
        <v>9.375E-2</v>
      </c>
      <c r="M1955" s="14">
        <f t="shared" si="258"/>
        <v>1.2875000000000001</v>
      </c>
      <c r="N1955" s="14"/>
      <c r="O1955" s="9">
        <v>2</v>
      </c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1"/>
      <c r="AB1955" s="14" t="str">
        <f t="shared" si="259"/>
        <v>10200,10202,10205|11 USINAGEM</v>
      </c>
      <c r="AC1955" t="str">
        <f t="shared" si="260"/>
        <v>|10200|10202|10205|</v>
      </c>
      <c r="AD1955" t="str">
        <f t="shared" si="261"/>
        <v>11 USINAGEM</v>
      </c>
    </row>
    <row r="1956" spans="1:30" ht="24" customHeight="1" x14ac:dyDescent="0.35">
      <c r="A1956" s="35">
        <v>46206</v>
      </c>
      <c r="B1956" s="14" t="s">
        <v>3091</v>
      </c>
      <c r="C1956" s="14"/>
      <c r="D1956" s="14" t="s">
        <v>3048</v>
      </c>
      <c r="E1956" s="14" t="s">
        <v>3549</v>
      </c>
      <c r="F1956" s="14" t="s">
        <v>3263</v>
      </c>
      <c r="G1956" s="14" t="s">
        <v>3048</v>
      </c>
      <c r="H1956" s="14" t="s">
        <v>3048</v>
      </c>
      <c r="I1956" s="9" t="s">
        <v>3048</v>
      </c>
      <c r="J1956" s="9">
        <v>6</v>
      </c>
      <c r="K1956" s="14">
        <f>IF($E1956="","",IFERROR(INDEX('01_Cad_Pecas'!$H$2:$H$5000,MATCH($E1956,'01_Cad_Pecas'!$D$2:$D$5000,0)),IFERROR(INDEX('01_Cad_Pecas'!$H$2:$H$5000,MATCH(VALUE($E1956),'01_Cad_Pecas'!$D$2:$D$5000,0)),"")))</f>
        <v>1.1000000000000001</v>
      </c>
      <c r="L1956" s="14">
        <f>IF($E1956="","",IFERROR(INDEX('01_Cad_Pecas'!$I$2:$I$5000,MATCH($E1956,'01_Cad_Pecas'!$D$2:$D$5000,0)),IFERROR(INDEX('01_Cad_Pecas'!$I$2:$I$5000,MATCH(VALUE($E1956),'01_Cad_Pecas'!$D$2:$D$5000,0)),"")))</f>
        <v>9.375E-2</v>
      </c>
      <c r="M1956" s="14">
        <f t="shared" si="258"/>
        <v>1.6625000000000001</v>
      </c>
      <c r="N1956" s="14"/>
      <c r="O1956" s="9">
        <v>6</v>
      </c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1"/>
      <c r="AB1956" s="14" t="str">
        <f t="shared" si="259"/>
        <v>10200,10202,10205|11 USINAGEM</v>
      </c>
      <c r="AC1956" t="str">
        <f t="shared" si="260"/>
        <v>|10200|10202|10205|</v>
      </c>
      <c r="AD1956" t="str">
        <f t="shared" si="261"/>
        <v>11 USINAGEM</v>
      </c>
    </row>
    <row r="1957" spans="1:30" ht="24" customHeight="1" x14ac:dyDescent="0.35">
      <c r="A1957" s="35">
        <v>46206</v>
      </c>
      <c r="B1957" s="14" t="s">
        <v>3091</v>
      </c>
      <c r="C1957" s="14"/>
      <c r="D1957" s="14" t="s">
        <v>3048</v>
      </c>
      <c r="E1957" s="14" t="s">
        <v>3550</v>
      </c>
      <c r="F1957" s="14" t="s">
        <v>3264</v>
      </c>
      <c r="G1957" s="14" t="s">
        <v>3048</v>
      </c>
      <c r="H1957" s="14" t="s">
        <v>3048</v>
      </c>
      <c r="I1957" s="9" t="s">
        <v>3048</v>
      </c>
      <c r="J1957" s="9">
        <v>6</v>
      </c>
      <c r="K1957" s="14">
        <f>IF($E1957="","",IFERROR(INDEX('01_Cad_Pecas'!$H$2:$H$5000,MATCH($E1957,'01_Cad_Pecas'!$D$2:$D$5000,0)),IFERROR(INDEX('01_Cad_Pecas'!$H$2:$H$5000,MATCH(VALUE($E1957),'01_Cad_Pecas'!$D$2:$D$5000,0)),"")))</f>
        <v>1.1000000000000001</v>
      </c>
      <c r="L1957" s="14">
        <f>IF($E1957="","",IFERROR(INDEX('01_Cad_Pecas'!$I$2:$I$5000,MATCH($E1957,'01_Cad_Pecas'!$D$2:$D$5000,0)),IFERROR(INDEX('01_Cad_Pecas'!$I$2:$I$5000,MATCH(VALUE($E1957),'01_Cad_Pecas'!$D$2:$D$5000,0)),"")))</f>
        <v>9.375E-2</v>
      </c>
      <c r="M1957" s="14">
        <f t="shared" si="258"/>
        <v>1.6625000000000001</v>
      </c>
      <c r="N1957" s="14"/>
      <c r="O1957" s="9">
        <v>6</v>
      </c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1"/>
      <c r="AB1957" s="14" t="str">
        <f t="shared" si="259"/>
        <v>10200,10202,10205|11 USINAGEM</v>
      </c>
      <c r="AC1957" t="str">
        <f t="shared" si="260"/>
        <v>|10200|10202|10205|</v>
      </c>
      <c r="AD1957" t="str">
        <f t="shared" si="261"/>
        <v>11 USINAGEM</v>
      </c>
    </row>
    <row r="1958" spans="1:30" ht="24" customHeight="1" x14ac:dyDescent="0.35">
      <c r="A1958" s="35">
        <v>46206</v>
      </c>
      <c r="B1958" s="14" t="s">
        <v>3091</v>
      </c>
      <c r="C1958" s="14"/>
      <c r="D1958" s="14" t="s">
        <v>3048</v>
      </c>
      <c r="E1958" s="14" t="s">
        <v>3551</v>
      </c>
      <c r="F1958" s="14" t="s">
        <v>3265</v>
      </c>
      <c r="G1958" s="14" t="s">
        <v>3048</v>
      </c>
      <c r="H1958" s="14" t="s">
        <v>3048</v>
      </c>
      <c r="I1958" s="9" t="s">
        <v>3048</v>
      </c>
      <c r="J1958" s="9">
        <v>12</v>
      </c>
      <c r="K1958" s="14">
        <f>IF($E1958="","",IFERROR(INDEX('01_Cad_Pecas'!$H$2:$H$5000,MATCH($E1958,'01_Cad_Pecas'!$D$2:$D$5000,0)),IFERROR(INDEX('01_Cad_Pecas'!$H$2:$H$5000,MATCH(VALUE($E1958),'01_Cad_Pecas'!$D$2:$D$5000,0)),"")))</f>
        <v>1.1000000000000001</v>
      </c>
      <c r="L1958" s="14">
        <f>IF($E1958="","",IFERROR(INDEX('01_Cad_Pecas'!$I$2:$I$5000,MATCH($E1958,'01_Cad_Pecas'!$D$2:$D$5000,0)),IFERROR(INDEX('01_Cad_Pecas'!$I$2:$I$5000,MATCH(VALUE($E1958),'01_Cad_Pecas'!$D$2:$D$5000,0)),"")))</f>
        <v>9.375E-2</v>
      </c>
      <c r="M1958" s="14">
        <f t="shared" si="258"/>
        <v>2.2250000000000001</v>
      </c>
      <c r="N1958" s="14"/>
      <c r="O1958" s="9">
        <v>12</v>
      </c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  <c r="AA1958" s="11"/>
      <c r="AB1958" s="14" t="str">
        <f t="shared" si="259"/>
        <v>10200,10202,10205|11 USINAGEM</v>
      </c>
      <c r="AC1958" t="str">
        <f t="shared" si="260"/>
        <v>|10200|10202|10205|</v>
      </c>
      <c r="AD1958" t="str">
        <f t="shared" si="261"/>
        <v>11 USINAGEM</v>
      </c>
    </row>
    <row r="1959" spans="1:30" ht="24" customHeight="1" x14ac:dyDescent="0.35">
      <c r="A1959" s="35">
        <v>46206</v>
      </c>
      <c r="B1959" s="14" t="s">
        <v>3091</v>
      </c>
      <c r="C1959" s="14"/>
      <c r="D1959" s="14" t="s">
        <v>3048</v>
      </c>
      <c r="E1959" s="14" t="s">
        <v>3552</v>
      </c>
      <c r="F1959" s="14" t="s">
        <v>3266</v>
      </c>
      <c r="G1959" s="14" t="s">
        <v>3048</v>
      </c>
      <c r="H1959" s="14" t="s">
        <v>3048</v>
      </c>
      <c r="I1959" s="9" t="s">
        <v>3048</v>
      </c>
      <c r="J1959" s="9">
        <v>6</v>
      </c>
      <c r="K1959" s="14">
        <f>IF($E1959="","",IFERROR(INDEX('01_Cad_Pecas'!$H$2:$H$5000,MATCH($E1959,'01_Cad_Pecas'!$D$2:$D$5000,0)),IFERROR(INDEX('01_Cad_Pecas'!$H$2:$H$5000,MATCH(VALUE($E1959),'01_Cad_Pecas'!$D$2:$D$5000,0)),"")))</f>
        <v>1.1000000000000001</v>
      </c>
      <c r="L1959" s="14">
        <f>IF($E1959="","",IFERROR(INDEX('01_Cad_Pecas'!$I$2:$I$5000,MATCH($E1959,'01_Cad_Pecas'!$D$2:$D$5000,0)),IFERROR(INDEX('01_Cad_Pecas'!$I$2:$I$5000,MATCH(VALUE($E1959),'01_Cad_Pecas'!$D$2:$D$5000,0)),"")))</f>
        <v>9.375E-2</v>
      </c>
      <c r="M1959" s="14">
        <f t="shared" si="258"/>
        <v>1.6625000000000001</v>
      </c>
      <c r="N1959" s="14"/>
      <c r="O1959" s="9">
        <v>6</v>
      </c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  <c r="AA1959" s="11"/>
      <c r="AB1959" s="14" t="str">
        <f t="shared" si="259"/>
        <v>10200,10202,10205|11 USINAGEM</v>
      </c>
      <c r="AC1959" t="str">
        <f t="shared" si="260"/>
        <v>|10200|10202|10205|</v>
      </c>
      <c r="AD1959" t="str">
        <f t="shared" si="261"/>
        <v>11 USINAGEM</v>
      </c>
    </row>
    <row r="1960" spans="1:30" ht="24" customHeight="1" x14ac:dyDescent="0.35">
      <c r="A1960" s="35">
        <v>46206</v>
      </c>
      <c r="B1960" s="14" t="s">
        <v>3091</v>
      </c>
      <c r="C1960" s="14"/>
      <c r="D1960" s="14" t="s">
        <v>3048</v>
      </c>
      <c r="E1960" s="14" t="s">
        <v>3411</v>
      </c>
      <c r="F1960" s="14" t="s">
        <v>3190</v>
      </c>
      <c r="G1960" s="14" t="s">
        <v>3048</v>
      </c>
      <c r="H1960" s="14" t="s">
        <v>3048</v>
      </c>
      <c r="I1960" s="9" t="s">
        <v>3048</v>
      </c>
      <c r="J1960" s="9">
        <v>24</v>
      </c>
      <c r="K1960" s="14">
        <f>IF($E1960="","",IFERROR(INDEX('01_Cad_Pecas'!$H$2:$H$5000,MATCH($E1960,'01_Cad_Pecas'!$D$2:$D$5000,0)),IFERROR(INDEX('01_Cad_Pecas'!$H$2:$H$5000,MATCH(VALUE($E1960),'01_Cad_Pecas'!$D$2:$D$5000,0)),"")))</f>
        <v>3</v>
      </c>
      <c r="L1960" s="14">
        <f>IF($E1960="","",IFERROR(INDEX('01_Cad_Pecas'!$I$2:$I$5000,MATCH($E1960,'01_Cad_Pecas'!$D$2:$D$5000,0)),IFERROR(INDEX('01_Cad_Pecas'!$I$2:$I$5000,MATCH(VALUE($E1960),'01_Cad_Pecas'!$D$2:$D$5000,0)),"")))</f>
        <v>6.7799999999999999E-2</v>
      </c>
      <c r="M1960" s="14">
        <f t="shared" si="258"/>
        <v>4.6272000000000002</v>
      </c>
      <c r="N1960" s="14"/>
      <c r="O1960" s="9">
        <v>24</v>
      </c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1"/>
      <c r="AB1960" s="14" t="str">
        <f t="shared" si="259"/>
        <v>10200,10202,10205|11 USINAGEM</v>
      </c>
      <c r="AC1960" t="str">
        <f t="shared" si="260"/>
        <v>|10200|10202|10205|</v>
      </c>
      <c r="AD1960" t="str">
        <f t="shared" si="261"/>
        <v>11 USINAGEM</v>
      </c>
    </row>
    <row r="1961" spans="1:30" ht="24" customHeight="1" x14ac:dyDescent="0.35">
      <c r="A1961" s="35">
        <v>46206</v>
      </c>
      <c r="B1961" s="14" t="s">
        <v>3091</v>
      </c>
      <c r="C1961" s="14"/>
      <c r="D1961" s="14" t="s">
        <v>3048</v>
      </c>
      <c r="E1961" s="14" t="s">
        <v>3500</v>
      </c>
      <c r="F1961" s="14" t="s">
        <v>3501</v>
      </c>
      <c r="G1961" s="14" t="s">
        <v>3048</v>
      </c>
      <c r="H1961" s="14" t="s">
        <v>3048</v>
      </c>
      <c r="I1961" s="9" t="s">
        <v>3048</v>
      </c>
      <c r="J1961" s="9">
        <v>8</v>
      </c>
      <c r="K1961" s="14">
        <f>IF($E1961="","",IFERROR(INDEX('01_Cad_Pecas'!$H$2:$H$5000,MATCH($E1961,'01_Cad_Pecas'!$D$2:$D$5000,0)),IFERROR(INDEX('01_Cad_Pecas'!$H$2:$H$5000,MATCH(VALUE($E1961),'01_Cad_Pecas'!$D$2:$D$5000,0)),"")))</f>
        <v>1.1000000000000001</v>
      </c>
      <c r="L1961" s="14">
        <f>IF($E1961="","",IFERROR(INDEX('01_Cad_Pecas'!$I$2:$I$5000,MATCH($E1961,'01_Cad_Pecas'!$D$2:$D$5000,0)),IFERROR(INDEX('01_Cad_Pecas'!$I$2:$I$5000,MATCH(VALUE($E1961),'01_Cad_Pecas'!$D$2:$D$5000,0)),"")))</f>
        <v>9.375E-2</v>
      </c>
      <c r="M1961" s="14">
        <f t="shared" si="258"/>
        <v>1.85</v>
      </c>
      <c r="N1961" s="14"/>
      <c r="O1961" s="9">
        <v>8</v>
      </c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1"/>
      <c r="AB1961" s="14" t="str">
        <f t="shared" si="259"/>
        <v>10200,10202,10205|11 USINAGEM</v>
      </c>
      <c r="AC1961" t="str">
        <f t="shared" si="260"/>
        <v>|10200|10202|10205|</v>
      </c>
      <c r="AD1961" t="str">
        <f t="shared" si="261"/>
        <v>11 USINAGEM</v>
      </c>
    </row>
    <row r="1962" spans="1:30" ht="24" customHeight="1" x14ac:dyDescent="0.35">
      <c r="A1962" s="35">
        <v>46206</v>
      </c>
      <c r="B1962" s="14" t="s">
        <v>3091</v>
      </c>
      <c r="C1962" s="14"/>
      <c r="D1962" s="14" t="s">
        <v>3048</v>
      </c>
      <c r="E1962" s="14" t="s">
        <v>3588</v>
      </c>
      <c r="F1962" s="14" t="s">
        <v>3589</v>
      </c>
      <c r="G1962" s="14" t="s">
        <v>3048</v>
      </c>
      <c r="H1962" s="14" t="s">
        <v>3048</v>
      </c>
      <c r="I1962" s="9" t="s">
        <v>3048</v>
      </c>
      <c r="J1962" s="9">
        <v>4</v>
      </c>
      <c r="K1962" s="14">
        <f>IF($E1962="","",IFERROR(INDEX('01_Cad_Pecas'!$H$2:$H$5000,MATCH($E1962,'01_Cad_Pecas'!$D$2:$D$5000,0)),IFERROR(INDEX('01_Cad_Pecas'!$H$2:$H$5000,MATCH(VALUE($E1962),'01_Cad_Pecas'!$D$2:$D$5000,0)),"")))</f>
        <v>1.1000000000000001</v>
      </c>
      <c r="L1962" s="14">
        <f>IF($E1962="","",IFERROR(INDEX('01_Cad_Pecas'!$I$2:$I$5000,MATCH($E1962,'01_Cad_Pecas'!$D$2:$D$5000,0)),IFERROR(INDEX('01_Cad_Pecas'!$I$2:$I$5000,MATCH(VALUE($E1962),'01_Cad_Pecas'!$D$2:$D$5000,0)),"")))</f>
        <v>9.375E-2</v>
      </c>
      <c r="M1962" s="14">
        <f t="shared" si="258"/>
        <v>1.4750000000000001</v>
      </c>
      <c r="N1962" s="14"/>
      <c r="O1962" s="9">
        <v>4</v>
      </c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1"/>
      <c r="AB1962" s="14" t="str">
        <f t="shared" si="259"/>
        <v>10200,10202,10205|11 USINAGEM</v>
      </c>
      <c r="AC1962" t="str">
        <f t="shared" si="260"/>
        <v>|10200|10202|10205|</v>
      </c>
      <c r="AD1962" t="str">
        <f t="shared" si="261"/>
        <v>11 USINAGEM</v>
      </c>
    </row>
    <row r="1963" spans="1:30" ht="24" customHeight="1" x14ac:dyDescent="0.35">
      <c r="A1963" s="35">
        <v>46206</v>
      </c>
      <c r="B1963" s="14" t="s">
        <v>3091</v>
      </c>
      <c r="C1963" s="14"/>
      <c r="D1963" s="14" t="s">
        <v>3048</v>
      </c>
      <c r="E1963" s="14" t="s">
        <v>3600</v>
      </c>
      <c r="F1963" s="14" t="s">
        <v>3601</v>
      </c>
      <c r="G1963" s="14" t="s">
        <v>3048</v>
      </c>
      <c r="H1963" s="14" t="s">
        <v>3048</v>
      </c>
      <c r="I1963" s="9" t="s">
        <v>3048</v>
      </c>
      <c r="J1963" s="9">
        <v>8</v>
      </c>
      <c r="K1963" s="14">
        <f>IF($E1963="","",IFERROR(INDEX('01_Cad_Pecas'!$H$2:$H$5000,MATCH($E1963,'01_Cad_Pecas'!$D$2:$D$5000,0)),IFERROR(INDEX('01_Cad_Pecas'!$H$2:$H$5000,MATCH(VALUE($E1963),'01_Cad_Pecas'!$D$2:$D$5000,0)),"")))</f>
        <v>1.1000000000000001</v>
      </c>
      <c r="L1963" s="14">
        <f>IF($E1963="","",IFERROR(INDEX('01_Cad_Pecas'!$I$2:$I$5000,MATCH($E1963,'01_Cad_Pecas'!$D$2:$D$5000,0)),IFERROR(INDEX('01_Cad_Pecas'!$I$2:$I$5000,MATCH(VALUE($E1963),'01_Cad_Pecas'!$D$2:$D$5000,0)),"")))</f>
        <v>9.375E-2</v>
      </c>
      <c r="M1963" s="14">
        <f t="shared" si="258"/>
        <v>1.85</v>
      </c>
      <c r="N1963" s="14"/>
      <c r="O1963" s="9">
        <v>8</v>
      </c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1"/>
      <c r="AB1963" s="14" t="str">
        <f t="shared" si="259"/>
        <v>10200,10202,10205|11 USINAGEM</v>
      </c>
      <c r="AC1963" t="str">
        <f t="shared" si="260"/>
        <v>|10200|10202|10205|</v>
      </c>
      <c r="AD1963" t="str">
        <f t="shared" si="261"/>
        <v>11 USINAGEM</v>
      </c>
    </row>
    <row r="1964" spans="1:30" ht="24" customHeight="1" x14ac:dyDescent="0.35">
      <c r="A1964" s="35">
        <v>46206</v>
      </c>
      <c r="B1964" s="14" t="s">
        <v>3091</v>
      </c>
      <c r="C1964" s="14"/>
      <c r="D1964" s="14" t="s">
        <v>3048</v>
      </c>
      <c r="E1964" s="14" t="s">
        <v>3602</v>
      </c>
      <c r="F1964" s="14" t="s">
        <v>3334</v>
      </c>
      <c r="G1964" s="14" t="s">
        <v>3048</v>
      </c>
      <c r="H1964" s="14" t="s">
        <v>3048</v>
      </c>
      <c r="I1964" s="9" t="s">
        <v>3048</v>
      </c>
      <c r="J1964" s="9">
        <v>12</v>
      </c>
      <c r="K1964" s="14">
        <f>IF($E1964="","",IFERROR(INDEX('01_Cad_Pecas'!$H$2:$H$5000,MATCH($E1964,'01_Cad_Pecas'!$D$2:$D$5000,0)),IFERROR(INDEX('01_Cad_Pecas'!$H$2:$H$5000,MATCH(VALUE($E1964),'01_Cad_Pecas'!$D$2:$D$5000,0)),"")))</f>
        <v>1.1000000000000001</v>
      </c>
      <c r="L1964" s="14">
        <f>IF($E1964="","",IFERROR(INDEX('01_Cad_Pecas'!$I$2:$I$5000,MATCH($E1964,'01_Cad_Pecas'!$D$2:$D$5000,0)),IFERROR(INDEX('01_Cad_Pecas'!$I$2:$I$5000,MATCH(VALUE($E1964),'01_Cad_Pecas'!$D$2:$D$5000,0)),"")))</f>
        <v>9.375E-2</v>
      </c>
      <c r="M1964" s="14">
        <f t="shared" si="258"/>
        <v>2.2250000000000001</v>
      </c>
      <c r="N1964" s="14"/>
      <c r="O1964" s="9">
        <v>12</v>
      </c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  <c r="AA1964" s="11"/>
      <c r="AB1964" s="14" t="str">
        <f t="shared" si="259"/>
        <v>10200,10202,10205|11 USINAGEM</v>
      </c>
      <c r="AC1964" t="str">
        <f t="shared" si="260"/>
        <v>|10200|10202|10205|</v>
      </c>
      <c r="AD1964" t="str">
        <f t="shared" si="261"/>
        <v>11 USINAGEM</v>
      </c>
    </row>
    <row r="1965" spans="1:30" ht="24" customHeight="1" x14ac:dyDescent="0.35">
      <c r="A1965" s="35">
        <v>46206</v>
      </c>
      <c r="B1965" s="14" t="s">
        <v>3091</v>
      </c>
      <c r="C1965" s="14"/>
      <c r="D1965" s="14" t="s">
        <v>3048</v>
      </c>
      <c r="E1965" s="14" t="s">
        <v>3590</v>
      </c>
      <c r="F1965" s="14" t="s">
        <v>3325</v>
      </c>
      <c r="G1965" s="14" t="s">
        <v>3048</v>
      </c>
      <c r="H1965" s="14" t="s">
        <v>3048</v>
      </c>
      <c r="I1965" s="9" t="s">
        <v>3048</v>
      </c>
      <c r="J1965" s="9">
        <v>2</v>
      </c>
      <c r="K1965" s="14">
        <f>IF($E1965="","",IFERROR(INDEX('01_Cad_Pecas'!$H$2:$H$5000,MATCH($E1965,'01_Cad_Pecas'!$D$2:$D$5000,0)),IFERROR(INDEX('01_Cad_Pecas'!$H$2:$H$5000,MATCH(VALUE($E1965),'01_Cad_Pecas'!$D$2:$D$5000,0)),"")))</f>
        <v>1.1000000000000001</v>
      </c>
      <c r="L1965" s="14">
        <f>IF($E1965="","",IFERROR(INDEX('01_Cad_Pecas'!$I$2:$I$5000,MATCH($E1965,'01_Cad_Pecas'!$D$2:$D$5000,0)),IFERROR(INDEX('01_Cad_Pecas'!$I$2:$I$5000,MATCH(VALUE($E1965),'01_Cad_Pecas'!$D$2:$D$5000,0)),"")))</f>
        <v>9.375E-2</v>
      </c>
      <c r="M1965" s="14">
        <f t="shared" si="258"/>
        <v>1.2875000000000001</v>
      </c>
      <c r="N1965" s="14"/>
      <c r="O1965" s="9">
        <v>2</v>
      </c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1"/>
      <c r="AB1965" s="14" t="str">
        <f t="shared" si="259"/>
        <v>10200,10202,10205|11 USINAGEM</v>
      </c>
      <c r="AC1965" t="str">
        <f t="shared" si="260"/>
        <v>|10200|10202|10205|</v>
      </c>
      <c r="AD1965" t="str">
        <f t="shared" si="261"/>
        <v>11 USINAGEM</v>
      </c>
    </row>
    <row r="1966" spans="1:30" ht="24" customHeight="1" x14ac:dyDescent="0.35">
      <c r="A1966" s="35">
        <v>46206</v>
      </c>
      <c r="B1966" s="14" t="s">
        <v>3091</v>
      </c>
      <c r="C1966" s="14"/>
      <c r="D1966" s="14" t="s">
        <v>3048</v>
      </c>
      <c r="E1966" s="14" t="s">
        <v>3604</v>
      </c>
      <c r="F1966" s="14" t="s">
        <v>3335</v>
      </c>
      <c r="G1966" s="14" t="s">
        <v>3048</v>
      </c>
      <c r="H1966" s="14" t="s">
        <v>3048</v>
      </c>
      <c r="I1966" s="9" t="s">
        <v>3048</v>
      </c>
      <c r="J1966" s="9">
        <v>4</v>
      </c>
      <c r="K1966" s="14">
        <f>IF($E1966="","",IFERROR(INDEX('01_Cad_Pecas'!$H$2:$H$5000,MATCH($E1966,'01_Cad_Pecas'!$D$2:$D$5000,0)),IFERROR(INDEX('01_Cad_Pecas'!$H$2:$H$5000,MATCH(VALUE($E1966),'01_Cad_Pecas'!$D$2:$D$5000,0)),"")))</f>
        <v>1.1000000000000001</v>
      </c>
      <c r="L1966" s="14">
        <f>IF($E1966="","",IFERROR(INDEX('01_Cad_Pecas'!$I$2:$I$5000,MATCH($E1966,'01_Cad_Pecas'!$D$2:$D$5000,0)),IFERROR(INDEX('01_Cad_Pecas'!$I$2:$I$5000,MATCH(VALUE($E1966),'01_Cad_Pecas'!$D$2:$D$5000,0)),"")))</f>
        <v>9.375E-2</v>
      </c>
      <c r="M1966" s="14">
        <f t="shared" si="258"/>
        <v>1.4750000000000001</v>
      </c>
      <c r="N1966" s="14"/>
      <c r="O1966" s="9">
        <v>4</v>
      </c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1"/>
      <c r="AB1966" s="14" t="str">
        <f t="shared" si="259"/>
        <v>10200,10202,10205|11 USINAGEM</v>
      </c>
      <c r="AC1966" t="str">
        <f t="shared" si="260"/>
        <v>|10200|10202|10205|</v>
      </c>
      <c r="AD1966" t="str">
        <f t="shared" si="261"/>
        <v>11 USINAGEM</v>
      </c>
    </row>
    <row r="1967" spans="1:30" ht="24" customHeight="1" x14ac:dyDescent="0.35">
      <c r="A1967" s="35">
        <v>46206</v>
      </c>
      <c r="B1967" s="14" t="s">
        <v>3091</v>
      </c>
      <c r="C1967" s="14"/>
      <c r="D1967" s="14" t="s">
        <v>3048</v>
      </c>
      <c r="E1967" s="14" t="s">
        <v>3454</v>
      </c>
      <c r="F1967" s="14" t="s">
        <v>3194</v>
      </c>
      <c r="G1967" s="14" t="s">
        <v>3048</v>
      </c>
      <c r="H1967" s="14" t="s">
        <v>3048</v>
      </c>
      <c r="I1967" s="9" t="s">
        <v>3048</v>
      </c>
      <c r="J1967" s="9">
        <v>8</v>
      </c>
      <c r="K1967" s="14">
        <f>IF($E1967="","",IFERROR(INDEX('01_Cad_Pecas'!$H$2:$H$5000,MATCH($E1967,'01_Cad_Pecas'!$D$2:$D$5000,0)),IFERROR(INDEX('01_Cad_Pecas'!$H$2:$H$5000,MATCH(VALUE($E1967),'01_Cad_Pecas'!$D$2:$D$5000,0)),"")))</f>
        <v>1.1000000000000001</v>
      </c>
      <c r="L1967" s="14">
        <f>IF($E1967="","",IFERROR(INDEX('01_Cad_Pecas'!$I$2:$I$5000,MATCH($E1967,'01_Cad_Pecas'!$D$2:$D$5000,0)),IFERROR(INDEX('01_Cad_Pecas'!$I$2:$I$5000,MATCH(VALUE($E1967),'01_Cad_Pecas'!$D$2:$D$5000,0)),"")))</f>
        <v>9.375E-2</v>
      </c>
      <c r="M1967" s="14">
        <f t="shared" si="258"/>
        <v>1.85</v>
      </c>
      <c r="N1967" s="14"/>
      <c r="O1967" s="9">
        <v>8</v>
      </c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  <c r="AA1967" s="11"/>
      <c r="AB1967" s="14" t="str">
        <f t="shared" si="259"/>
        <v>10200,10202,10205|11 USINAGEM</v>
      </c>
      <c r="AC1967" t="str">
        <f t="shared" si="260"/>
        <v>|10200|10202|10205|</v>
      </c>
      <c r="AD1967" t="str">
        <f t="shared" si="261"/>
        <v>11 USINAGEM</v>
      </c>
    </row>
    <row r="1968" spans="1:30" ht="24" customHeight="1" x14ac:dyDescent="0.35">
      <c r="A1968" s="35">
        <v>46206</v>
      </c>
      <c r="B1968" s="14" t="s">
        <v>3091</v>
      </c>
      <c r="C1968" s="14"/>
      <c r="D1968" s="14" t="s">
        <v>3048</v>
      </c>
      <c r="E1968" s="14" t="s">
        <v>3455</v>
      </c>
      <c r="F1968" s="14" t="s">
        <v>3195</v>
      </c>
      <c r="G1968" s="14" t="s">
        <v>3048</v>
      </c>
      <c r="H1968" s="14" t="s">
        <v>3048</v>
      </c>
      <c r="I1968" s="9" t="s">
        <v>3048</v>
      </c>
      <c r="J1968" s="9">
        <v>8</v>
      </c>
      <c r="K1968" s="14">
        <f>IF($E1968="","",IFERROR(INDEX('01_Cad_Pecas'!$H$2:$H$5000,MATCH($E1968,'01_Cad_Pecas'!$D$2:$D$5000,0)),IFERROR(INDEX('01_Cad_Pecas'!$H$2:$H$5000,MATCH(VALUE($E1968),'01_Cad_Pecas'!$D$2:$D$5000,0)),"")))</f>
        <v>1.1000000000000001</v>
      </c>
      <c r="L1968" s="14">
        <f>IF($E1968="","",IFERROR(INDEX('01_Cad_Pecas'!$I$2:$I$5000,MATCH($E1968,'01_Cad_Pecas'!$D$2:$D$5000,0)),IFERROR(INDEX('01_Cad_Pecas'!$I$2:$I$5000,MATCH(VALUE($E1968),'01_Cad_Pecas'!$D$2:$D$5000,0)),"")))</f>
        <v>9.375E-2</v>
      </c>
      <c r="M1968" s="14">
        <f t="shared" si="258"/>
        <v>1.85</v>
      </c>
      <c r="N1968" s="14"/>
      <c r="O1968" s="9">
        <v>8</v>
      </c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  <c r="AA1968" s="11"/>
      <c r="AB1968" s="14" t="str">
        <f t="shared" si="259"/>
        <v>10200,10202,10205|11 USINAGEM</v>
      </c>
      <c r="AC1968" t="str">
        <f t="shared" si="260"/>
        <v>|10200|10202|10205|</v>
      </c>
      <c r="AD1968" t="str">
        <f t="shared" si="261"/>
        <v>11 USINAGEM</v>
      </c>
    </row>
    <row r="1969" spans="1:30" ht="24" customHeight="1" x14ac:dyDescent="0.35">
      <c r="A1969" s="35">
        <v>46206</v>
      </c>
      <c r="B1969" s="14" t="s">
        <v>3091</v>
      </c>
      <c r="C1969" s="14"/>
      <c r="D1969" s="14" t="s">
        <v>3048</v>
      </c>
      <c r="E1969" s="14" t="s">
        <v>3470</v>
      </c>
      <c r="F1969" s="14" t="s">
        <v>3471</v>
      </c>
      <c r="G1969" s="14" t="s">
        <v>3048</v>
      </c>
      <c r="H1969" s="14" t="s">
        <v>3048</v>
      </c>
      <c r="I1969" s="9" t="s">
        <v>3048</v>
      </c>
      <c r="J1969" s="9">
        <v>8</v>
      </c>
      <c r="K1969" s="14">
        <f>IF($E1969="","",IFERROR(INDEX('01_Cad_Pecas'!$H$2:$H$5000,MATCH($E1969,'01_Cad_Pecas'!$D$2:$D$5000,0)),IFERROR(INDEX('01_Cad_Pecas'!$H$2:$H$5000,MATCH(VALUE($E1969),'01_Cad_Pecas'!$D$2:$D$5000,0)),"")))</f>
        <v>3</v>
      </c>
      <c r="L1969" s="14">
        <f>IF($E1969="","",IFERROR(INDEX('01_Cad_Pecas'!$I$2:$I$5000,MATCH($E1969,'01_Cad_Pecas'!$D$2:$D$5000,0)),IFERROR(INDEX('01_Cad_Pecas'!$I$2:$I$5000,MATCH(VALUE($E1969),'01_Cad_Pecas'!$D$2:$D$5000,0)),"")))</f>
        <v>6.7799999999999999E-2</v>
      </c>
      <c r="M1969" s="14">
        <f t="shared" si="258"/>
        <v>3.5423999999999998</v>
      </c>
      <c r="N1969" s="14">
        <v>46206</v>
      </c>
      <c r="O1969" s="14">
        <v>8</v>
      </c>
      <c r="P1969" s="14"/>
      <c r="Q1969" s="14"/>
      <c r="R1969" s="14"/>
      <c r="S1969" s="14"/>
      <c r="T1969" s="14">
        <f t="shared" ref="T1969:T1978" si="262">IF(OR($J1969="",$O1969=""),"",$O1969/$J1969)</f>
        <v>1</v>
      </c>
      <c r="U1969" s="14" t="s">
        <v>36</v>
      </c>
      <c r="V1969" s="14"/>
      <c r="W1969" s="14"/>
      <c r="X1969" s="14"/>
      <c r="Y1969" s="14"/>
      <c r="Z1969" s="14"/>
      <c r="AA1969" s="11"/>
      <c r="AB1969" s="14" t="str">
        <f t="shared" si="259"/>
        <v>10200,10202,10205|11 USINAGEM</v>
      </c>
      <c r="AC1969" t="str">
        <f t="shared" si="260"/>
        <v>|10200|10202|10205|</v>
      </c>
      <c r="AD1969" t="str">
        <f t="shared" si="261"/>
        <v>11 USINAGEM</v>
      </c>
    </row>
    <row r="1970" spans="1:30" ht="24" customHeight="1" x14ac:dyDescent="0.35">
      <c r="A1970" s="35">
        <v>46206</v>
      </c>
      <c r="B1970" s="14" t="s">
        <v>3091</v>
      </c>
      <c r="C1970" s="14"/>
      <c r="D1970" s="14" t="s">
        <v>3048</v>
      </c>
      <c r="E1970" s="14" t="s">
        <v>3416</v>
      </c>
      <c r="F1970" s="14" t="s">
        <v>3417</v>
      </c>
      <c r="G1970" s="14" t="s">
        <v>3048</v>
      </c>
      <c r="H1970" s="14" t="s">
        <v>3048</v>
      </c>
      <c r="I1970" s="9" t="s">
        <v>3048</v>
      </c>
      <c r="J1970" s="9">
        <v>2</v>
      </c>
      <c r="K1970" s="14">
        <f>IF($E1970="","",IFERROR(INDEX('01_Cad_Pecas'!$H$2:$H$5000,MATCH($E1970,'01_Cad_Pecas'!$D$2:$D$5000,0)),IFERROR(INDEX('01_Cad_Pecas'!$H$2:$H$5000,MATCH(VALUE($E1970),'01_Cad_Pecas'!$D$2:$D$5000,0)),"")))</f>
        <v>3</v>
      </c>
      <c r="L1970" s="14">
        <f>IF($E1970="","",IFERROR(INDEX('01_Cad_Pecas'!$I$2:$I$5000,MATCH($E1970,'01_Cad_Pecas'!$D$2:$D$5000,0)),IFERROR(INDEX('01_Cad_Pecas'!$I$2:$I$5000,MATCH(VALUE($E1970),'01_Cad_Pecas'!$D$2:$D$5000,0)),"")))</f>
        <v>6.7799999999999999E-2</v>
      </c>
      <c r="M1970" s="14">
        <f t="shared" si="258"/>
        <v>3.1356000000000002</v>
      </c>
      <c r="N1970" s="14">
        <v>46206</v>
      </c>
      <c r="O1970" s="14">
        <v>2</v>
      </c>
      <c r="P1970" s="14"/>
      <c r="Q1970" s="14"/>
      <c r="R1970" s="14"/>
      <c r="S1970" s="14"/>
      <c r="T1970" s="14">
        <f t="shared" si="262"/>
        <v>1</v>
      </c>
      <c r="U1970" s="14" t="s">
        <v>36</v>
      </c>
      <c r="V1970" s="14"/>
      <c r="W1970" s="14"/>
      <c r="X1970" s="14"/>
      <c r="Y1970" s="14"/>
      <c r="Z1970" s="14"/>
      <c r="AA1970" s="11"/>
      <c r="AB1970" s="14" t="str">
        <f t="shared" si="259"/>
        <v>10200,10202,10205|11 USINAGEM</v>
      </c>
      <c r="AC1970" t="str">
        <f t="shared" si="260"/>
        <v>|10200|10202|10205|</v>
      </c>
      <c r="AD1970" t="str">
        <f t="shared" si="261"/>
        <v>11 USINAGEM</v>
      </c>
    </row>
    <row r="1971" spans="1:30" ht="24" customHeight="1" x14ac:dyDescent="0.35">
      <c r="A1971" s="35">
        <v>46206</v>
      </c>
      <c r="B1971" s="14" t="s">
        <v>3091</v>
      </c>
      <c r="C1971" s="14"/>
      <c r="D1971" s="14" t="s">
        <v>3048</v>
      </c>
      <c r="E1971" s="14" t="s">
        <v>3554</v>
      </c>
      <c r="F1971" s="14" t="s">
        <v>3555</v>
      </c>
      <c r="G1971" s="14" t="s">
        <v>3048</v>
      </c>
      <c r="H1971" s="14" t="s">
        <v>3048</v>
      </c>
      <c r="I1971" s="9" t="s">
        <v>3048</v>
      </c>
      <c r="J1971" s="9">
        <v>36</v>
      </c>
      <c r="K1971" s="14">
        <f>IF($E1971="","",IFERROR(INDEX('01_Cad_Pecas'!$H$2:$H$5000,MATCH($E1971,'01_Cad_Pecas'!$D$2:$D$5000,0)),IFERROR(INDEX('01_Cad_Pecas'!$H$2:$H$5000,MATCH(VALUE($E1971),'01_Cad_Pecas'!$D$2:$D$5000,0)),"")))</f>
        <v>1.1000000000000001</v>
      </c>
      <c r="L1971" s="14">
        <f>IF($E1971="","",IFERROR(INDEX('01_Cad_Pecas'!$I$2:$I$5000,MATCH($E1971,'01_Cad_Pecas'!$D$2:$D$5000,0)),IFERROR(INDEX('01_Cad_Pecas'!$I$2:$I$5000,MATCH(VALUE($E1971),'01_Cad_Pecas'!$D$2:$D$5000,0)),"")))</f>
        <v>9.375E-2</v>
      </c>
      <c r="M1971" s="14">
        <f t="shared" si="258"/>
        <v>4.4749999999999996</v>
      </c>
      <c r="N1971" s="14">
        <v>46206</v>
      </c>
      <c r="O1971" s="14">
        <v>36</v>
      </c>
      <c r="P1971" s="14"/>
      <c r="Q1971" s="14"/>
      <c r="R1971" s="14"/>
      <c r="S1971" s="14"/>
      <c r="T1971" s="14">
        <f t="shared" si="262"/>
        <v>1</v>
      </c>
      <c r="U1971" s="14" t="s">
        <v>36</v>
      </c>
      <c r="V1971" s="14"/>
      <c r="W1971" s="14"/>
      <c r="X1971" s="14"/>
      <c r="Y1971" s="14"/>
      <c r="Z1971" s="14"/>
      <c r="AA1971" s="11"/>
      <c r="AB1971" s="14" t="str">
        <f t="shared" si="259"/>
        <v>10200,10202,10205|11 USINAGEM</v>
      </c>
      <c r="AC1971" t="str">
        <f t="shared" si="260"/>
        <v>|10200|10202|10205|</v>
      </c>
      <c r="AD1971" t="str">
        <f t="shared" si="261"/>
        <v>11 USINAGEM</v>
      </c>
    </row>
    <row r="1972" spans="1:30" ht="24" customHeight="1" x14ac:dyDescent="0.35">
      <c r="A1972" s="35">
        <v>46206</v>
      </c>
      <c r="B1972" s="14" t="s">
        <v>3091</v>
      </c>
      <c r="C1972" s="14"/>
      <c r="D1972" s="14" t="s">
        <v>3048</v>
      </c>
      <c r="E1972" s="14" t="s">
        <v>3421</v>
      </c>
      <c r="F1972" s="14" t="s">
        <v>3196</v>
      </c>
      <c r="G1972" s="14" t="s">
        <v>3048</v>
      </c>
      <c r="H1972" s="14" t="s">
        <v>3048</v>
      </c>
      <c r="I1972" s="9" t="s">
        <v>3048</v>
      </c>
      <c r="J1972" s="9">
        <v>160</v>
      </c>
      <c r="K1972" s="14">
        <f>IF($E1972="","",IFERROR(INDEX('01_Cad_Pecas'!$H$2:$H$5000,MATCH($E1972,'01_Cad_Pecas'!$D$2:$D$5000,0)),IFERROR(INDEX('01_Cad_Pecas'!$H$2:$H$5000,MATCH(VALUE($E1972),'01_Cad_Pecas'!$D$2:$D$5000,0)),"")))</f>
        <v>1.1000000000000001</v>
      </c>
      <c r="L1972" s="14">
        <f>IF($E1972="","",IFERROR(INDEX('01_Cad_Pecas'!$I$2:$I$5000,MATCH($E1972,'01_Cad_Pecas'!$D$2:$D$5000,0)),IFERROR(INDEX('01_Cad_Pecas'!$I$2:$I$5000,MATCH(VALUE($E1972),'01_Cad_Pecas'!$D$2:$D$5000,0)),"")))</f>
        <v>9.375E-2</v>
      </c>
      <c r="M1972" s="14">
        <f t="shared" si="258"/>
        <v>16.100000000000001</v>
      </c>
      <c r="N1972" s="14">
        <v>46206</v>
      </c>
      <c r="O1972" s="14">
        <v>160</v>
      </c>
      <c r="P1972" s="14"/>
      <c r="Q1972" s="14"/>
      <c r="R1972" s="14"/>
      <c r="S1972" s="14"/>
      <c r="T1972" s="14">
        <f t="shared" si="262"/>
        <v>1</v>
      </c>
      <c r="U1972" s="14" t="s">
        <v>36</v>
      </c>
      <c r="V1972" s="14"/>
      <c r="W1972" s="14"/>
      <c r="X1972" s="14"/>
      <c r="Y1972" s="14"/>
      <c r="Z1972" s="14"/>
      <c r="AA1972" s="11"/>
      <c r="AB1972" s="14" t="str">
        <f t="shared" si="259"/>
        <v>10200,10202,10205|11 USINAGEM</v>
      </c>
      <c r="AC1972" t="str">
        <f t="shared" si="260"/>
        <v>|10200|10202|10205|</v>
      </c>
      <c r="AD1972" t="str">
        <f t="shared" si="261"/>
        <v>11 USINAGEM</v>
      </c>
    </row>
    <row r="1973" spans="1:30" ht="24" customHeight="1" x14ac:dyDescent="0.35">
      <c r="A1973" s="35">
        <v>46206</v>
      </c>
      <c r="B1973" s="14" t="s">
        <v>3091</v>
      </c>
      <c r="C1973" s="14"/>
      <c r="D1973" s="14" t="s">
        <v>3048</v>
      </c>
      <c r="E1973" s="14" t="s">
        <v>3457</v>
      </c>
      <c r="F1973" s="14" t="s">
        <v>3198</v>
      </c>
      <c r="G1973" s="14" t="s">
        <v>3048</v>
      </c>
      <c r="H1973" s="14" t="s">
        <v>3048</v>
      </c>
      <c r="I1973" s="9" t="s">
        <v>3048</v>
      </c>
      <c r="J1973" s="9">
        <v>36</v>
      </c>
      <c r="K1973" s="14">
        <f>IF($E1973="","",IFERROR(INDEX('01_Cad_Pecas'!$H$2:$H$5000,MATCH($E1973,'01_Cad_Pecas'!$D$2:$D$5000,0)),IFERROR(INDEX('01_Cad_Pecas'!$H$2:$H$5000,MATCH(VALUE($E1973),'01_Cad_Pecas'!$D$2:$D$5000,0)),"")))</f>
        <v>1.1000000000000001</v>
      </c>
      <c r="L1973" s="14">
        <f>IF($E1973="","",IFERROR(INDEX('01_Cad_Pecas'!$I$2:$I$5000,MATCH($E1973,'01_Cad_Pecas'!$D$2:$D$5000,0)),IFERROR(INDEX('01_Cad_Pecas'!$I$2:$I$5000,MATCH(VALUE($E1973),'01_Cad_Pecas'!$D$2:$D$5000,0)),"")))</f>
        <v>9.375E-2</v>
      </c>
      <c r="M1973" s="14">
        <f t="shared" si="258"/>
        <v>4.4749999999999996</v>
      </c>
      <c r="N1973" s="14">
        <v>46206</v>
      </c>
      <c r="O1973" s="14">
        <v>36</v>
      </c>
      <c r="P1973" s="14"/>
      <c r="Q1973" s="14"/>
      <c r="R1973" s="14"/>
      <c r="S1973" s="14"/>
      <c r="T1973" s="14">
        <f t="shared" si="262"/>
        <v>1</v>
      </c>
      <c r="U1973" s="14" t="s">
        <v>36</v>
      </c>
      <c r="V1973" s="14"/>
      <c r="W1973" s="14"/>
      <c r="X1973" s="14"/>
      <c r="Y1973" s="14"/>
      <c r="Z1973" s="14"/>
      <c r="AA1973" s="11"/>
      <c r="AB1973" s="14" t="str">
        <f t="shared" si="259"/>
        <v>10200,10202,10205|11 USINAGEM</v>
      </c>
      <c r="AC1973" t="str">
        <f t="shared" si="260"/>
        <v>|10200|10202|10205|</v>
      </c>
      <c r="AD1973" t="str">
        <f t="shared" si="261"/>
        <v>11 USINAGEM</v>
      </c>
    </row>
    <row r="1974" spans="1:30" ht="24" customHeight="1" x14ac:dyDescent="0.35">
      <c r="A1974" s="35">
        <v>46206</v>
      </c>
      <c r="B1974" s="14" t="s">
        <v>3091</v>
      </c>
      <c r="C1974" s="14"/>
      <c r="D1974" s="14" t="s">
        <v>3048</v>
      </c>
      <c r="E1974" s="14" t="s">
        <v>3423</v>
      </c>
      <c r="F1974" s="14" t="s">
        <v>3200</v>
      </c>
      <c r="G1974" s="14" t="s">
        <v>3048</v>
      </c>
      <c r="H1974" s="14" t="s">
        <v>3048</v>
      </c>
      <c r="I1974" s="9" t="s">
        <v>3048</v>
      </c>
      <c r="J1974" s="9">
        <v>44</v>
      </c>
      <c r="K1974" s="14">
        <f>IF($E1974="","",IFERROR(INDEX('01_Cad_Pecas'!$H$2:$H$5000,MATCH($E1974,'01_Cad_Pecas'!$D$2:$D$5000,0)),IFERROR(INDEX('01_Cad_Pecas'!$H$2:$H$5000,MATCH(VALUE($E1974),'01_Cad_Pecas'!$D$2:$D$5000,0)),"")))</f>
        <v>1.1000000000000001</v>
      </c>
      <c r="L1974" s="14">
        <f>IF($E1974="","",IFERROR(INDEX('01_Cad_Pecas'!$I$2:$I$5000,MATCH($E1974,'01_Cad_Pecas'!$D$2:$D$5000,0)),IFERROR(INDEX('01_Cad_Pecas'!$I$2:$I$5000,MATCH(VALUE($E1974),'01_Cad_Pecas'!$D$2:$D$5000,0)),"")))</f>
        <v>9.375E-2</v>
      </c>
      <c r="M1974" s="14">
        <f t="shared" si="258"/>
        <v>5.2249999999999996</v>
      </c>
      <c r="N1974" s="14">
        <v>46206</v>
      </c>
      <c r="O1974" s="14">
        <v>44</v>
      </c>
      <c r="P1974" s="14"/>
      <c r="Q1974" s="14"/>
      <c r="R1974" s="14"/>
      <c r="S1974" s="14"/>
      <c r="T1974" s="14">
        <f t="shared" si="262"/>
        <v>1</v>
      </c>
      <c r="U1974" s="14" t="s">
        <v>36</v>
      </c>
      <c r="V1974" s="14"/>
      <c r="W1974" s="14"/>
      <c r="X1974" s="14"/>
      <c r="Y1974" s="14"/>
      <c r="Z1974" s="14"/>
      <c r="AA1974" s="11"/>
      <c r="AB1974" s="14" t="str">
        <f t="shared" si="259"/>
        <v>10200,10202,10205|11 USINAGEM</v>
      </c>
      <c r="AC1974" t="str">
        <f t="shared" si="260"/>
        <v>|10200|10202|10205|</v>
      </c>
      <c r="AD1974" t="str">
        <f t="shared" si="261"/>
        <v>11 USINAGEM</v>
      </c>
    </row>
    <row r="1975" spans="1:30" ht="24" customHeight="1" x14ac:dyDescent="0.35">
      <c r="A1975" s="35">
        <v>46206</v>
      </c>
      <c r="B1975" s="14" t="s">
        <v>3091</v>
      </c>
      <c r="C1975" s="14"/>
      <c r="D1975" s="14" t="s">
        <v>3048</v>
      </c>
      <c r="E1975" s="14" t="s">
        <v>3424</v>
      </c>
      <c r="F1975" s="14" t="s">
        <v>3191</v>
      </c>
      <c r="G1975" s="14" t="s">
        <v>3048</v>
      </c>
      <c r="H1975" s="14" t="s">
        <v>3048</v>
      </c>
      <c r="I1975" s="9" t="s">
        <v>3048</v>
      </c>
      <c r="J1975" s="9">
        <v>140</v>
      </c>
      <c r="K1975" s="14">
        <f>IF($E1975="","",IFERROR(INDEX('01_Cad_Pecas'!$H$2:$H$5000,MATCH($E1975,'01_Cad_Pecas'!$D$2:$D$5000,0)),IFERROR(INDEX('01_Cad_Pecas'!$H$2:$H$5000,MATCH(VALUE($E1975),'01_Cad_Pecas'!$D$2:$D$5000,0)),"")))</f>
        <v>3</v>
      </c>
      <c r="L1975" s="14">
        <f>IF($E1975="","",IFERROR(INDEX('01_Cad_Pecas'!$I$2:$I$5000,MATCH($E1975,'01_Cad_Pecas'!$D$2:$D$5000,0)),IFERROR(INDEX('01_Cad_Pecas'!$I$2:$I$5000,MATCH(VALUE($E1975),'01_Cad_Pecas'!$D$2:$D$5000,0)),"")))</f>
        <v>6.7799999999999999E-2</v>
      </c>
      <c r="M1975" s="14">
        <f t="shared" si="258"/>
        <v>12.491999999999999</v>
      </c>
      <c r="N1975" s="14">
        <v>46206</v>
      </c>
      <c r="O1975" s="14">
        <v>140</v>
      </c>
      <c r="P1975" s="14"/>
      <c r="Q1975" s="14"/>
      <c r="R1975" s="14"/>
      <c r="S1975" s="14"/>
      <c r="T1975" s="14">
        <f t="shared" si="262"/>
        <v>1</v>
      </c>
      <c r="U1975" s="14" t="s">
        <v>36</v>
      </c>
      <c r="V1975" s="14"/>
      <c r="W1975" s="14"/>
      <c r="X1975" s="14"/>
      <c r="Y1975" s="14"/>
      <c r="Z1975" s="14"/>
      <c r="AA1975" s="11"/>
      <c r="AB1975" s="14" t="str">
        <f t="shared" si="259"/>
        <v>10200,10202,10205|11 USINAGEM</v>
      </c>
      <c r="AC1975" t="str">
        <f t="shared" si="260"/>
        <v>|10200|10202|10205|</v>
      </c>
      <c r="AD1975" t="str">
        <f t="shared" si="261"/>
        <v>11 USINAGEM</v>
      </c>
    </row>
    <row r="1976" spans="1:30" ht="24" customHeight="1" x14ac:dyDescent="0.35">
      <c r="A1976" s="35">
        <v>46206</v>
      </c>
      <c r="B1976" s="14" t="s">
        <v>3091</v>
      </c>
      <c r="C1976" s="14"/>
      <c r="D1976" s="14" t="s">
        <v>3048</v>
      </c>
      <c r="E1976" s="14" t="s">
        <v>3427</v>
      </c>
      <c r="F1976" s="14" t="s">
        <v>3180</v>
      </c>
      <c r="G1976" s="14" t="s">
        <v>3048</v>
      </c>
      <c r="H1976" s="14" t="s">
        <v>3048</v>
      </c>
      <c r="I1976" s="9" t="s">
        <v>3048</v>
      </c>
      <c r="J1976" s="9">
        <v>514</v>
      </c>
      <c r="K1976" s="14">
        <f>IF($E1976="","",IFERROR(INDEX('01_Cad_Pecas'!$H$2:$H$5000,MATCH($E1976,'01_Cad_Pecas'!$D$2:$D$5000,0)),IFERROR(INDEX('01_Cad_Pecas'!$H$2:$H$5000,MATCH(VALUE($E1976),'01_Cad_Pecas'!$D$2:$D$5000,0)),"")))</f>
        <v>3</v>
      </c>
      <c r="L1976" s="14">
        <f>IF($E1976="","",IFERROR(INDEX('01_Cad_Pecas'!$I$2:$I$5000,MATCH($E1976,'01_Cad_Pecas'!$D$2:$D$5000,0)),IFERROR(INDEX('01_Cad_Pecas'!$I$2:$I$5000,MATCH(VALUE($E1976),'01_Cad_Pecas'!$D$2:$D$5000,0)),"")))</f>
        <v>6.7799999999999999E-2</v>
      </c>
      <c r="M1976" s="14">
        <f t="shared" si="258"/>
        <v>37.849199999999996</v>
      </c>
      <c r="N1976" s="14">
        <v>46206</v>
      </c>
      <c r="O1976" s="14">
        <v>514</v>
      </c>
      <c r="P1976" s="14"/>
      <c r="Q1976" s="14"/>
      <c r="R1976" s="14"/>
      <c r="S1976" s="14"/>
      <c r="T1976" s="14">
        <f t="shared" si="262"/>
        <v>1</v>
      </c>
      <c r="U1976" s="14" t="s">
        <v>36</v>
      </c>
      <c r="V1976" s="14"/>
      <c r="W1976" s="14"/>
      <c r="X1976" s="14"/>
      <c r="Y1976" s="14"/>
      <c r="Z1976" s="14"/>
      <c r="AA1976" s="11"/>
      <c r="AB1976" s="14" t="str">
        <f t="shared" si="259"/>
        <v>10200,10202,10205|11 USINAGEM</v>
      </c>
      <c r="AC1976" t="str">
        <f t="shared" si="260"/>
        <v>|10200|10202|10205|</v>
      </c>
      <c r="AD1976" t="str">
        <f t="shared" si="261"/>
        <v>11 USINAGEM</v>
      </c>
    </row>
    <row r="1977" spans="1:30" ht="24" customHeight="1" x14ac:dyDescent="0.35">
      <c r="A1977" s="35">
        <v>46206</v>
      </c>
      <c r="B1977" s="14" t="s">
        <v>3091</v>
      </c>
      <c r="C1977" s="14"/>
      <c r="D1977" s="14" t="s">
        <v>3048</v>
      </c>
      <c r="E1977" s="14" t="s">
        <v>3428</v>
      </c>
      <c r="F1977" s="14" t="s">
        <v>3182</v>
      </c>
      <c r="G1977" s="14" t="s">
        <v>3048</v>
      </c>
      <c r="H1977" s="14" t="s">
        <v>3048</v>
      </c>
      <c r="I1977" s="9" t="s">
        <v>3048</v>
      </c>
      <c r="J1977" s="9">
        <v>514</v>
      </c>
      <c r="K1977" s="14">
        <f>IF($E1977="","",IFERROR(INDEX('01_Cad_Pecas'!$H$2:$H$5000,MATCH($E1977,'01_Cad_Pecas'!$D$2:$D$5000,0)),IFERROR(INDEX('01_Cad_Pecas'!$H$2:$H$5000,MATCH(VALUE($E1977),'01_Cad_Pecas'!$D$2:$D$5000,0)),"")))</f>
        <v>3</v>
      </c>
      <c r="L1977" s="14">
        <f>IF($E1977="","",IFERROR(INDEX('01_Cad_Pecas'!$I$2:$I$5000,MATCH($E1977,'01_Cad_Pecas'!$D$2:$D$5000,0)),IFERROR(INDEX('01_Cad_Pecas'!$I$2:$I$5000,MATCH(VALUE($E1977),'01_Cad_Pecas'!$D$2:$D$5000,0)),"")))</f>
        <v>6.7799999999999999E-2</v>
      </c>
      <c r="M1977" s="14">
        <f t="shared" si="258"/>
        <v>37.849199999999996</v>
      </c>
      <c r="N1977" s="14">
        <v>46206</v>
      </c>
      <c r="O1977" s="14">
        <v>514</v>
      </c>
      <c r="P1977" s="14"/>
      <c r="Q1977" s="14"/>
      <c r="R1977" s="14"/>
      <c r="S1977" s="14"/>
      <c r="T1977" s="14">
        <f t="shared" si="262"/>
        <v>1</v>
      </c>
      <c r="U1977" s="14" t="s">
        <v>36</v>
      </c>
      <c r="V1977" s="14"/>
      <c r="W1977" s="14"/>
      <c r="X1977" s="14"/>
      <c r="Y1977" s="14"/>
      <c r="Z1977" s="14"/>
      <c r="AA1977" s="11"/>
      <c r="AB1977" s="14" t="str">
        <f t="shared" si="259"/>
        <v>10200,10202,10205|11 USINAGEM</v>
      </c>
      <c r="AC1977" t="str">
        <f t="shared" si="260"/>
        <v>|10200|10202|10205|</v>
      </c>
      <c r="AD1977" t="str">
        <f t="shared" si="261"/>
        <v>11 USINAGEM</v>
      </c>
    </row>
    <row r="1978" spans="1:30" ht="24" customHeight="1" x14ac:dyDescent="0.35">
      <c r="A1978" s="35">
        <v>46206</v>
      </c>
      <c r="B1978" s="14" t="s">
        <v>3091</v>
      </c>
      <c r="C1978" s="14"/>
      <c r="D1978" s="14" t="s">
        <v>3048</v>
      </c>
      <c r="E1978" s="14" t="s">
        <v>3556</v>
      </c>
      <c r="F1978" s="14" t="s">
        <v>3267</v>
      </c>
      <c r="G1978" s="14" t="s">
        <v>3048</v>
      </c>
      <c r="H1978" s="14" t="s">
        <v>3048</v>
      </c>
      <c r="I1978" s="9" t="s">
        <v>3048</v>
      </c>
      <c r="J1978" s="9">
        <v>60</v>
      </c>
      <c r="K1978" s="14">
        <f>IF($E1978="","",IFERROR(INDEX('01_Cad_Pecas'!$H$2:$H$5000,MATCH($E1978,'01_Cad_Pecas'!$D$2:$D$5000,0)),IFERROR(INDEX('01_Cad_Pecas'!$H$2:$H$5000,MATCH(VALUE($E1978),'01_Cad_Pecas'!$D$2:$D$5000,0)),"")))</f>
        <v>1.1000000000000001</v>
      </c>
      <c r="L1978" s="14">
        <f>IF($E1978="","",IFERROR(INDEX('01_Cad_Pecas'!$I$2:$I$5000,MATCH($E1978,'01_Cad_Pecas'!$D$2:$D$5000,0)),IFERROR(INDEX('01_Cad_Pecas'!$I$2:$I$5000,MATCH(VALUE($E1978),'01_Cad_Pecas'!$D$2:$D$5000,0)),"")))</f>
        <v>9.375E-2</v>
      </c>
      <c r="M1978" s="14">
        <f t="shared" si="258"/>
        <v>6.7249999999999996</v>
      </c>
      <c r="N1978" s="14">
        <v>46206</v>
      </c>
      <c r="O1978" s="14">
        <v>60</v>
      </c>
      <c r="P1978" s="14"/>
      <c r="Q1978" s="14"/>
      <c r="R1978" s="14"/>
      <c r="S1978" s="14"/>
      <c r="T1978" s="14">
        <f t="shared" si="262"/>
        <v>1</v>
      </c>
      <c r="U1978" s="14" t="s">
        <v>36</v>
      </c>
      <c r="V1978" s="14"/>
      <c r="W1978" s="14"/>
      <c r="X1978" s="14"/>
      <c r="Y1978" s="14"/>
      <c r="Z1978" s="14"/>
      <c r="AA1978" s="11"/>
      <c r="AB1978" s="14" t="str">
        <f t="shared" si="259"/>
        <v>10200,10202,10205|11 USINAGEM</v>
      </c>
      <c r="AC1978" t="str">
        <f t="shared" si="260"/>
        <v>|10200|10202|10205|</v>
      </c>
      <c r="AD1978" t="str">
        <f t="shared" si="261"/>
        <v>11 USINAGEM</v>
      </c>
    </row>
    <row r="1979" spans="1:30" ht="24" customHeight="1" x14ac:dyDescent="0.35">
      <c r="A1979" s="35">
        <v>46204</v>
      </c>
      <c r="B1979" s="14" t="s">
        <v>3093</v>
      </c>
      <c r="C1979" s="14"/>
      <c r="D1979" s="14" t="s">
        <v>3048</v>
      </c>
      <c r="E1979" s="14" t="s">
        <v>3597</v>
      </c>
      <c r="F1979" s="14" t="s">
        <v>3328</v>
      </c>
      <c r="G1979" s="14" t="s">
        <v>3048</v>
      </c>
      <c r="H1979" s="14" t="s">
        <v>3048</v>
      </c>
      <c r="I1979" s="9" t="s">
        <v>3048</v>
      </c>
      <c r="J1979" s="9">
        <v>600</v>
      </c>
      <c r="K1979" s="14">
        <f>IF($E1979="","",IFERROR(INDEX('01_Cad_Pecas'!$H$2:$H$5000,MATCH($E1979,'01_Cad_Pecas'!$D$2:$D$5000,0)),IFERROR(INDEX('01_Cad_Pecas'!$H$2:$H$5000,MATCH(VALUE($E1979),'01_Cad_Pecas'!$D$2:$D$5000,0)),"")))</f>
        <v>1.1000000000000001</v>
      </c>
      <c r="L1979" s="14">
        <f>IF($E1979="","",IFERROR(INDEX('01_Cad_Pecas'!$I$2:$I$5000,MATCH($E1979,'01_Cad_Pecas'!$D$2:$D$5000,0)),IFERROR(INDEX('01_Cad_Pecas'!$I$2:$I$5000,MATCH(VALUE($E1979),'01_Cad_Pecas'!$D$2:$D$5000,0)),"")))</f>
        <v>9.375E-2</v>
      </c>
      <c r="M1979" s="14">
        <f t="shared" si="258"/>
        <v>57.35</v>
      </c>
      <c r="N1979" s="14">
        <v>46203</v>
      </c>
      <c r="O1979" s="9">
        <v>600</v>
      </c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  <c r="AA1979" s="11"/>
      <c r="AB1979" s="14" t="str">
        <f t="shared" si="259"/>
        <v>10204|11 USINAGEM</v>
      </c>
      <c r="AC1979" t="str">
        <f t="shared" si="260"/>
        <v>|10204|</v>
      </c>
      <c r="AD1979" t="str">
        <f t="shared" si="261"/>
        <v>11 USINAGEM</v>
      </c>
    </row>
    <row r="1980" spans="1:30" ht="24" customHeight="1" x14ac:dyDescent="0.35">
      <c r="A1980" s="35">
        <v>46204</v>
      </c>
      <c r="B1980" s="14" t="s">
        <v>3093</v>
      </c>
      <c r="C1980" s="14"/>
      <c r="D1980" s="14" t="s">
        <v>3048</v>
      </c>
      <c r="E1980" s="14" t="s">
        <v>3432</v>
      </c>
      <c r="F1980" s="14" t="s">
        <v>3205</v>
      </c>
      <c r="G1980" s="14" t="s">
        <v>3048</v>
      </c>
      <c r="H1980" s="14" t="s">
        <v>3048</v>
      </c>
      <c r="I1980" s="9" t="s">
        <v>3048</v>
      </c>
      <c r="J1980" s="9">
        <v>8</v>
      </c>
      <c r="K1980" s="14">
        <f>IF($E1980="","",IFERROR(INDEX('01_Cad_Pecas'!$H$2:$H$5000,MATCH($E1980,'01_Cad_Pecas'!$D$2:$D$5000,0)),IFERROR(INDEX('01_Cad_Pecas'!$H$2:$H$5000,MATCH(VALUE($E1980),'01_Cad_Pecas'!$D$2:$D$5000,0)),"")))</f>
        <v>1.1000000000000001</v>
      </c>
      <c r="L1980" s="14">
        <f>IF($E1980="","",IFERROR(INDEX('01_Cad_Pecas'!$I$2:$I$5000,MATCH($E1980,'01_Cad_Pecas'!$D$2:$D$5000,0)),IFERROR(INDEX('01_Cad_Pecas'!$I$2:$I$5000,MATCH(VALUE($E1980),'01_Cad_Pecas'!$D$2:$D$5000,0)),"")))</f>
        <v>9.375E-2</v>
      </c>
      <c r="M1980" s="14">
        <f t="shared" si="258"/>
        <v>1.85</v>
      </c>
      <c r="N1980" s="14">
        <v>46203</v>
      </c>
      <c r="O1980" s="9">
        <v>8</v>
      </c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  <c r="AA1980" s="11"/>
      <c r="AB1980" s="14" t="str">
        <f t="shared" si="259"/>
        <v>10204|11 USINAGEM</v>
      </c>
      <c r="AC1980" t="str">
        <f t="shared" si="260"/>
        <v>|10204|</v>
      </c>
      <c r="AD1980" t="str">
        <f t="shared" si="261"/>
        <v>11 USINAGEM</v>
      </c>
    </row>
    <row r="1981" spans="1:30" ht="24" customHeight="1" x14ac:dyDescent="0.35">
      <c r="A1981" s="35">
        <v>46204</v>
      </c>
      <c r="B1981" s="14" t="s">
        <v>3093</v>
      </c>
      <c r="C1981" s="14"/>
      <c r="D1981" s="14" t="s">
        <v>3048</v>
      </c>
      <c r="E1981" s="14" t="s">
        <v>3408</v>
      </c>
      <c r="F1981" s="14" t="s">
        <v>2939</v>
      </c>
      <c r="G1981" s="14" t="s">
        <v>3048</v>
      </c>
      <c r="H1981" s="14" t="s">
        <v>3048</v>
      </c>
      <c r="I1981" s="9" t="s">
        <v>3048</v>
      </c>
      <c r="J1981" s="9">
        <v>48</v>
      </c>
      <c r="K1981" s="14">
        <f>IF($E1981="","",IFERROR(INDEX('01_Cad_Pecas'!$H$2:$H$5000,MATCH($E1981,'01_Cad_Pecas'!$D$2:$D$5000,0)),IFERROR(INDEX('01_Cad_Pecas'!$H$2:$H$5000,MATCH(VALUE($E1981),'01_Cad_Pecas'!$D$2:$D$5000,0)),"")))</f>
        <v>3</v>
      </c>
      <c r="L1981" s="14">
        <f>IF($E1981="","",IFERROR(INDEX('01_Cad_Pecas'!$I$2:$I$5000,MATCH($E1981,'01_Cad_Pecas'!$D$2:$D$5000,0)),IFERROR(INDEX('01_Cad_Pecas'!$I$2:$I$5000,MATCH(VALUE($E1981),'01_Cad_Pecas'!$D$2:$D$5000,0)),"")))</f>
        <v>6.7799999999999999E-2</v>
      </c>
      <c r="M1981" s="14">
        <f t="shared" si="258"/>
        <v>6.2544000000000004</v>
      </c>
      <c r="N1981" s="14">
        <v>46203</v>
      </c>
      <c r="O1981" s="9">
        <v>48</v>
      </c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1"/>
      <c r="AB1981" s="14" t="str">
        <f t="shared" si="259"/>
        <v>10204|11 USINAGEM</v>
      </c>
      <c r="AC1981" t="str">
        <f t="shared" si="260"/>
        <v>|10204|</v>
      </c>
      <c r="AD1981" t="str">
        <f t="shared" si="261"/>
        <v>11 USINAGEM</v>
      </c>
    </row>
    <row r="1982" spans="1:30" ht="24" customHeight="1" x14ac:dyDescent="0.35">
      <c r="A1982" s="35">
        <v>46204</v>
      </c>
      <c r="B1982" s="14" t="s">
        <v>3093</v>
      </c>
      <c r="C1982" s="14"/>
      <c r="D1982" s="14" t="s">
        <v>3048</v>
      </c>
      <c r="E1982" s="14" t="s">
        <v>3568</v>
      </c>
      <c r="F1982" s="14" t="s">
        <v>3277</v>
      </c>
      <c r="G1982" s="14" t="s">
        <v>3048</v>
      </c>
      <c r="H1982" s="14" t="s">
        <v>3048</v>
      </c>
      <c r="I1982" s="9" t="s">
        <v>3048</v>
      </c>
      <c r="J1982" s="9">
        <v>8</v>
      </c>
      <c r="K1982" s="14">
        <f>IF($E1982="","",IFERROR(INDEX('01_Cad_Pecas'!$H$2:$H$5000,MATCH($E1982,'01_Cad_Pecas'!$D$2:$D$5000,0)),IFERROR(INDEX('01_Cad_Pecas'!$H$2:$H$5000,MATCH(VALUE($E1982),'01_Cad_Pecas'!$D$2:$D$5000,0)),"")))</f>
        <v>1.1000000000000001</v>
      </c>
      <c r="L1982" s="14">
        <f>IF($E1982="","",IFERROR(INDEX('01_Cad_Pecas'!$I$2:$I$5000,MATCH($E1982,'01_Cad_Pecas'!$D$2:$D$5000,0)),IFERROR(INDEX('01_Cad_Pecas'!$I$2:$I$5000,MATCH(VALUE($E1982),'01_Cad_Pecas'!$D$2:$D$5000,0)),"")))</f>
        <v>9.375E-2</v>
      </c>
      <c r="M1982" s="14">
        <f t="shared" si="258"/>
        <v>1.85</v>
      </c>
      <c r="N1982" s="14">
        <v>46203</v>
      </c>
      <c r="O1982" s="9">
        <v>8</v>
      </c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1"/>
      <c r="AB1982" s="14" t="str">
        <f t="shared" si="259"/>
        <v>10204|11 USINAGEM</v>
      </c>
      <c r="AC1982" t="str">
        <f t="shared" si="260"/>
        <v>|10204|</v>
      </c>
      <c r="AD1982" t="str">
        <f t="shared" si="261"/>
        <v>11 USINAGEM</v>
      </c>
    </row>
    <row r="1983" spans="1:30" ht="24" customHeight="1" x14ac:dyDescent="0.35">
      <c r="A1983" s="35">
        <v>46204</v>
      </c>
      <c r="B1983" s="14" t="s">
        <v>3093</v>
      </c>
      <c r="C1983" s="14"/>
      <c r="D1983" s="14" t="s">
        <v>3048</v>
      </c>
      <c r="E1983" s="14" t="s">
        <v>3500</v>
      </c>
      <c r="F1983" s="14" t="s">
        <v>3501</v>
      </c>
      <c r="G1983" s="14" t="s">
        <v>3048</v>
      </c>
      <c r="H1983" s="14" t="s">
        <v>3048</v>
      </c>
      <c r="I1983" s="9" t="s">
        <v>3048</v>
      </c>
      <c r="J1983" s="9">
        <v>20</v>
      </c>
      <c r="K1983" s="14">
        <f>IF($E1983="","",IFERROR(INDEX('01_Cad_Pecas'!$H$2:$H$5000,MATCH($E1983,'01_Cad_Pecas'!$D$2:$D$5000,0)),IFERROR(INDEX('01_Cad_Pecas'!$H$2:$H$5000,MATCH(VALUE($E1983),'01_Cad_Pecas'!$D$2:$D$5000,0)),"")))</f>
        <v>1.1000000000000001</v>
      </c>
      <c r="L1983" s="14">
        <f>IF($E1983="","",IFERROR(INDEX('01_Cad_Pecas'!$I$2:$I$5000,MATCH($E1983,'01_Cad_Pecas'!$D$2:$D$5000,0)),IFERROR(INDEX('01_Cad_Pecas'!$I$2:$I$5000,MATCH(VALUE($E1983),'01_Cad_Pecas'!$D$2:$D$5000,0)),"")))</f>
        <v>9.375E-2</v>
      </c>
      <c r="M1983" s="14">
        <f t="shared" si="258"/>
        <v>2.9750000000000001</v>
      </c>
      <c r="N1983" s="14">
        <v>46203</v>
      </c>
      <c r="O1983" s="9">
        <v>20</v>
      </c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1"/>
      <c r="AB1983" s="14" t="str">
        <f t="shared" si="259"/>
        <v>10204|11 USINAGEM</v>
      </c>
      <c r="AC1983" t="str">
        <f t="shared" si="260"/>
        <v>|10204|</v>
      </c>
      <c r="AD1983" t="str">
        <f t="shared" si="261"/>
        <v>11 USINAGEM</v>
      </c>
    </row>
    <row r="1984" spans="1:30" ht="24" customHeight="1" x14ac:dyDescent="0.35">
      <c r="A1984" s="35">
        <v>46204</v>
      </c>
      <c r="B1984" s="14" t="s">
        <v>3093</v>
      </c>
      <c r="C1984" s="14"/>
      <c r="D1984" s="14" t="s">
        <v>3048</v>
      </c>
      <c r="E1984" s="14" t="s">
        <v>3588</v>
      </c>
      <c r="F1984" s="14" t="s">
        <v>3589</v>
      </c>
      <c r="G1984" s="14" t="s">
        <v>3048</v>
      </c>
      <c r="H1984" s="14" t="s">
        <v>3048</v>
      </c>
      <c r="I1984" s="9" t="s">
        <v>3048</v>
      </c>
      <c r="J1984" s="9">
        <v>10</v>
      </c>
      <c r="K1984" s="14">
        <f>IF($E1984="","",IFERROR(INDEX('01_Cad_Pecas'!$H$2:$H$5000,MATCH($E1984,'01_Cad_Pecas'!$D$2:$D$5000,0)),IFERROR(INDEX('01_Cad_Pecas'!$H$2:$H$5000,MATCH(VALUE($E1984),'01_Cad_Pecas'!$D$2:$D$5000,0)),"")))</f>
        <v>1.1000000000000001</v>
      </c>
      <c r="L1984" s="14">
        <f>IF($E1984="","",IFERROR(INDEX('01_Cad_Pecas'!$I$2:$I$5000,MATCH($E1984,'01_Cad_Pecas'!$D$2:$D$5000,0)),IFERROR(INDEX('01_Cad_Pecas'!$I$2:$I$5000,MATCH(VALUE($E1984),'01_Cad_Pecas'!$D$2:$D$5000,0)),"")))</f>
        <v>9.375E-2</v>
      </c>
      <c r="M1984" s="14">
        <f t="shared" si="258"/>
        <v>2.0375000000000001</v>
      </c>
      <c r="N1984" s="14">
        <v>46203</v>
      </c>
      <c r="O1984" s="9">
        <v>10</v>
      </c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1"/>
      <c r="AB1984" s="14" t="str">
        <f t="shared" si="259"/>
        <v>10204|11 USINAGEM</v>
      </c>
      <c r="AC1984" t="str">
        <f t="shared" si="260"/>
        <v>|10204|</v>
      </c>
      <c r="AD1984" t="str">
        <f t="shared" si="261"/>
        <v>11 USINAGEM</v>
      </c>
    </row>
    <row r="1985" spans="1:30" ht="24" customHeight="1" x14ac:dyDescent="0.35">
      <c r="A1985" s="35">
        <v>46204</v>
      </c>
      <c r="B1985" s="14" t="s">
        <v>3093</v>
      </c>
      <c r="C1985" s="14"/>
      <c r="D1985" s="14" t="s">
        <v>3048</v>
      </c>
      <c r="E1985" s="14" t="s">
        <v>3600</v>
      </c>
      <c r="F1985" s="14" t="s">
        <v>3601</v>
      </c>
      <c r="G1985" s="14" t="s">
        <v>3048</v>
      </c>
      <c r="H1985" s="14" t="s">
        <v>3048</v>
      </c>
      <c r="I1985" s="9" t="s">
        <v>3048</v>
      </c>
      <c r="J1985" s="9">
        <v>20</v>
      </c>
      <c r="K1985" s="14">
        <f>IF($E1985="","",IFERROR(INDEX('01_Cad_Pecas'!$H$2:$H$5000,MATCH($E1985,'01_Cad_Pecas'!$D$2:$D$5000,0)),IFERROR(INDEX('01_Cad_Pecas'!$H$2:$H$5000,MATCH(VALUE($E1985),'01_Cad_Pecas'!$D$2:$D$5000,0)),"")))</f>
        <v>1.1000000000000001</v>
      </c>
      <c r="L1985" s="14">
        <f>IF($E1985="","",IFERROR(INDEX('01_Cad_Pecas'!$I$2:$I$5000,MATCH($E1985,'01_Cad_Pecas'!$D$2:$D$5000,0)),IFERROR(INDEX('01_Cad_Pecas'!$I$2:$I$5000,MATCH(VALUE($E1985),'01_Cad_Pecas'!$D$2:$D$5000,0)),"")))</f>
        <v>9.375E-2</v>
      </c>
      <c r="M1985" s="14">
        <f t="shared" si="258"/>
        <v>2.9750000000000001</v>
      </c>
      <c r="N1985" s="14">
        <v>46203</v>
      </c>
      <c r="O1985" s="9">
        <v>20</v>
      </c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1"/>
      <c r="AB1985" s="14" t="str">
        <f t="shared" si="259"/>
        <v>10204|11 USINAGEM</v>
      </c>
      <c r="AC1985" t="str">
        <f t="shared" si="260"/>
        <v>|10204|</v>
      </c>
      <c r="AD1985" t="str">
        <f t="shared" si="261"/>
        <v>11 USINAGEM</v>
      </c>
    </row>
    <row r="1986" spans="1:30" ht="24" customHeight="1" x14ac:dyDescent="0.35">
      <c r="A1986" s="35">
        <v>46204</v>
      </c>
      <c r="B1986" s="14" t="s">
        <v>3093</v>
      </c>
      <c r="C1986" s="14"/>
      <c r="D1986" s="14" t="s">
        <v>3048</v>
      </c>
      <c r="E1986" s="14" t="s">
        <v>3602</v>
      </c>
      <c r="F1986" s="14" t="s">
        <v>3334</v>
      </c>
      <c r="G1986" s="14" t="s">
        <v>3048</v>
      </c>
      <c r="H1986" s="14" t="s">
        <v>3048</v>
      </c>
      <c r="I1986" s="9" t="s">
        <v>3048</v>
      </c>
      <c r="J1986" s="9">
        <v>20</v>
      </c>
      <c r="K1986" s="14">
        <f>IF($E1986="","",IFERROR(INDEX('01_Cad_Pecas'!$H$2:$H$5000,MATCH($E1986,'01_Cad_Pecas'!$D$2:$D$5000,0)),IFERROR(INDEX('01_Cad_Pecas'!$H$2:$H$5000,MATCH(VALUE($E1986),'01_Cad_Pecas'!$D$2:$D$5000,0)),"")))</f>
        <v>1.1000000000000001</v>
      </c>
      <c r="L1986" s="14">
        <f>IF($E1986="","",IFERROR(INDEX('01_Cad_Pecas'!$I$2:$I$5000,MATCH($E1986,'01_Cad_Pecas'!$D$2:$D$5000,0)),IFERROR(INDEX('01_Cad_Pecas'!$I$2:$I$5000,MATCH(VALUE($E1986),'01_Cad_Pecas'!$D$2:$D$5000,0)),"")))</f>
        <v>9.375E-2</v>
      </c>
      <c r="M1986" s="14">
        <f t="shared" si="258"/>
        <v>2.9750000000000001</v>
      </c>
      <c r="N1986" s="14">
        <v>46203</v>
      </c>
      <c r="O1986" s="9">
        <v>20</v>
      </c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1"/>
      <c r="AB1986" s="14" t="str">
        <f t="shared" si="259"/>
        <v>10204|11 USINAGEM</v>
      </c>
      <c r="AC1986" t="str">
        <f t="shared" si="260"/>
        <v>|10204|</v>
      </c>
      <c r="AD1986" t="str">
        <f t="shared" si="261"/>
        <v>11 USINAGEM</v>
      </c>
    </row>
    <row r="1987" spans="1:30" ht="24" customHeight="1" x14ac:dyDescent="0.35">
      <c r="A1987" s="35">
        <v>46204</v>
      </c>
      <c r="B1987" s="14" t="s">
        <v>3093</v>
      </c>
      <c r="C1987" s="14"/>
      <c r="D1987" s="14" t="s">
        <v>3048</v>
      </c>
      <c r="E1987" s="14" t="s">
        <v>3427</v>
      </c>
      <c r="F1987" s="14" t="s">
        <v>3180</v>
      </c>
      <c r="G1987" s="14" t="s">
        <v>3048</v>
      </c>
      <c r="H1987" s="14" t="s">
        <v>3048</v>
      </c>
      <c r="I1987" s="9" t="s">
        <v>3048</v>
      </c>
      <c r="J1987" s="9">
        <v>600</v>
      </c>
      <c r="K1987" s="14">
        <f>IF($E1987="","",IFERROR(INDEX('01_Cad_Pecas'!$H$2:$H$5000,MATCH($E1987,'01_Cad_Pecas'!$D$2:$D$5000,0)),IFERROR(INDEX('01_Cad_Pecas'!$H$2:$H$5000,MATCH(VALUE($E1987),'01_Cad_Pecas'!$D$2:$D$5000,0)),"")))</f>
        <v>3</v>
      </c>
      <c r="L1987" s="14">
        <f>IF($E1987="","",IFERROR(INDEX('01_Cad_Pecas'!$I$2:$I$5000,MATCH($E1987,'01_Cad_Pecas'!$D$2:$D$5000,0)),IFERROR(INDEX('01_Cad_Pecas'!$I$2:$I$5000,MATCH(VALUE($E1987),'01_Cad_Pecas'!$D$2:$D$5000,0)),"")))</f>
        <v>6.7799999999999999E-2</v>
      </c>
      <c r="M1987" s="14">
        <f t="shared" si="258"/>
        <v>43.68</v>
      </c>
      <c r="N1987" s="14">
        <v>46203</v>
      </c>
      <c r="O1987" s="9">
        <v>600</v>
      </c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1"/>
      <c r="AB1987" s="14" t="str">
        <f t="shared" si="259"/>
        <v>10204|11 USINAGEM</v>
      </c>
      <c r="AC1987" t="str">
        <f t="shared" si="260"/>
        <v>|10204|</v>
      </c>
      <c r="AD1987" t="str">
        <f t="shared" si="261"/>
        <v>11 USINAGEM</v>
      </c>
    </row>
    <row r="1988" spans="1:30" ht="24" customHeight="1" x14ac:dyDescent="0.35">
      <c r="A1988" s="35">
        <v>46204</v>
      </c>
      <c r="B1988" s="14" t="s">
        <v>3093</v>
      </c>
      <c r="C1988" s="14"/>
      <c r="D1988" s="14" t="s">
        <v>3048</v>
      </c>
      <c r="E1988" s="14" t="s">
        <v>3428</v>
      </c>
      <c r="F1988" s="14" t="s">
        <v>3182</v>
      </c>
      <c r="G1988" s="14" t="s">
        <v>3048</v>
      </c>
      <c r="H1988" s="14" t="s">
        <v>3048</v>
      </c>
      <c r="I1988" s="9" t="s">
        <v>3048</v>
      </c>
      <c r="J1988" s="9">
        <v>600</v>
      </c>
      <c r="K1988" s="14">
        <f>IF($E1988="","",IFERROR(INDEX('01_Cad_Pecas'!$H$2:$H$5000,MATCH($E1988,'01_Cad_Pecas'!$D$2:$D$5000,0)),IFERROR(INDEX('01_Cad_Pecas'!$H$2:$H$5000,MATCH(VALUE($E1988),'01_Cad_Pecas'!$D$2:$D$5000,0)),"")))</f>
        <v>3</v>
      </c>
      <c r="L1988" s="14">
        <f>IF($E1988="","",IFERROR(INDEX('01_Cad_Pecas'!$I$2:$I$5000,MATCH($E1988,'01_Cad_Pecas'!$D$2:$D$5000,0)),IFERROR(INDEX('01_Cad_Pecas'!$I$2:$I$5000,MATCH(VALUE($E1988),'01_Cad_Pecas'!$D$2:$D$5000,0)),"")))</f>
        <v>6.7799999999999999E-2</v>
      </c>
      <c r="M1988" s="14">
        <f t="shared" si="258"/>
        <v>43.68</v>
      </c>
      <c r="N1988" s="14">
        <v>46203</v>
      </c>
      <c r="O1988" s="9">
        <v>600</v>
      </c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  <c r="AA1988" s="11"/>
      <c r="AB1988" s="14" t="str">
        <f t="shared" si="259"/>
        <v>10204|11 USINAGEM</v>
      </c>
      <c r="AC1988" t="str">
        <f t="shared" si="260"/>
        <v>|10204|</v>
      </c>
      <c r="AD1988" t="str">
        <f t="shared" si="261"/>
        <v>11 USINAGEM</v>
      </c>
    </row>
    <row r="1989" spans="1:30" ht="24" customHeight="1" x14ac:dyDescent="0.35">
      <c r="A1989" s="35">
        <v>46206</v>
      </c>
      <c r="B1989" s="14" t="s">
        <v>3094</v>
      </c>
      <c r="C1989" s="14"/>
      <c r="D1989" s="14" t="s">
        <v>3048</v>
      </c>
      <c r="E1989" s="14" t="s">
        <v>3597</v>
      </c>
      <c r="F1989" s="14" t="s">
        <v>3328</v>
      </c>
      <c r="G1989" s="14" t="s">
        <v>3048</v>
      </c>
      <c r="H1989" s="14" t="s">
        <v>3048</v>
      </c>
      <c r="I1989" s="9" t="s">
        <v>3048</v>
      </c>
      <c r="J1989" s="9">
        <v>302</v>
      </c>
      <c r="K1989" s="14">
        <f>IF($E1989="","",IFERROR(INDEX('01_Cad_Pecas'!$H$2:$H$5000,MATCH($E1989,'01_Cad_Pecas'!$D$2:$D$5000,0)),IFERROR(INDEX('01_Cad_Pecas'!$H$2:$H$5000,MATCH(VALUE($E1989),'01_Cad_Pecas'!$D$2:$D$5000,0)),"")))</f>
        <v>1.1000000000000001</v>
      </c>
      <c r="L1989" s="14">
        <f>IF($E1989="","",IFERROR(INDEX('01_Cad_Pecas'!$I$2:$I$5000,MATCH($E1989,'01_Cad_Pecas'!$D$2:$D$5000,0)),IFERROR(INDEX('01_Cad_Pecas'!$I$2:$I$5000,MATCH(VALUE($E1989),'01_Cad_Pecas'!$D$2:$D$5000,0)),"")))</f>
        <v>9.375E-2</v>
      </c>
      <c r="M1989" s="14">
        <f t="shared" ref="M1989:M2052" si="263">IF(OR($J1989="",$L1989=""),"",IF($K1989="",0,$K1989)+$J1989*$L1989)</f>
        <v>29.412500000000001</v>
      </c>
      <c r="N1989" s="14">
        <v>46206</v>
      </c>
      <c r="O1989" s="14">
        <v>302</v>
      </c>
      <c r="P1989" s="14"/>
      <c r="Q1989" s="14"/>
      <c r="R1989" s="14"/>
      <c r="S1989" s="14"/>
      <c r="T1989" s="14">
        <f t="shared" ref="T1989:T2052" si="264">IF(OR($J1989="",$O1989=""),"",$O1989/$J1989)</f>
        <v>1</v>
      </c>
      <c r="U1989" s="14" t="s">
        <v>36</v>
      </c>
      <c r="V1989" s="14"/>
      <c r="W1989" s="14"/>
      <c r="X1989" s="14"/>
      <c r="Y1989" s="14"/>
      <c r="Z1989" s="14"/>
      <c r="AA1989" s="11"/>
      <c r="AB1989" s="14" t="str">
        <f t="shared" si="259"/>
        <v>10210|11 USINAGEM</v>
      </c>
      <c r="AC1989" t="str">
        <f t="shared" si="260"/>
        <v>|10210|</v>
      </c>
      <c r="AD1989" t="str">
        <f t="shared" si="261"/>
        <v>11 USINAGEM</v>
      </c>
    </row>
    <row r="1990" spans="1:30" ht="24" customHeight="1" x14ac:dyDescent="0.35">
      <c r="A1990" s="35">
        <v>46206</v>
      </c>
      <c r="B1990" s="14" t="s">
        <v>3094</v>
      </c>
      <c r="C1990" s="14"/>
      <c r="D1990" s="14" t="s">
        <v>3048</v>
      </c>
      <c r="E1990" s="14" t="s">
        <v>3591</v>
      </c>
      <c r="F1990" s="14" t="s">
        <v>3319</v>
      </c>
      <c r="G1990" s="14" t="s">
        <v>3048</v>
      </c>
      <c r="H1990" s="14" t="s">
        <v>3048</v>
      </c>
      <c r="I1990" s="9" t="s">
        <v>3048</v>
      </c>
      <c r="J1990" s="9">
        <v>280</v>
      </c>
      <c r="K1990" s="14">
        <f>IF($E1990="","",IFERROR(INDEX('01_Cad_Pecas'!$H$2:$H$5000,MATCH($E1990,'01_Cad_Pecas'!$D$2:$D$5000,0)),IFERROR(INDEX('01_Cad_Pecas'!$H$2:$H$5000,MATCH(VALUE($E1990),'01_Cad_Pecas'!$D$2:$D$5000,0)),"")))</f>
        <v>1.1000000000000001</v>
      </c>
      <c r="L1990" s="14">
        <f>IF($E1990="","",IFERROR(INDEX('01_Cad_Pecas'!$I$2:$I$5000,MATCH($E1990,'01_Cad_Pecas'!$D$2:$D$5000,0)),IFERROR(INDEX('01_Cad_Pecas'!$I$2:$I$5000,MATCH(VALUE($E1990),'01_Cad_Pecas'!$D$2:$D$5000,0)),"")))</f>
        <v>9.375E-2</v>
      </c>
      <c r="M1990" s="14">
        <f t="shared" si="263"/>
        <v>27.35</v>
      </c>
      <c r="N1990" s="14">
        <v>46206</v>
      </c>
      <c r="O1990" s="14">
        <v>280</v>
      </c>
      <c r="P1990" s="14"/>
      <c r="Q1990" s="14"/>
      <c r="R1990" s="14"/>
      <c r="S1990" s="14"/>
      <c r="T1990" s="14">
        <f t="shared" si="264"/>
        <v>1</v>
      </c>
      <c r="U1990" s="14" t="s">
        <v>36</v>
      </c>
      <c r="V1990" s="14"/>
      <c r="W1990" s="14"/>
      <c r="X1990" s="14"/>
      <c r="Y1990" s="14"/>
      <c r="Z1990" s="14"/>
      <c r="AA1990" s="11"/>
      <c r="AB1990" s="14" t="str">
        <f t="shared" si="259"/>
        <v>10210|11 USINAGEM</v>
      </c>
      <c r="AC1990" t="str">
        <f t="shared" si="260"/>
        <v>|10210|</v>
      </c>
      <c r="AD1990" t="str">
        <f t="shared" si="261"/>
        <v>11 USINAGEM</v>
      </c>
    </row>
    <row r="1991" spans="1:30" ht="24" customHeight="1" x14ac:dyDescent="0.35">
      <c r="A1991" s="35">
        <v>46206</v>
      </c>
      <c r="B1991" s="14" t="s">
        <v>3094</v>
      </c>
      <c r="C1991" s="14"/>
      <c r="D1991" s="14" t="s">
        <v>3048</v>
      </c>
      <c r="E1991" s="14" t="s">
        <v>3438</v>
      </c>
      <c r="F1991" s="14" t="s">
        <v>3186</v>
      </c>
      <c r="G1991" s="14" t="s">
        <v>3048</v>
      </c>
      <c r="H1991" s="14" t="s">
        <v>3048</v>
      </c>
      <c r="I1991" s="9" t="s">
        <v>3048</v>
      </c>
      <c r="J1991" s="9">
        <v>90</v>
      </c>
      <c r="K1991" s="14">
        <f>IF($E1991="","",IFERROR(INDEX('01_Cad_Pecas'!$H$2:$H$5000,MATCH($E1991,'01_Cad_Pecas'!$D$2:$D$5000,0)),IFERROR(INDEX('01_Cad_Pecas'!$H$2:$H$5000,MATCH(VALUE($E1991),'01_Cad_Pecas'!$D$2:$D$5000,0)),"")))</f>
        <v>1.1000000000000001</v>
      </c>
      <c r="L1991" s="14">
        <f>IF($E1991="","",IFERROR(INDEX('01_Cad_Pecas'!$I$2:$I$5000,MATCH($E1991,'01_Cad_Pecas'!$D$2:$D$5000,0)),IFERROR(INDEX('01_Cad_Pecas'!$I$2:$I$5000,MATCH(VALUE($E1991),'01_Cad_Pecas'!$D$2:$D$5000,0)),"")))</f>
        <v>9.375E-2</v>
      </c>
      <c r="M1991" s="14">
        <f t="shared" si="263"/>
        <v>9.5374999999999996</v>
      </c>
      <c r="N1991" s="14">
        <v>46209</v>
      </c>
      <c r="O1991" s="14">
        <v>90</v>
      </c>
      <c r="P1991" s="14"/>
      <c r="Q1991" s="14"/>
      <c r="R1991" s="14"/>
      <c r="S1991" s="14"/>
      <c r="T1991" s="14">
        <f t="shared" si="264"/>
        <v>1</v>
      </c>
      <c r="U1991" s="14" t="s">
        <v>36</v>
      </c>
      <c r="V1991" s="14"/>
      <c r="W1991" s="14"/>
      <c r="X1991" s="14"/>
      <c r="Y1991" s="14"/>
      <c r="Z1991" s="14"/>
      <c r="AA1991" s="11"/>
      <c r="AB1991" s="14" t="str">
        <f t="shared" ref="AB1991:AB2054" si="265">B1991&amp;"|"&amp;I1991</f>
        <v>10210|11 USINAGEM</v>
      </c>
      <c r="AC1991" t="str">
        <f t="shared" ref="AC1991:AC2054" si="266">IF($B1991="","","|"&amp;SUBSTITUTE(TRIM(SUBSTITUTE(SUBSTITUTE(SUBSTITUTE(SUBSTITUTE(SUBSTITUTE(SUBSTITUTE(SUBSTITUTE(SUBSTITUTE(SUBSTITUTE(SUBSTITUTE(SUBSTITUTE(SUBSTITUTE(SUBSTITUTE(SUBSTITUTE(TRIM($B1991&amp;""),CHAR(10)," "),CHAR(13)," "),"."," "),";"," "),","," "),"/"," "),"+"," "),"-"," "),"  "," "),"  "," "),"  "," "),"  "," "),"  "," "),"  "," "))," ","|")&amp;"|")</f>
        <v>|10210|</v>
      </c>
      <c r="AD1991" t="str">
        <f t="shared" ref="AD1991:AD2054" si="267">TRIM($I1991&amp;"")</f>
        <v>11 USINAGEM</v>
      </c>
    </row>
    <row r="1992" spans="1:30" ht="24" customHeight="1" x14ac:dyDescent="0.35">
      <c r="A1992" s="35">
        <v>46206</v>
      </c>
      <c r="B1992" s="14" t="s">
        <v>3094</v>
      </c>
      <c r="C1992" s="14"/>
      <c r="D1992" s="14" t="s">
        <v>3048</v>
      </c>
      <c r="E1992" s="14" t="s">
        <v>3592</v>
      </c>
      <c r="F1992" s="14" t="s">
        <v>3320</v>
      </c>
      <c r="G1992" s="14" t="s">
        <v>3048</v>
      </c>
      <c r="H1992" s="14" t="s">
        <v>3048</v>
      </c>
      <c r="I1992" s="9" t="s">
        <v>3048</v>
      </c>
      <c r="J1992" s="9">
        <v>180</v>
      </c>
      <c r="K1992" s="14">
        <f>IF($E1992="","",IFERROR(INDEX('01_Cad_Pecas'!$H$2:$H$5000,MATCH($E1992,'01_Cad_Pecas'!$D$2:$D$5000,0)),IFERROR(INDEX('01_Cad_Pecas'!$H$2:$H$5000,MATCH(VALUE($E1992),'01_Cad_Pecas'!$D$2:$D$5000,0)),"")))</f>
        <v>1.1000000000000001</v>
      </c>
      <c r="L1992" s="14">
        <f>IF($E1992="","",IFERROR(INDEX('01_Cad_Pecas'!$I$2:$I$5000,MATCH($E1992,'01_Cad_Pecas'!$D$2:$D$5000,0)),IFERROR(INDEX('01_Cad_Pecas'!$I$2:$I$5000,MATCH(VALUE($E1992),'01_Cad_Pecas'!$D$2:$D$5000,0)),"")))</f>
        <v>9.375E-2</v>
      </c>
      <c r="M1992" s="14">
        <f t="shared" si="263"/>
        <v>17.975000000000001</v>
      </c>
      <c r="N1992" s="14">
        <v>46206</v>
      </c>
      <c r="O1992" s="14">
        <v>180</v>
      </c>
      <c r="P1992" s="14"/>
      <c r="Q1992" s="14"/>
      <c r="R1992" s="14"/>
      <c r="S1992" s="14"/>
      <c r="T1992" s="14">
        <f t="shared" si="264"/>
        <v>1</v>
      </c>
      <c r="U1992" s="14" t="s">
        <v>36</v>
      </c>
      <c r="V1992" s="14"/>
      <c r="W1992" s="14"/>
      <c r="X1992" s="14"/>
      <c r="Y1992" s="14"/>
      <c r="Z1992" s="14"/>
      <c r="AA1992" s="11"/>
      <c r="AB1992" s="14" t="str">
        <f t="shared" si="265"/>
        <v>10210|11 USINAGEM</v>
      </c>
      <c r="AC1992" t="str">
        <f t="shared" si="266"/>
        <v>|10210|</v>
      </c>
      <c r="AD1992" t="str">
        <f t="shared" si="267"/>
        <v>11 USINAGEM</v>
      </c>
    </row>
    <row r="1993" spans="1:30" ht="24" customHeight="1" x14ac:dyDescent="0.35">
      <c r="A1993" s="35">
        <v>46206</v>
      </c>
      <c r="B1993" s="14" t="s">
        <v>3094</v>
      </c>
      <c r="C1993" s="14"/>
      <c r="D1993" s="14" t="s">
        <v>3048</v>
      </c>
      <c r="E1993" s="14" t="s">
        <v>3439</v>
      </c>
      <c r="F1993" s="14" t="s">
        <v>3187</v>
      </c>
      <c r="G1993" s="14" t="s">
        <v>3048</v>
      </c>
      <c r="H1993" s="14" t="s">
        <v>3048</v>
      </c>
      <c r="I1993" s="9" t="s">
        <v>3048</v>
      </c>
      <c r="J1993" s="9">
        <v>50</v>
      </c>
      <c r="K1993" s="14">
        <f>IF($E1993="","",IFERROR(INDEX('01_Cad_Pecas'!$H$2:$H$5000,MATCH($E1993,'01_Cad_Pecas'!$D$2:$D$5000,0)),IFERROR(INDEX('01_Cad_Pecas'!$H$2:$H$5000,MATCH(VALUE($E1993),'01_Cad_Pecas'!$D$2:$D$5000,0)),"")))</f>
        <v>1.1000000000000001</v>
      </c>
      <c r="L1993" s="14">
        <f>IF($E1993="","",IFERROR(INDEX('01_Cad_Pecas'!$I$2:$I$5000,MATCH($E1993,'01_Cad_Pecas'!$D$2:$D$5000,0)),IFERROR(INDEX('01_Cad_Pecas'!$I$2:$I$5000,MATCH(VALUE($E1993),'01_Cad_Pecas'!$D$2:$D$5000,0)),"")))</f>
        <v>9.375E-2</v>
      </c>
      <c r="M1993" s="14">
        <f t="shared" si="263"/>
        <v>5.7874999999999996</v>
      </c>
      <c r="N1993" s="14">
        <v>46206</v>
      </c>
      <c r="O1993" s="14">
        <v>50</v>
      </c>
      <c r="P1993" s="14"/>
      <c r="Q1993" s="14"/>
      <c r="R1993" s="14"/>
      <c r="S1993" s="14"/>
      <c r="T1993" s="14">
        <f t="shared" si="264"/>
        <v>1</v>
      </c>
      <c r="U1993" s="14" t="s">
        <v>36</v>
      </c>
      <c r="V1993" s="14"/>
      <c r="W1993" s="14"/>
      <c r="X1993" s="14"/>
      <c r="Y1993" s="14"/>
      <c r="Z1993" s="14"/>
      <c r="AA1993" s="11"/>
      <c r="AB1993" s="14" t="str">
        <f t="shared" si="265"/>
        <v>10210|11 USINAGEM</v>
      </c>
      <c r="AC1993" t="str">
        <f t="shared" si="266"/>
        <v>|10210|</v>
      </c>
      <c r="AD1993" t="str">
        <f t="shared" si="267"/>
        <v>11 USINAGEM</v>
      </c>
    </row>
    <row r="1994" spans="1:30" ht="24" customHeight="1" x14ac:dyDescent="0.35">
      <c r="A1994" s="35">
        <v>46206</v>
      </c>
      <c r="B1994" s="14" t="s">
        <v>3094</v>
      </c>
      <c r="C1994" s="14"/>
      <c r="D1994" s="14" t="s">
        <v>3048</v>
      </c>
      <c r="E1994" s="14" t="s">
        <v>3593</v>
      </c>
      <c r="F1994" s="14" t="s">
        <v>3321</v>
      </c>
      <c r="G1994" s="14" t="s">
        <v>3048</v>
      </c>
      <c r="H1994" s="14" t="s">
        <v>3048</v>
      </c>
      <c r="I1994" s="9" t="s">
        <v>3048</v>
      </c>
      <c r="J1994" s="9">
        <v>100</v>
      </c>
      <c r="K1994" s="14">
        <f>IF($E1994="","",IFERROR(INDEX('01_Cad_Pecas'!$H$2:$H$5000,MATCH($E1994,'01_Cad_Pecas'!$D$2:$D$5000,0)),IFERROR(INDEX('01_Cad_Pecas'!$H$2:$H$5000,MATCH(VALUE($E1994),'01_Cad_Pecas'!$D$2:$D$5000,0)),"")))</f>
        <v>1.1000000000000001</v>
      </c>
      <c r="L1994" s="14">
        <f>IF($E1994="","",IFERROR(INDEX('01_Cad_Pecas'!$I$2:$I$5000,MATCH($E1994,'01_Cad_Pecas'!$D$2:$D$5000,0)),IFERROR(INDEX('01_Cad_Pecas'!$I$2:$I$5000,MATCH(VALUE($E1994),'01_Cad_Pecas'!$D$2:$D$5000,0)),"")))</f>
        <v>9.375E-2</v>
      </c>
      <c r="M1994" s="14">
        <f t="shared" si="263"/>
        <v>10.475</v>
      </c>
      <c r="N1994" s="14">
        <v>46206</v>
      </c>
      <c r="O1994" s="14">
        <v>100</v>
      </c>
      <c r="P1994" s="14"/>
      <c r="Q1994" s="14"/>
      <c r="R1994" s="14"/>
      <c r="S1994" s="14"/>
      <c r="T1994" s="14">
        <f t="shared" si="264"/>
        <v>1</v>
      </c>
      <c r="U1994" s="14" t="s">
        <v>36</v>
      </c>
      <c r="V1994" s="14"/>
      <c r="W1994" s="14"/>
      <c r="X1994" s="14"/>
      <c r="Y1994" s="14"/>
      <c r="Z1994" s="14"/>
      <c r="AA1994" s="11"/>
      <c r="AB1994" s="14" t="str">
        <f t="shared" si="265"/>
        <v>10210|11 USINAGEM</v>
      </c>
      <c r="AC1994" t="str">
        <f t="shared" si="266"/>
        <v>|10210|</v>
      </c>
      <c r="AD1994" t="str">
        <f t="shared" si="267"/>
        <v>11 USINAGEM</v>
      </c>
    </row>
    <row r="1995" spans="1:30" ht="24" customHeight="1" x14ac:dyDescent="0.35">
      <c r="A1995" s="35">
        <v>46206</v>
      </c>
      <c r="B1995" s="14" t="s">
        <v>3094</v>
      </c>
      <c r="C1995" s="14"/>
      <c r="D1995" s="14" t="s">
        <v>3048</v>
      </c>
      <c r="E1995" s="14" t="s">
        <v>3560</v>
      </c>
      <c r="F1995" s="14" t="s">
        <v>3274</v>
      </c>
      <c r="G1995" s="14" t="s">
        <v>3048</v>
      </c>
      <c r="H1995" s="14" t="s">
        <v>3048</v>
      </c>
      <c r="I1995" s="9" t="s">
        <v>3048</v>
      </c>
      <c r="J1995" s="9">
        <v>6</v>
      </c>
      <c r="K1995" s="14">
        <f>IF($E1995="","",IFERROR(INDEX('01_Cad_Pecas'!$H$2:$H$5000,MATCH($E1995,'01_Cad_Pecas'!$D$2:$D$5000,0)),IFERROR(INDEX('01_Cad_Pecas'!$H$2:$H$5000,MATCH(VALUE($E1995),'01_Cad_Pecas'!$D$2:$D$5000,0)),"")))</f>
        <v>1.1000000000000001</v>
      </c>
      <c r="L1995" s="14">
        <f>IF($E1995="","",IFERROR(INDEX('01_Cad_Pecas'!$I$2:$I$5000,MATCH($E1995,'01_Cad_Pecas'!$D$2:$D$5000,0)),IFERROR(INDEX('01_Cad_Pecas'!$I$2:$I$5000,MATCH(VALUE($E1995),'01_Cad_Pecas'!$D$2:$D$5000,0)),"")))</f>
        <v>9.375E-2</v>
      </c>
      <c r="M1995" s="14">
        <f t="shared" si="263"/>
        <v>1.6625000000000001</v>
      </c>
      <c r="N1995" s="14">
        <v>46206</v>
      </c>
      <c r="O1995" s="14">
        <v>6</v>
      </c>
      <c r="P1995" s="14"/>
      <c r="Q1995" s="14"/>
      <c r="R1995" s="14"/>
      <c r="S1995" s="14"/>
      <c r="T1995" s="14">
        <f t="shared" si="264"/>
        <v>1</v>
      </c>
      <c r="U1995" s="14" t="s">
        <v>36</v>
      </c>
      <c r="V1995" s="14"/>
      <c r="W1995" s="14"/>
      <c r="X1995" s="14"/>
      <c r="Y1995" s="14"/>
      <c r="Z1995" s="14"/>
      <c r="AA1995" s="11"/>
      <c r="AB1995" s="14" t="str">
        <f t="shared" si="265"/>
        <v>10210|11 USINAGEM</v>
      </c>
      <c r="AC1995" t="str">
        <f t="shared" si="266"/>
        <v>|10210|</v>
      </c>
      <c r="AD1995" t="str">
        <f t="shared" si="267"/>
        <v>11 USINAGEM</v>
      </c>
    </row>
    <row r="1996" spans="1:30" ht="24" customHeight="1" x14ac:dyDescent="0.35">
      <c r="A1996" s="35">
        <v>46206</v>
      </c>
      <c r="B1996" s="14" t="s">
        <v>3094</v>
      </c>
      <c r="C1996" s="14"/>
      <c r="D1996" s="14" t="s">
        <v>3048</v>
      </c>
      <c r="E1996" s="14" t="s">
        <v>3561</v>
      </c>
      <c r="F1996" s="14" t="s">
        <v>3562</v>
      </c>
      <c r="G1996" s="14" t="s">
        <v>3048</v>
      </c>
      <c r="H1996" s="14" t="s">
        <v>3048</v>
      </c>
      <c r="I1996" s="9" t="s">
        <v>3048</v>
      </c>
      <c r="J1996" s="9">
        <v>6</v>
      </c>
      <c r="K1996" s="14">
        <f>IF($E1996="","",IFERROR(INDEX('01_Cad_Pecas'!$H$2:$H$5000,MATCH($E1996,'01_Cad_Pecas'!$D$2:$D$5000,0)),IFERROR(INDEX('01_Cad_Pecas'!$H$2:$H$5000,MATCH(VALUE($E1996),'01_Cad_Pecas'!$D$2:$D$5000,0)),"")))</f>
        <v>1.1000000000000001</v>
      </c>
      <c r="L1996" s="14">
        <f>IF($E1996="","",IFERROR(INDEX('01_Cad_Pecas'!$I$2:$I$5000,MATCH($E1996,'01_Cad_Pecas'!$D$2:$D$5000,0)),IFERROR(INDEX('01_Cad_Pecas'!$I$2:$I$5000,MATCH(VALUE($E1996),'01_Cad_Pecas'!$D$2:$D$5000,0)),"")))</f>
        <v>9.375E-2</v>
      </c>
      <c r="M1996" s="14">
        <f t="shared" si="263"/>
        <v>1.6625000000000001</v>
      </c>
      <c r="N1996" s="14">
        <v>46206</v>
      </c>
      <c r="O1996" s="14">
        <v>6</v>
      </c>
      <c r="P1996" s="14"/>
      <c r="Q1996" s="14"/>
      <c r="R1996" s="14"/>
      <c r="S1996" s="14"/>
      <c r="T1996" s="14">
        <f t="shared" si="264"/>
        <v>1</v>
      </c>
      <c r="U1996" s="14" t="s">
        <v>36</v>
      </c>
      <c r="V1996" s="14"/>
      <c r="W1996" s="14"/>
      <c r="X1996" s="14"/>
      <c r="Y1996" s="14"/>
      <c r="Z1996" s="14"/>
      <c r="AA1996" s="11"/>
      <c r="AB1996" s="14" t="str">
        <f t="shared" si="265"/>
        <v>10210|11 USINAGEM</v>
      </c>
      <c r="AC1996" t="str">
        <f t="shared" si="266"/>
        <v>|10210|</v>
      </c>
      <c r="AD1996" t="str">
        <f t="shared" si="267"/>
        <v>11 USINAGEM</v>
      </c>
    </row>
    <row r="1997" spans="1:30" ht="24" customHeight="1" x14ac:dyDescent="0.35">
      <c r="A1997" s="35">
        <v>46206</v>
      </c>
      <c r="B1997" s="14" t="s">
        <v>3094</v>
      </c>
      <c r="C1997" s="14"/>
      <c r="D1997" s="14" t="s">
        <v>3048</v>
      </c>
      <c r="E1997" s="14" t="s">
        <v>3432</v>
      </c>
      <c r="F1997" s="14" t="s">
        <v>3205</v>
      </c>
      <c r="G1997" s="14" t="s">
        <v>3048</v>
      </c>
      <c r="H1997" s="14" t="s">
        <v>3048</v>
      </c>
      <c r="I1997" s="9" t="s">
        <v>3048</v>
      </c>
      <c r="J1997" s="9">
        <v>86</v>
      </c>
      <c r="K1997" s="14">
        <f>IF($E1997="","",IFERROR(INDEX('01_Cad_Pecas'!$H$2:$H$5000,MATCH($E1997,'01_Cad_Pecas'!$D$2:$D$5000,0)),IFERROR(INDEX('01_Cad_Pecas'!$H$2:$H$5000,MATCH(VALUE($E1997),'01_Cad_Pecas'!$D$2:$D$5000,0)),"")))</f>
        <v>1.1000000000000001</v>
      </c>
      <c r="L1997" s="14">
        <f>IF($E1997="","",IFERROR(INDEX('01_Cad_Pecas'!$I$2:$I$5000,MATCH($E1997,'01_Cad_Pecas'!$D$2:$D$5000,0)),IFERROR(INDEX('01_Cad_Pecas'!$I$2:$I$5000,MATCH(VALUE($E1997),'01_Cad_Pecas'!$D$2:$D$5000,0)),"")))</f>
        <v>9.375E-2</v>
      </c>
      <c r="M1997" s="14">
        <f t="shared" si="263"/>
        <v>9.1624999999999996</v>
      </c>
      <c r="N1997" s="14">
        <v>46206</v>
      </c>
      <c r="O1997" s="14">
        <v>86</v>
      </c>
      <c r="P1997" s="14"/>
      <c r="Q1997" s="14"/>
      <c r="R1997" s="14"/>
      <c r="S1997" s="14"/>
      <c r="T1997" s="14">
        <f t="shared" si="264"/>
        <v>1</v>
      </c>
      <c r="U1997" s="14" t="s">
        <v>36</v>
      </c>
      <c r="V1997" s="14"/>
      <c r="W1997" s="14"/>
      <c r="X1997" s="14"/>
      <c r="Y1997" s="14"/>
      <c r="Z1997" s="14"/>
      <c r="AA1997" s="11"/>
      <c r="AB1997" s="14" t="str">
        <f t="shared" si="265"/>
        <v>10210|11 USINAGEM</v>
      </c>
      <c r="AC1997" t="str">
        <f t="shared" si="266"/>
        <v>|10210|</v>
      </c>
      <c r="AD1997" t="str">
        <f t="shared" si="267"/>
        <v>11 USINAGEM</v>
      </c>
    </row>
    <row r="1998" spans="1:30" ht="24" customHeight="1" x14ac:dyDescent="0.35">
      <c r="A1998" s="35">
        <v>46206</v>
      </c>
      <c r="B1998" s="14" t="s">
        <v>3094</v>
      </c>
      <c r="C1998" s="14"/>
      <c r="D1998" s="14" t="s">
        <v>3048</v>
      </c>
      <c r="E1998" s="14" t="s">
        <v>3565</v>
      </c>
      <c r="F1998" s="14" t="s">
        <v>1615</v>
      </c>
      <c r="G1998" s="14" t="s">
        <v>3048</v>
      </c>
      <c r="H1998" s="14" t="s">
        <v>3048</v>
      </c>
      <c r="I1998" s="9" t="s">
        <v>3048</v>
      </c>
      <c r="J1998" s="9">
        <v>80</v>
      </c>
      <c r="K1998" s="14">
        <f>IF($E1998="","",IFERROR(INDEX('01_Cad_Pecas'!$H$2:$H$5000,MATCH($E1998,'01_Cad_Pecas'!$D$2:$D$5000,0)),IFERROR(INDEX('01_Cad_Pecas'!$H$2:$H$5000,MATCH(VALUE($E1998),'01_Cad_Pecas'!$D$2:$D$5000,0)),"")))</f>
        <v>1.1000000000000001</v>
      </c>
      <c r="L1998" s="14">
        <f>IF($E1998="","",IFERROR(INDEX('01_Cad_Pecas'!$I$2:$I$5000,MATCH($E1998,'01_Cad_Pecas'!$D$2:$D$5000,0)),IFERROR(INDEX('01_Cad_Pecas'!$I$2:$I$5000,MATCH(VALUE($E1998),'01_Cad_Pecas'!$D$2:$D$5000,0)),"")))</f>
        <v>9.375E-2</v>
      </c>
      <c r="M1998" s="14">
        <f t="shared" si="263"/>
        <v>8.6</v>
      </c>
      <c r="N1998" s="14">
        <v>46206</v>
      </c>
      <c r="O1998" s="14">
        <v>80</v>
      </c>
      <c r="P1998" s="14"/>
      <c r="Q1998" s="14"/>
      <c r="R1998" s="14"/>
      <c r="S1998" s="14"/>
      <c r="T1998" s="14">
        <f t="shared" si="264"/>
        <v>1</v>
      </c>
      <c r="U1998" s="14" t="s">
        <v>36</v>
      </c>
      <c r="V1998" s="14"/>
      <c r="W1998" s="14"/>
      <c r="X1998" s="14"/>
      <c r="Y1998" s="14"/>
      <c r="Z1998" s="14"/>
      <c r="AA1998" s="11"/>
      <c r="AB1998" s="14" t="str">
        <f t="shared" si="265"/>
        <v>10210|11 USINAGEM</v>
      </c>
      <c r="AC1998" t="str">
        <f t="shared" si="266"/>
        <v>|10210|</v>
      </c>
      <c r="AD1998" t="str">
        <f t="shared" si="267"/>
        <v>11 USINAGEM</v>
      </c>
    </row>
    <row r="1999" spans="1:30" ht="24" customHeight="1" x14ac:dyDescent="0.35">
      <c r="A1999" s="35">
        <v>46206</v>
      </c>
      <c r="B1999" s="14" t="s">
        <v>3094</v>
      </c>
      <c r="C1999" s="14"/>
      <c r="D1999" s="14" t="s">
        <v>3048</v>
      </c>
      <c r="E1999" s="14" t="s">
        <v>3408</v>
      </c>
      <c r="F1999" s="14" t="s">
        <v>2939</v>
      </c>
      <c r="G1999" s="14" t="s">
        <v>3048</v>
      </c>
      <c r="H1999" s="14" t="s">
        <v>3048</v>
      </c>
      <c r="I1999" s="9" t="s">
        <v>3048</v>
      </c>
      <c r="J1999" s="9">
        <v>436</v>
      </c>
      <c r="K1999" s="14">
        <f>IF($E1999="","",IFERROR(INDEX('01_Cad_Pecas'!$H$2:$H$5000,MATCH($E1999,'01_Cad_Pecas'!$D$2:$D$5000,0)),IFERROR(INDEX('01_Cad_Pecas'!$H$2:$H$5000,MATCH(VALUE($E1999),'01_Cad_Pecas'!$D$2:$D$5000,0)),"")))</f>
        <v>3</v>
      </c>
      <c r="L1999" s="14">
        <f>IF($E1999="","",IFERROR(INDEX('01_Cad_Pecas'!$I$2:$I$5000,MATCH($E1999,'01_Cad_Pecas'!$D$2:$D$5000,0)),IFERROR(INDEX('01_Cad_Pecas'!$I$2:$I$5000,MATCH(VALUE($E1999),'01_Cad_Pecas'!$D$2:$D$5000,0)),"")))</f>
        <v>6.7799999999999999E-2</v>
      </c>
      <c r="M1999" s="14">
        <f t="shared" si="263"/>
        <v>32.5608</v>
      </c>
      <c r="N1999" s="14">
        <v>46206</v>
      </c>
      <c r="O1999" s="14">
        <v>436</v>
      </c>
      <c r="P1999" s="14"/>
      <c r="Q1999" s="14"/>
      <c r="R1999" s="14"/>
      <c r="S1999" s="14"/>
      <c r="T1999" s="14">
        <f t="shared" si="264"/>
        <v>1</v>
      </c>
      <c r="U1999" s="14" t="s">
        <v>36</v>
      </c>
      <c r="V1999" s="14"/>
      <c r="W1999" s="14"/>
      <c r="X1999" s="14"/>
      <c r="Y1999" s="14"/>
      <c r="Z1999" s="14"/>
      <c r="AA1999" s="11"/>
      <c r="AB1999" s="14" t="str">
        <f t="shared" si="265"/>
        <v>10210|11 USINAGEM</v>
      </c>
      <c r="AC1999" t="str">
        <f t="shared" si="266"/>
        <v>|10210|</v>
      </c>
      <c r="AD1999" t="str">
        <f t="shared" si="267"/>
        <v>11 USINAGEM</v>
      </c>
    </row>
    <row r="2000" spans="1:30" ht="24" customHeight="1" x14ac:dyDescent="0.35">
      <c r="A2000" s="35">
        <v>46206</v>
      </c>
      <c r="B2000" s="14" t="s">
        <v>3094</v>
      </c>
      <c r="C2000" s="14"/>
      <c r="D2000" s="14" t="s">
        <v>3048</v>
      </c>
      <c r="E2000" s="14" t="s">
        <v>3568</v>
      </c>
      <c r="F2000" s="14" t="s">
        <v>3277</v>
      </c>
      <c r="G2000" s="14" t="s">
        <v>3048</v>
      </c>
      <c r="H2000" s="14" t="s">
        <v>3048</v>
      </c>
      <c r="I2000" s="9" t="s">
        <v>3048</v>
      </c>
      <c r="J2000" s="9">
        <v>6</v>
      </c>
      <c r="K2000" s="14">
        <f>IF($E2000="","",IFERROR(INDEX('01_Cad_Pecas'!$H$2:$H$5000,MATCH($E2000,'01_Cad_Pecas'!$D$2:$D$5000,0)),IFERROR(INDEX('01_Cad_Pecas'!$H$2:$H$5000,MATCH(VALUE($E2000),'01_Cad_Pecas'!$D$2:$D$5000,0)),"")))</f>
        <v>1.1000000000000001</v>
      </c>
      <c r="L2000" s="14">
        <f>IF($E2000="","",IFERROR(INDEX('01_Cad_Pecas'!$I$2:$I$5000,MATCH($E2000,'01_Cad_Pecas'!$D$2:$D$5000,0)),IFERROR(INDEX('01_Cad_Pecas'!$I$2:$I$5000,MATCH(VALUE($E2000),'01_Cad_Pecas'!$D$2:$D$5000,0)),"")))</f>
        <v>9.375E-2</v>
      </c>
      <c r="M2000" s="14">
        <f t="shared" si="263"/>
        <v>1.6625000000000001</v>
      </c>
      <c r="N2000" s="14">
        <v>46206</v>
      </c>
      <c r="O2000" s="14">
        <v>6</v>
      </c>
      <c r="P2000" s="14"/>
      <c r="Q2000" s="14"/>
      <c r="R2000" s="14"/>
      <c r="S2000" s="14"/>
      <c r="T2000" s="14">
        <f t="shared" si="264"/>
        <v>1</v>
      </c>
      <c r="U2000" s="14" t="s">
        <v>36</v>
      </c>
      <c r="V2000" s="14"/>
      <c r="W2000" s="14"/>
      <c r="X2000" s="14"/>
      <c r="Y2000" s="14"/>
      <c r="Z2000" s="14"/>
      <c r="AA2000" s="11"/>
      <c r="AB2000" s="14" t="str">
        <f t="shared" si="265"/>
        <v>10210|11 USINAGEM</v>
      </c>
      <c r="AC2000" t="str">
        <f t="shared" si="266"/>
        <v>|10210|</v>
      </c>
      <c r="AD2000" t="str">
        <f t="shared" si="267"/>
        <v>11 USINAGEM</v>
      </c>
    </row>
    <row r="2001" spans="1:30" ht="24" customHeight="1" x14ac:dyDescent="0.35">
      <c r="A2001" s="35">
        <v>46206</v>
      </c>
      <c r="B2001" s="14" t="s">
        <v>3094</v>
      </c>
      <c r="C2001" s="14"/>
      <c r="D2001" s="14" t="s">
        <v>3048</v>
      </c>
      <c r="E2001" s="14" t="s">
        <v>3445</v>
      </c>
      <c r="F2001" s="14" t="s">
        <v>3188</v>
      </c>
      <c r="G2001" s="14" t="s">
        <v>3048</v>
      </c>
      <c r="H2001" s="14" t="s">
        <v>3048</v>
      </c>
      <c r="I2001" s="9" t="s">
        <v>3048</v>
      </c>
      <c r="J2001" s="9">
        <v>560</v>
      </c>
      <c r="K2001" s="14">
        <f>IF($E2001="","",IFERROR(INDEX('01_Cad_Pecas'!$H$2:$H$5000,MATCH($E2001,'01_Cad_Pecas'!$D$2:$D$5000,0)),IFERROR(INDEX('01_Cad_Pecas'!$H$2:$H$5000,MATCH(VALUE($E2001),'01_Cad_Pecas'!$D$2:$D$5000,0)),"")))</f>
        <v>3</v>
      </c>
      <c r="L2001" s="14">
        <f>IF($E2001="","",IFERROR(INDEX('01_Cad_Pecas'!$I$2:$I$5000,MATCH($E2001,'01_Cad_Pecas'!$D$2:$D$5000,0)),IFERROR(INDEX('01_Cad_Pecas'!$I$2:$I$5000,MATCH(VALUE($E2001),'01_Cad_Pecas'!$D$2:$D$5000,0)),"")))</f>
        <v>6.7799999999999999E-2</v>
      </c>
      <c r="M2001" s="14">
        <f t="shared" si="263"/>
        <v>40.967999999999996</v>
      </c>
      <c r="N2001" s="14">
        <v>46206</v>
      </c>
      <c r="O2001" s="14">
        <v>560</v>
      </c>
      <c r="P2001" s="14"/>
      <c r="Q2001" s="14"/>
      <c r="R2001" s="14"/>
      <c r="S2001" s="14"/>
      <c r="T2001" s="14">
        <f t="shared" si="264"/>
        <v>1</v>
      </c>
      <c r="U2001" s="14" t="s">
        <v>36</v>
      </c>
      <c r="V2001" s="14"/>
      <c r="W2001" s="14"/>
      <c r="X2001" s="14"/>
      <c r="Y2001" s="14"/>
      <c r="Z2001" s="14"/>
      <c r="AA2001" s="11"/>
      <c r="AB2001" s="14" t="str">
        <f t="shared" si="265"/>
        <v>10210|11 USINAGEM</v>
      </c>
      <c r="AC2001" t="str">
        <f t="shared" si="266"/>
        <v>|10210|</v>
      </c>
      <c r="AD2001" t="str">
        <f t="shared" si="267"/>
        <v>11 USINAGEM</v>
      </c>
    </row>
    <row r="2002" spans="1:30" ht="24" customHeight="1" x14ac:dyDescent="0.35">
      <c r="A2002" s="35">
        <v>46206</v>
      </c>
      <c r="B2002" s="14" t="s">
        <v>3094</v>
      </c>
      <c r="C2002" s="14"/>
      <c r="D2002" s="14" t="s">
        <v>3048</v>
      </c>
      <c r="E2002" s="14" t="s">
        <v>3446</v>
      </c>
      <c r="F2002" s="14" t="s">
        <v>3189</v>
      </c>
      <c r="G2002" s="14" t="s">
        <v>3048</v>
      </c>
      <c r="H2002" s="14" t="s">
        <v>3048</v>
      </c>
      <c r="I2002" s="9" t="s">
        <v>3048</v>
      </c>
      <c r="J2002" s="9">
        <v>560</v>
      </c>
      <c r="K2002" s="14">
        <f>IF($E2002="","",IFERROR(INDEX('01_Cad_Pecas'!$H$2:$H$5000,MATCH($E2002,'01_Cad_Pecas'!$D$2:$D$5000,0)),IFERROR(INDEX('01_Cad_Pecas'!$H$2:$H$5000,MATCH(VALUE($E2002),'01_Cad_Pecas'!$D$2:$D$5000,0)),"")))</f>
        <v>3</v>
      </c>
      <c r="L2002" s="14">
        <f>IF($E2002="","",IFERROR(INDEX('01_Cad_Pecas'!$I$2:$I$5000,MATCH($E2002,'01_Cad_Pecas'!$D$2:$D$5000,0)),IFERROR(INDEX('01_Cad_Pecas'!$I$2:$I$5000,MATCH(VALUE($E2002),'01_Cad_Pecas'!$D$2:$D$5000,0)),"")))</f>
        <v>6.7799999999999999E-2</v>
      </c>
      <c r="M2002" s="14">
        <f t="shared" si="263"/>
        <v>40.967999999999996</v>
      </c>
      <c r="N2002" s="14">
        <v>46206</v>
      </c>
      <c r="O2002" s="14">
        <v>560</v>
      </c>
      <c r="P2002" s="14"/>
      <c r="Q2002" s="14"/>
      <c r="R2002" s="14"/>
      <c r="S2002" s="14"/>
      <c r="T2002" s="14">
        <f t="shared" si="264"/>
        <v>1</v>
      </c>
      <c r="U2002" s="14" t="s">
        <v>36</v>
      </c>
      <c r="V2002" s="14"/>
      <c r="W2002" s="14"/>
      <c r="X2002" s="14"/>
      <c r="Y2002" s="14"/>
      <c r="Z2002" s="14"/>
      <c r="AA2002" s="11"/>
      <c r="AB2002" s="14" t="str">
        <f t="shared" si="265"/>
        <v>10210|11 USINAGEM</v>
      </c>
      <c r="AC2002" t="str">
        <f t="shared" si="266"/>
        <v>|10210|</v>
      </c>
      <c r="AD2002" t="str">
        <f t="shared" si="267"/>
        <v>11 USINAGEM</v>
      </c>
    </row>
    <row r="2003" spans="1:30" ht="24" customHeight="1" x14ac:dyDescent="0.35">
      <c r="A2003" s="35">
        <v>46206</v>
      </c>
      <c r="B2003" s="14" t="s">
        <v>3094</v>
      </c>
      <c r="C2003" s="14"/>
      <c r="D2003" s="14" t="s">
        <v>3048</v>
      </c>
      <c r="E2003" s="14" t="s">
        <v>3594</v>
      </c>
      <c r="F2003" s="14" t="s">
        <v>3595</v>
      </c>
      <c r="G2003" s="14" t="s">
        <v>3048</v>
      </c>
      <c r="H2003" s="14" t="s">
        <v>3048</v>
      </c>
      <c r="I2003" s="9" t="s">
        <v>3048</v>
      </c>
      <c r="J2003" s="9">
        <v>8</v>
      </c>
      <c r="K2003" s="14">
        <f>IF($E2003="","",IFERROR(INDEX('01_Cad_Pecas'!$H$2:$H$5000,MATCH($E2003,'01_Cad_Pecas'!$D$2:$D$5000,0)),IFERROR(INDEX('01_Cad_Pecas'!$H$2:$H$5000,MATCH(VALUE($E2003),'01_Cad_Pecas'!$D$2:$D$5000,0)),"")))</f>
        <v>1.1000000000000001</v>
      </c>
      <c r="L2003" s="14">
        <f>IF($E2003="","",IFERROR(INDEX('01_Cad_Pecas'!$I$2:$I$5000,MATCH($E2003,'01_Cad_Pecas'!$D$2:$D$5000,0)),IFERROR(INDEX('01_Cad_Pecas'!$I$2:$I$5000,MATCH(VALUE($E2003),'01_Cad_Pecas'!$D$2:$D$5000,0)),"")))</f>
        <v>9.375E-2</v>
      </c>
      <c r="M2003" s="14">
        <f t="shared" si="263"/>
        <v>1.85</v>
      </c>
      <c r="N2003" s="14">
        <v>46206</v>
      </c>
      <c r="O2003" s="14">
        <v>8</v>
      </c>
      <c r="P2003" s="14"/>
      <c r="Q2003" s="14"/>
      <c r="R2003" s="14"/>
      <c r="S2003" s="14"/>
      <c r="T2003" s="14">
        <f t="shared" si="264"/>
        <v>1</v>
      </c>
      <c r="U2003" s="14" t="s">
        <v>36</v>
      </c>
      <c r="V2003" s="14"/>
      <c r="W2003" s="14"/>
      <c r="X2003" s="14"/>
      <c r="Y2003" s="14"/>
      <c r="Z2003" s="14"/>
      <c r="AA2003" s="11"/>
      <c r="AB2003" s="14" t="str">
        <f t="shared" si="265"/>
        <v>10210|11 USINAGEM</v>
      </c>
      <c r="AC2003" t="str">
        <f t="shared" si="266"/>
        <v>|10210|</v>
      </c>
      <c r="AD2003" t="str">
        <f t="shared" si="267"/>
        <v>11 USINAGEM</v>
      </c>
    </row>
    <row r="2004" spans="1:30" ht="24" customHeight="1" x14ac:dyDescent="0.35">
      <c r="A2004" s="35">
        <v>46206</v>
      </c>
      <c r="B2004" s="14" t="s">
        <v>3094</v>
      </c>
      <c r="C2004" s="14"/>
      <c r="D2004" s="14" t="s">
        <v>3048</v>
      </c>
      <c r="E2004" s="14" t="s">
        <v>3607</v>
      </c>
      <c r="F2004" s="14" t="s">
        <v>3608</v>
      </c>
      <c r="G2004" s="14" t="s">
        <v>3048</v>
      </c>
      <c r="H2004" s="14" t="s">
        <v>3048</v>
      </c>
      <c r="I2004" s="9" t="s">
        <v>3048</v>
      </c>
      <c r="J2004" s="9">
        <v>16</v>
      </c>
      <c r="K2004" s="14">
        <f>IF($E2004="","",IFERROR(INDEX('01_Cad_Pecas'!$H$2:$H$5000,MATCH($E2004,'01_Cad_Pecas'!$D$2:$D$5000,0)),IFERROR(INDEX('01_Cad_Pecas'!$H$2:$H$5000,MATCH(VALUE($E2004),'01_Cad_Pecas'!$D$2:$D$5000,0)),"")))</f>
        <v>1.1000000000000001</v>
      </c>
      <c r="L2004" s="14">
        <f>IF($E2004="","",IFERROR(INDEX('01_Cad_Pecas'!$I$2:$I$5000,MATCH($E2004,'01_Cad_Pecas'!$D$2:$D$5000,0)),IFERROR(INDEX('01_Cad_Pecas'!$I$2:$I$5000,MATCH(VALUE($E2004),'01_Cad_Pecas'!$D$2:$D$5000,0)),"")))</f>
        <v>9.375E-2</v>
      </c>
      <c r="M2004" s="14">
        <f t="shared" si="263"/>
        <v>2.6</v>
      </c>
      <c r="N2004" s="14">
        <v>46206</v>
      </c>
      <c r="O2004" s="14">
        <v>16</v>
      </c>
      <c r="P2004" s="14"/>
      <c r="Q2004" s="14"/>
      <c r="R2004" s="14"/>
      <c r="S2004" s="14"/>
      <c r="T2004" s="14">
        <f t="shared" si="264"/>
        <v>1</v>
      </c>
      <c r="U2004" s="14" t="s">
        <v>36</v>
      </c>
      <c r="V2004" s="14"/>
      <c r="W2004" s="14"/>
      <c r="X2004" s="14"/>
      <c r="Y2004" s="14"/>
      <c r="Z2004" s="14"/>
      <c r="AA2004" s="11"/>
      <c r="AB2004" s="14" t="str">
        <f t="shared" si="265"/>
        <v>10210|11 USINAGEM</v>
      </c>
      <c r="AC2004" t="str">
        <f t="shared" si="266"/>
        <v>|10210|</v>
      </c>
      <c r="AD2004" t="str">
        <f t="shared" si="267"/>
        <v>11 USINAGEM</v>
      </c>
    </row>
    <row r="2005" spans="1:30" ht="24" customHeight="1" x14ac:dyDescent="0.35">
      <c r="A2005" s="35">
        <v>46206</v>
      </c>
      <c r="B2005" s="14" t="s">
        <v>3094</v>
      </c>
      <c r="C2005" s="14"/>
      <c r="D2005" s="14" t="s">
        <v>3048</v>
      </c>
      <c r="E2005" s="14" t="s">
        <v>3500</v>
      </c>
      <c r="F2005" s="14" t="s">
        <v>3501</v>
      </c>
      <c r="G2005" s="14" t="s">
        <v>3048</v>
      </c>
      <c r="H2005" s="14" t="s">
        <v>3048</v>
      </c>
      <c r="I2005" s="9" t="s">
        <v>3048</v>
      </c>
      <c r="J2005" s="9">
        <v>16</v>
      </c>
      <c r="K2005" s="14">
        <f>IF($E2005="","",IFERROR(INDEX('01_Cad_Pecas'!$H$2:$H$5000,MATCH($E2005,'01_Cad_Pecas'!$D$2:$D$5000,0)),IFERROR(INDEX('01_Cad_Pecas'!$H$2:$H$5000,MATCH(VALUE($E2005),'01_Cad_Pecas'!$D$2:$D$5000,0)),"")))</f>
        <v>1.1000000000000001</v>
      </c>
      <c r="L2005" s="14">
        <f>IF($E2005="","",IFERROR(INDEX('01_Cad_Pecas'!$I$2:$I$5000,MATCH($E2005,'01_Cad_Pecas'!$D$2:$D$5000,0)),IFERROR(INDEX('01_Cad_Pecas'!$I$2:$I$5000,MATCH(VALUE($E2005),'01_Cad_Pecas'!$D$2:$D$5000,0)),"")))</f>
        <v>9.375E-2</v>
      </c>
      <c r="M2005" s="14">
        <f t="shared" si="263"/>
        <v>2.6</v>
      </c>
      <c r="N2005" s="14">
        <v>46206</v>
      </c>
      <c r="O2005" s="14">
        <v>16</v>
      </c>
      <c r="P2005" s="14"/>
      <c r="Q2005" s="14"/>
      <c r="R2005" s="14"/>
      <c r="S2005" s="14"/>
      <c r="T2005" s="14">
        <f t="shared" si="264"/>
        <v>1</v>
      </c>
      <c r="U2005" s="14" t="s">
        <v>36</v>
      </c>
      <c r="V2005" s="14"/>
      <c r="W2005" s="14"/>
      <c r="X2005" s="14"/>
      <c r="Y2005" s="14"/>
      <c r="Z2005" s="14"/>
      <c r="AA2005" s="11"/>
      <c r="AB2005" s="14" t="str">
        <f t="shared" si="265"/>
        <v>10210|11 USINAGEM</v>
      </c>
      <c r="AC2005" t="str">
        <f t="shared" si="266"/>
        <v>|10210|</v>
      </c>
      <c r="AD2005" t="str">
        <f t="shared" si="267"/>
        <v>11 USINAGEM</v>
      </c>
    </row>
    <row r="2006" spans="1:30" ht="24" customHeight="1" x14ac:dyDescent="0.35">
      <c r="A2006" s="35">
        <v>46206</v>
      </c>
      <c r="B2006" s="14" t="s">
        <v>3094</v>
      </c>
      <c r="C2006" s="14"/>
      <c r="D2006" s="14" t="s">
        <v>3048</v>
      </c>
      <c r="E2006" s="14" t="s">
        <v>3588</v>
      </c>
      <c r="F2006" s="14" t="s">
        <v>3589</v>
      </c>
      <c r="G2006" s="14" t="s">
        <v>3048</v>
      </c>
      <c r="H2006" s="14" t="s">
        <v>3048</v>
      </c>
      <c r="I2006" s="9" t="s">
        <v>3048</v>
      </c>
      <c r="J2006" s="9">
        <v>2</v>
      </c>
      <c r="K2006" s="14">
        <f>IF($E2006="","",IFERROR(INDEX('01_Cad_Pecas'!$H$2:$H$5000,MATCH($E2006,'01_Cad_Pecas'!$D$2:$D$5000,0)),IFERROR(INDEX('01_Cad_Pecas'!$H$2:$H$5000,MATCH(VALUE($E2006),'01_Cad_Pecas'!$D$2:$D$5000,0)),"")))</f>
        <v>1.1000000000000001</v>
      </c>
      <c r="L2006" s="14">
        <f>IF($E2006="","",IFERROR(INDEX('01_Cad_Pecas'!$I$2:$I$5000,MATCH($E2006,'01_Cad_Pecas'!$D$2:$D$5000,0)),IFERROR(INDEX('01_Cad_Pecas'!$I$2:$I$5000,MATCH(VALUE($E2006),'01_Cad_Pecas'!$D$2:$D$5000,0)),"")))</f>
        <v>9.375E-2</v>
      </c>
      <c r="M2006" s="14">
        <f t="shared" si="263"/>
        <v>1.2875000000000001</v>
      </c>
      <c r="N2006" s="14">
        <v>46206</v>
      </c>
      <c r="O2006" s="14">
        <v>2</v>
      </c>
      <c r="P2006" s="14"/>
      <c r="Q2006" s="14"/>
      <c r="R2006" s="14"/>
      <c r="S2006" s="14"/>
      <c r="T2006" s="14">
        <f t="shared" si="264"/>
        <v>1</v>
      </c>
      <c r="U2006" s="14" t="s">
        <v>36</v>
      </c>
      <c r="V2006" s="14"/>
      <c r="W2006" s="14"/>
      <c r="X2006" s="14"/>
      <c r="Y2006" s="14"/>
      <c r="Z2006" s="14"/>
      <c r="AA2006" s="11"/>
      <c r="AB2006" s="14" t="str">
        <f t="shared" si="265"/>
        <v>10210|11 USINAGEM</v>
      </c>
      <c r="AC2006" t="str">
        <f t="shared" si="266"/>
        <v>|10210|</v>
      </c>
      <c r="AD2006" t="str">
        <f t="shared" si="267"/>
        <v>11 USINAGEM</v>
      </c>
    </row>
    <row r="2007" spans="1:30" ht="24" customHeight="1" x14ac:dyDescent="0.35">
      <c r="A2007" s="35">
        <v>46206</v>
      </c>
      <c r="B2007" s="14" t="s">
        <v>3094</v>
      </c>
      <c r="C2007" s="14"/>
      <c r="D2007" s="14" t="s">
        <v>3048</v>
      </c>
      <c r="E2007" s="14" t="s">
        <v>3600</v>
      </c>
      <c r="F2007" s="14" t="s">
        <v>3601</v>
      </c>
      <c r="G2007" s="14" t="s">
        <v>3048</v>
      </c>
      <c r="H2007" s="14" t="s">
        <v>3048</v>
      </c>
      <c r="I2007" s="9" t="s">
        <v>3048</v>
      </c>
      <c r="J2007" s="9">
        <v>4</v>
      </c>
      <c r="K2007" s="14">
        <f>IF($E2007="","",IFERROR(INDEX('01_Cad_Pecas'!$H$2:$H$5000,MATCH($E2007,'01_Cad_Pecas'!$D$2:$D$5000,0)),IFERROR(INDEX('01_Cad_Pecas'!$H$2:$H$5000,MATCH(VALUE($E2007),'01_Cad_Pecas'!$D$2:$D$5000,0)),"")))</f>
        <v>1.1000000000000001</v>
      </c>
      <c r="L2007" s="14">
        <f>IF($E2007="","",IFERROR(INDEX('01_Cad_Pecas'!$I$2:$I$5000,MATCH($E2007,'01_Cad_Pecas'!$D$2:$D$5000,0)),IFERROR(INDEX('01_Cad_Pecas'!$I$2:$I$5000,MATCH(VALUE($E2007),'01_Cad_Pecas'!$D$2:$D$5000,0)),"")))</f>
        <v>9.375E-2</v>
      </c>
      <c r="M2007" s="14">
        <f t="shared" si="263"/>
        <v>1.4750000000000001</v>
      </c>
      <c r="N2007" s="14">
        <v>46206</v>
      </c>
      <c r="O2007" s="14">
        <v>4</v>
      </c>
      <c r="P2007" s="14"/>
      <c r="Q2007" s="14"/>
      <c r="R2007" s="14"/>
      <c r="S2007" s="14"/>
      <c r="T2007" s="14">
        <f t="shared" si="264"/>
        <v>1</v>
      </c>
      <c r="U2007" s="14" t="s">
        <v>36</v>
      </c>
      <c r="V2007" s="14"/>
      <c r="W2007" s="14"/>
      <c r="X2007" s="14"/>
      <c r="Y2007" s="14"/>
      <c r="Z2007" s="14"/>
      <c r="AA2007" s="11"/>
      <c r="AB2007" s="14" t="str">
        <f t="shared" si="265"/>
        <v>10210|11 USINAGEM</v>
      </c>
      <c r="AC2007" t="str">
        <f t="shared" si="266"/>
        <v>|10210|</v>
      </c>
      <c r="AD2007" t="str">
        <f t="shared" si="267"/>
        <v>11 USINAGEM</v>
      </c>
    </row>
    <row r="2008" spans="1:30" ht="24" customHeight="1" x14ac:dyDescent="0.35">
      <c r="A2008" s="35">
        <v>46206</v>
      </c>
      <c r="B2008" s="14" t="s">
        <v>3094</v>
      </c>
      <c r="C2008" s="14"/>
      <c r="D2008" s="14" t="s">
        <v>3048</v>
      </c>
      <c r="E2008" s="14" t="s">
        <v>3602</v>
      </c>
      <c r="F2008" s="14" t="s">
        <v>3334</v>
      </c>
      <c r="G2008" s="14" t="s">
        <v>3048</v>
      </c>
      <c r="H2008" s="14" t="s">
        <v>3048</v>
      </c>
      <c r="I2008" s="9" t="s">
        <v>3048</v>
      </c>
      <c r="J2008" s="9">
        <v>24</v>
      </c>
      <c r="K2008" s="14">
        <f>IF($E2008="","",IFERROR(INDEX('01_Cad_Pecas'!$H$2:$H$5000,MATCH($E2008,'01_Cad_Pecas'!$D$2:$D$5000,0)),IFERROR(INDEX('01_Cad_Pecas'!$H$2:$H$5000,MATCH(VALUE($E2008),'01_Cad_Pecas'!$D$2:$D$5000,0)),"")))</f>
        <v>1.1000000000000001</v>
      </c>
      <c r="L2008" s="14">
        <f>IF($E2008="","",IFERROR(INDEX('01_Cad_Pecas'!$I$2:$I$5000,MATCH($E2008,'01_Cad_Pecas'!$D$2:$D$5000,0)),IFERROR(INDEX('01_Cad_Pecas'!$I$2:$I$5000,MATCH(VALUE($E2008),'01_Cad_Pecas'!$D$2:$D$5000,0)),"")))</f>
        <v>9.375E-2</v>
      </c>
      <c r="M2008" s="14">
        <f t="shared" si="263"/>
        <v>3.35</v>
      </c>
      <c r="N2008" s="14">
        <v>46206</v>
      </c>
      <c r="O2008" s="14">
        <v>24</v>
      </c>
      <c r="P2008" s="14"/>
      <c r="Q2008" s="14"/>
      <c r="R2008" s="14"/>
      <c r="S2008" s="14"/>
      <c r="T2008" s="14">
        <f t="shared" si="264"/>
        <v>1</v>
      </c>
      <c r="U2008" s="14" t="s">
        <v>36</v>
      </c>
      <c r="V2008" s="14"/>
      <c r="W2008" s="14"/>
      <c r="X2008" s="14"/>
      <c r="Y2008" s="14"/>
      <c r="Z2008" s="14"/>
      <c r="AA2008" s="11"/>
      <c r="AB2008" s="14" t="str">
        <f t="shared" si="265"/>
        <v>10210|11 USINAGEM</v>
      </c>
      <c r="AC2008" t="str">
        <f t="shared" si="266"/>
        <v>|10210|</v>
      </c>
      <c r="AD2008" t="str">
        <f t="shared" si="267"/>
        <v>11 USINAGEM</v>
      </c>
    </row>
    <row r="2009" spans="1:30" ht="24" customHeight="1" x14ac:dyDescent="0.35">
      <c r="A2009" s="35">
        <v>46206</v>
      </c>
      <c r="B2009" s="14" t="s">
        <v>3094</v>
      </c>
      <c r="C2009" s="14"/>
      <c r="D2009" s="14" t="s">
        <v>3048</v>
      </c>
      <c r="E2009" s="14" t="s">
        <v>3590</v>
      </c>
      <c r="F2009" s="14" t="s">
        <v>3325</v>
      </c>
      <c r="G2009" s="14" t="s">
        <v>3048</v>
      </c>
      <c r="H2009" s="14" t="s">
        <v>3048</v>
      </c>
      <c r="I2009" s="9" t="s">
        <v>3048</v>
      </c>
      <c r="J2009" s="9">
        <v>2</v>
      </c>
      <c r="K2009" s="14">
        <f>IF($E2009="","",IFERROR(INDEX('01_Cad_Pecas'!$H$2:$H$5000,MATCH($E2009,'01_Cad_Pecas'!$D$2:$D$5000,0)),IFERROR(INDEX('01_Cad_Pecas'!$H$2:$H$5000,MATCH(VALUE($E2009),'01_Cad_Pecas'!$D$2:$D$5000,0)),"")))</f>
        <v>1.1000000000000001</v>
      </c>
      <c r="L2009" s="14">
        <f>IF($E2009="","",IFERROR(INDEX('01_Cad_Pecas'!$I$2:$I$5000,MATCH($E2009,'01_Cad_Pecas'!$D$2:$D$5000,0)),IFERROR(INDEX('01_Cad_Pecas'!$I$2:$I$5000,MATCH(VALUE($E2009),'01_Cad_Pecas'!$D$2:$D$5000,0)),"")))</f>
        <v>9.375E-2</v>
      </c>
      <c r="M2009" s="14">
        <f t="shared" si="263"/>
        <v>1.2875000000000001</v>
      </c>
      <c r="N2009" s="14">
        <v>46206</v>
      </c>
      <c r="O2009" s="14">
        <v>2</v>
      </c>
      <c r="P2009" s="14"/>
      <c r="Q2009" s="14"/>
      <c r="R2009" s="14"/>
      <c r="S2009" s="14"/>
      <c r="T2009" s="14">
        <f t="shared" si="264"/>
        <v>1</v>
      </c>
      <c r="U2009" s="14" t="s">
        <v>36</v>
      </c>
      <c r="V2009" s="14"/>
      <c r="W2009" s="14"/>
      <c r="X2009" s="14"/>
      <c r="Y2009" s="14"/>
      <c r="Z2009" s="14"/>
      <c r="AA2009" s="11"/>
      <c r="AB2009" s="14" t="str">
        <f t="shared" si="265"/>
        <v>10210|11 USINAGEM</v>
      </c>
      <c r="AC2009" t="str">
        <f t="shared" si="266"/>
        <v>|10210|</v>
      </c>
      <c r="AD2009" t="str">
        <f t="shared" si="267"/>
        <v>11 USINAGEM</v>
      </c>
    </row>
    <row r="2010" spans="1:30" ht="24" customHeight="1" x14ac:dyDescent="0.35">
      <c r="A2010" s="35">
        <v>46206</v>
      </c>
      <c r="B2010" s="14" t="s">
        <v>3094</v>
      </c>
      <c r="C2010" s="14"/>
      <c r="D2010" s="14" t="s">
        <v>3048</v>
      </c>
      <c r="E2010" s="14" t="s">
        <v>3604</v>
      </c>
      <c r="F2010" s="14" t="s">
        <v>3335</v>
      </c>
      <c r="G2010" s="14" t="s">
        <v>3048</v>
      </c>
      <c r="H2010" s="14" t="s">
        <v>3048</v>
      </c>
      <c r="I2010" s="9" t="s">
        <v>3048</v>
      </c>
      <c r="J2010" s="9">
        <v>4</v>
      </c>
      <c r="K2010" s="14">
        <f>IF($E2010="","",IFERROR(INDEX('01_Cad_Pecas'!$H$2:$H$5000,MATCH($E2010,'01_Cad_Pecas'!$D$2:$D$5000,0)),IFERROR(INDEX('01_Cad_Pecas'!$H$2:$H$5000,MATCH(VALUE($E2010),'01_Cad_Pecas'!$D$2:$D$5000,0)),"")))</f>
        <v>1.1000000000000001</v>
      </c>
      <c r="L2010" s="14">
        <f>IF($E2010="","",IFERROR(INDEX('01_Cad_Pecas'!$I$2:$I$5000,MATCH($E2010,'01_Cad_Pecas'!$D$2:$D$5000,0)),IFERROR(INDEX('01_Cad_Pecas'!$I$2:$I$5000,MATCH(VALUE($E2010),'01_Cad_Pecas'!$D$2:$D$5000,0)),"")))</f>
        <v>9.375E-2</v>
      </c>
      <c r="M2010" s="14">
        <f t="shared" si="263"/>
        <v>1.4750000000000001</v>
      </c>
      <c r="N2010" s="14">
        <v>46206</v>
      </c>
      <c r="O2010" s="14">
        <v>4</v>
      </c>
      <c r="P2010" s="14"/>
      <c r="Q2010" s="14"/>
      <c r="R2010" s="14"/>
      <c r="S2010" s="14"/>
      <c r="T2010" s="14">
        <f t="shared" si="264"/>
        <v>1</v>
      </c>
      <c r="U2010" s="14" t="s">
        <v>36</v>
      </c>
      <c r="V2010" s="14"/>
      <c r="W2010" s="14"/>
      <c r="X2010" s="14"/>
      <c r="Y2010" s="14"/>
      <c r="Z2010" s="14"/>
      <c r="AA2010" s="11"/>
      <c r="AB2010" s="14" t="str">
        <f t="shared" si="265"/>
        <v>10210|11 USINAGEM</v>
      </c>
      <c r="AC2010" t="str">
        <f t="shared" si="266"/>
        <v>|10210|</v>
      </c>
      <c r="AD2010" t="str">
        <f t="shared" si="267"/>
        <v>11 USINAGEM</v>
      </c>
    </row>
    <row r="2011" spans="1:30" ht="24" customHeight="1" x14ac:dyDescent="0.35">
      <c r="A2011" s="35">
        <v>46206</v>
      </c>
      <c r="B2011" s="14" t="s">
        <v>3094</v>
      </c>
      <c r="C2011" s="14"/>
      <c r="D2011" s="14" t="s">
        <v>3048</v>
      </c>
      <c r="E2011" s="14" t="s">
        <v>3454</v>
      </c>
      <c r="F2011" s="14" t="s">
        <v>3194</v>
      </c>
      <c r="G2011" s="14" t="s">
        <v>3048</v>
      </c>
      <c r="H2011" s="14" t="s">
        <v>3048</v>
      </c>
      <c r="I2011" s="9" t="s">
        <v>3048</v>
      </c>
      <c r="J2011" s="9">
        <v>12</v>
      </c>
      <c r="K2011" s="14">
        <f>IF($E2011="","",IFERROR(INDEX('01_Cad_Pecas'!$H$2:$H$5000,MATCH($E2011,'01_Cad_Pecas'!$D$2:$D$5000,0)),IFERROR(INDEX('01_Cad_Pecas'!$H$2:$H$5000,MATCH(VALUE($E2011),'01_Cad_Pecas'!$D$2:$D$5000,0)),"")))</f>
        <v>1.1000000000000001</v>
      </c>
      <c r="L2011" s="14">
        <f>IF($E2011="","",IFERROR(INDEX('01_Cad_Pecas'!$I$2:$I$5000,MATCH($E2011,'01_Cad_Pecas'!$D$2:$D$5000,0)),IFERROR(INDEX('01_Cad_Pecas'!$I$2:$I$5000,MATCH(VALUE($E2011),'01_Cad_Pecas'!$D$2:$D$5000,0)),"")))</f>
        <v>9.375E-2</v>
      </c>
      <c r="M2011" s="14">
        <f t="shared" si="263"/>
        <v>2.2250000000000001</v>
      </c>
      <c r="N2011" s="14">
        <v>46206</v>
      </c>
      <c r="O2011" s="14">
        <v>12</v>
      </c>
      <c r="P2011" s="14"/>
      <c r="Q2011" s="14"/>
      <c r="R2011" s="14"/>
      <c r="S2011" s="14"/>
      <c r="T2011" s="14">
        <f t="shared" si="264"/>
        <v>1</v>
      </c>
      <c r="U2011" s="14" t="s">
        <v>36</v>
      </c>
      <c r="V2011" s="14"/>
      <c r="W2011" s="14"/>
      <c r="X2011" s="14"/>
      <c r="Y2011" s="14"/>
      <c r="Z2011" s="14"/>
      <c r="AA2011" s="11"/>
      <c r="AB2011" s="14" t="str">
        <f t="shared" si="265"/>
        <v>10210|11 USINAGEM</v>
      </c>
      <c r="AC2011" t="str">
        <f t="shared" si="266"/>
        <v>|10210|</v>
      </c>
      <c r="AD2011" t="str">
        <f t="shared" si="267"/>
        <v>11 USINAGEM</v>
      </c>
    </row>
    <row r="2012" spans="1:30" ht="24" customHeight="1" x14ac:dyDescent="0.35">
      <c r="A2012" s="35">
        <v>46206</v>
      </c>
      <c r="B2012" s="14" t="s">
        <v>3094</v>
      </c>
      <c r="C2012" s="14"/>
      <c r="D2012" s="14" t="s">
        <v>3048</v>
      </c>
      <c r="E2012" s="14" t="s">
        <v>3455</v>
      </c>
      <c r="F2012" s="14" t="s">
        <v>3195</v>
      </c>
      <c r="G2012" s="14" t="s">
        <v>3048</v>
      </c>
      <c r="H2012" s="14" t="s">
        <v>3048</v>
      </c>
      <c r="I2012" s="9" t="s">
        <v>3048</v>
      </c>
      <c r="J2012" s="9">
        <v>12</v>
      </c>
      <c r="K2012" s="14">
        <f>IF($E2012="","",IFERROR(INDEX('01_Cad_Pecas'!$H$2:$H$5000,MATCH($E2012,'01_Cad_Pecas'!$D$2:$D$5000,0)),IFERROR(INDEX('01_Cad_Pecas'!$H$2:$H$5000,MATCH(VALUE($E2012),'01_Cad_Pecas'!$D$2:$D$5000,0)),"")))</f>
        <v>1.1000000000000001</v>
      </c>
      <c r="L2012" s="14">
        <f>IF($E2012="","",IFERROR(INDEX('01_Cad_Pecas'!$I$2:$I$5000,MATCH($E2012,'01_Cad_Pecas'!$D$2:$D$5000,0)),IFERROR(INDEX('01_Cad_Pecas'!$I$2:$I$5000,MATCH(VALUE($E2012),'01_Cad_Pecas'!$D$2:$D$5000,0)),"")))</f>
        <v>9.375E-2</v>
      </c>
      <c r="M2012" s="14">
        <f t="shared" si="263"/>
        <v>2.2250000000000001</v>
      </c>
      <c r="N2012" s="14">
        <v>46209</v>
      </c>
      <c r="O2012" s="14">
        <v>12</v>
      </c>
      <c r="P2012" s="14"/>
      <c r="Q2012" s="14"/>
      <c r="R2012" s="14"/>
      <c r="S2012" s="14"/>
      <c r="T2012" s="14">
        <f t="shared" si="264"/>
        <v>1</v>
      </c>
      <c r="U2012" s="14" t="s">
        <v>36</v>
      </c>
      <c r="V2012" s="14"/>
      <c r="W2012" s="14"/>
      <c r="X2012" s="14"/>
      <c r="Y2012" s="14"/>
      <c r="Z2012" s="14"/>
      <c r="AA2012" s="11"/>
      <c r="AB2012" s="14" t="str">
        <f t="shared" si="265"/>
        <v>10210|11 USINAGEM</v>
      </c>
      <c r="AC2012" t="str">
        <f t="shared" si="266"/>
        <v>|10210|</v>
      </c>
      <c r="AD2012" t="str">
        <f t="shared" si="267"/>
        <v>11 USINAGEM</v>
      </c>
    </row>
    <row r="2013" spans="1:30" ht="24" customHeight="1" x14ac:dyDescent="0.35">
      <c r="A2013" s="35">
        <v>46206</v>
      </c>
      <c r="B2013" s="14" t="s">
        <v>3094</v>
      </c>
      <c r="C2013" s="14"/>
      <c r="D2013" s="14" t="s">
        <v>3048</v>
      </c>
      <c r="E2013" s="14" t="s">
        <v>3421</v>
      </c>
      <c r="F2013" s="14" t="s">
        <v>3196</v>
      </c>
      <c r="G2013" s="14" t="s">
        <v>3048</v>
      </c>
      <c r="H2013" s="14" t="s">
        <v>3048</v>
      </c>
      <c r="I2013" s="9" t="s">
        <v>3048</v>
      </c>
      <c r="J2013" s="9">
        <v>244</v>
      </c>
      <c r="K2013" s="14">
        <f>IF($E2013="","",IFERROR(INDEX('01_Cad_Pecas'!$H$2:$H$5000,MATCH($E2013,'01_Cad_Pecas'!$D$2:$D$5000,0)),IFERROR(INDEX('01_Cad_Pecas'!$H$2:$H$5000,MATCH(VALUE($E2013),'01_Cad_Pecas'!$D$2:$D$5000,0)),"")))</f>
        <v>1.1000000000000001</v>
      </c>
      <c r="L2013" s="14">
        <f>IF($E2013="","",IFERROR(INDEX('01_Cad_Pecas'!$I$2:$I$5000,MATCH($E2013,'01_Cad_Pecas'!$D$2:$D$5000,0)),IFERROR(INDEX('01_Cad_Pecas'!$I$2:$I$5000,MATCH(VALUE($E2013),'01_Cad_Pecas'!$D$2:$D$5000,0)),"")))</f>
        <v>9.375E-2</v>
      </c>
      <c r="M2013" s="14">
        <f t="shared" si="263"/>
        <v>23.975000000000001</v>
      </c>
      <c r="N2013" s="14">
        <v>46209</v>
      </c>
      <c r="O2013" s="14">
        <v>244</v>
      </c>
      <c r="P2013" s="14"/>
      <c r="Q2013" s="14"/>
      <c r="R2013" s="14"/>
      <c r="S2013" s="14"/>
      <c r="T2013" s="14">
        <f t="shared" si="264"/>
        <v>1</v>
      </c>
      <c r="U2013" s="14" t="s">
        <v>36</v>
      </c>
      <c r="V2013" s="14"/>
      <c r="W2013" s="14"/>
      <c r="X2013" s="14"/>
      <c r="Y2013" s="14"/>
      <c r="Z2013" s="14"/>
      <c r="AA2013" s="11"/>
      <c r="AB2013" s="14" t="str">
        <f t="shared" si="265"/>
        <v>10210|11 USINAGEM</v>
      </c>
      <c r="AC2013" t="str">
        <f t="shared" si="266"/>
        <v>|10210|</v>
      </c>
      <c r="AD2013" t="str">
        <f t="shared" si="267"/>
        <v>11 USINAGEM</v>
      </c>
    </row>
    <row r="2014" spans="1:30" ht="24" customHeight="1" x14ac:dyDescent="0.35">
      <c r="A2014" s="35">
        <v>46206</v>
      </c>
      <c r="B2014" s="14" t="s">
        <v>3094</v>
      </c>
      <c r="C2014" s="14"/>
      <c r="D2014" s="14" t="s">
        <v>3048</v>
      </c>
      <c r="E2014" s="14" t="s">
        <v>3457</v>
      </c>
      <c r="F2014" s="14" t="s">
        <v>3198</v>
      </c>
      <c r="G2014" s="14" t="s">
        <v>3048</v>
      </c>
      <c r="H2014" s="14" t="s">
        <v>3048</v>
      </c>
      <c r="I2014" s="9" t="s">
        <v>3048</v>
      </c>
      <c r="J2014" s="9">
        <v>100</v>
      </c>
      <c r="K2014" s="14">
        <f>IF($E2014="","",IFERROR(INDEX('01_Cad_Pecas'!$H$2:$H$5000,MATCH($E2014,'01_Cad_Pecas'!$D$2:$D$5000,0)),IFERROR(INDEX('01_Cad_Pecas'!$H$2:$H$5000,MATCH(VALUE($E2014),'01_Cad_Pecas'!$D$2:$D$5000,0)),"")))</f>
        <v>1.1000000000000001</v>
      </c>
      <c r="L2014" s="14">
        <f>IF($E2014="","",IFERROR(INDEX('01_Cad_Pecas'!$I$2:$I$5000,MATCH($E2014,'01_Cad_Pecas'!$D$2:$D$5000,0)),IFERROR(INDEX('01_Cad_Pecas'!$I$2:$I$5000,MATCH(VALUE($E2014),'01_Cad_Pecas'!$D$2:$D$5000,0)),"")))</f>
        <v>9.375E-2</v>
      </c>
      <c r="M2014" s="14">
        <f t="shared" si="263"/>
        <v>10.475</v>
      </c>
      <c r="N2014" s="14">
        <v>46209</v>
      </c>
      <c r="O2014" s="14">
        <v>100</v>
      </c>
      <c r="P2014" s="14"/>
      <c r="Q2014" s="14"/>
      <c r="R2014" s="14"/>
      <c r="S2014" s="14"/>
      <c r="T2014" s="14">
        <f t="shared" si="264"/>
        <v>1</v>
      </c>
      <c r="U2014" s="14" t="s">
        <v>36</v>
      </c>
      <c r="V2014" s="14"/>
      <c r="W2014" s="14"/>
      <c r="X2014" s="14"/>
      <c r="Y2014" s="14"/>
      <c r="Z2014" s="14"/>
      <c r="AA2014" s="11"/>
      <c r="AB2014" s="14" t="str">
        <f t="shared" si="265"/>
        <v>10210|11 USINAGEM</v>
      </c>
      <c r="AC2014" t="str">
        <f t="shared" si="266"/>
        <v>|10210|</v>
      </c>
      <c r="AD2014" t="str">
        <f t="shared" si="267"/>
        <v>11 USINAGEM</v>
      </c>
    </row>
    <row r="2015" spans="1:30" ht="24" customHeight="1" x14ac:dyDescent="0.35">
      <c r="A2015" s="35">
        <v>46206</v>
      </c>
      <c r="B2015" s="14" t="s">
        <v>3094</v>
      </c>
      <c r="C2015" s="14"/>
      <c r="D2015" s="14" t="s">
        <v>3048</v>
      </c>
      <c r="E2015" s="14" t="s">
        <v>3423</v>
      </c>
      <c r="F2015" s="14" t="s">
        <v>3200</v>
      </c>
      <c r="G2015" s="14" t="s">
        <v>3048</v>
      </c>
      <c r="H2015" s="14" t="s">
        <v>3048</v>
      </c>
      <c r="I2015" s="9" t="s">
        <v>3048</v>
      </c>
      <c r="J2015" s="9">
        <v>22</v>
      </c>
      <c r="K2015" s="14">
        <f>IF($E2015="","",IFERROR(INDEX('01_Cad_Pecas'!$H$2:$H$5000,MATCH($E2015,'01_Cad_Pecas'!$D$2:$D$5000,0)),IFERROR(INDEX('01_Cad_Pecas'!$H$2:$H$5000,MATCH(VALUE($E2015),'01_Cad_Pecas'!$D$2:$D$5000,0)),"")))</f>
        <v>1.1000000000000001</v>
      </c>
      <c r="L2015" s="14">
        <f>IF($E2015="","",IFERROR(INDEX('01_Cad_Pecas'!$I$2:$I$5000,MATCH($E2015,'01_Cad_Pecas'!$D$2:$D$5000,0)),IFERROR(INDEX('01_Cad_Pecas'!$I$2:$I$5000,MATCH(VALUE($E2015),'01_Cad_Pecas'!$D$2:$D$5000,0)),"")))</f>
        <v>9.375E-2</v>
      </c>
      <c r="M2015" s="14">
        <f t="shared" si="263"/>
        <v>3.1625000000000001</v>
      </c>
      <c r="N2015" s="14">
        <v>46209</v>
      </c>
      <c r="O2015" s="14">
        <v>22</v>
      </c>
      <c r="P2015" s="14"/>
      <c r="Q2015" s="14"/>
      <c r="R2015" s="14"/>
      <c r="S2015" s="14"/>
      <c r="T2015" s="14">
        <f t="shared" si="264"/>
        <v>1</v>
      </c>
      <c r="U2015" s="14" t="s">
        <v>36</v>
      </c>
      <c r="V2015" s="14"/>
      <c r="W2015" s="14"/>
      <c r="X2015" s="14"/>
      <c r="Y2015" s="14"/>
      <c r="Z2015" s="14"/>
      <c r="AA2015" s="11"/>
      <c r="AB2015" s="14" t="str">
        <f t="shared" si="265"/>
        <v>10210|11 USINAGEM</v>
      </c>
      <c r="AC2015" t="str">
        <f t="shared" si="266"/>
        <v>|10210|</v>
      </c>
      <c r="AD2015" t="str">
        <f t="shared" si="267"/>
        <v>11 USINAGEM</v>
      </c>
    </row>
    <row r="2016" spans="1:30" ht="24" customHeight="1" x14ac:dyDescent="0.35">
      <c r="A2016" s="35">
        <v>46206</v>
      </c>
      <c r="B2016" s="14" t="s">
        <v>3094</v>
      </c>
      <c r="C2016" s="14"/>
      <c r="D2016" s="14" t="s">
        <v>3048</v>
      </c>
      <c r="E2016" s="14" t="s">
        <v>3424</v>
      </c>
      <c r="F2016" s="14" t="s">
        <v>3191</v>
      </c>
      <c r="G2016" s="14" t="s">
        <v>3048</v>
      </c>
      <c r="H2016" s="14" t="s">
        <v>3048</v>
      </c>
      <c r="I2016" s="9" t="s">
        <v>3048</v>
      </c>
      <c r="J2016" s="9">
        <v>1332</v>
      </c>
      <c r="K2016" s="14">
        <f>IF($E2016="","",IFERROR(INDEX('01_Cad_Pecas'!$H$2:$H$5000,MATCH($E2016,'01_Cad_Pecas'!$D$2:$D$5000,0)),IFERROR(INDEX('01_Cad_Pecas'!$H$2:$H$5000,MATCH(VALUE($E2016),'01_Cad_Pecas'!$D$2:$D$5000,0)),"")))</f>
        <v>3</v>
      </c>
      <c r="L2016" s="14">
        <f>IF($E2016="","",IFERROR(INDEX('01_Cad_Pecas'!$I$2:$I$5000,MATCH($E2016,'01_Cad_Pecas'!$D$2:$D$5000,0)),IFERROR(INDEX('01_Cad_Pecas'!$I$2:$I$5000,MATCH(VALUE($E2016),'01_Cad_Pecas'!$D$2:$D$5000,0)),"")))</f>
        <v>6.7799999999999999E-2</v>
      </c>
      <c r="M2016" s="14">
        <f t="shared" si="263"/>
        <v>93.309600000000003</v>
      </c>
      <c r="N2016" s="14">
        <v>46209</v>
      </c>
      <c r="O2016" s="14">
        <v>1332</v>
      </c>
      <c r="P2016" s="14"/>
      <c r="Q2016" s="14"/>
      <c r="R2016" s="14"/>
      <c r="S2016" s="14"/>
      <c r="T2016" s="14">
        <f t="shared" si="264"/>
        <v>1</v>
      </c>
      <c r="U2016" s="14" t="s">
        <v>36</v>
      </c>
      <c r="V2016" s="14"/>
      <c r="W2016" s="14"/>
      <c r="X2016" s="14"/>
      <c r="Y2016" s="14"/>
      <c r="Z2016" s="14"/>
      <c r="AA2016" s="11"/>
      <c r="AB2016" s="14" t="str">
        <f t="shared" si="265"/>
        <v>10210|11 USINAGEM</v>
      </c>
      <c r="AC2016" t="str">
        <f t="shared" si="266"/>
        <v>|10210|</v>
      </c>
      <c r="AD2016" t="str">
        <f t="shared" si="267"/>
        <v>11 USINAGEM</v>
      </c>
    </row>
    <row r="2017" spans="1:30" ht="24" customHeight="1" x14ac:dyDescent="0.35">
      <c r="A2017" s="35">
        <v>46206</v>
      </c>
      <c r="B2017" s="14" t="s">
        <v>3094</v>
      </c>
      <c r="C2017" s="14"/>
      <c r="D2017" s="14" t="s">
        <v>3048</v>
      </c>
      <c r="E2017" s="14" t="s">
        <v>3427</v>
      </c>
      <c r="F2017" s="14" t="s">
        <v>3180</v>
      </c>
      <c r="G2017" s="14" t="s">
        <v>3048</v>
      </c>
      <c r="H2017" s="14" t="s">
        <v>3048</v>
      </c>
      <c r="I2017" s="9" t="s">
        <v>3048</v>
      </c>
      <c r="J2017" s="9">
        <v>302</v>
      </c>
      <c r="K2017" s="14">
        <f>IF($E2017="","",IFERROR(INDEX('01_Cad_Pecas'!$H$2:$H$5000,MATCH($E2017,'01_Cad_Pecas'!$D$2:$D$5000,0)),IFERROR(INDEX('01_Cad_Pecas'!$H$2:$H$5000,MATCH(VALUE($E2017),'01_Cad_Pecas'!$D$2:$D$5000,0)),"")))</f>
        <v>3</v>
      </c>
      <c r="L2017" s="14">
        <f>IF($E2017="","",IFERROR(INDEX('01_Cad_Pecas'!$I$2:$I$5000,MATCH($E2017,'01_Cad_Pecas'!$D$2:$D$5000,0)),IFERROR(INDEX('01_Cad_Pecas'!$I$2:$I$5000,MATCH(VALUE($E2017),'01_Cad_Pecas'!$D$2:$D$5000,0)),"")))</f>
        <v>6.7799999999999999E-2</v>
      </c>
      <c r="M2017" s="14">
        <f t="shared" si="263"/>
        <v>23.4756</v>
      </c>
      <c r="N2017" s="14">
        <v>46209</v>
      </c>
      <c r="O2017" s="14">
        <v>302</v>
      </c>
      <c r="P2017" s="14"/>
      <c r="Q2017" s="14"/>
      <c r="R2017" s="14"/>
      <c r="S2017" s="14"/>
      <c r="T2017" s="14">
        <f t="shared" si="264"/>
        <v>1</v>
      </c>
      <c r="U2017" s="14" t="s">
        <v>36</v>
      </c>
      <c r="V2017" s="14"/>
      <c r="W2017" s="14"/>
      <c r="X2017" s="14"/>
      <c r="Y2017" s="14"/>
      <c r="Z2017" s="14"/>
      <c r="AA2017" s="11"/>
      <c r="AB2017" s="14" t="str">
        <f t="shared" si="265"/>
        <v>10210|11 USINAGEM</v>
      </c>
      <c r="AC2017" t="str">
        <f t="shared" si="266"/>
        <v>|10210|</v>
      </c>
      <c r="AD2017" t="str">
        <f t="shared" si="267"/>
        <v>11 USINAGEM</v>
      </c>
    </row>
    <row r="2018" spans="1:30" ht="24" customHeight="1" x14ac:dyDescent="0.35">
      <c r="A2018" s="35">
        <v>46206</v>
      </c>
      <c r="B2018" s="14" t="s">
        <v>3094</v>
      </c>
      <c r="C2018" s="14"/>
      <c r="D2018" s="14" t="s">
        <v>3048</v>
      </c>
      <c r="E2018" s="14" t="s">
        <v>3428</v>
      </c>
      <c r="F2018" s="14" t="s">
        <v>3182</v>
      </c>
      <c r="G2018" s="14" t="s">
        <v>3048</v>
      </c>
      <c r="H2018" s="14" t="s">
        <v>3048</v>
      </c>
      <c r="I2018" s="9" t="s">
        <v>3048</v>
      </c>
      <c r="J2018" s="9">
        <v>302</v>
      </c>
      <c r="K2018" s="14">
        <f>IF($E2018="","",IFERROR(INDEX('01_Cad_Pecas'!$H$2:$H$5000,MATCH($E2018,'01_Cad_Pecas'!$D$2:$D$5000,0)),IFERROR(INDEX('01_Cad_Pecas'!$H$2:$H$5000,MATCH(VALUE($E2018),'01_Cad_Pecas'!$D$2:$D$5000,0)),"")))</f>
        <v>3</v>
      </c>
      <c r="L2018" s="14">
        <f>IF($E2018="","",IFERROR(INDEX('01_Cad_Pecas'!$I$2:$I$5000,MATCH($E2018,'01_Cad_Pecas'!$D$2:$D$5000,0)),IFERROR(INDEX('01_Cad_Pecas'!$I$2:$I$5000,MATCH(VALUE($E2018),'01_Cad_Pecas'!$D$2:$D$5000,0)),"")))</f>
        <v>6.7799999999999999E-2</v>
      </c>
      <c r="M2018" s="14">
        <f t="shared" si="263"/>
        <v>23.4756</v>
      </c>
      <c r="N2018" s="14">
        <v>46209</v>
      </c>
      <c r="O2018" s="14">
        <v>302</v>
      </c>
      <c r="P2018" s="14"/>
      <c r="Q2018" s="14"/>
      <c r="R2018" s="14"/>
      <c r="S2018" s="14"/>
      <c r="T2018" s="14">
        <f t="shared" si="264"/>
        <v>1</v>
      </c>
      <c r="U2018" s="14" t="s">
        <v>36</v>
      </c>
      <c r="V2018" s="14"/>
      <c r="W2018" s="14"/>
      <c r="X2018" s="14"/>
      <c r="Y2018" s="14"/>
      <c r="Z2018" s="14"/>
      <c r="AA2018" s="11"/>
      <c r="AB2018" s="14" t="str">
        <f t="shared" si="265"/>
        <v>10210|11 USINAGEM</v>
      </c>
      <c r="AC2018" t="str">
        <f t="shared" si="266"/>
        <v>|10210|</v>
      </c>
      <c r="AD2018" t="str">
        <f t="shared" si="267"/>
        <v>11 USINAGEM</v>
      </c>
    </row>
    <row r="2019" spans="1:30" ht="24" customHeight="1" x14ac:dyDescent="0.35">
      <c r="A2019" s="35">
        <v>46206</v>
      </c>
      <c r="B2019" s="14" t="s">
        <v>3094</v>
      </c>
      <c r="C2019" s="14"/>
      <c r="D2019" s="14" t="s">
        <v>3048</v>
      </c>
      <c r="E2019" s="14" t="s">
        <v>3556</v>
      </c>
      <c r="F2019" s="14" t="s">
        <v>3267</v>
      </c>
      <c r="G2019" s="14" t="s">
        <v>3048</v>
      </c>
      <c r="H2019" s="14" t="s">
        <v>3048</v>
      </c>
      <c r="I2019" s="9" t="s">
        <v>3048</v>
      </c>
      <c r="J2019" s="9">
        <v>146</v>
      </c>
      <c r="K2019" s="14">
        <f>IF($E2019="","",IFERROR(INDEX('01_Cad_Pecas'!$H$2:$H$5000,MATCH($E2019,'01_Cad_Pecas'!$D$2:$D$5000,0)),IFERROR(INDEX('01_Cad_Pecas'!$H$2:$H$5000,MATCH(VALUE($E2019),'01_Cad_Pecas'!$D$2:$D$5000,0)),"")))</f>
        <v>1.1000000000000001</v>
      </c>
      <c r="L2019" s="14">
        <f>IF($E2019="","",IFERROR(INDEX('01_Cad_Pecas'!$I$2:$I$5000,MATCH($E2019,'01_Cad_Pecas'!$D$2:$D$5000,0)),IFERROR(INDEX('01_Cad_Pecas'!$I$2:$I$5000,MATCH(VALUE($E2019),'01_Cad_Pecas'!$D$2:$D$5000,0)),"")))</f>
        <v>9.375E-2</v>
      </c>
      <c r="M2019" s="14">
        <f t="shared" si="263"/>
        <v>14.7875</v>
      </c>
      <c r="N2019" s="14">
        <v>46209</v>
      </c>
      <c r="O2019" s="14">
        <v>146</v>
      </c>
      <c r="P2019" s="14"/>
      <c r="Q2019" s="14"/>
      <c r="R2019" s="14"/>
      <c r="S2019" s="14"/>
      <c r="T2019" s="14">
        <f t="shared" si="264"/>
        <v>1</v>
      </c>
      <c r="U2019" s="14" t="s">
        <v>36</v>
      </c>
      <c r="V2019" s="14"/>
      <c r="W2019" s="14"/>
      <c r="X2019" s="14"/>
      <c r="Y2019" s="14"/>
      <c r="Z2019" s="14"/>
      <c r="AA2019" s="11"/>
      <c r="AB2019" s="14" t="str">
        <f t="shared" si="265"/>
        <v>10210|11 USINAGEM</v>
      </c>
      <c r="AC2019" t="str">
        <f t="shared" si="266"/>
        <v>|10210|</v>
      </c>
      <c r="AD2019" t="str">
        <f t="shared" si="267"/>
        <v>11 USINAGEM</v>
      </c>
    </row>
    <row r="2020" spans="1:30" ht="24" customHeight="1" x14ac:dyDescent="0.35">
      <c r="A2020" s="35">
        <v>46205</v>
      </c>
      <c r="B2020" s="14" t="s">
        <v>3095</v>
      </c>
      <c r="C2020" s="14"/>
      <c r="D2020" s="14" t="s">
        <v>3057</v>
      </c>
      <c r="E2020" s="14" t="s">
        <v>3407</v>
      </c>
      <c r="F2020" s="14" t="s">
        <v>3204</v>
      </c>
      <c r="G2020" s="14" t="s">
        <v>3057</v>
      </c>
      <c r="H2020" s="14" t="s">
        <v>3057</v>
      </c>
      <c r="I2020" s="9" t="s">
        <v>3057</v>
      </c>
      <c r="J2020" s="9">
        <v>156</v>
      </c>
      <c r="K2020" s="14">
        <f>IF($E2020="","",IFERROR(INDEX('01_Cad_Pecas'!$H$2:$H$5000,MATCH($E2020,'01_Cad_Pecas'!$D$2:$D$5000,0)),IFERROR(INDEX('01_Cad_Pecas'!$H$2:$H$5000,MATCH(VALUE($E2020),'01_Cad_Pecas'!$D$2:$D$5000,0)),"")))</f>
        <v>3</v>
      </c>
      <c r="L2020" s="14">
        <f>IF($E2020="","",IFERROR(INDEX('01_Cad_Pecas'!$I$2:$I$5000,MATCH($E2020,'01_Cad_Pecas'!$D$2:$D$5000,0)),IFERROR(INDEX('01_Cad_Pecas'!$I$2:$I$5000,MATCH(VALUE($E2020),'01_Cad_Pecas'!$D$2:$D$5000,0)),"")))</f>
        <v>6.7799999999999999E-2</v>
      </c>
      <c r="M2020" s="14">
        <f t="shared" si="263"/>
        <v>13.5768</v>
      </c>
      <c r="N2020" s="10">
        <v>46209</v>
      </c>
      <c r="O2020" s="14">
        <v>156</v>
      </c>
      <c r="P2020" s="14"/>
      <c r="Q2020" s="14"/>
      <c r="R2020" s="14"/>
      <c r="S2020" s="14"/>
      <c r="T2020" s="14">
        <f t="shared" si="264"/>
        <v>1</v>
      </c>
      <c r="U2020" s="14" t="s">
        <v>36</v>
      </c>
      <c r="V2020" s="14"/>
      <c r="W2020" s="14"/>
      <c r="X2020" s="14"/>
      <c r="Y2020" s="14"/>
      <c r="Z2020" s="14"/>
      <c r="AA2020" s="11"/>
      <c r="AB2020" s="14" t="str">
        <f t="shared" si="265"/>
        <v>10199,10201|6 PINTURA UV</v>
      </c>
      <c r="AC2020" t="str">
        <f t="shared" si="266"/>
        <v>|10199|10201|</v>
      </c>
      <c r="AD2020" t="str">
        <f t="shared" si="267"/>
        <v>6 PINTURA UV</v>
      </c>
    </row>
    <row r="2021" spans="1:30" ht="24" customHeight="1" x14ac:dyDescent="0.35">
      <c r="A2021" s="35">
        <v>46205</v>
      </c>
      <c r="B2021" s="14" t="s">
        <v>3095</v>
      </c>
      <c r="C2021" s="14"/>
      <c r="D2021" s="14" t="s">
        <v>3057</v>
      </c>
      <c r="E2021" s="14" t="s">
        <v>3408</v>
      </c>
      <c r="F2021" s="14" t="s">
        <v>2939</v>
      </c>
      <c r="G2021" s="14" t="s">
        <v>3057</v>
      </c>
      <c r="H2021" s="14" t="s">
        <v>3057</v>
      </c>
      <c r="I2021" s="9" t="s">
        <v>3057</v>
      </c>
      <c r="J2021" s="9">
        <v>80</v>
      </c>
      <c r="K2021" s="14">
        <f>IF($E2021="","",IFERROR(INDEX('01_Cad_Pecas'!$H$2:$H$5000,MATCH($E2021,'01_Cad_Pecas'!$D$2:$D$5000,0)),IFERROR(INDEX('01_Cad_Pecas'!$H$2:$H$5000,MATCH(VALUE($E2021),'01_Cad_Pecas'!$D$2:$D$5000,0)),"")))</f>
        <v>3</v>
      </c>
      <c r="L2021" s="14">
        <f>IF($E2021="","",IFERROR(INDEX('01_Cad_Pecas'!$I$2:$I$5000,MATCH($E2021,'01_Cad_Pecas'!$D$2:$D$5000,0)),IFERROR(INDEX('01_Cad_Pecas'!$I$2:$I$5000,MATCH(VALUE($E2021),'01_Cad_Pecas'!$D$2:$D$5000,0)),"")))</f>
        <v>6.7799999999999999E-2</v>
      </c>
      <c r="M2021" s="14">
        <f t="shared" si="263"/>
        <v>8.4239999999999995</v>
      </c>
      <c r="N2021" s="10">
        <v>46209</v>
      </c>
      <c r="O2021" s="14">
        <v>80</v>
      </c>
      <c r="P2021" s="14"/>
      <c r="Q2021" s="14"/>
      <c r="R2021" s="14"/>
      <c r="S2021" s="14"/>
      <c r="T2021" s="14">
        <f t="shared" si="264"/>
        <v>1</v>
      </c>
      <c r="U2021" s="14" t="s">
        <v>36</v>
      </c>
      <c r="V2021" s="14"/>
      <c r="W2021" s="14"/>
      <c r="X2021" s="14"/>
      <c r="Y2021" s="14"/>
      <c r="Z2021" s="14"/>
      <c r="AA2021" s="11"/>
      <c r="AB2021" s="14" t="str">
        <f t="shared" si="265"/>
        <v>10199,10201|6 PINTURA UV</v>
      </c>
      <c r="AC2021" t="str">
        <f t="shared" si="266"/>
        <v>|10199|10201|</v>
      </c>
      <c r="AD2021" t="str">
        <f t="shared" si="267"/>
        <v>6 PINTURA UV</v>
      </c>
    </row>
    <row r="2022" spans="1:30" ht="24" customHeight="1" x14ac:dyDescent="0.35">
      <c r="A2022" s="35">
        <v>46205</v>
      </c>
      <c r="B2022" s="14" t="s">
        <v>3095</v>
      </c>
      <c r="C2022" s="14"/>
      <c r="D2022" s="14" t="s">
        <v>3057</v>
      </c>
      <c r="E2022" s="14" t="s">
        <v>3545</v>
      </c>
      <c r="F2022" s="14" t="s">
        <v>3546</v>
      </c>
      <c r="G2022" s="14" t="s">
        <v>3057</v>
      </c>
      <c r="H2022" s="14" t="s">
        <v>3057</v>
      </c>
      <c r="I2022" s="9" t="s">
        <v>3057</v>
      </c>
      <c r="J2022" s="9">
        <v>16</v>
      </c>
      <c r="K2022" s="14">
        <f>IF($E2022="","",IFERROR(INDEX('01_Cad_Pecas'!$H$2:$H$5000,MATCH($E2022,'01_Cad_Pecas'!$D$2:$D$5000,0)),IFERROR(INDEX('01_Cad_Pecas'!$H$2:$H$5000,MATCH(VALUE($E2022),'01_Cad_Pecas'!$D$2:$D$5000,0)),"")))</f>
        <v>1.1000000000000001</v>
      </c>
      <c r="L2022" s="14">
        <f>IF($E2022="","",IFERROR(INDEX('01_Cad_Pecas'!$I$2:$I$5000,MATCH($E2022,'01_Cad_Pecas'!$D$2:$D$5000,0)),IFERROR(INDEX('01_Cad_Pecas'!$I$2:$I$5000,MATCH(VALUE($E2022),'01_Cad_Pecas'!$D$2:$D$5000,0)),"")))</f>
        <v>9.375E-2</v>
      </c>
      <c r="M2022" s="14">
        <f t="shared" si="263"/>
        <v>2.6</v>
      </c>
      <c r="N2022" s="10">
        <v>46209</v>
      </c>
      <c r="O2022" s="14">
        <v>16</v>
      </c>
      <c r="P2022" s="14"/>
      <c r="Q2022" s="14"/>
      <c r="R2022" s="14"/>
      <c r="S2022" s="14"/>
      <c r="T2022" s="14">
        <f t="shared" si="264"/>
        <v>1</v>
      </c>
      <c r="U2022" s="14" t="s">
        <v>36</v>
      </c>
      <c r="V2022" s="14"/>
      <c r="W2022" s="14"/>
      <c r="X2022" s="14"/>
      <c r="Y2022" s="14"/>
      <c r="Z2022" s="14"/>
      <c r="AA2022" s="11"/>
      <c r="AB2022" s="14" t="str">
        <f t="shared" si="265"/>
        <v>10199,10201|6 PINTURA UV</v>
      </c>
      <c r="AC2022" t="str">
        <f t="shared" si="266"/>
        <v>|10199|10201|</v>
      </c>
      <c r="AD2022" t="str">
        <f t="shared" si="267"/>
        <v>6 PINTURA UV</v>
      </c>
    </row>
    <row r="2023" spans="1:30" ht="24" customHeight="1" x14ac:dyDescent="0.35">
      <c r="A2023" s="35">
        <v>46205</v>
      </c>
      <c r="B2023" s="14" t="s">
        <v>3095</v>
      </c>
      <c r="C2023" s="14"/>
      <c r="D2023" s="14" t="s">
        <v>3057</v>
      </c>
      <c r="E2023" s="14" t="s">
        <v>3547</v>
      </c>
      <c r="F2023" s="14" t="s">
        <v>3548</v>
      </c>
      <c r="G2023" s="14" t="s">
        <v>3057</v>
      </c>
      <c r="H2023" s="14" t="s">
        <v>3057</v>
      </c>
      <c r="I2023" s="9" t="s">
        <v>3057</v>
      </c>
      <c r="J2023" s="9">
        <v>16</v>
      </c>
      <c r="K2023" s="14">
        <f>IF($E2023="","",IFERROR(INDEX('01_Cad_Pecas'!$H$2:$H$5000,MATCH($E2023,'01_Cad_Pecas'!$D$2:$D$5000,0)),IFERROR(INDEX('01_Cad_Pecas'!$H$2:$H$5000,MATCH(VALUE($E2023),'01_Cad_Pecas'!$D$2:$D$5000,0)),"")))</f>
        <v>1.1000000000000001</v>
      </c>
      <c r="L2023" s="14">
        <f>IF($E2023="","",IFERROR(INDEX('01_Cad_Pecas'!$I$2:$I$5000,MATCH($E2023,'01_Cad_Pecas'!$D$2:$D$5000,0)),IFERROR(INDEX('01_Cad_Pecas'!$I$2:$I$5000,MATCH(VALUE($E2023),'01_Cad_Pecas'!$D$2:$D$5000,0)),"")))</f>
        <v>9.375E-2</v>
      </c>
      <c r="M2023" s="14">
        <f t="shared" si="263"/>
        <v>2.6</v>
      </c>
      <c r="N2023" s="10">
        <v>46209</v>
      </c>
      <c r="O2023" s="14">
        <v>16</v>
      </c>
      <c r="P2023" s="14"/>
      <c r="Q2023" s="14"/>
      <c r="R2023" s="14"/>
      <c r="S2023" s="14"/>
      <c r="T2023" s="14">
        <f t="shared" si="264"/>
        <v>1</v>
      </c>
      <c r="U2023" s="14" t="s">
        <v>36</v>
      </c>
      <c r="V2023" s="14"/>
      <c r="W2023" s="14"/>
      <c r="X2023" s="14"/>
      <c r="Y2023" s="14"/>
      <c r="Z2023" s="14"/>
      <c r="AA2023" s="11"/>
      <c r="AB2023" s="14" t="str">
        <f t="shared" si="265"/>
        <v>10199,10201|6 PINTURA UV</v>
      </c>
      <c r="AC2023" t="str">
        <f t="shared" si="266"/>
        <v>|10199|10201|</v>
      </c>
      <c r="AD2023" t="str">
        <f t="shared" si="267"/>
        <v>6 PINTURA UV</v>
      </c>
    </row>
    <row r="2024" spans="1:30" ht="24" customHeight="1" x14ac:dyDescent="0.35">
      <c r="A2024" s="35">
        <v>46205</v>
      </c>
      <c r="B2024" s="14" t="s">
        <v>3095</v>
      </c>
      <c r="C2024" s="14"/>
      <c r="D2024" s="14" t="s">
        <v>3057</v>
      </c>
      <c r="E2024" s="14" t="s">
        <v>3409</v>
      </c>
      <c r="F2024" s="14" t="s">
        <v>3410</v>
      </c>
      <c r="G2024" s="14" t="s">
        <v>3057</v>
      </c>
      <c r="H2024" s="14" t="s">
        <v>3057</v>
      </c>
      <c r="I2024" s="9" t="s">
        <v>3057</v>
      </c>
      <c r="J2024" s="9">
        <v>8</v>
      </c>
      <c r="K2024" s="14">
        <f>IF($E2024="","",IFERROR(INDEX('01_Cad_Pecas'!$H$2:$H$5000,MATCH($E2024,'01_Cad_Pecas'!$D$2:$D$5000,0)),IFERROR(INDEX('01_Cad_Pecas'!$H$2:$H$5000,MATCH(VALUE($E2024),'01_Cad_Pecas'!$D$2:$D$5000,0)),"")))</f>
        <v>3</v>
      </c>
      <c r="L2024" s="14">
        <f>IF($E2024="","",IFERROR(INDEX('01_Cad_Pecas'!$I$2:$I$5000,MATCH($E2024,'01_Cad_Pecas'!$D$2:$D$5000,0)),IFERROR(INDEX('01_Cad_Pecas'!$I$2:$I$5000,MATCH(VALUE($E2024),'01_Cad_Pecas'!$D$2:$D$5000,0)),"")))</f>
        <v>6.7799999999999999E-2</v>
      </c>
      <c r="M2024" s="14">
        <f t="shared" si="263"/>
        <v>3.5423999999999998</v>
      </c>
      <c r="N2024" s="10">
        <v>46209</v>
      </c>
      <c r="O2024" s="14">
        <v>8</v>
      </c>
      <c r="P2024" s="14"/>
      <c r="Q2024" s="14"/>
      <c r="R2024" s="14"/>
      <c r="S2024" s="14"/>
      <c r="T2024" s="14">
        <f t="shared" si="264"/>
        <v>1</v>
      </c>
      <c r="U2024" s="14" t="s">
        <v>36</v>
      </c>
      <c r="V2024" s="14"/>
      <c r="W2024" s="14"/>
      <c r="X2024" s="14"/>
      <c r="Y2024" s="14"/>
      <c r="Z2024" s="14"/>
      <c r="AA2024" s="11"/>
      <c r="AB2024" s="14" t="str">
        <f t="shared" si="265"/>
        <v>10199,10201|6 PINTURA UV</v>
      </c>
      <c r="AC2024" t="str">
        <f t="shared" si="266"/>
        <v>|10199|10201|</v>
      </c>
      <c r="AD2024" t="str">
        <f t="shared" si="267"/>
        <v>6 PINTURA UV</v>
      </c>
    </row>
    <row r="2025" spans="1:30" ht="24" customHeight="1" x14ac:dyDescent="0.35">
      <c r="A2025" s="35">
        <v>46205</v>
      </c>
      <c r="B2025" s="14" t="s">
        <v>3095</v>
      </c>
      <c r="C2025" s="14"/>
      <c r="D2025" s="14" t="s">
        <v>3057</v>
      </c>
      <c r="E2025" s="14" t="s">
        <v>3549</v>
      </c>
      <c r="F2025" s="14" t="s">
        <v>3263</v>
      </c>
      <c r="G2025" s="14" t="s">
        <v>3057</v>
      </c>
      <c r="H2025" s="14" t="s">
        <v>3057</v>
      </c>
      <c r="I2025" s="9" t="s">
        <v>3057</v>
      </c>
      <c r="J2025" s="9">
        <v>22</v>
      </c>
      <c r="K2025" s="14">
        <f>IF($E2025="","",IFERROR(INDEX('01_Cad_Pecas'!$H$2:$H$5000,MATCH($E2025,'01_Cad_Pecas'!$D$2:$D$5000,0)),IFERROR(INDEX('01_Cad_Pecas'!$H$2:$H$5000,MATCH(VALUE($E2025),'01_Cad_Pecas'!$D$2:$D$5000,0)),"")))</f>
        <v>1.1000000000000001</v>
      </c>
      <c r="L2025" s="14">
        <f>IF($E2025="","",IFERROR(INDEX('01_Cad_Pecas'!$I$2:$I$5000,MATCH($E2025,'01_Cad_Pecas'!$D$2:$D$5000,0)),IFERROR(INDEX('01_Cad_Pecas'!$I$2:$I$5000,MATCH(VALUE($E2025),'01_Cad_Pecas'!$D$2:$D$5000,0)),"")))</f>
        <v>9.375E-2</v>
      </c>
      <c r="M2025" s="14">
        <f t="shared" si="263"/>
        <v>3.1625000000000001</v>
      </c>
      <c r="N2025" s="10">
        <v>46209</v>
      </c>
      <c r="O2025" s="14">
        <v>22</v>
      </c>
      <c r="P2025" s="14"/>
      <c r="Q2025" s="14"/>
      <c r="R2025" s="14"/>
      <c r="S2025" s="14"/>
      <c r="T2025" s="14">
        <f t="shared" si="264"/>
        <v>1</v>
      </c>
      <c r="U2025" s="14" t="s">
        <v>36</v>
      </c>
      <c r="V2025" s="14"/>
      <c r="W2025" s="14"/>
      <c r="X2025" s="14"/>
      <c r="Y2025" s="14"/>
      <c r="Z2025" s="14"/>
      <c r="AA2025" s="11"/>
      <c r="AB2025" s="14" t="str">
        <f t="shared" si="265"/>
        <v>10199,10201|6 PINTURA UV</v>
      </c>
      <c r="AC2025" t="str">
        <f t="shared" si="266"/>
        <v>|10199|10201|</v>
      </c>
      <c r="AD2025" t="str">
        <f t="shared" si="267"/>
        <v>6 PINTURA UV</v>
      </c>
    </row>
    <row r="2026" spans="1:30" ht="24" customHeight="1" x14ac:dyDescent="0.35">
      <c r="A2026" s="35">
        <v>46205</v>
      </c>
      <c r="B2026" s="14" t="s">
        <v>3095</v>
      </c>
      <c r="C2026" s="14"/>
      <c r="D2026" s="14" t="s">
        <v>3057</v>
      </c>
      <c r="E2026" s="14" t="s">
        <v>3550</v>
      </c>
      <c r="F2026" s="14" t="s">
        <v>3264</v>
      </c>
      <c r="G2026" s="14" t="s">
        <v>3057</v>
      </c>
      <c r="H2026" s="14" t="s">
        <v>3057</v>
      </c>
      <c r="I2026" s="9" t="s">
        <v>3057</v>
      </c>
      <c r="J2026" s="9">
        <v>22</v>
      </c>
      <c r="K2026" s="14">
        <f>IF($E2026="","",IFERROR(INDEX('01_Cad_Pecas'!$H$2:$H$5000,MATCH($E2026,'01_Cad_Pecas'!$D$2:$D$5000,0)),IFERROR(INDEX('01_Cad_Pecas'!$H$2:$H$5000,MATCH(VALUE($E2026),'01_Cad_Pecas'!$D$2:$D$5000,0)),"")))</f>
        <v>1.1000000000000001</v>
      </c>
      <c r="L2026" s="14">
        <f>IF($E2026="","",IFERROR(INDEX('01_Cad_Pecas'!$I$2:$I$5000,MATCH($E2026,'01_Cad_Pecas'!$D$2:$D$5000,0)),IFERROR(INDEX('01_Cad_Pecas'!$I$2:$I$5000,MATCH(VALUE($E2026),'01_Cad_Pecas'!$D$2:$D$5000,0)),"")))</f>
        <v>9.375E-2</v>
      </c>
      <c r="M2026" s="14">
        <f t="shared" si="263"/>
        <v>3.1625000000000001</v>
      </c>
      <c r="N2026" s="10">
        <v>46209</v>
      </c>
      <c r="O2026" s="14">
        <v>22</v>
      </c>
      <c r="P2026" s="14"/>
      <c r="Q2026" s="14"/>
      <c r="R2026" s="14"/>
      <c r="S2026" s="14"/>
      <c r="T2026" s="14">
        <f t="shared" si="264"/>
        <v>1</v>
      </c>
      <c r="U2026" s="14" t="s">
        <v>36</v>
      </c>
      <c r="V2026" s="14"/>
      <c r="W2026" s="14"/>
      <c r="X2026" s="14"/>
      <c r="Y2026" s="14"/>
      <c r="Z2026" s="14"/>
      <c r="AA2026" s="11"/>
      <c r="AB2026" s="14" t="str">
        <f t="shared" si="265"/>
        <v>10199,10201|6 PINTURA UV</v>
      </c>
      <c r="AC2026" t="str">
        <f t="shared" si="266"/>
        <v>|10199|10201|</v>
      </c>
      <c r="AD2026" t="str">
        <f t="shared" si="267"/>
        <v>6 PINTURA UV</v>
      </c>
    </row>
    <row r="2027" spans="1:30" ht="24" customHeight="1" x14ac:dyDescent="0.35">
      <c r="A2027" s="35">
        <v>46205</v>
      </c>
      <c r="B2027" s="14" t="s">
        <v>3095</v>
      </c>
      <c r="C2027" s="14"/>
      <c r="D2027" s="14" t="s">
        <v>3057</v>
      </c>
      <c r="E2027" s="14" t="s">
        <v>3551</v>
      </c>
      <c r="F2027" s="14" t="s">
        <v>3265</v>
      </c>
      <c r="G2027" s="14" t="s">
        <v>3057</v>
      </c>
      <c r="H2027" s="14" t="s">
        <v>3057</v>
      </c>
      <c r="I2027" s="9" t="s">
        <v>3057</v>
      </c>
      <c r="J2027" s="9">
        <v>44</v>
      </c>
      <c r="K2027" s="14">
        <f>IF($E2027="","",IFERROR(INDEX('01_Cad_Pecas'!$H$2:$H$5000,MATCH($E2027,'01_Cad_Pecas'!$D$2:$D$5000,0)),IFERROR(INDEX('01_Cad_Pecas'!$H$2:$H$5000,MATCH(VALUE($E2027),'01_Cad_Pecas'!$D$2:$D$5000,0)),"")))</f>
        <v>1.1000000000000001</v>
      </c>
      <c r="L2027" s="14">
        <f>IF($E2027="","",IFERROR(INDEX('01_Cad_Pecas'!$I$2:$I$5000,MATCH($E2027,'01_Cad_Pecas'!$D$2:$D$5000,0)),IFERROR(INDEX('01_Cad_Pecas'!$I$2:$I$5000,MATCH(VALUE($E2027),'01_Cad_Pecas'!$D$2:$D$5000,0)),"")))</f>
        <v>9.375E-2</v>
      </c>
      <c r="M2027" s="14">
        <f t="shared" si="263"/>
        <v>5.2249999999999996</v>
      </c>
      <c r="N2027" s="10">
        <v>46209</v>
      </c>
      <c r="O2027" s="14">
        <v>44</v>
      </c>
      <c r="P2027" s="14"/>
      <c r="Q2027" s="14"/>
      <c r="R2027" s="14"/>
      <c r="S2027" s="14"/>
      <c r="T2027" s="14">
        <f t="shared" si="264"/>
        <v>1</v>
      </c>
      <c r="U2027" s="14" t="s">
        <v>36</v>
      </c>
      <c r="V2027" s="14"/>
      <c r="W2027" s="14"/>
      <c r="X2027" s="14"/>
      <c r="Y2027" s="14"/>
      <c r="Z2027" s="14"/>
      <c r="AA2027" s="11"/>
      <c r="AB2027" s="14" t="str">
        <f t="shared" si="265"/>
        <v>10199,10201|6 PINTURA UV</v>
      </c>
      <c r="AC2027" t="str">
        <f t="shared" si="266"/>
        <v>|10199|10201|</v>
      </c>
      <c r="AD2027" t="str">
        <f t="shared" si="267"/>
        <v>6 PINTURA UV</v>
      </c>
    </row>
    <row r="2028" spans="1:30" ht="24" customHeight="1" x14ac:dyDescent="0.35">
      <c r="A2028" s="35">
        <v>46205</v>
      </c>
      <c r="B2028" s="14" t="s">
        <v>3095</v>
      </c>
      <c r="C2028" s="14"/>
      <c r="D2028" s="14" t="s">
        <v>3057</v>
      </c>
      <c r="E2028" s="14" t="s">
        <v>3552</v>
      </c>
      <c r="F2028" s="14" t="s">
        <v>3266</v>
      </c>
      <c r="G2028" s="14" t="s">
        <v>3057</v>
      </c>
      <c r="H2028" s="14" t="s">
        <v>3057</v>
      </c>
      <c r="I2028" s="9" t="s">
        <v>3057</v>
      </c>
      <c r="J2028" s="9">
        <v>22</v>
      </c>
      <c r="K2028" s="14">
        <f>IF($E2028="","",IFERROR(INDEX('01_Cad_Pecas'!$H$2:$H$5000,MATCH($E2028,'01_Cad_Pecas'!$D$2:$D$5000,0)),IFERROR(INDEX('01_Cad_Pecas'!$H$2:$H$5000,MATCH(VALUE($E2028),'01_Cad_Pecas'!$D$2:$D$5000,0)),"")))</f>
        <v>1.1000000000000001</v>
      </c>
      <c r="L2028" s="14">
        <f>IF($E2028="","",IFERROR(INDEX('01_Cad_Pecas'!$I$2:$I$5000,MATCH($E2028,'01_Cad_Pecas'!$D$2:$D$5000,0)),IFERROR(INDEX('01_Cad_Pecas'!$I$2:$I$5000,MATCH(VALUE($E2028),'01_Cad_Pecas'!$D$2:$D$5000,0)),"")))</f>
        <v>9.375E-2</v>
      </c>
      <c r="M2028" s="14">
        <f t="shared" si="263"/>
        <v>3.1625000000000001</v>
      </c>
      <c r="N2028" s="10">
        <v>46209</v>
      </c>
      <c r="O2028" s="14">
        <v>22</v>
      </c>
      <c r="P2028" s="14"/>
      <c r="Q2028" s="14"/>
      <c r="R2028" s="14"/>
      <c r="S2028" s="14"/>
      <c r="T2028" s="14">
        <f t="shared" si="264"/>
        <v>1</v>
      </c>
      <c r="U2028" s="14" t="s">
        <v>36</v>
      </c>
      <c r="V2028" s="14"/>
      <c r="W2028" s="14"/>
      <c r="X2028" s="14"/>
      <c r="Y2028" s="14"/>
      <c r="Z2028" s="14"/>
      <c r="AA2028" s="11"/>
      <c r="AB2028" s="14" t="str">
        <f t="shared" si="265"/>
        <v>10199,10201|6 PINTURA UV</v>
      </c>
      <c r="AC2028" t="str">
        <f t="shared" si="266"/>
        <v>|10199|10201|</v>
      </c>
      <c r="AD2028" t="str">
        <f t="shared" si="267"/>
        <v>6 PINTURA UV</v>
      </c>
    </row>
    <row r="2029" spans="1:30" ht="24" customHeight="1" x14ac:dyDescent="0.35">
      <c r="A2029" s="35">
        <v>46205</v>
      </c>
      <c r="B2029" s="14" t="s">
        <v>3095</v>
      </c>
      <c r="C2029" s="14"/>
      <c r="D2029" s="14" t="s">
        <v>3057</v>
      </c>
      <c r="E2029" s="14" t="s">
        <v>3411</v>
      </c>
      <c r="F2029" s="14" t="s">
        <v>3190</v>
      </c>
      <c r="G2029" s="14" t="s">
        <v>3057</v>
      </c>
      <c r="H2029" s="14" t="s">
        <v>3057</v>
      </c>
      <c r="I2029" s="9" t="s">
        <v>3057</v>
      </c>
      <c r="J2029" s="9">
        <v>88</v>
      </c>
      <c r="K2029" s="14">
        <f>IF($E2029="","",IFERROR(INDEX('01_Cad_Pecas'!$H$2:$H$5000,MATCH($E2029,'01_Cad_Pecas'!$D$2:$D$5000,0)),IFERROR(INDEX('01_Cad_Pecas'!$H$2:$H$5000,MATCH(VALUE($E2029),'01_Cad_Pecas'!$D$2:$D$5000,0)),"")))</f>
        <v>3</v>
      </c>
      <c r="L2029" s="14">
        <f>IF($E2029="","",IFERROR(INDEX('01_Cad_Pecas'!$I$2:$I$5000,MATCH($E2029,'01_Cad_Pecas'!$D$2:$D$5000,0)),IFERROR(INDEX('01_Cad_Pecas'!$I$2:$I$5000,MATCH(VALUE($E2029),'01_Cad_Pecas'!$D$2:$D$5000,0)),"")))</f>
        <v>6.7799999999999999E-2</v>
      </c>
      <c r="M2029" s="14">
        <f t="shared" si="263"/>
        <v>8.9664000000000001</v>
      </c>
      <c r="N2029" s="10">
        <v>46209</v>
      </c>
      <c r="O2029" s="14">
        <v>88</v>
      </c>
      <c r="P2029" s="14"/>
      <c r="Q2029" s="14"/>
      <c r="R2029" s="14"/>
      <c r="S2029" s="14"/>
      <c r="T2029" s="14">
        <f t="shared" si="264"/>
        <v>1</v>
      </c>
      <c r="U2029" s="14" t="s">
        <v>36</v>
      </c>
      <c r="V2029" s="14"/>
      <c r="W2029" s="14"/>
      <c r="X2029" s="14"/>
      <c r="Y2029" s="14"/>
      <c r="Z2029" s="14"/>
      <c r="AA2029" s="11"/>
      <c r="AB2029" s="14" t="str">
        <f t="shared" si="265"/>
        <v>10199,10201|6 PINTURA UV</v>
      </c>
      <c r="AC2029" t="str">
        <f t="shared" si="266"/>
        <v>|10199|10201|</v>
      </c>
      <c r="AD2029" t="str">
        <f t="shared" si="267"/>
        <v>6 PINTURA UV</v>
      </c>
    </row>
    <row r="2030" spans="1:30" ht="24" customHeight="1" x14ac:dyDescent="0.35">
      <c r="A2030" s="35">
        <v>46205</v>
      </c>
      <c r="B2030" s="14" t="s">
        <v>3095</v>
      </c>
      <c r="C2030" s="14"/>
      <c r="D2030" s="14" t="s">
        <v>3057</v>
      </c>
      <c r="E2030" s="14" t="s">
        <v>3412</v>
      </c>
      <c r="F2030" s="14" t="s">
        <v>3208</v>
      </c>
      <c r="G2030" s="14" t="s">
        <v>3057</v>
      </c>
      <c r="H2030" s="14" t="s">
        <v>3057</v>
      </c>
      <c r="I2030" s="9" t="s">
        <v>3057</v>
      </c>
      <c r="J2030" s="9">
        <v>40</v>
      </c>
      <c r="K2030" s="14">
        <f>IF($E2030="","",IFERROR(INDEX('01_Cad_Pecas'!$H$2:$H$5000,MATCH($E2030,'01_Cad_Pecas'!$D$2:$D$5000,0)),IFERROR(INDEX('01_Cad_Pecas'!$H$2:$H$5000,MATCH(VALUE($E2030),'01_Cad_Pecas'!$D$2:$D$5000,0)),"")))</f>
        <v>3</v>
      </c>
      <c r="L2030" s="14">
        <f>IF($E2030="","",IFERROR(INDEX('01_Cad_Pecas'!$I$2:$I$5000,MATCH($E2030,'01_Cad_Pecas'!$D$2:$D$5000,0)),IFERROR(INDEX('01_Cad_Pecas'!$I$2:$I$5000,MATCH(VALUE($E2030),'01_Cad_Pecas'!$D$2:$D$5000,0)),"")))</f>
        <v>6.7799999999999999E-2</v>
      </c>
      <c r="M2030" s="14">
        <f t="shared" si="263"/>
        <v>5.7119999999999997</v>
      </c>
      <c r="N2030" s="10">
        <v>46209</v>
      </c>
      <c r="O2030" s="14">
        <v>40</v>
      </c>
      <c r="P2030" s="14"/>
      <c r="Q2030" s="14"/>
      <c r="R2030" s="14"/>
      <c r="S2030" s="14"/>
      <c r="T2030" s="14">
        <f t="shared" si="264"/>
        <v>1</v>
      </c>
      <c r="U2030" s="14" t="s">
        <v>36</v>
      </c>
      <c r="V2030" s="14"/>
      <c r="W2030" s="14"/>
      <c r="X2030" s="14"/>
      <c r="Y2030" s="14"/>
      <c r="Z2030" s="14"/>
      <c r="AA2030" s="11"/>
      <c r="AB2030" s="14" t="str">
        <f t="shared" si="265"/>
        <v>10199,10201|6 PINTURA UV</v>
      </c>
      <c r="AC2030" t="str">
        <f t="shared" si="266"/>
        <v>|10199|10201|</v>
      </c>
      <c r="AD2030" t="str">
        <f t="shared" si="267"/>
        <v>6 PINTURA UV</v>
      </c>
    </row>
    <row r="2031" spans="1:30" ht="24" customHeight="1" x14ac:dyDescent="0.35">
      <c r="A2031" s="35">
        <v>46205</v>
      </c>
      <c r="B2031" s="14" t="s">
        <v>3095</v>
      </c>
      <c r="C2031" s="14"/>
      <c r="D2031" s="14" t="s">
        <v>3057</v>
      </c>
      <c r="E2031" s="14" t="s">
        <v>3413</v>
      </c>
      <c r="F2031" s="14" t="s">
        <v>3209</v>
      </c>
      <c r="G2031" s="14" t="s">
        <v>3057</v>
      </c>
      <c r="H2031" s="14" t="s">
        <v>3057</v>
      </c>
      <c r="I2031" s="9" t="s">
        <v>3057</v>
      </c>
      <c r="J2031" s="9">
        <v>20</v>
      </c>
      <c r="K2031" s="14">
        <f>IF($E2031="","",IFERROR(INDEX('01_Cad_Pecas'!$H$2:$H$5000,MATCH($E2031,'01_Cad_Pecas'!$D$2:$D$5000,0)),IFERROR(INDEX('01_Cad_Pecas'!$H$2:$H$5000,MATCH(VALUE($E2031),'01_Cad_Pecas'!$D$2:$D$5000,0)),"")))</f>
        <v>3</v>
      </c>
      <c r="L2031" s="14">
        <f>IF($E2031="","",IFERROR(INDEX('01_Cad_Pecas'!$I$2:$I$5000,MATCH($E2031,'01_Cad_Pecas'!$D$2:$D$5000,0)),IFERROR(INDEX('01_Cad_Pecas'!$I$2:$I$5000,MATCH(VALUE($E2031),'01_Cad_Pecas'!$D$2:$D$5000,0)),"")))</f>
        <v>6.7799999999999999E-2</v>
      </c>
      <c r="M2031" s="14">
        <f t="shared" si="263"/>
        <v>4.3559999999999999</v>
      </c>
      <c r="N2031" s="10">
        <v>46209</v>
      </c>
      <c r="O2031" s="14">
        <v>20</v>
      </c>
      <c r="P2031" s="14"/>
      <c r="Q2031" s="14"/>
      <c r="R2031" s="14"/>
      <c r="S2031" s="14"/>
      <c r="T2031" s="14">
        <f t="shared" si="264"/>
        <v>1</v>
      </c>
      <c r="U2031" s="14" t="s">
        <v>36</v>
      </c>
      <c r="V2031" s="14"/>
      <c r="W2031" s="14"/>
      <c r="X2031" s="14"/>
      <c r="Y2031" s="14"/>
      <c r="Z2031" s="14"/>
      <c r="AA2031" s="11"/>
      <c r="AB2031" s="14" t="str">
        <f t="shared" si="265"/>
        <v>10199,10201|6 PINTURA UV</v>
      </c>
      <c r="AC2031" t="str">
        <f t="shared" si="266"/>
        <v>|10199|10201|</v>
      </c>
      <c r="AD2031" t="str">
        <f t="shared" si="267"/>
        <v>6 PINTURA UV</v>
      </c>
    </row>
    <row r="2032" spans="1:30" ht="24" customHeight="1" x14ac:dyDescent="0.35">
      <c r="A2032" s="35">
        <v>46205</v>
      </c>
      <c r="B2032" s="14" t="s">
        <v>3095</v>
      </c>
      <c r="C2032" s="14"/>
      <c r="D2032" s="14" t="s">
        <v>3057</v>
      </c>
      <c r="E2032" s="14" t="s">
        <v>3499</v>
      </c>
      <c r="F2032" s="14" t="s">
        <v>3254</v>
      </c>
      <c r="G2032" s="14" t="s">
        <v>3057</v>
      </c>
      <c r="H2032" s="14" t="s">
        <v>3057</v>
      </c>
      <c r="I2032" s="9" t="s">
        <v>3057</v>
      </c>
      <c r="J2032" s="9">
        <v>20</v>
      </c>
      <c r="K2032" s="14">
        <f>IF($E2032="","",IFERROR(INDEX('01_Cad_Pecas'!$H$2:$H$5000,MATCH($E2032,'01_Cad_Pecas'!$D$2:$D$5000,0)),IFERROR(INDEX('01_Cad_Pecas'!$H$2:$H$5000,MATCH(VALUE($E2032),'01_Cad_Pecas'!$D$2:$D$5000,0)),"")))</f>
        <v>1.1000000000000001</v>
      </c>
      <c r="L2032" s="14">
        <f>IF($E2032="","",IFERROR(INDEX('01_Cad_Pecas'!$I$2:$I$5000,MATCH($E2032,'01_Cad_Pecas'!$D$2:$D$5000,0)),IFERROR(INDEX('01_Cad_Pecas'!$I$2:$I$5000,MATCH(VALUE($E2032),'01_Cad_Pecas'!$D$2:$D$5000,0)),"")))</f>
        <v>9.375E-2</v>
      </c>
      <c r="M2032" s="14">
        <f t="shared" si="263"/>
        <v>2.9750000000000001</v>
      </c>
      <c r="N2032" s="10">
        <v>46209</v>
      </c>
      <c r="O2032" s="14">
        <v>20</v>
      </c>
      <c r="P2032" s="14"/>
      <c r="Q2032" s="14"/>
      <c r="R2032" s="14"/>
      <c r="S2032" s="14"/>
      <c r="T2032" s="14">
        <f t="shared" si="264"/>
        <v>1</v>
      </c>
      <c r="U2032" s="14" t="s">
        <v>36</v>
      </c>
      <c r="V2032" s="14"/>
      <c r="W2032" s="14"/>
      <c r="X2032" s="14"/>
      <c r="Y2032" s="14"/>
      <c r="Z2032" s="14"/>
      <c r="AA2032" s="11"/>
      <c r="AB2032" s="14" t="str">
        <f t="shared" si="265"/>
        <v>10199,10201|6 PINTURA UV</v>
      </c>
      <c r="AC2032" t="str">
        <f t="shared" si="266"/>
        <v>|10199|10201|</v>
      </c>
      <c r="AD2032" t="str">
        <f t="shared" si="267"/>
        <v>6 PINTURA UV</v>
      </c>
    </row>
    <row r="2033" spans="1:30" ht="24" customHeight="1" x14ac:dyDescent="0.35">
      <c r="A2033" s="35">
        <v>46205</v>
      </c>
      <c r="B2033" s="14" t="s">
        <v>3095</v>
      </c>
      <c r="C2033" s="14"/>
      <c r="D2033" s="14" t="s">
        <v>3057</v>
      </c>
      <c r="E2033" s="14" t="s">
        <v>3500</v>
      </c>
      <c r="F2033" s="14" t="s">
        <v>3501</v>
      </c>
      <c r="G2033" s="14" t="s">
        <v>3057</v>
      </c>
      <c r="H2033" s="14" t="s">
        <v>3057</v>
      </c>
      <c r="I2033" s="9" t="s">
        <v>3057</v>
      </c>
      <c r="J2033" s="9">
        <v>20</v>
      </c>
      <c r="K2033" s="14">
        <f>IF($E2033="","",IFERROR(INDEX('01_Cad_Pecas'!$H$2:$H$5000,MATCH($E2033,'01_Cad_Pecas'!$D$2:$D$5000,0)),IFERROR(INDEX('01_Cad_Pecas'!$H$2:$H$5000,MATCH(VALUE($E2033),'01_Cad_Pecas'!$D$2:$D$5000,0)),"")))</f>
        <v>1.1000000000000001</v>
      </c>
      <c r="L2033" s="14">
        <f>IF($E2033="","",IFERROR(INDEX('01_Cad_Pecas'!$I$2:$I$5000,MATCH($E2033,'01_Cad_Pecas'!$D$2:$D$5000,0)),IFERROR(INDEX('01_Cad_Pecas'!$I$2:$I$5000,MATCH(VALUE($E2033),'01_Cad_Pecas'!$D$2:$D$5000,0)),"")))</f>
        <v>9.375E-2</v>
      </c>
      <c r="M2033" s="14">
        <f t="shared" si="263"/>
        <v>2.9750000000000001</v>
      </c>
      <c r="N2033" s="10">
        <v>46209</v>
      </c>
      <c r="O2033" s="14">
        <v>20</v>
      </c>
      <c r="P2033" s="14"/>
      <c r="Q2033" s="14"/>
      <c r="R2033" s="14"/>
      <c r="S2033" s="14"/>
      <c r="T2033" s="14">
        <f t="shared" si="264"/>
        <v>1</v>
      </c>
      <c r="U2033" s="14" t="s">
        <v>36</v>
      </c>
      <c r="V2033" s="14"/>
      <c r="W2033" s="14"/>
      <c r="X2033" s="14"/>
      <c r="Y2033" s="14"/>
      <c r="Z2033" s="14"/>
      <c r="AA2033" s="11"/>
      <c r="AB2033" s="14" t="str">
        <f t="shared" si="265"/>
        <v>10199,10201|6 PINTURA UV</v>
      </c>
      <c r="AC2033" t="str">
        <f t="shared" si="266"/>
        <v>|10199|10201|</v>
      </c>
      <c r="AD2033" t="str">
        <f t="shared" si="267"/>
        <v>6 PINTURA UV</v>
      </c>
    </row>
    <row r="2034" spans="1:30" ht="24" customHeight="1" x14ac:dyDescent="0.35">
      <c r="A2034" s="35">
        <v>46205</v>
      </c>
      <c r="B2034" s="14" t="s">
        <v>3095</v>
      </c>
      <c r="C2034" s="14"/>
      <c r="D2034" s="14" t="s">
        <v>3057</v>
      </c>
      <c r="E2034" s="14" t="s">
        <v>3414</v>
      </c>
      <c r="F2034" s="14" t="s">
        <v>3415</v>
      </c>
      <c r="G2034" s="14" t="s">
        <v>3057</v>
      </c>
      <c r="H2034" s="14" t="s">
        <v>3057</v>
      </c>
      <c r="I2034" s="9" t="s">
        <v>3057</v>
      </c>
      <c r="J2034" s="9">
        <v>10</v>
      </c>
      <c r="K2034" s="14">
        <f>IF($E2034="","",IFERROR(INDEX('01_Cad_Pecas'!$H$2:$H$5000,MATCH($E2034,'01_Cad_Pecas'!$D$2:$D$5000,0)),IFERROR(INDEX('01_Cad_Pecas'!$H$2:$H$5000,MATCH(VALUE($E2034),'01_Cad_Pecas'!$D$2:$D$5000,0)),"")))</f>
        <v>5</v>
      </c>
      <c r="L2034" s="14">
        <f>IF($E2034="","",IFERROR(INDEX('01_Cad_Pecas'!$I$2:$I$5000,MATCH($E2034,'01_Cad_Pecas'!$D$2:$D$5000,0)),IFERROR(INDEX('01_Cad_Pecas'!$I$2:$I$5000,MATCH(VALUE($E2034),'01_Cad_Pecas'!$D$2:$D$5000,0)),"")))</f>
        <v>2.2400000000000002</v>
      </c>
      <c r="M2034" s="14">
        <f t="shared" si="263"/>
        <v>27.400000000000002</v>
      </c>
      <c r="N2034" s="10">
        <v>46209</v>
      </c>
      <c r="O2034" s="14">
        <v>10</v>
      </c>
      <c r="P2034" s="14"/>
      <c r="Q2034" s="14"/>
      <c r="R2034" s="14"/>
      <c r="S2034" s="14"/>
      <c r="T2034" s="14">
        <f t="shared" si="264"/>
        <v>1</v>
      </c>
      <c r="U2034" s="14" t="s">
        <v>36</v>
      </c>
      <c r="V2034" s="14"/>
      <c r="W2034" s="14"/>
      <c r="X2034" s="14"/>
      <c r="Y2034" s="14"/>
      <c r="Z2034" s="14"/>
      <c r="AA2034" s="11"/>
      <c r="AB2034" s="14" t="str">
        <f t="shared" si="265"/>
        <v>10199,10201|6 PINTURA UV</v>
      </c>
      <c r="AC2034" t="str">
        <f t="shared" si="266"/>
        <v>|10199|10201|</v>
      </c>
      <c r="AD2034" t="str">
        <f t="shared" si="267"/>
        <v>6 PINTURA UV</v>
      </c>
    </row>
    <row r="2035" spans="1:30" ht="24" customHeight="1" x14ac:dyDescent="0.35">
      <c r="A2035" s="35">
        <v>46205</v>
      </c>
      <c r="B2035" s="14" t="s">
        <v>3095</v>
      </c>
      <c r="C2035" s="14"/>
      <c r="D2035" s="14" t="s">
        <v>3057</v>
      </c>
      <c r="E2035" s="14" t="s">
        <v>3472</v>
      </c>
      <c r="F2035" s="14" t="s">
        <v>3220</v>
      </c>
      <c r="G2035" s="14" t="s">
        <v>3057</v>
      </c>
      <c r="H2035" s="14" t="s">
        <v>3057</v>
      </c>
      <c r="I2035" s="9" t="s">
        <v>3057</v>
      </c>
      <c r="J2035" s="9">
        <v>15</v>
      </c>
      <c r="K2035" s="14">
        <f>IF($E2035="","",IFERROR(INDEX('01_Cad_Pecas'!$H$2:$H$5000,MATCH($E2035,'01_Cad_Pecas'!$D$2:$D$5000,0)),IFERROR(INDEX('01_Cad_Pecas'!$H$2:$H$5000,MATCH(VALUE($E2035),'01_Cad_Pecas'!$D$2:$D$5000,0)),"")))</f>
        <v>2</v>
      </c>
      <c r="L2035" s="14">
        <f>IF($E2035="","",IFERROR(INDEX('01_Cad_Pecas'!$I$2:$I$5000,MATCH($E2035,'01_Cad_Pecas'!$D$2:$D$5000,0)),IFERROR(INDEX('01_Cad_Pecas'!$I$2:$I$5000,MATCH(VALUE($E2035),'01_Cad_Pecas'!$D$2:$D$5000,0)),"")))</f>
        <v>1.45</v>
      </c>
      <c r="M2035" s="14">
        <f t="shared" si="263"/>
        <v>23.75</v>
      </c>
      <c r="N2035" s="10">
        <v>46209</v>
      </c>
      <c r="O2035" s="14">
        <v>15</v>
      </c>
      <c r="P2035" s="14"/>
      <c r="Q2035" s="14"/>
      <c r="R2035" s="14"/>
      <c r="S2035" s="14"/>
      <c r="T2035" s="14">
        <f t="shared" si="264"/>
        <v>1</v>
      </c>
      <c r="U2035" s="14" t="s">
        <v>36</v>
      </c>
      <c r="V2035" s="14"/>
      <c r="W2035" s="14"/>
      <c r="X2035" s="14"/>
      <c r="Y2035" s="14"/>
      <c r="Z2035" s="14"/>
      <c r="AA2035" s="11"/>
      <c r="AB2035" s="14" t="str">
        <f t="shared" si="265"/>
        <v>10199,10201|6 PINTURA UV</v>
      </c>
      <c r="AC2035" t="str">
        <f t="shared" si="266"/>
        <v>|10199|10201|</v>
      </c>
      <c r="AD2035" t="str">
        <f t="shared" si="267"/>
        <v>6 PINTURA UV</v>
      </c>
    </row>
    <row r="2036" spans="1:30" ht="24" customHeight="1" x14ac:dyDescent="0.35">
      <c r="A2036" s="35">
        <v>46205</v>
      </c>
      <c r="B2036" s="14" t="s">
        <v>3095</v>
      </c>
      <c r="C2036" s="14"/>
      <c r="D2036" s="14" t="s">
        <v>3057</v>
      </c>
      <c r="E2036" s="14" t="s">
        <v>3473</v>
      </c>
      <c r="F2036" s="14" t="s">
        <v>3211</v>
      </c>
      <c r="G2036" s="14" t="s">
        <v>3057</v>
      </c>
      <c r="H2036" s="14" t="s">
        <v>3057</v>
      </c>
      <c r="I2036" s="9" t="s">
        <v>3057</v>
      </c>
      <c r="J2036" s="9">
        <v>12</v>
      </c>
      <c r="K2036" s="14">
        <f>IF($E2036="","",IFERROR(INDEX('01_Cad_Pecas'!$H$2:$H$5000,MATCH($E2036,'01_Cad_Pecas'!$D$2:$D$5000,0)),IFERROR(INDEX('01_Cad_Pecas'!$H$2:$H$5000,MATCH(VALUE($E2036),'01_Cad_Pecas'!$D$2:$D$5000,0)),"")))</f>
        <v>2</v>
      </c>
      <c r="L2036" s="14">
        <f>IF($E2036="","",IFERROR(INDEX('01_Cad_Pecas'!$I$2:$I$5000,MATCH($E2036,'01_Cad_Pecas'!$D$2:$D$5000,0)),IFERROR(INDEX('01_Cad_Pecas'!$I$2:$I$5000,MATCH(VALUE($E2036),'01_Cad_Pecas'!$D$2:$D$5000,0)),"")))</f>
        <v>1.45</v>
      </c>
      <c r="M2036" s="14">
        <f t="shared" si="263"/>
        <v>19.399999999999999</v>
      </c>
      <c r="N2036" s="10">
        <v>46209</v>
      </c>
      <c r="O2036" s="14">
        <v>12</v>
      </c>
      <c r="P2036" s="14"/>
      <c r="Q2036" s="14"/>
      <c r="R2036" s="14"/>
      <c r="S2036" s="14"/>
      <c r="T2036" s="14">
        <f t="shared" si="264"/>
        <v>1</v>
      </c>
      <c r="U2036" s="14" t="s">
        <v>36</v>
      </c>
      <c r="V2036" s="14"/>
      <c r="W2036" s="14"/>
      <c r="X2036" s="14"/>
      <c r="Y2036" s="14"/>
      <c r="Z2036" s="14"/>
      <c r="AA2036" s="11"/>
      <c r="AB2036" s="14" t="str">
        <f t="shared" si="265"/>
        <v>10199,10201|6 PINTURA UV</v>
      </c>
      <c r="AC2036" t="str">
        <f t="shared" si="266"/>
        <v>|10199|10201|</v>
      </c>
      <c r="AD2036" t="str">
        <f t="shared" si="267"/>
        <v>6 PINTURA UV</v>
      </c>
    </row>
    <row r="2037" spans="1:30" ht="24" customHeight="1" x14ac:dyDescent="0.35">
      <c r="A2037" s="35">
        <v>46205</v>
      </c>
      <c r="B2037" s="14" t="s">
        <v>3095</v>
      </c>
      <c r="C2037" s="14"/>
      <c r="D2037" s="14" t="s">
        <v>3057</v>
      </c>
      <c r="E2037" s="14" t="s">
        <v>3474</v>
      </c>
      <c r="F2037" s="14" t="s">
        <v>2187</v>
      </c>
      <c r="G2037" s="14" t="s">
        <v>3057</v>
      </c>
      <c r="H2037" s="14" t="s">
        <v>3057</v>
      </c>
      <c r="I2037" s="9" t="s">
        <v>3057</v>
      </c>
      <c r="J2037" s="9">
        <v>10</v>
      </c>
      <c r="K2037" s="14">
        <f>IF($E2037="","",IFERROR(INDEX('01_Cad_Pecas'!$H$2:$H$5000,MATCH($E2037,'01_Cad_Pecas'!$D$2:$D$5000,0)),IFERROR(INDEX('01_Cad_Pecas'!$H$2:$H$5000,MATCH(VALUE($E2037),'01_Cad_Pecas'!$D$2:$D$5000,0)),"")))</f>
        <v>2</v>
      </c>
      <c r="L2037" s="14">
        <f>IF($E2037="","",IFERROR(INDEX('01_Cad_Pecas'!$I$2:$I$5000,MATCH($E2037,'01_Cad_Pecas'!$D$2:$D$5000,0)),IFERROR(INDEX('01_Cad_Pecas'!$I$2:$I$5000,MATCH(VALUE($E2037),'01_Cad_Pecas'!$D$2:$D$5000,0)),"")))</f>
        <v>1.45</v>
      </c>
      <c r="M2037" s="14">
        <f t="shared" si="263"/>
        <v>16.5</v>
      </c>
      <c r="N2037" s="10">
        <v>46209</v>
      </c>
      <c r="O2037" s="14">
        <v>10</v>
      </c>
      <c r="P2037" s="14"/>
      <c r="Q2037" s="14"/>
      <c r="R2037" s="14"/>
      <c r="S2037" s="14"/>
      <c r="T2037" s="14">
        <f t="shared" si="264"/>
        <v>1</v>
      </c>
      <c r="U2037" s="14" t="s">
        <v>36</v>
      </c>
      <c r="V2037" s="14"/>
      <c r="W2037" s="14"/>
      <c r="X2037" s="14"/>
      <c r="Y2037" s="14"/>
      <c r="Z2037" s="14"/>
      <c r="AA2037" s="11"/>
      <c r="AB2037" s="14" t="str">
        <f t="shared" si="265"/>
        <v>10199,10201|6 PINTURA UV</v>
      </c>
      <c r="AC2037" t="str">
        <f t="shared" si="266"/>
        <v>|10199|10201|</v>
      </c>
      <c r="AD2037" t="str">
        <f t="shared" si="267"/>
        <v>6 PINTURA UV</v>
      </c>
    </row>
    <row r="2038" spans="1:30" ht="24" customHeight="1" x14ac:dyDescent="0.35">
      <c r="A2038" s="35">
        <v>46205</v>
      </c>
      <c r="B2038" s="14" t="s">
        <v>3095</v>
      </c>
      <c r="C2038" s="14"/>
      <c r="D2038" s="14" t="s">
        <v>3057</v>
      </c>
      <c r="E2038" s="14" t="s">
        <v>3502</v>
      </c>
      <c r="F2038" s="14" t="s">
        <v>3503</v>
      </c>
      <c r="G2038" s="14" t="s">
        <v>3057</v>
      </c>
      <c r="H2038" s="14" t="s">
        <v>3057</v>
      </c>
      <c r="I2038" s="9" t="s">
        <v>3057</v>
      </c>
      <c r="J2038" s="9">
        <v>16</v>
      </c>
      <c r="K2038" s="14">
        <f>IF($E2038="","",IFERROR(INDEX('01_Cad_Pecas'!$H$2:$H$5000,MATCH($E2038,'01_Cad_Pecas'!$D$2:$D$5000,0)),IFERROR(INDEX('01_Cad_Pecas'!$H$2:$H$5000,MATCH(VALUE($E2038),'01_Cad_Pecas'!$D$2:$D$5000,0)),"")))</f>
        <v>7</v>
      </c>
      <c r="L2038" s="14">
        <f>IF($E2038="","",IFERROR(INDEX('01_Cad_Pecas'!$I$2:$I$5000,MATCH($E2038,'01_Cad_Pecas'!$D$2:$D$5000,0)),IFERROR(INDEX('01_Cad_Pecas'!$I$2:$I$5000,MATCH(VALUE($E2038),'01_Cad_Pecas'!$D$2:$D$5000,0)),"")))</f>
        <v>0.81</v>
      </c>
      <c r="M2038" s="14">
        <f t="shared" si="263"/>
        <v>19.96</v>
      </c>
      <c r="N2038" s="10">
        <v>46209</v>
      </c>
      <c r="O2038" s="14">
        <v>16</v>
      </c>
      <c r="P2038" s="14"/>
      <c r="Q2038" s="14"/>
      <c r="R2038" s="14"/>
      <c r="S2038" s="14"/>
      <c r="T2038" s="14">
        <f t="shared" si="264"/>
        <v>1</v>
      </c>
      <c r="U2038" s="14" t="s">
        <v>36</v>
      </c>
      <c r="V2038" s="14"/>
      <c r="W2038" s="14"/>
      <c r="X2038" s="14"/>
      <c r="Y2038" s="14"/>
      <c r="Z2038" s="14"/>
      <c r="AA2038" s="11"/>
      <c r="AB2038" s="14" t="str">
        <f t="shared" si="265"/>
        <v>10199,10201|6 PINTURA UV</v>
      </c>
      <c r="AC2038" t="str">
        <f t="shared" si="266"/>
        <v>|10199|10201|</v>
      </c>
      <c r="AD2038" t="str">
        <f t="shared" si="267"/>
        <v>6 PINTURA UV</v>
      </c>
    </row>
    <row r="2039" spans="1:30" ht="24" customHeight="1" x14ac:dyDescent="0.35">
      <c r="A2039" s="35">
        <v>46205</v>
      </c>
      <c r="B2039" s="14" t="s">
        <v>3095</v>
      </c>
      <c r="C2039" s="14"/>
      <c r="D2039" s="14" t="s">
        <v>3057</v>
      </c>
      <c r="E2039" s="14" t="s">
        <v>3504</v>
      </c>
      <c r="F2039" s="14" t="s">
        <v>3505</v>
      </c>
      <c r="G2039" s="14" t="s">
        <v>3057</v>
      </c>
      <c r="H2039" s="14" t="s">
        <v>3057</v>
      </c>
      <c r="I2039" s="9" t="s">
        <v>3057</v>
      </c>
      <c r="J2039" s="9">
        <v>8</v>
      </c>
      <c r="K2039" s="14">
        <f>IF($E2039="","",IFERROR(INDEX('01_Cad_Pecas'!$H$2:$H$5000,MATCH($E2039,'01_Cad_Pecas'!$D$2:$D$5000,0)),IFERROR(INDEX('01_Cad_Pecas'!$H$2:$H$5000,MATCH(VALUE($E2039),'01_Cad_Pecas'!$D$2:$D$5000,0)),"")))</f>
        <v>7</v>
      </c>
      <c r="L2039" s="14">
        <f>IF($E2039="","",IFERROR(INDEX('01_Cad_Pecas'!$I$2:$I$5000,MATCH($E2039,'01_Cad_Pecas'!$D$2:$D$5000,0)),IFERROR(INDEX('01_Cad_Pecas'!$I$2:$I$5000,MATCH(VALUE($E2039),'01_Cad_Pecas'!$D$2:$D$5000,0)),"")))</f>
        <v>0.81</v>
      </c>
      <c r="M2039" s="14">
        <f t="shared" si="263"/>
        <v>13.48</v>
      </c>
      <c r="N2039" s="10">
        <v>46209</v>
      </c>
      <c r="O2039" s="14">
        <v>8</v>
      </c>
      <c r="P2039" s="14"/>
      <c r="Q2039" s="14"/>
      <c r="R2039" s="14"/>
      <c r="S2039" s="14"/>
      <c r="T2039" s="14">
        <f t="shared" si="264"/>
        <v>1</v>
      </c>
      <c r="U2039" s="14" t="s">
        <v>36</v>
      </c>
      <c r="V2039" s="14"/>
      <c r="W2039" s="14"/>
      <c r="X2039" s="14"/>
      <c r="Y2039" s="14"/>
      <c r="Z2039" s="14"/>
      <c r="AA2039" s="11"/>
      <c r="AB2039" s="14" t="str">
        <f t="shared" si="265"/>
        <v>10199,10201|6 PINTURA UV</v>
      </c>
      <c r="AC2039" t="str">
        <f t="shared" si="266"/>
        <v>|10199|10201|</v>
      </c>
      <c r="AD2039" t="str">
        <f t="shared" si="267"/>
        <v>6 PINTURA UV</v>
      </c>
    </row>
    <row r="2040" spans="1:30" ht="24" customHeight="1" x14ac:dyDescent="0.35">
      <c r="A2040" s="35">
        <v>46205</v>
      </c>
      <c r="B2040" s="14" t="s">
        <v>3095</v>
      </c>
      <c r="C2040" s="14"/>
      <c r="D2040" s="14" t="s">
        <v>3057</v>
      </c>
      <c r="E2040" s="14" t="s">
        <v>3475</v>
      </c>
      <c r="F2040" s="14" t="s">
        <v>3215</v>
      </c>
      <c r="G2040" s="14" t="s">
        <v>3057</v>
      </c>
      <c r="H2040" s="14" t="s">
        <v>3057</v>
      </c>
      <c r="I2040" s="9" t="s">
        <v>3057</v>
      </c>
      <c r="J2040" s="9">
        <v>5</v>
      </c>
      <c r="K2040" s="14">
        <f>IF($E2040="","",IFERROR(INDEX('01_Cad_Pecas'!$H$2:$H$5000,MATCH($E2040,'01_Cad_Pecas'!$D$2:$D$5000,0)),IFERROR(INDEX('01_Cad_Pecas'!$H$2:$H$5000,MATCH(VALUE($E2040),'01_Cad_Pecas'!$D$2:$D$5000,0)),"")))</f>
        <v>2</v>
      </c>
      <c r="L2040" s="14">
        <f>IF($E2040="","",IFERROR(INDEX('01_Cad_Pecas'!$I$2:$I$5000,MATCH($E2040,'01_Cad_Pecas'!$D$2:$D$5000,0)),IFERROR(INDEX('01_Cad_Pecas'!$I$2:$I$5000,MATCH(VALUE($E2040),'01_Cad_Pecas'!$D$2:$D$5000,0)),"")))</f>
        <v>1.45</v>
      </c>
      <c r="M2040" s="14">
        <f t="shared" si="263"/>
        <v>9.25</v>
      </c>
      <c r="N2040" s="10">
        <v>46209</v>
      </c>
      <c r="O2040" s="14">
        <v>5</v>
      </c>
      <c r="P2040" s="14"/>
      <c r="Q2040" s="14"/>
      <c r="R2040" s="14"/>
      <c r="S2040" s="14"/>
      <c r="T2040" s="14">
        <f t="shared" si="264"/>
        <v>1</v>
      </c>
      <c r="U2040" s="14" t="s">
        <v>36</v>
      </c>
      <c r="V2040" s="14"/>
      <c r="W2040" s="14"/>
      <c r="X2040" s="14"/>
      <c r="Y2040" s="14"/>
      <c r="Z2040" s="14"/>
      <c r="AA2040" s="11"/>
      <c r="AB2040" s="14" t="str">
        <f t="shared" si="265"/>
        <v>10199,10201|6 PINTURA UV</v>
      </c>
      <c r="AC2040" t="str">
        <f t="shared" si="266"/>
        <v>|10199|10201|</v>
      </c>
      <c r="AD2040" t="str">
        <f t="shared" si="267"/>
        <v>6 PINTURA UV</v>
      </c>
    </row>
    <row r="2041" spans="1:30" ht="24" customHeight="1" x14ac:dyDescent="0.35">
      <c r="A2041" s="35">
        <v>46205</v>
      </c>
      <c r="B2041" s="14" t="s">
        <v>3095</v>
      </c>
      <c r="C2041" s="14"/>
      <c r="D2041" s="14" t="s">
        <v>3057</v>
      </c>
      <c r="E2041" s="14" t="s">
        <v>3476</v>
      </c>
      <c r="F2041" s="14" t="s">
        <v>3221</v>
      </c>
      <c r="G2041" s="14" t="s">
        <v>3057</v>
      </c>
      <c r="H2041" s="14" t="s">
        <v>3057</v>
      </c>
      <c r="I2041" s="9" t="s">
        <v>3057</v>
      </c>
      <c r="J2041" s="9">
        <v>10</v>
      </c>
      <c r="K2041" s="14">
        <f>IF($E2041="","",IFERROR(INDEX('01_Cad_Pecas'!$H$2:$H$5000,MATCH($E2041,'01_Cad_Pecas'!$D$2:$D$5000,0)),IFERROR(INDEX('01_Cad_Pecas'!$H$2:$H$5000,MATCH(VALUE($E2041),'01_Cad_Pecas'!$D$2:$D$5000,0)),"")))</f>
        <v>2</v>
      </c>
      <c r="L2041" s="14">
        <f>IF($E2041="","",IFERROR(INDEX('01_Cad_Pecas'!$I$2:$I$5000,MATCH($E2041,'01_Cad_Pecas'!$D$2:$D$5000,0)),IFERROR(INDEX('01_Cad_Pecas'!$I$2:$I$5000,MATCH(VALUE($E2041),'01_Cad_Pecas'!$D$2:$D$5000,0)),"")))</f>
        <v>1.45</v>
      </c>
      <c r="M2041" s="14">
        <f t="shared" si="263"/>
        <v>16.5</v>
      </c>
      <c r="N2041" s="10">
        <v>46209</v>
      </c>
      <c r="O2041" s="14">
        <v>10</v>
      </c>
      <c r="P2041" s="14"/>
      <c r="Q2041" s="14"/>
      <c r="R2041" s="14"/>
      <c r="S2041" s="14"/>
      <c r="T2041" s="14">
        <f t="shared" si="264"/>
        <v>1</v>
      </c>
      <c r="U2041" s="14" t="s">
        <v>36</v>
      </c>
      <c r="V2041" s="14"/>
      <c r="W2041" s="14"/>
      <c r="X2041" s="14"/>
      <c r="Y2041" s="14"/>
      <c r="Z2041" s="14"/>
      <c r="AA2041" s="11"/>
      <c r="AB2041" s="14" t="str">
        <f t="shared" si="265"/>
        <v>10199,10201|6 PINTURA UV</v>
      </c>
      <c r="AC2041" t="str">
        <f t="shared" si="266"/>
        <v>|10199|10201|</v>
      </c>
      <c r="AD2041" t="str">
        <f t="shared" si="267"/>
        <v>6 PINTURA UV</v>
      </c>
    </row>
    <row r="2042" spans="1:30" ht="24" customHeight="1" x14ac:dyDescent="0.35">
      <c r="A2042" s="35">
        <v>46205</v>
      </c>
      <c r="B2042" s="14" t="s">
        <v>3095</v>
      </c>
      <c r="C2042" s="14"/>
      <c r="D2042" s="14" t="s">
        <v>3057</v>
      </c>
      <c r="E2042" s="14" t="s">
        <v>3532</v>
      </c>
      <c r="F2042" s="14" t="s">
        <v>3285</v>
      </c>
      <c r="G2042" s="14" t="s">
        <v>3057</v>
      </c>
      <c r="H2042" s="14" t="s">
        <v>3057</v>
      </c>
      <c r="I2042" s="9" t="s">
        <v>3057</v>
      </c>
      <c r="J2042" s="9">
        <v>104</v>
      </c>
      <c r="K2042" s="14">
        <f>IF($E2042="","",IFERROR(INDEX('01_Cad_Pecas'!$H$2:$H$5000,MATCH($E2042,'01_Cad_Pecas'!$D$2:$D$5000,0)),IFERROR(INDEX('01_Cad_Pecas'!$H$2:$H$5000,MATCH(VALUE($E2042),'01_Cad_Pecas'!$D$2:$D$5000,0)),"")))</f>
        <v>1.1000000000000001</v>
      </c>
      <c r="L2042" s="14">
        <f>IF($E2042="","",IFERROR(INDEX('01_Cad_Pecas'!$I$2:$I$5000,MATCH($E2042,'01_Cad_Pecas'!$D$2:$D$5000,0)),IFERROR(INDEX('01_Cad_Pecas'!$I$2:$I$5000,MATCH(VALUE($E2042),'01_Cad_Pecas'!$D$2:$D$5000,0)),"")))</f>
        <v>9.375E-2</v>
      </c>
      <c r="M2042" s="14">
        <f t="shared" si="263"/>
        <v>10.85</v>
      </c>
      <c r="N2042" s="10">
        <v>46209</v>
      </c>
      <c r="O2042" s="14">
        <v>104</v>
      </c>
      <c r="P2042" s="14"/>
      <c r="Q2042" s="14"/>
      <c r="R2042" s="14"/>
      <c r="S2042" s="14"/>
      <c r="T2042" s="14">
        <f t="shared" si="264"/>
        <v>1</v>
      </c>
      <c r="U2042" s="14" t="s">
        <v>36</v>
      </c>
      <c r="V2042" s="14"/>
      <c r="W2042" s="14"/>
      <c r="X2042" s="14"/>
      <c r="Y2042" s="14"/>
      <c r="Z2042" s="14"/>
      <c r="AA2042" s="11"/>
      <c r="AB2042" s="14" t="str">
        <f t="shared" si="265"/>
        <v>10199,10201|6 PINTURA UV</v>
      </c>
      <c r="AC2042" t="str">
        <f t="shared" si="266"/>
        <v>|10199|10201|</v>
      </c>
      <c r="AD2042" t="str">
        <f t="shared" si="267"/>
        <v>6 PINTURA UV</v>
      </c>
    </row>
    <row r="2043" spans="1:30" ht="24" customHeight="1" x14ac:dyDescent="0.35">
      <c r="A2043" s="35">
        <v>46205</v>
      </c>
      <c r="B2043" s="14" t="s">
        <v>3095</v>
      </c>
      <c r="C2043" s="14"/>
      <c r="D2043" s="14" t="s">
        <v>3057</v>
      </c>
      <c r="E2043" s="14" t="s">
        <v>3533</v>
      </c>
      <c r="F2043" s="14" t="s">
        <v>3282</v>
      </c>
      <c r="G2043" s="14" t="s">
        <v>3057</v>
      </c>
      <c r="H2043" s="14" t="s">
        <v>3057</v>
      </c>
      <c r="I2043" s="9" t="s">
        <v>3057</v>
      </c>
      <c r="J2043" s="9">
        <v>320</v>
      </c>
      <c r="K2043" s="14">
        <f>IF($E2043="","",IFERROR(INDEX('01_Cad_Pecas'!$H$2:$H$5000,MATCH($E2043,'01_Cad_Pecas'!$D$2:$D$5000,0)),IFERROR(INDEX('01_Cad_Pecas'!$H$2:$H$5000,MATCH(VALUE($E2043),'01_Cad_Pecas'!$D$2:$D$5000,0)),"")))</f>
        <v>1.1000000000000001</v>
      </c>
      <c r="L2043" s="14">
        <f>IF($E2043="","",IFERROR(INDEX('01_Cad_Pecas'!$I$2:$I$5000,MATCH($E2043,'01_Cad_Pecas'!$D$2:$D$5000,0)),IFERROR(INDEX('01_Cad_Pecas'!$I$2:$I$5000,MATCH(VALUE($E2043),'01_Cad_Pecas'!$D$2:$D$5000,0)),"")))</f>
        <v>9.375E-2</v>
      </c>
      <c r="M2043" s="14">
        <f t="shared" si="263"/>
        <v>31.1</v>
      </c>
      <c r="N2043" s="10">
        <v>46209</v>
      </c>
      <c r="O2043" s="14">
        <v>320</v>
      </c>
      <c r="P2043" s="14"/>
      <c r="Q2043" s="14"/>
      <c r="R2043" s="14"/>
      <c r="S2043" s="14"/>
      <c r="T2043" s="14">
        <f t="shared" si="264"/>
        <v>1</v>
      </c>
      <c r="U2043" s="14" t="s">
        <v>36</v>
      </c>
      <c r="V2043" s="14"/>
      <c r="W2043" s="14"/>
      <c r="X2043" s="14"/>
      <c r="Y2043" s="14"/>
      <c r="Z2043" s="14"/>
      <c r="AA2043" s="11"/>
      <c r="AB2043" s="14" t="str">
        <f t="shared" si="265"/>
        <v>10199,10201|6 PINTURA UV</v>
      </c>
      <c r="AC2043" t="str">
        <f t="shared" si="266"/>
        <v>|10199|10201|</v>
      </c>
      <c r="AD2043" t="str">
        <f t="shared" si="267"/>
        <v>6 PINTURA UV</v>
      </c>
    </row>
    <row r="2044" spans="1:30" ht="24" customHeight="1" x14ac:dyDescent="0.35">
      <c r="A2044" s="35">
        <v>46205</v>
      </c>
      <c r="B2044" s="14" t="s">
        <v>3095</v>
      </c>
      <c r="C2044" s="14"/>
      <c r="D2044" s="14" t="s">
        <v>3057</v>
      </c>
      <c r="E2044" s="14" t="s">
        <v>3534</v>
      </c>
      <c r="F2044" s="14" t="s">
        <v>3283</v>
      </c>
      <c r="G2044" s="14" t="s">
        <v>3057</v>
      </c>
      <c r="H2044" s="14" t="s">
        <v>3057</v>
      </c>
      <c r="I2044" s="9" t="s">
        <v>3057</v>
      </c>
      <c r="J2044" s="9">
        <v>216</v>
      </c>
      <c r="K2044" s="14">
        <f>IF($E2044="","",IFERROR(INDEX('01_Cad_Pecas'!$H$2:$H$5000,MATCH($E2044,'01_Cad_Pecas'!$D$2:$D$5000,0)),IFERROR(INDEX('01_Cad_Pecas'!$H$2:$H$5000,MATCH(VALUE($E2044),'01_Cad_Pecas'!$D$2:$D$5000,0)),"")))</f>
        <v>1.1000000000000001</v>
      </c>
      <c r="L2044" s="14">
        <f>IF($E2044="","",IFERROR(INDEX('01_Cad_Pecas'!$I$2:$I$5000,MATCH($E2044,'01_Cad_Pecas'!$D$2:$D$5000,0)),IFERROR(INDEX('01_Cad_Pecas'!$I$2:$I$5000,MATCH(VALUE($E2044),'01_Cad_Pecas'!$D$2:$D$5000,0)),"")))</f>
        <v>9.375E-2</v>
      </c>
      <c r="M2044" s="14">
        <f t="shared" si="263"/>
        <v>21.35</v>
      </c>
      <c r="N2044" s="10">
        <v>46209</v>
      </c>
      <c r="O2044" s="14">
        <v>216</v>
      </c>
      <c r="P2044" s="14"/>
      <c r="Q2044" s="14"/>
      <c r="R2044" s="14"/>
      <c r="S2044" s="14"/>
      <c r="T2044" s="14">
        <f t="shared" si="264"/>
        <v>1</v>
      </c>
      <c r="U2044" s="14" t="s">
        <v>36</v>
      </c>
      <c r="V2044" s="14"/>
      <c r="W2044" s="14"/>
      <c r="X2044" s="14"/>
      <c r="Y2044" s="14"/>
      <c r="Z2044" s="14"/>
      <c r="AA2044" s="11"/>
      <c r="AB2044" s="14" t="str">
        <f t="shared" si="265"/>
        <v>10199,10201|6 PINTURA UV</v>
      </c>
      <c r="AC2044" t="str">
        <f t="shared" si="266"/>
        <v>|10199|10201|</v>
      </c>
      <c r="AD2044" t="str">
        <f t="shared" si="267"/>
        <v>6 PINTURA UV</v>
      </c>
    </row>
    <row r="2045" spans="1:30" ht="24" customHeight="1" x14ac:dyDescent="0.35">
      <c r="A2045" s="35">
        <v>46205</v>
      </c>
      <c r="B2045" s="14" t="s">
        <v>3095</v>
      </c>
      <c r="C2045" s="14"/>
      <c r="D2045" s="14" t="s">
        <v>3057</v>
      </c>
      <c r="E2045" s="14" t="s">
        <v>3553</v>
      </c>
      <c r="F2045" s="14" t="s">
        <v>3159</v>
      </c>
      <c r="G2045" s="14" t="s">
        <v>3057</v>
      </c>
      <c r="H2045" s="14" t="s">
        <v>3057</v>
      </c>
      <c r="I2045" s="9" t="s">
        <v>3057</v>
      </c>
      <c r="J2045" s="9">
        <v>48</v>
      </c>
      <c r="K2045" s="14">
        <f>IF($E2045="","",IFERROR(INDEX('01_Cad_Pecas'!$H$2:$H$5000,MATCH($E2045,'01_Cad_Pecas'!$D$2:$D$5000,0)),IFERROR(INDEX('01_Cad_Pecas'!$H$2:$H$5000,MATCH(VALUE($E2045),'01_Cad_Pecas'!$D$2:$D$5000,0)),"")))</f>
        <v>7</v>
      </c>
      <c r="L2045" s="14">
        <f>IF($E2045="","",IFERROR(INDEX('01_Cad_Pecas'!$I$2:$I$5000,MATCH($E2045,'01_Cad_Pecas'!$D$2:$D$5000,0)),IFERROR(INDEX('01_Cad_Pecas'!$I$2:$I$5000,MATCH(VALUE($E2045),'01_Cad_Pecas'!$D$2:$D$5000,0)),"")))</f>
        <v>0.81</v>
      </c>
      <c r="M2045" s="14">
        <f t="shared" si="263"/>
        <v>45.88</v>
      </c>
      <c r="N2045" s="10">
        <v>46209</v>
      </c>
      <c r="O2045" s="14">
        <v>48</v>
      </c>
      <c r="P2045" s="14"/>
      <c r="Q2045" s="14"/>
      <c r="R2045" s="14"/>
      <c r="S2045" s="14"/>
      <c r="T2045" s="14">
        <f t="shared" si="264"/>
        <v>1</v>
      </c>
      <c r="U2045" s="14" t="s">
        <v>36</v>
      </c>
      <c r="V2045" s="14"/>
      <c r="W2045" s="14"/>
      <c r="X2045" s="14"/>
      <c r="Y2045" s="14"/>
      <c r="Z2045" s="14"/>
      <c r="AA2045" s="11"/>
      <c r="AB2045" s="14" t="str">
        <f t="shared" si="265"/>
        <v>10199,10201|6 PINTURA UV</v>
      </c>
      <c r="AC2045" t="str">
        <f t="shared" si="266"/>
        <v>|10199|10201|</v>
      </c>
      <c r="AD2045" t="str">
        <f t="shared" si="267"/>
        <v>6 PINTURA UV</v>
      </c>
    </row>
    <row r="2046" spans="1:30" ht="24" customHeight="1" x14ac:dyDescent="0.35">
      <c r="A2046" s="35">
        <v>46205</v>
      </c>
      <c r="B2046" s="14" t="s">
        <v>3095</v>
      </c>
      <c r="C2046" s="14"/>
      <c r="D2046" s="14" t="s">
        <v>3057</v>
      </c>
      <c r="E2046" s="14" t="s">
        <v>3420</v>
      </c>
      <c r="F2046" s="14" t="s">
        <v>3164</v>
      </c>
      <c r="G2046" s="14" t="s">
        <v>3057</v>
      </c>
      <c r="H2046" s="14" t="s">
        <v>3057</v>
      </c>
      <c r="I2046" s="9" t="s">
        <v>3057</v>
      </c>
      <c r="J2046" s="9">
        <v>150</v>
      </c>
      <c r="K2046" s="14">
        <f>IF($E2046="","",IFERROR(INDEX('01_Cad_Pecas'!$H$2:$H$5000,MATCH($E2046,'01_Cad_Pecas'!$D$2:$D$5000,0)),IFERROR(INDEX('01_Cad_Pecas'!$H$2:$H$5000,MATCH(VALUE($E2046),'01_Cad_Pecas'!$D$2:$D$5000,0)),"")))</f>
        <v>7</v>
      </c>
      <c r="L2046" s="14">
        <f>IF($E2046="","",IFERROR(INDEX('01_Cad_Pecas'!$I$2:$I$5000,MATCH($E2046,'01_Cad_Pecas'!$D$2:$D$5000,0)),IFERROR(INDEX('01_Cad_Pecas'!$I$2:$I$5000,MATCH(VALUE($E2046),'01_Cad_Pecas'!$D$2:$D$5000,0)),"")))</f>
        <v>0.81</v>
      </c>
      <c r="M2046" s="14">
        <f t="shared" si="263"/>
        <v>128.5</v>
      </c>
      <c r="N2046" s="10">
        <v>46209</v>
      </c>
      <c r="O2046" s="14">
        <v>150</v>
      </c>
      <c r="P2046" s="14"/>
      <c r="Q2046" s="14"/>
      <c r="R2046" s="14"/>
      <c r="S2046" s="14"/>
      <c r="T2046" s="14">
        <f t="shared" si="264"/>
        <v>1</v>
      </c>
      <c r="U2046" s="14" t="s">
        <v>36</v>
      </c>
      <c r="V2046" s="14"/>
      <c r="W2046" s="14"/>
      <c r="X2046" s="14"/>
      <c r="Y2046" s="14"/>
      <c r="Z2046" s="14"/>
      <c r="AA2046" s="11"/>
      <c r="AB2046" s="14" t="str">
        <f t="shared" si="265"/>
        <v>10199,10201|6 PINTURA UV</v>
      </c>
      <c r="AC2046" t="str">
        <f t="shared" si="266"/>
        <v>|10199|10201|</v>
      </c>
      <c r="AD2046" t="str">
        <f t="shared" si="267"/>
        <v>6 PINTURA UV</v>
      </c>
    </row>
    <row r="2047" spans="1:30" ht="24" customHeight="1" x14ac:dyDescent="0.35">
      <c r="A2047" s="35">
        <v>46205</v>
      </c>
      <c r="B2047" s="14" t="s">
        <v>3095</v>
      </c>
      <c r="C2047" s="14"/>
      <c r="D2047" s="14" t="s">
        <v>3057</v>
      </c>
      <c r="E2047" s="14" t="s">
        <v>3421</v>
      </c>
      <c r="F2047" s="14" t="s">
        <v>3196</v>
      </c>
      <c r="G2047" s="14" t="s">
        <v>3057</v>
      </c>
      <c r="H2047" s="14" t="s">
        <v>3057</v>
      </c>
      <c r="I2047" s="9" t="s">
        <v>3057</v>
      </c>
      <c r="J2047" s="9">
        <v>40</v>
      </c>
      <c r="K2047" s="14">
        <f>IF($E2047="","",IFERROR(INDEX('01_Cad_Pecas'!$H$2:$H$5000,MATCH($E2047,'01_Cad_Pecas'!$D$2:$D$5000,0)),IFERROR(INDEX('01_Cad_Pecas'!$H$2:$H$5000,MATCH(VALUE($E2047),'01_Cad_Pecas'!$D$2:$D$5000,0)),"")))</f>
        <v>1.1000000000000001</v>
      </c>
      <c r="L2047" s="14">
        <f>IF($E2047="","",IFERROR(INDEX('01_Cad_Pecas'!$I$2:$I$5000,MATCH($E2047,'01_Cad_Pecas'!$D$2:$D$5000,0)),IFERROR(INDEX('01_Cad_Pecas'!$I$2:$I$5000,MATCH(VALUE($E2047),'01_Cad_Pecas'!$D$2:$D$5000,0)),"")))</f>
        <v>9.375E-2</v>
      </c>
      <c r="M2047" s="14">
        <f t="shared" si="263"/>
        <v>4.8499999999999996</v>
      </c>
      <c r="N2047" s="10">
        <v>46209</v>
      </c>
      <c r="O2047" s="14">
        <v>40</v>
      </c>
      <c r="P2047" s="14"/>
      <c r="Q2047" s="14"/>
      <c r="R2047" s="14"/>
      <c r="S2047" s="14"/>
      <c r="T2047" s="14">
        <f t="shared" si="264"/>
        <v>1</v>
      </c>
      <c r="U2047" s="14" t="s">
        <v>36</v>
      </c>
      <c r="V2047" s="14"/>
      <c r="W2047" s="14"/>
      <c r="X2047" s="14"/>
      <c r="Y2047" s="14"/>
      <c r="Z2047" s="14"/>
      <c r="AA2047" s="11"/>
      <c r="AB2047" s="14" t="str">
        <f t="shared" si="265"/>
        <v>10199,10201|6 PINTURA UV</v>
      </c>
      <c r="AC2047" t="str">
        <f t="shared" si="266"/>
        <v>|10199|10201|</v>
      </c>
      <c r="AD2047" t="str">
        <f t="shared" si="267"/>
        <v>6 PINTURA UV</v>
      </c>
    </row>
    <row r="2048" spans="1:30" ht="24" customHeight="1" x14ac:dyDescent="0.35">
      <c r="A2048" s="35">
        <v>46205</v>
      </c>
      <c r="B2048" s="14" t="s">
        <v>3095</v>
      </c>
      <c r="C2048" s="14"/>
      <c r="D2048" s="14" t="s">
        <v>3057</v>
      </c>
      <c r="E2048" s="14" t="s">
        <v>3422</v>
      </c>
      <c r="F2048" s="14" t="s">
        <v>3199</v>
      </c>
      <c r="G2048" s="14" t="s">
        <v>3057</v>
      </c>
      <c r="H2048" s="14" t="s">
        <v>3057</v>
      </c>
      <c r="I2048" s="9" t="s">
        <v>3057</v>
      </c>
      <c r="J2048" s="9">
        <v>10</v>
      </c>
      <c r="K2048" s="14">
        <f>IF($E2048="","",IFERROR(INDEX('01_Cad_Pecas'!$H$2:$H$5000,MATCH($E2048,'01_Cad_Pecas'!$D$2:$D$5000,0)),IFERROR(INDEX('01_Cad_Pecas'!$H$2:$H$5000,MATCH(VALUE($E2048),'01_Cad_Pecas'!$D$2:$D$5000,0)),"")))</f>
        <v>1.1000000000000001</v>
      </c>
      <c r="L2048" s="14">
        <f>IF($E2048="","",IFERROR(INDEX('01_Cad_Pecas'!$I$2:$I$5000,MATCH($E2048,'01_Cad_Pecas'!$D$2:$D$5000,0)),IFERROR(INDEX('01_Cad_Pecas'!$I$2:$I$5000,MATCH(VALUE($E2048),'01_Cad_Pecas'!$D$2:$D$5000,0)),"")))</f>
        <v>9.375E-2</v>
      </c>
      <c r="M2048" s="14">
        <f t="shared" si="263"/>
        <v>2.0375000000000001</v>
      </c>
      <c r="N2048" s="10">
        <v>46209</v>
      </c>
      <c r="O2048" s="14">
        <v>10</v>
      </c>
      <c r="P2048" s="14"/>
      <c r="Q2048" s="14"/>
      <c r="R2048" s="14"/>
      <c r="S2048" s="14"/>
      <c r="T2048" s="14">
        <f t="shared" si="264"/>
        <v>1</v>
      </c>
      <c r="U2048" s="14" t="s">
        <v>36</v>
      </c>
      <c r="V2048" s="14"/>
      <c r="W2048" s="14"/>
      <c r="X2048" s="14"/>
      <c r="Y2048" s="14"/>
      <c r="Z2048" s="14"/>
      <c r="AA2048" s="11"/>
      <c r="AB2048" s="14" t="str">
        <f t="shared" si="265"/>
        <v>10199,10201|6 PINTURA UV</v>
      </c>
      <c r="AC2048" t="str">
        <f t="shared" si="266"/>
        <v>|10199|10201|</v>
      </c>
      <c r="AD2048" t="str">
        <f t="shared" si="267"/>
        <v>6 PINTURA UV</v>
      </c>
    </row>
    <row r="2049" spans="1:30" ht="24" customHeight="1" x14ac:dyDescent="0.35">
      <c r="A2049" s="35">
        <v>46205</v>
      </c>
      <c r="B2049" s="14" t="s">
        <v>3095</v>
      </c>
      <c r="C2049" s="14"/>
      <c r="D2049" s="14" t="s">
        <v>3057</v>
      </c>
      <c r="E2049" s="14" t="s">
        <v>3423</v>
      </c>
      <c r="F2049" s="14" t="s">
        <v>3200</v>
      </c>
      <c r="G2049" s="14" t="s">
        <v>3057</v>
      </c>
      <c r="H2049" s="14" t="s">
        <v>3057</v>
      </c>
      <c r="I2049" s="9" t="s">
        <v>3057</v>
      </c>
      <c r="J2049" s="9">
        <v>20</v>
      </c>
      <c r="K2049" s="14">
        <f>IF($E2049="","",IFERROR(INDEX('01_Cad_Pecas'!$H$2:$H$5000,MATCH($E2049,'01_Cad_Pecas'!$D$2:$D$5000,0)),IFERROR(INDEX('01_Cad_Pecas'!$H$2:$H$5000,MATCH(VALUE($E2049),'01_Cad_Pecas'!$D$2:$D$5000,0)),"")))</f>
        <v>1.1000000000000001</v>
      </c>
      <c r="L2049" s="14">
        <f>IF($E2049="","",IFERROR(INDEX('01_Cad_Pecas'!$I$2:$I$5000,MATCH($E2049,'01_Cad_Pecas'!$D$2:$D$5000,0)),IFERROR(INDEX('01_Cad_Pecas'!$I$2:$I$5000,MATCH(VALUE($E2049),'01_Cad_Pecas'!$D$2:$D$5000,0)),"")))</f>
        <v>9.375E-2</v>
      </c>
      <c r="M2049" s="14">
        <f t="shared" si="263"/>
        <v>2.9750000000000001</v>
      </c>
      <c r="N2049" s="10">
        <v>46209</v>
      </c>
      <c r="O2049" s="14">
        <v>20</v>
      </c>
      <c r="P2049" s="14"/>
      <c r="Q2049" s="14"/>
      <c r="R2049" s="14"/>
      <c r="S2049" s="14"/>
      <c r="T2049" s="14">
        <f t="shared" si="264"/>
        <v>1</v>
      </c>
      <c r="U2049" s="14" t="s">
        <v>36</v>
      </c>
      <c r="V2049" s="14"/>
      <c r="W2049" s="14"/>
      <c r="X2049" s="14"/>
      <c r="Y2049" s="14"/>
      <c r="Z2049" s="14"/>
      <c r="AA2049" s="11"/>
      <c r="AB2049" s="14" t="str">
        <f t="shared" si="265"/>
        <v>10199,10201|6 PINTURA UV</v>
      </c>
      <c r="AC2049" t="str">
        <f t="shared" si="266"/>
        <v>|10199|10201|</v>
      </c>
      <c r="AD2049" t="str">
        <f t="shared" si="267"/>
        <v>6 PINTURA UV</v>
      </c>
    </row>
    <row r="2050" spans="1:30" ht="24" customHeight="1" x14ac:dyDescent="0.35">
      <c r="A2050" s="35">
        <v>46205</v>
      </c>
      <c r="B2050" s="14" t="s">
        <v>3095</v>
      </c>
      <c r="C2050" s="14"/>
      <c r="D2050" s="14" t="s">
        <v>3057</v>
      </c>
      <c r="E2050" s="14" t="s">
        <v>3424</v>
      </c>
      <c r="F2050" s="14" t="s">
        <v>3191</v>
      </c>
      <c r="G2050" s="14" t="s">
        <v>3057</v>
      </c>
      <c r="H2050" s="14" t="s">
        <v>3057</v>
      </c>
      <c r="I2050" s="9" t="s">
        <v>3057</v>
      </c>
      <c r="J2050" s="9">
        <v>264</v>
      </c>
      <c r="K2050" s="14">
        <f>IF($E2050="","",IFERROR(INDEX('01_Cad_Pecas'!$H$2:$H$5000,MATCH($E2050,'01_Cad_Pecas'!$D$2:$D$5000,0)),IFERROR(INDEX('01_Cad_Pecas'!$H$2:$H$5000,MATCH(VALUE($E2050),'01_Cad_Pecas'!$D$2:$D$5000,0)),"")))</f>
        <v>3</v>
      </c>
      <c r="L2050" s="14">
        <f>IF($E2050="","",IFERROR(INDEX('01_Cad_Pecas'!$I$2:$I$5000,MATCH($E2050,'01_Cad_Pecas'!$D$2:$D$5000,0)),IFERROR(INDEX('01_Cad_Pecas'!$I$2:$I$5000,MATCH(VALUE($E2050),'01_Cad_Pecas'!$D$2:$D$5000,0)),"")))</f>
        <v>6.7799999999999999E-2</v>
      </c>
      <c r="M2050" s="14">
        <f t="shared" si="263"/>
        <v>20.8992</v>
      </c>
      <c r="N2050" s="10">
        <v>46209</v>
      </c>
      <c r="O2050" s="14">
        <v>264</v>
      </c>
      <c r="P2050" s="14"/>
      <c r="Q2050" s="14"/>
      <c r="R2050" s="14"/>
      <c r="S2050" s="14"/>
      <c r="T2050" s="14">
        <f t="shared" si="264"/>
        <v>1</v>
      </c>
      <c r="U2050" s="14" t="s">
        <v>36</v>
      </c>
      <c r="V2050" s="14"/>
      <c r="W2050" s="14"/>
      <c r="X2050" s="14"/>
      <c r="Y2050" s="14"/>
      <c r="Z2050" s="14"/>
      <c r="AA2050" s="11"/>
      <c r="AB2050" s="14" t="str">
        <f t="shared" si="265"/>
        <v>10199,10201|6 PINTURA UV</v>
      </c>
      <c r="AC2050" t="str">
        <f t="shared" si="266"/>
        <v>|10199|10201|</v>
      </c>
      <c r="AD2050" t="str">
        <f t="shared" si="267"/>
        <v>6 PINTURA UV</v>
      </c>
    </row>
    <row r="2051" spans="1:30" ht="24" customHeight="1" x14ac:dyDescent="0.35">
      <c r="A2051" s="35">
        <v>46205</v>
      </c>
      <c r="B2051" s="14" t="s">
        <v>3095</v>
      </c>
      <c r="C2051" s="14"/>
      <c r="D2051" s="14" t="s">
        <v>3057</v>
      </c>
      <c r="E2051" s="14" t="s">
        <v>3539</v>
      </c>
      <c r="F2051" s="14" t="s">
        <v>3294</v>
      </c>
      <c r="G2051" s="14" t="s">
        <v>3057</v>
      </c>
      <c r="H2051" s="14" t="s">
        <v>3057</v>
      </c>
      <c r="I2051" s="9" t="s">
        <v>3057</v>
      </c>
      <c r="J2051" s="9">
        <v>1200</v>
      </c>
      <c r="K2051" s="14">
        <f>IF($E2051="","",IFERROR(INDEX('01_Cad_Pecas'!$H$2:$H$5000,MATCH($E2051,'01_Cad_Pecas'!$D$2:$D$5000,0)),IFERROR(INDEX('01_Cad_Pecas'!$H$2:$H$5000,MATCH(VALUE($E2051),'01_Cad_Pecas'!$D$2:$D$5000,0)),"")))</f>
        <v>1.1000000000000001</v>
      </c>
      <c r="L2051" s="14">
        <f>IF($E2051="","",IFERROR(INDEX('01_Cad_Pecas'!$I$2:$I$5000,MATCH($E2051,'01_Cad_Pecas'!$D$2:$D$5000,0)),IFERROR(INDEX('01_Cad_Pecas'!$I$2:$I$5000,MATCH(VALUE($E2051),'01_Cad_Pecas'!$D$2:$D$5000,0)),"")))</f>
        <v>9.375E-2</v>
      </c>
      <c r="M2051" s="14">
        <f t="shared" si="263"/>
        <v>113.6</v>
      </c>
      <c r="N2051" s="10">
        <v>46209</v>
      </c>
      <c r="O2051" s="14">
        <v>1200</v>
      </c>
      <c r="P2051" s="14"/>
      <c r="Q2051" s="14"/>
      <c r="R2051" s="14"/>
      <c r="S2051" s="14"/>
      <c r="T2051" s="14">
        <f t="shared" si="264"/>
        <v>1</v>
      </c>
      <c r="U2051" s="14" t="s">
        <v>36</v>
      </c>
      <c r="V2051" s="14"/>
      <c r="W2051" s="14"/>
      <c r="X2051" s="14"/>
      <c r="Y2051" s="14"/>
      <c r="Z2051" s="14"/>
      <c r="AA2051" s="11"/>
      <c r="AB2051" s="14" t="str">
        <f t="shared" si="265"/>
        <v>10199,10201|6 PINTURA UV</v>
      </c>
      <c r="AC2051" t="str">
        <f t="shared" si="266"/>
        <v>|10199|10201|</v>
      </c>
      <c r="AD2051" t="str">
        <f t="shared" si="267"/>
        <v>6 PINTURA UV</v>
      </c>
    </row>
    <row r="2052" spans="1:30" ht="24" customHeight="1" x14ac:dyDescent="0.35">
      <c r="A2052" s="35">
        <v>46205</v>
      </c>
      <c r="B2052" s="14" t="s">
        <v>3095</v>
      </c>
      <c r="C2052" s="14"/>
      <c r="D2052" s="14" t="s">
        <v>3057</v>
      </c>
      <c r="E2052" s="14" t="s">
        <v>3576</v>
      </c>
      <c r="F2052" s="14" t="s">
        <v>3305</v>
      </c>
      <c r="G2052" s="14" t="s">
        <v>3057</v>
      </c>
      <c r="H2052" s="14" t="s">
        <v>3057</v>
      </c>
      <c r="I2052" s="9" t="s">
        <v>3057</v>
      </c>
      <c r="J2052" s="9">
        <v>52</v>
      </c>
      <c r="K2052" s="14">
        <f>IF($E2052="","",IFERROR(INDEX('01_Cad_Pecas'!$H$2:$H$5000,MATCH($E2052,'01_Cad_Pecas'!$D$2:$D$5000,0)),IFERROR(INDEX('01_Cad_Pecas'!$H$2:$H$5000,MATCH(VALUE($E2052),'01_Cad_Pecas'!$D$2:$D$5000,0)),"")))</f>
        <v>1.1000000000000001</v>
      </c>
      <c r="L2052" s="14">
        <f>IF($E2052="","",IFERROR(INDEX('01_Cad_Pecas'!$I$2:$I$5000,MATCH($E2052,'01_Cad_Pecas'!$D$2:$D$5000,0)),IFERROR(INDEX('01_Cad_Pecas'!$I$2:$I$5000,MATCH(VALUE($E2052),'01_Cad_Pecas'!$D$2:$D$5000,0)),"")))</f>
        <v>9.375E-2</v>
      </c>
      <c r="M2052" s="14">
        <f t="shared" si="263"/>
        <v>5.9749999999999996</v>
      </c>
      <c r="N2052" s="10">
        <v>46209</v>
      </c>
      <c r="O2052" s="14">
        <v>52</v>
      </c>
      <c r="P2052" s="14"/>
      <c r="Q2052" s="14"/>
      <c r="R2052" s="14"/>
      <c r="S2052" s="14"/>
      <c r="T2052" s="14">
        <f t="shared" si="264"/>
        <v>1</v>
      </c>
      <c r="U2052" s="14" t="s">
        <v>36</v>
      </c>
      <c r="V2052" s="14"/>
      <c r="W2052" s="14"/>
      <c r="X2052" s="14"/>
      <c r="Y2052" s="14"/>
      <c r="Z2052" s="14"/>
      <c r="AA2052" s="11"/>
      <c r="AB2052" s="14" t="str">
        <f t="shared" si="265"/>
        <v>10199,10201|6 PINTURA UV</v>
      </c>
      <c r="AC2052" t="str">
        <f t="shared" si="266"/>
        <v>|10199|10201|</v>
      </c>
      <c r="AD2052" t="str">
        <f t="shared" si="267"/>
        <v>6 PINTURA UV</v>
      </c>
    </row>
    <row r="2053" spans="1:30" ht="24" customHeight="1" x14ac:dyDescent="0.35">
      <c r="A2053" s="35">
        <v>46205</v>
      </c>
      <c r="B2053" s="14" t="s">
        <v>3095</v>
      </c>
      <c r="C2053" s="14"/>
      <c r="D2053" s="14" t="s">
        <v>3057</v>
      </c>
      <c r="E2053" s="14" t="s">
        <v>3577</v>
      </c>
      <c r="F2053" s="14" t="s">
        <v>3306</v>
      </c>
      <c r="G2053" s="14" t="s">
        <v>3057</v>
      </c>
      <c r="H2053" s="14" t="s">
        <v>3057</v>
      </c>
      <c r="I2053" s="9" t="s">
        <v>3057</v>
      </c>
      <c r="J2053" s="9">
        <v>52</v>
      </c>
      <c r="K2053" s="14">
        <f>IF($E2053="","",IFERROR(INDEX('01_Cad_Pecas'!$H$2:$H$5000,MATCH($E2053,'01_Cad_Pecas'!$D$2:$D$5000,0)),IFERROR(INDEX('01_Cad_Pecas'!$H$2:$H$5000,MATCH(VALUE($E2053),'01_Cad_Pecas'!$D$2:$D$5000,0)),"")))</f>
        <v>1.1000000000000001</v>
      </c>
      <c r="L2053" s="14">
        <f>IF($E2053="","",IFERROR(INDEX('01_Cad_Pecas'!$I$2:$I$5000,MATCH($E2053,'01_Cad_Pecas'!$D$2:$D$5000,0)),IFERROR(INDEX('01_Cad_Pecas'!$I$2:$I$5000,MATCH(VALUE($E2053),'01_Cad_Pecas'!$D$2:$D$5000,0)),"")))</f>
        <v>9.375E-2</v>
      </c>
      <c r="M2053" s="14">
        <f t="shared" ref="M2053:M2116" si="268">IF(OR($J2053="",$L2053=""),"",IF($K2053="",0,$K2053)+$J2053*$L2053)</f>
        <v>5.9749999999999996</v>
      </c>
      <c r="N2053" s="10">
        <v>46209</v>
      </c>
      <c r="O2053" s="14">
        <v>52</v>
      </c>
      <c r="P2053" s="14"/>
      <c r="Q2053" s="14"/>
      <c r="R2053" s="14"/>
      <c r="S2053" s="14"/>
      <c r="T2053" s="14">
        <f t="shared" ref="T2053:T2116" si="269">IF(OR($J2053="",$O2053=""),"",$O2053/$J2053)</f>
        <v>1</v>
      </c>
      <c r="U2053" s="14" t="s">
        <v>36</v>
      </c>
      <c r="V2053" s="14"/>
      <c r="W2053" s="14"/>
      <c r="X2053" s="14"/>
      <c r="Y2053" s="14"/>
      <c r="Z2053" s="14"/>
      <c r="AA2053" s="11"/>
      <c r="AB2053" s="14" t="str">
        <f t="shared" si="265"/>
        <v>10199,10201|6 PINTURA UV</v>
      </c>
      <c r="AC2053" t="str">
        <f t="shared" si="266"/>
        <v>|10199|10201|</v>
      </c>
      <c r="AD2053" t="str">
        <f t="shared" si="267"/>
        <v>6 PINTURA UV</v>
      </c>
    </row>
    <row r="2054" spans="1:30" ht="24" customHeight="1" x14ac:dyDescent="0.35">
      <c r="A2054" s="35">
        <v>46205</v>
      </c>
      <c r="B2054" s="14" t="s">
        <v>3095</v>
      </c>
      <c r="C2054" s="14"/>
      <c r="D2054" s="14" t="s">
        <v>3057</v>
      </c>
      <c r="E2054" s="14" t="s">
        <v>3425</v>
      </c>
      <c r="F2054" s="14" t="s">
        <v>556</v>
      </c>
      <c r="G2054" s="14" t="s">
        <v>3057</v>
      </c>
      <c r="H2054" s="14" t="s">
        <v>3057</v>
      </c>
      <c r="I2054" s="9" t="s">
        <v>3057</v>
      </c>
      <c r="J2054" s="9">
        <v>52</v>
      </c>
      <c r="K2054" s="14">
        <f>IF($E2054="","",IFERROR(INDEX('01_Cad_Pecas'!$H$2:$H$5000,MATCH($E2054,'01_Cad_Pecas'!$D$2:$D$5000,0)),IFERROR(INDEX('01_Cad_Pecas'!$H$2:$H$5000,MATCH(VALUE($E2054),'01_Cad_Pecas'!$D$2:$D$5000,0)),"")))</f>
        <v>3</v>
      </c>
      <c r="L2054" s="14">
        <f>IF($E2054="","",IFERROR(INDEX('01_Cad_Pecas'!$I$2:$I$5000,MATCH($E2054,'01_Cad_Pecas'!$D$2:$D$5000,0)),IFERROR(INDEX('01_Cad_Pecas'!$I$2:$I$5000,MATCH(VALUE($E2054),'01_Cad_Pecas'!$D$2:$D$5000,0)),"")))</f>
        <v>6.7799999999999999E-2</v>
      </c>
      <c r="M2054" s="14">
        <f t="shared" si="268"/>
        <v>6.5255999999999998</v>
      </c>
      <c r="N2054" s="10">
        <v>46209</v>
      </c>
      <c r="O2054" s="14">
        <v>52</v>
      </c>
      <c r="P2054" s="14"/>
      <c r="Q2054" s="14"/>
      <c r="R2054" s="14"/>
      <c r="S2054" s="14"/>
      <c r="T2054" s="14">
        <f t="shared" si="269"/>
        <v>1</v>
      </c>
      <c r="U2054" s="14" t="s">
        <v>36</v>
      </c>
      <c r="V2054" s="14"/>
      <c r="W2054" s="14"/>
      <c r="X2054" s="14"/>
      <c r="Y2054" s="14"/>
      <c r="Z2054" s="14"/>
      <c r="AA2054" s="11"/>
      <c r="AB2054" s="14" t="str">
        <f t="shared" si="265"/>
        <v>10199,10201|6 PINTURA UV</v>
      </c>
      <c r="AC2054" t="str">
        <f t="shared" si="266"/>
        <v>|10199|10201|</v>
      </c>
      <c r="AD2054" t="str">
        <f t="shared" si="267"/>
        <v>6 PINTURA UV</v>
      </c>
    </row>
    <row r="2055" spans="1:30" ht="24" customHeight="1" x14ac:dyDescent="0.35">
      <c r="A2055" s="35">
        <v>46205</v>
      </c>
      <c r="B2055" s="14" t="s">
        <v>3095</v>
      </c>
      <c r="C2055" s="14"/>
      <c r="D2055" s="14" t="s">
        <v>3057</v>
      </c>
      <c r="E2055" s="14" t="s">
        <v>3426</v>
      </c>
      <c r="F2055" s="14" t="s">
        <v>555</v>
      </c>
      <c r="G2055" s="14" t="s">
        <v>3057</v>
      </c>
      <c r="H2055" s="14" t="s">
        <v>3057</v>
      </c>
      <c r="I2055" s="9" t="s">
        <v>3057</v>
      </c>
      <c r="J2055" s="9">
        <v>52</v>
      </c>
      <c r="K2055" s="14">
        <f>IF($E2055="","",IFERROR(INDEX('01_Cad_Pecas'!$H$2:$H$5000,MATCH($E2055,'01_Cad_Pecas'!$D$2:$D$5000,0)),IFERROR(INDEX('01_Cad_Pecas'!$H$2:$H$5000,MATCH(VALUE($E2055),'01_Cad_Pecas'!$D$2:$D$5000,0)),"")))</f>
        <v>3</v>
      </c>
      <c r="L2055" s="14">
        <f>IF($E2055="","",IFERROR(INDEX('01_Cad_Pecas'!$I$2:$I$5000,MATCH($E2055,'01_Cad_Pecas'!$D$2:$D$5000,0)),IFERROR(INDEX('01_Cad_Pecas'!$I$2:$I$5000,MATCH(VALUE($E2055),'01_Cad_Pecas'!$D$2:$D$5000,0)),"")))</f>
        <v>6.7799999999999999E-2</v>
      </c>
      <c r="M2055" s="14">
        <f t="shared" si="268"/>
        <v>6.5255999999999998</v>
      </c>
      <c r="N2055" s="10">
        <v>46209</v>
      </c>
      <c r="O2055" s="14">
        <v>52</v>
      </c>
      <c r="P2055" s="14"/>
      <c r="Q2055" s="14"/>
      <c r="R2055" s="14"/>
      <c r="S2055" s="14"/>
      <c r="T2055" s="14">
        <f t="shared" si="269"/>
        <v>1</v>
      </c>
      <c r="U2055" s="14" t="s">
        <v>36</v>
      </c>
      <c r="V2055" s="14"/>
      <c r="W2055" s="14"/>
      <c r="X2055" s="14"/>
      <c r="Y2055" s="14"/>
      <c r="Z2055" s="14"/>
      <c r="AA2055" s="11"/>
      <c r="AB2055" s="14" t="str">
        <f t="shared" ref="AB2055:AB2118" si="270">B2055&amp;"|"&amp;I2055</f>
        <v>10199,10201|6 PINTURA UV</v>
      </c>
      <c r="AC2055" t="str">
        <f t="shared" ref="AC2055:AC2118" si="271">IF($B2055="","","|"&amp;SUBSTITUTE(TRIM(SUBSTITUTE(SUBSTITUTE(SUBSTITUTE(SUBSTITUTE(SUBSTITUTE(SUBSTITUTE(SUBSTITUTE(SUBSTITUTE(SUBSTITUTE(SUBSTITUTE(SUBSTITUTE(SUBSTITUTE(SUBSTITUTE(SUBSTITUTE(TRIM($B2055&amp;""),CHAR(10)," "),CHAR(13)," "),"."," "),";"," "),","," "),"/"," "),"+"," "),"-"," "),"  "," "),"  "," "),"  "," "),"  "," "),"  "," "),"  "," "))," ","|")&amp;"|")</f>
        <v>|10199|10201|</v>
      </c>
      <c r="AD2055" t="str">
        <f t="shared" ref="AD2055:AD2118" si="272">TRIM($I2055&amp;"")</f>
        <v>6 PINTURA UV</v>
      </c>
    </row>
    <row r="2056" spans="1:30" ht="24" customHeight="1" x14ac:dyDescent="0.35">
      <c r="A2056" s="35">
        <v>46205</v>
      </c>
      <c r="B2056" s="14" t="s">
        <v>3095</v>
      </c>
      <c r="C2056" s="14"/>
      <c r="D2056" s="14" t="s">
        <v>3057</v>
      </c>
      <c r="E2056" s="14" t="s">
        <v>3578</v>
      </c>
      <c r="F2056" s="14" t="s">
        <v>3301</v>
      </c>
      <c r="G2056" s="14" t="s">
        <v>3057</v>
      </c>
      <c r="H2056" s="14" t="s">
        <v>3057</v>
      </c>
      <c r="I2056" s="9" t="s">
        <v>3057</v>
      </c>
      <c r="J2056" s="9">
        <v>108</v>
      </c>
      <c r="K2056" s="14">
        <f>IF($E2056="","",IFERROR(INDEX('01_Cad_Pecas'!$H$2:$H$5000,MATCH($E2056,'01_Cad_Pecas'!$D$2:$D$5000,0)),IFERROR(INDEX('01_Cad_Pecas'!$H$2:$H$5000,MATCH(VALUE($E2056),'01_Cad_Pecas'!$D$2:$D$5000,0)),"")))</f>
        <v>1.1000000000000001</v>
      </c>
      <c r="L2056" s="14">
        <f>IF($E2056="","",IFERROR(INDEX('01_Cad_Pecas'!$I$2:$I$5000,MATCH($E2056,'01_Cad_Pecas'!$D$2:$D$5000,0)),IFERROR(INDEX('01_Cad_Pecas'!$I$2:$I$5000,MATCH(VALUE($E2056),'01_Cad_Pecas'!$D$2:$D$5000,0)),"")))</f>
        <v>9.375E-2</v>
      </c>
      <c r="M2056" s="14">
        <f t="shared" si="268"/>
        <v>11.225</v>
      </c>
      <c r="N2056" s="10">
        <v>46209</v>
      </c>
      <c r="O2056" s="14">
        <v>108</v>
      </c>
      <c r="P2056" s="14"/>
      <c r="Q2056" s="14"/>
      <c r="R2056" s="14"/>
      <c r="S2056" s="14"/>
      <c r="T2056" s="14">
        <f t="shared" si="269"/>
        <v>1</v>
      </c>
      <c r="U2056" s="14" t="s">
        <v>36</v>
      </c>
      <c r="V2056" s="14"/>
      <c r="W2056" s="14"/>
      <c r="X2056" s="14"/>
      <c r="Y2056" s="14"/>
      <c r="Z2056" s="14"/>
      <c r="AA2056" s="11"/>
      <c r="AB2056" s="14" t="str">
        <f t="shared" si="270"/>
        <v>10199,10201|6 PINTURA UV</v>
      </c>
      <c r="AC2056" t="str">
        <f t="shared" si="271"/>
        <v>|10199|10201|</v>
      </c>
      <c r="AD2056" t="str">
        <f t="shared" si="272"/>
        <v>6 PINTURA UV</v>
      </c>
    </row>
    <row r="2057" spans="1:30" ht="24" customHeight="1" x14ac:dyDescent="0.35">
      <c r="A2057" s="35">
        <v>46205</v>
      </c>
      <c r="B2057" s="14" t="s">
        <v>3095</v>
      </c>
      <c r="C2057" s="14"/>
      <c r="D2057" s="14" t="s">
        <v>3057</v>
      </c>
      <c r="E2057" s="14" t="s">
        <v>3579</v>
      </c>
      <c r="F2057" s="14" t="s">
        <v>3303</v>
      </c>
      <c r="G2057" s="14" t="s">
        <v>3057</v>
      </c>
      <c r="H2057" s="14" t="s">
        <v>3057</v>
      </c>
      <c r="I2057" s="9" t="s">
        <v>3057</v>
      </c>
      <c r="J2057" s="9">
        <v>108</v>
      </c>
      <c r="K2057" s="14">
        <f>IF($E2057="","",IFERROR(INDEX('01_Cad_Pecas'!$H$2:$H$5000,MATCH($E2057,'01_Cad_Pecas'!$D$2:$D$5000,0)),IFERROR(INDEX('01_Cad_Pecas'!$H$2:$H$5000,MATCH(VALUE($E2057),'01_Cad_Pecas'!$D$2:$D$5000,0)),"")))</f>
        <v>1.1000000000000001</v>
      </c>
      <c r="L2057" s="14">
        <f>IF($E2057="","",IFERROR(INDEX('01_Cad_Pecas'!$I$2:$I$5000,MATCH($E2057,'01_Cad_Pecas'!$D$2:$D$5000,0)),IFERROR(INDEX('01_Cad_Pecas'!$I$2:$I$5000,MATCH(VALUE($E2057),'01_Cad_Pecas'!$D$2:$D$5000,0)),"")))</f>
        <v>9.375E-2</v>
      </c>
      <c r="M2057" s="14">
        <f t="shared" si="268"/>
        <v>11.225</v>
      </c>
      <c r="N2057" s="10">
        <v>46209</v>
      </c>
      <c r="O2057" s="14">
        <v>108</v>
      </c>
      <c r="P2057" s="14"/>
      <c r="Q2057" s="14"/>
      <c r="R2057" s="14"/>
      <c r="S2057" s="14"/>
      <c r="T2057" s="14">
        <f t="shared" si="269"/>
        <v>1</v>
      </c>
      <c r="U2057" s="14" t="s">
        <v>36</v>
      </c>
      <c r="V2057" s="14"/>
      <c r="W2057" s="14"/>
      <c r="X2057" s="14"/>
      <c r="Y2057" s="14"/>
      <c r="Z2057" s="14"/>
      <c r="AA2057" s="11"/>
      <c r="AB2057" s="14" t="str">
        <f t="shared" si="270"/>
        <v>10199,10201|6 PINTURA UV</v>
      </c>
      <c r="AC2057" t="str">
        <f t="shared" si="271"/>
        <v>|10199|10201|</v>
      </c>
      <c r="AD2057" t="str">
        <f t="shared" si="272"/>
        <v>6 PINTURA UV</v>
      </c>
    </row>
    <row r="2058" spans="1:30" ht="24" customHeight="1" x14ac:dyDescent="0.35">
      <c r="A2058" s="35">
        <v>46205</v>
      </c>
      <c r="B2058" s="14" t="s">
        <v>3095</v>
      </c>
      <c r="C2058" s="14"/>
      <c r="D2058" s="14" t="s">
        <v>3057</v>
      </c>
      <c r="E2058" s="14" t="s">
        <v>3427</v>
      </c>
      <c r="F2058" s="14" t="s">
        <v>3180</v>
      </c>
      <c r="G2058" s="14" t="s">
        <v>3057</v>
      </c>
      <c r="H2058" s="14" t="s">
        <v>3057</v>
      </c>
      <c r="I2058" s="9" t="s">
        <v>3057</v>
      </c>
      <c r="J2058" s="9">
        <v>108</v>
      </c>
      <c r="K2058" s="14">
        <f>IF($E2058="","",IFERROR(INDEX('01_Cad_Pecas'!$H$2:$H$5000,MATCH($E2058,'01_Cad_Pecas'!$D$2:$D$5000,0)),IFERROR(INDEX('01_Cad_Pecas'!$H$2:$H$5000,MATCH(VALUE($E2058),'01_Cad_Pecas'!$D$2:$D$5000,0)),"")))</f>
        <v>3</v>
      </c>
      <c r="L2058" s="14">
        <f>IF($E2058="","",IFERROR(INDEX('01_Cad_Pecas'!$I$2:$I$5000,MATCH($E2058,'01_Cad_Pecas'!$D$2:$D$5000,0)),IFERROR(INDEX('01_Cad_Pecas'!$I$2:$I$5000,MATCH(VALUE($E2058),'01_Cad_Pecas'!$D$2:$D$5000,0)),"")))</f>
        <v>6.7799999999999999E-2</v>
      </c>
      <c r="M2058" s="14">
        <f t="shared" si="268"/>
        <v>10.3224</v>
      </c>
      <c r="N2058" s="10">
        <v>46209</v>
      </c>
      <c r="O2058" s="14">
        <v>108</v>
      </c>
      <c r="P2058" s="14"/>
      <c r="Q2058" s="14"/>
      <c r="R2058" s="14"/>
      <c r="S2058" s="14"/>
      <c r="T2058" s="14">
        <f t="shared" si="269"/>
        <v>1</v>
      </c>
      <c r="U2058" s="14" t="s">
        <v>36</v>
      </c>
      <c r="V2058" s="14"/>
      <c r="W2058" s="14"/>
      <c r="X2058" s="14"/>
      <c r="Y2058" s="14"/>
      <c r="Z2058" s="14"/>
      <c r="AA2058" s="11"/>
      <c r="AB2058" s="14" t="str">
        <f t="shared" si="270"/>
        <v>10199,10201|6 PINTURA UV</v>
      </c>
      <c r="AC2058" t="str">
        <f t="shared" si="271"/>
        <v>|10199|10201|</v>
      </c>
      <c r="AD2058" t="str">
        <f t="shared" si="272"/>
        <v>6 PINTURA UV</v>
      </c>
    </row>
    <row r="2059" spans="1:30" ht="24" customHeight="1" x14ac:dyDescent="0.35">
      <c r="A2059" s="35">
        <v>46205</v>
      </c>
      <c r="B2059" s="14" t="s">
        <v>3095</v>
      </c>
      <c r="C2059" s="14"/>
      <c r="D2059" s="14" t="s">
        <v>3057</v>
      </c>
      <c r="E2059" s="14" t="s">
        <v>3428</v>
      </c>
      <c r="F2059" s="14" t="s">
        <v>3182</v>
      </c>
      <c r="G2059" s="14" t="s">
        <v>3057</v>
      </c>
      <c r="H2059" s="14" t="s">
        <v>3057</v>
      </c>
      <c r="I2059" s="9" t="s">
        <v>3057</v>
      </c>
      <c r="J2059" s="9">
        <v>108</v>
      </c>
      <c r="K2059" s="14">
        <f>IF($E2059="","",IFERROR(INDEX('01_Cad_Pecas'!$H$2:$H$5000,MATCH($E2059,'01_Cad_Pecas'!$D$2:$D$5000,0)),IFERROR(INDEX('01_Cad_Pecas'!$H$2:$H$5000,MATCH(VALUE($E2059),'01_Cad_Pecas'!$D$2:$D$5000,0)),"")))</f>
        <v>3</v>
      </c>
      <c r="L2059" s="14">
        <f>IF($E2059="","",IFERROR(INDEX('01_Cad_Pecas'!$I$2:$I$5000,MATCH($E2059,'01_Cad_Pecas'!$D$2:$D$5000,0)),IFERROR(INDEX('01_Cad_Pecas'!$I$2:$I$5000,MATCH(VALUE($E2059),'01_Cad_Pecas'!$D$2:$D$5000,0)),"")))</f>
        <v>6.7799999999999999E-2</v>
      </c>
      <c r="M2059" s="14">
        <f t="shared" si="268"/>
        <v>10.3224</v>
      </c>
      <c r="N2059" s="10">
        <v>46209</v>
      </c>
      <c r="O2059" s="14">
        <v>108</v>
      </c>
      <c r="P2059" s="14"/>
      <c r="Q2059" s="14"/>
      <c r="R2059" s="14"/>
      <c r="S2059" s="14"/>
      <c r="T2059" s="14">
        <f t="shared" si="269"/>
        <v>1</v>
      </c>
      <c r="U2059" s="14" t="s">
        <v>36</v>
      </c>
      <c r="V2059" s="14"/>
      <c r="W2059" s="14"/>
      <c r="X2059" s="14"/>
      <c r="Y2059" s="14"/>
      <c r="Z2059" s="14"/>
      <c r="AA2059" s="11"/>
      <c r="AB2059" s="14" t="str">
        <f t="shared" si="270"/>
        <v>10199,10201|6 PINTURA UV</v>
      </c>
      <c r="AC2059" t="str">
        <f t="shared" si="271"/>
        <v>|10199|10201|</v>
      </c>
      <c r="AD2059" t="str">
        <f t="shared" si="272"/>
        <v>6 PINTURA UV</v>
      </c>
    </row>
    <row r="2060" spans="1:30" ht="24" customHeight="1" x14ac:dyDescent="0.35">
      <c r="A2060" s="35">
        <v>46205</v>
      </c>
      <c r="B2060" s="14" t="s">
        <v>3095</v>
      </c>
      <c r="C2060" s="14"/>
      <c r="D2060" s="14" t="s">
        <v>3057</v>
      </c>
      <c r="E2060" s="14" t="s">
        <v>3556</v>
      </c>
      <c r="F2060" s="14" t="s">
        <v>3267</v>
      </c>
      <c r="G2060" s="14" t="s">
        <v>3057</v>
      </c>
      <c r="H2060" s="14" t="s">
        <v>3057</v>
      </c>
      <c r="I2060" s="9" t="s">
        <v>3057</v>
      </c>
      <c r="J2060" s="9">
        <v>44</v>
      </c>
      <c r="K2060" s="14">
        <f>IF($E2060="","",IFERROR(INDEX('01_Cad_Pecas'!$H$2:$H$5000,MATCH($E2060,'01_Cad_Pecas'!$D$2:$D$5000,0)),IFERROR(INDEX('01_Cad_Pecas'!$H$2:$H$5000,MATCH(VALUE($E2060),'01_Cad_Pecas'!$D$2:$D$5000,0)),"")))</f>
        <v>1.1000000000000001</v>
      </c>
      <c r="L2060" s="14">
        <f>IF($E2060="","",IFERROR(INDEX('01_Cad_Pecas'!$I$2:$I$5000,MATCH($E2060,'01_Cad_Pecas'!$D$2:$D$5000,0)),IFERROR(INDEX('01_Cad_Pecas'!$I$2:$I$5000,MATCH(VALUE($E2060),'01_Cad_Pecas'!$D$2:$D$5000,0)),"")))</f>
        <v>9.375E-2</v>
      </c>
      <c r="M2060" s="14">
        <f t="shared" si="268"/>
        <v>5.2249999999999996</v>
      </c>
      <c r="N2060" s="10">
        <v>46209</v>
      </c>
      <c r="O2060" s="14">
        <v>44</v>
      </c>
      <c r="P2060" s="14"/>
      <c r="Q2060" s="14"/>
      <c r="R2060" s="14"/>
      <c r="S2060" s="14"/>
      <c r="T2060" s="14">
        <f t="shared" si="269"/>
        <v>1</v>
      </c>
      <c r="U2060" s="14" t="s">
        <v>36</v>
      </c>
      <c r="V2060" s="14"/>
      <c r="W2060" s="14"/>
      <c r="X2060" s="14"/>
      <c r="Y2060" s="14"/>
      <c r="Z2060" s="14"/>
      <c r="AA2060" s="11"/>
      <c r="AB2060" s="14" t="str">
        <f t="shared" si="270"/>
        <v>10199,10201|6 PINTURA UV</v>
      </c>
      <c r="AC2060" t="str">
        <f t="shared" si="271"/>
        <v>|10199|10201|</v>
      </c>
      <c r="AD2060" t="str">
        <f t="shared" si="272"/>
        <v>6 PINTURA UV</v>
      </c>
    </row>
    <row r="2061" spans="1:30" ht="24" customHeight="1" x14ac:dyDescent="0.35">
      <c r="A2061" s="35">
        <v>46205</v>
      </c>
      <c r="B2061" s="14" t="s">
        <v>3095</v>
      </c>
      <c r="C2061" s="14"/>
      <c r="D2061" s="14" t="s">
        <v>3057</v>
      </c>
      <c r="E2061" s="14" t="s">
        <v>3429</v>
      </c>
      <c r="F2061" s="14" t="s">
        <v>2740</v>
      </c>
      <c r="G2061" s="14" t="s">
        <v>3057</v>
      </c>
      <c r="H2061" s="14" t="s">
        <v>3057</v>
      </c>
      <c r="I2061" s="9" t="s">
        <v>3057</v>
      </c>
      <c r="J2061" s="9">
        <v>20</v>
      </c>
      <c r="K2061" s="14">
        <f>IF($E2061="","",IFERROR(INDEX('01_Cad_Pecas'!$H$2:$H$5000,MATCH($E2061,'01_Cad_Pecas'!$D$2:$D$5000,0)),IFERROR(INDEX('01_Cad_Pecas'!$H$2:$H$5000,MATCH(VALUE($E2061),'01_Cad_Pecas'!$D$2:$D$5000,0)),"")))</f>
        <v>7</v>
      </c>
      <c r="L2061" s="14">
        <f>IF($E2061="","",IFERROR(INDEX('01_Cad_Pecas'!$I$2:$I$5000,MATCH($E2061,'01_Cad_Pecas'!$D$2:$D$5000,0)),IFERROR(INDEX('01_Cad_Pecas'!$I$2:$I$5000,MATCH(VALUE($E2061),'01_Cad_Pecas'!$D$2:$D$5000,0)),"")))</f>
        <v>0.81</v>
      </c>
      <c r="M2061" s="14">
        <f t="shared" si="268"/>
        <v>23.200000000000003</v>
      </c>
      <c r="N2061" s="10">
        <v>46209</v>
      </c>
      <c r="O2061" s="14">
        <v>20</v>
      </c>
      <c r="P2061" s="14"/>
      <c r="Q2061" s="14"/>
      <c r="R2061" s="14"/>
      <c r="S2061" s="14"/>
      <c r="T2061" s="14">
        <f t="shared" si="269"/>
        <v>1</v>
      </c>
      <c r="U2061" s="14" t="s">
        <v>36</v>
      </c>
      <c r="V2061" s="14"/>
      <c r="W2061" s="14"/>
      <c r="X2061" s="14"/>
      <c r="Y2061" s="14"/>
      <c r="Z2061" s="14"/>
      <c r="AA2061" s="11"/>
      <c r="AB2061" s="14" t="str">
        <f t="shared" si="270"/>
        <v>10199,10201|6 PINTURA UV</v>
      </c>
      <c r="AC2061" t="str">
        <f t="shared" si="271"/>
        <v>|10199|10201|</v>
      </c>
      <c r="AD2061" t="str">
        <f t="shared" si="272"/>
        <v>6 PINTURA UV</v>
      </c>
    </row>
    <row r="2062" spans="1:30" ht="24" customHeight="1" x14ac:dyDescent="0.35">
      <c r="A2062" s="35">
        <v>46205</v>
      </c>
      <c r="B2062" s="14" t="s">
        <v>3095</v>
      </c>
      <c r="C2062" s="14"/>
      <c r="D2062" s="14" t="s">
        <v>3057</v>
      </c>
      <c r="E2062" s="14" t="s">
        <v>3430</v>
      </c>
      <c r="F2062" s="14" t="s">
        <v>2741</v>
      </c>
      <c r="G2062" s="14" t="s">
        <v>3057</v>
      </c>
      <c r="H2062" s="14" t="s">
        <v>3057</v>
      </c>
      <c r="I2062" s="9" t="s">
        <v>3057</v>
      </c>
      <c r="J2062" s="9">
        <v>20</v>
      </c>
      <c r="K2062" s="14">
        <f>IF($E2062="","",IFERROR(INDEX('01_Cad_Pecas'!$H$2:$H$5000,MATCH($E2062,'01_Cad_Pecas'!$D$2:$D$5000,0)),IFERROR(INDEX('01_Cad_Pecas'!$H$2:$H$5000,MATCH(VALUE($E2062),'01_Cad_Pecas'!$D$2:$D$5000,0)),"")))</f>
        <v>7</v>
      </c>
      <c r="L2062" s="14">
        <f>IF($E2062="","",IFERROR(INDEX('01_Cad_Pecas'!$I$2:$I$5000,MATCH($E2062,'01_Cad_Pecas'!$D$2:$D$5000,0)),IFERROR(INDEX('01_Cad_Pecas'!$I$2:$I$5000,MATCH(VALUE($E2062),'01_Cad_Pecas'!$D$2:$D$5000,0)),"")))</f>
        <v>0.81</v>
      </c>
      <c r="M2062" s="14">
        <f t="shared" si="268"/>
        <v>23.200000000000003</v>
      </c>
      <c r="N2062" s="10">
        <v>46209</v>
      </c>
      <c r="O2062" s="14">
        <v>20</v>
      </c>
      <c r="P2062" s="14"/>
      <c r="Q2062" s="14"/>
      <c r="R2062" s="14"/>
      <c r="S2062" s="14"/>
      <c r="T2062" s="14">
        <f t="shared" si="269"/>
        <v>1</v>
      </c>
      <c r="U2062" s="14" t="s">
        <v>36</v>
      </c>
      <c r="V2062" s="14"/>
      <c r="W2062" s="14"/>
      <c r="X2062" s="14"/>
      <c r="Y2062" s="14"/>
      <c r="Z2062" s="14"/>
      <c r="AA2062" s="11"/>
      <c r="AB2062" s="14" t="str">
        <f t="shared" si="270"/>
        <v>10199,10201|6 PINTURA UV</v>
      </c>
      <c r="AC2062" t="str">
        <f t="shared" si="271"/>
        <v>|10199|10201|</v>
      </c>
      <c r="AD2062" t="str">
        <f t="shared" si="272"/>
        <v>6 PINTURA UV</v>
      </c>
    </row>
    <row r="2063" spans="1:30" ht="24" customHeight="1" x14ac:dyDescent="0.35">
      <c r="A2063" s="35">
        <v>46205</v>
      </c>
      <c r="B2063" s="14" t="s">
        <v>3095</v>
      </c>
      <c r="C2063" s="14"/>
      <c r="D2063" s="14" t="s">
        <v>3057</v>
      </c>
      <c r="E2063" s="14" t="s">
        <v>3431</v>
      </c>
      <c r="F2063" s="14" t="s">
        <v>3165</v>
      </c>
      <c r="G2063" s="14" t="s">
        <v>3057</v>
      </c>
      <c r="H2063" s="14" t="s">
        <v>3057</v>
      </c>
      <c r="I2063" s="9" t="s">
        <v>3057</v>
      </c>
      <c r="J2063" s="9">
        <v>150</v>
      </c>
      <c r="K2063" s="14">
        <f>IF($E2063="","",IFERROR(INDEX('01_Cad_Pecas'!$H$2:$H$5000,MATCH($E2063,'01_Cad_Pecas'!$D$2:$D$5000,0)),IFERROR(INDEX('01_Cad_Pecas'!$H$2:$H$5000,MATCH(VALUE($E2063),'01_Cad_Pecas'!$D$2:$D$5000,0)),"")))</f>
        <v>7</v>
      </c>
      <c r="L2063" s="14">
        <f>IF($E2063="","",IFERROR(INDEX('01_Cad_Pecas'!$I$2:$I$5000,MATCH($E2063,'01_Cad_Pecas'!$D$2:$D$5000,0)),IFERROR(INDEX('01_Cad_Pecas'!$I$2:$I$5000,MATCH(VALUE($E2063),'01_Cad_Pecas'!$D$2:$D$5000,0)),"")))</f>
        <v>0.81</v>
      </c>
      <c r="M2063" s="14">
        <f t="shared" si="268"/>
        <v>128.5</v>
      </c>
      <c r="N2063" s="10">
        <v>46209</v>
      </c>
      <c r="O2063" s="14">
        <v>150</v>
      </c>
      <c r="P2063" s="14"/>
      <c r="Q2063" s="14"/>
      <c r="R2063" s="14"/>
      <c r="S2063" s="14"/>
      <c r="T2063" s="14">
        <f t="shared" si="269"/>
        <v>1</v>
      </c>
      <c r="U2063" s="14" t="s">
        <v>36</v>
      </c>
      <c r="V2063" s="14"/>
      <c r="W2063" s="14"/>
      <c r="X2063" s="14"/>
      <c r="Y2063" s="14"/>
      <c r="Z2063" s="14"/>
      <c r="AA2063" s="11"/>
      <c r="AB2063" s="14" t="str">
        <f t="shared" si="270"/>
        <v>10199,10201|6 PINTURA UV</v>
      </c>
      <c r="AC2063" t="str">
        <f t="shared" si="271"/>
        <v>|10199|10201|</v>
      </c>
      <c r="AD2063" t="str">
        <f t="shared" si="272"/>
        <v>6 PINTURA UV</v>
      </c>
    </row>
    <row r="2064" spans="1:30" ht="24" customHeight="1" x14ac:dyDescent="0.35">
      <c r="A2064" s="35">
        <v>46209</v>
      </c>
      <c r="B2064" s="14" t="s">
        <v>3091</v>
      </c>
      <c r="C2064" s="14"/>
      <c r="D2064" s="14" t="s">
        <v>3057</v>
      </c>
      <c r="E2064" s="14" t="s">
        <v>3560</v>
      </c>
      <c r="F2064" s="14" t="s">
        <v>3274</v>
      </c>
      <c r="G2064" s="14" t="s">
        <v>3057</v>
      </c>
      <c r="H2064" s="14" t="s">
        <v>3057</v>
      </c>
      <c r="I2064" s="9" t="s">
        <v>3057</v>
      </c>
      <c r="J2064" s="9">
        <v>4</v>
      </c>
      <c r="K2064" s="14">
        <f>IF($E2064="","",IFERROR(INDEX('01_Cad_Pecas'!$H$2:$H$5000,MATCH($E2064,'01_Cad_Pecas'!$D$2:$D$5000,0)),IFERROR(INDEX('01_Cad_Pecas'!$H$2:$H$5000,MATCH(VALUE($E2064),'01_Cad_Pecas'!$D$2:$D$5000,0)),"")))</f>
        <v>1.1000000000000001</v>
      </c>
      <c r="L2064" s="14">
        <f>IF($E2064="","",IFERROR(INDEX('01_Cad_Pecas'!$I$2:$I$5000,MATCH($E2064,'01_Cad_Pecas'!$D$2:$D$5000,0)),IFERROR(INDEX('01_Cad_Pecas'!$I$2:$I$5000,MATCH(VALUE($E2064),'01_Cad_Pecas'!$D$2:$D$5000,0)),"")))</f>
        <v>9.375E-2</v>
      </c>
      <c r="M2064" s="14">
        <f t="shared" si="268"/>
        <v>1.4750000000000001</v>
      </c>
      <c r="N2064" s="10">
        <v>46211</v>
      </c>
      <c r="O2064" s="14">
        <v>4</v>
      </c>
      <c r="P2064" s="14"/>
      <c r="Q2064" s="14"/>
      <c r="R2064" s="14"/>
      <c r="S2064" s="14"/>
      <c r="T2064" s="14">
        <f t="shared" si="269"/>
        <v>1</v>
      </c>
      <c r="U2064" s="14" t="s">
        <v>36</v>
      </c>
      <c r="V2064" s="14"/>
      <c r="W2064" s="14"/>
      <c r="X2064" s="14"/>
      <c r="Y2064" s="14"/>
      <c r="Z2064" s="14"/>
      <c r="AA2064" s="11"/>
      <c r="AB2064" s="14" t="str">
        <f t="shared" si="270"/>
        <v>10200,10202,10205|6 PINTURA UV</v>
      </c>
      <c r="AC2064" t="str">
        <f t="shared" si="271"/>
        <v>|10200|10202|10205|</v>
      </c>
      <c r="AD2064" t="str">
        <f t="shared" si="272"/>
        <v>6 PINTURA UV</v>
      </c>
    </row>
    <row r="2065" spans="1:30" ht="24" customHeight="1" x14ac:dyDescent="0.35">
      <c r="A2065" s="35">
        <v>46209</v>
      </c>
      <c r="B2065" s="14" t="s">
        <v>3091</v>
      </c>
      <c r="C2065" s="14"/>
      <c r="D2065" s="14" t="s">
        <v>3057</v>
      </c>
      <c r="E2065" s="14" t="s">
        <v>3561</v>
      </c>
      <c r="F2065" s="14" t="s">
        <v>3562</v>
      </c>
      <c r="G2065" s="14" t="s">
        <v>3057</v>
      </c>
      <c r="H2065" s="14" t="s">
        <v>3057</v>
      </c>
      <c r="I2065" s="9" t="s">
        <v>3057</v>
      </c>
      <c r="J2065" s="9">
        <v>4</v>
      </c>
      <c r="K2065" s="14">
        <f>IF($E2065="","",IFERROR(INDEX('01_Cad_Pecas'!$H$2:$H$5000,MATCH($E2065,'01_Cad_Pecas'!$D$2:$D$5000,0)),IFERROR(INDEX('01_Cad_Pecas'!$H$2:$H$5000,MATCH(VALUE($E2065),'01_Cad_Pecas'!$D$2:$D$5000,0)),"")))</f>
        <v>1.1000000000000001</v>
      </c>
      <c r="L2065" s="14">
        <f>IF($E2065="","",IFERROR(INDEX('01_Cad_Pecas'!$I$2:$I$5000,MATCH($E2065,'01_Cad_Pecas'!$D$2:$D$5000,0)),IFERROR(INDEX('01_Cad_Pecas'!$I$2:$I$5000,MATCH(VALUE($E2065),'01_Cad_Pecas'!$D$2:$D$5000,0)),"")))</f>
        <v>9.375E-2</v>
      </c>
      <c r="M2065" s="14">
        <f t="shared" si="268"/>
        <v>1.4750000000000001</v>
      </c>
      <c r="N2065" s="10">
        <v>46211</v>
      </c>
      <c r="O2065" s="14">
        <v>4</v>
      </c>
      <c r="P2065" s="14"/>
      <c r="Q2065" s="14"/>
      <c r="R2065" s="14"/>
      <c r="S2065" s="14"/>
      <c r="T2065" s="14">
        <f t="shared" si="269"/>
        <v>1</v>
      </c>
      <c r="U2065" s="14" t="s">
        <v>36</v>
      </c>
      <c r="V2065" s="14"/>
      <c r="W2065" s="14"/>
      <c r="X2065" s="14"/>
      <c r="Y2065" s="14"/>
      <c r="Z2065" s="14"/>
      <c r="AA2065" s="11"/>
      <c r="AB2065" s="14" t="str">
        <f t="shared" si="270"/>
        <v>10200,10202,10205|6 PINTURA UV</v>
      </c>
      <c r="AC2065" t="str">
        <f t="shared" si="271"/>
        <v>|10200|10202|10205|</v>
      </c>
      <c r="AD2065" t="str">
        <f t="shared" si="272"/>
        <v>6 PINTURA UV</v>
      </c>
    </row>
    <row r="2066" spans="1:30" ht="24" customHeight="1" x14ac:dyDescent="0.35">
      <c r="A2066" s="35">
        <v>46209</v>
      </c>
      <c r="B2066" s="14" t="s">
        <v>3091</v>
      </c>
      <c r="C2066" s="14"/>
      <c r="D2066" s="14" t="s">
        <v>3057</v>
      </c>
      <c r="E2066" s="14" t="s">
        <v>3564</v>
      </c>
      <c r="F2066" s="14" t="s">
        <v>1616</v>
      </c>
      <c r="G2066" s="14" t="s">
        <v>3057</v>
      </c>
      <c r="H2066" s="14" t="s">
        <v>3057</v>
      </c>
      <c r="I2066" s="9" t="s">
        <v>3057</v>
      </c>
      <c r="J2066" s="9">
        <v>20</v>
      </c>
      <c r="K2066" s="14">
        <f>IF($E2066="","",IFERROR(INDEX('01_Cad_Pecas'!$H$2:$H$5000,MATCH($E2066,'01_Cad_Pecas'!$D$2:$D$5000,0)),IFERROR(INDEX('01_Cad_Pecas'!$H$2:$H$5000,MATCH(VALUE($E2066),'01_Cad_Pecas'!$D$2:$D$5000,0)),"")))</f>
        <v>1.1000000000000001</v>
      </c>
      <c r="L2066" s="14">
        <f>IF($E2066="","",IFERROR(INDEX('01_Cad_Pecas'!$I$2:$I$5000,MATCH($E2066,'01_Cad_Pecas'!$D$2:$D$5000,0)),IFERROR(INDEX('01_Cad_Pecas'!$I$2:$I$5000,MATCH(VALUE($E2066),'01_Cad_Pecas'!$D$2:$D$5000,0)),"")))</f>
        <v>9.375E-2</v>
      </c>
      <c r="M2066" s="14">
        <f t="shared" si="268"/>
        <v>2.9750000000000001</v>
      </c>
      <c r="N2066" s="10">
        <v>46211</v>
      </c>
      <c r="O2066" s="14">
        <v>20</v>
      </c>
      <c r="P2066" s="14"/>
      <c r="Q2066" s="14"/>
      <c r="R2066" s="14"/>
      <c r="S2066" s="14"/>
      <c r="T2066" s="14">
        <f t="shared" si="269"/>
        <v>1</v>
      </c>
      <c r="U2066" s="14" t="s">
        <v>36</v>
      </c>
      <c r="V2066" s="14"/>
      <c r="W2066" s="14"/>
      <c r="X2066" s="14"/>
      <c r="Y2066" s="14"/>
      <c r="Z2066" s="14"/>
      <c r="AA2066" s="11"/>
      <c r="AB2066" s="14" t="str">
        <f t="shared" si="270"/>
        <v>10200,10202,10205|6 PINTURA UV</v>
      </c>
      <c r="AC2066" t="str">
        <f t="shared" si="271"/>
        <v>|10200|10202|10205|</v>
      </c>
      <c r="AD2066" t="str">
        <f t="shared" si="272"/>
        <v>6 PINTURA UV</v>
      </c>
    </row>
    <row r="2067" spans="1:30" ht="24" customHeight="1" x14ac:dyDescent="0.35">
      <c r="A2067" s="35">
        <v>46209</v>
      </c>
      <c r="B2067" s="14" t="s">
        <v>3091</v>
      </c>
      <c r="C2067" s="14"/>
      <c r="D2067" s="14" t="s">
        <v>3057</v>
      </c>
      <c r="E2067" s="14" t="s">
        <v>3565</v>
      </c>
      <c r="F2067" s="14" t="s">
        <v>1615</v>
      </c>
      <c r="G2067" s="14" t="s">
        <v>3057</v>
      </c>
      <c r="H2067" s="14" t="s">
        <v>3057</v>
      </c>
      <c r="I2067" s="9" t="s">
        <v>3057</v>
      </c>
      <c r="J2067" s="9">
        <v>20</v>
      </c>
      <c r="K2067" s="14">
        <f>IF($E2067="","",IFERROR(INDEX('01_Cad_Pecas'!$H$2:$H$5000,MATCH($E2067,'01_Cad_Pecas'!$D$2:$D$5000,0)),IFERROR(INDEX('01_Cad_Pecas'!$H$2:$H$5000,MATCH(VALUE($E2067),'01_Cad_Pecas'!$D$2:$D$5000,0)),"")))</f>
        <v>1.1000000000000001</v>
      </c>
      <c r="L2067" s="14">
        <f>IF($E2067="","",IFERROR(INDEX('01_Cad_Pecas'!$I$2:$I$5000,MATCH($E2067,'01_Cad_Pecas'!$D$2:$D$5000,0)),IFERROR(INDEX('01_Cad_Pecas'!$I$2:$I$5000,MATCH(VALUE($E2067),'01_Cad_Pecas'!$D$2:$D$5000,0)),"")))</f>
        <v>9.375E-2</v>
      </c>
      <c r="M2067" s="14">
        <f t="shared" si="268"/>
        <v>2.9750000000000001</v>
      </c>
      <c r="N2067" s="10">
        <v>46211</v>
      </c>
      <c r="O2067" s="14">
        <v>20</v>
      </c>
      <c r="P2067" s="14"/>
      <c r="Q2067" s="14"/>
      <c r="R2067" s="14"/>
      <c r="S2067" s="14"/>
      <c r="T2067" s="14">
        <f t="shared" si="269"/>
        <v>1</v>
      </c>
      <c r="U2067" s="14" t="s">
        <v>36</v>
      </c>
      <c r="V2067" s="14"/>
      <c r="W2067" s="14"/>
      <c r="X2067" s="14"/>
      <c r="Y2067" s="14"/>
      <c r="Z2067" s="14"/>
      <c r="AA2067" s="11"/>
      <c r="AB2067" s="14" t="str">
        <f t="shared" si="270"/>
        <v>10200,10202,10205|6 PINTURA UV</v>
      </c>
      <c r="AC2067" t="str">
        <f t="shared" si="271"/>
        <v>|10200|10202|10205|</v>
      </c>
      <c r="AD2067" t="str">
        <f t="shared" si="272"/>
        <v>6 PINTURA UV</v>
      </c>
    </row>
    <row r="2068" spans="1:30" ht="24" customHeight="1" x14ac:dyDescent="0.35">
      <c r="A2068" s="35">
        <v>46209</v>
      </c>
      <c r="B2068" s="14" t="s">
        <v>3091</v>
      </c>
      <c r="C2068" s="14"/>
      <c r="D2068" s="14" t="s">
        <v>3057</v>
      </c>
      <c r="E2068" s="14" t="s">
        <v>3442</v>
      </c>
      <c r="F2068" s="14" t="s">
        <v>1617</v>
      </c>
      <c r="G2068" s="14" t="s">
        <v>3057</v>
      </c>
      <c r="H2068" s="14" t="s">
        <v>3057</v>
      </c>
      <c r="I2068" s="9" t="s">
        <v>3057</v>
      </c>
      <c r="J2068" s="9">
        <v>10</v>
      </c>
      <c r="K2068" s="14">
        <f>IF($E2068="","",IFERROR(INDEX('01_Cad_Pecas'!$H$2:$H$5000,MATCH($E2068,'01_Cad_Pecas'!$D$2:$D$5000,0)),IFERROR(INDEX('01_Cad_Pecas'!$H$2:$H$5000,MATCH(VALUE($E2068),'01_Cad_Pecas'!$D$2:$D$5000,0)),"")))</f>
        <v>3</v>
      </c>
      <c r="L2068" s="14">
        <f>IF($E2068="","",IFERROR(INDEX('01_Cad_Pecas'!$I$2:$I$5000,MATCH($E2068,'01_Cad_Pecas'!$D$2:$D$5000,0)),IFERROR(INDEX('01_Cad_Pecas'!$I$2:$I$5000,MATCH(VALUE($E2068),'01_Cad_Pecas'!$D$2:$D$5000,0)),"")))</f>
        <v>6.7799999999999999E-2</v>
      </c>
      <c r="M2068" s="14">
        <f t="shared" si="268"/>
        <v>3.6779999999999999</v>
      </c>
      <c r="N2068" s="10">
        <v>46211</v>
      </c>
      <c r="O2068" s="14">
        <v>10</v>
      </c>
      <c r="P2068" s="14"/>
      <c r="Q2068" s="14"/>
      <c r="R2068" s="14"/>
      <c r="S2068" s="14"/>
      <c r="T2068" s="14">
        <f t="shared" si="269"/>
        <v>1</v>
      </c>
      <c r="U2068" s="14" t="s">
        <v>36</v>
      </c>
      <c r="V2068" s="14"/>
      <c r="W2068" s="14"/>
      <c r="X2068" s="14"/>
      <c r="Y2068" s="14"/>
      <c r="Z2068" s="14"/>
      <c r="AA2068" s="11"/>
      <c r="AB2068" s="14" t="str">
        <f t="shared" si="270"/>
        <v>10200,10202,10205|6 PINTURA UV</v>
      </c>
      <c r="AC2068" t="str">
        <f t="shared" si="271"/>
        <v>|10200|10202|10205|</v>
      </c>
      <c r="AD2068" t="str">
        <f t="shared" si="272"/>
        <v>6 PINTURA UV</v>
      </c>
    </row>
    <row r="2069" spans="1:30" ht="24" customHeight="1" x14ac:dyDescent="0.35">
      <c r="A2069" s="35">
        <v>46209</v>
      </c>
      <c r="B2069" s="14" t="s">
        <v>3091</v>
      </c>
      <c r="C2069" s="14"/>
      <c r="D2069" s="14" t="s">
        <v>3057</v>
      </c>
      <c r="E2069" s="14" t="s">
        <v>3408</v>
      </c>
      <c r="F2069" s="14" t="s">
        <v>2939</v>
      </c>
      <c r="G2069" s="14" t="s">
        <v>3057</v>
      </c>
      <c r="H2069" s="14" t="s">
        <v>3057</v>
      </c>
      <c r="I2069" s="9" t="s">
        <v>3057</v>
      </c>
      <c r="J2069" s="9">
        <v>22</v>
      </c>
      <c r="K2069" s="14">
        <f>IF($E2069="","",IFERROR(INDEX('01_Cad_Pecas'!$H$2:$H$5000,MATCH($E2069,'01_Cad_Pecas'!$D$2:$D$5000,0)),IFERROR(INDEX('01_Cad_Pecas'!$H$2:$H$5000,MATCH(VALUE($E2069),'01_Cad_Pecas'!$D$2:$D$5000,0)),"")))</f>
        <v>3</v>
      </c>
      <c r="L2069" s="14">
        <f>IF($E2069="","",IFERROR(INDEX('01_Cad_Pecas'!$I$2:$I$5000,MATCH($E2069,'01_Cad_Pecas'!$D$2:$D$5000,0)),IFERROR(INDEX('01_Cad_Pecas'!$I$2:$I$5000,MATCH(VALUE($E2069),'01_Cad_Pecas'!$D$2:$D$5000,0)),"")))</f>
        <v>6.7799999999999999E-2</v>
      </c>
      <c r="M2069" s="14">
        <f t="shared" si="268"/>
        <v>4.4916</v>
      </c>
      <c r="N2069" s="10">
        <v>46211</v>
      </c>
      <c r="O2069" s="14">
        <v>22</v>
      </c>
      <c r="P2069" s="14"/>
      <c r="Q2069" s="14"/>
      <c r="R2069" s="14"/>
      <c r="S2069" s="14"/>
      <c r="T2069" s="14">
        <f t="shared" si="269"/>
        <v>1</v>
      </c>
      <c r="U2069" s="14" t="s">
        <v>36</v>
      </c>
      <c r="V2069" s="14"/>
      <c r="W2069" s="14"/>
      <c r="X2069" s="14"/>
      <c r="Y2069" s="14"/>
      <c r="Z2069" s="14"/>
      <c r="AA2069" s="11"/>
      <c r="AB2069" s="14" t="str">
        <f t="shared" si="270"/>
        <v>10200,10202,10205|6 PINTURA UV</v>
      </c>
      <c r="AC2069" t="str">
        <f t="shared" si="271"/>
        <v>|10200|10202|10205|</v>
      </c>
      <c r="AD2069" t="str">
        <f t="shared" si="272"/>
        <v>6 PINTURA UV</v>
      </c>
    </row>
    <row r="2070" spans="1:30" ht="24" customHeight="1" x14ac:dyDescent="0.35">
      <c r="A2070" s="35">
        <v>46209</v>
      </c>
      <c r="B2070" s="14" t="s">
        <v>3091</v>
      </c>
      <c r="C2070" s="14"/>
      <c r="D2070" s="14" t="s">
        <v>3057</v>
      </c>
      <c r="E2070" s="14" t="s">
        <v>3567</v>
      </c>
      <c r="F2070" s="14" t="s">
        <v>3276</v>
      </c>
      <c r="G2070" s="14" t="s">
        <v>3057</v>
      </c>
      <c r="H2070" s="14" t="s">
        <v>3057</v>
      </c>
      <c r="I2070" s="9" t="s">
        <v>3057</v>
      </c>
      <c r="J2070" s="9">
        <v>4</v>
      </c>
      <c r="K2070" s="14">
        <f>IF($E2070="","",IFERROR(INDEX('01_Cad_Pecas'!$H$2:$H$5000,MATCH($E2070,'01_Cad_Pecas'!$D$2:$D$5000,0)),IFERROR(INDEX('01_Cad_Pecas'!$H$2:$H$5000,MATCH(VALUE($E2070),'01_Cad_Pecas'!$D$2:$D$5000,0)),"")))</f>
        <v>1.1000000000000001</v>
      </c>
      <c r="L2070" s="14">
        <f>IF($E2070="","",IFERROR(INDEX('01_Cad_Pecas'!$I$2:$I$5000,MATCH($E2070,'01_Cad_Pecas'!$D$2:$D$5000,0)),IFERROR(INDEX('01_Cad_Pecas'!$I$2:$I$5000,MATCH(VALUE($E2070),'01_Cad_Pecas'!$D$2:$D$5000,0)),"")))</f>
        <v>9.375E-2</v>
      </c>
      <c r="M2070" s="14">
        <f t="shared" si="268"/>
        <v>1.4750000000000001</v>
      </c>
      <c r="N2070" s="10">
        <v>46211</v>
      </c>
      <c r="O2070" s="14">
        <v>4</v>
      </c>
      <c r="P2070" s="14"/>
      <c r="Q2070" s="14"/>
      <c r="R2070" s="14"/>
      <c r="S2070" s="14"/>
      <c r="T2070" s="14">
        <f t="shared" si="269"/>
        <v>1</v>
      </c>
      <c r="U2070" s="14" t="s">
        <v>36</v>
      </c>
      <c r="V2070" s="14"/>
      <c r="W2070" s="14"/>
      <c r="X2070" s="14"/>
      <c r="Y2070" s="14"/>
      <c r="Z2070" s="14"/>
      <c r="AA2070" s="11"/>
      <c r="AB2070" s="14" t="str">
        <f t="shared" si="270"/>
        <v>10200,10202,10205|6 PINTURA UV</v>
      </c>
      <c r="AC2070" t="str">
        <f t="shared" si="271"/>
        <v>|10200|10202|10205|</v>
      </c>
      <c r="AD2070" t="str">
        <f t="shared" si="272"/>
        <v>6 PINTURA UV</v>
      </c>
    </row>
    <row r="2071" spans="1:30" ht="24" customHeight="1" x14ac:dyDescent="0.35">
      <c r="A2071" s="35">
        <v>46209</v>
      </c>
      <c r="B2071" s="14" t="s">
        <v>3091</v>
      </c>
      <c r="C2071" s="14"/>
      <c r="D2071" s="14" t="s">
        <v>3057</v>
      </c>
      <c r="E2071" s="14" t="s">
        <v>3568</v>
      </c>
      <c r="F2071" s="14" t="s">
        <v>3277</v>
      </c>
      <c r="G2071" s="14" t="s">
        <v>3057</v>
      </c>
      <c r="H2071" s="14" t="s">
        <v>3057</v>
      </c>
      <c r="I2071" s="9" t="s">
        <v>3057</v>
      </c>
      <c r="J2071" s="9">
        <v>4</v>
      </c>
      <c r="K2071" s="14">
        <f>IF($E2071="","",IFERROR(INDEX('01_Cad_Pecas'!$H$2:$H$5000,MATCH($E2071,'01_Cad_Pecas'!$D$2:$D$5000,0)),IFERROR(INDEX('01_Cad_Pecas'!$H$2:$H$5000,MATCH(VALUE($E2071),'01_Cad_Pecas'!$D$2:$D$5000,0)),"")))</f>
        <v>1.1000000000000001</v>
      </c>
      <c r="L2071" s="14">
        <f>IF($E2071="","",IFERROR(INDEX('01_Cad_Pecas'!$I$2:$I$5000,MATCH($E2071,'01_Cad_Pecas'!$D$2:$D$5000,0)),IFERROR(INDEX('01_Cad_Pecas'!$I$2:$I$5000,MATCH(VALUE($E2071),'01_Cad_Pecas'!$D$2:$D$5000,0)),"")))</f>
        <v>9.375E-2</v>
      </c>
      <c r="M2071" s="14">
        <f t="shared" si="268"/>
        <v>1.4750000000000001</v>
      </c>
      <c r="N2071" s="10">
        <v>46211</v>
      </c>
      <c r="O2071" s="14">
        <v>4</v>
      </c>
      <c r="P2071" s="14"/>
      <c r="Q2071" s="14"/>
      <c r="R2071" s="14"/>
      <c r="S2071" s="14"/>
      <c r="T2071" s="14">
        <f t="shared" si="269"/>
        <v>1</v>
      </c>
      <c r="U2071" s="14" t="s">
        <v>36</v>
      </c>
      <c r="V2071" s="14"/>
      <c r="W2071" s="14"/>
      <c r="X2071" s="14"/>
      <c r="Y2071" s="14"/>
      <c r="Z2071" s="14"/>
      <c r="AA2071" s="11"/>
      <c r="AB2071" s="14" t="str">
        <f t="shared" si="270"/>
        <v>10200,10202,10205|6 PINTURA UV</v>
      </c>
      <c r="AC2071" t="str">
        <f t="shared" si="271"/>
        <v>|10200|10202|10205|</v>
      </c>
      <c r="AD2071" t="str">
        <f t="shared" si="272"/>
        <v>6 PINTURA UV</v>
      </c>
    </row>
    <row r="2072" spans="1:30" ht="24" customHeight="1" x14ac:dyDescent="0.35">
      <c r="A2072" s="35">
        <v>46209</v>
      </c>
      <c r="B2072" s="14" t="s">
        <v>3091</v>
      </c>
      <c r="C2072" s="14"/>
      <c r="D2072" s="14" t="s">
        <v>3057</v>
      </c>
      <c r="E2072" s="14" t="s">
        <v>3434</v>
      </c>
      <c r="F2072" s="14" t="s">
        <v>2937</v>
      </c>
      <c r="G2072" s="14" t="s">
        <v>3057</v>
      </c>
      <c r="H2072" s="14" t="s">
        <v>3057</v>
      </c>
      <c r="I2072" s="9" t="s">
        <v>3057</v>
      </c>
      <c r="J2072" s="9">
        <v>2</v>
      </c>
      <c r="K2072" s="14">
        <f>IF($E2072="","",IFERROR(INDEX('01_Cad_Pecas'!$H$2:$H$5000,MATCH($E2072,'01_Cad_Pecas'!$D$2:$D$5000,0)),IFERROR(INDEX('01_Cad_Pecas'!$H$2:$H$5000,MATCH(VALUE($E2072),'01_Cad_Pecas'!$D$2:$D$5000,0)),"")))</f>
        <v>3</v>
      </c>
      <c r="L2072" s="14">
        <f>IF($E2072="","",IFERROR(INDEX('01_Cad_Pecas'!$I$2:$I$5000,MATCH($E2072,'01_Cad_Pecas'!$D$2:$D$5000,0)),IFERROR(INDEX('01_Cad_Pecas'!$I$2:$I$5000,MATCH(VALUE($E2072),'01_Cad_Pecas'!$D$2:$D$5000,0)),"")))</f>
        <v>6.7799999999999999E-2</v>
      </c>
      <c r="M2072" s="14">
        <f t="shared" si="268"/>
        <v>3.1356000000000002</v>
      </c>
      <c r="N2072" s="10">
        <v>46210</v>
      </c>
      <c r="O2072" s="14">
        <v>2</v>
      </c>
      <c r="P2072" s="14"/>
      <c r="Q2072" s="14"/>
      <c r="R2072" s="14"/>
      <c r="S2072" s="14"/>
      <c r="T2072" s="14">
        <f t="shared" si="269"/>
        <v>1</v>
      </c>
      <c r="U2072" s="14" t="s">
        <v>36</v>
      </c>
      <c r="V2072" s="14"/>
      <c r="W2072" s="14"/>
      <c r="X2072" s="14"/>
      <c r="Y2072" s="14"/>
      <c r="Z2072" s="14"/>
      <c r="AA2072" s="11"/>
      <c r="AB2072" s="14" t="str">
        <f t="shared" si="270"/>
        <v>10200,10202,10205|6 PINTURA UV</v>
      </c>
      <c r="AC2072" t="str">
        <f t="shared" si="271"/>
        <v>|10200|10202|10205|</v>
      </c>
      <c r="AD2072" t="str">
        <f t="shared" si="272"/>
        <v>6 PINTURA UV</v>
      </c>
    </row>
    <row r="2073" spans="1:30" ht="24" customHeight="1" x14ac:dyDescent="0.35">
      <c r="A2073" s="35">
        <v>46209</v>
      </c>
      <c r="B2073" s="14" t="s">
        <v>3091</v>
      </c>
      <c r="C2073" s="14"/>
      <c r="D2073" s="14" t="s">
        <v>3057</v>
      </c>
      <c r="E2073" s="14" t="s">
        <v>3435</v>
      </c>
      <c r="F2073" s="14" t="s">
        <v>3207</v>
      </c>
      <c r="G2073" s="14" t="s">
        <v>3057</v>
      </c>
      <c r="H2073" s="14" t="s">
        <v>3057</v>
      </c>
      <c r="I2073" s="9" t="s">
        <v>3057</v>
      </c>
      <c r="J2073" s="9">
        <v>2</v>
      </c>
      <c r="K2073" s="14">
        <f>IF($E2073="","",IFERROR(INDEX('01_Cad_Pecas'!$H$2:$H$5000,MATCH($E2073,'01_Cad_Pecas'!$D$2:$D$5000,0)),IFERROR(INDEX('01_Cad_Pecas'!$H$2:$H$5000,MATCH(VALUE($E2073),'01_Cad_Pecas'!$D$2:$D$5000,0)),"")))</f>
        <v>3</v>
      </c>
      <c r="L2073" s="14">
        <f>IF($E2073="","",IFERROR(INDEX('01_Cad_Pecas'!$I$2:$I$5000,MATCH($E2073,'01_Cad_Pecas'!$D$2:$D$5000,0)),IFERROR(INDEX('01_Cad_Pecas'!$I$2:$I$5000,MATCH(VALUE($E2073),'01_Cad_Pecas'!$D$2:$D$5000,0)),"")))</f>
        <v>6.7799999999999999E-2</v>
      </c>
      <c r="M2073" s="14">
        <f t="shared" si="268"/>
        <v>3.1356000000000002</v>
      </c>
      <c r="N2073" s="10">
        <v>46210</v>
      </c>
      <c r="O2073" s="14">
        <v>2</v>
      </c>
      <c r="P2073" s="14"/>
      <c r="Q2073" s="14"/>
      <c r="R2073" s="14"/>
      <c r="S2073" s="14"/>
      <c r="T2073" s="14">
        <f t="shared" si="269"/>
        <v>1</v>
      </c>
      <c r="U2073" s="14" t="s">
        <v>36</v>
      </c>
      <c r="V2073" s="14"/>
      <c r="W2073" s="14"/>
      <c r="X2073" s="14"/>
      <c r="Y2073" s="14"/>
      <c r="Z2073" s="14"/>
      <c r="AA2073" s="11"/>
      <c r="AB2073" s="14" t="str">
        <f t="shared" si="270"/>
        <v>10200,10202,10205|6 PINTURA UV</v>
      </c>
      <c r="AC2073" t="str">
        <f t="shared" si="271"/>
        <v>|10200|10202|10205|</v>
      </c>
      <c r="AD2073" t="str">
        <f t="shared" si="272"/>
        <v>6 PINTURA UV</v>
      </c>
    </row>
    <row r="2074" spans="1:30" ht="24" customHeight="1" x14ac:dyDescent="0.35">
      <c r="A2074" s="35">
        <v>46209</v>
      </c>
      <c r="B2074" s="14" t="s">
        <v>3091</v>
      </c>
      <c r="C2074" s="14"/>
      <c r="D2074" s="14" t="s">
        <v>3057</v>
      </c>
      <c r="E2074" s="14" t="s">
        <v>3545</v>
      </c>
      <c r="F2074" s="14" t="s">
        <v>3546</v>
      </c>
      <c r="G2074" s="14" t="s">
        <v>3057</v>
      </c>
      <c r="H2074" s="14" t="s">
        <v>3057</v>
      </c>
      <c r="I2074" s="9" t="s">
        <v>3057</v>
      </c>
      <c r="J2074" s="9">
        <v>2</v>
      </c>
      <c r="K2074" s="14">
        <f>IF($E2074="","",IFERROR(INDEX('01_Cad_Pecas'!$H$2:$H$5000,MATCH($E2074,'01_Cad_Pecas'!$D$2:$D$5000,0)),IFERROR(INDEX('01_Cad_Pecas'!$H$2:$H$5000,MATCH(VALUE($E2074),'01_Cad_Pecas'!$D$2:$D$5000,0)),"")))</f>
        <v>1.1000000000000001</v>
      </c>
      <c r="L2074" s="14">
        <f>IF($E2074="","",IFERROR(INDEX('01_Cad_Pecas'!$I$2:$I$5000,MATCH($E2074,'01_Cad_Pecas'!$D$2:$D$5000,0)),IFERROR(INDEX('01_Cad_Pecas'!$I$2:$I$5000,MATCH(VALUE($E2074),'01_Cad_Pecas'!$D$2:$D$5000,0)),"")))</f>
        <v>9.375E-2</v>
      </c>
      <c r="M2074" s="14">
        <f t="shared" si="268"/>
        <v>1.2875000000000001</v>
      </c>
      <c r="N2074" s="14">
        <v>46210</v>
      </c>
      <c r="O2074" s="14">
        <v>2</v>
      </c>
      <c r="P2074" s="14"/>
      <c r="Q2074" s="14"/>
      <c r="R2074" s="14"/>
      <c r="S2074" s="14"/>
      <c r="T2074" s="14">
        <f t="shared" si="269"/>
        <v>1</v>
      </c>
      <c r="U2074" s="14" t="s">
        <v>36</v>
      </c>
      <c r="V2074" s="14"/>
      <c r="W2074" s="14"/>
      <c r="X2074" s="14"/>
      <c r="Y2074" s="14"/>
      <c r="Z2074" s="14"/>
      <c r="AA2074" s="11"/>
      <c r="AB2074" s="14" t="str">
        <f t="shared" si="270"/>
        <v>10200,10202,10205|6 PINTURA UV</v>
      </c>
      <c r="AC2074" t="str">
        <f t="shared" si="271"/>
        <v>|10200|10202|10205|</v>
      </c>
      <c r="AD2074" t="str">
        <f t="shared" si="272"/>
        <v>6 PINTURA UV</v>
      </c>
    </row>
    <row r="2075" spans="1:30" ht="24" customHeight="1" x14ac:dyDescent="0.35">
      <c r="A2075" s="35">
        <v>46209</v>
      </c>
      <c r="B2075" s="14" t="s">
        <v>3091</v>
      </c>
      <c r="C2075" s="14"/>
      <c r="D2075" s="14" t="s">
        <v>3057</v>
      </c>
      <c r="E2075" s="14" t="s">
        <v>3547</v>
      </c>
      <c r="F2075" s="14" t="s">
        <v>3548</v>
      </c>
      <c r="G2075" s="14" t="s">
        <v>3057</v>
      </c>
      <c r="H2075" s="14" t="s">
        <v>3057</v>
      </c>
      <c r="I2075" s="9" t="s">
        <v>3057</v>
      </c>
      <c r="J2075" s="9">
        <v>2</v>
      </c>
      <c r="K2075" s="14">
        <f>IF($E2075="","",IFERROR(INDEX('01_Cad_Pecas'!$H$2:$H$5000,MATCH($E2075,'01_Cad_Pecas'!$D$2:$D$5000,0)),IFERROR(INDEX('01_Cad_Pecas'!$H$2:$H$5000,MATCH(VALUE($E2075),'01_Cad_Pecas'!$D$2:$D$5000,0)),"")))</f>
        <v>1.1000000000000001</v>
      </c>
      <c r="L2075" s="14">
        <f>IF($E2075="","",IFERROR(INDEX('01_Cad_Pecas'!$I$2:$I$5000,MATCH($E2075,'01_Cad_Pecas'!$D$2:$D$5000,0)),IFERROR(INDEX('01_Cad_Pecas'!$I$2:$I$5000,MATCH(VALUE($E2075),'01_Cad_Pecas'!$D$2:$D$5000,0)),"")))</f>
        <v>9.375E-2</v>
      </c>
      <c r="M2075" s="14">
        <f t="shared" si="268"/>
        <v>1.2875000000000001</v>
      </c>
      <c r="N2075" s="14">
        <v>46210</v>
      </c>
      <c r="O2075" s="14">
        <v>2</v>
      </c>
      <c r="P2075" s="14"/>
      <c r="Q2075" s="14"/>
      <c r="R2075" s="14"/>
      <c r="S2075" s="14"/>
      <c r="T2075" s="14">
        <f t="shared" si="269"/>
        <v>1</v>
      </c>
      <c r="U2075" s="14" t="s">
        <v>36</v>
      </c>
      <c r="V2075" s="14"/>
      <c r="W2075" s="14"/>
      <c r="X2075" s="14"/>
      <c r="Y2075" s="14"/>
      <c r="Z2075" s="14"/>
      <c r="AA2075" s="11"/>
      <c r="AB2075" s="14" t="str">
        <f t="shared" si="270"/>
        <v>10200,10202,10205|6 PINTURA UV</v>
      </c>
      <c r="AC2075" t="str">
        <f t="shared" si="271"/>
        <v>|10200|10202|10205|</v>
      </c>
      <c r="AD2075" t="str">
        <f t="shared" si="272"/>
        <v>6 PINTURA UV</v>
      </c>
    </row>
    <row r="2076" spans="1:30" ht="24" customHeight="1" x14ac:dyDescent="0.35">
      <c r="A2076" s="35">
        <v>46209</v>
      </c>
      <c r="B2076" s="14" t="s">
        <v>3091</v>
      </c>
      <c r="C2076" s="14"/>
      <c r="D2076" s="14" t="s">
        <v>3057</v>
      </c>
      <c r="E2076" s="14" t="s">
        <v>3409</v>
      </c>
      <c r="F2076" s="14" t="s">
        <v>3410</v>
      </c>
      <c r="G2076" s="14" t="s">
        <v>3057</v>
      </c>
      <c r="H2076" s="14" t="s">
        <v>3057</v>
      </c>
      <c r="I2076" s="9" t="s">
        <v>3057</v>
      </c>
      <c r="J2076" s="9">
        <v>1</v>
      </c>
      <c r="K2076" s="14">
        <f>IF($E2076="","",IFERROR(INDEX('01_Cad_Pecas'!$H$2:$H$5000,MATCH($E2076,'01_Cad_Pecas'!$D$2:$D$5000,0)),IFERROR(INDEX('01_Cad_Pecas'!$H$2:$H$5000,MATCH(VALUE($E2076),'01_Cad_Pecas'!$D$2:$D$5000,0)),"")))</f>
        <v>3</v>
      </c>
      <c r="L2076" s="14">
        <f>IF($E2076="","",IFERROR(INDEX('01_Cad_Pecas'!$I$2:$I$5000,MATCH($E2076,'01_Cad_Pecas'!$D$2:$D$5000,0)),IFERROR(INDEX('01_Cad_Pecas'!$I$2:$I$5000,MATCH(VALUE($E2076),'01_Cad_Pecas'!$D$2:$D$5000,0)),"")))</f>
        <v>6.7799999999999999E-2</v>
      </c>
      <c r="M2076" s="14">
        <f t="shared" si="268"/>
        <v>3.0678000000000001</v>
      </c>
      <c r="N2076" s="14">
        <v>46210</v>
      </c>
      <c r="O2076" s="14">
        <v>1</v>
      </c>
      <c r="P2076" s="14"/>
      <c r="Q2076" s="14"/>
      <c r="R2076" s="14"/>
      <c r="S2076" s="14"/>
      <c r="T2076" s="14">
        <f t="shared" si="269"/>
        <v>1</v>
      </c>
      <c r="U2076" s="14" t="s">
        <v>36</v>
      </c>
      <c r="V2076" s="14"/>
      <c r="W2076" s="14"/>
      <c r="X2076" s="14"/>
      <c r="Y2076" s="14"/>
      <c r="Z2076" s="14"/>
      <c r="AA2076" s="11"/>
      <c r="AB2076" s="14" t="str">
        <f t="shared" si="270"/>
        <v>10200,10202,10205|6 PINTURA UV</v>
      </c>
      <c r="AC2076" t="str">
        <f t="shared" si="271"/>
        <v>|10200|10202|10205|</v>
      </c>
      <c r="AD2076" t="str">
        <f t="shared" si="272"/>
        <v>6 PINTURA UV</v>
      </c>
    </row>
    <row r="2077" spans="1:30" ht="24" customHeight="1" x14ac:dyDescent="0.35">
      <c r="A2077" s="35">
        <v>46209</v>
      </c>
      <c r="B2077" s="14" t="s">
        <v>3091</v>
      </c>
      <c r="C2077" s="14"/>
      <c r="D2077" s="14" t="s">
        <v>3057</v>
      </c>
      <c r="E2077" s="14" t="s">
        <v>3549</v>
      </c>
      <c r="F2077" s="14" t="s">
        <v>3263</v>
      </c>
      <c r="G2077" s="14" t="s">
        <v>3057</v>
      </c>
      <c r="H2077" s="14" t="s">
        <v>3057</v>
      </c>
      <c r="I2077" s="9" t="s">
        <v>3057</v>
      </c>
      <c r="J2077" s="9">
        <v>6</v>
      </c>
      <c r="K2077" s="14">
        <f>IF($E2077="","",IFERROR(INDEX('01_Cad_Pecas'!$H$2:$H$5000,MATCH($E2077,'01_Cad_Pecas'!$D$2:$D$5000,0)),IFERROR(INDEX('01_Cad_Pecas'!$H$2:$H$5000,MATCH(VALUE($E2077),'01_Cad_Pecas'!$D$2:$D$5000,0)),"")))</f>
        <v>1.1000000000000001</v>
      </c>
      <c r="L2077" s="14">
        <f>IF($E2077="","",IFERROR(INDEX('01_Cad_Pecas'!$I$2:$I$5000,MATCH($E2077,'01_Cad_Pecas'!$D$2:$D$5000,0)),IFERROR(INDEX('01_Cad_Pecas'!$I$2:$I$5000,MATCH(VALUE($E2077),'01_Cad_Pecas'!$D$2:$D$5000,0)),"")))</f>
        <v>9.375E-2</v>
      </c>
      <c r="M2077" s="14">
        <f t="shared" si="268"/>
        <v>1.6625000000000001</v>
      </c>
      <c r="N2077" s="14">
        <v>46210</v>
      </c>
      <c r="O2077" s="14">
        <v>6</v>
      </c>
      <c r="P2077" s="14"/>
      <c r="Q2077" s="14"/>
      <c r="R2077" s="14"/>
      <c r="S2077" s="14"/>
      <c r="T2077" s="14">
        <f t="shared" si="269"/>
        <v>1</v>
      </c>
      <c r="U2077" s="14" t="s">
        <v>36</v>
      </c>
      <c r="V2077" s="14"/>
      <c r="W2077" s="14"/>
      <c r="X2077" s="14"/>
      <c r="Y2077" s="14"/>
      <c r="Z2077" s="14"/>
      <c r="AA2077" s="11"/>
      <c r="AB2077" s="14" t="str">
        <f t="shared" si="270"/>
        <v>10200,10202,10205|6 PINTURA UV</v>
      </c>
      <c r="AC2077" t="str">
        <f t="shared" si="271"/>
        <v>|10200|10202|10205|</v>
      </c>
      <c r="AD2077" t="str">
        <f t="shared" si="272"/>
        <v>6 PINTURA UV</v>
      </c>
    </row>
    <row r="2078" spans="1:30" ht="24" customHeight="1" x14ac:dyDescent="0.35">
      <c r="A2078" s="35">
        <v>46209</v>
      </c>
      <c r="B2078" s="14" t="s">
        <v>3091</v>
      </c>
      <c r="C2078" s="14"/>
      <c r="D2078" s="14" t="s">
        <v>3057</v>
      </c>
      <c r="E2078" s="14" t="s">
        <v>3550</v>
      </c>
      <c r="F2078" s="14" t="s">
        <v>3264</v>
      </c>
      <c r="G2078" s="14" t="s">
        <v>3057</v>
      </c>
      <c r="H2078" s="14" t="s">
        <v>3057</v>
      </c>
      <c r="I2078" s="9" t="s">
        <v>3057</v>
      </c>
      <c r="J2078" s="9">
        <v>6</v>
      </c>
      <c r="K2078" s="14">
        <f>IF($E2078="","",IFERROR(INDEX('01_Cad_Pecas'!$H$2:$H$5000,MATCH($E2078,'01_Cad_Pecas'!$D$2:$D$5000,0)),IFERROR(INDEX('01_Cad_Pecas'!$H$2:$H$5000,MATCH(VALUE($E2078),'01_Cad_Pecas'!$D$2:$D$5000,0)),"")))</f>
        <v>1.1000000000000001</v>
      </c>
      <c r="L2078" s="14">
        <f>IF($E2078="","",IFERROR(INDEX('01_Cad_Pecas'!$I$2:$I$5000,MATCH($E2078,'01_Cad_Pecas'!$D$2:$D$5000,0)),IFERROR(INDEX('01_Cad_Pecas'!$I$2:$I$5000,MATCH(VALUE($E2078),'01_Cad_Pecas'!$D$2:$D$5000,0)),"")))</f>
        <v>9.375E-2</v>
      </c>
      <c r="M2078" s="14">
        <f t="shared" si="268"/>
        <v>1.6625000000000001</v>
      </c>
      <c r="N2078" s="14">
        <v>46210</v>
      </c>
      <c r="O2078" s="14">
        <v>6</v>
      </c>
      <c r="P2078" s="14"/>
      <c r="Q2078" s="14"/>
      <c r="R2078" s="14"/>
      <c r="S2078" s="14"/>
      <c r="T2078" s="14">
        <f t="shared" si="269"/>
        <v>1</v>
      </c>
      <c r="U2078" s="14" t="s">
        <v>36</v>
      </c>
      <c r="V2078" s="14"/>
      <c r="W2078" s="14"/>
      <c r="X2078" s="14"/>
      <c r="Y2078" s="14"/>
      <c r="Z2078" s="14"/>
      <c r="AA2078" s="11"/>
      <c r="AB2078" s="14" t="str">
        <f t="shared" si="270"/>
        <v>10200,10202,10205|6 PINTURA UV</v>
      </c>
      <c r="AC2078" t="str">
        <f t="shared" si="271"/>
        <v>|10200|10202|10205|</v>
      </c>
      <c r="AD2078" t="str">
        <f t="shared" si="272"/>
        <v>6 PINTURA UV</v>
      </c>
    </row>
    <row r="2079" spans="1:30" ht="24" customHeight="1" x14ac:dyDescent="0.35">
      <c r="A2079" s="35">
        <v>46209</v>
      </c>
      <c r="B2079" s="14" t="s">
        <v>3091</v>
      </c>
      <c r="C2079" s="14"/>
      <c r="D2079" s="14" t="s">
        <v>3057</v>
      </c>
      <c r="E2079" s="14" t="s">
        <v>3551</v>
      </c>
      <c r="F2079" s="14" t="s">
        <v>3265</v>
      </c>
      <c r="G2079" s="14" t="s">
        <v>3057</v>
      </c>
      <c r="H2079" s="14" t="s">
        <v>3057</v>
      </c>
      <c r="I2079" s="9" t="s">
        <v>3057</v>
      </c>
      <c r="J2079" s="9">
        <v>12</v>
      </c>
      <c r="K2079" s="14">
        <f>IF($E2079="","",IFERROR(INDEX('01_Cad_Pecas'!$H$2:$H$5000,MATCH($E2079,'01_Cad_Pecas'!$D$2:$D$5000,0)),IFERROR(INDEX('01_Cad_Pecas'!$H$2:$H$5000,MATCH(VALUE($E2079),'01_Cad_Pecas'!$D$2:$D$5000,0)),"")))</f>
        <v>1.1000000000000001</v>
      </c>
      <c r="L2079" s="14">
        <f>IF($E2079="","",IFERROR(INDEX('01_Cad_Pecas'!$I$2:$I$5000,MATCH($E2079,'01_Cad_Pecas'!$D$2:$D$5000,0)),IFERROR(INDEX('01_Cad_Pecas'!$I$2:$I$5000,MATCH(VALUE($E2079),'01_Cad_Pecas'!$D$2:$D$5000,0)),"")))</f>
        <v>9.375E-2</v>
      </c>
      <c r="M2079" s="14">
        <f t="shared" si="268"/>
        <v>2.2250000000000001</v>
      </c>
      <c r="N2079" s="14">
        <v>46209</v>
      </c>
      <c r="O2079" s="14">
        <v>12</v>
      </c>
      <c r="P2079" s="14"/>
      <c r="Q2079" s="14"/>
      <c r="R2079" s="14"/>
      <c r="S2079" s="14"/>
      <c r="T2079" s="14">
        <f t="shared" si="269"/>
        <v>1</v>
      </c>
      <c r="U2079" s="14" t="s">
        <v>36</v>
      </c>
      <c r="V2079" s="14"/>
      <c r="W2079" s="14"/>
      <c r="X2079" s="14"/>
      <c r="Y2079" s="14"/>
      <c r="Z2079" s="14"/>
      <c r="AA2079" s="11"/>
      <c r="AB2079" s="14" t="str">
        <f t="shared" si="270"/>
        <v>10200,10202,10205|6 PINTURA UV</v>
      </c>
      <c r="AC2079" t="str">
        <f t="shared" si="271"/>
        <v>|10200|10202|10205|</v>
      </c>
      <c r="AD2079" t="str">
        <f t="shared" si="272"/>
        <v>6 PINTURA UV</v>
      </c>
    </row>
    <row r="2080" spans="1:30" ht="24" customHeight="1" x14ac:dyDescent="0.35">
      <c r="A2080" s="35">
        <v>46209</v>
      </c>
      <c r="B2080" s="14" t="s">
        <v>3091</v>
      </c>
      <c r="C2080" s="14"/>
      <c r="D2080" s="14" t="s">
        <v>3057</v>
      </c>
      <c r="E2080" s="14" t="s">
        <v>3552</v>
      </c>
      <c r="F2080" s="14" t="s">
        <v>3266</v>
      </c>
      <c r="G2080" s="14" t="s">
        <v>3057</v>
      </c>
      <c r="H2080" s="14" t="s">
        <v>3057</v>
      </c>
      <c r="I2080" s="9" t="s">
        <v>3057</v>
      </c>
      <c r="J2080" s="9">
        <v>6</v>
      </c>
      <c r="K2080" s="14">
        <f>IF($E2080="","",IFERROR(INDEX('01_Cad_Pecas'!$H$2:$H$5000,MATCH($E2080,'01_Cad_Pecas'!$D$2:$D$5000,0)),IFERROR(INDEX('01_Cad_Pecas'!$H$2:$H$5000,MATCH(VALUE($E2080),'01_Cad_Pecas'!$D$2:$D$5000,0)),"")))</f>
        <v>1.1000000000000001</v>
      </c>
      <c r="L2080" s="14">
        <f>IF($E2080="","",IFERROR(INDEX('01_Cad_Pecas'!$I$2:$I$5000,MATCH($E2080,'01_Cad_Pecas'!$D$2:$D$5000,0)),IFERROR(INDEX('01_Cad_Pecas'!$I$2:$I$5000,MATCH(VALUE($E2080),'01_Cad_Pecas'!$D$2:$D$5000,0)),"")))</f>
        <v>9.375E-2</v>
      </c>
      <c r="M2080" s="14">
        <f t="shared" si="268"/>
        <v>1.6625000000000001</v>
      </c>
      <c r="N2080" s="14">
        <v>46209</v>
      </c>
      <c r="O2080" s="14">
        <v>6</v>
      </c>
      <c r="P2080" s="14"/>
      <c r="Q2080" s="14"/>
      <c r="R2080" s="14"/>
      <c r="S2080" s="14"/>
      <c r="T2080" s="14">
        <f t="shared" si="269"/>
        <v>1</v>
      </c>
      <c r="U2080" s="14" t="s">
        <v>36</v>
      </c>
      <c r="V2080" s="14"/>
      <c r="W2080" s="14"/>
      <c r="X2080" s="14"/>
      <c r="Y2080" s="14"/>
      <c r="Z2080" s="14"/>
      <c r="AA2080" s="11"/>
      <c r="AB2080" s="14" t="str">
        <f t="shared" si="270"/>
        <v>10200,10202,10205|6 PINTURA UV</v>
      </c>
      <c r="AC2080" t="str">
        <f t="shared" si="271"/>
        <v>|10200|10202|10205|</v>
      </c>
      <c r="AD2080" t="str">
        <f t="shared" si="272"/>
        <v>6 PINTURA UV</v>
      </c>
    </row>
    <row r="2081" spans="1:30" ht="24" customHeight="1" x14ac:dyDescent="0.35">
      <c r="A2081" s="35">
        <v>46209</v>
      </c>
      <c r="B2081" s="14" t="s">
        <v>3091</v>
      </c>
      <c r="C2081" s="14"/>
      <c r="D2081" s="14" t="s">
        <v>3057</v>
      </c>
      <c r="E2081" s="14" t="s">
        <v>3580</v>
      </c>
      <c r="F2081" s="14" t="s">
        <v>3160</v>
      </c>
      <c r="G2081" s="14" t="s">
        <v>3057</v>
      </c>
      <c r="H2081" s="14" t="s">
        <v>3057</v>
      </c>
      <c r="I2081" s="9" t="s">
        <v>3057</v>
      </c>
      <c r="J2081" s="9">
        <v>4</v>
      </c>
      <c r="K2081" s="14">
        <f>IF($E2081="","",IFERROR(INDEX('01_Cad_Pecas'!$H$2:$H$5000,MATCH($E2081,'01_Cad_Pecas'!$D$2:$D$5000,0)),IFERROR(INDEX('01_Cad_Pecas'!$H$2:$H$5000,MATCH(VALUE($E2081),'01_Cad_Pecas'!$D$2:$D$5000,0)),"")))</f>
        <v>7</v>
      </c>
      <c r="L2081" s="14">
        <f>IF($E2081="","",IFERROR(INDEX('01_Cad_Pecas'!$I$2:$I$5000,MATCH($E2081,'01_Cad_Pecas'!$D$2:$D$5000,0)),IFERROR(INDEX('01_Cad_Pecas'!$I$2:$I$5000,MATCH(VALUE($E2081),'01_Cad_Pecas'!$D$2:$D$5000,0)),"")))</f>
        <v>0.81</v>
      </c>
      <c r="M2081" s="14">
        <f t="shared" si="268"/>
        <v>10.24</v>
      </c>
      <c r="N2081" s="14">
        <v>46209</v>
      </c>
      <c r="O2081" s="14">
        <v>4</v>
      </c>
      <c r="P2081" s="14"/>
      <c r="Q2081" s="14"/>
      <c r="R2081" s="14"/>
      <c r="S2081" s="14"/>
      <c r="T2081" s="14">
        <f t="shared" si="269"/>
        <v>1</v>
      </c>
      <c r="U2081" s="14" t="s">
        <v>36</v>
      </c>
      <c r="V2081" s="14"/>
      <c r="W2081" s="14"/>
      <c r="X2081" s="14"/>
      <c r="Y2081" s="14"/>
      <c r="Z2081" s="14"/>
      <c r="AA2081" s="11"/>
      <c r="AB2081" s="14" t="str">
        <f t="shared" si="270"/>
        <v>10200,10202,10205|6 PINTURA UV</v>
      </c>
      <c r="AC2081" t="str">
        <f t="shared" si="271"/>
        <v>|10200|10202|10205|</v>
      </c>
      <c r="AD2081" t="str">
        <f t="shared" si="272"/>
        <v>6 PINTURA UV</v>
      </c>
    </row>
    <row r="2082" spans="1:30" ht="24" customHeight="1" x14ac:dyDescent="0.35">
      <c r="A2082" s="35">
        <v>46209</v>
      </c>
      <c r="B2082" s="14" t="s">
        <v>3091</v>
      </c>
      <c r="C2082" s="14"/>
      <c r="D2082" s="14" t="s">
        <v>3057</v>
      </c>
      <c r="E2082" s="14" t="s">
        <v>3581</v>
      </c>
      <c r="F2082" s="14" t="s">
        <v>3161</v>
      </c>
      <c r="G2082" s="14" t="s">
        <v>3057</v>
      </c>
      <c r="H2082" s="14" t="s">
        <v>3057</v>
      </c>
      <c r="I2082" s="9" t="s">
        <v>3057</v>
      </c>
      <c r="J2082" s="9">
        <v>1</v>
      </c>
      <c r="K2082" s="14">
        <f>IF($E2082="","",IFERROR(INDEX('01_Cad_Pecas'!$H$2:$H$5000,MATCH($E2082,'01_Cad_Pecas'!$D$2:$D$5000,0)),IFERROR(INDEX('01_Cad_Pecas'!$H$2:$H$5000,MATCH(VALUE($E2082),'01_Cad_Pecas'!$D$2:$D$5000,0)),"")))</f>
        <v>7</v>
      </c>
      <c r="L2082" s="14">
        <f>IF($E2082="","",IFERROR(INDEX('01_Cad_Pecas'!$I$2:$I$5000,MATCH($E2082,'01_Cad_Pecas'!$D$2:$D$5000,0)),IFERROR(INDEX('01_Cad_Pecas'!$I$2:$I$5000,MATCH(VALUE($E2082),'01_Cad_Pecas'!$D$2:$D$5000,0)),"")))</f>
        <v>0.81</v>
      </c>
      <c r="M2082" s="14">
        <f t="shared" si="268"/>
        <v>7.8100000000000005</v>
      </c>
      <c r="N2082" s="14">
        <v>46209</v>
      </c>
      <c r="O2082" s="14">
        <v>1</v>
      </c>
      <c r="P2082" s="14"/>
      <c r="Q2082" s="14"/>
      <c r="R2082" s="14"/>
      <c r="S2082" s="14"/>
      <c r="T2082" s="14">
        <f t="shared" si="269"/>
        <v>1</v>
      </c>
      <c r="U2082" s="14" t="s">
        <v>36</v>
      </c>
      <c r="V2082" s="14"/>
      <c r="W2082" s="14"/>
      <c r="X2082" s="14"/>
      <c r="Y2082" s="14"/>
      <c r="Z2082" s="14"/>
      <c r="AA2082" s="11"/>
      <c r="AB2082" s="14" t="str">
        <f t="shared" si="270"/>
        <v>10200,10202,10205|6 PINTURA UV</v>
      </c>
      <c r="AC2082" t="str">
        <f t="shared" si="271"/>
        <v>|10200|10202|10205|</v>
      </c>
      <c r="AD2082" t="str">
        <f t="shared" si="272"/>
        <v>6 PINTURA UV</v>
      </c>
    </row>
    <row r="2083" spans="1:30" ht="24" customHeight="1" x14ac:dyDescent="0.35">
      <c r="A2083" s="35">
        <v>46209</v>
      </c>
      <c r="B2083" s="14" t="s">
        <v>3091</v>
      </c>
      <c r="C2083" s="14"/>
      <c r="D2083" s="14" t="s">
        <v>3057</v>
      </c>
      <c r="E2083" s="14" t="s">
        <v>3582</v>
      </c>
      <c r="F2083" s="14" t="s">
        <v>3162</v>
      </c>
      <c r="G2083" s="14" t="s">
        <v>3057</v>
      </c>
      <c r="H2083" s="14" t="s">
        <v>3057</v>
      </c>
      <c r="I2083" s="9" t="s">
        <v>3057</v>
      </c>
      <c r="J2083" s="9">
        <v>1</v>
      </c>
      <c r="K2083" s="14">
        <f>IF($E2083="","",IFERROR(INDEX('01_Cad_Pecas'!$H$2:$H$5000,MATCH($E2083,'01_Cad_Pecas'!$D$2:$D$5000,0)),IFERROR(INDEX('01_Cad_Pecas'!$H$2:$H$5000,MATCH(VALUE($E2083),'01_Cad_Pecas'!$D$2:$D$5000,0)),"")))</f>
        <v>7</v>
      </c>
      <c r="L2083" s="14">
        <f>IF($E2083="","",IFERROR(INDEX('01_Cad_Pecas'!$I$2:$I$5000,MATCH($E2083,'01_Cad_Pecas'!$D$2:$D$5000,0)),IFERROR(INDEX('01_Cad_Pecas'!$I$2:$I$5000,MATCH(VALUE($E2083),'01_Cad_Pecas'!$D$2:$D$5000,0)),"")))</f>
        <v>0.81</v>
      </c>
      <c r="M2083" s="14">
        <f t="shared" si="268"/>
        <v>7.8100000000000005</v>
      </c>
      <c r="N2083" s="14">
        <v>46209</v>
      </c>
      <c r="O2083" s="14">
        <v>1</v>
      </c>
      <c r="P2083" s="14"/>
      <c r="Q2083" s="14"/>
      <c r="R2083" s="14"/>
      <c r="S2083" s="14"/>
      <c r="T2083" s="14">
        <f t="shared" si="269"/>
        <v>1</v>
      </c>
      <c r="U2083" s="14" t="s">
        <v>36</v>
      </c>
      <c r="V2083" s="14"/>
      <c r="W2083" s="14"/>
      <c r="X2083" s="14"/>
      <c r="Y2083" s="14"/>
      <c r="Z2083" s="14"/>
      <c r="AA2083" s="11"/>
      <c r="AB2083" s="14" t="str">
        <f t="shared" si="270"/>
        <v>10200,10202,10205|6 PINTURA UV</v>
      </c>
      <c r="AC2083" t="str">
        <f t="shared" si="271"/>
        <v>|10200|10202|10205|</v>
      </c>
      <c r="AD2083" t="str">
        <f t="shared" si="272"/>
        <v>6 PINTURA UV</v>
      </c>
    </row>
    <row r="2084" spans="1:30" ht="24" customHeight="1" x14ac:dyDescent="0.35">
      <c r="A2084" s="35">
        <v>46209</v>
      </c>
      <c r="B2084" s="14" t="s">
        <v>3091</v>
      </c>
      <c r="C2084" s="14"/>
      <c r="D2084" s="14" t="s">
        <v>3057</v>
      </c>
      <c r="E2084" s="14" t="s">
        <v>3458</v>
      </c>
      <c r="F2084" s="14" t="s">
        <v>1619</v>
      </c>
      <c r="G2084" s="14" t="s">
        <v>3057</v>
      </c>
      <c r="H2084" s="14" t="s">
        <v>3057</v>
      </c>
      <c r="I2084" s="9" t="s">
        <v>3057</v>
      </c>
      <c r="J2084" s="9">
        <v>2</v>
      </c>
      <c r="K2084" s="14">
        <f>IF($E2084="","",IFERROR(INDEX('01_Cad_Pecas'!$H$2:$H$5000,MATCH($E2084,'01_Cad_Pecas'!$D$2:$D$5000,0)),IFERROR(INDEX('01_Cad_Pecas'!$H$2:$H$5000,MATCH(VALUE($E2084),'01_Cad_Pecas'!$D$2:$D$5000,0)),"")))</f>
        <v>3</v>
      </c>
      <c r="L2084" s="14">
        <f>IF($E2084="","",IFERROR(INDEX('01_Cad_Pecas'!$I$2:$I$5000,MATCH($E2084,'01_Cad_Pecas'!$D$2:$D$5000,0)),IFERROR(INDEX('01_Cad_Pecas'!$I$2:$I$5000,MATCH(VALUE($E2084),'01_Cad_Pecas'!$D$2:$D$5000,0)),"")))</f>
        <v>6.7799999999999999E-2</v>
      </c>
      <c r="M2084" s="14">
        <f t="shared" si="268"/>
        <v>3.1356000000000002</v>
      </c>
      <c r="N2084" s="14">
        <v>46209</v>
      </c>
      <c r="O2084" s="14">
        <v>2</v>
      </c>
      <c r="P2084" s="14"/>
      <c r="Q2084" s="14"/>
      <c r="R2084" s="14"/>
      <c r="S2084" s="14"/>
      <c r="T2084" s="14">
        <f t="shared" si="269"/>
        <v>1</v>
      </c>
      <c r="U2084" s="14" t="s">
        <v>36</v>
      </c>
      <c r="V2084" s="14"/>
      <c r="W2084" s="14"/>
      <c r="X2084" s="14"/>
      <c r="Y2084" s="14"/>
      <c r="Z2084" s="14"/>
      <c r="AA2084" s="11"/>
      <c r="AB2084" s="14" t="str">
        <f t="shared" si="270"/>
        <v>10200,10202,10205|6 PINTURA UV</v>
      </c>
      <c r="AC2084" t="str">
        <f t="shared" si="271"/>
        <v>|10200|10202|10205|</v>
      </c>
      <c r="AD2084" t="str">
        <f t="shared" si="272"/>
        <v>6 PINTURA UV</v>
      </c>
    </row>
    <row r="2085" spans="1:30" ht="24" customHeight="1" x14ac:dyDescent="0.35">
      <c r="A2085" s="35">
        <v>46209</v>
      </c>
      <c r="B2085" s="14" t="s">
        <v>3091</v>
      </c>
      <c r="C2085" s="14"/>
      <c r="D2085" s="14" t="s">
        <v>3057</v>
      </c>
      <c r="E2085" s="14" t="s">
        <v>3459</v>
      </c>
      <c r="F2085" s="14" t="s">
        <v>3460</v>
      </c>
      <c r="G2085" s="14" t="s">
        <v>3057</v>
      </c>
      <c r="H2085" s="14" t="s">
        <v>3057</v>
      </c>
      <c r="I2085" s="9" t="s">
        <v>3057</v>
      </c>
      <c r="J2085" s="9">
        <v>2</v>
      </c>
      <c r="K2085" s="14">
        <f>IF($E2085="","",IFERROR(INDEX('01_Cad_Pecas'!$H$2:$H$5000,MATCH($E2085,'01_Cad_Pecas'!$D$2:$D$5000,0)),IFERROR(INDEX('01_Cad_Pecas'!$H$2:$H$5000,MATCH(VALUE($E2085),'01_Cad_Pecas'!$D$2:$D$5000,0)),"")))</f>
        <v>3</v>
      </c>
      <c r="L2085" s="14">
        <f>IF($E2085="","",IFERROR(INDEX('01_Cad_Pecas'!$I$2:$I$5000,MATCH($E2085,'01_Cad_Pecas'!$D$2:$D$5000,0)),IFERROR(INDEX('01_Cad_Pecas'!$I$2:$I$5000,MATCH(VALUE($E2085),'01_Cad_Pecas'!$D$2:$D$5000,0)),"")))</f>
        <v>6.7799999999999999E-2</v>
      </c>
      <c r="M2085" s="14">
        <f t="shared" si="268"/>
        <v>3.1356000000000002</v>
      </c>
      <c r="N2085" s="14">
        <v>46209</v>
      </c>
      <c r="O2085" s="14">
        <v>2</v>
      </c>
      <c r="P2085" s="14"/>
      <c r="Q2085" s="14"/>
      <c r="R2085" s="14"/>
      <c r="S2085" s="14"/>
      <c r="T2085" s="14">
        <f t="shared" si="269"/>
        <v>1</v>
      </c>
      <c r="U2085" s="14" t="s">
        <v>36</v>
      </c>
      <c r="V2085" s="14"/>
      <c r="W2085" s="14"/>
      <c r="X2085" s="14"/>
      <c r="Y2085" s="14"/>
      <c r="Z2085" s="14"/>
      <c r="AA2085" s="11"/>
      <c r="AB2085" s="14" t="str">
        <f t="shared" si="270"/>
        <v>10200,10202,10205|6 PINTURA UV</v>
      </c>
      <c r="AC2085" t="str">
        <f t="shared" si="271"/>
        <v>|10200|10202|10205|</v>
      </c>
      <c r="AD2085" t="str">
        <f t="shared" si="272"/>
        <v>6 PINTURA UV</v>
      </c>
    </row>
    <row r="2086" spans="1:30" ht="24" customHeight="1" x14ac:dyDescent="0.35">
      <c r="A2086" s="35">
        <v>46209</v>
      </c>
      <c r="B2086" s="14" t="s">
        <v>3091</v>
      </c>
      <c r="C2086" s="14"/>
      <c r="D2086" s="14" t="s">
        <v>3057</v>
      </c>
      <c r="E2086" s="14" t="s">
        <v>3461</v>
      </c>
      <c r="F2086" s="14" t="s">
        <v>3462</v>
      </c>
      <c r="G2086" s="14" t="s">
        <v>3057</v>
      </c>
      <c r="H2086" s="14" t="s">
        <v>3057</v>
      </c>
      <c r="I2086" s="9" t="s">
        <v>3057</v>
      </c>
      <c r="J2086" s="9">
        <v>2</v>
      </c>
      <c r="K2086" s="14">
        <f>IF($E2086="","",IFERROR(INDEX('01_Cad_Pecas'!$H$2:$H$5000,MATCH($E2086,'01_Cad_Pecas'!$D$2:$D$5000,0)),IFERROR(INDEX('01_Cad_Pecas'!$H$2:$H$5000,MATCH(VALUE($E2086),'01_Cad_Pecas'!$D$2:$D$5000,0)),"")))</f>
        <v>3</v>
      </c>
      <c r="L2086" s="14">
        <f>IF($E2086="","",IFERROR(INDEX('01_Cad_Pecas'!$I$2:$I$5000,MATCH($E2086,'01_Cad_Pecas'!$D$2:$D$5000,0)),IFERROR(INDEX('01_Cad_Pecas'!$I$2:$I$5000,MATCH(VALUE($E2086),'01_Cad_Pecas'!$D$2:$D$5000,0)),"")))</f>
        <v>6.7799999999999999E-2</v>
      </c>
      <c r="M2086" s="14">
        <f t="shared" si="268"/>
        <v>3.1356000000000002</v>
      </c>
      <c r="N2086" s="14">
        <v>46209</v>
      </c>
      <c r="O2086" s="14">
        <v>2</v>
      </c>
      <c r="P2086" s="14"/>
      <c r="Q2086" s="14"/>
      <c r="R2086" s="14"/>
      <c r="S2086" s="14"/>
      <c r="T2086" s="14">
        <f t="shared" si="269"/>
        <v>1</v>
      </c>
      <c r="U2086" s="14" t="s">
        <v>36</v>
      </c>
      <c r="V2086" s="14"/>
      <c r="W2086" s="14"/>
      <c r="X2086" s="14"/>
      <c r="Y2086" s="14"/>
      <c r="Z2086" s="14"/>
      <c r="AA2086" s="11"/>
      <c r="AB2086" s="14" t="str">
        <f t="shared" si="270"/>
        <v>10200,10202,10205|6 PINTURA UV</v>
      </c>
      <c r="AC2086" t="str">
        <f t="shared" si="271"/>
        <v>|10200|10202|10205|</v>
      </c>
      <c r="AD2086" t="str">
        <f t="shared" si="272"/>
        <v>6 PINTURA UV</v>
      </c>
    </row>
    <row r="2087" spans="1:30" ht="24" customHeight="1" x14ac:dyDescent="0.35">
      <c r="A2087" s="35">
        <v>46209</v>
      </c>
      <c r="B2087" s="14" t="s">
        <v>3091</v>
      </c>
      <c r="C2087" s="14"/>
      <c r="D2087" s="14" t="s">
        <v>3057</v>
      </c>
      <c r="E2087" s="14" t="s">
        <v>3463</v>
      </c>
      <c r="F2087" s="14" t="s">
        <v>3464</v>
      </c>
      <c r="G2087" s="14" t="s">
        <v>3057</v>
      </c>
      <c r="H2087" s="14" t="s">
        <v>3057</v>
      </c>
      <c r="I2087" s="9" t="s">
        <v>3057</v>
      </c>
      <c r="J2087" s="9">
        <v>2</v>
      </c>
      <c r="K2087" s="14">
        <f>IF($E2087="","",IFERROR(INDEX('01_Cad_Pecas'!$H$2:$H$5000,MATCH($E2087,'01_Cad_Pecas'!$D$2:$D$5000,0)),IFERROR(INDEX('01_Cad_Pecas'!$H$2:$H$5000,MATCH(VALUE($E2087),'01_Cad_Pecas'!$D$2:$D$5000,0)),"")))</f>
        <v>3</v>
      </c>
      <c r="L2087" s="14">
        <f>IF($E2087="","",IFERROR(INDEX('01_Cad_Pecas'!$I$2:$I$5000,MATCH($E2087,'01_Cad_Pecas'!$D$2:$D$5000,0)),IFERROR(INDEX('01_Cad_Pecas'!$I$2:$I$5000,MATCH(VALUE($E2087),'01_Cad_Pecas'!$D$2:$D$5000,0)),"")))</f>
        <v>6.7799999999999999E-2</v>
      </c>
      <c r="M2087" s="14">
        <f t="shared" si="268"/>
        <v>3.1356000000000002</v>
      </c>
      <c r="N2087" s="14">
        <v>46209</v>
      </c>
      <c r="O2087" s="14">
        <v>2</v>
      </c>
      <c r="P2087" s="14"/>
      <c r="Q2087" s="14"/>
      <c r="R2087" s="14"/>
      <c r="S2087" s="14"/>
      <c r="T2087" s="14">
        <f t="shared" si="269"/>
        <v>1</v>
      </c>
      <c r="U2087" s="14" t="s">
        <v>36</v>
      </c>
      <c r="V2087" s="14"/>
      <c r="W2087" s="14"/>
      <c r="X2087" s="14"/>
      <c r="Y2087" s="14"/>
      <c r="Z2087" s="14"/>
      <c r="AA2087" s="11"/>
      <c r="AB2087" s="14" t="str">
        <f t="shared" si="270"/>
        <v>10200,10202,10205|6 PINTURA UV</v>
      </c>
      <c r="AC2087" t="str">
        <f t="shared" si="271"/>
        <v>|10200|10202|10205|</v>
      </c>
      <c r="AD2087" t="str">
        <f t="shared" si="272"/>
        <v>6 PINTURA UV</v>
      </c>
    </row>
    <row r="2088" spans="1:30" ht="24" customHeight="1" x14ac:dyDescent="0.35">
      <c r="A2088" s="35">
        <v>46209</v>
      </c>
      <c r="B2088" s="14" t="s">
        <v>3091</v>
      </c>
      <c r="C2088" s="14"/>
      <c r="D2088" s="14" t="s">
        <v>3057</v>
      </c>
      <c r="E2088" s="14" t="s">
        <v>3465</v>
      </c>
      <c r="F2088" s="14" t="s">
        <v>2931</v>
      </c>
      <c r="G2088" s="14" t="s">
        <v>3057</v>
      </c>
      <c r="H2088" s="14" t="s">
        <v>3057</v>
      </c>
      <c r="I2088" s="9" t="s">
        <v>3057</v>
      </c>
      <c r="J2088" s="9">
        <v>4</v>
      </c>
      <c r="K2088" s="14">
        <f>IF($E2088="","",IFERROR(INDEX('01_Cad_Pecas'!$H$2:$H$5000,MATCH($E2088,'01_Cad_Pecas'!$D$2:$D$5000,0)),IFERROR(INDEX('01_Cad_Pecas'!$H$2:$H$5000,MATCH(VALUE($E2088),'01_Cad_Pecas'!$D$2:$D$5000,0)),"")))</f>
        <v>3</v>
      </c>
      <c r="L2088" s="14">
        <f>IF($E2088="","",IFERROR(INDEX('01_Cad_Pecas'!$I$2:$I$5000,MATCH($E2088,'01_Cad_Pecas'!$D$2:$D$5000,0)),IFERROR(INDEX('01_Cad_Pecas'!$I$2:$I$5000,MATCH(VALUE($E2088),'01_Cad_Pecas'!$D$2:$D$5000,0)),"")))</f>
        <v>6.7799999999999999E-2</v>
      </c>
      <c r="M2088" s="14">
        <f t="shared" si="268"/>
        <v>3.2711999999999999</v>
      </c>
      <c r="N2088" s="14">
        <v>46209</v>
      </c>
      <c r="O2088" s="14">
        <v>4</v>
      </c>
      <c r="P2088" s="14"/>
      <c r="Q2088" s="14"/>
      <c r="R2088" s="14"/>
      <c r="S2088" s="14"/>
      <c r="T2088" s="14">
        <f t="shared" si="269"/>
        <v>1</v>
      </c>
      <c r="U2088" s="14" t="s">
        <v>36</v>
      </c>
      <c r="V2088" s="14"/>
      <c r="W2088" s="14"/>
      <c r="X2088" s="14"/>
      <c r="Y2088" s="14"/>
      <c r="Z2088" s="14"/>
      <c r="AA2088" s="11"/>
      <c r="AB2088" s="14" t="str">
        <f t="shared" si="270"/>
        <v>10200,10202,10205|6 PINTURA UV</v>
      </c>
      <c r="AC2088" t="str">
        <f t="shared" si="271"/>
        <v>|10200|10202|10205|</v>
      </c>
      <c r="AD2088" t="str">
        <f t="shared" si="272"/>
        <v>6 PINTURA UV</v>
      </c>
    </row>
    <row r="2089" spans="1:30" ht="24" customHeight="1" x14ac:dyDescent="0.35">
      <c r="A2089" s="35">
        <v>46209</v>
      </c>
      <c r="B2089" s="14" t="s">
        <v>3091</v>
      </c>
      <c r="C2089" s="14"/>
      <c r="D2089" s="14" t="s">
        <v>3057</v>
      </c>
      <c r="E2089" s="14" t="s">
        <v>3411</v>
      </c>
      <c r="F2089" s="14" t="s">
        <v>3190</v>
      </c>
      <c r="G2089" s="14" t="s">
        <v>3057</v>
      </c>
      <c r="H2089" s="14" t="s">
        <v>3057</v>
      </c>
      <c r="I2089" s="9" t="s">
        <v>3057</v>
      </c>
      <c r="J2089" s="9">
        <v>24</v>
      </c>
      <c r="K2089" s="14">
        <f>IF($E2089="","",IFERROR(INDEX('01_Cad_Pecas'!$H$2:$H$5000,MATCH($E2089,'01_Cad_Pecas'!$D$2:$D$5000,0)),IFERROR(INDEX('01_Cad_Pecas'!$H$2:$H$5000,MATCH(VALUE($E2089),'01_Cad_Pecas'!$D$2:$D$5000,0)),"")))</f>
        <v>3</v>
      </c>
      <c r="L2089" s="14">
        <f>IF($E2089="","",IFERROR(INDEX('01_Cad_Pecas'!$I$2:$I$5000,MATCH($E2089,'01_Cad_Pecas'!$D$2:$D$5000,0)),IFERROR(INDEX('01_Cad_Pecas'!$I$2:$I$5000,MATCH(VALUE($E2089),'01_Cad_Pecas'!$D$2:$D$5000,0)),"")))</f>
        <v>6.7799999999999999E-2</v>
      </c>
      <c r="M2089" s="14">
        <f t="shared" si="268"/>
        <v>4.6272000000000002</v>
      </c>
      <c r="N2089" s="14">
        <v>46209</v>
      </c>
      <c r="O2089" s="14">
        <v>24</v>
      </c>
      <c r="P2089" s="14"/>
      <c r="Q2089" s="14"/>
      <c r="R2089" s="14"/>
      <c r="S2089" s="14"/>
      <c r="T2089" s="14">
        <f t="shared" si="269"/>
        <v>1</v>
      </c>
      <c r="U2089" s="14" t="s">
        <v>36</v>
      </c>
      <c r="V2089" s="14"/>
      <c r="W2089" s="14"/>
      <c r="X2089" s="14"/>
      <c r="Y2089" s="14"/>
      <c r="Z2089" s="14"/>
      <c r="AA2089" s="11"/>
      <c r="AB2089" s="14" t="str">
        <f t="shared" si="270"/>
        <v>10200,10202,10205|6 PINTURA UV</v>
      </c>
      <c r="AC2089" t="str">
        <f t="shared" si="271"/>
        <v>|10200|10202|10205|</v>
      </c>
      <c r="AD2089" t="str">
        <f t="shared" si="272"/>
        <v>6 PINTURA UV</v>
      </c>
    </row>
    <row r="2090" spans="1:30" ht="24" customHeight="1" x14ac:dyDescent="0.35">
      <c r="A2090" s="35">
        <v>46209</v>
      </c>
      <c r="B2090" s="14" t="s">
        <v>3091</v>
      </c>
      <c r="C2090" s="14"/>
      <c r="D2090" s="14" t="s">
        <v>3057</v>
      </c>
      <c r="E2090" s="14" t="s">
        <v>3412</v>
      </c>
      <c r="F2090" s="14" t="s">
        <v>3208</v>
      </c>
      <c r="G2090" s="14" t="s">
        <v>3057</v>
      </c>
      <c r="H2090" s="14" t="s">
        <v>3057</v>
      </c>
      <c r="I2090" s="9" t="s">
        <v>3057</v>
      </c>
      <c r="J2090" s="9">
        <v>24</v>
      </c>
      <c r="K2090" s="14">
        <f>IF($E2090="","",IFERROR(INDEX('01_Cad_Pecas'!$H$2:$H$5000,MATCH($E2090,'01_Cad_Pecas'!$D$2:$D$5000,0)),IFERROR(INDEX('01_Cad_Pecas'!$H$2:$H$5000,MATCH(VALUE($E2090),'01_Cad_Pecas'!$D$2:$D$5000,0)),"")))</f>
        <v>3</v>
      </c>
      <c r="L2090" s="14">
        <f>IF($E2090="","",IFERROR(INDEX('01_Cad_Pecas'!$I$2:$I$5000,MATCH($E2090,'01_Cad_Pecas'!$D$2:$D$5000,0)),IFERROR(INDEX('01_Cad_Pecas'!$I$2:$I$5000,MATCH(VALUE($E2090),'01_Cad_Pecas'!$D$2:$D$5000,0)),"")))</f>
        <v>6.7799999999999999E-2</v>
      </c>
      <c r="M2090" s="14">
        <f t="shared" si="268"/>
        <v>4.6272000000000002</v>
      </c>
      <c r="N2090" s="14">
        <v>46209</v>
      </c>
      <c r="O2090" s="14">
        <v>24</v>
      </c>
      <c r="P2090" s="14"/>
      <c r="Q2090" s="14"/>
      <c r="R2090" s="14"/>
      <c r="S2090" s="14"/>
      <c r="T2090" s="14">
        <f t="shared" si="269"/>
        <v>1</v>
      </c>
      <c r="U2090" s="14" t="s">
        <v>36</v>
      </c>
      <c r="V2090" s="14"/>
      <c r="W2090" s="14"/>
      <c r="X2090" s="14"/>
      <c r="Y2090" s="14"/>
      <c r="Z2090" s="14"/>
      <c r="AA2090" s="11"/>
      <c r="AB2090" s="14" t="str">
        <f t="shared" si="270"/>
        <v>10200,10202,10205|6 PINTURA UV</v>
      </c>
      <c r="AC2090" t="str">
        <f t="shared" si="271"/>
        <v>|10200|10202|10205|</v>
      </c>
      <c r="AD2090" t="str">
        <f t="shared" si="272"/>
        <v>6 PINTURA UV</v>
      </c>
    </row>
    <row r="2091" spans="1:30" ht="24" customHeight="1" x14ac:dyDescent="0.35">
      <c r="A2091" s="35">
        <v>46209</v>
      </c>
      <c r="B2091" s="14" t="s">
        <v>3091</v>
      </c>
      <c r="C2091" s="14"/>
      <c r="D2091" s="14" t="s">
        <v>3057</v>
      </c>
      <c r="E2091" s="14" t="s">
        <v>3413</v>
      </c>
      <c r="F2091" s="14" t="s">
        <v>3209</v>
      </c>
      <c r="G2091" s="14" t="s">
        <v>3057</v>
      </c>
      <c r="H2091" s="14" t="s">
        <v>3057</v>
      </c>
      <c r="I2091" s="9" t="s">
        <v>3057</v>
      </c>
      <c r="J2091" s="9">
        <v>12</v>
      </c>
      <c r="K2091" s="14">
        <f>IF($E2091="","",IFERROR(INDEX('01_Cad_Pecas'!$H$2:$H$5000,MATCH($E2091,'01_Cad_Pecas'!$D$2:$D$5000,0)),IFERROR(INDEX('01_Cad_Pecas'!$H$2:$H$5000,MATCH(VALUE($E2091),'01_Cad_Pecas'!$D$2:$D$5000,0)),"")))</f>
        <v>3</v>
      </c>
      <c r="L2091" s="14">
        <f>IF($E2091="","",IFERROR(INDEX('01_Cad_Pecas'!$I$2:$I$5000,MATCH($E2091,'01_Cad_Pecas'!$D$2:$D$5000,0)),IFERROR(INDEX('01_Cad_Pecas'!$I$2:$I$5000,MATCH(VALUE($E2091),'01_Cad_Pecas'!$D$2:$D$5000,0)),"")))</f>
        <v>6.7799999999999999E-2</v>
      </c>
      <c r="M2091" s="14">
        <f t="shared" si="268"/>
        <v>3.8136000000000001</v>
      </c>
      <c r="N2091" s="14">
        <v>46209</v>
      </c>
      <c r="O2091" s="14">
        <v>12</v>
      </c>
      <c r="P2091" s="14"/>
      <c r="Q2091" s="14"/>
      <c r="R2091" s="14"/>
      <c r="S2091" s="14"/>
      <c r="T2091" s="14">
        <f t="shared" si="269"/>
        <v>1</v>
      </c>
      <c r="U2091" s="14" t="s">
        <v>36</v>
      </c>
      <c r="V2091" s="14"/>
      <c r="W2091" s="14"/>
      <c r="X2091" s="14"/>
      <c r="Y2091" s="14"/>
      <c r="Z2091" s="14"/>
      <c r="AA2091" s="11"/>
      <c r="AB2091" s="14" t="str">
        <f t="shared" si="270"/>
        <v>10200,10202,10205|6 PINTURA UV</v>
      </c>
      <c r="AC2091" t="str">
        <f t="shared" si="271"/>
        <v>|10200|10202|10205|</v>
      </c>
      <c r="AD2091" t="str">
        <f t="shared" si="272"/>
        <v>6 PINTURA UV</v>
      </c>
    </row>
    <row r="2092" spans="1:30" ht="24" customHeight="1" x14ac:dyDescent="0.35">
      <c r="A2092" s="35">
        <v>46209</v>
      </c>
      <c r="B2092" s="14" t="s">
        <v>3091</v>
      </c>
      <c r="C2092" s="14"/>
      <c r="D2092" s="14" t="s">
        <v>3057</v>
      </c>
      <c r="E2092" s="14" t="s">
        <v>3499</v>
      </c>
      <c r="F2092" s="14" t="s">
        <v>3254</v>
      </c>
      <c r="G2092" s="14" t="s">
        <v>3057</v>
      </c>
      <c r="H2092" s="14" t="s">
        <v>3057</v>
      </c>
      <c r="I2092" s="9" t="s">
        <v>3057</v>
      </c>
      <c r="J2092" s="9">
        <v>12</v>
      </c>
      <c r="K2092" s="14">
        <f>IF($E2092="","",IFERROR(INDEX('01_Cad_Pecas'!$H$2:$H$5000,MATCH($E2092,'01_Cad_Pecas'!$D$2:$D$5000,0)),IFERROR(INDEX('01_Cad_Pecas'!$H$2:$H$5000,MATCH(VALUE($E2092),'01_Cad_Pecas'!$D$2:$D$5000,0)),"")))</f>
        <v>1.1000000000000001</v>
      </c>
      <c r="L2092" s="14">
        <f>IF($E2092="","",IFERROR(INDEX('01_Cad_Pecas'!$I$2:$I$5000,MATCH($E2092,'01_Cad_Pecas'!$D$2:$D$5000,0)),IFERROR(INDEX('01_Cad_Pecas'!$I$2:$I$5000,MATCH(VALUE($E2092),'01_Cad_Pecas'!$D$2:$D$5000,0)),"")))</f>
        <v>9.375E-2</v>
      </c>
      <c r="M2092" s="14">
        <f t="shared" si="268"/>
        <v>2.2250000000000001</v>
      </c>
      <c r="N2092" s="14">
        <v>46211</v>
      </c>
      <c r="O2092" s="14">
        <v>12</v>
      </c>
      <c r="P2092" s="14"/>
      <c r="Q2092" s="14"/>
      <c r="R2092" s="14"/>
      <c r="S2092" s="14"/>
      <c r="T2092" s="14">
        <f t="shared" si="269"/>
        <v>1</v>
      </c>
      <c r="U2092" s="14" t="s">
        <v>36</v>
      </c>
      <c r="V2092" s="14"/>
      <c r="W2092" s="14"/>
      <c r="X2092" s="14"/>
      <c r="Y2092" s="14"/>
      <c r="Z2092" s="14"/>
      <c r="AA2092" s="11"/>
      <c r="AB2092" s="14" t="str">
        <f t="shared" si="270"/>
        <v>10200,10202,10205|6 PINTURA UV</v>
      </c>
      <c r="AC2092" t="str">
        <f t="shared" si="271"/>
        <v>|10200|10202|10205|</v>
      </c>
      <c r="AD2092" t="str">
        <f t="shared" si="272"/>
        <v>6 PINTURA UV</v>
      </c>
    </row>
    <row r="2093" spans="1:30" ht="24" customHeight="1" x14ac:dyDescent="0.35">
      <c r="A2093" s="35">
        <v>46209</v>
      </c>
      <c r="B2093" s="14" t="s">
        <v>3091</v>
      </c>
      <c r="C2093" s="14"/>
      <c r="D2093" s="14" t="s">
        <v>3057</v>
      </c>
      <c r="E2093" s="14" t="s">
        <v>3500</v>
      </c>
      <c r="F2093" s="14" t="s">
        <v>3501</v>
      </c>
      <c r="G2093" s="14" t="s">
        <v>3057</v>
      </c>
      <c r="H2093" s="14" t="s">
        <v>3057</v>
      </c>
      <c r="I2093" s="9" t="s">
        <v>3057</v>
      </c>
      <c r="J2093" s="9">
        <v>8</v>
      </c>
      <c r="K2093" s="14">
        <f>IF($E2093="","",IFERROR(INDEX('01_Cad_Pecas'!$H$2:$H$5000,MATCH($E2093,'01_Cad_Pecas'!$D$2:$D$5000,0)),IFERROR(INDEX('01_Cad_Pecas'!$H$2:$H$5000,MATCH(VALUE($E2093),'01_Cad_Pecas'!$D$2:$D$5000,0)),"")))</f>
        <v>1.1000000000000001</v>
      </c>
      <c r="L2093" s="14">
        <f>IF($E2093="","",IFERROR(INDEX('01_Cad_Pecas'!$I$2:$I$5000,MATCH($E2093,'01_Cad_Pecas'!$D$2:$D$5000,0)),IFERROR(INDEX('01_Cad_Pecas'!$I$2:$I$5000,MATCH(VALUE($E2093),'01_Cad_Pecas'!$D$2:$D$5000,0)),"")))</f>
        <v>9.375E-2</v>
      </c>
      <c r="M2093" s="14">
        <f t="shared" si="268"/>
        <v>1.85</v>
      </c>
      <c r="N2093" s="14">
        <v>46211</v>
      </c>
      <c r="O2093" s="14">
        <v>8</v>
      </c>
      <c r="P2093" s="14"/>
      <c r="Q2093" s="14"/>
      <c r="R2093" s="14"/>
      <c r="S2093" s="14"/>
      <c r="T2093" s="14">
        <f t="shared" si="269"/>
        <v>1</v>
      </c>
      <c r="U2093" s="14" t="s">
        <v>36</v>
      </c>
      <c r="V2093" s="14"/>
      <c r="W2093" s="14"/>
      <c r="X2093" s="14"/>
      <c r="Y2093" s="14"/>
      <c r="Z2093" s="14"/>
      <c r="AA2093" s="11"/>
      <c r="AB2093" s="14" t="str">
        <f t="shared" si="270"/>
        <v>10200,10202,10205|6 PINTURA UV</v>
      </c>
      <c r="AC2093" t="str">
        <f t="shared" si="271"/>
        <v>|10200|10202|10205|</v>
      </c>
      <c r="AD2093" t="str">
        <f t="shared" si="272"/>
        <v>6 PINTURA UV</v>
      </c>
    </row>
    <row r="2094" spans="1:30" ht="24" customHeight="1" x14ac:dyDescent="0.35">
      <c r="A2094" s="35">
        <v>46209</v>
      </c>
      <c r="B2094" s="14" t="s">
        <v>3091</v>
      </c>
      <c r="C2094" s="14"/>
      <c r="D2094" s="14" t="s">
        <v>3057</v>
      </c>
      <c r="E2094" s="14" t="s">
        <v>3436</v>
      </c>
      <c r="F2094" s="14" t="s">
        <v>3437</v>
      </c>
      <c r="G2094" s="14" t="s">
        <v>3057</v>
      </c>
      <c r="H2094" s="14" t="s">
        <v>3057</v>
      </c>
      <c r="I2094" s="9" t="s">
        <v>3057</v>
      </c>
      <c r="J2094" s="9">
        <v>1</v>
      </c>
      <c r="K2094" s="14">
        <f>IF($E2094="","",IFERROR(INDEX('01_Cad_Pecas'!$H$2:$H$5000,MATCH($E2094,'01_Cad_Pecas'!$D$2:$D$5000,0)),IFERROR(INDEX('01_Cad_Pecas'!$H$2:$H$5000,MATCH(VALUE($E2094),'01_Cad_Pecas'!$D$2:$D$5000,0)),"")))</f>
        <v>5</v>
      </c>
      <c r="L2094" s="14">
        <f>IF($E2094="","",IFERROR(INDEX('01_Cad_Pecas'!$I$2:$I$5000,MATCH($E2094,'01_Cad_Pecas'!$D$2:$D$5000,0)),IFERROR(INDEX('01_Cad_Pecas'!$I$2:$I$5000,MATCH(VALUE($E2094),'01_Cad_Pecas'!$D$2:$D$5000,0)),"")))</f>
        <v>2.2400000000000002</v>
      </c>
      <c r="M2094" s="14">
        <f t="shared" si="268"/>
        <v>7.24</v>
      </c>
      <c r="N2094" s="14">
        <v>46211</v>
      </c>
      <c r="O2094" s="14">
        <v>1</v>
      </c>
      <c r="P2094" s="14"/>
      <c r="Q2094" s="14"/>
      <c r="R2094" s="14"/>
      <c r="S2094" s="14"/>
      <c r="T2094" s="14">
        <f t="shared" si="269"/>
        <v>1</v>
      </c>
      <c r="U2094" s="14" t="s">
        <v>36</v>
      </c>
      <c r="V2094" s="14"/>
      <c r="W2094" s="14"/>
      <c r="X2094" s="14"/>
      <c r="Y2094" s="14"/>
      <c r="Z2094" s="14"/>
      <c r="AA2094" s="11"/>
      <c r="AB2094" s="14" t="str">
        <f t="shared" si="270"/>
        <v>10200,10202,10205|6 PINTURA UV</v>
      </c>
      <c r="AC2094" t="str">
        <f t="shared" si="271"/>
        <v>|10200|10202|10205|</v>
      </c>
      <c r="AD2094" t="str">
        <f t="shared" si="272"/>
        <v>6 PINTURA UV</v>
      </c>
    </row>
    <row r="2095" spans="1:30" ht="24" customHeight="1" x14ac:dyDescent="0.35">
      <c r="A2095" s="35">
        <v>46209</v>
      </c>
      <c r="B2095" s="14" t="s">
        <v>3091</v>
      </c>
      <c r="C2095" s="14"/>
      <c r="D2095" s="14" t="s">
        <v>3057</v>
      </c>
      <c r="E2095" s="14" t="s">
        <v>3414</v>
      </c>
      <c r="F2095" s="14" t="s">
        <v>3415</v>
      </c>
      <c r="G2095" s="14" t="s">
        <v>3057</v>
      </c>
      <c r="H2095" s="14" t="s">
        <v>3057</v>
      </c>
      <c r="I2095" s="9" t="s">
        <v>3057</v>
      </c>
      <c r="J2095" s="9">
        <v>3</v>
      </c>
      <c r="K2095" s="14">
        <f>IF($E2095="","",IFERROR(INDEX('01_Cad_Pecas'!$H$2:$H$5000,MATCH($E2095,'01_Cad_Pecas'!$D$2:$D$5000,0)),IFERROR(INDEX('01_Cad_Pecas'!$H$2:$H$5000,MATCH(VALUE($E2095),'01_Cad_Pecas'!$D$2:$D$5000,0)),"")))</f>
        <v>5</v>
      </c>
      <c r="L2095" s="14">
        <f>IF($E2095="","",IFERROR(INDEX('01_Cad_Pecas'!$I$2:$I$5000,MATCH($E2095,'01_Cad_Pecas'!$D$2:$D$5000,0)),IFERROR(INDEX('01_Cad_Pecas'!$I$2:$I$5000,MATCH(VALUE($E2095),'01_Cad_Pecas'!$D$2:$D$5000,0)),"")))</f>
        <v>2.2400000000000002</v>
      </c>
      <c r="M2095" s="14">
        <f t="shared" si="268"/>
        <v>11.72</v>
      </c>
      <c r="N2095" s="14">
        <v>46211</v>
      </c>
      <c r="O2095" s="14">
        <v>3</v>
      </c>
      <c r="P2095" s="14"/>
      <c r="Q2095" s="14"/>
      <c r="R2095" s="14"/>
      <c r="S2095" s="14"/>
      <c r="T2095" s="14">
        <f t="shared" si="269"/>
        <v>1</v>
      </c>
      <c r="U2095" s="14" t="s">
        <v>36</v>
      </c>
      <c r="V2095" s="14"/>
      <c r="W2095" s="14"/>
      <c r="X2095" s="14"/>
      <c r="Y2095" s="14"/>
      <c r="Z2095" s="14"/>
      <c r="AA2095" s="11"/>
      <c r="AB2095" s="14" t="str">
        <f t="shared" si="270"/>
        <v>10200,10202,10205|6 PINTURA UV</v>
      </c>
      <c r="AC2095" t="str">
        <f t="shared" si="271"/>
        <v>|10200|10202|10205|</v>
      </c>
      <c r="AD2095" t="str">
        <f t="shared" si="272"/>
        <v>6 PINTURA UV</v>
      </c>
    </row>
    <row r="2096" spans="1:30" ht="24" customHeight="1" x14ac:dyDescent="0.35">
      <c r="A2096" s="35">
        <v>46209</v>
      </c>
      <c r="B2096" s="14" t="s">
        <v>3091</v>
      </c>
      <c r="C2096" s="14"/>
      <c r="D2096" s="14" t="s">
        <v>3057</v>
      </c>
      <c r="E2096" s="14" t="s">
        <v>3515</v>
      </c>
      <c r="F2096" s="14" t="s">
        <v>3255</v>
      </c>
      <c r="G2096" s="14" t="s">
        <v>3057</v>
      </c>
      <c r="H2096" s="14" t="s">
        <v>3057</v>
      </c>
      <c r="I2096" s="9" t="s">
        <v>3057</v>
      </c>
      <c r="J2096" s="9">
        <v>4</v>
      </c>
      <c r="K2096" s="14">
        <f>IF($E2096="","",IFERROR(INDEX('01_Cad_Pecas'!$H$2:$H$5000,MATCH($E2096,'01_Cad_Pecas'!$D$2:$D$5000,0)),IFERROR(INDEX('01_Cad_Pecas'!$H$2:$H$5000,MATCH(VALUE($E2096),'01_Cad_Pecas'!$D$2:$D$5000,0)),"")))</f>
        <v>1.1000000000000001</v>
      </c>
      <c r="L2096" s="14">
        <f>IF($E2096="","",IFERROR(INDEX('01_Cad_Pecas'!$I$2:$I$5000,MATCH($E2096,'01_Cad_Pecas'!$D$2:$D$5000,0)),IFERROR(INDEX('01_Cad_Pecas'!$I$2:$I$5000,MATCH(VALUE($E2096),'01_Cad_Pecas'!$D$2:$D$5000,0)),"")))</f>
        <v>9.375E-2</v>
      </c>
      <c r="M2096" s="14">
        <f t="shared" si="268"/>
        <v>1.4750000000000001</v>
      </c>
      <c r="N2096" s="14">
        <v>46211</v>
      </c>
      <c r="O2096" s="14">
        <v>4</v>
      </c>
      <c r="P2096" s="14"/>
      <c r="Q2096" s="14"/>
      <c r="R2096" s="14"/>
      <c r="S2096" s="14"/>
      <c r="T2096" s="14">
        <f t="shared" si="269"/>
        <v>1</v>
      </c>
      <c r="U2096" s="14" t="s">
        <v>36</v>
      </c>
      <c r="V2096" s="14"/>
      <c r="W2096" s="14"/>
      <c r="X2096" s="14"/>
      <c r="Y2096" s="14"/>
      <c r="Z2096" s="14"/>
      <c r="AA2096" s="11"/>
      <c r="AB2096" s="14" t="str">
        <f t="shared" si="270"/>
        <v>10200,10202,10205|6 PINTURA UV</v>
      </c>
      <c r="AC2096" t="str">
        <f t="shared" si="271"/>
        <v>|10200|10202|10205|</v>
      </c>
      <c r="AD2096" t="str">
        <f t="shared" si="272"/>
        <v>6 PINTURA UV</v>
      </c>
    </row>
    <row r="2097" spans="1:30" ht="24" customHeight="1" x14ac:dyDescent="0.35">
      <c r="A2097" s="35">
        <v>46209</v>
      </c>
      <c r="B2097" s="14" t="s">
        <v>3091</v>
      </c>
      <c r="C2097" s="14"/>
      <c r="D2097" s="14" t="s">
        <v>3057</v>
      </c>
      <c r="E2097" s="14" t="s">
        <v>3451</v>
      </c>
      <c r="F2097" s="14" t="s">
        <v>3452</v>
      </c>
      <c r="G2097" s="14" t="s">
        <v>3057</v>
      </c>
      <c r="H2097" s="14" t="s">
        <v>3057</v>
      </c>
      <c r="I2097" s="9" t="s">
        <v>3057</v>
      </c>
      <c r="J2097" s="9">
        <v>1</v>
      </c>
      <c r="K2097" s="14">
        <f>IF($E2097="","",IFERROR(INDEX('01_Cad_Pecas'!$H$2:$H$5000,MATCH($E2097,'01_Cad_Pecas'!$D$2:$D$5000,0)),IFERROR(INDEX('01_Cad_Pecas'!$H$2:$H$5000,MATCH(VALUE($E2097),'01_Cad_Pecas'!$D$2:$D$5000,0)),"")))</f>
        <v>5</v>
      </c>
      <c r="L2097" s="14">
        <f>IF($E2097="","",IFERROR(INDEX('01_Cad_Pecas'!$I$2:$I$5000,MATCH($E2097,'01_Cad_Pecas'!$D$2:$D$5000,0)),IFERROR(INDEX('01_Cad_Pecas'!$I$2:$I$5000,MATCH(VALUE($E2097),'01_Cad_Pecas'!$D$2:$D$5000,0)),"")))</f>
        <v>2.2400000000000002</v>
      </c>
      <c r="M2097" s="14">
        <f t="shared" si="268"/>
        <v>7.24</v>
      </c>
      <c r="N2097" s="14">
        <v>46211</v>
      </c>
      <c r="O2097" s="14">
        <v>1</v>
      </c>
      <c r="P2097" s="14"/>
      <c r="Q2097" s="14"/>
      <c r="R2097" s="14"/>
      <c r="S2097" s="14"/>
      <c r="T2097" s="14">
        <f t="shared" si="269"/>
        <v>1</v>
      </c>
      <c r="U2097" s="14" t="s">
        <v>36</v>
      </c>
      <c r="V2097" s="14"/>
      <c r="W2097" s="14"/>
      <c r="X2097" s="14"/>
      <c r="Y2097" s="14"/>
      <c r="Z2097" s="14"/>
      <c r="AA2097" s="11"/>
      <c r="AB2097" s="14" t="str">
        <f t="shared" si="270"/>
        <v>10200,10202,10205|6 PINTURA UV</v>
      </c>
      <c r="AC2097" t="str">
        <f t="shared" si="271"/>
        <v>|10200|10202|10205|</v>
      </c>
      <c r="AD2097" t="str">
        <f t="shared" si="272"/>
        <v>6 PINTURA UV</v>
      </c>
    </row>
    <row r="2098" spans="1:30" ht="24" customHeight="1" x14ac:dyDescent="0.35">
      <c r="A2098" s="35">
        <v>46209</v>
      </c>
      <c r="B2098" s="14" t="s">
        <v>3091</v>
      </c>
      <c r="C2098" s="14"/>
      <c r="D2098" s="14" t="s">
        <v>3057</v>
      </c>
      <c r="E2098" s="14" t="s">
        <v>3453</v>
      </c>
      <c r="F2098" s="14" t="s">
        <v>3210</v>
      </c>
      <c r="G2098" s="14" t="s">
        <v>3057</v>
      </c>
      <c r="H2098" s="14" t="s">
        <v>3057</v>
      </c>
      <c r="I2098" s="9" t="s">
        <v>3057</v>
      </c>
      <c r="J2098" s="9">
        <v>1</v>
      </c>
      <c r="K2098" s="14">
        <f>IF($E2098="","",IFERROR(INDEX('01_Cad_Pecas'!$H$2:$H$5000,MATCH($E2098,'01_Cad_Pecas'!$D$2:$D$5000,0)),IFERROR(INDEX('01_Cad_Pecas'!$H$2:$H$5000,MATCH(VALUE($E2098),'01_Cad_Pecas'!$D$2:$D$5000,0)),"")))</f>
        <v>5</v>
      </c>
      <c r="L2098" s="14">
        <f>IF($E2098="","",IFERROR(INDEX('01_Cad_Pecas'!$I$2:$I$5000,MATCH($E2098,'01_Cad_Pecas'!$D$2:$D$5000,0)),IFERROR(INDEX('01_Cad_Pecas'!$I$2:$I$5000,MATCH(VALUE($E2098),'01_Cad_Pecas'!$D$2:$D$5000,0)),"")))</f>
        <v>2.2400000000000002</v>
      </c>
      <c r="M2098" s="14">
        <f t="shared" si="268"/>
        <v>7.24</v>
      </c>
      <c r="N2098" s="14">
        <v>46211</v>
      </c>
      <c r="O2098" s="14">
        <v>1</v>
      </c>
      <c r="P2098" s="14"/>
      <c r="Q2098" s="14"/>
      <c r="R2098" s="14"/>
      <c r="S2098" s="14"/>
      <c r="T2098" s="14">
        <f t="shared" si="269"/>
        <v>1</v>
      </c>
      <c r="U2098" s="14" t="s">
        <v>36</v>
      </c>
      <c r="V2098" s="14"/>
      <c r="W2098" s="14"/>
      <c r="X2098" s="14"/>
      <c r="Y2098" s="14"/>
      <c r="Z2098" s="14"/>
      <c r="AA2098" s="11"/>
      <c r="AB2098" s="14" t="str">
        <f t="shared" si="270"/>
        <v>10200,10202,10205|6 PINTURA UV</v>
      </c>
      <c r="AC2098" t="str">
        <f t="shared" si="271"/>
        <v>|10200|10202|10205|</v>
      </c>
      <c r="AD2098" t="str">
        <f t="shared" si="272"/>
        <v>6 PINTURA UV</v>
      </c>
    </row>
    <row r="2099" spans="1:30" ht="24" customHeight="1" x14ac:dyDescent="0.35">
      <c r="A2099" s="35">
        <v>46209</v>
      </c>
      <c r="B2099" s="14" t="s">
        <v>3091</v>
      </c>
      <c r="C2099" s="14"/>
      <c r="D2099" s="14" t="s">
        <v>3057</v>
      </c>
      <c r="E2099" s="14" t="s">
        <v>3454</v>
      </c>
      <c r="F2099" s="14" t="s">
        <v>3194</v>
      </c>
      <c r="G2099" s="14" t="s">
        <v>3057</v>
      </c>
      <c r="H2099" s="14" t="s">
        <v>3057</v>
      </c>
      <c r="I2099" s="9" t="s">
        <v>3057</v>
      </c>
      <c r="J2099" s="9">
        <v>8</v>
      </c>
      <c r="K2099" s="14">
        <f>IF($E2099="","",IFERROR(INDEX('01_Cad_Pecas'!$H$2:$H$5000,MATCH($E2099,'01_Cad_Pecas'!$D$2:$D$5000,0)),IFERROR(INDEX('01_Cad_Pecas'!$H$2:$H$5000,MATCH(VALUE($E2099),'01_Cad_Pecas'!$D$2:$D$5000,0)),"")))</f>
        <v>1.1000000000000001</v>
      </c>
      <c r="L2099" s="14">
        <f>IF($E2099="","",IFERROR(INDEX('01_Cad_Pecas'!$I$2:$I$5000,MATCH($E2099,'01_Cad_Pecas'!$D$2:$D$5000,0)),IFERROR(INDEX('01_Cad_Pecas'!$I$2:$I$5000,MATCH(VALUE($E2099),'01_Cad_Pecas'!$D$2:$D$5000,0)),"")))</f>
        <v>9.375E-2</v>
      </c>
      <c r="M2099" s="14">
        <f t="shared" si="268"/>
        <v>1.85</v>
      </c>
      <c r="N2099" s="14">
        <v>46211</v>
      </c>
      <c r="O2099" s="14">
        <v>8</v>
      </c>
      <c r="P2099" s="14"/>
      <c r="Q2099" s="14"/>
      <c r="R2099" s="14"/>
      <c r="S2099" s="14"/>
      <c r="T2099" s="14">
        <f t="shared" si="269"/>
        <v>1</v>
      </c>
      <c r="U2099" s="14" t="s">
        <v>36</v>
      </c>
      <c r="V2099" s="14"/>
      <c r="W2099" s="14"/>
      <c r="X2099" s="14"/>
      <c r="Y2099" s="14"/>
      <c r="Z2099" s="14"/>
      <c r="AA2099" s="11"/>
      <c r="AB2099" s="14" t="str">
        <f t="shared" si="270"/>
        <v>10200,10202,10205|6 PINTURA UV</v>
      </c>
      <c r="AC2099" t="str">
        <f t="shared" si="271"/>
        <v>|10200|10202|10205|</v>
      </c>
      <c r="AD2099" t="str">
        <f t="shared" si="272"/>
        <v>6 PINTURA UV</v>
      </c>
    </row>
    <row r="2100" spans="1:30" ht="24" customHeight="1" x14ac:dyDescent="0.35">
      <c r="A2100" s="35">
        <v>46209</v>
      </c>
      <c r="B2100" s="14" t="s">
        <v>3091</v>
      </c>
      <c r="C2100" s="14"/>
      <c r="D2100" s="14" t="s">
        <v>3057</v>
      </c>
      <c r="E2100" s="14" t="s">
        <v>3455</v>
      </c>
      <c r="F2100" s="14" t="s">
        <v>3195</v>
      </c>
      <c r="G2100" s="14" t="s">
        <v>3057</v>
      </c>
      <c r="H2100" s="14" t="s">
        <v>3057</v>
      </c>
      <c r="I2100" s="9" t="s">
        <v>3057</v>
      </c>
      <c r="J2100" s="9">
        <v>8</v>
      </c>
      <c r="K2100" s="14">
        <f>IF($E2100="","",IFERROR(INDEX('01_Cad_Pecas'!$H$2:$H$5000,MATCH($E2100,'01_Cad_Pecas'!$D$2:$D$5000,0)),IFERROR(INDEX('01_Cad_Pecas'!$H$2:$H$5000,MATCH(VALUE($E2100),'01_Cad_Pecas'!$D$2:$D$5000,0)),"")))</f>
        <v>1.1000000000000001</v>
      </c>
      <c r="L2100" s="14">
        <f>IF($E2100="","",IFERROR(INDEX('01_Cad_Pecas'!$I$2:$I$5000,MATCH($E2100,'01_Cad_Pecas'!$D$2:$D$5000,0)),IFERROR(INDEX('01_Cad_Pecas'!$I$2:$I$5000,MATCH(VALUE($E2100),'01_Cad_Pecas'!$D$2:$D$5000,0)),"")))</f>
        <v>9.375E-2</v>
      </c>
      <c r="M2100" s="14">
        <f t="shared" si="268"/>
        <v>1.85</v>
      </c>
      <c r="N2100" s="14">
        <v>46211</v>
      </c>
      <c r="O2100" s="14">
        <v>8</v>
      </c>
      <c r="P2100" s="14"/>
      <c r="Q2100" s="14"/>
      <c r="R2100" s="14"/>
      <c r="S2100" s="14"/>
      <c r="T2100" s="14">
        <f t="shared" si="269"/>
        <v>1</v>
      </c>
      <c r="U2100" s="14" t="s">
        <v>36</v>
      </c>
      <c r="V2100" s="14"/>
      <c r="W2100" s="14"/>
      <c r="X2100" s="14"/>
      <c r="Y2100" s="14"/>
      <c r="Z2100" s="14"/>
      <c r="AA2100" s="11"/>
      <c r="AB2100" s="14" t="str">
        <f t="shared" si="270"/>
        <v>10200,10202,10205|6 PINTURA UV</v>
      </c>
      <c r="AC2100" t="str">
        <f t="shared" si="271"/>
        <v>|10200|10202|10205|</v>
      </c>
      <c r="AD2100" t="str">
        <f t="shared" si="272"/>
        <v>6 PINTURA UV</v>
      </c>
    </row>
    <row r="2101" spans="1:30" ht="24" customHeight="1" x14ac:dyDescent="0.35">
      <c r="A2101" s="35">
        <v>46209</v>
      </c>
      <c r="B2101" s="14" t="s">
        <v>3091</v>
      </c>
      <c r="C2101" s="14"/>
      <c r="D2101" s="14" t="s">
        <v>3057</v>
      </c>
      <c r="E2101" s="14" t="s">
        <v>3477</v>
      </c>
      <c r="F2101" s="14" t="s">
        <v>3478</v>
      </c>
      <c r="G2101" s="14" t="s">
        <v>3057</v>
      </c>
      <c r="H2101" s="14" t="s">
        <v>3057</v>
      </c>
      <c r="I2101" s="9" t="s">
        <v>3057</v>
      </c>
      <c r="J2101" s="9">
        <v>2</v>
      </c>
      <c r="K2101" s="14">
        <f>IF($E2101="","",IFERROR(INDEX('01_Cad_Pecas'!$H$2:$H$5000,MATCH($E2101,'01_Cad_Pecas'!$D$2:$D$5000,0)),IFERROR(INDEX('01_Cad_Pecas'!$H$2:$H$5000,MATCH(VALUE($E2101),'01_Cad_Pecas'!$D$2:$D$5000,0)),"")))</f>
        <v>2</v>
      </c>
      <c r="L2101" s="14">
        <f>IF($E2101="","",IFERROR(INDEX('01_Cad_Pecas'!$I$2:$I$5000,MATCH($E2101,'01_Cad_Pecas'!$D$2:$D$5000,0)),IFERROR(INDEX('01_Cad_Pecas'!$I$2:$I$5000,MATCH(VALUE($E2101),'01_Cad_Pecas'!$D$2:$D$5000,0)),"")))</f>
        <v>1.45</v>
      </c>
      <c r="M2101" s="14">
        <f t="shared" si="268"/>
        <v>4.9000000000000004</v>
      </c>
      <c r="N2101" s="14">
        <v>46211</v>
      </c>
      <c r="O2101" s="14">
        <v>2</v>
      </c>
      <c r="P2101" s="14"/>
      <c r="Q2101" s="14"/>
      <c r="R2101" s="14"/>
      <c r="S2101" s="14"/>
      <c r="T2101" s="14">
        <f t="shared" si="269"/>
        <v>1</v>
      </c>
      <c r="U2101" s="14" t="s">
        <v>36</v>
      </c>
      <c r="V2101" s="14"/>
      <c r="W2101" s="14"/>
      <c r="X2101" s="14"/>
      <c r="Y2101" s="14"/>
      <c r="Z2101" s="14"/>
      <c r="AA2101" s="11"/>
      <c r="AB2101" s="14" t="str">
        <f t="shared" si="270"/>
        <v>10200,10202,10205|6 PINTURA UV</v>
      </c>
      <c r="AC2101" t="str">
        <f t="shared" si="271"/>
        <v>|10200|10202|10205|</v>
      </c>
      <c r="AD2101" t="str">
        <f t="shared" si="272"/>
        <v>6 PINTURA UV</v>
      </c>
    </row>
    <row r="2102" spans="1:30" ht="24" customHeight="1" x14ac:dyDescent="0.35">
      <c r="A2102" s="35">
        <v>46209</v>
      </c>
      <c r="B2102" s="14" t="s">
        <v>3091</v>
      </c>
      <c r="C2102" s="14"/>
      <c r="D2102" s="14" t="s">
        <v>3057</v>
      </c>
      <c r="E2102" s="14" t="s">
        <v>3583</v>
      </c>
      <c r="F2102" s="14" t="s">
        <v>3163</v>
      </c>
      <c r="G2102" s="14" t="s">
        <v>3057</v>
      </c>
      <c r="H2102" s="14" t="s">
        <v>3057</v>
      </c>
      <c r="I2102" s="9" t="s">
        <v>3057</v>
      </c>
      <c r="J2102" s="9">
        <v>2</v>
      </c>
      <c r="K2102" s="14">
        <f>IF($E2102="","",IFERROR(INDEX('01_Cad_Pecas'!$H$2:$H$5000,MATCH($E2102,'01_Cad_Pecas'!$D$2:$D$5000,0)),IFERROR(INDEX('01_Cad_Pecas'!$H$2:$H$5000,MATCH(VALUE($E2102),'01_Cad_Pecas'!$D$2:$D$5000,0)),"")))</f>
        <v>7</v>
      </c>
      <c r="L2102" s="14">
        <f>IF($E2102="","",IFERROR(INDEX('01_Cad_Pecas'!$I$2:$I$5000,MATCH($E2102,'01_Cad_Pecas'!$D$2:$D$5000,0)),IFERROR(INDEX('01_Cad_Pecas'!$I$2:$I$5000,MATCH(VALUE($E2102),'01_Cad_Pecas'!$D$2:$D$5000,0)),"")))</f>
        <v>0.81</v>
      </c>
      <c r="M2102" s="14">
        <f t="shared" si="268"/>
        <v>8.620000000000001</v>
      </c>
      <c r="N2102" s="14">
        <v>46211</v>
      </c>
      <c r="O2102" s="14">
        <v>2</v>
      </c>
      <c r="P2102" s="14"/>
      <c r="Q2102" s="14"/>
      <c r="R2102" s="14"/>
      <c r="S2102" s="14"/>
      <c r="T2102" s="14">
        <f t="shared" si="269"/>
        <v>1</v>
      </c>
      <c r="U2102" s="14" t="s">
        <v>36</v>
      </c>
      <c r="V2102" s="14"/>
      <c r="W2102" s="14"/>
      <c r="X2102" s="14"/>
      <c r="Y2102" s="14"/>
      <c r="Z2102" s="14"/>
      <c r="AA2102" s="11"/>
      <c r="AB2102" s="14" t="str">
        <f t="shared" si="270"/>
        <v>10200,10202,10205|6 PINTURA UV</v>
      </c>
      <c r="AC2102" t="str">
        <f t="shared" si="271"/>
        <v>|10200|10202|10205|</v>
      </c>
      <c r="AD2102" t="str">
        <f t="shared" si="272"/>
        <v>6 PINTURA UV</v>
      </c>
    </row>
    <row r="2103" spans="1:30" ht="24" customHeight="1" x14ac:dyDescent="0.35">
      <c r="A2103" s="35">
        <v>46209</v>
      </c>
      <c r="B2103" s="14" t="s">
        <v>3091</v>
      </c>
      <c r="C2103" s="14"/>
      <c r="D2103" s="14" t="s">
        <v>3057</v>
      </c>
      <c r="E2103" s="14" t="s">
        <v>3466</v>
      </c>
      <c r="F2103" s="14" t="s">
        <v>3467</v>
      </c>
      <c r="G2103" s="14" t="s">
        <v>3057</v>
      </c>
      <c r="H2103" s="14" t="s">
        <v>3057</v>
      </c>
      <c r="I2103" s="9" t="s">
        <v>3057</v>
      </c>
      <c r="J2103" s="9">
        <v>4</v>
      </c>
      <c r="K2103" s="14">
        <f>IF($E2103="","",IFERROR(INDEX('01_Cad_Pecas'!$H$2:$H$5000,MATCH($E2103,'01_Cad_Pecas'!$D$2:$D$5000,0)),IFERROR(INDEX('01_Cad_Pecas'!$H$2:$H$5000,MATCH(VALUE($E2103),'01_Cad_Pecas'!$D$2:$D$5000,0)),"")))</f>
        <v>3</v>
      </c>
      <c r="L2103" s="14">
        <f>IF($E2103="","",IFERROR(INDEX('01_Cad_Pecas'!$I$2:$I$5000,MATCH($E2103,'01_Cad_Pecas'!$D$2:$D$5000,0)),IFERROR(INDEX('01_Cad_Pecas'!$I$2:$I$5000,MATCH(VALUE($E2103),'01_Cad_Pecas'!$D$2:$D$5000,0)),"")))</f>
        <v>6.7799999999999999E-2</v>
      </c>
      <c r="M2103" s="14">
        <f t="shared" si="268"/>
        <v>3.2711999999999999</v>
      </c>
      <c r="N2103" s="14">
        <v>46211</v>
      </c>
      <c r="O2103" s="14">
        <v>4</v>
      </c>
      <c r="P2103" s="14"/>
      <c r="Q2103" s="14"/>
      <c r="R2103" s="14"/>
      <c r="S2103" s="14"/>
      <c r="T2103" s="14">
        <f t="shared" si="269"/>
        <v>1</v>
      </c>
      <c r="U2103" s="14" t="s">
        <v>36</v>
      </c>
      <c r="V2103" s="14"/>
      <c r="W2103" s="14"/>
      <c r="X2103" s="14"/>
      <c r="Y2103" s="14"/>
      <c r="Z2103" s="14"/>
      <c r="AA2103" s="11"/>
      <c r="AB2103" s="14" t="str">
        <f t="shared" si="270"/>
        <v>10200,10202,10205|6 PINTURA UV</v>
      </c>
      <c r="AC2103" t="str">
        <f t="shared" si="271"/>
        <v>|10200|10202|10205|</v>
      </c>
      <c r="AD2103" t="str">
        <f t="shared" si="272"/>
        <v>6 PINTURA UV</v>
      </c>
    </row>
    <row r="2104" spans="1:30" ht="24" customHeight="1" x14ac:dyDescent="0.35">
      <c r="A2104" s="35">
        <v>46209</v>
      </c>
      <c r="B2104" s="14" t="s">
        <v>3091</v>
      </c>
      <c r="C2104" s="14"/>
      <c r="D2104" s="14" t="s">
        <v>3057</v>
      </c>
      <c r="E2104" s="14" t="s">
        <v>3468</v>
      </c>
      <c r="F2104" s="14" t="s">
        <v>3469</v>
      </c>
      <c r="G2104" s="14" t="s">
        <v>3057</v>
      </c>
      <c r="H2104" s="14" t="s">
        <v>3057</v>
      </c>
      <c r="I2104" s="9" t="s">
        <v>3057</v>
      </c>
      <c r="J2104" s="9">
        <v>4</v>
      </c>
      <c r="K2104" s="14">
        <f>IF($E2104="","",IFERROR(INDEX('01_Cad_Pecas'!$H$2:$H$5000,MATCH($E2104,'01_Cad_Pecas'!$D$2:$D$5000,0)),IFERROR(INDEX('01_Cad_Pecas'!$H$2:$H$5000,MATCH(VALUE($E2104),'01_Cad_Pecas'!$D$2:$D$5000,0)),"")))</f>
        <v>3</v>
      </c>
      <c r="L2104" s="14">
        <f>IF($E2104="","",IFERROR(INDEX('01_Cad_Pecas'!$I$2:$I$5000,MATCH($E2104,'01_Cad_Pecas'!$D$2:$D$5000,0)),IFERROR(INDEX('01_Cad_Pecas'!$I$2:$I$5000,MATCH(VALUE($E2104),'01_Cad_Pecas'!$D$2:$D$5000,0)),"")))</f>
        <v>6.7799999999999999E-2</v>
      </c>
      <c r="M2104" s="14">
        <f t="shared" si="268"/>
        <v>3.2711999999999999</v>
      </c>
      <c r="N2104" s="14">
        <v>46211</v>
      </c>
      <c r="O2104" s="14">
        <v>4</v>
      </c>
      <c r="P2104" s="14"/>
      <c r="Q2104" s="14"/>
      <c r="R2104" s="14"/>
      <c r="S2104" s="14"/>
      <c r="T2104" s="14">
        <f t="shared" si="269"/>
        <v>1</v>
      </c>
      <c r="U2104" s="14" t="s">
        <v>36</v>
      </c>
      <c r="V2104" s="14"/>
      <c r="W2104" s="14"/>
      <c r="X2104" s="14"/>
      <c r="Y2104" s="14"/>
      <c r="Z2104" s="14"/>
      <c r="AA2104" s="11"/>
      <c r="AB2104" s="14" t="str">
        <f t="shared" si="270"/>
        <v>10200,10202,10205|6 PINTURA UV</v>
      </c>
      <c r="AC2104" t="str">
        <f t="shared" si="271"/>
        <v>|10200|10202|10205|</v>
      </c>
      <c r="AD2104" t="str">
        <f t="shared" si="272"/>
        <v>6 PINTURA UV</v>
      </c>
    </row>
    <row r="2105" spans="1:30" ht="24" customHeight="1" x14ac:dyDescent="0.35">
      <c r="A2105" s="35">
        <v>46209</v>
      </c>
      <c r="B2105" s="14" t="s">
        <v>3091</v>
      </c>
      <c r="C2105" s="14"/>
      <c r="D2105" s="14" t="s">
        <v>3057</v>
      </c>
      <c r="E2105" s="14" t="s">
        <v>3474</v>
      </c>
      <c r="F2105" s="14" t="s">
        <v>2187</v>
      </c>
      <c r="G2105" s="14" t="s">
        <v>3057</v>
      </c>
      <c r="H2105" s="14" t="s">
        <v>3057</v>
      </c>
      <c r="I2105" s="9" t="s">
        <v>3057</v>
      </c>
      <c r="J2105" s="9">
        <v>5</v>
      </c>
      <c r="K2105" s="14">
        <f>IF($E2105="","",IFERROR(INDEX('01_Cad_Pecas'!$H$2:$H$5000,MATCH($E2105,'01_Cad_Pecas'!$D$2:$D$5000,0)),IFERROR(INDEX('01_Cad_Pecas'!$H$2:$H$5000,MATCH(VALUE($E2105),'01_Cad_Pecas'!$D$2:$D$5000,0)),"")))</f>
        <v>2</v>
      </c>
      <c r="L2105" s="14">
        <f>IF($E2105="","",IFERROR(INDEX('01_Cad_Pecas'!$I$2:$I$5000,MATCH($E2105,'01_Cad_Pecas'!$D$2:$D$5000,0)),IFERROR(INDEX('01_Cad_Pecas'!$I$2:$I$5000,MATCH(VALUE($E2105),'01_Cad_Pecas'!$D$2:$D$5000,0)),"")))</f>
        <v>1.45</v>
      </c>
      <c r="M2105" s="14">
        <f t="shared" si="268"/>
        <v>9.25</v>
      </c>
      <c r="N2105" s="14">
        <v>46211</v>
      </c>
      <c r="O2105" s="14">
        <v>5</v>
      </c>
      <c r="P2105" s="14"/>
      <c r="Q2105" s="14"/>
      <c r="R2105" s="14"/>
      <c r="S2105" s="14"/>
      <c r="T2105" s="14">
        <f t="shared" si="269"/>
        <v>1</v>
      </c>
      <c r="U2105" s="14" t="s">
        <v>36</v>
      </c>
      <c r="V2105" s="14"/>
      <c r="W2105" s="14"/>
      <c r="X2105" s="14"/>
      <c r="Y2105" s="14"/>
      <c r="Z2105" s="14"/>
      <c r="AA2105" s="11"/>
      <c r="AB2105" s="14" t="str">
        <f t="shared" si="270"/>
        <v>10200,10202,10205|6 PINTURA UV</v>
      </c>
      <c r="AC2105" t="str">
        <f t="shared" si="271"/>
        <v>|10200|10202|10205|</v>
      </c>
      <c r="AD2105" t="str">
        <f t="shared" si="272"/>
        <v>6 PINTURA UV</v>
      </c>
    </row>
    <row r="2106" spans="1:30" ht="24" customHeight="1" x14ac:dyDescent="0.35">
      <c r="A2106" s="35">
        <v>46209</v>
      </c>
      <c r="B2106" s="14" t="s">
        <v>3091</v>
      </c>
      <c r="C2106" s="14"/>
      <c r="D2106" s="14" t="s">
        <v>3057</v>
      </c>
      <c r="E2106" s="14" t="s">
        <v>3502</v>
      </c>
      <c r="F2106" s="14" t="s">
        <v>3503</v>
      </c>
      <c r="G2106" s="14" t="s">
        <v>3057</v>
      </c>
      <c r="H2106" s="14" t="s">
        <v>3057</v>
      </c>
      <c r="I2106" s="9" t="s">
        <v>3057</v>
      </c>
      <c r="J2106" s="9">
        <v>2</v>
      </c>
      <c r="K2106" s="14">
        <f>IF($E2106="","",IFERROR(INDEX('01_Cad_Pecas'!$H$2:$H$5000,MATCH($E2106,'01_Cad_Pecas'!$D$2:$D$5000,0)),IFERROR(INDEX('01_Cad_Pecas'!$H$2:$H$5000,MATCH(VALUE($E2106),'01_Cad_Pecas'!$D$2:$D$5000,0)),"")))</f>
        <v>7</v>
      </c>
      <c r="L2106" s="14">
        <f>IF($E2106="","",IFERROR(INDEX('01_Cad_Pecas'!$I$2:$I$5000,MATCH($E2106,'01_Cad_Pecas'!$D$2:$D$5000,0)),IFERROR(INDEX('01_Cad_Pecas'!$I$2:$I$5000,MATCH(VALUE($E2106),'01_Cad_Pecas'!$D$2:$D$5000,0)),"")))</f>
        <v>0.81</v>
      </c>
      <c r="M2106" s="14">
        <f t="shared" si="268"/>
        <v>8.620000000000001</v>
      </c>
      <c r="N2106" s="14">
        <v>46211</v>
      </c>
      <c r="O2106" s="14">
        <v>2</v>
      </c>
      <c r="P2106" s="14"/>
      <c r="Q2106" s="14"/>
      <c r="R2106" s="14"/>
      <c r="S2106" s="14"/>
      <c r="T2106" s="14">
        <f t="shared" si="269"/>
        <v>1</v>
      </c>
      <c r="U2106" s="14" t="s">
        <v>36</v>
      </c>
      <c r="V2106" s="14"/>
      <c r="W2106" s="14"/>
      <c r="X2106" s="14"/>
      <c r="Y2106" s="14"/>
      <c r="Z2106" s="14"/>
      <c r="AA2106" s="11"/>
      <c r="AB2106" s="14" t="str">
        <f t="shared" si="270"/>
        <v>10200,10202,10205|6 PINTURA UV</v>
      </c>
      <c r="AC2106" t="str">
        <f t="shared" si="271"/>
        <v>|10200|10202|10205|</v>
      </c>
      <c r="AD2106" t="str">
        <f t="shared" si="272"/>
        <v>6 PINTURA UV</v>
      </c>
    </row>
    <row r="2107" spans="1:30" ht="24" customHeight="1" x14ac:dyDescent="0.35">
      <c r="A2107" s="35">
        <v>46209</v>
      </c>
      <c r="B2107" s="14" t="s">
        <v>3091</v>
      </c>
      <c r="C2107" s="14"/>
      <c r="D2107" s="14" t="s">
        <v>3057</v>
      </c>
      <c r="E2107" s="14" t="s">
        <v>3504</v>
      </c>
      <c r="F2107" s="14" t="s">
        <v>3505</v>
      </c>
      <c r="G2107" s="14" t="s">
        <v>3057</v>
      </c>
      <c r="H2107" s="14" t="s">
        <v>3057</v>
      </c>
      <c r="I2107" s="9" t="s">
        <v>3057</v>
      </c>
      <c r="J2107" s="9">
        <v>1</v>
      </c>
      <c r="K2107" s="14">
        <f>IF($E2107="","",IFERROR(INDEX('01_Cad_Pecas'!$H$2:$H$5000,MATCH($E2107,'01_Cad_Pecas'!$D$2:$D$5000,0)),IFERROR(INDEX('01_Cad_Pecas'!$H$2:$H$5000,MATCH(VALUE($E2107),'01_Cad_Pecas'!$D$2:$D$5000,0)),"")))</f>
        <v>7</v>
      </c>
      <c r="L2107" s="14">
        <f>IF($E2107="","",IFERROR(INDEX('01_Cad_Pecas'!$I$2:$I$5000,MATCH($E2107,'01_Cad_Pecas'!$D$2:$D$5000,0)),IFERROR(INDEX('01_Cad_Pecas'!$I$2:$I$5000,MATCH(VALUE($E2107),'01_Cad_Pecas'!$D$2:$D$5000,0)),"")))</f>
        <v>0.81</v>
      </c>
      <c r="M2107" s="14">
        <f t="shared" si="268"/>
        <v>7.8100000000000005</v>
      </c>
      <c r="N2107" s="14">
        <v>46211</v>
      </c>
      <c r="O2107" s="14">
        <v>1</v>
      </c>
      <c r="P2107" s="14"/>
      <c r="Q2107" s="14"/>
      <c r="R2107" s="14"/>
      <c r="S2107" s="14"/>
      <c r="T2107" s="14">
        <f t="shared" si="269"/>
        <v>1</v>
      </c>
      <c r="U2107" s="14" t="s">
        <v>36</v>
      </c>
      <c r="V2107" s="14"/>
      <c r="W2107" s="14"/>
      <c r="X2107" s="14"/>
      <c r="Y2107" s="14"/>
      <c r="Z2107" s="14"/>
      <c r="AA2107" s="11"/>
      <c r="AB2107" s="14" t="str">
        <f t="shared" si="270"/>
        <v>10200,10202,10205|6 PINTURA UV</v>
      </c>
      <c r="AC2107" t="str">
        <f t="shared" si="271"/>
        <v>|10200|10202|10205|</v>
      </c>
      <c r="AD2107" t="str">
        <f t="shared" si="272"/>
        <v>6 PINTURA UV</v>
      </c>
    </row>
    <row r="2108" spans="1:30" ht="24" customHeight="1" x14ac:dyDescent="0.35">
      <c r="A2108" s="35">
        <v>46209</v>
      </c>
      <c r="B2108" s="14" t="s">
        <v>3091</v>
      </c>
      <c r="C2108" s="14"/>
      <c r="D2108" s="14" t="s">
        <v>3057</v>
      </c>
      <c r="E2108" s="14" t="s">
        <v>3475</v>
      </c>
      <c r="F2108" s="14" t="s">
        <v>3215</v>
      </c>
      <c r="G2108" s="14" t="s">
        <v>3057</v>
      </c>
      <c r="H2108" s="14" t="s">
        <v>3057</v>
      </c>
      <c r="I2108" s="9" t="s">
        <v>3057</v>
      </c>
      <c r="J2108" s="9">
        <v>6</v>
      </c>
      <c r="K2108" s="14">
        <f>IF($E2108="","",IFERROR(INDEX('01_Cad_Pecas'!$H$2:$H$5000,MATCH($E2108,'01_Cad_Pecas'!$D$2:$D$5000,0)),IFERROR(INDEX('01_Cad_Pecas'!$H$2:$H$5000,MATCH(VALUE($E2108),'01_Cad_Pecas'!$D$2:$D$5000,0)),"")))</f>
        <v>2</v>
      </c>
      <c r="L2108" s="14">
        <f>IF($E2108="","",IFERROR(INDEX('01_Cad_Pecas'!$I$2:$I$5000,MATCH($E2108,'01_Cad_Pecas'!$D$2:$D$5000,0)),IFERROR(INDEX('01_Cad_Pecas'!$I$2:$I$5000,MATCH(VALUE($E2108),'01_Cad_Pecas'!$D$2:$D$5000,0)),"")))</f>
        <v>1.45</v>
      </c>
      <c r="M2108" s="14">
        <f t="shared" si="268"/>
        <v>10.7</v>
      </c>
      <c r="N2108" s="14">
        <v>46211</v>
      </c>
      <c r="O2108" s="14">
        <v>6</v>
      </c>
      <c r="P2108" s="14"/>
      <c r="Q2108" s="14"/>
      <c r="R2108" s="14"/>
      <c r="S2108" s="14"/>
      <c r="T2108" s="14">
        <f t="shared" si="269"/>
        <v>1</v>
      </c>
      <c r="U2108" s="14" t="s">
        <v>36</v>
      </c>
      <c r="V2108" s="14"/>
      <c r="W2108" s="14"/>
      <c r="X2108" s="14"/>
      <c r="Y2108" s="14"/>
      <c r="Z2108" s="14"/>
      <c r="AA2108" s="11"/>
      <c r="AB2108" s="14" t="str">
        <f t="shared" si="270"/>
        <v>10200,10202,10205|6 PINTURA UV</v>
      </c>
      <c r="AC2108" t="str">
        <f t="shared" si="271"/>
        <v>|10200|10202|10205|</v>
      </c>
      <c r="AD2108" t="str">
        <f t="shared" si="272"/>
        <v>6 PINTURA UV</v>
      </c>
    </row>
    <row r="2109" spans="1:30" ht="24" customHeight="1" x14ac:dyDescent="0.35">
      <c r="A2109" s="35">
        <v>46209</v>
      </c>
      <c r="B2109" s="14" t="s">
        <v>3091</v>
      </c>
      <c r="C2109" s="14"/>
      <c r="D2109" s="14" t="s">
        <v>3057</v>
      </c>
      <c r="E2109" s="14" t="s">
        <v>3479</v>
      </c>
      <c r="F2109" s="14" t="s">
        <v>3217</v>
      </c>
      <c r="G2109" s="14" t="s">
        <v>3057</v>
      </c>
      <c r="H2109" s="14" t="s">
        <v>3057</v>
      </c>
      <c r="I2109" s="9" t="s">
        <v>3057</v>
      </c>
      <c r="J2109" s="9">
        <v>3</v>
      </c>
      <c r="K2109" s="14">
        <f>IF($E2109="","",IFERROR(INDEX('01_Cad_Pecas'!$H$2:$H$5000,MATCH($E2109,'01_Cad_Pecas'!$D$2:$D$5000,0)),IFERROR(INDEX('01_Cad_Pecas'!$H$2:$H$5000,MATCH(VALUE($E2109),'01_Cad_Pecas'!$D$2:$D$5000,0)),"")))</f>
        <v>2</v>
      </c>
      <c r="L2109" s="14">
        <f>IF($E2109="","",IFERROR(INDEX('01_Cad_Pecas'!$I$2:$I$5000,MATCH($E2109,'01_Cad_Pecas'!$D$2:$D$5000,0)),IFERROR(INDEX('01_Cad_Pecas'!$I$2:$I$5000,MATCH(VALUE($E2109),'01_Cad_Pecas'!$D$2:$D$5000,0)),"")))</f>
        <v>1.45</v>
      </c>
      <c r="M2109" s="14">
        <f t="shared" si="268"/>
        <v>6.35</v>
      </c>
      <c r="N2109" s="14">
        <v>46211</v>
      </c>
      <c r="O2109" s="14">
        <v>3</v>
      </c>
      <c r="P2109" s="14"/>
      <c r="Q2109" s="14"/>
      <c r="R2109" s="14"/>
      <c r="S2109" s="14"/>
      <c r="T2109" s="14">
        <f t="shared" si="269"/>
        <v>1</v>
      </c>
      <c r="U2109" s="14" t="s">
        <v>36</v>
      </c>
      <c r="V2109" s="14"/>
      <c r="W2109" s="14"/>
      <c r="X2109" s="14"/>
      <c r="Y2109" s="14"/>
      <c r="Z2109" s="14"/>
      <c r="AA2109" s="11"/>
      <c r="AB2109" s="14" t="str">
        <f t="shared" si="270"/>
        <v>10200,10202,10205|6 PINTURA UV</v>
      </c>
      <c r="AC2109" t="str">
        <f t="shared" si="271"/>
        <v>|10200|10202|10205|</v>
      </c>
      <c r="AD2109" t="str">
        <f t="shared" si="272"/>
        <v>6 PINTURA UV</v>
      </c>
    </row>
    <row r="2110" spans="1:30" ht="24" customHeight="1" x14ac:dyDescent="0.35">
      <c r="A2110" s="35">
        <v>46209</v>
      </c>
      <c r="B2110" s="14" t="s">
        <v>3091</v>
      </c>
      <c r="C2110" s="14"/>
      <c r="D2110" s="14" t="s">
        <v>3057</v>
      </c>
      <c r="E2110" s="14" t="s">
        <v>3476</v>
      </c>
      <c r="F2110" s="14" t="s">
        <v>3221</v>
      </c>
      <c r="G2110" s="14" t="s">
        <v>3057</v>
      </c>
      <c r="H2110" s="14" t="s">
        <v>3057</v>
      </c>
      <c r="I2110" s="9" t="s">
        <v>3057</v>
      </c>
      <c r="J2110" s="9">
        <v>1</v>
      </c>
      <c r="K2110" s="14">
        <f>IF($E2110="","",IFERROR(INDEX('01_Cad_Pecas'!$H$2:$H$5000,MATCH($E2110,'01_Cad_Pecas'!$D$2:$D$5000,0)),IFERROR(INDEX('01_Cad_Pecas'!$H$2:$H$5000,MATCH(VALUE($E2110),'01_Cad_Pecas'!$D$2:$D$5000,0)),"")))</f>
        <v>2</v>
      </c>
      <c r="L2110" s="14">
        <f>IF($E2110="","",IFERROR(INDEX('01_Cad_Pecas'!$I$2:$I$5000,MATCH($E2110,'01_Cad_Pecas'!$D$2:$D$5000,0)),IFERROR(INDEX('01_Cad_Pecas'!$I$2:$I$5000,MATCH(VALUE($E2110),'01_Cad_Pecas'!$D$2:$D$5000,0)),"")))</f>
        <v>1.45</v>
      </c>
      <c r="M2110" s="14">
        <f t="shared" si="268"/>
        <v>3.45</v>
      </c>
      <c r="N2110" s="14">
        <v>46211</v>
      </c>
      <c r="O2110" s="14">
        <v>1</v>
      </c>
      <c r="P2110" s="14"/>
      <c r="Q2110" s="14"/>
      <c r="R2110" s="14"/>
      <c r="S2110" s="14"/>
      <c r="T2110" s="14">
        <f t="shared" si="269"/>
        <v>1</v>
      </c>
      <c r="U2110" s="14" t="s">
        <v>36</v>
      </c>
      <c r="V2110" s="14"/>
      <c r="W2110" s="14"/>
      <c r="X2110" s="14"/>
      <c r="Y2110" s="14"/>
      <c r="Z2110" s="14"/>
      <c r="AA2110" s="11"/>
      <c r="AB2110" s="14" t="str">
        <f t="shared" si="270"/>
        <v>10200,10202,10205|6 PINTURA UV</v>
      </c>
      <c r="AC2110" t="str">
        <f t="shared" si="271"/>
        <v>|10200|10202|10205|</v>
      </c>
      <c r="AD2110" t="str">
        <f t="shared" si="272"/>
        <v>6 PINTURA UV</v>
      </c>
    </row>
    <row r="2111" spans="1:30" ht="24" customHeight="1" x14ac:dyDescent="0.35">
      <c r="A2111" s="35">
        <v>46209</v>
      </c>
      <c r="B2111" s="14" t="s">
        <v>3091</v>
      </c>
      <c r="C2111" s="14"/>
      <c r="D2111" s="14" t="s">
        <v>3057</v>
      </c>
      <c r="E2111" s="14" t="s">
        <v>3480</v>
      </c>
      <c r="F2111" s="14" t="s">
        <v>3218</v>
      </c>
      <c r="G2111" s="14" t="s">
        <v>3057</v>
      </c>
      <c r="H2111" s="14" t="s">
        <v>3057</v>
      </c>
      <c r="I2111" s="9" t="s">
        <v>3057</v>
      </c>
      <c r="J2111" s="9">
        <v>21</v>
      </c>
      <c r="K2111" s="14">
        <f>IF($E2111="","",IFERROR(INDEX('01_Cad_Pecas'!$H$2:$H$5000,MATCH($E2111,'01_Cad_Pecas'!$D$2:$D$5000,0)),IFERROR(INDEX('01_Cad_Pecas'!$H$2:$H$5000,MATCH(VALUE($E2111),'01_Cad_Pecas'!$D$2:$D$5000,0)),"")))</f>
        <v>2</v>
      </c>
      <c r="L2111" s="14">
        <f>IF($E2111="","",IFERROR(INDEX('01_Cad_Pecas'!$I$2:$I$5000,MATCH($E2111,'01_Cad_Pecas'!$D$2:$D$5000,0)),IFERROR(INDEX('01_Cad_Pecas'!$I$2:$I$5000,MATCH(VALUE($E2111),'01_Cad_Pecas'!$D$2:$D$5000,0)),"")))</f>
        <v>1.45</v>
      </c>
      <c r="M2111" s="14">
        <f t="shared" si="268"/>
        <v>32.450000000000003</v>
      </c>
      <c r="N2111" s="14">
        <v>46211</v>
      </c>
      <c r="O2111" s="14">
        <v>21</v>
      </c>
      <c r="P2111" s="14"/>
      <c r="Q2111" s="14"/>
      <c r="R2111" s="14"/>
      <c r="S2111" s="14"/>
      <c r="T2111" s="14">
        <f t="shared" si="269"/>
        <v>1</v>
      </c>
      <c r="U2111" s="14" t="s">
        <v>36</v>
      </c>
      <c r="V2111" s="14"/>
      <c r="W2111" s="14"/>
      <c r="X2111" s="14"/>
      <c r="Y2111" s="14"/>
      <c r="Z2111" s="14"/>
      <c r="AA2111" s="11"/>
      <c r="AB2111" s="14" t="str">
        <f t="shared" si="270"/>
        <v>10200,10202,10205|6 PINTURA UV</v>
      </c>
      <c r="AC2111" t="str">
        <f t="shared" si="271"/>
        <v>|10200|10202|10205|</v>
      </c>
      <c r="AD2111" t="str">
        <f t="shared" si="272"/>
        <v>6 PINTURA UV</v>
      </c>
    </row>
    <row r="2112" spans="1:30" ht="24" customHeight="1" x14ac:dyDescent="0.35">
      <c r="A2112" s="35">
        <v>46209</v>
      </c>
      <c r="B2112" s="14" t="s">
        <v>3091</v>
      </c>
      <c r="C2112" s="14"/>
      <c r="D2112" s="14" t="s">
        <v>3057</v>
      </c>
      <c r="E2112" s="14" t="s">
        <v>3533</v>
      </c>
      <c r="F2112" s="14" t="s">
        <v>3282</v>
      </c>
      <c r="G2112" s="14" t="s">
        <v>3057</v>
      </c>
      <c r="H2112" s="14" t="s">
        <v>3057</v>
      </c>
      <c r="I2112" s="9" t="s">
        <v>3057</v>
      </c>
      <c r="J2112" s="9">
        <v>1004</v>
      </c>
      <c r="K2112" s="14">
        <f>IF($E2112="","",IFERROR(INDEX('01_Cad_Pecas'!$H$2:$H$5000,MATCH($E2112,'01_Cad_Pecas'!$D$2:$D$5000,0)),IFERROR(INDEX('01_Cad_Pecas'!$H$2:$H$5000,MATCH(VALUE($E2112),'01_Cad_Pecas'!$D$2:$D$5000,0)),"")))</f>
        <v>1.1000000000000001</v>
      </c>
      <c r="L2112" s="14">
        <f>IF($E2112="","",IFERROR(INDEX('01_Cad_Pecas'!$I$2:$I$5000,MATCH($E2112,'01_Cad_Pecas'!$D$2:$D$5000,0)),IFERROR(INDEX('01_Cad_Pecas'!$I$2:$I$5000,MATCH(VALUE($E2112),'01_Cad_Pecas'!$D$2:$D$5000,0)),"")))</f>
        <v>9.375E-2</v>
      </c>
      <c r="M2112" s="14">
        <f t="shared" si="268"/>
        <v>95.224999999999994</v>
      </c>
      <c r="N2112" s="14">
        <v>46211</v>
      </c>
      <c r="O2112" s="14">
        <v>1004</v>
      </c>
      <c r="P2112" s="14"/>
      <c r="Q2112" s="14"/>
      <c r="R2112" s="14"/>
      <c r="S2112" s="14"/>
      <c r="T2112" s="14">
        <f t="shared" si="269"/>
        <v>1</v>
      </c>
      <c r="U2112" s="14" t="s">
        <v>36</v>
      </c>
      <c r="V2112" s="14"/>
      <c r="W2112" s="14"/>
      <c r="X2112" s="14"/>
      <c r="Y2112" s="14"/>
      <c r="Z2112" s="14"/>
      <c r="AA2112" s="11"/>
      <c r="AB2112" s="14" t="str">
        <f t="shared" si="270"/>
        <v>10200,10202,10205|6 PINTURA UV</v>
      </c>
      <c r="AC2112" t="str">
        <f t="shared" si="271"/>
        <v>|10200|10202|10205|</v>
      </c>
      <c r="AD2112" t="str">
        <f t="shared" si="272"/>
        <v>6 PINTURA UV</v>
      </c>
    </row>
    <row r="2113" spans="1:30" ht="24" customHeight="1" x14ac:dyDescent="0.35">
      <c r="A2113" s="35">
        <v>46209</v>
      </c>
      <c r="B2113" s="14" t="s">
        <v>3091</v>
      </c>
      <c r="C2113" s="14"/>
      <c r="D2113" s="14" t="s">
        <v>3057</v>
      </c>
      <c r="E2113" s="14" t="s">
        <v>3534</v>
      </c>
      <c r="F2113" s="14" t="s">
        <v>3283</v>
      </c>
      <c r="G2113" s="14" t="s">
        <v>3057</v>
      </c>
      <c r="H2113" s="14" t="s">
        <v>3057</v>
      </c>
      <c r="I2113" s="9" t="s">
        <v>3057</v>
      </c>
      <c r="J2113" s="9">
        <v>1004</v>
      </c>
      <c r="K2113" s="14">
        <f>IF($E2113="","",IFERROR(INDEX('01_Cad_Pecas'!$H$2:$H$5000,MATCH($E2113,'01_Cad_Pecas'!$D$2:$D$5000,0)),IFERROR(INDEX('01_Cad_Pecas'!$H$2:$H$5000,MATCH(VALUE($E2113),'01_Cad_Pecas'!$D$2:$D$5000,0)),"")))</f>
        <v>1.1000000000000001</v>
      </c>
      <c r="L2113" s="14">
        <f>IF($E2113="","",IFERROR(INDEX('01_Cad_Pecas'!$I$2:$I$5000,MATCH($E2113,'01_Cad_Pecas'!$D$2:$D$5000,0)),IFERROR(INDEX('01_Cad_Pecas'!$I$2:$I$5000,MATCH(VALUE($E2113),'01_Cad_Pecas'!$D$2:$D$5000,0)),"")))</f>
        <v>9.375E-2</v>
      </c>
      <c r="M2113" s="14">
        <f t="shared" si="268"/>
        <v>95.224999999999994</v>
      </c>
      <c r="N2113" s="14">
        <v>46211</v>
      </c>
      <c r="O2113" s="14">
        <v>1004</v>
      </c>
      <c r="P2113" s="14"/>
      <c r="Q2113" s="14"/>
      <c r="R2113" s="14"/>
      <c r="S2113" s="14"/>
      <c r="T2113" s="14">
        <f t="shared" si="269"/>
        <v>1</v>
      </c>
      <c r="U2113" s="14" t="s">
        <v>36</v>
      </c>
      <c r="V2113" s="14"/>
      <c r="W2113" s="14"/>
      <c r="X2113" s="14"/>
      <c r="Y2113" s="14"/>
      <c r="Z2113" s="14"/>
      <c r="AA2113" s="11"/>
      <c r="AB2113" s="14" t="str">
        <f t="shared" si="270"/>
        <v>10200,10202,10205|6 PINTURA UV</v>
      </c>
      <c r="AC2113" t="str">
        <f t="shared" si="271"/>
        <v>|10200|10202|10205|</v>
      </c>
      <c r="AD2113" t="str">
        <f t="shared" si="272"/>
        <v>6 PINTURA UV</v>
      </c>
    </row>
    <row r="2114" spans="1:30" ht="24" customHeight="1" x14ac:dyDescent="0.35">
      <c r="A2114" s="35">
        <v>46209</v>
      </c>
      <c r="B2114" s="14" t="s">
        <v>3091</v>
      </c>
      <c r="C2114" s="14"/>
      <c r="D2114" s="14" t="s">
        <v>3057</v>
      </c>
      <c r="E2114" s="14" t="s">
        <v>3553</v>
      </c>
      <c r="F2114" s="14" t="s">
        <v>3159</v>
      </c>
      <c r="G2114" s="14" t="s">
        <v>3057</v>
      </c>
      <c r="H2114" s="14" t="s">
        <v>3057</v>
      </c>
      <c r="I2114" s="9" t="s">
        <v>3057</v>
      </c>
      <c r="J2114" s="9">
        <v>466</v>
      </c>
      <c r="K2114" s="14">
        <f>IF($E2114="","",IFERROR(INDEX('01_Cad_Pecas'!$H$2:$H$5000,MATCH($E2114,'01_Cad_Pecas'!$D$2:$D$5000,0)),IFERROR(INDEX('01_Cad_Pecas'!$H$2:$H$5000,MATCH(VALUE($E2114),'01_Cad_Pecas'!$D$2:$D$5000,0)),"")))</f>
        <v>7</v>
      </c>
      <c r="L2114" s="14">
        <f>IF($E2114="","",IFERROR(INDEX('01_Cad_Pecas'!$I$2:$I$5000,MATCH($E2114,'01_Cad_Pecas'!$D$2:$D$5000,0)),IFERROR(INDEX('01_Cad_Pecas'!$I$2:$I$5000,MATCH(VALUE($E2114),'01_Cad_Pecas'!$D$2:$D$5000,0)),"")))</f>
        <v>0.81</v>
      </c>
      <c r="M2114" s="14">
        <f t="shared" si="268"/>
        <v>384.46000000000004</v>
      </c>
      <c r="N2114" s="14">
        <v>46211</v>
      </c>
      <c r="O2114" s="14">
        <v>466</v>
      </c>
      <c r="P2114" s="14"/>
      <c r="Q2114" s="14"/>
      <c r="R2114" s="14"/>
      <c r="S2114" s="14"/>
      <c r="T2114" s="14">
        <f t="shared" si="269"/>
        <v>1</v>
      </c>
      <c r="U2114" s="14" t="s">
        <v>36</v>
      </c>
      <c r="V2114" s="14"/>
      <c r="W2114" s="14"/>
      <c r="X2114" s="14"/>
      <c r="Y2114" s="14"/>
      <c r="Z2114" s="14"/>
      <c r="AA2114" s="11"/>
      <c r="AB2114" s="14" t="str">
        <f t="shared" si="270"/>
        <v>10200,10202,10205|6 PINTURA UV</v>
      </c>
      <c r="AC2114" t="str">
        <f t="shared" si="271"/>
        <v>|10200|10202|10205|</v>
      </c>
      <c r="AD2114" t="str">
        <f t="shared" si="272"/>
        <v>6 PINTURA UV</v>
      </c>
    </row>
    <row r="2115" spans="1:30" ht="24" customHeight="1" x14ac:dyDescent="0.35">
      <c r="A2115" s="35">
        <v>46209</v>
      </c>
      <c r="B2115" s="14" t="s">
        <v>3091</v>
      </c>
      <c r="C2115" s="14"/>
      <c r="D2115" s="14" t="s">
        <v>3057</v>
      </c>
      <c r="E2115" s="14" t="s">
        <v>3605</v>
      </c>
      <c r="F2115" s="14" t="s">
        <v>1262</v>
      </c>
      <c r="G2115" s="14" t="s">
        <v>3057</v>
      </c>
      <c r="H2115" s="14" t="s">
        <v>3057</v>
      </c>
      <c r="I2115" s="9" t="s">
        <v>3057</v>
      </c>
      <c r="J2115" s="9">
        <v>4</v>
      </c>
      <c r="K2115" s="14">
        <f>IF($E2115="","",IFERROR(INDEX('01_Cad_Pecas'!$H$2:$H$5000,MATCH($E2115,'01_Cad_Pecas'!$D$2:$D$5000,0)),IFERROR(INDEX('01_Cad_Pecas'!$H$2:$H$5000,MATCH(VALUE($E2115),'01_Cad_Pecas'!$D$2:$D$5000,0)),"")))</f>
        <v>1.1000000000000001</v>
      </c>
      <c r="L2115" s="14">
        <f>IF($E2115="","",IFERROR(INDEX('01_Cad_Pecas'!$I$2:$I$5000,MATCH($E2115,'01_Cad_Pecas'!$D$2:$D$5000,0)),IFERROR(INDEX('01_Cad_Pecas'!$I$2:$I$5000,MATCH(VALUE($E2115),'01_Cad_Pecas'!$D$2:$D$5000,0)),"")))</f>
        <v>9.375E-2</v>
      </c>
      <c r="M2115" s="14">
        <f t="shared" si="268"/>
        <v>1.4750000000000001</v>
      </c>
      <c r="N2115" s="14">
        <v>46211</v>
      </c>
      <c r="O2115" s="14">
        <v>4</v>
      </c>
      <c r="P2115" s="14"/>
      <c r="Q2115" s="14"/>
      <c r="R2115" s="14"/>
      <c r="S2115" s="14"/>
      <c r="T2115" s="14">
        <f t="shared" si="269"/>
        <v>1</v>
      </c>
      <c r="U2115" s="14" t="s">
        <v>36</v>
      </c>
      <c r="V2115" s="14"/>
      <c r="W2115" s="14"/>
      <c r="X2115" s="14"/>
      <c r="Y2115" s="14"/>
      <c r="Z2115" s="14"/>
      <c r="AA2115" s="11"/>
      <c r="AB2115" s="14" t="str">
        <f t="shared" si="270"/>
        <v>10200,10202,10205|6 PINTURA UV</v>
      </c>
      <c r="AC2115" t="str">
        <f t="shared" si="271"/>
        <v>|10200|10202|10205|</v>
      </c>
      <c r="AD2115" t="str">
        <f t="shared" si="272"/>
        <v>6 PINTURA UV</v>
      </c>
    </row>
    <row r="2116" spans="1:30" ht="24" customHeight="1" x14ac:dyDescent="0.35">
      <c r="A2116" s="35">
        <v>46209</v>
      </c>
      <c r="B2116" s="14" t="s">
        <v>3091</v>
      </c>
      <c r="C2116" s="14"/>
      <c r="D2116" s="14" t="s">
        <v>3057</v>
      </c>
      <c r="E2116" s="14" t="s">
        <v>3421</v>
      </c>
      <c r="F2116" s="14" t="s">
        <v>3196</v>
      </c>
      <c r="G2116" s="14" t="s">
        <v>3057</v>
      </c>
      <c r="H2116" s="14" t="s">
        <v>3057</v>
      </c>
      <c r="I2116" s="9" t="s">
        <v>3057</v>
      </c>
      <c r="J2116" s="9">
        <v>160</v>
      </c>
      <c r="K2116" s="14">
        <f>IF($E2116="","",IFERROR(INDEX('01_Cad_Pecas'!$H$2:$H$5000,MATCH($E2116,'01_Cad_Pecas'!$D$2:$D$5000,0)),IFERROR(INDEX('01_Cad_Pecas'!$H$2:$H$5000,MATCH(VALUE($E2116),'01_Cad_Pecas'!$D$2:$D$5000,0)),"")))</f>
        <v>1.1000000000000001</v>
      </c>
      <c r="L2116" s="14">
        <f>IF($E2116="","",IFERROR(INDEX('01_Cad_Pecas'!$I$2:$I$5000,MATCH($E2116,'01_Cad_Pecas'!$D$2:$D$5000,0)),IFERROR(INDEX('01_Cad_Pecas'!$I$2:$I$5000,MATCH(VALUE($E2116),'01_Cad_Pecas'!$D$2:$D$5000,0)),"")))</f>
        <v>9.375E-2</v>
      </c>
      <c r="M2116" s="14">
        <f t="shared" si="268"/>
        <v>16.100000000000001</v>
      </c>
      <c r="N2116" s="14">
        <v>46211</v>
      </c>
      <c r="O2116" s="14">
        <v>160</v>
      </c>
      <c r="P2116" s="14"/>
      <c r="Q2116" s="14"/>
      <c r="R2116" s="14"/>
      <c r="S2116" s="14"/>
      <c r="T2116" s="14">
        <f t="shared" si="269"/>
        <v>1</v>
      </c>
      <c r="U2116" s="14" t="s">
        <v>36</v>
      </c>
      <c r="V2116" s="14"/>
      <c r="W2116" s="14"/>
      <c r="X2116" s="14"/>
      <c r="Y2116" s="14"/>
      <c r="Z2116" s="14"/>
      <c r="AA2116" s="11"/>
      <c r="AB2116" s="14" t="str">
        <f t="shared" si="270"/>
        <v>10200,10202,10205|6 PINTURA UV</v>
      </c>
      <c r="AC2116" t="str">
        <f t="shared" si="271"/>
        <v>|10200|10202|10205|</v>
      </c>
      <c r="AD2116" t="str">
        <f t="shared" si="272"/>
        <v>6 PINTURA UV</v>
      </c>
    </row>
    <row r="2117" spans="1:30" ht="24" customHeight="1" x14ac:dyDescent="0.35">
      <c r="A2117" s="35">
        <v>46209</v>
      </c>
      <c r="B2117" s="14" t="s">
        <v>3091</v>
      </c>
      <c r="C2117" s="14"/>
      <c r="D2117" s="14" t="s">
        <v>3057</v>
      </c>
      <c r="E2117" s="14" t="s">
        <v>3456</v>
      </c>
      <c r="F2117" s="14" t="s">
        <v>3197</v>
      </c>
      <c r="G2117" s="14" t="s">
        <v>3057</v>
      </c>
      <c r="H2117" s="14" t="s">
        <v>3057</v>
      </c>
      <c r="I2117" s="9" t="s">
        <v>3057</v>
      </c>
      <c r="J2117" s="9">
        <v>18</v>
      </c>
      <c r="K2117" s="14">
        <f>IF($E2117="","",IFERROR(INDEX('01_Cad_Pecas'!$H$2:$H$5000,MATCH($E2117,'01_Cad_Pecas'!$D$2:$D$5000,0)),IFERROR(INDEX('01_Cad_Pecas'!$H$2:$H$5000,MATCH(VALUE($E2117),'01_Cad_Pecas'!$D$2:$D$5000,0)),"")))</f>
        <v>1.1000000000000001</v>
      </c>
      <c r="L2117" s="14">
        <f>IF($E2117="","",IFERROR(INDEX('01_Cad_Pecas'!$I$2:$I$5000,MATCH($E2117,'01_Cad_Pecas'!$D$2:$D$5000,0)),IFERROR(INDEX('01_Cad_Pecas'!$I$2:$I$5000,MATCH(VALUE($E2117),'01_Cad_Pecas'!$D$2:$D$5000,0)),"")))</f>
        <v>9.375E-2</v>
      </c>
      <c r="M2117" s="14">
        <f t="shared" ref="M2117:M2180" si="273">IF(OR($J2117="",$L2117=""),"",IF($K2117="",0,$K2117)+$J2117*$L2117)</f>
        <v>2.7875000000000001</v>
      </c>
      <c r="N2117" s="14">
        <v>46211</v>
      </c>
      <c r="O2117" s="14">
        <v>18</v>
      </c>
      <c r="P2117" s="14"/>
      <c r="Q2117" s="14"/>
      <c r="R2117" s="14"/>
      <c r="S2117" s="14"/>
      <c r="T2117" s="14">
        <f t="shared" ref="T2117:T2180" si="274">IF(OR($J2117="",$O2117=""),"",$O2117/$J2117)</f>
        <v>1</v>
      </c>
      <c r="U2117" s="14" t="s">
        <v>36</v>
      </c>
      <c r="V2117" s="14"/>
      <c r="W2117" s="14"/>
      <c r="X2117" s="14"/>
      <c r="Y2117" s="14"/>
      <c r="Z2117" s="14"/>
      <c r="AA2117" s="11"/>
      <c r="AB2117" s="14" t="str">
        <f t="shared" si="270"/>
        <v>10200,10202,10205|6 PINTURA UV</v>
      </c>
      <c r="AC2117" t="str">
        <f t="shared" si="271"/>
        <v>|10200|10202|10205|</v>
      </c>
      <c r="AD2117" t="str">
        <f t="shared" si="272"/>
        <v>6 PINTURA UV</v>
      </c>
    </row>
    <row r="2118" spans="1:30" ht="24" customHeight="1" x14ac:dyDescent="0.35">
      <c r="A2118" s="35">
        <v>46209</v>
      </c>
      <c r="B2118" s="14" t="s">
        <v>3091</v>
      </c>
      <c r="C2118" s="14"/>
      <c r="D2118" s="14" t="s">
        <v>3057</v>
      </c>
      <c r="E2118" s="14" t="s">
        <v>3457</v>
      </c>
      <c r="F2118" s="14" t="s">
        <v>3198</v>
      </c>
      <c r="G2118" s="14" t="s">
        <v>3057</v>
      </c>
      <c r="H2118" s="14" t="s">
        <v>3057</v>
      </c>
      <c r="I2118" s="9" t="s">
        <v>3057</v>
      </c>
      <c r="J2118" s="9">
        <v>36</v>
      </c>
      <c r="K2118" s="14">
        <f>IF($E2118="","",IFERROR(INDEX('01_Cad_Pecas'!$H$2:$H$5000,MATCH($E2118,'01_Cad_Pecas'!$D$2:$D$5000,0)),IFERROR(INDEX('01_Cad_Pecas'!$H$2:$H$5000,MATCH(VALUE($E2118),'01_Cad_Pecas'!$D$2:$D$5000,0)),"")))</f>
        <v>1.1000000000000001</v>
      </c>
      <c r="L2118" s="14">
        <f>IF($E2118="","",IFERROR(INDEX('01_Cad_Pecas'!$I$2:$I$5000,MATCH($E2118,'01_Cad_Pecas'!$D$2:$D$5000,0)),IFERROR(INDEX('01_Cad_Pecas'!$I$2:$I$5000,MATCH(VALUE($E2118),'01_Cad_Pecas'!$D$2:$D$5000,0)),"")))</f>
        <v>9.375E-2</v>
      </c>
      <c r="M2118" s="14">
        <f t="shared" si="273"/>
        <v>4.4749999999999996</v>
      </c>
      <c r="N2118" s="14">
        <v>46211</v>
      </c>
      <c r="O2118" s="14">
        <v>36</v>
      </c>
      <c r="P2118" s="14"/>
      <c r="Q2118" s="14"/>
      <c r="R2118" s="14"/>
      <c r="S2118" s="14"/>
      <c r="T2118" s="14">
        <f t="shared" si="274"/>
        <v>1</v>
      </c>
      <c r="U2118" s="14" t="s">
        <v>36</v>
      </c>
      <c r="V2118" s="14"/>
      <c r="W2118" s="14"/>
      <c r="X2118" s="14"/>
      <c r="Y2118" s="14"/>
      <c r="Z2118" s="14"/>
      <c r="AA2118" s="11"/>
      <c r="AB2118" s="14" t="str">
        <f t="shared" si="270"/>
        <v>10200,10202,10205|6 PINTURA UV</v>
      </c>
      <c r="AC2118" t="str">
        <f t="shared" si="271"/>
        <v>|10200|10202|10205|</v>
      </c>
      <c r="AD2118" t="str">
        <f t="shared" si="272"/>
        <v>6 PINTURA UV</v>
      </c>
    </row>
    <row r="2119" spans="1:30" ht="24" customHeight="1" x14ac:dyDescent="0.35">
      <c r="A2119" s="35">
        <v>46209</v>
      </c>
      <c r="B2119" s="14" t="s">
        <v>3091</v>
      </c>
      <c r="C2119" s="14"/>
      <c r="D2119" s="14" t="s">
        <v>3057</v>
      </c>
      <c r="E2119" s="14" t="s">
        <v>3422</v>
      </c>
      <c r="F2119" s="14" t="s">
        <v>3199</v>
      </c>
      <c r="G2119" s="14" t="s">
        <v>3057</v>
      </c>
      <c r="H2119" s="14" t="s">
        <v>3057</v>
      </c>
      <c r="I2119" s="9" t="s">
        <v>3057</v>
      </c>
      <c r="J2119" s="9">
        <v>22</v>
      </c>
      <c r="K2119" s="14">
        <f>IF($E2119="","",IFERROR(INDEX('01_Cad_Pecas'!$H$2:$H$5000,MATCH($E2119,'01_Cad_Pecas'!$D$2:$D$5000,0)),IFERROR(INDEX('01_Cad_Pecas'!$H$2:$H$5000,MATCH(VALUE($E2119),'01_Cad_Pecas'!$D$2:$D$5000,0)),"")))</f>
        <v>1.1000000000000001</v>
      </c>
      <c r="L2119" s="14">
        <f>IF($E2119="","",IFERROR(INDEX('01_Cad_Pecas'!$I$2:$I$5000,MATCH($E2119,'01_Cad_Pecas'!$D$2:$D$5000,0)),IFERROR(INDEX('01_Cad_Pecas'!$I$2:$I$5000,MATCH(VALUE($E2119),'01_Cad_Pecas'!$D$2:$D$5000,0)),"")))</f>
        <v>9.375E-2</v>
      </c>
      <c r="M2119" s="14">
        <f t="shared" si="273"/>
        <v>3.1625000000000001</v>
      </c>
      <c r="N2119" s="14">
        <v>46211</v>
      </c>
      <c r="O2119" s="14">
        <v>22</v>
      </c>
      <c r="P2119" s="14"/>
      <c r="Q2119" s="14"/>
      <c r="R2119" s="14"/>
      <c r="S2119" s="14"/>
      <c r="T2119" s="14">
        <f t="shared" si="274"/>
        <v>1</v>
      </c>
      <c r="U2119" s="14" t="s">
        <v>36</v>
      </c>
      <c r="V2119" s="14"/>
      <c r="W2119" s="14"/>
      <c r="X2119" s="14"/>
      <c r="Y2119" s="14"/>
      <c r="Z2119" s="14"/>
      <c r="AA2119" s="11"/>
      <c r="AB2119" s="14" t="str">
        <f t="shared" ref="AB2119:AB2182" si="275">B2119&amp;"|"&amp;I2119</f>
        <v>10200,10202,10205|6 PINTURA UV</v>
      </c>
      <c r="AC2119" t="str">
        <f t="shared" ref="AC2119:AC2182" si="276">IF($B2119="","","|"&amp;SUBSTITUTE(TRIM(SUBSTITUTE(SUBSTITUTE(SUBSTITUTE(SUBSTITUTE(SUBSTITUTE(SUBSTITUTE(SUBSTITUTE(SUBSTITUTE(SUBSTITUTE(SUBSTITUTE(SUBSTITUTE(SUBSTITUTE(SUBSTITUTE(SUBSTITUTE(TRIM($B2119&amp;""),CHAR(10)," "),CHAR(13)," "),"."," "),";"," "),","," "),"/"," "),"+"," "),"-"," "),"  "," "),"  "," "),"  "," "),"  "," "),"  "," "),"  "," "))," ","|")&amp;"|")</f>
        <v>|10200|10202|10205|</v>
      </c>
      <c r="AD2119" t="str">
        <f t="shared" ref="AD2119:AD2182" si="277">TRIM($I2119&amp;"")</f>
        <v>6 PINTURA UV</v>
      </c>
    </row>
    <row r="2120" spans="1:30" ht="24" customHeight="1" x14ac:dyDescent="0.35">
      <c r="A2120" s="35">
        <v>46209</v>
      </c>
      <c r="B2120" s="14" t="s">
        <v>3091</v>
      </c>
      <c r="C2120" s="14"/>
      <c r="D2120" s="14" t="s">
        <v>3057</v>
      </c>
      <c r="E2120" s="14" t="s">
        <v>3423</v>
      </c>
      <c r="F2120" s="14" t="s">
        <v>3200</v>
      </c>
      <c r="G2120" s="14" t="s">
        <v>3057</v>
      </c>
      <c r="H2120" s="14" t="s">
        <v>3057</v>
      </c>
      <c r="I2120" s="9" t="s">
        <v>3057</v>
      </c>
      <c r="J2120" s="9">
        <v>44</v>
      </c>
      <c r="K2120" s="14">
        <f>IF($E2120="","",IFERROR(INDEX('01_Cad_Pecas'!$H$2:$H$5000,MATCH($E2120,'01_Cad_Pecas'!$D$2:$D$5000,0)),IFERROR(INDEX('01_Cad_Pecas'!$H$2:$H$5000,MATCH(VALUE($E2120),'01_Cad_Pecas'!$D$2:$D$5000,0)),"")))</f>
        <v>1.1000000000000001</v>
      </c>
      <c r="L2120" s="14">
        <f>IF($E2120="","",IFERROR(INDEX('01_Cad_Pecas'!$I$2:$I$5000,MATCH($E2120,'01_Cad_Pecas'!$D$2:$D$5000,0)),IFERROR(INDEX('01_Cad_Pecas'!$I$2:$I$5000,MATCH(VALUE($E2120),'01_Cad_Pecas'!$D$2:$D$5000,0)),"")))</f>
        <v>9.375E-2</v>
      </c>
      <c r="M2120" s="14">
        <f t="shared" si="273"/>
        <v>5.2249999999999996</v>
      </c>
      <c r="N2120" s="14">
        <v>46210</v>
      </c>
      <c r="O2120" s="14">
        <v>44</v>
      </c>
      <c r="P2120" s="14"/>
      <c r="Q2120" s="14"/>
      <c r="R2120" s="14"/>
      <c r="S2120" s="14"/>
      <c r="T2120" s="14">
        <f t="shared" si="274"/>
        <v>1</v>
      </c>
      <c r="U2120" s="14" t="s">
        <v>36</v>
      </c>
      <c r="V2120" s="14"/>
      <c r="W2120" s="14"/>
      <c r="X2120" s="14"/>
      <c r="Y2120" s="14"/>
      <c r="Z2120" s="14"/>
      <c r="AA2120" s="11"/>
      <c r="AB2120" s="14" t="str">
        <f t="shared" si="275"/>
        <v>10200,10202,10205|6 PINTURA UV</v>
      </c>
      <c r="AC2120" t="str">
        <f t="shared" si="276"/>
        <v>|10200|10202|10205|</v>
      </c>
      <c r="AD2120" t="str">
        <f t="shared" si="277"/>
        <v>6 PINTURA UV</v>
      </c>
    </row>
    <row r="2121" spans="1:30" ht="24" customHeight="1" x14ac:dyDescent="0.35">
      <c r="A2121" s="35">
        <v>46209</v>
      </c>
      <c r="B2121" s="14" t="s">
        <v>3091</v>
      </c>
      <c r="C2121" s="14"/>
      <c r="D2121" s="14" t="s">
        <v>3057</v>
      </c>
      <c r="E2121" s="14" t="s">
        <v>3540</v>
      </c>
      <c r="F2121" s="14" t="s">
        <v>3293</v>
      </c>
      <c r="G2121" s="14" t="s">
        <v>3057</v>
      </c>
      <c r="H2121" s="14" t="s">
        <v>3057</v>
      </c>
      <c r="I2121" s="9" t="s">
        <v>3057</v>
      </c>
      <c r="J2121" s="9">
        <v>8</v>
      </c>
      <c r="K2121" s="14">
        <f>IF($E2121="","",IFERROR(INDEX('01_Cad_Pecas'!$H$2:$H$5000,MATCH($E2121,'01_Cad_Pecas'!$D$2:$D$5000,0)),IFERROR(INDEX('01_Cad_Pecas'!$H$2:$H$5000,MATCH(VALUE($E2121),'01_Cad_Pecas'!$D$2:$D$5000,0)),"")))</f>
        <v>1.1000000000000001</v>
      </c>
      <c r="L2121" s="14">
        <f>IF($E2121="","",IFERROR(INDEX('01_Cad_Pecas'!$I$2:$I$5000,MATCH($E2121,'01_Cad_Pecas'!$D$2:$D$5000,0)),IFERROR(INDEX('01_Cad_Pecas'!$I$2:$I$5000,MATCH(VALUE($E2121),'01_Cad_Pecas'!$D$2:$D$5000,0)),"")))</f>
        <v>9.375E-2</v>
      </c>
      <c r="M2121" s="14">
        <f t="shared" si="273"/>
        <v>1.85</v>
      </c>
      <c r="N2121" s="14">
        <v>46210</v>
      </c>
      <c r="O2121" s="14">
        <v>8</v>
      </c>
      <c r="P2121" s="14"/>
      <c r="Q2121" s="14"/>
      <c r="R2121" s="14"/>
      <c r="S2121" s="14"/>
      <c r="T2121" s="14">
        <f t="shared" si="274"/>
        <v>1</v>
      </c>
      <c r="U2121" s="14" t="s">
        <v>36</v>
      </c>
      <c r="V2121" s="14"/>
      <c r="W2121" s="14"/>
      <c r="X2121" s="14"/>
      <c r="Y2121" s="14"/>
      <c r="Z2121" s="14"/>
      <c r="AA2121" s="11"/>
      <c r="AB2121" s="14" t="str">
        <f t="shared" si="275"/>
        <v>10200,10202,10205|6 PINTURA UV</v>
      </c>
      <c r="AC2121" t="str">
        <f t="shared" si="276"/>
        <v>|10200|10202|10205|</v>
      </c>
      <c r="AD2121" t="str">
        <f t="shared" si="277"/>
        <v>6 PINTURA UV</v>
      </c>
    </row>
    <row r="2122" spans="1:30" ht="24" customHeight="1" x14ac:dyDescent="0.35">
      <c r="A2122" s="35">
        <v>46209</v>
      </c>
      <c r="B2122" s="14" t="s">
        <v>3091</v>
      </c>
      <c r="C2122" s="14"/>
      <c r="D2122" s="14" t="s">
        <v>3057</v>
      </c>
      <c r="E2122" s="14" t="s">
        <v>3424</v>
      </c>
      <c r="F2122" s="14" t="s">
        <v>3191</v>
      </c>
      <c r="G2122" s="14" t="s">
        <v>3057</v>
      </c>
      <c r="H2122" s="14" t="s">
        <v>3057</v>
      </c>
      <c r="I2122" s="9" t="s">
        <v>3057</v>
      </c>
      <c r="J2122" s="9">
        <v>140</v>
      </c>
      <c r="K2122" s="14">
        <f>IF($E2122="","",IFERROR(INDEX('01_Cad_Pecas'!$H$2:$H$5000,MATCH($E2122,'01_Cad_Pecas'!$D$2:$D$5000,0)),IFERROR(INDEX('01_Cad_Pecas'!$H$2:$H$5000,MATCH(VALUE($E2122),'01_Cad_Pecas'!$D$2:$D$5000,0)),"")))</f>
        <v>3</v>
      </c>
      <c r="L2122" s="14">
        <f>IF($E2122="","",IFERROR(INDEX('01_Cad_Pecas'!$I$2:$I$5000,MATCH($E2122,'01_Cad_Pecas'!$D$2:$D$5000,0)),IFERROR(INDEX('01_Cad_Pecas'!$I$2:$I$5000,MATCH(VALUE($E2122),'01_Cad_Pecas'!$D$2:$D$5000,0)),"")))</f>
        <v>6.7799999999999999E-2</v>
      </c>
      <c r="M2122" s="14">
        <f t="shared" si="273"/>
        <v>12.491999999999999</v>
      </c>
      <c r="N2122" s="14">
        <v>46210</v>
      </c>
      <c r="O2122" s="14">
        <v>140</v>
      </c>
      <c r="P2122" s="14"/>
      <c r="Q2122" s="14"/>
      <c r="R2122" s="14"/>
      <c r="S2122" s="14"/>
      <c r="T2122" s="14">
        <f t="shared" si="274"/>
        <v>1</v>
      </c>
      <c r="U2122" s="14" t="s">
        <v>36</v>
      </c>
      <c r="V2122" s="14"/>
      <c r="W2122" s="14"/>
      <c r="X2122" s="14"/>
      <c r="Y2122" s="14"/>
      <c r="Z2122" s="14"/>
      <c r="AA2122" s="11"/>
      <c r="AB2122" s="14" t="str">
        <f t="shared" si="275"/>
        <v>10200,10202,10205|6 PINTURA UV</v>
      </c>
      <c r="AC2122" t="str">
        <f t="shared" si="276"/>
        <v>|10200|10202|10205|</v>
      </c>
      <c r="AD2122" t="str">
        <f t="shared" si="277"/>
        <v>6 PINTURA UV</v>
      </c>
    </row>
    <row r="2123" spans="1:30" ht="24" customHeight="1" x14ac:dyDescent="0.35">
      <c r="A2123" s="35">
        <v>46209</v>
      </c>
      <c r="B2123" s="14" t="s">
        <v>3091</v>
      </c>
      <c r="C2123" s="14"/>
      <c r="D2123" s="14" t="s">
        <v>3057</v>
      </c>
      <c r="E2123" s="14" t="s">
        <v>3539</v>
      </c>
      <c r="F2123" s="14" t="s">
        <v>3294</v>
      </c>
      <c r="G2123" s="14" t="s">
        <v>3057</v>
      </c>
      <c r="H2123" s="14" t="s">
        <v>3057</v>
      </c>
      <c r="I2123" s="9" t="s">
        <v>3057</v>
      </c>
      <c r="J2123" s="9">
        <v>132</v>
      </c>
      <c r="K2123" s="14">
        <f>IF($E2123="","",IFERROR(INDEX('01_Cad_Pecas'!$H$2:$H$5000,MATCH($E2123,'01_Cad_Pecas'!$D$2:$D$5000,0)),IFERROR(INDEX('01_Cad_Pecas'!$H$2:$H$5000,MATCH(VALUE($E2123),'01_Cad_Pecas'!$D$2:$D$5000,0)),"")))</f>
        <v>1.1000000000000001</v>
      </c>
      <c r="L2123" s="14">
        <f>IF($E2123="","",IFERROR(INDEX('01_Cad_Pecas'!$I$2:$I$5000,MATCH($E2123,'01_Cad_Pecas'!$D$2:$D$5000,0)),IFERROR(INDEX('01_Cad_Pecas'!$I$2:$I$5000,MATCH(VALUE($E2123),'01_Cad_Pecas'!$D$2:$D$5000,0)),"")))</f>
        <v>9.375E-2</v>
      </c>
      <c r="M2123" s="14">
        <f t="shared" si="273"/>
        <v>13.475</v>
      </c>
      <c r="N2123" s="14">
        <v>46210</v>
      </c>
      <c r="O2123" s="14">
        <v>132</v>
      </c>
      <c r="P2123" s="14"/>
      <c r="Q2123" s="14"/>
      <c r="R2123" s="14"/>
      <c r="S2123" s="14"/>
      <c r="T2123" s="14">
        <f t="shared" si="274"/>
        <v>1</v>
      </c>
      <c r="U2123" s="14" t="s">
        <v>36</v>
      </c>
      <c r="V2123" s="14"/>
      <c r="W2123" s="14"/>
      <c r="X2123" s="14"/>
      <c r="Y2123" s="14"/>
      <c r="Z2123" s="14"/>
      <c r="AA2123" s="11"/>
      <c r="AB2123" s="14" t="str">
        <f t="shared" si="275"/>
        <v>10200,10202,10205|6 PINTURA UV</v>
      </c>
      <c r="AC2123" t="str">
        <f t="shared" si="276"/>
        <v>|10200|10202|10205|</v>
      </c>
      <c r="AD2123" t="str">
        <f t="shared" si="277"/>
        <v>6 PINTURA UV</v>
      </c>
    </row>
    <row r="2124" spans="1:30" ht="24" customHeight="1" x14ac:dyDescent="0.35">
      <c r="A2124" s="35">
        <v>46209</v>
      </c>
      <c r="B2124" s="14" t="s">
        <v>3091</v>
      </c>
      <c r="C2124" s="14"/>
      <c r="D2124" s="14" t="s">
        <v>3057</v>
      </c>
      <c r="E2124" s="14" t="s">
        <v>3578</v>
      </c>
      <c r="F2124" s="14" t="s">
        <v>3301</v>
      </c>
      <c r="G2124" s="14" t="s">
        <v>3057</v>
      </c>
      <c r="H2124" s="14" t="s">
        <v>3057</v>
      </c>
      <c r="I2124" s="9" t="s">
        <v>3057</v>
      </c>
      <c r="J2124" s="9">
        <v>502</v>
      </c>
      <c r="K2124" s="14">
        <f>IF($E2124="","",IFERROR(INDEX('01_Cad_Pecas'!$H$2:$H$5000,MATCH($E2124,'01_Cad_Pecas'!$D$2:$D$5000,0)),IFERROR(INDEX('01_Cad_Pecas'!$H$2:$H$5000,MATCH(VALUE($E2124),'01_Cad_Pecas'!$D$2:$D$5000,0)),"")))</f>
        <v>1.1000000000000001</v>
      </c>
      <c r="L2124" s="14">
        <f>IF($E2124="","",IFERROR(INDEX('01_Cad_Pecas'!$I$2:$I$5000,MATCH($E2124,'01_Cad_Pecas'!$D$2:$D$5000,0)),IFERROR(INDEX('01_Cad_Pecas'!$I$2:$I$5000,MATCH(VALUE($E2124),'01_Cad_Pecas'!$D$2:$D$5000,0)),"")))</f>
        <v>9.375E-2</v>
      </c>
      <c r="M2124" s="14">
        <f t="shared" si="273"/>
        <v>48.162500000000001</v>
      </c>
      <c r="N2124" s="14">
        <v>46210</v>
      </c>
      <c r="O2124" s="14">
        <v>502</v>
      </c>
      <c r="P2124" s="14"/>
      <c r="Q2124" s="14"/>
      <c r="R2124" s="14"/>
      <c r="S2124" s="14"/>
      <c r="T2124" s="14">
        <f t="shared" si="274"/>
        <v>1</v>
      </c>
      <c r="U2124" s="14" t="s">
        <v>36</v>
      </c>
      <c r="V2124" s="14"/>
      <c r="W2124" s="14"/>
      <c r="X2124" s="14"/>
      <c r="Y2124" s="14"/>
      <c r="Z2124" s="14"/>
      <c r="AA2124" s="11"/>
      <c r="AB2124" s="14" t="str">
        <f t="shared" si="275"/>
        <v>10200,10202,10205|6 PINTURA UV</v>
      </c>
      <c r="AC2124" t="str">
        <f t="shared" si="276"/>
        <v>|10200|10202|10205|</v>
      </c>
      <c r="AD2124" t="str">
        <f t="shared" si="277"/>
        <v>6 PINTURA UV</v>
      </c>
    </row>
    <row r="2125" spans="1:30" ht="24" customHeight="1" x14ac:dyDescent="0.35">
      <c r="A2125" s="35">
        <v>46209</v>
      </c>
      <c r="B2125" s="14" t="s">
        <v>3091</v>
      </c>
      <c r="C2125" s="14"/>
      <c r="D2125" s="14" t="s">
        <v>3057</v>
      </c>
      <c r="E2125" s="14" t="s">
        <v>3579</v>
      </c>
      <c r="F2125" s="14" t="s">
        <v>3303</v>
      </c>
      <c r="G2125" s="14" t="s">
        <v>3057</v>
      </c>
      <c r="H2125" s="14" t="s">
        <v>3057</v>
      </c>
      <c r="I2125" s="9" t="s">
        <v>3057</v>
      </c>
      <c r="J2125" s="9">
        <v>502</v>
      </c>
      <c r="K2125" s="14">
        <f>IF($E2125="","",IFERROR(INDEX('01_Cad_Pecas'!$H$2:$H$5000,MATCH($E2125,'01_Cad_Pecas'!$D$2:$D$5000,0)),IFERROR(INDEX('01_Cad_Pecas'!$H$2:$H$5000,MATCH(VALUE($E2125),'01_Cad_Pecas'!$D$2:$D$5000,0)),"")))</f>
        <v>1.1000000000000001</v>
      </c>
      <c r="L2125" s="14">
        <f>IF($E2125="","",IFERROR(INDEX('01_Cad_Pecas'!$I$2:$I$5000,MATCH($E2125,'01_Cad_Pecas'!$D$2:$D$5000,0)),IFERROR(INDEX('01_Cad_Pecas'!$I$2:$I$5000,MATCH(VALUE($E2125),'01_Cad_Pecas'!$D$2:$D$5000,0)),"")))</f>
        <v>9.375E-2</v>
      </c>
      <c r="M2125" s="14">
        <f t="shared" si="273"/>
        <v>48.162500000000001</v>
      </c>
      <c r="N2125" s="14">
        <v>46210</v>
      </c>
      <c r="O2125" s="14">
        <v>502</v>
      </c>
      <c r="P2125" s="14"/>
      <c r="Q2125" s="14"/>
      <c r="R2125" s="14"/>
      <c r="S2125" s="14"/>
      <c r="T2125" s="14">
        <f t="shared" si="274"/>
        <v>1</v>
      </c>
      <c r="U2125" s="14" t="s">
        <v>36</v>
      </c>
      <c r="V2125" s="14"/>
      <c r="W2125" s="14"/>
      <c r="X2125" s="14"/>
      <c r="Y2125" s="14"/>
      <c r="Z2125" s="14"/>
      <c r="AA2125" s="11"/>
      <c r="AB2125" s="14" t="str">
        <f t="shared" si="275"/>
        <v>10200,10202,10205|6 PINTURA UV</v>
      </c>
      <c r="AC2125" t="str">
        <f t="shared" si="276"/>
        <v>|10200|10202|10205|</v>
      </c>
      <c r="AD2125" t="str">
        <f t="shared" si="277"/>
        <v>6 PINTURA UV</v>
      </c>
    </row>
    <row r="2126" spans="1:30" ht="24" customHeight="1" x14ac:dyDescent="0.35">
      <c r="A2126" s="35">
        <v>46209</v>
      </c>
      <c r="B2126" s="14" t="s">
        <v>3091</v>
      </c>
      <c r="C2126" s="14"/>
      <c r="D2126" s="14" t="s">
        <v>3057</v>
      </c>
      <c r="E2126" s="14" t="s">
        <v>3427</v>
      </c>
      <c r="F2126" s="14" t="s">
        <v>3180</v>
      </c>
      <c r="G2126" s="14" t="s">
        <v>3057</v>
      </c>
      <c r="H2126" s="14" t="s">
        <v>3057</v>
      </c>
      <c r="I2126" s="9" t="s">
        <v>3057</v>
      </c>
      <c r="J2126" s="9">
        <v>502</v>
      </c>
      <c r="K2126" s="14">
        <f>IF($E2126="","",IFERROR(INDEX('01_Cad_Pecas'!$H$2:$H$5000,MATCH($E2126,'01_Cad_Pecas'!$D$2:$D$5000,0)),IFERROR(INDEX('01_Cad_Pecas'!$H$2:$H$5000,MATCH(VALUE($E2126),'01_Cad_Pecas'!$D$2:$D$5000,0)),"")))</f>
        <v>3</v>
      </c>
      <c r="L2126" s="14">
        <f>IF($E2126="","",IFERROR(INDEX('01_Cad_Pecas'!$I$2:$I$5000,MATCH($E2126,'01_Cad_Pecas'!$D$2:$D$5000,0)),IFERROR(INDEX('01_Cad_Pecas'!$I$2:$I$5000,MATCH(VALUE($E2126),'01_Cad_Pecas'!$D$2:$D$5000,0)),"")))</f>
        <v>6.7799999999999999E-2</v>
      </c>
      <c r="M2126" s="14">
        <f t="shared" si="273"/>
        <v>37.035600000000002</v>
      </c>
      <c r="N2126" s="14">
        <v>46210</v>
      </c>
      <c r="O2126" s="14">
        <v>502</v>
      </c>
      <c r="P2126" s="14"/>
      <c r="Q2126" s="14"/>
      <c r="R2126" s="14"/>
      <c r="S2126" s="14"/>
      <c r="T2126" s="14">
        <f t="shared" si="274"/>
        <v>1</v>
      </c>
      <c r="U2126" s="14" t="s">
        <v>36</v>
      </c>
      <c r="V2126" s="14"/>
      <c r="W2126" s="14"/>
      <c r="X2126" s="14"/>
      <c r="Y2126" s="14"/>
      <c r="Z2126" s="14"/>
      <c r="AA2126" s="11"/>
      <c r="AB2126" s="14" t="str">
        <f t="shared" si="275"/>
        <v>10200,10202,10205|6 PINTURA UV</v>
      </c>
      <c r="AC2126" t="str">
        <f t="shared" si="276"/>
        <v>|10200|10202|10205|</v>
      </c>
      <c r="AD2126" t="str">
        <f t="shared" si="277"/>
        <v>6 PINTURA UV</v>
      </c>
    </row>
    <row r="2127" spans="1:30" ht="24" customHeight="1" x14ac:dyDescent="0.35">
      <c r="A2127" s="35">
        <v>46209</v>
      </c>
      <c r="B2127" s="14" t="s">
        <v>3091</v>
      </c>
      <c r="C2127" s="14"/>
      <c r="D2127" s="14" t="s">
        <v>3057</v>
      </c>
      <c r="E2127" s="14" t="s">
        <v>3428</v>
      </c>
      <c r="F2127" s="14" t="s">
        <v>3182</v>
      </c>
      <c r="G2127" s="14" t="s">
        <v>3057</v>
      </c>
      <c r="H2127" s="14" t="s">
        <v>3057</v>
      </c>
      <c r="I2127" s="9" t="s">
        <v>3057</v>
      </c>
      <c r="J2127" s="9">
        <v>502</v>
      </c>
      <c r="K2127" s="14">
        <f>IF($E2127="","",IFERROR(INDEX('01_Cad_Pecas'!$H$2:$H$5000,MATCH($E2127,'01_Cad_Pecas'!$D$2:$D$5000,0)),IFERROR(INDEX('01_Cad_Pecas'!$H$2:$H$5000,MATCH(VALUE($E2127),'01_Cad_Pecas'!$D$2:$D$5000,0)),"")))</f>
        <v>3</v>
      </c>
      <c r="L2127" s="14">
        <f>IF($E2127="","",IFERROR(INDEX('01_Cad_Pecas'!$I$2:$I$5000,MATCH($E2127,'01_Cad_Pecas'!$D$2:$D$5000,0)),IFERROR(INDEX('01_Cad_Pecas'!$I$2:$I$5000,MATCH(VALUE($E2127),'01_Cad_Pecas'!$D$2:$D$5000,0)),"")))</f>
        <v>6.7799999999999999E-2</v>
      </c>
      <c r="M2127" s="14">
        <f t="shared" si="273"/>
        <v>37.035600000000002</v>
      </c>
      <c r="N2127" s="14">
        <v>46210</v>
      </c>
      <c r="O2127" s="14">
        <v>502</v>
      </c>
      <c r="P2127" s="14"/>
      <c r="Q2127" s="14"/>
      <c r="R2127" s="14"/>
      <c r="S2127" s="14"/>
      <c r="T2127" s="14">
        <f t="shared" si="274"/>
        <v>1</v>
      </c>
      <c r="U2127" s="14" t="s">
        <v>36</v>
      </c>
      <c r="V2127" s="14"/>
      <c r="W2127" s="14"/>
      <c r="X2127" s="14"/>
      <c r="Y2127" s="14"/>
      <c r="Z2127" s="14"/>
      <c r="AA2127" s="11"/>
      <c r="AB2127" s="14" t="str">
        <f t="shared" si="275"/>
        <v>10200,10202,10205|6 PINTURA UV</v>
      </c>
      <c r="AC2127" t="str">
        <f t="shared" si="276"/>
        <v>|10200|10202|10205|</v>
      </c>
      <c r="AD2127" t="str">
        <f t="shared" si="277"/>
        <v>6 PINTURA UV</v>
      </c>
    </row>
    <row r="2128" spans="1:30" ht="24" customHeight="1" x14ac:dyDescent="0.35">
      <c r="A2128" s="35">
        <v>46209</v>
      </c>
      <c r="B2128" s="14" t="s">
        <v>3091</v>
      </c>
      <c r="C2128" s="14"/>
      <c r="D2128" s="14" t="s">
        <v>3057</v>
      </c>
      <c r="E2128" s="14" t="s">
        <v>3556</v>
      </c>
      <c r="F2128" s="14" t="s">
        <v>3267</v>
      </c>
      <c r="G2128" s="14" t="s">
        <v>3057</v>
      </c>
      <c r="H2128" s="14" t="s">
        <v>3057</v>
      </c>
      <c r="I2128" s="9" t="s">
        <v>3057</v>
      </c>
      <c r="J2128" s="9">
        <v>60</v>
      </c>
      <c r="K2128" s="14">
        <f>IF($E2128="","",IFERROR(INDEX('01_Cad_Pecas'!$H$2:$H$5000,MATCH($E2128,'01_Cad_Pecas'!$D$2:$D$5000,0)),IFERROR(INDEX('01_Cad_Pecas'!$H$2:$H$5000,MATCH(VALUE($E2128),'01_Cad_Pecas'!$D$2:$D$5000,0)),"")))</f>
        <v>1.1000000000000001</v>
      </c>
      <c r="L2128" s="14">
        <f>IF($E2128="","",IFERROR(INDEX('01_Cad_Pecas'!$I$2:$I$5000,MATCH($E2128,'01_Cad_Pecas'!$D$2:$D$5000,0)),IFERROR(INDEX('01_Cad_Pecas'!$I$2:$I$5000,MATCH(VALUE($E2128),'01_Cad_Pecas'!$D$2:$D$5000,0)),"")))</f>
        <v>9.375E-2</v>
      </c>
      <c r="M2128" s="14">
        <f t="shared" si="273"/>
        <v>6.7249999999999996</v>
      </c>
      <c r="N2128" s="14">
        <v>46210</v>
      </c>
      <c r="O2128" s="14">
        <v>60</v>
      </c>
      <c r="P2128" s="14"/>
      <c r="Q2128" s="14"/>
      <c r="R2128" s="14"/>
      <c r="S2128" s="14"/>
      <c r="T2128" s="14">
        <f t="shared" si="274"/>
        <v>1</v>
      </c>
      <c r="U2128" s="14" t="s">
        <v>36</v>
      </c>
      <c r="V2128" s="14"/>
      <c r="W2128" s="14"/>
      <c r="X2128" s="14"/>
      <c r="Y2128" s="14"/>
      <c r="Z2128" s="14"/>
      <c r="AA2128" s="11"/>
      <c r="AB2128" s="14" t="str">
        <f t="shared" si="275"/>
        <v>10200,10202,10205|6 PINTURA UV</v>
      </c>
      <c r="AC2128" t="str">
        <f t="shared" si="276"/>
        <v>|10200|10202|10205|</v>
      </c>
      <c r="AD2128" t="str">
        <f t="shared" si="277"/>
        <v>6 PINTURA UV</v>
      </c>
    </row>
    <row r="2129" spans="1:30" ht="24" customHeight="1" x14ac:dyDescent="0.35">
      <c r="A2129" s="35">
        <v>46206</v>
      </c>
      <c r="B2129" s="14" t="s">
        <v>3093</v>
      </c>
      <c r="C2129" s="14"/>
      <c r="D2129" s="14" t="s">
        <v>3057</v>
      </c>
      <c r="E2129" s="14" t="s">
        <v>3408</v>
      </c>
      <c r="F2129" s="14" t="s">
        <v>2939</v>
      </c>
      <c r="G2129" s="14" t="s">
        <v>3057</v>
      </c>
      <c r="H2129" s="14" t="s">
        <v>3057</v>
      </c>
      <c r="I2129" s="9" t="s">
        <v>3057</v>
      </c>
      <c r="J2129" s="9">
        <v>48</v>
      </c>
      <c r="K2129" s="14">
        <f>IF($E2129="","",IFERROR(INDEX('01_Cad_Pecas'!$H$2:$H$5000,MATCH($E2129,'01_Cad_Pecas'!$D$2:$D$5000,0)),IFERROR(INDEX('01_Cad_Pecas'!$H$2:$H$5000,MATCH(VALUE($E2129),'01_Cad_Pecas'!$D$2:$D$5000,0)),"")))</f>
        <v>3</v>
      </c>
      <c r="L2129" s="14">
        <f>IF($E2129="","",IFERROR(INDEX('01_Cad_Pecas'!$I$2:$I$5000,MATCH($E2129,'01_Cad_Pecas'!$D$2:$D$5000,0)),IFERROR(INDEX('01_Cad_Pecas'!$I$2:$I$5000,MATCH(VALUE($E2129),'01_Cad_Pecas'!$D$2:$D$5000,0)),"")))</f>
        <v>6.7799999999999999E-2</v>
      </c>
      <c r="M2129" s="14">
        <f t="shared" si="273"/>
        <v>6.2544000000000004</v>
      </c>
      <c r="N2129" s="14">
        <v>46209</v>
      </c>
      <c r="O2129" s="14">
        <v>48</v>
      </c>
      <c r="P2129" s="14"/>
      <c r="Q2129" s="14"/>
      <c r="R2129" s="14"/>
      <c r="S2129" s="14"/>
      <c r="T2129" s="14">
        <f t="shared" si="274"/>
        <v>1</v>
      </c>
      <c r="U2129" s="14" t="s">
        <v>36</v>
      </c>
      <c r="V2129" s="14"/>
      <c r="W2129" s="14"/>
      <c r="X2129" s="14"/>
      <c r="Y2129" s="14"/>
      <c r="Z2129" s="14"/>
      <c r="AA2129" s="11"/>
      <c r="AB2129" s="14" t="str">
        <f t="shared" si="275"/>
        <v>10204|6 PINTURA UV</v>
      </c>
      <c r="AC2129" t="str">
        <f t="shared" si="276"/>
        <v>|10204|</v>
      </c>
      <c r="AD2129" t="str">
        <f t="shared" si="277"/>
        <v>6 PINTURA UV</v>
      </c>
    </row>
    <row r="2130" spans="1:30" ht="24" customHeight="1" x14ac:dyDescent="0.35">
      <c r="A2130" s="35">
        <v>46206</v>
      </c>
      <c r="B2130" s="14" t="s">
        <v>3093</v>
      </c>
      <c r="C2130" s="14"/>
      <c r="D2130" s="14" t="s">
        <v>3057</v>
      </c>
      <c r="E2130" s="14" t="s">
        <v>3567</v>
      </c>
      <c r="F2130" s="14" t="s">
        <v>3276</v>
      </c>
      <c r="G2130" s="14" t="s">
        <v>3057</v>
      </c>
      <c r="H2130" s="14" t="s">
        <v>3057</v>
      </c>
      <c r="I2130" s="9" t="s">
        <v>3057</v>
      </c>
      <c r="J2130" s="9">
        <v>8</v>
      </c>
      <c r="K2130" s="14">
        <f>IF($E2130="","",IFERROR(INDEX('01_Cad_Pecas'!$H$2:$H$5000,MATCH($E2130,'01_Cad_Pecas'!$D$2:$D$5000,0)),IFERROR(INDEX('01_Cad_Pecas'!$H$2:$H$5000,MATCH(VALUE($E2130),'01_Cad_Pecas'!$D$2:$D$5000,0)),"")))</f>
        <v>1.1000000000000001</v>
      </c>
      <c r="L2130" s="14">
        <f>IF($E2130="","",IFERROR(INDEX('01_Cad_Pecas'!$I$2:$I$5000,MATCH($E2130,'01_Cad_Pecas'!$D$2:$D$5000,0)),IFERROR(INDEX('01_Cad_Pecas'!$I$2:$I$5000,MATCH(VALUE($E2130),'01_Cad_Pecas'!$D$2:$D$5000,0)),"")))</f>
        <v>9.375E-2</v>
      </c>
      <c r="M2130" s="14">
        <f t="shared" si="273"/>
        <v>1.85</v>
      </c>
      <c r="N2130" s="14">
        <v>46209</v>
      </c>
      <c r="O2130" s="14">
        <v>8</v>
      </c>
      <c r="P2130" s="14"/>
      <c r="Q2130" s="14"/>
      <c r="R2130" s="14"/>
      <c r="S2130" s="14"/>
      <c r="T2130" s="14">
        <f t="shared" si="274"/>
        <v>1</v>
      </c>
      <c r="U2130" s="14" t="s">
        <v>36</v>
      </c>
      <c r="V2130" s="14"/>
      <c r="W2130" s="14"/>
      <c r="X2130" s="14"/>
      <c r="Y2130" s="14"/>
      <c r="Z2130" s="14"/>
      <c r="AA2130" s="11"/>
      <c r="AB2130" s="14" t="str">
        <f t="shared" si="275"/>
        <v>10204|6 PINTURA UV</v>
      </c>
      <c r="AC2130" t="str">
        <f t="shared" si="276"/>
        <v>|10204|</v>
      </c>
      <c r="AD2130" t="str">
        <f t="shared" si="277"/>
        <v>6 PINTURA UV</v>
      </c>
    </row>
    <row r="2131" spans="1:30" ht="24" customHeight="1" x14ac:dyDescent="0.35">
      <c r="A2131" s="35">
        <v>46206</v>
      </c>
      <c r="B2131" s="14" t="s">
        <v>3093</v>
      </c>
      <c r="C2131" s="14"/>
      <c r="D2131" s="14" t="s">
        <v>3057</v>
      </c>
      <c r="E2131" s="14" t="s">
        <v>3568</v>
      </c>
      <c r="F2131" s="14" t="s">
        <v>3277</v>
      </c>
      <c r="G2131" s="14" t="s">
        <v>3057</v>
      </c>
      <c r="H2131" s="14" t="s">
        <v>3057</v>
      </c>
      <c r="I2131" s="9" t="s">
        <v>3057</v>
      </c>
      <c r="J2131" s="9">
        <v>8</v>
      </c>
      <c r="K2131" s="14">
        <f>IF($E2131="","",IFERROR(INDEX('01_Cad_Pecas'!$H$2:$H$5000,MATCH($E2131,'01_Cad_Pecas'!$D$2:$D$5000,0)),IFERROR(INDEX('01_Cad_Pecas'!$H$2:$H$5000,MATCH(VALUE($E2131),'01_Cad_Pecas'!$D$2:$D$5000,0)),"")))</f>
        <v>1.1000000000000001</v>
      </c>
      <c r="L2131" s="14">
        <f>IF($E2131="","",IFERROR(INDEX('01_Cad_Pecas'!$I$2:$I$5000,MATCH($E2131,'01_Cad_Pecas'!$D$2:$D$5000,0)),IFERROR(INDEX('01_Cad_Pecas'!$I$2:$I$5000,MATCH(VALUE($E2131),'01_Cad_Pecas'!$D$2:$D$5000,0)),"")))</f>
        <v>9.375E-2</v>
      </c>
      <c r="M2131" s="14">
        <f t="shared" si="273"/>
        <v>1.85</v>
      </c>
      <c r="N2131" s="14">
        <v>46209</v>
      </c>
      <c r="O2131" s="14">
        <v>8</v>
      </c>
      <c r="P2131" s="14"/>
      <c r="Q2131" s="14"/>
      <c r="R2131" s="14"/>
      <c r="S2131" s="14"/>
      <c r="T2131" s="14">
        <f t="shared" si="274"/>
        <v>1</v>
      </c>
      <c r="U2131" s="14" t="s">
        <v>36</v>
      </c>
      <c r="V2131" s="14"/>
      <c r="W2131" s="14"/>
      <c r="X2131" s="14"/>
      <c r="Y2131" s="14"/>
      <c r="Z2131" s="14"/>
      <c r="AA2131" s="11"/>
      <c r="AB2131" s="14" t="str">
        <f t="shared" si="275"/>
        <v>10204|6 PINTURA UV</v>
      </c>
      <c r="AC2131" t="str">
        <f t="shared" si="276"/>
        <v>|10204|</v>
      </c>
      <c r="AD2131" t="str">
        <f t="shared" si="277"/>
        <v>6 PINTURA UV</v>
      </c>
    </row>
    <row r="2132" spans="1:30" ht="24" customHeight="1" x14ac:dyDescent="0.35">
      <c r="A2132" s="35">
        <v>46206</v>
      </c>
      <c r="B2132" s="14" t="s">
        <v>3093</v>
      </c>
      <c r="C2132" s="14"/>
      <c r="D2132" s="14" t="s">
        <v>3057</v>
      </c>
      <c r="E2132" s="14" t="s">
        <v>3434</v>
      </c>
      <c r="F2132" s="14" t="s">
        <v>2937</v>
      </c>
      <c r="G2132" s="14" t="s">
        <v>3057</v>
      </c>
      <c r="H2132" s="14" t="s">
        <v>3057</v>
      </c>
      <c r="I2132" s="9" t="s">
        <v>3057</v>
      </c>
      <c r="J2132" s="9">
        <v>4</v>
      </c>
      <c r="K2132" s="14">
        <f>IF($E2132="","",IFERROR(INDEX('01_Cad_Pecas'!$H$2:$H$5000,MATCH($E2132,'01_Cad_Pecas'!$D$2:$D$5000,0)),IFERROR(INDEX('01_Cad_Pecas'!$H$2:$H$5000,MATCH(VALUE($E2132),'01_Cad_Pecas'!$D$2:$D$5000,0)),"")))</f>
        <v>3</v>
      </c>
      <c r="L2132" s="14">
        <f>IF($E2132="","",IFERROR(INDEX('01_Cad_Pecas'!$I$2:$I$5000,MATCH($E2132,'01_Cad_Pecas'!$D$2:$D$5000,0)),IFERROR(INDEX('01_Cad_Pecas'!$I$2:$I$5000,MATCH(VALUE($E2132),'01_Cad_Pecas'!$D$2:$D$5000,0)),"")))</f>
        <v>6.7799999999999999E-2</v>
      </c>
      <c r="M2132" s="14">
        <f t="shared" si="273"/>
        <v>3.2711999999999999</v>
      </c>
      <c r="N2132" s="14">
        <v>46209</v>
      </c>
      <c r="O2132" s="14">
        <v>4</v>
      </c>
      <c r="P2132" s="14"/>
      <c r="Q2132" s="14"/>
      <c r="R2132" s="14"/>
      <c r="S2132" s="14"/>
      <c r="T2132" s="14">
        <f t="shared" si="274"/>
        <v>1</v>
      </c>
      <c r="U2132" s="14" t="s">
        <v>36</v>
      </c>
      <c r="V2132" s="14"/>
      <c r="W2132" s="14"/>
      <c r="X2132" s="14"/>
      <c r="Y2132" s="14"/>
      <c r="Z2132" s="14"/>
      <c r="AA2132" s="11"/>
      <c r="AB2132" s="14" t="str">
        <f t="shared" si="275"/>
        <v>10204|6 PINTURA UV</v>
      </c>
      <c r="AC2132" t="str">
        <f t="shared" si="276"/>
        <v>|10204|</v>
      </c>
      <c r="AD2132" t="str">
        <f t="shared" si="277"/>
        <v>6 PINTURA UV</v>
      </c>
    </row>
    <row r="2133" spans="1:30" ht="24" customHeight="1" x14ac:dyDescent="0.35">
      <c r="A2133" s="35">
        <v>46206</v>
      </c>
      <c r="B2133" s="14" t="s">
        <v>3093</v>
      </c>
      <c r="C2133" s="14"/>
      <c r="D2133" s="14" t="s">
        <v>3057</v>
      </c>
      <c r="E2133" s="14" t="s">
        <v>3435</v>
      </c>
      <c r="F2133" s="14" t="s">
        <v>3207</v>
      </c>
      <c r="G2133" s="14" t="s">
        <v>3057</v>
      </c>
      <c r="H2133" s="14" t="s">
        <v>3057</v>
      </c>
      <c r="I2133" s="9" t="s">
        <v>3057</v>
      </c>
      <c r="J2133" s="9">
        <v>8</v>
      </c>
      <c r="K2133" s="14">
        <f>IF($E2133="","",IFERROR(INDEX('01_Cad_Pecas'!$H$2:$H$5000,MATCH($E2133,'01_Cad_Pecas'!$D$2:$D$5000,0)),IFERROR(INDEX('01_Cad_Pecas'!$H$2:$H$5000,MATCH(VALUE($E2133),'01_Cad_Pecas'!$D$2:$D$5000,0)),"")))</f>
        <v>3</v>
      </c>
      <c r="L2133" s="14">
        <f>IF($E2133="","",IFERROR(INDEX('01_Cad_Pecas'!$I$2:$I$5000,MATCH($E2133,'01_Cad_Pecas'!$D$2:$D$5000,0)),IFERROR(INDEX('01_Cad_Pecas'!$I$2:$I$5000,MATCH(VALUE($E2133),'01_Cad_Pecas'!$D$2:$D$5000,0)),"")))</f>
        <v>6.7799999999999999E-2</v>
      </c>
      <c r="M2133" s="14">
        <f t="shared" si="273"/>
        <v>3.5423999999999998</v>
      </c>
      <c r="N2133" s="14">
        <v>46209</v>
      </c>
      <c r="O2133" s="14">
        <v>8</v>
      </c>
      <c r="P2133" s="14"/>
      <c r="Q2133" s="14"/>
      <c r="R2133" s="14"/>
      <c r="S2133" s="14"/>
      <c r="T2133" s="14">
        <f t="shared" si="274"/>
        <v>1</v>
      </c>
      <c r="U2133" s="14" t="s">
        <v>36</v>
      </c>
      <c r="V2133" s="14"/>
      <c r="W2133" s="14"/>
      <c r="X2133" s="14"/>
      <c r="Y2133" s="14"/>
      <c r="Z2133" s="14"/>
      <c r="AA2133" s="11"/>
      <c r="AB2133" s="14" t="str">
        <f t="shared" si="275"/>
        <v>10204|6 PINTURA UV</v>
      </c>
      <c r="AC2133" t="str">
        <f t="shared" si="276"/>
        <v>|10204|</v>
      </c>
      <c r="AD2133" t="str">
        <f t="shared" si="277"/>
        <v>6 PINTURA UV</v>
      </c>
    </row>
    <row r="2134" spans="1:30" ht="24" customHeight="1" x14ac:dyDescent="0.35">
      <c r="A2134" s="35">
        <v>46206</v>
      </c>
      <c r="B2134" s="14" t="s">
        <v>3093</v>
      </c>
      <c r="C2134" s="14"/>
      <c r="D2134" s="14" t="s">
        <v>3057</v>
      </c>
      <c r="E2134" s="14" t="s">
        <v>3580</v>
      </c>
      <c r="F2134" s="14" t="s">
        <v>3160</v>
      </c>
      <c r="G2134" s="14" t="s">
        <v>3057</v>
      </c>
      <c r="H2134" s="14" t="s">
        <v>3057</v>
      </c>
      <c r="I2134" s="9" t="s">
        <v>3057</v>
      </c>
      <c r="J2134" s="9">
        <v>8</v>
      </c>
      <c r="K2134" s="14">
        <f>IF($E2134="","",IFERROR(INDEX('01_Cad_Pecas'!$H$2:$H$5000,MATCH($E2134,'01_Cad_Pecas'!$D$2:$D$5000,0)),IFERROR(INDEX('01_Cad_Pecas'!$H$2:$H$5000,MATCH(VALUE($E2134),'01_Cad_Pecas'!$D$2:$D$5000,0)),"")))</f>
        <v>7</v>
      </c>
      <c r="L2134" s="14">
        <f>IF($E2134="","",IFERROR(INDEX('01_Cad_Pecas'!$I$2:$I$5000,MATCH($E2134,'01_Cad_Pecas'!$D$2:$D$5000,0)),IFERROR(INDEX('01_Cad_Pecas'!$I$2:$I$5000,MATCH(VALUE($E2134),'01_Cad_Pecas'!$D$2:$D$5000,0)),"")))</f>
        <v>0.81</v>
      </c>
      <c r="M2134" s="14">
        <f t="shared" si="273"/>
        <v>13.48</v>
      </c>
      <c r="N2134" s="14">
        <v>46209</v>
      </c>
      <c r="O2134" s="14">
        <v>8</v>
      </c>
      <c r="P2134" s="14"/>
      <c r="Q2134" s="14"/>
      <c r="R2134" s="14"/>
      <c r="S2134" s="14"/>
      <c r="T2134" s="14">
        <f t="shared" si="274"/>
        <v>1</v>
      </c>
      <c r="U2134" s="14" t="s">
        <v>36</v>
      </c>
      <c r="V2134" s="14"/>
      <c r="W2134" s="14"/>
      <c r="X2134" s="14"/>
      <c r="Y2134" s="14"/>
      <c r="Z2134" s="14"/>
      <c r="AA2134" s="11"/>
      <c r="AB2134" s="14" t="str">
        <f t="shared" si="275"/>
        <v>10204|6 PINTURA UV</v>
      </c>
      <c r="AC2134" t="str">
        <f t="shared" si="276"/>
        <v>|10204|</v>
      </c>
      <c r="AD2134" t="str">
        <f t="shared" si="277"/>
        <v>6 PINTURA UV</v>
      </c>
    </row>
    <row r="2135" spans="1:30" ht="24" customHeight="1" x14ac:dyDescent="0.35">
      <c r="A2135" s="35">
        <v>46206</v>
      </c>
      <c r="B2135" s="14" t="s">
        <v>3093</v>
      </c>
      <c r="C2135" s="14"/>
      <c r="D2135" s="14" t="s">
        <v>3057</v>
      </c>
      <c r="E2135" s="14" t="s">
        <v>3581</v>
      </c>
      <c r="F2135" s="14" t="s">
        <v>3161</v>
      </c>
      <c r="G2135" s="14" t="s">
        <v>3057</v>
      </c>
      <c r="H2135" s="14" t="s">
        <v>3057</v>
      </c>
      <c r="I2135" s="9" t="s">
        <v>3057</v>
      </c>
      <c r="J2135" s="9">
        <v>4</v>
      </c>
      <c r="K2135" s="14">
        <f>IF($E2135="","",IFERROR(INDEX('01_Cad_Pecas'!$H$2:$H$5000,MATCH($E2135,'01_Cad_Pecas'!$D$2:$D$5000,0)),IFERROR(INDEX('01_Cad_Pecas'!$H$2:$H$5000,MATCH(VALUE($E2135),'01_Cad_Pecas'!$D$2:$D$5000,0)),"")))</f>
        <v>7</v>
      </c>
      <c r="L2135" s="14">
        <f>IF($E2135="","",IFERROR(INDEX('01_Cad_Pecas'!$I$2:$I$5000,MATCH($E2135,'01_Cad_Pecas'!$D$2:$D$5000,0)),IFERROR(INDEX('01_Cad_Pecas'!$I$2:$I$5000,MATCH(VALUE($E2135),'01_Cad_Pecas'!$D$2:$D$5000,0)),"")))</f>
        <v>0.81</v>
      </c>
      <c r="M2135" s="14">
        <f t="shared" si="273"/>
        <v>10.24</v>
      </c>
      <c r="N2135" s="14">
        <v>46209</v>
      </c>
      <c r="O2135" s="14">
        <v>4</v>
      </c>
      <c r="P2135" s="14"/>
      <c r="Q2135" s="14"/>
      <c r="R2135" s="14"/>
      <c r="S2135" s="14"/>
      <c r="T2135" s="14">
        <f t="shared" si="274"/>
        <v>1</v>
      </c>
      <c r="U2135" s="14" t="s">
        <v>36</v>
      </c>
      <c r="V2135" s="14"/>
      <c r="W2135" s="14"/>
      <c r="X2135" s="14"/>
      <c r="Y2135" s="14"/>
      <c r="Z2135" s="14"/>
      <c r="AA2135" s="11"/>
      <c r="AB2135" s="14" t="str">
        <f t="shared" si="275"/>
        <v>10204|6 PINTURA UV</v>
      </c>
      <c r="AC2135" t="str">
        <f t="shared" si="276"/>
        <v>|10204|</v>
      </c>
      <c r="AD2135" t="str">
        <f t="shared" si="277"/>
        <v>6 PINTURA UV</v>
      </c>
    </row>
    <row r="2136" spans="1:30" ht="24" customHeight="1" x14ac:dyDescent="0.35">
      <c r="A2136" s="35">
        <v>46206</v>
      </c>
      <c r="B2136" s="14" t="s">
        <v>3093</v>
      </c>
      <c r="C2136" s="14"/>
      <c r="D2136" s="14" t="s">
        <v>3057</v>
      </c>
      <c r="E2136" s="14" t="s">
        <v>3582</v>
      </c>
      <c r="F2136" s="14" t="s">
        <v>3162</v>
      </c>
      <c r="G2136" s="14" t="s">
        <v>3057</v>
      </c>
      <c r="H2136" s="14" t="s">
        <v>3057</v>
      </c>
      <c r="I2136" s="9" t="s">
        <v>3057</v>
      </c>
      <c r="J2136" s="9">
        <v>4</v>
      </c>
      <c r="K2136" s="14">
        <f>IF($E2136="","",IFERROR(INDEX('01_Cad_Pecas'!$H$2:$H$5000,MATCH($E2136,'01_Cad_Pecas'!$D$2:$D$5000,0)),IFERROR(INDEX('01_Cad_Pecas'!$H$2:$H$5000,MATCH(VALUE($E2136),'01_Cad_Pecas'!$D$2:$D$5000,0)),"")))</f>
        <v>7</v>
      </c>
      <c r="L2136" s="14">
        <f>IF($E2136="","",IFERROR(INDEX('01_Cad_Pecas'!$I$2:$I$5000,MATCH($E2136,'01_Cad_Pecas'!$D$2:$D$5000,0)),IFERROR(INDEX('01_Cad_Pecas'!$I$2:$I$5000,MATCH(VALUE($E2136),'01_Cad_Pecas'!$D$2:$D$5000,0)),"")))</f>
        <v>0.81</v>
      </c>
      <c r="M2136" s="14">
        <f t="shared" si="273"/>
        <v>10.24</v>
      </c>
      <c r="N2136" s="14">
        <v>46209</v>
      </c>
      <c r="O2136" s="14">
        <v>4</v>
      </c>
      <c r="P2136" s="14"/>
      <c r="Q2136" s="14"/>
      <c r="R2136" s="14"/>
      <c r="S2136" s="14"/>
      <c r="T2136" s="14">
        <f t="shared" si="274"/>
        <v>1</v>
      </c>
      <c r="U2136" s="14" t="s">
        <v>36</v>
      </c>
      <c r="V2136" s="14"/>
      <c r="W2136" s="14"/>
      <c r="X2136" s="14"/>
      <c r="Y2136" s="14"/>
      <c r="Z2136" s="14"/>
      <c r="AA2136" s="11"/>
      <c r="AB2136" s="14" t="str">
        <f t="shared" si="275"/>
        <v>10204|6 PINTURA UV</v>
      </c>
      <c r="AC2136" t="str">
        <f t="shared" si="276"/>
        <v>|10204|</v>
      </c>
      <c r="AD2136" t="str">
        <f t="shared" si="277"/>
        <v>6 PINTURA UV</v>
      </c>
    </row>
    <row r="2137" spans="1:30" ht="24" customHeight="1" x14ac:dyDescent="0.35">
      <c r="A2137" s="35">
        <v>46206</v>
      </c>
      <c r="B2137" s="14" t="s">
        <v>3093</v>
      </c>
      <c r="C2137" s="14"/>
      <c r="D2137" s="14" t="s">
        <v>3057</v>
      </c>
      <c r="E2137" s="14" t="s">
        <v>3412</v>
      </c>
      <c r="F2137" s="14" t="s">
        <v>3208</v>
      </c>
      <c r="G2137" s="14" t="s">
        <v>3057</v>
      </c>
      <c r="H2137" s="14" t="s">
        <v>3057</v>
      </c>
      <c r="I2137" s="9" t="s">
        <v>3057</v>
      </c>
      <c r="J2137" s="9">
        <v>40</v>
      </c>
      <c r="K2137" s="14">
        <f>IF($E2137="","",IFERROR(INDEX('01_Cad_Pecas'!$H$2:$H$5000,MATCH($E2137,'01_Cad_Pecas'!$D$2:$D$5000,0)),IFERROR(INDEX('01_Cad_Pecas'!$H$2:$H$5000,MATCH(VALUE($E2137),'01_Cad_Pecas'!$D$2:$D$5000,0)),"")))</f>
        <v>3</v>
      </c>
      <c r="L2137" s="14">
        <f>IF($E2137="","",IFERROR(INDEX('01_Cad_Pecas'!$I$2:$I$5000,MATCH($E2137,'01_Cad_Pecas'!$D$2:$D$5000,0)),IFERROR(INDEX('01_Cad_Pecas'!$I$2:$I$5000,MATCH(VALUE($E2137),'01_Cad_Pecas'!$D$2:$D$5000,0)),"")))</f>
        <v>6.7799999999999999E-2</v>
      </c>
      <c r="M2137" s="14">
        <f t="shared" si="273"/>
        <v>5.7119999999999997</v>
      </c>
      <c r="N2137" s="14">
        <v>46209</v>
      </c>
      <c r="O2137" s="14">
        <v>40</v>
      </c>
      <c r="P2137" s="14"/>
      <c r="Q2137" s="14"/>
      <c r="R2137" s="14"/>
      <c r="S2137" s="14"/>
      <c r="T2137" s="14">
        <f t="shared" si="274"/>
        <v>1</v>
      </c>
      <c r="U2137" s="14" t="s">
        <v>36</v>
      </c>
      <c r="V2137" s="14"/>
      <c r="W2137" s="14"/>
      <c r="X2137" s="14"/>
      <c r="Y2137" s="14"/>
      <c r="Z2137" s="14"/>
      <c r="AA2137" s="11"/>
      <c r="AB2137" s="14" t="str">
        <f t="shared" si="275"/>
        <v>10204|6 PINTURA UV</v>
      </c>
      <c r="AC2137" t="str">
        <f t="shared" si="276"/>
        <v>|10204|</v>
      </c>
      <c r="AD2137" t="str">
        <f t="shared" si="277"/>
        <v>6 PINTURA UV</v>
      </c>
    </row>
    <row r="2138" spans="1:30" ht="24" customHeight="1" x14ac:dyDescent="0.35">
      <c r="A2138" s="35">
        <v>46206</v>
      </c>
      <c r="B2138" s="14" t="s">
        <v>3093</v>
      </c>
      <c r="C2138" s="14"/>
      <c r="D2138" s="14" t="s">
        <v>3057</v>
      </c>
      <c r="E2138" s="14" t="s">
        <v>3413</v>
      </c>
      <c r="F2138" s="14" t="s">
        <v>3209</v>
      </c>
      <c r="G2138" s="14" t="s">
        <v>3057</v>
      </c>
      <c r="H2138" s="14" t="s">
        <v>3057</v>
      </c>
      <c r="I2138" s="9" t="s">
        <v>3057</v>
      </c>
      <c r="J2138" s="9">
        <v>20</v>
      </c>
      <c r="K2138" s="14">
        <f>IF($E2138="","",IFERROR(INDEX('01_Cad_Pecas'!$H$2:$H$5000,MATCH($E2138,'01_Cad_Pecas'!$D$2:$D$5000,0)),IFERROR(INDEX('01_Cad_Pecas'!$H$2:$H$5000,MATCH(VALUE($E2138),'01_Cad_Pecas'!$D$2:$D$5000,0)),"")))</f>
        <v>3</v>
      </c>
      <c r="L2138" s="14">
        <f>IF($E2138="","",IFERROR(INDEX('01_Cad_Pecas'!$I$2:$I$5000,MATCH($E2138,'01_Cad_Pecas'!$D$2:$D$5000,0)),IFERROR(INDEX('01_Cad_Pecas'!$I$2:$I$5000,MATCH(VALUE($E2138),'01_Cad_Pecas'!$D$2:$D$5000,0)),"")))</f>
        <v>6.7799999999999999E-2</v>
      </c>
      <c r="M2138" s="14">
        <f t="shared" si="273"/>
        <v>4.3559999999999999</v>
      </c>
      <c r="N2138" s="14">
        <v>46209</v>
      </c>
      <c r="O2138" s="14">
        <v>20</v>
      </c>
      <c r="P2138" s="14"/>
      <c r="Q2138" s="14"/>
      <c r="R2138" s="14"/>
      <c r="S2138" s="14"/>
      <c r="T2138" s="14">
        <f t="shared" si="274"/>
        <v>1</v>
      </c>
      <c r="U2138" s="14" t="s">
        <v>36</v>
      </c>
      <c r="V2138" s="14"/>
      <c r="W2138" s="14"/>
      <c r="X2138" s="14"/>
      <c r="Y2138" s="14"/>
      <c r="Z2138" s="14"/>
      <c r="AA2138" s="11"/>
      <c r="AB2138" s="14" t="str">
        <f t="shared" si="275"/>
        <v>10204|6 PINTURA UV</v>
      </c>
      <c r="AC2138" t="str">
        <f t="shared" si="276"/>
        <v>|10204|</v>
      </c>
      <c r="AD2138" t="str">
        <f t="shared" si="277"/>
        <v>6 PINTURA UV</v>
      </c>
    </row>
    <row r="2139" spans="1:30" ht="24" customHeight="1" x14ac:dyDescent="0.35">
      <c r="A2139" s="35">
        <v>46206</v>
      </c>
      <c r="B2139" s="14" t="s">
        <v>3093</v>
      </c>
      <c r="C2139" s="14"/>
      <c r="D2139" s="14" t="s">
        <v>3057</v>
      </c>
      <c r="E2139" s="14" t="s">
        <v>3499</v>
      </c>
      <c r="F2139" s="14" t="s">
        <v>3254</v>
      </c>
      <c r="G2139" s="14" t="s">
        <v>3057</v>
      </c>
      <c r="H2139" s="14" t="s">
        <v>3057</v>
      </c>
      <c r="I2139" s="9" t="s">
        <v>3057</v>
      </c>
      <c r="J2139" s="9">
        <v>20</v>
      </c>
      <c r="K2139" s="14">
        <f>IF($E2139="","",IFERROR(INDEX('01_Cad_Pecas'!$H$2:$H$5000,MATCH($E2139,'01_Cad_Pecas'!$D$2:$D$5000,0)),IFERROR(INDEX('01_Cad_Pecas'!$H$2:$H$5000,MATCH(VALUE($E2139),'01_Cad_Pecas'!$D$2:$D$5000,0)),"")))</f>
        <v>1.1000000000000001</v>
      </c>
      <c r="L2139" s="14">
        <f>IF($E2139="","",IFERROR(INDEX('01_Cad_Pecas'!$I$2:$I$5000,MATCH($E2139,'01_Cad_Pecas'!$D$2:$D$5000,0)),IFERROR(INDEX('01_Cad_Pecas'!$I$2:$I$5000,MATCH(VALUE($E2139),'01_Cad_Pecas'!$D$2:$D$5000,0)),"")))</f>
        <v>9.375E-2</v>
      </c>
      <c r="M2139" s="14">
        <f t="shared" si="273"/>
        <v>2.9750000000000001</v>
      </c>
      <c r="N2139" s="14">
        <v>46209</v>
      </c>
      <c r="O2139" s="14">
        <v>20</v>
      </c>
      <c r="P2139" s="14"/>
      <c r="Q2139" s="14"/>
      <c r="R2139" s="14"/>
      <c r="S2139" s="14"/>
      <c r="T2139" s="14">
        <f t="shared" si="274"/>
        <v>1</v>
      </c>
      <c r="U2139" s="14" t="s">
        <v>36</v>
      </c>
      <c r="V2139" s="14"/>
      <c r="W2139" s="14"/>
      <c r="X2139" s="14"/>
      <c r="Y2139" s="14"/>
      <c r="Z2139" s="14"/>
      <c r="AA2139" s="11"/>
      <c r="AB2139" s="14" t="str">
        <f t="shared" si="275"/>
        <v>10204|6 PINTURA UV</v>
      </c>
      <c r="AC2139" t="str">
        <f t="shared" si="276"/>
        <v>|10204|</v>
      </c>
      <c r="AD2139" t="str">
        <f t="shared" si="277"/>
        <v>6 PINTURA UV</v>
      </c>
    </row>
    <row r="2140" spans="1:30" ht="24" customHeight="1" x14ac:dyDescent="0.35">
      <c r="A2140" s="35">
        <v>46206</v>
      </c>
      <c r="B2140" s="14" t="s">
        <v>3093</v>
      </c>
      <c r="C2140" s="14"/>
      <c r="D2140" s="14" t="s">
        <v>3057</v>
      </c>
      <c r="E2140" s="14" t="s">
        <v>3500</v>
      </c>
      <c r="F2140" s="14" t="s">
        <v>3501</v>
      </c>
      <c r="G2140" s="14" t="s">
        <v>3057</v>
      </c>
      <c r="H2140" s="14" t="s">
        <v>3057</v>
      </c>
      <c r="I2140" s="9" t="s">
        <v>3057</v>
      </c>
      <c r="J2140" s="9">
        <v>20</v>
      </c>
      <c r="K2140" s="14">
        <f>IF($E2140="","",IFERROR(INDEX('01_Cad_Pecas'!$H$2:$H$5000,MATCH($E2140,'01_Cad_Pecas'!$D$2:$D$5000,0)),IFERROR(INDEX('01_Cad_Pecas'!$H$2:$H$5000,MATCH(VALUE($E2140),'01_Cad_Pecas'!$D$2:$D$5000,0)),"")))</f>
        <v>1.1000000000000001</v>
      </c>
      <c r="L2140" s="14">
        <f>IF($E2140="","",IFERROR(INDEX('01_Cad_Pecas'!$I$2:$I$5000,MATCH($E2140,'01_Cad_Pecas'!$D$2:$D$5000,0)),IFERROR(INDEX('01_Cad_Pecas'!$I$2:$I$5000,MATCH(VALUE($E2140),'01_Cad_Pecas'!$D$2:$D$5000,0)),"")))</f>
        <v>9.375E-2</v>
      </c>
      <c r="M2140" s="14">
        <f t="shared" si="273"/>
        <v>2.9750000000000001</v>
      </c>
      <c r="N2140" s="14">
        <v>46209</v>
      </c>
      <c r="O2140" s="14">
        <v>20</v>
      </c>
      <c r="P2140" s="14"/>
      <c r="Q2140" s="14"/>
      <c r="R2140" s="14"/>
      <c r="S2140" s="14"/>
      <c r="T2140" s="14">
        <f t="shared" si="274"/>
        <v>1</v>
      </c>
      <c r="U2140" s="14" t="s">
        <v>36</v>
      </c>
      <c r="V2140" s="14"/>
      <c r="W2140" s="14"/>
      <c r="X2140" s="14"/>
      <c r="Y2140" s="14"/>
      <c r="Z2140" s="14"/>
      <c r="AA2140" s="11"/>
      <c r="AB2140" s="14" t="str">
        <f t="shared" si="275"/>
        <v>10204|6 PINTURA UV</v>
      </c>
      <c r="AC2140" t="str">
        <f t="shared" si="276"/>
        <v>|10204|</v>
      </c>
      <c r="AD2140" t="str">
        <f t="shared" si="277"/>
        <v>6 PINTURA UV</v>
      </c>
    </row>
    <row r="2141" spans="1:30" ht="24" customHeight="1" x14ac:dyDescent="0.35">
      <c r="A2141" s="35">
        <v>46206</v>
      </c>
      <c r="B2141" s="14" t="s">
        <v>3093</v>
      </c>
      <c r="C2141" s="14"/>
      <c r="D2141" s="14" t="s">
        <v>3057</v>
      </c>
      <c r="E2141" s="14" t="s">
        <v>3436</v>
      </c>
      <c r="F2141" s="14" t="s">
        <v>3437</v>
      </c>
      <c r="G2141" s="14" t="s">
        <v>3057</v>
      </c>
      <c r="H2141" s="14" t="s">
        <v>3057</v>
      </c>
      <c r="I2141" s="9" t="s">
        <v>3057</v>
      </c>
      <c r="J2141" s="9">
        <v>5</v>
      </c>
      <c r="K2141" s="14">
        <f>IF($E2141="","",IFERROR(INDEX('01_Cad_Pecas'!$H$2:$H$5000,MATCH($E2141,'01_Cad_Pecas'!$D$2:$D$5000,0)),IFERROR(INDEX('01_Cad_Pecas'!$H$2:$H$5000,MATCH(VALUE($E2141),'01_Cad_Pecas'!$D$2:$D$5000,0)),"")))</f>
        <v>5</v>
      </c>
      <c r="L2141" s="14">
        <f>IF($E2141="","",IFERROR(INDEX('01_Cad_Pecas'!$I$2:$I$5000,MATCH($E2141,'01_Cad_Pecas'!$D$2:$D$5000,0)),IFERROR(INDEX('01_Cad_Pecas'!$I$2:$I$5000,MATCH(VALUE($E2141),'01_Cad_Pecas'!$D$2:$D$5000,0)),"")))</f>
        <v>2.2400000000000002</v>
      </c>
      <c r="M2141" s="14">
        <f t="shared" si="273"/>
        <v>16.200000000000003</v>
      </c>
      <c r="N2141" s="14">
        <v>46209</v>
      </c>
      <c r="O2141" s="14">
        <v>5</v>
      </c>
      <c r="P2141" s="14"/>
      <c r="Q2141" s="14"/>
      <c r="R2141" s="14"/>
      <c r="S2141" s="14"/>
      <c r="T2141" s="14">
        <f t="shared" si="274"/>
        <v>1</v>
      </c>
      <c r="U2141" s="14" t="s">
        <v>36</v>
      </c>
      <c r="V2141" s="14"/>
      <c r="W2141" s="14"/>
      <c r="X2141" s="14"/>
      <c r="Y2141" s="14"/>
      <c r="Z2141" s="14"/>
      <c r="AA2141" s="11"/>
      <c r="AB2141" s="14" t="str">
        <f t="shared" si="275"/>
        <v>10204|6 PINTURA UV</v>
      </c>
      <c r="AC2141" t="str">
        <f t="shared" si="276"/>
        <v>|10204|</v>
      </c>
      <c r="AD2141" t="str">
        <f t="shared" si="277"/>
        <v>6 PINTURA UV</v>
      </c>
    </row>
    <row r="2142" spans="1:30" ht="24" customHeight="1" x14ac:dyDescent="0.35">
      <c r="A2142" s="35">
        <v>46206</v>
      </c>
      <c r="B2142" s="14" t="s">
        <v>3093</v>
      </c>
      <c r="C2142" s="14"/>
      <c r="D2142" s="14" t="s">
        <v>3057</v>
      </c>
      <c r="E2142" s="14" t="s">
        <v>3583</v>
      </c>
      <c r="F2142" s="14" t="s">
        <v>3163</v>
      </c>
      <c r="G2142" s="14" t="s">
        <v>3057</v>
      </c>
      <c r="H2142" s="14" t="s">
        <v>3057</v>
      </c>
      <c r="I2142" s="9" t="s">
        <v>3057</v>
      </c>
      <c r="J2142" s="9">
        <v>8</v>
      </c>
      <c r="K2142" s="14">
        <f>IF($E2142="","",IFERROR(INDEX('01_Cad_Pecas'!$H$2:$H$5000,MATCH($E2142,'01_Cad_Pecas'!$D$2:$D$5000,0)),IFERROR(INDEX('01_Cad_Pecas'!$H$2:$H$5000,MATCH(VALUE($E2142),'01_Cad_Pecas'!$D$2:$D$5000,0)),"")))</f>
        <v>7</v>
      </c>
      <c r="L2142" s="14">
        <f>IF($E2142="","",IFERROR(INDEX('01_Cad_Pecas'!$I$2:$I$5000,MATCH($E2142,'01_Cad_Pecas'!$D$2:$D$5000,0)),IFERROR(INDEX('01_Cad_Pecas'!$I$2:$I$5000,MATCH(VALUE($E2142),'01_Cad_Pecas'!$D$2:$D$5000,0)),"")))</f>
        <v>0.81</v>
      </c>
      <c r="M2142" s="14">
        <f t="shared" si="273"/>
        <v>13.48</v>
      </c>
      <c r="N2142" s="14">
        <v>46209</v>
      </c>
      <c r="O2142" s="14">
        <v>8</v>
      </c>
      <c r="P2142" s="14"/>
      <c r="Q2142" s="14"/>
      <c r="R2142" s="14"/>
      <c r="S2142" s="14"/>
      <c r="T2142" s="14">
        <f t="shared" si="274"/>
        <v>1</v>
      </c>
      <c r="U2142" s="14" t="s">
        <v>36</v>
      </c>
      <c r="V2142" s="14"/>
      <c r="W2142" s="14"/>
      <c r="X2142" s="14"/>
      <c r="Y2142" s="14"/>
      <c r="Z2142" s="14"/>
      <c r="AA2142" s="11"/>
      <c r="AB2142" s="14" t="str">
        <f t="shared" si="275"/>
        <v>10204|6 PINTURA UV</v>
      </c>
      <c r="AC2142" t="str">
        <f t="shared" si="276"/>
        <v>|10204|</v>
      </c>
      <c r="AD2142" t="str">
        <f t="shared" si="277"/>
        <v>6 PINTURA UV</v>
      </c>
    </row>
    <row r="2143" spans="1:30" ht="24" customHeight="1" x14ac:dyDescent="0.35">
      <c r="A2143" s="35">
        <v>46206</v>
      </c>
      <c r="B2143" s="14" t="s">
        <v>3093</v>
      </c>
      <c r="C2143" s="14"/>
      <c r="D2143" s="14" t="s">
        <v>3057</v>
      </c>
      <c r="E2143" s="14" t="s">
        <v>3533</v>
      </c>
      <c r="F2143" s="14" t="s">
        <v>3282</v>
      </c>
      <c r="G2143" s="14" t="s">
        <v>3057</v>
      </c>
      <c r="H2143" s="14" t="s">
        <v>3057</v>
      </c>
      <c r="I2143" s="9" t="s">
        <v>3057</v>
      </c>
      <c r="J2143" s="9">
        <v>1200</v>
      </c>
      <c r="K2143" s="14">
        <f>IF($E2143="","",IFERROR(INDEX('01_Cad_Pecas'!$H$2:$H$5000,MATCH($E2143,'01_Cad_Pecas'!$D$2:$D$5000,0)),IFERROR(INDEX('01_Cad_Pecas'!$H$2:$H$5000,MATCH(VALUE($E2143),'01_Cad_Pecas'!$D$2:$D$5000,0)),"")))</f>
        <v>1.1000000000000001</v>
      </c>
      <c r="L2143" s="14">
        <f>IF($E2143="","",IFERROR(INDEX('01_Cad_Pecas'!$I$2:$I$5000,MATCH($E2143,'01_Cad_Pecas'!$D$2:$D$5000,0)),IFERROR(INDEX('01_Cad_Pecas'!$I$2:$I$5000,MATCH(VALUE($E2143),'01_Cad_Pecas'!$D$2:$D$5000,0)),"")))</f>
        <v>9.375E-2</v>
      </c>
      <c r="M2143" s="14">
        <f t="shared" si="273"/>
        <v>113.6</v>
      </c>
      <c r="N2143" s="14">
        <v>46209</v>
      </c>
      <c r="O2143" s="14">
        <v>1200</v>
      </c>
      <c r="P2143" s="14"/>
      <c r="Q2143" s="14"/>
      <c r="R2143" s="14"/>
      <c r="S2143" s="14"/>
      <c r="T2143" s="14">
        <f t="shared" si="274"/>
        <v>1</v>
      </c>
      <c r="U2143" s="14" t="s">
        <v>36</v>
      </c>
      <c r="V2143" s="14"/>
      <c r="W2143" s="14"/>
      <c r="X2143" s="14"/>
      <c r="Y2143" s="14"/>
      <c r="Z2143" s="14"/>
      <c r="AA2143" s="11"/>
      <c r="AB2143" s="14" t="str">
        <f t="shared" si="275"/>
        <v>10204|6 PINTURA UV</v>
      </c>
      <c r="AC2143" t="str">
        <f t="shared" si="276"/>
        <v>|10204|</v>
      </c>
      <c r="AD2143" t="str">
        <f t="shared" si="277"/>
        <v>6 PINTURA UV</v>
      </c>
    </row>
    <row r="2144" spans="1:30" ht="24" customHeight="1" x14ac:dyDescent="0.35">
      <c r="A2144" s="35">
        <v>46206</v>
      </c>
      <c r="B2144" s="14" t="s">
        <v>3093</v>
      </c>
      <c r="C2144" s="14"/>
      <c r="D2144" s="14" t="s">
        <v>3057</v>
      </c>
      <c r="E2144" s="14" t="s">
        <v>3534</v>
      </c>
      <c r="F2144" s="14" t="s">
        <v>3283</v>
      </c>
      <c r="G2144" s="14" t="s">
        <v>3057</v>
      </c>
      <c r="H2144" s="14" t="s">
        <v>3057</v>
      </c>
      <c r="I2144" s="9" t="s">
        <v>3057</v>
      </c>
      <c r="J2144" s="9">
        <v>1200</v>
      </c>
      <c r="K2144" s="14">
        <f>IF($E2144="","",IFERROR(INDEX('01_Cad_Pecas'!$H$2:$H$5000,MATCH($E2144,'01_Cad_Pecas'!$D$2:$D$5000,0)),IFERROR(INDEX('01_Cad_Pecas'!$H$2:$H$5000,MATCH(VALUE($E2144),'01_Cad_Pecas'!$D$2:$D$5000,0)),"")))</f>
        <v>1.1000000000000001</v>
      </c>
      <c r="L2144" s="14">
        <f>IF($E2144="","",IFERROR(INDEX('01_Cad_Pecas'!$I$2:$I$5000,MATCH($E2144,'01_Cad_Pecas'!$D$2:$D$5000,0)),IFERROR(INDEX('01_Cad_Pecas'!$I$2:$I$5000,MATCH(VALUE($E2144),'01_Cad_Pecas'!$D$2:$D$5000,0)),"")))</f>
        <v>9.375E-2</v>
      </c>
      <c r="M2144" s="14">
        <f t="shared" si="273"/>
        <v>113.6</v>
      </c>
      <c r="N2144" s="14">
        <v>46209</v>
      </c>
      <c r="O2144" s="14">
        <v>1200</v>
      </c>
      <c r="P2144" s="14"/>
      <c r="Q2144" s="14"/>
      <c r="R2144" s="14"/>
      <c r="S2144" s="14"/>
      <c r="T2144" s="14">
        <f t="shared" si="274"/>
        <v>1</v>
      </c>
      <c r="U2144" s="14" t="s">
        <v>36</v>
      </c>
      <c r="V2144" s="14"/>
      <c r="W2144" s="14"/>
      <c r="X2144" s="14"/>
      <c r="Y2144" s="14"/>
      <c r="Z2144" s="14"/>
      <c r="AA2144" s="11"/>
      <c r="AB2144" s="14" t="str">
        <f t="shared" si="275"/>
        <v>10204|6 PINTURA UV</v>
      </c>
      <c r="AC2144" t="str">
        <f t="shared" si="276"/>
        <v>|10204|</v>
      </c>
      <c r="AD2144" t="str">
        <f t="shared" si="277"/>
        <v>6 PINTURA UV</v>
      </c>
    </row>
    <row r="2145" spans="1:30" ht="24" customHeight="1" x14ac:dyDescent="0.35">
      <c r="A2145" s="35">
        <v>46206</v>
      </c>
      <c r="B2145" s="14" t="s">
        <v>3093</v>
      </c>
      <c r="C2145" s="14"/>
      <c r="D2145" s="14" t="s">
        <v>3057</v>
      </c>
      <c r="E2145" s="14" t="s">
        <v>3553</v>
      </c>
      <c r="F2145" s="14" t="s">
        <v>3159</v>
      </c>
      <c r="G2145" s="14" t="s">
        <v>3057</v>
      </c>
      <c r="H2145" s="14" t="s">
        <v>3057</v>
      </c>
      <c r="I2145" s="9" t="s">
        <v>3057</v>
      </c>
      <c r="J2145" s="9">
        <v>600</v>
      </c>
      <c r="K2145" s="14">
        <f>IF($E2145="","",IFERROR(INDEX('01_Cad_Pecas'!$H$2:$H$5000,MATCH($E2145,'01_Cad_Pecas'!$D$2:$D$5000,0)),IFERROR(INDEX('01_Cad_Pecas'!$H$2:$H$5000,MATCH(VALUE($E2145),'01_Cad_Pecas'!$D$2:$D$5000,0)),"")))</f>
        <v>7</v>
      </c>
      <c r="L2145" s="14">
        <f>IF($E2145="","",IFERROR(INDEX('01_Cad_Pecas'!$I$2:$I$5000,MATCH($E2145,'01_Cad_Pecas'!$D$2:$D$5000,0)),IFERROR(INDEX('01_Cad_Pecas'!$I$2:$I$5000,MATCH(VALUE($E2145),'01_Cad_Pecas'!$D$2:$D$5000,0)),"")))</f>
        <v>0.81</v>
      </c>
      <c r="M2145" s="14">
        <f t="shared" si="273"/>
        <v>493.00000000000006</v>
      </c>
      <c r="N2145" s="14">
        <v>46209</v>
      </c>
      <c r="O2145" s="14">
        <v>600</v>
      </c>
      <c r="P2145" s="14"/>
      <c r="Q2145" s="14"/>
      <c r="R2145" s="14"/>
      <c r="S2145" s="14"/>
      <c r="T2145" s="14">
        <f t="shared" si="274"/>
        <v>1</v>
      </c>
      <c r="U2145" s="14" t="s">
        <v>36</v>
      </c>
      <c r="V2145" s="14"/>
      <c r="W2145" s="14"/>
      <c r="X2145" s="14"/>
      <c r="Y2145" s="14"/>
      <c r="Z2145" s="14"/>
      <c r="AA2145" s="11"/>
      <c r="AB2145" s="14" t="str">
        <f t="shared" si="275"/>
        <v>10204|6 PINTURA UV</v>
      </c>
      <c r="AC2145" t="str">
        <f t="shared" si="276"/>
        <v>|10204|</v>
      </c>
      <c r="AD2145" t="str">
        <f t="shared" si="277"/>
        <v>6 PINTURA UV</v>
      </c>
    </row>
    <row r="2146" spans="1:30" ht="24" customHeight="1" x14ac:dyDescent="0.35">
      <c r="A2146" s="35">
        <v>46206</v>
      </c>
      <c r="B2146" s="14" t="s">
        <v>3093</v>
      </c>
      <c r="C2146" s="14"/>
      <c r="D2146" s="14" t="s">
        <v>3057</v>
      </c>
      <c r="E2146" s="14" t="s">
        <v>3578</v>
      </c>
      <c r="F2146" s="14" t="s">
        <v>3301</v>
      </c>
      <c r="G2146" s="14" t="s">
        <v>3057</v>
      </c>
      <c r="H2146" s="14" t="s">
        <v>3057</v>
      </c>
      <c r="I2146" s="9" t="s">
        <v>3057</v>
      </c>
      <c r="J2146" s="9">
        <v>600</v>
      </c>
      <c r="K2146" s="14">
        <f>IF($E2146="","",IFERROR(INDEX('01_Cad_Pecas'!$H$2:$H$5000,MATCH($E2146,'01_Cad_Pecas'!$D$2:$D$5000,0)),IFERROR(INDEX('01_Cad_Pecas'!$H$2:$H$5000,MATCH(VALUE($E2146),'01_Cad_Pecas'!$D$2:$D$5000,0)),"")))</f>
        <v>1.1000000000000001</v>
      </c>
      <c r="L2146" s="14">
        <f>IF($E2146="","",IFERROR(INDEX('01_Cad_Pecas'!$I$2:$I$5000,MATCH($E2146,'01_Cad_Pecas'!$D$2:$D$5000,0)),IFERROR(INDEX('01_Cad_Pecas'!$I$2:$I$5000,MATCH(VALUE($E2146),'01_Cad_Pecas'!$D$2:$D$5000,0)),"")))</f>
        <v>9.375E-2</v>
      </c>
      <c r="M2146" s="14">
        <f t="shared" si="273"/>
        <v>57.35</v>
      </c>
      <c r="N2146" s="14">
        <v>46209</v>
      </c>
      <c r="O2146" s="14">
        <v>600</v>
      </c>
      <c r="P2146" s="14"/>
      <c r="Q2146" s="14"/>
      <c r="R2146" s="14"/>
      <c r="S2146" s="14"/>
      <c r="T2146" s="14">
        <f t="shared" si="274"/>
        <v>1</v>
      </c>
      <c r="U2146" s="14" t="s">
        <v>36</v>
      </c>
      <c r="V2146" s="14"/>
      <c r="W2146" s="14"/>
      <c r="X2146" s="14"/>
      <c r="Y2146" s="14"/>
      <c r="Z2146" s="14"/>
      <c r="AA2146" s="11"/>
      <c r="AB2146" s="14" t="str">
        <f t="shared" si="275"/>
        <v>10204|6 PINTURA UV</v>
      </c>
      <c r="AC2146" t="str">
        <f t="shared" si="276"/>
        <v>|10204|</v>
      </c>
      <c r="AD2146" t="str">
        <f t="shared" si="277"/>
        <v>6 PINTURA UV</v>
      </c>
    </row>
    <row r="2147" spans="1:30" ht="24" customHeight="1" x14ac:dyDescent="0.35">
      <c r="A2147" s="35">
        <v>46206</v>
      </c>
      <c r="B2147" s="14" t="s">
        <v>3093</v>
      </c>
      <c r="C2147" s="14"/>
      <c r="D2147" s="14" t="s">
        <v>3057</v>
      </c>
      <c r="E2147" s="14" t="s">
        <v>3579</v>
      </c>
      <c r="F2147" s="14" t="s">
        <v>3303</v>
      </c>
      <c r="G2147" s="14" t="s">
        <v>3057</v>
      </c>
      <c r="H2147" s="14" t="s">
        <v>3057</v>
      </c>
      <c r="I2147" s="9" t="s">
        <v>3057</v>
      </c>
      <c r="J2147" s="9">
        <v>600</v>
      </c>
      <c r="K2147" s="14">
        <f>IF($E2147="","",IFERROR(INDEX('01_Cad_Pecas'!$H$2:$H$5000,MATCH($E2147,'01_Cad_Pecas'!$D$2:$D$5000,0)),IFERROR(INDEX('01_Cad_Pecas'!$H$2:$H$5000,MATCH(VALUE($E2147),'01_Cad_Pecas'!$D$2:$D$5000,0)),"")))</f>
        <v>1.1000000000000001</v>
      </c>
      <c r="L2147" s="14">
        <f>IF($E2147="","",IFERROR(INDEX('01_Cad_Pecas'!$I$2:$I$5000,MATCH($E2147,'01_Cad_Pecas'!$D$2:$D$5000,0)),IFERROR(INDEX('01_Cad_Pecas'!$I$2:$I$5000,MATCH(VALUE($E2147),'01_Cad_Pecas'!$D$2:$D$5000,0)),"")))</f>
        <v>9.375E-2</v>
      </c>
      <c r="M2147" s="14">
        <f t="shared" si="273"/>
        <v>57.35</v>
      </c>
      <c r="N2147" s="14">
        <v>46209</v>
      </c>
      <c r="O2147" s="14">
        <v>600</v>
      </c>
      <c r="P2147" s="14"/>
      <c r="Q2147" s="14"/>
      <c r="R2147" s="14"/>
      <c r="S2147" s="14"/>
      <c r="T2147" s="14">
        <f t="shared" si="274"/>
        <v>1</v>
      </c>
      <c r="U2147" s="14" t="s">
        <v>36</v>
      </c>
      <c r="V2147" s="14"/>
      <c r="W2147" s="14"/>
      <c r="X2147" s="14"/>
      <c r="Y2147" s="14"/>
      <c r="Z2147" s="14"/>
      <c r="AA2147" s="11"/>
      <c r="AB2147" s="14" t="str">
        <f t="shared" si="275"/>
        <v>10204|6 PINTURA UV</v>
      </c>
      <c r="AC2147" t="str">
        <f t="shared" si="276"/>
        <v>|10204|</v>
      </c>
      <c r="AD2147" t="str">
        <f t="shared" si="277"/>
        <v>6 PINTURA UV</v>
      </c>
    </row>
    <row r="2148" spans="1:30" ht="24" customHeight="1" x14ac:dyDescent="0.35">
      <c r="A2148" s="35">
        <v>46206</v>
      </c>
      <c r="B2148" s="14" t="s">
        <v>3093</v>
      </c>
      <c r="C2148" s="14"/>
      <c r="D2148" s="14" t="s">
        <v>3057</v>
      </c>
      <c r="E2148" s="14" t="s">
        <v>3427</v>
      </c>
      <c r="F2148" s="14" t="s">
        <v>3180</v>
      </c>
      <c r="G2148" s="14" t="s">
        <v>3057</v>
      </c>
      <c r="H2148" s="14" t="s">
        <v>3057</v>
      </c>
      <c r="I2148" s="9" t="s">
        <v>3057</v>
      </c>
      <c r="J2148" s="9">
        <v>600</v>
      </c>
      <c r="K2148" s="14">
        <f>IF($E2148="","",IFERROR(INDEX('01_Cad_Pecas'!$H$2:$H$5000,MATCH($E2148,'01_Cad_Pecas'!$D$2:$D$5000,0)),IFERROR(INDEX('01_Cad_Pecas'!$H$2:$H$5000,MATCH(VALUE($E2148),'01_Cad_Pecas'!$D$2:$D$5000,0)),"")))</f>
        <v>3</v>
      </c>
      <c r="L2148" s="14">
        <f>IF($E2148="","",IFERROR(INDEX('01_Cad_Pecas'!$I$2:$I$5000,MATCH($E2148,'01_Cad_Pecas'!$D$2:$D$5000,0)),IFERROR(INDEX('01_Cad_Pecas'!$I$2:$I$5000,MATCH(VALUE($E2148),'01_Cad_Pecas'!$D$2:$D$5000,0)),"")))</f>
        <v>6.7799999999999999E-2</v>
      </c>
      <c r="M2148" s="14">
        <f t="shared" si="273"/>
        <v>43.68</v>
      </c>
      <c r="N2148" s="14">
        <v>46209</v>
      </c>
      <c r="O2148" s="14">
        <v>600</v>
      </c>
      <c r="P2148" s="14"/>
      <c r="Q2148" s="14"/>
      <c r="R2148" s="14"/>
      <c r="S2148" s="14"/>
      <c r="T2148" s="14">
        <f t="shared" si="274"/>
        <v>1</v>
      </c>
      <c r="U2148" s="14" t="s">
        <v>36</v>
      </c>
      <c r="V2148" s="14"/>
      <c r="W2148" s="14"/>
      <c r="X2148" s="14"/>
      <c r="Y2148" s="14"/>
      <c r="Z2148" s="14"/>
      <c r="AA2148" s="11"/>
      <c r="AB2148" s="14" t="str">
        <f t="shared" si="275"/>
        <v>10204|6 PINTURA UV</v>
      </c>
      <c r="AC2148" t="str">
        <f t="shared" si="276"/>
        <v>|10204|</v>
      </c>
      <c r="AD2148" t="str">
        <f t="shared" si="277"/>
        <v>6 PINTURA UV</v>
      </c>
    </row>
    <row r="2149" spans="1:30" ht="24" customHeight="1" x14ac:dyDescent="0.35">
      <c r="A2149" s="35">
        <v>46206</v>
      </c>
      <c r="B2149" s="14" t="s">
        <v>3093</v>
      </c>
      <c r="C2149" s="14"/>
      <c r="D2149" s="14" t="s">
        <v>3057</v>
      </c>
      <c r="E2149" s="14" t="s">
        <v>3428</v>
      </c>
      <c r="F2149" s="14" t="s">
        <v>3182</v>
      </c>
      <c r="G2149" s="14" t="s">
        <v>3057</v>
      </c>
      <c r="H2149" s="14" t="s">
        <v>3057</v>
      </c>
      <c r="I2149" s="9" t="s">
        <v>3057</v>
      </c>
      <c r="J2149" s="9">
        <v>600</v>
      </c>
      <c r="K2149" s="14">
        <f>IF($E2149="","",IFERROR(INDEX('01_Cad_Pecas'!$H$2:$H$5000,MATCH($E2149,'01_Cad_Pecas'!$D$2:$D$5000,0)),IFERROR(INDEX('01_Cad_Pecas'!$H$2:$H$5000,MATCH(VALUE($E2149),'01_Cad_Pecas'!$D$2:$D$5000,0)),"")))</f>
        <v>3</v>
      </c>
      <c r="L2149" s="14">
        <f>IF($E2149="","",IFERROR(INDEX('01_Cad_Pecas'!$I$2:$I$5000,MATCH($E2149,'01_Cad_Pecas'!$D$2:$D$5000,0)),IFERROR(INDEX('01_Cad_Pecas'!$I$2:$I$5000,MATCH(VALUE($E2149),'01_Cad_Pecas'!$D$2:$D$5000,0)),"")))</f>
        <v>6.7799999999999999E-2</v>
      </c>
      <c r="M2149" s="14">
        <f t="shared" si="273"/>
        <v>43.68</v>
      </c>
      <c r="N2149" s="14">
        <v>46209</v>
      </c>
      <c r="O2149" s="14">
        <v>600</v>
      </c>
      <c r="P2149" s="14"/>
      <c r="Q2149" s="14"/>
      <c r="R2149" s="14"/>
      <c r="S2149" s="14"/>
      <c r="T2149" s="14">
        <f t="shared" si="274"/>
        <v>1</v>
      </c>
      <c r="U2149" s="14" t="s">
        <v>36</v>
      </c>
      <c r="V2149" s="14"/>
      <c r="W2149" s="14"/>
      <c r="X2149" s="14"/>
      <c r="Y2149" s="14"/>
      <c r="Z2149" s="14"/>
      <c r="AA2149" s="11"/>
      <c r="AB2149" s="14" t="str">
        <f t="shared" si="275"/>
        <v>10204|6 PINTURA UV</v>
      </c>
      <c r="AC2149" t="str">
        <f t="shared" si="276"/>
        <v>|10204|</v>
      </c>
      <c r="AD2149" t="str">
        <f t="shared" si="277"/>
        <v>6 PINTURA UV</v>
      </c>
    </row>
    <row r="2150" spans="1:30" ht="24" customHeight="1" x14ac:dyDescent="0.35">
      <c r="A2150" s="35">
        <v>46210</v>
      </c>
      <c r="B2150" s="14" t="s">
        <v>3094</v>
      </c>
      <c r="C2150" s="14"/>
      <c r="D2150" s="14" t="s">
        <v>3057</v>
      </c>
      <c r="E2150" s="14" t="s">
        <v>3438</v>
      </c>
      <c r="F2150" s="14" t="s">
        <v>3186</v>
      </c>
      <c r="G2150" s="14" t="s">
        <v>3057</v>
      </c>
      <c r="H2150" s="14" t="s">
        <v>3057</v>
      </c>
      <c r="I2150" s="9" t="s">
        <v>3057</v>
      </c>
      <c r="J2150" s="9">
        <v>90</v>
      </c>
      <c r="K2150" s="14">
        <f>IF($E2150="","",IFERROR(INDEX('01_Cad_Pecas'!$H$2:$H$5000,MATCH($E2150,'01_Cad_Pecas'!$D$2:$D$5000,0)),IFERROR(INDEX('01_Cad_Pecas'!$H$2:$H$5000,MATCH(VALUE($E2150),'01_Cad_Pecas'!$D$2:$D$5000,0)),"")))</f>
        <v>1.1000000000000001</v>
      </c>
      <c r="L2150" s="14">
        <f>IF($E2150="","",IFERROR(INDEX('01_Cad_Pecas'!$I$2:$I$5000,MATCH($E2150,'01_Cad_Pecas'!$D$2:$D$5000,0)),IFERROR(INDEX('01_Cad_Pecas'!$I$2:$I$5000,MATCH(VALUE($E2150),'01_Cad_Pecas'!$D$2:$D$5000,0)),"")))</f>
        <v>9.375E-2</v>
      </c>
      <c r="M2150" s="14">
        <f t="shared" si="273"/>
        <v>9.5374999999999996</v>
      </c>
      <c r="N2150" s="14">
        <v>46212</v>
      </c>
      <c r="O2150" s="14">
        <v>90</v>
      </c>
      <c r="P2150" s="14"/>
      <c r="Q2150" s="14"/>
      <c r="R2150" s="14"/>
      <c r="S2150" s="14"/>
      <c r="T2150" s="14">
        <f t="shared" si="274"/>
        <v>1</v>
      </c>
      <c r="U2150" s="14" t="s">
        <v>36</v>
      </c>
      <c r="V2150" s="14"/>
      <c r="W2150" s="14"/>
      <c r="X2150" s="14"/>
      <c r="Y2150" s="14"/>
      <c r="Z2150" s="14"/>
      <c r="AA2150" s="11"/>
      <c r="AB2150" s="14" t="str">
        <f t="shared" si="275"/>
        <v>10210|6 PINTURA UV</v>
      </c>
      <c r="AC2150" t="str">
        <f t="shared" si="276"/>
        <v>|10210|</v>
      </c>
      <c r="AD2150" t="str">
        <f t="shared" si="277"/>
        <v>6 PINTURA UV</v>
      </c>
    </row>
    <row r="2151" spans="1:30" ht="24" customHeight="1" x14ac:dyDescent="0.35">
      <c r="A2151" s="35">
        <v>46210</v>
      </c>
      <c r="B2151" s="14" t="s">
        <v>3094</v>
      </c>
      <c r="C2151" s="14"/>
      <c r="D2151" s="14" t="s">
        <v>3057</v>
      </c>
      <c r="E2151" s="14" t="s">
        <v>3439</v>
      </c>
      <c r="F2151" s="14" t="s">
        <v>3187</v>
      </c>
      <c r="G2151" s="14" t="s">
        <v>3057</v>
      </c>
      <c r="H2151" s="14" t="s">
        <v>3057</v>
      </c>
      <c r="I2151" s="9" t="s">
        <v>3057</v>
      </c>
      <c r="J2151" s="9">
        <v>50</v>
      </c>
      <c r="K2151" s="14">
        <f>IF($E2151="","",IFERROR(INDEX('01_Cad_Pecas'!$H$2:$H$5000,MATCH($E2151,'01_Cad_Pecas'!$D$2:$D$5000,0)),IFERROR(INDEX('01_Cad_Pecas'!$H$2:$H$5000,MATCH(VALUE($E2151),'01_Cad_Pecas'!$D$2:$D$5000,0)),"")))</f>
        <v>1.1000000000000001</v>
      </c>
      <c r="L2151" s="14">
        <f>IF($E2151="","",IFERROR(INDEX('01_Cad_Pecas'!$I$2:$I$5000,MATCH($E2151,'01_Cad_Pecas'!$D$2:$D$5000,0)),IFERROR(INDEX('01_Cad_Pecas'!$I$2:$I$5000,MATCH(VALUE($E2151),'01_Cad_Pecas'!$D$2:$D$5000,0)),"")))</f>
        <v>9.375E-2</v>
      </c>
      <c r="M2151" s="14">
        <f t="shared" si="273"/>
        <v>5.7874999999999996</v>
      </c>
      <c r="N2151" s="14">
        <v>46212</v>
      </c>
      <c r="O2151" s="14">
        <v>50</v>
      </c>
      <c r="P2151" s="14"/>
      <c r="Q2151" s="14"/>
      <c r="R2151" s="14"/>
      <c r="S2151" s="14"/>
      <c r="T2151" s="14">
        <f t="shared" si="274"/>
        <v>1</v>
      </c>
      <c r="U2151" s="14" t="s">
        <v>36</v>
      </c>
      <c r="V2151" s="14"/>
      <c r="W2151" s="14"/>
      <c r="X2151" s="14"/>
      <c r="Y2151" s="14"/>
      <c r="Z2151" s="14"/>
      <c r="AA2151" s="11"/>
      <c r="AB2151" s="14" t="str">
        <f t="shared" si="275"/>
        <v>10210|6 PINTURA UV</v>
      </c>
      <c r="AC2151" t="str">
        <f t="shared" si="276"/>
        <v>|10210|</v>
      </c>
      <c r="AD2151" t="str">
        <f t="shared" si="277"/>
        <v>6 PINTURA UV</v>
      </c>
    </row>
    <row r="2152" spans="1:30" ht="24" customHeight="1" x14ac:dyDescent="0.35">
      <c r="A2152" s="35">
        <v>46210</v>
      </c>
      <c r="B2152" s="14" t="s">
        <v>3094</v>
      </c>
      <c r="C2152" s="14"/>
      <c r="D2152" s="14" t="s">
        <v>3057</v>
      </c>
      <c r="E2152" s="14" t="s">
        <v>3440</v>
      </c>
      <c r="F2152" s="14" t="s">
        <v>3441</v>
      </c>
      <c r="G2152" s="14" t="s">
        <v>3057</v>
      </c>
      <c r="H2152" s="14" t="s">
        <v>3057</v>
      </c>
      <c r="I2152" s="9" t="s">
        <v>3057</v>
      </c>
      <c r="J2152" s="9">
        <v>40</v>
      </c>
      <c r="K2152" s="14">
        <f>IF($E2152="","",IFERROR(INDEX('01_Cad_Pecas'!$H$2:$H$5000,MATCH($E2152,'01_Cad_Pecas'!$D$2:$D$5000,0)),IFERROR(INDEX('01_Cad_Pecas'!$H$2:$H$5000,MATCH(VALUE($E2152),'01_Cad_Pecas'!$D$2:$D$5000,0)),"")))</f>
        <v>1.1000000000000001</v>
      </c>
      <c r="L2152" s="14">
        <f>IF($E2152="","",IFERROR(INDEX('01_Cad_Pecas'!$I$2:$I$5000,MATCH($E2152,'01_Cad_Pecas'!$D$2:$D$5000,0)),IFERROR(INDEX('01_Cad_Pecas'!$I$2:$I$5000,MATCH(VALUE($E2152),'01_Cad_Pecas'!$D$2:$D$5000,0)),"")))</f>
        <v>9.375E-2</v>
      </c>
      <c r="M2152" s="14">
        <f t="shared" si="273"/>
        <v>4.8499999999999996</v>
      </c>
      <c r="N2152" s="14">
        <v>46212</v>
      </c>
      <c r="O2152" s="14">
        <v>40</v>
      </c>
      <c r="P2152" s="14"/>
      <c r="Q2152" s="14"/>
      <c r="R2152" s="14"/>
      <c r="S2152" s="14"/>
      <c r="T2152" s="14">
        <f t="shared" si="274"/>
        <v>1</v>
      </c>
      <c r="U2152" s="14" t="s">
        <v>36</v>
      </c>
      <c r="V2152" s="14"/>
      <c r="W2152" s="14"/>
      <c r="X2152" s="14"/>
      <c r="Y2152" s="14"/>
      <c r="Z2152" s="14"/>
      <c r="AA2152" s="11"/>
      <c r="AB2152" s="14" t="str">
        <f t="shared" si="275"/>
        <v>10210|6 PINTURA UV</v>
      </c>
      <c r="AC2152" t="str">
        <f t="shared" si="276"/>
        <v>|10210|</v>
      </c>
      <c r="AD2152" t="str">
        <f t="shared" si="277"/>
        <v>6 PINTURA UV</v>
      </c>
    </row>
    <row r="2153" spans="1:30" ht="24" customHeight="1" x14ac:dyDescent="0.35">
      <c r="A2153" s="35">
        <v>46210</v>
      </c>
      <c r="B2153" s="14" t="s">
        <v>3094</v>
      </c>
      <c r="C2153" s="14"/>
      <c r="D2153" s="14" t="s">
        <v>3057</v>
      </c>
      <c r="E2153" s="14" t="s">
        <v>3569</v>
      </c>
      <c r="F2153" s="14" t="s">
        <v>3570</v>
      </c>
      <c r="G2153" s="14" t="s">
        <v>3057</v>
      </c>
      <c r="H2153" s="14" t="s">
        <v>3057</v>
      </c>
      <c r="I2153" s="9" t="s">
        <v>3057</v>
      </c>
      <c r="J2153" s="9">
        <v>80</v>
      </c>
      <c r="K2153" s="14">
        <f>IF($E2153="","",IFERROR(INDEX('01_Cad_Pecas'!$H$2:$H$5000,MATCH($E2153,'01_Cad_Pecas'!$D$2:$D$5000,0)),IFERROR(INDEX('01_Cad_Pecas'!$H$2:$H$5000,MATCH(VALUE($E2153),'01_Cad_Pecas'!$D$2:$D$5000,0)),"")))</f>
        <v>1.1000000000000001</v>
      </c>
      <c r="L2153" s="14">
        <f>IF($E2153="","",IFERROR(INDEX('01_Cad_Pecas'!$I$2:$I$5000,MATCH($E2153,'01_Cad_Pecas'!$D$2:$D$5000,0)),IFERROR(INDEX('01_Cad_Pecas'!$I$2:$I$5000,MATCH(VALUE($E2153),'01_Cad_Pecas'!$D$2:$D$5000,0)),"")))</f>
        <v>9.375E-2</v>
      </c>
      <c r="M2153" s="14">
        <f t="shared" si="273"/>
        <v>8.6</v>
      </c>
      <c r="N2153" s="14">
        <v>46212</v>
      </c>
      <c r="O2153" s="14">
        <v>80</v>
      </c>
      <c r="P2153" s="14"/>
      <c r="Q2153" s="14"/>
      <c r="R2153" s="14"/>
      <c r="S2153" s="14"/>
      <c r="T2153" s="14">
        <f t="shared" si="274"/>
        <v>1</v>
      </c>
      <c r="U2153" s="14" t="s">
        <v>36</v>
      </c>
      <c r="V2153" s="14"/>
      <c r="W2153" s="14"/>
      <c r="X2153" s="14"/>
      <c r="Y2153" s="14"/>
      <c r="Z2153" s="14"/>
      <c r="AA2153" s="11"/>
      <c r="AB2153" s="14" t="str">
        <f t="shared" si="275"/>
        <v>10210|6 PINTURA UV</v>
      </c>
      <c r="AC2153" t="str">
        <f t="shared" si="276"/>
        <v>|10210|</v>
      </c>
      <c r="AD2153" t="str">
        <f t="shared" si="277"/>
        <v>6 PINTURA UV</v>
      </c>
    </row>
    <row r="2154" spans="1:30" ht="24" customHeight="1" x14ac:dyDescent="0.35">
      <c r="A2154" s="35">
        <v>46210</v>
      </c>
      <c r="B2154" s="14" t="s">
        <v>3094</v>
      </c>
      <c r="C2154" s="14"/>
      <c r="D2154" s="14" t="s">
        <v>3057</v>
      </c>
      <c r="E2154" s="14" t="s">
        <v>3571</v>
      </c>
      <c r="F2154" s="14" t="s">
        <v>3259</v>
      </c>
      <c r="G2154" s="14" t="s">
        <v>3057</v>
      </c>
      <c r="H2154" s="14" t="s">
        <v>3057</v>
      </c>
      <c r="I2154" s="9" t="s">
        <v>3057</v>
      </c>
      <c r="J2154" s="9">
        <v>100</v>
      </c>
      <c r="K2154" s="14">
        <f>IF($E2154="","",IFERROR(INDEX('01_Cad_Pecas'!$H$2:$H$5000,MATCH($E2154,'01_Cad_Pecas'!$D$2:$D$5000,0)),IFERROR(INDEX('01_Cad_Pecas'!$H$2:$H$5000,MATCH(VALUE($E2154),'01_Cad_Pecas'!$D$2:$D$5000,0)),"")))</f>
        <v>1.1000000000000001</v>
      </c>
      <c r="L2154" s="14">
        <f>IF($E2154="","",IFERROR(INDEX('01_Cad_Pecas'!$I$2:$I$5000,MATCH($E2154,'01_Cad_Pecas'!$D$2:$D$5000,0)),IFERROR(INDEX('01_Cad_Pecas'!$I$2:$I$5000,MATCH(VALUE($E2154),'01_Cad_Pecas'!$D$2:$D$5000,0)),"")))</f>
        <v>9.375E-2</v>
      </c>
      <c r="M2154" s="14">
        <f t="shared" si="273"/>
        <v>10.475</v>
      </c>
      <c r="N2154" s="14">
        <v>46212</v>
      </c>
      <c r="O2154" s="14">
        <v>100</v>
      </c>
      <c r="P2154" s="14"/>
      <c r="Q2154" s="14"/>
      <c r="R2154" s="14"/>
      <c r="S2154" s="14"/>
      <c r="T2154" s="14">
        <f t="shared" si="274"/>
        <v>1</v>
      </c>
      <c r="U2154" s="14" t="s">
        <v>36</v>
      </c>
      <c r="V2154" s="14"/>
      <c r="W2154" s="14"/>
      <c r="X2154" s="14"/>
      <c r="Y2154" s="14"/>
      <c r="Z2154" s="14"/>
      <c r="AA2154" s="11"/>
      <c r="AB2154" s="14" t="str">
        <f t="shared" si="275"/>
        <v>10210|6 PINTURA UV</v>
      </c>
      <c r="AC2154" t="str">
        <f t="shared" si="276"/>
        <v>|10210|</v>
      </c>
      <c r="AD2154" t="str">
        <f t="shared" si="277"/>
        <v>6 PINTURA UV</v>
      </c>
    </row>
    <row r="2155" spans="1:30" ht="24" customHeight="1" x14ac:dyDescent="0.35">
      <c r="A2155" s="35">
        <v>46210</v>
      </c>
      <c r="B2155" s="14" t="s">
        <v>3094</v>
      </c>
      <c r="C2155" s="14"/>
      <c r="D2155" s="14" t="s">
        <v>3057</v>
      </c>
      <c r="E2155" s="14" t="s">
        <v>3572</v>
      </c>
      <c r="F2155" s="14" t="s">
        <v>3260</v>
      </c>
      <c r="G2155" s="14" t="s">
        <v>3057</v>
      </c>
      <c r="H2155" s="14" t="s">
        <v>3057</v>
      </c>
      <c r="I2155" s="9" t="s">
        <v>3057</v>
      </c>
      <c r="J2155" s="9">
        <v>280</v>
      </c>
      <c r="K2155" s="14">
        <f>IF($E2155="","",IFERROR(INDEX('01_Cad_Pecas'!$H$2:$H$5000,MATCH($E2155,'01_Cad_Pecas'!$D$2:$D$5000,0)),IFERROR(INDEX('01_Cad_Pecas'!$H$2:$H$5000,MATCH(VALUE($E2155),'01_Cad_Pecas'!$D$2:$D$5000,0)),"")))</f>
        <v>1.1000000000000001</v>
      </c>
      <c r="L2155" s="14">
        <f>IF($E2155="","",IFERROR(INDEX('01_Cad_Pecas'!$I$2:$I$5000,MATCH($E2155,'01_Cad_Pecas'!$D$2:$D$5000,0)),IFERROR(INDEX('01_Cad_Pecas'!$I$2:$I$5000,MATCH(VALUE($E2155),'01_Cad_Pecas'!$D$2:$D$5000,0)),"")))</f>
        <v>9.375E-2</v>
      </c>
      <c r="M2155" s="14">
        <f t="shared" si="273"/>
        <v>27.35</v>
      </c>
      <c r="N2155" s="14">
        <v>46212</v>
      </c>
      <c r="O2155" s="14">
        <v>280</v>
      </c>
      <c r="P2155" s="14"/>
      <c r="Q2155" s="14"/>
      <c r="R2155" s="14"/>
      <c r="S2155" s="14"/>
      <c r="T2155" s="14">
        <f t="shared" si="274"/>
        <v>1</v>
      </c>
      <c r="U2155" s="14" t="s">
        <v>36</v>
      </c>
      <c r="V2155" s="14"/>
      <c r="W2155" s="14"/>
      <c r="X2155" s="14"/>
      <c r="Y2155" s="14"/>
      <c r="Z2155" s="14"/>
      <c r="AA2155" s="11"/>
      <c r="AB2155" s="14" t="str">
        <f t="shared" si="275"/>
        <v>10210|6 PINTURA UV</v>
      </c>
      <c r="AC2155" t="str">
        <f t="shared" si="276"/>
        <v>|10210|</v>
      </c>
      <c r="AD2155" t="str">
        <f t="shared" si="277"/>
        <v>6 PINTURA UV</v>
      </c>
    </row>
    <row r="2156" spans="1:30" ht="24" customHeight="1" x14ac:dyDescent="0.35">
      <c r="A2156" s="35">
        <v>46210</v>
      </c>
      <c r="B2156" s="14" t="s">
        <v>3094</v>
      </c>
      <c r="C2156" s="14"/>
      <c r="D2156" s="14" t="s">
        <v>3057</v>
      </c>
      <c r="E2156" s="14" t="s">
        <v>3573</v>
      </c>
      <c r="F2156" s="14" t="s">
        <v>3261</v>
      </c>
      <c r="G2156" s="14" t="s">
        <v>3057</v>
      </c>
      <c r="H2156" s="14" t="s">
        <v>3057</v>
      </c>
      <c r="I2156" s="9" t="s">
        <v>3057</v>
      </c>
      <c r="J2156" s="9">
        <v>180</v>
      </c>
      <c r="K2156" s="14">
        <f>IF($E2156="","",IFERROR(INDEX('01_Cad_Pecas'!$H$2:$H$5000,MATCH($E2156,'01_Cad_Pecas'!$D$2:$D$5000,0)),IFERROR(INDEX('01_Cad_Pecas'!$H$2:$H$5000,MATCH(VALUE($E2156),'01_Cad_Pecas'!$D$2:$D$5000,0)),"")))</f>
        <v>1.1000000000000001</v>
      </c>
      <c r="L2156" s="14">
        <f>IF($E2156="","",IFERROR(INDEX('01_Cad_Pecas'!$I$2:$I$5000,MATCH($E2156,'01_Cad_Pecas'!$D$2:$D$5000,0)),IFERROR(INDEX('01_Cad_Pecas'!$I$2:$I$5000,MATCH(VALUE($E2156),'01_Cad_Pecas'!$D$2:$D$5000,0)),"")))</f>
        <v>9.375E-2</v>
      </c>
      <c r="M2156" s="14">
        <f t="shared" si="273"/>
        <v>17.975000000000001</v>
      </c>
      <c r="N2156" s="14">
        <v>46212</v>
      </c>
      <c r="O2156" s="14">
        <v>180</v>
      </c>
      <c r="P2156" s="14"/>
      <c r="Q2156" s="14"/>
      <c r="R2156" s="14"/>
      <c r="S2156" s="14"/>
      <c r="T2156" s="14">
        <f t="shared" si="274"/>
        <v>1</v>
      </c>
      <c r="U2156" s="14" t="s">
        <v>36</v>
      </c>
      <c r="V2156" s="14"/>
      <c r="W2156" s="14"/>
      <c r="X2156" s="14"/>
      <c r="Y2156" s="14"/>
      <c r="Z2156" s="14"/>
      <c r="AA2156" s="11"/>
      <c r="AB2156" s="14" t="str">
        <f t="shared" si="275"/>
        <v>10210|6 PINTURA UV</v>
      </c>
      <c r="AC2156" t="str">
        <f t="shared" si="276"/>
        <v>|10210|</v>
      </c>
      <c r="AD2156" t="str">
        <f t="shared" si="277"/>
        <v>6 PINTURA UV</v>
      </c>
    </row>
    <row r="2157" spans="1:30" ht="24" customHeight="1" x14ac:dyDescent="0.35">
      <c r="A2157" s="35">
        <v>46210</v>
      </c>
      <c r="B2157" s="14" t="s">
        <v>3094</v>
      </c>
      <c r="C2157" s="14"/>
      <c r="D2157" s="14" t="s">
        <v>3057</v>
      </c>
      <c r="E2157" s="14" t="s">
        <v>3560</v>
      </c>
      <c r="F2157" s="14" t="s">
        <v>3274</v>
      </c>
      <c r="G2157" s="14" t="s">
        <v>3057</v>
      </c>
      <c r="H2157" s="14" t="s">
        <v>3057</v>
      </c>
      <c r="I2157" s="9" t="s">
        <v>3057</v>
      </c>
      <c r="J2157" s="9">
        <v>6</v>
      </c>
      <c r="K2157" s="14">
        <f>IF($E2157="","",IFERROR(INDEX('01_Cad_Pecas'!$H$2:$H$5000,MATCH($E2157,'01_Cad_Pecas'!$D$2:$D$5000,0)),IFERROR(INDEX('01_Cad_Pecas'!$H$2:$H$5000,MATCH(VALUE($E2157),'01_Cad_Pecas'!$D$2:$D$5000,0)),"")))</f>
        <v>1.1000000000000001</v>
      </c>
      <c r="L2157" s="14">
        <f>IF($E2157="","",IFERROR(INDEX('01_Cad_Pecas'!$I$2:$I$5000,MATCH($E2157,'01_Cad_Pecas'!$D$2:$D$5000,0)),IFERROR(INDEX('01_Cad_Pecas'!$I$2:$I$5000,MATCH(VALUE($E2157),'01_Cad_Pecas'!$D$2:$D$5000,0)),"")))</f>
        <v>9.375E-2</v>
      </c>
      <c r="M2157" s="14">
        <f t="shared" si="273"/>
        <v>1.6625000000000001</v>
      </c>
      <c r="N2157" s="14">
        <v>46212</v>
      </c>
      <c r="O2157" s="14">
        <v>6</v>
      </c>
      <c r="P2157" s="14"/>
      <c r="Q2157" s="14"/>
      <c r="R2157" s="14"/>
      <c r="S2157" s="14"/>
      <c r="T2157" s="14">
        <f t="shared" si="274"/>
        <v>1</v>
      </c>
      <c r="U2157" s="14" t="s">
        <v>36</v>
      </c>
      <c r="V2157" s="14"/>
      <c r="W2157" s="14"/>
      <c r="X2157" s="14"/>
      <c r="Y2157" s="14"/>
      <c r="Z2157" s="14"/>
      <c r="AA2157" s="11"/>
      <c r="AB2157" s="14" t="str">
        <f t="shared" si="275"/>
        <v>10210|6 PINTURA UV</v>
      </c>
      <c r="AC2157" t="str">
        <f t="shared" si="276"/>
        <v>|10210|</v>
      </c>
      <c r="AD2157" t="str">
        <f t="shared" si="277"/>
        <v>6 PINTURA UV</v>
      </c>
    </row>
    <row r="2158" spans="1:30" ht="24" customHeight="1" x14ac:dyDescent="0.35">
      <c r="A2158" s="35">
        <v>46210</v>
      </c>
      <c r="B2158" s="14" t="s">
        <v>3094</v>
      </c>
      <c r="C2158" s="14"/>
      <c r="D2158" s="14" t="s">
        <v>3057</v>
      </c>
      <c r="E2158" s="14" t="s">
        <v>3561</v>
      </c>
      <c r="F2158" s="14" t="s">
        <v>3562</v>
      </c>
      <c r="G2158" s="14" t="s">
        <v>3057</v>
      </c>
      <c r="H2158" s="14" t="s">
        <v>3057</v>
      </c>
      <c r="I2158" s="9" t="s">
        <v>3057</v>
      </c>
      <c r="J2158" s="9">
        <v>6</v>
      </c>
      <c r="K2158" s="14">
        <f>IF($E2158="","",IFERROR(INDEX('01_Cad_Pecas'!$H$2:$H$5000,MATCH($E2158,'01_Cad_Pecas'!$D$2:$D$5000,0)),IFERROR(INDEX('01_Cad_Pecas'!$H$2:$H$5000,MATCH(VALUE($E2158),'01_Cad_Pecas'!$D$2:$D$5000,0)),"")))</f>
        <v>1.1000000000000001</v>
      </c>
      <c r="L2158" s="14">
        <f>IF($E2158="","",IFERROR(INDEX('01_Cad_Pecas'!$I$2:$I$5000,MATCH($E2158,'01_Cad_Pecas'!$D$2:$D$5000,0)),IFERROR(INDEX('01_Cad_Pecas'!$I$2:$I$5000,MATCH(VALUE($E2158),'01_Cad_Pecas'!$D$2:$D$5000,0)),"")))</f>
        <v>9.375E-2</v>
      </c>
      <c r="M2158" s="14">
        <f t="shared" si="273"/>
        <v>1.6625000000000001</v>
      </c>
      <c r="N2158" s="14">
        <v>46212</v>
      </c>
      <c r="O2158" s="14">
        <v>6</v>
      </c>
      <c r="P2158" s="14"/>
      <c r="Q2158" s="14"/>
      <c r="R2158" s="14"/>
      <c r="S2158" s="14"/>
      <c r="T2158" s="14">
        <f t="shared" si="274"/>
        <v>1</v>
      </c>
      <c r="U2158" s="14" t="s">
        <v>36</v>
      </c>
      <c r="V2158" s="14"/>
      <c r="W2158" s="14"/>
      <c r="X2158" s="14"/>
      <c r="Y2158" s="14"/>
      <c r="Z2158" s="14"/>
      <c r="AA2158" s="11"/>
      <c r="AB2158" s="14" t="str">
        <f t="shared" si="275"/>
        <v>10210|6 PINTURA UV</v>
      </c>
      <c r="AC2158" t="str">
        <f t="shared" si="276"/>
        <v>|10210|</v>
      </c>
      <c r="AD2158" t="str">
        <f t="shared" si="277"/>
        <v>6 PINTURA UV</v>
      </c>
    </row>
    <row r="2159" spans="1:30" ht="24" customHeight="1" x14ac:dyDescent="0.35">
      <c r="A2159" s="35">
        <v>46210</v>
      </c>
      <c r="B2159" s="14" t="s">
        <v>3094</v>
      </c>
      <c r="C2159" s="14"/>
      <c r="D2159" s="14" t="s">
        <v>3057</v>
      </c>
      <c r="E2159" s="14" t="s">
        <v>3564</v>
      </c>
      <c r="F2159" s="14" t="s">
        <v>1616</v>
      </c>
      <c r="G2159" s="14" t="s">
        <v>3057</v>
      </c>
      <c r="H2159" s="14" t="s">
        <v>3057</v>
      </c>
      <c r="I2159" s="9" t="s">
        <v>3057</v>
      </c>
      <c r="J2159" s="9">
        <v>80</v>
      </c>
      <c r="K2159" s="14">
        <f>IF($E2159="","",IFERROR(INDEX('01_Cad_Pecas'!$H$2:$H$5000,MATCH($E2159,'01_Cad_Pecas'!$D$2:$D$5000,0)),IFERROR(INDEX('01_Cad_Pecas'!$H$2:$H$5000,MATCH(VALUE($E2159),'01_Cad_Pecas'!$D$2:$D$5000,0)),"")))</f>
        <v>1.1000000000000001</v>
      </c>
      <c r="L2159" s="14">
        <f>IF($E2159="","",IFERROR(INDEX('01_Cad_Pecas'!$I$2:$I$5000,MATCH($E2159,'01_Cad_Pecas'!$D$2:$D$5000,0)),IFERROR(INDEX('01_Cad_Pecas'!$I$2:$I$5000,MATCH(VALUE($E2159),'01_Cad_Pecas'!$D$2:$D$5000,0)),"")))</f>
        <v>9.375E-2</v>
      </c>
      <c r="M2159" s="14">
        <f t="shared" si="273"/>
        <v>8.6</v>
      </c>
      <c r="N2159" s="14">
        <v>46212</v>
      </c>
      <c r="O2159" s="14">
        <v>80</v>
      </c>
      <c r="P2159" s="14"/>
      <c r="Q2159" s="14"/>
      <c r="R2159" s="14"/>
      <c r="S2159" s="14"/>
      <c r="T2159" s="14">
        <f t="shared" si="274"/>
        <v>1</v>
      </c>
      <c r="U2159" s="14" t="s">
        <v>36</v>
      </c>
      <c r="V2159" s="14"/>
      <c r="W2159" s="14"/>
      <c r="X2159" s="14"/>
      <c r="Y2159" s="14"/>
      <c r="Z2159" s="14"/>
      <c r="AA2159" s="11"/>
      <c r="AB2159" s="14" t="str">
        <f t="shared" si="275"/>
        <v>10210|6 PINTURA UV</v>
      </c>
      <c r="AC2159" t="str">
        <f t="shared" si="276"/>
        <v>|10210|</v>
      </c>
      <c r="AD2159" t="str">
        <f t="shared" si="277"/>
        <v>6 PINTURA UV</v>
      </c>
    </row>
    <row r="2160" spans="1:30" ht="24" customHeight="1" x14ac:dyDescent="0.35">
      <c r="A2160" s="35">
        <v>46210</v>
      </c>
      <c r="B2160" s="14" t="s">
        <v>3094</v>
      </c>
      <c r="C2160" s="14"/>
      <c r="D2160" s="14" t="s">
        <v>3057</v>
      </c>
      <c r="E2160" s="14" t="s">
        <v>3565</v>
      </c>
      <c r="F2160" s="14" t="s">
        <v>1615</v>
      </c>
      <c r="G2160" s="14" t="s">
        <v>3057</v>
      </c>
      <c r="H2160" s="14" t="s">
        <v>3057</v>
      </c>
      <c r="I2160" s="9" t="s">
        <v>3057</v>
      </c>
      <c r="J2160" s="9">
        <v>80</v>
      </c>
      <c r="K2160" s="14">
        <f>IF($E2160="","",IFERROR(INDEX('01_Cad_Pecas'!$H$2:$H$5000,MATCH($E2160,'01_Cad_Pecas'!$D$2:$D$5000,0)),IFERROR(INDEX('01_Cad_Pecas'!$H$2:$H$5000,MATCH(VALUE($E2160),'01_Cad_Pecas'!$D$2:$D$5000,0)),"")))</f>
        <v>1.1000000000000001</v>
      </c>
      <c r="L2160" s="14">
        <f>IF($E2160="","",IFERROR(INDEX('01_Cad_Pecas'!$I$2:$I$5000,MATCH($E2160,'01_Cad_Pecas'!$D$2:$D$5000,0)),IFERROR(INDEX('01_Cad_Pecas'!$I$2:$I$5000,MATCH(VALUE($E2160),'01_Cad_Pecas'!$D$2:$D$5000,0)),"")))</f>
        <v>9.375E-2</v>
      </c>
      <c r="M2160" s="14">
        <f t="shared" si="273"/>
        <v>8.6</v>
      </c>
      <c r="N2160" s="14">
        <v>46212</v>
      </c>
      <c r="O2160" s="14">
        <v>80</v>
      </c>
      <c r="P2160" s="14"/>
      <c r="Q2160" s="14"/>
      <c r="R2160" s="14"/>
      <c r="S2160" s="14"/>
      <c r="T2160" s="14">
        <f t="shared" si="274"/>
        <v>1</v>
      </c>
      <c r="U2160" s="14" t="s">
        <v>36</v>
      </c>
      <c r="V2160" s="14"/>
      <c r="W2160" s="14"/>
      <c r="X2160" s="14"/>
      <c r="Y2160" s="14"/>
      <c r="Z2160" s="14"/>
      <c r="AA2160" s="11"/>
      <c r="AB2160" s="14" t="str">
        <f t="shared" si="275"/>
        <v>10210|6 PINTURA UV</v>
      </c>
      <c r="AC2160" t="str">
        <f t="shared" si="276"/>
        <v>|10210|</v>
      </c>
      <c r="AD2160" t="str">
        <f t="shared" si="277"/>
        <v>6 PINTURA UV</v>
      </c>
    </row>
    <row r="2161" spans="1:30" ht="24" customHeight="1" x14ac:dyDescent="0.35">
      <c r="A2161" s="35">
        <v>46210</v>
      </c>
      <c r="B2161" s="14" t="s">
        <v>3094</v>
      </c>
      <c r="C2161" s="14"/>
      <c r="D2161" s="14" t="s">
        <v>3057</v>
      </c>
      <c r="E2161" s="14" t="s">
        <v>3442</v>
      </c>
      <c r="F2161" s="14" t="s">
        <v>1617</v>
      </c>
      <c r="G2161" s="14" t="s">
        <v>3057</v>
      </c>
      <c r="H2161" s="14" t="s">
        <v>3057</v>
      </c>
      <c r="I2161" s="9" t="s">
        <v>3057</v>
      </c>
      <c r="J2161" s="9">
        <v>40</v>
      </c>
      <c r="K2161" s="14">
        <f>IF($E2161="","",IFERROR(INDEX('01_Cad_Pecas'!$H$2:$H$5000,MATCH($E2161,'01_Cad_Pecas'!$D$2:$D$5000,0)),IFERROR(INDEX('01_Cad_Pecas'!$H$2:$H$5000,MATCH(VALUE($E2161),'01_Cad_Pecas'!$D$2:$D$5000,0)),"")))</f>
        <v>3</v>
      </c>
      <c r="L2161" s="14">
        <f>IF($E2161="","",IFERROR(INDEX('01_Cad_Pecas'!$I$2:$I$5000,MATCH($E2161,'01_Cad_Pecas'!$D$2:$D$5000,0)),IFERROR(INDEX('01_Cad_Pecas'!$I$2:$I$5000,MATCH(VALUE($E2161),'01_Cad_Pecas'!$D$2:$D$5000,0)),"")))</f>
        <v>6.7799999999999999E-2</v>
      </c>
      <c r="M2161" s="14">
        <f t="shared" si="273"/>
        <v>5.7119999999999997</v>
      </c>
      <c r="N2161" s="14">
        <v>46212</v>
      </c>
      <c r="O2161" s="14">
        <v>40</v>
      </c>
      <c r="P2161" s="14"/>
      <c r="Q2161" s="14"/>
      <c r="R2161" s="14"/>
      <c r="S2161" s="14"/>
      <c r="T2161" s="14">
        <f t="shared" si="274"/>
        <v>1</v>
      </c>
      <c r="U2161" s="14" t="s">
        <v>36</v>
      </c>
      <c r="V2161" s="14"/>
      <c r="W2161" s="14"/>
      <c r="X2161" s="14"/>
      <c r="Y2161" s="14"/>
      <c r="Z2161" s="14"/>
      <c r="AA2161" s="11"/>
      <c r="AB2161" s="14" t="str">
        <f t="shared" si="275"/>
        <v>10210|6 PINTURA UV</v>
      </c>
      <c r="AC2161" t="str">
        <f t="shared" si="276"/>
        <v>|10210|</v>
      </c>
      <c r="AD2161" t="str">
        <f t="shared" si="277"/>
        <v>6 PINTURA UV</v>
      </c>
    </row>
    <row r="2162" spans="1:30" ht="24" customHeight="1" x14ac:dyDescent="0.35">
      <c r="A2162" s="35">
        <v>46210</v>
      </c>
      <c r="B2162" s="14" t="s">
        <v>3094</v>
      </c>
      <c r="C2162" s="14"/>
      <c r="D2162" s="14" t="s">
        <v>3057</v>
      </c>
      <c r="E2162" s="14" t="s">
        <v>3408</v>
      </c>
      <c r="F2162" s="14" t="s">
        <v>2939</v>
      </c>
      <c r="G2162" s="14" t="s">
        <v>3057</v>
      </c>
      <c r="H2162" s="14" t="s">
        <v>3057</v>
      </c>
      <c r="I2162" s="9" t="s">
        <v>3057</v>
      </c>
      <c r="J2162" s="9">
        <v>436</v>
      </c>
      <c r="K2162" s="14">
        <f>IF($E2162="","",IFERROR(INDEX('01_Cad_Pecas'!$H$2:$H$5000,MATCH($E2162,'01_Cad_Pecas'!$D$2:$D$5000,0)),IFERROR(INDEX('01_Cad_Pecas'!$H$2:$H$5000,MATCH(VALUE($E2162),'01_Cad_Pecas'!$D$2:$D$5000,0)),"")))</f>
        <v>3</v>
      </c>
      <c r="L2162" s="14">
        <f>IF($E2162="","",IFERROR(INDEX('01_Cad_Pecas'!$I$2:$I$5000,MATCH($E2162,'01_Cad_Pecas'!$D$2:$D$5000,0)),IFERROR(INDEX('01_Cad_Pecas'!$I$2:$I$5000,MATCH(VALUE($E2162),'01_Cad_Pecas'!$D$2:$D$5000,0)),"")))</f>
        <v>6.7799999999999999E-2</v>
      </c>
      <c r="M2162" s="14">
        <f t="shared" si="273"/>
        <v>32.5608</v>
      </c>
      <c r="N2162" s="14">
        <v>46212</v>
      </c>
      <c r="O2162" s="14">
        <v>436</v>
      </c>
      <c r="P2162" s="14"/>
      <c r="Q2162" s="14"/>
      <c r="R2162" s="14"/>
      <c r="S2162" s="14"/>
      <c r="T2162" s="14">
        <f t="shared" si="274"/>
        <v>1</v>
      </c>
      <c r="U2162" s="14" t="s">
        <v>36</v>
      </c>
      <c r="V2162" s="14"/>
      <c r="W2162" s="14"/>
      <c r="X2162" s="14"/>
      <c r="Y2162" s="14"/>
      <c r="Z2162" s="14"/>
      <c r="AA2162" s="11"/>
      <c r="AB2162" s="14" t="str">
        <f t="shared" si="275"/>
        <v>10210|6 PINTURA UV</v>
      </c>
      <c r="AC2162" t="str">
        <f t="shared" si="276"/>
        <v>|10210|</v>
      </c>
      <c r="AD2162" t="str">
        <f t="shared" si="277"/>
        <v>6 PINTURA UV</v>
      </c>
    </row>
    <row r="2163" spans="1:30" ht="24" customHeight="1" x14ac:dyDescent="0.35">
      <c r="A2163" s="35">
        <v>46210</v>
      </c>
      <c r="B2163" s="14" t="s">
        <v>3094</v>
      </c>
      <c r="C2163" s="14"/>
      <c r="D2163" s="14" t="s">
        <v>3057</v>
      </c>
      <c r="E2163" s="14" t="s">
        <v>3567</v>
      </c>
      <c r="F2163" s="14" t="s">
        <v>3276</v>
      </c>
      <c r="G2163" s="14" t="s">
        <v>3057</v>
      </c>
      <c r="H2163" s="14" t="s">
        <v>3057</v>
      </c>
      <c r="I2163" s="9" t="s">
        <v>3057</v>
      </c>
      <c r="J2163" s="9">
        <v>6</v>
      </c>
      <c r="K2163" s="14">
        <f>IF($E2163="","",IFERROR(INDEX('01_Cad_Pecas'!$H$2:$H$5000,MATCH($E2163,'01_Cad_Pecas'!$D$2:$D$5000,0)),IFERROR(INDEX('01_Cad_Pecas'!$H$2:$H$5000,MATCH(VALUE($E2163),'01_Cad_Pecas'!$D$2:$D$5000,0)),"")))</f>
        <v>1.1000000000000001</v>
      </c>
      <c r="L2163" s="14">
        <f>IF($E2163="","",IFERROR(INDEX('01_Cad_Pecas'!$I$2:$I$5000,MATCH($E2163,'01_Cad_Pecas'!$D$2:$D$5000,0)),IFERROR(INDEX('01_Cad_Pecas'!$I$2:$I$5000,MATCH(VALUE($E2163),'01_Cad_Pecas'!$D$2:$D$5000,0)),"")))</f>
        <v>9.375E-2</v>
      </c>
      <c r="M2163" s="14">
        <f t="shared" si="273"/>
        <v>1.6625000000000001</v>
      </c>
      <c r="N2163" s="14">
        <v>46212</v>
      </c>
      <c r="O2163" s="14">
        <v>6</v>
      </c>
      <c r="P2163" s="14"/>
      <c r="Q2163" s="14"/>
      <c r="R2163" s="14"/>
      <c r="S2163" s="14"/>
      <c r="T2163" s="14">
        <f t="shared" si="274"/>
        <v>1</v>
      </c>
      <c r="U2163" s="14" t="s">
        <v>36</v>
      </c>
      <c r="V2163" s="14"/>
      <c r="W2163" s="14"/>
      <c r="X2163" s="14"/>
      <c r="Y2163" s="14"/>
      <c r="Z2163" s="14"/>
      <c r="AA2163" s="11"/>
      <c r="AB2163" s="14" t="str">
        <f t="shared" si="275"/>
        <v>10210|6 PINTURA UV</v>
      </c>
      <c r="AC2163" t="str">
        <f t="shared" si="276"/>
        <v>|10210|</v>
      </c>
      <c r="AD2163" t="str">
        <f t="shared" si="277"/>
        <v>6 PINTURA UV</v>
      </c>
    </row>
    <row r="2164" spans="1:30" ht="24" customHeight="1" x14ac:dyDescent="0.35">
      <c r="A2164" s="35">
        <v>46210</v>
      </c>
      <c r="B2164" s="14" t="s">
        <v>3094</v>
      </c>
      <c r="C2164" s="14"/>
      <c r="D2164" s="14" t="s">
        <v>3057</v>
      </c>
      <c r="E2164" s="14" t="s">
        <v>3568</v>
      </c>
      <c r="F2164" s="14" t="s">
        <v>3277</v>
      </c>
      <c r="G2164" s="14" t="s">
        <v>3057</v>
      </c>
      <c r="H2164" s="14" t="s">
        <v>3057</v>
      </c>
      <c r="I2164" s="9" t="s">
        <v>3057</v>
      </c>
      <c r="J2164" s="9">
        <v>6</v>
      </c>
      <c r="K2164" s="14">
        <f>IF($E2164="","",IFERROR(INDEX('01_Cad_Pecas'!$H$2:$H$5000,MATCH($E2164,'01_Cad_Pecas'!$D$2:$D$5000,0)),IFERROR(INDEX('01_Cad_Pecas'!$H$2:$H$5000,MATCH(VALUE($E2164),'01_Cad_Pecas'!$D$2:$D$5000,0)),"")))</f>
        <v>1.1000000000000001</v>
      </c>
      <c r="L2164" s="14">
        <f>IF($E2164="","",IFERROR(INDEX('01_Cad_Pecas'!$I$2:$I$5000,MATCH($E2164,'01_Cad_Pecas'!$D$2:$D$5000,0)),IFERROR(INDEX('01_Cad_Pecas'!$I$2:$I$5000,MATCH(VALUE($E2164),'01_Cad_Pecas'!$D$2:$D$5000,0)),"")))</f>
        <v>9.375E-2</v>
      </c>
      <c r="M2164" s="14">
        <f t="shared" si="273"/>
        <v>1.6625000000000001</v>
      </c>
      <c r="N2164" s="14">
        <v>46212</v>
      </c>
      <c r="O2164" s="14">
        <v>6</v>
      </c>
      <c r="P2164" s="14"/>
      <c r="Q2164" s="14"/>
      <c r="R2164" s="14"/>
      <c r="S2164" s="14"/>
      <c r="T2164" s="14">
        <f t="shared" si="274"/>
        <v>1</v>
      </c>
      <c r="U2164" s="14" t="s">
        <v>36</v>
      </c>
      <c r="V2164" s="14"/>
      <c r="W2164" s="14"/>
      <c r="X2164" s="14"/>
      <c r="Y2164" s="14"/>
      <c r="Z2164" s="14"/>
      <c r="AA2164" s="11"/>
      <c r="AB2164" s="14" t="str">
        <f t="shared" si="275"/>
        <v>10210|6 PINTURA UV</v>
      </c>
      <c r="AC2164" t="str">
        <f t="shared" si="276"/>
        <v>|10210|</v>
      </c>
      <c r="AD2164" t="str">
        <f t="shared" si="277"/>
        <v>6 PINTURA UV</v>
      </c>
    </row>
    <row r="2165" spans="1:30" ht="24" customHeight="1" x14ac:dyDescent="0.35">
      <c r="A2165" s="35">
        <v>46210</v>
      </c>
      <c r="B2165" s="14" t="s">
        <v>3094</v>
      </c>
      <c r="C2165" s="14"/>
      <c r="D2165" s="14" t="s">
        <v>3057</v>
      </c>
      <c r="E2165" s="14" t="s">
        <v>3434</v>
      </c>
      <c r="F2165" s="14" t="s">
        <v>2937</v>
      </c>
      <c r="G2165" s="14" t="s">
        <v>3057</v>
      </c>
      <c r="H2165" s="14" t="s">
        <v>3057</v>
      </c>
      <c r="I2165" s="9" t="s">
        <v>3057</v>
      </c>
      <c r="J2165" s="9">
        <v>3</v>
      </c>
      <c r="K2165" s="14">
        <f>IF($E2165="","",IFERROR(INDEX('01_Cad_Pecas'!$H$2:$H$5000,MATCH($E2165,'01_Cad_Pecas'!$D$2:$D$5000,0)),IFERROR(INDEX('01_Cad_Pecas'!$H$2:$H$5000,MATCH(VALUE($E2165),'01_Cad_Pecas'!$D$2:$D$5000,0)),"")))</f>
        <v>3</v>
      </c>
      <c r="L2165" s="14">
        <f>IF($E2165="","",IFERROR(INDEX('01_Cad_Pecas'!$I$2:$I$5000,MATCH($E2165,'01_Cad_Pecas'!$D$2:$D$5000,0)),IFERROR(INDEX('01_Cad_Pecas'!$I$2:$I$5000,MATCH(VALUE($E2165),'01_Cad_Pecas'!$D$2:$D$5000,0)),"")))</f>
        <v>6.7799999999999999E-2</v>
      </c>
      <c r="M2165" s="14">
        <f t="shared" si="273"/>
        <v>3.2033999999999998</v>
      </c>
      <c r="N2165" s="14">
        <v>46212</v>
      </c>
      <c r="O2165" s="14">
        <v>3</v>
      </c>
      <c r="P2165" s="14"/>
      <c r="Q2165" s="14"/>
      <c r="R2165" s="14"/>
      <c r="S2165" s="14"/>
      <c r="T2165" s="14">
        <f t="shared" si="274"/>
        <v>1</v>
      </c>
      <c r="U2165" s="14" t="s">
        <v>36</v>
      </c>
      <c r="V2165" s="14"/>
      <c r="W2165" s="14"/>
      <c r="X2165" s="14"/>
      <c r="Y2165" s="14"/>
      <c r="Z2165" s="14"/>
      <c r="AA2165" s="11"/>
      <c r="AB2165" s="14" t="str">
        <f t="shared" si="275"/>
        <v>10210|6 PINTURA UV</v>
      </c>
      <c r="AC2165" t="str">
        <f t="shared" si="276"/>
        <v>|10210|</v>
      </c>
      <c r="AD2165" t="str">
        <f t="shared" si="277"/>
        <v>6 PINTURA UV</v>
      </c>
    </row>
    <row r="2166" spans="1:30" ht="24" customHeight="1" x14ac:dyDescent="0.35">
      <c r="A2166" s="35">
        <v>46210</v>
      </c>
      <c r="B2166" s="14" t="s">
        <v>3094</v>
      </c>
      <c r="C2166" s="14"/>
      <c r="D2166" s="14" t="s">
        <v>3057</v>
      </c>
      <c r="E2166" s="14" t="s">
        <v>3435</v>
      </c>
      <c r="F2166" s="14" t="s">
        <v>3207</v>
      </c>
      <c r="G2166" s="14" t="s">
        <v>3057</v>
      </c>
      <c r="H2166" s="14" t="s">
        <v>3057</v>
      </c>
      <c r="I2166" s="9" t="s">
        <v>3057</v>
      </c>
      <c r="J2166" s="9">
        <v>6</v>
      </c>
      <c r="K2166" s="14">
        <f>IF($E2166="","",IFERROR(INDEX('01_Cad_Pecas'!$H$2:$H$5000,MATCH($E2166,'01_Cad_Pecas'!$D$2:$D$5000,0)),IFERROR(INDEX('01_Cad_Pecas'!$H$2:$H$5000,MATCH(VALUE($E2166),'01_Cad_Pecas'!$D$2:$D$5000,0)),"")))</f>
        <v>3</v>
      </c>
      <c r="L2166" s="14">
        <f>IF($E2166="","",IFERROR(INDEX('01_Cad_Pecas'!$I$2:$I$5000,MATCH($E2166,'01_Cad_Pecas'!$D$2:$D$5000,0)),IFERROR(INDEX('01_Cad_Pecas'!$I$2:$I$5000,MATCH(VALUE($E2166),'01_Cad_Pecas'!$D$2:$D$5000,0)),"")))</f>
        <v>6.7799999999999999E-2</v>
      </c>
      <c r="M2166" s="14">
        <f t="shared" si="273"/>
        <v>3.4068000000000001</v>
      </c>
      <c r="N2166" s="14">
        <v>46212</v>
      </c>
      <c r="O2166" s="14">
        <v>6</v>
      </c>
      <c r="P2166" s="14"/>
      <c r="Q2166" s="14"/>
      <c r="R2166" s="14"/>
      <c r="S2166" s="14"/>
      <c r="T2166" s="14">
        <f t="shared" si="274"/>
        <v>1</v>
      </c>
      <c r="U2166" s="14" t="s">
        <v>36</v>
      </c>
      <c r="V2166" s="14"/>
      <c r="W2166" s="14"/>
      <c r="X2166" s="14"/>
      <c r="Y2166" s="14"/>
      <c r="Z2166" s="14"/>
      <c r="AA2166" s="11"/>
      <c r="AB2166" s="14" t="str">
        <f t="shared" si="275"/>
        <v>10210|6 PINTURA UV</v>
      </c>
      <c r="AC2166" t="str">
        <f t="shared" si="276"/>
        <v>|10210|</v>
      </c>
      <c r="AD2166" t="str">
        <f t="shared" si="277"/>
        <v>6 PINTURA UV</v>
      </c>
    </row>
    <row r="2167" spans="1:30" ht="24" customHeight="1" x14ac:dyDescent="0.35">
      <c r="A2167" s="35">
        <v>46210</v>
      </c>
      <c r="B2167" s="14" t="s">
        <v>3094</v>
      </c>
      <c r="C2167" s="14"/>
      <c r="D2167" s="14" t="s">
        <v>3057</v>
      </c>
      <c r="E2167" s="14" t="s">
        <v>3443</v>
      </c>
      <c r="F2167" s="14" t="s">
        <v>3444</v>
      </c>
      <c r="G2167" s="14" t="s">
        <v>3057</v>
      </c>
      <c r="H2167" s="14" t="s">
        <v>3057</v>
      </c>
      <c r="I2167" s="9" t="s">
        <v>3057</v>
      </c>
      <c r="J2167" s="9">
        <v>80</v>
      </c>
      <c r="K2167" s="14">
        <f>IF($E2167="","",IFERROR(INDEX('01_Cad_Pecas'!$H$2:$H$5000,MATCH($E2167,'01_Cad_Pecas'!$D$2:$D$5000,0)),IFERROR(INDEX('01_Cad_Pecas'!$H$2:$H$5000,MATCH(VALUE($E2167),'01_Cad_Pecas'!$D$2:$D$5000,0)),"")))</f>
        <v>1.1000000000000001</v>
      </c>
      <c r="L2167" s="14">
        <f>IF($E2167="","",IFERROR(INDEX('01_Cad_Pecas'!$I$2:$I$5000,MATCH($E2167,'01_Cad_Pecas'!$D$2:$D$5000,0)),IFERROR(INDEX('01_Cad_Pecas'!$I$2:$I$5000,MATCH(VALUE($E2167),'01_Cad_Pecas'!$D$2:$D$5000,0)),"")))</f>
        <v>9.375E-2</v>
      </c>
      <c r="M2167" s="14">
        <f t="shared" si="273"/>
        <v>8.6</v>
      </c>
      <c r="N2167" s="14">
        <v>46212</v>
      </c>
      <c r="O2167" s="14">
        <v>80</v>
      </c>
      <c r="P2167" s="14"/>
      <c r="Q2167" s="14"/>
      <c r="R2167" s="14"/>
      <c r="S2167" s="14"/>
      <c r="T2167" s="14">
        <f t="shared" si="274"/>
        <v>1</v>
      </c>
      <c r="U2167" s="14" t="s">
        <v>36</v>
      </c>
      <c r="V2167" s="14"/>
      <c r="W2167" s="14"/>
      <c r="X2167" s="14"/>
      <c r="Y2167" s="14"/>
      <c r="Z2167" s="14"/>
      <c r="AA2167" s="11"/>
      <c r="AB2167" s="14" t="str">
        <f t="shared" si="275"/>
        <v>10210|6 PINTURA UV</v>
      </c>
      <c r="AC2167" t="str">
        <f t="shared" si="276"/>
        <v>|10210|</v>
      </c>
      <c r="AD2167" t="str">
        <f t="shared" si="277"/>
        <v>6 PINTURA UV</v>
      </c>
    </row>
    <row r="2168" spans="1:30" ht="24" customHeight="1" x14ac:dyDescent="0.35">
      <c r="A2168" s="35">
        <v>46210</v>
      </c>
      <c r="B2168" s="14" t="s">
        <v>3094</v>
      </c>
      <c r="C2168" s="14"/>
      <c r="D2168" s="14" t="s">
        <v>3057</v>
      </c>
      <c r="E2168" s="14" t="s">
        <v>3580</v>
      </c>
      <c r="F2168" s="14" t="s">
        <v>3160</v>
      </c>
      <c r="G2168" s="14" t="s">
        <v>3057</v>
      </c>
      <c r="H2168" s="14" t="s">
        <v>3057</v>
      </c>
      <c r="I2168" s="9" t="s">
        <v>3057</v>
      </c>
      <c r="J2168" s="9">
        <v>6</v>
      </c>
      <c r="K2168" s="14">
        <f>IF($E2168="","",IFERROR(INDEX('01_Cad_Pecas'!$H$2:$H$5000,MATCH($E2168,'01_Cad_Pecas'!$D$2:$D$5000,0)),IFERROR(INDEX('01_Cad_Pecas'!$H$2:$H$5000,MATCH(VALUE($E2168),'01_Cad_Pecas'!$D$2:$D$5000,0)),"")))</f>
        <v>7</v>
      </c>
      <c r="L2168" s="14">
        <f>IF($E2168="","",IFERROR(INDEX('01_Cad_Pecas'!$I$2:$I$5000,MATCH($E2168,'01_Cad_Pecas'!$D$2:$D$5000,0)),IFERROR(INDEX('01_Cad_Pecas'!$I$2:$I$5000,MATCH(VALUE($E2168),'01_Cad_Pecas'!$D$2:$D$5000,0)),"")))</f>
        <v>0.81</v>
      </c>
      <c r="M2168" s="14">
        <f t="shared" si="273"/>
        <v>11.86</v>
      </c>
      <c r="N2168" s="14">
        <v>46212</v>
      </c>
      <c r="O2168" s="14">
        <v>6</v>
      </c>
      <c r="P2168" s="14"/>
      <c r="Q2168" s="14"/>
      <c r="R2168" s="14"/>
      <c r="S2168" s="14"/>
      <c r="T2168" s="14">
        <f t="shared" si="274"/>
        <v>1</v>
      </c>
      <c r="U2168" s="14" t="s">
        <v>36</v>
      </c>
      <c r="V2168" s="14"/>
      <c r="W2168" s="14"/>
      <c r="X2168" s="14"/>
      <c r="Y2168" s="14"/>
      <c r="Z2168" s="14"/>
      <c r="AA2168" s="11"/>
      <c r="AB2168" s="14" t="str">
        <f t="shared" si="275"/>
        <v>10210|6 PINTURA UV</v>
      </c>
      <c r="AC2168" t="str">
        <f t="shared" si="276"/>
        <v>|10210|</v>
      </c>
      <c r="AD2168" t="str">
        <f t="shared" si="277"/>
        <v>6 PINTURA UV</v>
      </c>
    </row>
    <row r="2169" spans="1:30" ht="24" customHeight="1" x14ac:dyDescent="0.35">
      <c r="A2169" s="35">
        <v>46210</v>
      </c>
      <c r="B2169" s="14" t="s">
        <v>3094</v>
      </c>
      <c r="C2169" s="14"/>
      <c r="D2169" s="14" t="s">
        <v>3057</v>
      </c>
      <c r="E2169" s="14" t="s">
        <v>3581</v>
      </c>
      <c r="F2169" s="14" t="s">
        <v>3161</v>
      </c>
      <c r="G2169" s="14" t="s">
        <v>3057</v>
      </c>
      <c r="H2169" s="14" t="s">
        <v>3057</v>
      </c>
      <c r="I2169" s="9" t="s">
        <v>3057</v>
      </c>
      <c r="J2169" s="9">
        <v>40</v>
      </c>
      <c r="K2169" s="14">
        <f>IF($E2169="","",IFERROR(INDEX('01_Cad_Pecas'!$H$2:$H$5000,MATCH($E2169,'01_Cad_Pecas'!$D$2:$D$5000,0)),IFERROR(INDEX('01_Cad_Pecas'!$H$2:$H$5000,MATCH(VALUE($E2169),'01_Cad_Pecas'!$D$2:$D$5000,0)),"")))</f>
        <v>7</v>
      </c>
      <c r="L2169" s="14">
        <f>IF($E2169="","",IFERROR(INDEX('01_Cad_Pecas'!$I$2:$I$5000,MATCH($E2169,'01_Cad_Pecas'!$D$2:$D$5000,0)),IFERROR(INDEX('01_Cad_Pecas'!$I$2:$I$5000,MATCH(VALUE($E2169),'01_Cad_Pecas'!$D$2:$D$5000,0)),"")))</f>
        <v>0.81</v>
      </c>
      <c r="M2169" s="14">
        <f t="shared" si="273"/>
        <v>39.400000000000006</v>
      </c>
      <c r="N2169" s="14">
        <v>46212</v>
      </c>
      <c r="O2169" s="14">
        <v>40</v>
      </c>
      <c r="P2169" s="14"/>
      <c r="Q2169" s="14"/>
      <c r="R2169" s="14"/>
      <c r="S2169" s="14"/>
      <c r="T2169" s="14">
        <f t="shared" si="274"/>
        <v>1</v>
      </c>
      <c r="U2169" s="14" t="s">
        <v>36</v>
      </c>
      <c r="V2169" s="14"/>
      <c r="W2169" s="14"/>
      <c r="X2169" s="14"/>
      <c r="Y2169" s="14"/>
      <c r="Z2169" s="14"/>
      <c r="AA2169" s="11"/>
      <c r="AB2169" s="14" t="str">
        <f t="shared" si="275"/>
        <v>10210|6 PINTURA UV</v>
      </c>
      <c r="AC2169" t="str">
        <f t="shared" si="276"/>
        <v>|10210|</v>
      </c>
      <c r="AD2169" t="str">
        <f t="shared" si="277"/>
        <v>6 PINTURA UV</v>
      </c>
    </row>
    <row r="2170" spans="1:30" ht="24" customHeight="1" x14ac:dyDescent="0.35">
      <c r="A2170" s="35">
        <v>46210</v>
      </c>
      <c r="B2170" s="14" t="s">
        <v>3094</v>
      </c>
      <c r="C2170" s="14"/>
      <c r="D2170" s="14" t="s">
        <v>3057</v>
      </c>
      <c r="E2170" s="14" t="s">
        <v>3582</v>
      </c>
      <c r="F2170" s="14" t="s">
        <v>3162</v>
      </c>
      <c r="G2170" s="14" t="s">
        <v>3057</v>
      </c>
      <c r="H2170" s="14" t="s">
        <v>3057</v>
      </c>
      <c r="I2170" s="9" t="s">
        <v>3057</v>
      </c>
      <c r="J2170" s="9">
        <v>40</v>
      </c>
      <c r="K2170" s="14">
        <f>IF($E2170="","",IFERROR(INDEX('01_Cad_Pecas'!$H$2:$H$5000,MATCH($E2170,'01_Cad_Pecas'!$D$2:$D$5000,0)),IFERROR(INDEX('01_Cad_Pecas'!$H$2:$H$5000,MATCH(VALUE($E2170),'01_Cad_Pecas'!$D$2:$D$5000,0)),"")))</f>
        <v>7</v>
      </c>
      <c r="L2170" s="14">
        <f>IF($E2170="","",IFERROR(INDEX('01_Cad_Pecas'!$I$2:$I$5000,MATCH($E2170,'01_Cad_Pecas'!$D$2:$D$5000,0)),IFERROR(INDEX('01_Cad_Pecas'!$I$2:$I$5000,MATCH(VALUE($E2170),'01_Cad_Pecas'!$D$2:$D$5000,0)),"")))</f>
        <v>0.81</v>
      </c>
      <c r="M2170" s="14">
        <f t="shared" si="273"/>
        <v>39.400000000000006</v>
      </c>
      <c r="N2170" s="14">
        <v>46212</v>
      </c>
      <c r="O2170" s="14">
        <v>40</v>
      </c>
      <c r="P2170" s="14"/>
      <c r="Q2170" s="14"/>
      <c r="R2170" s="14"/>
      <c r="S2170" s="14"/>
      <c r="T2170" s="14">
        <f t="shared" si="274"/>
        <v>1</v>
      </c>
      <c r="U2170" s="14" t="s">
        <v>36</v>
      </c>
      <c r="V2170" s="14"/>
      <c r="W2170" s="14"/>
      <c r="X2170" s="14"/>
      <c r="Y2170" s="14"/>
      <c r="Z2170" s="14"/>
      <c r="AA2170" s="11"/>
      <c r="AB2170" s="14" t="str">
        <f t="shared" si="275"/>
        <v>10210|6 PINTURA UV</v>
      </c>
      <c r="AC2170" t="str">
        <f t="shared" si="276"/>
        <v>|10210|</v>
      </c>
      <c r="AD2170" t="str">
        <f t="shared" si="277"/>
        <v>6 PINTURA UV</v>
      </c>
    </row>
    <row r="2171" spans="1:30" ht="24" customHeight="1" x14ac:dyDescent="0.35">
      <c r="A2171" s="35">
        <v>46210</v>
      </c>
      <c r="B2171" s="14" t="s">
        <v>3094</v>
      </c>
      <c r="C2171" s="14"/>
      <c r="D2171" s="14" t="s">
        <v>3057</v>
      </c>
      <c r="E2171" s="14" t="s">
        <v>3445</v>
      </c>
      <c r="F2171" s="14" t="s">
        <v>3188</v>
      </c>
      <c r="G2171" s="14" t="s">
        <v>3057</v>
      </c>
      <c r="H2171" s="14" t="s">
        <v>3057</v>
      </c>
      <c r="I2171" s="9" t="s">
        <v>3057</v>
      </c>
      <c r="J2171" s="9">
        <v>560</v>
      </c>
      <c r="K2171" s="14">
        <f>IF($E2171="","",IFERROR(INDEX('01_Cad_Pecas'!$H$2:$H$5000,MATCH($E2171,'01_Cad_Pecas'!$D$2:$D$5000,0)),IFERROR(INDEX('01_Cad_Pecas'!$H$2:$H$5000,MATCH(VALUE($E2171),'01_Cad_Pecas'!$D$2:$D$5000,0)),"")))</f>
        <v>3</v>
      </c>
      <c r="L2171" s="14">
        <f>IF($E2171="","",IFERROR(INDEX('01_Cad_Pecas'!$I$2:$I$5000,MATCH($E2171,'01_Cad_Pecas'!$D$2:$D$5000,0)),IFERROR(INDEX('01_Cad_Pecas'!$I$2:$I$5000,MATCH(VALUE($E2171),'01_Cad_Pecas'!$D$2:$D$5000,0)),"")))</f>
        <v>6.7799999999999999E-2</v>
      </c>
      <c r="M2171" s="14">
        <f t="shared" si="273"/>
        <v>40.967999999999996</v>
      </c>
      <c r="N2171" s="14">
        <v>46212</v>
      </c>
      <c r="O2171" s="14">
        <v>560</v>
      </c>
      <c r="P2171" s="14"/>
      <c r="Q2171" s="14"/>
      <c r="R2171" s="14"/>
      <c r="S2171" s="14"/>
      <c r="T2171" s="14">
        <f t="shared" si="274"/>
        <v>1</v>
      </c>
      <c r="U2171" s="14" t="s">
        <v>36</v>
      </c>
      <c r="V2171" s="14"/>
      <c r="W2171" s="14"/>
      <c r="X2171" s="14"/>
      <c r="Y2171" s="14"/>
      <c r="Z2171" s="14"/>
      <c r="AA2171" s="11"/>
      <c r="AB2171" s="14" t="str">
        <f t="shared" si="275"/>
        <v>10210|6 PINTURA UV</v>
      </c>
      <c r="AC2171" t="str">
        <f t="shared" si="276"/>
        <v>|10210|</v>
      </c>
      <c r="AD2171" t="str">
        <f t="shared" si="277"/>
        <v>6 PINTURA UV</v>
      </c>
    </row>
    <row r="2172" spans="1:30" ht="24" customHeight="1" x14ac:dyDescent="0.35">
      <c r="A2172" s="35">
        <v>46210</v>
      </c>
      <c r="B2172" s="14" t="s">
        <v>3094</v>
      </c>
      <c r="C2172" s="14"/>
      <c r="D2172" s="14" t="s">
        <v>3057</v>
      </c>
      <c r="E2172" s="14" t="s">
        <v>3446</v>
      </c>
      <c r="F2172" s="14" t="s">
        <v>3189</v>
      </c>
      <c r="G2172" s="14" t="s">
        <v>3057</v>
      </c>
      <c r="H2172" s="14" t="s">
        <v>3057</v>
      </c>
      <c r="I2172" s="9" t="s">
        <v>3057</v>
      </c>
      <c r="J2172" s="9">
        <v>560</v>
      </c>
      <c r="K2172" s="14">
        <f>IF($E2172="","",IFERROR(INDEX('01_Cad_Pecas'!$H$2:$H$5000,MATCH($E2172,'01_Cad_Pecas'!$D$2:$D$5000,0)),IFERROR(INDEX('01_Cad_Pecas'!$H$2:$H$5000,MATCH(VALUE($E2172),'01_Cad_Pecas'!$D$2:$D$5000,0)),"")))</f>
        <v>3</v>
      </c>
      <c r="L2172" s="14">
        <f>IF($E2172="","",IFERROR(INDEX('01_Cad_Pecas'!$I$2:$I$5000,MATCH($E2172,'01_Cad_Pecas'!$D$2:$D$5000,0)),IFERROR(INDEX('01_Cad_Pecas'!$I$2:$I$5000,MATCH(VALUE($E2172),'01_Cad_Pecas'!$D$2:$D$5000,0)),"")))</f>
        <v>6.7799999999999999E-2</v>
      </c>
      <c r="M2172" s="14">
        <f t="shared" si="273"/>
        <v>40.967999999999996</v>
      </c>
      <c r="N2172" s="14">
        <v>46212</v>
      </c>
      <c r="O2172" s="14">
        <v>560</v>
      </c>
      <c r="P2172" s="14"/>
      <c r="Q2172" s="14"/>
      <c r="R2172" s="14"/>
      <c r="S2172" s="14"/>
      <c r="T2172" s="14">
        <f t="shared" si="274"/>
        <v>1</v>
      </c>
      <c r="U2172" s="14" t="s">
        <v>36</v>
      </c>
      <c r="V2172" s="14"/>
      <c r="W2172" s="14"/>
      <c r="X2172" s="14"/>
      <c r="Y2172" s="14"/>
      <c r="Z2172" s="14"/>
      <c r="AA2172" s="11"/>
      <c r="AB2172" s="14" t="str">
        <f t="shared" si="275"/>
        <v>10210|6 PINTURA UV</v>
      </c>
      <c r="AC2172" t="str">
        <f t="shared" si="276"/>
        <v>|10210|</v>
      </c>
      <c r="AD2172" t="str">
        <f t="shared" si="277"/>
        <v>6 PINTURA UV</v>
      </c>
    </row>
    <row r="2173" spans="1:30" ht="24" customHeight="1" x14ac:dyDescent="0.35">
      <c r="A2173" s="35">
        <v>46210</v>
      </c>
      <c r="B2173" s="14" t="s">
        <v>3094</v>
      </c>
      <c r="C2173" s="14"/>
      <c r="D2173" s="14" t="s">
        <v>3057</v>
      </c>
      <c r="E2173" s="14" t="s">
        <v>3584</v>
      </c>
      <c r="F2173" s="14" t="s">
        <v>3585</v>
      </c>
      <c r="G2173" s="14" t="s">
        <v>3057</v>
      </c>
      <c r="H2173" s="14" t="s">
        <v>3057</v>
      </c>
      <c r="I2173" s="9" t="s">
        <v>3057</v>
      </c>
      <c r="J2173" s="9">
        <v>3</v>
      </c>
      <c r="K2173" s="14">
        <f>IF($E2173="","",IFERROR(INDEX('01_Cad_Pecas'!$H$2:$H$5000,MATCH($E2173,'01_Cad_Pecas'!$D$2:$D$5000,0)),IFERROR(INDEX('01_Cad_Pecas'!$H$2:$H$5000,MATCH(VALUE($E2173),'01_Cad_Pecas'!$D$2:$D$5000,0)),"")))</f>
        <v>7</v>
      </c>
      <c r="L2173" s="14">
        <f>IF($E2173="","",IFERROR(INDEX('01_Cad_Pecas'!$I$2:$I$5000,MATCH($E2173,'01_Cad_Pecas'!$D$2:$D$5000,0)),IFERROR(INDEX('01_Cad_Pecas'!$I$2:$I$5000,MATCH(VALUE($E2173),'01_Cad_Pecas'!$D$2:$D$5000,0)),"")))</f>
        <v>0.81</v>
      </c>
      <c r="M2173" s="14">
        <f t="shared" si="273"/>
        <v>9.43</v>
      </c>
      <c r="N2173" s="14">
        <v>46212</v>
      </c>
      <c r="O2173" s="14">
        <v>3</v>
      </c>
      <c r="P2173" s="14"/>
      <c r="Q2173" s="14"/>
      <c r="R2173" s="14"/>
      <c r="S2173" s="14"/>
      <c r="T2173" s="14">
        <f t="shared" si="274"/>
        <v>1</v>
      </c>
      <c r="U2173" s="14" t="s">
        <v>36</v>
      </c>
      <c r="V2173" s="14"/>
      <c r="W2173" s="14"/>
      <c r="X2173" s="14"/>
      <c r="Y2173" s="14"/>
      <c r="Z2173" s="14"/>
      <c r="AA2173" s="11"/>
      <c r="AB2173" s="14" t="str">
        <f t="shared" si="275"/>
        <v>10210|6 PINTURA UV</v>
      </c>
      <c r="AC2173" t="str">
        <f t="shared" si="276"/>
        <v>|10210|</v>
      </c>
      <c r="AD2173" t="str">
        <f t="shared" si="277"/>
        <v>6 PINTURA UV</v>
      </c>
    </row>
    <row r="2174" spans="1:30" ht="24" customHeight="1" x14ac:dyDescent="0.35">
      <c r="A2174" s="35">
        <v>46210</v>
      </c>
      <c r="B2174" s="14" t="s">
        <v>3094</v>
      </c>
      <c r="C2174" s="14"/>
      <c r="D2174" s="14" t="s">
        <v>3057</v>
      </c>
      <c r="E2174" s="14" t="s">
        <v>3574</v>
      </c>
      <c r="F2174" s="14" t="s">
        <v>3575</v>
      </c>
      <c r="G2174" s="14" t="s">
        <v>3057</v>
      </c>
      <c r="H2174" s="14" t="s">
        <v>3057</v>
      </c>
      <c r="I2174" s="9" t="s">
        <v>3057</v>
      </c>
      <c r="J2174" s="9">
        <v>30</v>
      </c>
      <c r="K2174" s="14">
        <f>IF($E2174="","",IFERROR(INDEX('01_Cad_Pecas'!$H$2:$H$5000,MATCH($E2174,'01_Cad_Pecas'!$D$2:$D$5000,0)),IFERROR(INDEX('01_Cad_Pecas'!$H$2:$H$5000,MATCH(VALUE($E2174),'01_Cad_Pecas'!$D$2:$D$5000,0)),"")))</f>
        <v>1.1000000000000001</v>
      </c>
      <c r="L2174" s="14">
        <f>IF($E2174="","",IFERROR(INDEX('01_Cad_Pecas'!$I$2:$I$5000,MATCH($E2174,'01_Cad_Pecas'!$D$2:$D$5000,0)),IFERROR(INDEX('01_Cad_Pecas'!$I$2:$I$5000,MATCH(VALUE($E2174),'01_Cad_Pecas'!$D$2:$D$5000,0)),"")))</f>
        <v>9.375E-2</v>
      </c>
      <c r="M2174" s="14">
        <f t="shared" si="273"/>
        <v>3.9125000000000001</v>
      </c>
      <c r="N2174" s="14">
        <v>46212</v>
      </c>
      <c r="O2174" s="14">
        <v>30</v>
      </c>
      <c r="P2174" s="14"/>
      <c r="Q2174" s="14"/>
      <c r="R2174" s="14"/>
      <c r="S2174" s="14"/>
      <c r="T2174" s="14">
        <f t="shared" si="274"/>
        <v>1</v>
      </c>
      <c r="U2174" s="14" t="s">
        <v>36</v>
      </c>
      <c r="V2174" s="14"/>
      <c r="W2174" s="14"/>
      <c r="X2174" s="14"/>
      <c r="Y2174" s="14"/>
      <c r="Z2174" s="14"/>
      <c r="AA2174" s="11"/>
      <c r="AB2174" s="14" t="str">
        <f t="shared" si="275"/>
        <v>10210|6 PINTURA UV</v>
      </c>
      <c r="AC2174" t="str">
        <f t="shared" si="276"/>
        <v>|10210|</v>
      </c>
      <c r="AD2174" t="str">
        <f t="shared" si="277"/>
        <v>6 PINTURA UV</v>
      </c>
    </row>
    <row r="2175" spans="1:30" ht="24" customHeight="1" x14ac:dyDescent="0.35">
      <c r="A2175" s="35">
        <v>46210</v>
      </c>
      <c r="B2175" s="14" t="s">
        <v>3094</v>
      </c>
      <c r="C2175" s="14"/>
      <c r="D2175" s="14" t="s">
        <v>3057</v>
      </c>
      <c r="E2175" s="14" t="s">
        <v>3447</v>
      </c>
      <c r="F2175" s="14" t="s">
        <v>3448</v>
      </c>
      <c r="G2175" s="14" t="s">
        <v>3057</v>
      </c>
      <c r="H2175" s="14" t="s">
        <v>3057</v>
      </c>
      <c r="I2175" s="9" t="s">
        <v>3057</v>
      </c>
      <c r="J2175" s="9">
        <v>1</v>
      </c>
      <c r="K2175" s="14">
        <f>IF($E2175="","",IFERROR(INDEX('01_Cad_Pecas'!$H$2:$H$5000,MATCH($E2175,'01_Cad_Pecas'!$D$2:$D$5000,0)),IFERROR(INDEX('01_Cad_Pecas'!$H$2:$H$5000,MATCH(VALUE($E2175),'01_Cad_Pecas'!$D$2:$D$5000,0)),"")))</f>
        <v>5</v>
      </c>
      <c r="L2175" s="14">
        <f>IF($E2175="","",IFERROR(INDEX('01_Cad_Pecas'!$I$2:$I$5000,MATCH($E2175,'01_Cad_Pecas'!$D$2:$D$5000,0)),IFERROR(INDEX('01_Cad_Pecas'!$I$2:$I$5000,MATCH(VALUE($E2175),'01_Cad_Pecas'!$D$2:$D$5000,0)),"")))</f>
        <v>2.2400000000000002</v>
      </c>
      <c r="M2175" s="14">
        <f t="shared" si="273"/>
        <v>7.24</v>
      </c>
      <c r="N2175" s="14">
        <v>46212</v>
      </c>
      <c r="O2175" s="14">
        <v>1</v>
      </c>
      <c r="P2175" s="14"/>
      <c r="Q2175" s="14"/>
      <c r="R2175" s="14"/>
      <c r="S2175" s="14"/>
      <c r="T2175" s="14">
        <f t="shared" si="274"/>
        <v>1</v>
      </c>
      <c r="U2175" s="14" t="s">
        <v>36</v>
      </c>
      <c r="V2175" s="14"/>
      <c r="W2175" s="14"/>
      <c r="X2175" s="14"/>
      <c r="Y2175" s="14"/>
      <c r="Z2175" s="14"/>
      <c r="AA2175" s="11"/>
      <c r="AB2175" s="14" t="str">
        <f t="shared" si="275"/>
        <v>10210|6 PINTURA UV</v>
      </c>
      <c r="AC2175" t="str">
        <f t="shared" si="276"/>
        <v>|10210|</v>
      </c>
      <c r="AD2175" t="str">
        <f t="shared" si="277"/>
        <v>6 PINTURA UV</v>
      </c>
    </row>
    <row r="2176" spans="1:30" ht="24" customHeight="1" x14ac:dyDescent="0.35">
      <c r="A2176" s="35">
        <v>46210</v>
      </c>
      <c r="B2176" s="14" t="s">
        <v>3094</v>
      </c>
      <c r="C2176" s="14"/>
      <c r="D2176" s="14" t="s">
        <v>3057</v>
      </c>
      <c r="E2176" s="14" t="s">
        <v>3449</v>
      </c>
      <c r="F2176" s="14" t="s">
        <v>3450</v>
      </c>
      <c r="G2176" s="14" t="s">
        <v>3057</v>
      </c>
      <c r="H2176" s="14" t="s">
        <v>3057</v>
      </c>
      <c r="I2176" s="9" t="s">
        <v>3057</v>
      </c>
      <c r="J2176" s="9">
        <v>7</v>
      </c>
      <c r="K2176" s="14">
        <f>IF($E2176="","",IFERROR(INDEX('01_Cad_Pecas'!$H$2:$H$5000,MATCH($E2176,'01_Cad_Pecas'!$D$2:$D$5000,0)),IFERROR(INDEX('01_Cad_Pecas'!$H$2:$H$5000,MATCH(VALUE($E2176),'01_Cad_Pecas'!$D$2:$D$5000,0)),"")))</f>
        <v>5</v>
      </c>
      <c r="L2176" s="14">
        <f>IF($E2176="","",IFERROR(INDEX('01_Cad_Pecas'!$I$2:$I$5000,MATCH($E2176,'01_Cad_Pecas'!$D$2:$D$5000,0)),IFERROR(INDEX('01_Cad_Pecas'!$I$2:$I$5000,MATCH(VALUE($E2176),'01_Cad_Pecas'!$D$2:$D$5000,0)),"")))</f>
        <v>2.2400000000000002</v>
      </c>
      <c r="M2176" s="14">
        <f t="shared" si="273"/>
        <v>20.68</v>
      </c>
      <c r="N2176" s="14">
        <v>46212</v>
      </c>
      <c r="O2176" s="14">
        <v>7</v>
      </c>
      <c r="P2176" s="14"/>
      <c r="Q2176" s="14"/>
      <c r="R2176" s="14"/>
      <c r="S2176" s="14"/>
      <c r="T2176" s="14">
        <f t="shared" si="274"/>
        <v>1</v>
      </c>
      <c r="U2176" s="14" t="s">
        <v>36</v>
      </c>
      <c r="V2176" s="14"/>
      <c r="W2176" s="14"/>
      <c r="X2176" s="14"/>
      <c r="Y2176" s="14"/>
      <c r="Z2176" s="14"/>
      <c r="AA2176" s="11"/>
      <c r="AB2176" s="14" t="str">
        <f t="shared" si="275"/>
        <v>10210|6 PINTURA UV</v>
      </c>
      <c r="AC2176" t="str">
        <f t="shared" si="276"/>
        <v>|10210|</v>
      </c>
      <c r="AD2176" t="str">
        <f t="shared" si="277"/>
        <v>6 PINTURA UV</v>
      </c>
    </row>
    <row r="2177" spans="1:30" ht="24" customHeight="1" x14ac:dyDescent="0.35">
      <c r="A2177" s="35">
        <v>46210</v>
      </c>
      <c r="B2177" s="14" t="s">
        <v>3094</v>
      </c>
      <c r="C2177" s="14"/>
      <c r="D2177" s="14" t="s">
        <v>3057</v>
      </c>
      <c r="E2177" s="14" t="s">
        <v>3412</v>
      </c>
      <c r="F2177" s="14" t="s">
        <v>3208</v>
      </c>
      <c r="G2177" s="14" t="s">
        <v>3057</v>
      </c>
      <c r="H2177" s="14" t="s">
        <v>3057</v>
      </c>
      <c r="I2177" s="9" t="s">
        <v>3057</v>
      </c>
      <c r="J2177" s="9">
        <v>44</v>
      </c>
      <c r="K2177" s="14">
        <f>IF($E2177="","",IFERROR(INDEX('01_Cad_Pecas'!$H$2:$H$5000,MATCH($E2177,'01_Cad_Pecas'!$D$2:$D$5000,0)),IFERROR(INDEX('01_Cad_Pecas'!$H$2:$H$5000,MATCH(VALUE($E2177),'01_Cad_Pecas'!$D$2:$D$5000,0)),"")))</f>
        <v>3</v>
      </c>
      <c r="L2177" s="14">
        <f>IF($E2177="","",IFERROR(INDEX('01_Cad_Pecas'!$I$2:$I$5000,MATCH($E2177,'01_Cad_Pecas'!$D$2:$D$5000,0)),IFERROR(INDEX('01_Cad_Pecas'!$I$2:$I$5000,MATCH(VALUE($E2177),'01_Cad_Pecas'!$D$2:$D$5000,0)),"")))</f>
        <v>6.7799999999999999E-2</v>
      </c>
      <c r="M2177" s="14">
        <f t="shared" si="273"/>
        <v>5.9832000000000001</v>
      </c>
      <c r="N2177" s="14">
        <v>46212</v>
      </c>
      <c r="O2177" s="14">
        <v>44</v>
      </c>
      <c r="P2177" s="14"/>
      <c r="Q2177" s="14"/>
      <c r="R2177" s="14"/>
      <c r="S2177" s="14"/>
      <c r="T2177" s="14">
        <f t="shared" si="274"/>
        <v>1</v>
      </c>
      <c r="U2177" s="14" t="s">
        <v>36</v>
      </c>
      <c r="V2177" s="14"/>
      <c r="W2177" s="14"/>
      <c r="X2177" s="14"/>
      <c r="Y2177" s="14"/>
      <c r="Z2177" s="14"/>
      <c r="AA2177" s="11"/>
      <c r="AB2177" s="14" t="str">
        <f t="shared" si="275"/>
        <v>10210|6 PINTURA UV</v>
      </c>
      <c r="AC2177" t="str">
        <f t="shared" si="276"/>
        <v>|10210|</v>
      </c>
      <c r="AD2177" t="str">
        <f t="shared" si="277"/>
        <v>6 PINTURA UV</v>
      </c>
    </row>
    <row r="2178" spans="1:30" ht="24" customHeight="1" x14ac:dyDescent="0.35">
      <c r="A2178" s="35">
        <v>46210</v>
      </c>
      <c r="B2178" s="14" t="s">
        <v>3094</v>
      </c>
      <c r="C2178" s="14"/>
      <c r="D2178" s="14" t="s">
        <v>3057</v>
      </c>
      <c r="E2178" s="14" t="s">
        <v>3413</v>
      </c>
      <c r="F2178" s="14" t="s">
        <v>3209</v>
      </c>
      <c r="G2178" s="14" t="s">
        <v>3057</v>
      </c>
      <c r="H2178" s="14" t="s">
        <v>3057</v>
      </c>
      <c r="I2178" s="9" t="s">
        <v>3057</v>
      </c>
      <c r="J2178" s="9">
        <v>22</v>
      </c>
      <c r="K2178" s="14">
        <f>IF($E2178="","",IFERROR(INDEX('01_Cad_Pecas'!$H$2:$H$5000,MATCH($E2178,'01_Cad_Pecas'!$D$2:$D$5000,0)),IFERROR(INDEX('01_Cad_Pecas'!$H$2:$H$5000,MATCH(VALUE($E2178),'01_Cad_Pecas'!$D$2:$D$5000,0)),"")))</f>
        <v>3</v>
      </c>
      <c r="L2178" s="14">
        <f>IF($E2178="","",IFERROR(INDEX('01_Cad_Pecas'!$I$2:$I$5000,MATCH($E2178,'01_Cad_Pecas'!$D$2:$D$5000,0)),IFERROR(INDEX('01_Cad_Pecas'!$I$2:$I$5000,MATCH(VALUE($E2178),'01_Cad_Pecas'!$D$2:$D$5000,0)),"")))</f>
        <v>6.7799999999999999E-2</v>
      </c>
      <c r="M2178" s="14">
        <f t="shared" si="273"/>
        <v>4.4916</v>
      </c>
      <c r="N2178" s="14">
        <v>46212</v>
      </c>
      <c r="O2178" s="14">
        <v>22</v>
      </c>
      <c r="P2178" s="14"/>
      <c r="Q2178" s="14"/>
      <c r="R2178" s="14"/>
      <c r="S2178" s="14"/>
      <c r="T2178" s="14">
        <f t="shared" si="274"/>
        <v>1</v>
      </c>
      <c r="U2178" s="14" t="s">
        <v>36</v>
      </c>
      <c r="V2178" s="14"/>
      <c r="W2178" s="14"/>
      <c r="X2178" s="14"/>
      <c r="Y2178" s="14"/>
      <c r="Z2178" s="14"/>
      <c r="AA2178" s="11"/>
      <c r="AB2178" s="14" t="str">
        <f t="shared" si="275"/>
        <v>10210|6 PINTURA UV</v>
      </c>
      <c r="AC2178" t="str">
        <f t="shared" si="276"/>
        <v>|10210|</v>
      </c>
      <c r="AD2178" t="str">
        <f t="shared" si="277"/>
        <v>6 PINTURA UV</v>
      </c>
    </row>
    <row r="2179" spans="1:30" ht="24" customHeight="1" x14ac:dyDescent="0.35">
      <c r="A2179" s="35">
        <v>46210</v>
      </c>
      <c r="B2179" s="14" t="s">
        <v>3094</v>
      </c>
      <c r="C2179" s="14"/>
      <c r="D2179" s="14" t="s">
        <v>3057</v>
      </c>
      <c r="E2179" s="14" t="s">
        <v>3499</v>
      </c>
      <c r="F2179" s="14" t="s">
        <v>3254</v>
      </c>
      <c r="G2179" s="14" t="s">
        <v>3057</v>
      </c>
      <c r="H2179" s="14" t="s">
        <v>3057</v>
      </c>
      <c r="I2179" s="9" t="s">
        <v>3057</v>
      </c>
      <c r="J2179" s="9">
        <v>22</v>
      </c>
      <c r="K2179" s="14">
        <f>IF($E2179="","",IFERROR(INDEX('01_Cad_Pecas'!$H$2:$H$5000,MATCH($E2179,'01_Cad_Pecas'!$D$2:$D$5000,0)),IFERROR(INDEX('01_Cad_Pecas'!$H$2:$H$5000,MATCH(VALUE($E2179),'01_Cad_Pecas'!$D$2:$D$5000,0)),"")))</f>
        <v>1.1000000000000001</v>
      </c>
      <c r="L2179" s="14">
        <f>IF($E2179="","",IFERROR(INDEX('01_Cad_Pecas'!$I$2:$I$5000,MATCH($E2179,'01_Cad_Pecas'!$D$2:$D$5000,0)),IFERROR(INDEX('01_Cad_Pecas'!$I$2:$I$5000,MATCH(VALUE($E2179),'01_Cad_Pecas'!$D$2:$D$5000,0)),"")))</f>
        <v>9.375E-2</v>
      </c>
      <c r="M2179" s="14">
        <f t="shared" si="273"/>
        <v>3.1625000000000001</v>
      </c>
      <c r="N2179" s="14">
        <v>46212</v>
      </c>
      <c r="O2179" s="14">
        <v>22</v>
      </c>
      <c r="P2179" s="14"/>
      <c r="Q2179" s="14"/>
      <c r="R2179" s="14"/>
      <c r="S2179" s="14"/>
      <c r="T2179" s="14">
        <f t="shared" si="274"/>
        <v>1</v>
      </c>
      <c r="U2179" s="14" t="s">
        <v>36</v>
      </c>
      <c r="V2179" s="14"/>
      <c r="W2179" s="14"/>
      <c r="X2179" s="14"/>
      <c r="Y2179" s="14"/>
      <c r="Z2179" s="14"/>
      <c r="AA2179" s="11"/>
      <c r="AB2179" s="14" t="str">
        <f t="shared" si="275"/>
        <v>10210|6 PINTURA UV</v>
      </c>
      <c r="AC2179" t="str">
        <f t="shared" si="276"/>
        <v>|10210|</v>
      </c>
      <c r="AD2179" t="str">
        <f t="shared" si="277"/>
        <v>6 PINTURA UV</v>
      </c>
    </row>
    <row r="2180" spans="1:30" ht="24" customHeight="1" x14ac:dyDescent="0.35">
      <c r="A2180" s="35">
        <v>46210</v>
      </c>
      <c r="B2180" s="14" t="s">
        <v>3094</v>
      </c>
      <c r="C2180" s="14"/>
      <c r="D2180" s="14" t="s">
        <v>3057</v>
      </c>
      <c r="E2180" s="14" t="s">
        <v>3500</v>
      </c>
      <c r="F2180" s="14" t="s">
        <v>3501</v>
      </c>
      <c r="G2180" s="14" t="s">
        <v>3057</v>
      </c>
      <c r="H2180" s="14" t="s">
        <v>3057</v>
      </c>
      <c r="I2180" s="9" t="s">
        <v>3057</v>
      </c>
      <c r="J2180" s="9">
        <v>16</v>
      </c>
      <c r="K2180" s="14">
        <f>IF($E2180="","",IFERROR(INDEX('01_Cad_Pecas'!$H$2:$H$5000,MATCH($E2180,'01_Cad_Pecas'!$D$2:$D$5000,0)),IFERROR(INDEX('01_Cad_Pecas'!$H$2:$H$5000,MATCH(VALUE($E2180),'01_Cad_Pecas'!$D$2:$D$5000,0)),"")))</f>
        <v>1.1000000000000001</v>
      </c>
      <c r="L2180" s="14">
        <f>IF($E2180="","",IFERROR(INDEX('01_Cad_Pecas'!$I$2:$I$5000,MATCH($E2180,'01_Cad_Pecas'!$D$2:$D$5000,0)),IFERROR(INDEX('01_Cad_Pecas'!$I$2:$I$5000,MATCH(VALUE($E2180),'01_Cad_Pecas'!$D$2:$D$5000,0)),"")))</f>
        <v>9.375E-2</v>
      </c>
      <c r="M2180" s="14">
        <f t="shared" si="273"/>
        <v>2.6</v>
      </c>
      <c r="N2180" s="14">
        <v>46212</v>
      </c>
      <c r="O2180" s="14">
        <v>16</v>
      </c>
      <c r="P2180" s="14"/>
      <c r="Q2180" s="14"/>
      <c r="R2180" s="14"/>
      <c r="S2180" s="14"/>
      <c r="T2180" s="14">
        <f t="shared" si="274"/>
        <v>1</v>
      </c>
      <c r="U2180" s="14" t="s">
        <v>36</v>
      </c>
      <c r="V2180" s="14"/>
      <c r="W2180" s="14"/>
      <c r="X2180" s="14"/>
      <c r="Y2180" s="14"/>
      <c r="Z2180" s="14"/>
      <c r="AA2180" s="11"/>
      <c r="AB2180" s="14" t="str">
        <f t="shared" si="275"/>
        <v>10210|6 PINTURA UV</v>
      </c>
      <c r="AC2180" t="str">
        <f t="shared" si="276"/>
        <v>|10210|</v>
      </c>
      <c r="AD2180" t="str">
        <f t="shared" si="277"/>
        <v>6 PINTURA UV</v>
      </c>
    </row>
    <row r="2181" spans="1:30" ht="24" customHeight="1" x14ac:dyDescent="0.35">
      <c r="A2181" s="35">
        <v>46210</v>
      </c>
      <c r="B2181" s="14" t="s">
        <v>3094</v>
      </c>
      <c r="C2181" s="14"/>
      <c r="D2181" s="14" t="s">
        <v>3057</v>
      </c>
      <c r="E2181" s="14" t="s">
        <v>3436</v>
      </c>
      <c r="F2181" s="14" t="s">
        <v>3437</v>
      </c>
      <c r="G2181" s="14" t="s">
        <v>3057</v>
      </c>
      <c r="H2181" s="14" t="s">
        <v>3057</v>
      </c>
      <c r="I2181" s="9" t="s">
        <v>3057</v>
      </c>
      <c r="J2181" s="9">
        <v>1</v>
      </c>
      <c r="K2181" s="14">
        <f>IF($E2181="","",IFERROR(INDEX('01_Cad_Pecas'!$H$2:$H$5000,MATCH($E2181,'01_Cad_Pecas'!$D$2:$D$5000,0)),IFERROR(INDEX('01_Cad_Pecas'!$H$2:$H$5000,MATCH(VALUE($E2181),'01_Cad_Pecas'!$D$2:$D$5000,0)),"")))</f>
        <v>5</v>
      </c>
      <c r="L2181" s="14">
        <f>IF($E2181="","",IFERROR(INDEX('01_Cad_Pecas'!$I$2:$I$5000,MATCH($E2181,'01_Cad_Pecas'!$D$2:$D$5000,0)),IFERROR(INDEX('01_Cad_Pecas'!$I$2:$I$5000,MATCH(VALUE($E2181),'01_Cad_Pecas'!$D$2:$D$5000,0)),"")))</f>
        <v>2.2400000000000002</v>
      </c>
      <c r="M2181" s="14">
        <f t="shared" ref="M2181:M2244" si="278">IF(OR($J2181="",$L2181=""),"",IF($K2181="",0,$K2181)+$J2181*$L2181)</f>
        <v>7.24</v>
      </c>
      <c r="N2181" s="14">
        <v>46212</v>
      </c>
      <c r="O2181" s="14">
        <v>1</v>
      </c>
      <c r="P2181" s="14"/>
      <c r="Q2181" s="14"/>
      <c r="R2181" s="14"/>
      <c r="S2181" s="14"/>
      <c r="T2181" s="14">
        <f t="shared" ref="T2181:T2233" si="279">IF(OR($J2181="",$O2181=""),"",$O2181/$J2181)</f>
        <v>1</v>
      </c>
      <c r="U2181" s="14" t="s">
        <v>36</v>
      </c>
      <c r="V2181" s="14"/>
      <c r="W2181" s="14"/>
      <c r="X2181" s="14"/>
      <c r="Y2181" s="14"/>
      <c r="Z2181" s="14"/>
      <c r="AA2181" s="11"/>
      <c r="AB2181" s="14" t="str">
        <f t="shared" si="275"/>
        <v>10210|6 PINTURA UV</v>
      </c>
      <c r="AC2181" t="str">
        <f t="shared" si="276"/>
        <v>|10210|</v>
      </c>
      <c r="AD2181" t="str">
        <f t="shared" si="277"/>
        <v>6 PINTURA UV</v>
      </c>
    </row>
    <row r="2182" spans="1:30" ht="24" customHeight="1" x14ac:dyDescent="0.35">
      <c r="A2182" s="35">
        <v>46210</v>
      </c>
      <c r="B2182" s="14" t="s">
        <v>3094</v>
      </c>
      <c r="C2182" s="14"/>
      <c r="D2182" s="14" t="s">
        <v>3057</v>
      </c>
      <c r="E2182" s="14" t="s">
        <v>3414</v>
      </c>
      <c r="F2182" s="14" t="s">
        <v>3415</v>
      </c>
      <c r="G2182" s="14" t="s">
        <v>3057</v>
      </c>
      <c r="H2182" s="14" t="s">
        <v>3057</v>
      </c>
      <c r="I2182" s="9" t="s">
        <v>3057</v>
      </c>
      <c r="J2182" s="9">
        <v>1</v>
      </c>
      <c r="K2182" s="14">
        <f>IF($E2182="","",IFERROR(INDEX('01_Cad_Pecas'!$H$2:$H$5000,MATCH($E2182,'01_Cad_Pecas'!$D$2:$D$5000,0)),IFERROR(INDEX('01_Cad_Pecas'!$H$2:$H$5000,MATCH(VALUE($E2182),'01_Cad_Pecas'!$D$2:$D$5000,0)),"")))</f>
        <v>5</v>
      </c>
      <c r="L2182" s="14">
        <f>IF($E2182="","",IFERROR(INDEX('01_Cad_Pecas'!$I$2:$I$5000,MATCH($E2182,'01_Cad_Pecas'!$D$2:$D$5000,0)),IFERROR(INDEX('01_Cad_Pecas'!$I$2:$I$5000,MATCH(VALUE($E2182),'01_Cad_Pecas'!$D$2:$D$5000,0)),"")))</f>
        <v>2.2400000000000002</v>
      </c>
      <c r="M2182" s="14">
        <f t="shared" si="278"/>
        <v>7.24</v>
      </c>
      <c r="N2182" s="14">
        <v>46212</v>
      </c>
      <c r="O2182" s="14">
        <v>1</v>
      </c>
      <c r="P2182" s="14"/>
      <c r="Q2182" s="14"/>
      <c r="R2182" s="14"/>
      <c r="S2182" s="14"/>
      <c r="T2182" s="14">
        <f t="shared" si="279"/>
        <v>1</v>
      </c>
      <c r="U2182" s="14" t="s">
        <v>36</v>
      </c>
      <c r="V2182" s="14"/>
      <c r="W2182" s="14"/>
      <c r="X2182" s="14"/>
      <c r="Y2182" s="14"/>
      <c r="Z2182" s="14"/>
      <c r="AA2182" s="11"/>
      <c r="AB2182" s="14" t="str">
        <f t="shared" si="275"/>
        <v>10210|6 PINTURA UV</v>
      </c>
      <c r="AC2182" t="str">
        <f t="shared" si="276"/>
        <v>|10210|</v>
      </c>
      <c r="AD2182" t="str">
        <f t="shared" si="277"/>
        <v>6 PINTURA UV</v>
      </c>
    </row>
    <row r="2183" spans="1:30" ht="24" customHeight="1" x14ac:dyDescent="0.35">
      <c r="A2183" s="35">
        <v>46210</v>
      </c>
      <c r="B2183" s="14" t="s">
        <v>3094</v>
      </c>
      <c r="C2183" s="14"/>
      <c r="D2183" s="14" t="s">
        <v>3057</v>
      </c>
      <c r="E2183" s="14" t="s">
        <v>3515</v>
      </c>
      <c r="F2183" s="14" t="s">
        <v>3255</v>
      </c>
      <c r="G2183" s="14" t="s">
        <v>3057</v>
      </c>
      <c r="H2183" s="14" t="s">
        <v>3057</v>
      </c>
      <c r="I2183" s="9" t="s">
        <v>3057</v>
      </c>
      <c r="J2183" s="9">
        <v>4</v>
      </c>
      <c r="K2183" s="14">
        <f>IF($E2183="","",IFERROR(INDEX('01_Cad_Pecas'!$H$2:$H$5000,MATCH($E2183,'01_Cad_Pecas'!$D$2:$D$5000,0)),IFERROR(INDEX('01_Cad_Pecas'!$H$2:$H$5000,MATCH(VALUE($E2183),'01_Cad_Pecas'!$D$2:$D$5000,0)),"")))</f>
        <v>1.1000000000000001</v>
      </c>
      <c r="L2183" s="14">
        <f>IF($E2183="","",IFERROR(INDEX('01_Cad_Pecas'!$I$2:$I$5000,MATCH($E2183,'01_Cad_Pecas'!$D$2:$D$5000,0)),IFERROR(INDEX('01_Cad_Pecas'!$I$2:$I$5000,MATCH(VALUE($E2183),'01_Cad_Pecas'!$D$2:$D$5000,0)),"")))</f>
        <v>9.375E-2</v>
      </c>
      <c r="M2183" s="14">
        <f t="shared" si="278"/>
        <v>1.4750000000000001</v>
      </c>
      <c r="N2183" s="14">
        <v>46212</v>
      </c>
      <c r="O2183" s="14">
        <v>4</v>
      </c>
      <c r="P2183" s="14"/>
      <c r="Q2183" s="14"/>
      <c r="R2183" s="14"/>
      <c r="S2183" s="14"/>
      <c r="T2183" s="14">
        <f t="shared" si="279"/>
        <v>1</v>
      </c>
      <c r="U2183" s="14" t="s">
        <v>36</v>
      </c>
      <c r="V2183" s="14"/>
      <c r="W2183" s="14"/>
      <c r="X2183" s="14"/>
      <c r="Y2183" s="14"/>
      <c r="Z2183" s="14"/>
      <c r="AA2183" s="11"/>
      <c r="AB2183" s="14" t="str">
        <f t="shared" ref="AB2183:AB2246" si="280">B2183&amp;"|"&amp;I2183</f>
        <v>10210|6 PINTURA UV</v>
      </c>
      <c r="AC2183" t="str">
        <f t="shared" ref="AC2183:AC2246" si="281">IF($B2183="","","|"&amp;SUBSTITUTE(TRIM(SUBSTITUTE(SUBSTITUTE(SUBSTITUTE(SUBSTITUTE(SUBSTITUTE(SUBSTITUTE(SUBSTITUTE(SUBSTITUTE(SUBSTITUTE(SUBSTITUTE(SUBSTITUTE(SUBSTITUTE(SUBSTITUTE(SUBSTITUTE(TRIM($B2183&amp;""),CHAR(10)," "),CHAR(13)," "),"."," "),";"," "),","," "),"/"," "),"+"," "),"-"," "),"  "," "),"  "," "),"  "," "),"  "," "),"  "," "),"  "," "))," ","|")&amp;"|")</f>
        <v>|10210|</v>
      </c>
      <c r="AD2183" t="str">
        <f t="shared" ref="AD2183:AD2246" si="282">TRIM($I2183&amp;"")</f>
        <v>6 PINTURA UV</v>
      </c>
    </row>
    <row r="2184" spans="1:30" ht="24" customHeight="1" x14ac:dyDescent="0.35">
      <c r="A2184" s="35">
        <v>46210</v>
      </c>
      <c r="B2184" s="14" t="s">
        <v>3094</v>
      </c>
      <c r="C2184" s="14"/>
      <c r="D2184" s="14" t="s">
        <v>3057</v>
      </c>
      <c r="E2184" s="14" t="s">
        <v>3451</v>
      </c>
      <c r="F2184" s="14" t="s">
        <v>3452</v>
      </c>
      <c r="G2184" s="14" t="s">
        <v>3057</v>
      </c>
      <c r="H2184" s="14" t="s">
        <v>3057</v>
      </c>
      <c r="I2184" s="9" t="s">
        <v>3057</v>
      </c>
      <c r="J2184" s="9">
        <v>1</v>
      </c>
      <c r="K2184" s="14">
        <f>IF($E2184="","",IFERROR(INDEX('01_Cad_Pecas'!$H$2:$H$5000,MATCH($E2184,'01_Cad_Pecas'!$D$2:$D$5000,0)),IFERROR(INDEX('01_Cad_Pecas'!$H$2:$H$5000,MATCH(VALUE($E2184),'01_Cad_Pecas'!$D$2:$D$5000,0)),"")))</f>
        <v>5</v>
      </c>
      <c r="L2184" s="14">
        <f>IF($E2184="","",IFERROR(INDEX('01_Cad_Pecas'!$I$2:$I$5000,MATCH($E2184,'01_Cad_Pecas'!$D$2:$D$5000,0)),IFERROR(INDEX('01_Cad_Pecas'!$I$2:$I$5000,MATCH(VALUE($E2184),'01_Cad_Pecas'!$D$2:$D$5000,0)),"")))</f>
        <v>2.2400000000000002</v>
      </c>
      <c r="M2184" s="14">
        <f t="shared" si="278"/>
        <v>7.24</v>
      </c>
      <c r="N2184" s="14">
        <v>46212</v>
      </c>
      <c r="O2184" s="14">
        <v>1</v>
      </c>
      <c r="P2184" s="14"/>
      <c r="Q2184" s="14"/>
      <c r="R2184" s="14"/>
      <c r="S2184" s="14"/>
      <c r="T2184" s="14">
        <f t="shared" si="279"/>
        <v>1</v>
      </c>
      <c r="U2184" s="14" t="s">
        <v>36</v>
      </c>
      <c r="V2184" s="14"/>
      <c r="W2184" s="14"/>
      <c r="X2184" s="14"/>
      <c r="Y2184" s="14"/>
      <c r="Z2184" s="14"/>
      <c r="AA2184" s="11"/>
      <c r="AB2184" s="14" t="str">
        <f t="shared" si="280"/>
        <v>10210|6 PINTURA UV</v>
      </c>
      <c r="AC2184" t="str">
        <f t="shared" si="281"/>
        <v>|10210|</v>
      </c>
      <c r="AD2184" t="str">
        <f t="shared" si="282"/>
        <v>6 PINTURA UV</v>
      </c>
    </row>
    <row r="2185" spans="1:30" ht="24" customHeight="1" x14ac:dyDescent="0.35">
      <c r="A2185" s="35">
        <v>46210</v>
      </c>
      <c r="B2185" s="14" t="s">
        <v>3094</v>
      </c>
      <c r="C2185" s="14"/>
      <c r="D2185" s="14" t="s">
        <v>3057</v>
      </c>
      <c r="E2185" s="14" t="s">
        <v>3453</v>
      </c>
      <c r="F2185" s="14" t="s">
        <v>3210</v>
      </c>
      <c r="G2185" s="14" t="s">
        <v>3057</v>
      </c>
      <c r="H2185" s="14" t="s">
        <v>3057</v>
      </c>
      <c r="I2185" s="9" t="s">
        <v>3057</v>
      </c>
      <c r="J2185" s="9">
        <v>1</v>
      </c>
      <c r="K2185" s="14">
        <f>IF($E2185="","",IFERROR(INDEX('01_Cad_Pecas'!$H$2:$H$5000,MATCH($E2185,'01_Cad_Pecas'!$D$2:$D$5000,0)),IFERROR(INDEX('01_Cad_Pecas'!$H$2:$H$5000,MATCH(VALUE($E2185),'01_Cad_Pecas'!$D$2:$D$5000,0)),"")))</f>
        <v>5</v>
      </c>
      <c r="L2185" s="14">
        <f>IF($E2185="","",IFERROR(INDEX('01_Cad_Pecas'!$I$2:$I$5000,MATCH($E2185,'01_Cad_Pecas'!$D$2:$D$5000,0)),IFERROR(INDEX('01_Cad_Pecas'!$I$2:$I$5000,MATCH(VALUE($E2185),'01_Cad_Pecas'!$D$2:$D$5000,0)),"")))</f>
        <v>2.2400000000000002</v>
      </c>
      <c r="M2185" s="14">
        <f t="shared" si="278"/>
        <v>7.24</v>
      </c>
      <c r="N2185" s="14">
        <v>46212</v>
      </c>
      <c r="O2185" s="14">
        <v>1</v>
      </c>
      <c r="P2185" s="14"/>
      <c r="Q2185" s="14"/>
      <c r="R2185" s="14"/>
      <c r="S2185" s="14"/>
      <c r="T2185" s="14">
        <f t="shared" si="279"/>
        <v>1</v>
      </c>
      <c r="U2185" s="14" t="s">
        <v>36</v>
      </c>
      <c r="V2185" s="14"/>
      <c r="W2185" s="14"/>
      <c r="X2185" s="14"/>
      <c r="Y2185" s="14"/>
      <c r="Z2185" s="14"/>
      <c r="AA2185" s="11"/>
      <c r="AB2185" s="14" t="str">
        <f t="shared" si="280"/>
        <v>10210|6 PINTURA UV</v>
      </c>
      <c r="AC2185" t="str">
        <f t="shared" si="281"/>
        <v>|10210|</v>
      </c>
      <c r="AD2185" t="str">
        <f t="shared" si="282"/>
        <v>6 PINTURA UV</v>
      </c>
    </row>
    <row r="2186" spans="1:30" ht="24" customHeight="1" x14ac:dyDescent="0.35">
      <c r="A2186" s="35">
        <v>46210</v>
      </c>
      <c r="B2186" s="14" t="s">
        <v>3094</v>
      </c>
      <c r="C2186" s="14"/>
      <c r="D2186" s="14" t="s">
        <v>3057</v>
      </c>
      <c r="E2186" s="14" t="s">
        <v>3454</v>
      </c>
      <c r="F2186" s="14" t="s">
        <v>3194</v>
      </c>
      <c r="G2186" s="14" t="s">
        <v>3057</v>
      </c>
      <c r="H2186" s="14" t="s">
        <v>3057</v>
      </c>
      <c r="I2186" s="9" t="s">
        <v>3057</v>
      </c>
      <c r="J2186" s="9">
        <v>12</v>
      </c>
      <c r="K2186" s="14">
        <f>IF($E2186="","",IFERROR(INDEX('01_Cad_Pecas'!$H$2:$H$5000,MATCH($E2186,'01_Cad_Pecas'!$D$2:$D$5000,0)),IFERROR(INDEX('01_Cad_Pecas'!$H$2:$H$5000,MATCH(VALUE($E2186),'01_Cad_Pecas'!$D$2:$D$5000,0)),"")))</f>
        <v>1.1000000000000001</v>
      </c>
      <c r="L2186" s="14">
        <f>IF($E2186="","",IFERROR(INDEX('01_Cad_Pecas'!$I$2:$I$5000,MATCH($E2186,'01_Cad_Pecas'!$D$2:$D$5000,0)),IFERROR(INDEX('01_Cad_Pecas'!$I$2:$I$5000,MATCH(VALUE($E2186),'01_Cad_Pecas'!$D$2:$D$5000,0)),"")))</f>
        <v>9.375E-2</v>
      </c>
      <c r="M2186" s="14">
        <f t="shared" si="278"/>
        <v>2.2250000000000001</v>
      </c>
      <c r="N2186" s="14">
        <v>46212</v>
      </c>
      <c r="O2186" s="14">
        <v>12</v>
      </c>
      <c r="P2186" s="14"/>
      <c r="Q2186" s="14"/>
      <c r="R2186" s="14"/>
      <c r="S2186" s="14"/>
      <c r="T2186" s="14">
        <f t="shared" si="279"/>
        <v>1</v>
      </c>
      <c r="U2186" s="14" t="s">
        <v>36</v>
      </c>
      <c r="V2186" s="14"/>
      <c r="W2186" s="14"/>
      <c r="X2186" s="14"/>
      <c r="Y2186" s="14"/>
      <c r="Z2186" s="14"/>
      <c r="AA2186" s="11"/>
      <c r="AB2186" s="14" t="str">
        <f t="shared" si="280"/>
        <v>10210|6 PINTURA UV</v>
      </c>
      <c r="AC2186" t="str">
        <f t="shared" si="281"/>
        <v>|10210|</v>
      </c>
      <c r="AD2186" t="str">
        <f t="shared" si="282"/>
        <v>6 PINTURA UV</v>
      </c>
    </row>
    <row r="2187" spans="1:30" ht="24" customHeight="1" x14ac:dyDescent="0.35">
      <c r="A2187" s="35">
        <v>46210</v>
      </c>
      <c r="B2187" s="14" t="s">
        <v>3094</v>
      </c>
      <c r="C2187" s="14"/>
      <c r="D2187" s="14" t="s">
        <v>3057</v>
      </c>
      <c r="E2187" s="14" t="s">
        <v>3455</v>
      </c>
      <c r="F2187" s="14" t="s">
        <v>3195</v>
      </c>
      <c r="G2187" s="14" t="s">
        <v>3057</v>
      </c>
      <c r="H2187" s="14" t="s">
        <v>3057</v>
      </c>
      <c r="I2187" s="9" t="s">
        <v>3057</v>
      </c>
      <c r="J2187" s="9">
        <v>12</v>
      </c>
      <c r="K2187" s="14">
        <f>IF($E2187="","",IFERROR(INDEX('01_Cad_Pecas'!$H$2:$H$5000,MATCH($E2187,'01_Cad_Pecas'!$D$2:$D$5000,0)),IFERROR(INDEX('01_Cad_Pecas'!$H$2:$H$5000,MATCH(VALUE($E2187),'01_Cad_Pecas'!$D$2:$D$5000,0)),"")))</f>
        <v>1.1000000000000001</v>
      </c>
      <c r="L2187" s="14">
        <f>IF($E2187="","",IFERROR(INDEX('01_Cad_Pecas'!$I$2:$I$5000,MATCH($E2187,'01_Cad_Pecas'!$D$2:$D$5000,0)),IFERROR(INDEX('01_Cad_Pecas'!$I$2:$I$5000,MATCH(VALUE($E2187),'01_Cad_Pecas'!$D$2:$D$5000,0)),"")))</f>
        <v>9.375E-2</v>
      </c>
      <c r="M2187" s="14">
        <f t="shared" si="278"/>
        <v>2.2250000000000001</v>
      </c>
      <c r="N2187" s="14">
        <v>46212</v>
      </c>
      <c r="O2187" s="14">
        <v>12</v>
      </c>
      <c r="P2187" s="14"/>
      <c r="Q2187" s="14"/>
      <c r="R2187" s="14"/>
      <c r="S2187" s="14"/>
      <c r="T2187" s="14">
        <f t="shared" si="279"/>
        <v>1</v>
      </c>
      <c r="U2187" s="14" t="s">
        <v>36</v>
      </c>
      <c r="V2187" s="14"/>
      <c r="W2187" s="14"/>
      <c r="X2187" s="14"/>
      <c r="Y2187" s="14"/>
      <c r="Z2187" s="14"/>
      <c r="AA2187" s="11"/>
      <c r="AB2187" s="14" t="str">
        <f t="shared" si="280"/>
        <v>10210|6 PINTURA UV</v>
      </c>
      <c r="AC2187" t="str">
        <f t="shared" si="281"/>
        <v>|10210|</v>
      </c>
      <c r="AD2187" t="str">
        <f t="shared" si="282"/>
        <v>6 PINTURA UV</v>
      </c>
    </row>
    <row r="2188" spans="1:30" ht="24" customHeight="1" x14ac:dyDescent="0.35">
      <c r="A2188" s="35">
        <v>46210</v>
      </c>
      <c r="B2188" s="14" t="s">
        <v>3094</v>
      </c>
      <c r="C2188" s="14"/>
      <c r="D2188" s="14" t="s">
        <v>3057</v>
      </c>
      <c r="E2188" s="14" t="s">
        <v>3477</v>
      </c>
      <c r="F2188" s="14" t="s">
        <v>3478</v>
      </c>
      <c r="G2188" s="14" t="s">
        <v>3057</v>
      </c>
      <c r="H2188" s="14" t="s">
        <v>3057</v>
      </c>
      <c r="I2188" s="9" t="s">
        <v>3057</v>
      </c>
      <c r="J2188" s="9">
        <v>3</v>
      </c>
      <c r="K2188" s="14">
        <f>IF($E2188="","",IFERROR(INDEX('01_Cad_Pecas'!$H$2:$H$5000,MATCH($E2188,'01_Cad_Pecas'!$D$2:$D$5000,0)),IFERROR(INDEX('01_Cad_Pecas'!$H$2:$H$5000,MATCH(VALUE($E2188),'01_Cad_Pecas'!$D$2:$D$5000,0)),"")))</f>
        <v>2</v>
      </c>
      <c r="L2188" s="14">
        <f>IF($E2188="","",IFERROR(INDEX('01_Cad_Pecas'!$I$2:$I$5000,MATCH($E2188,'01_Cad_Pecas'!$D$2:$D$5000,0)),IFERROR(INDEX('01_Cad_Pecas'!$I$2:$I$5000,MATCH(VALUE($E2188),'01_Cad_Pecas'!$D$2:$D$5000,0)),"")))</f>
        <v>1.45</v>
      </c>
      <c r="M2188" s="14">
        <f t="shared" si="278"/>
        <v>6.35</v>
      </c>
      <c r="N2188" s="14">
        <v>46212</v>
      </c>
      <c r="O2188" s="14">
        <v>3</v>
      </c>
      <c r="P2188" s="14"/>
      <c r="Q2188" s="14"/>
      <c r="R2188" s="14"/>
      <c r="S2188" s="14"/>
      <c r="T2188" s="14">
        <f t="shared" si="279"/>
        <v>1</v>
      </c>
      <c r="U2188" s="14" t="s">
        <v>36</v>
      </c>
      <c r="V2188" s="14"/>
      <c r="W2188" s="14"/>
      <c r="X2188" s="14"/>
      <c r="Y2188" s="14"/>
      <c r="Z2188" s="14"/>
      <c r="AA2188" s="11"/>
      <c r="AB2188" s="14" t="str">
        <f t="shared" si="280"/>
        <v>10210|6 PINTURA UV</v>
      </c>
      <c r="AC2188" t="str">
        <f t="shared" si="281"/>
        <v>|10210|</v>
      </c>
      <c r="AD2188" t="str">
        <f t="shared" si="282"/>
        <v>6 PINTURA UV</v>
      </c>
    </row>
    <row r="2189" spans="1:30" ht="24" customHeight="1" x14ac:dyDescent="0.35">
      <c r="A2189" s="35">
        <v>46210</v>
      </c>
      <c r="B2189" s="14" t="s">
        <v>3094</v>
      </c>
      <c r="C2189" s="14"/>
      <c r="D2189" s="14" t="s">
        <v>3057</v>
      </c>
      <c r="E2189" s="14" t="s">
        <v>3583</v>
      </c>
      <c r="F2189" s="14" t="s">
        <v>3163</v>
      </c>
      <c r="G2189" s="14" t="s">
        <v>3057</v>
      </c>
      <c r="H2189" s="14" t="s">
        <v>3057</v>
      </c>
      <c r="I2189" s="9" t="s">
        <v>3057</v>
      </c>
      <c r="J2189" s="9">
        <v>80</v>
      </c>
      <c r="K2189" s="14">
        <f>IF($E2189="","",IFERROR(INDEX('01_Cad_Pecas'!$H$2:$H$5000,MATCH($E2189,'01_Cad_Pecas'!$D$2:$D$5000,0)),IFERROR(INDEX('01_Cad_Pecas'!$H$2:$H$5000,MATCH(VALUE($E2189),'01_Cad_Pecas'!$D$2:$D$5000,0)),"")))</f>
        <v>7</v>
      </c>
      <c r="L2189" s="14">
        <f>IF($E2189="","",IFERROR(INDEX('01_Cad_Pecas'!$I$2:$I$5000,MATCH($E2189,'01_Cad_Pecas'!$D$2:$D$5000,0)),IFERROR(INDEX('01_Cad_Pecas'!$I$2:$I$5000,MATCH(VALUE($E2189),'01_Cad_Pecas'!$D$2:$D$5000,0)),"")))</f>
        <v>0.81</v>
      </c>
      <c r="M2189" s="14">
        <f t="shared" si="278"/>
        <v>71.800000000000011</v>
      </c>
      <c r="N2189" s="14">
        <v>46212</v>
      </c>
      <c r="O2189" s="14">
        <v>80</v>
      </c>
      <c r="P2189" s="14"/>
      <c r="Q2189" s="14"/>
      <c r="R2189" s="14"/>
      <c r="S2189" s="14"/>
      <c r="T2189" s="14">
        <f t="shared" si="279"/>
        <v>1</v>
      </c>
      <c r="U2189" s="14" t="s">
        <v>36</v>
      </c>
      <c r="V2189" s="14"/>
      <c r="W2189" s="14"/>
      <c r="X2189" s="14"/>
      <c r="Y2189" s="14"/>
      <c r="Z2189" s="14"/>
      <c r="AA2189" s="11"/>
      <c r="AB2189" s="14" t="str">
        <f t="shared" si="280"/>
        <v>10210|6 PINTURA UV</v>
      </c>
      <c r="AC2189" t="str">
        <f t="shared" si="281"/>
        <v>|10210|</v>
      </c>
      <c r="AD2189" t="str">
        <f t="shared" si="282"/>
        <v>6 PINTURA UV</v>
      </c>
    </row>
    <row r="2190" spans="1:30" ht="24" customHeight="1" x14ac:dyDescent="0.35">
      <c r="A2190" s="35">
        <v>46210</v>
      </c>
      <c r="B2190" s="14" t="s">
        <v>3094</v>
      </c>
      <c r="C2190" s="14"/>
      <c r="D2190" s="14" t="s">
        <v>3057</v>
      </c>
      <c r="E2190" s="14" t="s">
        <v>3474</v>
      </c>
      <c r="F2190" s="14" t="s">
        <v>2187</v>
      </c>
      <c r="G2190" s="14" t="s">
        <v>3057</v>
      </c>
      <c r="H2190" s="14" t="s">
        <v>3057</v>
      </c>
      <c r="I2190" s="9" t="s">
        <v>3057</v>
      </c>
      <c r="J2190" s="9">
        <v>18</v>
      </c>
      <c r="K2190" s="14">
        <f>IF($E2190="","",IFERROR(INDEX('01_Cad_Pecas'!$H$2:$H$5000,MATCH($E2190,'01_Cad_Pecas'!$D$2:$D$5000,0)),IFERROR(INDEX('01_Cad_Pecas'!$H$2:$H$5000,MATCH(VALUE($E2190),'01_Cad_Pecas'!$D$2:$D$5000,0)),"")))</f>
        <v>2</v>
      </c>
      <c r="L2190" s="14">
        <f>IF($E2190="","",IFERROR(INDEX('01_Cad_Pecas'!$I$2:$I$5000,MATCH($E2190,'01_Cad_Pecas'!$D$2:$D$5000,0)),IFERROR(INDEX('01_Cad_Pecas'!$I$2:$I$5000,MATCH(VALUE($E2190),'01_Cad_Pecas'!$D$2:$D$5000,0)),"")))</f>
        <v>1.45</v>
      </c>
      <c r="M2190" s="14">
        <f t="shared" si="278"/>
        <v>28.099999999999998</v>
      </c>
      <c r="N2190" s="14">
        <v>46212</v>
      </c>
      <c r="O2190" s="14">
        <v>18</v>
      </c>
      <c r="P2190" s="14"/>
      <c r="Q2190" s="14"/>
      <c r="R2190" s="14"/>
      <c r="S2190" s="14"/>
      <c r="T2190" s="14">
        <f t="shared" si="279"/>
        <v>1</v>
      </c>
      <c r="U2190" s="14" t="s">
        <v>36</v>
      </c>
      <c r="V2190" s="14"/>
      <c r="W2190" s="14"/>
      <c r="X2190" s="14"/>
      <c r="Y2190" s="14"/>
      <c r="Z2190" s="14"/>
      <c r="AA2190" s="11"/>
      <c r="AB2190" s="14" t="str">
        <f t="shared" si="280"/>
        <v>10210|6 PINTURA UV</v>
      </c>
      <c r="AC2190" t="str">
        <f t="shared" si="281"/>
        <v>|10210|</v>
      </c>
      <c r="AD2190" t="str">
        <f t="shared" si="282"/>
        <v>6 PINTURA UV</v>
      </c>
    </row>
    <row r="2191" spans="1:30" ht="24" customHeight="1" x14ac:dyDescent="0.35">
      <c r="A2191" s="35">
        <v>46210</v>
      </c>
      <c r="B2191" s="14" t="s">
        <v>3094</v>
      </c>
      <c r="C2191" s="14"/>
      <c r="D2191" s="14" t="s">
        <v>3057</v>
      </c>
      <c r="E2191" s="14" t="s">
        <v>3475</v>
      </c>
      <c r="F2191" s="14" t="s">
        <v>3215</v>
      </c>
      <c r="G2191" s="14" t="s">
        <v>3057</v>
      </c>
      <c r="H2191" s="14" t="s">
        <v>3057</v>
      </c>
      <c r="I2191" s="9" t="s">
        <v>3057</v>
      </c>
      <c r="J2191" s="9">
        <v>30</v>
      </c>
      <c r="K2191" s="14">
        <f>IF($E2191="","",IFERROR(INDEX('01_Cad_Pecas'!$H$2:$H$5000,MATCH($E2191,'01_Cad_Pecas'!$D$2:$D$5000,0)),IFERROR(INDEX('01_Cad_Pecas'!$H$2:$H$5000,MATCH(VALUE($E2191),'01_Cad_Pecas'!$D$2:$D$5000,0)),"")))</f>
        <v>2</v>
      </c>
      <c r="L2191" s="14">
        <f>IF($E2191="","",IFERROR(INDEX('01_Cad_Pecas'!$I$2:$I$5000,MATCH($E2191,'01_Cad_Pecas'!$D$2:$D$5000,0)),IFERROR(INDEX('01_Cad_Pecas'!$I$2:$I$5000,MATCH(VALUE($E2191),'01_Cad_Pecas'!$D$2:$D$5000,0)),"")))</f>
        <v>1.45</v>
      </c>
      <c r="M2191" s="14">
        <f t="shared" si="278"/>
        <v>45.5</v>
      </c>
      <c r="N2191" s="14">
        <v>46212</v>
      </c>
      <c r="O2191" s="14">
        <v>30</v>
      </c>
      <c r="P2191" s="14"/>
      <c r="Q2191" s="14"/>
      <c r="R2191" s="14"/>
      <c r="S2191" s="14"/>
      <c r="T2191" s="14">
        <f t="shared" si="279"/>
        <v>1</v>
      </c>
      <c r="U2191" s="14" t="s">
        <v>36</v>
      </c>
      <c r="V2191" s="14"/>
      <c r="W2191" s="14"/>
      <c r="X2191" s="14"/>
      <c r="Y2191" s="14"/>
      <c r="Z2191" s="14"/>
      <c r="AA2191" s="11"/>
      <c r="AB2191" s="14" t="str">
        <f t="shared" si="280"/>
        <v>10210|6 PINTURA UV</v>
      </c>
      <c r="AC2191" t="str">
        <f t="shared" si="281"/>
        <v>|10210|</v>
      </c>
      <c r="AD2191" t="str">
        <f t="shared" si="282"/>
        <v>6 PINTURA UV</v>
      </c>
    </row>
    <row r="2192" spans="1:30" ht="24" customHeight="1" x14ac:dyDescent="0.35">
      <c r="A2192" s="35">
        <v>46210</v>
      </c>
      <c r="B2192" s="14" t="s">
        <v>3094</v>
      </c>
      <c r="C2192" s="14"/>
      <c r="D2192" s="14" t="s">
        <v>3057</v>
      </c>
      <c r="E2192" s="14" t="s">
        <v>3586</v>
      </c>
      <c r="F2192" s="14" t="s">
        <v>2157</v>
      </c>
      <c r="G2192" s="14" t="s">
        <v>3057</v>
      </c>
      <c r="H2192" s="14" t="s">
        <v>3057</v>
      </c>
      <c r="I2192" s="9" t="s">
        <v>3057</v>
      </c>
      <c r="J2192" s="9">
        <v>20</v>
      </c>
      <c r="K2192" s="14">
        <f>IF($E2192="","",IFERROR(INDEX('01_Cad_Pecas'!$H$2:$H$5000,MATCH($E2192,'01_Cad_Pecas'!$D$2:$D$5000,0)),IFERROR(INDEX('01_Cad_Pecas'!$H$2:$H$5000,MATCH(VALUE($E2192),'01_Cad_Pecas'!$D$2:$D$5000,0)),"")))</f>
        <v>7</v>
      </c>
      <c r="L2192" s="14">
        <f>IF($E2192="","",IFERROR(INDEX('01_Cad_Pecas'!$I$2:$I$5000,MATCH($E2192,'01_Cad_Pecas'!$D$2:$D$5000,0)),IFERROR(INDEX('01_Cad_Pecas'!$I$2:$I$5000,MATCH(VALUE($E2192),'01_Cad_Pecas'!$D$2:$D$5000,0)),"")))</f>
        <v>0.81</v>
      </c>
      <c r="M2192" s="14">
        <f t="shared" si="278"/>
        <v>23.200000000000003</v>
      </c>
      <c r="N2192" s="14">
        <v>46212</v>
      </c>
      <c r="O2192" s="14">
        <v>20</v>
      </c>
      <c r="P2192" s="14"/>
      <c r="Q2192" s="14"/>
      <c r="R2192" s="14"/>
      <c r="S2192" s="14"/>
      <c r="T2192" s="14">
        <f t="shared" si="279"/>
        <v>1</v>
      </c>
      <c r="U2192" s="14" t="s">
        <v>36</v>
      </c>
      <c r="V2192" s="14"/>
      <c r="W2192" s="14"/>
      <c r="X2192" s="14"/>
      <c r="Y2192" s="14"/>
      <c r="Z2192" s="14"/>
      <c r="AA2192" s="11"/>
      <c r="AB2192" s="14" t="str">
        <f t="shared" si="280"/>
        <v>10210|6 PINTURA UV</v>
      </c>
      <c r="AC2192" t="str">
        <f t="shared" si="281"/>
        <v>|10210|</v>
      </c>
      <c r="AD2192" t="str">
        <f t="shared" si="282"/>
        <v>6 PINTURA UV</v>
      </c>
    </row>
    <row r="2193" spans="1:30" ht="24" customHeight="1" x14ac:dyDescent="0.35">
      <c r="A2193" s="35">
        <v>46210</v>
      </c>
      <c r="B2193" s="14" t="s">
        <v>3094</v>
      </c>
      <c r="C2193" s="14"/>
      <c r="D2193" s="14" t="s">
        <v>3057</v>
      </c>
      <c r="E2193" s="14" t="s">
        <v>3481</v>
      </c>
      <c r="F2193" s="14" t="s">
        <v>3216</v>
      </c>
      <c r="G2193" s="14" t="s">
        <v>3057</v>
      </c>
      <c r="H2193" s="14" t="s">
        <v>3057</v>
      </c>
      <c r="I2193" s="9" t="s">
        <v>3057</v>
      </c>
      <c r="J2193" s="9">
        <v>1</v>
      </c>
      <c r="K2193" s="14">
        <f>IF($E2193="","",IFERROR(INDEX('01_Cad_Pecas'!$H$2:$H$5000,MATCH($E2193,'01_Cad_Pecas'!$D$2:$D$5000,0)),IFERROR(INDEX('01_Cad_Pecas'!$H$2:$H$5000,MATCH(VALUE($E2193),'01_Cad_Pecas'!$D$2:$D$5000,0)),"")))</f>
        <v>2</v>
      </c>
      <c r="L2193" s="14">
        <f>IF($E2193="","",IFERROR(INDEX('01_Cad_Pecas'!$I$2:$I$5000,MATCH($E2193,'01_Cad_Pecas'!$D$2:$D$5000,0)),IFERROR(INDEX('01_Cad_Pecas'!$I$2:$I$5000,MATCH(VALUE($E2193),'01_Cad_Pecas'!$D$2:$D$5000,0)),"")))</f>
        <v>1.45</v>
      </c>
      <c r="M2193" s="14">
        <f t="shared" si="278"/>
        <v>3.45</v>
      </c>
      <c r="N2193" s="14">
        <v>46212</v>
      </c>
      <c r="O2193" s="14">
        <v>1</v>
      </c>
      <c r="P2193" s="14"/>
      <c r="Q2193" s="14"/>
      <c r="R2193" s="14"/>
      <c r="S2193" s="14"/>
      <c r="T2193" s="14">
        <f t="shared" si="279"/>
        <v>1</v>
      </c>
      <c r="U2193" s="14" t="s">
        <v>36</v>
      </c>
      <c r="V2193" s="14"/>
      <c r="W2193" s="14"/>
      <c r="X2193" s="14"/>
      <c r="Y2193" s="14"/>
      <c r="Z2193" s="14"/>
      <c r="AA2193" s="11"/>
      <c r="AB2193" s="14" t="str">
        <f t="shared" si="280"/>
        <v>10210|6 PINTURA UV</v>
      </c>
      <c r="AC2193" t="str">
        <f t="shared" si="281"/>
        <v>|10210|</v>
      </c>
      <c r="AD2193" t="str">
        <f t="shared" si="282"/>
        <v>6 PINTURA UV</v>
      </c>
    </row>
    <row r="2194" spans="1:30" ht="24" customHeight="1" x14ac:dyDescent="0.35">
      <c r="A2194" s="35">
        <v>46210</v>
      </c>
      <c r="B2194" s="14" t="s">
        <v>3094</v>
      </c>
      <c r="C2194" s="14"/>
      <c r="D2194" s="14" t="s">
        <v>3057</v>
      </c>
      <c r="E2194" s="14" t="s">
        <v>3476</v>
      </c>
      <c r="F2194" s="14" t="s">
        <v>3221</v>
      </c>
      <c r="G2194" s="14" t="s">
        <v>3057</v>
      </c>
      <c r="H2194" s="14" t="s">
        <v>3057</v>
      </c>
      <c r="I2194" s="9" t="s">
        <v>3057</v>
      </c>
      <c r="J2194" s="9">
        <v>10</v>
      </c>
      <c r="K2194" s="14">
        <f>IF($E2194="","",IFERROR(INDEX('01_Cad_Pecas'!$H$2:$H$5000,MATCH($E2194,'01_Cad_Pecas'!$D$2:$D$5000,0)),IFERROR(INDEX('01_Cad_Pecas'!$H$2:$H$5000,MATCH(VALUE($E2194),'01_Cad_Pecas'!$D$2:$D$5000,0)),"")))</f>
        <v>2</v>
      </c>
      <c r="L2194" s="14">
        <f>IF($E2194="","",IFERROR(INDEX('01_Cad_Pecas'!$I$2:$I$5000,MATCH($E2194,'01_Cad_Pecas'!$D$2:$D$5000,0)),IFERROR(INDEX('01_Cad_Pecas'!$I$2:$I$5000,MATCH(VALUE($E2194),'01_Cad_Pecas'!$D$2:$D$5000,0)),"")))</f>
        <v>1.45</v>
      </c>
      <c r="M2194" s="14">
        <f t="shared" si="278"/>
        <v>16.5</v>
      </c>
      <c r="N2194" s="14">
        <v>46212</v>
      </c>
      <c r="O2194" s="14">
        <v>10</v>
      </c>
      <c r="P2194" s="14"/>
      <c r="Q2194" s="14"/>
      <c r="R2194" s="14"/>
      <c r="S2194" s="14"/>
      <c r="T2194" s="14">
        <f t="shared" si="279"/>
        <v>1</v>
      </c>
      <c r="U2194" s="14" t="s">
        <v>36</v>
      </c>
      <c r="V2194" s="14"/>
      <c r="W2194" s="14"/>
      <c r="X2194" s="14"/>
      <c r="Y2194" s="14"/>
      <c r="Z2194" s="14"/>
      <c r="AA2194" s="11"/>
      <c r="AB2194" s="14" t="str">
        <f t="shared" si="280"/>
        <v>10210|6 PINTURA UV</v>
      </c>
      <c r="AC2194" t="str">
        <f t="shared" si="281"/>
        <v>|10210|</v>
      </c>
      <c r="AD2194" t="str">
        <f t="shared" si="282"/>
        <v>6 PINTURA UV</v>
      </c>
    </row>
    <row r="2195" spans="1:30" ht="24" customHeight="1" x14ac:dyDescent="0.35">
      <c r="A2195" s="35">
        <v>46210</v>
      </c>
      <c r="B2195" s="14" t="s">
        <v>3094</v>
      </c>
      <c r="C2195" s="14"/>
      <c r="D2195" s="14" t="s">
        <v>3057</v>
      </c>
      <c r="E2195" s="14" t="s">
        <v>3533</v>
      </c>
      <c r="F2195" s="14" t="s">
        <v>3282</v>
      </c>
      <c r="G2195" s="14" t="s">
        <v>3057</v>
      </c>
      <c r="H2195" s="14" t="s">
        <v>3057</v>
      </c>
      <c r="I2195" s="9" t="s">
        <v>3057</v>
      </c>
      <c r="J2195" s="9">
        <v>604</v>
      </c>
      <c r="K2195" s="14">
        <f>IF($E2195="","",IFERROR(INDEX('01_Cad_Pecas'!$H$2:$H$5000,MATCH($E2195,'01_Cad_Pecas'!$D$2:$D$5000,0)),IFERROR(INDEX('01_Cad_Pecas'!$H$2:$H$5000,MATCH(VALUE($E2195),'01_Cad_Pecas'!$D$2:$D$5000,0)),"")))</f>
        <v>1.1000000000000001</v>
      </c>
      <c r="L2195" s="14">
        <f>IF($E2195="","",IFERROR(INDEX('01_Cad_Pecas'!$I$2:$I$5000,MATCH($E2195,'01_Cad_Pecas'!$D$2:$D$5000,0)),IFERROR(INDEX('01_Cad_Pecas'!$I$2:$I$5000,MATCH(VALUE($E2195),'01_Cad_Pecas'!$D$2:$D$5000,0)),"")))</f>
        <v>9.375E-2</v>
      </c>
      <c r="M2195" s="14">
        <f t="shared" si="278"/>
        <v>57.725000000000001</v>
      </c>
      <c r="N2195" s="14">
        <v>46212</v>
      </c>
      <c r="O2195" s="14">
        <v>604</v>
      </c>
      <c r="P2195" s="14"/>
      <c r="Q2195" s="14"/>
      <c r="R2195" s="14"/>
      <c r="S2195" s="14"/>
      <c r="T2195" s="14">
        <f t="shared" si="279"/>
        <v>1</v>
      </c>
      <c r="U2195" s="14" t="s">
        <v>36</v>
      </c>
      <c r="V2195" s="14"/>
      <c r="W2195" s="14"/>
      <c r="X2195" s="14"/>
      <c r="Y2195" s="14"/>
      <c r="Z2195" s="14"/>
      <c r="AA2195" s="11"/>
      <c r="AB2195" s="14" t="str">
        <f t="shared" si="280"/>
        <v>10210|6 PINTURA UV</v>
      </c>
      <c r="AC2195" t="str">
        <f t="shared" si="281"/>
        <v>|10210|</v>
      </c>
      <c r="AD2195" t="str">
        <f t="shared" si="282"/>
        <v>6 PINTURA UV</v>
      </c>
    </row>
    <row r="2196" spans="1:30" ht="24" customHeight="1" x14ac:dyDescent="0.35">
      <c r="A2196" s="35">
        <v>46210</v>
      </c>
      <c r="B2196" s="14" t="s">
        <v>3094</v>
      </c>
      <c r="C2196" s="14"/>
      <c r="D2196" s="14" t="s">
        <v>3057</v>
      </c>
      <c r="E2196" s="14" t="s">
        <v>3534</v>
      </c>
      <c r="F2196" s="14" t="s">
        <v>3283</v>
      </c>
      <c r="G2196" s="14" t="s">
        <v>3057</v>
      </c>
      <c r="H2196" s="14" t="s">
        <v>3057</v>
      </c>
      <c r="I2196" s="9" t="s">
        <v>3057</v>
      </c>
      <c r="J2196" s="9">
        <v>604</v>
      </c>
      <c r="K2196" s="14">
        <f>IF($E2196="","",IFERROR(INDEX('01_Cad_Pecas'!$H$2:$H$5000,MATCH($E2196,'01_Cad_Pecas'!$D$2:$D$5000,0)),IFERROR(INDEX('01_Cad_Pecas'!$H$2:$H$5000,MATCH(VALUE($E2196),'01_Cad_Pecas'!$D$2:$D$5000,0)),"")))</f>
        <v>1.1000000000000001</v>
      </c>
      <c r="L2196" s="14">
        <f>IF($E2196="","",IFERROR(INDEX('01_Cad_Pecas'!$I$2:$I$5000,MATCH($E2196,'01_Cad_Pecas'!$D$2:$D$5000,0)),IFERROR(INDEX('01_Cad_Pecas'!$I$2:$I$5000,MATCH(VALUE($E2196),'01_Cad_Pecas'!$D$2:$D$5000,0)),"")))</f>
        <v>9.375E-2</v>
      </c>
      <c r="M2196" s="14">
        <f t="shared" si="278"/>
        <v>57.725000000000001</v>
      </c>
      <c r="N2196" s="14">
        <v>46212</v>
      </c>
      <c r="O2196" s="14">
        <v>604</v>
      </c>
      <c r="P2196" s="14"/>
      <c r="Q2196" s="14"/>
      <c r="R2196" s="14"/>
      <c r="S2196" s="14"/>
      <c r="T2196" s="14">
        <f t="shared" si="279"/>
        <v>1</v>
      </c>
      <c r="U2196" s="14" t="s">
        <v>36</v>
      </c>
      <c r="V2196" s="14"/>
      <c r="W2196" s="14"/>
      <c r="X2196" s="14"/>
      <c r="Y2196" s="14"/>
      <c r="Z2196" s="14"/>
      <c r="AA2196" s="11"/>
      <c r="AB2196" s="14" t="str">
        <f t="shared" si="280"/>
        <v>10210|6 PINTURA UV</v>
      </c>
      <c r="AC2196" t="str">
        <f t="shared" si="281"/>
        <v>|10210|</v>
      </c>
      <c r="AD2196" t="str">
        <f t="shared" si="282"/>
        <v>6 PINTURA UV</v>
      </c>
    </row>
    <row r="2197" spans="1:30" ht="24" customHeight="1" x14ac:dyDescent="0.35">
      <c r="A2197" s="35">
        <v>46210</v>
      </c>
      <c r="B2197" s="14" t="s">
        <v>3094</v>
      </c>
      <c r="C2197" s="14"/>
      <c r="D2197" s="14" t="s">
        <v>3057</v>
      </c>
      <c r="E2197" s="14" t="s">
        <v>3553</v>
      </c>
      <c r="F2197" s="14" t="s">
        <v>3159</v>
      </c>
      <c r="G2197" s="14" t="s">
        <v>3057</v>
      </c>
      <c r="H2197" s="14" t="s">
        <v>3057</v>
      </c>
      <c r="I2197" s="9" t="s">
        <v>3057</v>
      </c>
      <c r="J2197" s="9">
        <v>302</v>
      </c>
      <c r="K2197" s="14">
        <f>IF($E2197="","",IFERROR(INDEX('01_Cad_Pecas'!$H$2:$H$5000,MATCH($E2197,'01_Cad_Pecas'!$D$2:$D$5000,0)),IFERROR(INDEX('01_Cad_Pecas'!$H$2:$H$5000,MATCH(VALUE($E2197),'01_Cad_Pecas'!$D$2:$D$5000,0)),"")))</f>
        <v>7</v>
      </c>
      <c r="L2197" s="14">
        <f>IF($E2197="","",IFERROR(INDEX('01_Cad_Pecas'!$I$2:$I$5000,MATCH($E2197,'01_Cad_Pecas'!$D$2:$D$5000,0)),IFERROR(INDEX('01_Cad_Pecas'!$I$2:$I$5000,MATCH(VALUE($E2197),'01_Cad_Pecas'!$D$2:$D$5000,0)),"")))</f>
        <v>0.81</v>
      </c>
      <c r="M2197" s="14">
        <f t="shared" si="278"/>
        <v>251.62</v>
      </c>
      <c r="N2197" s="14">
        <v>46212</v>
      </c>
      <c r="O2197" s="14">
        <v>302</v>
      </c>
      <c r="P2197" s="14"/>
      <c r="Q2197" s="14"/>
      <c r="R2197" s="14"/>
      <c r="S2197" s="14"/>
      <c r="T2197" s="14">
        <f t="shared" si="279"/>
        <v>1</v>
      </c>
      <c r="U2197" s="14" t="s">
        <v>36</v>
      </c>
      <c r="V2197" s="14"/>
      <c r="W2197" s="14"/>
      <c r="X2197" s="14"/>
      <c r="Y2197" s="14"/>
      <c r="Z2197" s="14"/>
      <c r="AA2197" s="11"/>
      <c r="AB2197" s="14" t="str">
        <f t="shared" si="280"/>
        <v>10210|6 PINTURA UV</v>
      </c>
      <c r="AC2197" t="str">
        <f t="shared" si="281"/>
        <v>|10210|</v>
      </c>
      <c r="AD2197" t="str">
        <f t="shared" si="282"/>
        <v>6 PINTURA UV</v>
      </c>
    </row>
    <row r="2198" spans="1:30" ht="24" customHeight="1" x14ac:dyDescent="0.35">
      <c r="A2198" s="35">
        <v>46210</v>
      </c>
      <c r="B2198" s="14" t="s">
        <v>3094</v>
      </c>
      <c r="C2198" s="14"/>
      <c r="D2198" s="14" t="s">
        <v>3057</v>
      </c>
      <c r="E2198" s="14" t="s">
        <v>3421</v>
      </c>
      <c r="F2198" s="14" t="s">
        <v>3196</v>
      </c>
      <c r="G2198" s="14" t="s">
        <v>3057</v>
      </c>
      <c r="H2198" s="14" t="s">
        <v>3057</v>
      </c>
      <c r="I2198" s="9" t="s">
        <v>3057</v>
      </c>
      <c r="J2198" s="9">
        <v>40</v>
      </c>
      <c r="K2198" s="14">
        <f>IF($E2198="","",IFERROR(INDEX('01_Cad_Pecas'!$H$2:$H$5000,MATCH($E2198,'01_Cad_Pecas'!$D$2:$D$5000,0)),IFERROR(INDEX('01_Cad_Pecas'!$H$2:$H$5000,MATCH(VALUE($E2198),'01_Cad_Pecas'!$D$2:$D$5000,0)),"")))</f>
        <v>1.1000000000000001</v>
      </c>
      <c r="L2198" s="14">
        <f>IF($E2198="","",IFERROR(INDEX('01_Cad_Pecas'!$I$2:$I$5000,MATCH($E2198,'01_Cad_Pecas'!$D$2:$D$5000,0)),IFERROR(INDEX('01_Cad_Pecas'!$I$2:$I$5000,MATCH(VALUE($E2198),'01_Cad_Pecas'!$D$2:$D$5000,0)),"")))</f>
        <v>9.375E-2</v>
      </c>
      <c r="M2198" s="14">
        <f t="shared" si="278"/>
        <v>4.8499999999999996</v>
      </c>
      <c r="N2198" s="14">
        <v>46212</v>
      </c>
      <c r="O2198" s="14">
        <v>40</v>
      </c>
      <c r="P2198" s="14"/>
      <c r="Q2198" s="14"/>
      <c r="R2198" s="14"/>
      <c r="S2198" s="14"/>
      <c r="T2198" s="14">
        <f t="shared" si="279"/>
        <v>1</v>
      </c>
      <c r="U2198" s="14" t="s">
        <v>36</v>
      </c>
      <c r="V2198" s="14"/>
      <c r="W2198" s="14"/>
      <c r="X2198" s="14"/>
      <c r="Y2198" s="14"/>
      <c r="Z2198" s="14"/>
      <c r="AA2198" s="11"/>
      <c r="AB2198" s="14" t="str">
        <f t="shared" si="280"/>
        <v>10210|6 PINTURA UV</v>
      </c>
      <c r="AC2198" t="str">
        <f t="shared" si="281"/>
        <v>|10210|</v>
      </c>
      <c r="AD2198" t="str">
        <f t="shared" si="282"/>
        <v>6 PINTURA UV</v>
      </c>
    </row>
    <row r="2199" spans="1:30" ht="24" customHeight="1" x14ac:dyDescent="0.35">
      <c r="A2199" s="35">
        <v>46210</v>
      </c>
      <c r="B2199" s="14" t="s">
        <v>3094</v>
      </c>
      <c r="C2199" s="14"/>
      <c r="D2199" s="14" t="s">
        <v>3057</v>
      </c>
      <c r="E2199" s="14" t="s">
        <v>3456</v>
      </c>
      <c r="F2199" s="14" t="s">
        <v>3197</v>
      </c>
      <c r="G2199" s="14" t="s">
        <v>3057</v>
      </c>
      <c r="H2199" s="14" t="s">
        <v>3057</v>
      </c>
      <c r="I2199" s="9" t="s">
        <v>3057</v>
      </c>
      <c r="J2199" s="9">
        <v>20</v>
      </c>
      <c r="K2199" s="14">
        <f>IF($E2199="","",IFERROR(INDEX('01_Cad_Pecas'!$H$2:$H$5000,MATCH($E2199,'01_Cad_Pecas'!$D$2:$D$5000,0)),IFERROR(INDEX('01_Cad_Pecas'!$H$2:$H$5000,MATCH(VALUE($E2199),'01_Cad_Pecas'!$D$2:$D$5000,0)),"")))</f>
        <v>1.1000000000000001</v>
      </c>
      <c r="L2199" s="14">
        <f>IF($E2199="","",IFERROR(INDEX('01_Cad_Pecas'!$I$2:$I$5000,MATCH($E2199,'01_Cad_Pecas'!$D$2:$D$5000,0)),IFERROR(INDEX('01_Cad_Pecas'!$I$2:$I$5000,MATCH(VALUE($E2199),'01_Cad_Pecas'!$D$2:$D$5000,0)),"")))</f>
        <v>9.375E-2</v>
      </c>
      <c r="M2199" s="14">
        <f t="shared" si="278"/>
        <v>2.9750000000000001</v>
      </c>
      <c r="N2199" s="14">
        <v>46212</v>
      </c>
      <c r="O2199" s="14">
        <v>20</v>
      </c>
      <c r="P2199" s="14"/>
      <c r="Q2199" s="14"/>
      <c r="R2199" s="14"/>
      <c r="S2199" s="14"/>
      <c r="T2199" s="14">
        <f t="shared" si="279"/>
        <v>1</v>
      </c>
      <c r="U2199" s="14" t="s">
        <v>36</v>
      </c>
      <c r="V2199" s="14"/>
      <c r="W2199" s="14"/>
      <c r="X2199" s="14"/>
      <c r="Y2199" s="14"/>
      <c r="Z2199" s="14"/>
      <c r="AA2199" s="11"/>
      <c r="AB2199" s="14" t="str">
        <f t="shared" si="280"/>
        <v>10210|6 PINTURA UV</v>
      </c>
      <c r="AC2199" t="str">
        <f t="shared" si="281"/>
        <v>|10210|</v>
      </c>
      <c r="AD2199" t="str">
        <f t="shared" si="282"/>
        <v>6 PINTURA UV</v>
      </c>
    </row>
    <row r="2200" spans="1:30" ht="24" customHeight="1" x14ac:dyDescent="0.35">
      <c r="A2200" s="35">
        <v>46210</v>
      </c>
      <c r="B2200" s="14" t="s">
        <v>3094</v>
      </c>
      <c r="C2200" s="14"/>
      <c r="D2200" s="14" t="s">
        <v>3057</v>
      </c>
      <c r="E2200" s="14" t="s">
        <v>3457</v>
      </c>
      <c r="F2200" s="14" t="s">
        <v>3198</v>
      </c>
      <c r="G2200" s="14" t="s">
        <v>3057</v>
      </c>
      <c r="H2200" s="14" t="s">
        <v>3057</v>
      </c>
      <c r="I2200" s="9" t="s">
        <v>3057</v>
      </c>
      <c r="J2200" s="9">
        <v>40</v>
      </c>
      <c r="K2200" s="14">
        <f>IF($E2200="","",IFERROR(INDEX('01_Cad_Pecas'!$H$2:$H$5000,MATCH($E2200,'01_Cad_Pecas'!$D$2:$D$5000,0)),IFERROR(INDEX('01_Cad_Pecas'!$H$2:$H$5000,MATCH(VALUE($E2200),'01_Cad_Pecas'!$D$2:$D$5000,0)),"")))</f>
        <v>1.1000000000000001</v>
      </c>
      <c r="L2200" s="14">
        <f>IF($E2200="","",IFERROR(INDEX('01_Cad_Pecas'!$I$2:$I$5000,MATCH($E2200,'01_Cad_Pecas'!$D$2:$D$5000,0)),IFERROR(INDEX('01_Cad_Pecas'!$I$2:$I$5000,MATCH(VALUE($E2200),'01_Cad_Pecas'!$D$2:$D$5000,0)),"")))</f>
        <v>9.375E-2</v>
      </c>
      <c r="M2200" s="14">
        <f t="shared" si="278"/>
        <v>4.8499999999999996</v>
      </c>
      <c r="N2200" s="14">
        <v>46212</v>
      </c>
      <c r="O2200" s="14">
        <v>40</v>
      </c>
      <c r="P2200" s="14"/>
      <c r="Q2200" s="14"/>
      <c r="R2200" s="14"/>
      <c r="S2200" s="14"/>
      <c r="T2200" s="14">
        <f t="shared" si="279"/>
        <v>1</v>
      </c>
      <c r="U2200" s="14" t="s">
        <v>36</v>
      </c>
      <c r="V2200" s="14"/>
      <c r="W2200" s="14"/>
      <c r="X2200" s="14"/>
      <c r="Y2200" s="14"/>
      <c r="Z2200" s="14"/>
      <c r="AA2200" s="11"/>
      <c r="AB2200" s="14" t="str">
        <f t="shared" si="280"/>
        <v>10210|6 PINTURA UV</v>
      </c>
      <c r="AC2200" t="str">
        <f t="shared" si="281"/>
        <v>|10210|</v>
      </c>
      <c r="AD2200" t="str">
        <f t="shared" si="282"/>
        <v>6 PINTURA UV</v>
      </c>
    </row>
    <row r="2201" spans="1:30" ht="24" customHeight="1" x14ac:dyDescent="0.35">
      <c r="A2201" s="35">
        <v>46210</v>
      </c>
      <c r="B2201" s="14" t="s">
        <v>3094</v>
      </c>
      <c r="C2201" s="14"/>
      <c r="D2201" s="14" t="s">
        <v>3057</v>
      </c>
      <c r="E2201" s="14" t="s">
        <v>3422</v>
      </c>
      <c r="F2201" s="14" t="s">
        <v>3199</v>
      </c>
      <c r="G2201" s="14" t="s">
        <v>3057</v>
      </c>
      <c r="H2201" s="14" t="s">
        <v>3057</v>
      </c>
      <c r="I2201" s="9" t="s">
        <v>3057</v>
      </c>
      <c r="J2201" s="9">
        <v>11</v>
      </c>
      <c r="K2201" s="14">
        <f>IF($E2201="","",IFERROR(INDEX('01_Cad_Pecas'!$H$2:$H$5000,MATCH($E2201,'01_Cad_Pecas'!$D$2:$D$5000,0)),IFERROR(INDEX('01_Cad_Pecas'!$H$2:$H$5000,MATCH(VALUE($E2201),'01_Cad_Pecas'!$D$2:$D$5000,0)),"")))</f>
        <v>1.1000000000000001</v>
      </c>
      <c r="L2201" s="14">
        <f>IF($E2201="","",IFERROR(INDEX('01_Cad_Pecas'!$I$2:$I$5000,MATCH($E2201,'01_Cad_Pecas'!$D$2:$D$5000,0)),IFERROR(INDEX('01_Cad_Pecas'!$I$2:$I$5000,MATCH(VALUE($E2201),'01_Cad_Pecas'!$D$2:$D$5000,0)),"")))</f>
        <v>9.375E-2</v>
      </c>
      <c r="M2201" s="14">
        <f t="shared" si="278"/>
        <v>2.1312500000000001</v>
      </c>
      <c r="N2201" s="14">
        <v>46212</v>
      </c>
      <c r="O2201" s="14">
        <v>11</v>
      </c>
      <c r="P2201" s="14"/>
      <c r="Q2201" s="14"/>
      <c r="R2201" s="14"/>
      <c r="S2201" s="14"/>
      <c r="T2201" s="14">
        <f t="shared" si="279"/>
        <v>1</v>
      </c>
      <c r="U2201" s="14" t="s">
        <v>36</v>
      </c>
      <c r="V2201" s="14"/>
      <c r="W2201" s="14"/>
      <c r="X2201" s="14"/>
      <c r="Y2201" s="14"/>
      <c r="Z2201" s="14"/>
      <c r="AA2201" s="11"/>
      <c r="AB2201" s="14" t="str">
        <f t="shared" si="280"/>
        <v>10210|6 PINTURA UV</v>
      </c>
      <c r="AC2201" t="str">
        <f t="shared" si="281"/>
        <v>|10210|</v>
      </c>
      <c r="AD2201" t="str">
        <f t="shared" si="282"/>
        <v>6 PINTURA UV</v>
      </c>
    </row>
    <row r="2202" spans="1:30" ht="24" customHeight="1" x14ac:dyDescent="0.35">
      <c r="A2202" s="35">
        <v>46210</v>
      </c>
      <c r="B2202" s="14" t="s">
        <v>3094</v>
      </c>
      <c r="C2202" s="14"/>
      <c r="D2202" s="14" t="s">
        <v>3057</v>
      </c>
      <c r="E2202" s="14" t="s">
        <v>3423</v>
      </c>
      <c r="F2202" s="14" t="s">
        <v>3200</v>
      </c>
      <c r="G2202" s="14" t="s">
        <v>3057</v>
      </c>
      <c r="H2202" s="14" t="s">
        <v>3057</v>
      </c>
      <c r="I2202" s="9" t="s">
        <v>3057</v>
      </c>
      <c r="J2202" s="9">
        <v>22</v>
      </c>
      <c r="K2202" s="14">
        <f>IF($E2202="","",IFERROR(INDEX('01_Cad_Pecas'!$H$2:$H$5000,MATCH($E2202,'01_Cad_Pecas'!$D$2:$D$5000,0)),IFERROR(INDEX('01_Cad_Pecas'!$H$2:$H$5000,MATCH(VALUE($E2202),'01_Cad_Pecas'!$D$2:$D$5000,0)),"")))</f>
        <v>1.1000000000000001</v>
      </c>
      <c r="L2202" s="14">
        <f>IF($E2202="","",IFERROR(INDEX('01_Cad_Pecas'!$I$2:$I$5000,MATCH($E2202,'01_Cad_Pecas'!$D$2:$D$5000,0)),IFERROR(INDEX('01_Cad_Pecas'!$I$2:$I$5000,MATCH(VALUE($E2202),'01_Cad_Pecas'!$D$2:$D$5000,0)),"")))</f>
        <v>9.375E-2</v>
      </c>
      <c r="M2202" s="14">
        <f t="shared" si="278"/>
        <v>3.1625000000000001</v>
      </c>
      <c r="N2202" s="14">
        <v>46212</v>
      </c>
      <c r="O2202" s="14">
        <v>22</v>
      </c>
      <c r="P2202" s="14"/>
      <c r="Q2202" s="14"/>
      <c r="R2202" s="14"/>
      <c r="S2202" s="14"/>
      <c r="T2202" s="14">
        <f t="shared" si="279"/>
        <v>1</v>
      </c>
      <c r="U2202" s="14" t="s">
        <v>36</v>
      </c>
      <c r="V2202" s="14"/>
      <c r="W2202" s="14"/>
      <c r="X2202" s="14"/>
      <c r="Y2202" s="14"/>
      <c r="Z2202" s="14"/>
      <c r="AA2202" s="11"/>
      <c r="AB2202" s="14" t="str">
        <f t="shared" si="280"/>
        <v>10210|6 PINTURA UV</v>
      </c>
      <c r="AC2202" t="str">
        <f t="shared" si="281"/>
        <v>|10210|</v>
      </c>
      <c r="AD2202" t="str">
        <f t="shared" si="282"/>
        <v>6 PINTURA UV</v>
      </c>
    </row>
    <row r="2203" spans="1:30" ht="24" customHeight="1" x14ac:dyDescent="0.35">
      <c r="A2203" s="35">
        <v>46210</v>
      </c>
      <c r="B2203" s="14" t="s">
        <v>3094</v>
      </c>
      <c r="C2203" s="14"/>
      <c r="D2203" s="14" t="s">
        <v>3057</v>
      </c>
      <c r="E2203" s="14" t="s">
        <v>3540</v>
      </c>
      <c r="F2203" s="14" t="s">
        <v>3293</v>
      </c>
      <c r="G2203" s="14" t="s">
        <v>3057</v>
      </c>
      <c r="H2203" s="14" t="s">
        <v>3057</v>
      </c>
      <c r="I2203" s="9" t="s">
        <v>3057</v>
      </c>
      <c r="J2203" s="9">
        <v>220</v>
      </c>
      <c r="K2203" s="14">
        <f>IF($E2203="","",IFERROR(INDEX('01_Cad_Pecas'!$H$2:$H$5000,MATCH($E2203,'01_Cad_Pecas'!$D$2:$D$5000,0)),IFERROR(INDEX('01_Cad_Pecas'!$H$2:$H$5000,MATCH(VALUE($E2203),'01_Cad_Pecas'!$D$2:$D$5000,0)),"")))</f>
        <v>1.1000000000000001</v>
      </c>
      <c r="L2203" s="14">
        <f>IF($E2203="","",IFERROR(INDEX('01_Cad_Pecas'!$I$2:$I$5000,MATCH($E2203,'01_Cad_Pecas'!$D$2:$D$5000,0)),IFERROR(INDEX('01_Cad_Pecas'!$I$2:$I$5000,MATCH(VALUE($E2203),'01_Cad_Pecas'!$D$2:$D$5000,0)),"")))</f>
        <v>9.375E-2</v>
      </c>
      <c r="M2203" s="14">
        <f t="shared" si="278"/>
        <v>21.725000000000001</v>
      </c>
      <c r="N2203" s="14">
        <v>46212</v>
      </c>
      <c r="O2203" s="14">
        <v>220</v>
      </c>
      <c r="P2203" s="14"/>
      <c r="Q2203" s="14"/>
      <c r="R2203" s="14"/>
      <c r="S2203" s="14"/>
      <c r="T2203" s="14">
        <f t="shared" si="279"/>
        <v>1</v>
      </c>
      <c r="U2203" s="14" t="s">
        <v>36</v>
      </c>
      <c r="V2203" s="14"/>
      <c r="W2203" s="14"/>
      <c r="X2203" s="14"/>
      <c r="Y2203" s="14"/>
      <c r="Z2203" s="14"/>
      <c r="AA2203" s="11"/>
      <c r="AB2203" s="14" t="str">
        <f t="shared" si="280"/>
        <v>10210|6 PINTURA UV</v>
      </c>
      <c r="AC2203" t="str">
        <f t="shared" si="281"/>
        <v>|10210|</v>
      </c>
      <c r="AD2203" t="str">
        <f t="shared" si="282"/>
        <v>6 PINTURA UV</v>
      </c>
    </row>
    <row r="2204" spans="1:30" ht="24" customHeight="1" x14ac:dyDescent="0.35">
      <c r="A2204" s="35">
        <v>46210</v>
      </c>
      <c r="B2204" s="14" t="s">
        <v>3094</v>
      </c>
      <c r="C2204" s="14"/>
      <c r="D2204" s="14" t="s">
        <v>3057</v>
      </c>
      <c r="E2204" s="14" t="s">
        <v>3424</v>
      </c>
      <c r="F2204" s="14" t="s">
        <v>3191</v>
      </c>
      <c r="G2204" s="14" t="s">
        <v>3057</v>
      </c>
      <c r="H2204" s="14" t="s">
        <v>3057</v>
      </c>
      <c r="I2204" s="9" t="s">
        <v>3057</v>
      </c>
      <c r="J2204" s="9">
        <v>452</v>
      </c>
      <c r="K2204" s="14">
        <f>IF($E2204="","",IFERROR(INDEX('01_Cad_Pecas'!$H$2:$H$5000,MATCH($E2204,'01_Cad_Pecas'!$D$2:$D$5000,0)),IFERROR(INDEX('01_Cad_Pecas'!$H$2:$H$5000,MATCH(VALUE($E2204),'01_Cad_Pecas'!$D$2:$D$5000,0)),"")))</f>
        <v>3</v>
      </c>
      <c r="L2204" s="14">
        <f>IF($E2204="","",IFERROR(INDEX('01_Cad_Pecas'!$I$2:$I$5000,MATCH($E2204,'01_Cad_Pecas'!$D$2:$D$5000,0)),IFERROR(INDEX('01_Cad_Pecas'!$I$2:$I$5000,MATCH(VALUE($E2204),'01_Cad_Pecas'!$D$2:$D$5000,0)),"")))</f>
        <v>6.7799999999999999E-2</v>
      </c>
      <c r="M2204" s="14">
        <f t="shared" si="278"/>
        <v>33.645600000000002</v>
      </c>
      <c r="N2204" s="14">
        <v>46212</v>
      </c>
      <c r="O2204" s="14">
        <v>452</v>
      </c>
      <c r="P2204" s="14"/>
      <c r="Q2204" s="14"/>
      <c r="R2204" s="14"/>
      <c r="S2204" s="14"/>
      <c r="T2204" s="14">
        <f t="shared" si="279"/>
        <v>1</v>
      </c>
      <c r="U2204" s="14" t="s">
        <v>36</v>
      </c>
      <c r="V2204" s="14"/>
      <c r="W2204" s="14"/>
      <c r="X2204" s="14"/>
      <c r="Y2204" s="14"/>
      <c r="Z2204" s="14"/>
      <c r="AA2204" s="11"/>
      <c r="AB2204" s="14" t="str">
        <f t="shared" si="280"/>
        <v>10210|6 PINTURA UV</v>
      </c>
      <c r="AC2204" t="str">
        <f t="shared" si="281"/>
        <v>|10210|</v>
      </c>
      <c r="AD2204" t="str">
        <f t="shared" si="282"/>
        <v>6 PINTURA UV</v>
      </c>
    </row>
    <row r="2205" spans="1:30" ht="24" customHeight="1" x14ac:dyDescent="0.35">
      <c r="A2205" s="35">
        <v>46210</v>
      </c>
      <c r="B2205" s="14" t="s">
        <v>3094</v>
      </c>
      <c r="C2205" s="14"/>
      <c r="D2205" s="14" t="s">
        <v>3057</v>
      </c>
      <c r="E2205" s="14" t="s">
        <v>3539</v>
      </c>
      <c r="F2205" s="14" t="s">
        <v>3294</v>
      </c>
      <c r="G2205" s="14" t="s">
        <v>3057</v>
      </c>
      <c r="H2205" s="14" t="s">
        <v>3057</v>
      </c>
      <c r="I2205" s="9" t="s">
        <v>3057</v>
      </c>
      <c r="J2205" s="9">
        <v>148</v>
      </c>
      <c r="K2205" s="14">
        <f>IF($E2205="","",IFERROR(INDEX('01_Cad_Pecas'!$H$2:$H$5000,MATCH($E2205,'01_Cad_Pecas'!$D$2:$D$5000,0)),IFERROR(INDEX('01_Cad_Pecas'!$H$2:$H$5000,MATCH(VALUE($E2205),'01_Cad_Pecas'!$D$2:$D$5000,0)),"")))</f>
        <v>1.1000000000000001</v>
      </c>
      <c r="L2205" s="14">
        <f>IF($E2205="","",IFERROR(INDEX('01_Cad_Pecas'!$I$2:$I$5000,MATCH($E2205,'01_Cad_Pecas'!$D$2:$D$5000,0)),IFERROR(INDEX('01_Cad_Pecas'!$I$2:$I$5000,MATCH(VALUE($E2205),'01_Cad_Pecas'!$D$2:$D$5000,0)),"")))</f>
        <v>9.375E-2</v>
      </c>
      <c r="M2205" s="14">
        <f t="shared" si="278"/>
        <v>14.975</v>
      </c>
      <c r="N2205" s="14">
        <v>46210</v>
      </c>
      <c r="O2205" s="14">
        <v>148</v>
      </c>
      <c r="P2205" s="14"/>
      <c r="Q2205" s="14"/>
      <c r="R2205" s="14"/>
      <c r="S2205" s="14"/>
      <c r="T2205" s="14">
        <f t="shared" si="279"/>
        <v>1</v>
      </c>
      <c r="U2205" s="14" t="s">
        <v>36</v>
      </c>
      <c r="V2205" s="14"/>
      <c r="W2205" s="14"/>
      <c r="X2205" s="14"/>
      <c r="Y2205" s="14"/>
      <c r="Z2205" s="14"/>
      <c r="AA2205" s="11"/>
      <c r="AB2205" s="14" t="str">
        <f t="shared" si="280"/>
        <v>10210|6 PINTURA UV</v>
      </c>
      <c r="AC2205" t="str">
        <f t="shared" si="281"/>
        <v>|10210|</v>
      </c>
      <c r="AD2205" t="str">
        <f t="shared" si="282"/>
        <v>6 PINTURA UV</v>
      </c>
    </row>
    <row r="2206" spans="1:30" ht="24" customHeight="1" x14ac:dyDescent="0.35">
      <c r="A2206" s="35">
        <v>46210</v>
      </c>
      <c r="B2206" s="14" t="s">
        <v>3094</v>
      </c>
      <c r="C2206" s="14"/>
      <c r="D2206" s="14" t="s">
        <v>3057</v>
      </c>
      <c r="E2206" s="14" t="s">
        <v>3578</v>
      </c>
      <c r="F2206" s="14" t="s">
        <v>3301</v>
      </c>
      <c r="G2206" s="14" t="s">
        <v>3057</v>
      </c>
      <c r="H2206" s="14" t="s">
        <v>3057</v>
      </c>
      <c r="I2206" s="9" t="s">
        <v>3057</v>
      </c>
      <c r="J2206" s="9">
        <v>302</v>
      </c>
      <c r="K2206" s="14">
        <f>IF($E2206="","",IFERROR(INDEX('01_Cad_Pecas'!$H$2:$H$5000,MATCH($E2206,'01_Cad_Pecas'!$D$2:$D$5000,0)),IFERROR(INDEX('01_Cad_Pecas'!$H$2:$H$5000,MATCH(VALUE($E2206),'01_Cad_Pecas'!$D$2:$D$5000,0)),"")))</f>
        <v>1.1000000000000001</v>
      </c>
      <c r="L2206" s="14">
        <f>IF($E2206="","",IFERROR(INDEX('01_Cad_Pecas'!$I$2:$I$5000,MATCH($E2206,'01_Cad_Pecas'!$D$2:$D$5000,0)),IFERROR(INDEX('01_Cad_Pecas'!$I$2:$I$5000,MATCH(VALUE($E2206),'01_Cad_Pecas'!$D$2:$D$5000,0)),"")))</f>
        <v>9.375E-2</v>
      </c>
      <c r="M2206" s="14">
        <f t="shared" si="278"/>
        <v>29.412500000000001</v>
      </c>
      <c r="N2206" s="14">
        <v>46210</v>
      </c>
      <c r="O2206" s="14">
        <v>302</v>
      </c>
      <c r="P2206" s="14"/>
      <c r="Q2206" s="14"/>
      <c r="R2206" s="14"/>
      <c r="S2206" s="14"/>
      <c r="T2206" s="14">
        <f t="shared" si="279"/>
        <v>1</v>
      </c>
      <c r="U2206" s="14" t="s">
        <v>36</v>
      </c>
      <c r="V2206" s="14"/>
      <c r="W2206" s="14"/>
      <c r="X2206" s="14"/>
      <c r="Y2206" s="14"/>
      <c r="Z2206" s="14"/>
      <c r="AA2206" s="11"/>
      <c r="AB2206" s="14" t="str">
        <f t="shared" si="280"/>
        <v>10210|6 PINTURA UV</v>
      </c>
      <c r="AC2206" t="str">
        <f t="shared" si="281"/>
        <v>|10210|</v>
      </c>
      <c r="AD2206" t="str">
        <f t="shared" si="282"/>
        <v>6 PINTURA UV</v>
      </c>
    </row>
    <row r="2207" spans="1:30" ht="24" customHeight="1" x14ac:dyDescent="0.35">
      <c r="A2207" s="35">
        <v>46210</v>
      </c>
      <c r="B2207" s="14" t="s">
        <v>3094</v>
      </c>
      <c r="C2207" s="14"/>
      <c r="D2207" s="14" t="s">
        <v>3057</v>
      </c>
      <c r="E2207" s="14" t="s">
        <v>3579</v>
      </c>
      <c r="F2207" s="14" t="s">
        <v>3303</v>
      </c>
      <c r="G2207" s="14" t="s">
        <v>3057</v>
      </c>
      <c r="H2207" s="14" t="s">
        <v>3057</v>
      </c>
      <c r="I2207" s="9" t="s">
        <v>3057</v>
      </c>
      <c r="J2207" s="9">
        <v>302</v>
      </c>
      <c r="K2207" s="14">
        <f>IF($E2207="","",IFERROR(INDEX('01_Cad_Pecas'!$H$2:$H$5000,MATCH($E2207,'01_Cad_Pecas'!$D$2:$D$5000,0)),IFERROR(INDEX('01_Cad_Pecas'!$H$2:$H$5000,MATCH(VALUE($E2207),'01_Cad_Pecas'!$D$2:$D$5000,0)),"")))</f>
        <v>1.1000000000000001</v>
      </c>
      <c r="L2207" s="14">
        <f>IF($E2207="","",IFERROR(INDEX('01_Cad_Pecas'!$I$2:$I$5000,MATCH($E2207,'01_Cad_Pecas'!$D$2:$D$5000,0)),IFERROR(INDEX('01_Cad_Pecas'!$I$2:$I$5000,MATCH(VALUE($E2207),'01_Cad_Pecas'!$D$2:$D$5000,0)),"")))</f>
        <v>9.375E-2</v>
      </c>
      <c r="M2207" s="14">
        <f t="shared" si="278"/>
        <v>29.412500000000001</v>
      </c>
      <c r="N2207" s="14">
        <v>46210</v>
      </c>
      <c r="O2207" s="14">
        <v>302</v>
      </c>
      <c r="P2207" s="14"/>
      <c r="Q2207" s="14"/>
      <c r="R2207" s="14"/>
      <c r="S2207" s="14"/>
      <c r="T2207" s="14">
        <f t="shared" si="279"/>
        <v>1</v>
      </c>
      <c r="U2207" s="14" t="s">
        <v>36</v>
      </c>
      <c r="V2207" s="14"/>
      <c r="W2207" s="14"/>
      <c r="X2207" s="14"/>
      <c r="Y2207" s="14"/>
      <c r="Z2207" s="14"/>
      <c r="AA2207" s="11"/>
      <c r="AB2207" s="14" t="str">
        <f t="shared" si="280"/>
        <v>10210|6 PINTURA UV</v>
      </c>
      <c r="AC2207" t="str">
        <f t="shared" si="281"/>
        <v>|10210|</v>
      </c>
      <c r="AD2207" t="str">
        <f t="shared" si="282"/>
        <v>6 PINTURA UV</v>
      </c>
    </row>
    <row r="2208" spans="1:30" ht="24" customHeight="1" x14ac:dyDescent="0.35">
      <c r="A2208" s="35">
        <v>46210</v>
      </c>
      <c r="B2208" s="14" t="s">
        <v>3094</v>
      </c>
      <c r="C2208" s="14"/>
      <c r="D2208" s="14" t="s">
        <v>3057</v>
      </c>
      <c r="E2208" s="14" t="s">
        <v>3427</v>
      </c>
      <c r="F2208" s="14" t="s">
        <v>3180</v>
      </c>
      <c r="G2208" s="14" t="s">
        <v>3057</v>
      </c>
      <c r="H2208" s="14" t="s">
        <v>3057</v>
      </c>
      <c r="I2208" s="9" t="s">
        <v>3057</v>
      </c>
      <c r="J2208" s="9">
        <v>302</v>
      </c>
      <c r="K2208" s="14">
        <f>IF($E2208="","",IFERROR(INDEX('01_Cad_Pecas'!$H$2:$H$5000,MATCH($E2208,'01_Cad_Pecas'!$D$2:$D$5000,0)),IFERROR(INDEX('01_Cad_Pecas'!$H$2:$H$5000,MATCH(VALUE($E2208),'01_Cad_Pecas'!$D$2:$D$5000,0)),"")))</f>
        <v>3</v>
      </c>
      <c r="L2208" s="14">
        <f>IF($E2208="","",IFERROR(INDEX('01_Cad_Pecas'!$I$2:$I$5000,MATCH($E2208,'01_Cad_Pecas'!$D$2:$D$5000,0)),IFERROR(INDEX('01_Cad_Pecas'!$I$2:$I$5000,MATCH(VALUE($E2208),'01_Cad_Pecas'!$D$2:$D$5000,0)),"")))</f>
        <v>6.7799999999999999E-2</v>
      </c>
      <c r="M2208" s="14">
        <f t="shared" si="278"/>
        <v>23.4756</v>
      </c>
      <c r="N2208" s="14">
        <v>46211</v>
      </c>
      <c r="O2208" s="14">
        <v>302</v>
      </c>
      <c r="P2208" s="14"/>
      <c r="Q2208" s="14"/>
      <c r="R2208" s="14"/>
      <c r="S2208" s="14"/>
      <c r="T2208" s="14">
        <f t="shared" si="279"/>
        <v>1</v>
      </c>
      <c r="U2208" s="14" t="s">
        <v>36</v>
      </c>
      <c r="V2208" s="14"/>
      <c r="W2208" s="14"/>
      <c r="X2208" s="14"/>
      <c r="Y2208" s="14"/>
      <c r="Z2208" s="14"/>
      <c r="AA2208" s="11"/>
      <c r="AB2208" s="14" t="str">
        <f t="shared" si="280"/>
        <v>10210|6 PINTURA UV</v>
      </c>
      <c r="AC2208" t="str">
        <f t="shared" si="281"/>
        <v>|10210|</v>
      </c>
      <c r="AD2208" t="str">
        <f t="shared" si="282"/>
        <v>6 PINTURA UV</v>
      </c>
    </row>
    <row r="2209" spans="1:30" ht="24" customHeight="1" x14ac:dyDescent="0.35">
      <c r="A2209" s="35">
        <v>46210</v>
      </c>
      <c r="B2209" s="14" t="s">
        <v>3094</v>
      </c>
      <c r="C2209" s="14"/>
      <c r="D2209" s="14" t="s">
        <v>3057</v>
      </c>
      <c r="E2209" s="14" t="s">
        <v>3428</v>
      </c>
      <c r="F2209" s="14" t="s">
        <v>3182</v>
      </c>
      <c r="G2209" s="14" t="s">
        <v>3057</v>
      </c>
      <c r="H2209" s="14" t="s">
        <v>3057</v>
      </c>
      <c r="I2209" s="9" t="s">
        <v>3057</v>
      </c>
      <c r="J2209" s="9">
        <v>302</v>
      </c>
      <c r="K2209" s="14">
        <f>IF($E2209="","",IFERROR(INDEX('01_Cad_Pecas'!$H$2:$H$5000,MATCH($E2209,'01_Cad_Pecas'!$D$2:$D$5000,0)),IFERROR(INDEX('01_Cad_Pecas'!$H$2:$H$5000,MATCH(VALUE($E2209),'01_Cad_Pecas'!$D$2:$D$5000,0)),"")))</f>
        <v>3</v>
      </c>
      <c r="L2209" s="14">
        <f>IF($E2209="","",IFERROR(INDEX('01_Cad_Pecas'!$I$2:$I$5000,MATCH($E2209,'01_Cad_Pecas'!$D$2:$D$5000,0)),IFERROR(INDEX('01_Cad_Pecas'!$I$2:$I$5000,MATCH(VALUE($E2209),'01_Cad_Pecas'!$D$2:$D$5000,0)),"")))</f>
        <v>6.7799999999999999E-2</v>
      </c>
      <c r="M2209" s="14">
        <f t="shared" si="278"/>
        <v>23.4756</v>
      </c>
      <c r="N2209" s="14">
        <v>46211</v>
      </c>
      <c r="O2209" s="14">
        <v>302</v>
      </c>
      <c r="P2209" s="14"/>
      <c r="Q2209" s="14"/>
      <c r="R2209" s="14"/>
      <c r="S2209" s="14"/>
      <c r="T2209" s="14">
        <f t="shared" si="279"/>
        <v>1</v>
      </c>
      <c r="U2209" s="14" t="s">
        <v>36</v>
      </c>
      <c r="V2209" s="14"/>
      <c r="W2209" s="14"/>
      <c r="X2209" s="14"/>
      <c r="Y2209" s="14"/>
      <c r="Z2209" s="14"/>
      <c r="AA2209" s="11"/>
      <c r="AB2209" s="14" t="str">
        <f t="shared" si="280"/>
        <v>10210|6 PINTURA UV</v>
      </c>
      <c r="AC2209" t="str">
        <f t="shared" si="281"/>
        <v>|10210|</v>
      </c>
      <c r="AD2209" t="str">
        <f t="shared" si="282"/>
        <v>6 PINTURA UV</v>
      </c>
    </row>
    <row r="2210" spans="1:30" ht="24" customHeight="1" x14ac:dyDescent="0.35">
      <c r="A2210" s="35">
        <v>46210</v>
      </c>
      <c r="B2210" s="14" t="s">
        <v>3094</v>
      </c>
      <c r="C2210" s="14"/>
      <c r="D2210" s="14" t="s">
        <v>3057</v>
      </c>
      <c r="E2210" s="14" t="s">
        <v>3542</v>
      </c>
      <c r="F2210" s="14" t="s">
        <v>3297</v>
      </c>
      <c r="G2210" s="14" t="s">
        <v>3057</v>
      </c>
      <c r="H2210" s="14" t="s">
        <v>3057</v>
      </c>
      <c r="I2210" s="9" t="s">
        <v>3057</v>
      </c>
      <c r="J2210" s="9">
        <v>84</v>
      </c>
      <c r="K2210" s="14">
        <f>IF($E2210="","",IFERROR(INDEX('01_Cad_Pecas'!$H$2:$H$5000,MATCH($E2210,'01_Cad_Pecas'!$D$2:$D$5000,0)),IFERROR(INDEX('01_Cad_Pecas'!$H$2:$H$5000,MATCH(VALUE($E2210),'01_Cad_Pecas'!$D$2:$D$5000,0)),"")))</f>
        <v>1.1000000000000001</v>
      </c>
      <c r="L2210" s="14">
        <f>IF($E2210="","",IFERROR(INDEX('01_Cad_Pecas'!$I$2:$I$5000,MATCH($E2210,'01_Cad_Pecas'!$D$2:$D$5000,0)),IFERROR(INDEX('01_Cad_Pecas'!$I$2:$I$5000,MATCH(VALUE($E2210),'01_Cad_Pecas'!$D$2:$D$5000,0)),"")))</f>
        <v>9.375E-2</v>
      </c>
      <c r="M2210" s="14">
        <f t="shared" si="278"/>
        <v>8.9749999999999996</v>
      </c>
      <c r="N2210" s="14">
        <v>46211</v>
      </c>
      <c r="O2210" s="14">
        <v>84</v>
      </c>
      <c r="P2210" s="14"/>
      <c r="Q2210" s="14"/>
      <c r="R2210" s="14"/>
      <c r="S2210" s="14"/>
      <c r="T2210" s="14">
        <f t="shared" si="279"/>
        <v>1</v>
      </c>
      <c r="U2210" s="14" t="s">
        <v>36</v>
      </c>
      <c r="V2210" s="14"/>
      <c r="W2210" s="14"/>
      <c r="X2210" s="14"/>
      <c r="Y2210" s="14"/>
      <c r="Z2210" s="14"/>
      <c r="AA2210" s="11"/>
      <c r="AB2210" s="14" t="str">
        <f t="shared" si="280"/>
        <v>10210|6 PINTURA UV</v>
      </c>
      <c r="AC2210" t="str">
        <f t="shared" si="281"/>
        <v>|10210|</v>
      </c>
      <c r="AD2210" t="str">
        <f t="shared" si="282"/>
        <v>6 PINTURA UV</v>
      </c>
    </row>
    <row r="2211" spans="1:30" ht="24" customHeight="1" x14ac:dyDescent="0.35">
      <c r="A2211" s="35">
        <v>46210</v>
      </c>
      <c r="B2211" s="14" t="s">
        <v>3094</v>
      </c>
      <c r="C2211" s="14"/>
      <c r="D2211" s="14" t="s">
        <v>3057</v>
      </c>
      <c r="E2211" s="14" t="s">
        <v>3556</v>
      </c>
      <c r="F2211" s="14" t="s">
        <v>3267</v>
      </c>
      <c r="G2211" s="14" t="s">
        <v>3057</v>
      </c>
      <c r="H2211" s="14" t="s">
        <v>3057</v>
      </c>
      <c r="I2211" s="9" t="s">
        <v>3057</v>
      </c>
      <c r="J2211" s="9">
        <v>146</v>
      </c>
      <c r="K2211" s="14">
        <f>IF($E2211="","",IFERROR(INDEX('01_Cad_Pecas'!$H$2:$H$5000,MATCH($E2211,'01_Cad_Pecas'!$D$2:$D$5000,0)),IFERROR(INDEX('01_Cad_Pecas'!$H$2:$H$5000,MATCH(VALUE($E2211),'01_Cad_Pecas'!$D$2:$D$5000,0)),"")))</f>
        <v>1.1000000000000001</v>
      </c>
      <c r="L2211" s="14">
        <f>IF($E2211="","",IFERROR(INDEX('01_Cad_Pecas'!$I$2:$I$5000,MATCH($E2211,'01_Cad_Pecas'!$D$2:$D$5000,0)),IFERROR(INDEX('01_Cad_Pecas'!$I$2:$I$5000,MATCH(VALUE($E2211),'01_Cad_Pecas'!$D$2:$D$5000,0)),"")))</f>
        <v>9.375E-2</v>
      </c>
      <c r="M2211" s="14">
        <f t="shared" si="278"/>
        <v>14.7875</v>
      </c>
      <c r="N2211" s="14">
        <v>46211</v>
      </c>
      <c r="O2211" s="14">
        <v>146</v>
      </c>
      <c r="P2211" s="14"/>
      <c r="Q2211" s="14"/>
      <c r="R2211" s="14"/>
      <c r="S2211" s="14"/>
      <c r="T2211" s="14">
        <f t="shared" si="279"/>
        <v>1</v>
      </c>
      <c r="U2211" s="14" t="s">
        <v>36</v>
      </c>
      <c r="V2211" s="14"/>
      <c r="W2211" s="14"/>
      <c r="X2211" s="14"/>
      <c r="Y2211" s="14"/>
      <c r="Z2211" s="14"/>
      <c r="AA2211" s="11"/>
      <c r="AB2211" s="14" t="str">
        <f t="shared" si="280"/>
        <v>10210|6 PINTURA UV</v>
      </c>
      <c r="AC2211" t="str">
        <f t="shared" si="281"/>
        <v>|10210|</v>
      </c>
      <c r="AD2211" t="str">
        <f t="shared" si="282"/>
        <v>6 PINTURA UV</v>
      </c>
    </row>
    <row r="2212" spans="1:30" ht="24" customHeight="1" x14ac:dyDescent="0.35">
      <c r="A2212" s="35">
        <v>46208</v>
      </c>
      <c r="B2212" s="14" t="s">
        <v>3610</v>
      </c>
      <c r="C2212" s="14"/>
      <c r="D2212" s="14" t="s">
        <v>3056</v>
      </c>
      <c r="E2212" s="14" t="s">
        <v>3375</v>
      </c>
      <c r="F2212" s="14" t="s">
        <v>264</v>
      </c>
      <c r="G2212" s="14" t="s">
        <v>3056</v>
      </c>
      <c r="H2212" s="14" t="s">
        <v>3056</v>
      </c>
      <c r="I2212" s="9" t="s">
        <v>3056</v>
      </c>
      <c r="J2212" s="9">
        <v>50</v>
      </c>
      <c r="K2212" s="14">
        <f>IF($E2212="","",IFERROR(INDEX('01_Cad_Pecas'!$H$2:$H$5000,MATCH($E2212,'01_Cad_Pecas'!$D$2:$D$5000,0)),IFERROR(INDEX('01_Cad_Pecas'!$H$2:$H$5000,MATCH(VALUE($E2212),'01_Cad_Pecas'!$D$2:$D$5000,0)),"")))</f>
        <v>8</v>
      </c>
      <c r="L2212" s="14">
        <f>IF($E2212="","",IFERROR(INDEX('01_Cad_Pecas'!$I$2:$I$5000,MATCH($E2212,'01_Cad_Pecas'!$D$2:$D$5000,0)),IFERROR(INDEX('01_Cad_Pecas'!$I$2:$I$5000,MATCH(VALUE($E2212),'01_Cad_Pecas'!$D$2:$D$5000,0)),"")))</f>
        <v>0.2</v>
      </c>
      <c r="M2212" s="14">
        <f t="shared" si="278"/>
        <v>18</v>
      </c>
      <c r="N2212" s="14">
        <v>46206</v>
      </c>
      <c r="O2212" s="14">
        <v>50</v>
      </c>
      <c r="P2212" s="14"/>
      <c r="Q2212" s="14"/>
      <c r="R2212" s="14"/>
      <c r="S2212" s="14"/>
      <c r="T2212" s="14">
        <f t="shared" si="279"/>
        <v>1</v>
      </c>
      <c r="U2212" s="14" t="s">
        <v>36</v>
      </c>
      <c r="V2212" s="14"/>
      <c r="W2212" s="14"/>
      <c r="X2212" s="14"/>
      <c r="Y2212" s="14"/>
      <c r="Z2212" s="14"/>
      <c r="AA2212" s="11"/>
      <c r="AB2212" s="14" t="str">
        <f t="shared" si="280"/>
        <v>10211,10212|58 FABRICAÇÃO EMBALAGEM</v>
      </c>
      <c r="AC2212" t="str">
        <f t="shared" si="281"/>
        <v>|10211|10212|</v>
      </c>
      <c r="AD2212" t="str">
        <f t="shared" si="282"/>
        <v>58 FABRICAÇÃO EMBALAGEM</v>
      </c>
    </row>
    <row r="2213" spans="1:30" ht="24" customHeight="1" x14ac:dyDescent="0.35">
      <c r="A2213" s="35">
        <v>46208</v>
      </c>
      <c r="B2213" s="14" t="s">
        <v>3610</v>
      </c>
      <c r="C2213" s="14"/>
      <c r="D2213" s="14" t="s">
        <v>3056</v>
      </c>
      <c r="E2213" s="14" t="s">
        <v>3611</v>
      </c>
      <c r="F2213" s="14" t="s">
        <v>3612</v>
      </c>
      <c r="G2213" s="14" t="s">
        <v>3056</v>
      </c>
      <c r="H2213" s="14" t="s">
        <v>3056</v>
      </c>
      <c r="I2213" s="9" t="s">
        <v>3056</v>
      </c>
      <c r="J2213" s="9">
        <v>20</v>
      </c>
      <c r="K2213" s="14">
        <f>IF($E2213="","",IFERROR(INDEX('01_Cad_Pecas'!$H$2:$H$5000,MATCH($E2213,'01_Cad_Pecas'!$D$2:$D$5000,0)),IFERROR(INDEX('01_Cad_Pecas'!$H$2:$H$5000,MATCH(VALUE($E2213),'01_Cad_Pecas'!$D$2:$D$5000,0)),"")))</f>
        <v>8</v>
      </c>
      <c r="L2213" s="14">
        <f>IF($E2213="","",IFERROR(INDEX('01_Cad_Pecas'!$I$2:$I$5000,MATCH($E2213,'01_Cad_Pecas'!$D$2:$D$5000,0)),IFERROR(INDEX('01_Cad_Pecas'!$I$2:$I$5000,MATCH(VALUE($E2213),'01_Cad_Pecas'!$D$2:$D$5000,0)),"")))</f>
        <v>0.2</v>
      </c>
      <c r="M2213" s="14">
        <f t="shared" si="278"/>
        <v>12</v>
      </c>
      <c r="N2213" s="14">
        <v>46206</v>
      </c>
      <c r="O2213" s="14">
        <v>20</v>
      </c>
      <c r="P2213" s="14"/>
      <c r="Q2213" s="14"/>
      <c r="R2213" s="14"/>
      <c r="S2213" s="14"/>
      <c r="T2213" s="14">
        <f t="shared" si="279"/>
        <v>1</v>
      </c>
      <c r="U2213" s="14" t="s">
        <v>36</v>
      </c>
      <c r="V2213" s="14"/>
      <c r="W2213" s="14"/>
      <c r="X2213" s="14"/>
      <c r="Y2213" s="14"/>
      <c r="Z2213" s="14"/>
      <c r="AA2213" s="11"/>
      <c r="AB2213" s="14" t="str">
        <f t="shared" si="280"/>
        <v>10211,10212|58 FABRICAÇÃO EMBALAGEM</v>
      </c>
      <c r="AC2213" t="str">
        <f t="shared" si="281"/>
        <v>|10211|10212|</v>
      </c>
      <c r="AD2213" t="str">
        <f t="shared" si="282"/>
        <v>58 FABRICAÇÃO EMBALAGEM</v>
      </c>
    </row>
    <row r="2214" spans="1:30" ht="24" customHeight="1" x14ac:dyDescent="0.35">
      <c r="A2214" s="35">
        <v>46208</v>
      </c>
      <c r="B2214" s="14" t="s">
        <v>3610</v>
      </c>
      <c r="C2214" s="14"/>
      <c r="D2214" s="14" t="s">
        <v>3056</v>
      </c>
      <c r="E2214" s="14" t="s">
        <v>3359</v>
      </c>
      <c r="F2214" s="14" t="s">
        <v>217</v>
      </c>
      <c r="G2214" s="14" t="s">
        <v>3056</v>
      </c>
      <c r="H2214" s="14" t="s">
        <v>3056</v>
      </c>
      <c r="I2214" s="9" t="s">
        <v>3056</v>
      </c>
      <c r="J2214" s="9">
        <v>50</v>
      </c>
      <c r="K2214" s="14">
        <f>IF($E2214="","",IFERROR(INDEX('01_Cad_Pecas'!$H$2:$H$5000,MATCH($E2214,'01_Cad_Pecas'!$D$2:$D$5000,0)),IFERROR(INDEX('01_Cad_Pecas'!$H$2:$H$5000,MATCH(VALUE($E2214),'01_Cad_Pecas'!$D$2:$D$5000,0)),"")))</f>
        <v>8</v>
      </c>
      <c r="L2214" s="14">
        <f>IF($E2214="","",IFERROR(INDEX('01_Cad_Pecas'!$I$2:$I$5000,MATCH($E2214,'01_Cad_Pecas'!$D$2:$D$5000,0)),IFERROR(INDEX('01_Cad_Pecas'!$I$2:$I$5000,MATCH(VALUE($E2214),'01_Cad_Pecas'!$D$2:$D$5000,0)),"")))</f>
        <v>0.2</v>
      </c>
      <c r="M2214" s="14">
        <f t="shared" si="278"/>
        <v>18</v>
      </c>
      <c r="N2214" s="14">
        <v>46206</v>
      </c>
      <c r="O2214" s="14">
        <v>50</v>
      </c>
      <c r="P2214" s="14"/>
      <c r="Q2214" s="14"/>
      <c r="R2214" s="14"/>
      <c r="S2214" s="14"/>
      <c r="T2214" s="14">
        <f t="shared" si="279"/>
        <v>1</v>
      </c>
      <c r="U2214" s="14" t="s">
        <v>36</v>
      </c>
      <c r="V2214" s="14"/>
      <c r="W2214" s="14"/>
      <c r="X2214" s="14"/>
      <c r="Y2214" s="14"/>
      <c r="Z2214" s="14"/>
      <c r="AA2214" s="11"/>
      <c r="AB2214" s="14" t="str">
        <f t="shared" si="280"/>
        <v>10211,10212|58 FABRICAÇÃO EMBALAGEM</v>
      </c>
      <c r="AC2214" t="str">
        <f t="shared" si="281"/>
        <v>|10211|10212|</v>
      </c>
      <c r="AD2214" t="str">
        <f t="shared" si="282"/>
        <v>58 FABRICAÇÃO EMBALAGEM</v>
      </c>
    </row>
    <row r="2215" spans="1:30" ht="24" customHeight="1" x14ac:dyDescent="0.35">
      <c r="A2215" s="35">
        <v>46208</v>
      </c>
      <c r="B2215" s="14" t="s">
        <v>3610</v>
      </c>
      <c r="C2215" s="14"/>
      <c r="D2215" s="14" t="s">
        <v>3056</v>
      </c>
      <c r="E2215" s="14" t="s">
        <v>3361</v>
      </c>
      <c r="F2215" s="14" t="s">
        <v>3136</v>
      </c>
      <c r="G2215" s="14" t="s">
        <v>3056</v>
      </c>
      <c r="H2215" s="14" t="s">
        <v>3056</v>
      </c>
      <c r="I2215" s="9" t="s">
        <v>3056</v>
      </c>
      <c r="J2215" s="9">
        <v>109</v>
      </c>
      <c r="K2215" s="14">
        <f>IF($E2215="","",IFERROR(INDEX('01_Cad_Pecas'!$H$2:$H$5000,MATCH($E2215,'01_Cad_Pecas'!$D$2:$D$5000,0)),IFERROR(INDEX('01_Cad_Pecas'!$H$2:$H$5000,MATCH(VALUE($E2215),'01_Cad_Pecas'!$D$2:$D$5000,0)),"")))</f>
        <v>8</v>
      </c>
      <c r="L2215" s="14">
        <f>IF($E2215="","",IFERROR(INDEX('01_Cad_Pecas'!$I$2:$I$5000,MATCH($E2215,'01_Cad_Pecas'!$D$2:$D$5000,0)),IFERROR(INDEX('01_Cad_Pecas'!$I$2:$I$5000,MATCH(VALUE($E2215),'01_Cad_Pecas'!$D$2:$D$5000,0)),"")))</f>
        <v>0.2</v>
      </c>
      <c r="M2215" s="14">
        <f t="shared" si="278"/>
        <v>29.8</v>
      </c>
      <c r="N2215" s="14">
        <v>46206</v>
      </c>
      <c r="O2215" s="14">
        <v>109</v>
      </c>
      <c r="P2215" s="14"/>
      <c r="Q2215" s="14"/>
      <c r="R2215" s="14"/>
      <c r="S2215" s="14"/>
      <c r="T2215" s="14">
        <f t="shared" si="279"/>
        <v>1</v>
      </c>
      <c r="U2215" s="14" t="s">
        <v>36</v>
      </c>
      <c r="V2215" s="14"/>
      <c r="W2215" s="14"/>
      <c r="X2215" s="14"/>
      <c r="Y2215" s="14"/>
      <c r="Z2215" s="14"/>
      <c r="AA2215" s="11"/>
      <c r="AB2215" s="14" t="str">
        <f t="shared" si="280"/>
        <v>10211,10212|58 FABRICAÇÃO EMBALAGEM</v>
      </c>
      <c r="AC2215" t="str">
        <f t="shared" si="281"/>
        <v>|10211|10212|</v>
      </c>
      <c r="AD2215" t="str">
        <f t="shared" si="282"/>
        <v>58 FABRICAÇÃO EMBALAGEM</v>
      </c>
    </row>
    <row r="2216" spans="1:30" ht="24" customHeight="1" x14ac:dyDescent="0.35">
      <c r="A2216" s="35">
        <v>46208</v>
      </c>
      <c r="B2216" s="14" t="s">
        <v>3610</v>
      </c>
      <c r="C2216" s="14"/>
      <c r="D2216" s="14" t="s">
        <v>3056</v>
      </c>
      <c r="E2216" s="14" t="s">
        <v>3362</v>
      </c>
      <c r="F2216" s="14" t="s">
        <v>3137</v>
      </c>
      <c r="G2216" s="14" t="s">
        <v>3056</v>
      </c>
      <c r="H2216" s="14" t="s">
        <v>3056</v>
      </c>
      <c r="I2216" s="9" t="s">
        <v>3056</v>
      </c>
      <c r="J2216" s="9">
        <v>218</v>
      </c>
      <c r="K2216" s="14">
        <f>IF($E2216="","",IFERROR(INDEX('01_Cad_Pecas'!$H$2:$H$5000,MATCH($E2216,'01_Cad_Pecas'!$D$2:$D$5000,0)),IFERROR(INDEX('01_Cad_Pecas'!$H$2:$H$5000,MATCH(VALUE($E2216),'01_Cad_Pecas'!$D$2:$D$5000,0)),"")))</f>
        <v>8</v>
      </c>
      <c r="L2216" s="14">
        <f>IF($E2216="","",IFERROR(INDEX('01_Cad_Pecas'!$I$2:$I$5000,MATCH($E2216,'01_Cad_Pecas'!$D$2:$D$5000,0)),IFERROR(INDEX('01_Cad_Pecas'!$I$2:$I$5000,MATCH(VALUE($E2216),'01_Cad_Pecas'!$D$2:$D$5000,0)),"")))</f>
        <v>0.2</v>
      </c>
      <c r="M2216" s="14">
        <f t="shared" si="278"/>
        <v>51.6</v>
      </c>
      <c r="N2216" s="14">
        <v>46206</v>
      </c>
      <c r="O2216" s="14">
        <v>218</v>
      </c>
      <c r="P2216" s="14"/>
      <c r="Q2216" s="14"/>
      <c r="R2216" s="14"/>
      <c r="S2216" s="14"/>
      <c r="T2216" s="14">
        <f t="shared" si="279"/>
        <v>1</v>
      </c>
      <c r="U2216" s="14" t="s">
        <v>36</v>
      </c>
      <c r="V2216" s="14"/>
      <c r="W2216" s="14"/>
      <c r="X2216" s="14"/>
      <c r="Y2216" s="14"/>
      <c r="Z2216" s="14"/>
      <c r="AA2216" s="11"/>
      <c r="AB2216" s="14" t="str">
        <f t="shared" si="280"/>
        <v>10211,10212|58 FABRICAÇÃO EMBALAGEM</v>
      </c>
      <c r="AC2216" t="str">
        <f t="shared" si="281"/>
        <v>|10211|10212|</v>
      </c>
      <c r="AD2216" t="str">
        <f t="shared" si="282"/>
        <v>58 FABRICAÇÃO EMBALAGEM</v>
      </c>
    </row>
    <row r="2217" spans="1:30" ht="24" customHeight="1" x14ac:dyDescent="0.35">
      <c r="A2217" s="35">
        <v>46208</v>
      </c>
      <c r="B2217" s="14" t="s">
        <v>3610</v>
      </c>
      <c r="C2217" s="14"/>
      <c r="D2217" s="14" t="s">
        <v>3056</v>
      </c>
      <c r="E2217" s="14" t="s">
        <v>3363</v>
      </c>
      <c r="F2217" s="14" t="s">
        <v>3138</v>
      </c>
      <c r="G2217" s="14" t="s">
        <v>3056</v>
      </c>
      <c r="H2217" s="14" t="s">
        <v>3056</v>
      </c>
      <c r="I2217" s="9" t="s">
        <v>3056</v>
      </c>
      <c r="J2217" s="9">
        <v>218</v>
      </c>
      <c r="K2217" s="14">
        <f>IF($E2217="","",IFERROR(INDEX('01_Cad_Pecas'!$H$2:$H$5000,MATCH($E2217,'01_Cad_Pecas'!$D$2:$D$5000,0)),IFERROR(INDEX('01_Cad_Pecas'!$H$2:$H$5000,MATCH(VALUE($E2217),'01_Cad_Pecas'!$D$2:$D$5000,0)),"")))</f>
        <v>8</v>
      </c>
      <c r="L2217" s="14">
        <f>IF($E2217="","",IFERROR(INDEX('01_Cad_Pecas'!$I$2:$I$5000,MATCH($E2217,'01_Cad_Pecas'!$D$2:$D$5000,0)),IFERROR(INDEX('01_Cad_Pecas'!$I$2:$I$5000,MATCH(VALUE($E2217),'01_Cad_Pecas'!$D$2:$D$5000,0)),"")))</f>
        <v>0.2</v>
      </c>
      <c r="M2217" s="14">
        <f t="shared" si="278"/>
        <v>51.6</v>
      </c>
      <c r="N2217" s="14">
        <v>46206</v>
      </c>
      <c r="O2217" s="14">
        <v>218</v>
      </c>
      <c r="P2217" s="14"/>
      <c r="Q2217" s="14"/>
      <c r="R2217" s="14"/>
      <c r="S2217" s="14"/>
      <c r="T2217" s="14">
        <f t="shared" si="279"/>
        <v>1</v>
      </c>
      <c r="U2217" s="14" t="s">
        <v>36</v>
      </c>
      <c r="V2217" s="14"/>
      <c r="W2217" s="14"/>
      <c r="X2217" s="14"/>
      <c r="Y2217" s="14"/>
      <c r="Z2217" s="14"/>
      <c r="AA2217" s="11"/>
      <c r="AB2217" s="14" t="str">
        <f t="shared" si="280"/>
        <v>10211,10212|58 FABRICAÇÃO EMBALAGEM</v>
      </c>
      <c r="AC2217" t="str">
        <f t="shared" si="281"/>
        <v>|10211|10212|</v>
      </c>
      <c r="AD2217" t="str">
        <f t="shared" si="282"/>
        <v>58 FABRICAÇÃO EMBALAGEM</v>
      </c>
    </row>
    <row r="2218" spans="1:30" ht="24" customHeight="1" x14ac:dyDescent="0.35">
      <c r="A2218" s="35">
        <v>46208</v>
      </c>
      <c r="B2218" s="14" t="s">
        <v>3610</v>
      </c>
      <c r="C2218" s="14"/>
      <c r="D2218" s="14" t="s">
        <v>3056</v>
      </c>
      <c r="E2218" s="14" t="s">
        <v>3364</v>
      </c>
      <c r="F2218" s="14" t="s">
        <v>3140</v>
      </c>
      <c r="G2218" s="14" t="s">
        <v>3056</v>
      </c>
      <c r="H2218" s="14" t="s">
        <v>3056</v>
      </c>
      <c r="I2218" s="9" t="s">
        <v>3056</v>
      </c>
      <c r="J2218" s="9">
        <v>40</v>
      </c>
      <c r="K2218" s="14">
        <f>IF($E2218="","",IFERROR(INDEX('01_Cad_Pecas'!$H$2:$H$5000,MATCH($E2218,'01_Cad_Pecas'!$D$2:$D$5000,0)),IFERROR(INDEX('01_Cad_Pecas'!$H$2:$H$5000,MATCH(VALUE($E2218),'01_Cad_Pecas'!$D$2:$D$5000,0)),"")))</f>
        <v>8</v>
      </c>
      <c r="L2218" s="14">
        <f>IF($E2218="","",IFERROR(INDEX('01_Cad_Pecas'!$I$2:$I$5000,MATCH($E2218,'01_Cad_Pecas'!$D$2:$D$5000,0)),IFERROR(INDEX('01_Cad_Pecas'!$I$2:$I$5000,MATCH(VALUE($E2218),'01_Cad_Pecas'!$D$2:$D$5000,0)),"")))</f>
        <v>0.2</v>
      </c>
      <c r="M2218" s="14">
        <f t="shared" si="278"/>
        <v>16</v>
      </c>
      <c r="N2218" s="14">
        <v>46206</v>
      </c>
      <c r="O2218" s="14">
        <v>40</v>
      </c>
      <c r="P2218" s="14"/>
      <c r="Q2218" s="14"/>
      <c r="R2218" s="14"/>
      <c r="S2218" s="14"/>
      <c r="T2218" s="14">
        <f t="shared" si="279"/>
        <v>1</v>
      </c>
      <c r="U2218" s="14" t="s">
        <v>36</v>
      </c>
      <c r="V2218" s="14"/>
      <c r="W2218" s="14"/>
      <c r="X2218" s="14"/>
      <c r="Y2218" s="14"/>
      <c r="Z2218" s="14"/>
      <c r="AA2218" s="11"/>
      <c r="AB2218" s="14" t="str">
        <f t="shared" si="280"/>
        <v>10211,10212|58 FABRICAÇÃO EMBALAGEM</v>
      </c>
      <c r="AC2218" t="str">
        <f t="shared" si="281"/>
        <v>|10211|10212|</v>
      </c>
      <c r="AD2218" t="str">
        <f t="shared" si="282"/>
        <v>58 FABRICAÇÃO EMBALAGEM</v>
      </c>
    </row>
    <row r="2219" spans="1:30" ht="24" customHeight="1" x14ac:dyDescent="0.35">
      <c r="A2219" s="35">
        <v>46208</v>
      </c>
      <c r="B2219" s="14" t="s">
        <v>3610</v>
      </c>
      <c r="C2219" s="14"/>
      <c r="D2219" s="14" t="s">
        <v>3056</v>
      </c>
      <c r="E2219" s="14" t="s">
        <v>3365</v>
      </c>
      <c r="F2219" s="14" t="s">
        <v>3149</v>
      </c>
      <c r="G2219" s="14" t="s">
        <v>3056</v>
      </c>
      <c r="H2219" s="14" t="s">
        <v>3056</v>
      </c>
      <c r="I2219" s="9" t="s">
        <v>3056</v>
      </c>
      <c r="J2219" s="9">
        <v>60</v>
      </c>
      <c r="K2219" s="14">
        <f>IF($E2219="","",IFERROR(INDEX('01_Cad_Pecas'!$H$2:$H$5000,MATCH($E2219,'01_Cad_Pecas'!$D$2:$D$5000,0)),IFERROR(INDEX('01_Cad_Pecas'!$H$2:$H$5000,MATCH(VALUE($E2219),'01_Cad_Pecas'!$D$2:$D$5000,0)),"")))</f>
        <v>8</v>
      </c>
      <c r="L2219" s="14">
        <f>IF($E2219="","",IFERROR(INDEX('01_Cad_Pecas'!$I$2:$I$5000,MATCH($E2219,'01_Cad_Pecas'!$D$2:$D$5000,0)),IFERROR(INDEX('01_Cad_Pecas'!$I$2:$I$5000,MATCH(VALUE($E2219),'01_Cad_Pecas'!$D$2:$D$5000,0)),"")))</f>
        <v>0.2</v>
      </c>
      <c r="M2219" s="14">
        <f t="shared" si="278"/>
        <v>20</v>
      </c>
      <c r="N2219" s="14">
        <v>46206</v>
      </c>
      <c r="O2219" s="14">
        <v>60</v>
      </c>
      <c r="P2219" s="14"/>
      <c r="Q2219" s="14"/>
      <c r="R2219" s="14"/>
      <c r="S2219" s="14"/>
      <c r="T2219" s="14">
        <f t="shared" si="279"/>
        <v>1</v>
      </c>
      <c r="U2219" s="14" t="s">
        <v>36</v>
      </c>
      <c r="V2219" s="14"/>
      <c r="W2219" s="14"/>
      <c r="X2219" s="14"/>
      <c r="Y2219" s="14"/>
      <c r="Z2219" s="14"/>
      <c r="AA2219" s="11"/>
      <c r="AB2219" s="14" t="str">
        <f t="shared" si="280"/>
        <v>10211,10212|58 FABRICAÇÃO EMBALAGEM</v>
      </c>
      <c r="AC2219" t="str">
        <f t="shared" si="281"/>
        <v>|10211|10212|</v>
      </c>
      <c r="AD2219" t="str">
        <f t="shared" si="282"/>
        <v>58 FABRICAÇÃO EMBALAGEM</v>
      </c>
    </row>
    <row r="2220" spans="1:30" ht="24" customHeight="1" x14ac:dyDescent="0.35">
      <c r="A2220" s="35">
        <v>46208</v>
      </c>
      <c r="B2220" s="14" t="s">
        <v>3610</v>
      </c>
      <c r="C2220" s="14"/>
      <c r="D2220" s="14" t="s">
        <v>3056</v>
      </c>
      <c r="E2220" s="14" t="s">
        <v>3366</v>
      </c>
      <c r="F2220" s="14" t="s">
        <v>3150</v>
      </c>
      <c r="G2220" s="14" t="s">
        <v>3056</v>
      </c>
      <c r="H2220" s="14" t="s">
        <v>3056</v>
      </c>
      <c r="I2220" s="9" t="s">
        <v>3056</v>
      </c>
      <c r="J2220" s="9">
        <v>60</v>
      </c>
      <c r="K2220" s="14">
        <f>IF($E2220="","",IFERROR(INDEX('01_Cad_Pecas'!$H$2:$H$5000,MATCH($E2220,'01_Cad_Pecas'!$D$2:$D$5000,0)),IFERROR(INDEX('01_Cad_Pecas'!$H$2:$H$5000,MATCH(VALUE($E2220),'01_Cad_Pecas'!$D$2:$D$5000,0)),"")))</f>
        <v>8</v>
      </c>
      <c r="L2220" s="14">
        <f>IF($E2220="","",IFERROR(INDEX('01_Cad_Pecas'!$I$2:$I$5000,MATCH($E2220,'01_Cad_Pecas'!$D$2:$D$5000,0)),IFERROR(INDEX('01_Cad_Pecas'!$I$2:$I$5000,MATCH(VALUE($E2220),'01_Cad_Pecas'!$D$2:$D$5000,0)),"")))</f>
        <v>0.2</v>
      </c>
      <c r="M2220" s="14">
        <f t="shared" si="278"/>
        <v>20</v>
      </c>
      <c r="N2220" s="14">
        <v>46206</v>
      </c>
      <c r="O2220" s="14">
        <v>60</v>
      </c>
      <c r="P2220" s="14"/>
      <c r="Q2220" s="14"/>
      <c r="R2220" s="14"/>
      <c r="S2220" s="14"/>
      <c r="T2220" s="14">
        <f t="shared" si="279"/>
        <v>1</v>
      </c>
      <c r="U2220" s="14" t="s">
        <v>36</v>
      </c>
      <c r="V2220" s="14"/>
      <c r="W2220" s="14"/>
      <c r="X2220" s="14"/>
      <c r="Y2220" s="14"/>
      <c r="Z2220" s="14"/>
      <c r="AA2220" s="11"/>
      <c r="AB2220" s="14" t="str">
        <f t="shared" si="280"/>
        <v>10211,10212|58 FABRICAÇÃO EMBALAGEM</v>
      </c>
      <c r="AC2220" t="str">
        <f t="shared" si="281"/>
        <v>|10211|10212|</v>
      </c>
      <c r="AD2220" t="str">
        <f t="shared" si="282"/>
        <v>58 FABRICAÇÃO EMBALAGEM</v>
      </c>
    </row>
    <row r="2221" spans="1:30" ht="24" customHeight="1" x14ac:dyDescent="0.35">
      <c r="A2221" s="35">
        <v>46208</v>
      </c>
      <c r="B2221" s="14" t="s">
        <v>3610</v>
      </c>
      <c r="C2221" s="14"/>
      <c r="D2221" s="14" t="s">
        <v>3056</v>
      </c>
      <c r="E2221" s="14" t="s">
        <v>3367</v>
      </c>
      <c r="F2221" s="14" t="s">
        <v>265</v>
      </c>
      <c r="G2221" s="14" t="s">
        <v>3056</v>
      </c>
      <c r="H2221" s="14" t="s">
        <v>3056</v>
      </c>
      <c r="I2221" s="9" t="s">
        <v>3056</v>
      </c>
      <c r="J2221" s="9">
        <v>100</v>
      </c>
      <c r="K2221" s="14">
        <f>IF($E2221="","",IFERROR(INDEX('01_Cad_Pecas'!$H$2:$H$5000,MATCH($E2221,'01_Cad_Pecas'!$D$2:$D$5000,0)),IFERROR(INDEX('01_Cad_Pecas'!$H$2:$H$5000,MATCH(VALUE($E2221),'01_Cad_Pecas'!$D$2:$D$5000,0)),"")))</f>
        <v>8</v>
      </c>
      <c r="L2221" s="14">
        <f>IF($E2221="","",IFERROR(INDEX('01_Cad_Pecas'!$I$2:$I$5000,MATCH($E2221,'01_Cad_Pecas'!$D$2:$D$5000,0)),IFERROR(INDEX('01_Cad_Pecas'!$I$2:$I$5000,MATCH(VALUE($E2221),'01_Cad_Pecas'!$D$2:$D$5000,0)),"")))</f>
        <v>0.2</v>
      </c>
      <c r="M2221" s="14">
        <f t="shared" si="278"/>
        <v>28</v>
      </c>
      <c r="N2221" s="14">
        <v>46206</v>
      </c>
      <c r="O2221" s="14">
        <v>100</v>
      </c>
      <c r="P2221" s="14"/>
      <c r="Q2221" s="14"/>
      <c r="R2221" s="14"/>
      <c r="S2221" s="14"/>
      <c r="T2221" s="14">
        <f t="shared" si="279"/>
        <v>1</v>
      </c>
      <c r="U2221" s="14" t="s">
        <v>36</v>
      </c>
      <c r="V2221" s="14"/>
      <c r="W2221" s="14"/>
      <c r="X2221" s="14"/>
      <c r="Y2221" s="14"/>
      <c r="Z2221" s="14"/>
      <c r="AA2221" s="11"/>
      <c r="AB2221" s="14" t="str">
        <f t="shared" si="280"/>
        <v>10211,10212|58 FABRICAÇÃO EMBALAGEM</v>
      </c>
      <c r="AC2221" t="str">
        <f t="shared" si="281"/>
        <v>|10211|10212|</v>
      </c>
      <c r="AD2221" t="str">
        <f t="shared" si="282"/>
        <v>58 FABRICAÇÃO EMBALAGEM</v>
      </c>
    </row>
    <row r="2222" spans="1:30" ht="24" customHeight="1" x14ac:dyDescent="0.35">
      <c r="A2222" s="35">
        <v>46208</v>
      </c>
      <c r="B2222" s="14" t="s">
        <v>3610</v>
      </c>
      <c r="C2222" s="14"/>
      <c r="D2222" s="14" t="s">
        <v>3056</v>
      </c>
      <c r="E2222" s="14" t="s">
        <v>3368</v>
      </c>
      <c r="F2222" s="14" t="s">
        <v>3141</v>
      </c>
      <c r="G2222" s="14" t="s">
        <v>3056</v>
      </c>
      <c r="H2222" s="14" t="s">
        <v>3056</v>
      </c>
      <c r="I2222" s="9" t="s">
        <v>3056</v>
      </c>
      <c r="J2222" s="9">
        <v>100</v>
      </c>
      <c r="K2222" s="14">
        <f>IF($E2222="","",IFERROR(INDEX('01_Cad_Pecas'!$H$2:$H$5000,MATCH($E2222,'01_Cad_Pecas'!$D$2:$D$5000,0)),IFERROR(INDEX('01_Cad_Pecas'!$H$2:$H$5000,MATCH(VALUE($E2222),'01_Cad_Pecas'!$D$2:$D$5000,0)),"")))</f>
        <v>8</v>
      </c>
      <c r="L2222" s="14">
        <f>IF($E2222="","",IFERROR(INDEX('01_Cad_Pecas'!$I$2:$I$5000,MATCH($E2222,'01_Cad_Pecas'!$D$2:$D$5000,0)),IFERROR(INDEX('01_Cad_Pecas'!$I$2:$I$5000,MATCH(VALUE($E2222),'01_Cad_Pecas'!$D$2:$D$5000,0)),"")))</f>
        <v>0.2</v>
      </c>
      <c r="M2222" s="14">
        <f t="shared" si="278"/>
        <v>28</v>
      </c>
      <c r="N2222" s="14">
        <v>46206</v>
      </c>
      <c r="O2222" s="14">
        <v>100</v>
      </c>
      <c r="P2222" s="14"/>
      <c r="Q2222" s="14"/>
      <c r="R2222" s="14"/>
      <c r="S2222" s="14"/>
      <c r="T2222" s="14">
        <f t="shared" si="279"/>
        <v>1</v>
      </c>
      <c r="U2222" s="14" t="s">
        <v>36</v>
      </c>
      <c r="V2222" s="14"/>
      <c r="W2222" s="14"/>
      <c r="X2222" s="14"/>
      <c r="Y2222" s="14"/>
      <c r="Z2222" s="14"/>
      <c r="AA2222" s="11"/>
      <c r="AB2222" s="14" t="str">
        <f t="shared" si="280"/>
        <v>10211,10212|58 FABRICAÇÃO EMBALAGEM</v>
      </c>
      <c r="AC2222" t="str">
        <f t="shared" si="281"/>
        <v>|10211|10212|</v>
      </c>
      <c r="AD2222" t="str">
        <f t="shared" si="282"/>
        <v>58 FABRICAÇÃO EMBALAGEM</v>
      </c>
    </row>
    <row r="2223" spans="1:30" ht="24" customHeight="1" x14ac:dyDescent="0.35">
      <c r="A2223" s="35">
        <v>46208</v>
      </c>
      <c r="B2223" s="14" t="s">
        <v>3610</v>
      </c>
      <c r="C2223" s="14"/>
      <c r="D2223" s="14" t="s">
        <v>3056</v>
      </c>
      <c r="E2223" s="14" t="s">
        <v>3371</v>
      </c>
      <c r="F2223" s="14" t="s">
        <v>3152</v>
      </c>
      <c r="G2223" s="14" t="s">
        <v>3056</v>
      </c>
      <c r="H2223" s="14" t="s">
        <v>3056</v>
      </c>
      <c r="I2223" s="9" t="s">
        <v>3056</v>
      </c>
      <c r="J2223" s="9">
        <v>45</v>
      </c>
      <c r="K2223" s="14">
        <f>IF($E2223="","",IFERROR(INDEX('01_Cad_Pecas'!$H$2:$H$5000,MATCH($E2223,'01_Cad_Pecas'!$D$2:$D$5000,0)),IFERROR(INDEX('01_Cad_Pecas'!$H$2:$H$5000,MATCH(VALUE($E2223),'01_Cad_Pecas'!$D$2:$D$5000,0)),"")))</f>
        <v>8</v>
      </c>
      <c r="L2223" s="14">
        <f>IF($E2223="","",IFERROR(INDEX('01_Cad_Pecas'!$I$2:$I$5000,MATCH($E2223,'01_Cad_Pecas'!$D$2:$D$5000,0)),IFERROR(INDEX('01_Cad_Pecas'!$I$2:$I$5000,MATCH(VALUE($E2223),'01_Cad_Pecas'!$D$2:$D$5000,0)),"")))</f>
        <v>0.2</v>
      </c>
      <c r="M2223" s="14">
        <f t="shared" si="278"/>
        <v>17</v>
      </c>
      <c r="N2223" s="14">
        <v>46206</v>
      </c>
      <c r="O2223" s="14">
        <v>45</v>
      </c>
      <c r="P2223" s="14"/>
      <c r="Q2223" s="14"/>
      <c r="R2223" s="14"/>
      <c r="S2223" s="14"/>
      <c r="T2223" s="14">
        <f t="shared" si="279"/>
        <v>1</v>
      </c>
      <c r="U2223" s="14" t="s">
        <v>36</v>
      </c>
      <c r="V2223" s="14"/>
      <c r="W2223" s="14"/>
      <c r="X2223" s="14"/>
      <c r="Y2223" s="14"/>
      <c r="Z2223" s="14"/>
      <c r="AA2223" s="11"/>
      <c r="AB2223" s="14" t="str">
        <f t="shared" si="280"/>
        <v>10211,10212|58 FABRICAÇÃO EMBALAGEM</v>
      </c>
      <c r="AC2223" t="str">
        <f t="shared" si="281"/>
        <v>|10211|10212|</v>
      </c>
      <c r="AD2223" t="str">
        <f t="shared" si="282"/>
        <v>58 FABRICAÇÃO EMBALAGEM</v>
      </c>
    </row>
    <row r="2224" spans="1:30" ht="24" customHeight="1" x14ac:dyDescent="0.35">
      <c r="A2224" s="35">
        <v>46208</v>
      </c>
      <c r="B2224" s="14" t="s">
        <v>3610</v>
      </c>
      <c r="C2224" s="14"/>
      <c r="D2224" s="14" t="s">
        <v>3056</v>
      </c>
      <c r="E2224" s="14" t="s">
        <v>3385</v>
      </c>
      <c r="F2224" s="14" t="s">
        <v>270</v>
      </c>
      <c r="G2224" s="14" t="s">
        <v>3056</v>
      </c>
      <c r="H2224" s="14" t="s">
        <v>3056</v>
      </c>
      <c r="I2224" s="9" t="s">
        <v>3056</v>
      </c>
      <c r="J2224" s="9">
        <v>25</v>
      </c>
      <c r="K2224" s="14">
        <f>IF($E2224="","",IFERROR(INDEX('01_Cad_Pecas'!$H$2:$H$5000,MATCH($E2224,'01_Cad_Pecas'!$D$2:$D$5000,0)),IFERROR(INDEX('01_Cad_Pecas'!$H$2:$H$5000,MATCH(VALUE($E2224),'01_Cad_Pecas'!$D$2:$D$5000,0)),"")))</f>
        <v>8</v>
      </c>
      <c r="L2224" s="14">
        <f>IF($E2224="","",IFERROR(INDEX('01_Cad_Pecas'!$I$2:$I$5000,MATCH($E2224,'01_Cad_Pecas'!$D$2:$D$5000,0)),IFERROR(INDEX('01_Cad_Pecas'!$I$2:$I$5000,MATCH(VALUE($E2224),'01_Cad_Pecas'!$D$2:$D$5000,0)),"")))</f>
        <v>0.2</v>
      </c>
      <c r="M2224" s="14">
        <f t="shared" si="278"/>
        <v>13</v>
      </c>
      <c r="N2224" s="14">
        <v>46206</v>
      </c>
      <c r="O2224" s="14">
        <v>25</v>
      </c>
      <c r="P2224" s="14"/>
      <c r="Q2224" s="14"/>
      <c r="R2224" s="14"/>
      <c r="S2224" s="14"/>
      <c r="T2224" s="14">
        <f t="shared" si="279"/>
        <v>1</v>
      </c>
      <c r="U2224" s="14" t="s">
        <v>36</v>
      </c>
      <c r="V2224" s="14"/>
      <c r="W2224" s="14"/>
      <c r="X2224" s="14"/>
      <c r="Y2224" s="14"/>
      <c r="Z2224" s="14"/>
      <c r="AA2224" s="11"/>
      <c r="AB2224" s="14" t="str">
        <f t="shared" si="280"/>
        <v>10211,10212|58 FABRICAÇÃO EMBALAGEM</v>
      </c>
      <c r="AC2224" t="str">
        <f t="shared" si="281"/>
        <v>|10211|10212|</v>
      </c>
      <c r="AD2224" t="str">
        <f t="shared" si="282"/>
        <v>58 FABRICAÇÃO EMBALAGEM</v>
      </c>
    </row>
    <row r="2225" spans="1:30" ht="24" customHeight="1" x14ac:dyDescent="0.35">
      <c r="A2225" s="35">
        <v>46210</v>
      </c>
      <c r="B2225" s="14" t="s">
        <v>3613</v>
      </c>
      <c r="C2225" s="14"/>
      <c r="D2225" s="14" t="s">
        <v>3056</v>
      </c>
      <c r="E2225" s="14" t="s">
        <v>3386</v>
      </c>
      <c r="F2225" s="14" t="s">
        <v>271</v>
      </c>
      <c r="G2225" s="14" t="s">
        <v>3056</v>
      </c>
      <c r="H2225" s="14" t="s">
        <v>3056</v>
      </c>
      <c r="I2225" s="9" t="s">
        <v>3056</v>
      </c>
      <c r="J2225" s="9">
        <v>43</v>
      </c>
      <c r="K2225" s="14">
        <f>IF($E2225="","",IFERROR(INDEX('01_Cad_Pecas'!$H$2:$H$5000,MATCH($E2225,'01_Cad_Pecas'!$D$2:$D$5000,0)),IFERROR(INDEX('01_Cad_Pecas'!$H$2:$H$5000,MATCH(VALUE($E2225),'01_Cad_Pecas'!$D$2:$D$5000,0)),"")))</f>
        <v>8</v>
      </c>
      <c r="L2225" s="14">
        <f>IF($E2225="","",IFERROR(INDEX('01_Cad_Pecas'!$I$2:$I$5000,MATCH($E2225,'01_Cad_Pecas'!$D$2:$D$5000,0)),IFERROR(INDEX('01_Cad_Pecas'!$I$2:$I$5000,MATCH(VALUE($E2225),'01_Cad_Pecas'!$D$2:$D$5000,0)),"")))</f>
        <v>0.2</v>
      </c>
      <c r="M2225" s="14">
        <f t="shared" si="278"/>
        <v>16.600000000000001</v>
      </c>
      <c r="N2225" s="14">
        <v>46210</v>
      </c>
      <c r="O2225" s="14">
        <v>43</v>
      </c>
      <c r="P2225" s="14"/>
      <c r="Q2225" s="14"/>
      <c r="R2225" s="14"/>
      <c r="S2225" s="14"/>
      <c r="T2225" s="14">
        <f t="shared" si="279"/>
        <v>1</v>
      </c>
      <c r="U2225" s="14" t="s">
        <v>36</v>
      </c>
      <c r="V2225" s="14"/>
      <c r="W2225" s="14"/>
      <c r="X2225" s="14"/>
      <c r="Y2225" s="14"/>
      <c r="Z2225" s="14"/>
      <c r="AA2225" s="11"/>
      <c r="AB2225" s="14" t="str">
        <f t="shared" si="280"/>
        <v>10224|58 FABRICAÇÃO EMBALAGEM</v>
      </c>
      <c r="AC2225" t="str">
        <f t="shared" si="281"/>
        <v>|10224|</v>
      </c>
      <c r="AD2225" t="str">
        <f t="shared" si="282"/>
        <v>58 FABRICAÇÃO EMBALAGEM</v>
      </c>
    </row>
    <row r="2226" spans="1:30" ht="24" customHeight="1" x14ac:dyDescent="0.35">
      <c r="A2226" s="35">
        <v>46210</v>
      </c>
      <c r="B2226" s="14" t="s">
        <v>3613</v>
      </c>
      <c r="C2226" s="14"/>
      <c r="D2226" s="14" t="s">
        <v>3056</v>
      </c>
      <c r="E2226" s="14" t="s">
        <v>3378</v>
      </c>
      <c r="F2226" s="14" t="s">
        <v>3135</v>
      </c>
      <c r="G2226" s="14" t="s">
        <v>3056</v>
      </c>
      <c r="H2226" s="14" t="s">
        <v>3056</v>
      </c>
      <c r="I2226" s="9" t="s">
        <v>3056</v>
      </c>
      <c r="J2226" s="9">
        <v>30</v>
      </c>
      <c r="K2226" s="14">
        <f>IF($E2226="","",IFERROR(INDEX('01_Cad_Pecas'!$H$2:$H$5000,MATCH($E2226,'01_Cad_Pecas'!$D$2:$D$5000,0)),IFERROR(INDEX('01_Cad_Pecas'!$H$2:$H$5000,MATCH(VALUE($E2226),'01_Cad_Pecas'!$D$2:$D$5000,0)),"")))</f>
        <v>8</v>
      </c>
      <c r="L2226" s="14">
        <f>IF($E2226="","",IFERROR(INDEX('01_Cad_Pecas'!$I$2:$I$5000,MATCH($E2226,'01_Cad_Pecas'!$D$2:$D$5000,0)),IFERROR(INDEX('01_Cad_Pecas'!$I$2:$I$5000,MATCH(VALUE($E2226),'01_Cad_Pecas'!$D$2:$D$5000,0)),"")))</f>
        <v>0.2</v>
      </c>
      <c r="M2226" s="14">
        <f t="shared" si="278"/>
        <v>14</v>
      </c>
      <c r="N2226" s="14">
        <v>46210</v>
      </c>
      <c r="O2226" s="14">
        <v>30</v>
      </c>
      <c r="P2226" s="14"/>
      <c r="Q2226" s="14"/>
      <c r="R2226" s="14"/>
      <c r="S2226" s="14"/>
      <c r="T2226" s="14">
        <f t="shared" si="279"/>
        <v>1</v>
      </c>
      <c r="U2226" s="14" t="s">
        <v>36</v>
      </c>
      <c r="V2226" s="14"/>
      <c r="W2226" s="14"/>
      <c r="X2226" s="14"/>
      <c r="Y2226" s="14"/>
      <c r="Z2226" s="14"/>
      <c r="AA2226" s="11"/>
      <c r="AB2226" s="14" t="str">
        <f t="shared" si="280"/>
        <v>10224|58 FABRICAÇÃO EMBALAGEM</v>
      </c>
      <c r="AC2226" t="str">
        <f t="shared" si="281"/>
        <v>|10224|</v>
      </c>
      <c r="AD2226" t="str">
        <f t="shared" si="282"/>
        <v>58 FABRICAÇÃO EMBALAGEM</v>
      </c>
    </row>
    <row r="2227" spans="1:30" ht="24" customHeight="1" x14ac:dyDescent="0.35">
      <c r="A2227" s="35">
        <v>46210</v>
      </c>
      <c r="B2227" s="14" t="s">
        <v>3613</v>
      </c>
      <c r="C2227" s="14"/>
      <c r="D2227" s="14" t="s">
        <v>3056</v>
      </c>
      <c r="E2227" s="14" t="s">
        <v>3382</v>
      </c>
      <c r="F2227" s="14" t="s">
        <v>3146</v>
      </c>
      <c r="G2227" s="14" t="s">
        <v>3056</v>
      </c>
      <c r="H2227" s="14" t="s">
        <v>3056</v>
      </c>
      <c r="I2227" s="9" t="s">
        <v>3056</v>
      </c>
      <c r="J2227" s="9">
        <v>40</v>
      </c>
      <c r="K2227" s="14">
        <f>IF($E2227="","",IFERROR(INDEX('01_Cad_Pecas'!$H$2:$H$5000,MATCH($E2227,'01_Cad_Pecas'!$D$2:$D$5000,0)),IFERROR(INDEX('01_Cad_Pecas'!$H$2:$H$5000,MATCH(VALUE($E2227),'01_Cad_Pecas'!$D$2:$D$5000,0)),"")))</f>
        <v>8</v>
      </c>
      <c r="L2227" s="14">
        <f>IF($E2227="","",IFERROR(INDEX('01_Cad_Pecas'!$I$2:$I$5000,MATCH($E2227,'01_Cad_Pecas'!$D$2:$D$5000,0)),IFERROR(INDEX('01_Cad_Pecas'!$I$2:$I$5000,MATCH(VALUE($E2227),'01_Cad_Pecas'!$D$2:$D$5000,0)),"")))</f>
        <v>0.2</v>
      </c>
      <c r="M2227" s="14">
        <f t="shared" si="278"/>
        <v>16</v>
      </c>
      <c r="N2227" s="14">
        <v>46210</v>
      </c>
      <c r="O2227" s="14">
        <v>40</v>
      </c>
      <c r="P2227" s="14"/>
      <c r="Q2227" s="14"/>
      <c r="R2227" s="14"/>
      <c r="S2227" s="14"/>
      <c r="T2227" s="14">
        <f t="shared" si="279"/>
        <v>1</v>
      </c>
      <c r="U2227" s="14" t="s">
        <v>36</v>
      </c>
      <c r="V2227" s="14"/>
      <c r="W2227" s="14"/>
      <c r="X2227" s="14"/>
      <c r="Y2227" s="14"/>
      <c r="Z2227" s="14"/>
      <c r="AA2227" s="11"/>
      <c r="AB2227" s="14" t="str">
        <f t="shared" si="280"/>
        <v>10224|58 FABRICAÇÃO EMBALAGEM</v>
      </c>
      <c r="AC2227" t="str">
        <f t="shared" si="281"/>
        <v>|10224|</v>
      </c>
      <c r="AD2227" t="str">
        <f t="shared" si="282"/>
        <v>58 FABRICAÇÃO EMBALAGEM</v>
      </c>
    </row>
    <row r="2228" spans="1:30" ht="24" customHeight="1" x14ac:dyDescent="0.35">
      <c r="A2228" s="35">
        <v>46210</v>
      </c>
      <c r="B2228" s="14" t="s">
        <v>3613</v>
      </c>
      <c r="C2228" s="14"/>
      <c r="D2228" s="14" t="s">
        <v>3056</v>
      </c>
      <c r="E2228" s="14" t="s">
        <v>3361</v>
      </c>
      <c r="F2228" s="14" t="s">
        <v>3136</v>
      </c>
      <c r="G2228" s="14" t="s">
        <v>3056</v>
      </c>
      <c r="H2228" s="14" t="s">
        <v>3056</v>
      </c>
      <c r="I2228" s="9" t="s">
        <v>3056</v>
      </c>
      <c r="J2228" s="9">
        <v>432</v>
      </c>
      <c r="K2228" s="14">
        <f>IF($E2228="","",IFERROR(INDEX('01_Cad_Pecas'!$H$2:$H$5000,MATCH($E2228,'01_Cad_Pecas'!$D$2:$D$5000,0)),IFERROR(INDEX('01_Cad_Pecas'!$H$2:$H$5000,MATCH(VALUE($E2228),'01_Cad_Pecas'!$D$2:$D$5000,0)),"")))</f>
        <v>8</v>
      </c>
      <c r="L2228" s="14">
        <f>IF($E2228="","",IFERROR(INDEX('01_Cad_Pecas'!$I$2:$I$5000,MATCH($E2228,'01_Cad_Pecas'!$D$2:$D$5000,0)),IFERROR(INDEX('01_Cad_Pecas'!$I$2:$I$5000,MATCH(VALUE($E2228),'01_Cad_Pecas'!$D$2:$D$5000,0)),"")))</f>
        <v>0.2</v>
      </c>
      <c r="M2228" s="14">
        <f t="shared" si="278"/>
        <v>94.4</v>
      </c>
      <c r="N2228" s="14">
        <v>46210</v>
      </c>
      <c r="O2228" s="14">
        <v>432</v>
      </c>
      <c r="P2228" s="14"/>
      <c r="Q2228" s="14"/>
      <c r="R2228" s="14"/>
      <c r="S2228" s="14"/>
      <c r="T2228" s="14">
        <f t="shared" si="279"/>
        <v>1</v>
      </c>
      <c r="U2228" s="14" t="s">
        <v>36</v>
      </c>
      <c r="V2228" s="14"/>
      <c r="W2228" s="14"/>
      <c r="X2228" s="14"/>
      <c r="Y2228" s="14"/>
      <c r="Z2228" s="14"/>
      <c r="AA2228" s="11"/>
      <c r="AB2228" s="14" t="str">
        <f t="shared" si="280"/>
        <v>10224|58 FABRICAÇÃO EMBALAGEM</v>
      </c>
      <c r="AC2228" t="str">
        <f t="shared" si="281"/>
        <v>|10224|</v>
      </c>
      <c r="AD2228" t="str">
        <f t="shared" si="282"/>
        <v>58 FABRICAÇÃO EMBALAGEM</v>
      </c>
    </row>
    <row r="2229" spans="1:30" ht="24" customHeight="1" x14ac:dyDescent="0.35">
      <c r="A2229" s="35">
        <v>46210</v>
      </c>
      <c r="B2229" s="14" t="s">
        <v>3613</v>
      </c>
      <c r="C2229" s="14"/>
      <c r="D2229" s="14" t="s">
        <v>3056</v>
      </c>
      <c r="E2229" s="14" t="s">
        <v>3362</v>
      </c>
      <c r="F2229" s="14" t="s">
        <v>3137</v>
      </c>
      <c r="G2229" s="14" t="s">
        <v>3056</v>
      </c>
      <c r="H2229" s="14" t="s">
        <v>3056</v>
      </c>
      <c r="I2229" s="9" t="s">
        <v>3056</v>
      </c>
      <c r="J2229" s="9">
        <v>1184</v>
      </c>
      <c r="K2229" s="14">
        <f>IF($E2229="","",IFERROR(INDEX('01_Cad_Pecas'!$H$2:$H$5000,MATCH($E2229,'01_Cad_Pecas'!$D$2:$D$5000,0)),IFERROR(INDEX('01_Cad_Pecas'!$H$2:$H$5000,MATCH(VALUE($E2229),'01_Cad_Pecas'!$D$2:$D$5000,0)),"")))</f>
        <v>8</v>
      </c>
      <c r="L2229" s="14">
        <f>IF($E2229="","",IFERROR(INDEX('01_Cad_Pecas'!$I$2:$I$5000,MATCH($E2229,'01_Cad_Pecas'!$D$2:$D$5000,0)),IFERROR(INDEX('01_Cad_Pecas'!$I$2:$I$5000,MATCH(VALUE($E2229),'01_Cad_Pecas'!$D$2:$D$5000,0)),"")))</f>
        <v>0.2</v>
      </c>
      <c r="M2229" s="14">
        <f t="shared" si="278"/>
        <v>244.8</v>
      </c>
      <c r="N2229" s="14">
        <v>46210</v>
      </c>
      <c r="O2229" s="14">
        <v>1184</v>
      </c>
      <c r="P2229" s="14"/>
      <c r="Q2229" s="14"/>
      <c r="R2229" s="14"/>
      <c r="S2229" s="14"/>
      <c r="T2229" s="14">
        <f t="shared" si="279"/>
        <v>1</v>
      </c>
      <c r="U2229" s="14" t="s">
        <v>36</v>
      </c>
      <c r="V2229" s="14"/>
      <c r="W2229" s="14"/>
      <c r="X2229" s="14"/>
      <c r="Y2229" s="14"/>
      <c r="Z2229" s="14"/>
      <c r="AA2229" s="11"/>
      <c r="AB2229" s="14" t="str">
        <f t="shared" si="280"/>
        <v>10224|58 FABRICAÇÃO EMBALAGEM</v>
      </c>
      <c r="AC2229" t="str">
        <f t="shared" si="281"/>
        <v>|10224|</v>
      </c>
      <c r="AD2229" t="str">
        <f t="shared" si="282"/>
        <v>58 FABRICAÇÃO EMBALAGEM</v>
      </c>
    </row>
    <row r="2230" spans="1:30" ht="24" customHeight="1" x14ac:dyDescent="0.35">
      <c r="A2230" s="35">
        <v>46210</v>
      </c>
      <c r="B2230" s="14" t="s">
        <v>3613</v>
      </c>
      <c r="C2230" s="14"/>
      <c r="D2230" s="14" t="s">
        <v>3056</v>
      </c>
      <c r="E2230" s="14" t="s">
        <v>3363</v>
      </c>
      <c r="F2230" s="14" t="s">
        <v>3138</v>
      </c>
      <c r="G2230" s="14" t="s">
        <v>3056</v>
      </c>
      <c r="H2230" s="14" t="s">
        <v>3056</v>
      </c>
      <c r="I2230" s="9" t="s">
        <v>3056</v>
      </c>
      <c r="J2230" s="9">
        <v>704</v>
      </c>
      <c r="K2230" s="14">
        <f>IF($E2230="","",IFERROR(INDEX('01_Cad_Pecas'!$H$2:$H$5000,MATCH($E2230,'01_Cad_Pecas'!$D$2:$D$5000,0)),IFERROR(INDEX('01_Cad_Pecas'!$H$2:$H$5000,MATCH(VALUE($E2230),'01_Cad_Pecas'!$D$2:$D$5000,0)),"")))</f>
        <v>8</v>
      </c>
      <c r="L2230" s="14">
        <f>IF($E2230="","",IFERROR(INDEX('01_Cad_Pecas'!$I$2:$I$5000,MATCH($E2230,'01_Cad_Pecas'!$D$2:$D$5000,0)),IFERROR(INDEX('01_Cad_Pecas'!$I$2:$I$5000,MATCH(VALUE($E2230),'01_Cad_Pecas'!$D$2:$D$5000,0)),"")))</f>
        <v>0.2</v>
      </c>
      <c r="M2230" s="14">
        <f t="shared" si="278"/>
        <v>148.80000000000001</v>
      </c>
      <c r="N2230" s="14">
        <v>46210</v>
      </c>
      <c r="O2230" s="14">
        <v>704</v>
      </c>
      <c r="P2230" s="14"/>
      <c r="Q2230" s="14"/>
      <c r="R2230" s="14"/>
      <c r="S2230" s="14"/>
      <c r="T2230" s="14">
        <f t="shared" si="279"/>
        <v>1</v>
      </c>
      <c r="U2230" s="14" t="s">
        <v>36</v>
      </c>
      <c r="V2230" s="14"/>
      <c r="W2230" s="14"/>
      <c r="X2230" s="14"/>
      <c r="Y2230" s="14"/>
      <c r="Z2230" s="14"/>
      <c r="AA2230" s="11"/>
      <c r="AB2230" s="14" t="str">
        <f t="shared" si="280"/>
        <v>10224|58 FABRICAÇÃO EMBALAGEM</v>
      </c>
      <c r="AC2230" t="str">
        <f t="shared" si="281"/>
        <v>|10224|</v>
      </c>
      <c r="AD2230" t="str">
        <f t="shared" si="282"/>
        <v>58 FABRICAÇÃO EMBALAGEM</v>
      </c>
    </row>
    <row r="2231" spans="1:30" ht="24" customHeight="1" x14ac:dyDescent="0.35">
      <c r="A2231" s="35">
        <v>46210</v>
      </c>
      <c r="B2231" s="14" t="s">
        <v>3613</v>
      </c>
      <c r="C2231" s="14"/>
      <c r="D2231" s="14" t="s">
        <v>3056</v>
      </c>
      <c r="E2231" s="14" t="s">
        <v>3364</v>
      </c>
      <c r="F2231" s="14" t="s">
        <v>3140</v>
      </c>
      <c r="G2231" s="14" t="s">
        <v>3056</v>
      </c>
      <c r="H2231" s="14" t="s">
        <v>3056</v>
      </c>
      <c r="I2231" s="9" t="s">
        <v>3056</v>
      </c>
      <c r="J2231" s="9">
        <v>80</v>
      </c>
      <c r="K2231" s="14">
        <f>IF($E2231="","",IFERROR(INDEX('01_Cad_Pecas'!$H$2:$H$5000,MATCH($E2231,'01_Cad_Pecas'!$D$2:$D$5000,0)),IFERROR(INDEX('01_Cad_Pecas'!$H$2:$H$5000,MATCH(VALUE($E2231),'01_Cad_Pecas'!$D$2:$D$5000,0)),"")))</f>
        <v>8</v>
      </c>
      <c r="L2231" s="14">
        <f>IF($E2231="","",IFERROR(INDEX('01_Cad_Pecas'!$I$2:$I$5000,MATCH($E2231,'01_Cad_Pecas'!$D$2:$D$5000,0)),IFERROR(INDEX('01_Cad_Pecas'!$I$2:$I$5000,MATCH(VALUE($E2231),'01_Cad_Pecas'!$D$2:$D$5000,0)),"")))</f>
        <v>0.2</v>
      </c>
      <c r="M2231" s="14">
        <f t="shared" si="278"/>
        <v>24</v>
      </c>
      <c r="N2231" s="14">
        <v>46210</v>
      </c>
      <c r="O2231" s="14">
        <v>80</v>
      </c>
      <c r="P2231" s="14"/>
      <c r="Q2231" s="14"/>
      <c r="R2231" s="14"/>
      <c r="S2231" s="14"/>
      <c r="T2231" s="14">
        <f t="shared" si="279"/>
        <v>1</v>
      </c>
      <c r="U2231" s="14" t="s">
        <v>36</v>
      </c>
      <c r="V2231" s="14"/>
      <c r="W2231" s="14"/>
      <c r="X2231" s="14"/>
      <c r="Y2231" s="14"/>
      <c r="Z2231" s="14"/>
      <c r="AA2231" s="11"/>
      <c r="AB2231" s="14" t="str">
        <f t="shared" si="280"/>
        <v>10224|58 FABRICAÇÃO EMBALAGEM</v>
      </c>
      <c r="AC2231" t="str">
        <f t="shared" si="281"/>
        <v>|10224|</v>
      </c>
      <c r="AD2231" t="str">
        <f t="shared" si="282"/>
        <v>58 FABRICAÇÃO EMBALAGEM</v>
      </c>
    </row>
    <row r="2232" spans="1:30" ht="24" customHeight="1" x14ac:dyDescent="0.35">
      <c r="A2232" s="35">
        <v>46210</v>
      </c>
      <c r="B2232" s="14" t="s">
        <v>3613</v>
      </c>
      <c r="C2232" s="14"/>
      <c r="D2232" s="14" t="s">
        <v>3056</v>
      </c>
      <c r="E2232" s="14" t="s">
        <v>3367</v>
      </c>
      <c r="F2232" s="14" t="s">
        <v>265</v>
      </c>
      <c r="G2232" s="14" t="s">
        <v>3056</v>
      </c>
      <c r="H2232" s="14" t="s">
        <v>3056</v>
      </c>
      <c r="I2232" s="9" t="s">
        <v>3056</v>
      </c>
      <c r="J2232" s="9">
        <v>265</v>
      </c>
      <c r="K2232" s="14">
        <f>IF($E2232="","",IFERROR(INDEX('01_Cad_Pecas'!$H$2:$H$5000,MATCH($E2232,'01_Cad_Pecas'!$D$2:$D$5000,0)),IFERROR(INDEX('01_Cad_Pecas'!$H$2:$H$5000,MATCH(VALUE($E2232),'01_Cad_Pecas'!$D$2:$D$5000,0)),"")))</f>
        <v>8</v>
      </c>
      <c r="L2232" s="14">
        <f>IF($E2232="","",IFERROR(INDEX('01_Cad_Pecas'!$I$2:$I$5000,MATCH($E2232,'01_Cad_Pecas'!$D$2:$D$5000,0)),IFERROR(INDEX('01_Cad_Pecas'!$I$2:$I$5000,MATCH(VALUE($E2232),'01_Cad_Pecas'!$D$2:$D$5000,0)),"")))</f>
        <v>0.2</v>
      </c>
      <c r="M2232" s="14">
        <f t="shared" si="278"/>
        <v>61</v>
      </c>
      <c r="N2232" s="14">
        <v>46210</v>
      </c>
      <c r="O2232" s="14">
        <v>265</v>
      </c>
      <c r="P2232" s="14"/>
      <c r="Q2232" s="14"/>
      <c r="R2232" s="14"/>
      <c r="S2232" s="14"/>
      <c r="T2232" s="14">
        <f t="shared" si="279"/>
        <v>1</v>
      </c>
      <c r="U2232" s="14" t="s">
        <v>36</v>
      </c>
      <c r="V2232" s="14"/>
      <c r="W2232" s="14"/>
      <c r="X2232" s="14"/>
      <c r="Y2232" s="14"/>
      <c r="Z2232" s="14"/>
      <c r="AA2232" s="11"/>
      <c r="AB2232" s="14" t="str">
        <f t="shared" si="280"/>
        <v>10224|58 FABRICAÇÃO EMBALAGEM</v>
      </c>
      <c r="AC2232" t="str">
        <f t="shared" si="281"/>
        <v>|10224|</v>
      </c>
      <c r="AD2232" t="str">
        <f t="shared" si="282"/>
        <v>58 FABRICAÇÃO EMBALAGEM</v>
      </c>
    </row>
    <row r="2233" spans="1:30" ht="24" customHeight="1" x14ac:dyDescent="0.35">
      <c r="A2233" s="35">
        <v>46210</v>
      </c>
      <c r="B2233" s="14" t="s">
        <v>3613</v>
      </c>
      <c r="C2233" s="14"/>
      <c r="D2233" s="14" t="s">
        <v>3056</v>
      </c>
      <c r="E2233" s="14" t="s">
        <v>3368</v>
      </c>
      <c r="F2233" s="14" t="s">
        <v>3141</v>
      </c>
      <c r="G2233" s="14" t="s">
        <v>3056</v>
      </c>
      <c r="H2233" s="14" t="s">
        <v>3056</v>
      </c>
      <c r="I2233" s="9" t="s">
        <v>3056</v>
      </c>
      <c r="J2233" s="9">
        <v>265</v>
      </c>
      <c r="K2233" s="14">
        <f>IF($E2233="","",IFERROR(INDEX('01_Cad_Pecas'!$H$2:$H$5000,MATCH($E2233,'01_Cad_Pecas'!$D$2:$D$5000,0)),IFERROR(INDEX('01_Cad_Pecas'!$H$2:$H$5000,MATCH(VALUE($E2233),'01_Cad_Pecas'!$D$2:$D$5000,0)),"")))</f>
        <v>8</v>
      </c>
      <c r="L2233" s="14">
        <f>IF($E2233="","",IFERROR(INDEX('01_Cad_Pecas'!$I$2:$I$5000,MATCH($E2233,'01_Cad_Pecas'!$D$2:$D$5000,0)),IFERROR(INDEX('01_Cad_Pecas'!$I$2:$I$5000,MATCH(VALUE($E2233),'01_Cad_Pecas'!$D$2:$D$5000,0)),"")))</f>
        <v>0.2</v>
      </c>
      <c r="M2233" s="14">
        <f t="shared" si="278"/>
        <v>61</v>
      </c>
      <c r="N2233" s="14">
        <v>46210</v>
      </c>
      <c r="O2233" s="14">
        <v>265</v>
      </c>
      <c r="P2233" s="14"/>
      <c r="Q2233" s="14"/>
      <c r="R2233" s="14"/>
      <c r="S2233" s="14"/>
      <c r="T2233" s="14">
        <f t="shared" si="279"/>
        <v>1</v>
      </c>
      <c r="U2233" s="14" t="s">
        <v>36</v>
      </c>
      <c r="V2233" s="14"/>
      <c r="W2233" s="14"/>
      <c r="X2233" s="14"/>
      <c r="Y2233" s="14"/>
      <c r="Z2233" s="14"/>
      <c r="AA2233" s="11"/>
      <c r="AB2233" s="14" t="str">
        <f t="shared" si="280"/>
        <v>10224|58 FABRICAÇÃO EMBALAGEM</v>
      </c>
      <c r="AC2233" t="str">
        <f t="shared" si="281"/>
        <v>|10224|</v>
      </c>
      <c r="AD2233" t="str">
        <f t="shared" si="282"/>
        <v>58 FABRICAÇÃO EMBALAGEM</v>
      </c>
    </row>
    <row r="2234" spans="1:30" ht="24" customHeight="1" x14ac:dyDescent="0.35">
      <c r="A2234" s="35">
        <v>46206</v>
      </c>
      <c r="B2234" s="14" t="s">
        <v>3610</v>
      </c>
      <c r="C2234" s="14"/>
      <c r="D2234" s="14" t="s">
        <v>3614</v>
      </c>
      <c r="E2234" s="14" t="s">
        <v>3553</v>
      </c>
      <c r="F2234" s="14" t="s">
        <v>3159</v>
      </c>
      <c r="G2234" s="14" t="s">
        <v>3614</v>
      </c>
      <c r="H2234" s="14" t="s">
        <v>3614</v>
      </c>
      <c r="I2234" s="9" t="s">
        <v>3614</v>
      </c>
      <c r="J2234" s="9">
        <v>200</v>
      </c>
      <c r="K2234" s="14">
        <f>IF($E2234="","",IFERROR(INDEX('01_Cad_Pecas'!$H$2:$H$5000,MATCH($E2234,'01_Cad_Pecas'!$D$2:$D$5000,0)),IFERROR(INDEX('01_Cad_Pecas'!$H$2:$H$5000,MATCH(VALUE($E2234),'01_Cad_Pecas'!$D$2:$D$5000,0)),"")))</f>
        <v>7</v>
      </c>
      <c r="L2234" s="14">
        <f>IF($E2234="","",IFERROR(INDEX('01_Cad_Pecas'!$I$2:$I$5000,MATCH($E2234,'01_Cad_Pecas'!$D$2:$D$5000,0)),IFERROR(INDEX('01_Cad_Pecas'!$I$2:$I$5000,MATCH(VALUE($E2234),'01_Cad_Pecas'!$D$2:$D$5000,0)),"")))</f>
        <v>0.81</v>
      </c>
      <c r="M2234" s="14">
        <f t="shared" si="278"/>
        <v>169</v>
      </c>
      <c r="N2234" s="14">
        <v>46206</v>
      </c>
      <c r="O2234" s="9">
        <v>200</v>
      </c>
      <c r="P2234" s="14"/>
      <c r="Q2234" s="14"/>
      <c r="R2234" s="14"/>
      <c r="S2234" s="14"/>
      <c r="T2234" s="14"/>
      <c r="U2234" s="14"/>
      <c r="V2234" s="14"/>
      <c r="W2234" s="14"/>
      <c r="X2234" s="14"/>
      <c r="Y2234" s="14"/>
      <c r="Z2234" s="14"/>
      <c r="AA2234" s="11"/>
      <c r="AB2234" s="14" t="str">
        <f t="shared" si="280"/>
        <v>10211,10212|47 CNC</v>
      </c>
      <c r="AC2234" t="str">
        <f t="shared" si="281"/>
        <v>|10211|10212|</v>
      </c>
      <c r="AD2234" t="str">
        <f t="shared" si="282"/>
        <v>47 CNC</v>
      </c>
    </row>
    <row r="2235" spans="1:30" ht="24" customHeight="1" x14ac:dyDescent="0.35">
      <c r="A2235" s="35">
        <v>46206</v>
      </c>
      <c r="B2235" s="14" t="s">
        <v>3610</v>
      </c>
      <c r="C2235" s="14"/>
      <c r="D2235" s="14" t="s">
        <v>3614</v>
      </c>
      <c r="E2235" s="14" t="s">
        <v>3429</v>
      </c>
      <c r="F2235" s="14" t="s">
        <v>2740</v>
      </c>
      <c r="G2235" s="14" t="s">
        <v>3614</v>
      </c>
      <c r="H2235" s="14" t="s">
        <v>3614</v>
      </c>
      <c r="I2235" s="9" t="s">
        <v>3614</v>
      </c>
      <c r="J2235" s="9">
        <v>45</v>
      </c>
      <c r="K2235" s="14">
        <f>IF($E2235="","",IFERROR(INDEX('01_Cad_Pecas'!$H$2:$H$5000,MATCH($E2235,'01_Cad_Pecas'!$D$2:$D$5000,0)),IFERROR(INDEX('01_Cad_Pecas'!$H$2:$H$5000,MATCH(VALUE($E2235),'01_Cad_Pecas'!$D$2:$D$5000,0)),"")))</f>
        <v>7</v>
      </c>
      <c r="L2235" s="14">
        <f>IF($E2235="","",IFERROR(INDEX('01_Cad_Pecas'!$I$2:$I$5000,MATCH($E2235,'01_Cad_Pecas'!$D$2:$D$5000,0)),IFERROR(INDEX('01_Cad_Pecas'!$I$2:$I$5000,MATCH(VALUE($E2235),'01_Cad_Pecas'!$D$2:$D$5000,0)),"")))</f>
        <v>0.81</v>
      </c>
      <c r="M2235" s="14">
        <f t="shared" si="278"/>
        <v>43.45</v>
      </c>
      <c r="N2235" s="14">
        <v>46206</v>
      </c>
      <c r="O2235" s="9">
        <v>45</v>
      </c>
      <c r="P2235" s="14"/>
      <c r="Q2235" s="14"/>
      <c r="R2235" s="14"/>
      <c r="S2235" s="14"/>
      <c r="T2235" s="14"/>
      <c r="U2235" s="14"/>
      <c r="V2235" s="14"/>
      <c r="W2235" s="14"/>
      <c r="X2235" s="14"/>
      <c r="Y2235" s="14"/>
      <c r="Z2235" s="14"/>
      <c r="AA2235" s="11"/>
      <c r="AB2235" s="14" t="str">
        <f t="shared" si="280"/>
        <v>10211,10212|47 CNC</v>
      </c>
      <c r="AC2235" t="str">
        <f t="shared" si="281"/>
        <v>|10211|10212|</v>
      </c>
      <c r="AD2235" t="str">
        <f t="shared" si="282"/>
        <v>47 CNC</v>
      </c>
    </row>
    <row r="2236" spans="1:30" ht="24" customHeight="1" x14ac:dyDescent="0.35">
      <c r="A2236" s="35">
        <v>46206</v>
      </c>
      <c r="B2236" s="14" t="s">
        <v>3610</v>
      </c>
      <c r="C2236" s="14"/>
      <c r="D2236" s="14" t="s">
        <v>3614</v>
      </c>
      <c r="E2236" s="14" t="s">
        <v>3430</v>
      </c>
      <c r="F2236" s="14" t="s">
        <v>2741</v>
      </c>
      <c r="G2236" s="14" t="s">
        <v>3614</v>
      </c>
      <c r="H2236" s="14" t="s">
        <v>3614</v>
      </c>
      <c r="I2236" s="9" t="s">
        <v>3614</v>
      </c>
      <c r="J2236" s="9">
        <v>45</v>
      </c>
      <c r="K2236" s="14">
        <f>IF($E2236="","",IFERROR(INDEX('01_Cad_Pecas'!$H$2:$H$5000,MATCH($E2236,'01_Cad_Pecas'!$D$2:$D$5000,0)),IFERROR(INDEX('01_Cad_Pecas'!$H$2:$H$5000,MATCH(VALUE($E2236),'01_Cad_Pecas'!$D$2:$D$5000,0)),"")))</f>
        <v>7</v>
      </c>
      <c r="L2236" s="14">
        <f>IF($E2236="","",IFERROR(INDEX('01_Cad_Pecas'!$I$2:$I$5000,MATCH($E2236,'01_Cad_Pecas'!$D$2:$D$5000,0)),IFERROR(INDEX('01_Cad_Pecas'!$I$2:$I$5000,MATCH(VALUE($E2236),'01_Cad_Pecas'!$D$2:$D$5000,0)),"")))</f>
        <v>0.81</v>
      </c>
      <c r="M2236" s="14">
        <f t="shared" si="278"/>
        <v>43.45</v>
      </c>
      <c r="N2236" s="14">
        <v>46209</v>
      </c>
      <c r="O2236" s="14">
        <v>45</v>
      </c>
      <c r="P2236" s="14"/>
      <c r="Q2236" s="14"/>
      <c r="R2236" s="14"/>
      <c r="S2236" s="14"/>
      <c r="T2236" s="14">
        <f t="shared" ref="T2236:T2278" si="283">IF(OR($J2236="",$O2236=""),"",$O2236/$J2236)</f>
        <v>1</v>
      </c>
      <c r="U2236" s="14" t="s">
        <v>36</v>
      </c>
      <c r="V2236" s="14"/>
      <c r="W2236" s="14"/>
      <c r="X2236" s="14"/>
      <c r="Y2236" s="14"/>
      <c r="Z2236" s="14"/>
      <c r="AA2236" s="11"/>
      <c r="AB2236" s="14" t="str">
        <f t="shared" si="280"/>
        <v>10211,10212|47 CNC</v>
      </c>
      <c r="AC2236" t="str">
        <f t="shared" si="281"/>
        <v>|10211|10212|</v>
      </c>
      <c r="AD2236" t="str">
        <f t="shared" si="282"/>
        <v>47 CNC</v>
      </c>
    </row>
    <row r="2237" spans="1:30" ht="24" customHeight="1" x14ac:dyDescent="0.35">
      <c r="A2237" s="35">
        <v>46207</v>
      </c>
      <c r="B2237" s="14" t="s">
        <v>3615</v>
      </c>
      <c r="C2237" s="14"/>
      <c r="D2237" s="14" t="s">
        <v>3614</v>
      </c>
      <c r="E2237" s="14" t="s">
        <v>3586</v>
      </c>
      <c r="F2237" s="14" t="s">
        <v>2157</v>
      </c>
      <c r="G2237" s="14" t="s">
        <v>3614</v>
      </c>
      <c r="H2237" s="14" t="s">
        <v>3614</v>
      </c>
      <c r="I2237" s="9" t="s">
        <v>3614</v>
      </c>
      <c r="J2237" s="9">
        <v>10</v>
      </c>
      <c r="K2237" s="14">
        <f>IF($E2237="","",IFERROR(INDEX('01_Cad_Pecas'!$H$2:$H$5000,MATCH($E2237,'01_Cad_Pecas'!$D$2:$D$5000,0)),IFERROR(INDEX('01_Cad_Pecas'!$H$2:$H$5000,MATCH(VALUE($E2237),'01_Cad_Pecas'!$D$2:$D$5000,0)),"")))</f>
        <v>7</v>
      </c>
      <c r="L2237" s="14">
        <f>IF($E2237="","",IFERROR(INDEX('01_Cad_Pecas'!$I$2:$I$5000,MATCH($E2237,'01_Cad_Pecas'!$D$2:$D$5000,0)),IFERROR(INDEX('01_Cad_Pecas'!$I$2:$I$5000,MATCH(VALUE($E2237),'01_Cad_Pecas'!$D$2:$D$5000,0)),"")))</f>
        <v>0.81</v>
      </c>
      <c r="M2237" s="14">
        <f t="shared" si="278"/>
        <v>15.100000000000001</v>
      </c>
      <c r="N2237" s="14">
        <v>46209</v>
      </c>
      <c r="O2237" s="14">
        <v>10</v>
      </c>
      <c r="P2237" s="14"/>
      <c r="Q2237" s="14"/>
      <c r="R2237" s="14"/>
      <c r="S2237" s="14"/>
      <c r="T2237" s="14">
        <f t="shared" si="283"/>
        <v>1</v>
      </c>
      <c r="U2237" s="14" t="s">
        <v>36</v>
      </c>
      <c r="V2237" s="14"/>
      <c r="W2237" s="14"/>
      <c r="X2237" s="14"/>
      <c r="Y2237" s="14"/>
      <c r="Z2237" s="14"/>
      <c r="AA2237" s="11"/>
      <c r="AB2237" s="14" t="str">
        <f t="shared" si="280"/>
        <v>10224,10188|47 CNC</v>
      </c>
      <c r="AC2237" t="str">
        <f t="shared" si="281"/>
        <v>|10224|10188|</v>
      </c>
      <c r="AD2237" t="str">
        <f t="shared" si="282"/>
        <v>47 CNC</v>
      </c>
    </row>
    <row r="2238" spans="1:30" ht="24" customHeight="1" x14ac:dyDescent="0.35">
      <c r="A2238" s="35">
        <v>46207</v>
      </c>
      <c r="B2238" s="14" t="s">
        <v>3615</v>
      </c>
      <c r="C2238" s="14"/>
      <c r="D2238" s="14" t="s">
        <v>3614</v>
      </c>
      <c r="E2238" s="14" t="s">
        <v>3553</v>
      </c>
      <c r="F2238" s="14" t="s">
        <v>3159</v>
      </c>
      <c r="G2238" s="14" t="s">
        <v>3614</v>
      </c>
      <c r="H2238" s="14" t="s">
        <v>3614</v>
      </c>
      <c r="I2238" s="9" t="s">
        <v>3614</v>
      </c>
      <c r="J2238" s="9">
        <v>530</v>
      </c>
      <c r="K2238" s="14">
        <f>IF($E2238="","",IFERROR(INDEX('01_Cad_Pecas'!$H$2:$H$5000,MATCH($E2238,'01_Cad_Pecas'!$D$2:$D$5000,0)),IFERROR(INDEX('01_Cad_Pecas'!$H$2:$H$5000,MATCH(VALUE($E2238),'01_Cad_Pecas'!$D$2:$D$5000,0)),"")))</f>
        <v>7</v>
      </c>
      <c r="L2238" s="14">
        <f>IF($E2238="","",IFERROR(INDEX('01_Cad_Pecas'!$I$2:$I$5000,MATCH($E2238,'01_Cad_Pecas'!$D$2:$D$5000,0)),IFERROR(INDEX('01_Cad_Pecas'!$I$2:$I$5000,MATCH(VALUE($E2238),'01_Cad_Pecas'!$D$2:$D$5000,0)),"")))</f>
        <v>0.81</v>
      </c>
      <c r="M2238" s="14">
        <f t="shared" si="278"/>
        <v>436.3</v>
      </c>
      <c r="N2238" s="14">
        <v>46209</v>
      </c>
      <c r="O2238" s="14">
        <v>530</v>
      </c>
      <c r="P2238" s="14"/>
      <c r="Q2238" s="14"/>
      <c r="R2238" s="14"/>
      <c r="S2238" s="14"/>
      <c r="T2238" s="14">
        <f t="shared" si="283"/>
        <v>1</v>
      </c>
      <c r="U2238" s="14" t="s">
        <v>36</v>
      </c>
      <c r="V2238" s="14"/>
      <c r="W2238" s="14"/>
      <c r="X2238" s="14"/>
      <c r="Y2238" s="14"/>
      <c r="Z2238" s="14"/>
      <c r="AA2238" s="11"/>
      <c r="AB2238" s="14" t="str">
        <f t="shared" si="280"/>
        <v>10224,10188|47 CNC</v>
      </c>
      <c r="AC2238" t="str">
        <f t="shared" si="281"/>
        <v>|10224|10188|</v>
      </c>
      <c r="AD2238" t="str">
        <f t="shared" si="282"/>
        <v>47 CNC</v>
      </c>
    </row>
    <row r="2239" spans="1:30" ht="24" customHeight="1" x14ac:dyDescent="0.35">
      <c r="A2239" s="35">
        <v>46210</v>
      </c>
      <c r="B2239" s="14" t="s">
        <v>3610</v>
      </c>
      <c r="C2239" s="14"/>
      <c r="D2239" s="14" t="s">
        <v>3060</v>
      </c>
      <c r="E2239" s="14" t="s">
        <v>3407</v>
      </c>
      <c r="F2239" s="14" t="s">
        <v>3204</v>
      </c>
      <c r="G2239" s="14" t="s">
        <v>3060</v>
      </c>
      <c r="H2239" s="14" t="s">
        <v>3060</v>
      </c>
      <c r="I2239" s="9" t="s">
        <v>3060</v>
      </c>
      <c r="J2239" s="9">
        <v>360</v>
      </c>
      <c r="K2239" s="14">
        <f>IF($E2239="","",IFERROR(INDEX('01_Cad_Pecas'!$H$2:$H$5000,MATCH($E2239,'01_Cad_Pecas'!$D$2:$D$5000,0)),IFERROR(INDEX('01_Cad_Pecas'!$H$2:$H$5000,MATCH(VALUE($E2239),'01_Cad_Pecas'!$D$2:$D$5000,0)),"")))</f>
        <v>3</v>
      </c>
      <c r="L2239" s="14">
        <f>IF($E2239="","",IFERROR(INDEX('01_Cad_Pecas'!$I$2:$I$5000,MATCH($E2239,'01_Cad_Pecas'!$D$2:$D$5000,0)),IFERROR(INDEX('01_Cad_Pecas'!$I$2:$I$5000,MATCH(VALUE($E2239),'01_Cad_Pecas'!$D$2:$D$5000,0)),"")))</f>
        <v>6.7799999999999999E-2</v>
      </c>
      <c r="M2239" s="14">
        <f t="shared" si="278"/>
        <v>27.408000000000001</v>
      </c>
      <c r="N2239" s="14">
        <v>46210</v>
      </c>
      <c r="O2239" s="14">
        <v>360</v>
      </c>
      <c r="P2239" s="14"/>
      <c r="Q2239" s="14"/>
      <c r="R2239" s="14"/>
      <c r="S2239" s="14"/>
      <c r="T2239" s="14">
        <f t="shared" si="283"/>
        <v>1</v>
      </c>
      <c r="U2239" s="14" t="s">
        <v>36</v>
      </c>
      <c r="V2239" s="14"/>
      <c r="W2239" s="14"/>
      <c r="X2239" s="14"/>
      <c r="Y2239" s="14"/>
      <c r="Z2239" s="14"/>
      <c r="AA2239" s="11"/>
      <c r="AB2239" s="14" t="str">
        <f t="shared" si="280"/>
        <v>10211,10212|9 COLADEIRAS</v>
      </c>
      <c r="AC2239" t="str">
        <f t="shared" si="281"/>
        <v>|10211|10212|</v>
      </c>
      <c r="AD2239" t="str">
        <f t="shared" si="282"/>
        <v>9 COLADEIRAS</v>
      </c>
    </row>
    <row r="2240" spans="1:30" ht="24" customHeight="1" x14ac:dyDescent="0.35">
      <c r="A2240" s="35">
        <v>46210</v>
      </c>
      <c r="B2240" s="14" t="s">
        <v>3610</v>
      </c>
      <c r="C2240" s="14"/>
      <c r="D2240" s="14" t="s">
        <v>3060</v>
      </c>
      <c r="E2240" s="14" t="s">
        <v>3458</v>
      </c>
      <c r="F2240" s="14" t="s">
        <v>1619</v>
      </c>
      <c r="G2240" s="14" t="s">
        <v>3060</v>
      </c>
      <c r="H2240" s="14" t="s">
        <v>3060</v>
      </c>
      <c r="I2240" s="9" t="s">
        <v>3060</v>
      </c>
      <c r="J2240" s="9">
        <v>50</v>
      </c>
      <c r="K2240" s="14">
        <f>IF($E2240="","",IFERROR(INDEX('01_Cad_Pecas'!$H$2:$H$5000,MATCH($E2240,'01_Cad_Pecas'!$D$2:$D$5000,0)),IFERROR(INDEX('01_Cad_Pecas'!$H$2:$H$5000,MATCH(VALUE($E2240),'01_Cad_Pecas'!$D$2:$D$5000,0)),"")))</f>
        <v>3</v>
      </c>
      <c r="L2240" s="14">
        <f>IF($E2240="","",IFERROR(INDEX('01_Cad_Pecas'!$I$2:$I$5000,MATCH($E2240,'01_Cad_Pecas'!$D$2:$D$5000,0)),IFERROR(INDEX('01_Cad_Pecas'!$I$2:$I$5000,MATCH(VALUE($E2240),'01_Cad_Pecas'!$D$2:$D$5000,0)),"")))</f>
        <v>6.7799999999999999E-2</v>
      </c>
      <c r="M2240" s="14">
        <f t="shared" si="278"/>
        <v>6.3900000000000006</v>
      </c>
      <c r="N2240" s="14">
        <v>46210</v>
      </c>
      <c r="O2240" s="14">
        <v>50</v>
      </c>
      <c r="P2240" s="14"/>
      <c r="Q2240" s="14"/>
      <c r="R2240" s="14"/>
      <c r="S2240" s="14"/>
      <c r="T2240" s="14">
        <f t="shared" si="283"/>
        <v>1</v>
      </c>
      <c r="U2240" s="14" t="s">
        <v>36</v>
      </c>
      <c r="V2240" s="14"/>
      <c r="W2240" s="14"/>
      <c r="X2240" s="14"/>
      <c r="Y2240" s="14"/>
      <c r="Z2240" s="14"/>
      <c r="AA2240" s="11"/>
      <c r="AB2240" s="14" t="str">
        <f t="shared" si="280"/>
        <v>10211,10212|9 COLADEIRAS</v>
      </c>
      <c r="AC2240" t="str">
        <f t="shared" si="281"/>
        <v>|10211|10212|</v>
      </c>
      <c r="AD2240" t="str">
        <f t="shared" si="282"/>
        <v>9 COLADEIRAS</v>
      </c>
    </row>
    <row r="2241" spans="1:30" ht="24" customHeight="1" x14ac:dyDescent="0.35">
      <c r="A2241" s="35">
        <v>46210</v>
      </c>
      <c r="B2241" s="14" t="s">
        <v>3610</v>
      </c>
      <c r="C2241" s="14"/>
      <c r="D2241" s="14" t="s">
        <v>3060</v>
      </c>
      <c r="E2241" s="14" t="s">
        <v>3459</v>
      </c>
      <c r="F2241" s="14" t="s">
        <v>3460</v>
      </c>
      <c r="G2241" s="14" t="s">
        <v>3060</v>
      </c>
      <c r="H2241" s="14" t="s">
        <v>3060</v>
      </c>
      <c r="I2241" s="9" t="s">
        <v>3060</v>
      </c>
      <c r="J2241" s="9">
        <v>50</v>
      </c>
      <c r="K2241" s="14">
        <f>IF($E2241="","",IFERROR(INDEX('01_Cad_Pecas'!$H$2:$H$5000,MATCH($E2241,'01_Cad_Pecas'!$D$2:$D$5000,0)),IFERROR(INDEX('01_Cad_Pecas'!$H$2:$H$5000,MATCH(VALUE($E2241),'01_Cad_Pecas'!$D$2:$D$5000,0)),"")))</f>
        <v>3</v>
      </c>
      <c r="L2241" s="14">
        <f>IF($E2241="","",IFERROR(INDEX('01_Cad_Pecas'!$I$2:$I$5000,MATCH($E2241,'01_Cad_Pecas'!$D$2:$D$5000,0)),IFERROR(INDEX('01_Cad_Pecas'!$I$2:$I$5000,MATCH(VALUE($E2241),'01_Cad_Pecas'!$D$2:$D$5000,0)),"")))</f>
        <v>6.7799999999999999E-2</v>
      </c>
      <c r="M2241" s="14">
        <f t="shared" si="278"/>
        <v>6.3900000000000006</v>
      </c>
      <c r="N2241" s="14">
        <v>46210</v>
      </c>
      <c r="O2241" s="14">
        <v>50</v>
      </c>
      <c r="P2241" s="14"/>
      <c r="Q2241" s="14"/>
      <c r="R2241" s="14"/>
      <c r="S2241" s="14"/>
      <c r="T2241" s="14">
        <f t="shared" si="283"/>
        <v>1</v>
      </c>
      <c r="U2241" s="14" t="s">
        <v>36</v>
      </c>
      <c r="V2241" s="14"/>
      <c r="W2241" s="14"/>
      <c r="X2241" s="14"/>
      <c r="Y2241" s="14"/>
      <c r="Z2241" s="14"/>
      <c r="AA2241" s="11"/>
      <c r="AB2241" s="14" t="str">
        <f t="shared" si="280"/>
        <v>10211,10212|9 COLADEIRAS</v>
      </c>
      <c r="AC2241" t="str">
        <f t="shared" si="281"/>
        <v>|10211|10212|</v>
      </c>
      <c r="AD2241" t="str">
        <f t="shared" si="282"/>
        <v>9 COLADEIRAS</v>
      </c>
    </row>
    <row r="2242" spans="1:30" ht="24" customHeight="1" x14ac:dyDescent="0.35">
      <c r="A2242" s="35">
        <v>46210</v>
      </c>
      <c r="B2242" s="14" t="s">
        <v>3610</v>
      </c>
      <c r="C2242" s="14"/>
      <c r="D2242" s="14" t="s">
        <v>3060</v>
      </c>
      <c r="E2242" s="14" t="s">
        <v>3461</v>
      </c>
      <c r="F2242" s="14" t="s">
        <v>3462</v>
      </c>
      <c r="G2242" s="14" t="s">
        <v>3060</v>
      </c>
      <c r="H2242" s="14" t="s">
        <v>3060</v>
      </c>
      <c r="I2242" s="9" t="s">
        <v>3060</v>
      </c>
      <c r="J2242" s="9">
        <v>50</v>
      </c>
      <c r="K2242" s="14">
        <f>IF($E2242="","",IFERROR(INDEX('01_Cad_Pecas'!$H$2:$H$5000,MATCH($E2242,'01_Cad_Pecas'!$D$2:$D$5000,0)),IFERROR(INDEX('01_Cad_Pecas'!$H$2:$H$5000,MATCH(VALUE($E2242),'01_Cad_Pecas'!$D$2:$D$5000,0)),"")))</f>
        <v>3</v>
      </c>
      <c r="L2242" s="14">
        <f>IF($E2242="","",IFERROR(INDEX('01_Cad_Pecas'!$I$2:$I$5000,MATCH($E2242,'01_Cad_Pecas'!$D$2:$D$5000,0)),IFERROR(INDEX('01_Cad_Pecas'!$I$2:$I$5000,MATCH(VALUE($E2242),'01_Cad_Pecas'!$D$2:$D$5000,0)),"")))</f>
        <v>6.7799999999999999E-2</v>
      </c>
      <c r="M2242" s="14">
        <f t="shared" si="278"/>
        <v>6.3900000000000006</v>
      </c>
      <c r="N2242" s="14">
        <v>46210</v>
      </c>
      <c r="O2242" s="14">
        <v>50</v>
      </c>
      <c r="P2242" s="14"/>
      <c r="Q2242" s="14"/>
      <c r="R2242" s="14"/>
      <c r="S2242" s="14"/>
      <c r="T2242" s="14">
        <f t="shared" si="283"/>
        <v>1</v>
      </c>
      <c r="U2242" s="14" t="s">
        <v>36</v>
      </c>
      <c r="V2242" s="14"/>
      <c r="W2242" s="14"/>
      <c r="X2242" s="14"/>
      <c r="Y2242" s="14"/>
      <c r="Z2242" s="14"/>
      <c r="AA2242" s="11"/>
      <c r="AB2242" s="14" t="str">
        <f t="shared" si="280"/>
        <v>10211,10212|9 COLADEIRAS</v>
      </c>
      <c r="AC2242" t="str">
        <f t="shared" si="281"/>
        <v>|10211|10212|</v>
      </c>
      <c r="AD2242" t="str">
        <f t="shared" si="282"/>
        <v>9 COLADEIRAS</v>
      </c>
    </row>
    <row r="2243" spans="1:30" ht="24" customHeight="1" x14ac:dyDescent="0.35">
      <c r="A2243" s="35">
        <v>46210</v>
      </c>
      <c r="B2243" s="14" t="s">
        <v>3610</v>
      </c>
      <c r="C2243" s="14"/>
      <c r="D2243" s="14" t="s">
        <v>3060</v>
      </c>
      <c r="E2243" s="14" t="s">
        <v>3463</v>
      </c>
      <c r="F2243" s="14" t="s">
        <v>3464</v>
      </c>
      <c r="G2243" s="14" t="s">
        <v>3060</v>
      </c>
      <c r="H2243" s="14" t="s">
        <v>3060</v>
      </c>
      <c r="I2243" s="9" t="s">
        <v>3060</v>
      </c>
      <c r="J2243" s="9">
        <v>50</v>
      </c>
      <c r="K2243" s="14">
        <f>IF($E2243="","",IFERROR(INDEX('01_Cad_Pecas'!$H$2:$H$5000,MATCH($E2243,'01_Cad_Pecas'!$D$2:$D$5000,0)),IFERROR(INDEX('01_Cad_Pecas'!$H$2:$H$5000,MATCH(VALUE($E2243),'01_Cad_Pecas'!$D$2:$D$5000,0)),"")))</f>
        <v>3</v>
      </c>
      <c r="L2243" s="14">
        <f>IF($E2243="","",IFERROR(INDEX('01_Cad_Pecas'!$I$2:$I$5000,MATCH($E2243,'01_Cad_Pecas'!$D$2:$D$5000,0)),IFERROR(INDEX('01_Cad_Pecas'!$I$2:$I$5000,MATCH(VALUE($E2243),'01_Cad_Pecas'!$D$2:$D$5000,0)),"")))</f>
        <v>6.7799999999999999E-2</v>
      </c>
      <c r="M2243" s="14">
        <f t="shared" si="278"/>
        <v>6.3900000000000006</v>
      </c>
      <c r="N2243" s="14">
        <v>46210</v>
      </c>
      <c r="O2243" s="14">
        <v>50</v>
      </c>
      <c r="P2243" s="14"/>
      <c r="Q2243" s="14"/>
      <c r="R2243" s="14"/>
      <c r="S2243" s="14"/>
      <c r="T2243" s="14">
        <f t="shared" si="283"/>
        <v>1</v>
      </c>
      <c r="U2243" s="14" t="s">
        <v>36</v>
      </c>
      <c r="V2243" s="14"/>
      <c r="W2243" s="14"/>
      <c r="X2243" s="14"/>
      <c r="Y2243" s="14"/>
      <c r="Z2243" s="14"/>
      <c r="AA2243" s="11"/>
      <c r="AB2243" s="14" t="str">
        <f t="shared" si="280"/>
        <v>10211,10212|9 COLADEIRAS</v>
      </c>
      <c r="AC2243" t="str">
        <f t="shared" si="281"/>
        <v>|10211|10212|</v>
      </c>
      <c r="AD2243" t="str">
        <f t="shared" si="282"/>
        <v>9 COLADEIRAS</v>
      </c>
    </row>
    <row r="2244" spans="1:30" ht="24" customHeight="1" x14ac:dyDescent="0.35">
      <c r="A2244" s="35">
        <v>46210</v>
      </c>
      <c r="B2244" s="14" t="s">
        <v>3610</v>
      </c>
      <c r="C2244" s="14"/>
      <c r="D2244" s="14" t="s">
        <v>3060</v>
      </c>
      <c r="E2244" s="14" t="s">
        <v>3465</v>
      </c>
      <c r="F2244" s="14" t="s">
        <v>2931</v>
      </c>
      <c r="G2244" s="14" t="s">
        <v>3060</v>
      </c>
      <c r="H2244" s="14" t="s">
        <v>3060</v>
      </c>
      <c r="I2244" s="9" t="s">
        <v>3060</v>
      </c>
      <c r="J2244" s="9">
        <v>100</v>
      </c>
      <c r="K2244" s="14">
        <f>IF($E2244="","",IFERROR(INDEX('01_Cad_Pecas'!$H$2:$H$5000,MATCH($E2244,'01_Cad_Pecas'!$D$2:$D$5000,0)),IFERROR(INDEX('01_Cad_Pecas'!$H$2:$H$5000,MATCH(VALUE($E2244),'01_Cad_Pecas'!$D$2:$D$5000,0)),"")))</f>
        <v>3</v>
      </c>
      <c r="L2244" s="14">
        <f>IF($E2244="","",IFERROR(INDEX('01_Cad_Pecas'!$I$2:$I$5000,MATCH($E2244,'01_Cad_Pecas'!$D$2:$D$5000,0)),IFERROR(INDEX('01_Cad_Pecas'!$I$2:$I$5000,MATCH(VALUE($E2244),'01_Cad_Pecas'!$D$2:$D$5000,0)),"")))</f>
        <v>6.7799999999999999E-2</v>
      </c>
      <c r="M2244" s="14">
        <f t="shared" si="278"/>
        <v>9.7800000000000011</v>
      </c>
      <c r="N2244" s="14">
        <v>46210</v>
      </c>
      <c r="O2244" s="14">
        <v>100</v>
      </c>
      <c r="P2244" s="14"/>
      <c r="Q2244" s="14"/>
      <c r="R2244" s="14"/>
      <c r="S2244" s="14"/>
      <c r="T2244" s="14">
        <f t="shared" si="283"/>
        <v>1</v>
      </c>
      <c r="U2244" s="14" t="s">
        <v>36</v>
      </c>
      <c r="V2244" s="14"/>
      <c r="W2244" s="14"/>
      <c r="X2244" s="14"/>
      <c r="Y2244" s="14"/>
      <c r="Z2244" s="14"/>
      <c r="AA2244" s="11"/>
      <c r="AB2244" s="14" t="str">
        <f t="shared" si="280"/>
        <v>10211,10212|9 COLADEIRAS</v>
      </c>
      <c r="AC2244" t="str">
        <f t="shared" si="281"/>
        <v>|10211|10212|</v>
      </c>
      <c r="AD2244" t="str">
        <f t="shared" si="282"/>
        <v>9 COLADEIRAS</v>
      </c>
    </row>
    <row r="2245" spans="1:30" ht="24" customHeight="1" x14ac:dyDescent="0.35">
      <c r="A2245" s="35">
        <v>46210</v>
      </c>
      <c r="B2245" s="14" t="s">
        <v>3610</v>
      </c>
      <c r="C2245" s="14"/>
      <c r="D2245" s="14" t="s">
        <v>3060</v>
      </c>
      <c r="E2245" s="14" t="s">
        <v>3454</v>
      </c>
      <c r="F2245" s="14" t="s">
        <v>3194</v>
      </c>
      <c r="G2245" s="14" t="s">
        <v>3060</v>
      </c>
      <c r="H2245" s="14" t="s">
        <v>3060</v>
      </c>
      <c r="I2245" s="9" t="s">
        <v>3060</v>
      </c>
      <c r="J2245" s="9">
        <v>80</v>
      </c>
      <c r="K2245" s="14">
        <f>IF($E2245="","",IFERROR(INDEX('01_Cad_Pecas'!$H$2:$H$5000,MATCH($E2245,'01_Cad_Pecas'!$D$2:$D$5000,0)),IFERROR(INDEX('01_Cad_Pecas'!$H$2:$H$5000,MATCH(VALUE($E2245),'01_Cad_Pecas'!$D$2:$D$5000,0)),"")))</f>
        <v>1.1000000000000001</v>
      </c>
      <c r="L2245" s="14">
        <f>IF($E2245="","",IFERROR(INDEX('01_Cad_Pecas'!$I$2:$I$5000,MATCH($E2245,'01_Cad_Pecas'!$D$2:$D$5000,0)),IFERROR(INDEX('01_Cad_Pecas'!$I$2:$I$5000,MATCH(VALUE($E2245),'01_Cad_Pecas'!$D$2:$D$5000,0)),"")))</f>
        <v>9.375E-2</v>
      </c>
      <c r="M2245" s="14">
        <f t="shared" ref="M2245:M2308" si="284">IF(OR($J2245="",$L2245=""),"",IF($K2245="",0,$K2245)+$J2245*$L2245)</f>
        <v>8.6</v>
      </c>
      <c r="N2245" s="14">
        <v>46210</v>
      </c>
      <c r="O2245" s="14">
        <v>80</v>
      </c>
      <c r="P2245" s="14"/>
      <c r="Q2245" s="14"/>
      <c r="R2245" s="14"/>
      <c r="S2245" s="14"/>
      <c r="T2245" s="14">
        <f t="shared" si="283"/>
        <v>1</v>
      </c>
      <c r="U2245" s="14" t="s">
        <v>36</v>
      </c>
      <c r="V2245" s="14"/>
      <c r="W2245" s="14"/>
      <c r="X2245" s="14"/>
      <c r="Y2245" s="14"/>
      <c r="Z2245" s="14"/>
      <c r="AA2245" s="11"/>
      <c r="AB2245" s="14" t="str">
        <f t="shared" si="280"/>
        <v>10211,10212|9 COLADEIRAS</v>
      </c>
      <c r="AC2245" t="str">
        <f t="shared" si="281"/>
        <v>|10211|10212|</v>
      </c>
      <c r="AD2245" t="str">
        <f t="shared" si="282"/>
        <v>9 COLADEIRAS</v>
      </c>
    </row>
    <row r="2246" spans="1:30" ht="24" customHeight="1" x14ac:dyDescent="0.35">
      <c r="A2246" s="35">
        <v>46210</v>
      </c>
      <c r="B2246" s="14" t="s">
        <v>3610</v>
      </c>
      <c r="C2246" s="14"/>
      <c r="D2246" s="14" t="s">
        <v>3060</v>
      </c>
      <c r="E2246" s="14" t="s">
        <v>3455</v>
      </c>
      <c r="F2246" s="14" t="s">
        <v>3195</v>
      </c>
      <c r="G2246" s="14" t="s">
        <v>3060</v>
      </c>
      <c r="H2246" s="14" t="s">
        <v>3060</v>
      </c>
      <c r="I2246" s="9" t="s">
        <v>3060</v>
      </c>
      <c r="J2246" s="9">
        <v>80</v>
      </c>
      <c r="K2246" s="14">
        <f>IF($E2246="","",IFERROR(INDEX('01_Cad_Pecas'!$H$2:$H$5000,MATCH($E2246,'01_Cad_Pecas'!$D$2:$D$5000,0)),IFERROR(INDEX('01_Cad_Pecas'!$H$2:$H$5000,MATCH(VALUE($E2246),'01_Cad_Pecas'!$D$2:$D$5000,0)),"")))</f>
        <v>1.1000000000000001</v>
      </c>
      <c r="L2246" s="14">
        <f>IF($E2246="","",IFERROR(INDEX('01_Cad_Pecas'!$I$2:$I$5000,MATCH($E2246,'01_Cad_Pecas'!$D$2:$D$5000,0)),IFERROR(INDEX('01_Cad_Pecas'!$I$2:$I$5000,MATCH(VALUE($E2246),'01_Cad_Pecas'!$D$2:$D$5000,0)),"")))</f>
        <v>9.375E-2</v>
      </c>
      <c r="M2246" s="14">
        <f t="shared" si="284"/>
        <v>8.6</v>
      </c>
      <c r="N2246" s="14">
        <v>46210</v>
      </c>
      <c r="O2246" s="14">
        <v>80</v>
      </c>
      <c r="P2246" s="14"/>
      <c r="Q2246" s="14"/>
      <c r="R2246" s="14"/>
      <c r="S2246" s="14"/>
      <c r="T2246" s="14">
        <f t="shared" si="283"/>
        <v>1</v>
      </c>
      <c r="U2246" s="14" t="s">
        <v>36</v>
      </c>
      <c r="V2246" s="14"/>
      <c r="W2246" s="14"/>
      <c r="X2246" s="14"/>
      <c r="Y2246" s="14"/>
      <c r="Z2246" s="14"/>
      <c r="AA2246" s="11"/>
      <c r="AB2246" s="14" t="str">
        <f t="shared" si="280"/>
        <v>10211,10212|9 COLADEIRAS</v>
      </c>
      <c r="AC2246" t="str">
        <f t="shared" si="281"/>
        <v>|10211|10212|</v>
      </c>
      <c r="AD2246" t="str">
        <f t="shared" si="282"/>
        <v>9 COLADEIRAS</v>
      </c>
    </row>
    <row r="2247" spans="1:30" ht="24" customHeight="1" x14ac:dyDescent="0.35">
      <c r="A2247" s="35">
        <v>46210</v>
      </c>
      <c r="B2247" s="14" t="s">
        <v>3610</v>
      </c>
      <c r="C2247" s="14"/>
      <c r="D2247" s="14" t="s">
        <v>3060</v>
      </c>
      <c r="E2247" s="14" t="s">
        <v>3466</v>
      </c>
      <c r="F2247" s="14" t="s">
        <v>3467</v>
      </c>
      <c r="G2247" s="14" t="s">
        <v>3060</v>
      </c>
      <c r="H2247" s="14" t="s">
        <v>3060</v>
      </c>
      <c r="I2247" s="9" t="s">
        <v>3060</v>
      </c>
      <c r="J2247" s="9">
        <v>50</v>
      </c>
      <c r="K2247" s="14">
        <f>IF($E2247="","",IFERROR(INDEX('01_Cad_Pecas'!$H$2:$H$5000,MATCH($E2247,'01_Cad_Pecas'!$D$2:$D$5000,0)),IFERROR(INDEX('01_Cad_Pecas'!$H$2:$H$5000,MATCH(VALUE($E2247),'01_Cad_Pecas'!$D$2:$D$5000,0)),"")))</f>
        <v>3</v>
      </c>
      <c r="L2247" s="14">
        <f>IF($E2247="","",IFERROR(INDEX('01_Cad_Pecas'!$I$2:$I$5000,MATCH($E2247,'01_Cad_Pecas'!$D$2:$D$5000,0)),IFERROR(INDEX('01_Cad_Pecas'!$I$2:$I$5000,MATCH(VALUE($E2247),'01_Cad_Pecas'!$D$2:$D$5000,0)),"")))</f>
        <v>6.7799999999999999E-2</v>
      </c>
      <c r="M2247" s="14">
        <f t="shared" si="284"/>
        <v>6.3900000000000006</v>
      </c>
      <c r="N2247" s="14">
        <v>46210</v>
      </c>
      <c r="O2247" s="14">
        <v>50</v>
      </c>
      <c r="P2247" s="14"/>
      <c r="Q2247" s="14"/>
      <c r="R2247" s="14"/>
      <c r="S2247" s="14"/>
      <c r="T2247" s="14">
        <f t="shared" si="283"/>
        <v>1</v>
      </c>
      <c r="U2247" s="14" t="s">
        <v>36</v>
      </c>
      <c r="V2247" s="14"/>
      <c r="W2247" s="14"/>
      <c r="X2247" s="14"/>
      <c r="Y2247" s="14"/>
      <c r="Z2247" s="14"/>
      <c r="AA2247" s="11"/>
      <c r="AB2247" s="14" t="str">
        <f t="shared" ref="AB2247:AB2310" si="285">B2247&amp;"|"&amp;I2247</f>
        <v>10211,10212|9 COLADEIRAS</v>
      </c>
      <c r="AC2247" t="str">
        <f t="shared" ref="AC2247:AC2310" si="286">IF($B2247="","","|"&amp;SUBSTITUTE(TRIM(SUBSTITUTE(SUBSTITUTE(SUBSTITUTE(SUBSTITUTE(SUBSTITUTE(SUBSTITUTE(SUBSTITUTE(SUBSTITUTE(SUBSTITUTE(SUBSTITUTE(SUBSTITUTE(SUBSTITUTE(SUBSTITUTE(SUBSTITUTE(TRIM($B2247&amp;""),CHAR(10)," "),CHAR(13)," "),"."," "),";"," "),","," "),"/"," "),"+"," "),"-"," "),"  "," "),"  "," "),"  "," "),"  "," "),"  "," "),"  "," "))," ","|")&amp;"|")</f>
        <v>|10211|10212|</v>
      </c>
      <c r="AD2247" t="str">
        <f t="shared" ref="AD2247:AD2310" si="287">TRIM($I2247&amp;"")</f>
        <v>9 COLADEIRAS</v>
      </c>
    </row>
    <row r="2248" spans="1:30" ht="24" customHeight="1" x14ac:dyDescent="0.35">
      <c r="A2248" s="35">
        <v>46210</v>
      </c>
      <c r="B2248" s="14" t="s">
        <v>3610</v>
      </c>
      <c r="C2248" s="14"/>
      <c r="D2248" s="14" t="s">
        <v>3060</v>
      </c>
      <c r="E2248" s="14" t="s">
        <v>3468</v>
      </c>
      <c r="F2248" s="14" t="s">
        <v>3469</v>
      </c>
      <c r="G2248" s="14" t="s">
        <v>3060</v>
      </c>
      <c r="H2248" s="14" t="s">
        <v>3060</v>
      </c>
      <c r="I2248" s="9" t="s">
        <v>3060</v>
      </c>
      <c r="J2248" s="9">
        <v>50</v>
      </c>
      <c r="K2248" s="14">
        <f>IF($E2248="","",IFERROR(INDEX('01_Cad_Pecas'!$H$2:$H$5000,MATCH($E2248,'01_Cad_Pecas'!$D$2:$D$5000,0)),IFERROR(INDEX('01_Cad_Pecas'!$H$2:$H$5000,MATCH(VALUE($E2248),'01_Cad_Pecas'!$D$2:$D$5000,0)),"")))</f>
        <v>3</v>
      </c>
      <c r="L2248" s="14">
        <f>IF($E2248="","",IFERROR(INDEX('01_Cad_Pecas'!$I$2:$I$5000,MATCH($E2248,'01_Cad_Pecas'!$D$2:$D$5000,0)),IFERROR(INDEX('01_Cad_Pecas'!$I$2:$I$5000,MATCH(VALUE($E2248),'01_Cad_Pecas'!$D$2:$D$5000,0)),"")))</f>
        <v>6.7799999999999999E-2</v>
      </c>
      <c r="M2248" s="14">
        <f t="shared" si="284"/>
        <v>6.3900000000000006</v>
      </c>
      <c r="N2248" s="14">
        <v>46210</v>
      </c>
      <c r="O2248" s="14">
        <v>50</v>
      </c>
      <c r="P2248" s="14"/>
      <c r="Q2248" s="14"/>
      <c r="R2248" s="14"/>
      <c r="S2248" s="14"/>
      <c r="T2248" s="14">
        <f t="shared" si="283"/>
        <v>1</v>
      </c>
      <c r="U2248" s="14" t="s">
        <v>36</v>
      </c>
      <c r="V2248" s="14"/>
      <c r="W2248" s="14"/>
      <c r="X2248" s="14"/>
      <c r="Y2248" s="14"/>
      <c r="Z2248" s="14"/>
      <c r="AA2248" s="11"/>
      <c r="AB2248" s="14" t="str">
        <f t="shared" si="285"/>
        <v>10211,10212|9 COLADEIRAS</v>
      </c>
      <c r="AC2248" t="str">
        <f t="shared" si="286"/>
        <v>|10211|10212|</v>
      </c>
      <c r="AD2248" t="str">
        <f t="shared" si="287"/>
        <v>9 COLADEIRAS</v>
      </c>
    </row>
    <row r="2249" spans="1:30" ht="24" customHeight="1" x14ac:dyDescent="0.35">
      <c r="A2249" s="35">
        <v>46210</v>
      </c>
      <c r="B2249" s="14" t="s">
        <v>3610</v>
      </c>
      <c r="C2249" s="14"/>
      <c r="D2249" s="14" t="s">
        <v>3060</v>
      </c>
      <c r="E2249" s="14" t="s">
        <v>3470</v>
      </c>
      <c r="F2249" s="14" t="s">
        <v>3471</v>
      </c>
      <c r="G2249" s="14" t="s">
        <v>3060</v>
      </c>
      <c r="H2249" s="14" t="s">
        <v>3060</v>
      </c>
      <c r="I2249" s="9" t="s">
        <v>3060</v>
      </c>
      <c r="J2249" s="9">
        <v>100</v>
      </c>
      <c r="K2249" s="14">
        <f>IF($E2249="","",IFERROR(INDEX('01_Cad_Pecas'!$H$2:$H$5000,MATCH($E2249,'01_Cad_Pecas'!$D$2:$D$5000,0)),IFERROR(INDEX('01_Cad_Pecas'!$H$2:$H$5000,MATCH(VALUE($E2249),'01_Cad_Pecas'!$D$2:$D$5000,0)),"")))</f>
        <v>3</v>
      </c>
      <c r="L2249" s="14">
        <f>IF($E2249="","",IFERROR(INDEX('01_Cad_Pecas'!$I$2:$I$5000,MATCH($E2249,'01_Cad_Pecas'!$D$2:$D$5000,0)),IFERROR(INDEX('01_Cad_Pecas'!$I$2:$I$5000,MATCH(VALUE($E2249),'01_Cad_Pecas'!$D$2:$D$5000,0)),"")))</f>
        <v>6.7799999999999999E-2</v>
      </c>
      <c r="M2249" s="14">
        <f t="shared" si="284"/>
        <v>9.7800000000000011</v>
      </c>
      <c r="N2249" s="14">
        <v>46210</v>
      </c>
      <c r="O2249" s="14">
        <v>100</v>
      </c>
      <c r="P2249" s="14"/>
      <c r="Q2249" s="14"/>
      <c r="R2249" s="14"/>
      <c r="S2249" s="14"/>
      <c r="T2249" s="14">
        <f t="shared" si="283"/>
        <v>1</v>
      </c>
      <c r="U2249" s="14" t="s">
        <v>36</v>
      </c>
      <c r="V2249" s="14"/>
      <c r="W2249" s="14"/>
      <c r="X2249" s="14"/>
      <c r="Y2249" s="14"/>
      <c r="Z2249" s="14"/>
      <c r="AA2249" s="11"/>
      <c r="AB2249" s="14" t="str">
        <f t="shared" si="285"/>
        <v>10211,10212|9 COLADEIRAS</v>
      </c>
      <c r="AC2249" t="str">
        <f t="shared" si="286"/>
        <v>|10211|10212|</v>
      </c>
      <c r="AD2249" t="str">
        <f t="shared" si="287"/>
        <v>9 COLADEIRAS</v>
      </c>
    </row>
    <row r="2250" spans="1:30" ht="24" customHeight="1" x14ac:dyDescent="0.35">
      <c r="A2250" s="35">
        <v>46210</v>
      </c>
      <c r="B2250" s="14" t="s">
        <v>3610</v>
      </c>
      <c r="C2250" s="14"/>
      <c r="D2250" s="14" t="s">
        <v>3060</v>
      </c>
      <c r="E2250" s="14" t="s">
        <v>3421</v>
      </c>
      <c r="F2250" s="14" t="s">
        <v>3196</v>
      </c>
      <c r="G2250" s="14" t="s">
        <v>3060</v>
      </c>
      <c r="H2250" s="14" t="s">
        <v>3060</v>
      </c>
      <c r="I2250" s="9" t="s">
        <v>3060</v>
      </c>
      <c r="J2250" s="9">
        <v>200</v>
      </c>
      <c r="K2250" s="14">
        <f>IF($E2250="","",IFERROR(INDEX('01_Cad_Pecas'!$H$2:$H$5000,MATCH($E2250,'01_Cad_Pecas'!$D$2:$D$5000,0)),IFERROR(INDEX('01_Cad_Pecas'!$H$2:$H$5000,MATCH(VALUE($E2250),'01_Cad_Pecas'!$D$2:$D$5000,0)),"")))</f>
        <v>1.1000000000000001</v>
      </c>
      <c r="L2250" s="14">
        <f>IF($E2250="","",IFERROR(INDEX('01_Cad_Pecas'!$I$2:$I$5000,MATCH($E2250,'01_Cad_Pecas'!$D$2:$D$5000,0)),IFERROR(INDEX('01_Cad_Pecas'!$I$2:$I$5000,MATCH(VALUE($E2250),'01_Cad_Pecas'!$D$2:$D$5000,0)),"")))</f>
        <v>9.375E-2</v>
      </c>
      <c r="M2250" s="14">
        <f t="shared" si="284"/>
        <v>19.850000000000001</v>
      </c>
      <c r="N2250" s="14">
        <v>46210</v>
      </c>
      <c r="O2250" s="14">
        <v>200</v>
      </c>
      <c r="P2250" s="14"/>
      <c r="Q2250" s="14"/>
      <c r="R2250" s="14"/>
      <c r="S2250" s="14"/>
      <c r="T2250" s="14">
        <f t="shared" si="283"/>
        <v>1</v>
      </c>
      <c r="U2250" s="14" t="s">
        <v>36</v>
      </c>
      <c r="V2250" s="14"/>
      <c r="W2250" s="14"/>
      <c r="X2250" s="14"/>
      <c r="Y2250" s="14"/>
      <c r="Z2250" s="14"/>
      <c r="AA2250" s="11"/>
      <c r="AB2250" s="14" t="str">
        <f t="shared" si="285"/>
        <v>10211,10212|9 COLADEIRAS</v>
      </c>
      <c r="AC2250" t="str">
        <f t="shared" si="286"/>
        <v>|10211|10212|</v>
      </c>
      <c r="AD2250" t="str">
        <f t="shared" si="287"/>
        <v>9 COLADEIRAS</v>
      </c>
    </row>
    <row r="2251" spans="1:30" ht="24" customHeight="1" x14ac:dyDescent="0.35">
      <c r="A2251" s="35">
        <v>46210</v>
      </c>
      <c r="B2251" s="14" t="s">
        <v>3610</v>
      </c>
      <c r="C2251" s="14"/>
      <c r="D2251" s="14" t="s">
        <v>3060</v>
      </c>
      <c r="E2251" s="14" t="s">
        <v>3422</v>
      </c>
      <c r="F2251" s="14" t="s">
        <v>3199</v>
      </c>
      <c r="G2251" s="14" t="s">
        <v>3060</v>
      </c>
      <c r="H2251" s="14" t="s">
        <v>3060</v>
      </c>
      <c r="I2251" s="9" t="s">
        <v>3060</v>
      </c>
      <c r="J2251" s="9">
        <v>50</v>
      </c>
      <c r="K2251" s="14">
        <f>IF($E2251="","",IFERROR(INDEX('01_Cad_Pecas'!$H$2:$H$5000,MATCH($E2251,'01_Cad_Pecas'!$D$2:$D$5000,0)),IFERROR(INDEX('01_Cad_Pecas'!$H$2:$H$5000,MATCH(VALUE($E2251),'01_Cad_Pecas'!$D$2:$D$5000,0)),"")))</f>
        <v>1.1000000000000001</v>
      </c>
      <c r="L2251" s="14">
        <f>IF($E2251="","",IFERROR(INDEX('01_Cad_Pecas'!$I$2:$I$5000,MATCH($E2251,'01_Cad_Pecas'!$D$2:$D$5000,0)),IFERROR(INDEX('01_Cad_Pecas'!$I$2:$I$5000,MATCH(VALUE($E2251),'01_Cad_Pecas'!$D$2:$D$5000,0)),"")))</f>
        <v>9.375E-2</v>
      </c>
      <c r="M2251" s="14">
        <f t="shared" si="284"/>
        <v>5.7874999999999996</v>
      </c>
      <c r="N2251" s="14">
        <v>46210</v>
      </c>
      <c r="O2251" s="14">
        <v>50</v>
      </c>
      <c r="P2251" s="14"/>
      <c r="Q2251" s="14"/>
      <c r="R2251" s="14"/>
      <c r="S2251" s="14"/>
      <c r="T2251" s="14">
        <f t="shared" si="283"/>
        <v>1</v>
      </c>
      <c r="U2251" s="14" t="s">
        <v>36</v>
      </c>
      <c r="V2251" s="14"/>
      <c r="W2251" s="14"/>
      <c r="X2251" s="14"/>
      <c r="Y2251" s="14"/>
      <c r="Z2251" s="14"/>
      <c r="AA2251" s="11"/>
      <c r="AB2251" s="14" t="str">
        <f t="shared" si="285"/>
        <v>10211,10212|9 COLADEIRAS</v>
      </c>
      <c r="AC2251" t="str">
        <f t="shared" si="286"/>
        <v>|10211|10212|</v>
      </c>
      <c r="AD2251" t="str">
        <f t="shared" si="287"/>
        <v>9 COLADEIRAS</v>
      </c>
    </row>
    <row r="2252" spans="1:30" ht="24" customHeight="1" x14ac:dyDescent="0.35">
      <c r="A2252" s="35">
        <v>46210</v>
      </c>
      <c r="B2252" s="14" t="s">
        <v>3610</v>
      </c>
      <c r="C2252" s="14"/>
      <c r="D2252" s="14" t="s">
        <v>3060</v>
      </c>
      <c r="E2252" s="14" t="s">
        <v>3423</v>
      </c>
      <c r="F2252" s="14" t="s">
        <v>3200</v>
      </c>
      <c r="G2252" s="14" t="s">
        <v>3060</v>
      </c>
      <c r="H2252" s="14" t="s">
        <v>3060</v>
      </c>
      <c r="I2252" s="9" t="s">
        <v>3060</v>
      </c>
      <c r="J2252" s="9">
        <v>100</v>
      </c>
      <c r="K2252" s="14">
        <f>IF($E2252="","",IFERROR(INDEX('01_Cad_Pecas'!$H$2:$H$5000,MATCH($E2252,'01_Cad_Pecas'!$D$2:$D$5000,0)),IFERROR(INDEX('01_Cad_Pecas'!$H$2:$H$5000,MATCH(VALUE($E2252),'01_Cad_Pecas'!$D$2:$D$5000,0)),"")))</f>
        <v>1.1000000000000001</v>
      </c>
      <c r="L2252" s="14">
        <f>IF($E2252="","",IFERROR(INDEX('01_Cad_Pecas'!$I$2:$I$5000,MATCH($E2252,'01_Cad_Pecas'!$D$2:$D$5000,0)),IFERROR(INDEX('01_Cad_Pecas'!$I$2:$I$5000,MATCH(VALUE($E2252),'01_Cad_Pecas'!$D$2:$D$5000,0)),"")))</f>
        <v>9.375E-2</v>
      </c>
      <c r="M2252" s="14">
        <f t="shared" si="284"/>
        <v>10.475</v>
      </c>
      <c r="N2252" s="14">
        <v>46210</v>
      </c>
      <c r="O2252" s="14">
        <v>100</v>
      </c>
      <c r="P2252" s="14"/>
      <c r="Q2252" s="14"/>
      <c r="R2252" s="14"/>
      <c r="S2252" s="14"/>
      <c r="T2252" s="14">
        <f t="shared" si="283"/>
        <v>1</v>
      </c>
      <c r="U2252" s="14" t="s">
        <v>36</v>
      </c>
      <c r="V2252" s="14"/>
      <c r="W2252" s="14"/>
      <c r="X2252" s="14"/>
      <c r="Y2252" s="14"/>
      <c r="Z2252" s="14"/>
      <c r="AA2252" s="11"/>
      <c r="AB2252" s="14" t="str">
        <f t="shared" si="285"/>
        <v>10211,10212|9 COLADEIRAS</v>
      </c>
      <c r="AC2252" t="str">
        <f t="shared" si="286"/>
        <v>|10211|10212|</v>
      </c>
      <c r="AD2252" t="str">
        <f t="shared" si="287"/>
        <v>9 COLADEIRAS</v>
      </c>
    </row>
    <row r="2253" spans="1:30" ht="24" customHeight="1" x14ac:dyDescent="0.35">
      <c r="A2253" s="35">
        <v>46210</v>
      </c>
      <c r="B2253" s="14" t="s">
        <v>3610</v>
      </c>
      <c r="C2253" s="14"/>
      <c r="D2253" s="14" t="s">
        <v>3060</v>
      </c>
      <c r="E2253" s="14" t="s">
        <v>3424</v>
      </c>
      <c r="F2253" s="14" t="s">
        <v>3191</v>
      </c>
      <c r="G2253" s="14" t="s">
        <v>3060</v>
      </c>
      <c r="H2253" s="14" t="s">
        <v>3060</v>
      </c>
      <c r="I2253" s="9" t="s">
        <v>3060</v>
      </c>
      <c r="J2253" s="9">
        <v>436</v>
      </c>
      <c r="K2253" s="14">
        <f>IF($E2253="","",IFERROR(INDEX('01_Cad_Pecas'!$H$2:$H$5000,MATCH($E2253,'01_Cad_Pecas'!$D$2:$D$5000,0)),IFERROR(INDEX('01_Cad_Pecas'!$H$2:$H$5000,MATCH(VALUE($E2253),'01_Cad_Pecas'!$D$2:$D$5000,0)),"")))</f>
        <v>3</v>
      </c>
      <c r="L2253" s="14">
        <f>IF($E2253="","",IFERROR(INDEX('01_Cad_Pecas'!$I$2:$I$5000,MATCH($E2253,'01_Cad_Pecas'!$D$2:$D$5000,0)),IFERROR(INDEX('01_Cad_Pecas'!$I$2:$I$5000,MATCH(VALUE($E2253),'01_Cad_Pecas'!$D$2:$D$5000,0)),"")))</f>
        <v>6.7799999999999999E-2</v>
      </c>
      <c r="M2253" s="14">
        <f t="shared" si="284"/>
        <v>32.5608</v>
      </c>
      <c r="N2253" s="14">
        <v>46210</v>
      </c>
      <c r="O2253" s="14">
        <v>436</v>
      </c>
      <c r="P2253" s="14"/>
      <c r="Q2253" s="14"/>
      <c r="R2253" s="14"/>
      <c r="S2253" s="14"/>
      <c r="T2253" s="14">
        <f t="shared" si="283"/>
        <v>1</v>
      </c>
      <c r="U2253" s="14" t="s">
        <v>36</v>
      </c>
      <c r="V2253" s="14"/>
      <c r="W2253" s="14"/>
      <c r="X2253" s="14"/>
      <c r="Y2253" s="14"/>
      <c r="Z2253" s="14"/>
      <c r="AA2253" s="11"/>
      <c r="AB2253" s="14" t="str">
        <f t="shared" si="285"/>
        <v>10211,10212|9 COLADEIRAS</v>
      </c>
      <c r="AC2253" t="str">
        <f t="shared" si="286"/>
        <v>|10211|10212|</v>
      </c>
      <c r="AD2253" t="str">
        <f t="shared" si="287"/>
        <v>9 COLADEIRAS</v>
      </c>
    </row>
    <row r="2254" spans="1:30" ht="24" customHeight="1" x14ac:dyDescent="0.35">
      <c r="A2254" s="35">
        <v>46210</v>
      </c>
      <c r="B2254" s="14" t="s">
        <v>3610</v>
      </c>
      <c r="C2254" s="14"/>
      <c r="D2254" s="14" t="s">
        <v>3060</v>
      </c>
      <c r="E2254" s="14" t="s">
        <v>3425</v>
      </c>
      <c r="F2254" s="14" t="s">
        <v>556</v>
      </c>
      <c r="G2254" s="14" t="s">
        <v>3060</v>
      </c>
      <c r="H2254" s="14" t="s">
        <v>3060</v>
      </c>
      <c r="I2254" s="9" t="s">
        <v>3060</v>
      </c>
      <c r="J2254" s="9">
        <v>120</v>
      </c>
      <c r="K2254" s="14">
        <f>IF($E2254="","",IFERROR(INDEX('01_Cad_Pecas'!$H$2:$H$5000,MATCH($E2254,'01_Cad_Pecas'!$D$2:$D$5000,0)),IFERROR(INDEX('01_Cad_Pecas'!$H$2:$H$5000,MATCH(VALUE($E2254),'01_Cad_Pecas'!$D$2:$D$5000,0)),"")))</f>
        <v>3</v>
      </c>
      <c r="L2254" s="14">
        <f>IF($E2254="","",IFERROR(INDEX('01_Cad_Pecas'!$I$2:$I$5000,MATCH($E2254,'01_Cad_Pecas'!$D$2:$D$5000,0)),IFERROR(INDEX('01_Cad_Pecas'!$I$2:$I$5000,MATCH(VALUE($E2254),'01_Cad_Pecas'!$D$2:$D$5000,0)),"")))</f>
        <v>6.7799999999999999E-2</v>
      </c>
      <c r="M2254" s="14">
        <f t="shared" si="284"/>
        <v>11.135999999999999</v>
      </c>
      <c r="N2254" s="14">
        <v>46210</v>
      </c>
      <c r="O2254" s="14">
        <v>120</v>
      </c>
      <c r="P2254" s="14"/>
      <c r="Q2254" s="14"/>
      <c r="R2254" s="14"/>
      <c r="S2254" s="14"/>
      <c r="T2254" s="14">
        <f t="shared" si="283"/>
        <v>1</v>
      </c>
      <c r="U2254" s="14" t="s">
        <v>36</v>
      </c>
      <c r="V2254" s="14"/>
      <c r="W2254" s="14"/>
      <c r="X2254" s="14"/>
      <c r="Y2254" s="14"/>
      <c r="Z2254" s="14"/>
      <c r="AA2254" s="11"/>
      <c r="AB2254" s="14" t="str">
        <f t="shared" si="285"/>
        <v>10211,10212|9 COLADEIRAS</v>
      </c>
      <c r="AC2254" t="str">
        <f t="shared" si="286"/>
        <v>|10211|10212|</v>
      </c>
      <c r="AD2254" t="str">
        <f t="shared" si="287"/>
        <v>9 COLADEIRAS</v>
      </c>
    </row>
    <row r="2255" spans="1:30" ht="24" customHeight="1" x14ac:dyDescent="0.35">
      <c r="A2255" s="35">
        <v>46210</v>
      </c>
      <c r="B2255" s="14" t="s">
        <v>3610</v>
      </c>
      <c r="C2255" s="14"/>
      <c r="D2255" s="14" t="s">
        <v>3060</v>
      </c>
      <c r="E2255" s="14" t="s">
        <v>3426</v>
      </c>
      <c r="F2255" s="14" t="s">
        <v>555</v>
      </c>
      <c r="G2255" s="14" t="s">
        <v>3060</v>
      </c>
      <c r="H2255" s="14" t="s">
        <v>3060</v>
      </c>
      <c r="I2255" s="9" t="s">
        <v>3060</v>
      </c>
      <c r="J2255" s="9">
        <v>120</v>
      </c>
      <c r="K2255" s="14">
        <f>IF($E2255="","",IFERROR(INDEX('01_Cad_Pecas'!$H$2:$H$5000,MATCH($E2255,'01_Cad_Pecas'!$D$2:$D$5000,0)),IFERROR(INDEX('01_Cad_Pecas'!$H$2:$H$5000,MATCH(VALUE($E2255),'01_Cad_Pecas'!$D$2:$D$5000,0)),"")))</f>
        <v>3</v>
      </c>
      <c r="L2255" s="14">
        <f>IF($E2255="","",IFERROR(INDEX('01_Cad_Pecas'!$I$2:$I$5000,MATCH($E2255,'01_Cad_Pecas'!$D$2:$D$5000,0)),IFERROR(INDEX('01_Cad_Pecas'!$I$2:$I$5000,MATCH(VALUE($E2255),'01_Cad_Pecas'!$D$2:$D$5000,0)),"")))</f>
        <v>6.7799999999999999E-2</v>
      </c>
      <c r="M2255" s="14">
        <f t="shared" si="284"/>
        <v>11.135999999999999</v>
      </c>
      <c r="N2255" s="14">
        <v>46210</v>
      </c>
      <c r="O2255" s="14">
        <v>120</v>
      </c>
      <c r="P2255" s="14"/>
      <c r="Q2255" s="14"/>
      <c r="R2255" s="14"/>
      <c r="S2255" s="14"/>
      <c r="T2255" s="14">
        <f t="shared" si="283"/>
        <v>1</v>
      </c>
      <c r="U2255" s="14" t="s">
        <v>36</v>
      </c>
      <c r="V2255" s="14"/>
      <c r="W2255" s="14"/>
      <c r="X2255" s="14"/>
      <c r="Y2255" s="14"/>
      <c r="Z2255" s="14"/>
      <c r="AA2255" s="11"/>
      <c r="AB2255" s="14" t="str">
        <f t="shared" si="285"/>
        <v>10211,10212|9 COLADEIRAS</v>
      </c>
      <c r="AC2255" t="str">
        <f t="shared" si="286"/>
        <v>|10211|10212|</v>
      </c>
      <c r="AD2255" t="str">
        <f t="shared" si="287"/>
        <v>9 COLADEIRAS</v>
      </c>
    </row>
    <row r="2256" spans="1:30" ht="24" customHeight="1" x14ac:dyDescent="0.35">
      <c r="A2256" s="35">
        <v>46210</v>
      </c>
      <c r="B2256" s="14" t="s">
        <v>3610</v>
      </c>
      <c r="C2256" s="14"/>
      <c r="D2256" s="14" t="s">
        <v>3060</v>
      </c>
      <c r="E2256" s="14" t="s">
        <v>3427</v>
      </c>
      <c r="F2256" s="14" t="s">
        <v>3180</v>
      </c>
      <c r="G2256" s="14" t="s">
        <v>3060</v>
      </c>
      <c r="H2256" s="14" t="s">
        <v>3060</v>
      </c>
      <c r="I2256" s="9" t="s">
        <v>3060</v>
      </c>
      <c r="J2256" s="9">
        <v>200</v>
      </c>
      <c r="K2256" s="14">
        <f>IF($E2256="","",IFERROR(INDEX('01_Cad_Pecas'!$H$2:$H$5000,MATCH($E2256,'01_Cad_Pecas'!$D$2:$D$5000,0)),IFERROR(INDEX('01_Cad_Pecas'!$H$2:$H$5000,MATCH(VALUE($E2256),'01_Cad_Pecas'!$D$2:$D$5000,0)),"")))</f>
        <v>3</v>
      </c>
      <c r="L2256" s="14">
        <f>IF($E2256="","",IFERROR(INDEX('01_Cad_Pecas'!$I$2:$I$5000,MATCH($E2256,'01_Cad_Pecas'!$D$2:$D$5000,0)),IFERROR(INDEX('01_Cad_Pecas'!$I$2:$I$5000,MATCH(VALUE($E2256),'01_Cad_Pecas'!$D$2:$D$5000,0)),"")))</f>
        <v>6.7799999999999999E-2</v>
      </c>
      <c r="M2256" s="14">
        <f t="shared" si="284"/>
        <v>16.560000000000002</v>
      </c>
      <c r="N2256" s="14">
        <v>46210</v>
      </c>
      <c r="O2256" s="14">
        <v>200</v>
      </c>
      <c r="P2256" s="14"/>
      <c r="Q2256" s="14"/>
      <c r="R2256" s="14"/>
      <c r="S2256" s="14"/>
      <c r="T2256" s="14">
        <f t="shared" si="283"/>
        <v>1</v>
      </c>
      <c r="U2256" s="14" t="s">
        <v>36</v>
      </c>
      <c r="V2256" s="14"/>
      <c r="W2256" s="14"/>
      <c r="X2256" s="14"/>
      <c r="Y2256" s="14"/>
      <c r="Z2256" s="14"/>
      <c r="AA2256" s="11"/>
      <c r="AB2256" s="14" t="str">
        <f t="shared" si="285"/>
        <v>10211,10212|9 COLADEIRAS</v>
      </c>
      <c r="AC2256" t="str">
        <f t="shared" si="286"/>
        <v>|10211|10212|</v>
      </c>
      <c r="AD2256" t="str">
        <f t="shared" si="287"/>
        <v>9 COLADEIRAS</v>
      </c>
    </row>
    <row r="2257" spans="1:30" ht="24" customHeight="1" x14ac:dyDescent="0.35">
      <c r="A2257" s="35">
        <v>46210</v>
      </c>
      <c r="B2257" s="14" t="s">
        <v>3610</v>
      </c>
      <c r="C2257" s="14"/>
      <c r="D2257" s="14" t="s">
        <v>3060</v>
      </c>
      <c r="E2257" s="14" t="s">
        <v>3428</v>
      </c>
      <c r="F2257" s="14" t="s">
        <v>3182</v>
      </c>
      <c r="G2257" s="14" t="s">
        <v>3060</v>
      </c>
      <c r="H2257" s="14" t="s">
        <v>3060</v>
      </c>
      <c r="I2257" s="9" t="s">
        <v>3060</v>
      </c>
      <c r="J2257" s="9">
        <v>200</v>
      </c>
      <c r="K2257" s="14">
        <f>IF($E2257="","",IFERROR(INDEX('01_Cad_Pecas'!$H$2:$H$5000,MATCH($E2257,'01_Cad_Pecas'!$D$2:$D$5000,0)),IFERROR(INDEX('01_Cad_Pecas'!$H$2:$H$5000,MATCH(VALUE($E2257),'01_Cad_Pecas'!$D$2:$D$5000,0)),"")))</f>
        <v>3</v>
      </c>
      <c r="L2257" s="14">
        <f>IF($E2257="","",IFERROR(INDEX('01_Cad_Pecas'!$I$2:$I$5000,MATCH($E2257,'01_Cad_Pecas'!$D$2:$D$5000,0)),IFERROR(INDEX('01_Cad_Pecas'!$I$2:$I$5000,MATCH(VALUE($E2257),'01_Cad_Pecas'!$D$2:$D$5000,0)),"")))</f>
        <v>6.7799999999999999E-2</v>
      </c>
      <c r="M2257" s="14">
        <f t="shared" si="284"/>
        <v>16.560000000000002</v>
      </c>
      <c r="N2257" s="14">
        <v>46210</v>
      </c>
      <c r="O2257" s="14">
        <v>200</v>
      </c>
      <c r="P2257" s="14"/>
      <c r="Q2257" s="14"/>
      <c r="R2257" s="14"/>
      <c r="S2257" s="14"/>
      <c r="T2257" s="14">
        <f t="shared" si="283"/>
        <v>1</v>
      </c>
      <c r="U2257" s="14" t="s">
        <v>36</v>
      </c>
      <c r="V2257" s="14"/>
      <c r="W2257" s="14"/>
      <c r="X2257" s="14"/>
      <c r="Y2257" s="14"/>
      <c r="Z2257" s="14"/>
      <c r="AA2257" s="11"/>
      <c r="AB2257" s="14" t="str">
        <f t="shared" si="285"/>
        <v>10211,10212|9 COLADEIRAS</v>
      </c>
      <c r="AC2257" t="str">
        <f t="shared" si="286"/>
        <v>|10211|10212|</v>
      </c>
      <c r="AD2257" t="str">
        <f t="shared" si="287"/>
        <v>9 COLADEIRAS</v>
      </c>
    </row>
    <row r="2258" spans="1:30" ht="24" customHeight="1" x14ac:dyDescent="0.35">
      <c r="A2258" s="35">
        <v>46210</v>
      </c>
      <c r="B2258" s="14" t="s">
        <v>3610</v>
      </c>
      <c r="C2258" s="14"/>
      <c r="D2258" s="14" t="s">
        <v>3060</v>
      </c>
      <c r="E2258" s="14" t="s">
        <v>3429</v>
      </c>
      <c r="F2258" s="14" t="s">
        <v>2740</v>
      </c>
      <c r="G2258" s="14" t="s">
        <v>3060</v>
      </c>
      <c r="H2258" s="14" t="s">
        <v>3060</v>
      </c>
      <c r="I2258" s="9" t="s">
        <v>3060</v>
      </c>
      <c r="J2258" s="9">
        <v>45</v>
      </c>
      <c r="K2258" s="14">
        <f>IF($E2258="","",IFERROR(INDEX('01_Cad_Pecas'!$H$2:$H$5000,MATCH($E2258,'01_Cad_Pecas'!$D$2:$D$5000,0)),IFERROR(INDEX('01_Cad_Pecas'!$H$2:$H$5000,MATCH(VALUE($E2258),'01_Cad_Pecas'!$D$2:$D$5000,0)),"")))</f>
        <v>7</v>
      </c>
      <c r="L2258" s="14">
        <f>IF($E2258="","",IFERROR(INDEX('01_Cad_Pecas'!$I$2:$I$5000,MATCH($E2258,'01_Cad_Pecas'!$D$2:$D$5000,0)),IFERROR(INDEX('01_Cad_Pecas'!$I$2:$I$5000,MATCH(VALUE($E2258),'01_Cad_Pecas'!$D$2:$D$5000,0)),"")))</f>
        <v>0.81</v>
      </c>
      <c r="M2258" s="14">
        <f t="shared" si="284"/>
        <v>43.45</v>
      </c>
      <c r="N2258" s="14">
        <v>46210</v>
      </c>
      <c r="O2258" s="14">
        <v>45</v>
      </c>
      <c r="P2258" s="14"/>
      <c r="Q2258" s="14"/>
      <c r="R2258" s="14"/>
      <c r="S2258" s="14"/>
      <c r="T2258" s="14">
        <f t="shared" si="283"/>
        <v>1</v>
      </c>
      <c r="U2258" s="14" t="s">
        <v>36</v>
      </c>
      <c r="V2258" s="14"/>
      <c r="W2258" s="14"/>
      <c r="X2258" s="14"/>
      <c r="Y2258" s="14"/>
      <c r="Z2258" s="14"/>
      <c r="AA2258" s="11"/>
      <c r="AB2258" s="14" t="str">
        <f t="shared" si="285"/>
        <v>10211,10212|9 COLADEIRAS</v>
      </c>
      <c r="AC2258" t="str">
        <f t="shared" si="286"/>
        <v>|10211|10212|</v>
      </c>
      <c r="AD2258" t="str">
        <f t="shared" si="287"/>
        <v>9 COLADEIRAS</v>
      </c>
    </row>
    <row r="2259" spans="1:30" ht="24" customHeight="1" x14ac:dyDescent="0.35">
      <c r="A2259" s="35">
        <v>46210</v>
      </c>
      <c r="B2259" s="14" t="s">
        <v>3610</v>
      </c>
      <c r="C2259" s="14"/>
      <c r="D2259" s="14" t="s">
        <v>3060</v>
      </c>
      <c r="E2259" s="14" t="s">
        <v>3430</v>
      </c>
      <c r="F2259" s="14" t="s">
        <v>2741</v>
      </c>
      <c r="G2259" s="14" t="s">
        <v>3060</v>
      </c>
      <c r="H2259" s="14" t="s">
        <v>3060</v>
      </c>
      <c r="I2259" s="9" t="s">
        <v>3060</v>
      </c>
      <c r="J2259" s="9">
        <v>45</v>
      </c>
      <c r="K2259" s="14">
        <f>IF($E2259="","",IFERROR(INDEX('01_Cad_Pecas'!$H$2:$H$5000,MATCH($E2259,'01_Cad_Pecas'!$D$2:$D$5000,0)),IFERROR(INDEX('01_Cad_Pecas'!$H$2:$H$5000,MATCH(VALUE($E2259),'01_Cad_Pecas'!$D$2:$D$5000,0)),"")))</f>
        <v>7</v>
      </c>
      <c r="L2259" s="14">
        <f>IF($E2259="","",IFERROR(INDEX('01_Cad_Pecas'!$I$2:$I$5000,MATCH($E2259,'01_Cad_Pecas'!$D$2:$D$5000,0)),IFERROR(INDEX('01_Cad_Pecas'!$I$2:$I$5000,MATCH(VALUE($E2259),'01_Cad_Pecas'!$D$2:$D$5000,0)),"")))</f>
        <v>0.81</v>
      </c>
      <c r="M2259" s="14">
        <f t="shared" si="284"/>
        <v>43.45</v>
      </c>
      <c r="N2259" s="14">
        <v>46210</v>
      </c>
      <c r="O2259" s="14">
        <v>45</v>
      </c>
      <c r="P2259" s="14"/>
      <c r="Q2259" s="14"/>
      <c r="R2259" s="14"/>
      <c r="S2259" s="14"/>
      <c r="T2259" s="14">
        <f t="shared" si="283"/>
        <v>1</v>
      </c>
      <c r="U2259" s="14" t="s">
        <v>36</v>
      </c>
      <c r="V2259" s="14"/>
      <c r="W2259" s="14"/>
      <c r="X2259" s="14"/>
      <c r="Y2259" s="14"/>
      <c r="Z2259" s="14"/>
      <c r="AA2259" s="11"/>
      <c r="AB2259" s="14" t="str">
        <f t="shared" si="285"/>
        <v>10211,10212|9 COLADEIRAS</v>
      </c>
      <c r="AC2259" t="str">
        <f t="shared" si="286"/>
        <v>|10211|10212|</v>
      </c>
      <c r="AD2259" t="str">
        <f t="shared" si="287"/>
        <v>9 COLADEIRAS</v>
      </c>
    </row>
    <row r="2260" spans="1:30" ht="24" customHeight="1" x14ac:dyDescent="0.35">
      <c r="A2260" s="35">
        <v>46211</v>
      </c>
      <c r="B2260" s="14" t="s">
        <v>3615</v>
      </c>
      <c r="C2260" s="14"/>
      <c r="D2260" s="14" t="s">
        <v>3060</v>
      </c>
      <c r="E2260" s="14" t="s">
        <v>3439</v>
      </c>
      <c r="F2260" s="14" t="s">
        <v>3187</v>
      </c>
      <c r="G2260" s="14" t="s">
        <v>3060</v>
      </c>
      <c r="H2260" s="14" t="s">
        <v>3060</v>
      </c>
      <c r="I2260" s="9" t="s">
        <v>3060</v>
      </c>
      <c r="J2260" s="9">
        <v>43</v>
      </c>
      <c r="K2260" s="14">
        <f>IF($E2260="","",IFERROR(INDEX('01_Cad_Pecas'!$H$2:$H$5000,MATCH($E2260,'01_Cad_Pecas'!$D$2:$D$5000,0)),IFERROR(INDEX('01_Cad_Pecas'!$H$2:$H$5000,MATCH(VALUE($E2260),'01_Cad_Pecas'!$D$2:$D$5000,0)),"")))</f>
        <v>1.1000000000000001</v>
      </c>
      <c r="L2260" s="14">
        <f>IF($E2260="","",IFERROR(INDEX('01_Cad_Pecas'!$I$2:$I$5000,MATCH($E2260,'01_Cad_Pecas'!$D$2:$D$5000,0)),IFERROR(INDEX('01_Cad_Pecas'!$I$2:$I$5000,MATCH(VALUE($E2260),'01_Cad_Pecas'!$D$2:$D$5000,0)),"")))</f>
        <v>9.375E-2</v>
      </c>
      <c r="M2260" s="14">
        <f t="shared" si="284"/>
        <v>5.1312499999999996</v>
      </c>
      <c r="N2260" s="14">
        <v>46210</v>
      </c>
      <c r="O2260" s="14">
        <v>43</v>
      </c>
      <c r="P2260" s="14"/>
      <c r="Q2260" s="14"/>
      <c r="R2260" s="14"/>
      <c r="S2260" s="14"/>
      <c r="T2260" s="14">
        <f t="shared" si="283"/>
        <v>1</v>
      </c>
      <c r="U2260" s="14" t="s">
        <v>36</v>
      </c>
      <c r="V2260" s="14"/>
      <c r="W2260" s="14"/>
      <c r="X2260" s="14"/>
      <c r="Y2260" s="14"/>
      <c r="Z2260" s="14"/>
      <c r="AA2260" s="11"/>
      <c r="AB2260" s="14" t="str">
        <f t="shared" si="285"/>
        <v>10224,10188|9 COLADEIRAS</v>
      </c>
      <c r="AC2260" t="str">
        <f t="shared" si="286"/>
        <v>|10224|10188|</v>
      </c>
      <c r="AD2260" t="str">
        <f t="shared" si="287"/>
        <v>9 COLADEIRAS</v>
      </c>
    </row>
    <row r="2261" spans="1:30" ht="24" customHeight="1" x14ac:dyDescent="0.35">
      <c r="A2261" s="35">
        <v>46211</v>
      </c>
      <c r="B2261" s="14" t="s">
        <v>3615</v>
      </c>
      <c r="C2261" s="14"/>
      <c r="D2261" s="14" t="s">
        <v>3060</v>
      </c>
      <c r="E2261" s="14" t="s">
        <v>3445</v>
      </c>
      <c r="F2261" s="14" t="s">
        <v>3188</v>
      </c>
      <c r="G2261" s="14" t="s">
        <v>3060</v>
      </c>
      <c r="H2261" s="14" t="s">
        <v>3060</v>
      </c>
      <c r="I2261" s="9" t="s">
        <v>3060</v>
      </c>
      <c r="J2261" s="9">
        <v>172</v>
      </c>
      <c r="K2261" s="14">
        <f>IF($E2261="","",IFERROR(INDEX('01_Cad_Pecas'!$H$2:$H$5000,MATCH($E2261,'01_Cad_Pecas'!$D$2:$D$5000,0)),IFERROR(INDEX('01_Cad_Pecas'!$H$2:$H$5000,MATCH(VALUE($E2261),'01_Cad_Pecas'!$D$2:$D$5000,0)),"")))</f>
        <v>3</v>
      </c>
      <c r="L2261" s="14">
        <f>IF($E2261="","",IFERROR(INDEX('01_Cad_Pecas'!$I$2:$I$5000,MATCH($E2261,'01_Cad_Pecas'!$D$2:$D$5000,0)),IFERROR(INDEX('01_Cad_Pecas'!$I$2:$I$5000,MATCH(VALUE($E2261),'01_Cad_Pecas'!$D$2:$D$5000,0)),"")))</f>
        <v>6.7799999999999999E-2</v>
      </c>
      <c r="M2261" s="14">
        <f t="shared" si="284"/>
        <v>14.6616</v>
      </c>
      <c r="N2261" s="14">
        <v>46210</v>
      </c>
      <c r="O2261" s="14">
        <v>172</v>
      </c>
      <c r="P2261" s="14"/>
      <c r="Q2261" s="14"/>
      <c r="R2261" s="14"/>
      <c r="S2261" s="14"/>
      <c r="T2261" s="14">
        <f t="shared" si="283"/>
        <v>1</v>
      </c>
      <c r="U2261" s="14" t="s">
        <v>36</v>
      </c>
      <c r="V2261" s="14"/>
      <c r="W2261" s="14"/>
      <c r="X2261" s="14"/>
      <c r="Y2261" s="14"/>
      <c r="Z2261" s="14"/>
      <c r="AA2261" s="11"/>
      <c r="AB2261" s="14" t="str">
        <f t="shared" si="285"/>
        <v>10224,10188|9 COLADEIRAS</v>
      </c>
      <c r="AC2261" t="str">
        <f t="shared" si="286"/>
        <v>|10224|10188|</v>
      </c>
      <c r="AD2261" t="str">
        <f t="shared" si="287"/>
        <v>9 COLADEIRAS</v>
      </c>
    </row>
    <row r="2262" spans="1:30" ht="24" customHeight="1" x14ac:dyDescent="0.35">
      <c r="A2262" s="35">
        <v>46211</v>
      </c>
      <c r="B2262" s="14" t="s">
        <v>3615</v>
      </c>
      <c r="C2262" s="14"/>
      <c r="D2262" s="14" t="s">
        <v>3060</v>
      </c>
      <c r="E2262" s="14" t="s">
        <v>3446</v>
      </c>
      <c r="F2262" s="14" t="s">
        <v>3189</v>
      </c>
      <c r="G2262" s="14" t="s">
        <v>3060</v>
      </c>
      <c r="H2262" s="14" t="s">
        <v>3060</v>
      </c>
      <c r="I2262" s="9" t="s">
        <v>3060</v>
      </c>
      <c r="J2262" s="9">
        <v>172</v>
      </c>
      <c r="K2262" s="14">
        <f>IF($E2262="","",IFERROR(INDEX('01_Cad_Pecas'!$H$2:$H$5000,MATCH($E2262,'01_Cad_Pecas'!$D$2:$D$5000,0)),IFERROR(INDEX('01_Cad_Pecas'!$H$2:$H$5000,MATCH(VALUE($E2262),'01_Cad_Pecas'!$D$2:$D$5000,0)),"")))</f>
        <v>3</v>
      </c>
      <c r="L2262" s="14">
        <f>IF($E2262="","",IFERROR(INDEX('01_Cad_Pecas'!$I$2:$I$5000,MATCH($E2262,'01_Cad_Pecas'!$D$2:$D$5000,0)),IFERROR(INDEX('01_Cad_Pecas'!$I$2:$I$5000,MATCH(VALUE($E2262),'01_Cad_Pecas'!$D$2:$D$5000,0)),"")))</f>
        <v>6.7799999999999999E-2</v>
      </c>
      <c r="M2262" s="14">
        <f t="shared" si="284"/>
        <v>14.6616</v>
      </c>
      <c r="N2262" s="14">
        <v>46212</v>
      </c>
      <c r="O2262" s="14">
        <v>172</v>
      </c>
      <c r="P2262" s="14"/>
      <c r="Q2262" s="14"/>
      <c r="R2262" s="14"/>
      <c r="S2262" s="14"/>
      <c r="T2262" s="14">
        <f t="shared" si="283"/>
        <v>1</v>
      </c>
      <c r="U2262" s="14" t="s">
        <v>36</v>
      </c>
      <c r="V2262" s="14"/>
      <c r="W2262" s="14"/>
      <c r="X2262" s="14"/>
      <c r="Y2262" s="14"/>
      <c r="Z2262" s="14"/>
      <c r="AA2262" s="11"/>
      <c r="AB2262" s="14" t="str">
        <f t="shared" si="285"/>
        <v>10224,10188|9 COLADEIRAS</v>
      </c>
      <c r="AC2262" t="str">
        <f t="shared" si="286"/>
        <v>|10224|10188|</v>
      </c>
      <c r="AD2262" t="str">
        <f t="shared" si="287"/>
        <v>9 COLADEIRAS</v>
      </c>
    </row>
    <row r="2263" spans="1:30" ht="24" customHeight="1" x14ac:dyDescent="0.35">
      <c r="A2263" s="35">
        <v>46211</v>
      </c>
      <c r="B2263" s="14" t="s">
        <v>3615</v>
      </c>
      <c r="C2263" s="14"/>
      <c r="D2263" s="14" t="s">
        <v>3060</v>
      </c>
      <c r="E2263" s="14" t="s">
        <v>3411</v>
      </c>
      <c r="F2263" s="14" t="s">
        <v>3190</v>
      </c>
      <c r="G2263" s="14" t="s">
        <v>3060</v>
      </c>
      <c r="H2263" s="14" t="s">
        <v>3060</v>
      </c>
      <c r="I2263" s="9" t="s">
        <v>3060</v>
      </c>
      <c r="J2263" s="9">
        <v>120</v>
      </c>
      <c r="K2263" s="14">
        <f>IF($E2263="","",IFERROR(INDEX('01_Cad_Pecas'!$H$2:$H$5000,MATCH($E2263,'01_Cad_Pecas'!$D$2:$D$5000,0)),IFERROR(INDEX('01_Cad_Pecas'!$H$2:$H$5000,MATCH(VALUE($E2263),'01_Cad_Pecas'!$D$2:$D$5000,0)),"")))</f>
        <v>3</v>
      </c>
      <c r="L2263" s="14">
        <f>IF($E2263="","",IFERROR(INDEX('01_Cad_Pecas'!$I$2:$I$5000,MATCH($E2263,'01_Cad_Pecas'!$D$2:$D$5000,0)),IFERROR(INDEX('01_Cad_Pecas'!$I$2:$I$5000,MATCH(VALUE($E2263),'01_Cad_Pecas'!$D$2:$D$5000,0)),"")))</f>
        <v>6.7799999999999999E-2</v>
      </c>
      <c r="M2263" s="14">
        <f t="shared" si="284"/>
        <v>11.135999999999999</v>
      </c>
      <c r="N2263" s="14">
        <v>46212</v>
      </c>
      <c r="O2263" s="14">
        <v>120</v>
      </c>
      <c r="P2263" s="14"/>
      <c r="Q2263" s="14"/>
      <c r="R2263" s="14"/>
      <c r="S2263" s="14"/>
      <c r="T2263" s="14">
        <f t="shared" si="283"/>
        <v>1</v>
      </c>
      <c r="U2263" s="14" t="s">
        <v>36</v>
      </c>
      <c r="V2263" s="14"/>
      <c r="W2263" s="14"/>
      <c r="X2263" s="14"/>
      <c r="Y2263" s="14"/>
      <c r="Z2263" s="14"/>
      <c r="AA2263" s="11"/>
      <c r="AB2263" s="14" t="str">
        <f t="shared" si="285"/>
        <v>10224,10188|9 COLADEIRAS</v>
      </c>
      <c r="AC2263" t="str">
        <f t="shared" si="286"/>
        <v>|10224|10188|</v>
      </c>
      <c r="AD2263" t="str">
        <f t="shared" si="287"/>
        <v>9 COLADEIRAS</v>
      </c>
    </row>
    <row r="2264" spans="1:30" ht="24" customHeight="1" x14ac:dyDescent="0.35">
      <c r="A2264" s="35">
        <v>46211</v>
      </c>
      <c r="B2264" s="14" t="s">
        <v>3615</v>
      </c>
      <c r="C2264" s="14"/>
      <c r="D2264" s="14" t="s">
        <v>3060</v>
      </c>
      <c r="E2264" s="14" t="s">
        <v>3421</v>
      </c>
      <c r="F2264" s="14" t="s">
        <v>3196</v>
      </c>
      <c r="G2264" s="14" t="s">
        <v>3060</v>
      </c>
      <c r="H2264" s="14" t="s">
        <v>3060</v>
      </c>
      <c r="I2264" s="9" t="s">
        <v>3060</v>
      </c>
      <c r="J2264" s="9">
        <v>160</v>
      </c>
      <c r="K2264" s="14">
        <f>IF($E2264="","",IFERROR(INDEX('01_Cad_Pecas'!$H$2:$H$5000,MATCH($E2264,'01_Cad_Pecas'!$D$2:$D$5000,0)),IFERROR(INDEX('01_Cad_Pecas'!$H$2:$H$5000,MATCH(VALUE($E2264),'01_Cad_Pecas'!$D$2:$D$5000,0)),"")))</f>
        <v>1.1000000000000001</v>
      </c>
      <c r="L2264" s="14">
        <f>IF($E2264="","",IFERROR(INDEX('01_Cad_Pecas'!$I$2:$I$5000,MATCH($E2264,'01_Cad_Pecas'!$D$2:$D$5000,0)),IFERROR(INDEX('01_Cad_Pecas'!$I$2:$I$5000,MATCH(VALUE($E2264),'01_Cad_Pecas'!$D$2:$D$5000,0)),"")))</f>
        <v>9.375E-2</v>
      </c>
      <c r="M2264" s="14">
        <f t="shared" si="284"/>
        <v>16.100000000000001</v>
      </c>
      <c r="N2264" s="14">
        <v>46212</v>
      </c>
      <c r="O2264" s="14">
        <v>160</v>
      </c>
      <c r="P2264" s="14"/>
      <c r="Q2264" s="14"/>
      <c r="R2264" s="14"/>
      <c r="S2264" s="14"/>
      <c r="T2264" s="14">
        <f t="shared" si="283"/>
        <v>1</v>
      </c>
      <c r="U2264" s="14" t="s">
        <v>36</v>
      </c>
      <c r="V2264" s="14"/>
      <c r="W2264" s="14"/>
      <c r="X2264" s="14"/>
      <c r="Y2264" s="14"/>
      <c r="Z2264" s="14"/>
      <c r="AA2264" s="11"/>
      <c r="AB2264" s="14" t="str">
        <f t="shared" si="285"/>
        <v>10224,10188|9 COLADEIRAS</v>
      </c>
      <c r="AC2264" t="str">
        <f t="shared" si="286"/>
        <v>|10224|10188|</v>
      </c>
      <c r="AD2264" t="str">
        <f t="shared" si="287"/>
        <v>9 COLADEIRAS</v>
      </c>
    </row>
    <row r="2265" spans="1:30" ht="24" customHeight="1" x14ac:dyDescent="0.35">
      <c r="A2265" s="35">
        <v>46211</v>
      </c>
      <c r="B2265" s="14" t="s">
        <v>3615</v>
      </c>
      <c r="C2265" s="14"/>
      <c r="D2265" s="14" t="s">
        <v>3060</v>
      </c>
      <c r="E2265" s="14" t="s">
        <v>3456</v>
      </c>
      <c r="F2265" s="14" t="s">
        <v>3197</v>
      </c>
      <c r="G2265" s="14" t="s">
        <v>3060</v>
      </c>
      <c r="H2265" s="14" t="s">
        <v>3060</v>
      </c>
      <c r="I2265" s="9" t="s">
        <v>3060</v>
      </c>
      <c r="J2265" s="9">
        <v>40</v>
      </c>
      <c r="K2265" s="14">
        <f>IF($E2265="","",IFERROR(INDEX('01_Cad_Pecas'!$H$2:$H$5000,MATCH($E2265,'01_Cad_Pecas'!$D$2:$D$5000,0)),IFERROR(INDEX('01_Cad_Pecas'!$H$2:$H$5000,MATCH(VALUE($E2265),'01_Cad_Pecas'!$D$2:$D$5000,0)),"")))</f>
        <v>1.1000000000000001</v>
      </c>
      <c r="L2265" s="14">
        <f>IF($E2265="","",IFERROR(INDEX('01_Cad_Pecas'!$I$2:$I$5000,MATCH($E2265,'01_Cad_Pecas'!$D$2:$D$5000,0)),IFERROR(INDEX('01_Cad_Pecas'!$I$2:$I$5000,MATCH(VALUE($E2265),'01_Cad_Pecas'!$D$2:$D$5000,0)),"")))</f>
        <v>9.375E-2</v>
      </c>
      <c r="M2265" s="14">
        <f t="shared" si="284"/>
        <v>4.8499999999999996</v>
      </c>
      <c r="N2265" s="14">
        <v>46212</v>
      </c>
      <c r="O2265" s="14">
        <v>40</v>
      </c>
      <c r="P2265" s="14"/>
      <c r="Q2265" s="14"/>
      <c r="R2265" s="14"/>
      <c r="S2265" s="14"/>
      <c r="T2265" s="14">
        <f t="shared" si="283"/>
        <v>1</v>
      </c>
      <c r="U2265" s="14" t="s">
        <v>36</v>
      </c>
      <c r="V2265" s="14"/>
      <c r="W2265" s="14"/>
      <c r="X2265" s="14"/>
      <c r="Y2265" s="14"/>
      <c r="Z2265" s="14"/>
      <c r="AA2265" s="11"/>
      <c r="AB2265" s="14" t="str">
        <f t="shared" si="285"/>
        <v>10224,10188|9 COLADEIRAS</v>
      </c>
      <c r="AC2265" t="str">
        <f t="shared" si="286"/>
        <v>|10224|10188|</v>
      </c>
      <c r="AD2265" t="str">
        <f t="shared" si="287"/>
        <v>9 COLADEIRAS</v>
      </c>
    </row>
    <row r="2266" spans="1:30" ht="24" customHeight="1" x14ac:dyDescent="0.35">
      <c r="A2266" s="35">
        <v>46211</v>
      </c>
      <c r="B2266" s="14" t="s">
        <v>3615</v>
      </c>
      <c r="C2266" s="14"/>
      <c r="D2266" s="14" t="s">
        <v>3060</v>
      </c>
      <c r="E2266" s="14" t="s">
        <v>3457</v>
      </c>
      <c r="F2266" s="14" t="s">
        <v>3198</v>
      </c>
      <c r="G2266" s="14" t="s">
        <v>3060</v>
      </c>
      <c r="H2266" s="14" t="s">
        <v>3060</v>
      </c>
      <c r="I2266" s="9" t="s">
        <v>3060</v>
      </c>
      <c r="J2266" s="9">
        <v>80</v>
      </c>
      <c r="K2266" s="14">
        <f>IF($E2266="","",IFERROR(INDEX('01_Cad_Pecas'!$H$2:$H$5000,MATCH($E2266,'01_Cad_Pecas'!$D$2:$D$5000,0)),IFERROR(INDEX('01_Cad_Pecas'!$H$2:$H$5000,MATCH(VALUE($E2266),'01_Cad_Pecas'!$D$2:$D$5000,0)),"")))</f>
        <v>1.1000000000000001</v>
      </c>
      <c r="L2266" s="14">
        <f>IF($E2266="","",IFERROR(INDEX('01_Cad_Pecas'!$I$2:$I$5000,MATCH($E2266,'01_Cad_Pecas'!$D$2:$D$5000,0)),IFERROR(INDEX('01_Cad_Pecas'!$I$2:$I$5000,MATCH(VALUE($E2266),'01_Cad_Pecas'!$D$2:$D$5000,0)),"")))</f>
        <v>9.375E-2</v>
      </c>
      <c r="M2266" s="14">
        <f t="shared" si="284"/>
        <v>8.6</v>
      </c>
      <c r="N2266" s="14">
        <v>46212</v>
      </c>
      <c r="O2266" s="14">
        <v>80</v>
      </c>
      <c r="P2266" s="14"/>
      <c r="Q2266" s="14"/>
      <c r="R2266" s="14"/>
      <c r="S2266" s="14"/>
      <c r="T2266" s="14">
        <f t="shared" si="283"/>
        <v>1</v>
      </c>
      <c r="U2266" s="14" t="s">
        <v>36</v>
      </c>
      <c r="V2266" s="14"/>
      <c r="W2266" s="14"/>
      <c r="X2266" s="14"/>
      <c r="Y2266" s="14"/>
      <c r="Z2266" s="14"/>
      <c r="AA2266" s="11"/>
      <c r="AB2266" s="14" t="str">
        <f t="shared" si="285"/>
        <v>10224,10188|9 COLADEIRAS</v>
      </c>
      <c r="AC2266" t="str">
        <f t="shared" si="286"/>
        <v>|10224|10188|</v>
      </c>
      <c r="AD2266" t="str">
        <f t="shared" si="287"/>
        <v>9 COLADEIRAS</v>
      </c>
    </row>
    <row r="2267" spans="1:30" ht="24" customHeight="1" x14ac:dyDescent="0.35">
      <c r="A2267" s="35">
        <v>46211</v>
      </c>
      <c r="B2267" s="14" t="s">
        <v>3615</v>
      </c>
      <c r="C2267" s="14"/>
      <c r="D2267" s="14" t="s">
        <v>3060</v>
      </c>
      <c r="E2267" s="14" t="s">
        <v>3424</v>
      </c>
      <c r="F2267" s="14" t="s">
        <v>3191</v>
      </c>
      <c r="G2267" s="14" t="s">
        <v>3060</v>
      </c>
      <c r="H2267" s="14" t="s">
        <v>3060</v>
      </c>
      <c r="I2267" s="9" t="s">
        <v>3060</v>
      </c>
      <c r="J2267" s="9">
        <v>628</v>
      </c>
      <c r="K2267" s="14">
        <f>IF($E2267="","",IFERROR(INDEX('01_Cad_Pecas'!$H$2:$H$5000,MATCH($E2267,'01_Cad_Pecas'!$D$2:$D$5000,0)),IFERROR(INDEX('01_Cad_Pecas'!$H$2:$H$5000,MATCH(VALUE($E2267),'01_Cad_Pecas'!$D$2:$D$5000,0)),"")))</f>
        <v>3</v>
      </c>
      <c r="L2267" s="14">
        <f>IF($E2267="","",IFERROR(INDEX('01_Cad_Pecas'!$I$2:$I$5000,MATCH($E2267,'01_Cad_Pecas'!$D$2:$D$5000,0)),IFERROR(INDEX('01_Cad_Pecas'!$I$2:$I$5000,MATCH(VALUE($E2267),'01_Cad_Pecas'!$D$2:$D$5000,0)),"")))</f>
        <v>6.7799999999999999E-2</v>
      </c>
      <c r="M2267" s="14">
        <f t="shared" si="284"/>
        <v>45.578400000000002</v>
      </c>
      <c r="N2267" s="14">
        <v>46206</v>
      </c>
      <c r="O2267" s="14">
        <v>628</v>
      </c>
      <c r="P2267" s="14"/>
      <c r="Q2267" s="14"/>
      <c r="R2267" s="14"/>
      <c r="S2267" s="14"/>
      <c r="T2267" s="14">
        <f t="shared" si="283"/>
        <v>1</v>
      </c>
      <c r="U2267" s="14" t="s">
        <v>36</v>
      </c>
      <c r="V2267" s="14"/>
      <c r="W2267" s="14"/>
      <c r="X2267" s="14"/>
      <c r="Y2267" s="14"/>
      <c r="Z2267" s="14"/>
      <c r="AA2267" s="11"/>
      <c r="AB2267" s="14" t="str">
        <f t="shared" si="285"/>
        <v>10224,10188|9 COLADEIRAS</v>
      </c>
      <c r="AC2267" t="str">
        <f t="shared" si="286"/>
        <v>|10224|10188|</v>
      </c>
      <c r="AD2267" t="str">
        <f t="shared" si="287"/>
        <v>9 COLADEIRAS</v>
      </c>
    </row>
    <row r="2268" spans="1:30" ht="24" customHeight="1" x14ac:dyDescent="0.35">
      <c r="A2268" s="35">
        <v>46211</v>
      </c>
      <c r="B2268" s="14" t="s">
        <v>3615</v>
      </c>
      <c r="C2268" s="14"/>
      <c r="D2268" s="14" t="s">
        <v>3060</v>
      </c>
      <c r="E2268" s="14" t="s">
        <v>3427</v>
      </c>
      <c r="F2268" s="14" t="s">
        <v>3180</v>
      </c>
      <c r="G2268" s="14" t="s">
        <v>3060</v>
      </c>
      <c r="H2268" s="14" t="s">
        <v>3060</v>
      </c>
      <c r="I2268" s="9" t="s">
        <v>3060</v>
      </c>
      <c r="J2268" s="9">
        <v>530</v>
      </c>
      <c r="K2268" s="14">
        <f>IF($E2268="","",IFERROR(INDEX('01_Cad_Pecas'!$H$2:$H$5000,MATCH($E2268,'01_Cad_Pecas'!$D$2:$D$5000,0)),IFERROR(INDEX('01_Cad_Pecas'!$H$2:$H$5000,MATCH(VALUE($E2268),'01_Cad_Pecas'!$D$2:$D$5000,0)),"")))</f>
        <v>3</v>
      </c>
      <c r="L2268" s="14">
        <f>IF($E2268="","",IFERROR(INDEX('01_Cad_Pecas'!$I$2:$I$5000,MATCH($E2268,'01_Cad_Pecas'!$D$2:$D$5000,0)),IFERROR(INDEX('01_Cad_Pecas'!$I$2:$I$5000,MATCH(VALUE($E2268),'01_Cad_Pecas'!$D$2:$D$5000,0)),"")))</f>
        <v>6.7799999999999999E-2</v>
      </c>
      <c r="M2268" s="14">
        <f t="shared" si="284"/>
        <v>38.933999999999997</v>
      </c>
      <c r="N2268" s="14">
        <v>46212</v>
      </c>
      <c r="O2268" s="14">
        <v>530</v>
      </c>
      <c r="P2268" s="14"/>
      <c r="Q2268" s="14"/>
      <c r="R2268" s="14"/>
      <c r="S2268" s="14"/>
      <c r="T2268" s="14">
        <f t="shared" si="283"/>
        <v>1</v>
      </c>
      <c r="U2268" s="14" t="s">
        <v>36</v>
      </c>
      <c r="V2268" s="14"/>
      <c r="W2268" s="14"/>
      <c r="X2268" s="14"/>
      <c r="Y2268" s="14"/>
      <c r="Z2268" s="14"/>
      <c r="AA2268" s="11"/>
      <c r="AB2268" s="14" t="str">
        <f t="shared" si="285"/>
        <v>10224,10188|9 COLADEIRAS</v>
      </c>
      <c r="AC2268" t="str">
        <f t="shared" si="286"/>
        <v>|10224|10188|</v>
      </c>
      <c r="AD2268" t="str">
        <f t="shared" si="287"/>
        <v>9 COLADEIRAS</v>
      </c>
    </row>
    <row r="2269" spans="1:30" ht="24" customHeight="1" x14ac:dyDescent="0.35">
      <c r="A2269" s="35">
        <v>46211</v>
      </c>
      <c r="B2269" s="14" t="s">
        <v>3615</v>
      </c>
      <c r="C2269" s="14"/>
      <c r="D2269" s="14" t="s">
        <v>3060</v>
      </c>
      <c r="E2269" s="14" t="s">
        <v>3428</v>
      </c>
      <c r="F2269" s="14" t="s">
        <v>3182</v>
      </c>
      <c r="G2269" s="14" t="s">
        <v>3060</v>
      </c>
      <c r="H2269" s="14" t="s">
        <v>3060</v>
      </c>
      <c r="I2269" s="9" t="s">
        <v>3060</v>
      </c>
      <c r="J2269" s="9">
        <v>530</v>
      </c>
      <c r="K2269" s="14">
        <f>IF($E2269="","",IFERROR(INDEX('01_Cad_Pecas'!$H$2:$H$5000,MATCH($E2269,'01_Cad_Pecas'!$D$2:$D$5000,0)),IFERROR(INDEX('01_Cad_Pecas'!$H$2:$H$5000,MATCH(VALUE($E2269),'01_Cad_Pecas'!$D$2:$D$5000,0)),"")))</f>
        <v>3</v>
      </c>
      <c r="L2269" s="14">
        <f>IF($E2269="","",IFERROR(INDEX('01_Cad_Pecas'!$I$2:$I$5000,MATCH($E2269,'01_Cad_Pecas'!$D$2:$D$5000,0)),IFERROR(INDEX('01_Cad_Pecas'!$I$2:$I$5000,MATCH(VALUE($E2269),'01_Cad_Pecas'!$D$2:$D$5000,0)),"")))</f>
        <v>6.7799999999999999E-2</v>
      </c>
      <c r="M2269" s="14">
        <f t="shared" si="284"/>
        <v>38.933999999999997</v>
      </c>
      <c r="N2269" s="14">
        <v>46206</v>
      </c>
      <c r="O2269" s="14">
        <v>530</v>
      </c>
      <c r="P2269" s="14"/>
      <c r="Q2269" s="14"/>
      <c r="R2269" s="14"/>
      <c r="S2269" s="14"/>
      <c r="T2269" s="14">
        <f t="shared" si="283"/>
        <v>1</v>
      </c>
      <c r="U2269" s="14" t="s">
        <v>36</v>
      </c>
      <c r="V2269" s="14"/>
      <c r="W2269" s="14"/>
      <c r="X2269" s="14"/>
      <c r="Y2269" s="14"/>
      <c r="Z2269" s="14"/>
      <c r="AA2269" s="11"/>
      <c r="AB2269" s="14" t="str">
        <f t="shared" si="285"/>
        <v>10224,10188|9 COLADEIRAS</v>
      </c>
      <c r="AC2269" t="str">
        <f t="shared" si="286"/>
        <v>|10224|10188|</v>
      </c>
      <c r="AD2269" t="str">
        <f t="shared" si="287"/>
        <v>9 COLADEIRAS</v>
      </c>
    </row>
    <row r="2270" spans="1:30" ht="24" customHeight="1" x14ac:dyDescent="0.35">
      <c r="A2270" s="35">
        <v>46209</v>
      </c>
      <c r="B2270" s="14" t="s">
        <v>3610</v>
      </c>
      <c r="C2270" s="14"/>
      <c r="D2270" s="14" t="s">
        <v>3055</v>
      </c>
      <c r="E2270" s="14" t="s">
        <v>3616</v>
      </c>
      <c r="F2270" s="14" t="s">
        <v>3617</v>
      </c>
      <c r="G2270" s="14" t="s">
        <v>3055</v>
      </c>
      <c r="H2270" s="14" t="s">
        <v>3055</v>
      </c>
      <c r="I2270" s="9" t="s">
        <v>3055</v>
      </c>
      <c r="J2270" s="9">
        <v>20</v>
      </c>
      <c r="K2270" s="14">
        <f>IF($E2270="","",IFERROR(INDEX('01_Cad_Pecas'!$H$2:$H$5000,MATCH($E2270,'01_Cad_Pecas'!$D$2:$D$5000,0)),IFERROR(INDEX('01_Cad_Pecas'!$H$2:$H$5000,MATCH(VALUE($E2270),'01_Cad_Pecas'!$D$2:$D$5000,0)),"")))</f>
        <v>2</v>
      </c>
      <c r="L2270" s="14">
        <f>IF($E2270="","",IFERROR(INDEX('01_Cad_Pecas'!$I$2:$I$5000,MATCH($E2270,'01_Cad_Pecas'!$D$2:$D$5000,0)),IFERROR(INDEX('01_Cad_Pecas'!$I$2:$I$5000,MATCH(VALUE($E2270),'01_Cad_Pecas'!$D$2:$D$5000,0)),"")))</f>
        <v>1.45</v>
      </c>
      <c r="M2270" s="14">
        <f t="shared" si="284"/>
        <v>31</v>
      </c>
      <c r="N2270" s="14">
        <v>46209</v>
      </c>
      <c r="O2270" s="14">
        <v>20</v>
      </c>
      <c r="P2270" s="14"/>
      <c r="Q2270" s="14"/>
      <c r="R2270" s="14"/>
      <c r="S2270" s="14"/>
      <c r="T2270" s="14">
        <f t="shared" si="283"/>
        <v>1</v>
      </c>
      <c r="U2270" s="14" t="s">
        <v>36</v>
      </c>
      <c r="V2270" s="14"/>
      <c r="W2270" s="14"/>
      <c r="X2270" s="14"/>
      <c r="Y2270" s="14"/>
      <c r="Z2270" s="14"/>
      <c r="AA2270" s="11"/>
      <c r="AB2270" s="14" t="str">
        <f t="shared" si="285"/>
        <v>10211,10212|56 COPIADORA</v>
      </c>
      <c r="AC2270" t="str">
        <f t="shared" si="286"/>
        <v>|10211|10212|</v>
      </c>
      <c r="AD2270" t="str">
        <f t="shared" si="287"/>
        <v>56 COPIADORA</v>
      </c>
    </row>
    <row r="2271" spans="1:30" ht="24" customHeight="1" x14ac:dyDescent="0.35">
      <c r="A2271" s="35">
        <v>46209</v>
      </c>
      <c r="B2271" s="14" t="s">
        <v>3610</v>
      </c>
      <c r="C2271" s="14"/>
      <c r="D2271" s="14" t="s">
        <v>3055</v>
      </c>
      <c r="E2271" s="14" t="s">
        <v>3472</v>
      </c>
      <c r="F2271" s="14" t="s">
        <v>3220</v>
      </c>
      <c r="G2271" s="14" t="s">
        <v>3055</v>
      </c>
      <c r="H2271" s="14" t="s">
        <v>3055</v>
      </c>
      <c r="I2271" s="9" t="s">
        <v>3055</v>
      </c>
      <c r="J2271" s="9">
        <v>45</v>
      </c>
      <c r="K2271" s="14">
        <f>IF($E2271="","",IFERROR(INDEX('01_Cad_Pecas'!$H$2:$H$5000,MATCH($E2271,'01_Cad_Pecas'!$D$2:$D$5000,0)),IFERROR(INDEX('01_Cad_Pecas'!$H$2:$H$5000,MATCH(VALUE($E2271),'01_Cad_Pecas'!$D$2:$D$5000,0)),"")))</f>
        <v>2</v>
      </c>
      <c r="L2271" s="14">
        <f>IF($E2271="","",IFERROR(INDEX('01_Cad_Pecas'!$I$2:$I$5000,MATCH($E2271,'01_Cad_Pecas'!$D$2:$D$5000,0)),IFERROR(INDEX('01_Cad_Pecas'!$I$2:$I$5000,MATCH(VALUE($E2271),'01_Cad_Pecas'!$D$2:$D$5000,0)),"")))</f>
        <v>1.45</v>
      </c>
      <c r="M2271" s="14">
        <f t="shared" si="284"/>
        <v>67.25</v>
      </c>
      <c r="N2271" s="14">
        <v>46209</v>
      </c>
      <c r="O2271" s="14">
        <v>45</v>
      </c>
      <c r="P2271" s="14"/>
      <c r="Q2271" s="14"/>
      <c r="R2271" s="14"/>
      <c r="S2271" s="14"/>
      <c r="T2271" s="14">
        <f t="shared" si="283"/>
        <v>1</v>
      </c>
      <c r="U2271" s="14" t="s">
        <v>36</v>
      </c>
      <c r="V2271" s="14"/>
      <c r="W2271" s="14"/>
      <c r="X2271" s="14"/>
      <c r="Y2271" s="14"/>
      <c r="Z2271" s="14"/>
      <c r="AA2271" s="11"/>
      <c r="AB2271" s="14" t="str">
        <f t="shared" si="285"/>
        <v>10211,10212|56 COPIADORA</v>
      </c>
      <c r="AC2271" t="str">
        <f t="shared" si="286"/>
        <v>|10211|10212|</v>
      </c>
      <c r="AD2271" t="str">
        <f t="shared" si="287"/>
        <v>56 COPIADORA</v>
      </c>
    </row>
    <row r="2272" spans="1:30" ht="24" customHeight="1" x14ac:dyDescent="0.35">
      <c r="A2272" s="35">
        <v>46209</v>
      </c>
      <c r="B2272" s="14" t="s">
        <v>3610</v>
      </c>
      <c r="C2272" s="14"/>
      <c r="D2272" s="14" t="s">
        <v>3055</v>
      </c>
      <c r="E2272" s="14" t="s">
        <v>3481</v>
      </c>
      <c r="F2272" s="14" t="s">
        <v>3216</v>
      </c>
      <c r="G2272" s="14" t="s">
        <v>3055</v>
      </c>
      <c r="H2272" s="14" t="s">
        <v>3055</v>
      </c>
      <c r="I2272" s="9" t="s">
        <v>3055</v>
      </c>
      <c r="J2272" s="9">
        <v>20</v>
      </c>
      <c r="K2272" s="14">
        <f>IF($E2272="","",IFERROR(INDEX('01_Cad_Pecas'!$H$2:$H$5000,MATCH($E2272,'01_Cad_Pecas'!$D$2:$D$5000,0)),IFERROR(INDEX('01_Cad_Pecas'!$H$2:$H$5000,MATCH(VALUE($E2272),'01_Cad_Pecas'!$D$2:$D$5000,0)),"")))</f>
        <v>2</v>
      </c>
      <c r="L2272" s="14">
        <f>IF($E2272="","",IFERROR(INDEX('01_Cad_Pecas'!$I$2:$I$5000,MATCH($E2272,'01_Cad_Pecas'!$D$2:$D$5000,0)),IFERROR(INDEX('01_Cad_Pecas'!$I$2:$I$5000,MATCH(VALUE($E2272),'01_Cad_Pecas'!$D$2:$D$5000,0)),"")))</f>
        <v>1.45</v>
      </c>
      <c r="M2272" s="14">
        <f t="shared" si="284"/>
        <v>31</v>
      </c>
      <c r="N2272" s="14">
        <v>46209</v>
      </c>
      <c r="O2272" s="14">
        <v>20</v>
      </c>
      <c r="P2272" s="14"/>
      <c r="Q2272" s="14"/>
      <c r="R2272" s="14"/>
      <c r="S2272" s="14"/>
      <c r="T2272" s="14">
        <f t="shared" si="283"/>
        <v>1</v>
      </c>
      <c r="U2272" s="14" t="s">
        <v>36</v>
      </c>
      <c r="V2272" s="14"/>
      <c r="W2272" s="14"/>
      <c r="X2272" s="14"/>
      <c r="Y2272" s="14"/>
      <c r="Z2272" s="14"/>
      <c r="AA2272" s="11"/>
      <c r="AB2272" s="14" t="str">
        <f t="shared" si="285"/>
        <v>10211,10212|56 COPIADORA</v>
      </c>
      <c r="AC2272" t="str">
        <f t="shared" si="286"/>
        <v>|10211|10212|</v>
      </c>
      <c r="AD2272" t="str">
        <f t="shared" si="287"/>
        <v>56 COPIADORA</v>
      </c>
    </row>
    <row r="2273" spans="1:30" ht="24" customHeight="1" x14ac:dyDescent="0.35">
      <c r="A2273" s="35">
        <v>46209</v>
      </c>
      <c r="B2273" s="14" t="s">
        <v>3610</v>
      </c>
      <c r="C2273" s="14"/>
      <c r="D2273" s="14" t="s">
        <v>3055</v>
      </c>
      <c r="E2273" s="14" t="s">
        <v>3480</v>
      </c>
      <c r="F2273" s="14" t="s">
        <v>3218</v>
      </c>
      <c r="G2273" s="14" t="s">
        <v>3055</v>
      </c>
      <c r="H2273" s="14" t="s">
        <v>3055</v>
      </c>
      <c r="I2273" s="9" t="s">
        <v>3055</v>
      </c>
      <c r="J2273" s="9">
        <v>30</v>
      </c>
      <c r="K2273" s="14">
        <f>IF($E2273="","",IFERROR(INDEX('01_Cad_Pecas'!$H$2:$H$5000,MATCH($E2273,'01_Cad_Pecas'!$D$2:$D$5000,0)),IFERROR(INDEX('01_Cad_Pecas'!$H$2:$H$5000,MATCH(VALUE($E2273),'01_Cad_Pecas'!$D$2:$D$5000,0)),"")))</f>
        <v>2</v>
      </c>
      <c r="L2273" s="14">
        <f>IF($E2273="","",IFERROR(INDEX('01_Cad_Pecas'!$I$2:$I$5000,MATCH($E2273,'01_Cad_Pecas'!$D$2:$D$5000,0)),IFERROR(INDEX('01_Cad_Pecas'!$I$2:$I$5000,MATCH(VALUE($E2273),'01_Cad_Pecas'!$D$2:$D$5000,0)),"")))</f>
        <v>1.45</v>
      </c>
      <c r="M2273" s="14">
        <f t="shared" si="284"/>
        <v>45.5</v>
      </c>
      <c r="N2273" s="14">
        <v>46209</v>
      </c>
      <c r="O2273" s="14">
        <v>30</v>
      </c>
      <c r="P2273" s="14"/>
      <c r="Q2273" s="14"/>
      <c r="R2273" s="14"/>
      <c r="S2273" s="14"/>
      <c r="T2273" s="14">
        <f t="shared" si="283"/>
        <v>1</v>
      </c>
      <c r="U2273" s="14" t="s">
        <v>36</v>
      </c>
      <c r="V2273" s="14"/>
      <c r="W2273" s="14"/>
      <c r="X2273" s="14"/>
      <c r="Y2273" s="14"/>
      <c r="Z2273" s="14"/>
      <c r="AA2273" s="11"/>
      <c r="AB2273" s="14" t="str">
        <f t="shared" si="285"/>
        <v>10211,10212|56 COPIADORA</v>
      </c>
      <c r="AC2273" t="str">
        <f t="shared" si="286"/>
        <v>|10211|10212|</v>
      </c>
      <c r="AD2273" t="str">
        <f t="shared" si="287"/>
        <v>56 COPIADORA</v>
      </c>
    </row>
    <row r="2274" spans="1:30" ht="24" customHeight="1" x14ac:dyDescent="0.35">
      <c r="A2274" s="35">
        <v>46209</v>
      </c>
      <c r="B2274" s="14" t="s">
        <v>3615</v>
      </c>
      <c r="C2274" s="14"/>
      <c r="D2274" s="14" t="s">
        <v>3055</v>
      </c>
      <c r="E2274" s="14" t="s">
        <v>3474</v>
      </c>
      <c r="F2274" s="14" t="s">
        <v>2187</v>
      </c>
      <c r="G2274" s="14" t="s">
        <v>3055</v>
      </c>
      <c r="H2274" s="14" t="s">
        <v>3055</v>
      </c>
      <c r="I2274" s="9" t="s">
        <v>3055</v>
      </c>
      <c r="J2274" s="9">
        <v>71</v>
      </c>
      <c r="K2274" s="14">
        <f>IF($E2274="","",IFERROR(INDEX('01_Cad_Pecas'!$H$2:$H$5000,MATCH($E2274,'01_Cad_Pecas'!$D$2:$D$5000,0)),IFERROR(INDEX('01_Cad_Pecas'!$H$2:$H$5000,MATCH(VALUE($E2274),'01_Cad_Pecas'!$D$2:$D$5000,0)),"")))</f>
        <v>2</v>
      </c>
      <c r="L2274" s="14">
        <f>IF($E2274="","",IFERROR(INDEX('01_Cad_Pecas'!$I$2:$I$5000,MATCH($E2274,'01_Cad_Pecas'!$D$2:$D$5000,0)),IFERROR(INDEX('01_Cad_Pecas'!$I$2:$I$5000,MATCH(VALUE($E2274),'01_Cad_Pecas'!$D$2:$D$5000,0)),"")))</f>
        <v>1.45</v>
      </c>
      <c r="M2274" s="14">
        <f t="shared" si="284"/>
        <v>104.95</v>
      </c>
      <c r="N2274" s="14">
        <v>46211</v>
      </c>
      <c r="O2274" s="14">
        <v>71</v>
      </c>
      <c r="P2274" s="14"/>
      <c r="Q2274" s="14"/>
      <c r="R2274" s="14"/>
      <c r="S2274" s="14"/>
      <c r="T2274" s="14">
        <f t="shared" si="283"/>
        <v>1</v>
      </c>
      <c r="U2274" s="14" t="s">
        <v>36</v>
      </c>
      <c r="V2274" s="14"/>
      <c r="W2274" s="14"/>
      <c r="X2274" s="14"/>
      <c r="Y2274" s="14"/>
      <c r="Z2274" s="14"/>
      <c r="AA2274" s="11"/>
      <c r="AB2274" s="14" t="str">
        <f t="shared" si="285"/>
        <v>10224,10188|56 COPIADORA</v>
      </c>
      <c r="AC2274" t="str">
        <f t="shared" si="286"/>
        <v>|10224|10188|</v>
      </c>
      <c r="AD2274" t="str">
        <f t="shared" si="287"/>
        <v>56 COPIADORA</v>
      </c>
    </row>
    <row r="2275" spans="1:30" ht="24" customHeight="1" x14ac:dyDescent="0.35">
      <c r="A2275" s="35">
        <v>46209</v>
      </c>
      <c r="B2275" s="14" t="s">
        <v>3615</v>
      </c>
      <c r="C2275" s="14"/>
      <c r="D2275" s="14" t="s">
        <v>3055</v>
      </c>
      <c r="E2275" s="14" t="s">
        <v>3618</v>
      </c>
      <c r="F2275" s="14" t="s">
        <v>2188</v>
      </c>
      <c r="G2275" s="14" t="s">
        <v>3055</v>
      </c>
      <c r="H2275" s="14" t="s">
        <v>3055</v>
      </c>
      <c r="I2275" s="9" t="s">
        <v>3055</v>
      </c>
      <c r="J2275" s="9">
        <v>20</v>
      </c>
      <c r="K2275" s="14">
        <f>IF($E2275="","",IFERROR(INDEX('01_Cad_Pecas'!$H$2:$H$5000,MATCH($E2275,'01_Cad_Pecas'!$D$2:$D$5000,0)),IFERROR(INDEX('01_Cad_Pecas'!$H$2:$H$5000,MATCH(VALUE($E2275),'01_Cad_Pecas'!$D$2:$D$5000,0)),"")))</f>
        <v>2</v>
      </c>
      <c r="L2275" s="14">
        <f>IF($E2275="","",IFERROR(INDEX('01_Cad_Pecas'!$I$2:$I$5000,MATCH($E2275,'01_Cad_Pecas'!$D$2:$D$5000,0)),IFERROR(INDEX('01_Cad_Pecas'!$I$2:$I$5000,MATCH(VALUE($E2275),'01_Cad_Pecas'!$D$2:$D$5000,0)),"")))</f>
        <v>1.45</v>
      </c>
      <c r="M2275" s="14">
        <f t="shared" si="284"/>
        <v>31</v>
      </c>
      <c r="N2275" s="14">
        <v>46211</v>
      </c>
      <c r="O2275" s="14">
        <v>20</v>
      </c>
      <c r="P2275" s="14"/>
      <c r="Q2275" s="14"/>
      <c r="R2275" s="14"/>
      <c r="S2275" s="14"/>
      <c r="T2275" s="14">
        <f t="shared" si="283"/>
        <v>1</v>
      </c>
      <c r="U2275" s="14" t="s">
        <v>36</v>
      </c>
      <c r="V2275" s="14"/>
      <c r="W2275" s="14"/>
      <c r="X2275" s="14"/>
      <c r="Y2275" s="14"/>
      <c r="Z2275" s="14"/>
      <c r="AA2275" s="11"/>
      <c r="AB2275" s="14" t="str">
        <f t="shared" si="285"/>
        <v>10224,10188|56 COPIADORA</v>
      </c>
      <c r="AC2275" t="str">
        <f t="shared" si="286"/>
        <v>|10224|10188|</v>
      </c>
      <c r="AD2275" t="str">
        <f t="shared" si="287"/>
        <v>56 COPIADORA</v>
      </c>
    </row>
    <row r="2276" spans="1:30" ht="24" customHeight="1" x14ac:dyDescent="0.35">
      <c r="A2276" s="35">
        <v>46209</v>
      </c>
      <c r="B2276" s="14" t="s">
        <v>3615</v>
      </c>
      <c r="C2276" s="14"/>
      <c r="D2276" s="14" t="s">
        <v>3055</v>
      </c>
      <c r="E2276" s="14" t="s">
        <v>3475</v>
      </c>
      <c r="F2276" s="14" t="s">
        <v>3215</v>
      </c>
      <c r="G2276" s="14" t="s">
        <v>3055</v>
      </c>
      <c r="H2276" s="14" t="s">
        <v>3055</v>
      </c>
      <c r="I2276" s="9" t="s">
        <v>3055</v>
      </c>
      <c r="J2276" s="9">
        <v>30</v>
      </c>
      <c r="K2276" s="14">
        <f>IF($E2276="","",IFERROR(INDEX('01_Cad_Pecas'!$H$2:$H$5000,MATCH($E2276,'01_Cad_Pecas'!$D$2:$D$5000,0)),IFERROR(INDEX('01_Cad_Pecas'!$H$2:$H$5000,MATCH(VALUE($E2276),'01_Cad_Pecas'!$D$2:$D$5000,0)),"")))</f>
        <v>2</v>
      </c>
      <c r="L2276" s="14">
        <f>IF($E2276="","",IFERROR(INDEX('01_Cad_Pecas'!$I$2:$I$5000,MATCH($E2276,'01_Cad_Pecas'!$D$2:$D$5000,0)),IFERROR(INDEX('01_Cad_Pecas'!$I$2:$I$5000,MATCH(VALUE($E2276),'01_Cad_Pecas'!$D$2:$D$5000,0)),"")))</f>
        <v>1.45</v>
      </c>
      <c r="M2276" s="14">
        <f t="shared" si="284"/>
        <v>45.5</v>
      </c>
      <c r="N2276" s="14">
        <v>46211</v>
      </c>
      <c r="O2276" s="14">
        <v>30</v>
      </c>
      <c r="P2276" s="14"/>
      <c r="Q2276" s="14"/>
      <c r="R2276" s="14"/>
      <c r="S2276" s="14"/>
      <c r="T2276" s="14">
        <f t="shared" si="283"/>
        <v>1</v>
      </c>
      <c r="U2276" s="14" t="s">
        <v>36</v>
      </c>
      <c r="V2276" s="14"/>
      <c r="W2276" s="14"/>
      <c r="X2276" s="14"/>
      <c r="Y2276" s="14"/>
      <c r="Z2276" s="14"/>
      <c r="AA2276" s="11"/>
      <c r="AB2276" s="14" t="str">
        <f t="shared" si="285"/>
        <v>10224,10188|56 COPIADORA</v>
      </c>
      <c r="AC2276" t="str">
        <f t="shared" si="286"/>
        <v>|10224|10188|</v>
      </c>
      <c r="AD2276" t="str">
        <f t="shared" si="287"/>
        <v>56 COPIADORA</v>
      </c>
    </row>
    <row r="2277" spans="1:30" ht="24" customHeight="1" x14ac:dyDescent="0.35">
      <c r="A2277" s="35">
        <v>46209</v>
      </c>
      <c r="B2277" s="14" t="s">
        <v>3615</v>
      </c>
      <c r="C2277" s="14"/>
      <c r="D2277" s="14" t="s">
        <v>3055</v>
      </c>
      <c r="E2277" s="14" t="s">
        <v>3476</v>
      </c>
      <c r="F2277" s="14" t="s">
        <v>3221</v>
      </c>
      <c r="G2277" s="14" t="s">
        <v>3055</v>
      </c>
      <c r="H2277" s="14" t="s">
        <v>3055</v>
      </c>
      <c r="I2277" s="9" t="s">
        <v>3055</v>
      </c>
      <c r="J2277" s="9">
        <v>8</v>
      </c>
      <c r="K2277" s="14">
        <f>IF($E2277="","",IFERROR(INDEX('01_Cad_Pecas'!$H$2:$H$5000,MATCH($E2277,'01_Cad_Pecas'!$D$2:$D$5000,0)),IFERROR(INDEX('01_Cad_Pecas'!$H$2:$H$5000,MATCH(VALUE($E2277),'01_Cad_Pecas'!$D$2:$D$5000,0)),"")))</f>
        <v>2</v>
      </c>
      <c r="L2277" s="14">
        <f>IF($E2277="","",IFERROR(INDEX('01_Cad_Pecas'!$I$2:$I$5000,MATCH($E2277,'01_Cad_Pecas'!$D$2:$D$5000,0)),IFERROR(INDEX('01_Cad_Pecas'!$I$2:$I$5000,MATCH(VALUE($E2277),'01_Cad_Pecas'!$D$2:$D$5000,0)),"")))</f>
        <v>1.45</v>
      </c>
      <c r="M2277" s="14">
        <f t="shared" si="284"/>
        <v>13.6</v>
      </c>
      <c r="N2277" s="14">
        <v>46211</v>
      </c>
      <c r="O2277" s="14">
        <v>8</v>
      </c>
      <c r="P2277" s="14"/>
      <c r="Q2277" s="14"/>
      <c r="R2277" s="14"/>
      <c r="S2277" s="14"/>
      <c r="T2277" s="14">
        <f t="shared" si="283"/>
        <v>1</v>
      </c>
      <c r="U2277" s="14" t="s">
        <v>36</v>
      </c>
      <c r="V2277" s="14"/>
      <c r="W2277" s="14"/>
      <c r="X2277" s="14"/>
      <c r="Y2277" s="14"/>
      <c r="Z2277" s="14"/>
      <c r="AA2277" s="11"/>
      <c r="AB2277" s="14" t="str">
        <f t="shared" si="285"/>
        <v>10224,10188|56 COPIADORA</v>
      </c>
      <c r="AC2277" t="str">
        <f t="shared" si="286"/>
        <v>|10224|10188|</v>
      </c>
      <c r="AD2277" t="str">
        <f t="shared" si="287"/>
        <v>56 COPIADORA</v>
      </c>
    </row>
    <row r="2278" spans="1:30" ht="24" customHeight="1" x14ac:dyDescent="0.35">
      <c r="A2278" s="35">
        <v>46209</v>
      </c>
      <c r="B2278" s="14" t="s">
        <v>3615</v>
      </c>
      <c r="C2278" s="14"/>
      <c r="D2278" s="14" t="s">
        <v>3055</v>
      </c>
      <c r="E2278" s="14" t="s">
        <v>3619</v>
      </c>
      <c r="F2278" s="14" t="s">
        <v>3219</v>
      </c>
      <c r="G2278" s="14" t="s">
        <v>3055</v>
      </c>
      <c r="H2278" s="14" t="s">
        <v>3055</v>
      </c>
      <c r="I2278" s="9" t="s">
        <v>3055</v>
      </c>
      <c r="J2278" s="9">
        <v>3</v>
      </c>
      <c r="K2278" s="14">
        <f>IF($E2278="","",IFERROR(INDEX('01_Cad_Pecas'!$H$2:$H$5000,MATCH($E2278,'01_Cad_Pecas'!$D$2:$D$5000,0)),IFERROR(INDEX('01_Cad_Pecas'!$H$2:$H$5000,MATCH(VALUE($E2278),'01_Cad_Pecas'!$D$2:$D$5000,0)),"")))</f>
        <v>2</v>
      </c>
      <c r="L2278" s="14">
        <f>IF($E2278="","",IFERROR(INDEX('01_Cad_Pecas'!$I$2:$I$5000,MATCH($E2278,'01_Cad_Pecas'!$D$2:$D$5000,0)),IFERROR(INDEX('01_Cad_Pecas'!$I$2:$I$5000,MATCH(VALUE($E2278),'01_Cad_Pecas'!$D$2:$D$5000,0)),"")))</f>
        <v>1.45</v>
      </c>
      <c r="M2278" s="14">
        <f t="shared" si="284"/>
        <v>6.35</v>
      </c>
      <c r="N2278" s="14">
        <v>46211</v>
      </c>
      <c r="O2278" s="14">
        <v>3</v>
      </c>
      <c r="P2278" s="14"/>
      <c r="Q2278" s="14"/>
      <c r="R2278" s="14"/>
      <c r="S2278" s="14"/>
      <c r="T2278" s="14">
        <f t="shared" si="283"/>
        <v>1</v>
      </c>
      <c r="U2278" s="14" t="s">
        <v>36</v>
      </c>
      <c r="V2278" s="14"/>
      <c r="W2278" s="14"/>
      <c r="X2278" s="14"/>
      <c r="Y2278" s="14"/>
      <c r="Z2278" s="14"/>
      <c r="AA2278" s="11"/>
      <c r="AB2278" s="14" t="str">
        <f t="shared" si="285"/>
        <v>10224,10188|56 COPIADORA</v>
      </c>
      <c r="AC2278" t="str">
        <f t="shared" si="286"/>
        <v>|10224|10188|</v>
      </c>
      <c r="AD2278" t="str">
        <f t="shared" si="287"/>
        <v>56 COPIADORA</v>
      </c>
    </row>
    <row r="2279" spans="1:30" ht="24" customHeight="1" x14ac:dyDescent="0.35">
      <c r="A2279" s="35">
        <v>46203</v>
      </c>
      <c r="B2279" s="14" t="s">
        <v>3096</v>
      </c>
      <c r="C2279" s="14"/>
      <c r="D2279" s="10" t="s">
        <v>3044</v>
      </c>
      <c r="E2279" s="14" t="s">
        <v>3482</v>
      </c>
      <c r="F2279" s="14" t="s">
        <v>1427</v>
      </c>
      <c r="G2279" s="14" t="s">
        <v>3097</v>
      </c>
      <c r="H2279" s="14" t="s">
        <v>3097</v>
      </c>
      <c r="I2279" s="9" t="s">
        <v>3097</v>
      </c>
      <c r="J2279" s="9">
        <v>102</v>
      </c>
      <c r="K2279" s="14">
        <f>IF($E2279="","",IFERROR(INDEX('01_Cad_Pecas'!$H$2:$H$5000,MATCH($E2279,'01_Cad_Pecas'!$D$2:$D$5000,0)),IFERROR(INDEX('01_Cad_Pecas'!$H$2:$H$5000,MATCH(VALUE($E2279),'01_Cad_Pecas'!$D$2:$D$5000,0)),"")))</f>
        <v>0</v>
      </c>
      <c r="L2279" s="14">
        <f>IF($E2279="","",IFERROR(INDEX('01_Cad_Pecas'!$I$2:$I$5000,MATCH($E2279,'01_Cad_Pecas'!$D$2:$D$5000,0)),IFERROR(INDEX('01_Cad_Pecas'!$I$2:$I$5000,MATCH(VALUE($E2279),'01_Cad_Pecas'!$D$2:$D$5000,0)),"")))</f>
        <v>0.32519999999999999</v>
      </c>
      <c r="M2279" s="14">
        <f t="shared" si="284"/>
        <v>33.170400000000001</v>
      </c>
      <c r="N2279" s="9">
        <v>46203</v>
      </c>
      <c r="O2279" s="9">
        <v>102</v>
      </c>
      <c r="P2279" s="14"/>
      <c r="Q2279" s="14"/>
      <c r="R2279" s="14"/>
      <c r="S2279" s="14"/>
      <c r="T2279" s="14"/>
      <c r="U2279" s="14"/>
      <c r="V2279" s="14"/>
      <c r="W2279" s="14"/>
      <c r="X2279" s="14"/>
      <c r="Y2279" s="14"/>
      <c r="Z2279" s="14"/>
      <c r="AA2279" s="11"/>
      <c r="AB2279" s="14" t="str">
        <f t="shared" si="285"/>
        <v>10187,10189,10190,10191,|SEM_SETOR</v>
      </c>
      <c r="AC2279" t="str">
        <f t="shared" si="286"/>
        <v>|10187|10189|10190|10191|</v>
      </c>
      <c r="AD2279" t="str">
        <f t="shared" si="287"/>
        <v>SEM_SETOR</v>
      </c>
    </row>
    <row r="2280" spans="1:30" ht="24" customHeight="1" x14ac:dyDescent="0.35">
      <c r="A2280" s="35">
        <v>46203</v>
      </c>
      <c r="B2280" s="14" t="s">
        <v>3096</v>
      </c>
      <c r="C2280" s="14"/>
      <c r="D2280" s="10" t="s">
        <v>3044</v>
      </c>
      <c r="E2280" s="14" t="s">
        <v>3483</v>
      </c>
      <c r="F2280" s="14" t="s">
        <v>1435</v>
      </c>
      <c r="G2280" s="14" t="s">
        <v>3097</v>
      </c>
      <c r="H2280" s="14" t="s">
        <v>3097</v>
      </c>
      <c r="I2280" s="9" t="s">
        <v>3097</v>
      </c>
      <c r="J2280" s="9">
        <v>420</v>
      </c>
      <c r="K2280" s="14">
        <f>IF($E2280="","",IFERROR(INDEX('01_Cad_Pecas'!$H$2:$H$5000,MATCH($E2280,'01_Cad_Pecas'!$D$2:$D$5000,0)),IFERROR(INDEX('01_Cad_Pecas'!$H$2:$H$5000,MATCH(VALUE($E2280),'01_Cad_Pecas'!$D$2:$D$5000,0)),"")))</f>
        <v>0</v>
      </c>
      <c r="L2280" s="14">
        <f>IF($E2280="","",IFERROR(INDEX('01_Cad_Pecas'!$I$2:$I$5000,MATCH($E2280,'01_Cad_Pecas'!$D$2:$D$5000,0)),IFERROR(INDEX('01_Cad_Pecas'!$I$2:$I$5000,MATCH(VALUE($E2280),'01_Cad_Pecas'!$D$2:$D$5000,0)),"")))</f>
        <v>0.32519999999999999</v>
      </c>
      <c r="M2280" s="14">
        <f t="shared" si="284"/>
        <v>136.584</v>
      </c>
      <c r="N2280" s="9">
        <v>46203</v>
      </c>
      <c r="O2280" s="9">
        <v>420</v>
      </c>
      <c r="P2280" s="14"/>
      <c r="Q2280" s="14"/>
      <c r="R2280" s="14"/>
      <c r="S2280" s="14"/>
      <c r="T2280" s="14"/>
      <c r="U2280" s="14"/>
      <c r="V2280" s="14"/>
      <c r="W2280" s="14"/>
      <c r="X2280" s="14"/>
      <c r="Y2280" s="14"/>
      <c r="Z2280" s="14"/>
      <c r="AA2280" s="11"/>
      <c r="AB2280" s="14" t="str">
        <f t="shared" si="285"/>
        <v>10187,10189,10190,10191,|SEM_SETOR</v>
      </c>
      <c r="AC2280" t="str">
        <f t="shared" si="286"/>
        <v>|10187|10189|10190|10191|</v>
      </c>
      <c r="AD2280" t="str">
        <f t="shared" si="287"/>
        <v>SEM_SETOR</v>
      </c>
    </row>
    <row r="2281" spans="1:30" ht="24" customHeight="1" x14ac:dyDescent="0.35">
      <c r="A2281" s="35">
        <v>46203</v>
      </c>
      <c r="B2281" s="14" t="s">
        <v>3098</v>
      </c>
      <c r="C2281" s="14"/>
      <c r="D2281" s="10" t="s">
        <v>3044</v>
      </c>
      <c r="E2281" s="14" t="s">
        <v>3484</v>
      </c>
      <c r="F2281" s="14" t="s">
        <v>1336</v>
      </c>
      <c r="G2281" s="14" t="s">
        <v>3097</v>
      </c>
      <c r="H2281" s="14" t="s">
        <v>3097</v>
      </c>
      <c r="I2281" s="9" t="s">
        <v>3097</v>
      </c>
      <c r="J2281" s="9">
        <v>4</v>
      </c>
      <c r="K2281" s="14">
        <f>IF($E2281="","",IFERROR(INDEX('01_Cad_Pecas'!$H$2:$H$5000,MATCH($E2281,'01_Cad_Pecas'!$D$2:$D$5000,0)),IFERROR(INDEX('01_Cad_Pecas'!$H$2:$H$5000,MATCH(VALUE($E2281),'01_Cad_Pecas'!$D$2:$D$5000,0)),"")))</f>
        <v>0</v>
      </c>
      <c r="L2281" s="14">
        <f>IF($E2281="","",IFERROR(INDEX('01_Cad_Pecas'!$I$2:$I$5000,MATCH($E2281,'01_Cad_Pecas'!$D$2:$D$5000,0)),IFERROR(INDEX('01_Cad_Pecas'!$I$2:$I$5000,MATCH(VALUE($E2281),'01_Cad_Pecas'!$D$2:$D$5000,0)),"")))</f>
        <v>0.32519999999999999</v>
      </c>
      <c r="M2281" s="14">
        <f t="shared" si="284"/>
        <v>1.3008</v>
      </c>
      <c r="N2281" s="9">
        <v>46203</v>
      </c>
      <c r="O2281" s="9">
        <v>4</v>
      </c>
      <c r="P2281" s="14"/>
      <c r="Q2281" s="14"/>
      <c r="R2281" s="14"/>
      <c r="S2281" s="14"/>
      <c r="T2281" s="14"/>
      <c r="U2281" s="14"/>
      <c r="V2281" s="14"/>
      <c r="W2281" s="14"/>
      <c r="X2281" s="14"/>
      <c r="Y2281" s="14"/>
      <c r="Z2281" s="14"/>
      <c r="AA2281" s="11"/>
      <c r="AB2281" s="14" t="str">
        <f t="shared" si="285"/>
        <v>10199,10200,10204,10201,|SEM_SETOR</v>
      </c>
      <c r="AC2281" t="str">
        <f t="shared" si="286"/>
        <v>|10199|10200|10204|10201|</v>
      </c>
      <c r="AD2281" t="str">
        <f t="shared" si="287"/>
        <v>SEM_SETOR</v>
      </c>
    </row>
    <row r="2282" spans="1:30" ht="24" customHeight="1" x14ac:dyDescent="0.35">
      <c r="A2282" s="35">
        <v>46203</v>
      </c>
      <c r="B2282" s="14" t="s">
        <v>3098</v>
      </c>
      <c r="C2282" s="14"/>
      <c r="D2282" s="10" t="s">
        <v>3044</v>
      </c>
      <c r="E2282" s="14" t="s">
        <v>3485</v>
      </c>
      <c r="F2282" s="14" t="s">
        <v>1411</v>
      </c>
      <c r="G2282" s="14" t="s">
        <v>3097</v>
      </c>
      <c r="H2282" s="14" t="s">
        <v>3097</v>
      </c>
      <c r="I2282" s="9" t="s">
        <v>3097</v>
      </c>
      <c r="J2282" s="9">
        <v>4</v>
      </c>
      <c r="K2282" s="14">
        <f>IF($E2282="","",IFERROR(INDEX('01_Cad_Pecas'!$H$2:$H$5000,MATCH($E2282,'01_Cad_Pecas'!$D$2:$D$5000,0)),IFERROR(INDEX('01_Cad_Pecas'!$H$2:$H$5000,MATCH(VALUE($E2282),'01_Cad_Pecas'!$D$2:$D$5000,0)),"")))</f>
        <v>0</v>
      </c>
      <c r="L2282" s="14">
        <f>IF($E2282="","",IFERROR(INDEX('01_Cad_Pecas'!$I$2:$I$5000,MATCH($E2282,'01_Cad_Pecas'!$D$2:$D$5000,0)),IFERROR(INDEX('01_Cad_Pecas'!$I$2:$I$5000,MATCH(VALUE($E2282),'01_Cad_Pecas'!$D$2:$D$5000,0)),"")))</f>
        <v>0.32519999999999999</v>
      </c>
      <c r="M2282" s="14">
        <f t="shared" si="284"/>
        <v>1.3008</v>
      </c>
      <c r="N2282" s="9">
        <v>46203</v>
      </c>
      <c r="O2282" s="9">
        <v>4</v>
      </c>
      <c r="P2282" s="14"/>
      <c r="Q2282" s="14"/>
      <c r="R2282" s="14"/>
      <c r="S2282" s="14"/>
      <c r="T2282" s="14"/>
      <c r="U2282" s="14"/>
      <c r="V2282" s="14"/>
      <c r="W2282" s="14"/>
      <c r="X2282" s="14"/>
      <c r="Y2282" s="14"/>
      <c r="Z2282" s="14"/>
      <c r="AA2282" s="11"/>
      <c r="AB2282" s="14" t="str">
        <f t="shared" si="285"/>
        <v>10199,10200,10204,10201,|SEM_SETOR</v>
      </c>
      <c r="AC2282" t="str">
        <f t="shared" si="286"/>
        <v>|10199|10200|10204|10201|</v>
      </c>
      <c r="AD2282" t="str">
        <f t="shared" si="287"/>
        <v>SEM_SETOR</v>
      </c>
    </row>
    <row r="2283" spans="1:30" ht="24" customHeight="1" x14ac:dyDescent="0.35">
      <c r="A2283" s="35">
        <v>46203</v>
      </c>
      <c r="B2283" s="14" t="s">
        <v>3098</v>
      </c>
      <c r="C2283" s="14"/>
      <c r="D2283" s="10" t="s">
        <v>3044</v>
      </c>
      <c r="E2283" s="14" t="s">
        <v>3486</v>
      </c>
      <c r="F2283" s="14" t="s">
        <v>1417</v>
      </c>
      <c r="G2283" s="14" t="s">
        <v>3097</v>
      </c>
      <c r="H2283" s="14" t="s">
        <v>3097</v>
      </c>
      <c r="I2283" s="9" t="s">
        <v>3097</v>
      </c>
      <c r="J2283" s="9">
        <v>360</v>
      </c>
      <c r="K2283" s="14">
        <f>IF($E2283="","",IFERROR(INDEX('01_Cad_Pecas'!$H$2:$H$5000,MATCH($E2283,'01_Cad_Pecas'!$D$2:$D$5000,0)),IFERROR(INDEX('01_Cad_Pecas'!$H$2:$H$5000,MATCH(VALUE($E2283),'01_Cad_Pecas'!$D$2:$D$5000,0)),"")))</f>
        <v>0</v>
      </c>
      <c r="L2283" s="14">
        <f>IF($E2283="","",IFERROR(INDEX('01_Cad_Pecas'!$I$2:$I$5000,MATCH($E2283,'01_Cad_Pecas'!$D$2:$D$5000,0)),IFERROR(INDEX('01_Cad_Pecas'!$I$2:$I$5000,MATCH(VALUE($E2283),'01_Cad_Pecas'!$D$2:$D$5000,0)),"")))</f>
        <v>0.32519999999999999</v>
      </c>
      <c r="M2283" s="14">
        <f t="shared" si="284"/>
        <v>117.072</v>
      </c>
      <c r="N2283" s="9">
        <v>46203</v>
      </c>
      <c r="O2283" s="9">
        <v>360</v>
      </c>
      <c r="P2283" s="14"/>
      <c r="Q2283" s="14"/>
      <c r="R2283" s="14"/>
      <c r="S2283" s="14"/>
      <c r="T2283" s="14"/>
      <c r="U2283" s="14"/>
      <c r="V2283" s="14"/>
      <c r="W2283" s="14"/>
      <c r="X2283" s="14"/>
      <c r="Y2283" s="14"/>
      <c r="Z2283" s="14"/>
      <c r="AA2283" s="11"/>
      <c r="AB2283" s="14" t="str">
        <f t="shared" si="285"/>
        <v>10199,10200,10204,10201,|SEM_SETOR</v>
      </c>
      <c r="AC2283" t="str">
        <f t="shared" si="286"/>
        <v>|10199|10200|10204|10201|</v>
      </c>
      <c r="AD2283" t="str">
        <f t="shared" si="287"/>
        <v>SEM_SETOR</v>
      </c>
    </row>
    <row r="2284" spans="1:30" ht="24" customHeight="1" x14ac:dyDescent="0.35">
      <c r="A2284" s="35">
        <v>46203</v>
      </c>
      <c r="B2284" s="14" t="s">
        <v>3098</v>
      </c>
      <c r="C2284" s="14"/>
      <c r="D2284" s="10" t="s">
        <v>3044</v>
      </c>
      <c r="E2284" s="14" t="s">
        <v>3487</v>
      </c>
      <c r="F2284" s="14" t="s">
        <v>1419</v>
      </c>
      <c r="G2284" s="14" t="s">
        <v>3097</v>
      </c>
      <c r="H2284" s="14" t="s">
        <v>3097</v>
      </c>
      <c r="I2284" s="9" t="s">
        <v>3097</v>
      </c>
      <c r="J2284" s="9">
        <v>44</v>
      </c>
      <c r="K2284" s="14">
        <f>IF($E2284="","",IFERROR(INDEX('01_Cad_Pecas'!$H$2:$H$5000,MATCH($E2284,'01_Cad_Pecas'!$D$2:$D$5000,0)),IFERROR(INDEX('01_Cad_Pecas'!$H$2:$H$5000,MATCH(VALUE($E2284),'01_Cad_Pecas'!$D$2:$D$5000,0)),"")))</f>
        <v>0</v>
      </c>
      <c r="L2284" s="14">
        <f>IF($E2284="","",IFERROR(INDEX('01_Cad_Pecas'!$I$2:$I$5000,MATCH($E2284,'01_Cad_Pecas'!$D$2:$D$5000,0)),IFERROR(INDEX('01_Cad_Pecas'!$I$2:$I$5000,MATCH(VALUE($E2284),'01_Cad_Pecas'!$D$2:$D$5000,0)),"")))</f>
        <v>0.32519999999999999</v>
      </c>
      <c r="M2284" s="14">
        <f t="shared" si="284"/>
        <v>14.3088</v>
      </c>
      <c r="N2284" s="9">
        <v>46203</v>
      </c>
      <c r="O2284" s="9">
        <v>44</v>
      </c>
      <c r="P2284" s="14"/>
      <c r="Q2284" s="14"/>
      <c r="R2284" s="14"/>
      <c r="S2284" s="14"/>
      <c r="T2284" s="14"/>
      <c r="U2284" s="14"/>
      <c r="V2284" s="14"/>
      <c r="W2284" s="14"/>
      <c r="X2284" s="14"/>
      <c r="Y2284" s="14"/>
      <c r="Z2284" s="14"/>
      <c r="AA2284" s="11"/>
      <c r="AB2284" s="14" t="str">
        <f t="shared" si="285"/>
        <v>10199,10200,10204,10201,|SEM_SETOR</v>
      </c>
      <c r="AC2284" t="str">
        <f t="shared" si="286"/>
        <v>|10199|10200|10204|10201|</v>
      </c>
      <c r="AD2284" t="str">
        <f t="shared" si="287"/>
        <v>SEM_SETOR</v>
      </c>
    </row>
    <row r="2285" spans="1:30" ht="24" customHeight="1" x14ac:dyDescent="0.35">
      <c r="A2285" s="35">
        <v>46203</v>
      </c>
      <c r="B2285" s="14" t="s">
        <v>3098</v>
      </c>
      <c r="C2285" s="14"/>
      <c r="D2285" s="10" t="s">
        <v>3044</v>
      </c>
      <c r="E2285" s="14" t="s">
        <v>3488</v>
      </c>
      <c r="F2285" s="14" t="s">
        <v>1421</v>
      </c>
      <c r="G2285" s="14" t="s">
        <v>3097</v>
      </c>
      <c r="H2285" s="14" t="s">
        <v>3097</v>
      </c>
      <c r="I2285" s="9" t="s">
        <v>3097</v>
      </c>
      <c r="J2285" s="9">
        <v>52</v>
      </c>
      <c r="K2285" s="14">
        <f>IF($E2285="","",IFERROR(INDEX('01_Cad_Pecas'!$H$2:$H$5000,MATCH($E2285,'01_Cad_Pecas'!$D$2:$D$5000,0)),IFERROR(INDEX('01_Cad_Pecas'!$H$2:$H$5000,MATCH(VALUE($E2285),'01_Cad_Pecas'!$D$2:$D$5000,0)),"")))</f>
        <v>0</v>
      </c>
      <c r="L2285" s="14">
        <f>IF($E2285="","",IFERROR(INDEX('01_Cad_Pecas'!$I$2:$I$5000,MATCH($E2285,'01_Cad_Pecas'!$D$2:$D$5000,0)),IFERROR(INDEX('01_Cad_Pecas'!$I$2:$I$5000,MATCH(VALUE($E2285),'01_Cad_Pecas'!$D$2:$D$5000,0)),"")))</f>
        <v>0.32519999999999999</v>
      </c>
      <c r="M2285" s="14">
        <f t="shared" si="284"/>
        <v>16.910399999999999</v>
      </c>
      <c r="N2285" s="9">
        <v>46203</v>
      </c>
      <c r="O2285" s="9">
        <v>52</v>
      </c>
      <c r="P2285" s="14"/>
      <c r="Q2285" s="14"/>
      <c r="R2285" s="14"/>
      <c r="S2285" s="14"/>
      <c r="T2285" s="14"/>
      <c r="U2285" s="14"/>
      <c r="V2285" s="14"/>
      <c r="W2285" s="14"/>
      <c r="X2285" s="14"/>
      <c r="Y2285" s="14"/>
      <c r="Z2285" s="14"/>
      <c r="AA2285" s="11"/>
      <c r="AB2285" s="14" t="str">
        <f t="shared" si="285"/>
        <v>10199,10200,10204,10201,|SEM_SETOR</v>
      </c>
      <c r="AC2285" t="str">
        <f t="shared" si="286"/>
        <v>|10199|10200|10204|10201|</v>
      </c>
      <c r="AD2285" t="str">
        <f t="shared" si="287"/>
        <v>SEM_SETOR</v>
      </c>
    </row>
    <row r="2286" spans="1:30" ht="24" customHeight="1" x14ac:dyDescent="0.35">
      <c r="A2286" s="35">
        <v>46203</v>
      </c>
      <c r="B2286" s="14" t="s">
        <v>3098</v>
      </c>
      <c r="C2286" s="14"/>
      <c r="D2286" s="10" t="s">
        <v>3044</v>
      </c>
      <c r="E2286" s="14" t="s">
        <v>3489</v>
      </c>
      <c r="F2286" s="14" t="s">
        <v>1428</v>
      </c>
      <c r="G2286" s="14" t="s">
        <v>3097</v>
      </c>
      <c r="H2286" s="14" t="s">
        <v>3097</v>
      </c>
      <c r="I2286" s="9" t="s">
        <v>3097</v>
      </c>
      <c r="J2286" s="9">
        <v>298</v>
      </c>
      <c r="K2286" s="14">
        <f>IF($E2286="","",IFERROR(INDEX('01_Cad_Pecas'!$H$2:$H$5000,MATCH($E2286,'01_Cad_Pecas'!$D$2:$D$5000,0)),IFERROR(INDEX('01_Cad_Pecas'!$H$2:$H$5000,MATCH(VALUE($E2286),'01_Cad_Pecas'!$D$2:$D$5000,0)),"")))</f>
        <v>0</v>
      </c>
      <c r="L2286" s="14">
        <f>IF($E2286="","",IFERROR(INDEX('01_Cad_Pecas'!$I$2:$I$5000,MATCH($E2286,'01_Cad_Pecas'!$D$2:$D$5000,0)),IFERROR(INDEX('01_Cad_Pecas'!$I$2:$I$5000,MATCH(VALUE($E2286),'01_Cad_Pecas'!$D$2:$D$5000,0)),"")))</f>
        <v>0.32519999999999999</v>
      </c>
      <c r="M2286" s="14">
        <f t="shared" si="284"/>
        <v>96.909599999999998</v>
      </c>
      <c r="N2286" s="9">
        <v>46203</v>
      </c>
      <c r="O2286" s="9">
        <v>298</v>
      </c>
      <c r="P2286" s="14"/>
      <c r="Q2286" s="14"/>
      <c r="R2286" s="14"/>
      <c r="S2286" s="14"/>
      <c r="T2286" s="14"/>
      <c r="U2286" s="14"/>
      <c r="V2286" s="14"/>
      <c r="W2286" s="14"/>
      <c r="X2286" s="14"/>
      <c r="Y2286" s="14"/>
      <c r="Z2286" s="14"/>
      <c r="AA2286" s="11"/>
      <c r="AB2286" s="14" t="str">
        <f t="shared" si="285"/>
        <v>10199,10200,10204,10201,|SEM_SETOR</v>
      </c>
      <c r="AC2286" t="str">
        <f t="shared" si="286"/>
        <v>|10199|10200|10204|10201|</v>
      </c>
      <c r="AD2286" t="str">
        <f t="shared" si="287"/>
        <v>SEM_SETOR</v>
      </c>
    </row>
    <row r="2287" spans="1:30" ht="24" customHeight="1" x14ac:dyDescent="0.35">
      <c r="A2287" s="35">
        <v>46203</v>
      </c>
      <c r="B2287" s="14" t="s">
        <v>3098</v>
      </c>
      <c r="C2287" s="14"/>
      <c r="D2287" s="10" t="s">
        <v>3044</v>
      </c>
      <c r="E2287" s="14" t="s">
        <v>3490</v>
      </c>
      <c r="F2287" s="14" t="s">
        <v>1433</v>
      </c>
      <c r="G2287" s="14" t="s">
        <v>3097</v>
      </c>
      <c r="H2287" s="14" t="s">
        <v>3097</v>
      </c>
      <c r="I2287" s="9" t="s">
        <v>3097</v>
      </c>
      <c r="J2287" s="9">
        <v>30</v>
      </c>
      <c r="K2287" s="14">
        <f>IF($E2287="","",IFERROR(INDEX('01_Cad_Pecas'!$H$2:$H$5000,MATCH($E2287,'01_Cad_Pecas'!$D$2:$D$5000,0)),IFERROR(INDEX('01_Cad_Pecas'!$H$2:$H$5000,MATCH(VALUE($E2287),'01_Cad_Pecas'!$D$2:$D$5000,0)),"")))</f>
        <v>0</v>
      </c>
      <c r="L2287" s="14">
        <f>IF($E2287="","",IFERROR(INDEX('01_Cad_Pecas'!$I$2:$I$5000,MATCH($E2287,'01_Cad_Pecas'!$D$2:$D$5000,0)),IFERROR(INDEX('01_Cad_Pecas'!$I$2:$I$5000,MATCH(VALUE($E2287),'01_Cad_Pecas'!$D$2:$D$5000,0)),"")))</f>
        <v>0.32519999999999999</v>
      </c>
      <c r="M2287" s="14">
        <f t="shared" si="284"/>
        <v>9.7560000000000002</v>
      </c>
      <c r="N2287" s="9">
        <v>46203</v>
      </c>
      <c r="O2287" s="9">
        <v>30</v>
      </c>
      <c r="P2287" s="14"/>
      <c r="Q2287" s="14"/>
      <c r="R2287" s="14"/>
      <c r="S2287" s="14"/>
      <c r="T2287" s="14"/>
      <c r="U2287" s="14"/>
      <c r="V2287" s="14"/>
      <c r="W2287" s="14"/>
      <c r="X2287" s="14"/>
      <c r="Y2287" s="14"/>
      <c r="Z2287" s="14"/>
      <c r="AA2287" s="11"/>
      <c r="AB2287" s="14" t="str">
        <f t="shared" si="285"/>
        <v>10199,10200,10204,10201,|SEM_SETOR</v>
      </c>
      <c r="AC2287" t="str">
        <f t="shared" si="286"/>
        <v>|10199|10200|10204|10201|</v>
      </c>
      <c r="AD2287" t="str">
        <f t="shared" si="287"/>
        <v>SEM_SETOR</v>
      </c>
    </row>
    <row r="2288" spans="1:30" ht="24" customHeight="1" x14ac:dyDescent="0.35">
      <c r="A2288" s="35">
        <v>46203</v>
      </c>
      <c r="B2288" s="14" t="s">
        <v>3098</v>
      </c>
      <c r="C2288" s="14"/>
      <c r="D2288" s="10" t="s">
        <v>3044</v>
      </c>
      <c r="E2288" s="14" t="s">
        <v>3491</v>
      </c>
      <c r="F2288" s="14" t="s">
        <v>1439</v>
      </c>
      <c r="G2288" s="14" t="s">
        <v>3097</v>
      </c>
      <c r="H2288" s="14" t="s">
        <v>3097</v>
      </c>
      <c r="I2288" s="9" t="s">
        <v>3097</v>
      </c>
      <c r="J2288" s="9">
        <v>132</v>
      </c>
      <c r="K2288" s="14">
        <f>IF($E2288="","",IFERROR(INDEX('01_Cad_Pecas'!$H$2:$H$5000,MATCH($E2288,'01_Cad_Pecas'!$D$2:$D$5000,0)),IFERROR(INDEX('01_Cad_Pecas'!$H$2:$H$5000,MATCH(VALUE($E2288),'01_Cad_Pecas'!$D$2:$D$5000,0)),"")))</f>
        <v>0</v>
      </c>
      <c r="L2288" s="14">
        <f>IF($E2288="","",IFERROR(INDEX('01_Cad_Pecas'!$I$2:$I$5000,MATCH($E2288,'01_Cad_Pecas'!$D$2:$D$5000,0)),IFERROR(INDEX('01_Cad_Pecas'!$I$2:$I$5000,MATCH(VALUE($E2288),'01_Cad_Pecas'!$D$2:$D$5000,0)),"")))</f>
        <v>0.32519999999999999</v>
      </c>
      <c r="M2288" s="14">
        <f t="shared" si="284"/>
        <v>42.926400000000001</v>
      </c>
      <c r="N2288" s="9">
        <v>46203</v>
      </c>
      <c r="O2288" s="9">
        <v>132</v>
      </c>
      <c r="P2288" s="14"/>
      <c r="Q2288" s="14"/>
      <c r="R2288" s="14"/>
      <c r="S2288" s="14"/>
      <c r="T2288" s="14"/>
      <c r="U2288" s="14"/>
      <c r="V2288" s="14"/>
      <c r="W2288" s="14"/>
      <c r="X2288" s="14"/>
      <c r="Y2288" s="14"/>
      <c r="Z2288" s="14"/>
      <c r="AA2288" s="11"/>
      <c r="AB2288" s="14" t="str">
        <f t="shared" si="285"/>
        <v>10199,10200,10204,10201,|SEM_SETOR</v>
      </c>
      <c r="AC2288" t="str">
        <f t="shared" si="286"/>
        <v>|10199|10200|10204|10201|</v>
      </c>
      <c r="AD2288" t="str">
        <f t="shared" si="287"/>
        <v>SEM_SETOR</v>
      </c>
    </row>
    <row r="2289" spans="1:30" ht="24" customHeight="1" x14ac:dyDescent="0.35">
      <c r="A2289" s="35">
        <v>46206</v>
      </c>
      <c r="B2289" s="14" t="s">
        <v>3099</v>
      </c>
      <c r="C2289" s="14"/>
      <c r="D2289" s="10" t="s">
        <v>3044</v>
      </c>
      <c r="E2289" s="14" t="s">
        <v>3492</v>
      </c>
      <c r="F2289" s="14" t="s">
        <v>1412</v>
      </c>
      <c r="G2289" s="14" t="s">
        <v>3097</v>
      </c>
      <c r="H2289" s="14" t="s">
        <v>3097</v>
      </c>
      <c r="I2289" s="9" t="s">
        <v>3097</v>
      </c>
      <c r="J2289" s="9">
        <v>32</v>
      </c>
      <c r="K2289" s="14">
        <f>IF($E2289="","",IFERROR(INDEX('01_Cad_Pecas'!$H$2:$H$5000,MATCH($E2289,'01_Cad_Pecas'!$D$2:$D$5000,0)),IFERROR(INDEX('01_Cad_Pecas'!$H$2:$H$5000,MATCH(VALUE($E2289),'01_Cad_Pecas'!$D$2:$D$5000,0)),"")))</f>
        <v>0</v>
      </c>
      <c r="L2289" s="14">
        <f>IF($E2289="","",IFERROR(INDEX('01_Cad_Pecas'!$I$2:$I$5000,MATCH($E2289,'01_Cad_Pecas'!$D$2:$D$5000,0)),IFERROR(INDEX('01_Cad_Pecas'!$I$2:$I$5000,MATCH(VALUE($E2289),'01_Cad_Pecas'!$D$2:$D$5000,0)),"")))</f>
        <v>0.32519999999999999</v>
      </c>
      <c r="M2289" s="14">
        <f t="shared" si="284"/>
        <v>10.4064</v>
      </c>
      <c r="N2289" s="9">
        <v>46206</v>
      </c>
      <c r="O2289" s="9">
        <v>32</v>
      </c>
      <c r="P2289" s="14"/>
      <c r="Q2289" s="14"/>
      <c r="R2289" s="14"/>
      <c r="S2289" s="14"/>
      <c r="T2289" s="14"/>
      <c r="U2289" s="14"/>
      <c r="V2289" s="14"/>
      <c r="W2289" s="14"/>
      <c r="X2289" s="14"/>
      <c r="Y2289" s="14"/>
      <c r="Z2289" s="14"/>
      <c r="AA2289" s="11"/>
      <c r="AB2289" s="14" t="str">
        <f t="shared" si="285"/>
        <v>10210,10211|SEM_SETOR</v>
      </c>
      <c r="AC2289" t="str">
        <f t="shared" si="286"/>
        <v>|10210|10211|</v>
      </c>
      <c r="AD2289" t="str">
        <f t="shared" si="287"/>
        <v>SEM_SETOR</v>
      </c>
    </row>
    <row r="2290" spans="1:30" ht="24" customHeight="1" x14ac:dyDescent="0.35">
      <c r="A2290" s="35">
        <v>46206</v>
      </c>
      <c r="B2290" s="14" t="s">
        <v>3099</v>
      </c>
      <c r="C2290" s="14"/>
      <c r="D2290" s="10" t="s">
        <v>3044</v>
      </c>
      <c r="E2290" s="14" t="s">
        <v>3493</v>
      </c>
      <c r="F2290" s="14" t="s">
        <v>1413</v>
      </c>
      <c r="G2290" s="14" t="s">
        <v>3097</v>
      </c>
      <c r="H2290" s="14" t="s">
        <v>3097</v>
      </c>
      <c r="I2290" s="9" t="s">
        <v>3097</v>
      </c>
      <c r="J2290" s="9">
        <v>6</v>
      </c>
      <c r="K2290" s="14">
        <f>IF($E2290="","",IFERROR(INDEX('01_Cad_Pecas'!$H$2:$H$5000,MATCH($E2290,'01_Cad_Pecas'!$D$2:$D$5000,0)),IFERROR(INDEX('01_Cad_Pecas'!$H$2:$H$5000,MATCH(VALUE($E2290),'01_Cad_Pecas'!$D$2:$D$5000,0)),"")))</f>
        <v>0</v>
      </c>
      <c r="L2290" s="14">
        <f>IF($E2290="","",IFERROR(INDEX('01_Cad_Pecas'!$I$2:$I$5000,MATCH($E2290,'01_Cad_Pecas'!$D$2:$D$5000,0)),IFERROR(INDEX('01_Cad_Pecas'!$I$2:$I$5000,MATCH(VALUE($E2290),'01_Cad_Pecas'!$D$2:$D$5000,0)),"")))</f>
        <v>0.32519999999999999</v>
      </c>
      <c r="M2290" s="14">
        <f t="shared" si="284"/>
        <v>1.9512</v>
      </c>
      <c r="N2290" s="9">
        <v>46206</v>
      </c>
      <c r="O2290" s="9">
        <v>6</v>
      </c>
      <c r="P2290" s="14"/>
      <c r="Q2290" s="14"/>
      <c r="R2290" s="14"/>
      <c r="S2290" s="14"/>
      <c r="T2290" s="14"/>
      <c r="U2290" s="14"/>
      <c r="V2290" s="14"/>
      <c r="W2290" s="14"/>
      <c r="X2290" s="14"/>
      <c r="Y2290" s="14"/>
      <c r="Z2290" s="14"/>
      <c r="AA2290" s="11"/>
      <c r="AB2290" s="14" t="str">
        <f t="shared" si="285"/>
        <v>10210,10211|SEM_SETOR</v>
      </c>
      <c r="AC2290" t="str">
        <f t="shared" si="286"/>
        <v>|10210|10211|</v>
      </c>
      <c r="AD2290" t="str">
        <f t="shared" si="287"/>
        <v>SEM_SETOR</v>
      </c>
    </row>
    <row r="2291" spans="1:30" ht="24" customHeight="1" x14ac:dyDescent="0.35">
      <c r="A2291" s="35">
        <v>46206</v>
      </c>
      <c r="B2291" s="14" t="s">
        <v>3099</v>
      </c>
      <c r="C2291" s="14"/>
      <c r="D2291" s="10" t="s">
        <v>3044</v>
      </c>
      <c r="E2291" s="14" t="s">
        <v>3494</v>
      </c>
      <c r="F2291" s="14" t="s">
        <v>1415</v>
      </c>
      <c r="G2291" s="14" t="s">
        <v>3097</v>
      </c>
      <c r="H2291" s="14" t="s">
        <v>3097</v>
      </c>
      <c r="I2291" s="9" t="s">
        <v>3097</v>
      </c>
      <c r="J2291" s="9">
        <v>40</v>
      </c>
      <c r="K2291" s="14">
        <f>IF($E2291="","",IFERROR(INDEX('01_Cad_Pecas'!$H$2:$H$5000,MATCH($E2291,'01_Cad_Pecas'!$D$2:$D$5000,0)),IFERROR(INDEX('01_Cad_Pecas'!$H$2:$H$5000,MATCH(VALUE($E2291),'01_Cad_Pecas'!$D$2:$D$5000,0)),"")))</f>
        <v>0</v>
      </c>
      <c r="L2291" s="14">
        <f>IF($E2291="","",IFERROR(INDEX('01_Cad_Pecas'!$I$2:$I$5000,MATCH($E2291,'01_Cad_Pecas'!$D$2:$D$5000,0)),IFERROR(INDEX('01_Cad_Pecas'!$I$2:$I$5000,MATCH(VALUE($E2291),'01_Cad_Pecas'!$D$2:$D$5000,0)),"")))</f>
        <v>0.32519999999999999</v>
      </c>
      <c r="M2291" s="14">
        <f t="shared" si="284"/>
        <v>13.007999999999999</v>
      </c>
      <c r="N2291" s="9">
        <v>46206</v>
      </c>
      <c r="O2291" s="9">
        <v>40</v>
      </c>
      <c r="P2291" s="14"/>
      <c r="Q2291" s="14"/>
      <c r="R2291" s="14"/>
      <c r="S2291" s="14"/>
      <c r="T2291" s="14"/>
      <c r="U2291" s="14"/>
      <c r="V2291" s="14"/>
      <c r="W2291" s="14"/>
      <c r="X2291" s="14"/>
      <c r="Y2291" s="14"/>
      <c r="Z2291" s="14"/>
      <c r="AA2291" s="11"/>
      <c r="AB2291" s="14" t="str">
        <f t="shared" si="285"/>
        <v>10210,10211|SEM_SETOR</v>
      </c>
      <c r="AC2291" t="str">
        <f t="shared" si="286"/>
        <v>|10210|10211|</v>
      </c>
      <c r="AD2291" t="str">
        <f t="shared" si="287"/>
        <v>SEM_SETOR</v>
      </c>
    </row>
    <row r="2292" spans="1:30" ht="24" customHeight="1" x14ac:dyDescent="0.35">
      <c r="A2292" s="35">
        <v>46206</v>
      </c>
      <c r="B2292" s="14" t="s">
        <v>3099</v>
      </c>
      <c r="C2292" s="14"/>
      <c r="D2292" s="10" t="s">
        <v>3044</v>
      </c>
      <c r="E2292" s="14" t="s">
        <v>3495</v>
      </c>
      <c r="F2292" s="14" t="s">
        <v>1418</v>
      </c>
      <c r="G2292" s="14" t="s">
        <v>3097</v>
      </c>
      <c r="H2292" s="14" t="s">
        <v>3097</v>
      </c>
      <c r="I2292" s="9" t="s">
        <v>3097</v>
      </c>
      <c r="J2292" s="9">
        <v>20</v>
      </c>
      <c r="K2292" s="14">
        <f>IF($E2292="","",IFERROR(INDEX('01_Cad_Pecas'!$H$2:$H$5000,MATCH($E2292,'01_Cad_Pecas'!$D$2:$D$5000,0)),IFERROR(INDEX('01_Cad_Pecas'!$H$2:$H$5000,MATCH(VALUE($E2292),'01_Cad_Pecas'!$D$2:$D$5000,0)),"")))</f>
        <v>0</v>
      </c>
      <c r="L2292" s="14">
        <f>IF($E2292="","",IFERROR(INDEX('01_Cad_Pecas'!$I$2:$I$5000,MATCH($E2292,'01_Cad_Pecas'!$D$2:$D$5000,0)),IFERROR(INDEX('01_Cad_Pecas'!$I$2:$I$5000,MATCH(VALUE($E2292),'01_Cad_Pecas'!$D$2:$D$5000,0)),"")))</f>
        <v>0.32519999999999999</v>
      </c>
      <c r="M2292" s="14">
        <f t="shared" si="284"/>
        <v>6.5039999999999996</v>
      </c>
      <c r="N2292" s="9">
        <v>46206</v>
      </c>
      <c r="O2292" s="9">
        <v>20</v>
      </c>
      <c r="P2292" s="14"/>
      <c r="Q2292" s="14"/>
      <c r="R2292" s="14"/>
      <c r="S2292" s="14"/>
      <c r="T2292" s="14"/>
      <c r="U2292" s="14"/>
      <c r="V2292" s="14"/>
      <c r="W2292" s="14"/>
      <c r="X2292" s="14"/>
      <c r="Y2292" s="14"/>
      <c r="Z2292" s="14"/>
      <c r="AA2292" s="11"/>
      <c r="AB2292" s="14" t="str">
        <f t="shared" si="285"/>
        <v>10210,10211|SEM_SETOR</v>
      </c>
      <c r="AC2292" t="str">
        <f t="shared" si="286"/>
        <v>|10210|10211|</v>
      </c>
      <c r="AD2292" t="str">
        <f t="shared" si="287"/>
        <v>SEM_SETOR</v>
      </c>
    </row>
    <row r="2293" spans="1:30" ht="24" customHeight="1" x14ac:dyDescent="0.35">
      <c r="A2293" s="35">
        <v>46206</v>
      </c>
      <c r="B2293" s="14" t="s">
        <v>3099</v>
      </c>
      <c r="C2293" s="14"/>
      <c r="D2293" s="10" t="s">
        <v>3044</v>
      </c>
      <c r="E2293" s="14" t="s">
        <v>3487</v>
      </c>
      <c r="F2293" s="14" t="s">
        <v>1419</v>
      </c>
      <c r="G2293" s="14" t="s">
        <v>3097</v>
      </c>
      <c r="H2293" s="14" t="s">
        <v>3097</v>
      </c>
      <c r="I2293" s="9" t="s">
        <v>3097</v>
      </c>
      <c r="J2293" s="9">
        <v>12</v>
      </c>
      <c r="K2293" s="14">
        <f>IF($E2293="","",IFERROR(INDEX('01_Cad_Pecas'!$H$2:$H$5000,MATCH($E2293,'01_Cad_Pecas'!$D$2:$D$5000,0)),IFERROR(INDEX('01_Cad_Pecas'!$H$2:$H$5000,MATCH(VALUE($E2293),'01_Cad_Pecas'!$D$2:$D$5000,0)),"")))</f>
        <v>0</v>
      </c>
      <c r="L2293" s="14">
        <f>IF($E2293="","",IFERROR(INDEX('01_Cad_Pecas'!$I$2:$I$5000,MATCH($E2293,'01_Cad_Pecas'!$D$2:$D$5000,0)),IFERROR(INDEX('01_Cad_Pecas'!$I$2:$I$5000,MATCH(VALUE($E2293),'01_Cad_Pecas'!$D$2:$D$5000,0)),"")))</f>
        <v>0.32519999999999999</v>
      </c>
      <c r="M2293" s="14">
        <f t="shared" si="284"/>
        <v>3.9024000000000001</v>
      </c>
      <c r="N2293" s="9">
        <v>46206</v>
      </c>
      <c r="O2293" s="9">
        <v>12</v>
      </c>
      <c r="P2293" s="14"/>
      <c r="Q2293" s="14"/>
      <c r="R2293" s="14"/>
      <c r="S2293" s="14"/>
      <c r="T2293" s="14"/>
      <c r="U2293" s="14"/>
      <c r="V2293" s="14"/>
      <c r="W2293" s="14"/>
      <c r="X2293" s="14"/>
      <c r="Y2293" s="14"/>
      <c r="Z2293" s="14"/>
      <c r="AA2293" s="11"/>
      <c r="AB2293" s="14" t="str">
        <f t="shared" si="285"/>
        <v>10210,10211|SEM_SETOR</v>
      </c>
      <c r="AC2293" t="str">
        <f t="shared" si="286"/>
        <v>|10210|10211|</v>
      </c>
      <c r="AD2293" t="str">
        <f t="shared" si="287"/>
        <v>SEM_SETOR</v>
      </c>
    </row>
    <row r="2294" spans="1:30" ht="24" customHeight="1" x14ac:dyDescent="0.35">
      <c r="A2294" s="35">
        <v>46206</v>
      </c>
      <c r="B2294" s="14" t="s">
        <v>3099</v>
      </c>
      <c r="C2294" s="14"/>
      <c r="D2294" s="10" t="s">
        <v>3044</v>
      </c>
      <c r="E2294" s="14" t="s">
        <v>3488</v>
      </c>
      <c r="F2294" s="14" t="s">
        <v>1421</v>
      </c>
      <c r="G2294" s="14" t="s">
        <v>3097</v>
      </c>
      <c r="H2294" s="14" t="s">
        <v>3097</v>
      </c>
      <c r="I2294" s="9" t="s">
        <v>3097</v>
      </c>
      <c r="J2294" s="9">
        <v>120</v>
      </c>
      <c r="K2294" s="14">
        <f>IF($E2294="","",IFERROR(INDEX('01_Cad_Pecas'!$H$2:$H$5000,MATCH($E2294,'01_Cad_Pecas'!$D$2:$D$5000,0)),IFERROR(INDEX('01_Cad_Pecas'!$H$2:$H$5000,MATCH(VALUE($E2294),'01_Cad_Pecas'!$D$2:$D$5000,0)),"")))</f>
        <v>0</v>
      </c>
      <c r="L2294" s="14">
        <f>IF($E2294="","",IFERROR(INDEX('01_Cad_Pecas'!$I$2:$I$5000,MATCH($E2294,'01_Cad_Pecas'!$D$2:$D$5000,0)),IFERROR(INDEX('01_Cad_Pecas'!$I$2:$I$5000,MATCH(VALUE($E2294),'01_Cad_Pecas'!$D$2:$D$5000,0)),"")))</f>
        <v>0.32519999999999999</v>
      </c>
      <c r="M2294" s="14">
        <f t="shared" si="284"/>
        <v>39.024000000000001</v>
      </c>
      <c r="N2294" s="9">
        <v>46206</v>
      </c>
      <c r="O2294" s="9">
        <v>120</v>
      </c>
      <c r="P2294" s="14"/>
      <c r="Q2294" s="14"/>
      <c r="R2294" s="14"/>
      <c r="S2294" s="14"/>
      <c r="T2294" s="14"/>
      <c r="U2294" s="14"/>
      <c r="V2294" s="14"/>
      <c r="W2294" s="14"/>
      <c r="X2294" s="14"/>
      <c r="Y2294" s="14"/>
      <c r="Z2294" s="14"/>
      <c r="AA2294" s="11"/>
      <c r="AB2294" s="14" t="str">
        <f t="shared" si="285"/>
        <v>10210,10211|SEM_SETOR</v>
      </c>
      <c r="AC2294" t="str">
        <f t="shared" si="286"/>
        <v>|10210|10211|</v>
      </c>
      <c r="AD2294" t="str">
        <f t="shared" si="287"/>
        <v>SEM_SETOR</v>
      </c>
    </row>
    <row r="2295" spans="1:30" ht="24" customHeight="1" x14ac:dyDescent="0.35">
      <c r="A2295" s="35">
        <v>46206</v>
      </c>
      <c r="B2295" s="14" t="s">
        <v>3099</v>
      </c>
      <c r="C2295" s="14"/>
      <c r="D2295" s="10" t="s">
        <v>3044</v>
      </c>
      <c r="E2295" s="14" t="s">
        <v>3489</v>
      </c>
      <c r="F2295" s="14" t="s">
        <v>1428</v>
      </c>
      <c r="G2295" s="14" t="s">
        <v>3097</v>
      </c>
      <c r="H2295" s="14" t="s">
        <v>3097</v>
      </c>
      <c r="I2295" s="9" t="s">
        <v>3097</v>
      </c>
      <c r="J2295" s="9">
        <v>450</v>
      </c>
      <c r="K2295" s="14">
        <f>IF($E2295="","",IFERROR(INDEX('01_Cad_Pecas'!$H$2:$H$5000,MATCH($E2295,'01_Cad_Pecas'!$D$2:$D$5000,0)),IFERROR(INDEX('01_Cad_Pecas'!$H$2:$H$5000,MATCH(VALUE($E2295),'01_Cad_Pecas'!$D$2:$D$5000,0)),"")))</f>
        <v>0</v>
      </c>
      <c r="L2295" s="14">
        <f>IF($E2295="","",IFERROR(INDEX('01_Cad_Pecas'!$I$2:$I$5000,MATCH($E2295,'01_Cad_Pecas'!$D$2:$D$5000,0)),IFERROR(INDEX('01_Cad_Pecas'!$I$2:$I$5000,MATCH(VALUE($E2295),'01_Cad_Pecas'!$D$2:$D$5000,0)),"")))</f>
        <v>0.32519999999999999</v>
      </c>
      <c r="M2295" s="14">
        <f t="shared" si="284"/>
        <v>146.34</v>
      </c>
      <c r="N2295" s="9">
        <v>46206</v>
      </c>
      <c r="O2295" s="9">
        <v>450</v>
      </c>
      <c r="P2295" s="14"/>
      <c r="Q2295" s="14"/>
      <c r="R2295" s="14"/>
      <c r="S2295" s="14"/>
      <c r="T2295" s="14"/>
      <c r="U2295" s="14"/>
      <c r="V2295" s="14"/>
      <c r="W2295" s="14"/>
      <c r="X2295" s="14"/>
      <c r="Y2295" s="14"/>
      <c r="Z2295" s="14"/>
      <c r="AA2295" s="11"/>
      <c r="AB2295" s="14" t="str">
        <f t="shared" si="285"/>
        <v>10210,10211|SEM_SETOR</v>
      </c>
      <c r="AC2295" t="str">
        <f t="shared" si="286"/>
        <v>|10210|10211|</v>
      </c>
      <c r="AD2295" t="str">
        <f t="shared" si="287"/>
        <v>SEM_SETOR</v>
      </c>
    </row>
    <row r="2296" spans="1:30" ht="24" customHeight="1" x14ac:dyDescent="0.35">
      <c r="A2296" s="35">
        <v>46206</v>
      </c>
      <c r="B2296" s="14" t="s">
        <v>3099</v>
      </c>
      <c r="C2296" s="14"/>
      <c r="D2296" s="10" t="s">
        <v>3044</v>
      </c>
      <c r="E2296" s="14" t="s">
        <v>3496</v>
      </c>
      <c r="F2296" s="14" t="s">
        <v>3497</v>
      </c>
      <c r="G2296" s="14" t="s">
        <v>3097</v>
      </c>
      <c r="H2296" s="14" t="s">
        <v>3097</v>
      </c>
      <c r="I2296" s="9" t="s">
        <v>3097</v>
      </c>
      <c r="J2296" s="9">
        <v>6</v>
      </c>
      <c r="K2296" s="14">
        <f>IF($E2296="","",IFERROR(INDEX('01_Cad_Pecas'!$H$2:$H$5000,MATCH($E2296,'01_Cad_Pecas'!$D$2:$D$5000,0)),IFERROR(INDEX('01_Cad_Pecas'!$H$2:$H$5000,MATCH(VALUE($E2296),'01_Cad_Pecas'!$D$2:$D$5000,0)),"")))</f>
        <v>0</v>
      </c>
      <c r="L2296" s="14">
        <f>IF($E2296="","",IFERROR(INDEX('01_Cad_Pecas'!$I$2:$I$5000,MATCH($E2296,'01_Cad_Pecas'!$D$2:$D$5000,0)),IFERROR(INDEX('01_Cad_Pecas'!$I$2:$I$5000,MATCH(VALUE($E2296),'01_Cad_Pecas'!$D$2:$D$5000,0)),"")))</f>
        <v>0.32519999999999999</v>
      </c>
      <c r="M2296" s="14">
        <f t="shared" si="284"/>
        <v>1.9512</v>
      </c>
      <c r="N2296" s="9">
        <v>46206</v>
      </c>
      <c r="O2296" s="9">
        <v>6</v>
      </c>
      <c r="P2296" s="14"/>
      <c r="Q2296" s="14"/>
      <c r="R2296" s="14"/>
      <c r="S2296" s="14"/>
      <c r="T2296" s="14"/>
      <c r="U2296" s="14"/>
      <c r="V2296" s="14"/>
      <c r="W2296" s="14"/>
      <c r="X2296" s="14"/>
      <c r="Y2296" s="14"/>
      <c r="Z2296" s="14"/>
      <c r="AA2296" s="11"/>
      <c r="AB2296" s="14" t="str">
        <f t="shared" si="285"/>
        <v>10210,10211|SEM_SETOR</v>
      </c>
      <c r="AC2296" t="str">
        <f t="shared" si="286"/>
        <v>|10210|10211|</v>
      </c>
      <c r="AD2296" t="str">
        <f t="shared" si="287"/>
        <v>SEM_SETOR</v>
      </c>
    </row>
    <row r="2297" spans="1:30" ht="24" customHeight="1" x14ac:dyDescent="0.35">
      <c r="A2297" s="35">
        <v>46204</v>
      </c>
      <c r="B2297" s="14" t="s">
        <v>3613</v>
      </c>
      <c r="C2297" s="14"/>
      <c r="D2297" s="10" t="s">
        <v>3044</v>
      </c>
      <c r="E2297" s="14" t="s">
        <v>3494</v>
      </c>
      <c r="F2297" s="14" t="s">
        <v>1415</v>
      </c>
      <c r="G2297" s="14" t="s">
        <v>3097</v>
      </c>
      <c r="H2297" s="14" t="s">
        <v>3097</v>
      </c>
      <c r="I2297" s="9" t="s">
        <v>3097</v>
      </c>
      <c r="J2297" s="9">
        <v>80</v>
      </c>
      <c r="K2297" s="14">
        <f>IF($E2297="","",IFERROR(INDEX('01_Cad_Pecas'!$H$2:$H$5000,MATCH($E2297,'01_Cad_Pecas'!$D$2:$D$5000,0)),IFERROR(INDEX('01_Cad_Pecas'!$H$2:$H$5000,MATCH(VALUE($E2297),'01_Cad_Pecas'!$D$2:$D$5000,0)),"")))</f>
        <v>0</v>
      </c>
      <c r="L2297" s="14">
        <f>IF($E2297="","",IFERROR(INDEX('01_Cad_Pecas'!$I$2:$I$5000,MATCH($E2297,'01_Cad_Pecas'!$D$2:$D$5000,0)),IFERROR(INDEX('01_Cad_Pecas'!$I$2:$I$5000,MATCH(VALUE($E2297),'01_Cad_Pecas'!$D$2:$D$5000,0)),"")))</f>
        <v>0.32519999999999999</v>
      </c>
      <c r="M2297" s="14">
        <f t="shared" si="284"/>
        <v>26.015999999999998</v>
      </c>
      <c r="N2297" s="9">
        <v>46204</v>
      </c>
      <c r="O2297" s="9">
        <v>80</v>
      </c>
      <c r="P2297" s="14"/>
      <c r="Q2297" s="14"/>
      <c r="R2297" s="14"/>
      <c r="S2297" s="14"/>
      <c r="T2297" s="14"/>
      <c r="U2297" s="14"/>
      <c r="V2297" s="14"/>
      <c r="W2297" s="14"/>
      <c r="X2297" s="14"/>
      <c r="Y2297" s="14"/>
      <c r="Z2297" s="14"/>
      <c r="AA2297" s="11"/>
      <c r="AB2297" s="14" t="str">
        <f t="shared" si="285"/>
        <v>10224|SEM_SETOR</v>
      </c>
      <c r="AC2297" t="str">
        <f t="shared" si="286"/>
        <v>|10224|</v>
      </c>
      <c r="AD2297" t="str">
        <f t="shared" si="287"/>
        <v>SEM_SETOR</v>
      </c>
    </row>
    <row r="2298" spans="1:30" ht="24" customHeight="1" x14ac:dyDescent="0.35">
      <c r="A2298" s="35">
        <v>46204</v>
      </c>
      <c r="B2298" s="14" t="s">
        <v>3613</v>
      </c>
      <c r="C2298" s="14"/>
      <c r="D2298" s="10" t="s">
        <v>3044</v>
      </c>
      <c r="E2298" s="14" t="s">
        <v>3495</v>
      </c>
      <c r="F2298" s="14" t="s">
        <v>1418</v>
      </c>
      <c r="G2298" s="14" t="s">
        <v>3097</v>
      </c>
      <c r="H2298" s="14" t="s">
        <v>3097</v>
      </c>
      <c r="I2298" s="9" t="s">
        <v>3097</v>
      </c>
      <c r="J2298" s="9">
        <v>60</v>
      </c>
      <c r="K2298" s="14">
        <f>IF($E2298="","",IFERROR(INDEX('01_Cad_Pecas'!$H$2:$H$5000,MATCH($E2298,'01_Cad_Pecas'!$D$2:$D$5000,0)),IFERROR(INDEX('01_Cad_Pecas'!$H$2:$H$5000,MATCH(VALUE($E2298),'01_Cad_Pecas'!$D$2:$D$5000,0)),"")))</f>
        <v>0</v>
      </c>
      <c r="L2298" s="14">
        <f>IF($E2298="","",IFERROR(INDEX('01_Cad_Pecas'!$I$2:$I$5000,MATCH($E2298,'01_Cad_Pecas'!$D$2:$D$5000,0)),IFERROR(INDEX('01_Cad_Pecas'!$I$2:$I$5000,MATCH(VALUE($E2298),'01_Cad_Pecas'!$D$2:$D$5000,0)),"")))</f>
        <v>0.32519999999999999</v>
      </c>
      <c r="M2298" s="14">
        <f t="shared" si="284"/>
        <v>19.512</v>
      </c>
      <c r="N2298" s="9">
        <v>46204</v>
      </c>
      <c r="O2298" s="9">
        <v>60</v>
      </c>
      <c r="P2298" s="14"/>
      <c r="Q2298" s="14"/>
      <c r="R2298" s="14"/>
      <c r="S2298" s="14"/>
      <c r="T2298" s="14"/>
      <c r="U2298" s="14"/>
      <c r="V2298" s="14"/>
      <c r="W2298" s="14"/>
      <c r="X2298" s="14"/>
      <c r="Y2298" s="14"/>
      <c r="Z2298" s="14"/>
      <c r="AA2298" s="11"/>
      <c r="AB2298" s="14" t="str">
        <f t="shared" si="285"/>
        <v>10224|SEM_SETOR</v>
      </c>
      <c r="AC2298" t="str">
        <f t="shared" si="286"/>
        <v>|10224|</v>
      </c>
      <c r="AD2298" t="str">
        <f t="shared" si="287"/>
        <v>SEM_SETOR</v>
      </c>
    </row>
    <row r="2299" spans="1:30" ht="24" customHeight="1" x14ac:dyDescent="0.35">
      <c r="A2299" s="35">
        <v>46204</v>
      </c>
      <c r="B2299" s="14" t="s">
        <v>3613</v>
      </c>
      <c r="C2299" s="14"/>
      <c r="D2299" s="10" t="s">
        <v>3044</v>
      </c>
      <c r="E2299" s="14" t="s">
        <v>3489</v>
      </c>
      <c r="F2299" s="14" t="s">
        <v>1428</v>
      </c>
      <c r="G2299" s="14" t="s">
        <v>3097</v>
      </c>
      <c r="H2299" s="14" t="s">
        <v>3097</v>
      </c>
      <c r="I2299" s="9" t="s">
        <v>3097</v>
      </c>
      <c r="J2299" s="9">
        <v>30</v>
      </c>
      <c r="K2299" s="14">
        <f>IF($E2299="","",IFERROR(INDEX('01_Cad_Pecas'!$H$2:$H$5000,MATCH($E2299,'01_Cad_Pecas'!$D$2:$D$5000,0)),IFERROR(INDEX('01_Cad_Pecas'!$H$2:$H$5000,MATCH(VALUE($E2299),'01_Cad_Pecas'!$D$2:$D$5000,0)),"")))</f>
        <v>0</v>
      </c>
      <c r="L2299" s="14">
        <f>IF($E2299="","",IFERROR(INDEX('01_Cad_Pecas'!$I$2:$I$5000,MATCH($E2299,'01_Cad_Pecas'!$D$2:$D$5000,0)),IFERROR(INDEX('01_Cad_Pecas'!$I$2:$I$5000,MATCH(VALUE($E2299),'01_Cad_Pecas'!$D$2:$D$5000,0)),"")))</f>
        <v>0.32519999999999999</v>
      </c>
      <c r="M2299" s="14">
        <f t="shared" si="284"/>
        <v>9.7560000000000002</v>
      </c>
      <c r="N2299" s="9">
        <v>46204</v>
      </c>
      <c r="O2299" s="9">
        <v>30</v>
      </c>
      <c r="P2299" s="14"/>
      <c r="Q2299" s="14"/>
      <c r="R2299" s="14"/>
      <c r="S2299" s="14"/>
      <c r="T2299" s="14"/>
      <c r="U2299" s="14"/>
      <c r="V2299" s="14"/>
      <c r="W2299" s="14"/>
      <c r="X2299" s="14"/>
      <c r="Y2299" s="14"/>
      <c r="Z2299" s="14"/>
      <c r="AA2299" s="11"/>
      <c r="AB2299" s="14" t="str">
        <f t="shared" si="285"/>
        <v>10224|SEM_SETOR</v>
      </c>
      <c r="AC2299" t="str">
        <f t="shared" si="286"/>
        <v>|10224|</v>
      </c>
      <c r="AD2299" t="str">
        <f t="shared" si="287"/>
        <v>SEM_SETOR</v>
      </c>
    </row>
    <row r="2300" spans="1:30" ht="24" customHeight="1" x14ac:dyDescent="0.35">
      <c r="A2300" s="35">
        <v>46204</v>
      </c>
      <c r="B2300" s="14" t="s">
        <v>3100</v>
      </c>
      <c r="C2300" s="14"/>
      <c r="D2300" s="10" t="s">
        <v>3044</v>
      </c>
      <c r="E2300" s="14" t="s">
        <v>3482</v>
      </c>
      <c r="F2300" s="14" t="s">
        <v>1427</v>
      </c>
      <c r="G2300" s="14" t="s">
        <v>3097</v>
      </c>
      <c r="H2300" s="14" t="s">
        <v>3097</v>
      </c>
      <c r="I2300" s="9" t="s">
        <v>3097</v>
      </c>
      <c r="J2300" s="9">
        <v>102</v>
      </c>
      <c r="K2300" s="14">
        <f>IF($E2300="","",IFERROR(INDEX('01_Cad_Pecas'!$H$2:$H$5000,MATCH($E2300,'01_Cad_Pecas'!$D$2:$D$5000,0)),IFERROR(INDEX('01_Cad_Pecas'!$H$2:$H$5000,MATCH(VALUE($E2300),'01_Cad_Pecas'!$D$2:$D$5000,0)),"")))</f>
        <v>0</v>
      </c>
      <c r="L2300" s="14">
        <f>IF($E2300="","",IFERROR(INDEX('01_Cad_Pecas'!$I$2:$I$5000,MATCH($E2300,'01_Cad_Pecas'!$D$2:$D$5000,0)),IFERROR(INDEX('01_Cad_Pecas'!$I$2:$I$5000,MATCH(VALUE($E2300),'01_Cad_Pecas'!$D$2:$D$5000,0)),"")))</f>
        <v>0.32519999999999999</v>
      </c>
      <c r="M2300" s="14">
        <f t="shared" si="284"/>
        <v>33.170400000000001</v>
      </c>
      <c r="N2300" s="9">
        <v>46204</v>
      </c>
      <c r="O2300" s="9">
        <v>102</v>
      </c>
      <c r="P2300" s="14"/>
      <c r="Q2300" s="14"/>
      <c r="R2300" s="14"/>
      <c r="S2300" s="14"/>
      <c r="T2300" s="14"/>
      <c r="U2300" s="14"/>
      <c r="V2300" s="14"/>
      <c r="W2300" s="14"/>
      <c r="X2300" s="14"/>
      <c r="Y2300" s="14"/>
      <c r="Z2300" s="14"/>
      <c r="AA2300" s="11"/>
      <c r="AB2300" s="14" t="str">
        <f t="shared" si="285"/>
        <v>10187|SEM_SETOR</v>
      </c>
      <c r="AC2300" t="str">
        <f t="shared" si="286"/>
        <v>|10187|</v>
      </c>
      <c r="AD2300" t="str">
        <f t="shared" si="287"/>
        <v>SEM_SETOR</v>
      </c>
    </row>
    <row r="2301" spans="1:30" ht="24" customHeight="1" x14ac:dyDescent="0.35">
      <c r="A2301" s="35">
        <v>46204</v>
      </c>
      <c r="B2301" s="14" t="s">
        <v>3101</v>
      </c>
      <c r="C2301" s="14"/>
      <c r="D2301" s="10" t="s">
        <v>3044</v>
      </c>
      <c r="E2301" s="14" t="s">
        <v>3483</v>
      </c>
      <c r="F2301" s="14" t="s">
        <v>1435</v>
      </c>
      <c r="G2301" s="14" t="s">
        <v>3097</v>
      </c>
      <c r="H2301" s="14" t="s">
        <v>3097</v>
      </c>
      <c r="I2301" s="9" t="s">
        <v>3097</v>
      </c>
      <c r="J2301" s="9">
        <v>60</v>
      </c>
      <c r="K2301" s="14">
        <f>IF($E2301="","",IFERROR(INDEX('01_Cad_Pecas'!$H$2:$H$5000,MATCH($E2301,'01_Cad_Pecas'!$D$2:$D$5000,0)),IFERROR(INDEX('01_Cad_Pecas'!$H$2:$H$5000,MATCH(VALUE($E2301),'01_Cad_Pecas'!$D$2:$D$5000,0)),"")))</f>
        <v>0</v>
      </c>
      <c r="L2301" s="14">
        <f>IF($E2301="","",IFERROR(INDEX('01_Cad_Pecas'!$I$2:$I$5000,MATCH($E2301,'01_Cad_Pecas'!$D$2:$D$5000,0)),IFERROR(INDEX('01_Cad_Pecas'!$I$2:$I$5000,MATCH(VALUE($E2301),'01_Cad_Pecas'!$D$2:$D$5000,0)),"")))</f>
        <v>0.32519999999999999</v>
      </c>
      <c r="M2301" s="14">
        <f t="shared" si="284"/>
        <v>19.512</v>
      </c>
      <c r="N2301" s="9">
        <v>46204</v>
      </c>
      <c r="O2301" s="9">
        <v>60</v>
      </c>
      <c r="P2301" s="14"/>
      <c r="Q2301" s="14"/>
      <c r="R2301" s="14"/>
      <c r="S2301" s="14"/>
      <c r="T2301" s="14"/>
      <c r="U2301" s="14"/>
      <c r="V2301" s="14"/>
      <c r="W2301" s="14"/>
      <c r="X2301" s="14"/>
      <c r="Y2301" s="14"/>
      <c r="Z2301" s="14"/>
      <c r="AA2301" s="11"/>
      <c r="AB2301" s="14" t="str">
        <f t="shared" si="285"/>
        <v>10189|SEM_SETOR</v>
      </c>
      <c r="AC2301" t="str">
        <f t="shared" si="286"/>
        <v>|10189|</v>
      </c>
      <c r="AD2301" t="str">
        <f t="shared" si="287"/>
        <v>SEM_SETOR</v>
      </c>
    </row>
    <row r="2302" spans="1:30" ht="24" customHeight="1" x14ac:dyDescent="0.35">
      <c r="A2302" s="35">
        <v>46204</v>
      </c>
      <c r="B2302" s="14" t="s">
        <v>3102</v>
      </c>
      <c r="C2302" s="14"/>
      <c r="D2302" s="10" t="s">
        <v>3044</v>
      </c>
      <c r="E2302" s="14" t="s">
        <v>3483</v>
      </c>
      <c r="F2302" s="14" t="s">
        <v>1435</v>
      </c>
      <c r="G2302" s="14" t="s">
        <v>3097</v>
      </c>
      <c r="H2302" s="14" t="s">
        <v>3097</v>
      </c>
      <c r="I2302" s="9" t="s">
        <v>3097</v>
      </c>
      <c r="J2302" s="9">
        <v>120</v>
      </c>
      <c r="K2302" s="14">
        <f>IF($E2302="","",IFERROR(INDEX('01_Cad_Pecas'!$H$2:$H$5000,MATCH($E2302,'01_Cad_Pecas'!$D$2:$D$5000,0)),IFERROR(INDEX('01_Cad_Pecas'!$H$2:$H$5000,MATCH(VALUE($E2302),'01_Cad_Pecas'!$D$2:$D$5000,0)),"")))</f>
        <v>0</v>
      </c>
      <c r="L2302" s="14">
        <f>IF($E2302="","",IFERROR(INDEX('01_Cad_Pecas'!$I$2:$I$5000,MATCH($E2302,'01_Cad_Pecas'!$D$2:$D$5000,0)),IFERROR(INDEX('01_Cad_Pecas'!$I$2:$I$5000,MATCH(VALUE($E2302),'01_Cad_Pecas'!$D$2:$D$5000,0)),"")))</f>
        <v>0.32519999999999999</v>
      </c>
      <c r="M2302" s="14">
        <f t="shared" si="284"/>
        <v>39.024000000000001</v>
      </c>
      <c r="N2302" s="9">
        <v>46204</v>
      </c>
      <c r="O2302" s="9">
        <v>120</v>
      </c>
      <c r="P2302" s="14"/>
      <c r="Q2302" s="14"/>
      <c r="R2302" s="14"/>
      <c r="S2302" s="14"/>
      <c r="T2302" s="14"/>
      <c r="U2302" s="14"/>
      <c r="V2302" s="14"/>
      <c r="W2302" s="14"/>
      <c r="X2302" s="14"/>
      <c r="Y2302" s="14"/>
      <c r="Z2302" s="14"/>
      <c r="AA2302" s="11"/>
      <c r="AB2302" s="14" t="str">
        <f t="shared" si="285"/>
        <v>10190|SEM_SETOR</v>
      </c>
      <c r="AC2302" t="str">
        <f t="shared" si="286"/>
        <v>|10190|</v>
      </c>
      <c r="AD2302" t="str">
        <f t="shared" si="287"/>
        <v>SEM_SETOR</v>
      </c>
    </row>
    <row r="2303" spans="1:30" ht="24" customHeight="1" x14ac:dyDescent="0.35">
      <c r="A2303" s="35">
        <v>46204</v>
      </c>
      <c r="B2303" s="14" t="s">
        <v>3103</v>
      </c>
      <c r="C2303" s="14"/>
      <c r="D2303" s="10" t="s">
        <v>3044</v>
      </c>
      <c r="E2303" s="14" t="s">
        <v>3483</v>
      </c>
      <c r="F2303" s="14" t="s">
        <v>1435</v>
      </c>
      <c r="G2303" s="14" t="s">
        <v>3097</v>
      </c>
      <c r="H2303" s="14" t="s">
        <v>3097</v>
      </c>
      <c r="I2303" s="9" t="s">
        <v>3097</v>
      </c>
      <c r="J2303" s="9">
        <v>120</v>
      </c>
      <c r="K2303" s="14">
        <f>IF($E2303="","",IFERROR(INDEX('01_Cad_Pecas'!$H$2:$H$5000,MATCH($E2303,'01_Cad_Pecas'!$D$2:$D$5000,0)),IFERROR(INDEX('01_Cad_Pecas'!$H$2:$H$5000,MATCH(VALUE($E2303),'01_Cad_Pecas'!$D$2:$D$5000,0)),"")))</f>
        <v>0</v>
      </c>
      <c r="L2303" s="14">
        <f>IF($E2303="","",IFERROR(INDEX('01_Cad_Pecas'!$I$2:$I$5000,MATCH($E2303,'01_Cad_Pecas'!$D$2:$D$5000,0)),IFERROR(INDEX('01_Cad_Pecas'!$I$2:$I$5000,MATCH(VALUE($E2303),'01_Cad_Pecas'!$D$2:$D$5000,0)),"")))</f>
        <v>0.32519999999999999</v>
      </c>
      <c r="M2303" s="14">
        <f t="shared" si="284"/>
        <v>39.024000000000001</v>
      </c>
      <c r="N2303" s="9">
        <v>46204</v>
      </c>
      <c r="O2303" s="9">
        <v>120</v>
      </c>
      <c r="P2303" s="14"/>
      <c r="Q2303" s="14"/>
      <c r="R2303" s="14"/>
      <c r="S2303" s="14"/>
      <c r="T2303" s="14"/>
      <c r="U2303" s="14"/>
      <c r="V2303" s="14"/>
      <c r="W2303" s="14"/>
      <c r="X2303" s="14"/>
      <c r="Y2303" s="14"/>
      <c r="Z2303" s="14"/>
      <c r="AA2303" s="11"/>
      <c r="AB2303" s="14" t="str">
        <f t="shared" si="285"/>
        <v>10191|SEM_SETOR</v>
      </c>
      <c r="AC2303" t="str">
        <f t="shared" si="286"/>
        <v>|10191|</v>
      </c>
      <c r="AD2303" t="str">
        <f t="shared" si="287"/>
        <v>SEM_SETOR</v>
      </c>
    </row>
    <row r="2304" spans="1:30" ht="24" customHeight="1" x14ac:dyDescent="0.35">
      <c r="A2304" s="35">
        <v>46204</v>
      </c>
      <c r="B2304" s="14" t="s">
        <v>3104</v>
      </c>
      <c r="C2304" s="14"/>
      <c r="D2304" s="10" t="s">
        <v>3044</v>
      </c>
      <c r="E2304" s="14" t="s">
        <v>3483</v>
      </c>
      <c r="F2304" s="14" t="s">
        <v>1435</v>
      </c>
      <c r="G2304" s="14" t="s">
        <v>3097</v>
      </c>
      <c r="H2304" s="14" t="s">
        <v>3097</v>
      </c>
      <c r="I2304" s="9" t="s">
        <v>3097</v>
      </c>
      <c r="J2304" s="9">
        <v>120</v>
      </c>
      <c r="K2304" s="14">
        <f>IF($E2304="","",IFERROR(INDEX('01_Cad_Pecas'!$H$2:$H$5000,MATCH($E2304,'01_Cad_Pecas'!$D$2:$D$5000,0)),IFERROR(INDEX('01_Cad_Pecas'!$H$2:$H$5000,MATCH(VALUE($E2304),'01_Cad_Pecas'!$D$2:$D$5000,0)),"")))</f>
        <v>0</v>
      </c>
      <c r="L2304" s="14">
        <f>IF($E2304="","",IFERROR(INDEX('01_Cad_Pecas'!$I$2:$I$5000,MATCH($E2304,'01_Cad_Pecas'!$D$2:$D$5000,0)),IFERROR(INDEX('01_Cad_Pecas'!$I$2:$I$5000,MATCH(VALUE($E2304),'01_Cad_Pecas'!$D$2:$D$5000,0)),"")))</f>
        <v>0.32519999999999999</v>
      </c>
      <c r="M2304" s="14">
        <f t="shared" si="284"/>
        <v>39.024000000000001</v>
      </c>
      <c r="N2304" s="9">
        <v>46204</v>
      </c>
      <c r="O2304" s="9">
        <v>120</v>
      </c>
      <c r="P2304" s="14"/>
      <c r="Q2304" s="14"/>
      <c r="R2304" s="14"/>
      <c r="S2304" s="14"/>
      <c r="T2304" s="14"/>
      <c r="U2304" s="14"/>
      <c r="V2304" s="14"/>
      <c r="W2304" s="14"/>
      <c r="X2304" s="14"/>
      <c r="Y2304" s="14"/>
      <c r="Z2304" s="14"/>
      <c r="AA2304" s="11"/>
      <c r="AB2304" s="14" t="str">
        <f t="shared" si="285"/>
        <v>10192|SEM_SETOR</v>
      </c>
      <c r="AC2304" t="str">
        <f t="shared" si="286"/>
        <v>|10192|</v>
      </c>
      <c r="AD2304" t="str">
        <f t="shared" si="287"/>
        <v>SEM_SETOR</v>
      </c>
    </row>
    <row r="2305" spans="1:30" ht="24" customHeight="1" x14ac:dyDescent="0.35">
      <c r="A2305" s="35">
        <v>46203</v>
      </c>
      <c r="B2305" s="14" t="s">
        <v>3095</v>
      </c>
      <c r="C2305" s="14"/>
      <c r="D2305" s="10" t="s">
        <v>3044</v>
      </c>
      <c r="E2305" s="14" t="s">
        <v>3486</v>
      </c>
      <c r="F2305" s="14" t="s">
        <v>1417</v>
      </c>
      <c r="G2305" s="14" t="s">
        <v>3097</v>
      </c>
      <c r="H2305" s="14" t="s">
        <v>3097</v>
      </c>
      <c r="I2305" s="9" t="s">
        <v>3097</v>
      </c>
      <c r="J2305" s="9">
        <v>360</v>
      </c>
      <c r="K2305" s="14">
        <f>IF($E2305="","",IFERROR(INDEX('01_Cad_Pecas'!$H$2:$H$5000,MATCH($E2305,'01_Cad_Pecas'!$D$2:$D$5000,0)),IFERROR(INDEX('01_Cad_Pecas'!$H$2:$H$5000,MATCH(VALUE($E2305),'01_Cad_Pecas'!$D$2:$D$5000,0)),"")))</f>
        <v>0</v>
      </c>
      <c r="L2305" s="14">
        <f>IF($E2305="","",IFERROR(INDEX('01_Cad_Pecas'!$I$2:$I$5000,MATCH($E2305,'01_Cad_Pecas'!$D$2:$D$5000,0)),IFERROR(INDEX('01_Cad_Pecas'!$I$2:$I$5000,MATCH(VALUE($E2305),'01_Cad_Pecas'!$D$2:$D$5000,0)),"")))</f>
        <v>0.32519999999999999</v>
      </c>
      <c r="M2305" s="14">
        <f t="shared" si="284"/>
        <v>117.072</v>
      </c>
      <c r="N2305" s="9">
        <v>46203</v>
      </c>
      <c r="O2305" s="9">
        <v>360</v>
      </c>
      <c r="P2305" s="14"/>
      <c r="Q2305" s="14"/>
      <c r="R2305" s="14"/>
      <c r="S2305" s="14"/>
      <c r="T2305" s="14"/>
      <c r="U2305" s="14"/>
      <c r="V2305" s="14"/>
      <c r="W2305" s="14"/>
      <c r="X2305" s="14"/>
      <c r="Y2305" s="14"/>
      <c r="Z2305" s="14"/>
      <c r="AA2305" s="11"/>
      <c r="AB2305" s="14" t="str">
        <f t="shared" si="285"/>
        <v>10199,10201|SEM_SETOR</v>
      </c>
      <c r="AC2305" t="str">
        <f t="shared" si="286"/>
        <v>|10199|10201|</v>
      </c>
      <c r="AD2305" t="str">
        <f t="shared" si="287"/>
        <v>SEM_SETOR</v>
      </c>
    </row>
    <row r="2306" spans="1:30" ht="24" customHeight="1" x14ac:dyDescent="0.35">
      <c r="A2306" s="35">
        <v>46203</v>
      </c>
      <c r="B2306" s="14" t="s">
        <v>3095</v>
      </c>
      <c r="C2306" s="14"/>
      <c r="D2306" s="10" t="s">
        <v>3044</v>
      </c>
      <c r="E2306" s="14" t="s">
        <v>3487</v>
      </c>
      <c r="F2306" s="14" t="s">
        <v>1419</v>
      </c>
      <c r="G2306" s="14" t="s">
        <v>3097</v>
      </c>
      <c r="H2306" s="14" t="s">
        <v>3097</v>
      </c>
      <c r="I2306" s="9" t="s">
        <v>3097</v>
      </c>
      <c r="J2306" s="9">
        <v>44</v>
      </c>
      <c r="K2306" s="14">
        <f>IF($E2306="","",IFERROR(INDEX('01_Cad_Pecas'!$H$2:$H$5000,MATCH($E2306,'01_Cad_Pecas'!$D$2:$D$5000,0)),IFERROR(INDEX('01_Cad_Pecas'!$H$2:$H$5000,MATCH(VALUE($E2306),'01_Cad_Pecas'!$D$2:$D$5000,0)),"")))</f>
        <v>0</v>
      </c>
      <c r="L2306" s="14">
        <f>IF($E2306="","",IFERROR(INDEX('01_Cad_Pecas'!$I$2:$I$5000,MATCH($E2306,'01_Cad_Pecas'!$D$2:$D$5000,0)),IFERROR(INDEX('01_Cad_Pecas'!$I$2:$I$5000,MATCH(VALUE($E2306),'01_Cad_Pecas'!$D$2:$D$5000,0)),"")))</f>
        <v>0.32519999999999999</v>
      </c>
      <c r="M2306" s="14">
        <f t="shared" si="284"/>
        <v>14.3088</v>
      </c>
      <c r="N2306" s="9">
        <v>46203</v>
      </c>
      <c r="O2306" s="9">
        <v>44</v>
      </c>
      <c r="P2306" s="14"/>
      <c r="Q2306" s="14"/>
      <c r="R2306" s="14"/>
      <c r="S2306" s="14"/>
      <c r="T2306" s="14"/>
      <c r="U2306" s="14"/>
      <c r="V2306" s="14"/>
      <c r="W2306" s="14"/>
      <c r="X2306" s="14"/>
      <c r="Y2306" s="14"/>
      <c r="Z2306" s="14"/>
      <c r="AA2306" s="11"/>
      <c r="AB2306" s="14" t="str">
        <f t="shared" si="285"/>
        <v>10199,10201|SEM_SETOR</v>
      </c>
      <c r="AC2306" t="str">
        <f t="shared" si="286"/>
        <v>|10199|10201|</v>
      </c>
      <c r="AD2306" t="str">
        <f t="shared" si="287"/>
        <v>SEM_SETOR</v>
      </c>
    </row>
    <row r="2307" spans="1:30" ht="24" customHeight="1" x14ac:dyDescent="0.35">
      <c r="A2307" s="35">
        <v>46203</v>
      </c>
      <c r="B2307" s="14" t="s">
        <v>3095</v>
      </c>
      <c r="C2307" s="14"/>
      <c r="D2307" s="10" t="s">
        <v>3044</v>
      </c>
      <c r="E2307" s="14" t="s">
        <v>3488</v>
      </c>
      <c r="F2307" s="14" t="s">
        <v>1421</v>
      </c>
      <c r="G2307" s="14" t="s">
        <v>3097</v>
      </c>
      <c r="H2307" s="14" t="s">
        <v>3097</v>
      </c>
      <c r="I2307" s="9" t="s">
        <v>3097</v>
      </c>
      <c r="J2307" s="9">
        <v>52</v>
      </c>
      <c r="K2307" s="14">
        <f>IF($E2307="","",IFERROR(INDEX('01_Cad_Pecas'!$H$2:$H$5000,MATCH($E2307,'01_Cad_Pecas'!$D$2:$D$5000,0)),IFERROR(INDEX('01_Cad_Pecas'!$H$2:$H$5000,MATCH(VALUE($E2307),'01_Cad_Pecas'!$D$2:$D$5000,0)),"")))</f>
        <v>0</v>
      </c>
      <c r="L2307" s="14">
        <f>IF($E2307="","",IFERROR(INDEX('01_Cad_Pecas'!$I$2:$I$5000,MATCH($E2307,'01_Cad_Pecas'!$D$2:$D$5000,0)),IFERROR(INDEX('01_Cad_Pecas'!$I$2:$I$5000,MATCH(VALUE($E2307),'01_Cad_Pecas'!$D$2:$D$5000,0)),"")))</f>
        <v>0.32519999999999999</v>
      </c>
      <c r="M2307" s="14">
        <f t="shared" si="284"/>
        <v>16.910399999999999</v>
      </c>
      <c r="N2307" s="9">
        <v>46203</v>
      </c>
      <c r="O2307" s="9">
        <v>52</v>
      </c>
      <c r="P2307" s="14"/>
      <c r="Q2307" s="14"/>
      <c r="R2307" s="14"/>
      <c r="S2307" s="14"/>
      <c r="T2307" s="14"/>
      <c r="U2307" s="14"/>
      <c r="V2307" s="14"/>
      <c r="W2307" s="14"/>
      <c r="X2307" s="14"/>
      <c r="Y2307" s="14"/>
      <c r="Z2307" s="14"/>
      <c r="AA2307" s="11"/>
      <c r="AB2307" s="14" t="str">
        <f t="shared" si="285"/>
        <v>10199,10201|SEM_SETOR</v>
      </c>
      <c r="AC2307" t="str">
        <f t="shared" si="286"/>
        <v>|10199|10201|</v>
      </c>
      <c r="AD2307" t="str">
        <f t="shared" si="287"/>
        <v>SEM_SETOR</v>
      </c>
    </row>
    <row r="2308" spans="1:30" ht="24" customHeight="1" x14ac:dyDescent="0.35">
      <c r="A2308" s="35">
        <v>46203</v>
      </c>
      <c r="B2308" s="14" t="s">
        <v>3095</v>
      </c>
      <c r="C2308" s="14"/>
      <c r="D2308" s="10" t="s">
        <v>3044</v>
      </c>
      <c r="E2308" s="14" t="s">
        <v>3489</v>
      </c>
      <c r="F2308" s="14" t="s">
        <v>1428</v>
      </c>
      <c r="G2308" s="14" t="s">
        <v>3097</v>
      </c>
      <c r="H2308" s="14" t="s">
        <v>3097</v>
      </c>
      <c r="I2308" s="9" t="s">
        <v>3097</v>
      </c>
      <c r="J2308" s="9">
        <v>48</v>
      </c>
      <c r="K2308" s="14">
        <f>IF($E2308="","",IFERROR(INDEX('01_Cad_Pecas'!$H$2:$H$5000,MATCH($E2308,'01_Cad_Pecas'!$D$2:$D$5000,0)),IFERROR(INDEX('01_Cad_Pecas'!$H$2:$H$5000,MATCH(VALUE($E2308),'01_Cad_Pecas'!$D$2:$D$5000,0)),"")))</f>
        <v>0</v>
      </c>
      <c r="L2308" s="14">
        <f>IF($E2308="","",IFERROR(INDEX('01_Cad_Pecas'!$I$2:$I$5000,MATCH($E2308,'01_Cad_Pecas'!$D$2:$D$5000,0)),IFERROR(INDEX('01_Cad_Pecas'!$I$2:$I$5000,MATCH(VALUE($E2308),'01_Cad_Pecas'!$D$2:$D$5000,0)),"")))</f>
        <v>0.32519999999999999</v>
      </c>
      <c r="M2308" s="14">
        <f t="shared" si="284"/>
        <v>15.6096</v>
      </c>
      <c r="N2308" s="9">
        <v>46203</v>
      </c>
      <c r="O2308" s="9">
        <v>48</v>
      </c>
      <c r="P2308" s="14"/>
      <c r="Q2308" s="14"/>
      <c r="R2308" s="14"/>
      <c r="S2308" s="14"/>
      <c r="T2308" s="14"/>
      <c r="U2308" s="14"/>
      <c r="V2308" s="14"/>
      <c r="W2308" s="14"/>
      <c r="X2308" s="14"/>
      <c r="Y2308" s="14"/>
      <c r="Z2308" s="14"/>
      <c r="AA2308" s="11"/>
      <c r="AB2308" s="14" t="str">
        <f t="shared" si="285"/>
        <v>10199,10201|SEM_SETOR</v>
      </c>
      <c r="AC2308" t="str">
        <f t="shared" si="286"/>
        <v>|10199|10201|</v>
      </c>
      <c r="AD2308" t="str">
        <f t="shared" si="287"/>
        <v>SEM_SETOR</v>
      </c>
    </row>
    <row r="2309" spans="1:30" ht="24" customHeight="1" x14ac:dyDescent="0.35">
      <c r="A2309" s="35">
        <v>46203</v>
      </c>
      <c r="B2309" s="14" t="s">
        <v>3095</v>
      </c>
      <c r="C2309" s="14"/>
      <c r="D2309" s="10" t="s">
        <v>3044</v>
      </c>
      <c r="E2309" s="14" t="s">
        <v>3490</v>
      </c>
      <c r="F2309" s="14" t="s">
        <v>1433</v>
      </c>
      <c r="G2309" s="14" t="s">
        <v>3097</v>
      </c>
      <c r="H2309" s="14" t="s">
        <v>3097</v>
      </c>
      <c r="I2309" s="9" t="s">
        <v>3097</v>
      </c>
      <c r="J2309" s="9">
        <v>60</v>
      </c>
      <c r="K2309" s="14">
        <f>IF($E2309="","",IFERROR(INDEX('01_Cad_Pecas'!$H$2:$H$5000,MATCH($E2309,'01_Cad_Pecas'!$D$2:$D$5000,0)),IFERROR(INDEX('01_Cad_Pecas'!$H$2:$H$5000,MATCH(VALUE($E2309),'01_Cad_Pecas'!$D$2:$D$5000,0)),"")))</f>
        <v>0</v>
      </c>
      <c r="L2309" s="14">
        <f>IF($E2309="","",IFERROR(INDEX('01_Cad_Pecas'!$I$2:$I$5000,MATCH($E2309,'01_Cad_Pecas'!$D$2:$D$5000,0)),IFERROR(INDEX('01_Cad_Pecas'!$I$2:$I$5000,MATCH(VALUE($E2309),'01_Cad_Pecas'!$D$2:$D$5000,0)),"")))</f>
        <v>0.32519999999999999</v>
      </c>
      <c r="M2309" s="14">
        <f t="shared" ref="M2309:M2372" si="288">IF(OR($J2309="",$L2309=""),"",IF($K2309="",0,$K2309)+$J2309*$L2309)</f>
        <v>19.512</v>
      </c>
      <c r="N2309" s="9">
        <v>46203</v>
      </c>
      <c r="O2309" s="9">
        <v>60</v>
      </c>
      <c r="P2309" s="14"/>
      <c r="Q2309" s="14"/>
      <c r="R2309" s="14"/>
      <c r="S2309" s="14"/>
      <c r="T2309" s="14"/>
      <c r="U2309" s="14"/>
      <c r="V2309" s="14"/>
      <c r="W2309" s="14"/>
      <c r="X2309" s="14"/>
      <c r="Y2309" s="14"/>
      <c r="Z2309" s="14"/>
      <c r="AA2309" s="11"/>
      <c r="AB2309" s="14" t="str">
        <f t="shared" si="285"/>
        <v>10199,10201|SEM_SETOR</v>
      </c>
      <c r="AC2309" t="str">
        <f t="shared" si="286"/>
        <v>|10199|10201|</v>
      </c>
      <c r="AD2309" t="str">
        <f t="shared" si="287"/>
        <v>SEM_SETOR</v>
      </c>
    </row>
    <row r="2310" spans="1:30" ht="24" customHeight="1" x14ac:dyDescent="0.35">
      <c r="A2310" s="35">
        <v>46203</v>
      </c>
      <c r="B2310" s="14" t="s">
        <v>3095</v>
      </c>
      <c r="C2310" s="14"/>
      <c r="D2310" s="10" t="s">
        <v>3044</v>
      </c>
      <c r="E2310" s="14" t="s">
        <v>3491</v>
      </c>
      <c r="F2310" s="14" t="s">
        <v>1439</v>
      </c>
      <c r="G2310" s="14" t="s">
        <v>3097</v>
      </c>
      <c r="H2310" s="14" t="s">
        <v>3097</v>
      </c>
      <c r="I2310" s="9" t="s">
        <v>3097</v>
      </c>
      <c r="J2310" s="9">
        <v>132</v>
      </c>
      <c r="K2310" s="14">
        <f>IF($E2310="","",IFERROR(INDEX('01_Cad_Pecas'!$H$2:$H$5000,MATCH($E2310,'01_Cad_Pecas'!$D$2:$D$5000,0)),IFERROR(INDEX('01_Cad_Pecas'!$H$2:$H$5000,MATCH(VALUE($E2310),'01_Cad_Pecas'!$D$2:$D$5000,0)),"")))</f>
        <v>0</v>
      </c>
      <c r="L2310" s="14">
        <f>IF($E2310="","",IFERROR(INDEX('01_Cad_Pecas'!$I$2:$I$5000,MATCH($E2310,'01_Cad_Pecas'!$D$2:$D$5000,0)),IFERROR(INDEX('01_Cad_Pecas'!$I$2:$I$5000,MATCH(VALUE($E2310),'01_Cad_Pecas'!$D$2:$D$5000,0)),"")))</f>
        <v>0.32519999999999999</v>
      </c>
      <c r="M2310" s="14">
        <f t="shared" si="288"/>
        <v>42.926400000000001</v>
      </c>
      <c r="N2310" s="9">
        <v>46203</v>
      </c>
      <c r="O2310" s="9">
        <v>132</v>
      </c>
      <c r="P2310" s="14"/>
      <c r="Q2310" s="14"/>
      <c r="R2310" s="14"/>
      <c r="S2310" s="14"/>
      <c r="T2310" s="14"/>
      <c r="U2310" s="14"/>
      <c r="V2310" s="14"/>
      <c r="W2310" s="14"/>
      <c r="X2310" s="14"/>
      <c r="Y2310" s="14"/>
      <c r="Z2310" s="14"/>
      <c r="AA2310" s="11"/>
      <c r="AB2310" s="14" t="str">
        <f t="shared" si="285"/>
        <v>10199,10201|SEM_SETOR</v>
      </c>
      <c r="AC2310" t="str">
        <f t="shared" si="286"/>
        <v>|10199|10201|</v>
      </c>
      <c r="AD2310" t="str">
        <f t="shared" si="287"/>
        <v>SEM_SETOR</v>
      </c>
    </row>
    <row r="2311" spans="1:30" ht="24" customHeight="1" x14ac:dyDescent="0.35">
      <c r="A2311" s="35">
        <v>46205</v>
      </c>
      <c r="B2311" s="14" t="s">
        <v>3105</v>
      </c>
      <c r="C2311" s="14"/>
      <c r="D2311" s="10" t="s">
        <v>3044</v>
      </c>
      <c r="E2311" s="14" t="s">
        <v>3484</v>
      </c>
      <c r="F2311" s="14" t="s">
        <v>1336</v>
      </c>
      <c r="G2311" s="14" t="s">
        <v>3097</v>
      </c>
      <c r="H2311" s="14" t="s">
        <v>3097</v>
      </c>
      <c r="I2311" s="9" t="s">
        <v>3097</v>
      </c>
      <c r="J2311" s="9">
        <v>4</v>
      </c>
      <c r="K2311" s="14">
        <f>IF($E2311="","",IFERROR(INDEX('01_Cad_Pecas'!$H$2:$H$5000,MATCH($E2311,'01_Cad_Pecas'!$D$2:$D$5000,0)),IFERROR(INDEX('01_Cad_Pecas'!$H$2:$H$5000,MATCH(VALUE($E2311),'01_Cad_Pecas'!$D$2:$D$5000,0)),"")))</f>
        <v>0</v>
      </c>
      <c r="L2311" s="14">
        <f>IF($E2311="","",IFERROR(INDEX('01_Cad_Pecas'!$I$2:$I$5000,MATCH($E2311,'01_Cad_Pecas'!$D$2:$D$5000,0)),IFERROR(INDEX('01_Cad_Pecas'!$I$2:$I$5000,MATCH(VALUE($E2311),'01_Cad_Pecas'!$D$2:$D$5000,0)),"")))</f>
        <v>0.32519999999999999</v>
      </c>
      <c r="M2311" s="14">
        <f t="shared" si="288"/>
        <v>1.3008</v>
      </c>
      <c r="N2311" s="9">
        <v>46205</v>
      </c>
      <c r="O2311" s="9">
        <v>4</v>
      </c>
      <c r="P2311" s="14"/>
      <c r="Q2311" s="14"/>
      <c r="R2311" s="14"/>
      <c r="S2311" s="14"/>
      <c r="T2311" s="14"/>
      <c r="U2311" s="14"/>
      <c r="V2311" s="14"/>
      <c r="W2311" s="14"/>
      <c r="X2311" s="14"/>
      <c r="Y2311" s="14"/>
      <c r="Z2311" s="14"/>
      <c r="AA2311" s="11"/>
      <c r="AB2311" s="14" t="str">
        <f t="shared" ref="AB2311:AB2374" si="289">B2311&amp;"|"&amp;I2311</f>
        <v>10200,10202|SEM_SETOR</v>
      </c>
      <c r="AC2311" t="str">
        <f t="shared" ref="AC2311:AC2374" si="290">IF($B2311="","","|"&amp;SUBSTITUTE(TRIM(SUBSTITUTE(SUBSTITUTE(SUBSTITUTE(SUBSTITUTE(SUBSTITUTE(SUBSTITUTE(SUBSTITUTE(SUBSTITUTE(SUBSTITUTE(SUBSTITUTE(SUBSTITUTE(SUBSTITUTE(SUBSTITUTE(SUBSTITUTE(TRIM($B2311&amp;""),CHAR(10)," "),CHAR(13)," "),"."," "),";"," "),","," "),"/"," "),"+"," "),"-"," "),"  "," "),"  "," "),"  "," "),"  "," "),"  "," "),"  "," "))," ","|")&amp;"|")</f>
        <v>|10200|10202|</v>
      </c>
      <c r="AD2311" t="str">
        <f t="shared" ref="AD2311:AD2374" si="291">TRIM($I2311&amp;"")</f>
        <v>SEM_SETOR</v>
      </c>
    </row>
    <row r="2312" spans="1:30" ht="24" customHeight="1" x14ac:dyDescent="0.35">
      <c r="A2312" s="35">
        <v>46205</v>
      </c>
      <c r="B2312" s="14" t="s">
        <v>3105</v>
      </c>
      <c r="C2312" s="14"/>
      <c r="D2312" s="10" t="s">
        <v>3044</v>
      </c>
      <c r="E2312" s="14" t="s">
        <v>3485</v>
      </c>
      <c r="F2312" s="14" t="s">
        <v>1411</v>
      </c>
      <c r="G2312" s="14" t="s">
        <v>3097</v>
      </c>
      <c r="H2312" s="14" t="s">
        <v>3097</v>
      </c>
      <c r="I2312" s="9" t="s">
        <v>3097</v>
      </c>
      <c r="J2312" s="9">
        <v>4</v>
      </c>
      <c r="K2312" s="14">
        <f>IF($E2312="","",IFERROR(INDEX('01_Cad_Pecas'!$H$2:$H$5000,MATCH($E2312,'01_Cad_Pecas'!$D$2:$D$5000,0)),IFERROR(INDEX('01_Cad_Pecas'!$H$2:$H$5000,MATCH(VALUE($E2312),'01_Cad_Pecas'!$D$2:$D$5000,0)),"")))</f>
        <v>0</v>
      </c>
      <c r="L2312" s="14">
        <f>IF($E2312="","",IFERROR(INDEX('01_Cad_Pecas'!$I$2:$I$5000,MATCH($E2312,'01_Cad_Pecas'!$D$2:$D$5000,0)),IFERROR(INDEX('01_Cad_Pecas'!$I$2:$I$5000,MATCH(VALUE($E2312),'01_Cad_Pecas'!$D$2:$D$5000,0)),"")))</f>
        <v>0.32519999999999999</v>
      </c>
      <c r="M2312" s="14">
        <f t="shared" si="288"/>
        <v>1.3008</v>
      </c>
      <c r="N2312" s="9">
        <v>46205</v>
      </c>
      <c r="O2312" s="9">
        <v>4</v>
      </c>
      <c r="P2312" s="14"/>
      <c r="Q2312" s="14"/>
      <c r="R2312" s="14"/>
      <c r="S2312" s="14"/>
      <c r="T2312" s="14"/>
      <c r="U2312" s="14"/>
      <c r="V2312" s="14"/>
      <c r="W2312" s="14"/>
      <c r="X2312" s="14"/>
      <c r="Y2312" s="14"/>
      <c r="Z2312" s="14"/>
      <c r="AA2312" s="11"/>
      <c r="AB2312" s="14" t="str">
        <f t="shared" si="289"/>
        <v>10200,10202|SEM_SETOR</v>
      </c>
      <c r="AC2312" t="str">
        <f t="shared" si="290"/>
        <v>|10200|10202|</v>
      </c>
      <c r="AD2312" t="str">
        <f t="shared" si="291"/>
        <v>SEM_SETOR</v>
      </c>
    </row>
    <row r="2313" spans="1:30" ht="24" customHeight="1" x14ac:dyDescent="0.35">
      <c r="A2313" s="35">
        <v>46205</v>
      </c>
      <c r="B2313" s="14" t="s">
        <v>3105</v>
      </c>
      <c r="C2313" s="14"/>
      <c r="D2313" s="10" t="s">
        <v>3044</v>
      </c>
      <c r="E2313" s="14" t="s">
        <v>3487</v>
      </c>
      <c r="F2313" s="14" t="s">
        <v>1419</v>
      </c>
      <c r="G2313" s="14" t="s">
        <v>3097</v>
      </c>
      <c r="H2313" s="14" t="s">
        <v>3097</v>
      </c>
      <c r="I2313" s="9" t="s">
        <v>3097</v>
      </c>
      <c r="J2313" s="9">
        <v>30</v>
      </c>
      <c r="K2313" s="14">
        <f>IF($E2313="","",IFERROR(INDEX('01_Cad_Pecas'!$H$2:$H$5000,MATCH($E2313,'01_Cad_Pecas'!$D$2:$D$5000,0)),IFERROR(INDEX('01_Cad_Pecas'!$H$2:$H$5000,MATCH(VALUE($E2313),'01_Cad_Pecas'!$D$2:$D$5000,0)),"")))</f>
        <v>0</v>
      </c>
      <c r="L2313" s="14">
        <f>IF($E2313="","",IFERROR(INDEX('01_Cad_Pecas'!$I$2:$I$5000,MATCH($E2313,'01_Cad_Pecas'!$D$2:$D$5000,0)),IFERROR(INDEX('01_Cad_Pecas'!$I$2:$I$5000,MATCH(VALUE($E2313),'01_Cad_Pecas'!$D$2:$D$5000,0)),"")))</f>
        <v>0.32519999999999999</v>
      </c>
      <c r="M2313" s="14">
        <f t="shared" si="288"/>
        <v>9.7560000000000002</v>
      </c>
      <c r="N2313" s="9">
        <v>46205</v>
      </c>
      <c r="O2313" s="9">
        <v>30</v>
      </c>
      <c r="P2313" s="14"/>
      <c r="Q2313" s="14"/>
      <c r="R2313" s="14"/>
      <c r="S2313" s="14"/>
      <c r="T2313" s="14"/>
      <c r="U2313" s="14"/>
      <c r="V2313" s="14"/>
      <c r="W2313" s="14"/>
      <c r="X2313" s="14"/>
      <c r="Y2313" s="14"/>
      <c r="Z2313" s="14"/>
      <c r="AA2313" s="11"/>
      <c r="AB2313" s="14" t="str">
        <f t="shared" si="289"/>
        <v>10200,10202|SEM_SETOR</v>
      </c>
      <c r="AC2313" t="str">
        <f t="shared" si="290"/>
        <v>|10200|10202|</v>
      </c>
      <c r="AD2313" t="str">
        <f t="shared" si="291"/>
        <v>SEM_SETOR</v>
      </c>
    </row>
    <row r="2314" spans="1:30" ht="24" customHeight="1" x14ac:dyDescent="0.35">
      <c r="A2314" s="35">
        <v>46205</v>
      </c>
      <c r="B2314" s="14" t="s">
        <v>3105</v>
      </c>
      <c r="C2314" s="14"/>
      <c r="D2314" s="10" t="s">
        <v>3044</v>
      </c>
      <c r="E2314" s="14" t="s">
        <v>3489</v>
      </c>
      <c r="F2314" s="14" t="s">
        <v>1428</v>
      </c>
      <c r="G2314" s="14" t="s">
        <v>3097</v>
      </c>
      <c r="H2314" s="14" t="s">
        <v>3097</v>
      </c>
      <c r="I2314" s="9" t="s">
        <v>3097</v>
      </c>
      <c r="J2314" s="9">
        <v>100</v>
      </c>
      <c r="K2314" s="14">
        <f>IF($E2314="","",IFERROR(INDEX('01_Cad_Pecas'!$H$2:$H$5000,MATCH($E2314,'01_Cad_Pecas'!$D$2:$D$5000,0)),IFERROR(INDEX('01_Cad_Pecas'!$H$2:$H$5000,MATCH(VALUE($E2314),'01_Cad_Pecas'!$D$2:$D$5000,0)),"")))</f>
        <v>0</v>
      </c>
      <c r="L2314" s="14">
        <f>IF($E2314="","",IFERROR(INDEX('01_Cad_Pecas'!$I$2:$I$5000,MATCH($E2314,'01_Cad_Pecas'!$D$2:$D$5000,0)),IFERROR(INDEX('01_Cad_Pecas'!$I$2:$I$5000,MATCH(VALUE($E2314),'01_Cad_Pecas'!$D$2:$D$5000,0)),"")))</f>
        <v>0.32519999999999999</v>
      </c>
      <c r="M2314" s="14">
        <f t="shared" si="288"/>
        <v>32.519999999999996</v>
      </c>
      <c r="N2314" s="9">
        <v>46205</v>
      </c>
      <c r="O2314" s="9">
        <v>100</v>
      </c>
      <c r="P2314" s="14"/>
      <c r="Q2314" s="14"/>
      <c r="R2314" s="14"/>
      <c r="S2314" s="14"/>
      <c r="T2314" s="14"/>
      <c r="U2314" s="14"/>
      <c r="V2314" s="14"/>
      <c r="W2314" s="14"/>
      <c r="X2314" s="14"/>
      <c r="Y2314" s="14"/>
      <c r="Z2314" s="14"/>
      <c r="AA2314" s="11"/>
      <c r="AB2314" s="14" t="str">
        <f t="shared" si="289"/>
        <v>10200,10202|SEM_SETOR</v>
      </c>
      <c r="AC2314" t="str">
        <f t="shared" si="290"/>
        <v>|10200|10202|</v>
      </c>
      <c r="AD2314" t="str">
        <f t="shared" si="291"/>
        <v>SEM_SETOR</v>
      </c>
    </row>
    <row r="2315" spans="1:30" ht="24" customHeight="1" x14ac:dyDescent="0.35">
      <c r="A2315" s="35">
        <v>46205</v>
      </c>
      <c r="B2315" s="14" t="s">
        <v>3105</v>
      </c>
      <c r="C2315" s="14"/>
      <c r="D2315" s="10" t="s">
        <v>3044</v>
      </c>
      <c r="E2315" s="14" t="s">
        <v>3490</v>
      </c>
      <c r="F2315" s="14" t="s">
        <v>1433</v>
      </c>
      <c r="G2315" s="14" t="s">
        <v>3097</v>
      </c>
      <c r="H2315" s="14" t="s">
        <v>3097</v>
      </c>
      <c r="I2315" s="9" t="s">
        <v>3097</v>
      </c>
      <c r="J2315" s="9">
        <v>30</v>
      </c>
      <c r="K2315" s="14">
        <f>IF($E2315="","",IFERROR(INDEX('01_Cad_Pecas'!$H$2:$H$5000,MATCH($E2315,'01_Cad_Pecas'!$D$2:$D$5000,0)),IFERROR(INDEX('01_Cad_Pecas'!$H$2:$H$5000,MATCH(VALUE($E2315),'01_Cad_Pecas'!$D$2:$D$5000,0)),"")))</f>
        <v>0</v>
      </c>
      <c r="L2315" s="14">
        <f>IF($E2315="","",IFERROR(INDEX('01_Cad_Pecas'!$I$2:$I$5000,MATCH($E2315,'01_Cad_Pecas'!$D$2:$D$5000,0)),IFERROR(INDEX('01_Cad_Pecas'!$I$2:$I$5000,MATCH(VALUE($E2315),'01_Cad_Pecas'!$D$2:$D$5000,0)),"")))</f>
        <v>0.32519999999999999</v>
      </c>
      <c r="M2315" s="14">
        <f t="shared" si="288"/>
        <v>9.7560000000000002</v>
      </c>
      <c r="N2315" s="9">
        <v>46205</v>
      </c>
      <c r="O2315" s="9">
        <v>30</v>
      </c>
      <c r="P2315" s="14"/>
      <c r="Q2315" s="14"/>
      <c r="R2315" s="14"/>
      <c r="S2315" s="14"/>
      <c r="T2315" s="14"/>
      <c r="U2315" s="14"/>
      <c r="V2315" s="14"/>
      <c r="W2315" s="14"/>
      <c r="X2315" s="14"/>
      <c r="Y2315" s="14"/>
      <c r="Z2315" s="14"/>
      <c r="AA2315" s="11"/>
      <c r="AB2315" s="14" t="str">
        <f t="shared" si="289"/>
        <v>10200,10202|SEM_SETOR</v>
      </c>
      <c r="AC2315" t="str">
        <f t="shared" si="290"/>
        <v>|10200|10202|</v>
      </c>
      <c r="AD2315" t="str">
        <f t="shared" si="291"/>
        <v>SEM_SETOR</v>
      </c>
    </row>
    <row r="2316" spans="1:30" ht="24" customHeight="1" x14ac:dyDescent="0.35">
      <c r="A2316" s="35">
        <v>46204</v>
      </c>
      <c r="B2316" s="14" t="s">
        <v>3093</v>
      </c>
      <c r="C2316" s="14"/>
      <c r="D2316" s="10" t="s">
        <v>3044</v>
      </c>
      <c r="E2316" s="14" t="s">
        <v>3489</v>
      </c>
      <c r="F2316" s="14" t="s">
        <v>1428</v>
      </c>
      <c r="G2316" s="14" t="s">
        <v>3097</v>
      </c>
      <c r="H2316" s="14" t="s">
        <v>3097</v>
      </c>
      <c r="I2316" s="9" t="s">
        <v>3097</v>
      </c>
      <c r="J2316" s="9">
        <v>600</v>
      </c>
      <c r="K2316" s="14">
        <f>IF($E2316="","",IFERROR(INDEX('01_Cad_Pecas'!$H$2:$H$5000,MATCH($E2316,'01_Cad_Pecas'!$D$2:$D$5000,0)),IFERROR(INDEX('01_Cad_Pecas'!$H$2:$H$5000,MATCH(VALUE($E2316),'01_Cad_Pecas'!$D$2:$D$5000,0)),"")))</f>
        <v>0</v>
      </c>
      <c r="L2316" s="14">
        <f>IF($E2316="","",IFERROR(INDEX('01_Cad_Pecas'!$I$2:$I$5000,MATCH($E2316,'01_Cad_Pecas'!$D$2:$D$5000,0)),IFERROR(INDEX('01_Cad_Pecas'!$I$2:$I$5000,MATCH(VALUE($E2316),'01_Cad_Pecas'!$D$2:$D$5000,0)),"")))</f>
        <v>0.32519999999999999</v>
      </c>
      <c r="M2316" s="14">
        <f t="shared" si="288"/>
        <v>195.12</v>
      </c>
      <c r="N2316" s="9">
        <v>46204</v>
      </c>
      <c r="O2316" s="9">
        <v>600</v>
      </c>
      <c r="P2316" s="14"/>
      <c r="Q2316" s="14"/>
      <c r="R2316" s="14"/>
      <c r="S2316" s="14"/>
      <c r="T2316" s="14"/>
      <c r="U2316" s="14"/>
      <c r="V2316" s="14"/>
      <c r="W2316" s="14"/>
      <c r="X2316" s="14"/>
      <c r="Y2316" s="14"/>
      <c r="Z2316" s="14"/>
      <c r="AA2316" s="11"/>
      <c r="AB2316" s="14" t="str">
        <f t="shared" si="289"/>
        <v>10204|SEM_SETOR</v>
      </c>
      <c r="AC2316" t="str">
        <f t="shared" si="290"/>
        <v>|10204|</v>
      </c>
      <c r="AD2316" t="str">
        <f t="shared" si="291"/>
        <v>SEM_SETOR</v>
      </c>
    </row>
    <row r="2317" spans="1:30" ht="24" customHeight="1" x14ac:dyDescent="0.35">
      <c r="A2317" s="35">
        <v>46206</v>
      </c>
      <c r="B2317" s="14" t="s">
        <v>3094</v>
      </c>
      <c r="C2317" s="14"/>
      <c r="D2317" s="10" t="s">
        <v>3044</v>
      </c>
      <c r="E2317" s="14" t="s">
        <v>3492</v>
      </c>
      <c r="F2317" s="14" t="s">
        <v>1412</v>
      </c>
      <c r="G2317" s="14" t="s">
        <v>3097</v>
      </c>
      <c r="H2317" s="14" t="s">
        <v>3097</v>
      </c>
      <c r="I2317" s="9" t="s">
        <v>3097</v>
      </c>
      <c r="J2317" s="9">
        <v>32</v>
      </c>
      <c r="K2317" s="14">
        <f>IF($E2317="","",IFERROR(INDEX('01_Cad_Pecas'!$H$2:$H$5000,MATCH($E2317,'01_Cad_Pecas'!$D$2:$D$5000,0)),IFERROR(INDEX('01_Cad_Pecas'!$H$2:$H$5000,MATCH(VALUE($E2317),'01_Cad_Pecas'!$D$2:$D$5000,0)),"")))</f>
        <v>0</v>
      </c>
      <c r="L2317" s="14">
        <f>IF($E2317="","",IFERROR(INDEX('01_Cad_Pecas'!$I$2:$I$5000,MATCH($E2317,'01_Cad_Pecas'!$D$2:$D$5000,0)),IFERROR(INDEX('01_Cad_Pecas'!$I$2:$I$5000,MATCH(VALUE($E2317),'01_Cad_Pecas'!$D$2:$D$5000,0)),"")))</f>
        <v>0.32519999999999999</v>
      </c>
      <c r="M2317" s="14">
        <f t="shared" si="288"/>
        <v>10.4064</v>
      </c>
      <c r="N2317" s="9">
        <v>46206</v>
      </c>
      <c r="O2317" s="9">
        <v>32</v>
      </c>
      <c r="P2317" s="14"/>
      <c r="Q2317" s="14"/>
      <c r="R2317" s="14"/>
      <c r="S2317" s="14"/>
      <c r="T2317" s="14"/>
      <c r="U2317" s="14"/>
      <c r="V2317" s="14"/>
      <c r="W2317" s="14"/>
      <c r="X2317" s="14"/>
      <c r="Y2317" s="14"/>
      <c r="Z2317" s="14"/>
      <c r="AA2317" s="11"/>
      <c r="AB2317" s="14" t="str">
        <f t="shared" si="289"/>
        <v>10210|SEM_SETOR</v>
      </c>
      <c r="AC2317" t="str">
        <f t="shared" si="290"/>
        <v>|10210|</v>
      </c>
      <c r="AD2317" t="str">
        <f t="shared" si="291"/>
        <v>SEM_SETOR</v>
      </c>
    </row>
    <row r="2318" spans="1:30" ht="24" customHeight="1" x14ac:dyDescent="0.35">
      <c r="A2318" s="35">
        <v>46206</v>
      </c>
      <c r="B2318" s="14" t="s">
        <v>3094</v>
      </c>
      <c r="C2318" s="14"/>
      <c r="D2318" s="10" t="s">
        <v>3044</v>
      </c>
      <c r="E2318" s="14" t="s">
        <v>3493</v>
      </c>
      <c r="F2318" s="14" t="s">
        <v>1413</v>
      </c>
      <c r="G2318" s="14" t="s">
        <v>3097</v>
      </c>
      <c r="H2318" s="14" t="s">
        <v>3097</v>
      </c>
      <c r="I2318" s="9" t="s">
        <v>3097</v>
      </c>
      <c r="J2318" s="9">
        <v>6</v>
      </c>
      <c r="K2318" s="14">
        <f>IF($E2318="","",IFERROR(INDEX('01_Cad_Pecas'!$H$2:$H$5000,MATCH($E2318,'01_Cad_Pecas'!$D$2:$D$5000,0)),IFERROR(INDEX('01_Cad_Pecas'!$H$2:$H$5000,MATCH(VALUE($E2318),'01_Cad_Pecas'!$D$2:$D$5000,0)),"")))</f>
        <v>0</v>
      </c>
      <c r="L2318" s="14">
        <f>IF($E2318="","",IFERROR(INDEX('01_Cad_Pecas'!$I$2:$I$5000,MATCH($E2318,'01_Cad_Pecas'!$D$2:$D$5000,0)),IFERROR(INDEX('01_Cad_Pecas'!$I$2:$I$5000,MATCH(VALUE($E2318),'01_Cad_Pecas'!$D$2:$D$5000,0)),"")))</f>
        <v>0.32519999999999999</v>
      </c>
      <c r="M2318" s="14">
        <f t="shared" si="288"/>
        <v>1.9512</v>
      </c>
      <c r="N2318" s="9">
        <v>46206</v>
      </c>
      <c r="O2318" s="9">
        <v>6</v>
      </c>
      <c r="P2318" s="14"/>
      <c r="Q2318" s="14"/>
      <c r="R2318" s="14"/>
      <c r="S2318" s="14"/>
      <c r="T2318" s="14"/>
      <c r="U2318" s="14"/>
      <c r="V2318" s="14"/>
      <c r="W2318" s="14"/>
      <c r="X2318" s="14"/>
      <c r="Y2318" s="14"/>
      <c r="Z2318" s="14"/>
      <c r="AA2318" s="11"/>
      <c r="AB2318" s="14" t="str">
        <f t="shared" si="289"/>
        <v>10210|SEM_SETOR</v>
      </c>
      <c r="AC2318" t="str">
        <f t="shared" si="290"/>
        <v>|10210|</v>
      </c>
      <c r="AD2318" t="str">
        <f t="shared" si="291"/>
        <v>SEM_SETOR</v>
      </c>
    </row>
    <row r="2319" spans="1:30" ht="24" customHeight="1" x14ac:dyDescent="0.35">
      <c r="A2319" s="35">
        <v>46206</v>
      </c>
      <c r="B2319" s="14" t="s">
        <v>3094</v>
      </c>
      <c r="C2319" s="14"/>
      <c r="D2319" s="10" t="s">
        <v>3044</v>
      </c>
      <c r="E2319" s="14" t="s">
        <v>3494</v>
      </c>
      <c r="F2319" s="14" t="s">
        <v>1415</v>
      </c>
      <c r="G2319" s="14" t="s">
        <v>3097</v>
      </c>
      <c r="H2319" s="14" t="s">
        <v>3097</v>
      </c>
      <c r="I2319" s="9" t="s">
        <v>3097</v>
      </c>
      <c r="J2319" s="9">
        <v>40</v>
      </c>
      <c r="K2319" s="14">
        <f>IF($E2319="","",IFERROR(INDEX('01_Cad_Pecas'!$H$2:$H$5000,MATCH($E2319,'01_Cad_Pecas'!$D$2:$D$5000,0)),IFERROR(INDEX('01_Cad_Pecas'!$H$2:$H$5000,MATCH(VALUE($E2319),'01_Cad_Pecas'!$D$2:$D$5000,0)),"")))</f>
        <v>0</v>
      </c>
      <c r="L2319" s="14">
        <f>IF($E2319="","",IFERROR(INDEX('01_Cad_Pecas'!$I$2:$I$5000,MATCH($E2319,'01_Cad_Pecas'!$D$2:$D$5000,0)),IFERROR(INDEX('01_Cad_Pecas'!$I$2:$I$5000,MATCH(VALUE($E2319),'01_Cad_Pecas'!$D$2:$D$5000,0)),"")))</f>
        <v>0.32519999999999999</v>
      </c>
      <c r="M2319" s="14">
        <f t="shared" si="288"/>
        <v>13.007999999999999</v>
      </c>
      <c r="N2319" s="9">
        <v>46206</v>
      </c>
      <c r="O2319" s="9">
        <v>40</v>
      </c>
      <c r="P2319" s="14"/>
      <c r="Q2319" s="14"/>
      <c r="R2319" s="14"/>
      <c r="S2319" s="14"/>
      <c r="T2319" s="14"/>
      <c r="U2319" s="14"/>
      <c r="V2319" s="14"/>
      <c r="W2319" s="14"/>
      <c r="X2319" s="14"/>
      <c r="Y2319" s="14"/>
      <c r="Z2319" s="14"/>
      <c r="AA2319" s="11"/>
      <c r="AB2319" s="14" t="str">
        <f t="shared" si="289"/>
        <v>10210|SEM_SETOR</v>
      </c>
      <c r="AC2319" t="str">
        <f t="shared" si="290"/>
        <v>|10210|</v>
      </c>
      <c r="AD2319" t="str">
        <f t="shared" si="291"/>
        <v>SEM_SETOR</v>
      </c>
    </row>
    <row r="2320" spans="1:30" ht="24" customHeight="1" x14ac:dyDescent="0.35">
      <c r="A2320" s="35">
        <v>46206</v>
      </c>
      <c r="B2320" s="14" t="s">
        <v>3094</v>
      </c>
      <c r="C2320" s="14"/>
      <c r="D2320" s="10" t="s">
        <v>3044</v>
      </c>
      <c r="E2320" s="14" t="s">
        <v>3495</v>
      </c>
      <c r="F2320" s="14" t="s">
        <v>1418</v>
      </c>
      <c r="G2320" s="14" t="s">
        <v>3097</v>
      </c>
      <c r="H2320" s="14" t="s">
        <v>3097</v>
      </c>
      <c r="I2320" s="9" t="s">
        <v>3097</v>
      </c>
      <c r="J2320" s="9">
        <v>20</v>
      </c>
      <c r="K2320" s="14">
        <f>IF($E2320="","",IFERROR(INDEX('01_Cad_Pecas'!$H$2:$H$5000,MATCH($E2320,'01_Cad_Pecas'!$D$2:$D$5000,0)),IFERROR(INDEX('01_Cad_Pecas'!$H$2:$H$5000,MATCH(VALUE($E2320),'01_Cad_Pecas'!$D$2:$D$5000,0)),"")))</f>
        <v>0</v>
      </c>
      <c r="L2320" s="14">
        <f>IF($E2320="","",IFERROR(INDEX('01_Cad_Pecas'!$I$2:$I$5000,MATCH($E2320,'01_Cad_Pecas'!$D$2:$D$5000,0)),IFERROR(INDEX('01_Cad_Pecas'!$I$2:$I$5000,MATCH(VALUE($E2320),'01_Cad_Pecas'!$D$2:$D$5000,0)),"")))</f>
        <v>0.32519999999999999</v>
      </c>
      <c r="M2320" s="14">
        <f t="shared" si="288"/>
        <v>6.5039999999999996</v>
      </c>
      <c r="N2320" s="9">
        <v>46206</v>
      </c>
      <c r="O2320" s="9">
        <v>20</v>
      </c>
      <c r="P2320" s="14"/>
      <c r="Q2320" s="14"/>
      <c r="R2320" s="14"/>
      <c r="S2320" s="14"/>
      <c r="T2320" s="14"/>
      <c r="U2320" s="14"/>
      <c r="V2320" s="14"/>
      <c r="W2320" s="14"/>
      <c r="X2320" s="14"/>
      <c r="Y2320" s="14"/>
      <c r="Z2320" s="14"/>
      <c r="AA2320" s="11"/>
      <c r="AB2320" s="14" t="str">
        <f t="shared" si="289"/>
        <v>10210|SEM_SETOR</v>
      </c>
      <c r="AC2320" t="str">
        <f t="shared" si="290"/>
        <v>|10210|</v>
      </c>
      <c r="AD2320" t="str">
        <f t="shared" si="291"/>
        <v>SEM_SETOR</v>
      </c>
    </row>
    <row r="2321" spans="1:30" ht="24" customHeight="1" x14ac:dyDescent="0.35">
      <c r="A2321" s="35">
        <v>46206</v>
      </c>
      <c r="B2321" s="14" t="s">
        <v>3094</v>
      </c>
      <c r="C2321" s="14"/>
      <c r="D2321" s="10" t="s">
        <v>3044</v>
      </c>
      <c r="E2321" s="14" t="s">
        <v>3487</v>
      </c>
      <c r="F2321" s="14" t="s">
        <v>1419</v>
      </c>
      <c r="G2321" s="14" t="s">
        <v>3097</v>
      </c>
      <c r="H2321" s="14" t="s">
        <v>3097</v>
      </c>
      <c r="I2321" s="9" t="s">
        <v>3097</v>
      </c>
      <c r="J2321" s="9">
        <v>24</v>
      </c>
      <c r="K2321" s="14">
        <f>IF($E2321="","",IFERROR(INDEX('01_Cad_Pecas'!$H$2:$H$5000,MATCH($E2321,'01_Cad_Pecas'!$D$2:$D$5000,0)),IFERROR(INDEX('01_Cad_Pecas'!$H$2:$H$5000,MATCH(VALUE($E2321),'01_Cad_Pecas'!$D$2:$D$5000,0)),"")))</f>
        <v>0</v>
      </c>
      <c r="L2321" s="14">
        <f>IF($E2321="","",IFERROR(INDEX('01_Cad_Pecas'!$I$2:$I$5000,MATCH($E2321,'01_Cad_Pecas'!$D$2:$D$5000,0)),IFERROR(INDEX('01_Cad_Pecas'!$I$2:$I$5000,MATCH(VALUE($E2321),'01_Cad_Pecas'!$D$2:$D$5000,0)),"")))</f>
        <v>0.32519999999999999</v>
      </c>
      <c r="M2321" s="14">
        <f t="shared" si="288"/>
        <v>7.8048000000000002</v>
      </c>
      <c r="N2321" s="9">
        <v>46206</v>
      </c>
      <c r="O2321" s="9">
        <v>24</v>
      </c>
      <c r="P2321" s="14"/>
      <c r="Q2321" s="14"/>
      <c r="R2321" s="14"/>
      <c r="S2321" s="14"/>
      <c r="T2321" s="14"/>
      <c r="U2321" s="14"/>
      <c r="V2321" s="14"/>
      <c r="W2321" s="14"/>
      <c r="X2321" s="14"/>
      <c r="Y2321" s="14"/>
      <c r="Z2321" s="14"/>
      <c r="AA2321" s="11"/>
      <c r="AB2321" s="14" t="str">
        <f t="shared" si="289"/>
        <v>10210|SEM_SETOR</v>
      </c>
      <c r="AC2321" t="str">
        <f t="shared" si="290"/>
        <v>|10210|</v>
      </c>
      <c r="AD2321" t="str">
        <f t="shared" si="291"/>
        <v>SEM_SETOR</v>
      </c>
    </row>
    <row r="2322" spans="1:30" ht="24" customHeight="1" x14ac:dyDescent="0.35">
      <c r="A2322" s="35">
        <v>46206</v>
      </c>
      <c r="B2322" s="14" t="s">
        <v>3094</v>
      </c>
      <c r="C2322" s="14"/>
      <c r="D2322" s="10" t="s">
        <v>3044</v>
      </c>
      <c r="E2322" s="14" t="s">
        <v>3489</v>
      </c>
      <c r="F2322" s="14" t="s">
        <v>1428</v>
      </c>
      <c r="G2322" s="14" t="s">
        <v>3097</v>
      </c>
      <c r="H2322" s="14" t="s">
        <v>3097</v>
      </c>
      <c r="I2322" s="9" t="s">
        <v>3097</v>
      </c>
      <c r="J2322" s="9">
        <v>250</v>
      </c>
      <c r="K2322" s="14">
        <f>IF($E2322="","",IFERROR(INDEX('01_Cad_Pecas'!$H$2:$H$5000,MATCH($E2322,'01_Cad_Pecas'!$D$2:$D$5000,0)),IFERROR(INDEX('01_Cad_Pecas'!$H$2:$H$5000,MATCH(VALUE($E2322),'01_Cad_Pecas'!$D$2:$D$5000,0)),"")))</f>
        <v>0</v>
      </c>
      <c r="L2322" s="14">
        <f>IF($E2322="","",IFERROR(INDEX('01_Cad_Pecas'!$I$2:$I$5000,MATCH($E2322,'01_Cad_Pecas'!$D$2:$D$5000,0)),IFERROR(INDEX('01_Cad_Pecas'!$I$2:$I$5000,MATCH(VALUE($E2322),'01_Cad_Pecas'!$D$2:$D$5000,0)),"")))</f>
        <v>0.32519999999999999</v>
      </c>
      <c r="M2322" s="14">
        <f t="shared" si="288"/>
        <v>81.3</v>
      </c>
      <c r="N2322" s="9">
        <v>46206</v>
      </c>
      <c r="O2322" s="9">
        <v>250</v>
      </c>
      <c r="P2322" s="14"/>
      <c r="Q2322" s="14"/>
      <c r="R2322" s="14"/>
      <c r="S2322" s="14"/>
      <c r="T2322" s="14"/>
      <c r="U2322" s="14"/>
      <c r="V2322" s="14"/>
      <c r="W2322" s="14"/>
      <c r="X2322" s="14"/>
      <c r="Y2322" s="14"/>
      <c r="Z2322" s="14"/>
      <c r="AA2322" s="11"/>
      <c r="AB2322" s="14" t="str">
        <f t="shared" si="289"/>
        <v>10210|SEM_SETOR</v>
      </c>
      <c r="AC2322" t="str">
        <f t="shared" si="290"/>
        <v>|10210|</v>
      </c>
      <c r="AD2322" t="str">
        <f t="shared" si="291"/>
        <v>SEM_SETOR</v>
      </c>
    </row>
    <row r="2323" spans="1:30" ht="24" customHeight="1" x14ac:dyDescent="0.35">
      <c r="A2323" s="35">
        <v>46206</v>
      </c>
      <c r="B2323" s="14" t="s">
        <v>3094</v>
      </c>
      <c r="C2323" s="14"/>
      <c r="D2323" s="10" t="s">
        <v>3044</v>
      </c>
      <c r="E2323" s="14" t="s">
        <v>3496</v>
      </c>
      <c r="F2323" s="14" t="s">
        <v>3497</v>
      </c>
      <c r="G2323" s="14" t="s">
        <v>3097</v>
      </c>
      <c r="H2323" s="14" t="s">
        <v>3097</v>
      </c>
      <c r="I2323" s="9" t="s">
        <v>3097</v>
      </c>
      <c r="J2323" s="9">
        <v>6</v>
      </c>
      <c r="K2323" s="14">
        <f>IF($E2323="","",IFERROR(INDEX('01_Cad_Pecas'!$H$2:$H$5000,MATCH($E2323,'01_Cad_Pecas'!$D$2:$D$5000,0)),IFERROR(INDEX('01_Cad_Pecas'!$H$2:$H$5000,MATCH(VALUE($E2323),'01_Cad_Pecas'!$D$2:$D$5000,0)),"")))</f>
        <v>0</v>
      </c>
      <c r="L2323" s="14">
        <f>IF($E2323="","",IFERROR(INDEX('01_Cad_Pecas'!$I$2:$I$5000,MATCH($E2323,'01_Cad_Pecas'!$D$2:$D$5000,0)),IFERROR(INDEX('01_Cad_Pecas'!$I$2:$I$5000,MATCH(VALUE($E2323),'01_Cad_Pecas'!$D$2:$D$5000,0)),"")))</f>
        <v>0.32519999999999999</v>
      </c>
      <c r="M2323" s="14">
        <f t="shared" si="288"/>
        <v>1.9512</v>
      </c>
      <c r="N2323" s="9">
        <v>46206</v>
      </c>
      <c r="O2323" s="9">
        <v>6</v>
      </c>
      <c r="P2323" s="14"/>
      <c r="Q2323" s="14"/>
      <c r="R2323" s="14"/>
      <c r="S2323" s="14"/>
      <c r="T2323" s="14"/>
      <c r="U2323" s="14"/>
      <c r="V2323" s="14"/>
      <c r="W2323" s="14"/>
      <c r="X2323" s="14"/>
      <c r="Y2323" s="14"/>
      <c r="Z2323" s="14"/>
      <c r="AA2323" s="11"/>
      <c r="AB2323" s="14" t="str">
        <f t="shared" si="289"/>
        <v>10210|SEM_SETOR</v>
      </c>
      <c r="AC2323" t="str">
        <f t="shared" si="290"/>
        <v>|10210|</v>
      </c>
      <c r="AD2323" t="str">
        <f t="shared" si="291"/>
        <v>SEM_SETOR</v>
      </c>
    </row>
    <row r="2324" spans="1:30" ht="24" customHeight="1" x14ac:dyDescent="0.35">
      <c r="A2324" s="35">
        <v>46207</v>
      </c>
      <c r="B2324" s="14" t="s">
        <v>3106</v>
      </c>
      <c r="C2324" s="14"/>
      <c r="D2324" s="10" t="s">
        <v>3044</v>
      </c>
      <c r="E2324" s="14" t="s">
        <v>3493</v>
      </c>
      <c r="F2324" s="14" t="s">
        <v>1413</v>
      </c>
      <c r="G2324" s="14" t="s">
        <v>3097</v>
      </c>
      <c r="H2324" s="14" t="s">
        <v>3097</v>
      </c>
      <c r="I2324" s="9" t="s">
        <v>3097</v>
      </c>
      <c r="J2324" s="9">
        <v>138</v>
      </c>
      <c r="K2324" s="14">
        <f>IF($E2324="","",IFERROR(INDEX('01_Cad_Pecas'!$H$2:$H$5000,MATCH($E2324,'01_Cad_Pecas'!$D$2:$D$5000,0)),IFERROR(INDEX('01_Cad_Pecas'!$H$2:$H$5000,MATCH(VALUE($E2324),'01_Cad_Pecas'!$D$2:$D$5000,0)),"")))</f>
        <v>0</v>
      </c>
      <c r="L2324" s="14">
        <f>IF($E2324="","",IFERROR(INDEX('01_Cad_Pecas'!$I$2:$I$5000,MATCH($E2324,'01_Cad_Pecas'!$D$2:$D$5000,0)),IFERROR(INDEX('01_Cad_Pecas'!$I$2:$I$5000,MATCH(VALUE($E2324),'01_Cad_Pecas'!$D$2:$D$5000,0)),"")))</f>
        <v>0.32519999999999999</v>
      </c>
      <c r="M2324" s="14">
        <f t="shared" si="288"/>
        <v>44.877600000000001</v>
      </c>
      <c r="N2324" s="9">
        <v>46207</v>
      </c>
      <c r="O2324" s="9">
        <v>138</v>
      </c>
      <c r="P2324" s="14"/>
      <c r="Q2324" s="14"/>
      <c r="R2324" s="14"/>
      <c r="S2324" s="14"/>
      <c r="T2324" s="14"/>
      <c r="U2324" s="14"/>
      <c r="V2324" s="14"/>
      <c r="W2324" s="14"/>
      <c r="X2324" s="14"/>
      <c r="Y2324" s="14"/>
      <c r="Z2324" s="14"/>
      <c r="AA2324" s="11"/>
      <c r="AB2324" s="14" t="str">
        <f t="shared" si="289"/>
        <v>10211|SEM_SETOR</v>
      </c>
      <c r="AC2324" t="str">
        <f t="shared" si="290"/>
        <v>|10211|</v>
      </c>
      <c r="AD2324" t="str">
        <f t="shared" si="291"/>
        <v>SEM_SETOR</v>
      </c>
    </row>
    <row r="2325" spans="1:30" ht="24" customHeight="1" x14ac:dyDescent="0.35">
      <c r="A2325" s="35">
        <v>46207</v>
      </c>
      <c r="B2325" s="14" t="s">
        <v>3106</v>
      </c>
      <c r="C2325" s="14"/>
      <c r="D2325" s="10" t="s">
        <v>3044</v>
      </c>
      <c r="E2325" s="14" t="s">
        <v>3487</v>
      </c>
      <c r="F2325" s="14" t="s">
        <v>1419</v>
      </c>
      <c r="G2325" s="14" t="s">
        <v>3097</v>
      </c>
      <c r="H2325" s="14" t="s">
        <v>3097</v>
      </c>
      <c r="I2325" s="9" t="s">
        <v>3097</v>
      </c>
      <c r="J2325" s="9">
        <v>80</v>
      </c>
      <c r="K2325" s="14">
        <f>IF($E2325="","",IFERROR(INDEX('01_Cad_Pecas'!$H$2:$H$5000,MATCH($E2325,'01_Cad_Pecas'!$D$2:$D$5000,0)),IFERROR(INDEX('01_Cad_Pecas'!$H$2:$H$5000,MATCH(VALUE($E2325),'01_Cad_Pecas'!$D$2:$D$5000,0)),"")))</f>
        <v>0</v>
      </c>
      <c r="L2325" s="14">
        <f>IF($E2325="","",IFERROR(INDEX('01_Cad_Pecas'!$I$2:$I$5000,MATCH($E2325,'01_Cad_Pecas'!$D$2:$D$5000,0)),IFERROR(INDEX('01_Cad_Pecas'!$I$2:$I$5000,MATCH(VALUE($E2325),'01_Cad_Pecas'!$D$2:$D$5000,0)),"")))</f>
        <v>0.32519999999999999</v>
      </c>
      <c r="M2325" s="14">
        <f t="shared" si="288"/>
        <v>26.015999999999998</v>
      </c>
      <c r="N2325" s="9">
        <v>46207</v>
      </c>
      <c r="O2325" s="9">
        <v>80</v>
      </c>
      <c r="P2325" s="14"/>
      <c r="Q2325" s="14"/>
      <c r="R2325" s="14"/>
      <c r="S2325" s="14"/>
      <c r="T2325" s="14"/>
      <c r="U2325" s="14"/>
      <c r="V2325" s="14"/>
      <c r="W2325" s="14"/>
      <c r="X2325" s="14"/>
      <c r="Y2325" s="14"/>
      <c r="Z2325" s="14"/>
      <c r="AA2325" s="11"/>
      <c r="AB2325" s="14" t="str">
        <f t="shared" si="289"/>
        <v>10211|SEM_SETOR</v>
      </c>
      <c r="AC2325" t="str">
        <f t="shared" si="290"/>
        <v>|10211|</v>
      </c>
      <c r="AD2325" t="str">
        <f t="shared" si="291"/>
        <v>SEM_SETOR</v>
      </c>
    </row>
    <row r="2326" spans="1:30" ht="24" customHeight="1" x14ac:dyDescent="0.35">
      <c r="A2326" s="35">
        <v>46207</v>
      </c>
      <c r="B2326" s="14" t="s">
        <v>3106</v>
      </c>
      <c r="C2326" s="14"/>
      <c r="D2326" s="10" t="s">
        <v>3044</v>
      </c>
      <c r="E2326" s="14" t="s">
        <v>3488</v>
      </c>
      <c r="F2326" s="14" t="s">
        <v>1421</v>
      </c>
      <c r="G2326" s="14" t="s">
        <v>3097</v>
      </c>
      <c r="H2326" s="14" t="s">
        <v>3097</v>
      </c>
      <c r="I2326" s="9" t="s">
        <v>3097</v>
      </c>
      <c r="J2326" s="9">
        <v>120</v>
      </c>
      <c r="K2326" s="14">
        <f>IF($E2326="","",IFERROR(INDEX('01_Cad_Pecas'!$H$2:$H$5000,MATCH($E2326,'01_Cad_Pecas'!$D$2:$D$5000,0)),IFERROR(INDEX('01_Cad_Pecas'!$H$2:$H$5000,MATCH(VALUE($E2326),'01_Cad_Pecas'!$D$2:$D$5000,0)),"")))</f>
        <v>0</v>
      </c>
      <c r="L2326" s="14">
        <f>IF($E2326="","",IFERROR(INDEX('01_Cad_Pecas'!$I$2:$I$5000,MATCH($E2326,'01_Cad_Pecas'!$D$2:$D$5000,0)),IFERROR(INDEX('01_Cad_Pecas'!$I$2:$I$5000,MATCH(VALUE($E2326),'01_Cad_Pecas'!$D$2:$D$5000,0)),"")))</f>
        <v>0.32519999999999999</v>
      </c>
      <c r="M2326" s="14">
        <f t="shared" si="288"/>
        <v>39.024000000000001</v>
      </c>
      <c r="N2326" s="9">
        <v>46207</v>
      </c>
      <c r="O2326" s="9">
        <v>120</v>
      </c>
      <c r="P2326" s="14"/>
      <c r="Q2326" s="14"/>
      <c r="R2326" s="14"/>
      <c r="S2326" s="14"/>
      <c r="T2326" s="14"/>
      <c r="U2326" s="14"/>
      <c r="V2326" s="14"/>
      <c r="W2326" s="14"/>
      <c r="X2326" s="14"/>
      <c r="Y2326" s="14"/>
      <c r="Z2326" s="14"/>
      <c r="AA2326" s="11"/>
      <c r="AB2326" s="14" t="str">
        <f t="shared" si="289"/>
        <v>10211|SEM_SETOR</v>
      </c>
      <c r="AC2326" t="str">
        <f t="shared" si="290"/>
        <v>|10211|</v>
      </c>
      <c r="AD2326" t="str">
        <f t="shared" si="291"/>
        <v>SEM_SETOR</v>
      </c>
    </row>
    <row r="2327" spans="1:30" ht="24" customHeight="1" x14ac:dyDescent="0.35">
      <c r="A2327" s="35">
        <v>46207</v>
      </c>
      <c r="B2327" s="14" t="s">
        <v>3106</v>
      </c>
      <c r="C2327" s="14"/>
      <c r="D2327" s="10" t="s">
        <v>3044</v>
      </c>
      <c r="E2327" s="14" t="s">
        <v>3489</v>
      </c>
      <c r="F2327" s="14" t="s">
        <v>1428</v>
      </c>
      <c r="G2327" s="14" t="s">
        <v>3097</v>
      </c>
      <c r="H2327" s="14" t="s">
        <v>3097</v>
      </c>
      <c r="I2327" s="9" t="s">
        <v>3097</v>
      </c>
      <c r="J2327" s="9">
        <v>200</v>
      </c>
      <c r="K2327" s="14">
        <f>IF($E2327="","",IFERROR(INDEX('01_Cad_Pecas'!$H$2:$H$5000,MATCH($E2327,'01_Cad_Pecas'!$D$2:$D$5000,0)),IFERROR(INDEX('01_Cad_Pecas'!$H$2:$H$5000,MATCH(VALUE($E2327),'01_Cad_Pecas'!$D$2:$D$5000,0)),"")))</f>
        <v>0</v>
      </c>
      <c r="L2327" s="14">
        <f>IF($E2327="","",IFERROR(INDEX('01_Cad_Pecas'!$I$2:$I$5000,MATCH($E2327,'01_Cad_Pecas'!$D$2:$D$5000,0)),IFERROR(INDEX('01_Cad_Pecas'!$I$2:$I$5000,MATCH(VALUE($E2327),'01_Cad_Pecas'!$D$2:$D$5000,0)),"")))</f>
        <v>0.32519999999999999</v>
      </c>
      <c r="M2327" s="14">
        <f t="shared" si="288"/>
        <v>65.039999999999992</v>
      </c>
      <c r="N2327" s="9">
        <v>46207</v>
      </c>
      <c r="O2327" s="9">
        <v>200</v>
      </c>
      <c r="P2327" s="14"/>
      <c r="Q2327" s="14"/>
      <c r="R2327" s="14"/>
      <c r="S2327" s="14"/>
      <c r="T2327" s="14"/>
      <c r="U2327" s="14"/>
      <c r="V2327" s="14"/>
      <c r="W2327" s="14"/>
      <c r="X2327" s="14"/>
      <c r="Y2327" s="14"/>
      <c r="Z2327" s="14"/>
      <c r="AA2327" s="11"/>
      <c r="AB2327" s="14" t="str">
        <f t="shared" si="289"/>
        <v>10211|SEM_SETOR</v>
      </c>
      <c r="AC2327" t="str">
        <f t="shared" si="290"/>
        <v>|10211|</v>
      </c>
      <c r="AD2327" t="str">
        <f t="shared" si="291"/>
        <v>SEM_SETOR</v>
      </c>
    </row>
    <row r="2328" spans="1:30" ht="24" customHeight="1" x14ac:dyDescent="0.35">
      <c r="A2328" s="35">
        <v>46209</v>
      </c>
      <c r="B2328" s="14" t="s">
        <v>3610</v>
      </c>
      <c r="C2328" s="14"/>
      <c r="D2328" s="14" t="s">
        <v>3047</v>
      </c>
      <c r="E2328" s="14" t="s">
        <v>3425</v>
      </c>
      <c r="F2328" s="14" t="s">
        <v>556</v>
      </c>
      <c r="G2328" s="14" t="s">
        <v>3047</v>
      </c>
      <c r="H2328" s="14" t="s">
        <v>3047</v>
      </c>
      <c r="I2328" s="9" t="s">
        <v>3047</v>
      </c>
      <c r="J2328" s="9">
        <v>120</v>
      </c>
      <c r="K2328" s="14">
        <f>IF($E2328="","",IFERROR(INDEX('01_Cad_Pecas'!$H$2:$H$5000,MATCH($E2328,'01_Cad_Pecas'!$D$2:$D$5000,0)),IFERROR(INDEX('01_Cad_Pecas'!$H$2:$H$5000,MATCH(VALUE($E2328),'01_Cad_Pecas'!$D$2:$D$5000,0)),"")))</f>
        <v>3</v>
      </c>
      <c r="L2328" s="14">
        <f>IF($E2328="","",IFERROR(INDEX('01_Cad_Pecas'!$I$2:$I$5000,MATCH($E2328,'01_Cad_Pecas'!$D$2:$D$5000,0)),IFERROR(INDEX('01_Cad_Pecas'!$I$2:$I$5000,MATCH(VALUE($E2328),'01_Cad_Pecas'!$D$2:$D$5000,0)),"")))</f>
        <v>6.7799999999999999E-2</v>
      </c>
      <c r="M2328" s="14">
        <f t="shared" si="288"/>
        <v>11.135999999999999</v>
      </c>
      <c r="N2328" s="14">
        <v>46209</v>
      </c>
      <c r="O2328" s="14">
        <v>120</v>
      </c>
      <c r="P2328" s="14"/>
      <c r="Q2328" s="14"/>
      <c r="R2328" s="14"/>
      <c r="S2328" s="14"/>
      <c r="T2328" s="14">
        <f t="shared" ref="T2328:T2333" si="292">IF(OR($J2328="",$O2328=""),"",$O2328/$J2328)</f>
        <v>1</v>
      </c>
      <c r="U2328" s="14" t="s">
        <v>36</v>
      </c>
      <c r="V2328" s="14"/>
      <c r="W2328" s="14"/>
      <c r="X2328" s="14"/>
      <c r="Y2328" s="14"/>
      <c r="Z2328" s="14"/>
      <c r="AA2328" s="11"/>
      <c r="AB2328" s="14" t="str">
        <f t="shared" si="289"/>
        <v>10211,10212|10 FURADEIRAS</v>
      </c>
      <c r="AC2328" t="str">
        <f t="shared" si="290"/>
        <v>|10211|10212|</v>
      </c>
      <c r="AD2328" t="str">
        <f t="shared" si="291"/>
        <v>10 FURADEIRAS</v>
      </c>
    </row>
    <row r="2329" spans="1:30" ht="24" customHeight="1" x14ac:dyDescent="0.35">
      <c r="A2329" s="35">
        <v>46209</v>
      </c>
      <c r="B2329" s="14" t="s">
        <v>3610</v>
      </c>
      <c r="C2329" s="14"/>
      <c r="D2329" s="14" t="s">
        <v>3047</v>
      </c>
      <c r="E2329" s="14" t="s">
        <v>3426</v>
      </c>
      <c r="F2329" s="14" t="s">
        <v>555</v>
      </c>
      <c r="G2329" s="14" t="s">
        <v>3047</v>
      </c>
      <c r="H2329" s="14" t="s">
        <v>3047</v>
      </c>
      <c r="I2329" s="9" t="s">
        <v>3047</v>
      </c>
      <c r="J2329" s="9">
        <v>120</v>
      </c>
      <c r="K2329" s="14">
        <f>IF($E2329="","",IFERROR(INDEX('01_Cad_Pecas'!$H$2:$H$5000,MATCH($E2329,'01_Cad_Pecas'!$D$2:$D$5000,0)),IFERROR(INDEX('01_Cad_Pecas'!$H$2:$H$5000,MATCH(VALUE($E2329),'01_Cad_Pecas'!$D$2:$D$5000,0)),"")))</f>
        <v>3</v>
      </c>
      <c r="L2329" s="14">
        <f>IF($E2329="","",IFERROR(INDEX('01_Cad_Pecas'!$I$2:$I$5000,MATCH($E2329,'01_Cad_Pecas'!$D$2:$D$5000,0)),IFERROR(INDEX('01_Cad_Pecas'!$I$2:$I$5000,MATCH(VALUE($E2329),'01_Cad_Pecas'!$D$2:$D$5000,0)),"")))</f>
        <v>6.7799999999999999E-2</v>
      </c>
      <c r="M2329" s="14">
        <f t="shared" si="288"/>
        <v>11.135999999999999</v>
      </c>
      <c r="N2329" s="14">
        <v>46209</v>
      </c>
      <c r="O2329" s="14">
        <v>120</v>
      </c>
      <c r="P2329" s="14"/>
      <c r="Q2329" s="14"/>
      <c r="R2329" s="14"/>
      <c r="S2329" s="14"/>
      <c r="T2329" s="14">
        <f t="shared" si="292"/>
        <v>1</v>
      </c>
      <c r="U2329" s="14" t="s">
        <v>36</v>
      </c>
      <c r="V2329" s="14"/>
      <c r="W2329" s="14"/>
      <c r="X2329" s="14"/>
      <c r="Y2329" s="14"/>
      <c r="Z2329" s="14"/>
      <c r="AA2329" s="11"/>
      <c r="AB2329" s="14" t="str">
        <f t="shared" si="289"/>
        <v>10211,10212|10 FURADEIRAS</v>
      </c>
      <c r="AC2329" t="str">
        <f t="shared" si="290"/>
        <v>|10211|10212|</v>
      </c>
      <c r="AD2329" t="str">
        <f t="shared" si="291"/>
        <v>10 FURADEIRAS</v>
      </c>
    </row>
    <row r="2330" spans="1:30" ht="24" customHeight="1" x14ac:dyDescent="0.35">
      <c r="A2330" s="35">
        <v>46209</v>
      </c>
      <c r="B2330" s="14" t="s">
        <v>3610</v>
      </c>
      <c r="C2330" s="14"/>
      <c r="D2330" s="14" t="s">
        <v>3047</v>
      </c>
      <c r="E2330" s="14" t="s">
        <v>3427</v>
      </c>
      <c r="F2330" s="14" t="s">
        <v>3180</v>
      </c>
      <c r="G2330" s="14" t="s">
        <v>3047</v>
      </c>
      <c r="H2330" s="14" t="s">
        <v>3047</v>
      </c>
      <c r="I2330" s="9" t="s">
        <v>3047</v>
      </c>
      <c r="J2330" s="9">
        <v>200</v>
      </c>
      <c r="K2330" s="14">
        <f>IF($E2330="","",IFERROR(INDEX('01_Cad_Pecas'!$H$2:$H$5000,MATCH($E2330,'01_Cad_Pecas'!$D$2:$D$5000,0)),IFERROR(INDEX('01_Cad_Pecas'!$H$2:$H$5000,MATCH(VALUE($E2330),'01_Cad_Pecas'!$D$2:$D$5000,0)),"")))</f>
        <v>3</v>
      </c>
      <c r="L2330" s="14">
        <f>IF($E2330="","",IFERROR(INDEX('01_Cad_Pecas'!$I$2:$I$5000,MATCH($E2330,'01_Cad_Pecas'!$D$2:$D$5000,0)),IFERROR(INDEX('01_Cad_Pecas'!$I$2:$I$5000,MATCH(VALUE($E2330),'01_Cad_Pecas'!$D$2:$D$5000,0)),"")))</f>
        <v>6.7799999999999999E-2</v>
      </c>
      <c r="M2330" s="14">
        <f t="shared" si="288"/>
        <v>16.560000000000002</v>
      </c>
      <c r="N2330" s="14">
        <v>46209</v>
      </c>
      <c r="O2330" s="14">
        <v>200</v>
      </c>
      <c r="P2330" s="14"/>
      <c r="Q2330" s="14"/>
      <c r="R2330" s="14"/>
      <c r="S2330" s="14"/>
      <c r="T2330" s="14">
        <f t="shared" si="292"/>
        <v>1</v>
      </c>
      <c r="U2330" s="14" t="s">
        <v>36</v>
      </c>
      <c r="V2330" s="14"/>
      <c r="W2330" s="14"/>
      <c r="X2330" s="14"/>
      <c r="Y2330" s="14"/>
      <c r="Z2330" s="14"/>
      <c r="AA2330" s="11"/>
      <c r="AB2330" s="14" t="str">
        <f t="shared" si="289"/>
        <v>10211,10212|10 FURADEIRAS</v>
      </c>
      <c r="AC2330" t="str">
        <f t="shared" si="290"/>
        <v>|10211|10212|</v>
      </c>
      <c r="AD2330" t="str">
        <f t="shared" si="291"/>
        <v>10 FURADEIRAS</v>
      </c>
    </row>
    <row r="2331" spans="1:30" ht="24" customHeight="1" x14ac:dyDescent="0.35">
      <c r="A2331" s="35">
        <v>46209</v>
      </c>
      <c r="B2331" s="14" t="s">
        <v>3610</v>
      </c>
      <c r="C2331" s="14"/>
      <c r="D2331" s="14" t="s">
        <v>3047</v>
      </c>
      <c r="E2331" s="14" t="s">
        <v>3428</v>
      </c>
      <c r="F2331" s="14" t="s">
        <v>3182</v>
      </c>
      <c r="G2331" s="14" t="s">
        <v>3047</v>
      </c>
      <c r="H2331" s="14" t="s">
        <v>3047</v>
      </c>
      <c r="I2331" s="9" t="s">
        <v>3047</v>
      </c>
      <c r="J2331" s="9">
        <v>200</v>
      </c>
      <c r="K2331" s="14">
        <f>IF($E2331="","",IFERROR(INDEX('01_Cad_Pecas'!$H$2:$H$5000,MATCH($E2331,'01_Cad_Pecas'!$D$2:$D$5000,0)),IFERROR(INDEX('01_Cad_Pecas'!$H$2:$H$5000,MATCH(VALUE($E2331),'01_Cad_Pecas'!$D$2:$D$5000,0)),"")))</f>
        <v>3</v>
      </c>
      <c r="L2331" s="14">
        <f>IF($E2331="","",IFERROR(INDEX('01_Cad_Pecas'!$I$2:$I$5000,MATCH($E2331,'01_Cad_Pecas'!$D$2:$D$5000,0)),IFERROR(INDEX('01_Cad_Pecas'!$I$2:$I$5000,MATCH(VALUE($E2331),'01_Cad_Pecas'!$D$2:$D$5000,0)),"")))</f>
        <v>6.7799999999999999E-2</v>
      </c>
      <c r="M2331" s="14">
        <f t="shared" si="288"/>
        <v>16.560000000000002</v>
      </c>
      <c r="N2331" s="14">
        <v>46210</v>
      </c>
      <c r="O2331" s="14">
        <v>200</v>
      </c>
      <c r="P2331" s="14"/>
      <c r="Q2331" s="14"/>
      <c r="R2331" s="14"/>
      <c r="S2331" s="14"/>
      <c r="T2331" s="14">
        <f t="shared" si="292"/>
        <v>1</v>
      </c>
      <c r="U2331" s="14" t="s">
        <v>36</v>
      </c>
      <c r="V2331" s="14"/>
      <c r="W2331" s="14"/>
      <c r="X2331" s="14"/>
      <c r="Y2331" s="14"/>
      <c r="Z2331" s="14"/>
      <c r="AA2331" s="11"/>
      <c r="AB2331" s="14" t="str">
        <f t="shared" si="289"/>
        <v>10211,10212|10 FURADEIRAS</v>
      </c>
      <c r="AC2331" t="str">
        <f t="shared" si="290"/>
        <v>|10211|10212|</v>
      </c>
      <c r="AD2331" t="str">
        <f t="shared" si="291"/>
        <v>10 FURADEIRAS</v>
      </c>
    </row>
    <row r="2332" spans="1:30" ht="24" customHeight="1" x14ac:dyDescent="0.35">
      <c r="A2332" s="35">
        <v>46210</v>
      </c>
      <c r="B2332" s="14" t="s">
        <v>3615</v>
      </c>
      <c r="C2332" s="14"/>
      <c r="D2332" s="14" t="s">
        <v>3047</v>
      </c>
      <c r="E2332" s="14" t="s">
        <v>3427</v>
      </c>
      <c r="F2332" s="14" t="s">
        <v>3180</v>
      </c>
      <c r="G2332" s="14" t="s">
        <v>3047</v>
      </c>
      <c r="H2332" s="14" t="s">
        <v>3047</v>
      </c>
      <c r="I2332" s="9" t="s">
        <v>3047</v>
      </c>
      <c r="J2332" s="9">
        <v>530</v>
      </c>
      <c r="K2332" s="14">
        <f>IF($E2332="","",IFERROR(INDEX('01_Cad_Pecas'!$H$2:$H$5000,MATCH($E2332,'01_Cad_Pecas'!$D$2:$D$5000,0)),IFERROR(INDEX('01_Cad_Pecas'!$H$2:$H$5000,MATCH(VALUE($E2332),'01_Cad_Pecas'!$D$2:$D$5000,0)),"")))</f>
        <v>3</v>
      </c>
      <c r="L2332" s="14">
        <f>IF($E2332="","",IFERROR(INDEX('01_Cad_Pecas'!$I$2:$I$5000,MATCH($E2332,'01_Cad_Pecas'!$D$2:$D$5000,0)),IFERROR(INDEX('01_Cad_Pecas'!$I$2:$I$5000,MATCH(VALUE($E2332),'01_Cad_Pecas'!$D$2:$D$5000,0)),"")))</f>
        <v>6.7799999999999999E-2</v>
      </c>
      <c r="M2332" s="14">
        <f t="shared" si="288"/>
        <v>38.933999999999997</v>
      </c>
      <c r="N2332" s="14">
        <v>46210</v>
      </c>
      <c r="O2332" s="14">
        <v>530</v>
      </c>
      <c r="P2332" s="14"/>
      <c r="Q2332" s="14"/>
      <c r="R2332" s="14"/>
      <c r="S2332" s="14"/>
      <c r="T2332" s="14">
        <f t="shared" si="292"/>
        <v>1</v>
      </c>
      <c r="U2332" s="14" t="s">
        <v>36</v>
      </c>
      <c r="V2332" s="14"/>
      <c r="W2332" s="14"/>
      <c r="X2332" s="14"/>
      <c r="Y2332" s="14"/>
      <c r="Z2332" s="14"/>
      <c r="AA2332" s="11"/>
      <c r="AB2332" s="14" t="str">
        <f t="shared" si="289"/>
        <v>10224,10188|10 FURADEIRAS</v>
      </c>
      <c r="AC2332" t="str">
        <f t="shared" si="290"/>
        <v>|10224|10188|</v>
      </c>
      <c r="AD2332" t="str">
        <f t="shared" si="291"/>
        <v>10 FURADEIRAS</v>
      </c>
    </row>
    <row r="2333" spans="1:30" ht="24" customHeight="1" x14ac:dyDescent="0.35">
      <c r="A2333" s="35">
        <v>46210</v>
      </c>
      <c r="B2333" s="14" t="s">
        <v>3615</v>
      </c>
      <c r="C2333" s="14"/>
      <c r="D2333" s="14" t="s">
        <v>3047</v>
      </c>
      <c r="E2333" s="14" t="s">
        <v>3428</v>
      </c>
      <c r="F2333" s="14" t="s">
        <v>3182</v>
      </c>
      <c r="G2333" s="14" t="s">
        <v>3047</v>
      </c>
      <c r="H2333" s="14" t="s">
        <v>3047</v>
      </c>
      <c r="I2333" s="9" t="s">
        <v>3047</v>
      </c>
      <c r="J2333" s="9">
        <v>530</v>
      </c>
      <c r="K2333" s="14">
        <f>IF($E2333="","",IFERROR(INDEX('01_Cad_Pecas'!$H$2:$H$5000,MATCH($E2333,'01_Cad_Pecas'!$D$2:$D$5000,0)),IFERROR(INDEX('01_Cad_Pecas'!$H$2:$H$5000,MATCH(VALUE($E2333),'01_Cad_Pecas'!$D$2:$D$5000,0)),"")))</f>
        <v>3</v>
      </c>
      <c r="L2333" s="14">
        <f>IF($E2333="","",IFERROR(INDEX('01_Cad_Pecas'!$I$2:$I$5000,MATCH($E2333,'01_Cad_Pecas'!$D$2:$D$5000,0)),IFERROR(INDEX('01_Cad_Pecas'!$I$2:$I$5000,MATCH(VALUE($E2333),'01_Cad_Pecas'!$D$2:$D$5000,0)),"")))</f>
        <v>6.7799999999999999E-2</v>
      </c>
      <c r="M2333" s="14">
        <f t="shared" si="288"/>
        <v>38.933999999999997</v>
      </c>
      <c r="N2333" s="14">
        <v>46210</v>
      </c>
      <c r="O2333" s="14">
        <v>530</v>
      </c>
      <c r="P2333" s="14"/>
      <c r="Q2333" s="14"/>
      <c r="R2333" s="14"/>
      <c r="S2333" s="14"/>
      <c r="T2333" s="14">
        <f t="shared" si="292"/>
        <v>1</v>
      </c>
      <c r="U2333" s="14" t="s">
        <v>36</v>
      </c>
      <c r="V2333" s="14"/>
      <c r="W2333" s="14"/>
      <c r="X2333" s="14"/>
      <c r="Y2333" s="14"/>
      <c r="Z2333" s="14"/>
      <c r="AA2333" s="11"/>
      <c r="AB2333" s="14" t="str">
        <f t="shared" si="289"/>
        <v>10224,10188|10 FURADEIRAS</v>
      </c>
      <c r="AC2333" t="str">
        <f t="shared" si="290"/>
        <v>|10224|10188|</v>
      </c>
      <c r="AD2333" t="str">
        <f t="shared" si="291"/>
        <v>10 FURADEIRAS</v>
      </c>
    </row>
    <row r="2334" spans="1:30" ht="24" customHeight="1" x14ac:dyDescent="0.35">
      <c r="A2334" s="35">
        <v>46203</v>
      </c>
      <c r="B2334" s="14" t="s">
        <v>3620</v>
      </c>
      <c r="C2334" s="14"/>
      <c r="D2334" s="14" t="s">
        <v>3047</v>
      </c>
      <c r="E2334" s="14" t="s">
        <v>3529</v>
      </c>
      <c r="F2334" s="14" t="s">
        <v>3278</v>
      </c>
      <c r="G2334" s="14" t="s">
        <v>3047</v>
      </c>
      <c r="H2334" s="14" t="s">
        <v>3047</v>
      </c>
      <c r="I2334" s="9" t="s">
        <v>3047</v>
      </c>
      <c r="J2334" s="9">
        <v>102</v>
      </c>
      <c r="K2334" s="14">
        <f>IF($E2334="","",IFERROR(INDEX('01_Cad_Pecas'!$H$2:$H$5000,MATCH($E2334,'01_Cad_Pecas'!$D$2:$D$5000,0)),IFERROR(INDEX('01_Cad_Pecas'!$H$2:$H$5000,MATCH(VALUE($E2334),'01_Cad_Pecas'!$D$2:$D$5000,0)),"")))</f>
        <v>1.1000000000000001</v>
      </c>
      <c r="L2334" s="14">
        <f>IF($E2334="","",IFERROR(INDEX('01_Cad_Pecas'!$I$2:$I$5000,MATCH($E2334,'01_Cad_Pecas'!$D$2:$D$5000,0)),IFERROR(INDEX('01_Cad_Pecas'!$I$2:$I$5000,MATCH(VALUE($E2334),'01_Cad_Pecas'!$D$2:$D$5000,0)),"")))</f>
        <v>9.375E-2</v>
      </c>
      <c r="M2334" s="14">
        <f t="shared" si="288"/>
        <v>10.6625</v>
      </c>
      <c r="N2334" s="9">
        <v>46203</v>
      </c>
      <c r="O2334" s="9">
        <v>102</v>
      </c>
      <c r="P2334" s="14"/>
      <c r="Q2334" s="14"/>
      <c r="R2334" s="14"/>
      <c r="S2334" s="14"/>
      <c r="T2334" s="14"/>
      <c r="U2334" s="14"/>
      <c r="V2334" s="14"/>
      <c r="W2334" s="14"/>
      <c r="X2334" s="14"/>
      <c r="Y2334" s="14"/>
      <c r="Z2334" s="14"/>
      <c r="AA2334" s="11"/>
      <c r="AB2334" s="14" t="str">
        <f t="shared" si="289"/>
        <v>10186,10189,10190,10191,10192,10187|10 FURADEIRAS</v>
      </c>
      <c r="AC2334" t="str">
        <f t="shared" si="290"/>
        <v>|10186|10189|10190|10191|10192|10187|</v>
      </c>
      <c r="AD2334" t="str">
        <f t="shared" si="291"/>
        <v>10 FURADEIRAS</v>
      </c>
    </row>
    <row r="2335" spans="1:30" ht="24" customHeight="1" x14ac:dyDescent="0.35">
      <c r="A2335" s="35">
        <v>46203</v>
      </c>
      <c r="B2335" s="14" t="s">
        <v>3620</v>
      </c>
      <c r="C2335" s="14"/>
      <c r="D2335" s="14" t="s">
        <v>3047</v>
      </c>
      <c r="E2335" s="14" t="s">
        <v>3621</v>
      </c>
      <c r="F2335" s="14" t="s">
        <v>3622</v>
      </c>
      <c r="G2335" s="14" t="s">
        <v>3047</v>
      </c>
      <c r="H2335" s="14" t="s">
        <v>3047</v>
      </c>
      <c r="I2335" s="9" t="s">
        <v>3047</v>
      </c>
      <c r="J2335" s="9">
        <v>102</v>
      </c>
      <c r="K2335" s="14">
        <f>IF($E2335="","",IFERROR(INDEX('01_Cad_Pecas'!$H$2:$H$5000,MATCH($E2335,'01_Cad_Pecas'!$D$2:$D$5000,0)),IFERROR(INDEX('01_Cad_Pecas'!$H$2:$H$5000,MATCH(VALUE($E2335),'01_Cad_Pecas'!$D$2:$D$5000,0)),"")))</f>
        <v>1.1000000000000001</v>
      </c>
      <c r="L2335" s="14">
        <f>IF($E2335="","",IFERROR(INDEX('01_Cad_Pecas'!$I$2:$I$5000,MATCH($E2335,'01_Cad_Pecas'!$D$2:$D$5000,0)),IFERROR(INDEX('01_Cad_Pecas'!$I$2:$I$5000,MATCH(VALUE($E2335),'01_Cad_Pecas'!$D$2:$D$5000,0)),"")))</f>
        <v>9.375E-2</v>
      </c>
      <c r="M2335" s="14">
        <f t="shared" si="288"/>
        <v>10.6625</v>
      </c>
      <c r="N2335" s="9">
        <v>46203</v>
      </c>
      <c r="O2335" s="9">
        <v>102</v>
      </c>
      <c r="P2335" s="14"/>
      <c r="Q2335" s="14"/>
      <c r="R2335" s="14"/>
      <c r="S2335" s="14"/>
      <c r="T2335" s="14"/>
      <c r="U2335" s="14"/>
      <c r="V2335" s="14"/>
      <c r="W2335" s="14"/>
      <c r="X2335" s="14"/>
      <c r="Y2335" s="14"/>
      <c r="Z2335" s="14"/>
      <c r="AA2335" s="11"/>
      <c r="AB2335" s="14" t="str">
        <f t="shared" si="289"/>
        <v>10186,10189,10190,10191,10192,10187|10 FURADEIRAS</v>
      </c>
      <c r="AC2335" t="str">
        <f t="shared" si="290"/>
        <v>|10186|10189|10190|10191|10192|10187|</v>
      </c>
      <c r="AD2335" t="str">
        <f t="shared" si="291"/>
        <v>10 FURADEIRAS</v>
      </c>
    </row>
    <row r="2336" spans="1:30" ht="24" customHeight="1" x14ac:dyDescent="0.35">
      <c r="A2336" s="35">
        <v>46203</v>
      </c>
      <c r="B2336" s="14" t="s">
        <v>3620</v>
      </c>
      <c r="C2336" s="14"/>
      <c r="D2336" s="14" t="s">
        <v>3047</v>
      </c>
      <c r="E2336" s="14" t="s">
        <v>3531</v>
      </c>
      <c r="F2336" s="14" t="s">
        <v>3281</v>
      </c>
      <c r="G2336" s="14" t="s">
        <v>3047</v>
      </c>
      <c r="H2336" s="14" t="s">
        <v>3047</v>
      </c>
      <c r="I2336" s="9" t="s">
        <v>3047</v>
      </c>
      <c r="J2336" s="9">
        <v>204</v>
      </c>
      <c r="K2336" s="14">
        <f>IF($E2336="","",IFERROR(INDEX('01_Cad_Pecas'!$H$2:$H$5000,MATCH($E2336,'01_Cad_Pecas'!$D$2:$D$5000,0)),IFERROR(INDEX('01_Cad_Pecas'!$H$2:$H$5000,MATCH(VALUE($E2336),'01_Cad_Pecas'!$D$2:$D$5000,0)),"")))</f>
        <v>1.1000000000000001</v>
      </c>
      <c r="L2336" s="14">
        <f>IF($E2336="","",IFERROR(INDEX('01_Cad_Pecas'!$I$2:$I$5000,MATCH($E2336,'01_Cad_Pecas'!$D$2:$D$5000,0)),IFERROR(INDEX('01_Cad_Pecas'!$I$2:$I$5000,MATCH(VALUE($E2336),'01_Cad_Pecas'!$D$2:$D$5000,0)),"")))</f>
        <v>9.375E-2</v>
      </c>
      <c r="M2336" s="14">
        <f t="shared" si="288"/>
        <v>20.225000000000001</v>
      </c>
      <c r="N2336" s="9">
        <v>46203</v>
      </c>
      <c r="O2336" s="9">
        <v>204</v>
      </c>
      <c r="P2336" s="14"/>
      <c r="Q2336" s="14"/>
      <c r="R2336" s="14"/>
      <c r="S2336" s="14"/>
      <c r="T2336" s="14"/>
      <c r="U2336" s="14"/>
      <c r="V2336" s="14"/>
      <c r="W2336" s="14"/>
      <c r="X2336" s="14"/>
      <c r="Y2336" s="14"/>
      <c r="Z2336" s="14"/>
      <c r="AA2336" s="11"/>
      <c r="AB2336" s="14" t="str">
        <f t="shared" si="289"/>
        <v>10186,10189,10190,10191,10192,10187|10 FURADEIRAS</v>
      </c>
      <c r="AC2336" t="str">
        <f t="shared" si="290"/>
        <v>|10186|10189|10190|10191|10192|10187|</v>
      </c>
      <c r="AD2336" t="str">
        <f t="shared" si="291"/>
        <v>10 FURADEIRAS</v>
      </c>
    </row>
    <row r="2337" spans="1:30" ht="24" customHeight="1" x14ac:dyDescent="0.35">
      <c r="A2337" s="35">
        <v>46209</v>
      </c>
      <c r="B2337" s="14" t="s">
        <v>3610</v>
      </c>
      <c r="C2337" s="14"/>
      <c r="D2337" s="14" t="s">
        <v>3047</v>
      </c>
      <c r="E2337" s="14" t="s">
        <v>3529</v>
      </c>
      <c r="F2337" s="14" t="s">
        <v>3278</v>
      </c>
      <c r="G2337" s="14" t="s">
        <v>3047</v>
      </c>
      <c r="H2337" s="14" t="s">
        <v>3047</v>
      </c>
      <c r="I2337" s="9" t="s">
        <v>3047</v>
      </c>
      <c r="J2337" s="9">
        <v>218</v>
      </c>
      <c r="K2337" s="14">
        <f>IF($E2337="","",IFERROR(INDEX('01_Cad_Pecas'!$H$2:$H$5000,MATCH($E2337,'01_Cad_Pecas'!$D$2:$D$5000,0)),IFERROR(INDEX('01_Cad_Pecas'!$H$2:$H$5000,MATCH(VALUE($E2337),'01_Cad_Pecas'!$D$2:$D$5000,0)),"")))</f>
        <v>1.1000000000000001</v>
      </c>
      <c r="L2337" s="14">
        <f>IF($E2337="","",IFERROR(INDEX('01_Cad_Pecas'!$I$2:$I$5000,MATCH($E2337,'01_Cad_Pecas'!$D$2:$D$5000,0)),IFERROR(INDEX('01_Cad_Pecas'!$I$2:$I$5000,MATCH(VALUE($E2337),'01_Cad_Pecas'!$D$2:$D$5000,0)),"")))</f>
        <v>9.375E-2</v>
      </c>
      <c r="M2337" s="14">
        <f t="shared" si="288"/>
        <v>21.537500000000001</v>
      </c>
      <c r="N2337" s="14">
        <v>46210</v>
      </c>
      <c r="O2337" s="14">
        <v>218</v>
      </c>
      <c r="P2337" s="14"/>
      <c r="Q2337" s="14"/>
      <c r="R2337" s="14"/>
      <c r="S2337" s="14"/>
      <c r="T2337" s="14">
        <f t="shared" ref="T2337:T2400" si="293">IF(OR($J2337="",$O2337=""),"",$O2337/$J2337)</f>
        <v>1</v>
      </c>
      <c r="U2337" s="14" t="s">
        <v>36</v>
      </c>
      <c r="V2337" s="14"/>
      <c r="W2337" s="14"/>
      <c r="X2337" s="14"/>
      <c r="Y2337" s="14"/>
      <c r="Z2337" s="14"/>
      <c r="AA2337" s="11"/>
      <c r="AB2337" s="14" t="str">
        <f t="shared" si="289"/>
        <v>10211,10212|10 FURADEIRAS</v>
      </c>
      <c r="AC2337" t="str">
        <f t="shared" si="290"/>
        <v>|10211|10212|</v>
      </c>
      <c r="AD2337" t="str">
        <f t="shared" si="291"/>
        <v>10 FURADEIRAS</v>
      </c>
    </row>
    <row r="2338" spans="1:30" ht="24" customHeight="1" x14ac:dyDescent="0.35">
      <c r="A2338" s="35">
        <v>46209</v>
      </c>
      <c r="B2338" s="14" t="s">
        <v>3610</v>
      </c>
      <c r="C2338" s="14"/>
      <c r="D2338" s="14" t="s">
        <v>3047</v>
      </c>
      <c r="E2338" s="14" t="s">
        <v>3530</v>
      </c>
      <c r="F2338" s="14" t="s">
        <v>3280</v>
      </c>
      <c r="G2338" s="14" t="s">
        <v>3047</v>
      </c>
      <c r="H2338" s="14" t="s">
        <v>3047</v>
      </c>
      <c r="I2338" s="9" t="s">
        <v>3047</v>
      </c>
      <c r="J2338" s="9">
        <v>218</v>
      </c>
      <c r="K2338" s="14">
        <f>IF($E2338="","",IFERROR(INDEX('01_Cad_Pecas'!$H$2:$H$5000,MATCH($E2338,'01_Cad_Pecas'!$D$2:$D$5000,0)),IFERROR(INDEX('01_Cad_Pecas'!$H$2:$H$5000,MATCH(VALUE($E2338),'01_Cad_Pecas'!$D$2:$D$5000,0)),"")))</f>
        <v>1.1000000000000001</v>
      </c>
      <c r="L2338" s="14">
        <f>IF($E2338="","",IFERROR(INDEX('01_Cad_Pecas'!$I$2:$I$5000,MATCH($E2338,'01_Cad_Pecas'!$D$2:$D$5000,0)),IFERROR(INDEX('01_Cad_Pecas'!$I$2:$I$5000,MATCH(VALUE($E2338),'01_Cad_Pecas'!$D$2:$D$5000,0)),"")))</f>
        <v>9.375E-2</v>
      </c>
      <c r="M2338" s="14">
        <f t="shared" si="288"/>
        <v>21.537500000000001</v>
      </c>
      <c r="N2338" s="14">
        <v>46210</v>
      </c>
      <c r="O2338" s="14">
        <v>218</v>
      </c>
      <c r="P2338" s="14"/>
      <c r="Q2338" s="14"/>
      <c r="R2338" s="14"/>
      <c r="S2338" s="14"/>
      <c r="T2338" s="14">
        <f t="shared" si="293"/>
        <v>1</v>
      </c>
      <c r="U2338" s="14" t="s">
        <v>36</v>
      </c>
      <c r="V2338" s="14"/>
      <c r="W2338" s="14"/>
      <c r="X2338" s="14"/>
      <c r="Y2338" s="14"/>
      <c r="Z2338" s="14"/>
      <c r="AA2338" s="11"/>
      <c r="AB2338" s="14" t="str">
        <f t="shared" si="289"/>
        <v>10211,10212|10 FURADEIRAS</v>
      </c>
      <c r="AC2338" t="str">
        <f t="shared" si="290"/>
        <v>|10211|10212|</v>
      </c>
      <c r="AD2338" t="str">
        <f t="shared" si="291"/>
        <v>10 FURADEIRAS</v>
      </c>
    </row>
    <row r="2339" spans="1:30" ht="24" customHeight="1" x14ac:dyDescent="0.35">
      <c r="A2339" s="35">
        <v>46209</v>
      </c>
      <c r="B2339" s="14" t="s">
        <v>3610</v>
      </c>
      <c r="C2339" s="14"/>
      <c r="D2339" s="14" t="s">
        <v>3047</v>
      </c>
      <c r="E2339" s="14" t="s">
        <v>3407</v>
      </c>
      <c r="F2339" s="14" t="s">
        <v>3204</v>
      </c>
      <c r="G2339" s="14" t="s">
        <v>3047</v>
      </c>
      <c r="H2339" s="14" t="s">
        <v>3047</v>
      </c>
      <c r="I2339" s="9" t="s">
        <v>3047</v>
      </c>
      <c r="J2339" s="9">
        <v>360</v>
      </c>
      <c r="K2339" s="14">
        <f>IF($E2339="","",IFERROR(INDEX('01_Cad_Pecas'!$H$2:$H$5000,MATCH($E2339,'01_Cad_Pecas'!$D$2:$D$5000,0)),IFERROR(INDEX('01_Cad_Pecas'!$H$2:$H$5000,MATCH(VALUE($E2339),'01_Cad_Pecas'!$D$2:$D$5000,0)),"")))</f>
        <v>3</v>
      </c>
      <c r="L2339" s="14">
        <f>IF($E2339="","",IFERROR(INDEX('01_Cad_Pecas'!$I$2:$I$5000,MATCH($E2339,'01_Cad_Pecas'!$D$2:$D$5000,0)),IFERROR(INDEX('01_Cad_Pecas'!$I$2:$I$5000,MATCH(VALUE($E2339),'01_Cad_Pecas'!$D$2:$D$5000,0)),"")))</f>
        <v>6.7799999999999999E-2</v>
      </c>
      <c r="M2339" s="14">
        <f t="shared" si="288"/>
        <v>27.408000000000001</v>
      </c>
      <c r="N2339" s="14">
        <v>46210</v>
      </c>
      <c r="O2339" s="14">
        <v>360</v>
      </c>
      <c r="P2339" s="14"/>
      <c r="Q2339" s="14"/>
      <c r="R2339" s="14"/>
      <c r="S2339" s="14"/>
      <c r="T2339" s="14">
        <f t="shared" si="293"/>
        <v>1</v>
      </c>
      <c r="U2339" s="14" t="s">
        <v>36</v>
      </c>
      <c r="V2339" s="14"/>
      <c r="W2339" s="14"/>
      <c r="X2339" s="14"/>
      <c r="Y2339" s="14"/>
      <c r="Z2339" s="14"/>
      <c r="AA2339" s="11"/>
      <c r="AB2339" s="14" t="str">
        <f t="shared" si="289"/>
        <v>10211,10212|10 FURADEIRAS</v>
      </c>
      <c r="AC2339" t="str">
        <f t="shared" si="290"/>
        <v>|10211|10212|</v>
      </c>
      <c r="AD2339" t="str">
        <f t="shared" si="291"/>
        <v>10 FURADEIRAS</v>
      </c>
    </row>
    <row r="2340" spans="1:30" ht="24" customHeight="1" x14ac:dyDescent="0.35">
      <c r="A2340" s="35">
        <v>46209</v>
      </c>
      <c r="B2340" s="14" t="s">
        <v>3610</v>
      </c>
      <c r="C2340" s="14"/>
      <c r="D2340" s="14" t="s">
        <v>3047</v>
      </c>
      <c r="E2340" s="14" t="s">
        <v>3531</v>
      </c>
      <c r="F2340" s="14" t="s">
        <v>3281</v>
      </c>
      <c r="G2340" s="14" t="s">
        <v>3047</v>
      </c>
      <c r="H2340" s="14" t="s">
        <v>3047</v>
      </c>
      <c r="I2340" s="9" t="s">
        <v>3047</v>
      </c>
      <c r="J2340" s="9">
        <v>436</v>
      </c>
      <c r="K2340" s="14">
        <f>IF($E2340="","",IFERROR(INDEX('01_Cad_Pecas'!$H$2:$H$5000,MATCH($E2340,'01_Cad_Pecas'!$D$2:$D$5000,0)),IFERROR(INDEX('01_Cad_Pecas'!$H$2:$H$5000,MATCH(VALUE($E2340),'01_Cad_Pecas'!$D$2:$D$5000,0)),"")))</f>
        <v>1.1000000000000001</v>
      </c>
      <c r="L2340" s="14">
        <f>IF($E2340="","",IFERROR(INDEX('01_Cad_Pecas'!$I$2:$I$5000,MATCH($E2340,'01_Cad_Pecas'!$D$2:$D$5000,0)),IFERROR(INDEX('01_Cad_Pecas'!$I$2:$I$5000,MATCH(VALUE($E2340),'01_Cad_Pecas'!$D$2:$D$5000,0)),"")))</f>
        <v>9.375E-2</v>
      </c>
      <c r="M2340" s="14">
        <f t="shared" si="288"/>
        <v>41.975000000000001</v>
      </c>
      <c r="N2340" s="14">
        <v>46210</v>
      </c>
      <c r="O2340" s="14">
        <v>436</v>
      </c>
      <c r="P2340" s="14"/>
      <c r="Q2340" s="14"/>
      <c r="R2340" s="14"/>
      <c r="S2340" s="14"/>
      <c r="T2340" s="14">
        <f t="shared" si="293"/>
        <v>1</v>
      </c>
      <c r="U2340" s="14" t="s">
        <v>36</v>
      </c>
      <c r="V2340" s="14"/>
      <c r="W2340" s="14"/>
      <c r="X2340" s="14"/>
      <c r="Y2340" s="14"/>
      <c r="Z2340" s="14"/>
      <c r="AA2340" s="11"/>
      <c r="AB2340" s="14" t="str">
        <f t="shared" si="289"/>
        <v>10211,10212|10 FURADEIRAS</v>
      </c>
      <c r="AC2340" t="str">
        <f t="shared" si="290"/>
        <v>|10211|10212|</v>
      </c>
      <c r="AD2340" t="str">
        <f t="shared" si="291"/>
        <v>10 FURADEIRAS</v>
      </c>
    </row>
    <row r="2341" spans="1:30" ht="24" customHeight="1" x14ac:dyDescent="0.35">
      <c r="A2341" s="35">
        <v>46209</v>
      </c>
      <c r="B2341" s="14" t="s">
        <v>3610</v>
      </c>
      <c r="C2341" s="14"/>
      <c r="D2341" s="14" t="s">
        <v>3047</v>
      </c>
      <c r="E2341" s="14" t="s">
        <v>3532</v>
      </c>
      <c r="F2341" s="14" t="s">
        <v>3285</v>
      </c>
      <c r="G2341" s="14" t="s">
        <v>3047</v>
      </c>
      <c r="H2341" s="14" t="s">
        <v>3047</v>
      </c>
      <c r="I2341" s="9" t="s">
        <v>3047</v>
      </c>
      <c r="J2341" s="9">
        <v>240</v>
      </c>
      <c r="K2341" s="14">
        <f>IF($E2341="","",IFERROR(INDEX('01_Cad_Pecas'!$H$2:$H$5000,MATCH($E2341,'01_Cad_Pecas'!$D$2:$D$5000,0)),IFERROR(INDEX('01_Cad_Pecas'!$H$2:$H$5000,MATCH(VALUE($E2341),'01_Cad_Pecas'!$D$2:$D$5000,0)),"")))</f>
        <v>1.1000000000000001</v>
      </c>
      <c r="L2341" s="14">
        <f>IF($E2341="","",IFERROR(INDEX('01_Cad_Pecas'!$I$2:$I$5000,MATCH($E2341,'01_Cad_Pecas'!$D$2:$D$5000,0)),IFERROR(INDEX('01_Cad_Pecas'!$I$2:$I$5000,MATCH(VALUE($E2341),'01_Cad_Pecas'!$D$2:$D$5000,0)),"")))</f>
        <v>9.375E-2</v>
      </c>
      <c r="M2341" s="14">
        <f t="shared" si="288"/>
        <v>23.6</v>
      </c>
      <c r="N2341" s="14">
        <v>46210</v>
      </c>
      <c r="O2341" s="14">
        <v>240</v>
      </c>
      <c r="P2341" s="14"/>
      <c r="Q2341" s="14"/>
      <c r="R2341" s="14"/>
      <c r="S2341" s="14"/>
      <c r="T2341" s="14">
        <f t="shared" si="293"/>
        <v>1</v>
      </c>
      <c r="U2341" s="14" t="s">
        <v>36</v>
      </c>
      <c r="V2341" s="14"/>
      <c r="W2341" s="14"/>
      <c r="X2341" s="14"/>
      <c r="Y2341" s="14"/>
      <c r="Z2341" s="14"/>
      <c r="AA2341" s="11"/>
      <c r="AB2341" s="14" t="str">
        <f t="shared" si="289"/>
        <v>10211,10212|10 FURADEIRAS</v>
      </c>
      <c r="AC2341" t="str">
        <f t="shared" si="290"/>
        <v>|10211|10212|</v>
      </c>
      <c r="AD2341" t="str">
        <f t="shared" si="291"/>
        <v>10 FURADEIRAS</v>
      </c>
    </row>
    <row r="2342" spans="1:30" ht="24" customHeight="1" x14ac:dyDescent="0.35">
      <c r="A2342" s="35">
        <v>46209</v>
      </c>
      <c r="B2342" s="14" t="s">
        <v>3610</v>
      </c>
      <c r="C2342" s="14"/>
      <c r="D2342" s="14" t="s">
        <v>3047</v>
      </c>
      <c r="E2342" s="14" t="s">
        <v>3533</v>
      </c>
      <c r="F2342" s="14" t="s">
        <v>3282</v>
      </c>
      <c r="G2342" s="14" t="s">
        <v>3047</v>
      </c>
      <c r="H2342" s="14" t="s">
        <v>3047</v>
      </c>
      <c r="I2342" s="9" t="s">
        <v>3047</v>
      </c>
      <c r="J2342" s="9">
        <v>640</v>
      </c>
      <c r="K2342" s="14">
        <f>IF($E2342="","",IFERROR(INDEX('01_Cad_Pecas'!$H$2:$H$5000,MATCH($E2342,'01_Cad_Pecas'!$D$2:$D$5000,0)),IFERROR(INDEX('01_Cad_Pecas'!$H$2:$H$5000,MATCH(VALUE($E2342),'01_Cad_Pecas'!$D$2:$D$5000,0)),"")))</f>
        <v>1.1000000000000001</v>
      </c>
      <c r="L2342" s="14">
        <f>IF($E2342="","",IFERROR(INDEX('01_Cad_Pecas'!$I$2:$I$5000,MATCH($E2342,'01_Cad_Pecas'!$D$2:$D$5000,0)),IFERROR(INDEX('01_Cad_Pecas'!$I$2:$I$5000,MATCH(VALUE($E2342),'01_Cad_Pecas'!$D$2:$D$5000,0)),"")))</f>
        <v>9.375E-2</v>
      </c>
      <c r="M2342" s="14">
        <f t="shared" si="288"/>
        <v>61.1</v>
      </c>
      <c r="N2342" s="14">
        <v>46210</v>
      </c>
      <c r="O2342" s="14">
        <v>640</v>
      </c>
      <c r="P2342" s="14"/>
      <c r="Q2342" s="14"/>
      <c r="R2342" s="14"/>
      <c r="S2342" s="14"/>
      <c r="T2342" s="14">
        <f t="shared" si="293"/>
        <v>1</v>
      </c>
      <c r="U2342" s="14" t="s">
        <v>36</v>
      </c>
      <c r="V2342" s="14"/>
      <c r="W2342" s="14"/>
      <c r="X2342" s="14"/>
      <c r="Y2342" s="14"/>
      <c r="Z2342" s="14"/>
      <c r="AA2342" s="11"/>
      <c r="AB2342" s="14" t="str">
        <f t="shared" si="289"/>
        <v>10211,10212|10 FURADEIRAS</v>
      </c>
      <c r="AC2342" t="str">
        <f t="shared" si="290"/>
        <v>|10211|10212|</v>
      </c>
      <c r="AD2342" t="str">
        <f t="shared" si="291"/>
        <v>10 FURADEIRAS</v>
      </c>
    </row>
    <row r="2343" spans="1:30" ht="24" customHeight="1" x14ac:dyDescent="0.35">
      <c r="A2343" s="35">
        <v>46209</v>
      </c>
      <c r="B2343" s="14" t="s">
        <v>3610</v>
      </c>
      <c r="C2343" s="14"/>
      <c r="D2343" s="14" t="s">
        <v>3047</v>
      </c>
      <c r="E2343" s="14" t="s">
        <v>3534</v>
      </c>
      <c r="F2343" s="14" t="s">
        <v>3283</v>
      </c>
      <c r="G2343" s="14" t="s">
        <v>3047</v>
      </c>
      <c r="H2343" s="14" t="s">
        <v>3047</v>
      </c>
      <c r="I2343" s="9" t="s">
        <v>3047</v>
      </c>
      <c r="J2343" s="9">
        <v>400</v>
      </c>
      <c r="K2343" s="14">
        <f>IF($E2343="","",IFERROR(INDEX('01_Cad_Pecas'!$H$2:$H$5000,MATCH($E2343,'01_Cad_Pecas'!$D$2:$D$5000,0)),IFERROR(INDEX('01_Cad_Pecas'!$H$2:$H$5000,MATCH(VALUE($E2343),'01_Cad_Pecas'!$D$2:$D$5000,0)),"")))</f>
        <v>1.1000000000000001</v>
      </c>
      <c r="L2343" s="14">
        <f>IF($E2343="","",IFERROR(INDEX('01_Cad_Pecas'!$I$2:$I$5000,MATCH($E2343,'01_Cad_Pecas'!$D$2:$D$5000,0)),IFERROR(INDEX('01_Cad_Pecas'!$I$2:$I$5000,MATCH(VALUE($E2343),'01_Cad_Pecas'!$D$2:$D$5000,0)),"")))</f>
        <v>9.375E-2</v>
      </c>
      <c r="M2343" s="14">
        <f t="shared" si="288"/>
        <v>38.6</v>
      </c>
      <c r="N2343" s="14">
        <v>46210</v>
      </c>
      <c r="O2343" s="14">
        <v>400</v>
      </c>
      <c r="P2343" s="14"/>
      <c r="Q2343" s="14"/>
      <c r="R2343" s="14"/>
      <c r="S2343" s="14"/>
      <c r="T2343" s="14">
        <f t="shared" si="293"/>
        <v>1</v>
      </c>
      <c r="U2343" s="14" t="s">
        <v>36</v>
      </c>
      <c r="V2343" s="14"/>
      <c r="W2343" s="14"/>
      <c r="X2343" s="14"/>
      <c r="Y2343" s="14"/>
      <c r="Z2343" s="14"/>
      <c r="AA2343" s="11"/>
      <c r="AB2343" s="14" t="str">
        <f t="shared" si="289"/>
        <v>10211,10212|10 FURADEIRAS</v>
      </c>
      <c r="AC2343" t="str">
        <f t="shared" si="290"/>
        <v>|10211|10212|</v>
      </c>
      <c r="AD2343" t="str">
        <f t="shared" si="291"/>
        <v>10 FURADEIRAS</v>
      </c>
    </row>
    <row r="2344" spans="1:30" ht="24" customHeight="1" x14ac:dyDescent="0.35">
      <c r="A2344" s="35">
        <v>46210</v>
      </c>
      <c r="B2344" s="14" t="s">
        <v>3615</v>
      </c>
      <c r="C2344" s="14"/>
      <c r="D2344" s="14" t="s">
        <v>3047</v>
      </c>
      <c r="E2344" s="14" t="s">
        <v>3529</v>
      </c>
      <c r="F2344" s="14" t="s">
        <v>3278</v>
      </c>
      <c r="G2344" s="14" t="s">
        <v>3047</v>
      </c>
      <c r="H2344" s="14" t="s">
        <v>3047</v>
      </c>
      <c r="I2344" s="9" t="s">
        <v>3047</v>
      </c>
      <c r="J2344" s="9">
        <v>864</v>
      </c>
      <c r="K2344" s="14">
        <f>IF($E2344="","",IFERROR(INDEX('01_Cad_Pecas'!$H$2:$H$5000,MATCH($E2344,'01_Cad_Pecas'!$D$2:$D$5000,0)),IFERROR(INDEX('01_Cad_Pecas'!$H$2:$H$5000,MATCH(VALUE($E2344),'01_Cad_Pecas'!$D$2:$D$5000,0)),"")))</f>
        <v>1.1000000000000001</v>
      </c>
      <c r="L2344" s="14">
        <f>IF($E2344="","",IFERROR(INDEX('01_Cad_Pecas'!$I$2:$I$5000,MATCH($E2344,'01_Cad_Pecas'!$D$2:$D$5000,0)),IFERROR(INDEX('01_Cad_Pecas'!$I$2:$I$5000,MATCH(VALUE($E2344),'01_Cad_Pecas'!$D$2:$D$5000,0)),"")))</f>
        <v>9.375E-2</v>
      </c>
      <c r="M2344" s="14">
        <f t="shared" si="288"/>
        <v>82.1</v>
      </c>
      <c r="N2344" s="14">
        <v>46210</v>
      </c>
      <c r="O2344" s="14">
        <v>864</v>
      </c>
      <c r="P2344" s="14"/>
      <c r="Q2344" s="14"/>
      <c r="R2344" s="14"/>
      <c r="S2344" s="14"/>
      <c r="T2344" s="14">
        <f t="shared" si="293"/>
        <v>1</v>
      </c>
      <c r="U2344" s="14" t="s">
        <v>36</v>
      </c>
      <c r="V2344" s="14"/>
      <c r="W2344" s="14"/>
      <c r="X2344" s="14"/>
      <c r="Y2344" s="14"/>
      <c r="Z2344" s="14"/>
      <c r="AA2344" s="11"/>
      <c r="AB2344" s="14" t="str">
        <f t="shared" si="289"/>
        <v>10224,10188|10 FURADEIRAS</v>
      </c>
      <c r="AC2344" t="str">
        <f t="shared" si="290"/>
        <v>|10224|10188|</v>
      </c>
      <c r="AD2344" t="str">
        <f t="shared" si="291"/>
        <v>10 FURADEIRAS</v>
      </c>
    </row>
    <row r="2345" spans="1:30" ht="24" customHeight="1" x14ac:dyDescent="0.35">
      <c r="A2345" s="35">
        <v>46210</v>
      </c>
      <c r="B2345" s="14" t="s">
        <v>3615</v>
      </c>
      <c r="C2345" s="14"/>
      <c r="D2345" s="14" t="s">
        <v>3047</v>
      </c>
      <c r="E2345" s="14" t="s">
        <v>3530</v>
      </c>
      <c r="F2345" s="14" t="s">
        <v>3280</v>
      </c>
      <c r="G2345" s="14" t="s">
        <v>3047</v>
      </c>
      <c r="H2345" s="14" t="s">
        <v>3047</v>
      </c>
      <c r="I2345" s="9" t="s">
        <v>3047</v>
      </c>
      <c r="J2345" s="9">
        <v>864</v>
      </c>
      <c r="K2345" s="14">
        <f>IF($E2345="","",IFERROR(INDEX('01_Cad_Pecas'!$H$2:$H$5000,MATCH($E2345,'01_Cad_Pecas'!$D$2:$D$5000,0)),IFERROR(INDEX('01_Cad_Pecas'!$H$2:$H$5000,MATCH(VALUE($E2345),'01_Cad_Pecas'!$D$2:$D$5000,0)),"")))</f>
        <v>1.1000000000000001</v>
      </c>
      <c r="L2345" s="14">
        <f>IF($E2345="","",IFERROR(INDEX('01_Cad_Pecas'!$I$2:$I$5000,MATCH($E2345,'01_Cad_Pecas'!$D$2:$D$5000,0)),IFERROR(INDEX('01_Cad_Pecas'!$I$2:$I$5000,MATCH(VALUE($E2345),'01_Cad_Pecas'!$D$2:$D$5000,0)),"")))</f>
        <v>9.375E-2</v>
      </c>
      <c r="M2345" s="14">
        <f t="shared" si="288"/>
        <v>82.1</v>
      </c>
      <c r="N2345" s="14">
        <v>46210</v>
      </c>
      <c r="O2345" s="14">
        <v>864</v>
      </c>
      <c r="P2345" s="14"/>
      <c r="Q2345" s="14"/>
      <c r="R2345" s="14"/>
      <c r="S2345" s="14"/>
      <c r="T2345" s="14">
        <f t="shared" si="293"/>
        <v>1</v>
      </c>
      <c r="U2345" s="14" t="s">
        <v>36</v>
      </c>
      <c r="V2345" s="14"/>
      <c r="W2345" s="14"/>
      <c r="X2345" s="14"/>
      <c r="Y2345" s="14"/>
      <c r="Z2345" s="14"/>
      <c r="AA2345" s="11"/>
      <c r="AB2345" s="14" t="str">
        <f t="shared" si="289"/>
        <v>10224,10188|10 FURADEIRAS</v>
      </c>
      <c r="AC2345" t="str">
        <f t="shared" si="290"/>
        <v>|10224|10188|</v>
      </c>
      <c r="AD2345" t="str">
        <f t="shared" si="291"/>
        <v>10 FURADEIRAS</v>
      </c>
    </row>
    <row r="2346" spans="1:30" ht="24" customHeight="1" x14ac:dyDescent="0.35">
      <c r="A2346" s="35">
        <v>46210</v>
      </c>
      <c r="B2346" s="14" t="s">
        <v>3615</v>
      </c>
      <c r="C2346" s="14"/>
      <c r="D2346" s="14" t="s">
        <v>3047</v>
      </c>
      <c r="E2346" s="14" t="s">
        <v>3531</v>
      </c>
      <c r="F2346" s="14" t="s">
        <v>3281</v>
      </c>
      <c r="G2346" s="14" t="s">
        <v>3047</v>
      </c>
      <c r="H2346" s="14" t="s">
        <v>3047</v>
      </c>
      <c r="I2346" s="9" t="s">
        <v>3047</v>
      </c>
      <c r="J2346" s="9">
        <v>1728</v>
      </c>
      <c r="K2346" s="14">
        <f>IF($E2346="","",IFERROR(INDEX('01_Cad_Pecas'!$H$2:$H$5000,MATCH($E2346,'01_Cad_Pecas'!$D$2:$D$5000,0)),IFERROR(INDEX('01_Cad_Pecas'!$H$2:$H$5000,MATCH(VALUE($E2346),'01_Cad_Pecas'!$D$2:$D$5000,0)),"")))</f>
        <v>1.1000000000000001</v>
      </c>
      <c r="L2346" s="14">
        <f>IF($E2346="","",IFERROR(INDEX('01_Cad_Pecas'!$I$2:$I$5000,MATCH($E2346,'01_Cad_Pecas'!$D$2:$D$5000,0)),IFERROR(INDEX('01_Cad_Pecas'!$I$2:$I$5000,MATCH(VALUE($E2346),'01_Cad_Pecas'!$D$2:$D$5000,0)),"")))</f>
        <v>9.375E-2</v>
      </c>
      <c r="M2346" s="14">
        <f t="shared" si="288"/>
        <v>163.1</v>
      </c>
      <c r="N2346" s="14">
        <v>46210</v>
      </c>
      <c r="O2346" s="14">
        <v>1728</v>
      </c>
      <c r="P2346" s="14"/>
      <c r="Q2346" s="14"/>
      <c r="R2346" s="14"/>
      <c r="S2346" s="14"/>
      <c r="T2346" s="14">
        <f t="shared" si="293"/>
        <v>1</v>
      </c>
      <c r="U2346" s="14" t="s">
        <v>36</v>
      </c>
      <c r="V2346" s="14"/>
      <c r="W2346" s="14"/>
      <c r="X2346" s="14"/>
      <c r="Y2346" s="14"/>
      <c r="Z2346" s="14"/>
      <c r="AA2346" s="11"/>
      <c r="AB2346" s="14" t="str">
        <f t="shared" si="289"/>
        <v>10224,10188|10 FURADEIRAS</v>
      </c>
      <c r="AC2346" t="str">
        <f t="shared" si="290"/>
        <v>|10224|10188|</v>
      </c>
      <c r="AD2346" t="str">
        <f t="shared" si="291"/>
        <v>10 FURADEIRAS</v>
      </c>
    </row>
    <row r="2347" spans="1:30" ht="24" customHeight="1" x14ac:dyDescent="0.35">
      <c r="A2347" s="35">
        <v>46210</v>
      </c>
      <c r="B2347" s="14" t="s">
        <v>3615</v>
      </c>
      <c r="C2347" s="14"/>
      <c r="D2347" s="14" t="s">
        <v>3047</v>
      </c>
      <c r="E2347" s="14" t="s">
        <v>3533</v>
      </c>
      <c r="F2347" s="14" t="s">
        <v>3282</v>
      </c>
      <c r="G2347" s="14" t="s">
        <v>3047</v>
      </c>
      <c r="H2347" s="14" t="s">
        <v>3047</v>
      </c>
      <c r="I2347" s="9" t="s">
        <v>3047</v>
      </c>
      <c r="J2347" s="9">
        <v>1060</v>
      </c>
      <c r="K2347" s="14">
        <f>IF($E2347="","",IFERROR(INDEX('01_Cad_Pecas'!$H$2:$H$5000,MATCH($E2347,'01_Cad_Pecas'!$D$2:$D$5000,0)),IFERROR(INDEX('01_Cad_Pecas'!$H$2:$H$5000,MATCH(VALUE($E2347),'01_Cad_Pecas'!$D$2:$D$5000,0)),"")))</f>
        <v>1.1000000000000001</v>
      </c>
      <c r="L2347" s="14">
        <f>IF($E2347="","",IFERROR(INDEX('01_Cad_Pecas'!$I$2:$I$5000,MATCH($E2347,'01_Cad_Pecas'!$D$2:$D$5000,0)),IFERROR(INDEX('01_Cad_Pecas'!$I$2:$I$5000,MATCH(VALUE($E2347),'01_Cad_Pecas'!$D$2:$D$5000,0)),"")))</f>
        <v>9.375E-2</v>
      </c>
      <c r="M2347" s="14">
        <f t="shared" si="288"/>
        <v>100.47499999999999</v>
      </c>
      <c r="N2347" s="14">
        <v>46210</v>
      </c>
      <c r="O2347" s="14">
        <v>1060</v>
      </c>
      <c r="P2347" s="14"/>
      <c r="Q2347" s="14"/>
      <c r="R2347" s="14"/>
      <c r="S2347" s="14"/>
      <c r="T2347" s="14">
        <f t="shared" si="293"/>
        <v>1</v>
      </c>
      <c r="U2347" s="14" t="s">
        <v>36</v>
      </c>
      <c r="V2347" s="14"/>
      <c r="W2347" s="14"/>
      <c r="X2347" s="14"/>
      <c r="Y2347" s="14"/>
      <c r="Z2347" s="14"/>
      <c r="AA2347" s="11"/>
      <c r="AB2347" s="14" t="str">
        <f t="shared" si="289"/>
        <v>10224,10188|10 FURADEIRAS</v>
      </c>
      <c r="AC2347" t="str">
        <f t="shared" si="290"/>
        <v>|10224|10188|</v>
      </c>
      <c r="AD2347" t="str">
        <f t="shared" si="291"/>
        <v>10 FURADEIRAS</v>
      </c>
    </row>
    <row r="2348" spans="1:30" ht="24" customHeight="1" x14ac:dyDescent="0.35">
      <c r="A2348" s="35">
        <v>46210</v>
      </c>
      <c r="B2348" s="14" t="s">
        <v>3615</v>
      </c>
      <c r="C2348" s="14"/>
      <c r="D2348" s="14" t="s">
        <v>3047</v>
      </c>
      <c r="E2348" s="14" t="s">
        <v>3534</v>
      </c>
      <c r="F2348" s="14" t="s">
        <v>3283</v>
      </c>
      <c r="G2348" s="14" t="s">
        <v>3047</v>
      </c>
      <c r="H2348" s="14" t="s">
        <v>3047</v>
      </c>
      <c r="I2348" s="9" t="s">
        <v>3047</v>
      </c>
      <c r="J2348" s="9">
        <v>1060</v>
      </c>
      <c r="K2348" s="14">
        <f>IF($E2348="","",IFERROR(INDEX('01_Cad_Pecas'!$H$2:$H$5000,MATCH($E2348,'01_Cad_Pecas'!$D$2:$D$5000,0)),IFERROR(INDEX('01_Cad_Pecas'!$H$2:$H$5000,MATCH(VALUE($E2348),'01_Cad_Pecas'!$D$2:$D$5000,0)),"")))</f>
        <v>1.1000000000000001</v>
      </c>
      <c r="L2348" s="14">
        <f>IF($E2348="","",IFERROR(INDEX('01_Cad_Pecas'!$I$2:$I$5000,MATCH($E2348,'01_Cad_Pecas'!$D$2:$D$5000,0)),IFERROR(INDEX('01_Cad_Pecas'!$I$2:$I$5000,MATCH(VALUE($E2348),'01_Cad_Pecas'!$D$2:$D$5000,0)),"")))</f>
        <v>9.375E-2</v>
      </c>
      <c r="M2348" s="14">
        <f t="shared" si="288"/>
        <v>100.47499999999999</v>
      </c>
      <c r="N2348" s="14">
        <v>46210</v>
      </c>
      <c r="O2348" s="14">
        <v>1060</v>
      </c>
      <c r="P2348" s="14"/>
      <c r="Q2348" s="14"/>
      <c r="R2348" s="14"/>
      <c r="S2348" s="14"/>
      <c r="T2348" s="14">
        <f t="shared" si="293"/>
        <v>1</v>
      </c>
      <c r="U2348" s="14" t="s">
        <v>36</v>
      </c>
      <c r="V2348" s="14"/>
      <c r="W2348" s="14"/>
      <c r="X2348" s="14"/>
      <c r="Y2348" s="14"/>
      <c r="Z2348" s="14"/>
      <c r="AA2348" s="11"/>
      <c r="AB2348" s="14" t="str">
        <f t="shared" si="289"/>
        <v>10224,10188|10 FURADEIRAS</v>
      </c>
      <c r="AC2348" t="str">
        <f t="shared" si="290"/>
        <v>|10224|10188|</v>
      </c>
      <c r="AD2348" t="str">
        <f t="shared" si="291"/>
        <v>10 FURADEIRAS</v>
      </c>
    </row>
    <row r="2349" spans="1:30" ht="24" customHeight="1" x14ac:dyDescent="0.35">
      <c r="A2349" s="35">
        <v>46203</v>
      </c>
      <c r="B2349" s="14" t="s">
        <v>3620</v>
      </c>
      <c r="C2349" s="14"/>
      <c r="D2349" s="14" t="s">
        <v>3047</v>
      </c>
      <c r="E2349" s="14" t="s">
        <v>3623</v>
      </c>
      <c r="F2349" s="14" t="s">
        <v>3624</v>
      </c>
      <c r="G2349" s="14" t="s">
        <v>3047</v>
      </c>
      <c r="H2349" s="14" t="s">
        <v>3047</v>
      </c>
      <c r="I2349" s="9" t="s">
        <v>3047</v>
      </c>
      <c r="J2349" s="9">
        <v>204</v>
      </c>
      <c r="K2349" s="14">
        <f>IF($E2349="","",IFERROR(INDEX('01_Cad_Pecas'!$H$2:$H$5000,MATCH($E2349,'01_Cad_Pecas'!$D$2:$D$5000,0)),IFERROR(INDEX('01_Cad_Pecas'!$H$2:$H$5000,MATCH(VALUE($E2349),'01_Cad_Pecas'!$D$2:$D$5000,0)),"")))</f>
        <v>7</v>
      </c>
      <c r="L2349" s="14">
        <f>IF($E2349="","",IFERROR(INDEX('01_Cad_Pecas'!$I$2:$I$5000,MATCH($E2349,'01_Cad_Pecas'!$D$2:$D$5000,0)),IFERROR(INDEX('01_Cad_Pecas'!$I$2:$I$5000,MATCH(VALUE($E2349),'01_Cad_Pecas'!$D$2:$D$5000,0)),"")))</f>
        <v>0.2</v>
      </c>
      <c r="M2349" s="14">
        <f t="shared" si="288"/>
        <v>47.800000000000004</v>
      </c>
      <c r="N2349" s="14">
        <v>46210</v>
      </c>
      <c r="O2349" s="14">
        <v>204</v>
      </c>
      <c r="P2349" s="14"/>
      <c r="Q2349" s="14"/>
      <c r="R2349" s="14"/>
      <c r="S2349" s="14"/>
      <c r="T2349" s="14">
        <f t="shared" si="293"/>
        <v>1</v>
      </c>
      <c r="U2349" s="14" t="s">
        <v>36</v>
      </c>
      <c r="V2349" s="14"/>
      <c r="W2349" s="14"/>
      <c r="X2349" s="14"/>
      <c r="Y2349" s="14"/>
      <c r="Z2349" s="14"/>
      <c r="AA2349" s="11"/>
      <c r="AB2349" s="14" t="str">
        <f t="shared" si="289"/>
        <v>10186,10189,10190,10191,10192,10187|10 FURADEIRAS</v>
      </c>
      <c r="AC2349" t="str">
        <f t="shared" si="290"/>
        <v>|10186|10189|10190|10191|10192|10187|</v>
      </c>
      <c r="AD2349" t="str">
        <f t="shared" si="291"/>
        <v>10 FURADEIRAS</v>
      </c>
    </row>
    <row r="2350" spans="1:30" ht="24" customHeight="1" x14ac:dyDescent="0.35">
      <c r="A2350" s="35">
        <v>46209</v>
      </c>
      <c r="B2350" s="14" t="s">
        <v>3610</v>
      </c>
      <c r="C2350" s="14"/>
      <c r="D2350" s="14" t="s">
        <v>3047</v>
      </c>
      <c r="E2350" s="14" t="s">
        <v>3538</v>
      </c>
      <c r="F2350" s="14" t="s">
        <v>3291</v>
      </c>
      <c r="G2350" s="14" t="s">
        <v>3047</v>
      </c>
      <c r="H2350" s="14" t="s">
        <v>3047</v>
      </c>
      <c r="I2350" s="9" t="s">
        <v>3047</v>
      </c>
      <c r="J2350" s="9">
        <v>218</v>
      </c>
      <c r="K2350" s="14">
        <f>IF($E2350="","",IFERROR(INDEX('01_Cad_Pecas'!$H$2:$H$5000,MATCH($E2350,'01_Cad_Pecas'!$D$2:$D$5000,0)),IFERROR(INDEX('01_Cad_Pecas'!$H$2:$H$5000,MATCH(VALUE($E2350),'01_Cad_Pecas'!$D$2:$D$5000,0)),"")))</f>
        <v>1.1000000000000001</v>
      </c>
      <c r="L2350" s="14">
        <f>IF($E2350="","",IFERROR(INDEX('01_Cad_Pecas'!$I$2:$I$5000,MATCH($E2350,'01_Cad_Pecas'!$D$2:$D$5000,0)),IFERROR(INDEX('01_Cad_Pecas'!$I$2:$I$5000,MATCH(VALUE($E2350),'01_Cad_Pecas'!$D$2:$D$5000,0)),"")))</f>
        <v>9.375E-2</v>
      </c>
      <c r="M2350" s="14">
        <f t="shared" si="288"/>
        <v>21.537500000000001</v>
      </c>
      <c r="N2350" s="14">
        <v>46210</v>
      </c>
      <c r="O2350" s="14">
        <v>218</v>
      </c>
      <c r="P2350" s="14"/>
      <c r="Q2350" s="14"/>
      <c r="R2350" s="14"/>
      <c r="S2350" s="14"/>
      <c r="T2350" s="14">
        <f t="shared" si="293"/>
        <v>1</v>
      </c>
      <c r="U2350" s="14" t="s">
        <v>36</v>
      </c>
      <c r="V2350" s="14"/>
      <c r="W2350" s="14"/>
      <c r="X2350" s="14"/>
      <c r="Y2350" s="14"/>
      <c r="Z2350" s="14"/>
      <c r="AA2350" s="11"/>
      <c r="AB2350" s="14" t="str">
        <f t="shared" si="289"/>
        <v>10211,10212|10 FURADEIRAS</v>
      </c>
      <c r="AC2350" t="str">
        <f t="shared" si="290"/>
        <v>|10211|10212|</v>
      </c>
      <c r="AD2350" t="str">
        <f t="shared" si="291"/>
        <v>10 FURADEIRAS</v>
      </c>
    </row>
    <row r="2351" spans="1:30" ht="24" customHeight="1" x14ac:dyDescent="0.35">
      <c r="A2351" s="35">
        <v>46209</v>
      </c>
      <c r="B2351" s="14" t="s">
        <v>3610</v>
      </c>
      <c r="C2351" s="14"/>
      <c r="D2351" s="14" t="s">
        <v>3047</v>
      </c>
      <c r="E2351" s="14" t="s">
        <v>3424</v>
      </c>
      <c r="F2351" s="14" t="s">
        <v>3191</v>
      </c>
      <c r="G2351" s="14" t="s">
        <v>3047</v>
      </c>
      <c r="H2351" s="14" t="s">
        <v>3047</v>
      </c>
      <c r="I2351" s="9" t="s">
        <v>3047</v>
      </c>
      <c r="J2351" s="9">
        <v>436</v>
      </c>
      <c r="K2351" s="14">
        <f>IF($E2351="","",IFERROR(INDEX('01_Cad_Pecas'!$H$2:$H$5000,MATCH($E2351,'01_Cad_Pecas'!$D$2:$D$5000,0)),IFERROR(INDEX('01_Cad_Pecas'!$H$2:$H$5000,MATCH(VALUE($E2351),'01_Cad_Pecas'!$D$2:$D$5000,0)),"")))</f>
        <v>3</v>
      </c>
      <c r="L2351" s="14">
        <f>IF($E2351="","",IFERROR(INDEX('01_Cad_Pecas'!$I$2:$I$5000,MATCH($E2351,'01_Cad_Pecas'!$D$2:$D$5000,0)),IFERROR(INDEX('01_Cad_Pecas'!$I$2:$I$5000,MATCH(VALUE($E2351),'01_Cad_Pecas'!$D$2:$D$5000,0)),"")))</f>
        <v>6.7799999999999999E-2</v>
      </c>
      <c r="M2351" s="14">
        <f t="shared" si="288"/>
        <v>32.5608</v>
      </c>
      <c r="N2351" s="14">
        <v>46210</v>
      </c>
      <c r="O2351" s="14">
        <v>436</v>
      </c>
      <c r="P2351" s="14"/>
      <c r="Q2351" s="14"/>
      <c r="R2351" s="14"/>
      <c r="S2351" s="14"/>
      <c r="T2351" s="14">
        <f t="shared" si="293"/>
        <v>1</v>
      </c>
      <c r="U2351" s="14" t="s">
        <v>36</v>
      </c>
      <c r="V2351" s="14"/>
      <c r="W2351" s="14"/>
      <c r="X2351" s="14"/>
      <c r="Y2351" s="14"/>
      <c r="Z2351" s="14"/>
      <c r="AA2351" s="11"/>
      <c r="AB2351" s="14" t="str">
        <f t="shared" si="289"/>
        <v>10211,10212|10 FURADEIRAS</v>
      </c>
      <c r="AC2351" t="str">
        <f t="shared" si="290"/>
        <v>|10211|10212|</v>
      </c>
      <c r="AD2351" t="str">
        <f t="shared" si="291"/>
        <v>10 FURADEIRAS</v>
      </c>
    </row>
    <row r="2352" spans="1:30" ht="24" customHeight="1" x14ac:dyDescent="0.35">
      <c r="A2352" s="35">
        <v>46209</v>
      </c>
      <c r="B2352" s="14" t="s">
        <v>3610</v>
      </c>
      <c r="C2352" s="14"/>
      <c r="D2352" s="14" t="s">
        <v>3047</v>
      </c>
      <c r="E2352" s="14" t="s">
        <v>3539</v>
      </c>
      <c r="F2352" s="14" t="s">
        <v>3294</v>
      </c>
      <c r="G2352" s="14" t="s">
        <v>3047</v>
      </c>
      <c r="H2352" s="14" t="s">
        <v>3047</v>
      </c>
      <c r="I2352" s="9" t="s">
        <v>3047</v>
      </c>
      <c r="J2352" s="9">
        <v>436</v>
      </c>
      <c r="K2352" s="14">
        <f>IF($E2352="","",IFERROR(INDEX('01_Cad_Pecas'!$H$2:$H$5000,MATCH($E2352,'01_Cad_Pecas'!$D$2:$D$5000,0)),IFERROR(INDEX('01_Cad_Pecas'!$H$2:$H$5000,MATCH(VALUE($E2352),'01_Cad_Pecas'!$D$2:$D$5000,0)),"")))</f>
        <v>1.1000000000000001</v>
      </c>
      <c r="L2352" s="14">
        <f>IF($E2352="","",IFERROR(INDEX('01_Cad_Pecas'!$I$2:$I$5000,MATCH($E2352,'01_Cad_Pecas'!$D$2:$D$5000,0)),IFERROR(INDEX('01_Cad_Pecas'!$I$2:$I$5000,MATCH(VALUE($E2352),'01_Cad_Pecas'!$D$2:$D$5000,0)),"")))</f>
        <v>9.375E-2</v>
      </c>
      <c r="M2352" s="14">
        <f t="shared" si="288"/>
        <v>41.975000000000001</v>
      </c>
      <c r="N2352" s="14">
        <v>46210</v>
      </c>
      <c r="O2352" s="14">
        <v>436</v>
      </c>
      <c r="P2352" s="14"/>
      <c r="Q2352" s="14"/>
      <c r="R2352" s="14"/>
      <c r="S2352" s="14"/>
      <c r="T2352" s="14">
        <f t="shared" si="293"/>
        <v>1</v>
      </c>
      <c r="U2352" s="14" t="s">
        <v>36</v>
      </c>
      <c r="V2352" s="14"/>
      <c r="W2352" s="14"/>
      <c r="X2352" s="14"/>
      <c r="Y2352" s="14"/>
      <c r="Z2352" s="14"/>
      <c r="AA2352" s="11"/>
      <c r="AB2352" s="14" t="str">
        <f t="shared" si="289"/>
        <v>10211,10212|10 FURADEIRAS</v>
      </c>
      <c r="AC2352" t="str">
        <f t="shared" si="290"/>
        <v>|10211|10212|</v>
      </c>
      <c r="AD2352" t="str">
        <f t="shared" si="291"/>
        <v>10 FURADEIRAS</v>
      </c>
    </row>
    <row r="2353" spans="1:30" ht="24" customHeight="1" x14ac:dyDescent="0.35">
      <c r="A2353" s="35">
        <v>46210</v>
      </c>
      <c r="B2353" s="14" t="s">
        <v>3615</v>
      </c>
      <c r="C2353" s="14"/>
      <c r="D2353" s="14" t="s">
        <v>3047</v>
      </c>
      <c r="E2353" s="14" t="s">
        <v>3538</v>
      </c>
      <c r="F2353" s="14" t="s">
        <v>3291</v>
      </c>
      <c r="G2353" s="14" t="s">
        <v>3047</v>
      </c>
      <c r="H2353" s="14" t="s">
        <v>3047</v>
      </c>
      <c r="I2353" s="9" t="s">
        <v>3047</v>
      </c>
      <c r="J2353" s="9">
        <v>704</v>
      </c>
      <c r="K2353" s="14">
        <f>IF($E2353="","",IFERROR(INDEX('01_Cad_Pecas'!$H$2:$H$5000,MATCH($E2353,'01_Cad_Pecas'!$D$2:$D$5000,0)),IFERROR(INDEX('01_Cad_Pecas'!$H$2:$H$5000,MATCH(VALUE($E2353),'01_Cad_Pecas'!$D$2:$D$5000,0)),"")))</f>
        <v>1.1000000000000001</v>
      </c>
      <c r="L2353" s="14">
        <f>IF($E2353="","",IFERROR(INDEX('01_Cad_Pecas'!$I$2:$I$5000,MATCH($E2353,'01_Cad_Pecas'!$D$2:$D$5000,0)),IFERROR(INDEX('01_Cad_Pecas'!$I$2:$I$5000,MATCH(VALUE($E2353),'01_Cad_Pecas'!$D$2:$D$5000,0)),"")))</f>
        <v>9.375E-2</v>
      </c>
      <c r="M2353" s="14">
        <f t="shared" si="288"/>
        <v>67.099999999999994</v>
      </c>
      <c r="N2353" s="14">
        <v>46210</v>
      </c>
      <c r="O2353" s="14">
        <v>704</v>
      </c>
      <c r="P2353" s="14"/>
      <c r="Q2353" s="14"/>
      <c r="R2353" s="14"/>
      <c r="S2353" s="14"/>
      <c r="T2353" s="14">
        <f t="shared" si="293"/>
        <v>1</v>
      </c>
      <c r="U2353" s="14" t="s">
        <v>36</v>
      </c>
      <c r="V2353" s="14"/>
      <c r="W2353" s="14"/>
      <c r="X2353" s="14"/>
      <c r="Y2353" s="14"/>
      <c r="Z2353" s="14"/>
      <c r="AA2353" s="11"/>
      <c r="AB2353" s="14" t="str">
        <f t="shared" si="289"/>
        <v>10224,10188|10 FURADEIRAS</v>
      </c>
      <c r="AC2353" t="str">
        <f t="shared" si="290"/>
        <v>|10224|10188|</v>
      </c>
      <c r="AD2353" t="str">
        <f t="shared" si="291"/>
        <v>10 FURADEIRAS</v>
      </c>
    </row>
    <row r="2354" spans="1:30" ht="24" customHeight="1" x14ac:dyDescent="0.35">
      <c r="A2354" s="35">
        <v>46210</v>
      </c>
      <c r="B2354" s="14" t="s">
        <v>3615</v>
      </c>
      <c r="C2354" s="14"/>
      <c r="D2354" s="14" t="s">
        <v>3047</v>
      </c>
      <c r="E2354" s="14" t="s">
        <v>3541</v>
      </c>
      <c r="F2354" s="14" t="s">
        <v>3296</v>
      </c>
      <c r="G2354" s="14" t="s">
        <v>3047</v>
      </c>
      <c r="H2354" s="14" t="s">
        <v>3047</v>
      </c>
      <c r="I2354" s="9" t="s">
        <v>3047</v>
      </c>
      <c r="J2354" s="9">
        <v>160</v>
      </c>
      <c r="K2354" s="14">
        <f>IF($E2354="","",IFERROR(INDEX('01_Cad_Pecas'!$H$2:$H$5000,MATCH($E2354,'01_Cad_Pecas'!$D$2:$D$5000,0)),IFERROR(INDEX('01_Cad_Pecas'!$H$2:$H$5000,MATCH(VALUE($E2354),'01_Cad_Pecas'!$D$2:$D$5000,0)),"")))</f>
        <v>1.1000000000000001</v>
      </c>
      <c r="L2354" s="14">
        <f>IF($E2354="","",IFERROR(INDEX('01_Cad_Pecas'!$I$2:$I$5000,MATCH($E2354,'01_Cad_Pecas'!$D$2:$D$5000,0)),IFERROR(INDEX('01_Cad_Pecas'!$I$2:$I$5000,MATCH(VALUE($E2354),'01_Cad_Pecas'!$D$2:$D$5000,0)),"")))</f>
        <v>9.375E-2</v>
      </c>
      <c r="M2354" s="14">
        <f t="shared" si="288"/>
        <v>16.100000000000001</v>
      </c>
      <c r="N2354" s="14">
        <v>46210</v>
      </c>
      <c r="O2354" s="14">
        <v>160</v>
      </c>
      <c r="P2354" s="14"/>
      <c r="Q2354" s="14"/>
      <c r="R2354" s="14"/>
      <c r="S2354" s="14"/>
      <c r="T2354" s="14">
        <f t="shared" si="293"/>
        <v>1</v>
      </c>
      <c r="U2354" s="14" t="s">
        <v>36</v>
      </c>
      <c r="V2354" s="14"/>
      <c r="W2354" s="14"/>
      <c r="X2354" s="14"/>
      <c r="Y2354" s="14"/>
      <c r="Z2354" s="14"/>
      <c r="AA2354" s="11"/>
      <c r="AB2354" s="14" t="str">
        <f t="shared" si="289"/>
        <v>10224,10188|10 FURADEIRAS</v>
      </c>
      <c r="AC2354" t="str">
        <f t="shared" si="290"/>
        <v>|10224|10188|</v>
      </c>
      <c r="AD2354" t="str">
        <f t="shared" si="291"/>
        <v>10 FURADEIRAS</v>
      </c>
    </row>
    <row r="2355" spans="1:30" ht="24" customHeight="1" x14ac:dyDescent="0.35">
      <c r="A2355" s="35">
        <v>46210</v>
      </c>
      <c r="B2355" s="14" t="s">
        <v>3615</v>
      </c>
      <c r="C2355" s="14"/>
      <c r="D2355" s="14" t="s">
        <v>3047</v>
      </c>
      <c r="E2355" s="14" t="s">
        <v>3540</v>
      </c>
      <c r="F2355" s="14" t="s">
        <v>3293</v>
      </c>
      <c r="G2355" s="14" t="s">
        <v>3047</v>
      </c>
      <c r="H2355" s="14" t="s">
        <v>3047</v>
      </c>
      <c r="I2355" s="9" t="s">
        <v>3047</v>
      </c>
      <c r="J2355" s="9">
        <v>320</v>
      </c>
      <c r="K2355" s="14">
        <f>IF($E2355="","",IFERROR(INDEX('01_Cad_Pecas'!$H$2:$H$5000,MATCH($E2355,'01_Cad_Pecas'!$D$2:$D$5000,0)),IFERROR(INDEX('01_Cad_Pecas'!$H$2:$H$5000,MATCH(VALUE($E2355),'01_Cad_Pecas'!$D$2:$D$5000,0)),"")))</f>
        <v>1.1000000000000001</v>
      </c>
      <c r="L2355" s="14">
        <f>IF($E2355="","",IFERROR(INDEX('01_Cad_Pecas'!$I$2:$I$5000,MATCH($E2355,'01_Cad_Pecas'!$D$2:$D$5000,0)),IFERROR(INDEX('01_Cad_Pecas'!$I$2:$I$5000,MATCH(VALUE($E2355),'01_Cad_Pecas'!$D$2:$D$5000,0)),"")))</f>
        <v>9.375E-2</v>
      </c>
      <c r="M2355" s="14">
        <f t="shared" si="288"/>
        <v>31.1</v>
      </c>
      <c r="N2355" s="14">
        <v>46210</v>
      </c>
      <c r="O2355" s="14">
        <v>320</v>
      </c>
      <c r="P2355" s="14"/>
      <c r="Q2355" s="14"/>
      <c r="R2355" s="14"/>
      <c r="S2355" s="14"/>
      <c r="T2355" s="14">
        <f t="shared" si="293"/>
        <v>1</v>
      </c>
      <c r="U2355" s="14" t="s">
        <v>36</v>
      </c>
      <c r="V2355" s="14"/>
      <c r="W2355" s="14"/>
      <c r="X2355" s="14"/>
      <c r="Y2355" s="14"/>
      <c r="Z2355" s="14"/>
      <c r="AA2355" s="11"/>
      <c r="AB2355" s="14" t="str">
        <f t="shared" si="289"/>
        <v>10224,10188|10 FURADEIRAS</v>
      </c>
      <c r="AC2355" t="str">
        <f t="shared" si="290"/>
        <v>|10224|10188|</v>
      </c>
      <c r="AD2355" t="str">
        <f t="shared" si="291"/>
        <v>10 FURADEIRAS</v>
      </c>
    </row>
    <row r="2356" spans="1:30" ht="24" customHeight="1" x14ac:dyDescent="0.35">
      <c r="A2356" s="35">
        <v>46210</v>
      </c>
      <c r="B2356" s="14" t="s">
        <v>3615</v>
      </c>
      <c r="C2356" s="14"/>
      <c r="D2356" s="14" t="s">
        <v>3047</v>
      </c>
      <c r="E2356" s="14" t="s">
        <v>3424</v>
      </c>
      <c r="F2356" s="14" t="s">
        <v>3191</v>
      </c>
      <c r="G2356" s="14" t="s">
        <v>3047</v>
      </c>
      <c r="H2356" s="14" t="s">
        <v>3047</v>
      </c>
      <c r="I2356" s="9" t="s">
        <v>3047</v>
      </c>
      <c r="J2356" s="9">
        <v>1728</v>
      </c>
      <c r="K2356" s="14">
        <f>IF($E2356="","",IFERROR(INDEX('01_Cad_Pecas'!$H$2:$H$5000,MATCH($E2356,'01_Cad_Pecas'!$D$2:$D$5000,0)),IFERROR(INDEX('01_Cad_Pecas'!$H$2:$H$5000,MATCH(VALUE($E2356),'01_Cad_Pecas'!$D$2:$D$5000,0)),"")))</f>
        <v>3</v>
      </c>
      <c r="L2356" s="14">
        <f>IF($E2356="","",IFERROR(INDEX('01_Cad_Pecas'!$I$2:$I$5000,MATCH($E2356,'01_Cad_Pecas'!$D$2:$D$5000,0)),IFERROR(INDEX('01_Cad_Pecas'!$I$2:$I$5000,MATCH(VALUE($E2356),'01_Cad_Pecas'!$D$2:$D$5000,0)),"")))</f>
        <v>6.7799999999999999E-2</v>
      </c>
      <c r="M2356" s="14">
        <f t="shared" si="288"/>
        <v>120.1584</v>
      </c>
      <c r="N2356" s="14">
        <v>46210</v>
      </c>
      <c r="O2356" s="14">
        <v>1728</v>
      </c>
      <c r="P2356" s="14"/>
      <c r="Q2356" s="14"/>
      <c r="R2356" s="14"/>
      <c r="S2356" s="14"/>
      <c r="T2356" s="14">
        <f t="shared" si="293"/>
        <v>1</v>
      </c>
      <c r="U2356" s="14" t="s">
        <v>36</v>
      </c>
      <c r="V2356" s="14"/>
      <c r="W2356" s="14"/>
      <c r="X2356" s="14"/>
      <c r="Y2356" s="14"/>
      <c r="Z2356" s="14"/>
      <c r="AA2356" s="11"/>
      <c r="AB2356" s="14" t="str">
        <f t="shared" si="289"/>
        <v>10224,10188|10 FURADEIRAS</v>
      </c>
      <c r="AC2356" t="str">
        <f t="shared" si="290"/>
        <v>|10224|10188|</v>
      </c>
      <c r="AD2356" t="str">
        <f t="shared" si="291"/>
        <v>10 FURADEIRAS</v>
      </c>
    </row>
    <row r="2357" spans="1:30" ht="24" customHeight="1" x14ac:dyDescent="0.35">
      <c r="A2357" s="35">
        <v>46210</v>
      </c>
      <c r="B2357" s="14" t="s">
        <v>3615</v>
      </c>
      <c r="C2357" s="14"/>
      <c r="D2357" s="14" t="s">
        <v>3047</v>
      </c>
      <c r="E2357" s="14" t="s">
        <v>3539</v>
      </c>
      <c r="F2357" s="14" t="s">
        <v>3294</v>
      </c>
      <c r="G2357" s="14" t="s">
        <v>3047</v>
      </c>
      <c r="H2357" s="14" t="s">
        <v>3047</v>
      </c>
      <c r="I2357" s="9" t="s">
        <v>3047</v>
      </c>
      <c r="J2357" s="9">
        <v>1408</v>
      </c>
      <c r="K2357" s="14">
        <f>IF($E2357="","",IFERROR(INDEX('01_Cad_Pecas'!$H$2:$H$5000,MATCH($E2357,'01_Cad_Pecas'!$D$2:$D$5000,0)),IFERROR(INDEX('01_Cad_Pecas'!$H$2:$H$5000,MATCH(VALUE($E2357),'01_Cad_Pecas'!$D$2:$D$5000,0)),"")))</f>
        <v>1.1000000000000001</v>
      </c>
      <c r="L2357" s="14">
        <f>IF($E2357="","",IFERROR(INDEX('01_Cad_Pecas'!$I$2:$I$5000,MATCH($E2357,'01_Cad_Pecas'!$D$2:$D$5000,0)),IFERROR(INDEX('01_Cad_Pecas'!$I$2:$I$5000,MATCH(VALUE($E2357),'01_Cad_Pecas'!$D$2:$D$5000,0)),"")))</f>
        <v>9.375E-2</v>
      </c>
      <c r="M2357" s="14">
        <f t="shared" si="288"/>
        <v>133.1</v>
      </c>
      <c r="N2357" s="14">
        <v>46210</v>
      </c>
      <c r="O2357" s="14">
        <v>1408</v>
      </c>
      <c r="P2357" s="14"/>
      <c r="Q2357" s="14"/>
      <c r="R2357" s="14"/>
      <c r="S2357" s="14"/>
      <c r="T2357" s="14">
        <f t="shared" si="293"/>
        <v>1</v>
      </c>
      <c r="U2357" s="14" t="s">
        <v>36</v>
      </c>
      <c r="V2357" s="14"/>
      <c r="W2357" s="14"/>
      <c r="X2357" s="14"/>
      <c r="Y2357" s="14"/>
      <c r="Z2357" s="14"/>
      <c r="AA2357" s="11"/>
      <c r="AB2357" s="14" t="str">
        <f t="shared" si="289"/>
        <v>10224,10188|10 FURADEIRAS</v>
      </c>
      <c r="AC2357" t="str">
        <f t="shared" si="290"/>
        <v>|10224|10188|</v>
      </c>
      <c r="AD2357" t="str">
        <f t="shared" si="291"/>
        <v>10 FURADEIRAS</v>
      </c>
    </row>
    <row r="2358" spans="1:30" ht="24" customHeight="1" x14ac:dyDescent="0.35">
      <c r="A2358" s="35">
        <v>46203</v>
      </c>
      <c r="B2358" s="14" t="s">
        <v>3620</v>
      </c>
      <c r="C2358" s="14"/>
      <c r="D2358" s="14" t="s">
        <v>3047</v>
      </c>
      <c r="E2358" s="14" t="s">
        <v>3625</v>
      </c>
      <c r="F2358" s="14" t="s">
        <v>3271</v>
      </c>
      <c r="G2358" s="14" t="s">
        <v>3047</v>
      </c>
      <c r="H2358" s="14" t="s">
        <v>3047</v>
      </c>
      <c r="I2358" s="9" t="s">
        <v>3047</v>
      </c>
      <c r="J2358" s="9">
        <v>18</v>
      </c>
      <c r="K2358" s="14">
        <f>IF($E2358="","",IFERROR(INDEX('01_Cad_Pecas'!$H$2:$H$5000,MATCH($E2358,'01_Cad_Pecas'!$D$2:$D$5000,0)),IFERROR(INDEX('01_Cad_Pecas'!$H$2:$H$5000,MATCH(VALUE($E2358),'01_Cad_Pecas'!$D$2:$D$5000,0)),"")))</f>
        <v>1.1000000000000001</v>
      </c>
      <c r="L2358" s="14">
        <f>IF($E2358="","",IFERROR(INDEX('01_Cad_Pecas'!$I$2:$I$5000,MATCH($E2358,'01_Cad_Pecas'!$D$2:$D$5000,0)),IFERROR(INDEX('01_Cad_Pecas'!$I$2:$I$5000,MATCH(VALUE($E2358),'01_Cad_Pecas'!$D$2:$D$5000,0)),"")))</f>
        <v>9.375E-2</v>
      </c>
      <c r="M2358" s="14">
        <f t="shared" si="288"/>
        <v>2.7875000000000001</v>
      </c>
      <c r="N2358" s="14">
        <v>46210</v>
      </c>
      <c r="O2358" s="14">
        <v>18</v>
      </c>
      <c r="P2358" s="14"/>
      <c r="Q2358" s="14"/>
      <c r="R2358" s="14"/>
      <c r="S2358" s="14"/>
      <c r="T2358" s="14">
        <f t="shared" si="293"/>
        <v>1</v>
      </c>
      <c r="U2358" s="14" t="s">
        <v>36</v>
      </c>
      <c r="V2358" s="14"/>
      <c r="W2358" s="14"/>
      <c r="X2358" s="14"/>
      <c r="Y2358" s="14"/>
      <c r="Z2358" s="14"/>
      <c r="AA2358" s="11"/>
      <c r="AB2358" s="14" t="str">
        <f t="shared" si="289"/>
        <v>10186,10189,10190,10191,10192,10187|10 FURADEIRAS</v>
      </c>
      <c r="AC2358" t="str">
        <f t="shared" si="290"/>
        <v>|10186|10189|10190|10191|10192|10187|</v>
      </c>
      <c r="AD2358" t="str">
        <f t="shared" si="291"/>
        <v>10 FURADEIRAS</v>
      </c>
    </row>
    <row r="2359" spans="1:30" ht="24" customHeight="1" x14ac:dyDescent="0.35">
      <c r="A2359" s="35">
        <v>46203</v>
      </c>
      <c r="B2359" s="14" t="s">
        <v>3620</v>
      </c>
      <c r="C2359" s="14"/>
      <c r="D2359" s="14" t="s">
        <v>3047</v>
      </c>
      <c r="E2359" s="14" t="s">
        <v>3626</v>
      </c>
      <c r="F2359" s="14" t="s">
        <v>3627</v>
      </c>
      <c r="G2359" s="14" t="s">
        <v>3047</v>
      </c>
      <c r="H2359" s="14" t="s">
        <v>3047</v>
      </c>
      <c r="I2359" s="9" t="s">
        <v>3047</v>
      </c>
      <c r="J2359" s="9">
        <v>102</v>
      </c>
      <c r="K2359" s="14">
        <f>IF($E2359="","",IFERROR(INDEX('01_Cad_Pecas'!$H$2:$H$5000,MATCH($E2359,'01_Cad_Pecas'!$D$2:$D$5000,0)),IFERROR(INDEX('01_Cad_Pecas'!$H$2:$H$5000,MATCH(VALUE($E2359),'01_Cad_Pecas'!$D$2:$D$5000,0)),"")))</f>
        <v>1.1000000000000001</v>
      </c>
      <c r="L2359" s="14">
        <f>IF($E2359="","",IFERROR(INDEX('01_Cad_Pecas'!$I$2:$I$5000,MATCH($E2359,'01_Cad_Pecas'!$D$2:$D$5000,0)),IFERROR(INDEX('01_Cad_Pecas'!$I$2:$I$5000,MATCH(VALUE($E2359),'01_Cad_Pecas'!$D$2:$D$5000,0)),"")))</f>
        <v>9.375E-2</v>
      </c>
      <c r="M2359" s="14">
        <f t="shared" si="288"/>
        <v>10.6625</v>
      </c>
      <c r="N2359" s="14">
        <v>46210</v>
      </c>
      <c r="O2359" s="14">
        <v>102</v>
      </c>
      <c r="P2359" s="14"/>
      <c r="Q2359" s="14"/>
      <c r="R2359" s="14"/>
      <c r="S2359" s="14"/>
      <c r="T2359" s="14">
        <f t="shared" si="293"/>
        <v>1</v>
      </c>
      <c r="U2359" s="14" t="s">
        <v>36</v>
      </c>
      <c r="V2359" s="14"/>
      <c r="W2359" s="14"/>
      <c r="X2359" s="14"/>
      <c r="Y2359" s="14"/>
      <c r="Z2359" s="14"/>
      <c r="AA2359" s="11"/>
      <c r="AB2359" s="14" t="str">
        <f t="shared" si="289"/>
        <v>10186,10189,10190,10191,10192,10187|10 FURADEIRAS</v>
      </c>
      <c r="AC2359" t="str">
        <f t="shared" si="290"/>
        <v>|10186|10189|10190|10191|10192|10187|</v>
      </c>
      <c r="AD2359" t="str">
        <f t="shared" si="291"/>
        <v>10 FURADEIRAS</v>
      </c>
    </row>
    <row r="2360" spans="1:30" ht="24" customHeight="1" x14ac:dyDescent="0.35">
      <c r="A2360" s="35">
        <v>46203</v>
      </c>
      <c r="B2360" s="14" t="s">
        <v>3620</v>
      </c>
      <c r="C2360" s="14"/>
      <c r="D2360" s="14" t="s">
        <v>3047</v>
      </c>
      <c r="E2360" s="14" t="s">
        <v>3628</v>
      </c>
      <c r="F2360" s="14" t="s">
        <v>3629</v>
      </c>
      <c r="G2360" s="14" t="s">
        <v>3047</v>
      </c>
      <c r="H2360" s="14" t="s">
        <v>3047</v>
      </c>
      <c r="I2360" s="9" t="s">
        <v>3047</v>
      </c>
      <c r="J2360" s="9">
        <v>102</v>
      </c>
      <c r="K2360" s="14">
        <f>IF($E2360="","",IFERROR(INDEX('01_Cad_Pecas'!$H$2:$H$5000,MATCH($E2360,'01_Cad_Pecas'!$D$2:$D$5000,0)),IFERROR(INDEX('01_Cad_Pecas'!$H$2:$H$5000,MATCH(VALUE($E2360),'01_Cad_Pecas'!$D$2:$D$5000,0)),"")))</f>
        <v>1.1000000000000001</v>
      </c>
      <c r="L2360" s="14">
        <f>IF($E2360="","",IFERROR(INDEX('01_Cad_Pecas'!$I$2:$I$5000,MATCH($E2360,'01_Cad_Pecas'!$D$2:$D$5000,0)),IFERROR(INDEX('01_Cad_Pecas'!$I$2:$I$5000,MATCH(VALUE($E2360),'01_Cad_Pecas'!$D$2:$D$5000,0)),"")))</f>
        <v>9.375E-2</v>
      </c>
      <c r="M2360" s="14">
        <f t="shared" si="288"/>
        <v>10.6625</v>
      </c>
      <c r="N2360" s="14">
        <v>46210</v>
      </c>
      <c r="O2360" s="14">
        <v>102</v>
      </c>
      <c r="P2360" s="14"/>
      <c r="Q2360" s="14"/>
      <c r="R2360" s="14"/>
      <c r="S2360" s="14"/>
      <c r="T2360" s="14">
        <f t="shared" si="293"/>
        <v>1</v>
      </c>
      <c r="U2360" s="14" t="s">
        <v>36</v>
      </c>
      <c r="V2360" s="14"/>
      <c r="W2360" s="14"/>
      <c r="X2360" s="14"/>
      <c r="Y2360" s="14"/>
      <c r="Z2360" s="14"/>
      <c r="AA2360" s="11"/>
      <c r="AB2360" s="14" t="str">
        <f t="shared" si="289"/>
        <v>10186,10189,10190,10191,10192,10187|10 FURADEIRAS</v>
      </c>
      <c r="AC2360" t="str">
        <f t="shared" si="290"/>
        <v>|10186|10189|10190|10191|10192|10187|</v>
      </c>
      <c r="AD2360" t="str">
        <f t="shared" si="291"/>
        <v>10 FURADEIRAS</v>
      </c>
    </row>
    <row r="2361" spans="1:30" ht="24" customHeight="1" x14ac:dyDescent="0.35">
      <c r="A2361" s="35">
        <v>46209</v>
      </c>
      <c r="B2361" s="14" t="s">
        <v>3610</v>
      </c>
      <c r="C2361" s="14"/>
      <c r="D2361" s="14" t="s">
        <v>3047</v>
      </c>
      <c r="E2361" s="14" t="s">
        <v>3557</v>
      </c>
      <c r="F2361" s="14" t="s">
        <v>3558</v>
      </c>
      <c r="G2361" s="14" t="s">
        <v>3047</v>
      </c>
      <c r="H2361" s="14" t="s">
        <v>3047</v>
      </c>
      <c r="I2361" s="9" t="s">
        <v>3047</v>
      </c>
      <c r="J2361" s="9">
        <v>25</v>
      </c>
      <c r="K2361" s="14">
        <f>IF($E2361="","",IFERROR(INDEX('01_Cad_Pecas'!$H$2:$H$5000,MATCH($E2361,'01_Cad_Pecas'!$D$2:$D$5000,0)),IFERROR(INDEX('01_Cad_Pecas'!$H$2:$H$5000,MATCH(VALUE($E2361),'01_Cad_Pecas'!$D$2:$D$5000,0)),"")))</f>
        <v>1.1000000000000001</v>
      </c>
      <c r="L2361" s="14">
        <f>IF($E2361="","",IFERROR(INDEX('01_Cad_Pecas'!$I$2:$I$5000,MATCH($E2361,'01_Cad_Pecas'!$D$2:$D$5000,0)),IFERROR(INDEX('01_Cad_Pecas'!$I$2:$I$5000,MATCH(VALUE($E2361),'01_Cad_Pecas'!$D$2:$D$5000,0)),"")))</f>
        <v>9.375E-2</v>
      </c>
      <c r="M2361" s="14">
        <f t="shared" si="288"/>
        <v>3.4437500000000001</v>
      </c>
      <c r="N2361" s="14">
        <v>46210</v>
      </c>
      <c r="O2361" s="14">
        <v>25</v>
      </c>
      <c r="P2361" s="14"/>
      <c r="Q2361" s="14"/>
      <c r="R2361" s="14"/>
      <c r="S2361" s="14"/>
      <c r="T2361" s="14">
        <f t="shared" si="293"/>
        <v>1</v>
      </c>
      <c r="U2361" s="14" t="s">
        <v>36</v>
      </c>
      <c r="V2361" s="14"/>
      <c r="W2361" s="14"/>
      <c r="X2361" s="14"/>
      <c r="Y2361" s="14"/>
      <c r="Z2361" s="14"/>
      <c r="AA2361" s="11"/>
      <c r="AB2361" s="14" t="str">
        <f t="shared" si="289"/>
        <v>10211,10212|10 FURADEIRAS</v>
      </c>
      <c r="AC2361" t="str">
        <f t="shared" si="290"/>
        <v>|10211|10212|</v>
      </c>
      <c r="AD2361" t="str">
        <f t="shared" si="291"/>
        <v>10 FURADEIRAS</v>
      </c>
    </row>
    <row r="2362" spans="1:30" ht="24" customHeight="1" x14ac:dyDescent="0.35">
      <c r="A2362" s="35">
        <v>46209</v>
      </c>
      <c r="B2362" s="14" t="s">
        <v>3610</v>
      </c>
      <c r="C2362" s="14"/>
      <c r="D2362" s="14" t="s">
        <v>3047</v>
      </c>
      <c r="E2362" s="14" t="s">
        <v>3543</v>
      </c>
      <c r="F2362" s="14" t="s">
        <v>3270</v>
      </c>
      <c r="G2362" s="14" t="s">
        <v>3047</v>
      </c>
      <c r="H2362" s="14" t="s">
        <v>3047</v>
      </c>
      <c r="I2362" s="9" t="s">
        <v>3047</v>
      </c>
      <c r="J2362" s="9">
        <v>50</v>
      </c>
      <c r="K2362" s="14">
        <f>IF($E2362="","",IFERROR(INDEX('01_Cad_Pecas'!$H$2:$H$5000,MATCH($E2362,'01_Cad_Pecas'!$D$2:$D$5000,0)),IFERROR(INDEX('01_Cad_Pecas'!$H$2:$H$5000,MATCH(VALUE($E2362),'01_Cad_Pecas'!$D$2:$D$5000,0)),"")))</f>
        <v>1.1000000000000001</v>
      </c>
      <c r="L2362" s="14">
        <f>IF($E2362="","",IFERROR(INDEX('01_Cad_Pecas'!$I$2:$I$5000,MATCH($E2362,'01_Cad_Pecas'!$D$2:$D$5000,0)),IFERROR(INDEX('01_Cad_Pecas'!$I$2:$I$5000,MATCH(VALUE($E2362),'01_Cad_Pecas'!$D$2:$D$5000,0)),"")))</f>
        <v>9.375E-2</v>
      </c>
      <c r="M2362" s="14">
        <f t="shared" si="288"/>
        <v>5.7874999999999996</v>
      </c>
      <c r="N2362" s="14">
        <v>46210</v>
      </c>
      <c r="O2362" s="14">
        <v>50</v>
      </c>
      <c r="P2362" s="14"/>
      <c r="Q2362" s="14"/>
      <c r="R2362" s="14"/>
      <c r="S2362" s="14"/>
      <c r="T2362" s="14">
        <f t="shared" si="293"/>
        <v>1</v>
      </c>
      <c r="U2362" s="14" t="s">
        <v>36</v>
      </c>
      <c r="V2362" s="14"/>
      <c r="W2362" s="14"/>
      <c r="X2362" s="14"/>
      <c r="Y2362" s="14"/>
      <c r="Z2362" s="14"/>
      <c r="AA2362" s="11"/>
      <c r="AB2362" s="14" t="str">
        <f t="shared" si="289"/>
        <v>10211,10212|10 FURADEIRAS</v>
      </c>
      <c r="AC2362" t="str">
        <f t="shared" si="290"/>
        <v>|10211|10212|</v>
      </c>
      <c r="AD2362" t="str">
        <f t="shared" si="291"/>
        <v>10 FURADEIRAS</v>
      </c>
    </row>
    <row r="2363" spans="1:30" ht="24" customHeight="1" x14ac:dyDescent="0.35">
      <c r="A2363" s="35">
        <v>46209</v>
      </c>
      <c r="B2363" s="14" t="s">
        <v>3610</v>
      </c>
      <c r="C2363" s="14"/>
      <c r="D2363" s="14" t="s">
        <v>3047</v>
      </c>
      <c r="E2363" s="14" t="s">
        <v>3544</v>
      </c>
      <c r="F2363" s="14" t="s">
        <v>778</v>
      </c>
      <c r="G2363" s="14" t="s">
        <v>3047</v>
      </c>
      <c r="H2363" s="14" t="s">
        <v>3047</v>
      </c>
      <c r="I2363" s="9" t="s">
        <v>3047</v>
      </c>
      <c r="J2363" s="9">
        <v>45</v>
      </c>
      <c r="K2363" s="14">
        <f>IF($E2363="","",IFERROR(INDEX('01_Cad_Pecas'!$H$2:$H$5000,MATCH($E2363,'01_Cad_Pecas'!$D$2:$D$5000,0)),IFERROR(INDEX('01_Cad_Pecas'!$H$2:$H$5000,MATCH(VALUE($E2363),'01_Cad_Pecas'!$D$2:$D$5000,0)),"")))</f>
        <v>1.1000000000000001</v>
      </c>
      <c r="L2363" s="14">
        <f>IF($E2363="","",IFERROR(INDEX('01_Cad_Pecas'!$I$2:$I$5000,MATCH($E2363,'01_Cad_Pecas'!$D$2:$D$5000,0)),IFERROR(INDEX('01_Cad_Pecas'!$I$2:$I$5000,MATCH(VALUE($E2363),'01_Cad_Pecas'!$D$2:$D$5000,0)),"")))</f>
        <v>9.375E-2</v>
      </c>
      <c r="M2363" s="14">
        <f t="shared" si="288"/>
        <v>5.3187499999999996</v>
      </c>
      <c r="N2363" s="14">
        <v>46210</v>
      </c>
      <c r="O2363" s="14">
        <v>45</v>
      </c>
      <c r="P2363" s="14"/>
      <c r="Q2363" s="14"/>
      <c r="R2363" s="14"/>
      <c r="S2363" s="14"/>
      <c r="T2363" s="14">
        <f t="shared" si="293"/>
        <v>1</v>
      </c>
      <c r="U2363" s="14" t="s">
        <v>36</v>
      </c>
      <c r="V2363" s="14"/>
      <c r="W2363" s="14"/>
      <c r="X2363" s="14"/>
      <c r="Y2363" s="14"/>
      <c r="Z2363" s="14"/>
      <c r="AA2363" s="11"/>
      <c r="AB2363" s="14" t="str">
        <f t="shared" si="289"/>
        <v>10211,10212|10 FURADEIRAS</v>
      </c>
      <c r="AC2363" t="str">
        <f t="shared" si="290"/>
        <v>|10211|10212|</v>
      </c>
      <c r="AD2363" t="str">
        <f t="shared" si="291"/>
        <v>10 FURADEIRAS</v>
      </c>
    </row>
    <row r="2364" spans="1:30" ht="24" customHeight="1" x14ac:dyDescent="0.35">
      <c r="A2364" s="35">
        <v>46209</v>
      </c>
      <c r="B2364" s="14" t="s">
        <v>3610</v>
      </c>
      <c r="C2364" s="14"/>
      <c r="D2364" s="14" t="s">
        <v>3047</v>
      </c>
      <c r="E2364" s="14" t="s">
        <v>3560</v>
      </c>
      <c r="F2364" s="14" t="s">
        <v>3274</v>
      </c>
      <c r="G2364" s="14" t="s">
        <v>3047</v>
      </c>
      <c r="H2364" s="14" t="s">
        <v>3047</v>
      </c>
      <c r="I2364" s="9" t="s">
        <v>3047</v>
      </c>
      <c r="J2364" s="9">
        <v>40</v>
      </c>
      <c r="K2364" s="14">
        <f>IF($E2364="","",IFERROR(INDEX('01_Cad_Pecas'!$H$2:$H$5000,MATCH($E2364,'01_Cad_Pecas'!$D$2:$D$5000,0)),IFERROR(INDEX('01_Cad_Pecas'!$H$2:$H$5000,MATCH(VALUE($E2364),'01_Cad_Pecas'!$D$2:$D$5000,0)),"")))</f>
        <v>1.1000000000000001</v>
      </c>
      <c r="L2364" s="14">
        <f>IF($E2364="","",IFERROR(INDEX('01_Cad_Pecas'!$I$2:$I$5000,MATCH($E2364,'01_Cad_Pecas'!$D$2:$D$5000,0)),IFERROR(INDEX('01_Cad_Pecas'!$I$2:$I$5000,MATCH(VALUE($E2364),'01_Cad_Pecas'!$D$2:$D$5000,0)),"")))</f>
        <v>9.375E-2</v>
      </c>
      <c r="M2364" s="14">
        <f t="shared" si="288"/>
        <v>4.8499999999999996</v>
      </c>
      <c r="N2364" s="14">
        <v>46210</v>
      </c>
      <c r="O2364" s="14">
        <v>40</v>
      </c>
      <c r="P2364" s="14"/>
      <c r="Q2364" s="14"/>
      <c r="R2364" s="14"/>
      <c r="S2364" s="14"/>
      <c r="T2364" s="14">
        <f t="shared" si="293"/>
        <v>1</v>
      </c>
      <c r="U2364" s="14" t="s">
        <v>36</v>
      </c>
      <c r="V2364" s="14"/>
      <c r="W2364" s="14"/>
      <c r="X2364" s="14"/>
      <c r="Y2364" s="14"/>
      <c r="Z2364" s="14"/>
      <c r="AA2364" s="11"/>
      <c r="AB2364" s="14" t="str">
        <f t="shared" si="289"/>
        <v>10211,10212|10 FURADEIRAS</v>
      </c>
      <c r="AC2364" t="str">
        <f t="shared" si="290"/>
        <v>|10211|10212|</v>
      </c>
      <c r="AD2364" t="str">
        <f t="shared" si="291"/>
        <v>10 FURADEIRAS</v>
      </c>
    </row>
    <row r="2365" spans="1:30" ht="24" customHeight="1" x14ac:dyDescent="0.35">
      <c r="A2365" s="35">
        <v>46209</v>
      </c>
      <c r="B2365" s="14" t="s">
        <v>3610</v>
      </c>
      <c r="C2365" s="14"/>
      <c r="D2365" s="14" t="s">
        <v>3047</v>
      </c>
      <c r="E2365" s="14" t="s">
        <v>3630</v>
      </c>
      <c r="F2365" s="14" t="s">
        <v>3631</v>
      </c>
      <c r="G2365" s="14" t="s">
        <v>3047</v>
      </c>
      <c r="H2365" s="14" t="s">
        <v>3047</v>
      </c>
      <c r="I2365" s="9" t="s">
        <v>3047</v>
      </c>
      <c r="J2365" s="9">
        <v>40</v>
      </c>
      <c r="K2365" s="14">
        <f>IF($E2365="","",IFERROR(INDEX('01_Cad_Pecas'!$H$2:$H$5000,MATCH($E2365,'01_Cad_Pecas'!$D$2:$D$5000,0)),IFERROR(INDEX('01_Cad_Pecas'!$H$2:$H$5000,MATCH(VALUE($E2365),'01_Cad_Pecas'!$D$2:$D$5000,0)),"")))</f>
        <v>1.1000000000000001</v>
      </c>
      <c r="L2365" s="14">
        <f>IF($E2365="","",IFERROR(INDEX('01_Cad_Pecas'!$I$2:$I$5000,MATCH($E2365,'01_Cad_Pecas'!$D$2:$D$5000,0)),IFERROR(INDEX('01_Cad_Pecas'!$I$2:$I$5000,MATCH(VALUE($E2365),'01_Cad_Pecas'!$D$2:$D$5000,0)),"")))</f>
        <v>9.375E-2</v>
      </c>
      <c r="M2365" s="14">
        <f t="shared" si="288"/>
        <v>4.8499999999999996</v>
      </c>
      <c r="N2365" s="14">
        <v>46210</v>
      </c>
      <c r="O2365" s="14">
        <v>40</v>
      </c>
      <c r="P2365" s="14"/>
      <c r="Q2365" s="14"/>
      <c r="R2365" s="14"/>
      <c r="S2365" s="14"/>
      <c r="T2365" s="14">
        <f t="shared" si="293"/>
        <v>1</v>
      </c>
      <c r="U2365" s="14" t="s">
        <v>36</v>
      </c>
      <c r="V2365" s="14"/>
      <c r="W2365" s="14"/>
      <c r="X2365" s="14"/>
      <c r="Y2365" s="14"/>
      <c r="Z2365" s="14"/>
      <c r="AA2365" s="11"/>
      <c r="AB2365" s="14" t="str">
        <f t="shared" si="289"/>
        <v>10211,10212|10 FURADEIRAS</v>
      </c>
      <c r="AC2365" t="str">
        <f t="shared" si="290"/>
        <v>|10211|10212|</v>
      </c>
      <c r="AD2365" t="str">
        <f t="shared" si="291"/>
        <v>10 FURADEIRAS</v>
      </c>
    </row>
    <row r="2366" spans="1:30" ht="24" customHeight="1" x14ac:dyDescent="0.35">
      <c r="A2366" s="35">
        <v>46209</v>
      </c>
      <c r="B2366" s="14" t="s">
        <v>3610</v>
      </c>
      <c r="C2366" s="14"/>
      <c r="D2366" s="14" t="s">
        <v>3047</v>
      </c>
      <c r="E2366" s="14" t="s">
        <v>3458</v>
      </c>
      <c r="F2366" s="14" t="s">
        <v>1619</v>
      </c>
      <c r="G2366" s="14" t="s">
        <v>3047</v>
      </c>
      <c r="H2366" s="14" t="s">
        <v>3047</v>
      </c>
      <c r="I2366" s="9" t="s">
        <v>3047</v>
      </c>
      <c r="J2366" s="9">
        <v>50</v>
      </c>
      <c r="K2366" s="14">
        <f>IF($E2366="","",IFERROR(INDEX('01_Cad_Pecas'!$H$2:$H$5000,MATCH($E2366,'01_Cad_Pecas'!$D$2:$D$5000,0)),IFERROR(INDEX('01_Cad_Pecas'!$H$2:$H$5000,MATCH(VALUE($E2366),'01_Cad_Pecas'!$D$2:$D$5000,0)),"")))</f>
        <v>3</v>
      </c>
      <c r="L2366" s="14">
        <f>IF($E2366="","",IFERROR(INDEX('01_Cad_Pecas'!$I$2:$I$5000,MATCH($E2366,'01_Cad_Pecas'!$D$2:$D$5000,0)),IFERROR(INDEX('01_Cad_Pecas'!$I$2:$I$5000,MATCH(VALUE($E2366),'01_Cad_Pecas'!$D$2:$D$5000,0)),"")))</f>
        <v>6.7799999999999999E-2</v>
      </c>
      <c r="M2366" s="14">
        <f t="shared" si="288"/>
        <v>6.3900000000000006</v>
      </c>
      <c r="N2366" s="14">
        <v>46210</v>
      </c>
      <c r="O2366" s="14">
        <v>50</v>
      </c>
      <c r="P2366" s="14"/>
      <c r="Q2366" s="14"/>
      <c r="R2366" s="14"/>
      <c r="S2366" s="14"/>
      <c r="T2366" s="14">
        <f t="shared" si="293"/>
        <v>1</v>
      </c>
      <c r="U2366" s="14" t="s">
        <v>36</v>
      </c>
      <c r="V2366" s="14"/>
      <c r="W2366" s="14"/>
      <c r="X2366" s="14"/>
      <c r="Y2366" s="14"/>
      <c r="Z2366" s="14"/>
      <c r="AA2366" s="11"/>
      <c r="AB2366" s="14" t="str">
        <f t="shared" si="289"/>
        <v>10211,10212|10 FURADEIRAS</v>
      </c>
      <c r="AC2366" t="str">
        <f t="shared" si="290"/>
        <v>|10211|10212|</v>
      </c>
      <c r="AD2366" t="str">
        <f t="shared" si="291"/>
        <v>10 FURADEIRAS</v>
      </c>
    </row>
    <row r="2367" spans="1:30" ht="24" customHeight="1" x14ac:dyDescent="0.35">
      <c r="A2367" s="35">
        <v>46209</v>
      </c>
      <c r="B2367" s="14" t="s">
        <v>3610</v>
      </c>
      <c r="C2367" s="14"/>
      <c r="D2367" s="14" t="s">
        <v>3047</v>
      </c>
      <c r="E2367" s="14" t="s">
        <v>3459</v>
      </c>
      <c r="F2367" s="14" t="s">
        <v>3460</v>
      </c>
      <c r="G2367" s="14" t="s">
        <v>3047</v>
      </c>
      <c r="H2367" s="14" t="s">
        <v>3047</v>
      </c>
      <c r="I2367" s="9" t="s">
        <v>3047</v>
      </c>
      <c r="J2367" s="9">
        <v>50</v>
      </c>
      <c r="K2367" s="14">
        <f>IF($E2367="","",IFERROR(INDEX('01_Cad_Pecas'!$H$2:$H$5000,MATCH($E2367,'01_Cad_Pecas'!$D$2:$D$5000,0)),IFERROR(INDEX('01_Cad_Pecas'!$H$2:$H$5000,MATCH(VALUE($E2367),'01_Cad_Pecas'!$D$2:$D$5000,0)),"")))</f>
        <v>3</v>
      </c>
      <c r="L2367" s="14">
        <f>IF($E2367="","",IFERROR(INDEX('01_Cad_Pecas'!$I$2:$I$5000,MATCH($E2367,'01_Cad_Pecas'!$D$2:$D$5000,0)),IFERROR(INDEX('01_Cad_Pecas'!$I$2:$I$5000,MATCH(VALUE($E2367),'01_Cad_Pecas'!$D$2:$D$5000,0)),"")))</f>
        <v>6.7799999999999999E-2</v>
      </c>
      <c r="M2367" s="14">
        <f t="shared" si="288"/>
        <v>6.3900000000000006</v>
      </c>
      <c r="N2367" s="14">
        <v>46210</v>
      </c>
      <c r="O2367" s="14">
        <v>50</v>
      </c>
      <c r="P2367" s="14"/>
      <c r="Q2367" s="14"/>
      <c r="R2367" s="14"/>
      <c r="S2367" s="14"/>
      <c r="T2367" s="14">
        <f t="shared" si="293"/>
        <v>1</v>
      </c>
      <c r="U2367" s="14" t="s">
        <v>36</v>
      </c>
      <c r="V2367" s="14"/>
      <c r="W2367" s="14"/>
      <c r="X2367" s="14"/>
      <c r="Y2367" s="14"/>
      <c r="Z2367" s="14"/>
      <c r="AA2367" s="11"/>
      <c r="AB2367" s="14" t="str">
        <f t="shared" si="289"/>
        <v>10211,10212|10 FURADEIRAS</v>
      </c>
      <c r="AC2367" t="str">
        <f t="shared" si="290"/>
        <v>|10211|10212|</v>
      </c>
      <c r="AD2367" t="str">
        <f t="shared" si="291"/>
        <v>10 FURADEIRAS</v>
      </c>
    </row>
    <row r="2368" spans="1:30" ht="24" customHeight="1" x14ac:dyDescent="0.35">
      <c r="A2368" s="35">
        <v>46209</v>
      </c>
      <c r="B2368" s="14" t="s">
        <v>3610</v>
      </c>
      <c r="C2368" s="14"/>
      <c r="D2368" s="14" t="s">
        <v>3047</v>
      </c>
      <c r="E2368" s="14" t="s">
        <v>3461</v>
      </c>
      <c r="F2368" s="14" t="s">
        <v>3462</v>
      </c>
      <c r="G2368" s="14" t="s">
        <v>3047</v>
      </c>
      <c r="H2368" s="14" t="s">
        <v>3047</v>
      </c>
      <c r="I2368" s="9" t="s">
        <v>3047</v>
      </c>
      <c r="J2368" s="9">
        <v>50</v>
      </c>
      <c r="K2368" s="14">
        <f>IF($E2368="","",IFERROR(INDEX('01_Cad_Pecas'!$H$2:$H$5000,MATCH($E2368,'01_Cad_Pecas'!$D$2:$D$5000,0)),IFERROR(INDEX('01_Cad_Pecas'!$H$2:$H$5000,MATCH(VALUE($E2368),'01_Cad_Pecas'!$D$2:$D$5000,0)),"")))</f>
        <v>3</v>
      </c>
      <c r="L2368" s="14">
        <f>IF($E2368="","",IFERROR(INDEX('01_Cad_Pecas'!$I$2:$I$5000,MATCH($E2368,'01_Cad_Pecas'!$D$2:$D$5000,0)),IFERROR(INDEX('01_Cad_Pecas'!$I$2:$I$5000,MATCH(VALUE($E2368),'01_Cad_Pecas'!$D$2:$D$5000,0)),"")))</f>
        <v>6.7799999999999999E-2</v>
      </c>
      <c r="M2368" s="14">
        <f t="shared" si="288"/>
        <v>6.3900000000000006</v>
      </c>
      <c r="N2368" s="14">
        <v>46210</v>
      </c>
      <c r="O2368" s="14">
        <v>50</v>
      </c>
      <c r="P2368" s="14"/>
      <c r="Q2368" s="14"/>
      <c r="R2368" s="14"/>
      <c r="S2368" s="14"/>
      <c r="T2368" s="14">
        <f t="shared" si="293"/>
        <v>1</v>
      </c>
      <c r="U2368" s="14" t="s">
        <v>36</v>
      </c>
      <c r="V2368" s="14"/>
      <c r="W2368" s="14"/>
      <c r="X2368" s="14"/>
      <c r="Y2368" s="14"/>
      <c r="Z2368" s="14"/>
      <c r="AA2368" s="11"/>
      <c r="AB2368" s="14" t="str">
        <f t="shared" si="289"/>
        <v>10211,10212|10 FURADEIRAS</v>
      </c>
      <c r="AC2368" t="str">
        <f t="shared" si="290"/>
        <v>|10211|10212|</v>
      </c>
      <c r="AD2368" t="str">
        <f t="shared" si="291"/>
        <v>10 FURADEIRAS</v>
      </c>
    </row>
    <row r="2369" spans="1:30" ht="24" customHeight="1" x14ac:dyDescent="0.35">
      <c r="A2369" s="35">
        <v>46209</v>
      </c>
      <c r="B2369" s="14" t="s">
        <v>3610</v>
      </c>
      <c r="C2369" s="14"/>
      <c r="D2369" s="14" t="s">
        <v>3047</v>
      </c>
      <c r="E2369" s="14" t="s">
        <v>3463</v>
      </c>
      <c r="F2369" s="14" t="s">
        <v>3464</v>
      </c>
      <c r="G2369" s="14" t="s">
        <v>3047</v>
      </c>
      <c r="H2369" s="14" t="s">
        <v>3047</v>
      </c>
      <c r="I2369" s="9" t="s">
        <v>3047</v>
      </c>
      <c r="J2369" s="9">
        <v>50</v>
      </c>
      <c r="K2369" s="14">
        <f>IF($E2369="","",IFERROR(INDEX('01_Cad_Pecas'!$H$2:$H$5000,MATCH($E2369,'01_Cad_Pecas'!$D$2:$D$5000,0)),IFERROR(INDEX('01_Cad_Pecas'!$H$2:$H$5000,MATCH(VALUE($E2369),'01_Cad_Pecas'!$D$2:$D$5000,0)),"")))</f>
        <v>3</v>
      </c>
      <c r="L2369" s="14">
        <f>IF($E2369="","",IFERROR(INDEX('01_Cad_Pecas'!$I$2:$I$5000,MATCH($E2369,'01_Cad_Pecas'!$D$2:$D$5000,0)),IFERROR(INDEX('01_Cad_Pecas'!$I$2:$I$5000,MATCH(VALUE($E2369),'01_Cad_Pecas'!$D$2:$D$5000,0)),"")))</f>
        <v>6.7799999999999999E-2</v>
      </c>
      <c r="M2369" s="14">
        <f t="shared" si="288"/>
        <v>6.3900000000000006</v>
      </c>
      <c r="N2369" s="14">
        <v>46210</v>
      </c>
      <c r="O2369" s="14">
        <v>50</v>
      </c>
      <c r="P2369" s="14"/>
      <c r="Q2369" s="14"/>
      <c r="R2369" s="14"/>
      <c r="S2369" s="14"/>
      <c r="T2369" s="14">
        <f t="shared" si="293"/>
        <v>1</v>
      </c>
      <c r="U2369" s="14" t="s">
        <v>36</v>
      </c>
      <c r="V2369" s="14"/>
      <c r="W2369" s="14"/>
      <c r="X2369" s="14"/>
      <c r="Y2369" s="14"/>
      <c r="Z2369" s="14"/>
      <c r="AA2369" s="11"/>
      <c r="AB2369" s="14" t="str">
        <f t="shared" si="289"/>
        <v>10211,10212|10 FURADEIRAS</v>
      </c>
      <c r="AC2369" t="str">
        <f t="shared" si="290"/>
        <v>|10211|10212|</v>
      </c>
      <c r="AD2369" t="str">
        <f t="shared" si="291"/>
        <v>10 FURADEIRAS</v>
      </c>
    </row>
    <row r="2370" spans="1:30" ht="24" customHeight="1" x14ac:dyDescent="0.35">
      <c r="A2370" s="35">
        <v>46209</v>
      </c>
      <c r="B2370" s="14" t="s">
        <v>3610</v>
      </c>
      <c r="C2370" s="14"/>
      <c r="D2370" s="14" t="s">
        <v>3047</v>
      </c>
      <c r="E2370" s="14" t="s">
        <v>3465</v>
      </c>
      <c r="F2370" s="14" t="s">
        <v>2931</v>
      </c>
      <c r="G2370" s="14" t="s">
        <v>3047</v>
      </c>
      <c r="H2370" s="14" t="s">
        <v>3047</v>
      </c>
      <c r="I2370" s="9" t="s">
        <v>3047</v>
      </c>
      <c r="J2370" s="9">
        <v>100</v>
      </c>
      <c r="K2370" s="14">
        <f>IF($E2370="","",IFERROR(INDEX('01_Cad_Pecas'!$H$2:$H$5000,MATCH($E2370,'01_Cad_Pecas'!$D$2:$D$5000,0)),IFERROR(INDEX('01_Cad_Pecas'!$H$2:$H$5000,MATCH(VALUE($E2370),'01_Cad_Pecas'!$D$2:$D$5000,0)),"")))</f>
        <v>3</v>
      </c>
      <c r="L2370" s="14">
        <f>IF($E2370="","",IFERROR(INDEX('01_Cad_Pecas'!$I$2:$I$5000,MATCH($E2370,'01_Cad_Pecas'!$D$2:$D$5000,0)),IFERROR(INDEX('01_Cad_Pecas'!$I$2:$I$5000,MATCH(VALUE($E2370),'01_Cad_Pecas'!$D$2:$D$5000,0)),"")))</f>
        <v>6.7799999999999999E-2</v>
      </c>
      <c r="M2370" s="14">
        <f t="shared" si="288"/>
        <v>9.7800000000000011</v>
      </c>
      <c r="N2370" s="14">
        <v>46210</v>
      </c>
      <c r="O2370" s="14">
        <v>100</v>
      </c>
      <c r="P2370" s="14"/>
      <c r="Q2370" s="14"/>
      <c r="R2370" s="14"/>
      <c r="S2370" s="14"/>
      <c r="T2370" s="14">
        <f t="shared" si="293"/>
        <v>1</v>
      </c>
      <c r="U2370" s="14" t="s">
        <v>36</v>
      </c>
      <c r="V2370" s="14"/>
      <c r="W2370" s="14"/>
      <c r="X2370" s="14"/>
      <c r="Y2370" s="14"/>
      <c r="Z2370" s="14"/>
      <c r="AA2370" s="11"/>
      <c r="AB2370" s="14" t="str">
        <f t="shared" si="289"/>
        <v>10211,10212|10 FURADEIRAS</v>
      </c>
      <c r="AC2370" t="str">
        <f t="shared" si="290"/>
        <v>|10211|10212|</v>
      </c>
      <c r="AD2370" t="str">
        <f t="shared" si="291"/>
        <v>10 FURADEIRAS</v>
      </c>
    </row>
    <row r="2371" spans="1:30" ht="24" customHeight="1" x14ac:dyDescent="0.35">
      <c r="A2371" s="35">
        <v>46209</v>
      </c>
      <c r="B2371" s="14" t="s">
        <v>3610</v>
      </c>
      <c r="C2371" s="14"/>
      <c r="D2371" s="14" t="s">
        <v>3047</v>
      </c>
      <c r="E2371" s="14" t="s">
        <v>3454</v>
      </c>
      <c r="F2371" s="14" t="s">
        <v>3194</v>
      </c>
      <c r="G2371" s="14" t="s">
        <v>3047</v>
      </c>
      <c r="H2371" s="14" t="s">
        <v>3047</v>
      </c>
      <c r="I2371" s="9" t="s">
        <v>3047</v>
      </c>
      <c r="J2371" s="9">
        <v>80</v>
      </c>
      <c r="K2371" s="14">
        <f>IF($E2371="","",IFERROR(INDEX('01_Cad_Pecas'!$H$2:$H$5000,MATCH($E2371,'01_Cad_Pecas'!$D$2:$D$5000,0)),IFERROR(INDEX('01_Cad_Pecas'!$H$2:$H$5000,MATCH(VALUE($E2371),'01_Cad_Pecas'!$D$2:$D$5000,0)),"")))</f>
        <v>1.1000000000000001</v>
      </c>
      <c r="L2371" s="14">
        <f>IF($E2371="","",IFERROR(INDEX('01_Cad_Pecas'!$I$2:$I$5000,MATCH($E2371,'01_Cad_Pecas'!$D$2:$D$5000,0)),IFERROR(INDEX('01_Cad_Pecas'!$I$2:$I$5000,MATCH(VALUE($E2371),'01_Cad_Pecas'!$D$2:$D$5000,0)),"")))</f>
        <v>9.375E-2</v>
      </c>
      <c r="M2371" s="14">
        <f t="shared" si="288"/>
        <v>8.6</v>
      </c>
      <c r="N2371" s="14">
        <v>46210</v>
      </c>
      <c r="O2371" s="14">
        <v>80</v>
      </c>
      <c r="P2371" s="14"/>
      <c r="Q2371" s="14"/>
      <c r="R2371" s="14"/>
      <c r="S2371" s="14"/>
      <c r="T2371" s="14">
        <f t="shared" si="293"/>
        <v>1</v>
      </c>
      <c r="U2371" s="14" t="s">
        <v>36</v>
      </c>
      <c r="V2371" s="14"/>
      <c r="W2371" s="14"/>
      <c r="X2371" s="14"/>
      <c r="Y2371" s="14"/>
      <c r="Z2371" s="14"/>
      <c r="AA2371" s="11"/>
      <c r="AB2371" s="14" t="str">
        <f t="shared" si="289"/>
        <v>10211,10212|10 FURADEIRAS</v>
      </c>
      <c r="AC2371" t="str">
        <f t="shared" si="290"/>
        <v>|10211|10212|</v>
      </c>
      <c r="AD2371" t="str">
        <f t="shared" si="291"/>
        <v>10 FURADEIRAS</v>
      </c>
    </row>
    <row r="2372" spans="1:30" ht="24" customHeight="1" x14ac:dyDescent="0.35">
      <c r="A2372" s="35">
        <v>46209</v>
      </c>
      <c r="B2372" s="14" t="s">
        <v>3610</v>
      </c>
      <c r="C2372" s="14"/>
      <c r="D2372" s="14" t="s">
        <v>3047</v>
      </c>
      <c r="E2372" s="14" t="s">
        <v>3455</v>
      </c>
      <c r="F2372" s="14" t="s">
        <v>3195</v>
      </c>
      <c r="G2372" s="14" t="s">
        <v>3047</v>
      </c>
      <c r="H2372" s="14" t="s">
        <v>3047</v>
      </c>
      <c r="I2372" s="9" t="s">
        <v>3047</v>
      </c>
      <c r="J2372" s="9">
        <v>80</v>
      </c>
      <c r="K2372" s="14">
        <f>IF($E2372="","",IFERROR(INDEX('01_Cad_Pecas'!$H$2:$H$5000,MATCH($E2372,'01_Cad_Pecas'!$D$2:$D$5000,0)),IFERROR(INDEX('01_Cad_Pecas'!$H$2:$H$5000,MATCH(VALUE($E2372),'01_Cad_Pecas'!$D$2:$D$5000,0)),"")))</f>
        <v>1.1000000000000001</v>
      </c>
      <c r="L2372" s="14">
        <f>IF($E2372="","",IFERROR(INDEX('01_Cad_Pecas'!$I$2:$I$5000,MATCH($E2372,'01_Cad_Pecas'!$D$2:$D$5000,0)),IFERROR(INDEX('01_Cad_Pecas'!$I$2:$I$5000,MATCH(VALUE($E2372),'01_Cad_Pecas'!$D$2:$D$5000,0)),"")))</f>
        <v>9.375E-2</v>
      </c>
      <c r="M2372" s="14">
        <f t="shared" si="288"/>
        <v>8.6</v>
      </c>
      <c r="N2372" s="14">
        <v>46210</v>
      </c>
      <c r="O2372" s="14">
        <v>80</v>
      </c>
      <c r="P2372" s="14"/>
      <c r="Q2372" s="14"/>
      <c r="R2372" s="14"/>
      <c r="S2372" s="14"/>
      <c r="T2372" s="14">
        <f t="shared" si="293"/>
        <v>1</v>
      </c>
      <c r="U2372" s="14" t="s">
        <v>36</v>
      </c>
      <c r="V2372" s="14"/>
      <c r="W2372" s="14"/>
      <c r="X2372" s="14"/>
      <c r="Y2372" s="14"/>
      <c r="Z2372" s="14"/>
      <c r="AA2372" s="11"/>
      <c r="AB2372" s="14" t="str">
        <f t="shared" si="289"/>
        <v>10211,10212|10 FURADEIRAS</v>
      </c>
      <c r="AC2372" t="str">
        <f t="shared" si="290"/>
        <v>|10211|10212|</v>
      </c>
      <c r="AD2372" t="str">
        <f t="shared" si="291"/>
        <v>10 FURADEIRAS</v>
      </c>
    </row>
    <row r="2373" spans="1:30" ht="24" customHeight="1" x14ac:dyDescent="0.35">
      <c r="A2373" s="35">
        <v>46209</v>
      </c>
      <c r="B2373" s="14" t="s">
        <v>3610</v>
      </c>
      <c r="C2373" s="14"/>
      <c r="D2373" s="14" t="s">
        <v>3047</v>
      </c>
      <c r="E2373" s="14" t="s">
        <v>3466</v>
      </c>
      <c r="F2373" s="14" t="s">
        <v>3467</v>
      </c>
      <c r="G2373" s="14" t="s">
        <v>3047</v>
      </c>
      <c r="H2373" s="14" t="s">
        <v>3047</v>
      </c>
      <c r="I2373" s="9" t="s">
        <v>3047</v>
      </c>
      <c r="J2373" s="9">
        <v>50</v>
      </c>
      <c r="K2373" s="14">
        <f>IF($E2373="","",IFERROR(INDEX('01_Cad_Pecas'!$H$2:$H$5000,MATCH($E2373,'01_Cad_Pecas'!$D$2:$D$5000,0)),IFERROR(INDEX('01_Cad_Pecas'!$H$2:$H$5000,MATCH(VALUE($E2373),'01_Cad_Pecas'!$D$2:$D$5000,0)),"")))</f>
        <v>3</v>
      </c>
      <c r="L2373" s="14">
        <f>IF($E2373="","",IFERROR(INDEX('01_Cad_Pecas'!$I$2:$I$5000,MATCH($E2373,'01_Cad_Pecas'!$D$2:$D$5000,0)),IFERROR(INDEX('01_Cad_Pecas'!$I$2:$I$5000,MATCH(VALUE($E2373),'01_Cad_Pecas'!$D$2:$D$5000,0)),"")))</f>
        <v>6.7799999999999999E-2</v>
      </c>
      <c r="M2373" s="14">
        <f t="shared" ref="M2373:M2436" si="294">IF(OR($J2373="",$L2373=""),"",IF($K2373="",0,$K2373)+$J2373*$L2373)</f>
        <v>6.3900000000000006</v>
      </c>
      <c r="N2373" s="14">
        <v>46210</v>
      </c>
      <c r="O2373" s="14">
        <v>50</v>
      </c>
      <c r="P2373" s="14"/>
      <c r="Q2373" s="14"/>
      <c r="R2373" s="14"/>
      <c r="S2373" s="14"/>
      <c r="T2373" s="14">
        <f t="shared" si="293"/>
        <v>1</v>
      </c>
      <c r="U2373" s="14" t="s">
        <v>36</v>
      </c>
      <c r="V2373" s="14"/>
      <c r="W2373" s="14"/>
      <c r="X2373" s="14"/>
      <c r="Y2373" s="14"/>
      <c r="Z2373" s="14"/>
      <c r="AA2373" s="11"/>
      <c r="AB2373" s="14" t="str">
        <f t="shared" si="289"/>
        <v>10211,10212|10 FURADEIRAS</v>
      </c>
      <c r="AC2373" t="str">
        <f t="shared" si="290"/>
        <v>|10211|10212|</v>
      </c>
      <c r="AD2373" t="str">
        <f t="shared" si="291"/>
        <v>10 FURADEIRAS</v>
      </c>
    </row>
    <row r="2374" spans="1:30" ht="24" customHeight="1" x14ac:dyDescent="0.35">
      <c r="A2374" s="35">
        <v>46209</v>
      </c>
      <c r="B2374" s="14" t="s">
        <v>3610</v>
      </c>
      <c r="C2374" s="14"/>
      <c r="D2374" s="14" t="s">
        <v>3047</v>
      </c>
      <c r="E2374" s="14" t="s">
        <v>3468</v>
      </c>
      <c r="F2374" s="14" t="s">
        <v>3469</v>
      </c>
      <c r="G2374" s="14" t="s">
        <v>3047</v>
      </c>
      <c r="H2374" s="14" t="s">
        <v>3047</v>
      </c>
      <c r="I2374" s="9" t="s">
        <v>3047</v>
      </c>
      <c r="J2374" s="9">
        <v>50</v>
      </c>
      <c r="K2374" s="14">
        <f>IF($E2374="","",IFERROR(INDEX('01_Cad_Pecas'!$H$2:$H$5000,MATCH($E2374,'01_Cad_Pecas'!$D$2:$D$5000,0)),IFERROR(INDEX('01_Cad_Pecas'!$H$2:$H$5000,MATCH(VALUE($E2374),'01_Cad_Pecas'!$D$2:$D$5000,0)),"")))</f>
        <v>3</v>
      </c>
      <c r="L2374" s="14">
        <f>IF($E2374="","",IFERROR(INDEX('01_Cad_Pecas'!$I$2:$I$5000,MATCH($E2374,'01_Cad_Pecas'!$D$2:$D$5000,0)),IFERROR(INDEX('01_Cad_Pecas'!$I$2:$I$5000,MATCH(VALUE($E2374),'01_Cad_Pecas'!$D$2:$D$5000,0)),"")))</f>
        <v>6.7799999999999999E-2</v>
      </c>
      <c r="M2374" s="14">
        <f t="shared" si="294"/>
        <v>6.3900000000000006</v>
      </c>
      <c r="N2374" s="14">
        <v>46210</v>
      </c>
      <c r="O2374" s="14">
        <v>50</v>
      </c>
      <c r="P2374" s="14"/>
      <c r="Q2374" s="14"/>
      <c r="R2374" s="14"/>
      <c r="S2374" s="14"/>
      <c r="T2374" s="14">
        <f t="shared" si="293"/>
        <v>1</v>
      </c>
      <c r="U2374" s="14" t="s">
        <v>36</v>
      </c>
      <c r="V2374" s="14"/>
      <c r="W2374" s="14"/>
      <c r="X2374" s="14"/>
      <c r="Y2374" s="14"/>
      <c r="Z2374" s="14"/>
      <c r="AA2374" s="11"/>
      <c r="AB2374" s="14" t="str">
        <f t="shared" si="289"/>
        <v>10211,10212|10 FURADEIRAS</v>
      </c>
      <c r="AC2374" t="str">
        <f t="shared" si="290"/>
        <v>|10211|10212|</v>
      </c>
      <c r="AD2374" t="str">
        <f t="shared" si="291"/>
        <v>10 FURADEIRAS</v>
      </c>
    </row>
    <row r="2375" spans="1:30" ht="24" customHeight="1" x14ac:dyDescent="0.35">
      <c r="A2375" s="35">
        <v>46209</v>
      </c>
      <c r="B2375" s="14" t="s">
        <v>3610</v>
      </c>
      <c r="C2375" s="14"/>
      <c r="D2375" s="14" t="s">
        <v>3047</v>
      </c>
      <c r="E2375" s="14" t="s">
        <v>3470</v>
      </c>
      <c r="F2375" s="14" t="s">
        <v>3471</v>
      </c>
      <c r="G2375" s="14" t="s">
        <v>3047</v>
      </c>
      <c r="H2375" s="14" t="s">
        <v>3047</v>
      </c>
      <c r="I2375" s="9" t="s">
        <v>3047</v>
      </c>
      <c r="J2375" s="9">
        <v>100</v>
      </c>
      <c r="K2375" s="14">
        <f>IF($E2375="","",IFERROR(INDEX('01_Cad_Pecas'!$H$2:$H$5000,MATCH($E2375,'01_Cad_Pecas'!$D$2:$D$5000,0)),IFERROR(INDEX('01_Cad_Pecas'!$H$2:$H$5000,MATCH(VALUE($E2375),'01_Cad_Pecas'!$D$2:$D$5000,0)),"")))</f>
        <v>3</v>
      </c>
      <c r="L2375" s="14">
        <f>IF($E2375="","",IFERROR(INDEX('01_Cad_Pecas'!$I$2:$I$5000,MATCH($E2375,'01_Cad_Pecas'!$D$2:$D$5000,0)),IFERROR(INDEX('01_Cad_Pecas'!$I$2:$I$5000,MATCH(VALUE($E2375),'01_Cad_Pecas'!$D$2:$D$5000,0)),"")))</f>
        <v>6.7799999999999999E-2</v>
      </c>
      <c r="M2375" s="14">
        <f t="shared" si="294"/>
        <v>9.7800000000000011</v>
      </c>
      <c r="N2375" s="14">
        <v>46210</v>
      </c>
      <c r="O2375" s="14">
        <v>100</v>
      </c>
      <c r="P2375" s="14"/>
      <c r="Q2375" s="14"/>
      <c r="R2375" s="14"/>
      <c r="S2375" s="14"/>
      <c r="T2375" s="14">
        <f t="shared" si="293"/>
        <v>1</v>
      </c>
      <c r="U2375" s="14" t="s">
        <v>36</v>
      </c>
      <c r="V2375" s="14"/>
      <c r="W2375" s="14"/>
      <c r="X2375" s="14"/>
      <c r="Y2375" s="14"/>
      <c r="Z2375" s="14"/>
      <c r="AA2375" s="11"/>
      <c r="AB2375" s="14" t="str">
        <f t="shared" ref="AB2375:AB2438" si="295">B2375&amp;"|"&amp;I2375</f>
        <v>10211,10212|10 FURADEIRAS</v>
      </c>
      <c r="AC2375" t="str">
        <f t="shared" ref="AC2375:AC2438" si="296">IF($B2375="","","|"&amp;SUBSTITUTE(TRIM(SUBSTITUTE(SUBSTITUTE(SUBSTITUTE(SUBSTITUTE(SUBSTITUTE(SUBSTITUTE(SUBSTITUTE(SUBSTITUTE(SUBSTITUTE(SUBSTITUTE(SUBSTITUTE(SUBSTITUTE(SUBSTITUTE(SUBSTITUTE(TRIM($B2375&amp;""),CHAR(10)," "),CHAR(13)," "),"."," "),";"," "),","," "),"/"," "),"+"," "),"-"," "),"  "," "),"  "," "),"  "," "),"  "," "),"  "," "),"  "," "))," ","|")&amp;"|")</f>
        <v>|10211|10212|</v>
      </c>
      <c r="AD2375" t="str">
        <f t="shared" ref="AD2375:AD2438" si="297">TRIM($I2375&amp;"")</f>
        <v>10 FURADEIRAS</v>
      </c>
    </row>
    <row r="2376" spans="1:30" ht="24" customHeight="1" x14ac:dyDescent="0.35">
      <c r="A2376" s="35">
        <v>46209</v>
      </c>
      <c r="B2376" s="14" t="s">
        <v>3610</v>
      </c>
      <c r="C2376" s="14"/>
      <c r="D2376" s="14" t="s">
        <v>3047</v>
      </c>
      <c r="E2376" s="14" t="s">
        <v>3553</v>
      </c>
      <c r="F2376" s="14" t="s">
        <v>3159</v>
      </c>
      <c r="G2376" s="14" t="s">
        <v>3047</v>
      </c>
      <c r="H2376" s="14" t="s">
        <v>3047</v>
      </c>
      <c r="I2376" s="9" t="s">
        <v>3047</v>
      </c>
      <c r="J2376" s="9">
        <v>200</v>
      </c>
      <c r="K2376" s="14">
        <f>IF($E2376="","",IFERROR(INDEX('01_Cad_Pecas'!$H$2:$H$5000,MATCH($E2376,'01_Cad_Pecas'!$D$2:$D$5000,0)),IFERROR(INDEX('01_Cad_Pecas'!$H$2:$H$5000,MATCH(VALUE($E2376),'01_Cad_Pecas'!$D$2:$D$5000,0)),"")))</f>
        <v>7</v>
      </c>
      <c r="L2376" s="14">
        <f>IF($E2376="","",IFERROR(INDEX('01_Cad_Pecas'!$I$2:$I$5000,MATCH($E2376,'01_Cad_Pecas'!$D$2:$D$5000,0)),IFERROR(INDEX('01_Cad_Pecas'!$I$2:$I$5000,MATCH(VALUE($E2376),'01_Cad_Pecas'!$D$2:$D$5000,0)),"")))</f>
        <v>0.81</v>
      </c>
      <c r="M2376" s="14">
        <f t="shared" si="294"/>
        <v>169</v>
      </c>
      <c r="N2376" s="14">
        <v>46210</v>
      </c>
      <c r="O2376" s="14">
        <v>200</v>
      </c>
      <c r="P2376" s="14"/>
      <c r="Q2376" s="14"/>
      <c r="R2376" s="14"/>
      <c r="S2376" s="14"/>
      <c r="T2376" s="14">
        <f t="shared" si="293"/>
        <v>1</v>
      </c>
      <c r="U2376" s="14" t="s">
        <v>36</v>
      </c>
      <c r="V2376" s="14"/>
      <c r="W2376" s="14"/>
      <c r="X2376" s="14"/>
      <c r="Y2376" s="14"/>
      <c r="Z2376" s="14"/>
      <c r="AA2376" s="11"/>
      <c r="AB2376" s="14" t="str">
        <f t="shared" si="295"/>
        <v>10211,10212|10 FURADEIRAS</v>
      </c>
      <c r="AC2376" t="str">
        <f t="shared" si="296"/>
        <v>|10211|10212|</v>
      </c>
      <c r="AD2376" t="str">
        <f t="shared" si="297"/>
        <v>10 FURADEIRAS</v>
      </c>
    </row>
    <row r="2377" spans="1:30" ht="24" customHeight="1" x14ac:dyDescent="0.35">
      <c r="A2377" s="35">
        <v>46209</v>
      </c>
      <c r="B2377" s="14" t="s">
        <v>3610</v>
      </c>
      <c r="C2377" s="14"/>
      <c r="D2377" s="14" t="s">
        <v>3047</v>
      </c>
      <c r="E2377" s="14" t="s">
        <v>3421</v>
      </c>
      <c r="F2377" s="14" t="s">
        <v>3196</v>
      </c>
      <c r="G2377" s="14" t="s">
        <v>3047</v>
      </c>
      <c r="H2377" s="14" t="s">
        <v>3047</v>
      </c>
      <c r="I2377" s="9" t="s">
        <v>3047</v>
      </c>
      <c r="J2377" s="9">
        <v>200</v>
      </c>
      <c r="K2377" s="14">
        <f>IF($E2377="","",IFERROR(INDEX('01_Cad_Pecas'!$H$2:$H$5000,MATCH($E2377,'01_Cad_Pecas'!$D$2:$D$5000,0)),IFERROR(INDEX('01_Cad_Pecas'!$H$2:$H$5000,MATCH(VALUE($E2377),'01_Cad_Pecas'!$D$2:$D$5000,0)),"")))</f>
        <v>1.1000000000000001</v>
      </c>
      <c r="L2377" s="14">
        <f>IF($E2377="","",IFERROR(INDEX('01_Cad_Pecas'!$I$2:$I$5000,MATCH($E2377,'01_Cad_Pecas'!$D$2:$D$5000,0)),IFERROR(INDEX('01_Cad_Pecas'!$I$2:$I$5000,MATCH(VALUE($E2377),'01_Cad_Pecas'!$D$2:$D$5000,0)),"")))</f>
        <v>9.375E-2</v>
      </c>
      <c r="M2377" s="14">
        <f t="shared" si="294"/>
        <v>19.850000000000001</v>
      </c>
      <c r="N2377" s="14">
        <v>46210</v>
      </c>
      <c r="O2377" s="14">
        <v>200</v>
      </c>
      <c r="P2377" s="14"/>
      <c r="Q2377" s="14"/>
      <c r="R2377" s="14"/>
      <c r="S2377" s="14"/>
      <c r="T2377" s="14">
        <f t="shared" si="293"/>
        <v>1</v>
      </c>
      <c r="U2377" s="14" t="s">
        <v>36</v>
      </c>
      <c r="V2377" s="14"/>
      <c r="W2377" s="14"/>
      <c r="X2377" s="14"/>
      <c r="Y2377" s="14"/>
      <c r="Z2377" s="14"/>
      <c r="AA2377" s="11"/>
      <c r="AB2377" s="14" t="str">
        <f t="shared" si="295"/>
        <v>10211,10212|10 FURADEIRAS</v>
      </c>
      <c r="AC2377" t="str">
        <f t="shared" si="296"/>
        <v>|10211|10212|</v>
      </c>
      <c r="AD2377" t="str">
        <f t="shared" si="297"/>
        <v>10 FURADEIRAS</v>
      </c>
    </row>
    <row r="2378" spans="1:30" ht="24" customHeight="1" x14ac:dyDescent="0.35">
      <c r="A2378" s="35">
        <v>46209</v>
      </c>
      <c r="B2378" s="14" t="s">
        <v>3610</v>
      </c>
      <c r="C2378" s="14"/>
      <c r="D2378" s="14" t="s">
        <v>3047</v>
      </c>
      <c r="E2378" s="14" t="s">
        <v>3422</v>
      </c>
      <c r="F2378" s="14" t="s">
        <v>3199</v>
      </c>
      <c r="G2378" s="14" t="s">
        <v>3047</v>
      </c>
      <c r="H2378" s="14" t="s">
        <v>3047</v>
      </c>
      <c r="I2378" s="9" t="s">
        <v>3047</v>
      </c>
      <c r="J2378" s="9">
        <v>50</v>
      </c>
      <c r="K2378" s="14">
        <f>IF($E2378="","",IFERROR(INDEX('01_Cad_Pecas'!$H$2:$H$5000,MATCH($E2378,'01_Cad_Pecas'!$D$2:$D$5000,0)),IFERROR(INDEX('01_Cad_Pecas'!$H$2:$H$5000,MATCH(VALUE($E2378),'01_Cad_Pecas'!$D$2:$D$5000,0)),"")))</f>
        <v>1.1000000000000001</v>
      </c>
      <c r="L2378" s="14">
        <f>IF($E2378="","",IFERROR(INDEX('01_Cad_Pecas'!$I$2:$I$5000,MATCH($E2378,'01_Cad_Pecas'!$D$2:$D$5000,0)),IFERROR(INDEX('01_Cad_Pecas'!$I$2:$I$5000,MATCH(VALUE($E2378),'01_Cad_Pecas'!$D$2:$D$5000,0)),"")))</f>
        <v>9.375E-2</v>
      </c>
      <c r="M2378" s="14">
        <f t="shared" si="294"/>
        <v>5.7874999999999996</v>
      </c>
      <c r="N2378" s="14">
        <v>46210</v>
      </c>
      <c r="O2378" s="14">
        <v>50</v>
      </c>
      <c r="P2378" s="14"/>
      <c r="Q2378" s="14"/>
      <c r="R2378" s="14"/>
      <c r="S2378" s="14"/>
      <c r="T2378" s="14">
        <f t="shared" si="293"/>
        <v>1</v>
      </c>
      <c r="U2378" s="14" t="s">
        <v>36</v>
      </c>
      <c r="V2378" s="14"/>
      <c r="W2378" s="14"/>
      <c r="X2378" s="14"/>
      <c r="Y2378" s="14"/>
      <c r="Z2378" s="14"/>
      <c r="AA2378" s="11"/>
      <c r="AB2378" s="14" t="str">
        <f t="shared" si="295"/>
        <v>10211,10212|10 FURADEIRAS</v>
      </c>
      <c r="AC2378" t="str">
        <f t="shared" si="296"/>
        <v>|10211|10212|</v>
      </c>
      <c r="AD2378" t="str">
        <f t="shared" si="297"/>
        <v>10 FURADEIRAS</v>
      </c>
    </row>
    <row r="2379" spans="1:30" ht="24" customHeight="1" x14ac:dyDescent="0.35">
      <c r="A2379" s="35">
        <v>46209</v>
      </c>
      <c r="B2379" s="14" t="s">
        <v>3610</v>
      </c>
      <c r="C2379" s="14"/>
      <c r="D2379" s="14" t="s">
        <v>3047</v>
      </c>
      <c r="E2379" s="14" t="s">
        <v>3423</v>
      </c>
      <c r="F2379" s="14" t="s">
        <v>3200</v>
      </c>
      <c r="G2379" s="14" t="s">
        <v>3047</v>
      </c>
      <c r="H2379" s="14" t="s">
        <v>3047</v>
      </c>
      <c r="I2379" s="9" t="s">
        <v>3047</v>
      </c>
      <c r="J2379" s="9">
        <v>100</v>
      </c>
      <c r="K2379" s="14">
        <f>IF($E2379="","",IFERROR(INDEX('01_Cad_Pecas'!$H$2:$H$5000,MATCH($E2379,'01_Cad_Pecas'!$D$2:$D$5000,0)),IFERROR(INDEX('01_Cad_Pecas'!$H$2:$H$5000,MATCH(VALUE($E2379),'01_Cad_Pecas'!$D$2:$D$5000,0)),"")))</f>
        <v>1.1000000000000001</v>
      </c>
      <c r="L2379" s="14">
        <f>IF($E2379="","",IFERROR(INDEX('01_Cad_Pecas'!$I$2:$I$5000,MATCH($E2379,'01_Cad_Pecas'!$D$2:$D$5000,0)),IFERROR(INDEX('01_Cad_Pecas'!$I$2:$I$5000,MATCH(VALUE($E2379),'01_Cad_Pecas'!$D$2:$D$5000,0)),"")))</f>
        <v>9.375E-2</v>
      </c>
      <c r="M2379" s="14">
        <f t="shared" si="294"/>
        <v>10.475</v>
      </c>
      <c r="N2379" s="14">
        <v>46210</v>
      </c>
      <c r="O2379" s="14">
        <v>100</v>
      </c>
      <c r="P2379" s="14"/>
      <c r="Q2379" s="14"/>
      <c r="R2379" s="14"/>
      <c r="S2379" s="14"/>
      <c r="T2379" s="14">
        <f t="shared" si="293"/>
        <v>1</v>
      </c>
      <c r="U2379" s="14" t="s">
        <v>36</v>
      </c>
      <c r="V2379" s="14"/>
      <c r="W2379" s="14"/>
      <c r="X2379" s="14"/>
      <c r="Y2379" s="14"/>
      <c r="Z2379" s="14"/>
      <c r="AA2379" s="11"/>
      <c r="AB2379" s="14" t="str">
        <f t="shared" si="295"/>
        <v>10211,10212|10 FURADEIRAS</v>
      </c>
      <c r="AC2379" t="str">
        <f t="shared" si="296"/>
        <v>|10211|10212|</v>
      </c>
      <c r="AD2379" t="str">
        <f t="shared" si="297"/>
        <v>10 FURADEIRAS</v>
      </c>
    </row>
    <row r="2380" spans="1:30" ht="24" customHeight="1" x14ac:dyDescent="0.35">
      <c r="A2380" s="35">
        <v>46209</v>
      </c>
      <c r="B2380" s="14" t="s">
        <v>3610</v>
      </c>
      <c r="C2380" s="14"/>
      <c r="D2380" s="14" t="s">
        <v>3047</v>
      </c>
      <c r="E2380" s="14" t="s">
        <v>3556</v>
      </c>
      <c r="F2380" s="14" t="s">
        <v>3267</v>
      </c>
      <c r="G2380" s="14" t="s">
        <v>3047</v>
      </c>
      <c r="H2380" s="14" t="s">
        <v>3047</v>
      </c>
      <c r="I2380" s="9" t="s">
        <v>3047</v>
      </c>
      <c r="J2380" s="9">
        <v>80</v>
      </c>
      <c r="K2380" s="14">
        <f>IF($E2380="","",IFERROR(INDEX('01_Cad_Pecas'!$H$2:$H$5000,MATCH($E2380,'01_Cad_Pecas'!$D$2:$D$5000,0)),IFERROR(INDEX('01_Cad_Pecas'!$H$2:$H$5000,MATCH(VALUE($E2380),'01_Cad_Pecas'!$D$2:$D$5000,0)),"")))</f>
        <v>1.1000000000000001</v>
      </c>
      <c r="L2380" s="14">
        <f>IF($E2380="","",IFERROR(INDEX('01_Cad_Pecas'!$I$2:$I$5000,MATCH($E2380,'01_Cad_Pecas'!$D$2:$D$5000,0)),IFERROR(INDEX('01_Cad_Pecas'!$I$2:$I$5000,MATCH(VALUE($E2380),'01_Cad_Pecas'!$D$2:$D$5000,0)),"")))</f>
        <v>9.375E-2</v>
      </c>
      <c r="M2380" s="14">
        <f t="shared" si="294"/>
        <v>8.6</v>
      </c>
      <c r="N2380" s="14">
        <v>46210</v>
      </c>
      <c r="O2380" s="14">
        <v>80</v>
      </c>
      <c r="P2380" s="14"/>
      <c r="Q2380" s="14"/>
      <c r="R2380" s="14"/>
      <c r="S2380" s="14"/>
      <c r="T2380" s="14">
        <f t="shared" si="293"/>
        <v>1</v>
      </c>
      <c r="U2380" s="14" t="s">
        <v>36</v>
      </c>
      <c r="V2380" s="14"/>
      <c r="W2380" s="14"/>
      <c r="X2380" s="14"/>
      <c r="Y2380" s="14"/>
      <c r="Z2380" s="14"/>
      <c r="AA2380" s="11"/>
      <c r="AB2380" s="14" t="str">
        <f t="shared" si="295"/>
        <v>10211,10212|10 FURADEIRAS</v>
      </c>
      <c r="AC2380" t="str">
        <f t="shared" si="296"/>
        <v>|10211|10212|</v>
      </c>
      <c r="AD2380" t="str">
        <f t="shared" si="297"/>
        <v>10 FURADEIRAS</v>
      </c>
    </row>
    <row r="2381" spans="1:30" ht="24" customHeight="1" x14ac:dyDescent="0.35">
      <c r="A2381" s="35">
        <v>46209</v>
      </c>
      <c r="B2381" s="14" t="s">
        <v>3610</v>
      </c>
      <c r="C2381" s="14"/>
      <c r="D2381" s="14" t="s">
        <v>3047</v>
      </c>
      <c r="E2381" s="14" t="s">
        <v>3429</v>
      </c>
      <c r="F2381" s="14" t="s">
        <v>2740</v>
      </c>
      <c r="G2381" s="14" t="s">
        <v>3047</v>
      </c>
      <c r="H2381" s="14" t="s">
        <v>3047</v>
      </c>
      <c r="I2381" s="9" t="s">
        <v>3047</v>
      </c>
      <c r="J2381" s="9">
        <v>45</v>
      </c>
      <c r="K2381" s="14">
        <f>IF($E2381="","",IFERROR(INDEX('01_Cad_Pecas'!$H$2:$H$5000,MATCH($E2381,'01_Cad_Pecas'!$D$2:$D$5000,0)),IFERROR(INDEX('01_Cad_Pecas'!$H$2:$H$5000,MATCH(VALUE($E2381),'01_Cad_Pecas'!$D$2:$D$5000,0)),"")))</f>
        <v>7</v>
      </c>
      <c r="L2381" s="14">
        <f>IF($E2381="","",IFERROR(INDEX('01_Cad_Pecas'!$I$2:$I$5000,MATCH($E2381,'01_Cad_Pecas'!$D$2:$D$5000,0)),IFERROR(INDEX('01_Cad_Pecas'!$I$2:$I$5000,MATCH(VALUE($E2381),'01_Cad_Pecas'!$D$2:$D$5000,0)),"")))</f>
        <v>0.81</v>
      </c>
      <c r="M2381" s="14">
        <f t="shared" si="294"/>
        <v>43.45</v>
      </c>
      <c r="N2381" s="14">
        <v>46210</v>
      </c>
      <c r="O2381" s="14">
        <v>45</v>
      </c>
      <c r="P2381" s="14"/>
      <c r="Q2381" s="14"/>
      <c r="R2381" s="14"/>
      <c r="S2381" s="14"/>
      <c r="T2381" s="14">
        <f t="shared" si="293"/>
        <v>1</v>
      </c>
      <c r="U2381" s="14" t="s">
        <v>36</v>
      </c>
      <c r="V2381" s="14"/>
      <c r="W2381" s="14"/>
      <c r="X2381" s="14"/>
      <c r="Y2381" s="14"/>
      <c r="Z2381" s="14"/>
      <c r="AA2381" s="11"/>
      <c r="AB2381" s="14" t="str">
        <f t="shared" si="295"/>
        <v>10211,10212|10 FURADEIRAS</v>
      </c>
      <c r="AC2381" t="str">
        <f t="shared" si="296"/>
        <v>|10211|10212|</v>
      </c>
      <c r="AD2381" t="str">
        <f t="shared" si="297"/>
        <v>10 FURADEIRAS</v>
      </c>
    </row>
    <row r="2382" spans="1:30" ht="24" customHeight="1" x14ac:dyDescent="0.35">
      <c r="A2382" s="35">
        <v>46209</v>
      </c>
      <c r="B2382" s="14" t="s">
        <v>3610</v>
      </c>
      <c r="C2382" s="14"/>
      <c r="D2382" s="14" t="s">
        <v>3047</v>
      </c>
      <c r="E2382" s="14" t="s">
        <v>3430</v>
      </c>
      <c r="F2382" s="14" t="s">
        <v>2741</v>
      </c>
      <c r="G2382" s="14" t="s">
        <v>3047</v>
      </c>
      <c r="H2382" s="14" t="s">
        <v>3047</v>
      </c>
      <c r="I2382" s="9" t="s">
        <v>3047</v>
      </c>
      <c r="J2382" s="9">
        <v>45</v>
      </c>
      <c r="K2382" s="14">
        <f>IF($E2382="","",IFERROR(INDEX('01_Cad_Pecas'!$H$2:$H$5000,MATCH($E2382,'01_Cad_Pecas'!$D$2:$D$5000,0)),IFERROR(INDEX('01_Cad_Pecas'!$H$2:$H$5000,MATCH(VALUE($E2382),'01_Cad_Pecas'!$D$2:$D$5000,0)),"")))</f>
        <v>7</v>
      </c>
      <c r="L2382" s="14">
        <f>IF($E2382="","",IFERROR(INDEX('01_Cad_Pecas'!$I$2:$I$5000,MATCH($E2382,'01_Cad_Pecas'!$D$2:$D$5000,0)),IFERROR(INDEX('01_Cad_Pecas'!$I$2:$I$5000,MATCH(VALUE($E2382),'01_Cad_Pecas'!$D$2:$D$5000,0)),"")))</f>
        <v>0.81</v>
      </c>
      <c r="M2382" s="14">
        <f t="shared" si="294"/>
        <v>43.45</v>
      </c>
      <c r="N2382" s="14">
        <v>46210</v>
      </c>
      <c r="O2382" s="14">
        <v>45</v>
      </c>
      <c r="P2382" s="14"/>
      <c r="Q2382" s="14"/>
      <c r="R2382" s="14"/>
      <c r="S2382" s="14"/>
      <c r="T2382" s="14">
        <f t="shared" si="293"/>
        <v>1</v>
      </c>
      <c r="U2382" s="14" t="s">
        <v>36</v>
      </c>
      <c r="V2382" s="14"/>
      <c r="W2382" s="14"/>
      <c r="X2382" s="14"/>
      <c r="Y2382" s="14"/>
      <c r="Z2382" s="14"/>
      <c r="AA2382" s="11"/>
      <c r="AB2382" s="14" t="str">
        <f t="shared" si="295"/>
        <v>10211,10212|10 FURADEIRAS</v>
      </c>
      <c r="AC2382" t="str">
        <f t="shared" si="296"/>
        <v>|10211|10212|</v>
      </c>
      <c r="AD2382" t="str">
        <f t="shared" si="297"/>
        <v>10 FURADEIRAS</v>
      </c>
    </row>
    <row r="2383" spans="1:30" ht="24" customHeight="1" x14ac:dyDescent="0.35">
      <c r="A2383" s="35">
        <v>46210</v>
      </c>
      <c r="B2383" s="14" t="s">
        <v>3615</v>
      </c>
      <c r="C2383" s="14"/>
      <c r="D2383" s="14" t="s">
        <v>3047</v>
      </c>
      <c r="E2383" s="14" t="s">
        <v>3559</v>
      </c>
      <c r="F2383" s="14" t="s">
        <v>3268</v>
      </c>
      <c r="G2383" s="14" t="s">
        <v>3047</v>
      </c>
      <c r="H2383" s="14" t="s">
        <v>3047</v>
      </c>
      <c r="I2383" s="9" t="s">
        <v>3047</v>
      </c>
      <c r="J2383" s="9">
        <v>40</v>
      </c>
      <c r="K2383" s="14">
        <f>IF($E2383="","",IFERROR(INDEX('01_Cad_Pecas'!$H$2:$H$5000,MATCH($E2383,'01_Cad_Pecas'!$D$2:$D$5000,0)),IFERROR(INDEX('01_Cad_Pecas'!$H$2:$H$5000,MATCH(VALUE($E2383),'01_Cad_Pecas'!$D$2:$D$5000,0)),"")))</f>
        <v>1.1000000000000001</v>
      </c>
      <c r="L2383" s="14">
        <f>IF($E2383="","",IFERROR(INDEX('01_Cad_Pecas'!$I$2:$I$5000,MATCH($E2383,'01_Cad_Pecas'!$D$2:$D$5000,0)),IFERROR(INDEX('01_Cad_Pecas'!$I$2:$I$5000,MATCH(VALUE($E2383),'01_Cad_Pecas'!$D$2:$D$5000,0)),"")))</f>
        <v>9.375E-2</v>
      </c>
      <c r="M2383" s="14">
        <f t="shared" si="294"/>
        <v>4.8499999999999996</v>
      </c>
      <c r="N2383" s="14">
        <v>46210</v>
      </c>
      <c r="O2383" s="14">
        <v>40</v>
      </c>
      <c r="P2383" s="14"/>
      <c r="Q2383" s="14"/>
      <c r="R2383" s="14"/>
      <c r="S2383" s="14"/>
      <c r="T2383" s="14">
        <f t="shared" si="293"/>
        <v>1</v>
      </c>
      <c r="U2383" s="14" t="s">
        <v>36</v>
      </c>
      <c r="V2383" s="14"/>
      <c r="W2383" s="14"/>
      <c r="X2383" s="14"/>
      <c r="Y2383" s="14"/>
      <c r="Z2383" s="14"/>
      <c r="AA2383" s="11"/>
      <c r="AB2383" s="14" t="str">
        <f t="shared" si="295"/>
        <v>10224,10188|10 FURADEIRAS</v>
      </c>
      <c r="AC2383" t="str">
        <f t="shared" si="296"/>
        <v>|10224|10188|</v>
      </c>
      <c r="AD2383" t="str">
        <f t="shared" si="297"/>
        <v>10 FURADEIRAS</v>
      </c>
    </row>
    <row r="2384" spans="1:30" ht="24" customHeight="1" x14ac:dyDescent="0.35">
      <c r="A2384" s="35">
        <v>46210</v>
      </c>
      <c r="B2384" s="14" t="s">
        <v>3615</v>
      </c>
      <c r="C2384" s="14"/>
      <c r="D2384" s="14" t="s">
        <v>3047</v>
      </c>
      <c r="E2384" s="14" t="s">
        <v>3571</v>
      </c>
      <c r="F2384" s="14" t="s">
        <v>3259</v>
      </c>
      <c r="G2384" s="14" t="s">
        <v>3047</v>
      </c>
      <c r="H2384" s="14" t="s">
        <v>3047</v>
      </c>
      <c r="I2384" s="9" t="s">
        <v>3047</v>
      </c>
      <c r="J2384" s="9">
        <v>86</v>
      </c>
      <c r="K2384" s="14">
        <f>IF($E2384="","",IFERROR(INDEX('01_Cad_Pecas'!$H$2:$H$5000,MATCH($E2384,'01_Cad_Pecas'!$D$2:$D$5000,0)),IFERROR(INDEX('01_Cad_Pecas'!$H$2:$H$5000,MATCH(VALUE($E2384),'01_Cad_Pecas'!$D$2:$D$5000,0)),"")))</f>
        <v>1.1000000000000001</v>
      </c>
      <c r="L2384" s="14">
        <f>IF($E2384="","",IFERROR(INDEX('01_Cad_Pecas'!$I$2:$I$5000,MATCH($E2384,'01_Cad_Pecas'!$D$2:$D$5000,0)),IFERROR(INDEX('01_Cad_Pecas'!$I$2:$I$5000,MATCH(VALUE($E2384),'01_Cad_Pecas'!$D$2:$D$5000,0)),"")))</f>
        <v>9.375E-2</v>
      </c>
      <c r="M2384" s="14">
        <f t="shared" si="294"/>
        <v>9.1624999999999996</v>
      </c>
      <c r="N2384" s="14">
        <v>46210</v>
      </c>
      <c r="O2384" s="14">
        <v>86</v>
      </c>
      <c r="P2384" s="14"/>
      <c r="Q2384" s="14"/>
      <c r="R2384" s="14"/>
      <c r="S2384" s="14"/>
      <c r="T2384" s="14">
        <f t="shared" si="293"/>
        <v>1</v>
      </c>
      <c r="U2384" s="14" t="s">
        <v>36</v>
      </c>
      <c r="V2384" s="14"/>
      <c r="W2384" s="14"/>
      <c r="X2384" s="14"/>
      <c r="Y2384" s="14"/>
      <c r="Z2384" s="14"/>
      <c r="AA2384" s="11"/>
      <c r="AB2384" s="14" t="str">
        <f t="shared" si="295"/>
        <v>10224,10188|10 FURADEIRAS</v>
      </c>
      <c r="AC2384" t="str">
        <f t="shared" si="296"/>
        <v>|10224|10188|</v>
      </c>
      <c r="AD2384" t="str">
        <f t="shared" si="297"/>
        <v>10 FURADEIRAS</v>
      </c>
    </row>
    <row r="2385" spans="1:30" ht="24" customHeight="1" x14ac:dyDescent="0.35">
      <c r="A2385" s="35">
        <v>46210</v>
      </c>
      <c r="B2385" s="14" t="s">
        <v>3615</v>
      </c>
      <c r="C2385" s="14"/>
      <c r="D2385" s="14" t="s">
        <v>3047</v>
      </c>
      <c r="E2385" s="14" t="s">
        <v>3572</v>
      </c>
      <c r="F2385" s="14" t="s">
        <v>3260</v>
      </c>
      <c r="G2385" s="14" t="s">
        <v>3047</v>
      </c>
      <c r="H2385" s="14" t="s">
        <v>3047</v>
      </c>
      <c r="I2385" s="9" t="s">
        <v>3047</v>
      </c>
      <c r="J2385" s="9">
        <v>86</v>
      </c>
      <c r="K2385" s="14">
        <f>IF($E2385="","",IFERROR(INDEX('01_Cad_Pecas'!$H$2:$H$5000,MATCH($E2385,'01_Cad_Pecas'!$D$2:$D$5000,0)),IFERROR(INDEX('01_Cad_Pecas'!$H$2:$H$5000,MATCH(VALUE($E2385),'01_Cad_Pecas'!$D$2:$D$5000,0)),"")))</f>
        <v>1.1000000000000001</v>
      </c>
      <c r="L2385" s="14">
        <f>IF($E2385="","",IFERROR(INDEX('01_Cad_Pecas'!$I$2:$I$5000,MATCH($E2385,'01_Cad_Pecas'!$D$2:$D$5000,0)),IFERROR(INDEX('01_Cad_Pecas'!$I$2:$I$5000,MATCH(VALUE($E2385),'01_Cad_Pecas'!$D$2:$D$5000,0)),"")))</f>
        <v>9.375E-2</v>
      </c>
      <c r="M2385" s="14">
        <f t="shared" si="294"/>
        <v>9.1624999999999996</v>
      </c>
      <c r="N2385" s="14">
        <v>46210</v>
      </c>
      <c r="O2385" s="14">
        <v>86</v>
      </c>
      <c r="P2385" s="14"/>
      <c r="Q2385" s="14"/>
      <c r="R2385" s="14"/>
      <c r="S2385" s="14"/>
      <c r="T2385" s="14">
        <f t="shared" si="293"/>
        <v>1</v>
      </c>
      <c r="U2385" s="14" t="s">
        <v>36</v>
      </c>
      <c r="V2385" s="14"/>
      <c r="W2385" s="14"/>
      <c r="X2385" s="14"/>
      <c r="Y2385" s="14"/>
      <c r="Z2385" s="14"/>
      <c r="AA2385" s="11"/>
      <c r="AB2385" s="14" t="str">
        <f t="shared" si="295"/>
        <v>10224,10188|10 FURADEIRAS</v>
      </c>
      <c r="AC2385" t="str">
        <f t="shared" si="296"/>
        <v>|10224|10188|</v>
      </c>
      <c r="AD2385" t="str">
        <f t="shared" si="297"/>
        <v>10 FURADEIRAS</v>
      </c>
    </row>
    <row r="2386" spans="1:30" ht="24" customHeight="1" x14ac:dyDescent="0.35">
      <c r="A2386" s="35">
        <v>46210</v>
      </c>
      <c r="B2386" s="14" t="s">
        <v>3615</v>
      </c>
      <c r="C2386" s="14"/>
      <c r="D2386" s="14" t="s">
        <v>3047</v>
      </c>
      <c r="E2386" s="14" t="s">
        <v>3549</v>
      </c>
      <c r="F2386" s="14" t="s">
        <v>3263</v>
      </c>
      <c r="G2386" s="14" t="s">
        <v>3047</v>
      </c>
      <c r="H2386" s="14" t="s">
        <v>3047</v>
      </c>
      <c r="I2386" s="9" t="s">
        <v>3047</v>
      </c>
      <c r="J2386" s="9">
        <v>30</v>
      </c>
      <c r="K2386" s="14">
        <f>IF($E2386="","",IFERROR(INDEX('01_Cad_Pecas'!$H$2:$H$5000,MATCH($E2386,'01_Cad_Pecas'!$D$2:$D$5000,0)),IFERROR(INDEX('01_Cad_Pecas'!$H$2:$H$5000,MATCH(VALUE($E2386),'01_Cad_Pecas'!$D$2:$D$5000,0)),"")))</f>
        <v>1.1000000000000001</v>
      </c>
      <c r="L2386" s="14">
        <f>IF($E2386="","",IFERROR(INDEX('01_Cad_Pecas'!$I$2:$I$5000,MATCH($E2386,'01_Cad_Pecas'!$D$2:$D$5000,0)),IFERROR(INDEX('01_Cad_Pecas'!$I$2:$I$5000,MATCH(VALUE($E2386),'01_Cad_Pecas'!$D$2:$D$5000,0)),"")))</f>
        <v>9.375E-2</v>
      </c>
      <c r="M2386" s="14">
        <f t="shared" si="294"/>
        <v>3.9125000000000001</v>
      </c>
      <c r="N2386" s="14">
        <v>46210</v>
      </c>
      <c r="O2386" s="14">
        <v>30</v>
      </c>
      <c r="P2386" s="14"/>
      <c r="Q2386" s="14"/>
      <c r="R2386" s="14"/>
      <c r="S2386" s="14"/>
      <c r="T2386" s="14">
        <f t="shared" si="293"/>
        <v>1</v>
      </c>
      <c r="U2386" s="14" t="s">
        <v>36</v>
      </c>
      <c r="V2386" s="14"/>
      <c r="W2386" s="14"/>
      <c r="X2386" s="14"/>
      <c r="Y2386" s="14"/>
      <c r="Z2386" s="14"/>
      <c r="AA2386" s="11"/>
      <c r="AB2386" s="14" t="str">
        <f t="shared" si="295"/>
        <v>10224,10188|10 FURADEIRAS</v>
      </c>
      <c r="AC2386" t="str">
        <f t="shared" si="296"/>
        <v>|10224|10188|</v>
      </c>
      <c r="AD2386" t="str">
        <f t="shared" si="297"/>
        <v>10 FURADEIRAS</v>
      </c>
    </row>
    <row r="2387" spans="1:30" ht="24" customHeight="1" x14ac:dyDescent="0.35">
      <c r="A2387" s="35">
        <v>46210</v>
      </c>
      <c r="B2387" s="14" t="s">
        <v>3615</v>
      </c>
      <c r="C2387" s="14"/>
      <c r="D2387" s="14" t="s">
        <v>3047</v>
      </c>
      <c r="E2387" s="14" t="s">
        <v>3550</v>
      </c>
      <c r="F2387" s="14" t="s">
        <v>3264</v>
      </c>
      <c r="G2387" s="14" t="s">
        <v>3047</v>
      </c>
      <c r="H2387" s="14" t="s">
        <v>3047</v>
      </c>
      <c r="I2387" s="9" t="s">
        <v>3047</v>
      </c>
      <c r="J2387" s="9">
        <v>30</v>
      </c>
      <c r="K2387" s="14">
        <f>IF($E2387="","",IFERROR(INDEX('01_Cad_Pecas'!$H$2:$H$5000,MATCH($E2387,'01_Cad_Pecas'!$D$2:$D$5000,0)),IFERROR(INDEX('01_Cad_Pecas'!$H$2:$H$5000,MATCH(VALUE($E2387),'01_Cad_Pecas'!$D$2:$D$5000,0)),"")))</f>
        <v>1.1000000000000001</v>
      </c>
      <c r="L2387" s="14">
        <f>IF($E2387="","",IFERROR(INDEX('01_Cad_Pecas'!$I$2:$I$5000,MATCH($E2387,'01_Cad_Pecas'!$D$2:$D$5000,0)),IFERROR(INDEX('01_Cad_Pecas'!$I$2:$I$5000,MATCH(VALUE($E2387),'01_Cad_Pecas'!$D$2:$D$5000,0)),"")))</f>
        <v>9.375E-2</v>
      </c>
      <c r="M2387" s="14">
        <f t="shared" si="294"/>
        <v>3.9125000000000001</v>
      </c>
      <c r="N2387" s="14">
        <v>46210</v>
      </c>
      <c r="O2387" s="14">
        <v>30</v>
      </c>
      <c r="P2387" s="14"/>
      <c r="Q2387" s="14"/>
      <c r="R2387" s="14"/>
      <c r="S2387" s="14"/>
      <c r="T2387" s="14">
        <f t="shared" si="293"/>
        <v>1</v>
      </c>
      <c r="U2387" s="14" t="s">
        <v>36</v>
      </c>
      <c r="V2387" s="14"/>
      <c r="W2387" s="14"/>
      <c r="X2387" s="14"/>
      <c r="Y2387" s="14"/>
      <c r="Z2387" s="14"/>
      <c r="AA2387" s="11"/>
      <c r="AB2387" s="14" t="str">
        <f t="shared" si="295"/>
        <v>10224,10188|10 FURADEIRAS</v>
      </c>
      <c r="AC2387" t="str">
        <f t="shared" si="296"/>
        <v>|10224|10188|</v>
      </c>
      <c r="AD2387" t="str">
        <f t="shared" si="297"/>
        <v>10 FURADEIRAS</v>
      </c>
    </row>
    <row r="2388" spans="1:30" ht="24" customHeight="1" x14ac:dyDescent="0.35">
      <c r="A2388" s="35">
        <v>46210</v>
      </c>
      <c r="B2388" s="14" t="s">
        <v>3615</v>
      </c>
      <c r="C2388" s="14"/>
      <c r="D2388" s="14" t="s">
        <v>3047</v>
      </c>
      <c r="E2388" s="14" t="s">
        <v>3551</v>
      </c>
      <c r="F2388" s="14" t="s">
        <v>3265</v>
      </c>
      <c r="G2388" s="14" t="s">
        <v>3047</v>
      </c>
      <c r="H2388" s="14" t="s">
        <v>3047</v>
      </c>
      <c r="I2388" s="9" t="s">
        <v>3047</v>
      </c>
      <c r="J2388" s="9">
        <v>60</v>
      </c>
      <c r="K2388" s="14">
        <f>IF($E2388="","",IFERROR(INDEX('01_Cad_Pecas'!$H$2:$H$5000,MATCH($E2388,'01_Cad_Pecas'!$D$2:$D$5000,0)),IFERROR(INDEX('01_Cad_Pecas'!$H$2:$H$5000,MATCH(VALUE($E2388),'01_Cad_Pecas'!$D$2:$D$5000,0)),"")))</f>
        <v>1.1000000000000001</v>
      </c>
      <c r="L2388" s="14">
        <f>IF($E2388="","",IFERROR(INDEX('01_Cad_Pecas'!$I$2:$I$5000,MATCH($E2388,'01_Cad_Pecas'!$D$2:$D$5000,0)),IFERROR(INDEX('01_Cad_Pecas'!$I$2:$I$5000,MATCH(VALUE($E2388),'01_Cad_Pecas'!$D$2:$D$5000,0)),"")))</f>
        <v>9.375E-2</v>
      </c>
      <c r="M2388" s="14">
        <f t="shared" si="294"/>
        <v>6.7249999999999996</v>
      </c>
      <c r="N2388" s="14">
        <v>46210</v>
      </c>
      <c r="O2388" s="14">
        <v>60</v>
      </c>
      <c r="P2388" s="14"/>
      <c r="Q2388" s="14"/>
      <c r="R2388" s="14"/>
      <c r="S2388" s="14"/>
      <c r="T2388" s="14">
        <f t="shared" si="293"/>
        <v>1</v>
      </c>
      <c r="U2388" s="14" t="s">
        <v>36</v>
      </c>
      <c r="V2388" s="14"/>
      <c r="W2388" s="14"/>
      <c r="X2388" s="14"/>
      <c r="Y2388" s="14"/>
      <c r="Z2388" s="14"/>
      <c r="AA2388" s="11"/>
      <c r="AB2388" s="14" t="str">
        <f t="shared" si="295"/>
        <v>10224,10188|10 FURADEIRAS</v>
      </c>
      <c r="AC2388" t="str">
        <f t="shared" si="296"/>
        <v>|10224|10188|</v>
      </c>
      <c r="AD2388" t="str">
        <f t="shared" si="297"/>
        <v>10 FURADEIRAS</v>
      </c>
    </row>
    <row r="2389" spans="1:30" ht="24" customHeight="1" x14ac:dyDescent="0.35">
      <c r="A2389" s="35">
        <v>46210</v>
      </c>
      <c r="B2389" s="14" t="s">
        <v>3615</v>
      </c>
      <c r="C2389" s="14"/>
      <c r="D2389" s="14" t="s">
        <v>3047</v>
      </c>
      <c r="E2389" s="14" t="s">
        <v>3552</v>
      </c>
      <c r="F2389" s="14" t="s">
        <v>3266</v>
      </c>
      <c r="G2389" s="14" t="s">
        <v>3047</v>
      </c>
      <c r="H2389" s="14" t="s">
        <v>3047</v>
      </c>
      <c r="I2389" s="9" t="s">
        <v>3047</v>
      </c>
      <c r="J2389" s="9">
        <v>30</v>
      </c>
      <c r="K2389" s="14">
        <f>IF($E2389="","",IFERROR(INDEX('01_Cad_Pecas'!$H$2:$H$5000,MATCH($E2389,'01_Cad_Pecas'!$D$2:$D$5000,0)),IFERROR(INDEX('01_Cad_Pecas'!$H$2:$H$5000,MATCH(VALUE($E2389),'01_Cad_Pecas'!$D$2:$D$5000,0)),"")))</f>
        <v>1.1000000000000001</v>
      </c>
      <c r="L2389" s="14">
        <f>IF($E2389="","",IFERROR(INDEX('01_Cad_Pecas'!$I$2:$I$5000,MATCH($E2389,'01_Cad_Pecas'!$D$2:$D$5000,0)),IFERROR(INDEX('01_Cad_Pecas'!$I$2:$I$5000,MATCH(VALUE($E2389),'01_Cad_Pecas'!$D$2:$D$5000,0)),"")))</f>
        <v>9.375E-2</v>
      </c>
      <c r="M2389" s="14">
        <f t="shared" si="294"/>
        <v>3.9125000000000001</v>
      </c>
      <c r="N2389" s="14">
        <v>46210</v>
      </c>
      <c r="O2389" s="14">
        <v>30</v>
      </c>
      <c r="P2389" s="14"/>
      <c r="Q2389" s="14"/>
      <c r="R2389" s="14"/>
      <c r="S2389" s="14"/>
      <c r="T2389" s="14">
        <f t="shared" si="293"/>
        <v>1</v>
      </c>
      <c r="U2389" s="14" t="s">
        <v>36</v>
      </c>
      <c r="V2389" s="14"/>
      <c r="W2389" s="14"/>
      <c r="X2389" s="14"/>
      <c r="Y2389" s="14"/>
      <c r="Z2389" s="14"/>
      <c r="AA2389" s="11"/>
      <c r="AB2389" s="14" t="str">
        <f t="shared" si="295"/>
        <v>10224,10188|10 FURADEIRAS</v>
      </c>
      <c r="AC2389" t="str">
        <f t="shared" si="296"/>
        <v>|10224|10188|</v>
      </c>
      <c r="AD2389" t="str">
        <f t="shared" si="297"/>
        <v>10 FURADEIRAS</v>
      </c>
    </row>
    <row r="2390" spans="1:30" ht="24" customHeight="1" x14ac:dyDescent="0.35">
      <c r="A2390" s="35">
        <v>46210</v>
      </c>
      <c r="B2390" s="14" t="s">
        <v>3615</v>
      </c>
      <c r="C2390" s="14"/>
      <c r="D2390" s="14" t="s">
        <v>3047</v>
      </c>
      <c r="E2390" s="14" t="s">
        <v>3445</v>
      </c>
      <c r="F2390" s="14" t="s">
        <v>3188</v>
      </c>
      <c r="G2390" s="14" t="s">
        <v>3047</v>
      </c>
      <c r="H2390" s="14" t="s">
        <v>3047</v>
      </c>
      <c r="I2390" s="9" t="s">
        <v>3047</v>
      </c>
      <c r="J2390" s="9">
        <v>172</v>
      </c>
      <c r="K2390" s="14">
        <f>IF($E2390="","",IFERROR(INDEX('01_Cad_Pecas'!$H$2:$H$5000,MATCH($E2390,'01_Cad_Pecas'!$D$2:$D$5000,0)),IFERROR(INDEX('01_Cad_Pecas'!$H$2:$H$5000,MATCH(VALUE($E2390),'01_Cad_Pecas'!$D$2:$D$5000,0)),"")))</f>
        <v>3</v>
      </c>
      <c r="L2390" s="14">
        <f>IF($E2390="","",IFERROR(INDEX('01_Cad_Pecas'!$I$2:$I$5000,MATCH($E2390,'01_Cad_Pecas'!$D$2:$D$5000,0)),IFERROR(INDEX('01_Cad_Pecas'!$I$2:$I$5000,MATCH(VALUE($E2390),'01_Cad_Pecas'!$D$2:$D$5000,0)),"")))</f>
        <v>6.7799999999999999E-2</v>
      </c>
      <c r="M2390" s="14">
        <f t="shared" si="294"/>
        <v>14.6616</v>
      </c>
      <c r="N2390" s="14">
        <v>46210</v>
      </c>
      <c r="O2390" s="14">
        <v>172</v>
      </c>
      <c r="P2390" s="14"/>
      <c r="Q2390" s="14"/>
      <c r="R2390" s="14"/>
      <c r="S2390" s="14"/>
      <c r="T2390" s="14">
        <f t="shared" si="293"/>
        <v>1</v>
      </c>
      <c r="U2390" s="14" t="s">
        <v>36</v>
      </c>
      <c r="V2390" s="14"/>
      <c r="W2390" s="14"/>
      <c r="X2390" s="14"/>
      <c r="Y2390" s="14"/>
      <c r="Z2390" s="14"/>
      <c r="AA2390" s="11"/>
      <c r="AB2390" s="14" t="str">
        <f t="shared" si="295"/>
        <v>10224,10188|10 FURADEIRAS</v>
      </c>
      <c r="AC2390" t="str">
        <f t="shared" si="296"/>
        <v>|10224|10188|</v>
      </c>
      <c r="AD2390" t="str">
        <f t="shared" si="297"/>
        <v>10 FURADEIRAS</v>
      </c>
    </row>
    <row r="2391" spans="1:30" ht="24" customHeight="1" x14ac:dyDescent="0.35">
      <c r="A2391" s="35">
        <v>46210</v>
      </c>
      <c r="B2391" s="14" t="s">
        <v>3615</v>
      </c>
      <c r="C2391" s="14"/>
      <c r="D2391" s="14" t="s">
        <v>3047</v>
      </c>
      <c r="E2391" s="14" t="s">
        <v>3446</v>
      </c>
      <c r="F2391" s="14" t="s">
        <v>3189</v>
      </c>
      <c r="G2391" s="14" t="s">
        <v>3047</v>
      </c>
      <c r="H2391" s="14" t="s">
        <v>3047</v>
      </c>
      <c r="I2391" s="9" t="s">
        <v>3047</v>
      </c>
      <c r="J2391" s="9">
        <v>172</v>
      </c>
      <c r="K2391" s="14">
        <f>IF($E2391="","",IFERROR(INDEX('01_Cad_Pecas'!$H$2:$H$5000,MATCH($E2391,'01_Cad_Pecas'!$D$2:$D$5000,0)),IFERROR(INDEX('01_Cad_Pecas'!$H$2:$H$5000,MATCH(VALUE($E2391),'01_Cad_Pecas'!$D$2:$D$5000,0)),"")))</f>
        <v>3</v>
      </c>
      <c r="L2391" s="14">
        <f>IF($E2391="","",IFERROR(INDEX('01_Cad_Pecas'!$I$2:$I$5000,MATCH($E2391,'01_Cad_Pecas'!$D$2:$D$5000,0)),IFERROR(INDEX('01_Cad_Pecas'!$I$2:$I$5000,MATCH(VALUE($E2391),'01_Cad_Pecas'!$D$2:$D$5000,0)),"")))</f>
        <v>6.7799999999999999E-2</v>
      </c>
      <c r="M2391" s="14">
        <f t="shared" si="294"/>
        <v>14.6616</v>
      </c>
      <c r="N2391" s="14">
        <v>46210</v>
      </c>
      <c r="O2391" s="14">
        <v>172</v>
      </c>
      <c r="P2391" s="14"/>
      <c r="Q2391" s="14"/>
      <c r="R2391" s="14"/>
      <c r="S2391" s="14"/>
      <c r="T2391" s="14">
        <f t="shared" si="293"/>
        <v>1</v>
      </c>
      <c r="U2391" s="14" t="s">
        <v>36</v>
      </c>
      <c r="V2391" s="14"/>
      <c r="W2391" s="14"/>
      <c r="X2391" s="14"/>
      <c r="Y2391" s="14"/>
      <c r="Z2391" s="14"/>
      <c r="AA2391" s="11"/>
      <c r="AB2391" s="14" t="str">
        <f t="shared" si="295"/>
        <v>10224,10188|10 FURADEIRAS</v>
      </c>
      <c r="AC2391" t="str">
        <f t="shared" si="296"/>
        <v>|10224|10188|</v>
      </c>
      <c r="AD2391" t="str">
        <f t="shared" si="297"/>
        <v>10 FURADEIRAS</v>
      </c>
    </row>
    <row r="2392" spans="1:30" ht="24" customHeight="1" x14ac:dyDescent="0.35">
      <c r="A2392" s="35">
        <v>46210</v>
      </c>
      <c r="B2392" s="14" t="s">
        <v>3615</v>
      </c>
      <c r="C2392" s="14"/>
      <c r="D2392" s="14" t="s">
        <v>3047</v>
      </c>
      <c r="E2392" s="14" t="s">
        <v>3411</v>
      </c>
      <c r="F2392" s="14" t="s">
        <v>3190</v>
      </c>
      <c r="G2392" s="14" t="s">
        <v>3047</v>
      </c>
      <c r="H2392" s="14" t="s">
        <v>3047</v>
      </c>
      <c r="I2392" s="9" t="s">
        <v>3047</v>
      </c>
      <c r="J2392" s="9">
        <v>120</v>
      </c>
      <c r="K2392" s="14">
        <f>IF($E2392="","",IFERROR(INDEX('01_Cad_Pecas'!$H$2:$H$5000,MATCH($E2392,'01_Cad_Pecas'!$D$2:$D$5000,0)),IFERROR(INDEX('01_Cad_Pecas'!$H$2:$H$5000,MATCH(VALUE($E2392),'01_Cad_Pecas'!$D$2:$D$5000,0)),"")))</f>
        <v>3</v>
      </c>
      <c r="L2392" s="14">
        <f>IF($E2392="","",IFERROR(INDEX('01_Cad_Pecas'!$I$2:$I$5000,MATCH($E2392,'01_Cad_Pecas'!$D$2:$D$5000,0)),IFERROR(INDEX('01_Cad_Pecas'!$I$2:$I$5000,MATCH(VALUE($E2392),'01_Cad_Pecas'!$D$2:$D$5000,0)),"")))</f>
        <v>6.7799999999999999E-2</v>
      </c>
      <c r="M2392" s="14">
        <f t="shared" si="294"/>
        <v>11.135999999999999</v>
      </c>
      <c r="N2392" s="14">
        <v>46210</v>
      </c>
      <c r="O2392" s="14">
        <v>120</v>
      </c>
      <c r="P2392" s="14"/>
      <c r="Q2392" s="14"/>
      <c r="R2392" s="14"/>
      <c r="S2392" s="14"/>
      <c r="T2392" s="14">
        <f t="shared" si="293"/>
        <v>1</v>
      </c>
      <c r="U2392" s="14" t="s">
        <v>36</v>
      </c>
      <c r="V2392" s="14"/>
      <c r="W2392" s="14"/>
      <c r="X2392" s="14"/>
      <c r="Y2392" s="14"/>
      <c r="Z2392" s="14"/>
      <c r="AA2392" s="11"/>
      <c r="AB2392" s="14" t="str">
        <f t="shared" si="295"/>
        <v>10224,10188|10 FURADEIRAS</v>
      </c>
      <c r="AC2392" t="str">
        <f t="shared" si="296"/>
        <v>|10224|10188|</v>
      </c>
      <c r="AD2392" t="str">
        <f t="shared" si="297"/>
        <v>10 FURADEIRAS</v>
      </c>
    </row>
    <row r="2393" spans="1:30" ht="24" customHeight="1" x14ac:dyDescent="0.35">
      <c r="A2393" s="35">
        <v>46210</v>
      </c>
      <c r="B2393" s="14" t="s">
        <v>3615</v>
      </c>
      <c r="C2393" s="14"/>
      <c r="D2393" s="14" t="s">
        <v>3047</v>
      </c>
      <c r="E2393" s="14" t="s">
        <v>3553</v>
      </c>
      <c r="F2393" s="14" t="s">
        <v>3159</v>
      </c>
      <c r="G2393" s="14" t="s">
        <v>3047</v>
      </c>
      <c r="H2393" s="14" t="s">
        <v>3047</v>
      </c>
      <c r="I2393" s="9" t="s">
        <v>3047</v>
      </c>
      <c r="J2393" s="9">
        <v>530</v>
      </c>
      <c r="K2393" s="14">
        <f>IF($E2393="","",IFERROR(INDEX('01_Cad_Pecas'!$H$2:$H$5000,MATCH($E2393,'01_Cad_Pecas'!$D$2:$D$5000,0)),IFERROR(INDEX('01_Cad_Pecas'!$H$2:$H$5000,MATCH(VALUE($E2393),'01_Cad_Pecas'!$D$2:$D$5000,0)),"")))</f>
        <v>7</v>
      </c>
      <c r="L2393" s="14">
        <f>IF($E2393="","",IFERROR(INDEX('01_Cad_Pecas'!$I$2:$I$5000,MATCH($E2393,'01_Cad_Pecas'!$D$2:$D$5000,0)),IFERROR(INDEX('01_Cad_Pecas'!$I$2:$I$5000,MATCH(VALUE($E2393),'01_Cad_Pecas'!$D$2:$D$5000,0)),"")))</f>
        <v>0.81</v>
      </c>
      <c r="M2393" s="14">
        <f t="shared" si="294"/>
        <v>436.3</v>
      </c>
      <c r="N2393" s="14">
        <v>46210</v>
      </c>
      <c r="O2393" s="14">
        <v>530</v>
      </c>
      <c r="P2393" s="14"/>
      <c r="Q2393" s="14"/>
      <c r="R2393" s="14"/>
      <c r="S2393" s="14"/>
      <c r="T2393" s="14">
        <f t="shared" si="293"/>
        <v>1</v>
      </c>
      <c r="U2393" s="14" t="s">
        <v>36</v>
      </c>
      <c r="V2393" s="14"/>
      <c r="W2393" s="14"/>
      <c r="X2393" s="14"/>
      <c r="Y2393" s="14"/>
      <c r="Z2393" s="14"/>
      <c r="AA2393" s="11"/>
      <c r="AB2393" s="14" t="str">
        <f t="shared" si="295"/>
        <v>10224,10188|10 FURADEIRAS</v>
      </c>
      <c r="AC2393" t="str">
        <f t="shared" si="296"/>
        <v>|10224|10188|</v>
      </c>
      <c r="AD2393" t="str">
        <f t="shared" si="297"/>
        <v>10 FURADEIRAS</v>
      </c>
    </row>
    <row r="2394" spans="1:30" ht="24" customHeight="1" x14ac:dyDescent="0.35">
      <c r="A2394" s="35">
        <v>46210</v>
      </c>
      <c r="B2394" s="14" t="s">
        <v>3615</v>
      </c>
      <c r="C2394" s="14"/>
      <c r="D2394" s="14" t="s">
        <v>3047</v>
      </c>
      <c r="E2394" s="14" t="s">
        <v>3421</v>
      </c>
      <c r="F2394" s="14" t="s">
        <v>3196</v>
      </c>
      <c r="G2394" s="14" t="s">
        <v>3047</v>
      </c>
      <c r="H2394" s="14" t="s">
        <v>3047</v>
      </c>
      <c r="I2394" s="9" t="s">
        <v>3047</v>
      </c>
      <c r="J2394" s="9">
        <v>160</v>
      </c>
      <c r="K2394" s="14">
        <f>IF($E2394="","",IFERROR(INDEX('01_Cad_Pecas'!$H$2:$H$5000,MATCH($E2394,'01_Cad_Pecas'!$D$2:$D$5000,0)),IFERROR(INDEX('01_Cad_Pecas'!$H$2:$H$5000,MATCH(VALUE($E2394),'01_Cad_Pecas'!$D$2:$D$5000,0)),"")))</f>
        <v>1.1000000000000001</v>
      </c>
      <c r="L2394" s="14">
        <f>IF($E2394="","",IFERROR(INDEX('01_Cad_Pecas'!$I$2:$I$5000,MATCH($E2394,'01_Cad_Pecas'!$D$2:$D$5000,0)),IFERROR(INDEX('01_Cad_Pecas'!$I$2:$I$5000,MATCH(VALUE($E2394),'01_Cad_Pecas'!$D$2:$D$5000,0)),"")))</f>
        <v>9.375E-2</v>
      </c>
      <c r="M2394" s="14">
        <f t="shared" si="294"/>
        <v>16.100000000000001</v>
      </c>
      <c r="N2394" s="14">
        <v>46210</v>
      </c>
      <c r="O2394" s="14">
        <v>160</v>
      </c>
      <c r="P2394" s="14"/>
      <c r="Q2394" s="14"/>
      <c r="R2394" s="14"/>
      <c r="S2394" s="14"/>
      <c r="T2394" s="14">
        <f t="shared" si="293"/>
        <v>1</v>
      </c>
      <c r="U2394" s="14" t="s">
        <v>36</v>
      </c>
      <c r="V2394" s="14"/>
      <c r="W2394" s="14"/>
      <c r="X2394" s="14"/>
      <c r="Y2394" s="14"/>
      <c r="Z2394" s="14"/>
      <c r="AA2394" s="11"/>
      <c r="AB2394" s="14" t="str">
        <f t="shared" si="295"/>
        <v>10224,10188|10 FURADEIRAS</v>
      </c>
      <c r="AC2394" t="str">
        <f t="shared" si="296"/>
        <v>|10224|10188|</v>
      </c>
      <c r="AD2394" t="str">
        <f t="shared" si="297"/>
        <v>10 FURADEIRAS</v>
      </c>
    </row>
    <row r="2395" spans="1:30" ht="24" customHeight="1" x14ac:dyDescent="0.35">
      <c r="A2395" s="35">
        <v>46210</v>
      </c>
      <c r="B2395" s="14" t="s">
        <v>3615</v>
      </c>
      <c r="C2395" s="14"/>
      <c r="D2395" s="14" t="s">
        <v>3047</v>
      </c>
      <c r="E2395" s="14" t="s">
        <v>3456</v>
      </c>
      <c r="F2395" s="14" t="s">
        <v>3197</v>
      </c>
      <c r="G2395" s="14" t="s">
        <v>3047</v>
      </c>
      <c r="H2395" s="14" t="s">
        <v>3047</v>
      </c>
      <c r="I2395" s="9" t="s">
        <v>3047</v>
      </c>
      <c r="J2395" s="9">
        <v>40</v>
      </c>
      <c r="K2395" s="14">
        <f>IF($E2395="","",IFERROR(INDEX('01_Cad_Pecas'!$H$2:$H$5000,MATCH($E2395,'01_Cad_Pecas'!$D$2:$D$5000,0)),IFERROR(INDEX('01_Cad_Pecas'!$H$2:$H$5000,MATCH(VALUE($E2395),'01_Cad_Pecas'!$D$2:$D$5000,0)),"")))</f>
        <v>1.1000000000000001</v>
      </c>
      <c r="L2395" s="14">
        <f>IF($E2395="","",IFERROR(INDEX('01_Cad_Pecas'!$I$2:$I$5000,MATCH($E2395,'01_Cad_Pecas'!$D$2:$D$5000,0)),IFERROR(INDEX('01_Cad_Pecas'!$I$2:$I$5000,MATCH(VALUE($E2395),'01_Cad_Pecas'!$D$2:$D$5000,0)),"")))</f>
        <v>9.375E-2</v>
      </c>
      <c r="M2395" s="14">
        <f t="shared" si="294"/>
        <v>4.8499999999999996</v>
      </c>
      <c r="N2395" s="14">
        <v>46210</v>
      </c>
      <c r="O2395" s="14">
        <v>40</v>
      </c>
      <c r="P2395" s="14"/>
      <c r="Q2395" s="14"/>
      <c r="R2395" s="14"/>
      <c r="S2395" s="14"/>
      <c r="T2395" s="14">
        <f t="shared" si="293"/>
        <v>1</v>
      </c>
      <c r="U2395" s="14" t="s">
        <v>36</v>
      </c>
      <c r="V2395" s="14"/>
      <c r="W2395" s="14"/>
      <c r="X2395" s="14"/>
      <c r="Y2395" s="14"/>
      <c r="Z2395" s="14"/>
      <c r="AA2395" s="11"/>
      <c r="AB2395" s="14" t="str">
        <f t="shared" si="295"/>
        <v>10224,10188|10 FURADEIRAS</v>
      </c>
      <c r="AC2395" t="str">
        <f t="shared" si="296"/>
        <v>|10224|10188|</v>
      </c>
      <c r="AD2395" t="str">
        <f t="shared" si="297"/>
        <v>10 FURADEIRAS</v>
      </c>
    </row>
    <row r="2396" spans="1:30" ht="24" customHeight="1" x14ac:dyDescent="0.35">
      <c r="A2396" s="35">
        <v>46210</v>
      </c>
      <c r="B2396" s="14" t="s">
        <v>3615</v>
      </c>
      <c r="C2396" s="14"/>
      <c r="D2396" s="14" t="s">
        <v>3047</v>
      </c>
      <c r="E2396" s="14" t="s">
        <v>3457</v>
      </c>
      <c r="F2396" s="14" t="s">
        <v>3198</v>
      </c>
      <c r="G2396" s="14" t="s">
        <v>3047</v>
      </c>
      <c r="H2396" s="14" t="s">
        <v>3047</v>
      </c>
      <c r="I2396" s="9" t="s">
        <v>3047</v>
      </c>
      <c r="J2396" s="9">
        <v>80</v>
      </c>
      <c r="K2396" s="14">
        <f>IF($E2396="","",IFERROR(INDEX('01_Cad_Pecas'!$H$2:$H$5000,MATCH($E2396,'01_Cad_Pecas'!$D$2:$D$5000,0)),IFERROR(INDEX('01_Cad_Pecas'!$H$2:$H$5000,MATCH(VALUE($E2396),'01_Cad_Pecas'!$D$2:$D$5000,0)),"")))</f>
        <v>1.1000000000000001</v>
      </c>
      <c r="L2396" s="14">
        <f>IF($E2396="","",IFERROR(INDEX('01_Cad_Pecas'!$I$2:$I$5000,MATCH($E2396,'01_Cad_Pecas'!$D$2:$D$5000,0)),IFERROR(INDEX('01_Cad_Pecas'!$I$2:$I$5000,MATCH(VALUE($E2396),'01_Cad_Pecas'!$D$2:$D$5000,0)),"")))</f>
        <v>9.375E-2</v>
      </c>
      <c r="M2396" s="14">
        <f t="shared" si="294"/>
        <v>8.6</v>
      </c>
      <c r="N2396" s="14">
        <v>46210</v>
      </c>
      <c r="O2396" s="14">
        <v>80</v>
      </c>
      <c r="P2396" s="14"/>
      <c r="Q2396" s="14"/>
      <c r="R2396" s="14"/>
      <c r="S2396" s="14"/>
      <c r="T2396" s="14">
        <f t="shared" si="293"/>
        <v>1</v>
      </c>
      <c r="U2396" s="14" t="s">
        <v>36</v>
      </c>
      <c r="V2396" s="14"/>
      <c r="W2396" s="14"/>
      <c r="X2396" s="14"/>
      <c r="Y2396" s="14"/>
      <c r="Z2396" s="14"/>
      <c r="AA2396" s="11"/>
      <c r="AB2396" s="14" t="str">
        <f t="shared" si="295"/>
        <v>10224,10188|10 FURADEIRAS</v>
      </c>
      <c r="AC2396" t="str">
        <f t="shared" si="296"/>
        <v>|10224|10188|</v>
      </c>
      <c r="AD2396" t="str">
        <f t="shared" si="297"/>
        <v>10 FURADEIRAS</v>
      </c>
    </row>
    <row r="2397" spans="1:30" ht="24" customHeight="1" x14ac:dyDescent="0.35">
      <c r="A2397" s="35">
        <v>46210</v>
      </c>
      <c r="B2397" s="14" t="s">
        <v>3615</v>
      </c>
      <c r="C2397" s="14"/>
      <c r="D2397" s="14" t="s">
        <v>3047</v>
      </c>
      <c r="E2397" s="14" t="s">
        <v>3556</v>
      </c>
      <c r="F2397" s="14" t="s">
        <v>3267</v>
      </c>
      <c r="G2397" s="14" t="s">
        <v>3047</v>
      </c>
      <c r="H2397" s="14" t="s">
        <v>3047</v>
      </c>
      <c r="I2397" s="9" t="s">
        <v>3047</v>
      </c>
      <c r="J2397" s="9">
        <v>160</v>
      </c>
      <c r="K2397" s="14">
        <f>IF($E2397="","",IFERROR(INDEX('01_Cad_Pecas'!$H$2:$H$5000,MATCH($E2397,'01_Cad_Pecas'!$D$2:$D$5000,0)),IFERROR(INDEX('01_Cad_Pecas'!$H$2:$H$5000,MATCH(VALUE($E2397),'01_Cad_Pecas'!$D$2:$D$5000,0)),"")))</f>
        <v>1.1000000000000001</v>
      </c>
      <c r="L2397" s="14">
        <f>IF($E2397="","",IFERROR(INDEX('01_Cad_Pecas'!$I$2:$I$5000,MATCH($E2397,'01_Cad_Pecas'!$D$2:$D$5000,0)),IFERROR(INDEX('01_Cad_Pecas'!$I$2:$I$5000,MATCH(VALUE($E2397),'01_Cad_Pecas'!$D$2:$D$5000,0)),"")))</f>
        <v>9.375E-2</v>
      </c>
      <c r="M2397" s="14">
        <f t="shared" si="294"/>
        <v>16.100000000000001</v>
      </c>
      <c r="N2397" s="14">
        <v>46210</v>
      </c>
      <c r="O2397" s="14">
        <v>160</v>
      </c>
      <c r="P2397" s="14"/>
      <c r="Q2397" s="14"/>
      <c r="R2397" s="14"/>
      <c r="S2397" s="14"/>
      <c r="T2397" s="14">
        <f t="shared" si="293"/>
        <v>1</v>
      </c>
      <c r="U2397" s="14" t="s">
        <v>36</v>
      </c>
      <c r="V2397" s="14"/>
      <c r="W2397" s="14"/>
      <c r="X2397" s="14"/>
      <c r="Y2397" s="14"/>
      <c r="Z2397" s="14"/>
      <c r="AA2397" s="11"/>
      <c r="AB2397" s="14" t="str">
        <f t="shared" si="295"/>
        <v>10224,10188|10 FURADEIRAS</v>
      </c>
      <c r="AC2397" t="str">
        <f t="shared" si="296"/>
        <v>|10224|10188|</v>
      </c>
      <c r="AD2397" t="str">
        <f t="shared" si="297"/>
        <v>10 FURADEIRAS</v>
      </c>
    </row>
    <row r="2398" spans="1:30" ht="24" customHeight="1" x14ac:dyDescent="0.35">
      <c r="A2398" s="35">
        <v>46203</v>
      </c>
      <c r="B2398" s="14" t="s">
        <v>3620</v>
      </c>
      <c r="C2398" s="14"/>
      <c r="D2398" s="14" t="s">
        <v>3058</v>
      </c>
      <c r="E2398" s="14" t="s">
        <v>3632</v>
      </c>
      <c r="F2398" s="14" t="s">
        <v>3310</v>
      </c>
      <c r="G2398" s="14" t="s">
        <v>3058</v>
      </c>
      <c r="H2398" s="14" t="s">
        <v>3058</v>
      </c>
      <c r="I2398" s="9" t="s">
        <v>3058</v>
      </c>
      <c r="J2398" s="9">
        <v>420</v>
      </c>
      <c r="K2398" s="14">
        <f>IF($E2398="","",IFERROR(INDEX('01_Cad_Pecas'!$H$2:$H$5000,MATCH($E2398,'01_Cad_Pecas'!$D$2:$D$5000,0)),IFERROR(INDEX('01_Cad_Pecas'!$H$2:$H$5000,MATCH(VALUE($E2398),'01_Cad_Pecas'!$D$2:$D$5000,0)),"")))</f>
        <v>30</v>
      </c>
      <c r="L2398" s="14">
        <f>IF($E2398="","",IFERROR(INDEX('01_Cad_Pecas'!$I$2:$I$5000,MATCH($E2398,'01_Cad_Pecas'!$D$2:$D$5000,0)),IFERROR(INDEX('01_Cad_Pecas'!$I$2:$I$5000,MATCH(VALUE($E2398),'01_Cad_Pecas'!$D$2:$D$5000,0)),"")))</f>
        <v>0.41649999999999998</v>
      </c>
      <c r="M2398" s="14">
        <f t="shared" si="294"/>
        <v>204.92999999999998</v>
      </c>
      <c r="N2398" s="14">
        <v>46206</v>
      </c>
      <c r="O2398" s="14">
        <v>420</v>
      </c>
      <c r="P2398" s="14"/>
      <c r="Q2398" s="14"/>
      <c r="R2398" s="14"/>
      <c r="S2398" s="14"/>
      <c r="T2398" s="14">
        <f t="shared" si="293"/>
        <v>1</v>
      </c>
      <c r="U2398" s="14" t="s">
        <v>36</v>
      </c>
      <c r="V2398" s="14"/>
      <c r="W2398" s="14"/>
      <c r="X2398" s="14"/>
      <c r="Y2398" s="14"/>
      <c r="Z2398" s="14"/>
      <c r="AA2398" s="11"/>
      <c r="AB2398" s="14" t="str">
        <f t="shared" si="295"/>
        <v>10186,10189,10190,10191,10192,10187|60 USINAGEM AUTOMATIZADA</v>
      </c>
      <c r="AC2398" t="str">
        <f t="shared" si="296"/>
        <v>|10186|10189|10190|10191|10192|10187|</v>
      </c>
      <c r="AD2398" t="str">
        <f t="shared" si="297"/>
        <v>60 USINAGEM AUTOMATIZADA</v>
      </c>
    </row>
    <row r="2399" spans="1:30" ht="24" customHeight="1" x14ac:dyDescent="0.35">
      <c r="A2399" s="35">
        <v>46203</v>
      </c>
      <c r="B2399" s="14" t="s">
        <v>3620</v>
      </c>
      <c r="C2399" s="14"/>
      <c r="D2399" s="14" t="s">
        <v>3058</v>
      </c>
      <c r="E2399" s="14" t="s">
        <v>3633</v>
      </c>
      <c r="F2399" s="14" t="s">
        <v>3311</v>
      </c>
      <c r="G2399" s="14" t="s">
        <v>3058</v>
      </c>
      <c r="H2399" s="14" t="s">
        <v>3058</v>
      </c>
      <c r="I2399" s="9" t="s">
        <v>3058</v>
      </c>
      <c r="J2399" s="9">
        <v>420</v>
      </c>
      <c r="K2399" s="14">
        <f>IF($E2399="","",IFERROR(INDEX('01_Cad_Pecas'!$H$2:$H$5000,MATCH($E2399,'01_Cad_Pecas'!$D$2:$D$5000,0)),IFERROR(INDEX('01_Cad_Pecas'!$H$2:$H$5000,MATCH(VALUE($E2399),'01_Cad_Pecas'!$D$2:$D$5000,0)),"")))</f>
        <v>30</v>
      </c>
      <c r="L2399" s="14">
        <f>IF($E2399="","",IFERROR(INDEX('01_Cad_Pecas'!$I$2:$I$5000,MATCH($E2399,'01_Cad_Pecas'!$D$2:$D$5000,0)),IFERROR(INDEX('01_Cad_Pecas'!$I$2:$I$5000,MATCH(VALUE($E2399),'01_Cad_Pecas'!$D$2:$D$5000,0)),"")))</f>
        <v>0.41649999999999998</v>
      </c>
      <c r="M2399" s="14">
        <f t="shared" si="294"/>
        <v>204.92999999999998</v>
      </c>
      <c r="N2399" s="14">
        <v>46206</v>
      </c>
      <c r="O2399" s="14">
        <v>420</v>
      </c>
      <c r="P2399" s="14"/>
      <c r="Q2399" s="14"/>
      <c r="R2399" s="14"/>
      <c r="S2399" s="14"/>
      <c r="T2399" s="14">
        <f t="shared" si="293"/>
        <v>1</v>
      </c>
      <c r="U2399" s="14" t="s">
        <v>36</v>
      </c>
      <c r="V2399" s="14"/>
      <c r="W2399" s="14"/>
      <c r="X2399" s="14"/>
      <c r="Y2399" s="14"/>
      <c r="Z2399" s="14"/>
      <c r="AA2399" s="11"/>
      <c r="AB2399" s="14" t="str">
        <f t="shared" si="295"/>
        <v>10186,10189,10190,10191,10192,10187|60 USINAGEM AUTOMATIZADA</v>
      </c>
      <c r="AC2399" t="str">
        <f t="shared" si="296"/>
        <v>|10186|10189|10190|10191|10192|10187|</v>
      </c>
      <c r="AD2399" t="str">
        <f t="shared" si="297"/>
        <v>60 USINAGEM AUTOMATIZADA</v>
      </c>
    </row>
    <row r="2400" spans="1:30" ht="24" customHeight="1" x14ac:dyDescent="0.35">
      <c r="A2400" s="35">
        <v>46203</v>
      </c>
      <c r="B2400" s="14" t="s">
        <v>3620</v>
      </c>
      <c r="C2400" s="14"/>
      <c r="D2400" s="14" t="s">
        <v>3058</v>
      </c>
      <c r="E2400" s="14" t="s">
        <v>3634</v>
      </c>
      <c r="F2400" s="14" t="s">
        <v>3312</v>
      </c>
      <c r="G2400" s="14" t="s">
        <v>3058</v>
      </c>
      <c r="H2400" s="14" t="s">
        <v>3058</v>
      </c>
      <c r="I2400" s="9" t="s">
        <v>3058</v>
      </c>
      <c r="J2400" s="9">
        <v>420</v>
      </c>
      <c r="K2400" s="14">
        <f>IF($E2400="","",IFERROR(INDEX('01_Cad_Pecas'!$H$2:$H$5000,MATCH($E2400,'01_Cad_Pecas'!$D$2:$D$5000,0)),IFERROR(INDEX('01_Cad_Pecas'!$H$2:$H$5000,MATCH(VALUE($E2400),'01_Cad_Pecas'!$D$2:$D$5000,0)),"")))</f>
        <v>30</v>
      </c>
      <c r="L2400" s="14">
        <f>IF($E2400="","",IFERROR(INDEX('01_Cad_Pecas'!$I$2:$I$5000,MATCH($E2400,'01_Cad_Pecas'!$D$2:$D$5000,0)),IFERROR(INDEX('01_Cad_Pecas'!$I$2:$I$5000,MATCH(VALUE($E2400),'01_Cad_Pecas'!$D$2:$D$5000,0)),"")))</f>
        <v>0.41649999999999998</v>
      </c>
      <c r="M2400" s="14">
        <f t="shared" si="294"/>
        <v>204.92999999999998</v>
      </c>
      <c r="N2400" s="14">
        <v>46206</v>
      </c>
      <c r="O2400" s="14">
        <v>420</v>
      </c>
      <c r="P2400" s="14"/>
      <c r="Q2400" s="14"/>
      <c r="R2400" s="14"/>
      <c r="S2400" s="14"/>
      <c r="T2400" s="14">
        <f t="shared" si="293"/>
        <v>1</v>
      </c>
      <c r="U2400" s="14" t="s">
        <v>36</v>
      </c>
      <c r="V2400" s="14"/>
      <c r="W2400" s="14"/>
      <c r="X2400" s="14"/>
      <c r="Y2400" s="14"/>
      <c r="Z2400" s="14"/>
      <c r="AA2400" s="11"/>
      <c r="AB2400" s="14" t="str">
        <f t="shared" si="295"/>
        <v>10186,10189,10190,10191,10192,10187|60 USINAGEM AUTOMATIZADA</v>
      </c>
      <c r="AC2400" t="str">
        <f t="shared" si="296"/>
        <v>|10186|10189|10190|10191|10192|10187|</v>
      </c>
      <c r="AD2400" t="str">
        <f t="shared" si="297"/>
        <v>60 USINAGEM AUTOMATIZADA</v>
      </c>
    </row>
    <row r="2401" spans="1:30" ht="24" customHeight="1" x14ac:dyDescent="0.35">
      <c r="A2401" s="35">
        <v>46203</v>
      </c>
      <c r="B2401" s="14" t="s">
        <v>3620</v>
      </c>
      <c r="C2401" s="14"/>
      <c r="D2401" s="14" t="s">
        <v>3058</v>
      </c>
      <c r="E2401" s="14" t="s">
        <v>3635</v>
      </c>
      <c r="F2401" s="14" t="s">
        <v>3313</v>
      </c>
      <c r="G2401" s="14" t="s">
        <v>3058</v>
      </c>
      <c r="H2401" s="14" t="s">
        <v>3058</v>
      </c>
      <c r="I2401" s="9" t="s">
        <v>3058</v>
      </c>
      <c r="J2401" s="9">
        <v>420</v>
      </c>
      <c r="K2401" s="14">
        <f>IF($E2401="","",IFERROR(INDEX('01_Cad_Pecas'!$H$2:$H$5000,MATCH($E2401,'01_Cad_Pecas'!$D$2:$D$5000,0)),IFERROR(INDEX('01_Cad_Pecas'!$H$2:$H$5000,MATCH(VALUE($E2401),'01_Cad_Pecas'!$D$2:$D$5000,0)),"")))</f>
        <v>30</v>
      </c>
      <c r="L2401" s="14">
        <f>IF($E2401="","",IFERROR(INDEX('01_Cad_Pecas'!$I$2:$I$5000,MATCH($E2401,'01_Cad_Pecas'!$D$2:$D$5000,0)),IFERROR(INDEX('01_Cad_Pecas'!$I$2:$I$5000,MATCH(VALUE($E2401),'01_Cad_Pecas'!$D$2:$D$5000,0)),"")))</f>
        <v>0.41649999999999998</v>
      </c>
      <c r="M2401" s="14">
        <f t="shared" si="294"/>
        <v>204.92999999999998</v>
      </c>
      <c r="N2401" s="14">
        <v>46206</v>
      </c>
      <c r="O2401" s="14">
        <v>420</v>
      </c>
      <c r="P2401" s="14"/>
      <c r="Q2401" s="14"/>
      <c r="R2401" s="14"/>
      <c r="S2401" s="14"/>
      <c r="T2401" s="14">
        <f t="shared" ref="T2401:T2464" si="298">IF(OR($J2401="",$O2401=""),"",$O2401/$J2401)</f>
        <v>1</v>
      </c>
      <c r="U2401" s="14" t="s">
        <v>36</v>
      </c>
      <c r="V2401" s="14"/>
      <c r="W2401" s="14"/>
      <c r="X2401" s="14"/>
      <c r="Y2401" s="14"/>
      <c r="Z2401" s="14"/>
      <c r="AA2401" s="11"/>
      <c r="AB2401" s="14" t="str">
        <f t="shared" si="295"/>
        <v>10186,10189,10190,10191,10192,10187|60 USINAGEM AUTOMATIZADA</v>
      </c>
      <c r="AC2401" t="str">
        <f t="shared" si="296"/>
        <v>|10186|10189|10190|10191|10192|10187|</v>
      </c>
      <c r="AD2401" t="str">
        <f t="shared" si="297"/>
        <v>60 USINAGEM AUTOMATIZADA</v>
      </c>
    </row>
    <row r="2402" spans="1:30" ht="24" customHeight="1" x14ac:dyDescent="0.35">
      <c r="A2402" s="35">
        <v>46203</v>
      </c>
      <c r="B2402" s="14" t="s">
        <v>3610</v>
      </c>
      <c r="C2402" s="14"/>
      <c r="D2402" s="14" t="s">
        <v>3058</v>
      </c>
      <c r="E2402" s="14" t="s">
        <v>3576</v>
      </c>
      <c r="F2402" s="14" t="s">
        <v>3305</v>
      </c>
      <c r="G2402" s="14" t="s">
        <v>3058</v>
      </c>
      <c r="H2402" s="14" t="s">
        <v>3058</v>
      </c>
      <c r="I2402" s="9" t="s">
        <v>3058</v>
      </c>
      <c r="J2402" s="9">
        <v>120</v>
      </c>
      <c r="K2402" s="14">
        <f>IF($E2402="","",IFERROR(INDEX('01_Cad_Pecas'!$H$2:$H$5000,MATCH($E2402,'01_Cad_Pecas'!$D$2:$D$5000,0)),IFERROR(INDEX('01_Cad_Pecas'!$H$2:$H$5000,MATCH(VALUE($E2402),'01_Cad_Pecas'!$D$2:$D$5000,0)),"")))</f>
        <v>1.1000000000000001</v>
      </c>
      <c r="L2402" s="14">
        <f>IF($E2402="","",IFERROR(INDEX('01_Cad_Pecas'!$I$2:$I$5000,MATCH($E2402,'01_Cad_Pecas'!$D$2:$D$5000,0)),IFERROR(INDEX('01_Cad_Pecas'!$I$2:$I$5000,MATCH(VALUE($E2402),'01_Cad_Pecas'!$D$2:$D$5000,0)),"")))</f>
        <v>9.375E-2</v>
      </c>
      <c r="M2402" s="14">
        <f t="shared" si="294"/>
        <v>12.35</v>
      </c>
      <c r="N2402" s="14">
        <v>46204</v>
      </c>
      <c r="O2402" s="14">
        <v>120</v>
      </c>
      <c r="P2402" s="14"/>
      <c r="Q2402" s="14"/>
      <c r="R2402" s="14"/>
      <c r="S2402" s="14"/>
      <c r="T2402" s="14">
        <f t="shared" si="298"/>
        <v>1</v>
      </c>
      <c r="U2402" s="14" t="s">
        <v>36</v>
      </c>
      <c r="V2402" s="14"/>
      <c r="W2402" s="14"/>
      <c r="X2402" s="14"/>
      <c r="Y2402" s="14"/>
      <c r="Z2402" s="14"/>
      <c r="AA2402" s="11"/>
      <c r="AB2402" s="14" t="str">
        <f t="shared" si="295"/>
        <v>10211,10212|60 USINAGEM AUTOMATIZADA</v>
      </c>
      <c r="AC2402" t="str">
        <f t="shared" si="296"/>
        <v>|10211|10212|</v>
      </c>
      <c r="AD2402" t="str">
        <f t="shared" si="297"/>
        <v>60 USINAGEM AUTOMATIZADA</v>
      </c>
    </row>
    <row r="2403" spans="1:30" ht="24" customHeight="1" x14ac:dyDescent="0.35">
      <c r="A2403" s="35">
        <v>46203</v>
      </c>
      <c r="B2403" s="14" t="s">
        <v>3610</v>
      </c>
      <c r="C2403" s="14"/>
      <c r="D2403" s="14" t="s">
        <v>3058</v>
      </c>
      <c r="E2403" s="14" t="s">
        <v>3577</v>
      </c>
      <c r="F2403" s="14" t="s">
        <v>3306</v>
      </c>
      <c r="G2403" s="14" t="s">
        <v>3058</v>
      </c>
      <c r="H2403" s="14" t="s">
        <v>3058</v>
      </c>
      <c r="I2403" s="9" t="s">
        <v>3058</v>
      </c>
      <c r="J2403" s="9">
        <v>120</v>
      </c>
      <c r="K2403" s="14">
        <f>IF($E2403="","",IFERROR(INDEX('01_Cad_Pecas'!$H$2:$H$5000,MATCH($E2403,'01_Cad_Pecas'!$D$2:$D$5000,0)),IFERROR(INDEX('01_Cad_Pecas'!$H$2:$H$5000,MATCH(VALUE($E2403),'01_Cad_Pecas'!$D$2:$D$5000,0)),"")))</f>
        <v>1.1000000000000001</v>
      </c>
      <c r="L2403" s="14">
        <f>IF($E2403="","",IFERROR(INDEX('01_Cad_Pecas'!$I$2:$I$5000,MATCH($E2403,'01_Cad_Pecas'!$D$2:$D$5000,0)),IFERROR(INDEX('01_Cad_Pecas'!$I$2:$I$5000,MATCH(VALUE($E2403),'01_Cad_Pecas'!$D$2:$D$5000,0)),"")))</f>
        <v>9.375E-2</v>
      </c>
      <c r="M2403" s="14">
        <f t="shared" si="294"/>
        <v>12.35</v>
      </c>
      <c r="N2403" s="14">
        <v>46204</v>
      </c>
      <c r="O2403" s="14">
        <v>120</v>
      </c>
      <c r="P2403" s="14"/>
      <c r="Q2403" s="14"/>
      <c r="R2403" s="14"/>
      <c r="S2403" s="14"/>
      <c r="T2403" s="14">
        <f t="shared" si="298"/>
        <v>1</v>
      </c>
      <c r="U2403" s="14" t="s">
        <v>36</v>
      </c>
      <c r="V2403" s="14"/>
      <c r="W2403" s="14"/>
      <c r="X2403" s="14"/>
      <c r="Y2403" s="14"/>
      <c r="Z2403" s="14"/>
      <c r="AA2403" s="11"/>
      <c r="AB2403" s="14" t="str">
        <f t="shared" si="295"/>
        <v>10211,10212|60 USINAGEM AUTOMATIZADA</v>
      </c>
      <c r="AC2403" t="str">
        <f t="shared" si="296"/>
        <v>|10211|10212|</v>
      </c>
      <c r="AD2403" t="str">
        <f t="shared" si="297"/>
        <v>60 USINAGEM AUTOMATIZADA</v>
      </c>
    </row>
    <row r="2404" spans="1:30" ht="24" customHeight="1" x14ac:dyDescent="0.35">
      <c r="A2404" s="35">
        <v>46203</v>
      </c>
      <c r="B2404" s="14" t="s">
        <v>3610</v>
      </c>
      <c r="C2404" s="14"/>
      <c r="D2404" s="14" t="s">
        <v>3058</v>
      </c>
      <c r="E2404" s="14" t="s">
        <v>3578</v>
      </c>
      <c r="F2404" s="14" t="s">
        <v>3301</v>
      </c>
      <c r="G2404" s="14" t="s">
        <v>3058</v>
      </c>
      <c r="H2404" s="14" t="s">
        <v>3058</v>
      </c>
      <c r="I2404" s="9" t="s">
        <v>3058</v>
      </c>
      <c r="J2404" s="9">
        <v>200</v>
      </c>
      <c r="K2404" s="14">
        <f>IF($E2404="","",IFERROR(INDEX('01_Cad_Pecas'!$H$2:$H$5000,MATCH($E2404,'01_Cad_Pecas'!$D$2:$D$5000,0)),IFERROR(INDEX('01_Cad_Pecas'!$H$2:$H$5000,MATCH(VALUE($E2404),'01_Cad_Pecas'!$D$2:$D$5000,0)),"")))</f>
        <v>1.1000000000000001</v>
      </c>
      <c r="L2404" s="14">
        <f>IF($E2404="","",IFERROR(INDEX('01_Cad_Pecas'!$I$2:$I$5000,MATCH($E2404,'01_Cad_Pecas'!$D$2:$D$5000,0)),IFERROR(INDEX('01_Cad_Pecas'!$I$2:$I$5000,MATCH(VALUE($E2404),'01_Cad_Pecas'!$D$2:$D$5000,0)),"")))</f>
        <v>9.375E-2</v>
      </c>
      <c r="M2404" s="14">
        <f t="shared" si="294"/>
        <v>19.850000000000001</v>
      </c>
      <c r="N2404" s="14">
        <v>46204</v>
      </c>
      <c r="O2404" s="14">
        <v>200</v>
      </c>
      <c r="P2404" s="14"/>
      <c r="Q2404" s="14"/>
      <c r="R2404" s="14"/>
      <c r="S2404" s="14"/>
      <c r="T2404" s="14">
        <f t="shared" si="298"/>
        <v>1</v>
      </c>
      <c r="U2404" s="14" t="s">
        <v>36</v>
      </c>
      <c r="V2404" s="14"/>
      <c r="W2404" s="14"/>
      <c r="X2404" s="14"/>
      <c r="Y2404" s="14"/>
      <c r="Z2404" s="14"/>
      <c r="AA2404" s="11"/>
      <c r="AB2404" s="14" t="str">
        <f t="shared" si="295"/>
        <v>10211,10212|60 USINAGEM AUTOMATIZADA</v>
      </c>
      <c r="AC2404" t="str">
        <f t="shared" si="296"/>
        <v>|10211|10212|</v>
      </c>
      <c r="AD2404" t="str">
        <f t="shared" si="297"/>
        <v>60 USINAGEM AUTOMATIZADA</v>
      </c>
    </row>
    <row r="2405" spans="1:30" ht="24" customHeight="1" x14ac:dyDescent="0.35">
      <c r="A2405" s="35">
        <v>46203</v>
      </c>
      <c r="B2405" s="14" t="s">
        <v>3610</v>
      </c>
      <c r="C2405" s="14"/>
      <c r="D2405" s="14" t="s">
        <v>3058</v>
      </c>
      <c r="E2405" s="14" t="s">
        <v>3579</v>
      </c>
      <c r="F2405" s="14" t="s">
        <v>3303</v>
      </c>
      <c r="G2405" s="14" t="s">
        <v>3058</v>
      </c>
      <c r="H2405" s="14" t="s">
        <v>3058</v>
      </c>
      <c r="I2405" s="9" t="s">
        <v>3058</v>
      </c>
      <c r="J2405" s="9">
        <v>200</v>
      </c>
      <c r="K2405" s="14">
        <f>IF($E2405="","",IFERROR(INDEX('01_Cad_Pecas'!$H$2:$H$5000,MATCH($E2405,'01_Cad_Pecas'!$D$2:$D$5000,0)),IFERROR(INDEX('01_Cad_Pecas'!$H$2:$H$5000,MATCH(VALUE($E2405),'01_Cad_Pecas'!$D$2:$D$5000,0)),"")))</f>
        <v>1.1000000000000001</v>
      </c>
      <c r="L2405" s="14">
        <f>IF($E2405="","",IFERROR(INDEX('01_Cad_Pecas'!$I$2:$I$5000,MATCH($E2405,'01_Cad_Pecas'!$D$2:$D$5000,0)),IFERROR(INDEX('01_Cad_Pecas'!$I$2:$I$5000,MATCH(VALUE($E2405),'01_Cad_Pecas'!$D$2:$D$5000,0)),"")))</f>
        <v>9.375E-2</v>
      </c>
      <c r="M2405" s="14">
        <f t="shared" si="294"/>
        <v>19.850000000000001</v>
      </c>
      <c r="N2405" s="14">
        <v>46204</v>
      </c>
      <c r="O2405" s="14">
        <v>200</v>
      </c>
      <c r="P2405" s="14"/>
      <c r="Q2405" s="14"/>
      <c r="R2405" s="14"/>
      <c r="S2405" s="14"/>
      <c r="T2405" s="14">
        <f t="shared" si="298"/>
        <v>1</v>
      </c>
      <c r="U2405" s="14" t="s">
        <v>36</v>
      </c>
      <c r="V2405" s="14"/>
      <c r="W2405" s="14"/>
      <c r="X2405" s="14"/>
      <c r="Y2405" s="14"/>
      <c r="Z2405" s="14"/>
      <c r="AA2405" s="11"/>
      <c r="AB2405" s="14" t="str">
        <f t="shared" si="295"/>
        <v>10211,10212|60 USINAGEM AUTOMATIZADA</v>
      </c>
      <c r="AC2405" t="str">
        <f t="shared" si="296"/>
        <v>|10211|10212|</v>
      </c>
      <c r="AD2405" t="str">
        <f t="shared" si="297"/>
        <v>60 USINAGEM AUTOMATIZADA</v>
      </c>
    </row>
    <row r="2406" spans="1:30" ht="24" customHeight="1" x14ac:dyDescent="0.35">
      <c r="A2406" s="35">
        <v>46203</v>
      </c>
      <c r="B2406" s="14" t="s">
        <v>3615</v>
      </c>
      <c r="C2406" s="14"/>
      <c r="D2406" s="14" t="s">
        <v>3058</v>
      </c>
      <c r="E2406" s="14" t="s">
        <v>3578</v>
      </c>
      <c r="F2406" s="14" t="s">
        <v>3301</v>
      </c>
      <c r="G2406" s="14" t="s">
        <v>3058</v>
      </c>
      <c r="H2406" s="14" t="s">
        <v>3058</v>
      </c>
      <c r="I2406" s="9" t="s">
        <v>3058</v>
      </c>
      <c r="J2406" s="9">
        <v>530</v>
      </c>
      <c r="K2406" s="14">
        <f>IF($E2406="","",IFERROR(INDEX('01_Cad_Pecas'!$H$2:$H$5000,MATCH($E2406,'01_Cad_Pecas'!$D$2:$D$5000,0)),IFERROR(INDEX('01_Cad_Pecas'!$H$2:$H$5000,MATCH(VALUE($E2406),'01_Cad_Pecas'!$D$2:$D$5000,0)),"")))</f>
        <v>1.1000000000000001</v>
      </c>
      <c r="L2406" s="14">
        <f>IF($E2406="","",IFERROR(INDEX('01_Cad_Pecas'!$I$2:$I$5000,MATCH($E2406,'01_Cad_Pecas'!$D$2:$D$5000,0)),IFERROR(INDEX('01_Cad_Pecas'!$I$2:$I$5000,MATCH(VALUE($E2406),'01_Cad_Pecas'!$D$2:$D$5000,0)),"")))</f>
        <v>9.375E-2</v>
      </c>
      <c r="M2406" s="14">
        <f t="shared" si="294"/>
        <v>50.787500000000001</v>
      </c>
      <c r="N2406" s="14">
        <v>46204</v>
      </c>
      <c r="O2406" s="14">
        <v>530</v>
      </c>
      <c r="P2406" s="14"/>
      <c r="Q2406" s="14"/>
      <c r="R2406" s="14"/>
      <c r="S2406" s="14"/>
      <c r="T2406" s="14">
        <f t="shared" si="298"/>
        <v>1</v>
      </c>
      <c r="U2406" s="14" t="s">
        <v>36</v>
      </c>
      <c r="V2406" s="14"/>
      <c r="W2406" s="14"/>
      <c r="X2406" s="14"/>
      <c r="Y2406" s="14"/>
      <c r="Z2406" s="14"/>
      <c r="AA2406" s="11"/>
      <c r="AB2406" s="14" t="str">
        <f t="shared" si="295"/>
        <v>10224,10188|60 USINAGEM AUTOMATIZADA</v>
      </c>
      <c r="AC2406" t="str">
        <f t="shared" si="296"/>
        <v>|10224|10188|</v>
      </c>
      <c r="AD2406" t="str">
        <f t="shared" si="297"/>
        <v>60 USINAGEM AUTOMATIZADA</v>
      </c>
    </row>
    <row r="2407" spans="1:30" ht="24" customHeight="1" x14ac:dyDescent="0.35">
      <c r="A2407" s="35">
        <v>46203</v>
      </c>
      <c r="B2407" s="14" t="s">
        <v>3615</v>
      </c>
      <c r="C2407" s="14"/>
      <c r="D2407" s="14" t="s">
        <v>3058</v>
      </c>
      <c r="E2407" s="14" t="s">
        <v>3579</v>
      </c>
      <c r="F2407" s="14" t="s">
        <v>3303</v>
      </c>
      <c r="G2407" s="14" t="s">
        <v>3058</v>
      </c>
      <c r="H2407" s="14" t="s">
        <v>3058</v>
      </c>
      <c r="I2407" s="9" t="s">
        <v>3058</v>
      </c>
      <c r="J2407" s="9">
        <v>530</v>
      </c>
      <c r="K2407" s="14">
        <f>IF($E2407="","",IFERROR(INDEX('01_Cad_Pecas'!$H$2:$H$5000,MATCH($E2407,'01_Cad_Pecas'!$D$2:$D$5000,0)),IFERROR(INDEX('01_Cad_Pecas'!$H$2:$H$5000,MATCH(VALUE($E2407),'01_Cad_Pecas'!$D$2:$D$5000,0)),"")))</f>
        <v>1.1000000000000001</v>
      </c>
      <c r="L2407" s="14">
        <f>IF($E2407="","",IFERROR(INDEX('01_Cad_Pecas'!$I$2:$I$5000,MATCH($E2407,'01_Cad_Pecas'!$D$2:$D$5000,0)),IFERROR(INDEX('01_Cad_Pecas'!$I$2:$I$5000,MATCH(VALUE($E2407),'01_Cad_Pecas'!$D$2:$D$5000,0)),"")))</f>
        <v>9.375E-2</v>
      </c>
      <c r="M2407" s="14">
        <f t="shared" si="294"/>
        <v>50.787500000000001</v>
      </c>
      <c r="N2407" s="14">
        <v>46204</v>
      </c>
      <c r="O2407" s="14">
        <v>530</v>
      </c>
      <c r="P2407" s="14"/>
      <c r="Q2407" s="14"/>
      <c r="R2407" s="14"/>
      <c r="S2407" s="14"/>
      <c r="T2407" s="14">
        <f t="shared" si="298"/>
        <v>1</v>
      </c>
      <c r="U2407" s="14" t="s">
        <v>36</v>
      </c>
      <c r="V2407" s="14"/>
      <c r="W2407" s="14"/>
      <c r="X2407" s="14"/>
      <c r="Y2407" s="14"/>
      <c r="Z2407" s="14"/>
      <c r="AA2407" s="11"/>
      <c r="AB2407" s="14" t="str">
        <f t="shared" si="295"/>
        <v>10224,10188|60 USINAGEM AUTOMATIZADA</v>
      </c>
      <c r="AC2407" t="str">
        <f t="shared" si="296"/>
        <v>|10224|10188|</v>
      </c>
      <c r="AD2407" t="str">
        <f t="shared" si="297"/>
        <v>60 USINAGEM AUTOMATIZADA</v>
      </c>
    </row>
    <row r="2408" spans="1:30" ht="24" customHeight="1" x14ac:dyDescent="0.35">
      <c r="A2408" s="35">
        <v>46210</v>
      </c>
      <c r="B2408" s="14" t="s">
        <v>3610</v>
      </c>
      <c r="C2408" s="14"/>
      <c r="D2408" s="14" t="s">
        <v>3051</v>
      </c>
      <c r="E2408" s="14" t="s">
        <v>3616</v>
      </c>
      <c r="F2408" s="14" t="s">
        <v>3617</v>
      </c>
      <c r="G2408" s="14" t="s">
        <v>3051</v>
      </c>
      <c r="H2408" s="14" t="s">
        <v>3051</v>
      </c>
      <c r="I2408" s="9" t="s">
        <v>3051</v>
      </c>
      <c r="J2408" s="9">
        <v>20</v>
      </c>
      <c r="K2408" s="14">
        <f>IF($E2408="","",IFERROR(INDEX('01_Cad_Pecas'!$H$2:$H$5000,MATCH($E2408,'01_Cad_Pecas'!$D$2:$D$5000,0)),IFERROR(INDEX('01_Cad_Pecas'!$H$2:$H$5000,MATCH(VALUE($E2408),'01_Cad_Pecas'!$D$2:$D$5000,0)),"")))</f>
        <v>2</v>
      </c>
      <c r="L2408" s="14">
        <f>IF($E2408="","",IFERROR(INDEX('01_Cad_Pecas'!$I$2:$I$5000,MATCH($E2408,'01_Cad_Pecas'!$D$2:$D$5000,0)),IFERROR(INDEX('01_Cad_Pecas'!$I$2:$I$5000,MATCH(VALUE($E2408),'01_Cad_Pecas'!$D$2:$D$5000,0)),"")))</f>
        <v>1.45</v>
      </c>
      <c r="M2408" s="14">
        <f t="shared" si="294"/>
        <v>31</v>
      </c>
      <c r="N2408" s="14">
        <v>46211</v>
      </c>
      <c r="O2408" s="14">
        <v>20</v>
      </c>
      <c r="P2408" s="14"/>
      <c r="Q2408" s="14"/>
      <c r="R2408" s="14"/>
      <c r="S2408" s="14"/>
      <c r="T2408" s="14">
        <f t="shared" si="298"/>
        <v>1</v>
      </c>
      <c r="U2408" s="14" t="s">
        <v>36</v>
      </c>
      <c r="V2408" s="14"/>
      <c r="W2408" s="14"/>
      <c r="X2408" s="14"/>
      <c r="Y2408" s="14"/>
      <c r="Z2408" s="14"/>
      <c r="AA2408" s="11"/>
      <c r="AB2408" s="14" t="str">
        <f t="shared" si="295"/>
        <v>10211,10212|36 PINTURA P.U.</v>
      </c>
      <c r="AC2408" t="str">
        <f t="shared" si="296"/>
        <v>|10211|10212|</v>
      </c>
      <c r="AD2408" t="str">
        <f t="shared" si="297"/>
        <v>36 PINTURA P.U.</v>
      </c>
    </row>
    <row r="2409" spans="1:30" ht="24" customHeight="1" x14ac:dyDescent="0.35">
      <c r="A2409" s="35">
        <v>46210</v>
      </c>
      <c r="B2409" s="14" t="s">
        <v>3610</v>
      </c>
      <c r="C2409" s="14"/>
      <c r="D2409" s="14" t="s">
        <v>3051</v>
      </c>
      <c r="E2409" s="14" t="s">
        <v>3472</v>
      </c>
      <c r="F2409" s="14" t="s">
        <v>3220</v>
      </c>
      <c r="G2409" s="14" t="s">
        <v>3051</v>
      </c>
      <c r="H2409" s="14" t="s">
        <v>3051</v>
      </c>
      <c r="I2409" s="9" t="s">
        <v>3051</v>
      </c>
      <c r="J2409" s="9">
        <v>10</v>
      </c>
      <c r="K2409" s="14">
        <f>IF($E2409="","",IFERROR(INDEX('01_Cad_Pecas'!$H$2:$H$5000,MATCH($E2409,'01_Cad_Pecas'!$D$2:$D$5000,0)),IFERROR(INDEX('01_Cad_Pecas'!$H$2:$H$5000,MATCH(VALUE($E2409),'01_Cad_Pecas'!$D$2:$D$5000,0)),"")))</f>
        <v>2</v>
      </c>
      <c r="L2409" s="14">
        <f>IF($E2409="","",IFERROR(INDEX('01_Cad_Pecas'!$I$2:$I$5000,MATCH($E2409,'01_Cad_Pecas'!$D$2:$D$5000,0)),IFERROR(INDEX('01_Cad_Pecas'!$I$2:$I$5000,MATCH(VALUE($E2409),'01_Cad_Pecas'!$D$2:$D$5000,0)),"")))</f>
        <v>1.45</v>
      </c>
      <c r="M2409" s="14">
        <f t="shared" si="294"/>
        <v>16.5</v>
      </c>
      <c r="N2409" s="14">
        <v>46211</v>
      </c>
      <c r="O2409" s="14">
        <v>10</v>
      </c>
      <c r="P2409" s="14"/>
      <c r="Q2409" s="14"/>
      <c r="R2409" s="14"/>
      <c r="S2409" s="14"/>
      <c r="T2409" s="14">
        <f t="shared" si="298"/>
        <v>1</v>
      </c>
      <c r="U2409" s="14" t="s">
        <v>36</v>
      </c>
      <c r="V2409" s="14"/>
      <c r="W2409" s="14"/>
      <c r="X2409" s="14"/>
      <c r="Y2409" s="14"/>
      <c r="Z2409" s="14"/>
      <c r="AA2409" s="11"/>
      <c r="AB2409" s="14" t="str">
        <f t="shared" si="295"/>
        <v>10211,10212|36 PINTURA P.U.</v>
      </c>
      <c r="AC2409" t="str">
        <f t="shared" si="296"/>
        <v>|10211|10212|</v>
      </c>
      <c r="AD2409" t="str">
        <f t="shared" si="297"/>
        <v>36 PINTURA P.U.</v>
      </c>
    </row>
    <row r="2410" spans="1:30" ht="24" customHeight="1" x14ac:dyDescent="0.35">
      <c r="A2410" s="35">
        <v>46210</v>
      </c>
      <c r="B2410" s="14" t="s">
        <v>3610</v>
      </c>
      <c r="C2410" s="14"/>
      <c r="D2410" s="14" t="s">
        <v>3051</v>
      </c>
      <c r="E2410" s="14" t="s">
        <v>3481</v>
      </c>
      <c r="F2410" s="14" t="s">
        <v>3216</v>
      </c>
      <c r="G2410" s="14" t="s">
        <v>3051</v>
      </c>
      <c r="H2410" s="14" t="s">
        <v>3051</v>
      </c>
      <c r="I2410" s="9" t="s">
        <v>3051</v>
      </c>
      <c r="J2410" s="9">
        <v>20</v>
      </c>
      <c r="K2410" s="14">
        <f>IF($E2410="","",IFERROR(INDEX('01_Cad_Pecas'!$H$2:$H$5000,MATCH($E2410,'01_Cad_Pecas'!$D$2:$D$5000,0)),IFERROR(INDEX('01_Cad_Pecas'!$H$2:$H$5000,MATCH(VALUE($E2410),'01_Cad_Pecas'!$D$2:$D$5000,0)),"")))</f>
        <v>2</v>
      </c>
      <c r="L2410" s="14">
        <f>IF($E2410="","",IFERROR(INDEX('01_Cad_Pecas'!$I$2:$I$5000,MATCH($E2410,'01_Cad_Pecas'!$D$2:$D$5000,0)),IFERROR(INDEX('01_Cad_Pecas'!$I$2:$I$5000,MATCH(VALUE($E2410),'01_Cad_Pecas'!$D$2:$D$5000,0)),"")))</f>
        <v>1.45</v>
      </c>
      <c r="M2410" s="14">
        <f t="shared" si="294"/>
        <v>31</v>
      </c>
      <c r="N2410" s="14">
        <v>46211</v>
      </c>
      <c r="O2410" s="14">
        <v>20</v>
      </c>
      <c r="P2410" s="14"/>
      <c r="Q2410" s="14"/>
      <c r="R2410" s="14"/>
      <c r="S2410" s="14"/>
      <c r="T2410" s="14">
        <f t="shared" si="298"/>
        <v>1</v>
      </c>
      <c r="U2410" s="14" t="s">
        <v>36</v>
      </c>
      <c r="V2410" s="14"/>
      <c r="W2410" s="14"/>
      <c r="X2410" s="14"/>
      <c r="Y2410" s="14"/>
      <c r="Z2410" s="14"/>
      <c r="AA2410" s="11"/>
      <c r="AB2410" s="14" t="str">
        <f t="shared" si="295"/>
        <v>10211,10212|36 PINTURA P.U.</v>
      </c>
      <c r="AC2410" t="str">
        <f t="shared" si="296"/>
        <v>|10211|10212|</v>
      </c>
      <c r="AD2410" t="str">
        <f t="shared" si="297"/>
        <v>36 PINTURA P.U.</v>
      </c>
    </row>
    <row r="2411" spans="1:30" ht="24" customHeight="1" x14ac:dyDescent="0.35">
      <c r="A2411" s="35">
        <v>46210</v>
      </c>
      <c r="B2411" s="14" t="s">
        <v>3610</v>
      </c>
      <c r="C2411" s="14"/>
      <c r="D2411" s="14" t="s">
        <v>3051</v>
      </c>
      <c r="E2411" s="14" t="s">
        <v>3480</v>
      </c>
      <c r="F2411" s="14" t="s">
        <v>3218</v>
      </c>
      <c r="G2411" s="14" t="s">
        <v>3051</v>
      </c>
      <c r="H2411" s="14" t="s">
        <v>3051</v>
      </c>
      <c r="I2411" s="9" t="s">
        <v>3051</v>
      </c>
      <c r="J2411" s="9">
        <v>30</v>
      </c>
      <c r="K2411" s="14">
        <f>IF($E2411="","",IFERROR(INDEX('01_Cad_Pecas'!$H$2:$H$5000,MATCH($E2411,'01_Cad_Pecas'!$D$2:$D$5000,0)),IFERROR(INDEX('01_Cad_Pecas'!$H$2:$H$5000,MATCH(VALUE($E2411),'01_Cad_Pecas'!$D$2:$D$5000,0)),"")))</f>
        <v>2</v>
      </c>
      <c r="L2411" s="14">
        <f>IF($E2411="","",IFERROR(INDEX('01_Cad_Pecas'!$I$2:$I$5000,MATCH($E2411,'01_Cad_Pecas'!$D$2:$D$5000,0)),IFERROR(INDEX('01_Cad_Pecas'!$I$2:$I$5000,MATCH(VALUE($E2411),'01_Cad_Pecas'!$D$2:$D$5000,0)),"")))</f>
        <v>1.45</v>
      </c>
      <c r="M2411" s="14">
        <f t="shared" si="294"/>
        <v>45.5</v>
      </c>
      <c r="N2411" s="14">
        <v>46211</v>
      </c>
      <c r="O2411" s="14">
        <v>30</v>
      </c>
      <c r="P2411" s="14"/>
      <c r="Q2411" s="14"/>
      <c r="R2411" s="14"/>
      <c r="S2411" s="14"/>
      <c r="T2411" s="14">
        <f t="shared" si="298"/>
        <v>1</v>
      </c>
      <c r="U2411" s="14" t="s">
        <v>36</v>
      </c>
      <c r="V2411" s="14"/>
      <c r="W2411" s="14"/>
      <c r="X2411" s="14"/>
      <c r="Y2411" s="14"/>
      <c r="Z2411" s="14"/>
      <c r="AA2411" s="11"/>
      <c r="AB2411" s="14" t="str">
        <f t="shared" si="295"/>
        <v>10211,10212|36 PINTURA P.U.</v>
      </c>
      <c r="AC2411" t="str">
        <f t="shared" si="296"/>
        <v>|10211|10212|</v>
      </c>
      <c r="AD2411" t="str">
        <f t="shared" si="297"/>
        <v>36 PINTURA P.U.</v>
      </c>
    </row>
    <row r="2412" spans="1:30" ht="24" customHeight="1" x14ac:dyDescent="0.35">
      <c r="A2412" s="35">
        <v>46210</v>
      </c>
      <c r="B2412" s="14" t="s">
        <v>3610</v>
      </c>
      <c r="C2412" s="14"/>
      <c r="D2412" s="14" t="s">
        <v>3051</v>
      </c>
      <c r="E2412" s="14" t="s">
        <v>3553</v>
      </c>
      <c r="F2412" s="14" t="s">
        <v>3159</v>
      </c>
      <c r="G2412" s="14" t="s">
        <v>3051</v>
      </c>
      <c r="H2412" s="14" t="s">
        <v>3051</v>
      </c>
      <c r="I2412" s="9" t="s">
        <v>3051</v>
      </c>
      <c r="J2412" s="9">
        <v>200</v>
      </c>
      <c r="K2412" s="14">
        <f>IF($E2412="","",IFERROR(INDEX('01_Cad_Pecas'!$H$2:$H$5000,MATCH($E2412,'01_Cad_Pecas'!$D$2:$D$5000,0)),IFERROR(INDEX('01_Cad_Pecas'!$H$2:$H$5000,MATCH(VALUE($E2412),'01_Cad_Pecas'!$D$2:$D$5000,0)),"")))</f>
        <v>7</v>
      </c>
      <c r="L2412" s="14">
        <f>IF($E2412="","",IFERROR(INDEX('01_Cad_Pecas'!$I$2:$I$5000,MATCH($E2412,'01_Cad_Pecas'!$D$2:$D$5000,0)),IFERROR(INDEX('01_Cad_Pecas'!$I$2:$I$5000,MATCH(VALUE($E2412),'01_Cad_Pecas'!$D$2:$D$5000,0)),"")))</f>
        <v>0.81</v>
      </c>
      <c r="M2412" s="14">
        <f t="shared" si="294"/>
        <v>169</v>
      </c>
      <c r="N2412" s="14">
        <v>46211</v>
      </c>
      <c r="O2412" s="14">
        <v>200</v>
      </c>
      <c r="P2412" s="14"/>
      <c r="Q2412" s="14"/>
      <c r="R2412" s="14"/>
      <c r="S2412" s="14"/>
      <c r="T2412" s="14">
        <f t="shared" si="298"/>
        <v>1</v>
      </c>
      <c r="U2412" s="14" t="s">
        <v>36</v>
      </c>
      <c r="V2412" s="14"/>
      <c r="W2412" s="14"/>
      <c r="X2412" s="14"/>
      <c r="Y2412" s="14"/>
      <c r="Z2412" s="14"/>
      <c r="AA2412" s="11"/>
      <c r="AB2412" s="14" t="str">
        <f t="shared" si="295"/>
        <v>10211,10212|36 PINTURA P.U.</v>
      </c>
      <c r="AC2412" t="str">
        <f t="shared" si="296"/>
        <v>|10211|10212|</v>
      </c>
      <c r="AD2412" t="str">
        <f t="shared" si="297"/>
        <v>36 PINTURA P.U.</v>
      </c>
    </row>
    <row r="2413" spans="1:30" ht="24" customHeight="1" x14ac:dyDescent="0.35">
      <c r="A2413" s="35">
        <v>46210</v>
      </c>
      <c r="B2413" s="14" t="s">
        <v>3610</v>
      </c>
      <c r="C2413" s="14"/>
      <c r="D2413" s="14" t="s">
        <v>3051</v>
      </c>
      <c r="E2413" s="14" t="s">
        <v>3539</v>
      </c>
      <c r="F2413" s="14" t="s">
        <v>3294</v>
      </c>
      <c r="G2413" s="14" t="s">
        <v>3051</v>
      </c>
      <c r="H2413" s="14" t="s">
        <v>3051</v>
      </c>
      <c r="I2413" s="9" t="s">
        <v>3051</v>
      </c>
      <c r="J2413" s="9">
        <v>436</v>
      </c>
      <c r="K2413" s="14">
        <f>IF($E2413="","",IFERROR(INDEX('01_Cad_Pecas'!$H$2:$H$5000,MATCH($E2413,'01_Cad_Pecas'!$D$2:$D$5000,0)),IFERROR(INDEX('01_Cad_Pecas'!$H$2:$H$5000,MATCH(VALUE($E2413),'01_Cad_Pecas'!$D$2:$D$5000,0)),"")))</f>
        <v>1.1000000000000001</v>
      </c>
      <c r="L2413" s="14">
        <f>IF($E2413="","",IFERROR(INDEX('01_Cad_Pecas'!$I$2:$I$5000,MATCH($E2413,'01_Cad_Pecas'!$D$2:$D$5000,0)),IFERROR(INDEX('01_Cad_Pecas'!$I$2:$I$5000,MATCH(VALUE($E2413),'01_Cad_Pecas'!$D$2:$D$5000,0)),"")))</f>
        <v>9.375E-2</v>
      </c>
      <c r="M2413" s="14">
        <f t="shared" si="294"/>
        <v>41.975000000000001</v>
      </c>
      <c r="N2413" s="14">
        <v>46211</v>
      </c>
      <c r="O2413" s="14">
        <v>436</v>
      </c>
      <c r="P2413" s="14"/>
      <c r="Q2413" s="14"/>
      <c r="R2413" s="14"/>
      <c r="S2413" s="14"/>
      <c r="T2413" s="14">
        <f t="shared" si="298"/>
        <v>1</v>
      </c>
      <c r="U2413" s="14" t="s">
        <v>36</v>
      </c>
      <c r="V2413" s="14"/>
      <c r="W2413" s="14"/>
      <c r="X2413" s="14"/>
      <c r="Y2413" s="14"/>
      <c r="Z2413" s="14"/>
      <c r="AA2413" s="11"/>
      <c r="AB2413" s="14" t="str">
        <f t="shared" si="295"/>
        <v>10211,10212|36 PINTURA P.U.</v>
      </c>
      <c r="AC2413" t="str">
        <f t="shared" si="296"/>
        <v>|10211|10212|</v>
      </c>
      <c r="AD2413" t="str">
        <f t="shared" si="297"/>
        <v>36 PINTURA P.U.</v>
      </c>
    </row>
    <row r="2414" spans="1:30" ht="24" customHeight="1" x14ac:dyDescent="0.35">
      <c r="A2414" s="35">
        <v>46210</v>
      </c>
      <c r="B2414" s="14" t="s">
        <v>3610</v>
      </c>
      <c r="C2414" s="14"/>
      <c r="D2414" s="14" t="s">
        <v>3051</v>
      </c>
      <c r="E2414" s="14" t="s">
        <v>3576</v>
      </c>
      <c r="F2414" s="14" t="s">
        <v>3305</v>
      </c>
      <c r="G2414" s="14" t="s">
        <v>3051</v>
      </c>
      <c r="H2414" s="14" t="s">
        <v>3051</v>
      </c>
      <c r="I2414" s="9" t="s">
        <v>3051</v>
      </c>
      <c r="J2414" s="9">
        <v>120</v>
      </c>
      <c r="K2414" s="14">
        <f>IF($E2414="","",IFERROR(INDEX('01_Cad_Pecas'!$H$2:$H$5000,MATCH($E2414,'01_Cad_Pecas'!$D$2:$D$5000,0)),IFERROR(INDEX('01_Cad_Pecas'!$H$2:$H$5000,MATCH(VALUE($E2414),'01_Cad_Pecas'!$D$2:$D$5000,0)),"")))</f>
        <v>1.1000000000000001</v>
      </c>
      <c r="L2414" s="14">
        <f>IF($E2414="","",IFERROR(INDEX('01_Cad_Pecas'!$I$2:$I$5000,MATCH($E2414,'01_Cad_Pecas'!$D$2:$D$5000,0)),IFERROR(INDEX('01_Cad_Pecas'!$I$2:$I$5000,MATCH(VALUE($E2414),'01_Cad_Pecas'!$D$2:$D$5000,0)),"")))</f>
        <v>9.375E-2</v>
      </c>
      <c r="M2414" s="14">
        <f t="shared" si="294"/>
        <v>12.35</v>
      </c>
      <c r="N2414" s="14">
        <v>46211</v>
      </c>
      <c r="O2414" s="14">
        <v>120</v>
      </c>
      <c r="P2414" s="14"/>
      <c r="Q2414" s="14"/>
      <c r="R2414" s="14"/>
      <c r="S2414" s="14"/>
      <c r="T2414" s="14">
        <f t="shared" si="298"/>
        <v>1</v>
      </c>
      <c r="U2414" s="14" t="s">
        <v>36</v>
      </c>
      <c r="V2414" s="14"/>
      <c r="W2414" s="14"/>
      <c r="X2414" s="14"/>
      <c r="Y2414" s="14"/>
      <c r="Z2414" s="14"/>
      <c r="AA2414" s="11"/>
      <c r="AB2414" s="14" t="str">
        <f t="shared" si="295"/>
        <v>10211,10212|36 PINTURA P.U.</v>
      </c>
      <c r="AC2414" t="str">
        <f t="shared" si="296"/>
        <v>|10211|10212|</v>
      </c>
      <c r="AD2414" t="str">
        <f t="shared" si="297"/>
        <v>36 PINTURA P.U.</v>
      </c>
    </row>
    <row r="2415" spans="1:30" ht="24" customHeight="1" x14ac:dyDescent="0.35">
      <c r="A2415" s="35">
        <v>46210</v>
      </c>
      <c r="B2415" s="14" t="s">
        <v>3610</v>
      </c>
      <c r="C2415" s="14"/>
      <c r="D2415" s="14" t="s">
        <v>3051</v>
      </c>
      <c r="E2415" s="14" t="s">
        <v>3577</v>
      </c>
      <c r="F2415" s="14" t="s">
        <v>3306</v>
      </c>
      <c r="G2415" s="14" t="s">
        <v>3051</v>
      </c>
      <c r="H2415" s="14" t="s">
        <v>3051</v>
      </c>
      <c r="I2415" s="9" t="s">
        <v>3051</v>
      </c>
      <c r="J2415" s="9">
        <v>120</v>
      </c>
      <c r="K2415" s="14">
        <f>IF($E2415="","",IFERROR(INDEX('01_Cad_Pecas'!$H$2:$H$5000,MATCH($E2415,'01_Cad_Pecas'!$D$2:$D$5000,0)),IFERROR(INDEX('01_Cad_Pecas'!$H$2:$H$5000,MATCH(VALUE($E2415),'01_Cad_Pecas'!$D$2:$D$5000,0)),"")))</f>
        <v>1.1000000000000001</v>
      </c>
      <c r="L2415" s="14">
        <f>IF($E2415="","",IFERROR(INDEX('01_Cad_Pecas'!$I$2:$I$5000,MATCH($E2415,'01_Cad_Pecas'!$D$2:$D$5000,0)),IFERROR(INDEX('01_Cad_Pecas'!$I$2:$I$5000,MATCH(VALUE($E2415),'01_Cad_Pecas'!$D$2:$D$5000,0)),"")))</f>
        <v>9.375E-2</v>
      </c>
      <c r="M2415" s="14">
        <f t="shared" si="294"/>
        <v>12.35</v>
      </c>
      <c r="N2415" s="14">
        <v>46211</v>
      </c>
      <c r="O2415" s="14">
        <v>120</v>
      </c>
      <c r="P2415" s="14"/>
      <c r="Q2415" s="14"/>
      <c r="R2415" s="14"/>
      <c r="S2415" s="14"/>
      <c r="T2415" s="14">
        <f t="shared" si="298"/>
        <v>1</v>
      </c>
      <c r="U2415" s="14" t="s">
        <v>36</v>
      </c>
      <c r="V2415" s="14"/>
      <c r="W2415" s="14"/>
      <c r="X2415" s="14"/>
      <c r="Y2415" s="14"/>
      <c r="Z2415" s="14"/>
      <c r="AA2415" s="11"/>
      <c r="AB2415" s="14" t="str">
        <f t="shared" si="295"/>
        <v>10211,10212|36 PINTURA P.U.</v>
      </c>
      <c r="AC2415" t="str">
        <f t="shared" si="296"/>
        <v>|10211|10212|</v>
      </c>
      <c r="AD2415" t="str">
        <f t="shared" si="297"/>
        <v>36 PINTURA P.U.</v>
      </c>
    </row>
    <row r="2416" spans="1:30" ht="24" customHeight="1" x14ac:dyDescent="0.35">
      <c r="A2416" s="35">
        <v>46210</v>
      </c>
      <c r="B2416" s="14" t="s">
        <v>3610</v>
      </c>
      <c r="C2416" s="14"/>
      <c r="D2416" s="14" t="s">
        <v>3051</v>
      </c>
      <c r="E2416" s="14" t="s">
        <v>3578</v>
      </c>
      <c r="F2416" s="14" t="s">
        <v>3301</v>
      </c>
      <c r="G2416" s="14" t="s">
        <v>3051</v>
      </c>
      <c r="H2416" s="14" t="s">
        <v>3051</v>
      </c>
      <c r="I2416" s="9" t="s">
        <v>3051</v>
      </c>
      <c r="J2416" s="9">
        <v>200</v>
      </c>
      <c r="K2416" s="14">
        <f>IF($E2416="","",IFERROR(INDEX('01_Cad_Pecas'!$H$2:$H$5000,MATCH($E2416,'01_Cad_Pecas'!$D$2:$D$5000,0)),IFERROR(INDEX('01_Cad_Pecas'!$H$2:$H$5000,MATCH(VALUE($E2416),'01_Cad_Pecas'!$D$2:$D$5000,0)),"")))</f>
        <v>1.1000000000000001</v>
      </c>
      <c r="L2416" s="14">
        <f>IF($E2416="","",IFERROR(INDEX('01_Cad_Pecas'!$I$2:$I$5000,MATCH($E2416,'01_Cad_Pecas'!$D$2:$D$5000,0)),IFERROR(INDEX('01_Cad_Pecas'!$I$2:$I$5000,MATCH(VALUE($E2416),'01_Cad_Pecas'!$D$2:$D$5000,0)),"")))</f>
        <v>9.375E-2</v>
      </c>
      <c r="M2416" s="14">
        <f t="shared" si="294"/>
        <v>19.850000000000001</v>
      </c>
      <c r="N2416" s="14">
        <v>46211</v>
      </c>
      <c r="O2416" s="14">
        <v>200</v>
      </c>
      <c r="P2416" s="14"/>
      <c r="Q2416" s="14"/>
      <c r="R2416" s="14"/>
      <c r="S2416" s="14"/>
      <c r="T2416" s="14">
        <f t="shared" si="298"/>
        <v>1</v>
      </c>
      <c r="U2416" s="14" t="s">
        <v>36</v>
      </c>
      <c r="V2416" s="14"/>
      <c r="W2416" s="14"/>
      <c r="X2416" s="14"/>
      <c r="Y2416" s="14"/>
      <c r="Z2416" s="14"/>
      <c r="AA2416" s="11"/>
      <c r="AB2416" s="14" t="str">
        <f t="shared" si="295"/>
        <v>10211,10212|36 PINTURA P.U.</v>
      </c>
      <c r="AC2416" t="str">
        <f t="shared" si="296"/>
        <v>|10211|10212|</v>
      </c>
      <c r="AD2416" t="str">
        <f t="shared" si="297"/>
        <v>36 PINTURA P.U.</v>
      </c>
    </row>
    <row r="2417" spans="1:30" ht="24" customHeight="1" x14ac:dyDescent="0.35">
      <c r="A2417" s="35">
        <v>46210</v>
      </c>
      <c r="B2417" s="14" t="s">
        <v>3610</v>
      </c>
      <c r="C2417" s="14"/>
      <c r="D2417" s="14" t="s">
        <v>3051</v>
      </c>
      <c r="E2417" s="14" t="s">
        <v>3579</v>
      </c>
      <c r="F2417" s="14" t="s">
        <v>3303</v>
      </c>
      <c r="G2417" s="14" t="s">
        <v>3051</v>
      </c>
      <c r="H2417" s="14" t="s">
        <v>3051</v>
      </c>
      <c r="I2417" s="9" t="s">
        <v>3051</v>
      </c>
      <c r="J2417" s="9">
        <v>200</v>
      </c>
      <c r="K2417" s="14">
        <f>IF($E2417="","",IFERROR(INDEX('01_Cad_Pecas'!$H$2:$H$5000,MATCH($E2417,'01_Cad_Pecas'!$D$2:$D$5000,0)),IFERROR(INDEX('01_Cad_Pecas'!$H$2:$H$5000,MATCH(VALUE($E2417),'01_Cad_Pecas'!$D$2:$D$5000,0)),"")))</f>
        <v>1.1000000000000001</v>
      </c>
      <c r="L2417" s="14">
        <f>IF($E2417="","",IFERROR(INDEX('01_Cad_Pecas'!$I$2:$I$5000,MATCH($E2417,'01_Cad_Pecas'!$D$2:$D$5000,0)),IFERROR(INDEX('01_Cad_Pecas'!$I$2:$I$5000,MATCH(VALUE($E2417),'01_Cad_Pecas'!$D$2:$D$5000,0)),"")))</f>
        <v>9.375E-2</v>
      </c>
      <c r="M2417" s="14">
        <f t="shared" si="294"/>
        <v>19.850000000000001</v>
      </c>
      <c r="N2417" s="14">
        <v>46211</v>
      </c>
      <c r="O2417" s="14">
        <v>200</v>
      </c>
      <c r="P2417" s="14"/>
      <c r="Q2417" s="14"/>
      <c r="R2417" s="14"/>
      <c r="S2417" s="14"/>
      <c r="T2417" s="14">
        <f t="shared" si="298"/>
        <v>1</v>
      </c>
      <c r="U2417" s="14" t="s">
        <v>36</v>
      </c>
      <c r="V2417" s="14"/>
      <c r="W2417" s="14"/>
      <c r="X2417" s="14"/>
      <c r="Y2417" s="14"/>
      <c r="Z2417" s="14"/>
      <c r="AA2417" s="11"/>
      <c r="AB2417" s="14" t="str">
        <f t="shared" si="295"/>
        <v>10211,10212|36 PINTURA P.U.</v>
      </c>
      <c r="AC2417" t="str">
        <f t="shared" si="296"/>
        <v>|10211|10212|</v>
      </c>
      <c r="AD2417" t="str">
        <f t="shared" si="297"/>
        <v>36 PINTURA P.U.</v>
      </c>
    </row>
    <row r="2418" spans="1:30" ht="24" customHeight="1" x14ac:dyDescent="0.35">
      <c r="A2418" s="35">
        <v>46210</v>
      </c>
      <c r="B2418" s="14" t="s">
        <v>3610</v>
      </c>
      <c r="C2418" s="14"/>
      <c r="D2418" s="14" t="s">
        <v>3051</v>
      </c>
      <c r="E2418" s="14" t="s">
        <v>3556</v>
      </c>
      <c r="F2418" s="14" t="s">
        <v>3267</v>
      </c>
      <c r="G2418" s="14" t="s">
        <v>3051</v>
      </c>
      <c r="H2418" s="14" t="s">
        <v>3051</v>
      </c>
      <c r="I2418" s="9" t="s">
        <v>3051</v>
      </c>
      <c r="J2418" s="9">
        <v>80</v>
      </c>
      <c r="K2418" s="14">
        <f>IF($E2418="","",IFERROR(INDEX('01_Cad_Pecas'!$H$2:$H$5000,MATCH($E2418,'01_Cad_Pecas'!$D$2:$D$5000,0)),IFERROR(INDEX('01_Cad_Pecas'!$H$2:$H$5000,MATCH(VALUE($E2418),'01_Cad_Pecas'!$D$2:$D$5000,0)),"")))</f>
        <v>1.1000000000000001</v>
      </c>
      <c r="L2418" s="14">
        <f>IF($E2418="","",IFERROR(INDEX('01_Cad_Pecas'!$I$2:$I$5000,MATCH($E2418,'01_Cad_Pecas'!$D$2:$D$5000,0)),IFERROR(INDEX('01_Cad_Pecas'!$I$2:$I$5000,MATCH(VALUE($E2418),'01_Cad_Pecas'!$D$2:$D$5000,0)),"")))</f>
        <v>9.375E-2</v>
      </c>
      <c r="M2418" s="14">
        <f t="shared" si="294"/>
        <v>8.6</v>
      </c>
      <c r="N2418" s="14">
        <v>46211</v>
      </c>
      <c r="O2418" s="14">
        <v>80</v>
      </c>
      <c r="P2418" s="14"/>
      <c r="Q2418" s="14"/>
      <c r="R2418" s="14"/>
      <c r="S2418" s="14"/>
      <c r="T2418" s="14">
        <f t="shared" si="298"/>
        <v>1</v>
      </c>
      <c r="U2418" s="14" t="s">
        <v>36</v>
      </c>
      <c r="V2418" s="14"/>
      <c r="W2418" s="14"/>
      <c r="X2418" s="14"/>
      <c r="Y2418" s="14"/>
      <c r="Z2418" s="14"/>
      <c r="AA2418" s="11"/>
      <c r="AB2418" s="14" t="str">
        <f t="shared" si="295"/>
        <v>10211,10212|36 PINTURA P.U.</v>
      </c>
      <c r="AC2418" t="str">
        <f t="shared" si="296"/>
        <v>|10211|10212|</v>
      </c>
      <c r="AD2418" t="str">
        <f t="shared" si="297"/>
        <v>36 PINTURA P.U.</v>
      </c>
    </row>
    <row r="2419" spans="1:30" ht="24" customHeight="1" x14ac:dyDescent="0.35">
      <c r="A2419" s="35">
        <v>46211</v>
      </c>
      <c r="B2419" s="14" t="s">
        <v>3615</v>
      </c>
      <c r="C2419" s="14"/>
      <c r="D2419" s="14" t="s">
        <v>3051</v>
      </c>
      <c r="E2419" s="14" t="s">
        <v>3474</v>
      </c>
      <c r="F2419" s="14" t="s">
        <v>2187</v>
      </c>
      <c r="G2419" s="14" t="s">
        <v>3051</v>
      </c>
      <c r="H2419" s="14" t="s">
        <v>3051</v>
      </c>
      <c r="I2419" s="9" t="s">
        <v>3051</v>
      </c>
      <c r="J2419" s="9">
        <v>71</v>
      </c>
      <c r="K2419" s="14">
        <f>IF($E2419="","",IFERROR(INDEX('01_Cad_Pecas'!$H$2:$H$5000,MATCH($E2419,'01_Cad_Pecas'!$D$2:$D$5000,0)),IFERROR(INDEX('01_Cad_Pecas'!$H$2:$H$5000,MATCH(VALUE($E2419),'01_Cad_Pecas'!$D$2:$D$5000,0)),"")))</f>
        <v>2</v>
      </c>
      <c r="L2419" s="14">
        <f>IF($E2419="","",IFERROR(INDEX('01_Cad_Pecas'!$I$2:$I$5000,MATCH($E2419,'01_Cad_Pecas'!$D$2:$D$5000,0)),IFERROR(INDEX('01_Cad_Pecas'!$I$2:$I$5000,MATCH(VALUE($E2419),'01_Cad_Pecas'!$D$2:$D$5000,0)),"")))</f>
        <v>1.45</v>
      </c>
      <c r="M2419" s="14">
        <f t="shared" si="294"/>
        <v>104.95</v>
      </c>
      <c r="N2419" s="14">
        <v>46211</v>
      </c>
      <c r="O2419" s="14">
        <v>71</v>
      </c>
      <c r="P2419" s="14"/>
      <c r="Q2419" s="14"/>
      <c r="R2419" s="14"/>
      <c r="S2419" s="14"/>
      <c r="T2419" s="14">
        <f t="shared" si="298"/>
        <v>1</v>
      </c>
      <c r="U2419" s="14" t="s">
        <v>36</v>
      </c>
      <c r="V2419" s="14"/>
      <c r="W2419" s="14"/>
      <c r="X2419" s="14"/>
      <c r="Y2419" s="14"/>
      <c r="Z2419" s="14"/>
      <c r="AA2419" s="11"/>
      <c r="AB2419" s="14" t="str">
        <f t="shared" si="295"/>
        <v>10224,10188|36 PINTURA P.U.</v>
      </c>
      <c r="AC2419" t="str">
        <f t="shared" si="296"/>
        <v>|10224|10188|</v>
      </c>
      <c r="AD2419" t="str">
        <f t="shared" si="297"/>
        <v>36 PINTURA P.U.</v>
      </c>
    </row>
    <row r="2420" spans="1:30" ht="24" customHeight="1" x14ac:dyDescent="0.35">
      <c r="A2420" s="35">
        <v>46211</v>
      </c>
      <c r="B2420" s="14" t="s">
        <v>3615</v>
      </c>
      <c r="C2420" s="14"/>
      <c r="D2420" s="14" t="s">
        <v>3051</v>
      </c>
      <c r="E2420" s="14" t="s">
        <v>3618</v>
      </c>
      <c r="F2420" s="14" t="s">
        <v>2188</v>
      </c>
      <c r="G2420" s="14" t="s">
        <v>3051</v>
      </c>
      <c r="H2420" s="14" t="s">
        <v>3051</v>
      </c>
      <c r="I2420" s="9" t="s">
        <v>3051</v>
      </c>
      <c r="J2420" s="9">
        <v>20</v>
      </c>
      <c r="K2420" s="14">
        <f>IF($E2420="","",IFERROR(INDEX('01_Cad_Pecas'!$H$2:$H$5000,MATCH($E2420,'01_Cad_Pecas'!$D$2:$D$5000,0)),IFERROR(INDEX('01_Cad_Pecas'!$H$2:$H$5000,MATCH(VALUE($E2420),'01_Cad_Pecas'!$D$2:$D$5000,0)),"")))</f>
        <v>2</v>
      </c>
      <c r="L2420" s="14">
        <f>IF($E2420="","",IFERROR(INDEX('01_Cad_Pecas'!$I$2:$I$5000,MATCH($E2420,'01_Cad_Pecas'!$D$2:$D$5000,0)),IFERROR(INDEX('01_Cad_Pecas'!$I$2:$I$5000,MATCH(VALUE($E2420),'01_Cad_Pecas'!$D$2:$D$5000,0)),"")))</f>
        <v>1.45</v>
      </c>
      <c r="M2420" s="14">
        <f t="shared" si="294"/>
        <v>31</v>
      </c>
      <c r="N2420" s="14">
        <v>46211</v>
      </c>
      <c r="O2420" s="14">
        <v>20</v>
      </c>
      <c r="P2420" s="14"/>
      <c r="Q2420" s="14"/>
      <c r="R2420" s="14"/>
      <c r="S2420" s="14"/>
      <c r="T2420" s="14">
        <f t="shared" si="298"/>
        <v>1</v>
      </c>
      <c r="U2420" s="14" t="s">
        <v>36</v>
      </c>
      <c r="V2420" s="14"/>
      <c r="W2420" s="14"/>
      <c r="X2420" s="14"/>
      <c r="Y2420" s="14"/>
      <c r="Z2420" s="14"/>
      <c r="AA2420" s="11"/>
      <c r="AB2420" s="14" t="str">
        <f t="shared" si="295"/>
        <v>10224,10188|36 PINTURA P.U.</v>
      </c>
      <c r="AC2420" t="str">
        <f t="shared" si="296"/>
        <v>|10224|10188|</v>
      </c>
      <c r="AD2420" t="str">
        <f t="shared" si="297"/>
        <v>36 PINTURA P.U.</v>
      </c>
    </row>
    <row r="2421" spans="1:30" ht="24" customHeight="1" x14ac:dyDescent="0.35">
      <c r="A2421" s="35">
        <v>46211</v>
      </c>
      <c r="B2421" s="14" t="s">
        <v>3615</v>
      </c>
      <c r="C2421" s="14"/>
      <c r="D2421" s="14" t="s">
        <v>3051</v>
      </c>
      <c r="E2421" s="14" t="s">
        <v>3475</v>
      </c>
      <c r="F2421" s="14" t="s">
        <v>3215</v>
      </c>
      <c r="G2421" s="14" t="s">
        <v>3051</v>
      </c>
      <c r="H2421" s="14" t="s">
        <v>3051</v>
      </c>
      <c r="I2421" s="9" t="s">
        <v>3051</v>
      </c>
      <c r="J2421" s="9">
        <v>30</v>
      </c>
      <c r="K2421" s="14">
        <f>IF($E2421="","",IFERROR(INDEX('01_Cad_Pecas'!$H$2:$H$5000,MATCH($E2421,'01_Cad_Pecas'!$D$2:$D$5000,0)),IFERROR(INDEX('01_Cad_Pecas'!$H$2:$H$5000,MATCH(VALUE($E2421),'01_Cad_Pecas'!$D$2:$D$5000,0)),"")))</f>
        <v>2</v>
      </c>
      <c r="L2421" s="14">
        <f>IF($E2421="","",IFERROR(INDEX('01_Cad_Pecas'!$I$2:$I$5000,MATCH($E2421,'01_Cad_Pecas'!$D$2:$D$5000,0)),IFERROR(INDEX('01_Cad_Pecas'!$I$2:$I$5000,MATCH(VALUE($E2421),'01_Cad_Pecas'!$D$2:$D$5000,0)),"")))</f>
        <v>1.45</v>
      </c>
      <c r="M2421" s="14">
        <f t="shared" si="294"/>
        <v>45.5</v>
      </c>
      <c r="N2421" s="14">
        <v>46211</v>
      </c>
      <c r="O2421" s="14">
        <v>30</v>
      </c>
      <c r="P2421" s="14"/>
      <c r="Q2421" s="14"/>
      <c r="R2421" s="14"/>
      <c r="S2421" s="14"/>
      <c r="T2421" s="14">
        <f t="shared" si="298"/>
        <v>1</v>
      </c>
      <c r="U2421" s="14" t="s">
        <v>36</v>
      </c>
      <c r="V2421" s="14"/>
      <c r="W2421" s="14"/>
      <c r="X2421" s="14"/>
      <c r="Y2421" s="14"/>
      <c r="Z2421" s="14"/>
      <c r="AA2421" s="11"/>
      <c r="AB2421" s="14" t="str">
        <f t="shared" si="295"/>
        <v>10224,10188|36 PINTURA P.U.</v>
      </c>
      <c r="AC2421" t="str">
        <f t="shared" si="296"/>
        <v>|10224|10188|</v>
      </c>
      <c r="AD2421" t="str">
        <f t="shared" si="297"/>
        <v>36 PINTURA P.U.</v>
      </c>
    </row>
    <row r="2422" spans="1:30" ht="24" customHeight="1" x14ac:dyDescent="0.35">
      <c r="A2422" s="35">
        <v>46211</v>
      </c>
      <c r="B2422" s="14" t="s">
        <v>3615</v>
      </c>
      <c r="C2422" s="14"/>
      <c r="D2422" s="14" t="s">
        <v>3051</v>
      </c>
      <c r="E2422" s="14" t="s">
        <v>3586</v>
      </c>
      <c r="F2422" s="14" t="s">
        <v>2157</v>
      </c>
      <c r="G2422" s="14" t="s">
        <v>3051</v>
      </c>
      <c r="H2422" s="14" t="s">
        <v>3051</v>
      </c>
      <c r="I2422" s="9" t="s">
        <v>3051</v>
      </c>
      <c r="J2422" s="9">
        <v>10</v>
      </c>
      <c r="K2422" s="14">
        <f>IF($E2422="","",IFERROR(INDEX('01_Cad_Pecas'!$H$2:$H$5000,MATCH($E2422,'01_Cad_Pecas'!$D$2:$D$5000,0)),IFERROR(INDEX('01_Cad_Pecas'!$H$2:$H$5000,MATCH(VALUE($E2422),'01_Cad_Pecas'!$D$2:$D$5000,0)),"")))</f>
        <v>7</v>
      </c>
      <c r="L2422" s="14">
        <f>IF($E2422="","",IFERROR(INDEX('01_Cad_Pecas'!$I$2:$I$5000,MATCH($E2422,'01_Cad_Pecas'!$D$2:$D$5000,0)),IFERROR(INDEX('01_Cad_Pecas'!$I$2:$I$5000,MATCH(VALUE($E2422),'01_Cad_Pecas'!$D$2:$D$5000,0)),"")))</f>
        <v>0.81</v>
      </c>
      <c r="M2422" s="14">
        <f t="shared" si="294"/>
        <v>15.100000000000001</v>
      </c>
      <c r="N2422" s="14">
        <v>46212</v>
      </c>
      <c r="O2422" s="14">
        <v>10</v>
      </c>
      <c r="P2422" s="14"/>
      <c r="Q2422" s="14"/>
      <c r="R2422" s="14"/>
      <c r="S2422" s="14"/>
      <c r="T2422" s="14">
        <f t="shared" si="298"/>
        <v>1</v>
      </c>
      <c r="U2422" s="14" t="s">
        <v>36</v>
      </c>
      <c r="V2422" s="14"/>
      <c r="W2422" s="14"/>
      <c r="X2422" s="14"/>
      <c r="Y2422" s="14"/>
      <c r="Z2422" s="14"/>
      <c r="AA2422" s="11"/>
      <c r="AB2422" s="14" t="str">
        <f t="shared" si="295"/>
        <v>10224,10188|36 PINTURA P.U.</v>
      </c>
      <c r="AC2422" t="str">
        <f t="shared" si="296"/>
        <v>|10224|10188|</v>
      </c>
      <c r="AD2422" t="str">
        <f t="shared" si="297"/>
        <v>36 PINTURA P.U.</v>
      </c>
    </row>
    <row r="2423" spans="1:30" ht="24" customHeight="1" x14ac:dyDescent="0.35">
      <c r="A2423" s="35">
        <v>46211</v>
      </c>
      <c r="B2423" s="14" t="s">
        <v>3615</v>
      </c>
      <c r="C2423" s="14"/>
      <c r="D2423" s="14" t="s">
        <v>3051</v>
      </c>
      <c r="E2423" s="14" t="s">
        <v>3476</v>
      </c>
      <c r="F2423" s="14" t="s">
        <v>3221</v>
      </c>
      <c r="G2423" s="14" t="s">
        <v>3051</v>
      </c>
      <c r="H2423" s="14" t="s">
        <v>3051</v>
      </c>
      <c r="I2423" s="9" t="s">
        <v>3051</v>
      </c>
      <c r="J2423" s="9">
        <v>8</v>
      </c>
      <c r="K2423" s="14">
        <f>IF($E2423="","",IFERROR(INDEX('01_Cad_Pecas'!$H$2:$H$5000,MATCH($E2423,'01_Cad_Pecas'!$D$2:$D$5000,0)),IFERROR(INDEX('01_Cad_Pecas'!$H$2:$H$5000,MATCH(VALUE($E2423),'01_Cad_Pecas'!$D$2:$D$5000,0)),"")))</f>
        <v>2</v>
      </c>
      <c r="L2423" s="14">
        <f>IF($E2423="","",IFERROR(INDEX('01_Cad_Pecas'!$I$2:$I$5000,MATCH($E2423,'01_Cad_Pecas'!$D$2:$D$5000,0)),IFERROR(INDEX('01_Cad_Pecas'!$I$2:$I$5000,MATCH(VALUE($E2423),'01_Cad_Pecas'!$D$2:$D$5000,0)),"")))</f>
        <v>1.45</v>
      </c>
      <c r="M2423" s="14">
        <f t="shared" si="294"/>
        <v>13.6</v>
      </c>
      <c r="N2423" s="14">
        <v>46212</v>
      </c>
      <c r="O2423" s="14">
        <v>8</v>
      </c>
      <c r="P2423" s="14"/>
      <c r="Q2423" s="14"/>
      <c r="R2423" s="14"/>
      <c r="S2423" s="14"/>
      <c r="T2423" s="14">
        <f t="shared" si="298"/>
        <v>1</v>
      </c>
      <c r="U2423" s="14" t="s">
        <v>36</v>
      </c>
      <c r="V2423" s="14"/>
      <c r="W2423" s="14"/>
      <c r="X2423" s="14"/>
      <c r="Y2423" s="14"/>
      <c r="Z2423" s="14"/>
      <c r="AA2423" s="11"/>
      <c r="AB2423" s="14" t="str">
        <f t="shared" si="295"/>
        <v>10224,10188|36 PINTURA P.U.</v>
      </c>
      <c r="AC2423" t="str">
        <f t="shared" si="296"/>
        <v>|10224|10188|</v>
      </c>
      <c r="AD2423" t="str">
        <f t="shared" si="297"/>
        <v>36 PINTURA P.U.</v>
      </c>
    </row>
    <row r="2424" spans="1:30" ht="24" customHeight="1" x14ac:dyDescent="0.35">
      <c r="A2424" s="35">
        <v>46211</v>
      </c>
      <c r="B2424" s="14" t="s">
        <v>3615</v>
      </c>
      <c r="C2424" s="14"/>
      <c r="D2424" s="14" t="s">
        <v>3051</v>
      </c>
      <c r="E2424" s="14" t="s">
        <v>3619</v>
      </c>
      <c r="F2424" s="14" t="s">
        <v>3219</v>
      </c>
      <c r="G2424" s="14" t="s">
        <v>3051</v>
      </c>
      <c r="H2424" s="14" t="s">
        <v>3051</v>
      </c>
      <c r="I2424" s="9" t="s">
        <v>3051</v>
      </c>
      <c r="J2424" s="9">
        <v>3</v>
      </c>
      <c r="K2424" s="14">
        <f>IF($E2424="","",IFERROR(INDEX('01_Cad_Pecas'!$H$2:$H$5000,MATCH($E2424,'01_Cad_Pecas'!$D$2:$D$5000,0)),IFERROR(INDEX('01_Cad_Pecas'!$H$2:$H$5000,MATCH(VALUE($E2424),'01_Cad_Pecas'!$D$2:$D$5000,0)),"")))</f>
        <v>2</v>
      </c>
      <c r="L2424" s="14">
        <f>IF($E2424="","",IFERROR(INDEX('01_Cad_Pecas'!$I$2:$I$5000,MATCH($E2424,'01_Cad_Pecas'!$D$2:$D$5000,0)),IFERROR(INDEX('01_Cad_Pecas'!$I$2:$I$5000,MATCH(VALUE($E2424),'01_Cad_Pecas'!$D$2:$D$5000,0)),"")))</f>
        <v>1.45</v>
      </c>
      <c r="M2424" s="14">
        <f t="shared" si="294"/>
        <v>6.35</v>
      </c>
      <c r="N2424" s="14">
        <v>46212</v>
      </c>
      <c r="O2424" s="14">
        <v>3</v>
      </c>
      <c r="P2424" s="14"/>
      <c r="Q2424" s="14"/>
      <c r="R2424" s="14"/>
      <c r="S2424" s="14"/>
      <c r="T2424" s="14">
        <f t="shared" si="298"/>
        <v>1</v>
      </c>
      <c r="U2424" s="14" t="s">
        <v>36</v>
      </c>
      <c r="V2424" s="14"/>
      <c r="W2424" s="14"/>
      <c r="X2424" s="14"/>
      <c r="Y2424" s="14"/>
      <c r="Z2424" s="14"/>
      <c r="AA2424" s="11"/>
      <c r="AB2424" s="14" t="str">
        <f t="shared" si="295"/>
        <v>10224,10188|36 PINTURA P.U.</v>
      </c>
      <c r="AC2424" t="str">
        <f t="shared" si="296"/>
        <v>|10224|10188|</v>
      </c>
      <c r="AD2424" t="str">
        <f t="shared" si="297"/>
        <v>36 PINTURA P.U.</v>
      </c>
    </row>
    <row r="2425" spans="1:30" ht="24" customHeight="1" x14ac:dyDescent="0.35">
      <c r="A2425" s="35">
        <v>46211</v>
      </c>
      <c r="B2425" s="14" t="s">
        <v>3615</v>
      </c>
      <c r="C2425" s="14"/>
      <c r="D2425" s="14" t="s">
        <v>3051</v>
      </c>
      <c r="E2425" s="14" t="s">
        <v>3553</v>
      </c>
      <c r="F2425" s="14" t="s">
        <v>3159</v>
      </c>
      <c r="G2425" s="14" t="s">
        <v>3051</v>
      </c>
      <c r="H2425" s="14" t="s">
        <v>3051</v>
      </c>
      <c r="I2425" s="9" t="s">
        <v>3051</v>
      </c>
      <c r="J2425" s="9">
        <v>530</v>
      </c>
      <c r="K2425" s="14">
        <f>IF($E2425="","",IFERROR(INDEX('01_Cad_Pecas'!$H$2:$H$5000,MATCH($E2425,'01_Cad_Pecas'!$D$2:$D$5000,0)),IFERROR(INDEX('01_Cad_Pecas'!$H$2:$H$5000,MATCH(VALUE($E2425),'01_Cad_Pecas'!$D$2:$D$5000,0)),"")))</f>
        <v>7</v>
      </c>
      <c r="L2425" s="14">
        <f>IF($E2425="","",IFERROR(INDEX('01_Cad_Pecas'!$I$2:$I$5000,MATCH($E2425,'01_Cad_Pecas'!$D$2:$D$5000,0)),IFERROR(INDEX('01_Cad_Pecas'!$I$2:$I$5000,MATCH(VALUE($E2425),'01_Cad_Pecas'!$D$2:$D$5000,0)),"")))</f>
        <v>0.81</v>
      </c>
      <c r="M2425" s="14">
        <f t="shared" si="294"/>
        <v>436.3</v>
      </c>
      <c r="N2425" s="14">
        <v>46212</v>
      </c>
      <c r="O2425" s="14">
        <v>530</v>
      </c>
      <c r="P2425" s="14"/>
      <c r="Q2425" s="14"/>
      <c r="R2425" s="14"/>
      <c r="S2425" s="14"/>
      <c r="T2425" s="14">
        <f t="shared" si="298"/>
        <v>1</v>
      </c>
      <c r="U2425" s="14" t="s">
        <v>36</v>
      </c>
      <c r="V2425" s="14"/>
      <c r="W2425" s="14"/>
      <c r="X2425" s="14"/>
      <c r="Y2425" s="14"/>
      <c r="Z2425" s="14"/>
      <c r="AA2425" s="11"/>
      <c r="AB2425" s="14" t="str">
        <f t="shared" si="295"/>
        <v>10224,10188|36 PINTURA P.U.</v>
      </c>
      <c r="AC2425" t="str">
        <f t="shared" si="296"/>
        <v>|10224|10188|</v>
      </c>
      <c r="AD2425" t="str">
        <f t="shared" si="297"/>
        <v>36 PINTURA P.U.</v>
      </c>
    </row>
    <row r="2426" spans="1:30" ht="24" customHeight="1" x14ac:dyDescent="0.35">
      <c r="A2426" s="35">
        <v>46211</v>
      </c>
      <c r="B2426" s="14" t="s">
        <v>3615</v>
      </c>
      <c r="C2426" s="14"/>
      <c r="D2426" s="14" t="s">
        <v>3051</v>
      </c>
      <c r="E2426" s="14" t="s">
        <v>3540</v>
      </c>
      <c r="F2426" s="14" t="s">
        <v>3293</v>
      </c>
      <c r="G2426" s="14" t="s">
        <v>3051</v>
      </c>
      <c r="H2426" s="14" t="s">
        <v>3051</v>
      </c>
      <c r="I2426" s="9" t="s">
        <v>3051</v>
      </c>
      <c r="J2426" s="9">
        <v>320</v>
      </c>
      <c r="K2426" s="14">
        <f>IF($E2426="","",IFERROR(INDEX('01_Cad_Pecas'!$H$2:$H$5000,MATCH($E2426,'01_Cad_Pecas'!$D$2:$D$5000,0)),IFERROR(INDEX('01_Cad_Pecas'!$H$2:$H$5000,MATCH(VALUE($E2426),'01_Cad_Pecas'!$D$2:$D$5000,0)),"")))</f>
        <v>1.1000000000000001</v>
      </c>
      <c r="L2426" s="14">
        <f>IF($E2426="","",IFERROR(INDEX('01_Cad_Pecas'!$I$2:$I$5000,MATCH($E2426,'01_Cad_Pecas'!$D$2:$D$5000,0)),IFERROR(INDEX('01_Cad_Pecas'!$I$2:$I$5000,MATCH(VALUE($E2426),'01_Cad_Pecas'!$D$2:$D$5000,0)),"")))</f>
        <v>9.375E-2</v>
      </c>
      <c r="M2426" s="14">
        <f t="shared" si="294"/>
        <v>31.1</v>
      </c>
      <c r="N2426" s="14">
        <v>46212</v>
      </c>
      <c r="O2426" s="14">
        <v>320</v>
      </c>
      <c r="P2426" s="14"/>
      <c r="Q2426" s="14"/>
      <c r="R2426" s="14"/>
      <c r="S2426" s="14"/>
      <c r="T2426" s="14">
        <f t="shared" si="298"/>
        <v>1</v>
      </c>
      <c r="U2426" s="14" t="s">
        <v>36</v>
      </c>
      <c r="V2426" s="14"/>
      <c r="W2426" s="14"/>
      <c r="X2426" s="14"/>
      <c r="Y2426" s="14"/>
      <c r="Z2426" s="14"/>
      <c r="AA2426" s="11"/>
      <c r="AB2426" s="14" t="str">
        <f t="shared" si="295"/>
        <v>10224,10188|36 PINTURA P.U.</v>
      </c>
      <c r="AC2426" t="str">
        <f t="shared" si="296"/>
        <v>|10224|10188|</v>
      </c>
      <c r="AD2426" t="str">
        <f t="shared" si="297"/>
        <v>36 PINTURA P.U.</v>
      </c>
    </row>
    <row r="2427" spans="1:30" ht="24" customHeight="1" x14ac:dyDescent="0.35">
      <c r="A2427" s="35">
        <v>46211</v>
      </c>
      <c r="B2427" s="14" t="s">
        <v>3615</v>
      </c>
      <c r="C2427" s="14"/>
      <c r="D2427" s="14" t="s">
        <v>3051</v>
      </c>
      <c r="E2427" s="14" t="s">
        <v>3539</v>
      </c>
      <c r="F2427" s="14" t="s">
        <v>3294</v>
      </c>
      <c r="G2427" s="14" t="s">
        <v>3051</v>
      </c>
      <c r="H2427" s="14" t="s">
        <v>3051</v>
      </c>
      <c r="I2427" s="9" t="s">
        <v>3051</v>
      </c>
      <c r="J2427" s="9">
        <v>1100</v>
      </c>
      <c r="K2427" s="14">
        <f>IF($E2427="","",IFERROR(INDEX('01_Cad_Pecas'!$H$2:$H$5000,MATCH($E2427,'01_Cad_Pecas'!$D$2:$D$5000,0)),IFERROR(INDEX('01_Cad_Pecas'!$H$2:$H$5000,MATCH(VALUE($E2427),'01_Cad_Pecas'!$D$2:$D$5000,0)),"")))</f>
        <v>1.1000000000000001</v>
      </c>
      <c r="L2427" s="14">
        <f>IF($E2427="","",IFERROR(INDEX('01_Cad_Pecas'!$I$2:$I$5000,MATCH($E2427,'01_Cad_Pecas'!$D$2:$D$5000,0)),IFERROR(INDEX('01_Cad_Pecas'!$I$2:$I$5000,MATCH(VALUE($E2427),'01_Cad_Pecas'!$D$2:$D$5000,0)),"")))</f>
        <v>9.375E-2</v>
      </c>
      <c r="M2427" s="14">
        <f t="shared" si="294"/>
        <v>104.22499999999999</v>
      </c>
      <c r="N2427" s="14">
        <v>46212</v>
      </c>
      <c r="O2427" s="14">
        <v>1100</v>
      </c>
      <c r="P2427" s="14"/>
      <c r="Q2427" s="14"/>
      <c r="R2427" s="14"/>
      <c r="S2427" s="14"/>
      <c r="T2427" s="14">
        <f t="shared" si="298"/>
        <v>1</v>
      </c>
      <c r="U2427" s="14" t="s">
        <v>36</v>
      </c>
      <c r="V2427" s="14"/>
      <c r="W2427" s="14"/>
      <c r="X2427" s="14"/>
      <c r="Y2427" s="14"/>
      <c r="Z2427" s="14"/>
      <c r="AA2427" s="11"/>
      <c r="AB2427" s="14" t="str">
        <f t="shared" si="295"/>
        <v>10224,10188|36 PINTURA P.U.</v>
      </c>
      <c r="AC2427" t="str">
        <f t="shared" si="296"/>
        <v>|10224|10188|</v>
      </c>
      <c r="AD2427" t="str">
        <f t="shared" si="297"/>
        <v>36 PINTURA P.U.</v>
      </c>
    </row>
    <row r="2428" spans="1:30" ht="24" customHeight="1" x14ac:dyDescent="0.35">
      <c r="A2428" s="35">
        <v>46211</v>
      </c>
      <c r="B2428" s="14" t="s">
        <v>3615</v>
      </c>
      <c r="C2428" s="14"/>
      <c r="D2428" s="14" t="s">
        <v>3051</v>
      </c>
      <c r="E2428" s="14" t="s">
        <v>3578</v>
      </c>
      <c r="F2428" s="14" t="s">
        <v>3301</v>
      </c>
      <c r="G2428" s="14" t="s">
        <v>3051</v>
      </c>
      <c r="H2428" s="14" t="s">
        <v>3051</v>
      </c>
      <c r="I2428" s="9" t="s">
        <v>3051</v>
      </c>
      <c r="J2428" s="9">
        <v>530</v>
      </c>
      <c r="K2428" s="14">
        <f>IF($E2428="","",IFERROR(INDEX('01_Cad_Pecas'!$H$2:$H$5000,MATCH($E2428,'01_Cad_Pecas'!$D$2:$D$5000,0)),IFERROR(INDEX('01_Cad_Pecas'!$H$2:$H$5000,MATCH(VALUE($E2428),'01_Cad_Pecas'!$D$2:$D$5000,0)),"")))</f>
        <v>1.1000000000000001</v>
      </c>
      <c r="L2428" s="14">
        <f>IF($E2428="","",IFERROR(INDEX('01_Cad_Pecas'!$I$2:$I$5000,MATCH($E2428,'01_Cad_Pecas'!$D$2:$D$5000,0)),IFERROR(INDEX('01_Cad_Pecas'!$I$2:$I$5000,MATCH(VALUE($E2428),'01_Cad_Pecas'!$D$2:$D$5000,0)),"")))</f>
        <v>9.375E-2</v>
      </c>
      <c r="M2428" s="14">
        <f t="shared" si="294"/>
        <v>50.787500000000001</v>
      </c>
      <c r="N2428" s="14">
        <v>46212</v>
      </c>
      <c r="O2428" s="14">
        <v>530</v>
      </c>
      <c r="P2428" s="14"/>
      <c r="Q2428" s="14"/>
      <c r="R2428" s="14"/>
      <c r="S2428" s="14"/>
      <c r="T2428" s="14">
        <f t="shared" si="298"/>
        <v>1</v>
      </c>
      <c r="U2428" s="14" t="s">
        <v>36</v>
      </c>
      <c r="V2428" s="14"/>
      <c r="W2428" s="14"/>
      <c r="X2428" s="14"/>
      <c r="Y2428" s="14"/>
      <c r="Z2428" s="14"/>
      <c r="AA2428" s="11"/>
      <c r="AB2428" s="14" t="str">
        <f t="shared" si="295"/>
        <v>10224,10188|36 PINTURA P.U.</v>
      </c>
      <c r="AC2428" t="str">
        <f t="shared" si="296"/>
        <v>|10224|10188|</v>
      </c>
      <c r="AD2428" t="str">
        <f t="shared" si="297"/>
        <v>36 PINTURA P.U.</v>
      </c>
    </row>
    <row r="2429" spans="1:30" ht="24" customHeight="1" x14ac:dyDescent="0.35">
      <c r="A2429" s="35">
        <v>46211</v>
      </c>
      <c r="B2429" s="14" t="s">
        <v>3615</v>
      </c>
      <c r="C2429" s="14"/>
      <c r="D2429" s="14" t="s">
        <v>3051</v>
      </c>
      <c r="E2429" s="14" t="s">
        <v>3579</v>
      </c>
      <c r="F2429" s="14" t="s">
        <v>3303</v>
      </c>
      <c r="G2429" s="14" t="s">
        <v>3051</v>
      </c>
      <c r="H2429" s="14" t="s">
        <v>3051</v>
      </c>
      <c r="I2429" s="9" t="s">
        <v>3051</v>
      </c>
      <c r="J2429" s="9">
        <v>530</v>
      </c>
      <c r="K2429" s="14">
        <f>IF($E2429="","",IFERROR(INDEX('01_Cad_Pecas'!$H$2:$H$5000,MATCH($E2429,'01_Cad_Pecas'!$D$2:$D$5000,0)),IFERROR(INDEX('01_Cad_Pecas'!$H$2:$H$5000,MATCH(VALUE($E2429),'01_Cad_Pecas'!$D$2:$D$5000,0)),"")))</f>
        <v>1.1000000000000001</v>
      </c>
      <c r="L2429" s="14">
        <f>IF($E2429="","",IFERROR(INDEX('01_Cad_Pecas'!$I$2:$I$5000,MATCH($E2429,'01_Cad_Pecas'!$D$2:$D$5000,0)),IFERROR(INDEX('01_Cad_Pecas'!$I$2:$I$5000,MATCH(VALUE($E2429),'01_Cad_Pecas'!$D$2:$D$5000,0)),"")))</f>
        <v>9.375E-2</v>
      </c>
      <c r="M2429" s="14">
        <f t="shared" si="294"/>
        <v>50.787500000000001</v>
      </c>
      <c r="N2429" s="14">
        <v>46212</v>
      </c>
      <c r="O2429" s="14">
        <v>530</v>
      </c>
      <c r="P2429" s="14"/>
      <c r="Q2429" s="14"/>
      <c r="R2429" s="14"/>
      <c r="S2429" s="14"/>
      <c r="T2429" s="14">
        <f t="shared" si="298"/>
        <v>1</v>
      </c>
      <c r="U2429" s="14" t="s">
        <v>36</v>
      </c>
      <c r="V2429" s="14"/>
      <c r="W2429" s="14"/>
      <c r="X2429" s="14"/>
      <c r="Y2429" s="14"/>
      <c r="Z2429" s="14"/>
      <c r="AA2429" s="11"/>
      <c r="AB2429" s="14" t="str">
        <f t="shared" si="295"/>
        <v>10224,10188|36 PINTURA P.U.</v>
      </c>
      <c r="AC2429" t="str">
        <f t="shared" si="296"/>
        <v>|10224|10188|</v>
      </c>
      <c r="AD2429" t="str">
        <f t="shared" si="297"/>
        <v>36 PINTURA P.U.</v>
      </c>
    </row>
    <row r="2430" spans="1:30" ht="24" customHeight="1" x14ac:dyDescent="0.35">
      <c r="A2430" s="35">
        <v>46211</v>
      </c>
      <c r="B2430" s="14" t="s">
        <v>3615</v>
      </c>
      <c r="C2430" s="14"/>
      <c r="D2430" s="14" t="s">
        <v>3051</v>
      </c>
      <c r="E2430" s="14" t="s">
        <v>3556</v>
      </c>
      <c r="F2430" s="14" t="s">
        <v>3267</v>
      </c>
      <c r="G2430" s="14" t="s">
        <v>3051</v>
      </c>
      <c r="H2430" s="14" t="s">
        <v>3051</v>
      </c>
      <c r="I2430" s="9" t="s">
        <v>3051</v>
      </c>
      <c r="J2430" s="9">
        <v>160</v>
      </c>
      <c r="K2430" s="14">
        <f>IF($E2430="","",IFERROR(INDEX('01_Cad_Pecas'!$H$2:$H$5000,MATCH($E2430,'01_Cad_Pecas'!$D$2:$D$5000,0)),IFERROR(INDEX('01_Cad_Pecas'!$H$2:$H$5000,MATCH(VALUE($E2430),'01_Cad_Pecas'!$D$2:$D$5000,0)),"")))</f>
        <v>1.1000000000000001</v>
      </c>
      <c r="L2430" s="14">
        <f>IF($E2430="","",IFERROR(INDEX('01_Cad_Pecas'!$I$2:$I$5000,MATCH($E2430,'01_Cad_Pecas'!$D$2:$D$5000,0)),IFERROR(INDEX('01_Cad_Pecas'!$I$2:$I$5000,MATCH(VALUE($E2430),'01_Cad_Pecas'!$D$2:$D$5000,0)),"")))</f>
        <v>9.375E-2</v>
      </c>
      <c r="M2430" s="14">
        <f t="shared" si="294"/>
        <v>16.100000000000001</v>
      </c>
      <c r="N2430" s="14">
        <v>46213</v>
      </c>
      <c r="O2430" s="14">
        <v>160</v>
      </c>
      <c r="P2430" s="14"/>
      <c r="Q2430" s="14"/>
      <c r="R2430" s="14"/>
      <c r="S2430" s="14"/>
      <c r="T2430" s="14">
        <f t="shared" si="298"/>
        <v>1</v>
      </c>
      <c r="U2430" s="14" t="s">
        <v>36</v>
      </c>
      <c r="V2430" s="14"/>
      <c r="W2430" s="14"/>
      <c r="X2430" s="14"/>
      <c r="Y2430" s="14"/>
      <c r="Z2430" s="14"/>
      <c r="AA2430" s="11"/>
      <c r="AB2430" s="14" t="str">
        <f t="shared" si="295"/>
        <v>10224,10188|36 PINTURA P.U.</v>
      </c>
      <c r="AC2430" t="str">
        <f t="shared" si="296"/>
        <v>|10224|10188|</v>
      </c>
      <c r="AD2430" t="str">
        <f t="shared" si="297"/>
        <v>36 PINTURA P.U.</v>
      </c>
    </row>
    <row r="2431" spans="1:30" ht="24" customHeight="1" x14ac:dyDescent="0.35">
      <c r="A2431" s="35">
        <v>46199</v>
      </c>
      <c r="B2431" s="14" t="s">
        <v>3620</v>
      </c>
      <c r="C2431" s="14"/>
      <c r="D2431" s="14" t="s">
        <v>3052</v>
      </c>
      <c r="E2431" s="14" t="s">
        <v>3625</v>
      </c>
      <c r="F2431" s="14" t="s">
        <v>3271</v>
      </c>
      <c r="G2431" s="14" t="s">
        <v>3052</v>
      </c>
      <c r="H2431" s="14" t="s">
        <v>3052</v>
      </c>
      <c r="I2431" s="9" t="s">
        <v>3052</v>
      </c>
      <c r="J2431" s="9">
        <v>18</v>
      </c>
      <c r="K2431" s="14">
        <f>IF($E2431="","",IFERROR(INDEX('01_Cad_Pecas'!$H$2:$H$5000,MATCH($E2431,'01_Cad_Pecas'!$D$2:$D$5000,0)),IFERROR(INDEX('01_Cad_Pecas'!$H$2:$H$5000,MATCH(VALUE($E2431),'01_Cad_Pecas'!$D$2:$D$5000,0)),"")))</f>
        <v>1.1000000000000001</v>
      </c>
      <c r="L2431" s="14">
        <f>IF($E2431="","",IFERROR(INDEX('01_Cad_Pecas'!$I$2:$I$5000,MATCH($E2431,'01_Cad_Pecas'!$D$2:$D$5000,0)),IFERROR(INDEX('01_Cad_Pecas'!$I$2:$I$5000,MATCH(VALUE($E2431),'01_Cad_Pecas'!$D$2:$D$5000,0)),"")))</f>
        <v>9.375E-2</v>
      </c>
      <c r="M2431" s="14">
        <f t="shared" si="294"/>
        <v>2.7875000000000001</v>
      </c>
      <c r="N2431" s="14">
        <v>46206</v>
      </c>
      <c r="O2431" s="14">
        <v>18</v>
      </c>
      <c r="P2431" s="14"/>
      <c r="Q2431" s="14"/>
      <c r="R2431" s="14"/>
      <c r="S2431" s="14"/>
      <c r="T2431" s="14">
        <f t="shared" si="298"/>
        <v>1</v>
      </c>
      <c r="U2431" s="14" t="s">
        <v>36</v>
      </c>
      <c r="V2431" s="14"/>
      <c r="W2431" s="14"/>
      <c r="X2431" s="14"/>
      <c r="Y2431" s="14"/>
      <c r="Z2431" s="14"/>
      <c r="AA2431" s="11"/>
      <c r="AB2431" s="14" t="str">
        <f t="shared" si="295"/>
        <v>10186,10189,10190,10191,10192,10187|46 SECCIONADORA 1</v>
      </c>
      <c r="AC2431" t="str">
        <f t="shared" si="296"/>
        <v>|10186|10189|10190|10191|10192|10187|</v>
      </c>
      <c r="AD2431" t="str">
        <f t="shared" si="297"/>
        <v>46 SECCIONADORA 1</v>
      </c>
    </row>
    <row r="2432" spans="1:30" ht="24" customHeight="1" x14ac:dyDescent="0.35">
      <c r="A2432" s="35">
        <v>46199</v>
      </c>
      <c r="B2432" s="14" t="s">
        <v>3620</v>
      </c>
      <c r="C2432" s="14"/>
      <c r="D2432" s="14" t="s">
        <v>3052</v>
      </c>
      <c r="E2432" s="14" t="s">
        <v>3636</v>
      </c>
      <c r="F2432" s="14" t="s">
        <v>3300</v>
      </c>
      <c r="G2432" s="14" t="s">
        <v>3052</v>
      </c>
      <c r="H2432" s="14" t="s">
        <v>3052</v>
      </c>
      <c r="I2432" s="9" t="s">
        <v>3052</v>
      </c>
      <c r="J2432" s="9">
        <v>420</v>
      </c>
      <c r="K2432" s="14">
        <f>IF($E2432="","",IFERROR(INDEX('01_Cad_Pecas'!$H$2:$H$5000,MATCH($E2432,'01_Cad_Pecas'!$D$2:$D$5000,0)),IFERROR(INDEX('01_Cad_Pecas'!$H$2:$H$5000,MATCH(VALUE($E2432),'01_Cad_Pecas'!$D$2:$D$5000,0)),"")))</f>
        <v>1.1000000000000001</v>
      </c>
      <c r="L2432" s="14">
        <f>IF($E2432="","",IFERROR(INDEX('01_Cad_Pecas'!$I$2:$I$5000,MATCH($E2432,'01_Cad_Pecas'!$D$2:$D$5000,0)),IFERROR(INDEX('01_Cad_Pecas'!$I$2:$I$5000,MATCH(VALUE($E2432),'01_Cad_Pecas'!$D$2:$D$5000,0)),"")))</f>
        <v>9.375E-2</v>
      </c>
      <c r="M2432" s="14">
        <f t="shared" si="294"/>
        <v>40.475000000000001</v>
      </c>
      <c r="N2432" s="14">
        <v>46206</v>
      </c>
      <c r="O2432" s="14">
        <v>420</v>
      </c>
      <c r="P2432" s="14"/>
      <c r="Q2432" s="14"/>
      <c r="R2432" s="14"/>
      <c r="S2432" s="14"/>
      <c r="T2432" s="14">
        <f t="shared" si="298"/>
        <v>1</v>
      </c>
      <c r="U2432" s="14" t="s">
        <v>36</v>
      </c>
      <c r="V2432" s="14"/>
      <c r="W2432" s="14"/>
      <c r="X2432" s="14"/>
      <c r="Y2432" s="14"/>
      <c r="Z2432" s="14"/>
      <c r="AA2432" s="11"/>
      <c r="AB2432" s="14" t="str">
        <f t="shared" si="295"/>
        <v>10186,10189,10190,10191,10192,10187|46 SECCIONADORA 1</v>
      </c>
      <c r="AC2432" t="str">
        <f t="shared" si="296"/>
        <v>|10186|10189|10190|10191|10192|10187|</v>
      </c>
      <c r="AD2432" t="str">
        <f t="shared" si="297"/>
        <v>46 SECCIONADORA 1</v>
      </c>
    </row>
    <row r="2433" spans="1:30" ht="24" customHeight="1" x14ac:dyDescent="0.35">
      <c r="A2433" s="35">
        <v>46199</v>
      </c>
      <c r="B2433" s="14" t="s">
        <v>3620</v>
      </c>
      <c r="C2433" s="14"/>
      <c r="D2433" s="14" t="s">
        <v>3052</v>
      </c>
      <c r="E2433" s="14" t="s">
        <v>3587</v>
      </c>
      <c r="F2433" s="14" t="s">
        <v>3322</v>
      </c>
      <c r="G2433" s="14" t="s">
        <v>3052</v>
      </c>
      <c r="H2433" s="14" t="s">
        <v>3052</v>
      </c>
      <c r="I2433" s="9" t="s">
        <v>3052</v>
      </c>
      <c r="J2433" s="9">
        <v>102</v>
      </c>
      <c r="K2433" s="14">
        <f>IF($E2433="","",IFERROR(INDEX('01_Cad_Pecas'!$H$2:$H$5000,MATCH($E2433,'01_Cad_Pecas'!$D$2:$D$5000,0)),IFERROR(INDEX('01_Cad_Pecas'!$H$2:$H$5000,MATCH(VALUE($E2433),'01_Cad_Pecas'!$D$2:$D$5000,0)),"")))</f>
        <v>1.1000000000000001</v>
      </c>
      <c r="L2433" s="14">
        <f>IF($E2433="","",IFERROR(INDEX('01_Cad_Pecas'!$I$2:$I$5000,MATCH($E2433,'01_Cad_Pecas'!$D$2:$D$5000,0)),IFERROR(INDEX('01_Cad_Pecas'!$I$2:$I$5000,MATCH(VALUE($E2433),'01_Cad_Pecas'!$D$2:$D$5000,0)),"")))</f>
        <v>9.375E-2</v>
      </c>
      <c r="M2433" s="14">
        <f t="shared" si="294"/>
        <v>10.6625</v>
      </c>
      <c r="N2433" s="14">
        <v>46206</v>
      </c>
      <c r="O2433" s="14">
        <v>102</v>
      </c>
      <c r="P2433" s="14"/>
      <c r="Q2433" s="14"/>
      <c r="R2433" s="14"/>
      <c r="S2433" s="14"/>
      <c r="T2433" s="14">
        <f t="shared" si="298"/>
        <v>1</v>
      </c>
      <c r="U2433" s="14" t="s">
        <v>36</v>
      </c>
      <c r="V2433" s="14"/>
      <c r="W2433" s="14"/>
      <c r="X2433" s="14"/>
      <c r="Y2433" s="14"/>
      <c r="Z2433" s="14"/>
      <c r="AA2433" s="11"/>
      <c r="AB2433" s="14" t="str">
        <f t="shared" si="295"/>
        <v>10186,10189,10190,10191,10192,10187|46 SECCIONADORA 1</v>
      </c>
      <c r="AC2433" t="str">
        <f t="shared" si="296"/>
        <v>|10186|10189|10190|10191|10192|10187|</v>
      </c>
      <c r="AD2433" t="str">
        <f t="shared" si="297"/>
        <v>46 SECCIONADORA 1</v>
      </c>
    </row>
    <row r="2434" spans="1:30" ht="24" customHeight="1" x14ac:dyDescent="0.35">
      <c r="A2434" s="35">
        <v>46199</v>
      </c>
      <c r="B2434" s="14" t="s">
        <v>3620</v>
      </c>
      <c r="C2434" s="14"/>
      <c r="D2434" s="14" t="s">
        <v>3052</v>
      </c>
      <c r="E2434" s="14" t="s">
        <v>3529</v>
      </c>
      <c r="F2434" s="14" t="s">
        <v>3278</v>
      </c>
      <c r="G2434" s="14" t="s">
        <v>3052</v>
      </c>
      <c r="H2434" s="14" t="s">
        <v>3052</v>
      </c>
      <c r="I2434" s="9" t="s">
        <v>3052</v>
      </c>
      <c r="J2434" s="9">
        <v>102</v>
      </c>
      <c r="K2434" s="14">
        <f>IF($E2434="","",IFERROR(INDEX('01_Cad_Pecas'!$H$2:$H$5000,MATCH($E2434,'01_Cad_Pecas'!$D$2:$D$5000,0)),IFERROR(INDEX('01_Cad_Pecas'!$H$2:$H$5000,MATCH(VALUE($E2434),'01_Cad_Pecas'!$D$2:$D$5000,0)),"")))</f>
        <v>1.1000000000000001</v>
      </c>
      <c r="L2434" s="14">
        <f>IF($E2434="","",IFERROR(INDEX('01_Cad_Pecas'!$I$2:$I$5000,MATCH($E2434,'01_Cad_Pecas'!$D$2:$D$5000,0)),IFERROR(INDEX('01_Cad_Pecas'!$I$2:$I$5000,MATCH(VALUE($E2434),'01_Cad_Pecas'!$D$2:$D$5000,0)),"")))</f>
        <v>9.375E-2</v>
      </c>
      <c r="M2434" s="14">
        <f t="shared" si="294"/>
        <v>10.6625</v>
      </c>
      <c r="N2434" s="14">
        <v>46206</v>
      </c>
      <c r="O2434" s="14">
        <v>102</v>
      </c>
      <c r="P2434" s="14"/>
      <c r="Q2434" s="14"/>
      <c r="R2434" s="14"/>
      <c r="S2434" s="14"/>
      <c r="T2434" s="14">
        <f t="shared" si="298"/>
        <v>1</v>
      </c>
      <c r="U2434" s="14" t="s">
        <v>36</v>
      </c>
      <c r="V2434" s="14"/>
      <c r="W2434" s="14"/>
      <c r="X2434" s="14"/>
      <c r="Y2434" s="14"/>
      <c r="Z2434" s="14"/>
      <c r="AA2434" s="11"/>
      <c r="AB2434" s="14" t="str">
        <f t="shared" si="295"/>
        <v>10186,10189,10190,10191,10192,10187|46 SECCIONADORA 1</v>
      </c>
      <c r="AC2434" t="str">
        <f t="shared" si="296"/>
        <v>|10186|10189|10190|10191|10192|10187|</v>
      </c>
      <c r="AD2434" t="str">
        <f t="shared" si="297"/>
        <v>46 SECCIONADORA 1</v>
      </c>
    </row>
    <row r="2435" spans="1:30" ht="24" customHeight="1" x14ac:dyDescent="0.35">
      <c r="A2435" s="35">
        <v>46199</v>
      </c>
      <c r="B2435" s="14" t="s">
        <v>3620</v>
      </c>
      <c r="C2435" s="14"/>
      <c r="D2435" s="14" t="s">
        <v>3052</v>
      </c>
      <c r="E2435" s="14" t="s">
        <v>3621</v>
      </c>
      <c r="F2435" s="14" t="s">
        <v>3622</v>
      </c>
      <c r="G2435" s="14" t="s">
        <v>3052</v>
      </c>
      <c r="H2435" s="14" t="s">
        <v>3052</v>
      </c>
      <c r="I2435" s="9" t="s">
        <v>3052</v>
      </c>
      <c r="J2435" s="9">
        <v>102</v>
      </c>
      <c r="K2435" s="14">
        <f>IF($E2435="","",IFERROR(INDEX('01_Cad_Pecas'!$H$2:$H$5000,MATCH($E2435,'01_Cad_Pecas'!$D$2:$D$5000,0)),IFERROR(INDEX('01_Cad_Pecas'!$H$2:$H$5000,MATCH(VALUE($E2435),'01_Cad_Pecas'!$D$2:$D$5000,0)),"")))</f>
        <v>1.1000000000000001</v>
      </c>
      <c r="L2435" s="14">
        <f>IF($E2435="","",IFERROR(INDEX('01_Cad_Pecas'!$I$2:$I$5000,MATCH($E2435,'01_Cad_Pecas'!$D$2:$D$5000,0)),IFERROR(INDEX('01_Cad_Pecas'!$I$2:$I$5000,MATCH(VALUE($E2435),'01_Cad_Pecas'!$D$2:$D$5000,0)),"")))</f>
        <v>9.375E-2</v>
      </c>
      <c r="M2435" s="14">
        <f t="shared" si="294"/>
        <v>10.6625</v>
      </c>
      <c r="N2435" s="14">
        <v>46206</v>
      </c>
      <c r="O2435" s="14">
        <v>102</v>
      </c>
      <c r="P2435" s="14"/>
      <c r="Q2435" s="14"/>
      <c r="R2435" s="14"/>
      <c r="S2435" s="14"/>
      <c r="T2435" s="14">
        <f t="shared" si="298"/>
        <v>1</v>
      </c>
      <c r="U2435" s="14" t="s">
        <v>36</v>
      </c>
      <c r="V2435" s="14"/>
      <c r="W2435" s="14"/>
      <c r="X2435" s="14"/>
      <c r="Y2435" s="14"/>
      <c r="Z2435" s="14"/>
      <c r="AA2435" s="11"/>
      <c r="AB2435" s="14" t="str">
        <f t="shared" si="295"/>
        <v>10186,10189,10190,10191,10192,10187|46 SECCIONADORA 1</v>
      </c>
      <c r="AC2435" t="str">
        <f t="shared" si="296"/>
        <v>|10186|10189|10190|10191|10192|10187|</v>
      </c>
      <c r="AD2435" t="str">
        <f t="shared" si="297"/>
        <v>46 SECCIONADORA 1</v>
      </c>
    </row>
    <row r="2436" spans="1:30" ht="24" customHeight="1" x14ac:dyDescent="0.35">
      <c r="A2436" s="35">
        <v>46209</v>
      </c>
      <c r="B2436" s="14" t="s">
        <v>3610</v>
      </c>
      <c r="C2436" s="14"/>
      <c r="D2436" s="14" t="s">
        <v>3052</v>
      </c>
      <c r="E2436" s="14" t="s">
        <v>3543</v>
      </c>
      <c r="F2436" s="14" t="s">
        <v>3270</v>
      </c>
      <c r="G2436" s="14" t="s">
        <v>3052</v>
      </c>
      <c r="H2436" s="14" t="s">
        <v>3052</v>
      </c>
      <c r="I2436" s="9" t="s">
        <v>3052</v>
      </c>
      <c r="J2436" s="9">
        <v>50</v>
      </c>
      <c r="K2436" s="14">
        <f>IF($E2436="","",IFERROR(INDEX('01_Cad_Pecas'!$H$2:$H$5000,MATCH($E2436,'01_Cad_Pecas'!$D$2:$D$5000,0)),IFERROR(INDEX('01_Cad_Pecas'!$H$2:$H$5000,MATCH(VALUE($E2436),'01_Cad_Pecas'!$D$2:$D$5000,0)),"")))</f>
        <v>1.1000000000000001</v>
      </c>
      <c r="L2436" s="14">
        <f>IF($E2436="","",IFERROR(INDEX('01_Cad_Pecas'!$I$2:$I$5000,MATCH($E2436,'01_Cad_Pecas'!$D$2:$D$5000,0)),IFERROR(INDEX('01_Cad_Pecas'!$I$2:$I$5000,MATCH(VALUE($E2436),'01_Cad_Pecas'!$D$2:$D$5000,0)),"")))</f>
        <v>9.375E-2</v>
      </c>
      <c r="M2436" s="14">
        <f t="shared" si="294"/>
        <v>5.7874999999999996</v>
      </c>
      <c r="N2436" s="14">
        <v>46210</v>
      </c>
      <c r="O2436" s="14">
        <v>50</v>
      </c>
      <c r="P2436" s="14"/>
      <c r="Q2436" s="14"/>
      <c r="R2436" s="14"/>
      <c r="S2436" s="14"/>
      <c r="T2436" s="14">
        <f t="shared" si="298"/>
        <v>1</v>
      </c>
      <c r="U2436" s="14" t="s">
        <v>36</v>
      </c>
      <c r="V2436" s="14"/>
      <c r="W2436" s="14"/>
      <c r="X2436" s="14"/>
      <c r="Y2436" s="14"/>
      <c r="Z2436" s="14"/>
      <c r="AA2436" s="11"/>
      <c r="AB2436" s="14" t="str">
        <f t="shared" si="295"/>
        <v>10211,10212|46 SECCIONADORA 1</v>
      </c>
      <c r="AC2436" t="str">
        <f t="shared" si="296"/>
        <v>|10211|10212|</v>
      </c>
      <c r="AD2436" t="str">
        <f t="shared" si="297"/>
        <v>46 SECCIONADORA 1</v>
      </c>
    </row>
    <row r="2437" spans="1:30" ht="24" customHeight="1" x14ac:dyDescent="0.35">
      <c r="A2437" s="35">
        <v>46209</v>
      </c>
      <c r="B2437" s="14" t="s">
        <v>3610</v>
      </c>
      <c r="C2437" s="14"/>
      <c r="D2437" s="14" t="s">
        <v>3052</v>
      </c>
      <c r="E2437" s="14" t="s">
        <v>3544</v>
      </c>
      <c r="F2437" s="14" t="s">
        <v>778</v>
      </c>
      <c r="G2437" s="14" t="s">
        <v>3052</v>
      </c>
      <c r="H2437" s="14" t="s">
        <v>3052</v>
      </c>
      <c r="I2437" s="9" t="s">
        <v>3052</v>
      </c>
      <c r="J2437" s="9">
        <v>45</v>
      </c>
      <c r="K2437" s="14">
        <f>IF($E2437="","",IFERROR(INDEX('01_Cad_Pecas'!$H$2:$H$5000,MATCH($E2437,'01_Cad_Pecas'!$D$2:$D$5000,0)),IFERROR(INDEX('01_Cad_Pecas'!$H$2:$H$5000,MATCH(VALUE($E2437),'01_Cad_Pecas'!$D$2:$D$5000,0)),"")))</f>
        <v>1.1000000000000001</v>
      </c>
      <c r="L2437" s="14">
        <f>IF($E2437="","",IFERROR(INDEX('01_Cad_Pecas'!$I$2:$I$5000,MATCH($E2437,'01_Cad_Pecas'!$D$2:$D$5000,0)),IFERROR(INDEX('01_Cad_Pecas'!$I$2:$I$5000,MATCH(VALUE($E2437),'01_Cad_Pecas'!$D$2:$D$5000,0)),"")))</f>
        <v>9.375E-2</v>
      </c>
      <c r="M2437" s="14">
        <f t="shared" ref="M2437:M2500" si="299">IF(OR($J2437="",$L2437=""),"",IF($K2437="",0,$K2437)+$J2437*$L2437)</f>
        <v>5.3187499999999996</v>
      </c>
      <c r="N2437" s="14">
        <v>46210</v>
      </c>
      <c r="O2437" s="14">
        <v>45</v>
      </c>
      <c r="P2437" s="14"/>
      <c r="Q2437" s="14"/>
      <c r="R2437" s="14"/>
      <c r="S2437" s="14"/>
      <c r="T2437" s="14">
        <f t="shared" si="298"/>
        <v>1</v>
      </c>
      <c r="U2437" s="14" t="s">
        <v>36</v>
      </c>
      <c r="V2437" s="14"/>
      <c r="W2437" s="14"/>
      <c r="X2437" s="14"/>
      <c r="Y2437" s="14"/>
      <c r="Z2437" s="14"/>
      <c r="AA2437" s="11"/>
      <c r="AB2437" s="14" t="str">
        <f t="shared" si="295"/>
        <v>10211,10212|46 SECCIONADORA 1</v>
      </c>
      <c r="AC2437" t="str">
        <f t="shared" si="296"/>
        <v>|10211|10212|</v>
      </c>
      <c r="AD2437" t="str">
        <f t="shared" si="297"/>
        <v>46 SECCIONADORA 1</v>
      </c>
    </row>
    <row r="2438" spans="1:30" ht="24" customHeight="1" x14ac:dyDescent="0.35">
      <c r="A2438" s="35">
        <v>46209</v>
      </c>
      <c r="B2438" s="14" t="s">
        <v>3610</v>
      </c>
      <c r="C2438" s="14"/>
      <c r="D2438" s="14" t="s">
        <v>3052</v>
      </c>
      <c r="E2438" s="14" t="s">
        <v>3560</v>
      </c>
      <c r="F2438" s="14" t="s">
        <v>3274</v>
      </c>
      <c r="G2438" s="14" t="s">
        <v>3052</v>
      </c>
      <c r="H2438" s="14" t="s">
        <v>3052</v>
      </c>
      <c r="I2438" s="9" t="s">
        <v>3052</v>
      </c>
      <c r="J2438" s="9">
        <v>40</v>
      </c>
      <c r="K2438" s="14">
        <f>IF($E2438="","",IFERROR(INDEX('01_Cad_Pecas'!$H$2:$H$5000,MATCH($E2438,'01_Cad_Pecas'!$D$2:$D$5000,0)),IFERROR(INDEX('01_Cad_Pecas'!$H$2:$H$5000,MATCH(VALUE($E2438),'01_Cad_Pecas'!$D$2:$D$5000,0)),"")))</f>
        <v>1.1000000000000001</v>
      </c>
      <c r="L2438" s="14">
        <f>IF($E2438="","",IFERROR(INDEX('01_Cad_Pecas'!$I$2:$I$5000,MATCH($E2438,'01_Cad_Pecas'!$D$2:$D$5000,0)),IFERROR(INDEX('01_Cad_Pecas'!$I$2:$I$5000,MATCH(VALUE($E2438),'01_Cad_Pecas'!$D$2:$D$5000,0)),"")))</f>
        <v>9.375E-2</v>
      </c>
      <c r="M2438" s="14">
        <f t="shared" si="299"/>
        <v>4.8499999999999996</v>
      </c>
      <c r="N2438" s="14">
        <v>46210</v>
      </c>
      <c r="O2438" s="14">
        <v>40</v>
      </c>
      <c r="P2438" s="14"/>
      <c r="Q2438" s="14"/>
      <c r="R2438" s="14"/>
      <c r="S2438" s="14"/>
      <c r="T2438" s="14">
        <f t="shared" si="298"/>
        <v>1</v>
      </c>
      <c r="U2438" s="14" t="s">
        <v>36</v>
      </c>
      <c r="V2438" s="14"/>
      <c r="W2438" s="14"/>
      <c r="X2438" s="14"/>
      <c r="Y2438" s="14"/>
      <c r="Z2438" s="14"/>
      <c r="AA2438" s="11"/>
      <c r="AB2438" s="14" t="str">
        <f t="shared" si="295"/>
        <v>10211,10212|46 SECCIONADORA 1</v>
      </c>
      <c r="AC2438" t="str">
        <f t="shared" si="296"/>
        <v>|10211|10212|</v>
      </c>
      <c r="AD2438" t="str">
        <f t="shared" si="297"/>
        <v>46 SECCIONADORA 1</v>
      </c>
    </row>
    <row r="2439" spans="1:30" ht="24" customHeight="1" x14ac:dyDescent="0.35">
      <c r="A2439" s="35">
        <v>46209</v>
      </c>
      <c r="B2439" s="14" t="s">
        <v>3610</v>
      </c>
      <c r="C2439" s="14"/>
      <c r="D2439" s="14" t="s">
        <v>3052</v>
      </c>
      <c r="E2439" s="14" t="s">
        <v>3630</v>
      </c>
      <c r="F2439" s="14" t="s">
        <v>3631</v>
      </c>
      <c r="G2439" s="14" t="s">
        <v>3052</v>
      </c>
      <c r="H2439" s="14" t="s">
        <v>3052</v>
      </c>
      <c r="I2439" s="9" t="s">
        <v>3052</v>
      </c>
      <c r="J2439" s="9">
        <v>40</v>
      </c>
      <c r="K2439" s="14">
        <f>IF($E2439="","",IFERROR(INDEX('01_Cad_Pecas'!$H$2:$H$5000,MATCH($E2439,'01_Cad_Pecas'!$D$2:$D$5000,0)),IFERROR(INDEX('01_Cad_Pecas'!$H$2:$H$5000,MATCH(VALUE($E2439),'01_Cad_Pecas'!$D$2:$D$5000,0)),"")))</f>
        <v>1.1000000000000001</v>
      </c>
      <c r="L2439" s="14">
        <f>IF($E2439="","",IFERROR(INDEX('01_Cad_Pecas'!$I$2:$I$5000,MATCH($E2439,'01_Cad_Pecas'!$D$2:$D$5000,0)),IFERROR(INDEX('01_Cad_Pecas'!$I$2:$I$5000,MATCH(VALUE($E2439),'01_Cad_Pecas'!$D$2:$D$5000,0)),"")))</f>
        <v>9.375E-2</v>
      </c>
      <c r="M2439" s="14">
        <f t="shared" si="299"/>
        <v>4.8499999999999996</v>
      </c>
      <c r="N2439" s="14">
        <v>46210</v>
      </c>
      <c r="O2439" s="14">
        <v>40</v>
      </c>
      <c r="P2439" s="14"/>
      <c r="Q2439" s="14"/>
      <c r="R2439" s="14"/>
      <c r="S2439" s="14"/>
      <c r="T2439" s="14">
        <f t="shared" si="298"/>
        <v>1</v>
      </c>
      <c r="U2439" s="14" t="s">
        <v>36</v>
      </c>
      <c r="V2439" s="14"/>
      <c r="W2439" s="14"/>
      <c r="X2439" s="14"/>
      <c r="Y2439" s="14"/>
      <c r="Z2439" s="14"/>
      <c r="AA2439" s="11"/>
      <c r="AB2439" s="14" t="str">
        <f t="shared" ref="AB2439:AB2502" si="300">B2439&amp;"|"&amp;I2439</f>
        <v>10211,10212|46 SECCIONADORA 1</v>
      </c>
      <c r="AC2439" t="str">
        <f t="shared" ref="AC2439:AC2502" si="301">IF($B2439="","","|"&amp;SUBSTITUTE(TRIM(SUBSTITUTE(SUBSTITUTE(SUBSTITUTE(SUBSTITUTE(SUBSTITUTE(SUBSTITUTE(SUBSTITUTE(SUBSTITUTE(SUBSTITUTE(SUBSTITUTE(SUBSTITUTE(SUBSTITUTE(SUBSTITUTE(SUBSTITUTE(TRIM($B2439&amp;""),CHAR(10)," "),CHAR(13)," "),"."," "),";"," "),","," "),"/"," "),"+"," "),"-"," "),"  "," "),"  "," "),"  "," "),"  "," "),"  "," "),"  "," "))," ","|")&amp;"|")</f>
        <v>|10211|10212|</v>
      </c>
      <c r="AD2439" t="str">
        <f t="shared" ref="AD2439:AD2502" si="302">TRIM($I2439&amp;"")</f>
        <v>46 SECCIONADORA 1</v>
      </c>
    </row>
    <row r="2440" spans="1:30" ht="24" customHeight="1" x14ac:dyDescent="0.35">
      <c r="A2440" s="35">
        <v>46209</v>
      </c>
      <c r="B2440" s="14" t="s">
        <v>3610</v>
      </c>
      <c r="C2440" s="14"/>
      <c r="D2440" s="14" t="s">
        <v>3052</v>
      </c>
      <c r="E2440" s="14" t="s">
        <v>3587</v>
      </c>
      <c r="F2440" s="14" t="s">
        <v>3322</v>
      </c>
      <c r="G2440" s="14" t="s">
        <v>3052</v>
      </c>
      <c r="H2440" s="14" t="s">
        <v>3052</v>
      </c>
      <c r="I2440" s="9" t="s">
        <v>3052</v>
      </c>
      <c r="J2440" s="9">
        <v>218</v>
      </c>
      <c r="K2440" s="14">
        <f>IF($E2440="","",IFERROR(INDEX('01_Cad_Pecas'!$H$2:$H$5000,MATCH($E2440,'01_Cad_Pecas'!$D$2:$D$5000,0)),IFERROR(INDEX('01_Cad_Pecas'!$H$2:$H$5000,MATCH(VALUE($E2440),'01_Cad_Pecas'!$D$2:$D$5000,0)),"")))</f>
        <v>1.1000000000000001</v>
      </c>
      <c r="L2440" s="14">
        <f>IF($E2440="","",IFERROR(INDEX('01_Cad_Pecas'!$I$2:$I$5000,MATCH($E2440,'01_Cad_Pecas'!$D$2:$D$5000,0)),IFERROR(INDEX('01_Cad_Pecas'!$I$2:$I$5000,MATCH(VALUE($E2440),'01_Cad_Pecas'!$D$2:$D$5000,0)),"")))</f>
        <v>9.375E-2</v>
      </c>
      <c r="M2440" s="14">
        <f t="shared" si="299"/>
        <v>21.537500000000001</v>
      </c>
      <c r="N2440" s="14">
        <v>46210</v>
      </c>
      <c r="O2440" s="14">
        <v>218</v>
      </c>
      <c r="P2440" s="14"/>
      <c r="Q2440" s="14"/>
      <c r="R2440" s="14"/>
      <c r="S2440" s="14"/>
      <c r="T2440" s="14">
        <f t="shared" si="298"/>
        <v>1</v>
      </c>
      <c r="U2440" s="14" t="s">
        <v>36</v>
      </c>
      <c r="V2440" s="14"/>
      <c r="W2440" s="14"/>
      <c r="X2440" s="14"/>
      <c r="Y2440" s="14"/>
      <c r="Z2440" s="14"/>
      <c r="AA2440" s="11"/>
      <c r="AB2440" s="14" t="str">
        <f t="shared" si="300"/>
        <v>10211,10212|46 SECCIONADORA 1</v>
      </c>
      <c r="AC2440" t="str">
        <f t="shared" si="301"/>
        <v>|10211|10212|</v>
      </c>
      <c r="AD2440" t="str">
        <f t="shared" si="302"/>
        <v>46 SECCIONADORA 1</v>
      </c>
    </row>
    <row r="2441" spans="1:30" ht="24" customHeight="1" x14ac:dyDescent="0.35">
      <c r="A2441" s="35">
        <v>46209</v>
      </c>
      <c r="B2441" s="14" t="s">
        <v>3610</v>
      </c>
      <c r="C2441" s="14"/>
      <c r="D2441" s="14" t="s">
        <v>3052</v>
      </c>
      <c r="E2441" s="14" t="s">
        <v>3529</v>
      </c>
      <c r="F2441" s="14" t="s">
        <v>3278</v>
      </c>
      <c r="G2441" s="14" t="s">
        <v>3052</v>
      </c>
      <c r="H2441" s="14" t="s">
        <v>3052</v>
      </c>
      <c r="I2441" s="9" t="s">
        <v>3052</v>
      </c>
      <c r="J2441" s="9">
        <v>218</v>
      </c>
      <c r="K2441" s="14">
        <f>IF($E2441="","",IFERROR(INDEX('01_Cad_Pecas'!$H$2:$H$5000,MATCH($E2441,'01_Cad_Pecas'!$D$2:$D$5000,0)),IFERROR(INDEX('01_Cad_Pecas'!$H$2:$H$5000,MATCH(VALUE($E2441),'01_Cad_Pecas'!$D$2:$D$5000,0)),"")))</f>
        <v>1.1000000000000001</v>
      </c>
      <c r="L2441" s="14">
        <f>IF($E2441="","",IFERROR(INDEX('01_Cad_Pecas'!$I$2:$I$5000,MATCH($E2441,'01_Cad_Pecas'!$D$2:$D$5000,0)),IFERROR(INDEX('01_Cad_Pecas'!$I$2:$I$5000,MATCH(VALUE($E2441),'01_Cad_Pecas'!$D$2:$D$5000,0)),"")))</f>
        <v>9.375E-2</v>
      </c>
      <c r="M2441" s="14">
        <f t="shared" si="299"/>
        <v>21.537500000000001</v>
      </c>
      <c r="N2441" s="14">
        <v>46210</v>
      </c>
      <c r="O2441" s="14">
        <v>218</v>
      </c>
      <c r="P2441" s="14"/>
      <c r="Q2441" s="14"/>
      <c r="R2441" s="14"/>
      <c r="S2441" s="14"/>
      <c r="T2441" s="14">
        <f t="shared" si="298"/>
        <v>1</v>
      </c>
      <c r="U2441" s="14" t="s">
        <v>36</v>
      </c>
      <c r="V2441" s="14"/>
      <c r="W2441" s="14"/>
      <c r="X2441" s="14"/>
      <c r="Y2441" s="14"/>
      <c r="Z2441" s="14"/>
      <c r="AA2441" s="11"/>
      <c r="AB2441" s="14" t="str">
        <f t="shared" si="300"/>
        <v>10211,10212|46 SECCIONADORA 1</v>
      </c>
      <c r="AC2441" t="str">
        <f t="shared" si="301"/>
        <v>|10211|10212|</v>
      </c>
      <c r="AD2441" t="str">
        <f t="shared" si="302"/>
        <v>46 SECCIONADORA 1</v>
      </c>
    </row>
    <row r="2442" spans="1:30" ht="24" customHeight="1" x14ac:dyDescent="0.35">
      <c r="A2442" s="35">
        <v>46209</v>
      </c>
      <c r="B2442" s="14" t="s">
        <v>3610</v>
      </c>
      <c r="C2442" s="14"/>
      <c r="D2442" s="14" t="s">
        <v>3052</v>
      </c>
      <c r="E2442" s="14" t="s">
        <v>3530</v>
      </c>
      <c r="F2442" s="14" t="s">
        <v>3280</v>
      </c>
      <c r="G2442" s="14" t="s">
        <v>3052</v>
      </c>
      <c r="H2442" s="14" t="s">
        <v>3052</v>
      </c>
      <c r="I2442" s="9" t="s">
        <v>3052</v>
      </c>
      <c r="J2442" s="9">
        <v>218</v>
      </c>
      <c r="K2442" s="14">
        <f>IF($E2442="","",IFERROR(INDEX('01_Cad_Pecas'!$H$2:$H$5000,MATCH($E2442,'01_Cad_Pecas'!$D$2:$D$5000,0)),IFERROR(INDEX('01_Cad_Pecas'!$H$2:$H$5000,MATCH(VALUE($E2442),'01_Cad_Pecas'!$D$2:$D$5000,0)),"")))</f>
        <v>1.1000000000000001</v>
      </c>
      <c r="L2442" s="14">
        <f>IF($E2442="","",IFERROR(INDEX('01_Cad_Pecas'!$I$2:$I$5000,MATCH($E2442,'01_Cad_Pecas'!$D$2:$D$5000,0)),IFERROR(INDEX('01_Cad_Pecas'!$I$2:$I$5000,MATCH(VALUE($E2442),'01_Cad_Pecas'!$D$2:$D$5000,0)),"")))</f>
        <v>9.375E-2</v>
      </c>
      <c r="M2442" s="14">
        <f t="shared" si="299"/>
        <v>21.537500000000001</v>
      </c>
      <c r="N2442" s="14">
        <v>46210</v>
      </c>
      <c r="O2442" s="14">
        <v>218</v>
      </c>
      <c r="P2442" s="14"/>
      <c r="Q2442" s="14"/>
      <c r="R2442" s="14"/>
      <c r="S2442" s="14"/>
      <c r="T2442" s="14">
        <f t="shared" si="298"/>
        <v>1</v>
      </c>
      <c r="U2442" s="14" t="s">
        <v>36</v>
      </c>
      <c r="V2442" s="14"/>
      <c r="W2442" s="14"/>
      <c r="X2442" s="14"/>
      <c r="Y2442" s="14"/>
      <c r="Z2442" s="14"/>
      <c r="AA2442" s="11"/>
      <c r="AB2442" s="14" t="str">
        <f t="shared" si="300"/>
        <v>10211,10212|46 SECCIONADORA 1</v>
      </c>
      <c r="AC2442" t="str">
        <f t="shared" si="301"/>
        <v>|10211|10212|</v>
      </c>
      <c r="AD2442" t="str">
        <f t="shared" si="302"/>
        <v>46 SECCIONADORA 1</v>
      </c>
    </row>
    <row r="2443" spans="1:30" ht="24" customHeight="1" x14ac:dyDescent="0.35">
      <c r="A2443" s="35">
        <v>46209</v>
      </c>
      <c r="B2443" s="14" t="s">
        <v>3610</v>
      </c>
      <c r="C2443" s="14"/>
      <c r="D2443" s="14" t="s">
        <v>3052</v>
      </c>
      <c r="E2443" s="14" t="s">
        <v>3407</v>
      </c>
      <c r="F2443" s="14" t="s">
        <v>3204</v>
      </c>
      <c r="G2443" s="14" t="s">
        <v>3052</v>
      </c>
      <c r="H2443" s="14" t="s">
        <v>3052</v>
      </c>
      <c r="I2443" s="9" t="s">
        <v>3052</v>
      </c>
      <c r="J2443" s="9">
        <v>360</v>
      </c>
      <c r="K2443" s="14">
        <f>IF($E2443="","",IFERROR(INDEX('01_Cad_Pecas'!$H$2:$H$5000,MATCH($E2443,'01_Cad_Pecas'!$D$2:$D$5000,0)),IFERROR(INDEX('01_Cad_Pecas'!$H$2:$H$5000,MATCH(VALUE($E2443),'01_Cad_Pecas'!$D$2:$D$5000,0)),"")))</f>
        <v>3</v>
      </c>
      <c r="L2443" s="14">
        <f>IF($E2443="","",IFERROR(INDEX('01_Cad_Pecas'!$I$2:$I$5000,MATCH($E2443,'01_Cad_Pecas'!$D$2:$D$5000,0)),IFERROR(INDEX('01_Cad_Pecas'!$I$2:$I$5000,MATCH(VALUE($E2443),'01_Cad_Pecas'!$D$2:$D$5000,0)),"")))</f>
        <v>6.7799999999999999E-2</v>
      </c>
      <c r="M2443" s="14">
        <f t="shared" si="299"/>
        <v>27.408000000000001</v>
      </c>
      <c r="N2443" s="14">
        <v>46210</v>
      </c>
      <c r="O2443" s="14">
        <v>360</v>
      </c>
      <c r="P2443" s="14"/>
      <c r="Q2443" s="14"/>
      <c r="R2443" s="14"/>
      <c r="S2443" s="14"/>
      <c r="T2443" s="14">
        <f t="shared" si="298"/>
        <v>1</v>
      </c>
      <c r="U2443" s="14" t="s">
        <v>36</v>
      </c>
      <c r="V2443" s="14"/>
      <c r="W2443" s="14"/>
      <c r="X2443" s="14"/>
      <c r="Y2443" s="14"/>
      <c r="Z2443" s="14"/>
      <c r="AA2443" s="11"/>
      <c r="AB2443" s="14" t="str">
        <f t="shared" si="300"/>
        <v>10211,10212|46 SECCIONADORA 1</v>
      </c>
      <c r="AC2443" t="str">
        <f t="shared" si="301"/>
        <v>|10211|10212|</v>
      </c>
      <c r="AD2443" t="str">
        <f t="shared" si="302"/>
        <v>46 SECCIONADORA 1</v>
      </c>
    </row>
    <row r="2444" spans="1:30" ht="24" customHeight="1" x14ac:dyDescent="0.35">
      <c r="A2444" s="35">
        <v>46209</v>
      </c>
      <c r="B2444" s="14" t="s">
        <v>3610</v>
      </c>
      <c r="C2444" s="14"/>
      <c r="D2444" s="14" t="s">
        <v>3052</v>
      </c>
      <c r="E2444" s="14" t="s">
        <v>3458</v>
      </c>
      <c r="F2444" s="14" t="s">
        <v>1619</v>
      </c>
      <c r="G2444" s="14" t="s">
        <v>3052</v>
      </c>
      <c r="H2444" s="14" t="s">
        <v>3052</v>
      </c>
      <c r="I2444" s="9" t="s">
        <v>3052</v>
      </c>
      <c r="J2444" s="9">
        <v>50</v>
      </c>
      <c r="K2444" s="14">
        <f>IF($E2444="","",IFERROR(INDEX('01_Cad_Pecas'!$H$2:$H$5000,MATCH($E2444,'01_Cad_Pecas'!$D$2:$D$5000,0)),IFERROR(INDEX('01_Cad_Pecas'!$H$2:$H$5000,MATCH(VALUE($E2444),'01_Cad_Pecas'!$D$2:$D$5000,0)),"")))</f>
        <v>3</v>
      </c>
      <c r="L2444" s="14">
        <f>IF($E2444="","",IFERROR(INDEX('01_Cad_Pecas'!$I$2:$I$5000,MATCH($E2444,'01_Cad_Pecas'!$D$2:$D$5000,0)),IFERROR(INDEX('01_Cad_Pecas'!$I$2:$I$5000,MATCH(VALUE($E2444),'01_Cad_Pecas'!$D$2:$D$5000,0)),"")))</f>
        <v>6.7799999999999999E-2</v>
      </c>
      <c r="M2444" s="14">
        <f t="shared" si="299"/>
        <v>6.3900000000000006</v>
      </c>
      <c r="N2444" s="14">
        <v>46210</v>
      </c>
      <c r="O2444" s="14">
        <v>50</v>
      </c>
      <c r="P2444" s="14"/>
      <c r="Q2444" s="14"/>
      <c r="R2444" s="14"/>
      <c r="S2444" s="14"/>
      <c r="T2444" s="14">
        <f t="shared" si="298"/>
        <v>1</v>
      </c>
      <c r="U2444" s="14" t="s">
        <v>36</v>
      </c>
      <c r="V2444" s="14"/>
      <c r="W2444" s="14"/>
      <c r="X2444" s="14"/>
      <c r="Y2444" s="14"/>
      <c r="Z2444" s="14"/>
      <c r="AA2444" s="11"/>
      <c r="AB2444" s="14" t="str">
        <f t="shared" si="300"/>
        <v>10211,10212|46 SECCIONADORA 1</v>
      </c>
      <c r="AC2444" t="str">
        <f t="shared" si="301"/>
        <v>|10211|10212|</v>
      </c>
      <c r="AD2444" t="str">
        <f t="shared" si="302"/>
        <v>46 SECCIONADORA 1</v>
      </c>
    </row>
    <row r="2445" spans="1:30" ht="24" customHeight="1" x14ac:dyDescent="0.35">
      <c r="A2445" s="35">
        <v>46209</v>
      </c>
      <c r="B2445" s="14" t="s">
        <v>3610</v>
      </c>
      <c r="C2445" s="14"/>
      <c r="D2445" s="14" t="s">
        <v>3052</v>
      </c>
      <c r="E2445" s="14" t="s">
        <v>3459</v>
      </c>
      <c r="F2445" s="14" t="s">
        <v>3460</v>
      </c>
      <c r="G2445" s="14" t="s">
        <v>3052</v>
      </c>
      <c r="H2445" s="14" t="s">
        <v>3052</v>
      </c>
      <c r="I2445" s="9" t="s">
        <v>3052</v>
      </c>
      <c r="J2445" s="9">
        <v>50</v>
      </c>
      <c r="K2445" s="14">
        <f>IF($E2445="","",IFERROR(INDEX('01_Cad_Pecas'!$H$2:$H$5000,MATCH($E2445,'01_Cad_Pecas'!$D$2:$D$5000,0)),IFERROR(INDEX('01_Cad_Pecas'!$H$2:$H$5000,MATCH(VALUE($E2445),'01_Cad_Pecas'!$D$2:$D$5000,0)),"")))</f>
        <v>3</v>
      </c>
      <c r="L2445" s="14">
        <f>IF($E2445="","",IFERROR(INDEX('01_Cad_Pecas'!$I$2:$I$5000,MATCH($E2445,'01_Cad_Pecas'!$D$2:$D$5000,0)),IFERROR(INDEX('01_Cad_Pecas'!$I$2:$I$5000,MATCH(VALUE($E2445),'01_Cad_Pecas'!$D$2:$D$5000,0)),"")))</f>
        <v>6.7799999999999999E-2</v>
      </c>
      <c r="M2445" s="14">
        <f t="shared" si="299"/>
        <v>6.3900000000000006</v>
      </c>
      <c r="N2445" s="14">
        <v>46210</v>
      </c>
      <c r="O2445" s="14">
        <v>50</v>
      </c>
      <c r="P2445" s="14"/>
      <c r="Q2445" s="14"/>
      <c r="R2445" s="14"/>
      <c r="S2445" s="14"/>
      <c r="T2445" s="14">
        <f t="shared" si="298"/>
        <v>1</v>
      </c>
      <c r="U2445" s="14" t="s">
        <v>36</v>
      </c>
      <c r="V2445" s="14"/>
      <c r="W2445" s="14"/>
      <c r="X2445" s="14"/>
      <c r="Y2445" s="14"/>
      <c r="Z2445" s="14"/>
      <c r="AA2445" s="11"/>
      <c r="AB2445" s="14" t="str">
        <f t="shared" si="300"/>
        <v>10211,10212|46 SECCIONADORA 1</v>
      </c>
      <c r="AC2445" t="str">
        <f t="shared" si="301"/>
        <v>|10211|10212|</v>
      </c>
      <c r="AD2445" t="str">
        <f t="shared" si="302"/>
        <v>46 SECCIONADORA 1</v>
      </c>
    </row>
    <row r="2446" spans="1:30" ht="24" customHeight="1" x14ac:dyDescent="0.35">
      <c r="A2446" s="35">
        <v>46209</v>
      </c>
      <c r="B2446" s="14" t="s">
        <v>3610</v>
      </c>
      <c r="C2446" s="14"/>
      <c r="D2446" s="14" t="s">
        <v>3052</v>
      </c>
      <c r="E2446" s="14" t="s">
        <v>3461</v>
      </c>
      <c r="F2446" s="14" t="s">
        <v>3462</v>
      </c>
      <c r="G2446" s="14" t="s">
        <v>3052</v>
      </c>
      <c r="H2446" s="14" t="s">
        <v>3052</v>
      </c>
      <c r="I2446" s="9" t="s">
        <v>3052</v>
      </c>
      <c r="J2446" s="9">
        <v>50</v>
      </c>
      <c r="K2446" s="14">
        <f>IF($E2446="","",IFERROR(INDEX('01_Cad_Pecas'!$H$2:$H$5000,MATCH($E2446,'01_Cad_Pecas'!$D$2:$D$5000,0)),IFERROR(INDEX('01_Cad_Pecas'!$H$2:$H$5000,MATCH(VALUE($E2446),'01_Cad_Pecas'!$D$2:$D$5000,0)),"")))</f>
        <v>3</v>
      </c>
      <c r="L2446" s="14">
        <f>IF($E2446="","",IFERROR(INDEX('01_Cad_Pecas'!$I$2:$I$5000,MATCH($E2446,'01_Cad_Pecas'!$D$2:$D$5000,0)),IFERROR(INDEX('01_Cad_Pecas'!$I$2:$I$5000,MATCH(VALUE($E2446),'01_Cad_Pecas'!$D$2:$D$5000,0)),"")))</f>
        <v>6.7799999999999999E-2</v>
      </c>
      <c r="M2446" s="14">
        <f t="shared" si="299"/>
        <v>6.3900000000000006</v>
      </c>
      <c r="N2446" s="14">
        <v>46210</v>
      </c>
      <c r="O2446" s="14">
        <v>50</v>
      </c>
      <c r="P2446" s="14"/>
      <c r="Q2446" s="14"/>
      <c r="R2446" s="14"/>
      <c r="S2446" s="14"/>
      <c r="T2446" s="14">
        <f t="shared" si="298"/>
        <v>1</v>
      </c>
      <c r="U2446" s="14" t="s">
        <v>36</v>
      </c>
      <c r="V2446" s="14"/>
      <c r="W2446" s="14"/>
      <c r="X2446" s="14"/>
      <c r="Y2446" s="14"/>
      <c r="Z2446" s="14"/>
      <c r="AA2446" s="11"/>
      <c r="AB2446" s="14" t="str">
        <f t="shared" si="300"/>
        <v>10211,10212|46 SECCIONADORA 1</v>
      </c>
      <c r="AC2446" t="str">
        <f t="shared" si="301"/>
        <v>|10211|10212|</v>
      </c>
      <c r="AD2446" t="str">
        <f t="shared" si="302"/>
        <v>46 SECCIONADORA 1</v>
      </c>
    </row>
    <row r="2447" spans="1:30" ht="24" customHeight="1" x14ac:dyDescent="0.35">
      <c r="A2447" s="35">
        <v>46209</v>
      </c>
      <c r="B2447" s="14" t="s">
        <v>3610</v>
      </c>
      <c r="C2447" s="14"/>
      <c r="D2447" s="14" t="s">
        <v>3052</v>
      </c>
      <c r="E2447" s="14" t="s">
        <v>3463</v>
      </c>
      <c r="F2447" s="14" t="s">
        <v>3464</v>
      </c>
      <c r="G2447" s="14" t="s">
        <v>3052</v>
      </c>
      <c r="H2447" s="14" t="s">
        <v>3052</v>
      </c>
      <c r="I2447" s="9" t="s">
        <v>3052</v>
      </c>
      <c r="J2447" s="9">
        <v>50</v>
      </c>
      <c r="K2447" s="14">
        <f>IF($E2447="","",IFERROR(INDEX('01_Cad_Pecas'!$H$2:$H$5000,MATCH($E2447,'01_Cad_Pecas'!$D$2:$D$5000,0)),IFERROR(INDEX('01_Cad_Pecas'!$H$2:$H$5000,MATCH(VALUE($E2447),'01_Cad_Pecas'!$D$2:$D$5000,0)),"")))</f>
        <v>3</v>
      </c>
      <c r="L2447" s="14">
        <f>IF($E2447="","",IFERROR(INDEX('01_Cad_Pecas'!$I$2:$I$5000,MATCH($E2447,'01_Cad_Pecas'!$D$2:$D$5000,0)),IFERROR(INDEX('01_Cad_Pecas'!$I$2:$I$5000,MATCH(VALUE($E2447),'01_Cad_Pecas'!$D$2:$D$5000,0)),"")))</f>
        <v>6.7799999999999999E-2</v>
      </c>
      <c r="M2447" s="14">
        <f t="shared" si="299"/>
        <v>6.3900000000000006</v>
      </c>
      <c r="N2447" s="14">
        <v>46210</v>
      </c>
      <c r="O2447" s="14">
        <v>50</v>
      </c>
      <c r="P2447" s="14"/>
      <c r="Q2447" s="14"/>
      <c r="R2447" s="14"/>
      <c r="S2447" s="14"/>
      <c r="T2447" s="14">
        <f t="shared" si="298"/>
        <v>1</v>
      </c>
      <c r="U2447" s="14" t="s">
        <v>36</v>
      </c>
      <c r="V2447" s="14"/>
      <c r="W2447" s="14"/>
      <c r="X2447" s="14"/>
      <c r="Y2447" s="14"/>
      <c r="Z2447" s="14"/>
      <c r="AA2447" s="11"/>
      <c r="AB2447" s="14" t="str">
        <f t="shared" si="300"/>
        <v>10211,10212|46 SECCIONADORA 1</v>
      </c>
      <c r="AC2447" t="str">
        <f t="shared" si="301"/>
        <v>|10211|10212|</v>
      </c>
      <c r="AD2447" t="str">
        <f t="shared" si="302"/>
        <v>46 SECCIONADORA 1</v>
      </c>
    </row>
    <row r="2448" spans="1:30" ht="24" customHeight="1" x14ac:dyDescent="0.35">
      <c r="A2448" s="35">
        <v>46209</v>
      </c>
      <c r="B2448" s="14" t="s">
        <v>3610</v>
      </c>
      <c r="C2448" s="14"/>
      <c r="D2448" s="14" t="s">
        <v>3052</v>
      </c>
      <c r="E2448" s="14" t="s">
        <v>3465</v>
      </c>
      <c r="F2448" s="14" t="s">
        <v>2931</v>
      </c>
      <c r="G2448" s="14" t="s">
        <v>3052</v>
      </c>
      <c r="H2448" s="14" t="s">
        <v>3052</v>
      </c>
      <c r="I2448" s="9" t="s">
        <v>3052</v>
      </c>
      <c r="J2448" s="9">
        <v>100</v>
      </c>
      <c r="K2448" s="14">
        <f>IF($E2448="","",IFERROR(INDEX('01_Cad_Pecas'!$H$2:$H$5000,MATCH($E2448,'01_Cad_Pecas'!$D$2:$D$5000,0)),IFERROR(INDEX('01_Cad_Pecas'!$H$2:$H$5000,MATCH(VALUE($E2448),'01_Cad_Pecas'!$D$2:$D$5000,0)),"")))</f>
        <v>3</v>
      </c>
      <c r="L2448" s="14">
        <f>IF($E2448="","",IFERROR(INDEX('01_Cad_Pecas'!$I$2:$I$5000,MATCH($E2448,'01_Cad_Pecas'!$D$2:$D$5000,0)),IFERROR(INDEX('01_Cad_Pecas'!$I$2:$I$5000,MATCH(VALUE($E2448),'01_Cad_Pecas'!$D$2:$D$5000,0)),"")))</f>
        <v>6.7799999999999999E-2</v>
      </c>
      <c r="M2448" s="14">
        <f t="shared" si="299"/>
        <v>9.7800000000000011</v>
      </c>
      <c r="N2448" s="14">
        <v>46210</v>
      </c>
      <c r="O2448" s="14">
        <v>100</v>
      </c>
      <c r="P2448" s="14"/>
      <c r="Q2448" s="14"/>
      <c r="R2448" s="14"/>
      <c r="S2448" s="14"/>
      <c r="T2448" s="14">
        <f t="shared" si="298"/>
        <v>1</v>
      </c>
      <c r="U2448" s="14" t="s">
        <v>36</v>
      </c>
      <c r="V2448" s="14"/>
      <c r="W2448" s="14"/>
      <c r="X2448" s="14"/>
      <c r="Y2448" s="14"/>
      <c r="Z2448" s="14"/>
      <c r="AA2448" s="11"/>
      <c r="AB2448" s="14" t="str">
        <f t="shared" si="300"/>
        <v>10211,10212|46 SECCIONADORA 1</v>
      </c>
      <c r="AC2448" t="str">
        <f t="shared" si="301"/>
        <v>|10211|10212|</v>
      </c>
      <c r="AD2448" t="str">
        <f t="shared" si="302"/>
        <v>46 SECCIONADORA 1</v>
      </c>
    </row>
    <row r="2449" spans="1:30" ht="24" customHeight="1" x14ac:dyDescent="0.35">
      <c r="A2449" s="35">
        <v>46209</v>
      </c>
      <c r="B2449" s="14" t="s">
        <v>3610</v>
      </c>
      <c r="C2449" s="14"/>
      <c r="D2449" s="14" t="s">
        <v>3052</v>
      </c>
      <c r="E2449" s="14" t="s">
        <v>3454</v>
      </c>
      <c r="F2449" s="14" t="s">
        <v>3194</v>
      </c>
      <c r="G2449" s="14" t="s">
        <v>3052</v>
      </c>
      <c r="H2449" s="14" t="s">
        <v>3052</v>
      </c>
      <c r="I2449" s="9" t="s">
        <v>3052</v>
      </c>
      <c r="J2449" s="9">
        <v>80</v>
      </c>
      <c r="K2449" s="14">
        <f>IF($E2449="","",IFERROR(INDEX('01_Cad_Pecas'!$H$2:$H$5000,MATCH($E2449,'01_Cad_Pecas'!$D$2:$D$5000,0)),IFERROR(INDEX('01_Cad_Pecas'!$H$2:$H$5000,MATCH(VALUE($E2449),'01_Cad_Pecas'!$D$2:$D$5000,0)),"")))</f>
        <v>1.1000000000000001</v>
      </c>
      <c r="L2449" s="14">
        <f>IF($E2449="","",IFERROR(INDEX('01_Cad_Pecas'!$I$2:$I$5000,MATCH($E2449,'01_Cad_Pecas'!$D$2:$D$5000,0)),IFERROR(INDEX('01_Cad_Pecas'!$I$2:$I$5000,MATCH(VALUE($E2449),'01_Cad_Pecas'!$D$2:$D$5000,0)),"")))</f>
        <v>9.375E-2</v>
      </c>
      <c r="M2449" s="14">
        <f t="shared" si="299"/>
        <v>8.6</v>
      </c>
      <c r="N2449" s="14">
        <v>46210</v>
      </c>
      <c r="O2449" s="14">
        <v>80</v>
      </c>
      <c r="P2449" s="14"/>
      <c r="Q2449" s="14"/>
      <c r="R2449" s="14"/>
      <c r="S2449" s="14"/>
      <c r="T2449" s="14">
        <f t="shared" si="298"/>
        <v>1</v>
      </c>
      <c r="U2449" s="14" t="s">
        <v>36</v>
      </c>
      <c r="V2449" s="14"/>
      <c r="W2449" s="14"/>
      <c r="X2449" s="14"/>
      <c r="Y2449" s="14"/>
      <c r="Z2449" s="14"/>
      <c r="AA2449" s="11"/>
      <c r="AB2449" s="14" t="str">
        <f t="shared" si="300"/>
        <v>10211,10212|46 SECCIONADORA 1</v>
      </c>
      <c r="AC2449" t="str">
        <f t="shared" si="301"/>
        <v>|10211|10212|</v>
      </c>
      <c r="AD2449" t="str">
        <f t="shared" si="302"/>
        <v>46 SECCIONADORA 1</v>
      </c>
    </row>
    <row r="2450" spans="1:30" ht="24" customHeight="1" x14ac:dyDescent="0.35">
      <c r="A2450" s="35">
        <v>46209</v>
      </c>
      <c r="B2450" s="14" t="s">
        <v>3610</v>
      </c>
      <c r="C2450" s="14"/>
      <c r="D2450" s="14" t="s">
        <v>3052</v>
      </c>
      <c r="E2450" s="14" t="s">
        <v>3455</v>
      </c>
      <c r="F2450" s="14" t="s">
        <v>3195</v>
      </c>
      <c r="G2450" s="14" t="s">
        <v>3052</v>
      </c>
      <c r="H2450" s="14" t="s">
        <v>3052</v>
      </c>
      <c r="I2450" s="9" t="s">
        <v>3052</v>
      </c>
      <c r="J2450" s="9">
        <v>80</v>
      </c>
      <c r="K2450" s="14">
        <f>IF($E2450="","",IFERROR(INDEX('01_Cad_Pecas'!$H$2:$H$5000,MATCH($E2450,'01_Cad_Pecas'!$D$2:$D$5000,0)),IFERROR(INDEX('01_Cad_Pecas'!$H$2:$H$5000,MATCH(VALUE($E2450),'01_Cad_Pecas'!$D$2:$D$5000,0)),"")))</f>
        <v>1.1000000000000001</v>
      </c>
      <c r="L2450" s="14">
        <f>IF($E2450="","",IFERROR(INDEX('01_Cad_Pecas'!$I$2:$I$5000,MATCH($E2450,'01_Cad_Pecas'!$D$2:$D$5000,0)),IFERROR(INDEX('01_Cad_Pecas'!$I$2:$I$5000,MATCH(VALUE($E2450),'01_Cad_Pecas'!$D$2:$D$5000,0)),"")))</f>
        <v>9.375E-2</v>
      </c>
      <c r="M2450" s="14">
        <f t="shared" si="299"/>
        <v>8.6</v>
      </c>
      <c r="N2450" s="14">
        <v>46210</v>
      </c>
      <c r="O2450" s="14">
        <v>80</v>
      </c>
      <c r="P2450" s="14"/>
      <c r="Q2450" s="14"/>
      <c r="R2450" s="14"/>
      <c r="S2450" s="14"/>
      <c r="T2450" s="14">
        <f t="shared" si="298"/>
        <v>1</v>
      </c>
      <c r="U2450" s="14" t="s">
        <v>36</v>
      </c>
      <c r="V2450" s="14"/>
      <c r="W2450" s="14"/>
      <c r="X2450" s="14"/>
      <c r="Y2450" s="14"/>
      <c r="Z2450" s="14"/>
      <c r="AA2450" s="11"/>
      <c r="AB2450" s="14" t="str">
        <f t="shared" si="300"/>
        <v>10211,10212|46 SECCIONADORA 1</v>
      </c>
      <c r="AC2450" t="str">
        <f t="shared" si="301"/>
        <v>|10211|10212|</v>
      </c>
      <c r="AD2450" t="str">
        <f t="shared" si="302"/>
        <v>46 SECCIONADORA 1</v>
      </c>
    </row>
    <row r="2451" spans="1:30" ht="24" customHeight="1" x14ac:dyDescent="0.35">
      <c r="A2451" s="35">
        <v>46209</v>
      </c>
      <c r="B2451" s="14" t="s">
        <v>3610</v>
      </c>
      <c r="C2451" s="14"/>
      <c r="D2451" s="14" t="s">
        <v>3052</v>
      </c>
      <c r="E2451" s="14" t="s">
        <v>3616</v>
      </c>
      <c r="F2451" s="14" t="s">
        <v>3617</v>
      </c>
      <c r="G2451" s="14" t="s">
        <v>3052</v>
      </c>
      <c r="H2451" s="14" t="s">
        <v>3052</v>
      </c>
      <c r="I2451" s="9" t="s">
        <v>3052</v>
      </c>
      <c r="J2451" s="9">
        <v>20</v>
      </c>
      <c r="K2451" s="14">
        <f>IF($E2451="","",IFERROR(INDEX('01_Cad_Pecas'!$H$2:$H$5000,MATCH($E2451,'01_Cad_Pecas'!$D$2:$D$5000,0)),IFERROR(INDEX('01_Cad_Pecas'!$H$2:$H$5000,MATCH(VALUE($E2451),'01_Cad_Pecas'!$D$2:$D$5000,0)),"")))</f>
        <v>2</v>
      </c>
      <c r="L2451" s="14">
        <f>IF($E2451="","",IFERROR(INDEX('01_Cad_Pecas'!$I$2:$I$5000,MATCH($E2451,'01_Cad_Pecas'!$D$2:$D$5000,0)),IFERROR(INDEX('01_Cad_Pecas'!$I$2:$I$5000,MATCH(VALUE($E2451),'01_Cad_Pecas'!$D$2:$D$5000,0)),"")))</f>
        <v>1.45</v>
      </c>
      <c r="M2451" s="14">
        <f t="shared" si="299"/>
        <v>31</v>
      </c>
      <c r="N2451" s="14">
        <v>46210</v>
      </c>
      <c r="O2451" s="14">
        <v>20</v>
      </c>
      <c r="P2451" s="14"/>
      <c r="Q2451" s="14"/>
      <c r="R2451" s="14"/>
      <c r="S2451" s="14"/>
      <c r="T2451" s="14">
        <f t="shared" si="298"/>
        <v>1</v>
      </c>
      <c r="U2451" s="14" t="s">
        <v>36</v>
      </c>
      <c r="V2451" s="14"/>
      <c r="W2451" s="14"/>
      <c r="X2451" s="14"/>
      <c r="Y2451" s="14"/>
      <c r="Z2451" s="14"/>
      <c r="AA2451" s="11"/>
      <c r="AB2451" s="14" t="str">
        <f t="shared" si="300"/>
        <v>10211,10212|46 SECCIONADORA 1</v>
      </c>
      <c r="AC2451" t="str">
        <f t="shared" si="301"/>
        <v>|10211|10212|</v>
      </c>
      <c r="AD2451" t="str">
        <f t="shared" si="302"/>
        <v>46 SECCIONADORA 1</v>
      </c>
    </row>
    <row r="2452" spans="1:30" ht="24" customHeight="1" x14ac:dyDescent="0.35">
      <c r="A2452" s="35">
        <v>46209</v>
      </c>
      <c r="B2452" s="14" t="s">
        <v>3610</v>
      </c>
      <c r="C2452" s="14"/>
      <c r="D2452" s="14" t="s">
        <v>3052</v>
      </c>
      <c r="E2452" s="14" t="s">
        <v>3466</v>
      </c>
      <c r="F2452" s="14" t="s">
        <v>3467</v>
      </c>
      <c r="G2452" s="14" t="s">
        <v>3052</v>
      </c>
      <c r="H2452" s="14" t="s">
        <v>3052</v>
      </c>
      <c r="I2452" s="9" t="s">
        <v>3052</v>
      </c>
      <c r="J2452" s="9">
        <v>50</v>
      </c>
      <c r="K2452" s="14">
        <f>IF($E2452="","",IFERROR(INDEX('01_Cad_Pecas'!$H$2:$H$5000,MATCH($E2452,'01_Cad_Pecas'!$D$2:$D$5000,0)),IFERROR(INDEX('01_Cad_Pecas'!$H$2:$H$5000,MATCH(VALUE($E2452),'01_Cad_Pecas'!$D$2:$D$5000,0)),"")))</f>
        <v>3</v>
      </c>
      <c r="L2452" s="14">
        <f>IF($E2452="","",IFERROR(INDEX('01_Cad_Pecas'!$I$2:$I$5000,MATCH($E2452,'01_Cad_Pecas'!$D$2:$D$5000,0)),IFERROR(INDEX('01_Cad_Pecas'!$I$2:$I$5000,MATCH(VALUE($E2452),'01_Cad_Pecas'!$D$2:$D$5000,0)),"")))</f>
        <v>6.7799999999999999E-2</v>
      </c>
      <c r="M2452" s="14">
        <f t="shared" si="299"/>
        <v>6.3900000000000006</v>
      </c>
      <c r="N2452" s="14">
        <v>46210</v>
      </c>
      <c r="O2452" s="14">
        <v>50</v>
      </c>
      <c r="P2452" s="14"/>
      <c r="Q2452" s="14"/>
      <c r="R2452" s="14"/>
      <c r="S2452" s="14"/>
      <c r="T2452" s="14">
        <f t="shared" si="298"/>
        <v>1</v>
      </c>
      <c r="U2452" s="14" t="s">
        <v>36</v>
      </c>
      <c r="V2452" s="14"/>
      <c r="W2452" s="14"/>
      <c r="X2452" s="14"/>
      <c r="Y2452" s="14"/>
      <c r="Z2452" s="14"/>
      <c r="AA2452" s="11"/>
      <c r="AB2452" s="14" t="str">
        <f t="shared" si="300"/>
        <v>10211,10212|46 SECCIONADORA 1</v>
      </c>
      <c r="AC2452" t="str">
        <f t="shared" si="301"/>
        <v>|10211|10212|</v>
      </c>
      <c r="AD2452" t="str">
        <f t="shared" si="302"/>
        <v>46 SECCIONADORA 1</v>
      </c>
    </row>
    <row r="2453" spans="1:30" ht="24" customHeight="1" x14ac:dyDescent="0.35">
      <c r="A2453" s="35">
        <v>46209</v>
      </c>
      <c r="B2453" s="14" t="s">
        <v>3610</v>
      </c>
      <c r="C2453" s="14"/>
      <c r="D2453" s="14" t="s">
        <v>3052</v>
      </c>
      <c r="E2453" s="14" t="s">
        <v>3468</v>
      </c>
      <c r="F2453" s="14" t="s">
        <v>3469</v>
      </c>
      <c r="G2453" s="14" t="s">
        <v>3052</v>
      </c>
      <c r="H2453" s="14" t="s">
        <v>3052</v>
      </c>
      <c r="I2453" s="9" t="s">
        <v>3052</v>
      </c>
      <c r="J2453" s="9">
        <v>50</v>
      </c>
      <c r="K2453" s="14">
        <f>IF($E2453="","",IFERROR(INDEX('01_Cad_Pecas'!$H$2:$H$5000,MATCH($E2453,'01_Cad_Pecas'!$D$2:$D$5000,0)),IFERROR(INDEX('01_Cad_Pecas'!$H$2:$H$5000,MATCH(VALUE($E2453),'01_Cad_Pecas'!$D$2:$D$5000,0)),"")))</f>
        <v>3</v>
      </c>
      <c r="L2453" s="14">
        <f>IF($E2453="","",IFERROR(INDEX('01_Cad_Pecas'!$I$2:$I$5000,MATCH($E2453,'01_Cad_Pecas'!$D$2:$D$5000,0)),IFERROR(INDEX('01_Cad_Pecas'!$I$2:$I$5000,MATCH(VALUE($E2453),'01_Cad_Pecas'!$D$2:$D$5000,0)),"")))</f>
        <v>6.7799999999999999E-2</v>
      </c>
      <c r="M2453" s="14">
        <f t="shared" si="299"/>
        <v>6.3900000000000006</v>
      </c>
      <c r="N2453" s="14">
        <v>46210</v>
      </c>
      <c r="O2453" s="14">
        <v>50</v>
      </c>
      <c r="P2453" s="14"/>
      <c r="Q2453" s="14"/>
      <c r="R2453" s="14"/>
      <c r="S2453" s="14"/>
      <c r="T2453" s="14">
        <f t="shared" si="298"/>
        <v>1</v>
      </c>
      <c r="U2453" s="14" t="s">
        <v>36</v>
      </c>
      <c r="V2453" s="14"/>
      <c r="W2453" s="14"/>
      <c r="X2453" s="14"/>
      <c r="Y2453" s="14"/>
      <c r="Z2453" s="14"/>
      <c r="AA2453" s="11"/>
      <c r="AB2453" s="14" t="str">
        <f t="shared" si="300"/>
        <v>10211,10212|46 SECCIONADORA 1</v>
      </c>
      <c r="AC2453" t="str">
        <f t="shared" si="301"/>
        <v>|10211|10212|</v>
      </c>
      <c r="AD2453" t="str">
        <f t="shared" si="302"/>
        <v>46 SECCIONADORA 1</v>
      </c>
    </row>
    <row r="2454" spans="1:30" ht="24" customHeight="1" x14ac:dyDescent="0.35">
      <c r="A2454" s="35">
        <v>46209</v>
      </c>
      <c r="B2454" s="14" t="s">
        <v>3610</v>
      </c>
      <c r="C2454" s="14"/>
      <c r="D2454" s="14" t="s">
        <v>3052</v>
      </c>
      <c r="E2454" s="14" t="s">
        <v>3470</v>
      </c>
      <c r="F2454" s="14" t="s">
        <v>3471</v>
      </c>
      <c r="G2454" s="14" t="s">
        <v>3052</v>
      </c>
      <c r="H2454" s="14" t="s">
        <v>3052</v>
      </c>
      <c r="I2454" s="9" t="s">
        <v>3052</v>
      </c>
      <c r="J2454" s="9">
        <v>100</v>
      </c>
      <c r="K2454" s="14">
        <f>IF($E2454="","",IFERROR(INDEX('01_Cad_Pecas'!$H$2:$H$5000,MATCH($E2454,'01_Cad_Pecas'!$D$2:$D$5000,0)),IFERROR(INDEX('01_Cad_Pecas'!$H$2:$H$5000,MATCH(VALUE($E2454),'01_Cad_Pecas'!$D$2:$D$5000,0)),"")))</f>
        <v>3</v>
      </c>
      <c r="L2454" s="14">
        <f>IF($E2454="","",IFERROR(INDEX('01_Cad_Pecas'!$I$2:$I$5000,MATCH($E2454,'01_Cad_Pecas'!$D$2:$D$5000,0)),IFERROR(INDEX('01_Cad_Pecas'!$I$2:$I$5000,MATCH(VALUE($E2454),'01_Cad_Pecas'!$D$2:$D$5000,0)),"")))</f>
        <v>6.7799999999999999E-2</v>
      </c>
      <c r="M2454" s="14">
        <f t="shared" si="299"/>
        <v>9.7800000000000011</v>
      </c>
      <c r="N2454" s="14">
        <v>46210</v>
      </c>
      <c r="O2454" s="14">
        <v>100</v>
      </c>
      <c r="P2454" s="14"/>
      <c r="Q2454" s="14"/>
      <c r="R2454" s="14"/>
      <c r="S2454" s="14"/>
      <c r="T2454" s="14">
        <f t="shared" si="298"/>
        <v>1</v>
      </c>
      <c r="U2454" s="14" t="s">
        <v>36</v>
      </c>
      <c r="V2454" s="14"/>
      <c r="W2454" s="14"/>
      <c r="X2454" s="14"/>
      <c r="Y2454" s="14"/>
      <c r="Z2454" s="14"/>
      <c r="AA2454" s="11"/>
      <c r="AB2454" s="14" t="str">
        <f t="shared" si="300"/>
        <v>10211,10212|46 SECCIONADORA 1</v>
      </c>
      <c r="AC2454" t="str">
        <f t="shared" si="301"/>
        <v>|10211|10212|</v>
      </c>
      <c r="AD2454" t="str">
        <f t="shared" si="302"/>
        <v>46 SECCIONADORA 1</v>
      </c>
    </row>
    <row r="2455" spans="1:30" ht="24" customHeight="1" x14ac:dyDescent="0.35">
      <c r="A2455" s="35">
        <v>46209</v>
      </c>
      <c r="B2455" s="14" t="s">
        <v>3610</v>
      </c>
      <c r="C2455" s="14"/>
      <c r="D2455" s="14" t="s">
        <v>3052</v>
      </c>
      <c r="E2455" s="14" t="s">
        <v>3421</v>
      </c>
      <c r="F2455" s="14" t="s">
        <v>3196</v>
      </c>
      <c r="G2455" s="14" t="s">
        <v>3052</v>
      </c>
      <c r="H2455" s="14" t="s">
        <v>3052</v>
      </c>
      <c r="I2455" s="9" t="s">
        <v>3052</v>
      </c>
      <c r="J2455" s="9">
        <v>200</v>
      </c>
      <c r="K2455" s="14">
        <f>IF($E2455="","",IFERROR(INDEX('01_Cad_Pecas'!$H$2:$H$5000,MATCH($E2455,'01_Cad_Pecas'!$D$2:$D$5000,0)),IFERROR(INDEX('01_Cad_Pecas'!$H$2:$H$5000,MATCH(VALUE($E2455),'01_Cad_Pecas'!$D$2:$D$5000,0)),"")))</f>
        <v>1.1000000000000001</v>
      </c>
      <c r="L2455" s="14">
        <f>IF($E2455="","",IFERROR(INDEX('01_Cad_Pecas'!$I$2:$I$5000,MATCH($E2455,'01_Cad_Pecas'!$D$2:$D$5000,0)),IFERROR(INDEX('01_Cad_Pecas'!$I$2:$I$5000,MATCH(VALUE($E2455),'01_Cad_Pecas'!$D$2:$D$5000,0)),"")))</f>
        <v>9.375E-2</v>
      </c>
      <c r="M2455" s="14">
        <f t="shared" si="299"/>
        <v>19.850000000000001</v>
      </c>
      <c r="N2455" s="14">
        <v>46210</v>
      </c>
      <c r="O2455" s="14">
        <v>200</v>
      </c>
      <c r="P2455" s="14"/>
      <c r="Q2455" s="14"/>
      <c r="R2455" s="14"/>
      <c r="S2455" s="14"/>
      <c r="T2455" s="14">
        <f t="shared" si="298"/>
        <v>1</v>
      </c>
      <c r="U2455" s="14" t="s">
        <v>36</v>
      </c>
      <c r="V2455" s="14"/>
      <c r="W2455" s="14"/>
      <c r="X2455" s="14"/>
      <c r="Y2455" s="14"/>
      <c r="Z2455" s="14"/>
      <c r="AA2455" s="11"/>
      <c r="AB2455" s="14" t="str">
        <f t="shared" si="300"/>
        <v>10211,10212|46 SECCIONADORA 1</v>
      </c>
      <c r="AC2455" t="str">
        <f t="shared" si="301"/>
        <v>|10211|10212|</v>
      </c>
      <c r="AD2455" t="str">
        <f t="shared" si="302"/>
        <v>46 SECCIONADORA 1</v>
      </c>
    </row>
    <row r="2456" spans="1:30" ht="24" customHeight="1" x14ac:dyDescent="0.35">
      <c r="A2456" s="35">
        <v>46209</v>
      </c>
      <c r="B2456" s="14" t="s">
        <v>3610</v>
      </c>
      <c r="C2456" s="14"/>
      <c r="D2456" s="14" t="s">
        <v>3052</v>
      </c>
      <c r="E2456" s="14" t="s">
        <v>3422</v>
      </c>
      <c r="F2456" s="14" t="s">
        <v>3199</v>
      </c>
      <c r="G2456" s="14" t="s">
        <v>3052</v>
      </c>
      <c r="H2456" s="14" t="s">
        <v>3052</v>
      </c>
      <c r="I2456" s="9" t="s">
        <v>3052</v>
      </c>
      <c r="J2456" s="9">
        <v>50</v>
      </c>
      <c r="K2456" s="14">
        <f>IF($E2456="","",IFERROR(INDEX('01_Cad_Pecas'!$H$2:$H$5000,MATCH($E2456,'01_Cad_Pecas'!$D$2:$D$5000,0)),IFERROR(INDEX('01_Cad_Pecas'!$H$2:$H$5000,MATCH(VALUE($E2456),'01_Cad_Pecas'!$D$2:$D$5000,0)),"")))</f>
        <v>1.1000000000000001</v>
      </c>
      <c r="L2456" s="14">
        <f>IF($E2456="","",IFERROR(INDEX('01_Cad_Pecas'!$I$2:$I$5000,MATCH($E2456,'01_Cad_Pecas'!$D$2:$D$5000,0)),IFERROR(INDEX('01_Cad_Pecas'!$I$2:$I$5000,MATCH(VALUE($E2456),'01_Cad_Pecas'!$D$2:$D$5000,0)),"")))</f>
        <v>9.375E-2</v>
      </c>
      <c r="M2456" s="14">
        <f t="shared" si="299"/>
        <v>5.7874999999999996</v>
      </c>
      <c r="N2456" s="14">
        <v>46210</v>
      </c>
      <c r="O2456" s="14">
        <v>50</v>
      </c>
      <c r="P2456" s="14"/>
      <c r="Q2456" s="14"/>
      <c r="R2456" s="14"/>
      <c r="S2456" s="14"/>
      <c r="T2456" s="14">
        <f t="shared" si="298"/>
        <v>1</v>
      </c>
      <c r="U2456" s="14" t="s">
        <v>36</v>
      </c>
      <c r="V2456" s="14"/>
      <c r="W2456" s="14"/>
      <c r="X2456" s="14"/>
      <c r="Y2456" s="14"/>
      <c r="Z2456" s="14"/>
      <c r="AA2456" s="11"/>
      <c r="AB2456" s="14" t="str">
        <f t="shared" si="300"/>
        <v>10211,10212|46 SECCIONADORA 1</v>
      </c>
      <c r="AC2456" t="str">
        <f t="shared" si="301"/>
        <v>|10211|10212|</v>
      </c>
      <c r="AD2456" t="str">
        <f t="shared" si="302"/>
        <v>46 SECCIONADORA 1</v>
      </c>
    </row>
    <row r="2457" spans="1:30" ht="24" customHeight="1" x14ac:dyDescent="0.35">
      <c r="A2457" s="35">
        <v>46209</v>
      </c>
      <c r="B2457" s="14" t="s">
        <v>3610</v>
      </c>
      <c r="C2457" s="14"/>
      <c r="D2457" s="14" t="s">
        <v>3052</v>
      </c>
      <c r="E2457" s="14" t="s">
        <v>3423</v>
      </c>
      <c r="F2457" s="14" t="s">
        <v>3200</v>
      </c>
      <c r="G2457" s="14" t="s">
        <v>3052</v>
      </c>
      <c r="H2457" s="14" t="s">
        <v>3052</v>
      </c>
      <c r="I2457" s="9" t="s">
        <v>3052</v>
      </c>
      <c r="J2457" s="9">
        <v>100</v>
      </c>
      <c r="K2457" s="14">
        <f>IF($E2457="","",IFERROR(INDEX('01_Cad_Pecas'!$H$2:$H$5000,MATCH($E2457,'01_Cad_Pecas'!$D$2:$D$5000,0)),IFERROR(INDEX('01_Cad_Pecas'!$H$2:$H$5000,MATCH(VALUE($E2457),'01_Cad_Pecas'!$D$2:$D$5000,0)),"")))</f>
        <v>1.1000000000000001</v>
      </c>
      <c r="L2457" s="14">
        <f>IF($E2457="","",IFERROR(INDEX('01_Cad_Pecas'!$I$2:$I$5000,MATCH($E2457,'01_Cad_Pecas'!$D$2:$D$5000,0)),IFERROR(INDEX('01_Cad_Pecas'!$I$2:$I$5000,MATCH(VALUE($E2457),'01_Cad_Pecas'!$D$2:$D$5000,0)),"")))</f>
        <v>9.375E-2</v>
      </c>
      <c r="M2457" s="14">
        <f t="shared" si="299"/>
        <v>10.475</v>
      </c>
      <c r="N2457" s="14">
        <v>46210</v>
      </c>
      <c r="O2457" s="14">
        <v>100</v>
      </c>
      <c r="P2457" s="14"/>
      <c r="Q2457" s="14"/>
      <c r="R2457" s="14"/>
      <c r="S2457" s="14"/>
      <c r="T2457" s="14">
        <f t="shared" si="298"/>
        <v>1</v>
      </c>
      <c r="U2457" s="14" t="s">
        <v>36</v>
      </c>
      <c r="V2457" s="14"/>
      <c r="W2457" s="14"/>
      <c r="X2457" s="14"/>
      <c r="Y2457" s="14"/>
      <c r="Z2457" s="14"/>
      <c r="AA2457" s="11"/>
      <c r="AB2457" s="14" t="str">
        <f t="shared" si="300"/>
        <v>10211,10212|46 SECCIONADORA 1</v>
      </c>
      <c r="AC2457" t="str">
        <f t="shared" si="301"/>
        <v>|10211|10212|</v>
      </c>
      <c r="AD2457" t="str">
        <f t="shared" si="302"/>
        <v>46 SECCIONADORA 1</v>
      </c>
    </row>
    <row r="2458" spans="1:30" ht="24" customHeight="1" x14ac:dyDescent="0.35">
      <c r="A2458" s="35">
        <v>46209</v>
      </c>
      <c r="B2458" s="14" t="s">
        <v>3615</v>
      </c>
      <c r="C2458" s="14"/>
      <c r="D2458" s="14" t="s">
        <v>3052</v>
      </c>
      <c r="E2458" s="14" t="s">
        <v>3591</v>
      </c>
      <c r="F2458" s="14" t="s">
        <v>3319</v>
      </c>
      <c r="G2458" s="14" t="s">
        <v>3052</v>
      </c>
      <c r="H2458" s="14" t="s">
        <v>3052</v>
      </c>
      <c r="I2458" s="9" t="s">
        <v>3052</v>
      </c>
      <c r="J2458" s="9">
        <v>86</v>
      </c>
      <c r="K2458" s="14">
        <f>IF($E2458="","",IFERROR(INDEX('01_Cad_Pecas'!$H$2:$H$5000,MATCH($E2458,'01_Cad_Pecas'!$D$2:$D$5000,0)),IFERROR(INDEX('01_Cad_Pecas'!$H$2:$H$5000,MATCH(VALUE($E2458),'01_Cad_Pecas'!$D$2:$D$5000,0)),"")))</f>
        <v>1.1000000000000001</v>
      </c>
      <c r="L2458" s="14">
        <f>IF($E2458="","",IFERROR(INDEX('01_Cad_Pecas'!$I$2:$I$5000,MATCH($E2458,'01_Cad_Pecas'!$D$2:$D$5000,0)),IFERROR(INDEX('01_Cad_Pecas'!$I$2:$I$5000,MATCH(VALUE($E2458),'01_Cad_Pecas'!$D$2:$D$5000,0)),"")))</f>
        <v>9.375E-2</v>
      </c>
      <c r="M2458" s="14">
        <f t="shared" si="299"/>
        <v>9.1624999999999996</v>
      </c>
      <c r="N2458" s="14">
        <v>46210</v>
      </c>
      <c r="O2458" s="14">
        <v>86</v>
      </c>
      <c r="P2458" s="14"/>
      <c r="Q2458" s="14"/>
      <c r="R2458" s="14"/>
      <c r="S2458" s="14"/>
      <c r="T2458" s="14">
        <f t="shared" si="298"/>
        <v>1</v>
      </c>
      <c r="U2458" s="14" t="s">
        <v>36</v>
      </c>
      <c r="V2458" s="14"/>
      <c r="W2458" s="14"/>
      <c r="X2458" s="14"/>
      <c r="Y2458" s="14"/>
      <c r="Z2458" s="14"/>
      <c r="AA2458" s="11"/>
      <c r="AB2458" s="14" t="str">
        <f t="shared" si="300"/>
        <v>10224,10188|46 SECCIONADORA 1</v>
      </c>
      <c r="AC2458" t="str">
        <f t="shared" si="301"/>
        <v>|10224|10188|</v>
      </c>
      <c r="AD2458" t="str">
        <f t="shared" si="302"/>
        <v>46 SECCIONADORA 1</v>
      </c>
    </row>
    <row r="2459" spans="1:30" ht="24" customHeight="1" x14ac:dyDescent="0.35">
      <c r="A2459" s="35">
        <v>46209</v>
      </c>
      <c r="B2459" s="14" t="s">
        <v>3615</v>
      </c>
      <c r="C2459" s="14"/>
      <c r="D2459" s="14" t="s">
        <v>3052</v>
      </c>
      <c r="E2459" s="14" t="s">
        <v>3439</v>
      </c>
      <c r="F2459" s="14" t="s">
        <v>3187</v>
      </c>
      <c r="G2459" s="14" t="s">
        <v>3052</v>
      </c>
      <c r="H2459" s="14" t="s">
        <v>3052</v>
      </c>
      <c r="I2459" s="9" t="s">
        <v>3052</v>
      </c>
      <c r="J2459" s="9">
        <v>43</v>
      </c>
      <c r="K2459" s="14">
        <f>IF($E2459="","",IFERROR(INDEX('01_Cad_Pecas'!$H$2:$H$5000,MATCH($E2459,'01_Cad_Pecas'!$D$2:$D$5000,0)),IFERROR(INDEX('01_Cad_Pecas'!$H$2:$H$5000,MATCH(VALUE($E2459),'01_Cad_Pecas'!$D$2:$D$5000,0)),"")))</f>
        <v>1.1000000000000001</v>
      </c>
      <c r="L2459" s="14">
        <f>IF($E2459="","",IFERROR(INDEX('01_Cad_Pecas'!$I$2:$I$5000,MATCH($E2459,'01_Cad_Pecas'!$D$2:$D$5000,0)),IFERROR(INDEX('01_Cad_Pecas'!$I$2:$I$5000,MATCH(VALUE($E2459),'01_Cad_Pecas'!$D$2:$D$5000,0)),"")))</f>
        <v>9.375E-2</v>
      </c>
      <c r="M2459" s="14">
        <f t="shared" si="299"/>
        <v>5.1312499999999996</v>
      </c>
      <c r="N2459" s="14">
        <v>46210</v>
      </c>
      <c r="O2459" s="14">
        <v>43</v>
      </c>
      <c r="P2459" s="14"/>
      <c r="Q2459" s="14"/>
      <c r="R2459" s="14"/>
      <c r="S2459" s="14"/>
      <c r="T2459" s="14">
        <f t="shared" si="298"/>
        <v>1</v>
      </c>
      <c r="U2459" s="14" t="s">
        <v>36</v>
      </c>
      <c r="V2459" s="14"/>
      <c r="W2459" s="14"/>
      <c r="X2459" s="14"/>
      <c r="Y2459" s="14"/>
      <c r="Z2459" s="14"/>
      <c r="AA2459" s="11"/>
      <c r="AB2459" s="14" t="str">
        <f t="shared" si="300"/>
        <v>10224,10188|46 SECCIONADORA 1</v>
      </c>
      <c r="AC2459" t="str">
        <f t="shared" si="301"/>
        <v>|10224|10188|</v>
      </c>
      <c r="AD2459" t="str">
        <f t="shared" si="302"/>
        <v>46 SECCIONADORA 1</v>
      </c>
    </row>
    <row r="2460" spans="1:30" ht="24" customHeight="1" x14ac:dyDescent="0.35">
      <c r="A2460" s="35">
        <v>46209</v>
      </c>
      <c r="B2460" s="14" t="s">
        <v>3615</v>
      </c>
      <c r="C2460" s="14"/>
      <c r="D2460" s="14" t="s">
        <v>3052</v>
      </c>
      <c r="E2460" s="14" t="s">
        <v>3593</v>
      </c>
      <c r="F2460" s="14" t="s">
        <v>3321</v>
      </c>
      <c r="G2460" s="14" t="s">
        <v>3052</v>
      </c>
      <c r="H2460" s="14" t="s">
        <v>3052</v>
      </c>
      <c r="I2460" s="9" t="s">
        <v>3052</v>
      </c>
      <c r="J2460" s="9">
        <v>86</v>
      </c>
      <c r="K2460" s="14">
        <f>IF($E2460="","",IFERROR(INDEX('01_Cad_Pecas'!$H$2:$H$5000,MATCH($E2460,'01_Cad_Pecas'!$D$2:$D$5000,0)),IFERROR(INDEX('01_Cad_Pecas'!$H$2:$H$5000,MATCH(VALUE($E2460),'01_Cad_Pecas'!$D$2:$D$5000,0)),"")))</f>
        <v>1.1000000000000001</v>
      </c>
      <c r="L2460" s="14">
        <f>IF($E2460="","",IFERROR(INDEX('01_Cad_Pecas'!$I$2:$I$5000,MATCH($E2460,'01_Cad_Pecas'!$D$2:$D$5000,0)),IFERROR(INDEX('01_Cad_Pecas'!$I$2:$I$5000,MATCH(VALUE($E2460),'01_Cad_Pecas'!$D$2:$D$5000,0)),"")))</f>
        <v>9.375E-2</v>
      </c>
      <c r="M2460" s="14">
        <f t="shared" si="299"/>
        <v>9.1624999999999996</v>
      </c>
      <c r="N2460" s="14">
        <v>46210</v>
      </c>
      <c r="O2460" s="14">
        <v>86</v>
      </c>
      <c r="P2460" s="14"/>
      <c r="Q2460" s="14"/>
      <c r="R2460" s="14"/>
      <c r="S2460" s="14"/>
      <c r="T2460" s="14">
        <f t="shared" si="298"/>
        <v>1</v>
      </c>
      <c r="U2460" s="14" t="s">
        <v>36</v>
      </c>
      <c r="V2460" s="14"/>
      <c r="W2460" s="14"/>
      <c r="X2460" s="14"/>
      <c r="Y2460" s="14"/>
      <c r="Z2460" s="14"/>
      <c r="AA2460" s="11"/>
      <c r="AB2460" s="14" t="str">
        <f t="shared" si="300"/>
        <v>10224,10188|46 SECCIONADORA 1</v>
      </c>
      <c r="AC2460" t="str">
        <f t="shared" si="301"/>
        <v>|10224|10188|</v>
      </c>
      <c r="AD2460" t="str">
        <f t="shared" si="302"/>
        <v>46 SECCIONADORA 1</v>
      </c>
    </row>
    <row r="2461" spans="1:30" ht="24" customHeight="1" x14ac:dyDescent="0.35">
      <c r="A2461" s="35">
        <v>46209</v>
      </c>
      <c r="B2461" s="14" t="s">
        <v>3615</v>
      </c>
      <c r="C2461" s="14"/>
      <c r="D2461" s="14" t="s">
        <v>3052</v>
      </c>
      <c r="E2461" s="14" t="s">
        <v>3559</v>
      </c>
      <c r="F2461" s="14" t="s">
        <v>3268</v>
      </c>
      <c r="G2461" s="14" t="s">
        <v>3052</v>
      </c>
      <c r="H2461" s="14" t="s">
        <v>3052</v>
      </c>
      <c r="I2461" s="9" t="s">
        <v>3052</v>
      </c>
      <c r="J2461" s="9">
        <v>40</v>
      </c>
      <c r="K2461" s="14">
        <f>IF($E2461="","",IFERROR(INDEX('01_Cad_Pecas'!$H$2:$H$5000,MATCH($E2461,'01_Cad_Pecas'!$D$2:$D$5000,0)),IFERROR(INDEX('01_Cad_Pecas'!$H$2:$H$5000,MATCH(VALUE($E2461),'01_Cad_Pecas'!$D$2:$D$5000,0)),"")))</f>
        <v>1.1000000000000001</v>
      </c>
      <c r="L2461" s="14">
        <f>IF($E2461="","",IFERROR(INDEX('01_Cad_Pecas'!$I$2:$I$5000,MATCH($E2461,'01_Cad_Pecas'!$D$2:$D$5000,0)),IFERROR(INDEX('01_Cad_Pecas'!$I$2:$I$5000,MATCH(VALUE($E2461),'01_Cad_Pecas'!$D$2:$D$5000,0)),"")))</f>
        <v>9.375E-2</v>
      </c>
      <c r="M2461" s="14">
        <f t="shared" si="299"/>
        <v>4.8499999999999996</v>
      </c>
      <c r="N2461" s="14">
        <v>46210</v>
      </c>
      <c r="O2461" s="14">
        <v>40</v>
      </c>
      <c r="P2461" s="14"/>
      <c r="Q2461" s="14"/>
      <c r="R2461" s="14"/>
      <c r="S2461" s="14"/>
      <c r="T2461" s="14">
        <f t="shared" si="298"/>
        <v>1</v>
      </c>
      <c r="U2461" s="14" t="s">
        <v>36</v>
      </c>
      <c r="V2461" s="14"/>
      <c r="W2461" s="14"/>
      <c r="X2461" s="14"/>
      <c r="Y2461" s="14"/>
      <c r="Z2461" s="14"/>
      <c r="AA2461" s="11"/>
      <c r="AB2461" s="14" t="str">
        <f t="shared" si="300"/>
        <v>10224,10188|46 SECCIONADORA 1</v>
      </c>
      <c r="AC2461" t="str">
        <f t="shared" si="301"/>
        <v>|10224|10188|</v>
      </c>
      <c r="AD2461" t="str">
        <f t="shared" si="302"/>
        <v>46 SECCIONADORA 1</v>
      </c>
    </row>
    <row r="2462" spans="1:30" ht="24" customHeight="1" x14ac:dyDescent="0.35">
      <c r="A2462" s="35">
        <v>46209</v>
      </c>
      <c r="B2462" s="14" t="s">
        <v>3615</v>
      </c>
      <c r="C2462" s="14"/>
      <c r="D2462" s="14" t="s">
        <v>3052</v>
      </c>
      <c r="E2462" s="14" t="s">
        <v>3571</v>
      </c>
      <c r="F2462" s="14" t="s">
        <v>3259</v>
      </c>
      <c r="G2462" s="14" t="s">
        <v>3052</v>
      </c>
      <c r="H2462" s="14" t="s">
        <v>3052</v>
      </c>
      <c r="I2462" s="9" t="s">
        <v>3052</v>
      </c>
      <c r="J2462" s="9">
        <v>86</v>
      </c>
      <c r="K2462" s="14">
        <f>IF($E2462="","",IFERROR(INDEX('01_Cad_Pecas'!$H$2:$H$5000,MATCH($E2462,'01_Cad_Pecas'!$D$2:$D$5000,0)),IFERROR(INDEX('01_Cad_Pecas'!$H$2:$H$5000,MATCH(VALUE($E2462),'01_Cad_Pecas'!$D$2:$D$5000,0)),"")))</f>
        <v>1.1000000000000001</v>
      </c>
      <c r="L2462" s="14">
        <f>IF($E2462="","",IFERROR(INDEX('01_Cad_Pecas'!$I$2:$I$5000,MATCH($E2462,'01_Cad_Pecas'!$D$2:$D$5000,0)),IFERROR(INDEX('01_Cad_Pecas'!$I$2:$I$5000,MATCH(VALUE($E2462),'01_Cad_Pecas'!$D$2:$D$5000,0)),"")))</f>
        <v>9.375E-2</v>
      </c>
      <c r="M2462" s="14">
        <f t="shared" si="299"/>
        <v>9.1624999999999996</v>
      </c>
      <c r="N2462" s="14">
        <v>46210</v>
      </c>
      <c r="O2462" s="14">
        <v>86</v>
      </c>
      <c r="P2462" s="14"/>
      <c r="Q2462" s="14"/>
      <c r="R2462" s="14"/>
      <c r="S2462" s="14"/>
      <c r="T2462" s="14">
        <f t="shared" si="298"/>
        <v>1</v>
      </c>
      <c r="U2462" s="14" t="s">
        <v>36</v>
      </c>
      <c r="V2462" s="14"/>
      <c r="W2462" s="14"/>
      <c r="X2462" s="14"/>
      <c r="Y2462" s="14"/>
      <c r="Z2462" s="14"/>
      <c r="AA2462" s="11"/>
      <c r="AB2462" s="14" t="str">
        <f t="shared" si="300"/>
        <v>10224,10188|46 SECCIONADORA 1</v>
      </c>
      <c r="AC2462" t="str">
        <f t="shared" si="301"/>
        <v>|10224|10188|</v>
      </c>
      <c r="AD2462" t="str">
        <f t="shared" si="302"/>
        <v>46 SECCIONADORA 1</v>
      </c>
    </row>
    <row r="2463" spans="1:30" ht="24" customHeight="1" x14ac:dyDescent="0.35">
      <c r="A2463" s="35">
        <v>46209</v>
      </c>
      <c r="B2463" s="14" t="s">
        <v>3615</v>
      </c>
      <c r="C2463" s="14"/>
      <c r="D2463" s="14" t="s">
        <v>3052</v>
      </c>
      <c r="E2463" s="14" t="s">
        <v>3572</v>
      </c>
      <c r="F2463" s="14" t="s">
        <v>3260</v>
      </c>
      <c r="G2463" s="14" t="s">
        <v>3052</v>
      </c>
      <c r="H2463" s="14" t="s">
        <v>3052</v>
      </c>
      <c r="I2463" s="9" t="s">
        <v>3052</v>
      </c>
      <c r="J2463" s="9">
        <v>86</v>
      </c>
      <c r="K2463" s="14">
        <f>IF($E2463="","",IFERROR(INDEX('01_Cad_Pecas'!$H$2:$H$5000,MATCH($E2463,'01_Cad_Pecas'!$D$2:$D$5000,0)),IFERROR(INDEX('01_Cad_Pecas'!$H$2:$H$5000,MATCH(VALUE($E2463),'01_Cad_Pecas'!$D$2:$D$5000,0)),"")))</f>
        <v>1.1000000000000001</v>
      </c>
      <c r="L2463" s="14">
        <f>IF($E2463="","",IFERROR(INDEX('01_Cad_Pecas'!$I$2:$I$5000,MATCH($E2463,'01_Cad_Pecas'!$D$2:$D$5000,0)),IFERROR(INDEX('01_Cad_Pecas'!$I$2:$I$5000,MATCH(VALUE($E2463),'01_Cad_Pecas'!$D$2:$D$5000,0)),"")))</f>
        <v>9.375E-2</v>
      </c>
      <c r="M2463" s="14">
        <f t="shared" si="299"/>
        <v>9.1624999999999996</v>
      </c>
      <c r="N2463" s="14">
        <v>46210</v>
      </c>
      <c r="O2463" s="14">
        <v>86</v>
      </c>
      <c r="P2463" s="14"/>
      <c r="Q2463" s="14"/>
      <c r="R2463" s="14"/>
      <c r="S2463" s="14"/>
      <c r="T2463" s="14">
        <f t="shared" si="298"/>
        <v>1</v>
      </c>
      <c r="U2463" s="14" t="s">
        <v>36</v>
      </c>
      <c r="V2463" s="14"/>
      <c r="W2463" s="14"/>
      <c r="X2463" s="14"/>
      <c r="Y2463" s="14"/>
      <c r="Z2463" s="14"/>
      <c r="AA2463" s="11"/>
      <c r="AB2463" s="14" t="str">
        <f t="shared" si="300"/>
        <v>10224,10188|46 SECCIONADORA 1</v>
      </c>
      <c r="AC2463" t="str">
        <f t="shared" si="301"/>
        <v>|10224|10188|</v>
      </c>
      <c r="AD2463" t="str">
        <f t="shared" si="302"/>
        <v>46 SECCIONADORA 1</v>
      </c>
    </row>
    <row r="2464" spans="1:30" ht="24" customHeight="1" x14ac:dyDescent="0.35">
      <c r="A2464" s="35">
        <v>46209</v>
      </c>
      <c r="B2464" s="14" t="s">
        <v>3615</v>
      </c>
      <c r="C2464" s="14"/>
      <c r="D2464" s="14" t="s">
        <v>3052</v>
      </c>
      <c r="E2464" s="14" t="s">
        <v>3587</v>
      </c>
      <c r="F2464" s="14" t="s">
        <v>3322</v>
      </c>
      <c r="G2464" s="14" t="s">
        <v>3052</v>
      </c>
      <c r="H2464" s="14" t="s">
        <v>3052</v>
      </c>
      <c r="I2464" s="9" t="s">
        <v>3052</v>
      </c>
      <c r="J2464" s="9">
        <v>864</v>
      </c>
      <c r="K2464" s="14">
        <f>IF($E2464="","",IFERROR(INDEX('01_Cad_Pecas'!$H$2:$H$5000,MATCH($E2464,'01_Cad_Pecas'!$D$2:$D$5000,0)),IFERROR(INDEX('01_Cad_Pecas'!$H$2:$H$5000,MATCH(VALUE($E2464),'01_Cad_Pecas'!$D$2:$D$5000,0)),"")))</f>
        <v>1.1000000000000001</v>
      </c>
      <c r="L2464" s="14">
        <f>IF($E2464="","",IFERROR(INDEX('01_Cad_Pecas'!$I$2:$I$5000,MATCH($E2464,'01_Cad_Pecas'!$D$2:$D$5000,0)),IFERROR(INDEX('01_Cad_Pecas'!$I$2:$I$5000,MATCH(VALUE($E2464),'01_Cad_Pecas'!$D$2:$D$5000,0)),"")))</f>
        <v>9.375E-2</v>
      </c>
      <c r="M2464" s="14">
        <f t="shared" si="299"/>
        <v>82.1</v>
      </c>
      <c r="N2464" s="14">
        <v>46210</v>
      </c>
      <c r="O2464" s="14">
        <v>864</v>
      </c>
      <c r="P2464" s="14"/>
      <c r="Q2464" s="14"/>
      <c r="R2464" s="14"/>
      <c r="S2464" s="14"/>
      <c r="T2464" s="14">
        <f t="shared" si="298"/>
        <v>1</v>
      </c>
      <c r="U2464" s="14" t="s">
        <v>36</v>
      </c>
      <c r="V2464" s="14"/>
      <c r="W2464" s="14"/>
      <c r="X2464" s="14"/>
      <c r="Y2464" s="14"/>
      <c r="Z2464" s="14"/>
      <c r="AA2464" s="11"/>
      <c r="AB2464" s="14" t="str">
        <f t="shared" si="300"/>
        <v>10224,10188|46 SECCIONADORA 1</v>
      </c>
      <c r="AC2464" t="str">
        <f t="shared" si="301"/>
        <v>|10224|10188|</v>
      </c>
      <c r="AD2464" t="str">
        <f t="shared" si="302"/>
        <v>46 SECCIONADORA 1</v>
      </c>
    </row>
    <row r="2465" spans="1:30" ht="24" customHeight="1" x14ac:dyDescent="0.35">
      <c r="A2465" s="35">
        <v>46209</v>
      </c>
      <c r="B2465" s="14" t="s">
        <v>3615</v>
      </c>
      <c r="C2465" s="14"/>
      <c r="D2465" s="14" t="s">
        <v>3052</v>
      </c>
      <c r="E2465" s="14" t="s">
        <v>3529</v>
      </c>
      <c r="F2465" s="14" t="s">
        <v>3278</v>
      </c>
      <c r="G2465" s="14" t="s">
        <v>3052</v>
      </c>
      <c r="H2465" s="14" t="s">
        <v>3052</v>
      </c>
      <c r="I2465" s="9" t="s">
        <v>3052</v>
      </c>
      <c r="J2465" s="9">
        <v>864</v>
      </c>
      <c r="K2465" s="14">
        <f>IF($E2465="","",IFERROR(INDEX('01_Cad_Pecas'!$H$2:$H$5000,MATCH($E2465,'01_Cad_Pecas'!$D$2:$D$5000,0)),IFERROR(INDEX('01_Cad_Pecas'!$H$2:$H$5000,MATCH(VALUE($E2465),'01_Cad_Pecas'!$D$2:$D$5000,0)),"")))</f>
        <v>1.1000000000000001</v>
      </c>
      <c r="L2465" s="14">
        <f>IF($E2465="","",IFERROR(INDEX('01_Cad_Pecas'!$I$2:$I$5000,MATCH($E2465,'01_Cad_Pecas'!$D$2:$D$5000,0)),IFERROR(INDEX('01_Cad_Pecas'!$I$2:$I$5000,MATCH(VALUE($E2465),'01_Cad_Pecas'!$D$2:$D$5000,0)),"")))</f>
        <v>9.375E-2</v>
      </c>
      <c r="M2465" s="14">
        <f t="shared" si="299"/>
        <v>82.1</v>
      </c>
      <c r="N2465" s="14">
        <v>46210</v>
      </c>
      <c r="O2465" s="14">
        <v>864</v>
      </c>
      <c r="P2465" s="14"/>
      <c r="Q2465" s="14"/>
      <c r="R2465" s="14"/>
      <c r="S2465" s="14"/>
      <c r="T2465" s="14">
        <f t="shared" ref="T2465:T2528" si="303">IF(OR($J2465="",$O2465=""),"",$O2465/$J2465)</f>
        <v>1</v>
      </c>
      <c r="U2465" s="14" t="s">
        <v>36</v>
      </c>
      <c r="V2465" s="14"/>
      <c r="W2465" s="14"/>
      <c r="X2465" s="14"/>
      <c r="Y2465" s="14"/>
      <c r="Z2465" s="14"/>
      <c r="AA2465" s="11"/>
      <c r="AB2465" s="14" t="str">
        <f t="shared" si="300"/>
        <v>10224,10188|46 SECCIONADORA 1</v>
      </c>
      <c r="AC2465" t="str">
        <f t="shared" si="301"/>
        <v>|10224|10188|</v>
      </c>
      <c r="AD2465" t="str">
        <f t="shared" si="302"/>
        <v>46 SECCIONADORA 1</v>
      </c>
    </row>
    <row r="2466" spans="1:30" ht="24" customHeight="1" x14ac:dyDescent="0.35">
      <c r="A2466" s="35">
        <v>46209</v>
      </c>
      <c r="B2466" s="14" t="s">
        <v>3615</v>
      </c>
      <c r="C2466" s="14"/>
      <c r="D2466" s="14" t="s">
        <v>3052</v>
      </c>
      <c r="E2466" s="14" t="s">
        <v>3530</v>
      </c>
      <c r="F2466" s="14" t="s">
        <v>3280</v>
      </c>
      <c r="G2466" s="14" t="s">
        <v>3052</v>
      </c>
      <c r="H2466" s="14" t="s">
        <v>3052</v>
      </c>
      <c r="I2466" s="9" t="s">
        <v>3052</v>
      </c>
      <c r="J2466" s="9">
        <v>864</v>
      </c>
      <c r="K2466" s="14">
        <f>IF($E2466="","",IFERROR(INDEX('01_Cad_Pecas'!$H$2:$H$5000,MATCH($E2466,'01_Cad_Pecas'!$D$2:$D$5000,0)),IFERROR(INDEX('01_Cad_Pecas'!$H$2:$H$5000,MATCH(VALUE($E2466),'01_Cad_Pecas'!$D$2:$D$5000,0)),"")))</f>
        <v>1.1000000000000001</v>
      </c>
      <c r="L2466" s="14">
        <f>IF($E2466="","",IFERROR(INDEX('01_Cad_Pecas'!$I$2:$I$5000,MATCH($E2466,'01_Cad_Pecas'!$D$2:$D$5000,0)),IFERROR(INDEX('01_Cad_Pecas'!$I$2:$I$5000,MATCH(VALUE($E2466),'01_Cad_Pecas'!$D$2:$D$5000,0)),"")))</f>
        <v>9.375E-2</v>
      </c>
      <c r="M2466" s="14">
        <f t="shared" si="299"/>
        <v>82.1</v>
      </c>
      <c r="N2466" s="14">
        <v>46210</v>
      </c>
      <c r="O2466" s="14">
        <v>864</v>
      </c>
      <c r="P2466" s="14"/>
      <c r="Q2466" s="14"/>
      <c r="R2466" s="14"/>
      <c r="S2466" s="14"/>
      <c r="T2466" s="14">
        <f t="shared" si="303"/>
        <v>1</v>
      </c>
      <c r="U2466" s="14" t="s">
        <v>36</v>
      </c>
      <c r="V2466" s="14"/>
      <c r="W2466" s="14"/>
      <c r="X2466" s="14"/>
      <c r="Y2466" s="14"/>
      <c r="Z2466" s="14"/>
      <c r="AA2466" s="11"/>
      <c r="AB2466" s="14" t="str">
        <f t="shared" si="300"/>
        <v>10224,10188|46 SECCIONADORA 1</v>
      </c>
      <c r="AC2466" t="str">
        <f t="shared" si="301"/>
        <v>|10224|10188|</v>
      </c>
      <c r="AD2466" t="str">
        <f t="shared" si="302"/>
        <v>46 SECCIONADORA 1</v>
      </c>
    </row>
    <row r="2467" spans="1:30" ht="24" customHeight="1" x14ac:dyDescent="0.35">
      <c r="A2467" s="35">
        <v>46209</v>
      </c>
      <c r="B2467" s="14" t="s">
        <v>3615</v>
      </c>
      <c r="C2467" s="14"/>
      <c r="D2467" s="14" t="s">
        <v>3052</v>
      </c>
      <c r="E2467" s="14" t="s">
        <v>3549</v>
      </c>
      <c r="F2467" s="14" t="s">
        <v>3263</v>
      </c>
      <c r="G2467" s="14" t="s">
        <v>3052</v>
      </c>
      <c r="H2467" s="14" t="s">
        <v>3052</v>
      </c>
      <c r="I2467" s="9" t="s">
        <v>3052</v>
      </c>
      <c r="J2467" s="9">
        <v>30</v>
      </c>
      <c r="K2467" s="14">
        <f>IF($E2467="","",IFERROR(INDEX('01_Cad_Pecas'!$H$2:$H$5000,MATCH($E2467,'01_Cad_Pecas'!$D$2:$D$5000,0)),IFERROR(INDEX('01_Cad_Pecas'!$H$2:$H$5000,MATCH(VALUE($E2467),'01_Cad_Pecas'!$D$2:$D$5000,0)),"")))</f>
        <v>1.1000000000000001</v>
      </c>
      <c r="L2467" s="14">
        <f>IF($E2467="","",IFERROR(INDEX('01_Cad_Pecas'!$I$2:$I$5000,MATCH($E2467,'01_Cad_Pecas'!$D$2:$D$5000,0)),IFERROR(INDEX('01_Cad_Pecas'!$I$2:$I$5000,MATCH(VALUE($E2467),'01_Cad_Pecas'!$D$2:$D$5000,0)),"")))</f>
        <v>9.375E-2</v>
      </c>
      <c r="M2467" s="14">
        <f t="shared" si="299"/>
        <v>3.9125000000000001</v>
      </c>
      <c r="N2467" s="14">
        <v>46210</v>
      </c>
      <c r="O2467" s="14">
        <v>30</v>
      </c>
      <c r="P2467" s="14"/>
      <c r="Q2467" s="14"/>
      <c r="R2467" s="14"/>
      <c r="S2467" s="14"/>
      <c r="T2467" s="14">
        <f t="shared" si="303"/>
        <v>1</v>
      </c>
      <c r="U2467" s="14" t="s">
        <v>36</v>
      </c>
      <c r="V2467" s="14"/>
      <c r="W2467" s="14"/>
      <c r="X2467" s="14"/>
      <c r="Y2467" s="14"/>
      <c r="Z2467" s="14"/>
      <c r="AA2467" s="11"/>
      <c r="AB2467" s="14" t="str">
        <f t="shared" si="300"/>
        <v>10224,10188|46 SECCIONADORA 1</v>
      </c>
      <c r="AC2467" t="str">
        <f t="shared" si="301"/>
        <v>|10224|10188|</v>
      </c>
      <c r="AD2467" t="str">
        <f t="shared" si="302"/>
        <v>46 SECCIONADORA 1</v>
      </c>
    </row>
    <row r="2468" spans="1:30" ht="24" customHeight="1" x14ac:dyDescent="0.35">
      <c r="A2468" s="35">
        <v>46209</v>
      </c>
      <c r="B2468" s="14" t="s">
        <v>3615</v>
      </c>
      <c r="C2468" s="14"/>
      <c r="D2468" s="14" t="s">
        <v>3052</v>
      </c>
      <c r="E2468" s="14" t="s">
        <v>3550</v>
      </c>
      <c r="F2468" s="14" t="s">
        <v>3264</v>
      </c>
      <c r="G2468" s="14" t="s">
        <v>3052</v>
      </c>
      <c r="H2468" s="14" t="s">
        <v>3052</v>
      </c>
      <c r="I2468" s="9" t="s">
        <v>3052</v>
      </c>
      <c r="J2468" s="9">
        <v>30</v>
      </c>
      <c r="K2468" s="14">
        <f>IF($E2468="","",IFERROR(INDEX('01_Cad_Pecas'!$H$2:$H$5000,MATCH($E2468,'01_Cad_Pecas'!$D$2:$D$5000,0)),IFERROR(INDEX('01_Cad_Pecas'!$H$2:$H$5000,MATCH(VALUE($E2468),'01_Cad_Pecas'!$D$2:$D$5000,0)),"")))</f>
        <v>1.1000000000000001</v>
      </c>
      <c r="L2468" s="14">
        <f>IF($E2468="","",IFERROR(INDEX('01_Cad_Pecas'!$I$2:$I$5000,MATCH($E2468,'01_Cad_Pecas'!$D$2:$D$5000,0)),IFERROR(INDEX('01_Cad_Pecas'!$I$2:$I$5000,MATCH(VALUE($E2468),'01_Cad_Pecas'!$D$2:$D$5000,0)),"")))</f>
        <v>9.375E-2</v>
      </c>
      <c r="M2468" s="14">
        <f t="shared" si="299"/>
        <v>3.9125000000000001</v>
      </c>
      <c r="N2468" s="14">
        <v>46210</v>
      </c>
      <c r="O2468" s="14">
        <v>30</v>
      </c>
      <c r="P2468" s="14"/>
      <c r="Q2468" s="14"/>
      <c r="R2468" s="14"/>
      <c r="S2468" s="14"/>
      <c r="T2468" s="14">
        <f t="shared" si="303"/>
        <v>1</v>
      </c>
      <c r="U2468" s="14" t="s">
        <v>36</v>
      </c>
      <c r="V2468" s="14"/>
      <c r="W2468" s="14"/>
      <c r="X2468" s="14"/>
      <c r="Y2468" s="14"/>
      <c r="Z2468" s="14"/>
      <c r="AA2468" s="11"/>
      <c r="AB2468" s="14" t="str">
        <f t="shared" si="300"/>
        <v>10224,10188|46 SECCIONADORA 1</v>
      </c>
      <c r="AC2468" t="str">
        <f t="shared" si="301"/>
        <v>|10224|10188|</v>
      </c>
      <c r="AD2468" t="str">
        <f t="shared" si="302"/>
        <v>46 SECCIONADORA 1</v>
      </c>
    </row>
    <row r="2469" spans="1:30" ht="24" customHeight="1" x14ac:dyDescent="0.35">
      <c r="A2469" s="35">
        <v>46209</v>
      </c>
      <c r="B2469" s="14" t="s">
        <v>3615</v>
      </c>
      <c r="C2469" s="14"/>
      <c r="D2469" s="14" t="s">
        <v>3052</v>
      </c>
      <c r="E2469" s="14" t="s">
        <v>3551</v>
      </c>
      <c r="F2469" s="14" t="s">
        <v>3265</v>
      </c>
      <c r="G2469" s="14" t="s">
        <v>3052</v>
      </c>
      <c r="H2469" s="14" t="s">
        <v>3052</v>
      </c>
      <c r="I2469" s="9" t="s">
        <v>3052</v>
      </c>
      <c r="J2469" s="9">
        <v>60</v>
      </c>
      <c r="K2469" s="14">
        <f>IF($E2469="","",IFERROR(INDEX('01_Cad_Pecas'!$H$2:$H$5000,MATCH($E2469,'01_Cad_Pecas'!$D$2:$D$5000,0)),IFERROR(INDEX('01_Cad_Pecas'!$H$2:$H$5000,MATCH(VALUE($E2469),'01_Cad_Pecas'!$D$2:$D$5000,0)),"")))</f>
        <v>1.1000000000000001</v>
      </c>
      <c r="L2469" s="14">
        <f>IF($E2469="","",IFERROR(INDEX('01_Cad_Pecas'!$I$2:$I$5000,MATCH($E2469,'01_Cad_Pecas'!$D$2:$D$5000,0)),IFERROR(INDEX('01_Cad_Pecas'!$I$2:$I$5000,MATCH(VALUE($E2469),'01_Cad_Pecas'!$D$2:$D$5000,0)),"")))</f>
        <v>9.375E-2</v>
      </c>
      <c r="M2469" s="14">
        <f t="shared" si="299"/>
        <v>6.7249999999999996</v>
      </c>
      <c r="N2469" s="14">
        <v>46210</v>
      </c>
      <c r="O2469" s="14">
        <v>60</v>
      </c>
      <c r="P2469" s="14"/>
      <c r="Q2469" s="14"/>
      <c r="R2469" s="14"/>
      <c r="S2469" s="14"/>
      <c r="T2469" s="14">
        <f t="shared" si="303"/>
        <v>1</v>
      </c>
      <c r="U2469" s="14" t="s">
        <v>36</v>
      </c>
      <c r="V2469" s="14"/>
      <c r="W2469" s="14"/>
      <c r="X2469" s="14"/>
      <c r="Y2469" s="14"/>
      <c r="Z2469" s="14"/>
      <c r="AA2469" s="11"/>
      <c r="AB2469" s="14" t="str">
        <f t="shared" si="300"/>
        <v>10224,10188|46 SECCIONADORA 1</v>
      </c>
      <c r="AC2469" t="str">
        <f t="shared" si="301"/>
        <v>|10224|10188|</v>
      </c>
      <c r="AD2469" t="str">
        <f t="shared" si="302"/>
        <v>46 SECCIONADORA 1</v>
      </c>
    </row>
    <row r="2470" spans="1:30" ht="24" customHeight="1" x14ac:dyDescent="0.35">
      <c r="A2470" s="35">
        <v>46209</v>
      </c>
      <c r="B2470" s="14" t="s">
        <v>3615</v>
      </c>
      <c r="C2470" s="14"/>
      <c r="D2470" s="14" t="s">
        <v>3052</v>
      </c>
      <c r="E2470" s="14" t="s">
        <v>3552</v>
      </c>
      <c r="F2470" s="14" t="s">
        <v>3266</v>
      </c>
      <c r="G2470" s="14" t="s">
        <v>3052</v>
      </c>
      <c r="H2470" s="14" t="s">
        <v>3052</v>
      </c>
      <c r="I2470" s="9" t="s">
        <v>3052</v>
      </c>
      <c r="J2470" s="9">
        <v>30</v>
      </c>
      <c r="K2470" s="14">
        <f>IF($E2470="","",IFERROR(INDEX('01_Cad_Pecas'!$H$2:$H$5000,MATCH($E2470,'01_Cad_Pecas'!$D$2:$D$5000,0)),IFERROR(INDEX('01_Cad_Pecas'!$H$2:$H$5000,MATCH(VALUE($E2470),'01_Cad_Pecas'!$D$2:$D$5000,0)),"")))</f>
        <v>1.1000000000000001</v>
      </c>
      <c r="L2470" s="14">
        <f>IF($E2470="","",IFERROR(INDEX('01_Cad_Pecas'!$I$2:$I$5000,MATCH($E2470,'01_Cad_Pecas'!$D$2:$D$5000,0)),IFERROR(INDEX('01_Cad_Pecas'!$I$2:$I$5000,MATCH(VALUE($E2470),'01_Cad_Pecas'!$D$2:$D$5000,0)),"")))</f>
        <v>9.375E-2</v>
      </c>
      <c r="M2470" s="14">
        <f t="shared" si="299"/>
        <v>3.9125000000000001</v>
      </c>
      <c r="N2470" s="14">
        <v>46210</v>
      </c>
      <c r="O2470" s="14">
        <v>30</v>
      </c>
      <c r="P2470" s="14"/>
      <c r="Q2470" s="14"/>
      <c r="R2470" s="14"/>
      <c r="S2470" s="14"/>
      <c r="T2470" s="14">
        <f t="shared" si="303"/>
        <v>1</v>
      </c>
      <c r="U2470" s="14" t="s">
        <v>36</v>
      </c>
      <c r="V2470" s="14"/>
      <c r="W2470" s="14"/>
      <c r="X2470" s="14"/>
      <c r="Y2470" s="14"/>
      <c r="Z2470" s="14"/>
      <c r="AA2470" s="11"/>
      <c r="AB2470" s="14" t="str">
        <f t="shared" si="300"/>
        <v>10224,10188|46 SECCIONADORA 1</v>
      </c>
      <c r="AC2470" t="str">
        <f t="shared" si="301"/>
        <v>|10224|10188|</v>
      </c>
      <c r="AD2470" t="str">
        <f t="shared" si="302"/>
        <v>46 SECCIONADORA 1</v>
      </c>
    </row>
    <row r="2471" spans="1:30" ht="24" customHeight="1" x14ac:dyDescent="0.35">
      <c r="A2471" s="35">
        <v>46209</v>
      </c>
      <c r="B2471" s="14" t="s">
        <v>3615</v>
      </c>
      <c r="C2471" s="14"/>
      <c r="D2471" s="14" t="s">
        <v>3052</v>
      </c>
      <c r="E2471" s="14" t="s">
        <v>3445</v>
      </c>
      <c r="F2471" s="14" t="s">
        <v>3188</v>
      </c>
      <c r="G2471" s="14" t="s">
        <v>3052</v>
      </c>
      <c r="H2471" s="14" t="s">
        <v>3052</v>
      </c>
      <c r="I2471" s="9" t="s">
        <v>3052</v>
      </c>
      <c r="J2471" s="9">
        <v>172</v>
      </c>
      <c r="K2471" s="14">
        <f>IF($E2471="","",IFERROR(INDEX('01_Cad_Pecas'!$H$2:$H$5000,MATCH($E2471,'01_Cad_Pecas'!$D$2:$D$5000,0)),IFERROR(INDEX('01_Cad_Pecas'!$H$2:$H$5000,MATCH(VALUE($E2471),'01_Cad_Pecas'!$D$2:$D$5000,0)),"")))</f>
        <v>3</v>
      </c>
      <c r="L2471" s="14">
        <f>IF($E2471="","",IFERROR(INDEX('01_Cad_Pecas'!$I$2:$I$5000,MATCH($E2471,'01_Cad_Pecas'!$D$2:$D$5000,0)),IFERROR(INDEX('01_Cad_Pecas'!$I$2:$I$5000,MATCH(VALUE($E2471),'01_Cad_Pecas'!$D$2:$D$5000,0)),"")))</f>
        <v>6.7799999999999999E-2</v>
      </c>
      <c r="M2471" s="14">
        <f t="shared" si="299"/>
        <v>14.6616</v>
      </c>
      <c r="N2471" s="14">
        <v>46210</v>
      </c>
      <c r="O2471" s="14">
        <v>172</v>
      </c>
      <c r="P2471" s="14"/>
      <c r="Q2471" s="14"/>
      <c r="R2471" s="14"/>
      <c r="S2471" s="14"/>
      <c r="T2471" s="14">
        <f t="shared" si="303"/>
        <v>1</v>
      </c>
      <c r="U2471" s="14" t="s">
        <v>36</v>
      </c>
      <c r="V2471" s="14"/>
      <c r="W2471" s="14"/>
      <c r="X2471" s="14"/>
      <c r="Y2471" s="14"/>
      <c r="Z2471" s="14"/>
      <c r="AA2471" s="11"/>
      <c r="AB2471" s="14" t="str">
        <f t="shared" si="300"/>
        <v>10224,10188|46 SECCIONADORA 1</v>
      </c>
      <c r="AC2471" t="str">
        <f t="shared" si="301"/>
        <v>|10224|10188|</v>
      </c>
      <c r="AD2471" t="str">
        <f t="shared" si="302"/>
        <v>46 SECCIONADORA 1</v>
      </c>
    </row>
    <row r="2472" spans="1:30" ht="24" customHeight="1" x14ac:dyDescent="0.35">
      <c r="A2472" s="35">
        <v>46209</v>
      </c>
      <c r="B2472" s="14" t="s">
        <v>3615</v>
      </c>
      <c r="C2472" s="14"/>
      <c r="D2472" s="14" t="s">
        <v>3052</v>
      </c>
      <c r="E2472" s="14" t="s">
        <v>3446</v>
      </c>
      <c r="F2472" s="14" t="s">
        <v>3189</v>
      </c>
      <c r="G2472" s="14" t="s">
        <v>3052</v>
      </c>
      <c r="H2472" s="14" t="s">
        <v>3052</v>
      </c>
      <c r="I2472" s="9" t="s">
        <v>3052</v>
      </c>
      <c r="J2472" s="9">
        <v>172</v>
      </c>
      <c r="K2472" s="14">
        <f>IF($E2472="","",IFERROR(INDEX('01_Cad_Pecas'!$H$2:$H$5000,MATCH($E2472,'01_Cad_Pecas'!$D$2:$D$5000,0)),IFERROR(INDEX('01_Cad_Pecas'!$H$2:$H$5000,MATCH(VALUE($E2472),'01_Cad_Pecas'!$D$2:$D$5000,0)),"")))</f>
        <v>3</v>
      </c>
      <c r="L2472" s="14">
        <f>IF($E2472="","",IFERROR(INDEX('01_Cad_Pecas'!$I$2:$I$5000,MATCH($E2472,'01_Cad_Pecas'!$D$2:$D$5000,0)),IFERROR(INDEX('01_Cad_Pecas'!$I$2:$I$5000,MATCH(VALUE($E2472),'01_Cad_Pecas'!$D$2:$D$5000,0)),"")))</f>
        <v>6.7799999999999999E-2</v>
      </c>
      <c r="M2472" s="14">
        <f t="shared" si="299"/>
        <v>14.6616</v>
      </c>
      <c r="N2472" s="14">
        <v>46210</v>
      </c>
      <c r="O2472" s="14">
        <v>172</v>
      </c>
      <c r="P2472" s="14"/>
      <c r="Q2472" s="14"/>
      <c r="R2472" s="14"/>
      <c r="S2472" s="14"/>
      <c r="T2472" s="14">
        <f t="shared" si="303"/>
        <v>1</v>
      </c>
      <c r="U2472" s="14" t="s">
        <v>36</v>
      </c>
      <c r="V2472" s="14"/>
      <c r="W2472" s="14"/>
      <c r="X2472" s="14"/>
      <c r="Y2472" s="14"/>
      <c r="Z2472" s="14"/>
      <c r="AA2472" s="11"/>
      <c r="AB2472" s="14" t="str">
        <f t="shared" si="300"/>
        <v>10224,10188|46 SECCIONADORA 1</v>
      </c>
      <c r="AC2472" t="str">
        <f t="shared" si="301"/>
        <v>|10224|10188|</v>
      </c>
      <c r="AD2472" t="str">
        <f t="shared" si="302"/>
        <v>46 SECCIONADORA 1</v>
      </c>
    </row>
    <row r="2473" spans="1:30" ht="24" customHeight="1" x14ac:dyDescent="0.35">
      <c r="A2473" s="35">
        <v>46209</v>
      </c>
      <c r="B2473" s="14" t="s">
        <v>3615</v>
      </c>
      <c r="C2473" s="14"/>
      <c r="D2473" s="14" t="s">
        <v>3052</v>
      </c>
      <c r="E2473" s="14" t="s">
        <v>3411</v>
      </c>
      <c r="F2473" s="14" t="s">
        <v>3190</v>
      </c>
      <c r="G2473" s="14" t="s">
        <v>3052</v>
      </c>
      <c r="H2473" s="14" t="s">
        <v>3052</v>
      </c>
      <c r="I2473" s="9" t="s">
        <v>3052</v>
      </c>
      <c r="J2473" s="9">
        <v>120</v>
      </c>
      <c r="K2473" s="14">
        <f>IF($E2473="","",IFERROR(INDEX('01_Cad_Pecas'!$H$2:$H$5000,MATCH($E2473,'01_Cad_Pecas'!$D$2:$D$5000,0)),IFERROR(INDEX('01_Cad_Pecas'!$H$2:$H$5000,MATCH(VALUE($E2473),'01_Cad_Pecas'!$D$2:$D$5000,0)),"")))</f>
        <v>3</v>
      </c>
      <c r="L2473" s="14">
        <f>IF($E2473="","",IFERROR(INDEX('01_Cad_Pecas'!$I$2:$I$5000,MATCH($E2473,'01_Cad_Pecas'!$D$2:$D$5000,0)),IFERROR(INDEX('01_Cad_Pecas'!$I$2:$I$5000,MATCH(VALUE($E2473),'01_Cad_Pecas'!$D$2:$D$5000,0)),"")))</f>
        <v>6.7799999999999999E-2</v>
      </c>
      <c r="M2473" s="14">
        <f t="shared" si="299"/>
        <v>11.135999999999999</v>
      </c>
      <c r="N2473" s="14">
        <v>46210</v>
      </c>
      <c r="O2473" s="14">
        <v>120</v>
      </c>
      <c r="P2473" s="14"/>
      <c r="Q2473" s="14"/>
      <c r="R2473" s="14"/>
      <c r="S2473" s="14"/>
      <c r="T2473" s="14">
        <f t="shared" si="303"/>
        <v>1</v>
      </c>
      <c r="U2473" s="14" t="s">
        <v>36</v>
      </c>
      <c r="V2473" s="14"/>
      <c r="W2473" s="14"/>
      <c r="X2473" s="14"/>
      <c r="Y2473" s="14"/>
      <c r="Z2473" s="14"/>
      <c r="AA2473" s="11"/>
      <c r="AB2473" s="14" t="str">
        <f t="shared" si="300"/>
        <v>10224,10188|46 SECCIONADORA 1</v>
      </c>
      <c r="AC2473" t="str">
        <f t="shared" si="301"/>
        <v>|10224|10188|</v>
      </c>
      <c r="AD2473" t="str">
        <f t="shared" si="302"/>
        <v>46 SECCIONADORA 1</v>
      </c>
    </row>
    <row r="2474" spans="1:30" ht="24" customHeight="1" x14ac:dyDescent="0.35">
      <c r="A2474" s="35">
        <v>46209</v>
      </c>
      <c r="B2474" s="14" t="s">
        <v>3615</v>
      </c>
      <c r="C2474" s="14"/>
      <c r="D2474" s="14" t="s">
        <v>3052</v>
      </c>
      <c r="E2474" s="14" t="s">
        <v>3421</v>
      </c>
      <c r="F2474" s="14" t="s">
        <v>3196</v>
      </c>
      <c r="G2474" s="14" t="s">
        <v>3052</v>
      </c>
      <c r="H2474" s="14" t="s">
        <v>3052</v>
      </c>
      <c r="I2474" s="9" t="s">
        <v>3052</v>
      </c>
      <c r="J2474" s="9">
        <v>160</v>
      </c>
      <c r="K2474" s="14">
        <f>IF($E2474="","",IFERROR(INDEX('01_Cad_Pecas'!$H$2:$H$5000,MATCH($E2474,'01_Cad_Pecas'!$D$2:$D$5000,0)),IFERROR(INDEX('01_Cad_Pecas'!$H$2:$H$5000,MATCH(VALUE($E2474),'01_Cad_Pecas'!$D$2:$D$5000,0)),"")))</f>
        <v>1.1000000000000001</v>
      </c>
      <c r="L2474" s="14">
        <f>IF($E2474="","",IFERROR(INDEX('01_Cad_Pecas'!$I$2:$I$5000,MATCH($E2474,'01_Cad_Pecas'!$D$2:$D$5000,0)),IFERROR(INDEX('01_Cad_Pecas'!$I$2:$I$5000,MATCH(VALUE($E2474),'01_Cad_Pecas'!$D$2:$D$5000,0)),"")))</f>
        <v>9.375E-2</v>
      </c>
      <c r="M2474" s="14">
        <f t="shared" si="299"/>
        <v>16.100000000000001</v>
      </c>
      <c r="N2474" s="14">
        <v>46210</v>
      </c>
      <c r="O2474" s="14">
        <v>160</v>
      </c>
      <c r="P2474" s="14"/>
      <c r="Q2474" s="14"/>
      <c r="R2474" s="14"/>
      <c r="S2474" s="14"/>
      <c r="T2474" s="14">
        <f t="shared" si="303"/>
        <v>1</v>
      </c>
      <c r="U2474" s="14" t="s">
        <v>36</v>
      </c>
      <c r="V2474" s="14"/>
      <c r="W2474" s="14"/>
      <c r="X2474" s="14"/>
      <c r="Y2474" s="14"/>
      <c r="Z2474" s="14"/>
      <c r="AA2474" s="11"/>
      <c r="AB2474" s="14" t="str">
        <f t="shared" si="300"/>
        <v>10224,10188|46 SECCIONADORA 1</v>
      </c>
      <c r="AC2474" t="str">
        <f t="shared" si="301"/>
        <v>|10224|10188|</v>
      </c>
      <c r="AD2474" t="str">
        <f t="shared" si="302"/>
        <v>46 SECCIONADORA 1</v>
      </c>
    </row>
    <row r="2475" spans="1:30" ht="24" customHeight="1" x14ac:dyDescent="0.35">
      <c r="A2475" s="35">
        <v>46209</v>
      </c>
      <c r="B2475" s="14" t="s">
        <v>3615</v>
      </c>
      <c r="C2475" s="14"/>
      <c r="D2475" s="14" t="s">
        <v>3052</v>
      </c>
      <c r="E2475" s="14" t="s">
        <v>3456</v>
      </c>
      <c r="F2475" s="14" t="s">
        <v>3197</v>
      </c>
      <c r="G2475" s="14" t="s">
        <v>3052</v>
      </c>
      <c r="H2475" s="14" t="s">
        <v>3052</v>
      </c>
      <c r="I2475" s="9" t="s">
        <v>3052</v>
      </c>
      <c r="J2475" s="9">
        <v>40</v>
      </c>
      <c r="K2475" s="14">
        <f>IF($E2475="","",IFERROR(INDEX('01_Cad_Pecas'!$H$2:$H$5000,MATCH($E2475,'01_Cad_Pecas'!$D$2:$D$5000,0)),IFERROR(INDEX('01_Cad_Pecas'!$H$2:$H$5000,MATCH(VALUE($E2475),'01_Cad_Pecas'!$D$2:$D$5000,0)),"")))</f>
        <v>1.1000000000000001</v>
      </c>
      <c r="L2475" s="14">
        <f>IF($E2475="","",IFERROR(INDEX('01_Cad_Pecas'!$I$2:$I$5000,MATCH($E2475,'01_Cad_Pecas'!$D$2:$D$5000,0)),IFERROR(INDEX('01_Cad_Pecas'!$I$2:$I$5000,MATCH(VALUE($E2475),'01_Cad_Pecas'!$D$2:$D$5000,0)),"")))</f>
        <v>9.375E-2</v>
      </c>
      <c r="M2475" s="14">
        <f t="shared" si="299"/>
        <v>4.8499999999999996</v>
      </c>
      <c r="N2475" s="14">
        <v>46210</v>
      </c>
      <c r="O2475" s="14">
        <v>40</v>
      </c>
      <c r="P2475" s="14"/>
      <c r="Q2475" s="14"/>
      <c r="R2475" s="14"/>
      <c r="S2475" s="14"/>
      <c r="T2475" s="14">
        <f t="shared" si="303"/>
        <v>1</v>
      </c>
      <c r="U2475" s="14" t="s">
        <v>36</v>
      </c>
      <c r="V2475" s="14"/>
      <c r="W2475" s="14"/>
      <c r="X2475" s="14"/>
      <c r="Y2475" s="14"/>
      <c r="Z2475" s="14"/>
      <c r="AA2475" s="11"/>
      <c r="AB2475" s="14" t="str">
        <f t="shared" si="300"/>
        <v>10224,10188|46 SECCIONADORA 1</v>
      </c>
      <c r="AC2475" t="str">
        <f t="shared" si="301"/>
        <v>|10224|10188|</v>
      </c>
      <c r="AD2475" t="str">
        <f t="shared" si="302"/>
        <v>46 SECCIONADORA 1</v>
      </c>
    </row>
    <row r="2476" spans="1:30" ht="24" customHeight="1" x14ac:dyDescent="0.35">
      <c r="A2476" s="35">
        <v>46209</v>
      </c>
      <c r="B2476" s="14" t="s">
        <v>3615</v>
      </c>
      <c r="C2476" s="14"/>
      <c r="D2476" s="14" t="s">
        <v>3052</v>
      </c>
      <c r="E2476" s="14" t="s">
        <v>3457</v>
      </c>
      <c r="F2476" s="14" t="s">
        <v>3198</v>
      </c>
      <c r="G2476" s="14" t="s">
        <v>3052</v>
      </c>
      <c r="H2476" s="14" t="s">
        <v>3052</v>
      </c>
      <c r="I2476" s="9" t="s">
        <v>3052</v>
      </c>
      <c r="J2476" s="9">
        <v>80</v>
      </c>
      <c r="K2476" s="14">
        <f>IF($E2476="","",IFERROR(INDEX('01_Cad_Pecas'!$H$2:$H$5000,MATCH($E2476,'01_Cad_Pecas'!$D$2:$D$5000,0)),IFERROR(INDEX('01_Cad_Pecas'!$H$2:$H$5000,MATCH(VALUE($E2476),'01_Cad_Pecas'!$D$2:$D$5000,0)),"")))</f>
        <v>1.1000000000000001</v>
      </c>
      <c r="L2476" s="14">
        <f>IF($E2476="","",IFERROR(INDEX('01_Cad_Pecas'!$I$2:$I$5000,MATCH($E2476,'01_Cad_Pecas'!$D$2:$D$5000,0)),IFERROR(INDEX('01_Cad_Pecas'!$I$2:$I$5000,MATCH(VALUE($E2476),'01_Cad_Pecas'!$D$2:$D$5000,0)),"")))</f>
        <v>9.375E-2</v>
      </c>
      <c r="M2476" s="14">
        <f t="shared" si="299"/>
        <v>8.6</v>
      </c>
      <c r="N2476" s="14">
        <v>46210</v>
      </c>
      <c r="O2476" s="14">
        <v>80</v>
      </c>
      <c r="P2476" s="14"/>
      <c r="Q2476" s="14"/>
      <c r="R2476" s="14"/>
      <c r="S2476" s="14"/>
      <c r="T2476" s="14">
        <f t="shared" si="303"/>
        <v>1</v>
      </c>
      <c r="U2476" s="14" t="s">
        <v>36</v>
      </c>
      <c r="V2476" s="14"/>
      <c r="W2476" s="14"/>
      <c r="X2476" s="14"/>
      <c r="Y2476" s="14"/>
      <c r="Z2476" s="14"/>
      <c r="AA2476" s="11"/>
      <c r="AB2476" s="14" t="str">
        <f t="shared" si="300"/>
        <v>10224,10188|46 SECCIONADORA 1</v>
      </c>
      <c r="AC2476" t="str">
        <f t="shared" si="301"/>
        <v>|10224|10188|</v>
      </c>
      <c r="AD2476" t="str">
        <f t="shared" si="302"/>
        <v>46 SECCIONADORA 1</v>
      </c>
    </row>
    <row r="2477" spans="1:30" ht="24" customHeight="1" x14ac:dyDescent="0.35">
      <c r="A2477" s="35">
        <v>46209</v>
      </c>
      <c r="B2477" s="14" t="s">
        <v>3620</v>
      </c>
      <c r="C2477" s="14"/>
      <c r="D2477" s="14" t="s">
        <v>3054</v>
      </c>
      <c r="E2477" s="14" t="s">
        <v>3596</v>
      </c>
      <c r="F2477" s="14" t="s">
        <v>3326</v>
      </c>
      <c r="G2477" s="14" t="s">
        <v>3054</v>
      </c>
      <c r="H2477" s="14" t="s">
        <v>3054</v>
      </c>
      <c r="I2477" s="9" t="s">
        <v>3054</v>
      </c>
      <c r="J2477" s="9">
        <v>102</v>
      </c>
      <c r="K2477" s="14">
        <f>IF($E2477="","",IFERROR(INDEX('01_Cad_Pecas'!$H$2:$H$5000,MATCH($E2477,'01_Cad_Pecas'!$D$2:$D$5000,0)),IFERROR(INDEX('01_Cad_Pecas'!$H$2:$H$5000,MATCH(VALUE($E2477),'01_Cad_Pecas'!$D$2:$D$5000,0)),"")))</f>
        <v>1.1000000000000001</v>
      </c>
      <c r="L2477" s="14">
        <f>IF($E2477="","",IFERROR(INDEX('01_Cad_Pecas'!$I$2:$I$5000,MATCH($E2477,'01_Cad_Pecas'!$D$2:$D$5000,0)),IFERROR(INDEX('01_Cad_Pecas'!$I$2:$I$5000,MATCH(VALUE($E2477),'01_Cad_Pecas'!$D$2:$D$5000,0)),"")))</f>
        <v>9.375E-2</v>
      </c>
      <c r="M2477" s="14">
        <f t="shared" si="299"/>
        <v>10.6625</v>
      </c>
      <c r="N2477" s="14">
        <v>46210</v>
      </c>
      <c r="O2477" s="14">
        <v>102</v>
      </c>
      <c r="P2477" s="14"/>
      <c r="Q2477" s="14"/>
      <c r="R2477" s="14"/>
      <c r="S2477" s="14"/>
      <c r="T2477" s="14">
        <f t="shared" si="303"/>
        <v>1</v>
      </c>
      <c r="U2477" s="14" t="s">
        <v>36</v>
      </c>
      <c r="V2477" s="14"/>
      <c r="W2477" s="14"/>
      <c r="X2477" s="14"/>
      <c r="Y2477" s="14"/>
      <c r="Z2477" s="14"/>
      <c r="AA2477" s="11"/>
      <c r="AB2477" s="14" t="str">
        <f t="shared" si="300"/>
        <v>10186,10189,10190,10191,10192,10187|50 SECCIONADORA 2</v>
      </c>
      <c r="AC2477" t="str">
        <f t="shared" si="301"/>
        <v>|10186|10189|10190|10191|10192|10187|</v>
      </c>
      <c r="AD2477" t="str">
        <f t="shared" si="302"/>
        <v>50 SECCIONADORA 2</v>
      </c>
    </row>
    <row r="2478" spans="1:30" ht="24" customHeight="1" x14ac:dyDescent="0.35">
      <c r="A2478" s="35">
        <v>46209</v>
      </c>
      <c r="B2478" s="14" t="s">
        <v>3620</v>
      </c>
      <c r="C2478" s="14"/>
      <c r="D2478" s="14" t="s">
        <v>3054</v>
      </c>
      <c r="E2478" s="14" t="s">
        <v>3531</v>
      </c>
      <c r="F2478" s="14" t="s">
        <v>3281</v>
      </c>
      <c r="G2478" s="14" t="s">
        <v>3054</v>
      </c>
      <c r="H2478" s="14" t="s">
        <v>3054</v>
      </c>
      <c r="I2478" s="9" t="s">
        <v>3054</v>
      </c>
      <c r="J2478" s="9">
        <v>204</v>
      </c>
      <c r="K2478" s="14">
        <f>IF($E2478="","",IFERROR(INDEX('01_Cad_Pecas'!$H$2:$H$5000,MATCH($E2478,'01_Cad_Pecas'!$D$2:$D$5000,0)),IFERROR(INDEX('01_Cad_Pecas'!$H$2:$H$5000,MATCH(VALUE($E2478),'01_Cad_Pecas'!$D$2:$D$5000,0)),"")))</f>
        <v>1.1000000000000001</v>
      </c>
      <c r="L2478" s="14">
        <f>IF($E2478="","",IFERROR(INDEX('01_Cad_Pecas'!$I$2:$I$5000,MATCH($E2478,'01_Cad_Pecas'!$D$2:$D$5000,0)),IFERROR(INDEX('01_Cad_Pecas'!$I$2:$I$5000,MATCH(VALUE($E2478),'01_Cad_Pecas'!$D$2:$D$5000,0)),"")))</f>
        <v>9.375E-2</v>
      </c>
      <c r="M2478" s="14">
        <f t="shared" si="299"/>
        <v>20.225000000000001</v>
      </c>
      <c r="N2478" s="14">
        <v>46210</v>
      </c>
      <c r="O2478" s="14">
        <v>204</v>
      </c>
      <c r="P2478" s="14"/>
      <c r="Q2478" s="14"/>
      <c r="R2478" s="14"/>
      <c r="S2478" s="14"/>
      <c r="T2478" s="14">
        <f t="shared" si="303"/>
        <v>1</v>
      </c>
      <c r="U2478" s="14" t="s">
        <v>36</v>
      </c>
      <c r="V2478" s="14"/>
      <c r="W2478" s="14"/>
      <c r="X2478" s="14"/>
      <c r="Y2478" s="14"/>
      <c r="Z2478" s="14"/>
      <c r="AA2478" s="11"/>
      <c r="AB2478" s="14" t="str">
        <f t="shared" si="300"/>
        <v>10186,10189,10190,10191,10192,10187|50 SECCIONADORA 2</v>
      </c>
      <c r="AC2478" t="str">
        <f t="shared" si="301"/>
        <v>|10186|10189|10190|10191|10192|10187|</v>
      </c>
      <c r="AD2478" t="str">
        <f t="shared" si="302"/>
        <v>50 SECCIONADORA 2</v>
      </c>
    </row>
    <row r="2479" spans="1:30" ht="24" customHeight="1" x14ac:dyDescent="0.35">
      <c r="A2479" s="35">
        <v>46209</v>
      </c>
      <c r="B2479" s="14" t="s">
        <v>3620</v>
      </c>
      <c r="C2479" s="14"/>
      <c r="D2479" s="14" t="s">
        <v>3054</v>
      </c>
      <c r="E2479" s="14" t="s">
        <v>3637</v>
      </c>
      <c r="F2479" s="14" t="s">
        <v>3638</v>
      </c>
      <c r="G2479" s="14" t="s">
        <v>3054</v>
      </c>
      <c r="H2479" s="14" t="s">
        <v>3054</v>
      </c>
      <c r="I2479" s="9" t="s">
        <v>3054</v>
      </c>
      <c r="J2479" s="9">
        <v>102</v>
      </c>
      <c r="K2479" s="14">
        <f>IF($E2479="","",IFERROR(INDEX('01_Cad_Pecas'!$H$2:$H$5000,MATCH($E2479,'01_Cad_Pecas'!$D$2:$D$5000,0)),IFERROR(INDEX('01_Cad_Pecas'!$H$2:$H$5000,MATCH(VALUE($E2479),'01_Cad_Pecas'!$D$2:$D$5000,0)),"")))</f>
        <v>1.1000000000000001</v>
      </c>
      <c r="L2479" s="14">
        <f>IF($E2479="","",IFERROR(INDEX('01_Cad_Pecas'!$I$2:$I$5000,MATCH($E2479,'01_Cad_Pecas'!$D$2:$D$5000,0)),IFERROR(INDEX('01_Cad_Pecas'!$I$2:$I$5000,MATCH(VALUE($E2479),'01_Cad_Pecas'!$D$2:$D$5000,0)),"")))</f>
        <v>9.375E-2</v>
      </c>
      <c r="M2479" s="14">
        <f t="shared" si="299"/>
        <v>10.6625</v>
      </c>
      <c r="N2479" s="14">
        <v>46210</v>
      </c>
      <c r="O2479" s="14">
        <v>102</v>
      </c>
      <c r="P2479" s="14"/>
      <c r="Q2479" s="14"/>
      <c r="R2479" s="14"/>
      <c r="S2479" s="14"/>
      <c r="T2479" s="14">
        <f t="shared" si="303"/>
        <v>1</v>
      </c>
      <c r="U2479" s="14" t="s">
        <v>36</v>
      </c>
      <c r="V2479" s="14"/>
      <c r="W2479" s="14"/>
      <c r="X2479" s="14"/>
      <c r="Y2479" s="14"/>
      <c r="Z2479" s="14"/>
      <c r="AA2479" s="11"/>
      <c r="AB2479" s="14" t="str">
        <f t="shared" si="300"/>
        <v>10186,10189,10190,10191,10192,10187|50 SECCIONADORA 2</v>
      </c>
      <c r="AC2479" t="str">
        <f t="shared" si="301"/>
        <v>|10186|10189|10190|10191|10192|10187|</v>
      </c>
      <c r="AD2479" t="str">
        <f t="shared" si="302"/>
        <v>50 SECCIONADORA 2</v>
      </c>
    </row>
    <row r="2480" spans="1:30" ht="24" customHeight="1" x14ac:dyDescent="0.35">
      <c r="A2480" s="35">
        <v>46209</v>
      </c>
      <c r="B2480" s="14" t="s">
        <v>3620</v>
      </c>
      <c r="C2480" s="14"/>
      <c r="D2480" s="14" t="s">
        <v>3054</v>
      </c>
      <c r="E2480" s="14" t="s">
        <v>3626</v>
      </c>
      <c r="F2480" s="14" t="s">
        <v>3627</v>
      </c>
      <c r="G2480" s="14" t="s">
        <v>3054</v>
      </c>
      <c r="H2480" s="14" t="s">
        <v>3054</v>
      </c>
      <c r="I2480" s="9" t="s">
        <v>3054</v>
      </c>
      <c r="J2480" s="9">
        <v>102</v>
      </c>
      <c r="K2480" s="14">
        <f>IF($E2480="","",IFERROR(INDEX('01_Cad_Pecas'!$H$2:$H$5000,MATCH($E2480,'01_Cad_Pecas'!$D$2:$D$5000,0)),IFERROR(INDEX('01_Cad_Pecas'!$H$2:$H$5000,MATCH(VALUE($E2480),'01_Cad_Pecas'!$D$2:$D$5000,0)),"")))</f>
        <v>1.1000000000000001</v>
      </c>
      <c r="L2480" s="14">
        <f>IF($E2480="","",IFERROR(INDEX('01_Cad_Pecas'!$I$2:$I$5000,MATCH($E2480,'01_Cad_Pecas'!$D$2:$D$5000,0)),IFERROR(INDEX('01_Cad_Pecas'!$I$2:$I$5000,MATCH(VALUE($E2480),'01_Cad_Pecas'!$D$2:$D$5000,0)),"")))</f>
        <v>9.375E-2</v>
      </c>
      <c r="M2480" s="14">
        <f t="shared" si="299"/>
        <v>10.6625</v>
      </c>
      <c r="N2480" s="14">
        <v>46210</v>
      </c>
      <c r="O2480" s="14">
        <v>102</v>
      </c>
      <c r="P2480" s="14"/>
      <c r="Q2480" s="14"/>
      <c r="R2480" s="14"/>
      <c r="S2480" s="14"/>
      <c r="T2480" s="14">
        <f t="shared" si="303"/>
        <v>1</v>
      </c>
      <c r="U2480" s="14" t="s">
        <v>36</v>
      </c>
      <c r="V2480" s="14"/>
      <c r="W2480" s="14"/>
      <c r="X2480" s="14"/>
      <c r="Y2480" s="14"/>
      <c r="Z2480" s="14"/>
      <c r="AA2480" s="11"/>
      <c r="AB2480" s="14" t="str">
        <f t="shared" si="300"/>
        <v>10186,10189,10190,10191,10192,10187|50 SECCIONADORA 2</v>
      </c>
      <c r="AC2480" t="str">
        <f t="shared" si="301"/>
        <v>|10186|10189|10190|10191|10192|10187|</v>
      </c>
      <c r="AD2480" t="str">
        <f t="shared" si="302"/>
        <v>50 SECCIONADORA 2</v>
      </c>
    </row>
    <row r="2481" spans="1:30" ht="24" customHeight="1" x14ac:dyDescent="0.35">
      <c r="A2481" s="35">
        <v>46209</v>
      </c>
      <c r="B2481" s="14" t="s">
        <v>3620</v>
      </c>
      <c r="C2481" s="14"/>
      <c r="D2481" s="14" t="s">
        <v>3054</v>
      </c>
      <c r="E2481" s="14" t="s">
        <v>3628</v>
      </c>
      <c r="F2481" s="14" t="s">
        <v>3629</v>
      </c>
      <c r="G2481" s="14" t="s">
        <v>3054</v>
      </c>
      <c r="H2481" s="14" t="s">
        <v>3054</v>
      </c>
      <c r="I2481" s="9" t="s">
        <v>3054</v>
      </c>
      <c r="J2481" s="9">
        <v>102</v>
      </c>
      <c r="K2481" s="14">
        <f>IF($E2481="","",IFERROR(INDEX('01_Cad_Pecas'!$H$2:$H$5000,MATCH($E2481,'01_Cad_Pecas'!$D$2:$D$5000,0)),IFERROR(INDEX('01_Cad_Pecas'!$H$2:$H$5000,MATCH(VALUE($E2481),'01_Cad_Pecas'!$D$2:$D$5000,0)),"")))</f>
        <v>1.1000000000000001</v>
      </c>
      <c r="L2481" s="14">
        <f>IF($E2481="","",IFERROR(INDEX('01_Cad_Pecas'!$I$2:$I$5000,MATCH($E2481,'01_Cad_Pecas'!$D$2:$D$5000,0)),IFERROR(INDEX('01_Cad_Pecas'!$I$2:$I$5000,MATCH(VALUE($E2481),'01_Cad_Pecas'!$D$2:$D$5000,0)),"")))</f>
        <v>9.375E-2</v>
      </c>
      <c r="M2481" s="14">
        <f t="shared" si="299"/>
        <v>10.6625</v>
      </c>
      <c r="N2481" s="14">
        <v>46210</v>
      </c>
      <c r="O2481" s="14">
        <v>102</v>
      </c>
      <c r="P2481" s="14"/>
      <c r="Q2481" s="14"/>
      <c r="R2481" s="14"/>
      <c r="S2481" s="14"/>
      <c r="T2481" s="14">
        <f t="shared" si="303"/>
        <v>1</v>
      </c>
      <c r="U2481" s="14" t="s">
        <v>36</v>
      </c>
      <c r="V2481" s="14"/>
      <c r="W2481" s="14"/>
      <c r="X2481" s="14"/>
      <c r="Y2481" s="14"/>
      <c r="Z2481" s="14"/>
      <c r="AA2481" s="11"/>
      <c r="AB2481" s="14" t="str">
        <f t="shared" si="300"/>
        <v>10186,10189,10190,10191,10192,10187|50 SECCIONADORA 2</v>
      </c>
      <c r="AC2481" t="str">
        <f t="shared" si="301"/>
        <v>|10186|10189|10190|10191|10192|10187|</v>
      </c>
      <c r="AD2481" t="str">
        <f t="shared" si="302"/>
        <v>50 SECCIONADORA 2</v>
      </c>
    </row>
    <row r="2482" spans="1:30" ht="60" customHeight="1" x14ac:dyDescent="0.35">
      <c r="A2482" s="35">
        <v>46221</v>
      </c>
      <c r="B2482" s="14" t="s">
        <v>3639</v>
      </c>
      <c r="C2482" s="14" t="s">
        <v>3640</v>
      </c>
      <c r="D2482" s="14" t="s">
        <v>3056</v>
      </c>
      <c r="E2482" s="14">
        <v>200640130</v>
      </c>
      <c r="F2482" s="14" t="s">
        <v>3154</v>
      </c>
      <c r="G2482" s="14" t="s">
        <v>3056</v>
      </c>
      <c r="H2482" s="14" t="s">
        <v>3056</v>
      </c>
      <c r="I2482" s="9" t="s">
        <v>3056</v>
      </c>
      <c r="J2482" s="9">
        <v>45</v>
      </c>
      <c r="K2482" s="14">
        <f>IF($E2482="","",IFERROR(INDEX('01_Cad_Pecas'!$H$2:$H$5000,MATCH($E2482,'01_Cad_Pecas'!$D$2:$D$5000,0)),IFERROR(INDEX('01_Cad_Pecas'!$H$2:$H$5000,MATCH(VALUE($E2482),'01_Cad_Pecas'!$D$2:$D$5000,0)),"")))</f>
        <v>8</v>
      </c>
      <c r="L2482" s="14">
        <f>IF($E2482="","",IFERROR(INDEX('01_Cad_Pecas'!$I$2:$I$5000,MATCH($E2482,'01_Cad_Pecas'!$D$2:$D$5000,0)),IFERROR(INDEX('01_Cad_Pecas'!$I$2:$I$5000,MATCH(VALUE($E2482),'01_Cad_Pecas'!$D$2:$D$5000,0)),"")))</f>
        <v>0.2</v>
      </c>
      <c r="M2482" s="14">
        <f t="shared" si="299"/>
        <v>17</v>
      </c>
      <c r="N2482" s="14">
        <v>46219</v>
      </c>
      <c r="O2482" s="14">
        <v>45</v>
      </c>
      <c r="P2482" s="14"/>
      <c r="Q2482" s="14"/>
      <c r="R2482" s="14"/>
      <c r="S2482" s="14"/>
      <c r="T2482" s="14">
        <f t="shared" si="303"/>
        <v>1</v>
      </c>
      <c r="U2482" s="14" t="s">
        <v>36</v>
      </c>
      <c r="V2482" s="14"/>
      <c r="W2482" s="14"/>
      <c r="X2482" s="14"/>
      <c r="Y2482" s="14"/>
      <c r="Z2482" s="14"/>
      <c r="AA2482" s="11"/>
      <c r="AB2482" s="14" t="str">
        <f t="shared" si="300"/>
        <v>10219,10220,10221|58 FABRICAÇÃO EMBALAGEM</v>
      </c>
      <c r="AC2482" t="str">
        <f t="shared" si="301"/>
        <v>|10219|10220|10221|</v>
      </c>
      <c r="AD2482" t="str">
        <f t="shared" si="302"/>
        <v>58 FABRICAÇÃO EMBALAGEM</v>
      </c>
    </row>
    <row r="2483" spans="1:30" ht="60" customHeight="1" x14ac:dyDescent="0.35">
      <c r="A2483" s="35">
        <v>46221</v>
      </c>
      <c r="B2483" s="14" t="s">
        <v>3639</v>
      </c>
      <c r="C2483" s="14" t="s">
        <v>3640</v>
      </c>
      <c r="D2483" s="14" t="s">
        <v>3056</v>
      </c>
      <c r="E2483" s="14">
        <v>200640131</v>
      </c>
      <c r="F2483" s="14" t="s">
        <v>3155</v>
      </c>
      <c r="G2483" s="14" t="s">
        <v>3056</v>
      </c>
      <c r="H2483" s="14" t="s">
        <v>3056</v>
      </c>
      <c r="I2483" s="9" t="s">
        <v>3056</v>
      </c>
      <c r="J2483" s="9">
        <v>45</v>
      </c>
      <c r="K2483" s="14">
        <f>IF($E2483="","",IFERROR(INDEX('01_Cad_Pecas'!$H$2:$H$5000,MATCH($E2483,'01_Cad_Pecas'!$D$2:$D$5000,0)),IFERROR(INDEX('01_Cad_Pecas'!$H$2:$H$5000,MATCH(VALUE($E2483),'01_Cad_Pecas'!$D$2:$D$5000,0)),"")))</f>
        <v>8</v>
      </c>
      <c r="L2483" s="14">
        <f>IF($E2483="","",IFERROR(INDEX('01_Cad_Pecas'!$I$2:$I$5000,MATCH($E2483,'01_Cad_Pecas'!$D$2:$D$5000,0)),IFERROR(INDEX('01_Cad_Pecas'!$I$2:$I$5000,MATCH(VALUE($E2483),'01_Cad_Pecas'!$D$2:$D$5000,0)),"")))</f>
        <v>0.2</v>
      </c>
      <c r="M2483" s="14">
        <f t="shared" si="299"/>
        <v>17</v>
      </c>
      <c r="N2483" s="14">
        <v>46217</v>
      </c>
      <c r="O2483" s="14">
        <v>45</v>
      </c>
      <c r="P2483" s="14"/>
      <c r="Q2483" s="14"/>
      <c r="R2483" s="14"/>
      <c r="S2483" s="14"/>
      <c r="T2483" s="14">
        <f t="shared" si="303"/>
        <v>1</v>
      </c>
      <c r="U2483" s="14" t="s">
        <v>36</v>
      </c>
      <c r="V2483" s="14"/>
      <c r="W2483" s="14"/>
      <c r="X2483" s="14"/>
      <c r="Y2483" s="14"/>
      <c r="Z2483" s="14"/>
      <c r="AA2483" s="11"/>
      <c r="AB2483" s="14" t="str">
        <f t="shared" si="300"/>
        <v>10219,10220,10221|58 FABRICAÇÃO EMBALAGEM</v>
      </c>
      <c r="AC2483" t="str">
        <f t="shared" si="301"/>
        <v>|10219|10220|10221|</v>
      </c>
      <c r="AD2483" t="str">
        <f t="shared" si="302"/>
        <v>58 FABRICAÇÃO EMBALAGEM</v>
      </c>
    </row>
    <row r="2484" spans="1:30" ht="60" customHeight="1" x14ac:dyDescent="0.35">
      <c r="A2484" s="35">
        <v>46221</v>
      </c>
      <c r="B2484" s="14" t="s">
        <v>3639</v>
      </c>
      <c r="C2484" s="14" t="s">
        <v>3640</v>
      </c>
      <c r="D2484" s="14" t="s">
        <v>3056</v>
      </c>
      <c r="E2484" s="14">
        <v>30008430</v>
      </c>
      <c r="F2484" s="14" t="s">
        <v>282</v>
      </c>
      <c r="G2484" s="14" t="s">
        <v>3056</v>
      </c>
      <c r="H2484" s="14" t="s">
        <v>3056</v>
      </c>
      <c r="I2484" s="9" t="s">
        <v>3056</v>
      </c>
      <c r="J2484" s="9">
        <v>120</v>
      </c>
      <c r="K2484" s="14">
        <f>IF($E2484="","",IFERROR(INDEX('01_Cad_Pecas'!$H$2:$H$5000,MATCH($E2484,'01_Cad_Pecas'!$D$2:$D$5000,0)),IFERROR(INDEX('01_Cad_Pecas'!$H$2:$H$5000,MATCH(VALUE($E2484),'01_Cad_Pecas'!$D$2:$D$5000,0)),"")))</f>
        <v>8</v>
      </c>
      <c r="L2484" s="14">
        <f>IF($E2484="","",IFERROR(INDEX('01_Cad_Pecas'!$I$2:$I$5000,MATCH($E2484,'01_Cad_Pecas'!$D$2:$D$5000,0)),IFERROR(INDEX('01_Cad_Pecas'!$I$2:$I$5000,MATCH(VALUE($E2484),'01_Cad_Pecas'!$D$2:$D$5000,0)),"")))</f>
        <v>0.2</v>
      </c>
      <c r="M2484" s="14">
        <f t="shared" si="299"/>
        <v>32</v>
      </c>
      <c r="N2484" s="14">
        <v>46219</v>
      </c>
      <c r="O2484" s="14">
        <v>120</v>
      </c>
      <c r="P2484" s="14"/>
      <c r="Q2484" s="14"/>
      <c r="R2484" s="14"/>
      <c r="S2484" s="14"/>
      <c r="T2484" s="14">
        <f t="shared" si="303"/>
        <v>1</v>
      </c>
      <c r="U2484" s="14" t="s">
        <v>36</v>
      </c>
      <c r="V2484" s="14"/>
      <c r="W2484" s="14"/>
      <c r="X2484" s="14"/>
      <c r="Y2484" s="14"/>
      <c r="Z2484" s="14"/>
      <c r="AA2484" s="11"/>
      <c r="AB2484" s="14" t="str">
        <f t="shared" si="300"/>
        <v>10219,10220,10221|58 FABRICAÇÃO EMBALAGEM</v>
      </c>
      <c r="AC2484" t="str">
        <f t="shared" si="301"/>
        <v>|10219|10220|10221|</v>
      </c>
      <c r="AD2484" t="str">
        <f t="shared" si="302"/>
        <v>58 FABRICAÇÃO EMBALAGEM</v>
      </c>
    </row>
    <row r="2485" spans="1:30" ht="60" customHeight="1" x14ac:dyDescent="0.35">
      <c r="A2485" s="35">
        <v>46221</v>
      </c>
      <c r="B2485" s="14" t="s">
        <v>3641</v>
      </c>
      <c r="C2485" s="14" t="s">
        <v>3642</v>
      </c>
      <c r="D2485" s="14" t="s">
        <v>3056</v>
      </c>
      <c r="E2485" s="14">
        <v>30008430</v>
      </c>
      <c r="F2485" s="14" t="s">
        <v>282</v>
      </c>
      <c r="G2485" s="14" t="s">
        <v>3056</v>
      </c>
      <c r="H2485" s="14" t="s">
        <v>3056</v>
      </c>
      <c r="I2485" s="9" t="s">
        <v>3056</v>
      </c>
      <c r="J2485" s="9">
        <v>120</v>
      </c>
      <c r="K2485" s="14">
        <f>IF($E2485="","",IFERROR(INDEX('01_Cad_Pecas'!$H$2:$H$5000,MATCH($E2485,'01_Cad_Pecas'!$D$2:$D$5000,0)),IFERROR(INDEX('01_Cad_Pecas'!$H$2:$H$5000,MATCH(VALUE($E2485),'01_Cad_Pecas'!$D$2:$D$5000,0)),"")))</f>
        <v>8</v>
      </c>
      <c r="L2485" s="14">
        <f>IF($E2485="","",IFERROR(INDEX('01_Cad_Pecas'!$I$2:$I$5000,MATCH($E2485,'01_Cad_Pecas'!$D$2:$D$5000,0)),IFERROR(INDEX('01_Cad_Pecas'!$I$2:$I$5000,MATCH(VALUE($E2485),'01_Cad_Pecas'!$D$2:$D$5000,0)),"")))</f>
        <v>0.2</v>
      </c>
      <c r="M2485" s="14">
        <f t="shared" si="299"/>
        <v>32</v>
      </c>
      <c r="N2485" s="14">
        <v>46219</v>
      </c>
      <c r="O2485" s="14">
        <v>120</v>
      </c>
      <c r="P2485" s="14"/>
      <c r="Q2485" s="14"/>
      <c r="R2485" s="14"/>
      <c r="S2485" s="14"/>
      <c r="T2485" s="14">
        <f t="shared" si="303"/>
        <v>1</v>
      </c>
      <c r="U2485" s="14" t="s">
        <v>36</v>
      </c>
      <c r="V2485" s="14"/>
      <c r="W2485" s="14"/>
      <c r="X2485" s="14"/>
      <c r="Y2485" s="14"/>
      <c r="Z2485" s="14"/>
      <c r="AA2485" s="11"/>
      <c r="AB2485" s="14" t="str">
        <f t="shared" si="300"/>
        <v>10222,10218|58 FABRICAÇÃO EMBALAGEM</v>
      </c>
      <c r="AC2485" t="str">
        <f t="shared" si="301"/>
        <v>|10222|10218|</v>
      </c>
      <c r="AD2485" t="str">
        <f t="shared" si="302"/>
        <v>58 FABRICAÇÃO EMBALAGEM</v>
      </c>
    </row>
    <row r="2486" spans="1:30" ht="60" customHeight="1" x14ac:dyDescent="0.35">
      <c r="A2486" s="35">
        <v>46221</v>
      </c>
      <c r="B2486" s="14" t="s">
        <v>3643</v>
      </c>
      <c r="C2486" s="14" t="s">
        <v>3644</v>
      </c>
      <c r="D2486" s="14" t="s">
        <v>3056</v>
      </c>
      <c r="E2486" s="14">
        <v>200124131</v>
      </c>
      <c r="F2486" s="14" t="s">
        <v>271</v>
      </c>
      <c r="G2486" s="14" t="s">
        <v>3056</v>
      </c>
      <c r="H2486" s="14" t="s">
        <v>3056</v>
      </c>
      <c r="I2486" s="9" t="s">
        <v>3056</v>
      </c>
      <c r="J2486" s="9">
        <v>180</v>
      </c>
      <c r="K2486" s="14">
        <f>IF($E2486="","",IFERROR(INDEX('01_Cad_Pecas'!$H$2:$H$5000,MATCH($E2486,'01_Cad_Pecas'!$D$2:$D$5000,0)),IFERROR(INDEX('01_Cad_Pecas'!$H$2:$H$5000,MATCH(VALUE($E2486),'01_Cad_Pecas'!$D$2:$D$5000,0)),"")))</f>
        <v>8</v>
      </c>
      <c r="L2486" s="14">
        <f>IF($E2486="","",IFERROR(INDEX('01_Cad_Pecas'!$I$2:$I$5000,MATCH($E2486,'01_Cad_Pecas'!$D$2:$D$5000,0)),IFERROR(INDEX('01_Cad_Pecas'!$I$2:$I$5000,MATCH(VALUE($E2486),'01_Cad_Pecas'!$D$2:$D$5000,0)),"")))</f>
        <v>0.2</v>
      </c>
      <c r="M2486" s="14">
        <f t="shared" si="299"/>
        <v>44</v>
      </c>
      <c r="N2486" s="14">
        <v>46217</v>
      </c>
      <c r="O2486" s="14">
        <v>180</v>
      </c>
      <c r="P2486" s="14"/>
      <c r="Q2486" s="14"/>
      <c r="R2486" s="14"/>
      <c r="S2486" s="14"/>
      <c r="T2486" s="14">
        <f t="shared" si="303"/>
        <v>1</v>
      </c>
      <c r="U2486" s="14" t="s">
        <v>36</v>
      </c>
      <c r="V2486" s="14"/>
      <c r="W2486" s="14"/>
      <c r="X2486" s="14"/>
      <c r="Y2486" s="14"/>
      <c r="Z2486" s="14"/>
      <c r="AA2486" s="11"/>
      <c r="AB2486" s="14" t="str">
        <f t="shared" si="300"/>
        <v>10238|58 FABRICAÇÃO EMBALAGEM</v>
      </c>
      <c r="AC2486" t="str">
        <f t="shared" si="301"/>
        <v>|10238|</v>
      </c>
      <c r="AD2486" t="str">
        <f t="shared" si="302"/>
        <v>58 FABRICAÇÃO EMBALAGEM</v>
      </c>
    </row>
    <row r="2487" spans="1:30" ht="60" customHeight="1" x14ac:dyDescent="0.35">
      <c r="A2487" s="35">
        <v>46221</v>
      </c>
      <c r="B2487" s="14" t="s">
        <v>3643</v>
      </c>
      <c r="C2487" s="14" t="s">
        <v>3644</v>
      </c>
      <c r="D2487" s="14" t="s">
        <v>3056</v>
      </c>
      <c r="E2487" s="14">
        <v>200161130</v>
      </c>
      <c r="F2487" s="14" t="s">
        <v>3134</v>
      </c>
      <c r="G2487" s="14" t="s">
        <v>3056</v>
      </c>
      <c r="H2487" s="14" t="s">
        <v>3056</v>
      </c>
      <c r="I2487" s="9" t="s">
        <v>3056</v>
      </c>
      <c r="J2487" s="9">
        <v>20</v>
      </c>
      <c r="K2487" s="14">
        <f>IF($E2487="","",IFERROR(INDEX('01_Cad_Pecas'!$H$2:$H$5000,MATCH($E2487,'01_Cad_Pecas'!$D$2:$D$5000,0)),IFERROR(INDEX('01_Cad_Pecas'!$H$2:$H$5000,MATCH(VALUE($E2487),'01_Cad_Pecas'!$D$2:$D$5000,0)),"")))</f>
        <v>8</v>
      </c>
      <c r="L2487" s="14">
        <f>IF($E2487="","",IFERROR(INDEX('01_Cad_Pecas'!$I$2:$I$5000,MATCH($E2487,'01_Cad_Pecas'!$D$2:$D$5000,0)),IFERROR(INDEX('01_Cad_Pecas'!$I$2:$I$5000,MATCH(VALUE($E2487),'01_Cad_Pecas'!$D$2:$D$5000,0)),"")))</f>
        <v>0.2</v>
      </c>
      <c r="M2487" s="14">
        <f t="shared" si="299"/>
        <v>12</v>
      </c>
      <c r="N2487" s="14">
        <v>46217</v>
      </c>
      <c r="O2487" s="14">
        <v>20</v>
      </c>
      <c r="P2487" s="14"/>
      <c r="Q2487" s="14"/>
      <c r="R2487" s="14"/>
      <c r="S2487" s="14"/>
      <c r="T2487" s="14">
        <f t="shared" si="303"/>
        <v>1</v>
      </c>
      <c r="U2487" s="14" t="s">
        <v>36</v>
      </c>
      <c r="V2487" s="14"/>
      <c r="W2487" s="14"/>
      <c r="X2487" s="14"/>
      <c r="Y2487" s="14"/>
      <c r="Z2487" s="14"/>
      <c r="AA2487" s="11"/>
      <c r="AB2487" s="14" t="str">
        <f t="shared" si="300"/>
        <v>10238|58 FABRICAÇÃO EMBALAGEM</v>
      </c>
      <c r="AC2487" t="str">
        <f t="shared" si="301"/>
        <v>|10238|</v>
      </c>
      <c r="AD2487" t="str">
        <f t="shared" si="302"/>
        <v>58 FABRICAÇÃO EMBALAGEM</v>
      </c>
    </row>
    <row r="2488" spans="1:30" ht="60" customHeight="1" x14ac:dyDescent="0.35">
      <c r="A2488" s="35">
        <v>46221</v>
      </c>
      <c r="B2488" s="14" t="s">
        <v>3643</v>
      </c>
      <c r="C2488" s="14" t="s">
        <v>3644</v>
      </c>
      <c r="D2488" s="14" t="s">
        <v>3056</v>
      </c>
      <c r="E2488" s="14">
        <v>200196130</v>
      </c>
      <c r="F2488" s="14" t="s">
        <v>262</v>
      </c>
      <c r="G2488" s="14" t="s">
        <v>3056</v>
      </c>
      <c r="H2488" s="14" t="s">
        <v>3056</v>
      </c>
      <c r="I2488" s="9" t="s">
        <v>3056</v>
      </c>
      <c r="J2488" s="9">
        <v>5</v>
      </c>
      <c r="K2488" s="14">
        <f>IF($E2488="","",IFERROR(INDEX('01_Cad_Pecas'!$H$2:$H$5000,MATCH($E2488,'01_Cad_Pecas'!$D$2:$D$5000,0)),IFERROR(INDEX('01_Cad_Pecas'!$H$2:$H$5000,MATCH(VALUE($E2488),'01_Cad_Pecas'!$D$2:$D$5000,0)),"")))</f>
        <v>8</v>
      </c>
      <c r="L2488" s="14">
        <f>IF($E2488="","",IFERROR(INDEX('01_Cad_Pecas'!$I$2:$I$5000,MATCH($E2488,'01_Cad_Pecas'!$D$2:$D$5000,0)),IFERROR(INDEX('01_Cad_Pecas'!$I$2:$I$5000,MATCH(VALUE($E2488),'01_Cad_Pecas'!$D$2:$D$5000,0)),"")))</f>
        <v>0.2</v>
      </c>
      <c r="M2488" s="14">
        <f t="shared" si="299"/>
        <v>9</v>
      </c>
      <c r="N2488" s="14">
        <v>46217</v>
      </c>
      <c r="O2488" s="14">
        <v>5</v>
      </c>
      <c r="P2488" s="14"/>
      <c r="Q2488" s="14"/>
      <c r="R2488" s="14"/>
      <c r="S2488" s="14"/>
      <c r="T2488" s="14">
        <f t="shared" si="303"/>
        <v>1</v>
      </c>
      <c r="U2488" s="14" t="s">
        <v>36</v>
      </c>
      <c r="V2488" s="14"/>
      <c r="W2488" s="14"/>
      <c r="X2488" s="14"/>
      <c r="Y2488" s="14"/>
      <c r="Z2488" s="14"/>
      <c r="AA2488" s="11"/>
      <c r="AB2488" s="14" t="str">
        <f t="shared" si="300"/>
        <v>10238|58 FABRICAÇÃO EMBALAGEM</v>
      </c>
      <c r="AC2488" t="str">
        <f t="shared" si="301"/>
        <v>|10238|</v>
      </c>
      <c r="AD2488" t="str">
        <f t="shared" si="302"/>
        <v>58 FABRICAÇÃO EMBALAGEM</v>
      </c>
    </row>
    <row r="2489" spans="1:30" ht="60" customHeight="1" x14ac:dyDescent="0.35">
      <c r="A2489" s="35">
        <v>46221</v>
      </c>
      <c r="B2489" s="14" t="s">
        <v>3643</v>
      </c>
      <c r="C2489" s="14" t="s">
        <v>3644</v>
      </c>
      <c r="D2489" s="14" t="s">
        <v>3056</v>
      </c>
      <c r="E2489" s="14">
        <v>200200130</v>
      </c>
      <c r="F2489" s="14" t="s">
        <v>3135</v>
      </c>
      <c r="G2489" s="14" t="s">
        <v>3056</v>
      </c>
      <c r="H2489" s="14" t="s">
        <v>3056</v>
      </c>
      <c r="I2489" s="9" t="s">
        <v>3056</v>
      </c>
      <c r="J2489" s="9">
        <v>1</v>
      </c>
      <c r="K2489" s="14">
        <f>IF($E2489="","",IFERROR(INDEX('01_Cad_Pecas'!$H$2:$H$5000,MATCH($E2489,'01_Cad_Pecas'!$D$2:$D$5000,0)),IFERROR(INDEX('01_Cad_Pecas'!$H$2:$H$5000,MATCH(VALUE($E2489),'01_Cad_Pecas'!$D$2:$D$5000,0)),"")))</f>
        <v>8</v>
      </c>
      <c r="L2489" s="14">
        <f>IF($E2489="","",IFERROR(INDEX('01_Cad_Pecas'!$I$2:$I$5000,MATCH($E2489,'01_Cad_Pecas'!$D$2:$D$5000,0)),IFERROR(INDEX('01_Cad_Pecas'!$I$2:$I$5000,MATCH(VALUE($E2489),'01_Cad_Pecas'!$D$2:$D$5000,0)),"")))</f>
        <v>0.2</v>
      </c>
      <c r="M2489" s="14">
        <f t="shared" si="299"/>
        <v>8.1999999999999993</v>
      </c>
      <c r="N2489" s="14">
        <v>46217</v>
      </c>
      <c r="O2489" s="14">
        <v>1</v>
      </c>
      <c r="P2489" s="14"/>
      <c r="Q2489" s="14"/>
      <c r="R2489" s="14"/>
      <c r="S2489" s="14"/>
      <c r="T2489" s="14">
        <f t="shared" si="303"/>
        <v>1</v>
      </c>
      <c r="U2489" s="14" t="s">
        <v>36</v>
      </c>
      <c r="V2489" s="14"/>
      <c r="W2489" s="14"/>
      <c r="X2489" s="14"/>
      <c r="Y2489" s="14"/>
      <c r="Z2489" s="14"/>
      <c r="AA2489" s="11"/>
      <c r="AB2489" s="14" t="str">
        <f t="shared" si="300"/>
        <v>10238|58 FABRICAÇÃO EMBALAGEM</v>
      </c>
      <c r="AC2489" t="str">
        <f t="shared" si="301"/>
        <v>|10238|</v>
      </c>
      <c r="AD2489" t="str">
        <f t="shared" si="302"/>
        <v>58 FABRICAÇÃO EMBALAGEM</v>
      </c>
    </row>
    <row r="2490" spans="1:30" ht="60" customHeight="1" x14ac:dyDescent="0.35">
      <c r="A2490" s="35">
        <v>46221</v>
      </c>
      <c r="B2490" s="14" t="s">
        <v>3643</v>
      </c>
      <c r="C2490" s="14" t="s">
        <v>3644</v>
      </c>
      <c r="D2490" s="14" t="s">
        <v>3056</v>
      </c>
      <c r="E2490" s="14">
        <v>200520130</v>
      </c>
      <c r="F2490" s="14" t="s">
        <v>3146</v>
      </c>
      <c r="G2490" s="14" t="s">
        <v>3056</v>
      </c>
      <c r="H2490" s="14" t="s">
        <v>3056</v>
      </c>
      <c r="I2490" s="9" t="s">
        <v>3056</v>
      </c>
      <c r="J2490" s="9">
        <v>1</v>
      </c>
      <c r="K2490" s="14">
        <f>IF($E2490="","",IFERROR(INDEX('01_Cad_Pecas'!$H$2:$H$5000,MATCH($E2490,'01_Cad_Pecas'!$D$2:$D$5000,0)),IFERROR(INDEX('01_Cad_Pecas'!$H$2:$H$5000,MATCH(VALUE($E2490),'01_Cad_Pecas'!$D$2:$D$5000,0)),"")))</f>
        <v>8</v>
      </c>
      <c r="L2490" s="14">
        <f>IF($E2490="","",IFERROR(INDEX('01_Cad_Pecas'!$I$2:$I$5000,MATCH($E2490,'01_Cad_Pecas'!$D$2:$D$5000,0)),IFERROR(INDEX('01_Cad_Pecas'!$I$2:$I$5000,MATCH(VALUE($E2490),'01_Cad_Pecas'!$D$2:$D$5000,0)),"")))</f>
        <v>0.2</v>
      </c>
      <c r="M2490" s="14">
        <f t="shared" si="299"/>
        <v>8.1999999999999993</v>
      </c>
      <c r="N2490" s="14">
        <v>46217</v>
      </c>
      <c r="O2490" s="14">
        <v>1</v>
      </c>
      <c r="P2490" s="14"/>
      <c r="Q2490" s="14"/>
      <c r="R2490" s="14"/>
      <c r="S2490" s="14"/>
      <c r="T2490" s="14">
        <f t="shared" si="303"/>
        <v>1</v>
      </c>
      <c r="U2490" s="14" t="s">
        <v>36</v>
      </c>
      <c r="V2490" s="14"/>
      <c r="W2490" s="14"/>
      <c r="X2490" s="14"/>
      <c r="Y2490" s="14"/>
      <c r="Z2490" s="14"/>
      <c r="AA2490" s="11"/>
      <c r="AB2490" s="14" t="str">
        <f t="shared" si="300"/>
        <v>10238|58 FABRICAÇÃO EMBALAGEM</v>
      </c>
      <c r="AC2490" t="str">
        <f t="shared" si="301"/>
        <v>|10238|</v>
      </c>
      <c r="AD2490" t="str">
        <f t="shared" si="302"/>
        <v>58 FABRICAÇÃO EMBALAGEM</v>
      </c>
    </row>
    <row r="2491" spans="1:30" ht="60" customHeight="1" x14ac:dyDescent="0.35">
      <c r="A2491" s="35">
        <v>46221</v>
      </c>
      <c r="B2491" s="14" t="s">
        <v>3643</v>
      </c>
      <c r="C2491" s="14" t="s">
        <v>3644</v>
      </c>
      <c r="D2491" s="14" t="s">
        <v>3056</v>
      </c>
      <c r="E2491" s="14">
        <v>30003031</v>
      </c>
      <c r="F2491" s="14" t="s">
        <v>3136</v>
      </c>
      <c r="G2491" s="14" t="s">
        <v>3056</v>
      </c>
      <c r="H2491" s="14" t="s">
        <v>3056</v>
      </c>
      <c r="I2491" s="9" t="s">
        <v>3056</v>
      </c>
      <c r="J2491" s="9">
        <v>125</v>
      </c>
      <c r="K2491" s="14">
        <f>IF($E2491="","",IFERROR(INDEX('01_Cad_Pecas'!$H$2:$H$5000,MATCH($E2491,'01_Cad_Pecas'!$D$2:$D$5000,0)),IFERROR(INDEX('01_Cad_Pecas'!$H$2:$H$5000,MATCH(VALUE($E2491),'01_Cad_Pecas'!$D$2:$D$5000,0)),"")))</f>
        <v>8</v>
      </c>
      <c r="L2491" s="14">
        <f>IF($E2491="","",IFERROR(INDEX('01_Cad_Pecas'!$I$2:$I$5000,MATCH($E2491,'01_Cad_Pecas'!$D$2:$D$5000,0)),IFERROR(INDEX('01_Cad_Pecas'!$I$2:$I$5000,MATCH(VALUE($E2491),'01_Cad_Pecas'!$D$2:$D$5000,0)),"")))</f>
        <v>0.2</v>
      </c>
      <c r="M2491" s="14">
        <f t="shared" si="299"/>
        <v>33</v>
      </c>
      <c r="N2491" s="14">
        <v>46217</v>
      </c>
      <c r="O2491" s="14">
        <v>125</v>
      </c>
      <c r="P2491" s="14"/>
      <c r="Q2491" s="14"/>
      <c r="R2491" s="14"/>
      <c r="S2491" s="14"/>
      <c r="T2491" s="14">
        <f t="shared" si="303"/>
        <v>1</v>
      </c>
      <c r="U2491" s="14" t="s">
        <v>36</v>
      </c>
      <c r="V2491" s="14"/>
      <c r="W2491" s="14"/>
      <c r="X2491" s="14"/>
      <c r="Y2491" s="14"/>
      <c r="Z2491" s="14"/>
      <c r="AA2491" s="11"/>
      <c r="AB2491" s="14" t="str">
        <f t="shared" si="300"/>
        <v>10238|58 FABRICAÇÃO EMBALAGEM</v>
      </c>
      <c r="AC2491" t="str">
        <f t="shared" si="301"/>
        <v>|10238|</v>
      </c>
      <c r="AD2491" t="str">
        <f t="shared" si="302"/>
        <v>58 FABRICAÇÃO EMBALAGEM</v>
      </c>
    </row>
    <row r="2492" spans="1:30" ht="60" customHeight="1" x14ac:dyDescent="0.35">
      <c r="A2492" s="35">
        <v>46221</v>
      </c>
      <c r="B2492" s="14" t="s">
        <v>3643</v>
      </c>
      <c r="C2492" s="14" t="s">
        <v>3644</v>
      </c>
      <c r="D2492" s="14" t="s">
        <v>3056</v>
      </c>
      <c r="E2492" s="14">
        <v>30003032</v>
      </c>
      <c r="F2492" s="14" t="s">
        <v>3137</v>
      </c>
      <c r="G2492" s="14" t="s">
        <v>3056</v>
      </c>
      <c r="H2492" s="14" t="s">
        <v>3056</v>
      </c>
      <c r="I2492" s="9" t="s">
        <v>3056</v>
      </c>
      <c r="J2492" s="9">
        <v>250</v>
      </c>
      <c r="K2492" s="14">
        <f>IF($E2492="","",IFERROR(INDEX('01_Cad_Pecas'!$H$2:$H$5000,MATCH($E2492,'01_Cad_Pecas'!$D$2:$D$5000,0)),IFERROR(INDEX('01_Cad_Pecas'!$H$2:$H$5000,MATCH(VALUE($E2492),'01_Cad_Pecas'!$D$2:$D$5000,0)),"")))</f>
        <v>8</v>
      </c>
      <c r="L2492" s="14">
        <f>IF($E2492="","",IFERROR(INDEX('01_Cad_Pecas'!$I$2:$I$5000,MATCH($E2492,'01_Cad_Pecas'!$D$2:$D$5000,0)),IFERROR(INDEX('01_Cad_Pecas'!$I$2:$I$5000,MATCH(VALUE($E2492),'01_Cad_Pecas'!$D$2:$D$5000,0)),"")))</f>
        <v>0.2</v>
      </c>
      <c r="M2492" s="14">
        <f t="shared" si="299"/>
        <v>58</v>
      </c>
      <c r="N2492" s="14">
        <v>46217</v>
      </c>
      <c r="O2492" s="14">
        <v>250</v>
      </c>
      <c r="P2492" s="14"/>
      <c r="Q2492" s="14"/>
      <c r="R2492" s="14"/>
      <c r="S2492" s="14"/>
      <c r="T2492" s="14">
        <f t="shared" si="303"/>
        <v>1</v>
      </c>
      <c r="U2492" s="14" t="s">
        <v>36</v>
      </c>
      <c r="V2492" s="14"/>
      <c r="W2492" s="14"/>
      <c r="X2492" s="14"/>
      <c r="Y2492" s="14"/>
      <c r="Z2492" s="14"/>
      <c r="AA2492" s="11"/>
      <c r="AB2492" s="14" t="str">
        <f t="shared" si="300"/>
        <v>10238|58 FABRICAÇÃO EMBALAGEM</v>
      </c>
      <c r="AC2492" t="str">
        <f t="shared" si="301"/>
        <v>|10238|</v>
      </c>
      <c r="AD2492" t="str">
        <f t="shared" si="302"/>
        <v>58 FABRICAÇÃO EMBALAGEM</v>
      </c>
    </row>
    <row r="2493" spans="1:30" ht="60" customHeight="1" x14ac:dyDescent="0.35">
      <c r="A2493" s="35">
        <v>46221</v>
      </c>
      <c r="B2493" s="14" t="s">
        <v>3643</v>
      </c>
      <c r="C2493" s="14" t="s">
        <v>3644</v>
      </c>
      <c r="D2493" s="14" t="s">
        <v>3056</v>
      </c>
      <c r="E2493" s="14">
        <v>30003033</v>
      </c>
      <c r="F2493" s="14" t="s">
        <v>3138</v>
      </c>
      <c r="G2493" s="14" t="s">
        <v>3056</v>
      </c>
      <c r="H2493" s="14" t="s">
        <v>3056</v>
      </c>
      <c r="I2493" s="9" t="s">
        <v>3056</v>
      </c>
      <c r="J2493" s="9">
        <v>250</v>
      </c>
      <c r="K2493" s="14">
        <f>IF($E2493="","",IFERROR(INDEX('01_Cad_Pecas'!$H$2:$H$5000,MATCH($E2493,'01_Cad_Pecas'!$D$2:$D$5000,0)),IFERROR(INDEX('01_Cad_Pecas'!$H$2:$H$5000,MATCH(VALUE($E2493),'01_Cad_Pecas'!$D$2:$D$5000,0)),"")))</f>
        <v>8</v>
      </c>
      <c r="L2493" s="14">
        <f>IF($E2493="","",IFERROR(INDEX('01_Cad_Pecas'!$I$2:$I$5000,MATCH($E2493,'01_Cad_Pecas'!$D$2:$D$5000,0)),IFERROR(INDEX('01_Cad_Pecas'!$I$2:$I$5000,MATCH(VALUE($E2493),'01_Cad_Pecas'!$D$2:$D$5000,0)),"")))</f>
        <v>0.2</v>
      </c>
      <c r="M2493" s="14">
        <f t="shared" si="299"/>
        <v>58</v>
      </c>
      <c r="N2493" s="14">
        <v>46217</v>
      </c>
      <c r="O2493" s="14">
        <v>250</v>
      </c>
      <c r="P2493" s="14"/>
      <c r="Q2493" s="14"/>
      <c r="R2493" s="14"/>
      <c r="S2493" s="14"/>
      <c r="T2493" s="14">
        <f t="shared" si="303"/>
        <v>1</v>
      </c>
      <c r="U2493" s="14" t="s">
        <v>36</v>
      </c>
      <c r="V2493" s="14"/>
      <c r="W2493" s="14"/>
      <c r="X2493" s="14"/>
      <c r="Y2493" s="14"/>
      <c r="Z2493" s="14"/>
      <c r="AA2493" s="11"/>
      <c r="AB2493" s="14" t="str">
        <f t="shared" si="300"/>
        <v>10238|58 FABRICAÇÃO EMBALAGEM</v>
      </c>
      <c r="AC2493" t="str">
        <f t="shared" si="301"/>
        <v>|10238|</v>
      </c>
      <c r="AD2493" t="str">
        <f t="shared" si="302"/>
        <v>58 FABRICAÇÃO EMBALAGEM</v>
      </c>
    </row>
    <row r="2494" spans="1:30" ht="60" customHeight="1" x14ac:dyDescent="0.35">
      <c r="A2494" s="35">
        <v>46221</v>
      </c>
      <c r="B2494" s="14" t="s">
        <v>3643</v>
      </c>
      <c r="C2494" s="14" t="s">
        <v>3644</v>
      </c>
      <c r="D2494" s="14" t="s">
        <v>3056</v>
      </c>
      <c r="E2494" s="14">
        <v>300048930</v>
      </c>
      <c r="F2494" s="14" t="s">
        <v>265</v>
      </c>
      <c r="G2494" s="14" t="s">
        <v>3056</v>
      </c>
      <c r="H2494" s="14" t="s">
        <v>3056</v>
      </c>
      <c r="I2494" s="9" t="s">
        <v>3056</v>
      </c>
      <c r="J2494" s="9">
        <v>240</v>
      </c>
      <c r="K2494" s="14">
        <f>IF($E2494="","",IFERROR(INDEX('01_Cad_Pecas'!$H$2:$H$5000,MATCH($E2494,'01_Cad_Pecas'!$D$2:$D$5000,0)),IFERROR(INDEX('01_Cad_Pecas'!$H$2:$H$5000,MATCH(VALUE($E2494),'01_Cad_Pecas'!$D$2:$D$5000,0)),"")))</f>
        <v>8</v>
      </c>
      <c r="L2494" s="14">
        <f>IF($E2494="","",IFERROR(INDEX('01_Cad_Pecas'!$I$2:$I$5000,MATCH($E2494,'01_Cad_Pecas'!$D$2:$D$5000,0)),IFERROR(INDEX('01_Cad_Pecas'!$I$2:$I$5000,MATCH(VALUE($E2494),'01_Cad_Pecas'!$D$2:$D$5000,0)),"")))</f>
        <v>0.2</v>
      </c>
      <c r="M2494" s="14">
        <f t="shared" si="299"/>
        <v>56</v>
      </c>
      <c r="N2494" s="14">
        <v>46217</v>
      </c>
      <c r="O2494" s="14">
        <v>240</v>
      </c>
      <c r="P2494" s="14"/>
      <c r="Q2494" s="14"/>
      <c r="R2494" s="14"/>
      <c r="S2494" s="14"/>
      <c r="T2494" s="14">
        <f t="shared" si="303"/>
        <v>1</v>
      </c>
      <c r="U2494" s="14" t="s">
        <v>36</v>
      </c>
      <c r="V2494" s="14"/>
      <c r="W2494" s="14"/>
      <c r="X2494" s="14"/>
      <c r="Y2494" s="14"/>
      <c r="Z2494" s="14"/>
      <c r="AA2494" s="11"/>
      <c r="AB2494" s="14" t="str">
        <f t="shared" si="300"/>
        <v>10238|58 FABRICAÇÃO EMBALAGEM</v>
      </c>
      <c r="AC2494" t="str">
        <f t="shared" si="301"/>
        <v>|10238|</v>
      </c>
      <c r="AD2494" t="str">
        <f t="shared" si="302"/>
        <v>58 FABRICAÇÃO EMBALAGEM</v>
      </c>
    </row>
    <row r="2495" spans="1:30" ht="60" customHeight="1" x14ac:dyDescent="0.35">
      <c r="A2495" s="35">
        <v>46221</v>
      </c>
      <c r="B2495" s="14" t="s">
        <v>3643</v>
      </c>
      <c r="C2495" s="14" t="s">
        <v>3644</v>
      </c>
      <c r="D2495" s="14" t="s">
        <v>3056</v>
      </c>
      <c r="E2495" s="14">
        <v>300048931</v>
      </c>
      <c r="F2495" s="14" t="s">
        <v>3141</v>
      </c>
      <c r="G2495" s="14" t="s">
        <v>3056</v>
      </c>
      <c r="H2495" s="14" t="s">
        <v>3056</v>
      </c>
      <c r="I2495" s="9" t="s">
        <v>3056</v>
      </c>
      <c r="J2495" s="9">
        <v>240</v>
      </c>
      <c r="K2495" s="14">
        <f>IF($E2495="","",IFERROR(INDEX('01_Cad_Pecas'!$H$2:$H$5000,MATCH($E2495,'01_Cad_Pecas'!$D$2:$D$5000,0)),IFERROR(INDEX('01_Cad_Pecas'!$H$2:$H$5000,MATCH(VALUE($E2495),'01_Cad_Pecas'!$D$2:$D$5000,0)),"")))</f>
        <v>8</v>
      </c>
      <c r="L2495" s="14">
        <f>IF($E2495="","",IFERROR(INDEX('01_Cad_Pecas'!$I$2:$I$5000,MATCH($E2495,'01_Cad_Pecas'!$D$2:$D$5000,0)),IFERROR(INDEX('01_Cad_Pecas'!$I$2:$I$5000,MATCH(VALUE($E2495),'01_Cad_Pecas'!$D$2:$D$5000,0)),"")))</f>
        <v>0.2</v>
      </c>
      <c r="M2495" s="14">
        <f t="shared" si="299"/>
        <v>56</v>
      </c>
      <c r="N2495" s="14">
        <v>46217</v>
      </c>
      <c r="O2495" s="14">
        <v>240</v>
      </c>
      <c r="P2495" s="14"/>
      <c r="Q2495" s="14"/>
      <c r="R2495" s="14"/>
      <c r="S2495" s="14"/>
      <c r="T2495" s="14">
        <f t="shared" si="303"/>
        <v>1</v>
      </c>
      <c r="U2495" s="14" t="s">
        <v>36</v>
      </c>
      <c r="V2495" s="14"/>
      <c r="W2495" s="14"/>
      <c r="X2495" s="14"/>
      <c r="Y2495" s="14"/>
      <c r="Z2495" s="14"/>
      <c r="AA2495" s="11"/>
      <c r="AB2495" s="14" t="str">
        <f t="shared" si="300"/>
        <v>10238|58 FABRICAÇÃO EMBALAGEM</v>
      </c>
      <c r="AC2495" t="str">
        <f t="shared" si="301"/>
        <v>|10238|</v>
      </c>
      <c r="AD2495" t="str">
        <f t="shared" si="302"/>
        <v>58 FABRICAÇÃO EMBALAGEM</v>
      </c>
    </row>
    <row r="2496" spans="1:30" ht="60" customHeight="1" x14ac:dyDescent="0.35">
      <c r="A2496" s="35">
        <v>46221</v>
      </c>
      <c r="B2496" s="14" t="s">
        <v>3643</v>
      </c>
      <c r="C2496" s="14" t="s">
        <v>3644</v>
      </c>
      <c r="D2496" s="14" t="s">
        <v>3056</v>
      </c>
      <c r="E2496" s="14">
        <v>300800230</v>
      </c>
      <c r="F2496" s="14" t="s">
        <v>3151</v>
      </c>
      <c r="G2496" s="14" t="s">
        <v>3056</v>
      </c>
      <c r="H2496" s="14" t="s">
        <v>3056</v>
      </c>
      <c r="I2496" s="9" t="s">
        <v>3056</v>
      </c>
      <c r="J2496" s="9">
        <v>5</v>
      </c>
      <c r="K2496" s="14">
        <f>IF($E2496="","",IFERROR(INDEX('01_Cad_Pecas'!$H$2:$H$5000,MATCH($E2496,'01_Cad_Pecas'!$D$2:$D$5000,0)),IFERROR(INDEX('01_Cad_Pecas'!$H$2:$H$5000,MATCH(VALUE($E2496),'01_Cad_Pecas'!$D$2:$D$5000,0)),"")))</f>
        <v>8</v>
      </c>
      <c r="L2496" s="14">
        <f>IF($E2496="","",IFERROR(INDEX('01_Cad_Pecas'!$I$2:$I$5000,MATCH($E2496,'01_Cad_Pecas'!$D$2:$D$5000,0)),IFERROR(INDEX('01_Cad_Pecas'!$I$2:$I$5000,MATCH(VALUE($E2496),'01_Cad_Pecas'!$D$2:$D$5000,0)),"")))</f>
        <v>0.2</v>
      </c>
      <c r="M2496" s="14">
        <f t="shared" si="299"/>
        <v>9</v>
      </c>
      <c r="N2496" s="14">
        <v>46217</v>
      </c>
      <c r="O2496" s="14">
        <v>5</v>
      </c>
      <c r="P2496" s="14"/>
      <c r="Q2496" s="14"/>
      <c r="R2496" s="14"/>
      <c r="S2496" s="14"/>
      <c r="T2496" s="14">
        <f t="shared" si="303"/>
        <v>1</v>
      </c>
      <c r="U2496" s="14" t="s">
        <v>36</v>
      </c>
      <c r="V2496" s="14"/>
      <c r="W2496" s="14"/>
      <c r="X2496" s="14"/>
      <c r="Y2496" s="14"/>
      <c r="Z2496" s="14"/>
      <c r="AA2496" s="11"/>
      <c r="AB2496" s="14" t="str">
        <f t="shared" si="300"/>
        <v>10238|58 FABRICAÇÃO EMBALAGEM</v>
      </c>
      <c r="AC2496" t="str">
        <f t="shared" si="301"/>
        <v>|10238|</v>
      </c>
      <c r="AD2496" t="str">
        <f t="shared" si="302"/>
        <v>58 FABRICAÇÃO EMBALAGEM</v>
      </c>
    </row>
    <row r="2497" spans="1:30" ht="24" customHeight="1" x14ac:dyDescent="0.35">
      <c r="A2497" s="35">
        <v>46210</v>
      </c>
      <c r="B2497" s="14" t="s">
        <v>3643</v>
      </c>
      <c r="C2497" s="14" t="s">
        <v>3644</v>
      </c>
      <c r="D2497" s="14" t="s">
        <v>3614</v>
      </c>
      <c r="E2497" s="14">
        <v>30080009</v>
      </c>
      <c r="F2497" s="14" t="s">
        <v>3160</v>
      </c>
      <c r="G2497" s="14" t="s">
        <v>3614</v>
      </c>
      <c r="H2497" s="14" t="s">
        <v>3614</v>
      </c>
      <c r="I2497" s="9" t="s">
        <v>3614</v>
      </c>
      <c r="J2497" s="9">
        <v>10</v>
      </c>
      <c r="K2497" s="14">
        <f>IF($E2497="","",IFERROR(INDEX('01_Cad_Pecas'!$H$2:$H$5000,MATCH($E2497,'01_Cad_Pecas'!$D$2:$D$5000,0)),IFERROR(INDEX('01_Cad_Pecas'!$H$2:$H$5000,MATCH(VALUE($E2497),'01_Cad_Pecas'!$D$2:$D$5000,0)),"")))</f>
        <v>7</v>
      </c>
      <c r="L2497" s="14">
        <f>IF($E2497="","",IFERROR(INDEX('01_Cad_Pecas'!$I$2:$I$5000,MATCH($E2497,'01_Cad_Pecas'!$D$2:$D$5000,0)),IFERROR(INDEX('01_Cad_Pecas'!$I$2:$I$5000,MATCH(VALUE($E2497),'01_Cad_Pecas'!$D$2:$D$5000,0)),"")))</f>
        <v>0.81</v>
      </c>
      <c r="M2497" s="14">
        <f t="shared" si="299"/>
        <v>15.100000000000001</v>
      </c>
      <c r="N2497" s="14">
        <v>46211</v>
      </c>
      <c r="O2497" s="14">
        <v>10</v>
      </c>
      <c r="P2497" s="14"/>
      <c r="Q2497" s="14"/>
      <c r="R2497" s="14"/>
      <c r="S2497" s="14"/>
      <c r="T2497" s="14">
        <f t="shared" si="303"/>
        <v>1</v>
      </c>
      <c r="U2497" s="14" t="s">
        <v>36</v>
      </c>
      <c r="V2497" s="14"/>
      <c r="W2497" s="14"/>
      <c r="X2497" s="14"/>
      <c r="Y2497" s="14"/>
      <c r="Z2497" s="14"/>
      <c r="AA2497" s="11"/>
      <c r="AB2497" s="14" t="str">
        <f t="shared" si="300"/>
        <v>10238|47 CNC</v>
      </c>
      <c r="AC2497" t="str">
        <f t="shared" si="301"/>
        <v>|10238|</v>
      </c>
      <c r="AD2497" t="str">
        <f t="shared" si="302"/>
        <v>47 CNC</v>
      </c>
    </row>
    <row r="2498" spans="1:30" ht="24" customHeight="1" x14ac:dyDescent="0.35">
      <c r="A2498" s="35">
        <v>46210</v>
      </c>
      <c r="B2498" s="14" t="s">
        <v>3643</v>
      </c>
      <c r="C2498" s="14" t="s">
        <v>3644</v>
      </c>
      <c r="D2498" s="14" t="s">
        <v>3614</v>
      </c>
      <c r="E2498" s="14">
        <v>30081507</v>
      </c>
      <c r="F2498" s="14" t="s">
        <v>3161</v>
      </c>
      <c r="G2498" s="14" t="s">
        <v>3614</v>
      </c>
      <c r="H2498" s="14" t="s">
        <v>3614</v>
      </c>
      <c r="I2498" s="9" t="s">
        <v>3614</v>
      </c>
      <c r="J2498" s="9">
        <v>5</v>
      </c>
      <c r="K2498" s="14">
        <f>IF($E2498="","",IFERROR(INDEX('01_Cad_Pecas'!$H$2:$H$5000,MATCH($E2498,'01_Cad_Pecas'!$D$2:$D$5000,0)),IFERROR(INDEX('01_Cad_Pecas'!$H$2:$H$5000,MATCH(VALUE($E2498),'01_Cad_Pecas'!$D$2:$D$5000,0)),"")))</f>
        <v>7</v>
      </c>
      <c r="L2498" s="14">
        <f>IF($E2498="","",IFERROR(INDEX('01_Cad_Pecas'!$I$2:$I$5000,MATCH($E2498,'01_Cad_Pecas'!$D$2:$D$5000,0)),IFERROR(INDEX('01_Cad_Pecas'!$I$2:$I$5000,MATCH(VALUE($E2498),'01_Cad_Pecas'!$D$2:$D$5000,0)),"")))</f>
        <v>0.81</v>
      </c>
      <c r="M2498" s="14">
        <f t="shared" si="299"/>
        <v>11.05</v>
      </c>
      <c r="N2498" s="14">
        <v>46211</v>
      </c>
      <c r="O2498" s="14">
        <v>5</v>
      </c>
      <c r="P2498" s="14"/>
      <c r="Q2498" s="14"/>
      <c r="R2498" s="14"/>
      <c r="S2498" s="14"/>
      <c r="T2498" s="14">
        <f t="shared" si="303"/>
        <v>1</v>
      </c>
      <c r="U2498" s="14" t="s">
        <v>36</v>
      </c>
      <c r="V2498" s="14"/>
      <c r="W2498" s="14"/>
      <c r="X2498" s="14"/>
      <c r="Y2498" s="14"/>
      <c r="Z2498" s="14"/>
      <c r="AA2498" s="11"/>
      <c r="AB2498" s="14" t="str">
        <f t="shared" si="300"/>
        <v>10238|47 CNC</v>
      </c>
      <c r="AC2498" t="str">
        <f t="shared" si="301"/>
        <v>|10238|</v>
      </c>
      <c r="AD2498" t="str">
        <f t="shared" si="302"/>
        <v>47 CNC</v>
      </c>
    </row>
    <row r="2499" spans="1:30" ht="24" customHeight="1" x14ac:dyDescent="0.35">
      <c r="A2499" s="35">
        <v>46210</v>
      </c>
      <c r="B2499" s="14" t="s">
        <v>3643</v>
      </c>
      <c r="C2499" s="14" t="s">
        <v>3644</v>
      </c>
      <c r="D2499" s="14" t="s">
        <v>3614</v>
      </c>
      <c r="E2499" s="14">
        <v>30081508</v>
      </c>
      <c r="F2499" s="14" t="s">
        <v>3162</v>
      </c>
      <c r="G2499" s="14" t="s">
        <v>3614</v>
      </c>
      <c r="H2499" s="14" t="s">
        <v>3614</v>
      </c>
      <c r="I2499" s="9" t="s">
        <v>3614</v>
      </c>
      <c r="J2499" s="9">
        <v>5</v>
      </c>
      <c r="K2499" s="14">
        <f>IF($E2499="","",IFERROR(INDEX('01_Cad_Pecas'!$H$2:$H$5000,MATCH($E2499,'01_Cad_Pecas'!$D$2:$D$5000,0)),IFERROR(INDEX('01_Cad_Pecas'!$H$2:$H$5000,MATCH(VALUE($E2499),'01_Cad_Pecas'!$D$2:$D$5000,0)),"")))</f>
        <v>7</v>
      </c>
      <c r="L2499" s="14">
        <f>IF($E2499="","",IFERROR(INDEX('01_Cad_Pecas'!$I$2:$I$5000,MATCH($E2499,'01_Cad_Pecas'!$D$2:$D$5000,0)),IFERROR(INDEX('01_Cad_Pecas'!$I$2:$I$5000,MATCH(VALUE($E2499),'01_Cad_Pecas'!$D$2:$D$5000,0)),"")))</f>
        <v>0.81</v>
      </c>
      <c r="M2499" s="14">
        <f t="shared" si="299"/>
        <v>11.05</v>
      </c>
      <c r="N2499" s="14">
        <v>46211</v>
      </c>
      <c r="O2499" s="14">
        <v>5</v>
      </c>
      <c r="P2499" s="14"/>
      <c r="Q2499" s="14"/>
      <c r="R2499" s="14"/>
      <c r="S2499" s="14"/>
      <c r="T2499" s="14">
        <f t="shared" si="303"/>
        <v>1</v>
      </c>
      <c r="U2499" s="14" t="s">
        <v>36</v>
      </c>
      <c r="V2499" s="14"/>
      <c r="W2499" s="14"/>
      <c r="X2499" s="14"/>
      <c r="Y2499" s="14"/>
      <c r="Z2499" s="14"/>
      <c r="AA2499" s="11"/>
      <c r="AB2499" s="14" t="str">
        <f t="shared" si="300"/>
        <v>10238|47 CNC</v>
      </c>
      <c r="AC2499" t="str">
        <f t="shared" si="301"/>
        <v>|10238|</v>
      </c>
      <c r="AD2499" t="str">
        <f t="shared" si="302"/>
        <v>47 CNC</v>
      </c>
    </row>
    <row r="2500" spans="1:30" ht="24" customHeight="1" x14ac:dyDescent="0.35">
      <c r="A2500" s="35">
        <v>46210</v>
      </c>
      <c r="B2500" s="14" t="s">
        <v>3643</v>
      </c>
      <c r="C2500" s="14" t="s">
        <v>3644</v>
      </c>
      <c r="D2500" s="14" t="s">
        <v>3614</v>
      </c>
      <c r="E2500" s="14">
        <v>30080008</v>
      </c>
      <c r="F2500" s="14" t="s">
        <v>3163</v>
      </c>
      <c r="G2500" s="14" t="s">
        <v>3614</v>
      </c>
      <c r="H2500" s="14" t="s">
        <v>3614</v>
      </c>
      <c r="I2500" s="9" t="s">
        <v>3614</v>
      </c>
      <c r="J2500" s="9">
        <v>10</v>
      </c>
      <c r="K2500" s="14">
        <f>IF($E2500="","",IFERROR(INDEX('01_Cad_Pecas'!$H$2:$H$5000,MATCH($E2500,'01_Cad_Pecas'!$D$2:$D$5000,0)),IFERROR(INDEX('01_Cad_Pecas'!$H$2:$H$5000,MATCH(VALUE($E2500),'01_Cad_Pecas'!$D$2:$D$5000,0)),"")))</f>
        <v>7</v>
      </c>
      <c r="L2500" s="14">
        <f>IF($E2500="","",IFERROR(INDEX('01_Cad_Pecas'!$I$2:$I$5000,MATCH($E2500,'01_Cad_Pecas'!$D$2:$D$5000,0)),IFERROR(INDEX('01_Cad_Pecas'!$I$2:$I$5000,MATCH(VALUE($E2500),'01_Cad_Pecas'!$D$2:$D$5000,0)),"")))</f>
        <v>0.81</v>
      </c>
      <c r="M2500" s="14">
        <f t="shared" si="299"/>
        <v>15.100000000000001</v>
      </c>
      <c r="N2500" s="14">
        <v>46211</v>
      </c>
      <c r="O2500" s="14">
        <v>10</v>
      </c>
      <c r="P2500" s="14"/>
      <c r="Q2500" s="14"/>
      <c r="R2500" s="14"/>
      <c r="S2500" s="14"/>
      <c r="T2500" s="14">
        <f t="shared" si="303"/>
        <v>1</v>
      </c>
      <c r="U2500" s="14" t="s">
        <v>36</v>
      </c>
      <c r="V2500" s="14"/>
      <c r="W2500" s="14"/>
      <c r="X2500" s="14"/>
      <c r="Y2500" s="14"/>
      <c r="Z2500" s="14"/>
      <c r="AA2500" s="11"/>
      <c r="AB2500" s="14" t="str">
        <f t="shared" si="300"/>
        <v>10238|47 CNC</v>
      </c>
      <c r="AC2500" t="str">
        <f t="shared" si="301"/>
        <v>|10238|</v>
      </c>
      <c r="AD2500" t="str">
        <f t="shared" si="302"/>
        <v>47 CNC</v>
      </c>
    </row>
    <row r="2501" spans="1:30" ht="24" customHeight="1" x14ac:dyDescent="0.35">
      <c r="A2501" s="35">
        <v>46210</v>
      </c>
      <c r="B2501" s="14" t="s">
        <v>3643</v>
      </c>
      <c r="C2501" s="14" t="s">
        <v>3644</v>
      </c>
      <c r="D2501" s="14" t="s">
        <v>3614</v>
      </c>
      <c r="E2501" s="14">
        <v>20052101</v>
      </c>
      <c r="F2501" s="14" t="s">
        <v>2157</v>
      </c>
      <c r="G2501" s="14" t="s">
        <v>3614</v>
      </c>
      <c r="H2501" s="14" t="s">
        <v>3614</v>
      </c>
      <c r="I2501" s="9" t="s">
        <v>3614</v>
      </c>
      <c r="J2501" s="9">
        <v>1</v>
      </c>
      <c r="K2501" s="14">
        <f>IF($E2501="","",IFERROR(INDEX('01_Cad_Pecas'!$H$2:$H$5000,MATCH($E2501,'01_Cad_Pecas'!$D$2:$D$5000,0)),IFERROR(INDEX('01_Cad_Pecas'!$H$2:$H$5000,MATCH(VALUE($E2501),'01_Cad_Pecas'!$D$2:$D$5000,0)),"")))</f>
        <v>7</v>
      </c>
      <c r="L2501" s="14">
        <f>IF($E2501="","",IFERROR(INDEX('01_Cad_Pecas'!$I$2:$I$5000,MATCH($E2501,'01_Cad_Pecas'!$D$2:$D$5000,0)),IFERROR(INDEX('01_Cad_Pecas'!$I$2:$I$5000,MATCH(VALUE($E2501),'01_Cad_Pecas'!$D$2:$D$5000,0)),"")))</f>
        <v>0.81</v>
      </c>
      <c r="M2501" s="14">
        <f t="shared" ref="M2501:M2564" si="304">IF(OR($J2501="",$L2501=""),"",IF($K2501="",0,$K2501)+$J2501*$L2501)</f>
        <v>7.8100000000000005</v>
      </c>
      <c r="N2501" s="14">
        <v>46211</v>
      </c>
      <c r="O2501" s="14">
        <v>1</v>
      </c>
      <c r="P2501" s="14"/>
      <c r="Q2501" s="14"/>
      <c r="R2501" s="14"/>
      <c r="S2501" s="14"/>
      <c r="T2501" s="14">
        <f t="shared" si="303"/>
        <v>1</v>
      </c>
      <c r="U2501" s="14" t="s">
        <v>36</v>
      </c>
      <c r="V2501" s="14"/>
      <c r="W2501" s="14"/>
      <c r="X2501" s="14"/>
      <c r="Y2501" s="14"/>
      <c r="Z2501" s="14"/>
      <c r="AA2501" s="11"/>
      <c r="AB2501" s="14" t="str">
        <f t="shared" si="300"/>
        <v>10238|47 CNC</v>
      </c>
      <c r="AC2501" t="str">
        <f t="shared" si="301"/>
        <v>|10238|</v>
      </c>
      <c r="AD2501" t="str">
        <f t="shared" si="302"/>
        <v>47 CNC</v>
      </c>
    </row>
    <row r="2502" spans="1:30" ht="24" customHeight="1" x14ac:dyDescent="0.35">
      <c r="A2502" s="35">
        <v>46210</v>
      </c>
      <c r="B2502" s="14" t="s">
        <v>3643</v>
      </c>
      <c r="C2502" s="14" t="s">
        <v>3644</v>
      </c>
      <c r="D2502" s="14" t="s">
        <v>3614</v>
      </c>
      <c r="E2502" s="14">
        <v>30006104</v>
      </c>
      <c r="F2502" s="14" t="s">
        <v>3159</v>
      </c>
      <c r="G2502" s="14" t="s">
        <v>3614</v>
      </c>
      <c r="H2502" s="14" t="s">
        <v>3614</v>
      </c>
      <c r="I2502" s="9" t="s">
        <v>3614</v>
      </c>
      <c r="J2502" s="9">
        <v>480</v>
      </c>
      <c r="K2502" s="14">
        <f>IF($E2502="","",IFERROR(INDEX('01_Cad_Pecas'!$H$2:$H$5000,MATCH($E2502,'01_Cad_Pecas'!$D$2:$D$5000,0)),IFERROR(INDEX('01_Cad_Pecas'!$H$2:$H$5000,MATCH(VALUE($E2502),'01_Cad_Pecas'!$D$2:$D$5000,0)),"")))</f>
        <v>7</v>
      </c>
      <c r="L2502" s="14">
        <f>IF($E2502="","",IFERROR(INDEX('01_Cad_Pecas'!$I$2:$I$5000,MATCH($E2502,'01_Cad_Pecas'!$D$2:$D$5000,0)),IFERROR(INDEX('01_Cad_Pecas'!$I$2:$I$5000,MATCH(VALUE($E2502),'01_Cad_Pecas'!$D$2:$D$5000,0)),"")))</f>
        <v>0.81</v>
      </c>
      <c r="M2502" s="14">
        <f t="shared" si="304"/>
        <v>395.8</v>
      </c>
      <c r="N2502" s="14">
        <v>46211</v>
      </c>
      <c r="O2502" s="14">
        <v>480</v>
      </c>
      <c r="P2502" s="14"/>
      <c r="Q2502" s="14"/>
      <c r="R2502" s="14"/>
      <c r="S2502" s="14"/>
      <c r="T2502" s="14">
        <f t="shared" si="303"/>
        <v>1</v>
      </c>
      <c r="U2502" s="14" t="s">
        <v>36</v>
      </c>
      <c r="V2502" s="14"/>
      <c r="W2502" s="14"/>
      <c r="X2502" s="14"/>
      <c r="Y2502" s="14"/>
      <c r="Z2502" s="14"/>
      <c r="AA2502" s="11"/>
      <c r="AB2502" s="14" t="str">
        <f t="shared" si="300"/>
        <v>10238|47 CNC</v>
      </c>
      <c r="AC2502" t="str">
        <f t="shared" si="301"/>
        <v>|10238|</v>
      </c>
      <c r="AD2502" t="str">
        <f t="shared" si="302"/>
        <v>47 CNC</v>
      </c>
    </row>
    <row r="2503" spans="1:30" ht="36" customHeight="1" x14ac:dyDescent="0.35">
      <c r="A2503" s="35">
        <v>46213</v>
      </c>
      <c r="B2503" s="14" t="s">
        <v>3645</v>
      </c>
      <c r="C2503" s="14" t="s">
        <v>3646</v>
      </c>
      <c r="D2503" s="14" t="s">
        <v>3053</v>
      </c>
      <c r="E2503" s="14">
        <v>30003609</v>
      </c>
      <c r="F2503" s="14" t="s">
        <v>3176</v>
      </c>
      <c r="G2503" s="14" t="s">
        <v>3053</v>
      </c>
      <c r="H2503" s="14" t="s">
        <v>3053</v>
      </c>
      <c r="I2503" s="9" t="s">
        <v>3053</v>
      </c>
      <c r="J2503" s="9">
        <v>120</v>
      </c>
      <c r="K2503" s="14">
        <f>IF($E2503="","",IFERROR(INDEX('01_Cad_Pecas'!$H$2:$H$5000,MATCH($E2503,'01_Cad_Pecas'!$D$2:$D$5000,0)),IFERROR(INDEX('01_Cad_Pecas'!$H$2:$H$5000,MATCH(VALUE($E2503),'01_Cad_Pecas'!$D$2:$D$5000,0)),"")))</f>
        <v>0</v>
      </c>
      <c r="L2503" s="14">
        <f>IF($E2503="","",IFERROR(INDEX('01_Cad_Pecas'!$I$2:$I$5000,MATCH($E2503,'01_Cad_Pecas'!$D$2:$D$5000,0)),IFERROR(INDEX('01_Cad_Pecas'!$I$2:$I$5000,MATCH(VALUE($E2503),'01_Cad_Pecas'!$D$2:$D$5000,0)),"")))</f>
        <v>0.35</v>
      </c>
      <c r="M2503" s="14">
        <f t="shared" si="304"/>
        <v>42</v>
      </c>
      <c r="N2503" s="14">
        <v>46213</v>
      </c>
      <c r="O2503" s="14">
        <v>120</v>
      </c>
      <c r="P2503" s="14"/>
      <c r="Q2503" s="14"/>
      <c r="R2503" s="14"/>
      <c r="S2503" s="14"/>
      <c r="T2503" s="14">
        <f t="shared" si="303"/>
        <v>1</v>
      </c>
      <c r="U2503" s="14" t="s">
        <v>36</v>
      </c>
      <c r="V2503" s="14"/>
      <c r="W2503" s="14"/>
      <c r="X2503" s="14"/>
      <c r="Y2503" s="14"/>
      <c r="Z2503" s="14"/>
      <c r="AA2503" s="11"/>
      <c r="AB2503" s="14" t="str">
        <f t="shared" ref="AB2503:AB2566" si="305">B2503&amp;"|"&amp;I2503</f>
        <v>10218|49 COLA DE ESPUMA</v>
      </c>
      <c r="AC2503" t="str">
        <f t="shared" ref="AC2503:AC2566" si="306">IF($B2503="","","|"&amp;SUBSTITUTE(TRIM(SUBSTITUTE(SUBSTITUTE(SUBSTITUTE(SUBSTITUTE(SUBSTITUTE(SUBSTITUTE(SUBSTITUTE(SUBSTITUTE(SUBSTITUTE(SUBSTITUTE(SUBSTITUTE(SUBSTITUTE(SUBSTITUTE(SUBSTITUTE(TRIM($B2503&amp;""),CHAR(10)," "),CHAR(13)," "),"."," "),";"," "),","," "),"/"," "),"+"," "),"-"," "),"  "," "),"  "," "),"  "," "),"  "," "),"  "," "),"  "," "))," ","|")&amp;"|")</f>
        <v>|10218|</v>
      </c>
      <c r="AD2503" t="str">
        <f t="shared" ref="AD2503:AD2566" si="307">TRIM($I2503&amp;"")</f>
        <v>49 COLA DE ESPUMA</v>
      </c>
    </row>
    <row r="2504" spans="1:30" ht="36" customHeight="1" x14ac:dyDescent="0.35">
      <c r="A2504" s="35">
        <v>46213</v>
      </c>
      <c r="B2504" s="14" t="s">
        <v>3645</v>
      </c>
      <c r="C2504" s="14" t="s">
        <v>3646</v>
      </c>
      <c r="D2504" s="14" t="s">
        <v>3053</v>
      </c>
      <c r="E2504" s="14">
        <v>30003603</v>
      </c>
      <c r="F2504" s="14" t="s">
        <v>460</v>
      </c>
      <c r="G2504" s="14" t="s">
        <v>3053</v>
      </c>
      <c r="H2504" s="14" t="s">
        <v>3053</v>
      </c>
      <c r="I2504" s="9" t="s">
        <v>3053</v>
      </c>
      <c r="J2504" s="9">
        <v>120</v>
      </c>
      <c r="K2504" s="14">
        <f>IF($E2504="","",IFERROR(INDEX('01_Cad_Pecas'!$H$2:$H$5000,MATCH($E2504,'01_Cad_Pecas'!$D$2:$D$5000,0)),IFERROR(INDEX('01_Cad_Pecas'!$H$2:$H$5000,MATCH(VALUE($E2504),'01_Cad_Pecas'!$D$2:$D$5000,0)),"")))</f>
        <v>0</v>
      </c>
      <c r="L2504" s="14">
        <f>IF($E2504="","",IFERROR(INDEX('01_Cad_Pecas'!$I$2:$I$5000,MATCH($E2504,'01_Cad_Pecas'!$D$2:$D$5000,0)),IFERROR(INDEX('01_Cad_Pecas'!$I$2:$I$5000,MATCH(VALUE($E2504),'01_Cad_Pecas'!$D$2:$D$5000,0)),"")))</f>
        <v>0.35</v>
      </c>
      <c r="M2504" s="14">
        <f t="shared" si="304"/>
        <v>42</v>
      </c>
      <c r="N2504" s="14">
        <v>46213</v>
      </c>
      <c r="O2504" s="14">
        <v>120</v>
      </c>
      <c r="P2504" s="14"/>
      <c r="Q2504" s="14"/>
      <c r="R2504" s="14"/>
      <c r="S2504" s="14"/>
      <c r="T2504" s="14">
        <f t="shared" si="303"/>
        <v>1</v>
      </c>
      <c r="U2504" s="14" t="s">
        <v>36</v>
      </c>
      <c r="V2504" s="14"/>
      <c r="W2504" s="14"/>
      <c r="X2504" s="14"/>
      <c r="Y2504" s="14"/>
      <c r="Z2504" s="14"/>
      <c r="AA2504" s="11"/>
      <c r="AB2504" s="14" t="str">
        <f t="shared" si="305"/>
        <v>10218|49 COLA DE ESPUMA</v>
      </c>
      <c r="AC2504" t="str">
        <f t="shared" si="306"/>
        <v>|10218|</v>
      </c>
      <c r="AD2504" t="str">
        <f t="shared" si="307"/>
        <v>49 COLA DE ESPUMA</v>
      </c>
    </row>
    <row r="2505" spans="1:30" ht="36" customHeight="1" x14ac:dyDescent="0.35">
      <c r="A2505" s="35">
        <v>46213</v>
      </c>
      <c r="B2505" s="14" t="s">
        <v>3647</v>
      </c>
      <c r="C2505" s="14" t="s">
        <v>3648</v>
      </c>
      <c r="D2505" s="14" t="s">
        <v>3053</v>
      </c>
      <c r="E2505" s="14">
        <v>30003609</v>
      </c>
      <c r="F2505" s="14" t="s">
        <v>3176</v>
      </c>
      <c r="G2505" s="14" t="s">
        <v>3053</v>
      </c>
      <c r="H2505" s="14" t="s">
        <v>3053</v>
      </c>
      <c r="I2505" s="9" t="s">
        <v>3053</v>
      </c>
      <c r="J2505" s="9">
        <v>120</v>
      </c>
      <c r="K2505" s="14">
        <f>IF($E2505="","",IFERROR(INDEX('01_Cad_Pecas'!$H$2:$H$5000,MATCH($E2505,'01_Cad_Pecas'!$D$2:$D$5000,0)),IFERROR(INDEX('01_Cad_Pecas'!$H$2:$H$5000,MATCH(VALUE($E2505),'01_Cad_Pecas'!$D$2:$D$5000,0)),"")))</f>
        <v>0</v>
      </c>
      <c r="L2505" s="14">
        <f>IF($E2505="","",IFERROR(INDEX('01_Cad_Pecas'!$I$2:$I$5000,MATCH($E2505,'01_Cad_Pecas'!$D$2:$D$5000,0)),IFERROR(INDEX('01_Cad_Pecas'!$I$2:$I$5000,MATCH(VALUE($E2505),'01_Cad_Pecas'!$D$2:$D$5000,0)),"")))</f>
        <v>0.35</v>
      </c>
      <c r="M2505" s="14">
        <f t="shared" si="304"/>
        <v>42</v>
      </c>
      <c r="N2505" s="14">
        <v>46213</v>
      </c>
      <c r="O2505" s="14">
        <v>120</v>
      </c>
      <c r="P2505" s="14"/>
      <c r="Q2505" s="14"/>
      <c r="R2505" s="14"/>
      <c r="S2505" s="14"/>
      <c r="T2505" s="14">
        <f t="shared" si="303"/>
        <v>1</v>
      </c>
      <c r="U2505" s="14" t="s">
        <v>36</v>
      </c>
      <c r="V2505" s="14"/>
      <c r="W2505" s="14"/>
      <c r="X2505" s="14"/>
      <c r="Y2505" s="14"/>
      <c r="Z2505" s="14"/>
      <c r="AA2505" s="11"/>
      <c r="AB2505" s="14" t="str">
        <f t="shared" si="305"/>
        <v>10220|49 COLA DE ESPUMA</v>
      </c>
      <c r="AC2505" t="str">
        <f t="shared" si="306"/>
        <v>|10220|</v>
      </c>
      <c r="AD2505" t="str">
        <f t="shared" si="307"/>
        <v>49 COLA DE ESPUMA</v>
      </c>
    </row>
    <row r="2506" spans="1:30" ht="36" customHeight="1" x14ac:dyDescent="0.35">
      <c r="A2506" s="35">
        <v>46213</v>
      </c>
      <c r="B2506" s="14" t="s">
        <v>3647</v>
      </c>
      <c r="C2506" s="14" t="s">
        <v>3648</v>
      </c>
      <c r="D2506" s="14" t="s">
        <v>3053</v>
      </c>
      <c r="E2506" s="14">
        <v>30003603</v>
      </c>
      <c r="F2506" s="14" t="s">
        <v>460</v>
      </c>
      <c r="G2506" s="14" t="s">
        <v>3053</v>
      </c>
      <c r="H2506" s="14" t="s">
        <v>3053</v>
      </c>
      <c r="I2506" s="9" t="s">
        <v>3053</v>
      </c>
      <c r="J2506" s="9">
        <v>120</v>
      </c>
      <c r="K2506" s="14">
        <f>IF($E2506="","",IFERROR(INDEX('01_Cad_Pecas'!$H$2:$H$5000,MATCH($E2506,'01_Cad_Pecas'!$D$2:$D$5000,0)),IFERROR(INDEX('01_Cad_Pecas'!$H$2:$H$5000,MATCH(VALUE($E2506),'01_Cad_Pecas'!$D$2:$D$5000,0)),"")))</f>
        <v>0</v>
      </c>
      <c r="L2506" s="14">
        <f>IF($E2506="","",IFERROR(INDEX('01_Cad_Pecas'!$I$2:$I$5000,MATCH($E2506,'01_Cad_Pecas'!$D$2:$D$5000,0)),IFERROR(INDEX('01_Cad_Pecas'!$I$2:$I$5000,MATCH(VALUE($E2506),'01_Cad_Pecas'!$D$2:$D$5000,0)),"")))</f>
        <v>0.35</v>
      </c>
      <c r="M2506" s="14">
        <f t="shared" si="304"/>
        <v>42</v>
      </c>
      <c r="N2506" s="14">
        <v>46213</v>
      </c>
      <c r="O2506" s="14">
        <v>120</v>
      </c>
      <c r="P2506" s="14"/>
      <c r="Q2506" s="14"/>
      <c r="R2506" s="14"/>
      <c r="S2506" s="14"/>
      <c r="T2506" s="14">
        <f t="shared" si="303"/>
        <v>1</v>
      </c>
      <c r="U2506" s="14" t="s">
        <v>36</v>
      </c>
      <c r="V2506" s="14"/>
      <c r="W2506" s="14"/>
      <c r="X2506" s="14"/>
      <c r="Y2506" s="14"/>
      <c r="Z2506" s="14"/>
      <c r="AA2506" s="11"/>
      <c r="AB2506" s="14" t="str">
        <f t="shared" si="305"/>
        <v>10220|49 COLA DE ESPUMA</v>
      </c>
      <c r="AC2506" t="str">
        <f t="shared" si="306"/>
        <v>|10220|</v>
      </c>
      <c r="AD2506" t="str">
        <f t="shared" si="307"/>
        <v>49 COLA DE ESPUMA</v>
      </c>
    </row>
    <row r="2507" spans="1:30" ht="36" customHeight="1" x14ac:dyDescent="0.35">
      <c r="A2507" s="35">
        <v>46213</v>
      </c>
      <c r="B2507" s="14" t="s">
        <v>3649</v>
      </c>
      <c r="C2507" s="14" t="s">
        <v>3640</v>
      </c>
      <c r="D2507" s="14" t="s">
        <v>3053</v>
      </c>
      <c r="E2507" s="14">
        <v>30003609</v>
      </c>
      <c r="F2507" s="14" t="s">
        <v>3176</v>
      </c>
      <c r="G2507" s="14" t="s">
        <v>3053</v>
      </c>
      <c r="H2507" s="14" t="s">
        <v>3053</v>
      </c>
      <c r="I2507" s="9" t="s">
        <v>3053</v>
      </c>
      <c r="J2507" s="9">
        <v>120</v>
      </c>
      <c r="K2507" s="14">
        <f>IF($E2507="","",IFERROR(INDEX('01_Cad_Pecas'!$H$2:$H$5000,MATCH($E2507,'01_Cad_Pecas'!$D$2:$D$5000,0)),IFERROR(INDEX('01_Cad_Pecas'!$H$2:$H$5000,MATCH(VALUE($E2507),'01_Cad_Pecas'!$D$2:$D$5000,0)),"")))</f>
        <v>0</v>
      </c>
      <c r="L2507" s="14">
        <f>IF($E2507="","",IFERROR(INDEX('01_Cad_Pecas'!$I$2:$I$5000,MATCH($E2507,'01_Cad_Pecas'!$D$2:$D$5000,0)),IFERROR(INDEX('01_Cad_Pecas'!$I$2:$I$5000,MATCH(VALUE($E2507),'01_Cad_Pecas'!$D$2:$D$5000,0)),"")))</f>
        <v>0.35</v>
      </c>
      <c r="M2507" s="14">
        <f t="shared" si="304"/>
        <v>42</v>
      </c>
      <c r="N2507" s="14">
        <v>46213</v>
      </c>
      <c r="O2507" s="14">
        <v>120</v>
      </c>
      <c r="P2507" s="14"/>
      <c r="Q2507" s="14"/>
      <c r="R2507" s="14"/>
      <c r="S2507" s="14"/>
      <c r="T2507" s="14">
        <f t="shared" si="303"/>
        <v>1</v>
      </c>
      <c r="U2507" s="14" t="s">
        <v>36</v>
      </c>
      <c r="V2507" s="14"/>
      <c r="W2507" s="14"/>
      <c r="X2507" s="14"/>
      <c r="Y2507" s="14"/>
      <c r="Z2507" s="14"/>
      <c r="AA2507" s="11"/>
      <c r="AB2507" s="14" t="str">
        <f t="shared" si="305"/>
        <v>10221|49 COLA DE ESPUMA</v>
      </c>
      <c r="AC2507" t="str">
        <f t="shared" si="306"/>
        <v>|10221|</v>
      </c>
      <c r="AD2507" t="str">
        <f t="shared" si="307"/>
        <v>49 COLA DE ESPUMA</v>
      </c>
    </row>
    <row r="2508" spans="1:30" ht="36" customHeight="1" x14ac:dyDescent="0.35">
      <c r="A2508" s="35">
        <v>46213</v>
      </c>
      <c r="B2508" s="14" t="s">
        <v>3649</v>
      </c>
      <c r="C2508" s="14" t="s">
        <v>3640</v>
      </c>
      <c r="D2508" s="14" t="s">
        <v>3053</v>
      </c>
      <c r="E2508" s="14">
        <v>30003603</v>
      </c>
      <c r="F2508" s="14" t="s">
        <v>460</v>
      </c>
      <c r="G2508" s="14" t="s">
        <v>3053</v>
      </c>
      <c r="H2508" s="14" t="s">
        <v>3053</v>
      </c>
      <c r="I2508" s="9" t="s">
        <v>3053</v>
      </c>
      <c r="J2508" s="9">
        <v>120</v>
      </c>
      <c r="K2508" s="14">
        <f>IF($E2508="","",IFERROR(INDEX('01_Cad_Pecas'!$H$2:$H$5000,MATCH($E2508,'01_Cad_Pecas'!$D$2:$D$5000,0)),IFERROR(INDEX('01_Cad_Pecas'!$H$2:$H$5000,MATCH(VALUE($E2508),'01_Cad_Pecas'!$D$2:$D$5000,0)),"")))</f>
        <v>0</v>
      </c>
      <c r="L2508" s="14">
        <f>IF($E2508="","",IFERROR(INDEX('01_Cad_Pecas'!$I$2:$I$5000,MATCH($E2508,'01_Cad_Pecas'!$D$2:$D$5000,0)),IFERROR(INDEX('01_Cad_Pecas'!$I$2:$I$5000,MATCH(VALUE($E2508),'01_Cad_Pecas'!$D$2:$D$5000,0)),"")))</f>
        <v>0.35</v>
      </c>
      <c r="M2508" s="14">
        <f t="shared" si="304"/>
        <v>42</v>
      </c>
      <c r="N2508" s="14">
        <v>46213</v>
      </c>
      <c r="O2508" s="14">
        <v>120</v>
      </c>
      <c r="P2508" s="14"/>
      <c r="Q2508" s="14"/>
      <c r="R2508" s="14"/>
      <c r="S2508" s="14"/>
      <c r="T2508" s="14">
        <f t="shared" si="303"/>
        <v>1</v>
      </c>
      <c r="U2508" s="14" t="s">
        <v>36</v>
      </c>
      <c r="V2508" s="14"/>
      <c r="W2508" s="14"/>
      <c r="X2508" s="14"/>
      <c r="Y2508" s="14"/>
      <c r="Z2508" s="14"/>
      <c r="AA2508" s="11"/>
      <c r="AB2508" s="14" t="str">
        <f t="shared" si="305"/>
        <v>10221|49 COLA DE ESPUMA</v>
      </c>
      <c r="AC2508" t="str">
        <f t="shared" si="306"/>
        <v>|10221|</v>
      </c>
      <c r="AD2508" t="str">
        <f t="shared" si="307"/>
        <v>49 COLA DE ESPUMA</v>
      </c>
    </row>
    <row r="2509" spans="1:30" ht="36" customHeight="1" x14ac:dyDescent="0.35">
      <c r="A2509" s="35">
        <v>46213</v>
      </c>
      <c r="B2509" s="14" t="s">
        <v>3650</v>
      </c>
      <c r="C2509" s="14" t="s">
        <v>3642</v>
      </c>
      <c r="D2509" s="14" t="s">
        <v>3053</v>
      </c>
      <c r="E2509" s="14">
        <v>30003609</v>
      </c>
      <c r="F2509" s="14" t="s">
        <v>3176</v>
      </c>
      <c r="G2509" s="14" t="s">
        <v>3053</v>
      </c>
      <c r="H2509" s="14" t="s">
        <v>3053</v>
      </c>
      <c r="I2509" s="9" t="s">
        <v>3053</v>
      </c>
      <c r="J2509" s="9">
        <v>120</v>
      </c>
      <c r="K2509" s="14">
        <f>IF($E2509="","",IFERROR(INDEX('01_Cad_Pecas'!$H$2:$H$5000,MATCH($E2509,'01_Cad_Pecas'!$D$2:$D$5000,0)),IFERROR(INDEX('01_Cad_Pecas'!$H$2:$H$5000,MATCH(VALUE($E2509),'01_Cad_Pecas'!$D$2:$D$5000,0)),"")))</f>
        <v>0</v>
      </c>
      <c r="L2509" s="14">
        <f>IF($E2509="","",IFERROR(INDEX('01_Cad_Pecas'!$I$2:$I$5000,MATCH($E2509,'01_Cad_Pecas'!$D$2:$D$5000,0)),IFERROR(INDEX('01_Cad_Pecas'!$I$2:$I$5000,MATCH(VALUE($E2509),'01_Cad_Pecas'!$D$2:$D$5000,0)),"")))</f>
        <v>0.35</v>
      </c>
      <c r="M2509" s="14">
        <f t="shared" si="304"/>
        <v>42</v>
      </c>
      <c r="N2509" s="14">
        <v>46213</v>
      </c>
      <c r="O2509" s="14">
        <v>120</v>
      </c>
      <c r="P2509" s="14"/>
      <c r="Q2509" s="14"/>
      <c r="R2509" s="14"/>
      <c r="S2509" s="14"/>
      <c r="T2509" s="14">
        <f t="shared" si="303"/>
        <v>1</v>
      </c>
      <c r="U2509" s="14" t="s">
        <v>36</v>
      </c>
      <c r="V2509" s="14"/>
      <c r="W2509" s="14"/>
      <c r="X2509" s="14"/>
      <c r="Y2509" s="14"/>
      <c r="Z2509" s="14"/>
      <c r="AA2509" s="11"/>
      <c r="AB2509" s="14" t="str">
        <f t="shared" si="305"/>
        <v>10222|49 COLA DE ESPUMA</v>
      </c>
      <c r="AC2509" t="str">
        <f t="shared" si="306"/>
        <v>|10222|</v>
      </c>
      <c r="AD2509" t="str">
        <f t="shared" si="307"/>
        <v>49 COLA DE ESPUMA</v>
      </c>
    </row>
    <row r="2510" spans="1:30" ht="36" customHeight="1" x14ac:dyDescent="0.35">
      <c r="A2510" s="35">
        <v>46213</v>
      </c>
      <c r="B2510" s="14" t="s">
        <v>3650</v>
      </c>
      <c r="C2510" s="14" t="s">
        <v>3642</v>
      </c>
      <c r="D2510" s="14" t="s">
        <v>3053</v>
      </c>
      <c r="E2510" s="14">
        <v>30003603</v>
      </c>
      <c r="F2510" s="14" t="s">
        <v>460</v>
      </c>
      <c r="G2510" s="14" t="s">
        <v>3053</v>
      </c>
      <c r="H2510" s="14" t="s">
        <v>3053</v>
      </c>
      <c r="I2510" s="9" t="s">
        <v>3053</v>
      </c>
      <c r="J2510" s="9">
        <v>120</v>
      </c>
      <c r="K2510" s="14">
        <f>IF($E2510="","",IFERROR(INDEX('01_Cad_Pecas'!$H$2:$H$5000,MATCH($E2510,'01_Cad_Pecas'!$D$2:$D$5000,0)),IFERROR(INDEX('01_Cad_Pecas'!$H$2:$H$5000,MATCH(VALUE($E2510),'01_Cad_Pecas'!$D$2:$D$5000,0)),"")))</f>
        <v>0</v>
      </c>
      <c r="L2510" s="14">
        <f>IF($E2510="","",IFERROR(INDEX('01_Cad_Pecas'!$I$2:$I$5000,MATCH($E2510,'01_Cad_Pecas'!$D$2:$D$5000,0)),IFERROR(INDEX('01_Cad_Pecas'!$I$2:$I$5000,MATCH(VALUE($E2510),'01_Cad_Pecas'!$D$2:$D$5000,0)),"")))</f>
        <v>0.35</v>
      </c>
      <c r="M2510" s="14">
        <f t="shared" si="304"/>
        <v>42</v>
      </c>
      <c r="N2510" s="14">
        <v>46213</v>
      </c>
      <c r="O2510" s="14">
        <v>120</v>
      </c>
      <c r="P2510" s="14"/>
      <c r="Q2510" s="14"/>
      <c r="R2510" s="14"/>
      <c r="S2510" s="14"/>
      <c r="T2510" s="14">
        <f t="shared" si="303"/>
        <v>1</v>
      </c>
      <c r="U2510" s="14" t="s">
        <v>36</v>
      </c>
      <c r="V2510" s="14"/>
      <c r="W2510" s="14"/>
      <c r="X2510" s="14"/>
      <c r="Y2510" s="14"/>
      <c r="Z2510" s="14"/>
      <c r="AA2510" s="11"/>
      <c r="AB2510" s="14" t="str">
        <f t="shared" si="305"/>
        <v>10222|49 COLA DE ESPUMA</v>
      </c>
      <c r="AC2510" t="str">
        <f t="shared" si="306"/>
        <v>|10222|</v>
      </c>
      <c r="AD2510" t="str">
        <f t="shared" si="307"/>
        <v>49 COLA DE ESPUMA</v>
      </c>
    </row>
    <row r="2511" spans="1:30" ht="36" customHeight="1" x14ac:dyDescent="0.35">
      <c r="A2511" s="35">
        <v>46213</v>
      </c>
      <c r="B2511" s="14" t="s">
        <v>3643</v>
      </c>
      <c r="C2511" s="14" t="s">
        <v>3644</v>
      </c>
      <c r="D2511" s="14" t="s">
        <v>3053</v>
      </c>
      <c r="E2511" s="14">
        <v>30001213</v>
      </c>
      <c r="F2511" s="14" t="s">
        <v>477</v>
      </c>
      <c r="G2511" s="14" t="s">
        <v>3053</v>
      </c>
      <c r="H2511" s="14" t="s">
        <v>3053</v>
      </c>
      <c r="I2511" s="9" t="s">
        <v>3053</v>
      </c>
      <c r="J2511" s="9">
        <v>250</v>
      </c>
      <c r="K2511" s="14">
        <f>IF($E2511="","",IFERROR(INDEX('01_Cad_Pecas'!$H$2:$H$5000,MATCH($E2511,'01_Cad_Pecas'!$D$2:$D$5000,0)),IFERROR(INDEX('01_Cad_Pecas'!$H$2:$H$5000,MATCH(VALUE($E2511),'01_Cad_Pecas'!$D$2:$D$5000,0)),"")))</f>
        <v>0</v>
      </c>
      <c r="L2511" s="14">
        <f>IF($E2511="","",IFERROR(INDEX('01_Cad_Pecas'!$I$2:$I$5000,MATCH($E2511,'01_Cad_Pecas'!$D$2:$D$5000,0)),IFERROR(INDEX('01_Cad_Pecas'!$I$2:$I$5000,MATCH(VALUE($E2511),'01_Cad_Pecas'!$D$2:$D$5000,0)),"")))</f>
        <v>0.35</v>
      </c>
      <c r="M2511" s="14">
        <f t="shared" si="304"/>
        <v>87.5</v>
      </c>
      <c r="N2511" s="14">
        <v>46213</v>
      </c>
      <c r="O2511" s="14">
        <v>250</v>
      </c>
      <c r="P2511" s="14"/>
      <c r="Q2511" s="14"/>
      <c r="R2511" s="14"/>
      <c r="S2511" s="14"/>
      <c r="T2511" s="14">
        <f t="shared" si="303"/>
        <v>1</v>
      </c>
      <c r="U2511" s="14" t="s">
        <v>36</v>
      </c>
      <c r="V2511" s="14"/>
      <c r="W2511" s="14"/>
      <c r="X2511" s="14"/>
      <c r="Y2511" s="14"/>
      <c r="Z2511" s="14"/>
      <c r="AA2511" s="11"/>
      <c r="AB2511" s="14" t="str">
        <f t="shared" si="305"/>
        <v>10238|49 COLA DE ESPUMA</v>
      </c>
      <c r="AC2511" t="str">
        <f t="shared" si="306"/>
        <v>|10238|</v>
      </c>
      <c r="AD2511" t="str">
        <f t="shared" si="307"/>
        <v>49 COLA DE ESPUMA</v>
      </c>
    </row>
    <row r="2512" spans="1:30" ht="36" customHeight="1" x14ac:dyDescent="0.35">
      <c r="A2512" s="35">
        <v>46213</v>
      </c>
      <c r="B2512" s="14" t="s">
        <v>3643</v>
      </c>
      <c r="C2512" s="14" t="s">
        <v>3644</v>
      </c>
      <c r="D2512" s="14" t="s">
        <v>3053</v>
      </c>
      <c r="E2512" s="14">
        <v>30001412</v>
      </c>
      <c r="F2512" s="14" t="s">
        <v>3174</v>
      </c>
      <c r="G2512" s="14" t="s">
        <v>3053</v>
      </c>
      <c r="H2512" s="14" t="s">
        <v>3053</v>
      </c>
      <c r="I2512" s="9" t="s">
        <v>3053</v>
      </c>
      <c r="J2512" s="9">
        <v>250</v>
      </c>
      <c r="K2512" s="14">
        <f>IF($E2512="","",IFERROR(INDEX('01_Cad_Pecas'!$H$2:$H$5000,MATCH($E2512,'01_Cad_Pecas'!$D$2:$D$5000,0)),IFERROR(INDEX('01_Cad_Pecas'!$H$2:$H$5000,MATCH(VALUE($E2512),'01_Cad_Pecas'!$D$2:$D$5000,0)),"")))</f>
        <v>0</v>
      </c>
      <c r="L2512" s="14">
        <f>IF($E2512="","",IFERROR(INDEX('01_Cad_Pecas'!$I$2:$I$5000,MATCH($E2512,'01_Cad_Pecas'!$D$2:$D$5000,0)),IFERROR(INDEX('01_Cad_Pecas'!$I$2:$I$5000,MATCH(VALUE($E2512),'01_Cad_Pecas'!$D$2:$D$5000,0)),"")))</f>
        <v>0.35</v>
      </c>
      <c r="M2512" s="14">
        <f t="shared" si="304"/>
        <v>87.5</v>
      </c>
      <c r="N2512" s="14">
        <v>46213</v>
      </c>
      <c r="O2512" s="14">
        <v>250</v>
      </c>
      <c r="P2512" s="14"/>
      <c r="Q2512" s="14"/>
      <c r="R2512" s="14"/>
      <c r="S2512" s="14"/>
      <c r="T2512" s="14">
        <f t="shared" si="303"/>
        <v>1</v>
      </c>
      <c r="U2512" s="14" t="s">
        <v>36</v>
      </c>
      <c r="V2512" s="14"/>
      <c r="W2512" s="14"/>
      <c r="X2512" s="14"/>
      <c r="Y2512" s="14"/>
      <c r="Z2512" s="14"/>
      <c r="AA2512" s="11"/>
      <c r="AB2512" s="14" t="str">
        <f t="shared" si="305"/>
        <v>10238|49 COLA DE ESPUMA</v>
      </c>
      <c r="AC2512" t="str">
        <f t="shared" si="306"/>
        <v>|10238|</v>
      </c>
      <c r="AD2512" t="str">
        <f t="shared" si="307"/>
        <v>49 COLA DE ESPUMA</v>
      </c>
    </row>
    <row r="2513" spans="1:30" ht="36" customHeight="1" x14ac:dyDescent="0.35">
      <c r="A2513" s="35">
        <v>46213</v>
      </c>
      <c r="B2513" s="14" t="s">
        <v>3643</v>
      </c>
      <c r="C2513" s="14" t="s">
        <v>3644</v>
      </c>
      <c r="D2513" s="14" t="s">
        <v>3053</v>
      </c>
      <c r="E2513" s="14">
        <v>30001235</v>
      </c>
      <c r="F2513" s="14" t="s">
        <v>3172</v>
      </c>
      <c r="G2513" s="14" t="s">
        <v>3053</v>
      </c>
      <c r="H2513" s="14" t="s">
        <v>3053</v>
      </c>
      <c r="I2513" s="9" t="s">
        <v>3053</v>
      </c>
      <c r="J2513" s="9">
        <v>250</v>
      </c>
      <c r="K2513" s="14">
        <f>IF($E2513="","",IFERROR(INDEX('01_Cad_Pecas'!$H$2:$H$5000,MATCH($E2513,'01_Cad_Pecas'!$D$2:$D$5000,0)),IFERROR(INDEX('01_Cad_Pecas'!$H$2:$H$5000,MATCH(VALUE($E2513),'01_Cad_Pecas'!$D$2:$D$5000,0)),"")))</f>
        <v>0</v>
      </c>
      <c r="L2513" s="14">
        <f>IF($E2513="","",IFERROR(INDEX('01_Cad_Pecas'!$I$2:$I$5000,MATCH($E2513,'01_Cad_Pecas'!$D$2:$D$5000,0)),IFERROR(INDEX('01_Cad_Pecas'!$I$2:$I$5000,MATCH(VALUE($E2513),'01_Cad_Pecas'!$D$2:$D$5000,0)),"")))</f>
        <v>0.35</v>
      </c>
      <c r="M2513" s="14">
        <f t="shared" si="304"/>
        <v>87.5</v>
      </c>
      <c r="N2513" s="14">
        <v>46213</v>
      </c>
      <c r="O2513" s="14">
        <v>250</v>
      </c>
      <c r="P2513" s="14"/>
      <c r="Q2513" s="14"/>
      <c r="R2513" s="14"/>
      <c r="S2513" s="14"/>
      <c r="T2513" s="14">
        <f t="shared" si="303"/>
        <v>1</v>
      </c>
      <c r="U2513" s="14" t="s">
        <v>36</v>
      </c>
      <c r="V2513" s="14"/>
      <c r="W2513" s="14"/>
      <c r="X2513" s="14"/>
      <c r="Y2513" s="14"/>
      <c r="Z2513" s="14"/>
      <c r="AA2513" s="11"/>
      <c r="AB2513" s="14" t="str">
        <f t="shared" si="305"/>
        <v>10238|49 COLA DE ESPUMA</v>
      </c>
      <c r="AC2513" t="str">
        <f t="shared" si="306"/>
        <v>|10238|</v>
      </c>
      <c r="AD2513" t="str">
        <f t="shared" si="307"/>
        <v>49 COLA DE ESPUMA</v>
      </c>
    </row>
    <row r="2514" spans="1:30" ht="36" customHeight="1" x14ac:dyDescent="0.35">
      <c r="A2514" s="35">
        <v>46213</v>
      </c>
      <c r="B2514" s="14" t="s">
        <v>3643</v>
      </c>
      <c r="C2514" s="14" t="s">
        <v>3644</v>
      </c>
      <c r="D2514" s="14" t="s">
        <v>3053</v>
      </c>
      <c r="E2514" s="14">
        <v>30004807</v>
      </c>
      <c r="F2514" s="14" t="s">
        <v>466</v>
      </c>
      <c r="G2514" s="14" t="s">
        <v>3053</v>
      </c>
      <c r="H2514" s="14" t="s">
        <v>3053</v>
      </c>
      <c r="I2514" s="9" t="s">
        <v>3053</v>
      </c>
      <c r="J2514" s="9">
        <v>480</v>
      </c>
      <c r="K2514" s="14">
        <f>IF($E2514="","",IFERROR(INDEX('01_Cad_Pecas'!$H$2:$H$5000,MATCH($E2514,'01_Cad_Pecas'!$D$2:$D$5000,0)),IFERROR(INDEX('01_Cad_Pecas'!$H$2:$H$5000,MATCH(VALUE($E2514),'01_Cad_Pecas'!$D$2:$D$5000,0)),"")))</f>
        <v>0</v>
      </c>
      <c r="L2514" s="14">
        <f>IF($E2514="","",IFERROR(INDEX('01_Cad_Pecas'!$I$2:$I$5000,MATCH($E2514,'01_Cad_Pecas'!$D$2:$D$5000,0)),IFERROR(INDEX('01_Cad_Pecas'!$I$2:$I$5000,MATCH(VALUE($E2514),'01_Cad_Pecas'!$D$2:$D$5000,0)),"")))</f>
        <v>0.35</v>
      </c>
      <c r="M2514" s="14">
        <f t="shared" si="304"/>
        <v>168</v>
      </c>
      <c r="N2514" s="14">
        <v>46213</v>
      </c>
      <c r="O2514" s="14">
        <v>480</v>
      </c>
      <c r="P2514" s="14"/>
      <c r="Q2514" s="14"/>
      <c r="R2514" s="14"/>
      <c r="S2514" s="14"/>
      <c r="T2514" s="14">
        <f t="shared" si="303"/>
        <v>1</v>
      </c>
      <c r="U2514" s="14" t="s">
        <v>36</v>
      </c>
      <c r="V2514" s="14"/>
      <c r="W2514" s="14"/>
      <c r="X2514" s="14"/>
      <c r="Y2514" s="14"/>
      <c r="Z2514" s="14"/>
      <c r="AA2514" s="11"/>
      <c r="AB2514" s="14" t="str">
        <f t="shared" si="305"/>
        <v>10238|49 COLA DE ESPUMA</v>
      </c>
      <c r="AC2514" t="str">
        <f t="shared" si="306"/>
        <v>|10238|</v>
      </c>
      <c r="AD2514" t="str">
        <f t="shared" si="307"/>
        <v>49 COLA DE ESPUMA</v>
      </c>
    </row>
    <row r="2515" spans="1:30" ht="36" customHeight="1" x14ac:dyDescent="0.35">
      <c r="A2515" s="35">
        <v>46212</v>
      </c>
      <c r="B2515" s="14" t="s">
        <v>3643</v>
      </c>
      <c r="C2515" s="14" t="s">
        <v>3644</v>
      </c>
      <c r="D2515" s="14" t="s">
        <v>3060</v>
      </c>
      <c r="E2515" s="14">
        <v>20014205</v>
      </c>
      <c r="F2515" s="14" t="s">
        <v>3186</v>
      </c>
      <c r="G2515" s="14" t="s">
        <v>3060</v>
      </c>
      <c r="H2515" s="14" t="s">
        <v>3060</v>
      </c>
      <c r="I2515" s="9" t="s">
        <v>3060</v>
      </c>
      <c r="J2515" s="9">
        <v>20</v>
      </c>
      <c r="K2515" s="14">
        <f>IF($E2515="","",IFERROR(INDEX('01_Cad_Pecas'!$H$2:$H$5000,MATCH($E2515,'01_Cad_Pecas'!$D$2:$D$5000,0)),IFERROR(INDEX('01_Cad_Pecas'!$H$2:$H$5000,MATCH(VALUE($E2515),'01_Cad_Pecas'!$D$2:$D$5000,0)),"")))</f>
        <v>1.1000000000000001</v>
      </c>
      <c r="L2515" s="14">
        <f>IF($E2515="","",IFERROR(INDEX('01_Cad_Pecas'!$I$2:$I$5000,MATCH($E2515,'01_Cad_Pecas'!$D$2:$D$5000,0)),IFERROR(INDEX('01_Cad_Pecas'!$I$2:$I$5000,MATCH(VALUE($E2515),'01_Cad_Pecas'!$D$2:$D$5000,0)),"")))</f>
        <v>9.375E-2</v>
      </c>
      <c r="M2515" s="14">
        <f t="shared" si="304"/>
        <v>2.9750000000000001</v>
      </c>
      <c r="N2515" s="14">
        <v>46212</v>
      </c>
      <c r="O2515" s="14">
        <v>20</v>
      </c>
      <c r="P2515" s="14"/>
      <c r="Q2515" s="14"/>
      <c r="R2515" s="14"/>
      <c r="S2515" s="14"/>
      <c r="T2515" s="14">
        <f t="shared" si="303"/>
        <v>1</v>
      </c>
      <c r="U2515" s="14" t="s">
        <v>36</v>
      </c>
      <c r="V2515" s="14"/>
      <c r="W2515" s="14"/>
      <c r="X2515" s="14"/>
      <c r="Y2515" s="14"/>
      <c r="Z2515" s="14"/>
      <c r="AA2515" s="11"/>
      <c r="AB2515" s="14" t="str">
        <f t="shared" si="305"/>
        <v>10238|9 COLADEIRAS</v>
      </c>
      <c r="AC2515" t="str">
        <f t="shared" si="306"/>
        <v>|10238|</v>
      </c>
      <c r="AD2515" t="str">
        <f t="shared" si="307"/>
        <v>9 COLADEIRAS</v>
      </c>
    </row>
    <row r="2516" spans="1:30" ht="36" customHeight="1" x14ac:dyDescent="0.35">
      <c r="A2516" s="35">
        <v>46212</v>
      </c>
      <c r="B2516" s="14" t="s">
        <v>3643</v>
      </c>
      <c r="C2516" s="14" t="s">
        <v>3644</v>
      </c>
      <c r="D2516" s="14" t="s">
        <v>3060</v>
      </c>
      <c r="E2516" s="14">
        <v>20014305</v>
      </c>
      <c r="F2516" s="14" t="s">
        <v>3187</v>
      </c>
      <c r="G2516" s="14" t="s">
        <v>3060</v>
      </c>
      <c r="H2516" s="14" t="s">
        <v>3060</v>
      </c>
      <c r="I2516" s="9" t="s">
        <v>3060</v>
      </c>
      <c r="J2516" s="9">
        <v>180</v>
      </c>
      <c r="K2516" s="14">
        <f>IF($E2516="","",IFERROR(INDEX('01_Cad_Pecas'!$H$2:$H$5000,MATCH($E2516,'01_Cad_Pecas'!$D$2:$D$5000,0)),IFERROR(INDEX('01_Cad_Pecas'!$H$2:$H$5000,MATCH(VALUE($E2516),'01_Cad_Pecas'!$D$2:$D$5000,0)),"")))</f>
        <v>1.1000000000000001</v>
      </c>
      <c r="L2516" s="14">
        <f>IF($E2516="","",IFERROR(INDEX('01_Cad_Pecas'!$I$2:$I$5000,MATCH($E2516,'01_Cad_Pecas'!$D$2:$D$5000,0)),IFERROR(INDEX('01_Cad_Pecas'!$I$2:$I$5000,MATCH(VALUE($E2516),'01_Cad_Pecas'!$D$2:$D$5000,0)),"")))</f>
        <v>9.375E-2</v>
      </c>
      <c r="M2516" s="14">
        <f t="shared" si="304"/>
        <v>17.975000000000001</v>
      </c>
      <c r="N2516" s="14">
        <v>46212</v>
      </c>
      <c r="O2516" s="14">
        <v>180</v>
      </c>
      <c r="P2516" s="14"/>
      <c r="Q2516" s="14"/>
      <c r="R2516" s="14"/>
      <c r="S2516" s="14"/>
      <c r="T2516" s="14">
        <f t="shared" si="303"/>
        <v>1</v>
      </c>
      <c r="U2516" s="14" t="s">
        <v>36</v>
      </c>
      <c r="V2516" s="14"/>
      <c r="W2516" s="14"/>
      <c r="X2516" s="14"/>
      <c r="Y2516" s="14"/>
      <c r="Z2516" s="14"/>
      <c r="AA2516" s="11"/>
      <c r="AB2516" s="14" t="str">
        <f t="shared" si="305"/>
        <v>10238|9 COLADEIRAS</v>
      </c>
      <c r="AC2516" t="str">
        <f t="shared" si="306"/>
        <v>|10238|</v>
      </c>
      <c r="AD2516" t="str">
        <f t="shared" si="307"/>
        <v>9 COLADEIRAS</v>
      </c>
    </row>
    <row r="2517" spans="1:30" ht="36" customHeight="1" x14ac:dyDescent="0.35">
      <c r="A2517" s="35">
        <v>46212</v>
      </c>
      <c r="B2517" s="14" t="s">
        <v>3643</v>
      </c>
      <c r="C2517" s="14" t="s">
        <v>3644</v>
      </c>
      <c r="D2517" s="14" t="s">
        <v>3060</v>
      </c>
      <c r="E2517" s="14">
        <v>30080004</v>
      </c>
      <c r="F2517" s="14" t="s">
        <v>3205</v>
      </c>
      <c r="G2517" s="14" t="s">
        <v>3060</v>
      </c>
      <c r="H2517" s="14" t="s">
        <v>3060</v>
      </c>
      <c r="I2517" s="9" t="s">
        <v>3060</v>
      </c>
      <c r="J2517" s="9">
        <v>10</v>
      </c>
      <c r="K2517" s="14">
        <f>IF($E2517="","",IFERROR(INDEX('01_Cad_Pecas'!$H$2:$H$5000,MATCH($E2517,'01_Cad_Pecas'!$D$2:$D$5000,0)),IFERROR(INDEX('01_Cad_Pecas'!$H$2:$H$5000,MATCH(VALUE($E2517),'01_Cad_Pecas'!$D$2:$D$5000,0)),"")))</f>
        <v>1.1000000000000001</v>
      </c>
      <c r="L2517" s="14">
        <f>IF($E2517="","",IFERROR(INDEX('01_Cad_Pecas'!$I$2:$I$5000,MATCH($E2517,'01_Cad_Pecas'!$D$2:$D$5000,0)),IFERROR(INDEX('01_Cad_Pecas'!$I$2:$I$5000,MATCH(VALUE($E2517),'01_Cad_Pecas'!$D$2:$D$5000,0)),"")))</f>
        <v>9.375E-2</v>
      </c>
      <c r="M2517" s="14">
        <f t="shared" si="304"/>
        <v>2.0375000000000001</v>
      </c>
      <c r="N2517" s="14">
        <v>46212</v>
      </c>
      <c r="O2517" s="14">
        <v>10</v>
      </c>
      <c r="P2517" s="14"/>
      <c r="Q2517" s="14"/>
      <c r="R2517" s="14"/>
      <c r="S2517" s="14"/>
      <c r="T2517" s="14">
        <f t="shared" si="303"/>
        <v>1</v>
      </c>
      <c r="U2517" s="14" t="s">
        <v>36</v>
      </c>
      <c r="V2517" s="14"/>
      <c r="W2517" s="14"/>
      <c r="X2517" s="14"/>
      <c r="Y2517" s="14"/>
      <c r="Z2517" s="14"/>
      <c r="AA2517" s="11"/>
      <c r="AB2517" s="14" t="str">
        <f t="shared" si="305"/>
        <v>10238|9 COLADEIRAS</v>
      </c>
      <c r="AC2517" t="str">
        <f t="shared" si="306"/>
        <v>|10238|</v>
      </c>
      <c r="AD2517" t="str">
        <f t="shared" si="307"/>
        <v>9 COLADEIRAS</v>
      </c>
    </row>
    <row r="2518" spans="1:30" ht="36" customHeight="1" x14ac:dyDescent="0.35">
      <c r="A2518" s="35">
        <v>46212</v>
      </c>
      <c r="B2518" s="14" t="s">
        <v>3643</v>
      </c>
      <c r="C2518" s="14" t="s">
        <v>3644</v>
      </c>
      <c r="D2518" s="14" t="s">
        <v>3060</v>
      </c>
      <c r="E2518" s="14">
        <v>30080005</v>
      </c>
      <c r="F2518" s="14" t="s">
        <v>3206</v>
      </c>
      <c r="G2518" s="14" t="s">
        <v>3060</v>
      </c>
      <c r="H2518" s="14" t="s">
        <v>3060</v>
      </c>
      <c r="I2518" s="9" t="s">
        <v>3060</v>
      </c>
      <c r="J2518" s="9">
        <v>10</v>
      </c>
      <c r="K2518" s="14">
        <f>IF($E2518="","",IFERROR(INDEX('01_Cad_Pecas'!$H$2:$H$5000,MATCH($E2518,'01_Cad_Pecas'!$D$2:$D$5000,0)),IFERROR(INDEX('01_Cad_Pecas'!$H$2:$H$5000,MATCH(VALUE($E2518),'01_Cad_Pecas'!$D$2:$D$5000,0)),"")))</f>
        <v>1.1000000000000001</v>
      </c>
      <c r="L2518" s="14">
        <f>IF($E2518="","",IFERROR(INDEX('01_Cad_Pecas'!$I$2:$I$5000,MATCH($E2518,'01_Cad_Pecas'!$D$2:$D$5000,0)),IFERROR(INDEX('01_Cad_Pecas'!$I$2:$I$5000,MATCH(VALUE($E2518),'01_Cad_Pecas'!$D$2:$D$5000,0)),"")))</f>
        <v>9.375E-2</v>
      </c>
      <c r="M2518" s="14">
        <f t="shared" si="304"/>
        <v>2.0375000000000001</v>
      </c>
      <c r="N2518" s="14">
        <v>46212</v>
      </c>
      <c r="O2518" s="14">
        <v>10</v>
      </c>
      <c r="P2518" s="14"/>
      <c r="Q2518" s="14"/>
      <c r="R2518" s="14"/>
      <c r="S2518" s="14"/>
      <c r="T2518" s="14">
        <f t="shared" si="303"/>
        <v>1</v>
      </c>
      <c r="U2518" s="14" t="s">
        <v>36</v>
      </c>
      <c r="V2518" s="14"/>
      <c r="W2518" s="14"/>
      <c r="X2518" s="14"/>
      <c r="Y2518" s="14"/>
      <c r="Z2518" s="14"/>
      <c r="AA2518" s="11"/>
      <c r="AB2518" s="14" t="str">
        <f t="shared" si="305"/>
        <v>10238|9 COLADEIRAS</v>
      </c>
      <c r="AC2518" t="str">
        <f t="shared" si="306"/>
        <v>|10238|</v>
      </c>
      <c r="AD2518" t="str">
        <f t="shared" si="307"/>
        <v>9 COLADEIRAS</v>
      </c>
    </row>
    <row r="2519" spans="1:30" ht="36" customHeight="1" x14ac:dyDescent="0.35">
      <c r="A2519" s="35">
        <v>46212</v>
      </c>
      <c r="B2519" s="14" t="s">
        <v>3643</v>
      </c>
      <c r="C2519" s="14" t="s">
        <v>3644</v>
      </c>
      <c r="D2519" s="14" t="s">
        <v>3060</v>
      </c>
      <c r="E2519" s="14">
        <v>20019005</v>
      </c>
      <c r="F2519" s="14" t="s">
        <v>2939</v>
      </c>
      <c r="G2519" s="14" t="s">
        <v>3060</v>
      </c>
      <c r="H2519" s="14" t="s">
        <v>3060</v>
      </c>
      <c r="I2519" s="9" t="s">
        <v>3060</v>
      </c>
      <c r="J2519" s="9">
        <v>60</v>
      </c>
      <c r="K2519" s="14">
        <f>IF($E2519="","",IFERROR(INDEX('01_Cad_Pecas'!$H$2:$H$5000,MATCH($E2519,'01_Cad_Pecas'!$D$2:$D$5000,0)),IFERROR(INDEX('01_Cad_Pecas'!$H$2:$H$5000,MATCH(VALUE($E2519),'01_Cad_Pecas'!$D$2:$D$5000,0)),"")))</f>
        <v>3</v>
      </c>
      <c r="L2519" s="14">
        <f>IF($E2519="","",IFERROR(INDEX('01_Cad_Pecas'!$I$2:$I$5000,MATCH($E2519,'01_Cad_Pecas'!$D$2:$D$5000,0)),IFERROR(INDEX('01_Cad_Pecas'!$I$2:$I$5000,MATCH(VALUE($E2519),'01_Cad_Pecas'!$D$2:$D$5000,0)),"")))</f>
        <v>6.7799999999999999E-2</v>
      </c>
      <c r="M2519" s="14">
        <f t="shared" si="304"/>
        <v>7.0679999999999996</v>
      </c>
      <c r="N2519" s="14">
        <v>46212</v>
      </c>
      <c r="O2519" s="14">
        <v>60</v>
      </c>
      <c r="P2519" s="14"/>
      <c r="Q2519" s="14"/>
      <c r="R2519" s="14"/>
      <c r="S2519" s="14"/>
      <c r="T2519" s="14">
        <f t="shared" si="303"/>
        <v>1</v>
      </c>
      <c r="U2519" s="14" t="s">
        <v>36</v>
      </c>
      <c r="V2519" s="14"/>
      <c r="W2519" s="14"/>
      <c r="X2519" s="14"/>
      <c r="Y2519" s="14"/>
      <c r="Z2519" s="14"/>
      <c r="AA2519" s="11"/>
      <c r="AB2519" s="14" t="str">
        <f t="shared" si="305"/>
        <v>10238|9 COLADEIRAS</v>
      </c>
      <c r="AC2519" t="str">
        <f t="shared" si="306"/>
        <v>|10238|</v>
      </c>
      <c r="AD2519" t="str">
        <f t="shared" si="307"/>
        <v>9 COLADEIRAS</v>
      </c>
    </row>
    <row r="2520" spans="1:30" ht="36" customHeight="1" x14ac:dyDescent="0.35">
      <c r="A2520" s="35">
        <v>46212</v>
      </c>
      <c r="B2520" s="14" t="s">
        <v>3643</v>
      </c>
      <c r="C2520" s="14" t="s">
        <v>3644</v>
      </c>
      <c r="D2520" s="14" t="s">
        <v>3060</v>
      </c>
      <c r="E2520" s="14">
        <v>20019603</v>
      </c>
      <c r="F2520" s="14" t="s">
        <v>2937</v>
      </c>
      <c r="G2520" s="14" t="s">
        <v>3060</v>
      </c>
      <c r="H2520" s="14" t="s">
        <v>3060</v>
      </c>
      <c r="I2520" s="9" t="s">
        <v>3060</v>
      </c>
      <c r="J2520" s="9">
        <v>5</v>
      </c>
      <c r="K2520" s="14">
        <f>IF($E2520="","",IFERROR(INDEX('01_Cad_Pecas'!$H$2:$H$5000,MATCH($E2520,'01_Cad_Pecas'!$D$2:$D$5000,0)),IFERROR(INDEX('01_Cad_Pecas'!$H$2:$H$5000,MATCH(VALUE($E2520),'01_Cad_Pecas'!$D$2:$D$5000,0)),"")))</f>
        <v>3</v>
      </c>
      <c r="L2520" s="14">
        <f>IF($E2520="","",IFERROR(INDEX('01_Cad_Pecas'!$I$2:$I$5000,MATCH($E2520,'01_Cad_Pecas'!$D$2:$D$5000,0)),IFERROR(INDEX('01_Cad_Pecas'!$I$2:$I$5000,MATCH(VALUE($E2520),'01_Cad_Pecas'!$D$2:$D$5000,0)),"")))</f>
        <v>6.7799999999999999E-2</v>
      </c>
      <c r="M2520" s="14">
        <f t="shared" si="304"/>
        <v>3.339</v>
      </c>
      <c r="N2520" s="14">
        <v>46212</v>
      </c>
      <c r="O2520" s="14">
        <v>5</v>
      </c>
      <c r="P2520" s="14"/>
      <c r="Q2520" s="14"/>
      <c r="R2520" s="14"/>
      <c r="S2520" s="14"/>
      <c r="T2520" s="14">
        <f t="shared" si="303"/>
        <v>1</v>
      </c>
      <c r="U2520" s="14" t="s">
        <v>36</v>
      </c>
      <c r="V2520" s="14"/>
      <c r="W2520" s="14"/>
      <c r="X2520" s="14"/>
      <c r="Y2520" s="14"/>
      <c r="Z2520" s="14"/>
      <c r="AA2520" s="11"/>
      <c r="AB2520" s="14" t="str">
        <f t="shared" si="305"/>
        <v>10238|9 COLADEIRAS</v>
      </c>
      <c r="AC2520" t="str">
        <f t="shared" si="306"/>
        <v>|10238|</v>
      </c>
      <c r="AD2520" t="str">
        <f t="shared" si="307"/>
        <v>9 COLADEIRAS</v>
      </c>
    </row>
    <row r="2521" spans="1:30" ht="36" customHeight="1" x14ac:dyDescent="0.35">
      <c r="A2521" s="35">
        <v>46212</v>
      </c>
      <c r="B2521" s="14" t="s">
        <v>3643</v>
      </c>
      <c r="C2521" s="14" t="s">
        <v>3644</v>
      </c>
      <c r="D2521" s="14" t="s">
        <v>3060</v>
      </c>
      <c r="E2521" s="14">
        <v>20019606</v>
      </c>
      <c r="F2521" s="14" t="s">
        <v>3207</v>
      </c>
      <c r="G2521" s="14" t="s">
        <v>3060</v>
      </c>
      <c r="H2521" s="14" t="s">
        <v>3060</v>
      </c>
      <c r="I2521" s="9" t="s">
        <v>3060</v>
      </c>
      <c r="J2521" s="9">
        <v>10</v>
      </c>
      <c r="K2521" s="14">
        <f>IF($E2521="","",IFERROR(INDEX('01_Cad_Pecas'!$H$2:$H$5000,MATCH($E2521,'01_Cad_Pecas'!$D$2:$D$5000,0)),IFERROR(INDEX('01_Cad_Pecas'!$H$2:$H$5000,MATCH(VALUE($E2521),'01_Cad_Pecas'!$D$2:$D$5000,0)),"")))</f>
        <v>3</v>
      </c>
      <c r="L2521" s="14">
        <f>IF($E2521="","",IFERROR(INDEX('01_Cad_Pecas'!$I$2:$I$5000,MATCH($E2521,'01_Cad_Pecas'!$D$2:$D$5000,0)),IFERROR(INDEX('01_Cad_Pecas'!$I$2:$I$5000,MATCH(VALUE($E2521),'01_Cad_Pecas'!$D$2:$D$5000,0)),"")))</f>
        <v>6.7799999999999999E-2</v>
      </c>
      <c r="M2521" s="14">
        <f t="shared" si="304"/>
        <v>3.6779999999999999</v>
      </c>
      <c r="N2521" s="14">
        <v>46212</v>
      </c>
      <c r="O2521" s="14">
        <v>10</v>
      </c>
      <c r="P2521" s="14"/>
      <c r="Q2521" s="14"/>
      <c r="R2521" s="14"/>
      <c r="S2521" s="14"/>
      <c r="T2521" s="14">
        <f t="shared" si="303"/>
        <v>1</v>
      </c>
      <c r="U2521" s="14" t="s">
        <v>36</v>
      </c>
      <c r="V2521" s="14"/>
      <c r="W2521" s="14"/>
      <c r="X2521" s="14"/>
      <c r="Y2521" s="14"/>
      <c r="Z2521" s="14"/>
      <c r="AA2521" s="11"/>
      <c r="AB2521" s="14" t="str">
        <f t="shared" si="305"/>
        <v>10238|9 COLADEIRAS</v>
      </c>
      <c r="AC2521" t="str">
        <f t="shared" si="306"/>
        <v>|10238|</v>
      </c>
      <c r="AD2521" t="str">
        <f t="shared" si="307"/>
        <v>9 COLADEIRAS</v>
      </c>
    </row>
    <row r="2522" spans="1:30" ht="36" customHeight="1" x14ac:dyDescent="0.35">
      <c r="A2522" s="35">
        <v>46212</v>
      </c>
      <c r="B2522" s="14" t="s">
        <v>3643</v>
      </c>
      <c r="C2522" s="14" t="s">
        <v>3644</v>
      </c>
      <c r="D2522" s="14" t="s">
        <v>3060</v>
      </c>
      <c r="E2522" s="14">
        <v>20013102</v>
      </c>
      <c r="F2522" s="14" t="s">
        <v>3188</v>
      </c>
      <c r="G2522" s="14" t="s">
        <v>3060</v>
      </c>
      <c r="H2522" s="14" t="s">
        <v>3060</v>
      </c>
      <c r="I2522" s="9" t="s">
        <v>3060</v>
      </c>
      <c r="J2522" s="9">
        <v>800</v>
      </c>
      <c r="K2522" s="14">
        <f>IF($E2522="","",IFERROR(INDEX('01_Cad_Pecas'!$H$2:$H$5000,MATCH($E2522,'01_Cad_Pecas'!$D$2:$D$5000,0)),IFERROR(INDEX('01_Cad_Pecas'!$H$2:$H$5000,MATCH(VALUE($E2522),'01_Cad_Pecas'!$D$2:$D$5000,0)),"")))</f>
        <v>3</v>
      </c>
      <c r="L2522" s="14">
        <f>IF($E2522="","",IFERROR(INDEX('01_Cad_Pecas'!$I$2:$I$5000,MATCH($E2522,'01_Cad_Pecas'!$D$2:$D$5000,0)),IFERROR(INDEX('01_Cad_Pecas'!$I$2:$I$5000,MATCH(VALUE($E2522),'01_Cad_Pecas'!$D$2:$D$5000,0)),"")))</f>
        <v>6.7799999999999999E-2</v>
      </c>
      <c r="M2522" s="14">
        <f t="shared" si="304"/>
        <v>57.24</v>
      </c>
      <c r="N2522" s="14">
        <v>46212</v>
      </c>
      <c r="O2522" s="14">
        <v>800</v>
      </c>
      <c r="P2522" s="14"/>
      <c r="Q2522" s="14"/>
      <c r="R2522" s="14"/>
      <c r="S2522" s="14"/>
      <c r="T2522" s="14">
        <f t="shared" si="303"/>
        <v>1</v>
      </c>
      <c r="U2522" s="14" t="s">
        <v>36</v>
      </c>
      <c r="V2522" s="14"/>
      <c r="W2522" s="14"/>
      <c r="X2522" s="14"/>
      <c r="Y2522" s="14"/>
      <c r="Z2522" s="14"/>
      <c r="AA2522" s="11"/>
      <c r="AB2522" s="14" t="str">
        <f t="shared" si="305"/>
        <v>10238|9 COLADEIRAS</v>
      </c>
      <c r="AC2522" t="str">
        <f t="shared" si="306"/>
        <v>|10238|</v>
      </c>
      <c r="AD2522" t="str">
        <f t="shared" si="307"/>
        <v>9 COLADEIRAS</v>
      </c>
    </row>
    <row r="2523" spans="1:30" ht="36" customHeight="1" x14ac:dyDescent="0.35">
      <c r="A2523" s="35">
        <v>46212</v>
      </c>
      <c r="B2523" s="14" t="s">
        <v>3643</v>
      </c>
      <c r="C2523" s="14" t="s">
        <v>3644</v>
      </c>
      <c r="D2523" s="14" t="s">
        <v>3060</v>
      </c>
      <c r="E2523" s="14">
        <v>20013103</v>
      </c>
      <c r="F2523" s="14" t="s">
        <v>3189</v>
      </c>
      <c r="G2523" s="14" t="s">
        <v>3060</v>
      </c>
      <c r="H2523" s="14" t="s">
        <v>3060</v>
      </c>
      <c r="I2523" s="9" t="s">
        <v>3060</v>
      </c>
      <c r="J2523" s="9">
        <v>800</v>
      </c>
      <c r="K2523" s="14">
        <f>IF($E2523="","",IFERROR(INDEX('01_Cad_Pecas'!$H$2:$H$5000,MATCH($E2523,'01_Cad_Pecas'!$D$2:$D$5000,0)),IFERROR(INDEX('01_Cad_Pecas'!$H$2:$H$5000,MATCH(VALUE($E2523),'01_Cad_Pecas'!$D$2:$D$5000,0)),"")))</f>
        <v>3</v>
      </c>
      <c r="L2523" s="14">
        <f>IF($E2523="","",IFERROR(INDEX('01_Cad_Pecas'!$I$2:$I$5000,MATCH($E2523,'01_Cad_Pecas'!$D$2:$D$5000,0)),IFERROR(INDEX('01_Cad_Pecas'!$I$2:$I$5000,MATCH(VALUE($E2523),'01_Cad_Pecas'!$D$2:$D$5000,0)),"")))</f>
        <v>6.7799999999999999E-2</v>
      </c>
      <c r="M2523" s="14">
        <f t="shared" si="304"/>
        <v>57.24</v>
      </c>
      <c r="N2523" s="14">
        <v>46212</v>
      </c>
      <c r="O2523" s="14">
        <v>800</v>
      </c>
      <c r="P2523" s="14"/>
      <c r="Q2523" s="14"/>
      <c r="R2523" s="14"/>
      <c r="S2523" s="14"/>
      <c r="T2523" s="14">
        <f t="shared" si="303"/>
        <v>1</v>
      </c>
      <c r="U2523" s="14" t="s">
        <v>36</v>
      </c>
      <c r="V2523" s="14"/>
      <c r="W2523" s="14"/>
      <c r="X2523" s="14"/>
      <c r="Y2523" s="14"/>
      <c r="Z2523" s="14"/>
      <c r="AA2523" s="11"/>
      <c r="AB2523" s="14" t="str">
        <f t="shared" si="305"/>
        <v>10238|9 COLADEIRAS</v>
      </c>
      <c r="AC2523" t="str">
        <f t="shared" si="306"/>
        <v>|10238|</v>
      </c>
      <c r="AD2523" t="str">
        <f t="shared" si="307"/>
        <v>9 COLADEIRAS</v>
      </c>
    </row>
    <row r="2524" spans="1:30" ht="36" customHeight="1" x14ac:dyDescent="0.35">
      <c r="A2524" s="35">
        <v>46212</v>
      </c>
      <c r="B2524" s="14" t="s">
        <v>3643</v>
      </c>
      <c r="C2524" s="14" t="s">
        <v>3644</v>
      </c>
      <c r="D2524" s="14" t="s">
        <v>3060</v>
      </c>
      <c r="E2524" s="14">
        <v>20020001</v>
      </c>
      <c r="F2524" s="14" t="s">
        <v>3190</v>
      </c>
      <c r="G2524" s="14" t="s">
        <v>3060</v>
      </c>
      <c r="H2524" s="14" t="s">
        <v>3060</v>
      </c>
      <c r="I2524" s="9" t="s">
        <v>3060</v>
      </c>
      <c r="J2524" s="9">
        <v>4</v>
      </c>
      <c r="K2524" s="14">
        <f>IF($E2524="","",IFERROR(INDEX('01_Cad_Pecas'!$H$2:$H$5000,MATCH($E2524,'01_Cad_Pecas'!$D$2:$D$5000,0)),IFERROR(INDEX('01_Cad_Pecas'!$H$2:$H$5000,MATCH(VALUE($E2524),'01_Cad_Pecas'!$D$2:$D$5000,0)),"")))</f>
        <v>3</v>
      </c>
      <c r="L2524" s="14">
        <f>IF($E2524="","",IFERROR(INDEX('01_Cad_Pecas'!$I$2:$I$5000,MATCH($E2524,'01_Cad_Pecas'!$D$2:$D$5000,0)),IFERROR(INDEX('01_Cad_Pecas'!$I$2:$I$5000,MATCH(VALUE($E2524),'01_Cad_Pecas'!$D$2:$D$5000,0)),"")))</f>
        <v>6.7799999999999999E-2</v>
      </c>
      <c r="M2524" s="14">
        <f t="shared" si="304"/>
        <v>3.2711999999999999</v>
      </c>
      <c r="N2524" s="14">
        <v>46212</v>
      </c>
      <c r="O2524" s="14">
        <v>4</v>
      </c>
      <c r="P2524" s="14"/>
      <c r="Q2524" s="14"/>
      <c r="R2524" s="14"/>
      <c r="S2524" s="14"/>
      <c r="T2524" s="14">
        <f t="shared" si="303"/>
        <v>1</v>
      </c>
      <c r="U2524" s="14" t="s">
        <v>36</v>
      </c>
      <c r="V2524" s="14"/>
      <c r="W2524" s="14"/>
      <c r="X2524" s="14"/>
      <c r="Y2524" s="14"/>
      <c r="Z2524" s="14"/>
      <c r="AA2524" s="11"/>
      <c r="AB2524" s="14" t="str">
        <f t="shared" si="305"/>
        <v>10238|9 COLADEIRAS</v>
      </c>
      <c r="AC2524" t="str">
        <f t="shared" si="306"/>
        <v>|10238|</v>
      </c>
      <c r="AD2524" t="str">
        <f t="shared" si="307"/>
        <v>9 COLADEIRAS</v>
      </c>
    </row>
    <row r="2525" spans="1:30" ht="36" customHeight="1" x14ac:dyDescent="0.35">
      <c r="A2525" s="35">
        <v>46212</v>
      </c>
      <c r="B2525" s="14" t="s">
        <v>3643</v>
      </c>
      <c r="C2525" s="14" t="s">
        <v>3644</v>
      </c>
      <c r="D2525" s="14" t="s">
        <v>3060</v>
      </c>
      <c r="E2525" s="14">
        <v>20052001</v>
      </c>
      <c r="F2525" s="14" t="s">
        <v>3196</v>
      </c>
      <c r="G2525" s="14" t="s">
        <v>3060</v>
      </c>
      <c r="H2525" s="14" t="s">
        <v>3060</v>
      </c>
      <c r="I2525" s="9" t="s">
        <v>3060</v>
      </c>
      <c r="J2525" s="9">
        <v>4</v>
      </c>
      <c r="K2525" s="14">
        <f>IF($E2525="","",IFERROR(INDEX('01_Cad_Pecas'!$H$2:$H$5000,MATCH($E2525,'01_Cad_Pecas'!$D$2:$D$5000,0)),IFERROR(INDEX('01_Cad_Pecas'!$H$2:$H$5000,MATCH(VALUE($E2525),'01_Cad_Pecas'!$D$2:$D$5000,0)),"")))</f>
        <v>1.1000000000000001</v>
      </c>
      <c r="L2525" s="14">
        <f>IF($E2525="","",IFERROR(INDEX('01_Cad_Pecas'!$I$2:$I$5000,MATCH($E2525,'01_Cad_Pecas'!$D$2:$D$5000,0)),IFERROR(INDEX('01_Cad_Pecas'!$I$2:$I$5000,MATCH(VALUE($E2525),'01_Cad_Pecas'!$D$2:$D$5000,0)),"")))</f>
        <v>9.375E-2</v>
      </c>
      <c r="M2525" s="14">
        <f t="shared" si="304"/>
        <v>1.4750000000000001</v>
      </c>
      <c r="N2525" s="14">
        <v>46212</v>
      </c>
      <c r="O2525" s="14">
        <v>4</v>
      </c>
      <c r="P2525" s="14"/>
      <c r="Q2525" s="14"/>
      <c r="R2525" s="14"/>
      <c r="S2525" s="14"/>
      <c r="T2525" s="14">
        <f t="shared" si="303"/>
        <v>1</v>
      </c>
      <c r="U2525" s="14" t="s">
        <v>36</v>
      </c>
      <c r="V2525" s="14"/>
      <c r="W2525" s="14"/>
      <c r="X2525" s="14"/>
      <c r="Y2525" s="14"/>
      <c r="Z2525" s="14"/>
      <c r="AA2525" s="11"/>
      <c r="AB2525" s="14" t="str">
        <f t="shared" si="305"/>
        <v>10238|9 COLADEIRAS</v>
      </c>
      <c r="AC2525" t="str">
        <f t="shared" si="306"/>
        <v>|10238|</v>
      </c>
      <c r="AD2525" t="str">
        <f t="shared" si="307"/>
        <v>9 COLADEIRAS</v>
      </c>
    </row>
    <row r="2526" spans="1:30" ht="36" customHeight="1" x14ac:dyDescent="0.35">
      <c r="A2526" s="35">
        <v>46212</v>
      </c>
      <c r="B2526" s="14" t="s">
        <v>3643</v>
      </c>
      <c r="C2526" s="14" t="s">
        <v>3644</v>
      </c>
      <c r="D2526" s="14" t="s">
        <v>3060</v>
      </c>
      <c r="E2526" s="14">
        <v>20052002</v>
      </c>
      <c r="F2526" s="14" t="s">
        <v>3197</v>
      </c>
      <c r="G2526" s="14" t="s">
        <v>3060</v>
      </c>
      <c r="H2526" s="14" t="s">
        <v>3060</v>
      </c>
      <c r="I2526" s="9" t="s">
        <v>3060</v>
      </c>
      <c r="J2526" s="9">
        <v>1</v>
      </c>
      <c r="K2526" s="14">
        <f>IF($E2526="","",IFERROR(INDEX('01_Cad_Pecas'!$H$2:$H$5000,MATCH($E2526,'01_Cad_Pecas'!$D$2:$D$5000,0)),IFERROR(INDEX('01_Cad_Pecas'!$H$2:$H$5000,MATCH(VALUE($E2526),'01_Cad_Pecas'!$D$2:$D$5000,0)),"")))</f>
        <v>1.1000000000000001</v>
      </c>
      <c r="L2526" s="14">
        <f>IF($E2526="","",IFERROR(INDEX('01_Cad_Pecas'!$I$2:$I$5000,MATCH($E2526,'01_Cad_Pecas'!$D$2:$D$5000,0)),IFERROR(INDEX('01_Cad_Pecas'!$I$2:$I$5000,MATCH(VALUE($E2526),'01_Cad_Pecas'!$D$2:$D$5000,0)),"")))</f>
        <v>9.375E-2</v>
      </c>
      <c r="M2526" s="14">
        <f t="shared" si="304"/>
        <v>1.1937500000000001</v>
      </c>
      <c r="N2526" s="14">
        <v>46212</v>
      </c>
      <c r="O2526" s="14">
        <v>1</v>
      </c>
      <c r="P2526" s="14"/>
      <c r="Q2526" s="14"/>
      <c r="R2526" s="14"/>
      <c r="S2526" s="14"/>
      <c r="T2526" s="14">
        <f t="shared" si="303"/>
        <v>1</v>
      </c>
      <c r="U2526" s="14" t="s">
        <v>36</v>
      </c>
      <c r="V2526" s="14"/>
      <c r="W2526" s="14"/>
      <c r="X2526" s="14"/>
      <c r="Y2526" s="14"/>
      <c r="Z2526" s="14"/>
      <c r="AA2526" s="11"/>
      <c r="AB2526" s="14" t="str">
        <f t="shared" si="305"/>
        <v>10238|9 COLADEIRAS</v>
      </c>
      <c r="AC2526" t="str">
        <f t="shared" si="306"/>
        <v>|10238|</v>
      </c>
      <c r="AD2526" t="str">
        <f t="shared" si="307"/>
        <v>9 COLADEIRAS</v>
      </c>
    </row>
    <row r="2527" spans="1:30" ht="36" customHeight="1" x14ac:dyDescent="0.35">
      <c r="A2527" s="35">
        <v>46212</v>
      </c>
      <c r="B2527" s="14" t="s">
        <v>3643</v>
      </c>
      <c r="C2527" s="14" t="s">
        <v>3644</v>
      </c>
      <c r="D2527" s="14" t="s">
        <v>3060</v>
      </c>
      <c r="E2527" s="14">
        <v>20052003</v>
      </c>
      <c r="F2527" s="14" t="s">
        <v>3198</v>
      </c>
      <c r="G2527" s="14" t="s">
        <v>3060</v>
      </c>
      <c r="H2527" s="14" t="s">
        <v>3060</v>
      </c>
      <c r="I2527" s="9" t="s">
        <v>3060</v>
      </c>
      <c r="J2527" s="9">
        <v>2</v>
      </c>
      <c r="K2527" s="14">
        <f>IF($E2527="","",IFERROR(INDEX('01_Cad_Pecas'!$H$2:$H$5000,MATCH($E2527,'01_Cad_Pecas'!$D$2:$D$5000,0)),IFERROR(INDEX('01_Cad_Pecas'!$H$2:$H$5000,MATCH(VALUE($E2527),'01_Cad_Pecas'!$D$2:$D$5000,0)),"")))</f>
        <v>1.1000000000000001</v>
      </c>
      <c r="L2527" s="14">
        <f>IF($E2527="","",IFERROR(INDEX('01_Cad_Pecas'!$I$2:$I$5000,MATCH($E2527,'01_Cad_Pecas'!$D$2:$D$5000,0)),IFERROR(INDEX('01_Cad_Pecas'!$I$2:$I$5000,MATCH(VALUE($E2527),'01_Cad_Pecas'!$D$2:$D$5000,0)),"")))</f>
        <v>9.375E-2</v>
      </c>
      <c r="M2527" s="14">
        <f t="shared" si="304"/>
        <v>1.2875000000000001</v>
      </c>
      <c r="N2527" s="14">
        <v>46212</v>
      </c>
      <c r="O2527" s="14">
        <v>2</v>
      </c>
      <c r="P2527" s="14"/>
      <c r="Q2527" s="14"/>
      <c r="R2527" s="14"/>
      <c r="S2527" s="14"/>
      <c r="T2527" s="14">
        <f t="shared" si="303"/>
        <v>1</v>
      </c>
      <c r="U2527" s="14" t="s">
        <v>36</v>
      </c>
      <c r="V2527" s="14"/>
      <c r="W2527" s="14"/>
      <c r="X2527" s="14"/>
      <c r="Y2527" s="14"/>
      <c r="Z2527" s="14"/>
      <c r="AA2527" s="11"/>
      <c r="AB2527" s="14" t="str">
        <f t="shared" si="305"/>
        <v>10238|9 COLADEIRAS</v>
      </c>
      <c r="AC2527" t="str">
        <f t="shared" si="306"/>
        <v>|10238|</v>
      </c>
      <c r="AD2527" t="str">
        <f t="shared" si="307"/>
        <v>9 COLADEIRAS</v>
      </c>
    </row>
    <row r="2528" spans="1:30" ht="36" customHeight="1" x14ac:dyDescent="0.35">
      <c r="A2528" s="35">
        <v>46212</v>
      </c>
      <c r="B2528" s="14" t="s">
        <v>3643</v>
      </c>
      <c r="C2528" s="14" t="s">
        <v>3644</v>
      </c>
      <c r="D2528" s="14" t="s">
        <v>3060</v>
      </c>
      <c r="E2528" s="14">
        <v>30001202</v>
      </c>
      <c r="F2528" s="14" t="s">
        <v>3191</v>
      </c>
      <c r="G2528" s="14" t="s">
        <v>3060</v>
      </c>
      <c r="H2528" s="14" t="s">
        <v>3060</v>
      </c>
      <c r="I2528" s="9" t="s">
        <v>3060</v>
      </c>
      <c r="J2528" s="9">
        <v>500</v>
      </c>
      <c r="K2528" s="14">
        <f>IF($E2528="","",IFERROR(INDEX('01_Cad_Pecas'!$H$2:$H$5000,MATCH($E2528,'01_Cad_Pecas'!$D$2:$D$5000,0)),IFERROR(INDEX('01_Cad_Pecas'!$H$2:$H$5000,MATCH(VALUE($E2528),'01_Cad_Pecas'!$D$2:$D$5000,0)),"")))</f>
        <v>3</v>
      </c>
      <c r="L2528" s="14">
        <f>IF($E2528="","",IFERROR(INDEX('01_Cad_Pecas'!$I$2:$I$5000,MATCH($E2528,'01_Cad_Pecas'!$D$2:$D$5000,0)),IFERROR(INDEX('01_Cad_Pecas'!$I$2:$I$5000,MATCH(VALUE($E2528),'01_Cad_Pecas'!$D$2:$D$5000,0)),"")))</f>
        <v>6.7799999999999999E-2</v>
      </c>
      <c r="M2528" s="14">
        <f t="shared" si="304"/>
        <v>36.9</v>
      </c>
      <c r="N2528" s="14">
        <v>46212</v>
      </c>
      <c r="O2528" s="14">
        <v>500</v>
      </c>
      <c r="P2528" s="14"/>
      <c r="Q2528" s="14"/>
      <c r="R2528" s="14"/>
      <c r="S2528" s="14"/>
      <c r="T2528" s="14">
        <f t="shared" si="303"/>
        <v>1</v>
      </c>
      <c r="U2528" s="14" t="s">
        <v>36</v>
      </c>
      <c r="V2528" s="14"/>
      <c r="W2528" s="14"/>
      <c r="X2528" s="14"/>
      <c r="Y2528" s="14"/>
      <c r="Z2528" s="14"/>
      <c r="AA2528" s="11"/>
      <c r="AB2528" s="14" t="str">
        <f t="shared" si="305"/>
        <v>10238|9 COLADEIRAS</v>
      </c>
      <c r="AC2528" t="str">
        <f t="shared" si="306"/>
        <v>|10238|</v>
      </c>
      <c r="AD2528" t="str">
        <f t="shared" si="307"/>
        <v>9 COLADEIRAS</v>
      </c>
    </row>
    <row r="2529" spans="1:30" ht="36" customHeight="1" x14ac:dyDescent="0.35">
      <c r="A2529" s="35">
        <v>46212</v>
      </c>
      <c r="B2529" s="14" t="s">
        <v>3643</v>
      </c>
      <c r="C2529" s="14" t="s">
        <v>3644</v>
      </c>
      <c r="D2529" s="14" t="s">
        <v>3060</v>
      </c>
      <c r="E2529" s="14">
        <v>30006110</v>
      </c>
      <c r="F2529" s="14" t="s">
        <v>3180</v>
      </c>
      <c r="G2529" s="14" t="s">
        <v>3060</v>
      </c>
      <c r="H2529" s="14" t="s">
        <v>3060</v>
      </c>
      <c r="I2529" s="9" t="s">
        <v>3060</v>
      </c>
      <c r="J2529" s="9">
        <v>480</v>
      </c>
      <c r="K2529" s="14">
        <f>IF($E2529="","",IFERROR(INDEX('01_Cad_Pecas'!$H$2:$H$5000,MATCH($E2529,'01_Cad_Pecas'!$D$2:$D$5000,0)),IFERROR(INDEX('01_Cad_Pecas'!$H$2:$H$5000,MATCH(VALUE($E2529),'01_Cad_Pecas'!$D$2:$D$5000,0)),"")))</f>
        <v>3</v>
      </c>
      <c r="L2529" s="14">
        <f>IF($E2529="","",IFERROR(INDEX('01_Cad_Pecas'!$I$2:$I$5000,MATCH($E2529,'01_Cad_Pecas'!$D$2:$D$5000,0)),IFERROR(INDEX('01_Cad_Pecas'!$I$2:$I$5000,MATCH(VALUE($E2529),'01_Cad_Pecas'!$D$2:$D$5000,0)),"")))</f>
        <v>6.7799999999999999E-2</v>
      </c>
      <c r="M2529" s="14">
        <f t="shared" si="304"/>
        <v>35.543999999999997</v>
      </c>
      <c r="N2529" s="14">
        <v>46212</v>
      </c>
      <c r="O2529" s="14">
        <v>480</v>
      </c>
      <c r="P2529" s="14"/>
      <c r="Q2529" s="14"/>
      <c r="R2529" s="14"/>
      <c r="S2529" s="14"/>
      <c r="T2529" s="14">
        <f t="shared" ref="T2529:T2592" si="308">IF(OR($J2529="",$O2529=""),"",$O2529/$J2529)</f>
        <v>1</v>
      </c>
      <c r="U2529" s="14" t="s">
        <v>36</v>
      </c>
      <c r="V2529" s="14"/>
      <c r="W2529" s="14"/>
      <c r="X2529" s="14"/>
      <c r="Y2529" s="14"/>
      <c r="Z2529" s="14"/>
      <c r="AA2529" s="11"/>
      <c r="AB2529" s="14" t="str">
        <f t="shared" si="305"/>
        <v>10238|9 COLADEIRAS</v>
      </c>
      <c r="AC2529" t="str">
        <f t="shared" si="306"/>
        <v>|10238|</v>
      </c>
      <c r="AD2529" t="str">
        <f t="shared" si="307"/>
        <v>9 COLADEIRAS</v>
      </c>
    </row>
    <row r="2530" spans="1:30" ht="36" customHeight="1" x14ac:dyDescent="0.35">
      <c r="A2530" s="35">
        <v>46212</v>
      </c>
      <c r="B2530" s="14" t="s">
        <v>3643</v>
      </c>
      <c r="C2530" s="14" t="s">
        <v>3644</v>
      </c>
      <c r="D2530" s="14" t="s">
        <v>3060</v>
      </c>
      <c r="E2530" s="14">
        <v>30006111</v>
      </c>
      <c r="F2530" s="14" t="s">
        <v>3182</v>
      </c>
      <c r="G2530" s="14" t="s">
        <v>3060</v>
      </c>
      <c r="H2530" s="14" t="s">
        <v>3060</v>
      </c>
      <c r="I2530" s="9" t="s">
        <v>3060</v>
      </c>
      <c r="J2530" s="9">
        <v>480</v>
      </c>
      <c r="K2530" s="14">
        <f>IF($E2530="","",IFERROR(INDEX('01_Cad_Pecas'!$H$2:$H$5000,MATCH($E2530,'01_Cad_Pecas'!$D$2:$D$5000,0)),IFERROR(INDEX('01_Cad_Pecas'!$H$2:$H$5000,MATCH(VALUE($E2530),'01_Cad_Pecas'!$D$2:$D$5000,0)),"")))</f>
        <v>3</v>
      </c>
      <c r="L2530" s="14">
        <f>IF($E2530="","",IFERROR(INDEX('01_Cad_Pecas'!$I$2:$I$5000,MATCH($E2530,'01_Cad_Pecas'!$D$2:$D$5000,0)),IFERROR(INDEX('01_Cad_Pecas'!$I$2:$I$5000,MATCH(VALUE($E2530),'01_Cad_Pecas'!$D$2:$D$5000,0)),"")))</f>
        <v>6.7799999999999999E-2</v>
      </c>
      <c r="M2530" s="14">
        <f t="shared" si="304"/>
        <v>35.543999999999997</v>
      </c>
      <c r="N2530" s="14">
        <v>46212</v>
      </c>
      <c r="O2530" s="14">
        <v>480</v>
      </c>
      <c r="P2530" s="14"/>
      <c r="Q2530" s="14"/>
      <c r="R2530" s="14"/>
      <c r="S2530" s="14"/>
      <c r="T2530" s="14">
        <f t="shared" si="308"/>
        <v>1</v>
      </c>
      <c r="U2530" s="14" t="s">
        <v>36</v>
      </c>
      <c r="V2530" s="14"/>
      <c r="W2530" s="14"/>
      <c r="X2530" s="14"/>
      <c r="Y2530" s="14"/>
      <c r="Z2530" s="14"/>
      <c r="AA2530" s="11"/>
      <c r="AB2530" s="14" t="str">
        <f t="shared" si="305"/>
        <v>10238|9 COLADEIRAS</v>
      </c>
      <c r="AC2530" t="str">
        <f t="shared" si="306"/>
        <v>|10238|</v>
      </c>
      <c r="AD2530" t="str">
        <f t="shared" si="307"/>
        <v>9 COLADEIRAS</v>
      </c>
    </row>
    <row r="2531" spans="1:30" ht="48" customHeight="1" x14ac:dyDescent="0.35">
      <c r="A2531" s="35">
        <v>46213</v>
      </c>
      <c r="B2531" s="14" t="s">
        <v>3651</v>
      </c>
      <c r="C2531" s="14" t="s">
        <v>3642</v>
      </c>
      <c r="D2531" s="14" t="s">
        <v>3055</v>
      </c>
      <c r="E2531" s="14">
        <v>20021607</v>
      </c>
      <c r="F2531" s="14" t="s">
        <v>2187</v>
      </c>
      <c r="G2531" s="14" t="s">
        <v>3055</v>
      </c>
      <c r="H2531" s="14" t="s">
        <v>3055</v>
      </c>
      <c r="I2531" s="9" t="s">
        <v>3055</v>
      </c>
      <c r="J2531" s="9">
        <v>25</v>
      </c>
      <c r="K2531" s="14">
        <f>IF($E2531="","",IFERROR(INDEX('01_Cad_Pecas'!$H$2:$H$5000,MATCH($E2531,'01_Cad_Pecas'!$D$2:$D$5000,0)),IFERROR(INDEX('01_Cad_Pecas'!$H$2:$H$5000,MATCH(VALUE($E2531),'01_Cad_Pecas'!$D$2:$D$5000,0)),"")))</f>
        <v>2</v>
      </c>
      <c r="L2531" s="14">
        <f>IF($E2531="","",IFERROR(INDEX('01_Cad_Pecas'!$I$2:$I$5000,MATCH($E2531,'01_Cad_Pecas'!$D$2:$D$5000,0)),IFERROR(INDEX('01_Cad_Pecas'!$I$2:$I$5000,MATCH(VALUE($E2531),'01_Cad_Pecas'!$D$2:$D$5000,0)),"")))</f>
        <v>1.45</v>
      </c>
      <c r="M2531" s="14">
        <f t="shared" si="304"/>
        <v>38.25</v>
      </c>
      <c r="N2531" s="14">
        <v>46211</v>
      </c>
      <c r="O2531" s="14">
        <v>25</v>
      </c>
      <c r="P2531" s="14"/>
      <c r="Q2531" s="14"/>
      <c r="R2531" s="14"/>
      <c r="S2531" s="14"/>
      <c r="T2531" s="14">
        <f t="shared" si="308"/>
        <v>1</v>
      </c>
      <c r="U2531" s="14" t="s">
        <v>36</v>
      </c>
      <c r="V2531" s="14"/>
      <c r="W2531" s="14"/>
      <c r="X2531" s="14"/>
      <c r="Y2531" s="14"/>
      <c r="Z2531" s="14"/>
      <c r="AA2531" s="11"/>
      <c r="AB2531" s="14" t="str">
        <f t="shared" si="305"/>
        <v>10219,10220,10221,10222,10218|56 COPIADORA</v>
      </c>
      <c r="AC2531" t="str">
        <f t="shared" si="306"/>
        <v>|10219|10220|10221|10222|10218|</v>
      </c>
      <c r="AD2531" t="str">
        <f t="shared" si="307"/>
        <v>56 COPIADORA</v>
      </c>
    </row>
    <row r="2532" spans="1:30" ht="48" customHeight="1" x14ac:dyDescent="0.35">
      <c r="A2532" s="35">
        <v>46213</v>
      </c>
      <c r="B2532" s="14" t="s">
        <v>3651</v>
      </c>
      <c r="C2532" s="14" t="s">
        <v>3642</v>
      </c>
      <c r="D2532" s="14" t="s">
        <v>3055</v>
      </c>
      <c r="E2532" s="14">
        <v>20053407</v>
      </c>
      <c r="F2532" s="14" t="s">
        <v>3218</v>
      </c>
      <c r="G2532" s="14" t="s">
        <v>3055</v>
      </c>
      <c r="H2532" s="14" t="s">
        <v>3055</v>
      </c>
      <c r="I2532" s="9" t="s">
        <v>3055</v>
      </c>
      <c r="J2532" s="9">
        <v>20</v>
      </c>
      <c r="K2532" s="14">
        <f>IF($E2532="","",IFERROR(INDEX('01_Cad_Pecas'!$H$2:$H$5000,MATCH($E2532,'01_Cad_Pecas'!$D$2:$D$5000,0)),IFERROR(INDEX('01_Cad_Pecas'!$H$2:$H$5000,MATCH(VALUE($E2532),'01_Cad_Pecas'!$D$2:$D$5000,0)),"")))</f>
        <v>2</v>
      </c>
      <c r="L2532" s="14">
        <f>IF($E2532="","",IFERROR(INDEX('01_Cad_Pecas'!$I$2:$I$5000,MATCH($E2532,'01_Cad_Pecas'!$D$2:$D$5000,0)),IFERROR(INDEX('01_Cad_Pecas'!$I$2:$I$5000,MATCH(VALUE($E2532),'01_Cad_Pecas'!$D$2:$D$5000,0)),"")))</f>
        <v>1.45</v>
      </c>
      <c r="M2532" s="14">
        <f t="shared" si="304"/>
        <v>31</v>
      </c>
      <c r="N2532" s="14">
        <v>46211</v>
      </c>
      <c r="O2532" s="14">
        <v>20</v>
      </c>
      <c r="P2532" s="14"/>
      <c r="Q2532" s="14"/>
      <c r="R2532" s="14"/>
      <c r="S2532" s="14"/>
      <c r="T2532" s="14">
        <f t="shared" si="308"/>
        <v>1</v>
      </c>
      <c r="U2532" s="14" t="s">
        <v>36</v>
      </c>
      <c r="V2532" s="14"/>
      <c r="W2532" s="14"/>
      <c r="X2532" s="14"/>
      <c r="Y2532" s="14"/>
      <c r="Z2532" s="14"/>
      <c r="AA2532" s="11"/>
      <c r="AB2532" s="14" t="str">
        <f t="shared" si="305"/>
        <v>10219,10220,10221,10222,10218|56 COPIADORA</v>
      </c>
      <c r="AC2532" t="str">
        <f t="shared" si="306"/>
        <v>|10219|10220|10221|10222|10218|</v>
      </c>
      <c r="AD2532" t="str">
        <f t="shared" si="307"/>
        <v>56 COPIADORA</v>
      </c>
    </row>
    <row r="2533" spans="1:30" ht="36" customHeight="1" x14ac:dyDescent="0.35">
      <c r="A2533" s="35">
        <v>46211</v>
      </c>
      <c r="B2533" s="14" t="s">
        <v>3643</v>
      </c>
      <c r="C2533" s="14" t="s">
        <v>3644</v>
      </c>
      <c r="D2533" s="14" t="s">
        <v>3055</v>
      </c>
      <c r="E2533" s="14">
        <v>20051001</v>
      </c>
      <c r="F2533" s="14" t="s">
        <v>3215</v>
      </c>
      <c r="G2533" s="14" t="s">
        <v>3055</v>
      </c>
      <c r="H2533" s="14" t="s">
        <v>3055</v>
      </c>
      <c r="I2533" s="9" t="s">
        <v>3055</v>
      </c>
      <c r="J2533" s="9">
        <v>1</v>
      </c>
      <c r="K2533" s="14">
        <f>IF($E2533="","",IFERROR(INDEX('01_Cad_Pecas'!$H$2:$H$5000,MATCH($E2533,'01_Cad_Pecas'!$D$2:$D$5000,0)),IFERROR(INDEX('01_Cad_Pecas'!$H$2:$H$5000,MATCH(VALUE($E2533),'01_Cad_Pecas'!$D$2:$D$5000,0)),"")))</f>
        <v>2</v>
      </c>
      <c r="L2533" s="14">
        <f>IF($E2533="","",IFERROR(INDEX('01_Cad_Pecas'!$I$2:$I$5000,MATCH($E2533,'01_Cad_Pecas'!$D$2:$D$5000,0)),IFERROR(INDEX('01_Cad_Pecas'!$I$2:$I$5000,MATCH(VALUE($E2533),'01_Cad_Pecas'!$D$2:$D$5000,0)),"")))</f>
        <v>1.45</v>
      </c>
      <c r="M2533" s="14">
        <f t="shared" si="304"/>
        <v>3.45</v>
      </c>
      <c r="N2533" s="14">
        <v>46211</v>
      </c>
      <c r="O2533" s="14">
        <v>1</v>
      </c>
      <c r="P2533" s="14"/>
      <c r="Q2533" s="14"/>
      <c r="R2533" s="14"/>
      <c r="S2533" s="14"/>
      <c r="T2533" s="14">
        <f t="shared" si="308"/>
        <v>1</v>
      </c>
      <c r="U2533" s="14" t="s">
        <v>36</v>
      </c>
      <c r="V2533" s="14"/>
      <c r="W2533" s="14"/>
      <c r="X2533" s="14"/>
      <c r="Y2533" s="14"/>
      <c r="Z2533" s="14"/>
      <c r="AA2533" s="11"/>
      <c r="AB2533" s="14" t="str">
        <f t="shared" si="305"/>
        <v>10238|56 COPIADORA</v>
      </c>
      <c r="AC2533" t="str">
        <f t="shared" si="306"/>
        <v>|10238|</v>
      </c>
      <c r="AD2533" t="str">
        <f t="shared" si="307"/>
        <v>56 COPIADORA</v>
      </c>
    </row>
    <row r="2534" spans="1:30" ht="36" customHeight="1" x14ac:dyDescent="0.35">
      <c r="A2534" s="35">
        <v>46211</v>
      </c>
      <c r="B2534" s="14" t="s">
        <v>3643</v>
      </c>
      <c r="C2534" s="14" t="s">
        <v>3644</v>
      </c>
      <c r="D2534" s="14" t="s">
        <v>3055</v>
      </c>
      <c r="E2534" s="14">
        <v>20053407</v>
      </c>
      <c r="F2534" s="14" t="s">
        <v>3218</v>
      </c>
      <c r="G2534" s="14" t="s">
        <v>3055</v>
      </c>
      <c r="H2534" s="14" t="s">
        <v>3055</v>
      </c>
      <c r="I2534" s="9" t="s">
        <v>3055</v>
      </c>
      <c r="J2534" s="9">
        <v>1</v>
      </c>
      <c r="K2534" s="14">
        <f>IF($E2534="","",IFERROR(INDEX('01_Cad_Pecas'!$H$2:$H$5000,MATCH($E2534,'01_Cad_Pecas'!$D$2:$D$5000,0)),IFERROR(INDEX('01_Cad_Pecas'!$H$2:$H$5000,MATCH(VALUE($E2534),'01_Cad_Pecas'!$D$2:$D$5000,0)),"")))</f>
        <v>2</v>
      </c>
      <c r="L2534" s="14">
        <f>IF($E2534="","",IFERROR(INDEX('01_Cad_Pecas'!$I$2:$I$5000,MATCH($E2534,'01_Cad_Pecas'!$D$2:$D$5000,0)),IFERROR(INDEX('01_Cad_Pecas'!$I$2:$I$5000,MATCH(VALUE($E2534),'01_Cad_Pecas'!$D$2:$D$5000,0)),"")))</f>
        <v>1.45</v>
      </c>
      <c r="M2534" s="14">
        <f t="shared" si="304"/>
        <v>3.45</v>
      </c>
      <c r="N2534" s="14">
        <v>46211</v>
      </c>
      <c r="O2534" s="14">
        <v>1</v>
      </c>
      <c r="P2534" s="14"/>
      <c r="Q2534" s="14"/>
      <c r="R2534" s="14"/>
      <c r="S2534" s="14"/>
      <c r="T2534" s="14">
        <f t="shared" si="308"/>
        <v>1</v>
      </c>
      <c r="U2534" s="14" t="s">
        <v>36</v>
      </c>
      <c r="V2534" s="14"/>
      <c r="W2534" s="14"/>
      <c r="X2534" s="14"/>
      <c r="Y2534" s="14"/>
      <c r="Z2534" s="14"/>
      <c r="AA2534" s="11"/>
      <c r="AB2534" s="14" t="str">
        <f t="shared" si="305"/>
        <v>10238|56 COPIADORA</v>
      </c>
      <c r="AC2534" t="str">
        <f t="shared" si="306"/>
        <v>|10238|</v>
      </c>
      <c r="AD2534" t="str">
        <f t="shared" si="307"/>
        <v>56 COPIADORA</v>
      </c>
    </row>
    <row r="2535" spans="1:30" ht="36" customHeight="1" x14ac:dyDescent="0.35">
      <c r="A2535" s="35">
        <v>46211</v>
      </c>
      <c r="B2535" s="14" t="s">
        <v>3652</v>
      </c>
      <c r="C2535" s="14" t="s">
        <v>3640</v>
      </c>
      <c r="D2535" s="14" t="s">
        <v>3653</v>
      </c>
      <c r="E2535" s="14">
        <v>30003614</v>
      </c>
      <c r="F2535" s="14" t="s">
        <v>3654</v>
      </c>
      <c r="G2535" s="14" t="s">
        <v>3653</v>
      </c>
      <c r="H2535" s="14" t="s">
        <v>3653</v>
      </c>
      <c r="I2535" s="9" t="s">
        <v>3653</v>
      </c>
      <c r="J2535" s="9">
        <v>480</v>
      </c>
      <c r="K2535" s="14" t="str">
        <f>IF($E2535="","",IFERROR(INDEX('01_Cad_Pecas'!$H$2:$H$5000,MATCH($E2535,'01_Cad_Pecas'!$D$2:$D$5000,0)),IFERROR(INDEX('01_Cad_Pecas'!$H$2:$H$5000,MATCH(VALUE($E2535),'01_Cad_Pecas'!$D$2:$D$5000,0)),"")))</f>
        <v/>
      </c>
      <c r="L2535" s="14" t="str">
        <f>IF($E2535="","",IFERROR(INDEX('01_Cad_Pecas'!$I$2:$I$5000,MATCH($E2535,'01_Cad_Pecas'!$D$2:$D$5000,0)),IFERROR(INDEX('01_Cad_Pecas'!$I$2:$I$5000,MATCH(VALUE($E2535),'01_Cad_Pecas'!$D$2:$D$5000,0)),"")))</f>
        <v/>
      </c>
      <c r="M2535" s="14" t="str">
        <f t="shared" si="304"/>
        <v/>
      </c>
      <c r="N2535" s="14">
        <v>46211</v>
      </c>
      <c r="O2535" s="14">
        <v>480</v>
      </c>
      <c r="P2535" s="14"/>
      <c r="Q2535" s="14"/>
      <c r="R2535" s="14"/>
      <c r="S2535" s="14"/>
      <c r="T2535" s="14">
        <f t="shared" si="308"/>
        <v>1</v>
      </c>
      <c r="U2535" s="14" t="s">
        <v>36</v>
      </c>
      <c r="V2535" s="14"/>
      <c r="W2535" s="14"/>
      <c r="X2535" s="14"/>
      <c r="Y2535" s="14"/>
      <c r="Z2535" s="14"/>
      <c r="AA2535" s="11"/>
      <c r="AB2535" s="14" t="str">
        <f t="shared" si="305"/>
        <v>10220,10221,10222,10218|34 CORTE DE TECIDO</v>
      </c>
      <c r="AC2535" t="str">
        <f t="shared" si="306"/>
        <v>|10220|10221|10222|10218|</v>
      </c>
      <c r="AD2535" t="str">
        <f t="shared" si="307"/>
        <v>34 CORTE DE TECIDO</v>
      </c>
    </row>
    <row r="2536" spans="1:30" ht="36" customHeight="1" x14ac:dyDescent="0.35">
      <c r="A2536" s="35">
        <v>46211</v>
      </c>
      <c r="B2536" s="14" t="s">
        <v>3652</v>
      </c>
      <c r="C2536" s="14" t="s">
        <v>3640</v>
      </c>
      <c r="D2536" s="14" t="s">
        <v>3653</v>
      </c>
      <c r="E2536" s="14">
        <v>30003710</v>
      </c>
      <c r="F2536" s="14" t="s">
        <v>3655</v>
      </c>
      <c r="G2536" s="14" t="s">
        <v>3653</v>
      </c>
      <c r="H2536" s="14" t="s">
        <v>3653</v>
      </c>
      <c r="I2536" s="9" t="s">
        <v>3653</v>
      </c>
      <c r="J2536" s="9">
        <v>480</v>
      </c>
      <c r="K2536" s="14" t="str">
        <f>IF($E2536="","",IFERROR(INDEX('01_Cad_Pecas'!$H$2:$H$5000,MATCH($E2536,'01_Cad_Pecas'!$D$2:$D$5000,0)),IFERROR(INDEX('01_Cad_Pecas'!$H$2:$H$5000,MATCH(VALUE($E2536),'01_Cad_Pecas'!$D$2:$D$5000,0)),"")))</f>
        <v/>
      </c>
      <c r="L2536" s="14" t="str">
        <f>IF($E2536="","",IFERROR(INDEX('01_Cad_Pecas'!$I$2:$I$5000,MATCH($E2536,'01_Cad_Pecas'!$D$2:$D$5000,0)),IFERROR(INDEX('01_Cad_Pecas'!$I$2:$I$5000,MATCH(VALUE($E2536),'01_Cad_Pecas'!$D$2:$D$5000,0)),"")))</f>
        <v/>
      </c>
      <c r="M2536" s="14" t="str">
        <f t="shared" si="304"/>
        <v/>
      </c>
      <c r="N2536" s="14">
        <v>46211</v>
      </c>
      <c r="O2536" s="14">
        <v>480</v>
      </c>
      <c r="P2536" s="14"/>
      <c r="Q2536" s="14"/>
      <c r="R2536" s="14"/>
      <c r="S2536" s="14"/>
      <c r="T2536" s="14">
        <f t="shared" si="308"/>
        <v>1</v>
      </c>
      <c r="U2536" s="14" t="s">
        <v>36</v>
      </c>
      <c r="V2536" s="14"/>
      <c r="W2536" s="14"/>
      <c r="X2536" s="14"/>
      <c r="Y2536" s="14"/>
      <c r="Z2536" s="14"/>
      <c r="AA2536" s="11"/>
      <c r="AB2536" s="14" t="str">
        <f t="shared" si="305"/>
        <v>10220,10221,10222,10218|34 CORTE DE TECIDO</v>
      </c>
      <c r="AC2536" t="str">
        <f t="shared" si="306"/>
        <v>|10220|10221|10222|10218|</v>
      </c>
      <c r="AD2536" t="str">
        <f t="shared" si="307"/>
        <v>34 CORTE DE TECIDO</v>
      </c>
    </row>
    <row r="2537" spans="1:30" ht="24" customHeight="1" x14ac:dyDescent="0.35">
      <c r="A2537" s="35">
        <v>46211</v>
      </c>
      <c r="B2537" s="14" t="s">
        <v>3643</v>
      </c>
      <c r="C2537" s="14" t="s">
        <v>3644</v>
      </c>
      <c r="D2537" s="14" t="s">
        <v>3653</v>
      </c>
      <c r="E2537" s="14">
        <v>30001101</v>
      </c>
      <c r="F2537" s="14" t="s">
        <v>3656</v>
      </c>
      <c r="G2537" s="14" t="s">
        <v>3653</v>
      </c>
      <c r="H2537" s="14" t="s">
        <v>3653</v>
      </c>
      <c r="I2537" s="9" t="s">
        <v>3653</v>
      </c>
      <c r="J2537" s="9">
        <v>110</v>
      </c>
      <c r="K2537" s="14" t="str">
        <f>IF($E2537="","",IFERROR(INDEX('01_Cad_Pecas'!$H$2:$H$5000,MATCH($E2537,'01_Cad_Pecas'!$D$2:$D$5000,0)),IFERROR(INDEX('01_Cad_Pecas'!$H$2:$H$5000,MATCH(VALUE($E2537),'01_Cad_Pecas'!$D$2:$D$5000,0)),"")))</f>
        <v/>
      </c>
      <c r="L2537" s="14" t="str">
        <f>IF($E2537="","",IFERROR(INDEX('01_Cad_Pecas'!$I$2:$I$5000,MATCH($E2537,'01_Cad_Pecas'!$D$2:$D$5000,0)),IFERROR(INDEX('01_Cad_Pecas'!$I$2:$I$5000,MATCH(VALUE($E2537),'01_Cad_Pecas'!$D$2:$D$5000,0)),"")))</f>
        <v/>
      </c>
      <c r="M2537" s="14" t="str">
        <f t="shared" si="304"/>
        <v/>
      </c>
      <c r="N2537" s="14">
        <v>46211</v>
      </c>
      <c r="O2537" s="14">
        <v>110</v>
      </c>
      <c r="P2537" s="14"/>
      <c r="Q2537" s="14"/>
      <c r="R2537" s="14"/>
      <c r="S2537" s="14"/>
      <c r="T2537" s="14">
        <f t="shared" si="308"/>
        <v>1</v>
      </c>
      <c r="U2537" s="14" t="s">
        <v>36</v>
      </c>
      <c r="V2537" s="14"/>
      <c r="W2537" s="14"/>
      <c r="X2537" s="14"/>
      <c r="Y2537" s="14"/>
      <c r="Z2537" s="14"/>
      <c r="AA2537" s="11"/>
      <c r="AB2537" s="14" t="str">
        <f t="shared" si="305"/>
        <v>10238|34 CORTE DE TECIDO</v>
      </c>
      <c r="AC2537" t="str">
        <f t="shared" si="306"/>
        <v>|10238|</v>
      </c>
      <c r="AD2537" t="str">
        <f t="shared" si="307"/>
        <v>34 CORTE DE TECIDO</v>
      </c>
    </row>
    <row r="2538" spans="1:30" ht="24" customHeight="1" x14ac:dyDescent="0.35">
      <c r="A2538" s="35">
        <v>46211</v>
      </c>
      <c r="B2538" s="14" t="s">
        <v>3643</v>
      </c>
      <c r="C2538" s="14" t="s">
        <v>3644</v>
      </c>
      <c r="D2538" s="14" t="s">
        <v>3653</v>
      </c>
      <c r="E2538" s="14">
        <v>30001110</v>
      </c>
      <c r="F2538" s="14" t="s">
        <v>3657</v>
      </c>
      <c r="G2538" s="14" t="s">
        <v>3653</v>
      </c>
      <c r="H2538" s="14" t="s">
        <v>3653</v>
      </c>
      <c r="I2538" s="9" t="s">
        <v>3653</v>
      </c>
      <c r="J2538" s="9">
        <v>110</v>
      </c>
      <c r="K2538" s="14" t="str">
        <f>IF($E2538="","",IFERROR(INDEX('01_Cad_Pecas'!$H$2:$H$5000,MATCH($E2538,'01_Cad_Pecas'!$D$2:$D$5000,0)),IFERROR(INDEX('01_Cad_Pecas'!$H$2:$H$5000,MATCH(VALUE($E2538),'01_Cad_Pecas'!$D$2:$D$5000,0)),"")))</f>
        <v/>
      </c>
      <c r="L2538" s="14" t="str">
        <f>IF($E2538="","",IFERROR(INDEX('01_Cad_Pecas'!$I$2:$I$5000,MATCH($E2538,'01_Cad_Pecas'!$D$2:$D$5000,0)),IFERROR(INDEX('01_Cad_Pecas'!$I$2:$I$5000,MATCH(VALUE($E2538),'01_Cad_Pecas'!$D$2:$D$5000,0)),"")))</f>
        <v/>
      </c>
      <c r="M2538" s="14" t="str">
        <f t="shared" si="304"/>
        <v/>
      </c>
      <c r="N2538" s="14">
        <v>46211</v>
      </c>
      <c r="O2538" s="14">
        <v>110</v>
      </c>
      <c r="P2538" s="14"/>
      <c r="Q2538" s="14"/>
      <c r="R2538" s="14"/>
      <c r="S2538" s="14"/>
      <c r="T2538" s="14">
        <f t="shared" si="308"/>
        <v>1</v>
      </c>
      <c r="U2538" s="14" t="s">
        <v>36</v>
      </c>
      <c r="V2538" s="14"/>
      <c r="W2538" s="14"/>
      <c r="X2538" s="14"/>
      <c r="Y2538" s="14"/>
      <c r="Z2538" s="14"/>
      <c r="AA2538" s="11"/>
      <c r="AB2538" s="14" t="str">
        <f t="shared" si="305"/>
        <v>10238|34 CORTE DE TECIDO</v>
      </c>
      <c r="AC2538" t="str">
        <f t="shared" si="306"/>
        <v>|10238|</v>
      </c>
      <c r="AD2538" t="str">
        <f t="shared" si="307"/>
        <v>34 CORTE DE TECIDO</v>
      </c>
    </row>
    <row r="2539" spans="1:30" ht="24" customHeight="1" x14ac:dyDescent="0.35">
      <c r="A2539" s="35">
        <v>46211</v>
      </c>
      <c r="B2539" s="14" t="s">
        <v>3643</v>
      </c>
      <c r="C2539" s="14" t="s">
        <v>3644</v>
      </c>
      <c r="D2539" s="14" t="s">
        <v>3653</v>
      </c>
      <c r="E2539" s="14">
        <v>30003710</v>
      </c>
      <c r="F2539" s="14" t="s">
        <v>3655</v>
      </c>
      <c r="G2539" s="14" t="s">
        <v>3653</v>
      </c>
      <c r="H2539" s="14" t="s">
        <v>3653</v>
      </c>
      <c r="I2539" s="9" t="s">
        <v>3653</v>
      </c>
      <c r="J2539" s="9">
        <v>480</v>
      </c>
      <c r="K2539" s="14" t="str">
        <f>IF($E2539="","",IFERROR(INDEX('01_Cad_Pecas'!$H$2:$H$5000,MATCH($E2539,'01_Cad_Pecas'!$D$2:$D$5000,0)),IFERROR(INDEX('01_Cad_Pecas'!$H$2:$H$5000,MATCH(VALUE($E2539),'01_Cad_Pecas'!$D$2:$D$5000,0)),"")))</f>
        <v/>
      </c>
      <c r="L2539" s="14" t="str">
        <f>IF($E2539="","",IFERROR(INDEX('01_Cad_Pecas'!$I$2:$I$5000,MATCH($E2539,'01_Cad_Pecas'!$D$2:$D$5000,0)),IFERROR(INDEX('01_Cad_Pecas'!$I$2:$I$5000,MATCH(VALUE($E2539),'01_Cad_Pecas'!$D$2:$D$5000,0)),"")))</f>
        <v/>
      </c>
      <c r="M2539" s="14" t="str">
        <f t="shared" si="304"/>
        <v/>
      </c>
      <c r="N2539" s="14">
        <v>46211</v>
      </c>
      <c r="O2539" s="14">
        <v>480</v>
      </c>
      <c r="P2539" s="14"/>
      <c r="Q2539" s="14"/>
      <c r="R2539" s="14"/>
      <c r="S2539" s="14"/>
      <c r="T2539" s="14">
        <f t="shared" si="308"/>
        <v>1</v>
      </c>
      <c r="U2539" s="14" t="s">
        <v>36</v>
      </c>
      <c r="V2539" s="14"/>
      <c r="W2539" s="14"/>
      <c r="X2539" s="14"/>
      <c r="Y2539" s="14"/>
      <c r="Z2539" s="14"/>
      <c r="AA2539" s="11"/>
      <c r="AB2539" s="14" t="str">
        <f t="shared" si="305"/>
        <v>10238|34 CORTE DE TECIDO</v>
      </c>
      <c r="AC2539" t="str">
        <f t="shared" si="306"/>
        <v>|10238|</v>
      </c>
      <c r="AD2539" t="str">
        <f t="shared" si="307"/>
        <v>34 CORTE DE TECIDO</v>
      </c>
    </row>
    <row r="2540" spans="1:30" ht="24" customHeight="1" x14ac:dyDescent="0.35">
      <c r="A2540" s="35">
        <v>46211</v>
      </c>
      <c r="B2540" s="14" t="s">
        <v>3643</v>
      </c>
      <c r="C2540" s="14" t="s">
        <v>3644</v>
      </c>
      <c r="D2540" s="14" t="s">
        <v>3653</v>
      </c>
      <c r="E2540" s="14">
        <v>30004808</v>
      </c>
      <c r="F2540" s="14" t="s">
        <v>3658</v>
      </c>
      <c r="G2540" s="14" t="s">
        <v>3653</v>
      </c>
      <c r="H2540" s="14" t="s">
        <v>3653</v>
      </c>
      <c r="I2540" s="9" t="s">
        <v>3653</v>
      </c>
      <c r="J2540" s="9">
        <v>80</v>
      </c>
      <c r="K2540" s="14" t="str">
        <f>IF($E2540="","",IFERROR(INDEX('01_Cad_Pecas'!$H$2:$H$5000,MATCH($E2540,'01_Cad_Pecas'!$D$2:$D$5000,0)),IFERROR(INDEX('01_Cad_Pecas'!$H$2:$H$5000,MATCH(VALUE($E2540),'01_Cad_Pecas'!$D$2:$D$5000,0)),"")))</f>
        <v/>
      </c>
      <c r="L2540" s="14" t="str">
        <f>IF($E2540="","",IFERROR(INDEX('01_Cad_Pecas'!$I$2:$I$5000,MATCH($E2540,'01_Cad_Pecas'!$D$2:$D$5000,0)),IFERROR(INDEX('01_Cad_Pecas'!$I$2:$I$5000,MATCH(VALUE($E2540),'01_Cad_Pecas'!$D$2:$D$5000,0)),"")))</f>
        <v/>
      </c>
      <c r="M2540" s="14" t="str">
        <f t="shared" si="304"/>
        <v/>
      </c>
      <c r="N2540" s="14">
        <v>46211</v>
      </c>
      <c r="O2540" s="14">
        <v>80</v>
      </c>
      <c r="P2540" s="14"/>
      <c r="Q2540" s="14"/>
      <c r="R2540" s="14"/>
      <c r="S2540" s="14"/>
      <c r="T2540" s="14">
        <f t="shared" si="308"/>
        <v>1</v>
      </c>
      <c r="U2540" s="14" t="s">
        <v>36</v>
      </c>
      <c r="V2540" s="14"/>
      <c r="W2540" s="14"/>
      <c r="X2540" s="14"/>
      <c r="Y2540" s="14"/>
      <c r="Z2540" s="14"/>
      <c r="AA2540" s="11"/>
      <c r="AB2540" s="14" t="str">
        <f t="shared" si="305"/>
        <v>10238|34 CORTE DE TECIDO</v>
      </c>
      <c r="AC2540" t="str">
        <f t="shared" si="306"/>
        <v>|10238|</v>
      </c>
      <c r="AD2540" t="str">
        <f t="shared" si="307"/>
        <v>34 CORTE DE TECIDO</v>
      </c>
    </row>
    <row r="2541" spans="1:30" ht="24" customHeight="1" x14ac:dyDescent="0.35">
      <c r="A2541" s="35">
        <v>46211</v>
      </c>
      <c r="B2541" s="14" t="s">
        <v>3643</v>
      </c>
      <c r="C2541" s="14" t="s">
        <v>3644</v>
      </c>
      <c r="D2541" s="14" t="s">
        <v>3653</v>
      </c>
      <c r="E2541" s="14">
        <v>30004810</v>
      </c>
      <c r="F2541" s="14" t="s">
        <v>3659</v>
      </c>
      <c r="G2541" s="14" t="s">
        <v>3653</v>
      </c>
      <c r="H2541" s="14" t="s">
        <v>3653</v>
      </c>
      <c r="I2541" s="9" t="s">
        <v>3653</v>
      </c>
      <c r="J2541" s="9">
        <v>250</v>
      </c>
      <c r="K2541" s="14" t="str">
        <f>IF($E2541="","",IFERROR(INDEX('01_Cad_Pecas'!$H$2:$H$5000,MATCH($E2541,'01_Cad_Pecas'!$D$2:$D$5000,0)),IFERROR(INDEX('01_Cad_Pecas'!$H$2:$H$5000,MATCH(VALUE($E2541),'01_Cad_Pecas'!$D$2:$D$5000,0)),"")))</f>
        <v/>
      </c>
      <c r="L2541" s="14" t="str">
        <f>IF($E2541="","",IFERROR(INDEX('01_Cad_Pecas'!$I$2:$I$5000,MATCH($E2541,'01_Cad_Pecas'!$D$2:$D$5000,0)),IFERROR(INDEX('01_Cad_Pecas'!$I$2:$I$5000,MATCH(VALUE($E2541),'01_Cad_Pecas'!$D$2:$D$5000,0)),"")))</f>
        <v/>
      </c>
      <c r="M2541" s="14" t="str">
        <f t="shared" si="304"/>
        <v/>
      </c>
      <c r="N2541" s="14">
        <v>46211</v>
      </c>
      <c r="O2541" s="14">
        <v>250</v>
      </c>
      <c r="P2541" s="14"/>
      <c r="Q2541" s="14"/>
      <c r="R2541" s="14"/>
      <c r="S2541" s="14"/>
      <c r="T2541" s="14">
        <f t="shared" si="308"/>
        <v>1</v>
      </c>
      <c r="U2541" s="14" t="s">
        <v>36</v>
      </c>
      <c r="V2541" s="14"/>
      <c r="W2541" s="14"/>
      <c r="X2541" s="14"/>
      <c r="Y2541" s="14"/>
      <c r="Z2541" s="14"/>
      <c r="AA2541" s="11"/>
      <c r="AB2541" s="14" t="str">
        <f t="shared" si="305"/>
        <v>10238|34 CORTE DE TECIDO</v>
      </c>
      <c r="AC2541" t="str">
        <f t="shared" si="306"/>
        <v>|10238|</v>
      </c>
      <c r="AD2541" t="str">
        <f t="shared" si="307"/>
        <v>34 CORTE DE TECIDO</v>
      </c>
    </row>
    <row r="2542" spans="1:30" ht="24" customHeight="1" x14ac:dyDescent="0.35">
      <c r="A2542" s="35">
        <v>46211</v>
      </c>
      <c r="B2542" s="14" t="s">
        <v>3643</v>
      </c>
      <c r="C2542" s="14" t="s">
        <v>3644</v>
      </c>
      <c r="D2542" s="14" t="s">
        <v>3653</v>
      </c>
      <c r="E2542" s="14">
        <v>30006106</v>
      </c>
      <c r="F2542" s="14" t="s">
        <v>3340</v>
      </c>
      <c r="G2542" s="14" t="s">
        <v>3653</v>
      </c>
      <c r="H2542" s="14" t="s">
        <v>3653</v>
      </c>
      <c r="I2542" s="9" t="s">
        <v>3653</v>
      </c>
      <c r="J2542" s="9">
        <v>480</v>
      </c>
      <c r="K2542" s="14">
        <f>IF($E2542="","",IFERROR(INDEX('01_Cad_Pecas'!$H$2:$H$5000,MATCH($E2542,'01_Cad_Pecas'!$D$2:$D$5000,0)),IFERROR(INDEX('01_Cad_Pecas'!$H$2:$H$5000,MATCH(VALUE($E2542),'01_Cad_Pecas'!$D$2:$D$5000,0)),"")))</f>
        <v>0</v>
      </c>
      <c r="L2542" s="14">
        <f>IF($E2542="","",IFERROR(INDEX('01_Cad_Pecas'!$I$2:$I$5000,MATCH($E2542,'01_Cad_Pecas'!$D$2:$D$5000,0)),IFERROR(INDEX('01_Cad_Pecas'!$I$2:$I$5000,MATCH(VALUE($E2542),'01_Cad_Pecas'!$D$2:$D$5000,0)),"")))</f>
        <v>1.75</v>
      </c>
      <c r="M2542" s="14">
        <f t="shared" si="304"/>
        <v>840</v>
      </c>
      <c r="N2542" s="14">
        <v>46211</v>
      </c>
      <c r="O2542" s="14">
        <v>480</v>
      </c>
      <c r="P2542" s="14"/>
      <c r="Q2542" s="14"/>
      <c r="R2542" s="14"/>
      <c r="S2542" s="14"/>
      <c r="T2542" s="14">
        <f t="shared" si="308"/>
        <v>1</v>
      </c>
      <c r="U2542" s="14" t="s">
        <v>36</v>
      </c>
      <c r="V2542" s="14"/>
      <c r="W2542" s="14"/>
      <c r="X2542" s="14"/>
      <c r="Y2542" s="14"/>
      <c r="Z2542" s="14"/>
      <c r="AA2542" s="11"/>
      <c r="AB2542" s="14" t="str">
        <f t="shared" si="305"/>
        <v>10238|34 CORTE DE TECIDO</v>
      </c>
      <c r="AC2542" t="str">
        <f t="shared" si="306"/>
        <v>|10238|</v>
      </c>
      <c r="AD2542" t="str">
        <f t="shared" si="307"/>
        <v>34 CORTE DE TECIDO</v>
      </c>
    </row>
    <row r="2543" spans="1:30" ht="24" customHeight="1" x14ac:dyDescent="0.35">
      <c r="A2543" s="35">
        <v>46211</v>
      </c>
      <c r="B2543" s="14" t="s">
        <v>3645</v>
      </c>
      <c r="C2543" s="14" t="s">
        <v>3646</v>
      </c>
      <c r="D2543" s="14" t="s">
        <v>3660</v>
      </c>
      <c r="E2543" s="14">
        <v>30003614</v>
      </c>
      <c r="F2543" s="14" t="s">
        <v>3654</v>
      </c>
      <c r="G2543" s="14" t="s">
        <v>3660</v>
      </c>
      <c r="H2543" s="14" t="s">
        <v>3660</v>
      </c>
      <c r="I2543" s="9" t="s">
        <v>3660</v>
      </c>
      <c r="J2543" s="9">
        <v>120</v>
      </c>
      <c r="K2543" s="14" t="str">
        <f>IF($E2543="","",IFERROR(INDEX('01_Cad_Pecas'!$H$2:$H$5000,MATCH($E2543,'01_Cad_Pecas'!$D$2:$D$5000,0)),IFERROR(INDEX('01_Cad_Pecas'!$H$2:$H$5000,MATCH(VALUE($E2543),'01_Cad_Pecas'!$D$2:$D$5000,0)),"")))</f>
        <v/>
      </c>
      <c r="L2543" s="14" t="str">
        <f>IF($E2543="","",IFERROR(INDEX('01_Cad_Pecas'!$I$2:$I$5000,MATCH($E2543,'01_Cad_Pecas'!$D$2:$D$5000,0)),IFERROR(INDEX('01_Cad_Pecas'!$I$2:$I$5000,MATCH(VALUE($E2543),'01_Cad_Pecas'!$D$2:$D$5000,0)),"")))</f>
        <v/>
      </c>
      <c r="M2543" s="14" t="str">
        <f t="shared" si="304"/>
        <v/>
      </c>
      <c r="N2543" s="14">
        <v>46211</v>
      </c>
      <c r="O2543" s="14">
        <v>120</v>
      </c>
      <c r="P2543" s="14"/>
      <c r="Q2543" s="14"/>
      <c r="R2543" s="14"/>
      <c r="S2543" s="14"/>
      <c r="T2543" s="14">
        <f t="shared" si="308"/>
        <v>1</v>
      </c>
      <c r="U2543" s="14" t="s">
        <v>36</v>
      </c>
      <c r="V2543" s="14"/>
      <c r="W2543" s="14"/>
      <c r="X2543" s="14"/>
      <c r="Y2543" s="14"/>
      <c r="Z2543" s="14"/>
      <c r="AA2543" s="11"/>
      <c r="AB2543" s="14" t="str">
        <f t="shared" si="305"/>
        <v>10218|17 COSTURA</v>
      </c>
      <c r="AC2543" t="str">
        <f t="shared" si="306"/>
        <v>|10218|</v>
      </c>
      <c r="AD2543" t="str">
        <f t="shared" si="307"/>
        <v>17 COSTURA</v>
      </c>
    </row>
    <row r="2544" spans="1:30" ht="24" customHeight="1" x14ac:dyDescent="0.35">
      <c r="A2544" s="35">
        <v>46211</v>
      </c>
      <c r="B2544" s="14" t="s">
        <v>3647</v>
      </c>
      <c r="C2544" s="14" t="s">
        <v>3648</v>
      </c>
      <c r="D2544" s="14" t="s">
        <v>3660</v>
      </c>
      <c r="E2544" s="14">
        <v>30003614</v>
      </c>
      <c r="F2544" s="14" t="s">
        <v>3654</v>
      </c>
      <c r="G2544" s="14" t="s">
        <v>3660</v>
      </c>
      <c r="H2544" s="14" t="s">
        <v>3660</v>
      </c>
      <c r="I2544" s="9" t="s">
        <v>3660</v>
      </c>
      <c r="J2544" s="9">
        <v>120</v>
      </c>
      <c r="K2544" s="14" t="str">
        <f>IF($E2544="","",IFERROR(INDEX('01_Cad_Pecas'!$H$2:$H$5000,MATCH($E2544,'01_Cad_Pecas'!$D$2:$D$5000,0)),IFERROR(INDEX('01_Cad_Pecas'!$H$2:$H$5000,MATCH(VALUE($E2544),'01_Cad_Pecas'!$D$2:$D$5000,0)),"")))</f>
        <v/>
      </c>
      <c r="L2544" s="14" t="str">
        <f>IF($E2544="","",IFERROR(INDEX('01_Cad_Pecas'!$I$2:$I$5000,MATCH($E2544,'01_Cad_Pecas'!$D$2:$D$5000,0)),IFERROR(INDEX('01_Cad_Pecas'!$I$2:$I$5000,MATCH(VALUE($E2544),'01_Cad_Pecas'!$D$2:$D$5000,0)),"")))</f>
        <v/>
      </c>
      <c r="M2544" s="14" t="str">
        <f t="shared" si="304"/>
        <v/>
      </c>
      <c r="N2544" s="14">
        <v>46211</v>
      </c>
      <c r="O2544" s="14">
        <v>120</v>
      </c>
      <c r="P2544" s="14"/>
      <c r="Q2544" s="14"/>
      <c r="R2544" s="14"/>
      <c r="S2544" s="14"/>
      <c r="T2544" s="14">
        <f t="shared" si="308"/>
        <v>1</v>
      </c>
      <c r="U2544" s="14" t="s">
        <v>36</v>
      </c>
      <c r="V2544" s="14"/>
      <c r="W2544" s="14"/>
      <c r="X2544" s="14"/>
      <c r="Y2544" s="14"/>
      <c r="Z2544" s="14"/>
      <c r="AA2544" s="11"/>
      <c r="AB2544" s="14" t="str">
        <f t="shared" si="305"/>
        <v>10220|17 COSTURA</v>
      </c>
      <c r="AC2544" t="str">
        <f t="shared" si="306"/>
        <v>|10220|</v>
      </c>
      <c r="AD2544" t="str">
        <f t="shared" si="307"/>
        <v>17 COSTURA</v>
      </c>
    </row>
    <row r="2545" spans="1:30" ht="24" customHeight="1" x14ac:dyDescent="0.35">
      <c r="A2545" s="35">
        <v>46211</v>
      </c>
      <c r="B2545" s="14" t="s">
        <v>3649</v>
      </c>
      <c r="C2545" s="14" t="s">
        <v>3640</v>
      </c>
      <c r="D2545" s="14" t="s">
        <v>3660</v>
      </c>
      <c r="E2545" s="14">
        <v>30003614</v>
      </c>
      <c r="F2545" s="14" t="s">
        <v>3654</v>
      </c>
      <c r="G2545" s="14" t="s">
        <v>3660</v>
      </c>
      <c r="H2545" s="14" t="s">
        <v>3660</v>
      </c>
      <c r="I2545" s="9" t="s">
        <v>3660</v>
      </c>
      <c r="J2545" s="9">
        <v>120</v>
      </c>
      <c r="K2545" s="14" t="str">
        <f>IF($E2545="","",IFERROR(INDEX('01_Cad_Pecas'!$H$2:$H$5000,MATCH($E2545,'01_Cad_Pecas'!$D$2:$D$5000,0)),IFERROR(INDEX('01_Cad_Pecas'!$H$2:$H$5000,MATCH(VALUE($E2545),'01_Cad_Pecas'!$D$2:$D$5000,0)),"")))</f>
        <v/>
      </c>
      <c r="L2545" s="14" t="str">
        <f>IF($E2545="","",IFERROR(INDEX('01_Cad_Pecas'!$I$2:$I$5000,MATCH($E2545,'01_Cad_Pecas'!$D$2:$D$5000,0)),IFERROR(INDEX('01_Cad_Pecas'!$I$2:$I$5000,MATCH(VALUE($E2545),'01_Cad_Pecas'!$D$2:$D$5000,0)),"")))</f>
        <v/>
      </c>
      <c r="M2545" s="14" t="str">
        <f t="shared" si="304"/>
        <v/>
      </c>
      <c r="N2545" s="14">
        <v>46211</v>
      </c>
      <c r="O2545" s="14">
        <v>120</v>
      </c>
      <c r="P2545" s="14"/>
      <c r="Q2545" s="14"/>
      <c r="R2545" s="14"/>
      <c r="S2545" s="14"/>
      <c r="T2545" s="14">
        <f t="shared" si="308"/>
        <v>1</v>
      </c>
      <c r="U2545" s="14" t="s">
        <v>36</v>
      </c>
      <c r="V2545" s="14"/>
      <c r="W2545" s="14"/>
      <c r="X2545" s="14"/>
      <c r="Y2545" s="14"/>
      <c r="Z2545" s="14"/>
      <c r="AA2545" s="11"/>
      <c r="AB2545" s="14" t="str">
        <f t="shared" si="305"/>
        <v>10221|17 COSTURA</v>
      </c>
      <c r="AC2545" t="str">
        <f t="shared" si="306"/>
        <v>|10221|</v>
      </c>
      <c r="AD2545" t="str">
        <f t="shared" si="307"/>
        <v>17 COSTURA</v>
      </c>
    </row>
    <row r="2546" spans="1:30" ht="24" customHeight="1" x14ac:dyDescent="0.35">
      <c r="A2546" s="35">
        <v>46211</v>
      </c>
      <c r="B2546" s="14" t="s">
        <v>3650</v>
      </c>
      <c r="C2546" s="14" t="s">
        <v>3642</v>
      </c>
      <c r="D2546" s="14" t="s">
        <v>3660</v>
      </c>
      <c r="E2546" s="14">
        <v>30003614</v>
      </c>
      <c r="F2546" s="14" t="s">
        <v>3654</v>
      </c>
      <c r="G2546" s="14" t="s">
        <v>3660</v>
      </c>
      <c r="H2546" s="14" t="s">
        <v>3660</v>
      </c>
      <c r="I2546" s="9" t="s">
        <v>3660</v>
      </c>
      <c r="J2546" s="9">
        <v>120</v>
      </c>
      <c r="K2546" s="14" t="str">
        <f>IF($E2546="","",IFERROR(INDEX('01_Cad_Pecas'!$H$2:$H$5000,MATCH($E2546,'01_Cad_Pecas'!$D$2:$D$5000,0)),IFERROR(INDEX('01_Cad_Pecas'!$H$2:$H$5000,MATCH(VALUE($E2546),'01_Cad_Pecas'!$D$2:$D$5000,0)),"")))</f>
        <v/>
      </c>
      <c r="L2546" s="14" t="str">
        <f>IF($E2546="","",IFERROR(INDEX('01_Cad_Pecas'!$I$2:$I$5000,MATCH($E2546,'01_Cad_Pecas'!$D$2:$D$5000,0)),IFERROR(INDEX('01_Cad_Pecas'!$I$2:$I$5000,MATCH(VALUE($E2546),'01_Cad_Pecas'!$D$2:$D$5000,0)),"")))</f>
        <v/>
      </c>
      <c r="M2546" s="14" t="str">
        <f t="shared" si="304"/>
        <v/>
      </c>
      <c r="N2546" s="14">
        <v>46211</v>
      </c>
      <c r="O2546" s="14">
        <v>120</v>
      </c>
      <c r="P2546" s="14"/>
      <c r="Q2546" s="14"/>
      <c r="R2546" s="14"/>
      <c r="S2546" s="14"/>
      <c r="T2546" s="14">
        <f t="shared" si="308"/>
        <v>1</v>
      </c>
      <c r="U2546" s="14" t="s">
        <v>36</v>
      </c>
      <c r="V2546" s="14"/>
      <c r="W2546" s="14"/>
      <c r="X2546" s="14"/>
      <c r="Y2546" s="14"/>
      <c r="Z2546" s="14"/>
      <c r="AA2546" s="11"/>
      <c r="AB2546" s="14" t="str">
        <f t="shared" si="305"/>
        <v>10222|17 COSTURA</v>
      </c>
      <c r="AC2546" t="str">
        <f t="shared" si="306"/>
        <v>|10222|</v>
      </c>
      <c r="AD2546" t="str">
        <f t="shared" si="307"/>
        <v>17 COSTURA</v>
      </c>
    </row>
    <row r="2547" spans="1:30" ht="24" customHeight="1" x14ac:dyDescent="0.35">
      <c r="A2547" s="35">
        <v>46211</v>
      </c>
      <c r="B2547" s="14" t="s">
        <v>3643</v>
      </c>
      <c r="C2547" s="14" t="s">
        <v>3644</v>
      </c>
      <c r="D2547" s="14" t="s">
        <v>3660</v>
      </c>
      <c r="E2547" s="14">
        <v>30001101</v>
      </c>
      <c r="F2547" s="14" t="s">
        <v>3656</v>
      </c>
      <c r="G2547" s="14" t="s">
        <v>3660</v>
      </c>
      <c r="H2547" s="14" t="s">
        <v>3660</v>
      </c>
      <c r="I2547" s="9" t="s">
        <v>3660</v>
      </c>
      <c r="J2547" s="9">
        <v>110</v>
      </c>
      <c r="K2547" s="14" t="str">
        <f>IF($E2547="","",IFERROR(INDEX('01_Cad_Pecas'!$H$2:$H$5000,MATCH($E2547,'01_Cad_Pecas'!$D$2:$D$5000,0)),IFERROR(INDEX('01_Cad_Pecas'!$H$2:$H$5000,MATCH(VALUE($E2547),'01_Cad_Pecas'!$D$2:$D$5000,0)),"")))</f>
        <v/>
      </c>
      <c r="L2547" s="14" t="str">
        <f>IF($E2547="","",IFERROR(INDEX('01_Cad_Pecas'!$I$2:$I$5000,MATCH($E2547,'01_Cad_Pecas'!$D$2:$D$5000,0)),IFERROR(INDEX('01_Cad_Pecas'!$I$2:$I$5000,MATCH(VALUE($E2547),'01_Cad_Pecas'!$D$2:$D$5000,0)),"")))</f>
        <v/>
      </c>
      <c r="M2547" s="14" t="str">
        <f t="shared" si="304"/>
        <v/>
      </c>
      <c r="N2547" s="14">
        <v>46211</v>
      </c>
      <c r="O2547" s="14">
        <v>110</v>
      </c>
      <c r="P2547" s="14"/>
      <c r="Q2547" s="14"/>
      <c r="R2547" s="14"/>
      <c r="S2547" s="14"/>
      <c r="T2547" s="14">
        <f t="shared" si="308"/>
        <v>1</v>
      </c>
      <c r="U2547" s="14" t="s">
        <v>36</v>
      </c>
      <c r="V2547" s="14"/>
      <c r="W2547" s="14"/>
      <c r="X2547" s="14"/>
      <c r="Y2547" s="14"/>
      <c r="Z2547" s="14"/>
      <c r="AA2547" s="11"/>
      <c r="AB2547" s="14" t="str">
        <f t="shared" si="305"/>
        <v>10238|17 COSTURA</v>
      </c>
      <c r="AC2547" t="str">
        <f t="shared" si="306"/>
        <v>|10238|</v>
      </c>
      <c r="AD2547" t="str">
        <f t="shared" si="307"/>
        <v>17 COSTURA</v>
      </c>
    </row>
    <row r="2548" spans="1:30" ht="24" customHeight="1" x14ac:dyDescent="0.35">
      <c r="A2548" s="35">
        <v>46211</v>
      </c>
      <c r="B2548" s="14" t="s">
        <v>3643</v>
      </c>
      <c r="C2548" s="14" t="s">
        <v>3644</v>
      </c>
      <c r="D2548" s="14" t="s">
        <v>3660</v>
      </c>
      <c r="E2548" s="14">
        <v>30001110</v>
      </c>
      <c r="F2548" s="14" t="s">
        <v>3657</v>
      </c>
      <c r="G2548" s="14" t="s">
        <v>3660</v>
      </c>
      <c r="H2548" s="14" t="s">
        <v>3660</v>
      </c>
      <c r="I2548" s="9" t="s">
        <v>3660</v>
      </c>
      <c r="J2548" s="9">
        <v>110</v>
      </c>
      <c r="K2548" s="14" t="str">
        <f>IF($E2548="","",IFERROR(INDEX('01_Cad_Pecas'!$H$2:$H$5000,MATCH($E2548,'01_Cad_Pecas'!$D$2:$D$5000,0)),IFERROR(INDEX('01_Cad_Pecas'!$H$2:$H$5000,MATCH(VALUE($E2548),'01_Cad_Pecas'!$D$2:$D$5000,0)),"")))</f>
        <v/>
      </c>
      <c r="L2548" s="14" t="str">
        <f>IF($E2548="","",IFERROR(INDEX('01_Cad_Pecas'!$I$2:$I$5000,MATCH($E2548,'01_Cad_Pecas'!$D$2:$D$5000,0)),IFERROR(INDEX('01_Cad_Pecas'!$I$2:$I$5000,MATCH(VALUE($E2548),'01_Cad_Pecas'!$D$2:$D$5000,0)),"")))</f>
        <v/>
      </c>
      <c r="M2548" s="14" t="str">
        <f t="shared" si="304"/>
        <v/>
      </c>
      <c r="N2548" s="14">
        <v>46211</v>
      </c>
      <c r="O2548" s="14">
        <v>110</v>
      </c>
      <c r="P2548" s="14"/>
      <c r="Q2548" s="14"/>
      <c r="R2548" s="14"/>
      <c r="S2548" s="14"/>
      <c r="T2548" s="14">
        <f t="shared" si="308"/>
        <v>1</v>
      </c>
      <c r="U2548" s="14" t="s">
        <v>36</v>
      </c>
      <c r="V2548" s="14"/>
      <c r="W2548" s="14"/>
      <c r="X2548" s="14"/>
      <c r="Y2548" s="14"/>
      <c r="Z2548" s="14"/>
      <c r="AA2548" s="11"/>
      <c r="AB2548" s="14" t="str">
        <f t="shared" si="305"/>
        <v>10238|17 COSTURA</v>
      </c>
      <c r="AC2548" t="str">
        <f t="shared" si="306"/>
        <v>|10238|</v>
      </c>
      <c r="AD2548" t="str">
        <f t="shared" si="307"/>
        <v>17 COSTURA</v>
      </c>
    </row>
    <row r="2549" spans="1:30" ht="24" customHeight="1" x14ac:dyDescent="0.35">
      <c r="A2549" s="35">
        <v>46211</v>
      </c>
      <c r="B2549" s="14" t="s">
        <v>3643</v>
      </c>
      <c r="C2549" s="14" t="s">
        <v>3644</v>
      </c>
      <c r="D2549" s="14" t="s">
        <v>3660</v>
      </c>
      <c r="E2549" s="14">
        <v>30004808</v>
      </c>
      <c r="F2549" s="14" t="s">
        <v>3658</v>
      </c>
      <c r="G2549" s="14" t="s">
        <v>3660</v>
      </c>
      <c r="H2549" s="14" t="s">
        <v>3660</v>
      </c>
      <c r="I2549" s="9" t="s">
        <v>3660</v>
      </c>
      <c r="J2549" s="9">
        <v>80</v>
      </c>
      <c r="K2549" s="14" t="str">
        <f>IF($E2549="","",IFERROR(INDEX('01_Cad_Pecas'!$H$2:$H$5000,MATCH($E2549,'01_Cad_Pecas'!$D$2:$D$5000,0)),IFERROR(INDEX('01_Cad_Pecas'!$H$2:$H$5000,MATCH(VALUE($E2549),'01_Cad_Pecas'!$D$2:$D$5000,0)),"")))</f>
        <v/>
      </c>
      <c r="L2549" s="14" t="str">
        <f>IF($E2549="","",IFERROR(INDEX('01_Cad_Pecas'!$I$2:$I$5000,MATCH($E2549,'01_Cad_Pecas'!$D$2:$D$5000,0)),IFERROR(INDEX('01_Cad_Pecas'!$I$2:$I$5000,MATCH(VALUE($E2549),'01_Cad_Pecas'!$D$2:$D$5000,0)),"")))</f>
        <v/>
      </c>
      <c r="M2549" s="14" t="str">
        <f t="shared" si="304"/>
        <v/>
      </c>
      <c r="N2549" s="14">
        <v>46211</v>
      </c>
      <c r="O2549" s="14">
        <v>80</v>
      </c>
      <c r="P2549" s="14"/>
      <c r="Q2549" s="14"/>
      <c r="R2549" s="14"/>
      <c r="S2549" s="14"/>
      <c r="T2549" s="14">
        <f t="shared" si="308"/>
        <v>1</v>
      </c>
      <c r="U2549" s="14" t="s">
        <v>36</v>
      </c>
      <c r="V2549" s="14"/>
      <c r="W2549" s="14"/>
      <c r="X2549" s="14"/>
      <c r="Y2549" s="14"/>
      <c r="Z2549" s="14"/>
      <c r="AA2549" s="11"/>
      <c r="AB2549" s="14" t="str">
        <f t="shared" si="305"/>
        <v>10238|17 COSTURA</v>
      </c>
      <c r="AC2549" t="str">
        <f t="shared" si="306"/>
        <v>|10238|</v>
      </c>
      <c r="AD2549" t="str">
        <f t="shared" si="307"/>
        <v>17 COSTURA</v>
      </c>
    </row>
    <row r="2550" spans="1:30" ht="24" customHeight="1" x14ac:dyDescent="0.35">
      <c r="A2550" s="35">
        <v>46211</v>
      </c>
      <c r="B2550" s="14" t="s">
        <v>3643</v>
      </c>
      <c r="C2550" s="14" t="s">
        <v>3644</v>
      </c>
      <c r="D2550" s="14" t="s">
        <v>3660</v>
      </c>
      <c r="E2550" s="14">
        <v>30006106</v>
      </c>
      <c r="F2550" s="14" t="s">
        <v>3340</v>
      </c>
      <c r="G2550" s="14" t="s">
        <v>3660</v>
      </c>
      <c r="H2550" s="14" t="s">
        <v>3660</v>
      </c>
      <c r="I2550" s="9" t="s">
        <v>3660</v>
      </c>
      <c r="J2550" s="9">
        <v>480</v>
      </c>
      <c r="K2550" s="14">
        <f>IF($E2550="","",IFERROR(INDEX('01_Cad_Pecas'!$H$2:$H$5000,MATCH($E2550,'01_Cad_Pecas'!$D$2:$D$5000,0)),IFERROR(INDEX('01_Cad_Pecas'!$H$2:$H$5000,MATCH(VALUE($E2550),'01_Cad_Pecas'!$D$2:$D$5000,0)),"")))</f>
        <v>0</v>
      </c>
      <c r="L2550" s="14">
        <f>IF($E2550="","",IFERROR(INDEX('01_Cad_Pecas'!$I$2:$I$5000,MATCH($E2550,'01_Cad_Pecas'!$D$2:$D$5000,0)),IFERROR(INDEX('01_Cad_Pecas'!$I$2:$I$5000,MATCH(VALUE($E2550),'01_Cad_Pecas'!$D$2:$D$5000,0)),"")))</f>
        <v>1.75</v>
      </c>
      <c r="M2550" s="14">
        <f t="shared" si="304"/>
        <v>840</v>
      </c>
      <c r="N2550" s="14">
        <v>46211</v>
      </c>
      <c r="O2550" s="14">
        <v>480</v>
      </c>
      <c r="P2550" s="14"/>
      <c r="Q2550" s="14"/>
      <c r="R2550" s="14"/>
      <c r="S2550" s="14"/>
      <c r="T2550" s="14">
        <f t="shared" si="308"/>
        <v>1</v>
      </c>
      <c r="U2550" s="14" t="s">
        <v>36</v>
      </c>
      <c r="V2550" s="14"/>
      <c r="W2550" s="14"/>
      <c r="X2550" s="14"/>
      <c r="Y2550" s="14"/>
      <c r="Z2550" s="14"/>
      <c r="AA2550" s="11"/>
      <c r="AB2550" s="14" t="str">
        <f t="shared" si="305"/>
        <v>10238|17 COSTURA</v>
      </c>
      <c r="AC2550" t="str">
        <f t="shared" si="306"/>
        <v>|10238|</v>
      </c>
      <c r="AD2550" t="str">
        <f t="shared" si="307"/>
        <v>17 COSTURA</v>
      </c>
    </row>
    <row r="2551" spans="1:30" ht="36" customHeight="1" x14ac:dyDescent="0.35">
      <c r="A2551" s="35">
        <v>46218</v>
      </c>
      <c r="B2551" s="14" t="s">
        <v>3661</v>
      </c>
      <c r="C2551" s="14" t="s">
        <v>3662</v>
      </c>
      <c r="D2551" s="14" t="s">
        <v>3059</v>
      </c>
      <c r="E2551" s="14">
        <v>2006401</v>
      </c>
      <c r="F2551" s="14" t="s">
        <v>1398</v>
      </c>
      <c r="G2551" s="14" t="s">
        <v>3059</v>
      </c>
      <c r="H2551" s="14" t="s">
        <v>3059</v>
      </c>
      <c r="I2551" s="9" t="s">
        <v>3059</v>
      </c>
      <c r="J2551" s="9">
        <v>45</v>
      </c>
      <c r="K2551" s="14">
        <f>IF($E2551="","",IFERROR(INDEX('01_Cad_Pecas'!$H$2:$H$5000,MATCH($E2551,'01_Cad_Pecas'!$D$2:$D$5000,0)),IFERROR(INDEX('01_Cad_Pecas'!$H$2:$H$5000,MATCH(VALUE($E2551),'01_Cad_Pecas'!$D$2:$D$5000,0)),"")))</f>
        <v>0</v>
      </c>
      <c r="L2551" s="14">
        <f>IF($E2551="","",IFERROR(INDEX('01_Cad_Pecas'!$I$2:$I$5000,MATCH($E2551,'01_Cad_Pecas'!$D$2:$D$5000,0)),IFERROR(INDEX('01_Cad_Pecas'!$I$2:$I$5000,MATCH(VALUE($E2551),'01_Cad_Pecas'!$D$2:$D$5000,0)),"")))</f>
        <v>0.32519999999999999</v>
      </c>
      <c r="M2551" s="14">
        <f t="shared" si="304"/>
        <v>14.634</v>
      </c>
      <c r="N2551" s="14">
        <v>46216</v>
      </c>
      <c r="O2551" s="14">
        <v>45</v>
      </c>
      <c r="P2551" s="14"/>
      <c r="Q2551" s="14"/>
      <c r="R2551" s="14"/>
      <c r="S2551" s="14"/>
      <c r="T2551" s="14">
        <f t="shared" si="308"/>
        <v>1</v>
      </c>
      <c r="U2551" s="14" t="s">
        <v>36</v>
      </c>
      <c r="V2551" s="14"/>
      <c r="W2551" s="14"/>
      <c r="X2551" s="14"/>
      <c r="Y2551" s="14"/>
      <c r="Z2551" s="14"/>
      <c r="AA2551" s="11"/>
      <c r="AB2551" s="14" t="str">
        <f t="shared" si="305"/>
        <v>10219|8 EMBALAGEM</v>
      </c>
      <c r="AC2551" t="str">
        <f t="shared" si="306"/>
        <v>|10219|</v>
      </c>
      <c r="AD2551" t="str">
        <f t="shared" si="307"/>
        <v>8 EMBALAGEM</v>
      </c>
    </row>
    <row r="2552" spans="1:30" ht="36" customHeight="1" x14ac:dyDescent="0.35">
      <c r="A2552" s="35">
        <v>46218</v>
      </c>
      <c r="B2552" s="14" t="s">
        <v>3661</v>
      </c>
      <c r="C2552" s="14" t="s">
        <v>3662</v>
      </c>
      <c r="D2552" s="14" t="s">
        <v>3059</v>
      </c>
      <c r="E2552" s="14">
        <v>2006404</v>
      </c>
      <c r="F2552" s="14" t="s">
        <v>1400</v>
      </c>
      <c r="G2552" s="14" t="s">
        <v>3059</v>
      </c>
      <c r="H2552" s="14" t="s">
        <v>3059</v>
      </c>
      <c r="I2552" s="9" t="s">
        <v>3059</v>
      </c>
      <c r="J2552" s="9">
        <v>20</v>
      </c>
      <c r="K2552" s="14">
        <f>IF($E2552="","",IFERROR(INDEX('01_Cad_Pecas'!$H$2:$H$5000,MATCH($E2552,'01_Cad_Pecas'!$D$2:$D$5000,0)),IFERROR(INDEX('01_Cad_Pecas'!$H$2:$H$5000,MATCH(VALUE($E2552),'01_Cad_Pecas'!$D$2:$D$5000,0)),"")))</f>
        <v>0</v>
      </c>
      <c r="L2552" s="14">
        <f>IF($E2552="","",IFERROR(INDEX('01_Cad_Pecas'!$I$2:$I$5000,MATCH($E2552,'01_Cad_Pecas'!$D$2:$D$5000,0)),IFERROR(INDEX('01_Cad_Pecas'!$I$2:$I$5000,MATCH(VALUE($E2552),'01_Cad_Pecas'!$D$2:$D$5000,0)),"")))</f>
        <v>0.32519999999999999</v>
      </c>
      <c r="M2552" s="14">
        <f t="shared" si="304"/>
        <v>6.5039999999999996</v>
      </c>
      <c r="N2552" s="14">
        <v>46216</v>
      </c>
      <c r="O2552" s="14">
        <v>20</v>
      </c>
      <c r="P2552" s="14"/>
      <c r="Q2552" s="14"/>
      <c r="R2552" s="14"/>
      <c r="S2552" s="14"/>
      <c r="T2552" s="14">
        <f t="shared" si="308"/>
        <v>1</v>
      </c>
      <c r="U2552" s="14" t="s">
        <v>36</v>
      </c>
      <c r="V2552" s="14"/>
      <c r="W2552" s="14"/>
      <c r="X2552" s="14"/>
      <c r="Y2552" s="14"/>
      <c r="Z2552" s="14"/>
      <c r="AA2552" s="11"/>
      <c r="AB2552" s="14" t="str">
        <f t="shared" si="305"/>
        <v>10219|8 EMBALAGEM</v>
      </c>
      <c r="AC2552" t="str">
        <f t="shared" si="306"/>
        <v>|10219|</v>
      </c>
      <c r="AD2552" t="str">
        <f t="shared" si="307"/>
        <v>8 EMBALAGEM</v>
      </c>
    </row>
    <row r="2553" spans="1:30" ht="36" customHeight="1" x14ac:dyDescent="0.35">
      <c r="A2553" s="35">
        <v>46218</v>
      </c>
      <c r="B2553" s="14" t="s">
        <v>3661</v>
      </c>
      <c r="C2553" s="14" t="s">
        <v>3662</v>
      </c>
      <c r="D2553" s="14" t="s">
        <v>3059</v>
      </c>
      <c r="E2553" s="14">
        <v>2006414</v>
      </c>
      <c r="F2553" s="14" t="s">
        <v>1402</v>
      </c>
      <c r="G2553" s="14" t="s">
        <v>3059</v>
      </c>
      <c r="H2553" s="14" t="s">
        <v>3059</v>
      </c>
      <c r="I2553" s="9" t="s">
        <v>3059</v>
      </c>
      <c r="J2553" s="9">
        <v>25</v>
      </c>
      <c r="K2553" s="14">
        <f>IF($E2553="","",IFERROR(INDEX('01_Cad_Pecas'!$H$2:$H$5000,MATCH($E2553,'01_Cad_Pecas'!$D$2:$D$5000,0)),IFERROR(INDEX('01_Cad_Pecas'!$H$2:$H$5000,MATCH(VALUE($E2553),'01_Cad_Pecas'!$D$2:$D$5000,0)),"")))</f>
        <v>0</v>
      </c>
      <c r="L2553" s="14">
        <f>IF($E2553="","",IFERROR(INDEX('01_Cad_Pecas'!$I$2:$I$5000,MATCH($E2553,'01_Cad_Pecas'!$D$2:$D$5000,0)),IFERROR(INDEX('01_Cad_Pecas'!$I$2:$I$5000,MATCH(VALUE($E2553),'01_Cad_Pecas'!$D$2:$D$5000,0)),"")))</f>
        <v>0.32519999999999999</v>
      </c>
      <c r="M2553" s="14">
        <f t="shared" si="304"/>
        <v>8.129999999999999</v>
      </c>
      <c r="N2553" s="14">
        <v>46216</v>
      </c>
      <c r="O2553" s="14">
        <v>25</v>
      </c>
      <c r="P2553" s="14"/>
      <c r="Q2553" s="14"/>
      <c r="R2553" s="14"/>
      <c r="S2553" s="14"/>
      <c r="T2553" s="14">
        <f t="shared" si="308"/>
        <v>1</v>
      </c>
      <c r="U2553" s="14" t="s">
        <v>36</v>
      </c>
      <c r="V2553" s="14"/>
      <c r="W2553" s="14"/>
      <c r="X2553" s="14"/>
      <c r="Y2553" s="14"/>
      <c r="Z2553" s="14"/>
      <c r="AA2553" s="11"/>
      <c r="AB2553" s="14" t="str">
        <f t="shared" si="305"/>
        <v>10219|8 EMBALAGEM</v>
      </c>
      <c r="AC2553" t="str">
        <f t="shared" si="306"/>
        <v>|10219|</v>
      </c>
      <c r="AD2553" t="str">
        <f t="shared" si="307"/>
        <v>8 EMBALAGEM</v>
      </c>
    </row>
    <row r="2554" spans="1:30" ht="36" customHeight="1" x14ac:dyDescent="0.35">
      <c r="A2554" s="35">
        <v>46218</v>
      </c>
      <c r="B2554" s="14" t="s">
        <v>3643</v>
      </c>
      <c r="C2554" s="14" t="s">
        <v>3644</v>
      </c>
      <c r="D2554" s="14" t="s">
        <v>3059</v>
      </c>
      <c r="E2554" s="14">
        <v>2001241</v>
      </c>
      <c r="F2554" s="14" t="s">
        <v>1343</v>
      </c>
      <c r="G2554" s="14" t="s">
        <v>3059</v>
      </c>
      <c r="H2554" s="14" t="s">
        <v>3059</v>
      </c>
      <c r="I2554" s="9" t="s">
        <v>3059</v>
      </c>
      <c r="J2554" s="9">
        <v>180</v>
      </c>
      <c r="K2554" s="14">
        <f>IF($E2554="","",IFERROR(INDEX('01_Cad_Pecas'!$H$2:$H$5000,MATCH($E2554,'01_Cad_Pecas'!$D$2:$D$5000,0)),IFERROR(INDEX('01_Cad_Pecas'!$H$2:$H$5000,MATCH(VALUE($E2554),'01_Cad_Pecas'!$D$2:$D$5000,0)),"")))</f>
        <v>0</v>
      </c>
      <c r="L2554" s="14">
        <f>IF($E2554="","",IFERROR(INDEX('01_Cad_Pecas'!$I$2:$I$5000,MATCH($E2554,'01_Cad_Pecas'!$D$2:$D$5000,0)),IFERROR(INDEX('01_Cad_Pecas'!$I$2:$I$5000,MATCH(VALUE($E2554),'01_Cad_Pecas'!$D$2:$D$5000,0)),"")))</f>
        <v>0.32519999999999999</v>
      </c>
      <c r="M2554" s="14">
        <f t="shared" si="304"/>
        <v>58.536000000000001</v>
      </c>
      <c r="N2554" s="14">
        <v>46216</v>
      </c>
      <c r="O2554" s="14">
        <v>180</v>
      </c>
      <c r="P2554" s="14"/>
      <c r="Q2554" s="14"/>
      <c r="R2554" s="14"/>
      <c r="S2554" s="14"/>
      <c r="T2554" s="14">
        <f t="shared" si="308"/>
        <v>1</v>
      </c>
      <c r="U2554" s="14" t="s">
        <v>36</v>
      </c>
      <c r="V2554" s="14"/>
      <c r="W2554" s="14"/>
      <c r="X2554" s="14"/>
      <c r="Y2554" s="14"/>
      <c r="Z2554" s="14"/>
      <c r="AA2554" s="11"/>
      <c r="AB2554" s="14" t="str">
        <f t="shared" si="305"/>
        <v>10238|8 EMBALAGEM</v>
      </c>
      <c r="AC2554" t="str">
        <f t="shared" si="306"/>
        <v>|10238|</v>
      </c>
      <c r="AD2554" t="str">
        <f t="shared" si="307"/>
        <v>8 EMBALAGEM</v>
      </c>
    </row>
    <row r="2555" spans="1:30" ht="36" customHeight="1" x14ac:dyDescent="0.35">
      <c r="A2555" s="35">
        <v>46218</v>
      </c>
      <c r="B2555" s="14" t="s">
        <v>3643</v>
      </c>
      <c r="C2555" s="14" t="s">
        <v>3644</v>
      </c>
      <c r="D2555" s="14" t="s">
        <v>3059</v>
      </c>
      <c r="E2555" s="14">
        <v>2001611</v>
      </c>
      <c r="F2555" s="14" t="s">
        <v>1348</v>
      </c>
      <c r="G2555" s="14" t="s">
        <v>3059</v>
      </c>
      <c r="H2555" s="14" t="s">
        <v>3059</v>
      </c>
      <c r="I2555" s="9" t="s">
        <v>3059</v>
      </c>
      <c r="J2555" s="9">
        <v>20</v>
      </c>
      <c r="K2555" s="14">
        <f>IF($E2555="","",IFERROR(INDEX('01_Cad_Pecas'!$H$2:$H$5000,MATCH($E2555,'01_Cad_Pecas'!$D$2:$D$5000,0)),IFERROR(INDEX('01_Cad_Pecas'!$H$2:$H$5000,MATCH(VALUE($E2555),'01_Cad_Pecas'!$D$2:$D$5000,0)),"")))</f>
        <v>0</v>
      </c>
      <c r="L2555" s="14">
        <f>IF($E2555="","",IFERROR(INDEX('01_Cad_Pecas'!$I$2:$I$5000,MATCH($E2555,'01_Cad_Pecas'!$D$2:$D$5000,0)),IFERROR(INDEX('01_Cad_Pecas'!$I$2:$I$5000,MATCH(VALUE($E2555),'01_Cad_Pecas'!$D$2:$D$5000,0)),"")))</f>
        <v>0.32519999999999999</v>
      </c>
      <c r="M2555" s="14">
        <f t="shared" si="304"/>
        <v>6.5039999999999996</v>
      </c>
      <c r="N2555" s="14">
        <v>46216</v>
      </c>
      <c r="O2555" s="14">
        <v>20</v>
      </c>
      <c r="P2555" s="14"/>
      <c r="Q2555" s="14"/>
      <c r="R2555" s="14"/>
      <c r="S2555" s="14"/>
      <c r="T2555" s="14">
        <f t="shared" si="308"/>
        <v>1</v>
      </c>
      <c r="U2555" s="14" t="s">
        <v>36</v>
      </c>
      <c r="V2555" s="14"/>
      <c r="W2555" s="14"/>
      <c r="X2555" s="14"/>
      <c r="Y2555" s="14"/>
      <c r="Z2555" s="14"/>
      <c r="AA2555" s="11"/>
      <c r="AB2555" s="14" t="str">
        <f t="shared" si="305"/>
        <v>10238|8 EMBALAGEM</v>
      </c>
      <c r="AC2555" t="str">
        <f t="shared" si="306"/>
        <v>|10238|</v>
      </c>
      <c r="AD2555" t="str">
        <f t="shared" si="307"/>
        <v>8 EMBALAGEM</v>
      </c>
    </row>
    <row r="2556" spans="1:30" ht="36" customHeight="1" x14ac:dyDescent="0.35">
      <c r="A2556" s="35">
        <v>46218</v>
      </c>
      <c r="B2556" s="14" t="s">
        <v>3643</v>
      </c>
      <c r="C2556" s="14" t="s">
        <v>3644</v>
      </c>
      <c r="D2556" s="14" t="s">
        <v>3059</v>
      </c>
      <c r="E2556" s="14">
        <v>2001961</v>
      </c>
      <c r="F2556" s="14" t="s">
        <v>1356</v>
      </c>
      <c r="G2556" s="14" t="s">
        <v>3059</v>
      </c>
      <c r="H2556" s="14" t="s">
        <v>3059</v>
      </c>
      <c r="I2556" s="9" t="s">
        <v>3059</v>
      </c>
      <c r="J2556" s="9">
        <v>5</v>
      </c>
      <c r="K2556" s="14">
        <f>IF($E2556="","",IFERROR(INDEX('01_Cad_Pecas'!$H$2:$H$5000,MATCH($E2556,'01_Cad_Pecas'!$D$2:$D$5000,0)),IFERROR(INDEX('01_Cad_Pecas'!$H$2:$H$5000,MATCH(VALUE($E2556),'01_Cad_Pecas'!$D$2:$D$5000,0)),"")))</f>
        <v>0</v>
      </c>
      <c r="L2556" s="14">
        <f>IF($E2556="","",IFERROR(INDEX('01_Cad_Pecas'!$I$2:$I$5000,MATCH($E2556,'01_Cad_Pecas'!$D$2:$D$5000,0)),IFERROR(INDEX('01_Cad_Pecas'!$I$2:$I$5000,MATCH(VALUE($E2556),'01_Cad_Pecas'!$D$2:$D$5000,0)),"")))</f>
        <v>0.32519999999999999</v>
      </c>
      <c r="M2556" s="14">
        <f t="shared" si="304"/>
        <v>1.6259999999999999</v>
      </c>
      <c r="N2556" s="14">
        <v>46216</v>
      </c>
      <c r="O2556" s="14">
        <v>5</v>
      </c>
      <c r="P2556" s="14"/>
      <c r="Q2556" s="14"/>
      <c r="R2556" s="14"/>
      <c r="S2556" s="14"/>
      <c r="T2556" s="14">
        <f t="shared" si="308"/>
        <v>1</v>
      </c>
      <c r="U2556" s="14" t="s">
        <v>36</v>
      </c>
      <c r="V2556" s="14"/>
      <c r="W2556" s="14"/>
      <c r="X2556" s="14"/>
      <c r="Y2556" s="14"/>
      <c r="Z2556" s="14"/>
      <c r="AA2556" s="11"/>
      <c r="AB2556" s="14" t="str">
        <f t="shared" si="305"/>
        <v>10238|8 EMBALAGEM</v>
      </c>
      <c r="AC2556" t="str">
        <f t="shared" si="306"/>
        <v>|10238|</v>
      </c>
      <c r="AD2556" t="str">
        <f t="shared" si="307"/>
        <v>8 EMBALAGEM</v>
      </c>
    </row>
    <row r="2557" spans="1:30" ht="36" customHeight="1" x14ac:dyDescent="0.35">
      <c r="A2557" s="35">
        <v>46218</v>
      </c>
      <c r="B2557" s="14" t="s">
        <v>3643</v>
      </c>
      <c r="C2557" s="14" t="s">
        <v>3644</v>
      </c>
      <c r="D2557" s="14" t="s">
        <v>3059</v>
      </c>
      <c r="E2557" s="14">
        <v>2002001</v>
      </c>
      <c r="F2557" s="14" t="s">
        <v>1338</v>
      </c>
      <c r="G2557" s="14" t="s">
        <v>3059</v>
      </c>
      <c r="H2557" s="14" t="s">
        <v>3059</v>
      </c>
      <c r="I2557" s="9" t="s">
        <v>3059</v>
      </c>
      <c r="J2557" s="9">
        <v>1</v>
      </c>
      <c r="K2557" s="14">
        <f>IF($E2557="","",IFERROR(INDEX('01_Cad_Pecas'!$H$2:$H$5000,MATCH($E2557,'01_Cad_Pecas'!$D$2:$D$5000,0)),IFERROR(INDEX('01_Cad_Pecas'!$H$2:$H$5000,MATCH(VALUE($E2557),'01_Cad_Pecas'!$D$2:$D$5000,0)),"")))</f>
        <v>0</v>
      </c>
      <c r="L2557" s="14">
        <f>IF($E2557="","",IFERROR(INDEX('01_Cad_Pecas'!$I$2:$I$5000,MATCH($E2557,'01_Cad_Pecas'!$D$2:$D$5000,0)),IFERROR(INDEX('01_Cad_Pecas'!$I$2:$I$5000,MATCH(VALUE($E2557),'01_Cad_Pecas'!$D$2:$D$5000,0)),"")))</f>
        <v>0.32519999999999999</v>
      </c>
      <c r="M2557" s="14">
        <f t="shared" si="304"/>
        <v>0.32519999999999999</v>
      </c>
      <c r="N2557" s="14">
        <v>46217</v>
      </c>
      <c r="O2557" s="14">
        <v>1</v>
      </c>
      <c r="P2557" s="14"/>
      <c r="Q2557" s="14"/>
      <c r="R2557" s="14"/>
      <c r="S2557" s="14"/>
      <c r="T2557" s="14">
        <f t="shared" si="308"/>
        <v>1</v>
      </c>
      <c r="U2557" s="14" t="s">
        <v>36</v>
      </c>
      <c r="V2557" s="14"/>
      <c r="W2557" s="14"/>
      <c r="X2557" s="14"/>
      <c r="Y2557" s="14"/>
      <c r="Z2557" s="14"/>
      <c r="AA2557" s="11"/>
      <c r="AB2557" s="14" t="str">
        <f t="shared" si="305"/>
        <v>10238|8 EMBALAGEM</v>
      </c>
      <c r="AC2557" t="str">
        <f t="shared" si="306"/>
        <v>|10238|</v>
      </c>
      <c r="AD2557" t="str">
        <f t="shared" si="307"/>
        <v>8 EMBALAGEM</v>
      </c>
    </row>
    <row r="2558" spans="1:30" ht="36" customHeight="1" x14ac:dyDescent="0.35">
      <c r="A2558" s="35">
        <v>46218</v>
      </c>
      <c r="B2558" s="14" t="s">
        <v>3643</v>
      </c>
      <c r="C2558" s="14" t="s">
        <v>3644</v>
      </c>
      <c r="D2558" s="14" t="s">
        <v>3059</v>
      </c>
      <c r="E2558" s="14">
        <v>2005102</v>
      </c>
      <c r="F2558" s="14" t="s">
        <v>1371</v>
      </c>
      <c r="G2558" s="14" t="s">
        <v>3059</v>
      </c>
      <c r="H2558" s="14" t="s">
        <v>3059</v>
      </c>
      <c r="I2558" s="9" t="s">
        <v>3059</v>
      </c>
      <c r="J2558" s="9">
        <v>1</v>
      </c>
      <c r="K2558" s="14">
        <f>IF($E2558="","",IFERROR(INDEX('01_Cad_Pecas'!$H$2:$H$5000,MATCH($E2558,'01_Cad_Pecas'!$D$2:$D$5000,0)),IFERROR(INDEX('01_Cad_Pecas'!$H$2:$H$5000,MATCH(VALUE($E2558),'01_Cad_Pecas'!$D$2:$D$5000,0)),"")))</f>
        <v>0</v>
      </c>
      <c r="L2558" s="14">
        <f>IF($E2558="","",IFERROR(INDEX('01_Cad_Pecas'!$I$2:$I$5000,MATCH($E2558,'01_Cad_Pecas'!$D$2:$D$5000,0)),IFERROR(INDEX('01_Cad_Pecas'!$I$2:$I$5000,MATCH(VALUE($E2558),'01_Cad_Pecas'!$D$2:$D$5000,0)),"")))</f>
        <v>0.32519999999999999</v>
      </c>
      <c r="M2558" s="14">
        <f t="shared" si="304"/>
        <v>0.32519999999999999</v>
      </c>
      <c r="N2558" s="14">
        <v>46217</v>
      </c>
      <c r="O2558" s="14">
        <v>1</v>
      </c>
      <c r="P2558" s="14"/>
      <c r="Q2558" s="14"/>
      <c r="R2558" s="14"/>
      <c r="S2558" s="14"/>
      <c r="T2558" s="14">
        <f t="shared" si="308"/>
        <v>1</v>
      </c>
      <c r="U2558" s="14" t="s">
        <v>36</v>
      </c>
      <c r="V2558" s="14"/>
      <c r="W2558" s="14"/>
      <c r="X2558" s="14"/>
      <c r="Y2558" s="14"/>
      <c r="Z2558" s="14"/>
      <c r="AA2558" s="11"/>
      <c r="AB2558" s="14" t="str">
        <f t="shared" si="305"/>
        <v>10238|8 EMBALAGEM</v>
      </c>
      <c r="AC2558" t="str">
        <f t="shared" si="306"/>
        <v>|10238|</v>
      </c>
      <c r="AD2558" t="str">
        <f t="shared" si="307"/>
        <v>8 EMBALAGEM</v>
      </c>
    </row>
    <row r="2559" spans="1:30" ht="36" customHeight="1" x14ac:dyDescent="0.35">
      <c r="A2559" s="35">
        <v>46218</v>
      </c>
      <c r="B2559" s="14" t="s">
        <v>3643</v>
      </c>
      <c r="C2559" s="14" t="s">
        <v>3644</v>
      </c>
      <c r="D2559" s="14" t="s">
        <v>3059</v>
      </c>
      <c r="E2559" s="14">
        <v>2005212</v>
      </c>
      <c r="F2559" s="14" t="s">
        <v>1374</v>
      </c>
      <c r="G2559" s="14" t="s">
        <v>3059</v>
      </c>
      <c r="H2559" s="14" t="s">
        <v>3059</v>
      </c>
      <c r="I2559" s="9" t="s">
        <v>3059</v>
      </c>
      <c r="J2559" s="9">
        <v>1</v>
      </c>
      <c r="K2559" s="14">
        <f>IF($E2559="","",IFERROR(INDEX('01_Cad_Pecas'!$H$2:$H$5000,MATCH($E2559,'01_Cad_Pecas'!$D$2:$D$5000,0)),IFERROR(INDEX('01_Cad_Pecas'!$H$2:$H$5000,MATCH(VALUE($E2559),'01_Cad_Pecas'!$D$2:$D$5000,0)),"")))</f>
        <v>0</v>
      </c>
      <c r="L2559" s="14">
        <f>IF($E2559="","",IFERROR(INDEX('01_Cad_Pecas'!$I$2:$I$5000,MATCH($E2559,'01_Cad_Pecas'!$D$2:$D$5000,0)),IFERROR(INDEX('01_Cad_Pecas'!$I$2:$I$5000,MATCH(VALUE($E2559),'01_Cad_Pecas'!$D$2:$D$5000,0)),"")))</f>
        <v>0.32519999999999999</v>
      </c>
      <c r="M2559" s="14">
        <f t="shared" si="304"/>
        <v>0.32519999999999999</v>
      </c>
      <c r="N2559" s="14">
        <v>46217</v>
      </c>
      <c r="O2559" s="14">
        <v>1</v>
      </c>
      <c r="P2559" s="14"/>
      <c r="Q2559" s="14"/>
      <c r="R2559" s="14"/>
      <c r="S2559" s="14"/>
      <c r="T2559" s="14">
        <f t="shared" si="308"/>
        <v>1</v>
      </c>
      <c r="U2559" s="14" t="s">
        <v>36</v>
      </c>
      <c r="V2559" s="14"/>
      <c r="W2559" s="14"/>
      <c r="X2559" s="14"/>
      <c r="Y2559" s="14"/>
      <c r="Z2559" s="14"/>
      <c r="AA2559" s="11"/>
      <c r="AB2559" s="14" t="str">
        <f t="shared" si="305"/>
        <v>10238|8 EMBALAGEM</v>
      </c>
      <c r="AC2559" t="str">
        <f t="shared" si="306"/>
        <v>|10238|</v>
      </c>
      <c r="AD2559" t="str">
        <f t="shared" si="307"/>
        <v>8 EMBALAGEM</v>
      </c>
    </row>
    <row r="2560" spans="1:30" ht="36" customHeight="1" x14ac:dyDescent="0.35">
      <c r="A2560" s="35">
        <v>46218</v>
      </c>
      <c r="B2560" s="14" t="s">
        <v>3643</v>
      </c>
      <c r="C2560" s="14" t="s">
        <v>3644</v>
      </c>
      <c r="D2560" s="14" t="s">
        <v>3059</v>
      </c>
      <c r="E2560" s="14">
        <v>2005342</v>
      </c>
      <c r="F2560" s="14" t="s">
        <v>1380</v>
      </c>
      <c r="G2560" s="14" t="s">
        <v>3059</v>
      </c>
      <c r="H2560" s="14" t="s">
        <v>3059</v>
      </c>
      <c r="I2560" s="9" t="s">
        <v>3059</v>
      </c>
      <c r="J2560" s="9">
        <v>1</v>
      </c>
      <c r="K2560" s="14">
        <f>IF($E2560="","",IFERROR(INDEX('01_Cad_Pecas'!$H$2:$H$5000,MATCH($E2560,'01_Cad_Pecas'!$D$2:$D$5000,0)),IFERROR(INDEX('01_Cad_Pecas'!$H$2:$H$5000,MATCH(VALUE($E2560),'01_Cad_Pecas'!$D$2:$D$5000,0)),"")))</f>
        <v>0</v>
      </c>
      <c r="L2560" s="14">
        <f>IF($E2560="","",IFERROR(INDEX('01_Cad_Pecas'!$I$2:$I$5000,MATCH($E2560,'01_Cad_Pecas'!$D$2:$D$5000,0)),IFERROR(INDEX('01_Cad_Pecas'!$I$2:$I$5000,MATCH(VALUE($E2560),'01_Cad_Pecas'!$D$2:$D$5000,0)),"")))</f>
        <v>0.32519999999999999</v>
      </c>
      <c r="M2560" s="14">
        <f t="shared" si="304"/>
        <v>0.32519999999999999</v>
      </c>
      <c r="N2560" s="14">
        <v>46217</v>
      </c>
      <c r="O2560" s="14">
        <v>1</v>
      </c>
      <c r="P2560" s="14"/>
      <c r="Q2560" s="14"/>
      <c r="R2560" s="14"/>
      <c r="S2560" s="14"/>
      <c r="T2560" s="14">
        <f t="shared" si="308"/>
        <v>1</v>
      </c>
      <c r="U2560" s="14" t="s">
        <v>36</v>
      </c>
      <c r="V2560" s="14"/>
      <c r="W2560" s="14"/>
      <c r="X2560" s="14"/>
      <c r="Y2560" s="14"/>
      <c r="Z2560" s="14"/>
      <c r="AA2560" s="11"/>
      <c r="AB2560" s="14" t="str">
        <f t="shared" si="305"/>
        <v>10238|8 EMBALAGEM</v>
      </c>
      <c r="AC2560" t="str">
        <f t="shared" si="306"/>
        <v>|10238|</v>
      </c>
      <c r="AD2560" t="str">
        <f t="shared" si="307"/>
        <v>8 EMBALAGEM</v>
      </c>
    </row>
    <row r="2561" spans="1:30" ht="36" customHeight="1" x14ac:dyDescent="0.35">
      <c r="A2561" s="35">
        <v>46218</v>
      </c>
      <c r="B2561" s="14" t="s">
        <v>3643</v>
      </c>
      <c r="C2561" s="14" t="s">
        <v>3644</v>
      </c>
      <c r="D2561" s="14" t="s">
        <v>3059</v>
      </c>
      <c r="E2561" s="14">
        <v>300024</v>
      </c>
      <c r="F2561" s="14" t="s">
        <v>1415</v>
      </c>
      <c r="G2561" s="14" t="s">
        <v>3059</v>
      </c>
      <c r="H2561" s="14" t="s">
        <v>3059</v>
      </c>
      <c r="I2561" s="9" t="s">
        <v>3059</v>
      </c>
      <c r="J2561" s="9">
        <v>250</v>
      </c>
      <c r="K2561" s="14">
        <f>IF($E2561="","",IFERROR(INDEX('01_Cad_Pecas'!$H$2:$H$5000,MATCH($E2561,'01_Cad_Pecas'!$D$2:$D$5000,0)),IFERROR(INDEX('01_Cad_Pecas'!$H$2:$H$5000,MATCH(VALUE($E2561),'01_Cad_Pecas'!$D$2:$D$5000,0)),"")))</f>
        <v>0</v>
      </c>
      <c r="L2561" s="14">
        <f>IF($E2561="","",IFERROR(INDEX('01_Cad_Pecas'!$I$2:$I$5000,MATCH($E2561,'01_Cad_Pecas'!$D$2:$D$5000,0)),IFERROR(INDEX('01_Cad_Pecas'!$I$2:$I$5000,MATCH(VALUE($E2561),'01_Cad_Pecas'!$D$2:$D$5000,0)),"")))</f>
        <v>0.32519999999999999</v>
      </c>
      <c r="M2561" s="14">
        <f t="shared" si="304"/>
        <v>81.3</v>
      </c>
      <c r="N2561" s="14">
        <v>46217</v>
      </c>
      <c r="O2561" s="14">
        <v>250</v>
      </c>
      <c r="P2561" s="14"/>
      <c r="Q2561" s="14"/>
      <c r="R2561" s="14"/>
      <c r="S2561" s="14"/>
      <c r="T2561" s="14">
        <f t="shared" si="308"/>
        <v>1</v>
      </c>
      <c r="U2561" s="14" t="s">
        <v>36</v>
      </c>
      <c r="V2561" s="14"/>
      <c r="W2561" s="14"/>
      <c r="X2561" s="14"/>
      <c r="Y2561" s="14"/>
      <c r="Z2561" s="14"/>
      <c r="AA2561" s="11"/>
      <c r="AB2561" s="14" t="str">
        <f t="shared" si="305"/>
        <v>10238|8 EMBALAGEM</v>
      </c>
      <c r="AC2561" t="str">
        <f t="shared" si="306"/>
        <v>|10238|</v>
      </c>
      <c r="AD2561" t="str">
        <f t="shared" si="307"/>
        <v>8 EMBALAGEM</v>
      </c>
    </row>
    <row r="2562" spans="1:30" ht="36" customHeight="1" x14ac:dyDescent="0.35">
      <c r="A2562" s="35">
        <v>46218</v>
      </c>
      <c r="B2562" s="14" t="s">
        <v>3643</v>
      </c>
      <c r="C2562" s="14" t="s">
        <v>3644</v>
      </c>
      <c r="D2562" s="14" t="s">
        <v>3059</v>
      </c>
      <c r="E2562" s="14">
        <v>300048</v>
      </c>
      <c r="F2562" s="14" t="s">
        <v>1428</v>
      </c>
      <c r="G2562" s="14" t="s">
        <v>3059</v>
      </c>
      <c r="H2562" s="14" t="s">
        <v>3059</v>
      </c>
      <c r="I2562" s="9" t="s">
        <v>3059</v>
      </c>
      <c r="J2562" s="9">
        <v>480</v>
      </c>
      <c r="K2562" s="14">
        <f>IF($E2562="","",IFERROR(INDEX('01_Cad_Pecas'!$H$2:$H$5000,MATCH($E2562,'01_Cad_Pecas'!$D$2:$D$5000,0)),IFERROR(INDEX('01_Cad_Pecas'!$H$2:$H$5000,MATCH(VALUE($E2562),'01_Cad_Pecas'!$D$2:$D$5000,0)),"")))</f>
        <v>0</v>
      </c>
      <c r="L2562" s="14">
        <f>IF($E2562="","",IFERROR(INDEX('01_Cad_Pecas'!$I$2:$I$5000,MATCH($E2562,'01_Cad_Pecas'!$D$2:$D$5000,0)),IFERROR(INDEX('01_Cad_Pecas'!$I$2:$I$5000,MATCH(VALUE($E2562),'01_Cad_Pecas'!$D$2:$D$5000,0)),"")))</f>
        <v>0.32519999999999999</v>
      </c>
      <c r="M2562" s="14">
        <f t="shared" si="304"/>
        <v>156.096</v>
      </c>
      <c r="N2562" s="14">
        <v>46217</v>
      </c>
      <c r="O2562" s="14">
        <v>480</v>
      </c>
      <c r="P2562" s="14"/>
      <c r="Q2562" s="14"/>
      <c r="R2562" s="14"/>
      <c r="S2562" s="14"/>
      <c r="T2562" s="14">
        <f t="shared" si="308"/>
        <v>1</v>
      </c>
      <c r="U2562" s="14" t="s">
        <v>36</v>
      </c>
      <c r="V2562" s="14"/>
      <c r="W2562" s="14"/>
      <c r="X2562" s="14"/>
      <c r="Y2562" s="14"/>
      <c r="Z2562" s="14"/>
      <c r="AA2562" s="11"/>
      <c r="AB2562" s="14" t="str">
        <f t="shared" si="305"/>
        <v>10238|8 EMBALAGEM</v>
      </c>
      <c r="AC2562" t="str">
        <f t="shared" si="306"/>
        <v>|10238|</v>
      </c>
      <c r="AD2562" t="str">
        <f t="shared" si="307"/>
        <v>8 EMBALAGEM</v>
      </c>
    </row>
    <row r="2563" spans="1:30" ht="36" customHeight="1" x14ac:dyDescent="0.35">
      <c r="A2563" s="35">
        <v>46218</v>
      </c>
      <c r="B2563" s="14" t="s">
        <v>3643</v>
      </c>
      <c r="C2563" s="14" t="s">
        <v>3644</v>
      </c>
      <c r="D2563" s="14" t="s">
        <v>3059</v>
      </c>
      <c r="E2563" s="14">
        <v>3008002</v>
      </c>
      <c r="F2563" s="14" t="s">
        <v>1441</v>
      </c>
      <c r="G2563" s="14" t="s">
        <v>3059</v>
      </c>
      <c r="H2563" s="14" t="s">
        <v>3059</v>
      </c>
      <c r="I2563" s="9" t="s">
        <v>3059</v>
      </c>
      <c r="J2563" s="9">
        <v>5</v>
      </c>
      <c r="K2563" s="14">
        <f>IF($E2563="","",IFERROR(INDEX('01_Cad_Pecas'!$H$2:$H$5000,MATCH($E2563,'01_Cad_Pecas'!$D$2:$D$5000,0)),IFERROR(INDEX('01_Cad_Pecas'!$H$2:$H$5000,MATCH(VALUE($E2563),'01_Cad_Pecas'!$D$2:$D$5000,0)),"")))</f>
        <v>0</v>
      </c>
      <c r="L2563" s="14">
        <f>IF($E2563="","",IFERROR(INDEX('01_Cad_Pecas'!$I$2:$I$5000,MATCH($E2563,'01_Cad_Pecas'!$D$2:$D$5000,0)),IFERROR(INDEX('01_Cad_Pecas'!$I$2:$I$5000,MATCH(VALUE($E2563),'01_Cad_Pecas'!$D$2:$D$5000,0)),"")))</f>
        <v>0.32519999999999999</v>
      </c>
      <c r="M2563" s="14">
        <f t="shared" si="304"/>
        <v>1.6259999999999999</v>
      </c>
      <c r="N2563" s="14">
        <v>46217</v>
      </c>
      <c r="O2563" s="14">
        <v>5</v>
      </c>
      <c r="P2563" s="14"/>
      <c r="Q2563" s="14"/>
      <c r="R2563" s="14"/>
      <c r="S2563" s="14"/>
      <c r="T2563" s="14">
        <f t="shared" si="308"/>
        <v>1</v>
      </c>
      <c r="U2563" s="14" t="s">
        <v>36</v>
      </c>
      <c r="V2563" s="14"/>
      <c r="W2563" s="14"/>
      <c r="X2563" s="14"/>
      <c r="Y2563" s="14"/>
      <c r="Z2563" s="14"/>
      <c r="AA2563" s="11"/>
      <c r="AB2563" s="14" t="str">
        <f t="shared" si="305"/>
        <v>10238|8 EMBALAGEM</v>
      </c>
      <c r="AC2563" t="str">
        <f t="shared" si="306"/>
        <v>|10238|</v>
      </c>
      <c r="AD2563" t="str">
        <f t="shared" si="307"/>
        <v>8 EMBALAGEM</v>
      </c>
    </row>
    <row r="2564" spans="1:30" ht="36" customHeight="1" x14ac:dyDescent="0.35">
      <c r="A2564" s="35">
        <v>46211</v>
      </c>
      <c r="B2564" s="14" t="s">
        <v>3643</v>
      </c>
      <c r="C2564" s="14" t="s">
        <v>3644</v>
      </c>
      <c r="D2564" s="14" t="s">
        <v>3047</v>
      </c>
      <c r="E2564" s="14">
        <v>30006110</v>
      </c>
      <c r="F2564" s="14" t="s">
        <v>3180</v>
      </c>
      <c r="G2564" s="14" t="s">
        <v>3047</v>
      </c>
      <c r="H2564" s="14" t="s">
        <v>3047</v>
      </c>
      <c r="I2564" s="9" t="s">
        <v>3047</v>
      </c>
      <c r="J2564" s="9">
        <v>480</v>
      </c>
      <c r="K2564" s="14">
        <f>IF($E2564="","",IFERROR(INDEX('01_Cad_Pecas'!$H$2:$H$5000,MATCH($E2564,'01_Cad_Pecas'!$D$2:$D$5000,0)),IFERROR(INDEX('01_Cad_Pecas'!$H$2:$H$5000,MATCH(VALUE($E2564),'01_Cad_Pecas'!$D$2:$D$5000,0)),"")))</f>
        <v>3</v>
      </c>
      <c r="L2564" s="14">
        <f>IF($E2564="","",IFERROR(INDEX('01_Cad_Pecas'!$I$2:$I$5000,MATCH($E2564,'01_Cad_Pecas'!$D$2:$D$5000,0)),IFERROR(INDEX('01_Cad_Pecas'!$I$2:$I$5000,MATCH(VALUE($E2564),'01_Cad_Pecas'!$D$2:$D$5000,0)),"")))</f>
        <v>6.7799999999999999E-2</v>
      </c>
      <c r="M2564" s="14">
        <f t="shared" si="304"/>
        <v>35.543999999999997</v>
      </c>
      <c r="N2564" s="14">
        <v>46211</v>
      </c>
      <c r="O2564" s="14">
        <v>480</v>
      </c>
      <c r="P2564" s="14"/>
      <c r="Q2564" s="14"/>
      <c r="R2564" s="14"/>
      <c r="S2564" s="14"/>
      <c r="T2564" s="14">
        <f t="shared" si="308"/>
        <v>1</v>
      </c>
      <c r="U2564" s="14" t="s">
        <v>36</v>
      </c>
      <c r="V2564" s="14"/>
      <c r="W2564" s="14"/>
      <c r="X2564" s="14"/>
      <c r="Y2564" s="14"/>
      <c r="Z2564" s="14"/>
      <c r="AA2564" s="11"/>
      <c r="AB2564" s="14" t="str">
        <f t="shared" si="305"/>
        <v>10238|10 FURADEIRAS</v>
      </c>
      <c r="AC2564" t="str">
        <f t="shared" si="306"/>
        <v>|10238|</v>
      </c>
      <c r="AD2564" t="str">
        <f t="shared" si="307"/>
        <v>10 FURADEIRAS</v>
      </c>
    </row>
    <row r="2565" spans="1:30" ht="36" customHeight="1" x14ac:dyDescent="0.35">
      <c r="A2565" s="35">
        <v>46211</v>
      </c>
      <c r="B2565" s="14" t="s">
        <v>3643</v>
      </c>
      <c r="C2565" s="14" t="s">
        <v>3644</v>
      </c>
      <c r="D2565" s="14" t="s">
        <v>3047</v>
      </c>
      <c r="E2565" s="14">
        <v>30006111</v>
      </c>
      <c r="F2565" s="14" t="s">
        <v>3182</v>
      </c>
      <c r="G2565" s="14" t="s">
        <v>3047</v>
      </c>
      <c r="H2565" s="14" t="s">
        <v>3047</v>
      </c>
      <c r="I2565" s="9" t="s">
        <v>3047</v>
      </c>
      <c r="J2565" s="9">
        <v>480</v>
      </c>
      <c r="K2565" s="14">
        <f>IF($E2565="","",IFERROR(INDEX('01_Cad_Pecas'!$H$2:$H$5000,MATCH($E2565,'01_Cad_Pecas'!$D$2:$D$5000,0)),IFERROR(INDEX('01_Cad_Pecas'!$H$2:$H$5000,MATCH(VALUE($E2565),'01_Cad_Pecas'!$D$2:$D$5000,0)),"")))</f>
        <v>3</v>
      </c>
      <c r="L2565" s="14">
        <f>IF($E2565="","",IFERROR(INDEX('01_Cad_Pecas'!$I$2:$I$5000,MATCH($E2565,'01_Cad_Pecas'!$D$2:$D$5000,0)),IFERROR(INDEX('01_Cad_Pecas'!$I$2:$I$5000,MATCH(VALUE($E2565),'01_Cad_Pecas'!$D$2:$D$5000,0)),"")))</f>
        <v>6.7799999999999999E-2</v>
      </c>
      <c r="M2565" s="14">
        <f t="shared" ref="M2565:M2628" si="309">IF(OR($J2565="",$L2565=""),"",IF($K2565="",0,$K2565)+$J2565*$L2565)</f>
        <v>35.543999999999997</v>
      </c>
      <c r="N2565" s="14">
        <v>46211</v>
      </c>
      <c r="O2565" s="14">
        <v>480</v>
      </c>
      <c r="P2565" s="14"/>
      <c r="Q2565" s="14"/>
      <c r="R2565" s="14"/>
      <c r="S2565" s="14"/>
      <c r="T2565" s="14">
        <f t="shared" si="308"/>
        <v>1</v>
      </c>
      <c r="U2565" s="14" t="s">
        <v>36</v>
      </c>
      <c r="V2565" s="14"/>
      <c r="W2565" s="14"/>
      <c r="X2565" s="14"/>
      <c r="Y2565" s="14"/>
      <c r="Z2565" s="14"/>
      <c r="AA2565" s="11"/>
      <c r="AB2565" s="14" t="str">
        <f t="shared" si="305"/>
        <v>10238|10 FURADEIRAS</v>
      </c>
      <c r="AC2565" t="str">
        <f t="shared" si="306"/>
        <v>|10238|</v>
      </c>
      <c r="AD2565" t="str">
        <f t="shared" si="307"/>
        <v>10 FURADEIRAS</v>
      </c>
    </row>
    <row r="2566" spans="1:30" ht="36" customHeight="1" x14ac:dyDescent="0.35">
      <c r="A2566" s="35">
        <v>46211</v>
      </c>
      <c r="B2566" s="14" t="s">
        <v>3643</v>
      </c>
      <c r="C2566" s="14" t="s">
        <v>3644</v>
      </c>
      <c r="D2566" s="14" t="s">
        <v>3047</v>
      </c>
      <c r="E2566" s="14">
        <v>30001206</v>
      </c>
      <c r="F2566" s="14" t="s">
        <v>3278</v>
      </c>
      <c r="G2566" s="14" t="s">
        <v>3047</v>
      </c>
      <c r="H2566" s="14" t="s">
        <v>3047</v>
      </c>
      <c r="I2566" s="9" t="s">
        <v>3047</v>
      </c>
      <c r="J2566" s="9">
        <v>250</v>
      </c>
      <c r="K2566" s="14">
        <f>IF($E2566="","",IFERROR(INDEX('01_Cad_Pecas'!$H$2:$H$5000,MATCH($E2566,'01_Cad_Pecas'!$D$2:$D$5000,0)),IFERROR(INDEX('01_Cad_Pecas'!$H$2:$H$5000,MATCH(VALUE($E2566),'01_Cad_Pecas'!$D$2:$D$5000,0)),"")))</f>
        <v>1.1000000000000001</v>
      </c>
      <c r="L2566" s="14">
        <f>IF($E2566="","",IFERROR(INDEX('01_Cad_Pecas'!$I$2:$I$5000,MATCH($E2566,'01_Cad_Pecas'!$D$2:$D$5000,0)),IFERROR(INDEX('01_Cad_Pecas'!$I$2:$I$5000,MATCH(VALUE($E2566),'01_Cad_Pecas'!$D$2:$D$5000,0)),"")))</f>
        <v>9.375E-2</v>
      </c>
      <c r="M2566" s="14">
        <f t="shared" si="309"/>
        <v>24.537500000000001</v>
      </c>
      <c r="N2566" s="14">
        <v>46211</v>
      </c>
      <c r="O2566" s="14">
        <v>250</v>
      </c>
      <c r="P2566" s="14"/>
      <c r="Q2566" s="14"/>
      <c r="R2566" s="14"/>
      <c r="S2566" s="14"/>
      <c r="T2566" s="14">
        <f t="shared" si="308"/>
        <v>1</v>
      </c>
      <c r="U2566" s="14" t="s">
        <v>36</v>
      </c>
      <c r="V2566" s="14"/>
      <c r="W2566" s="14"/>
      <c r="X2566" s="14"/>
      <c r="Y2566" s="14"/>
      <c r="Z2566" s="14"/>
      <c r="AA2566" s="11"/>
      <c r="AB2566" s="14" t="str">
        <f t="shared" si="305"/>
        <v>10238|10 FURADEIRAS</v>
      </c>
      <c r="AC2566" t="str">
        <f t="shared" si="306"/>
        <v>|10238|</v>
      </c>
      <c r="AD2566" t="str">
        <f t="shared" si="307"/>
        <v>10 FURADEIRAS</v>
      </c>
    </row>
    <row r="2567" spans="1:30" ht="36" customHeight="1" x14ac:dyDescent="0.35">
      <c r="A2567" s="35">
        <v>46211</v>
      </c>
      <c r="B2567" s="14" t="s">
        <v>3643</v>
      </c>
      <c r="C2567" s="14" t="s">
        <v>3644</v>
      </c>
      <c r="D2567" s="14" t="s">
        <v>3047</v>
      </c>
      <c r="E2567" s="14">
        <v>30001207</v>
      </c>
      <c r="F2567" s="14" t="s">
        <v>3280</v>
      </c>
      <c r="G2567" s="14" t="s">
        <v>3047</v>
      </c>
      <c r="H2567" s="14" t="s">
        <v>3047</v>
      </c>
      <c r="I2567" s="9" t="s">
        <v>3047</v>
      </c>
      <c r="J2567" s="9">
        <v>250</v>
      </c>
      <c r="K2567" s="14">
        <f>IF($E2567="","",IFERROR(INDEX('01_Cad_Pecas'!$H$2:$H$5000,MATCH($E2567,'01_Cad_Pecas'!$D$2:$D$5000,0)),IFERROR(INDEX('01_Cad_Pecas'!$H$2:$H$5000,MATCH(VALUE($E2567),'01_Cad_Pecas'!$D$2:$D$5000,0)),"")))</f>
        <v>1.1000000000000001</v>
      </c>
      <c r="L2567" s="14">
        <f>IF($E2567="","",IFERROR(INDEX('01_Cad_Pecas'!$I$2:$I$5000,MATCH($E2567,'01_Cad_Pecas'!$D$2:$D$5000,0)),IFERROR(INDEX('01_Cad_Pecas'!$I$2:$I$5000,MATCH(VALUE($E2567),'01_Cad_Pecas'!$D$2:$D$5000,0)),"")))</f>
        <v>9.375E-2</v>
      </c>
      <c r="M2567" s="14">
        <f t="shared" si="309"/>
        <v>24.537500000000001</v>
      </c>
      <c r="N2567" s="14">
        <v>46211</v>
      </c>
      <c r="O2567" s="14">
        <v>250</v>
      </c>
      <c r="P2567" s="14"/>
      <c r="Q2567" s="14"/>
      <c r="R2567" s="14"/>
      <c r="S2567" s="14"/>
      <c r="T2567" s="14">
        <f t="shared" si="308"/>
        <v>1</v>
      </c>
      <c r="U2567" s="14" t="s">
        <v>36</v>
      </c>
      <c r="V2567" s="14"/>
      <c r="W2567" s="14"/>
      <c r="X2567" s="14"/>
      <c r="Y2567" s="14"/>
      <c r="Z2567" s="14"/>
      <c r="AA2567" s="11"/>
      <c r="AB2567" s="14" t="str">
        <f t="shared" ref="AB2567:AB2630" si="310">B2567&amp;"|"&amp;I2567</f>
        <v>10238|10 FURADEIRAS</v>
      </c>
      <c r="AC2567" t="str">
        <f t="shared" ref="AC2567:AC2630" si="311">IF($B2567="","","|"&amp;SUBSTITUTE(TRIM(SUBSTITUTE(SUBSTITUTE(SUBSTITUTE(SUBSTITUTE(SUBSTITUTE(SUBSTITUTE(SUBSTITUTE(SUBSTITUTE(SUBSTITUTE(SUBSTITUTE(SUBSTITUTE(SUBSTITUTE(SUBSTITUTE(SUBSTITUTE(TRIM($B2567&amp;""),CHAR(10)," "),CHAR(13)," "),"."," "),";"," "),","," "),"/"," "),"+"," "),"-"," "),"  "," "),"  "," "),"  "," "),"  "," "),"  "," "),"  "," "))," ","|")&amp;"|")</f>
        <v>|10238|</v>
      </c>
      <c r="AD2567" t="str">
        <f t="shared" ref="AD2567:AD2630" si="312">TRIM($I2567&amp;"")</f>
        <v>10 FURADEIRAS</v>
      </c>
    </row>
    <row r="2568" spans="1:30" ht="36" customHeight="1" x14ac:dyDescent="0.35">
      <c r="A2568" s="35">
        <v>46211</v>
      </c>
      <c r="B2568" s="14" t="s">
        <v>3643</v>
      </c>
      <c r="C2568" s="14" t="s">
        <v>3644</v>
      </c>
      <c r="D2568" s="14" t="s">
        <v>3047</v>
      </c>
      <c r="E2568" s="14">
        <v>30001203</v>
      </c>
      <c r="F2568" s="14" t="s">
        <v>3281</v>
      </c>
      <c r="G2568" s="14" t="s">
        <v>3047</v>
      </c>
      <c r="H2568" s="14" t="s">
        <v>3047</v>
      </c>
      <c r="I2568" s="9" t="s">
        <v>3047</v>
      </c>
      <c r="J2568" s="9">
        <v>500</v>
      </c>
      <c r="K2568" s="14">
        <f>IF($E2568="","",IFERROR(INDEX('01_Cad_Pecas'!$H$2:$H$5000,MATCH($E2568,'01_Cad_Pecas'!$D$2:$D$5000,0)),IFERROR(INDEX('01_Cad_Pecas'!$H$2:$H$5000,MATCH(VALUE($E2568),'01_Cad_Pecas'!$D$2:$D$5000,0)),"")))</f>
        <v>1.1000000000000001</v>
      </c>
      <c r="L2568" s="14">
        <f>IF($E2568="","",IFERROR(INDEX('01_Cad_Pecas'!$I$2:$I$5000,MATCH($E2568,'01_Cad_Pecas'!$D$2:$D$5000,0)),IFERROR(INDEX('01_Cad_Pecas'!$I$2:$I$5000,MATCH(VALUE($E2568),'01_Cad_Pecas'!$D$2:$D$5000,0)),"")))</f>
        <v>9.375E-2</v>
      </c>
      <c r="M2568" s="14">
        <f t="shared" si="309"/>
        <v>47.975000000000001</v>
      </c>
      <c r="N2568" s="14">
        <v>46211</v>
      </c>
      <c r="O2568" s="14">
        <v>500</v>
      </c>
      <c r="P2568" s="14"/>
      <c r="Q2568" s="14"/>
      <c r="R2568" s="14"/>
      <c r="S2568" s="14"/>
      <c r="T2568" s="14">
        <f t="shared" si="308"/>
        <v>1</v>
      </c>
      <c r="U2568" s="14" t="s">
        <v>36</v>
      </c>
      <c r="V2568" s="14"/>
      <c r="W2568" s="14"/>
      <c r="X2568" s="14"/>
      <c r="Y2568" s="14"/>
      <c r="Z2568" s="14"/>
      <c r="AA2568" s="11"/>
      <c r="AB2568" s="14" t="str">
        <f t="shared" si="310"/>
        <v>10238|10 FURADEIRAS</v>
      </c>
      <c r="AC2568" t="str">
        <f t="shared" si="311"/>
        <v>|10238|</v>
      </c>
      <c r="AD2568" t="str">
        <f t="shared" si="312"/>
        <v>10 FURADEIRAS</v>
      </c>
    </row>
    <row r="2569" spans="1:30" ht="36" customHeight="1" x14ac:dyDescent="0.35">
      <c r="A2569" s="35">
        <v>46211</v>
      </c>
      <c r="B2569" s="14" t="s">
        <v>3643</v>
      </c>
      <c r="C2569" s="14" t="s">
        <v>3644</v>
      </c>
      <c r="D2569" s="14" t="s">
        <v>3047</v>
      </c>
      <c r="E2569" s="14">
        <v>30003405</v>
      </c>
      <c r="F2569" s="14" t="s">
        <v>3282</v>
      </c>
      <c r="G2569" s="14" t="s">
        <v>3047</v>
      </c>
      <c r="H2569" s="14" t="s">
        <v>3047</v>
      </c>
      <c r="I2569" s="9" t="s">
        <v>3047</v>
      </c>
      <c r="J2569" s="9">
        <v>960</v>
      </c>
      <c r="K2569" s="14">
        <f>IF($E2569="","",IFERROR(INDEX('01_Cad_Pecas'!$H$2:$H$5000,MATCH($E2569,'01_Cad_Pecas'!$D$2:$D$5000,0)),IFERROR(INDEX('01_Cad_Pecas'!$H$2:$H$5000,MATCH(VALUE($E2569),'01_Cad_Pecas'!$D$2:$D$5000,0)),"")))</f>
        <v>1.1000000000000001</v>
      </c>
      <c r="L2569" s="14">
        <f>IF($E2569="","",IFERROR(INDEX('01_Cad_Pecas'!$I$2:$I$5000,MATCH($E2569,'01_Cad_Pecas'!$D$2:$D$5000,0)),IFERROR(INDEX('01_Cad_Pecas'!$I$2:$I$5000,MATCH(VALUE($E2569),'01_Cad_Pecas'!$D$2:$D$5000,0)),"")))</f>
        <v>9.375E-2</v>
      </c>
      <c r="M2569" s="14">
        <f t="shared" si="309"/>
        <v>91.1</v>
      </c>
      <c r="N2569" s="14">
        <v>46211</v>
      </c>
      <c r="O2569" s="14">
        <v>960</v>
      </c>
      <c r="P2569" s="14"/>
      <c r="Q2569" s="14"/>
      <c r="R2569" s="14"/>
      <c r="S2569" s="14"/>
      <c r="T2569" s="14">
        <f t="shared" si="308"/>
        <v>1</v>
      </c>
      <c r="U2569" s="14" t="s">
        <v>36</v>
      </c>
      <c r="V2569" s="14"/>
      <c r="W2569" s="14"/>
      <c r="X2569" s="14"/>
      <c r="Y2569" s="14"/>
      <c r="Z2569" s="14"/>
      <c r="AA2569" s="11"/>
      <c r="AB2569" s="14" t="str">
        <f t="shared" si="310"/>
        <v>10238|10 FURADEIRAS</v>
      </c>
      <c r="AC2569" t="str">
        <f t="shared" si="311"/>
        <v>|10238|</v>
      </c>
      <c r="AD2569" t="str">
        <f t="shared" si="312"/>
        <v>10 FURADEIRAS</v>
      </c>
    </row>
    <row r="2570" spans="1:30" ht="36" customHeight="1" x14ac:dyDescent="0.35">
      <c r="A2570" s="35">
        <v>46211</v>
      </c>
      <c r="B2570" s="14" t="s">
        <v>3643</v>
      </c>
      <c r="C2570" s="14" t="s">
        <v>3644</v>
      </c>
      <c r="D2570" s="14" t="s">
        <v>3047</v>
      </c>
      <c r="E2570" s="14">
        <v>30006103</v>
      </c>
      <c r="F2570" s="14" t="s">
        <v>3283</v>
      </c>
      <c r="G2570" s="14" t="s">
        <v>3047</v>
      </c>
      <c r="H2570" s="14" t="s">
        <v>3047</v>
      </c>
      <c r="I2570" s="9" t="s">
        <v>3047</v>
      </c>
      <c r="J2570" s="9">
        <v>960</v>
      </c>
      <c r="K2570" s="14">
        <f>IF($E2570="","",IFERROR(INDEX('01_Cad_Pecas'!$H$2:$H$5000,MATCH($E2570,'01_Cad_Pecas'!$D$2:$D$5000,0)),IFERROR(INDEX('01_Cad_Pecas'!$H$2:$H$5000,MATCH(VALUE($E2570),'01_Cad_Pecas'!$D$2:$D$5000,0)),"")))</f>
        <v>1.1000000000000001</v>
      </c>
      <c r="L2570" s="14">
        <f>IF($E2570="","",IFERROR(INDEX('01_Cad_Pecas'!$I$2:$I$5000,MATCH($E2570,'01_Cad_Pecas'!$D$2:$D$5000,0)),IFERROR(INDEX('01_Cad_Pecas'!$I$2:$I$5000,MATCH(VALUE($E2570),'01_Cad_Pecas'!$D$2:$D$5000,0)),"")))</f>
        <v>9.375E-2</v>
      </c>
      <c r="M2570" s="14">
        <f t="shared" si="309"/>
        <v>91.1</v>
      </c>
      <c r="N2570" s="14">
        <v>46211</v>
      </c>
      <c r="O2570" s="14">
        <v>960</v>
      </c>
      <c r="P2570" s="14"/>
      <c r="Q2570" s="14"/>
      <c r="R2570" s="14"/>
      <c r="S2570" s="14"/>
      <c r="T2570" s="14">
        <f t="shared" si="308"/>
        <v>1</v>
      </c>
      <c r="U2570" s="14" t="s">
        <v>36</v>
      </c>
      <c r="V2570" s="14"/>
      <c r="W2570" s="14"/>
      <c r="X2570" s="14"/>
      <c r="Y2570" s="14"/>
      <c r="Z2570" s="14"/>
      <c r="AA2570" s="11"/>
      <c r="AB2570" s="14" t="str">
        <f t="shared" si="310"/>
        <v>10238|10 FURADEIRAS</v>
      </c>
      <c r="AC2570" t="str">
        <f t="shared" si="311"/>
        <v>|10238|</v>
      </c>
      <c r="AD2570" t="str">
        <f t="shared" si="312"/>
        <v>10 FURADEIRAS</v>
      </c>
    </row>
    <row r="2571" spans="1:30" ht="36" customHeight="1" x14ac:dyDescent="0.35">
      <c r="A2571" s="35">
        <v>46211</v>
      </c>
      <c r="B2571" s="14" t="s">
        <v>3643</v>
      </c>
      <c r="C2571" s="14" t="s">
        <v>3644</v>
      </c>
      <c r="D2571" s="14" t="s">
        <v>3047</v>
      </c>
      <c r="E2571" s="14">
        <v>30001309</v>
      </c>
      <c r="F2571" s="14" t="s">
        <v>3291</v>
      </c>
      <c r="G2571" s="14" t="s">
        <v>3047</v>
      </c>
      <c r="H2571" s="14" t="s">
        <v>3047</v>
      </c>
      <c r="I2571" s="9" t="s">
        <v>3047</v>
      </c>
      <c r="J2571" s="9">
        <v>250</v>
      </c>
      <c r="K2571" s="14">
        <f>IF($E2571="","",IFERROR(INDEX('01_Cad_Pecas'!$H$2:$H$5000,MATCH($E2571,'01_Cad_Pecas'!$D$2:$D$5000,0)),IFERROR(INDEX('01_Cad_Pecas'!$H$2:$H$5000,MATCH(VALUE($E2571),'01_Cad_Pecas'!$D$2:$D$5000,0)),"")))</f>
        <v>1.1000000000000001</v>
      </c>
      <c r="L2571" s="14">
        <f>IF($E2571="","",IFERROR(INDEX('01_Cad_Pecas'!$I$2:$I$5000,MATCH($E2571,'01_Cad_Pecas'!$D$2:$D$5000,0)),IFERROR(INDEX('01_Cad_Pecas'!$I$2:$I$5000,MATCH(VALUE($E2571),'01_Cad_Pecas'!$D$2:$D$5000,0)),"")))</f>
        <v>9.375E-2</v>
      </c>
      <c r="M2571" s="14">
        <f t="shared" si="309"/>
        <v>24.537500000000001</v>
      </c>
      <c r="N2571" s="14">
        <v>46211</v>
      </c>
      <c r="O2571" s="14">
        <v>250</v>
      </c>
      <c r="P2571" s="14"/>
      <c r="Q2571" s="14"/>
      <c r="R2571" s="14"/>
      <c r="S2571" s="14"/>
      <c r="T2571" s="14">
        <f t="shared" si="308"/>
        <v>1</v>
      </c>
      <c r="U2571" s="14" t="s">
        <v>36</v>
      </c>
      <c r="V2571" s="14"/>
      <c r="W2571" s="14"/>
      <c r="X2571" s="14"/>
      <c r="Y2571" s="14"/>
      <c r="Z2571" s="14"/>
      <c r="AA2571" s="11"/>
      <c r="AB2571" s="14" t="str">
        <f t="shared" si="310"/>
        <v>10238|10 FURADEIRAS</v>
      </c>
      <c r="AC2571" t="str">
        <f t="shared" si="311"/>
        <v>|10238|</v>
      </c>
      <c r="AD2571" t="str">
        <f t="shared" si="312"/>
        <v>10 FURADEIRAS</v>
      </c>
    </row>
    <row r="2572" spans="1:30" ht="36" customHeight="1" x14ac:dyDescent="0.35">
      <c r="A2572" s="35">
        <v>46211</v>
      </c>
      <c r="B2572" s="14" t="s">
        <v>3643</v>
      </c>
      <c r="C2572" s="14" t="s">
        <v>3644</v>
      </c>
      <c r="D2572" s="14" t="s">
        <v>3047</v>
      </c>
      <c r="E2572" s="14">
        <v>30001202</v>
      </c>
      <c r="F2572" s="14" t="s">
        <v>3191</v>
      </c>
      <c r="G2572" s="14" t="s">
        <v>3047</v>
      </c>
      <c r="H2572" s="14" t="s">
        <v>3047</v>
      </c>
      <c r="I2572" s="9" t="s">
        <v>3047</v>
      </c>
      <c r="J2572" s="9">
        <v>500</v>
      </c>
      <c r="K2572" s="14">
        <f>IF($E2572="","",IFERROR(INDEX('01_Cad_Pecas'!$H$2:$H$5000,MATCH($E2572,'01_Cad_Pecas'!$D$2:$D$5000,0)),IFERROR(INDEX('01_Cad_Pecas'!$H$2:$H$5000,MATCH(VALUE($E2572),'01_Cad_Pecas'!$D$2:$D$5000,0)),"")))</f>
        <v>3</v>
      </c>
      <c r="L2572" s="14">
        <f>IF($E2572="","",IFERROR(INDEX('01_Cad_Pecas'!$I$2:$I$5000,MATCH($E2572,'01_Cad_Pecas'!$D$2:$D$5000,0)),IFERROR(INDEX('01_Cad_Pecas'!$I$2:$I$5000,MATCH(VALUE($E2572),'01_Cad_Pecas'!$D$2:$D$5000,0)),"")))</f>
        <v>6.7799999999999999E-2</v>
      </c>
      <c r="M2572" s="14">
        <f t="shared" si="309"/>
        <v>36.9</v>
      </c>
      <c r="N2572" s="14">
        <v>46211</v>
      </c>
      <c r="O2572" s="14">
        <v>500</v>
      </c>
      <c r="P2572" s="14"/>
      <c r="Q2572" s="14"/>
      <c r="R2572" s="14"/>
      <c r="S2572" s="14"/>
      <c r="T2572" s="14">
        <f t="shared" si="308"/>
        <v>1</v>
      </c>
      <c r="U2572" s="14" t="s">
        <v>36</v>
      </c>
      <c r="V2572" s="14"/>
      <c r="W2572" s="14"/>
      <c r="X2572" s="14"/>
      <c r="Y2572" s="14"/>
      <c r="Z2572" s="14"/>
      <c r="AA2572" s="11"/>
      <c r="AB2572" s="14" t="str">
        <f t="shared" si="310"/>
        <v>10238|10 FURADEIRAS</v>
      </c>
      <c r="AC2572" t="str">
        <f t="shared" si="311"/>
        <v>|10238|</v>
      </c>
      <c r="AD2572" t="str">
        <f t="shared" si="312"/>
        <v>10 FURADEIRAS</v>
      </c>
    </row>
    <row r="2573" spans="1:30" ht="36" customHeight="1" x14ac:dyDescent="0.35">
      <c r="A2573" s="35">
        <v>46211</v>
      </c>
      <c r="B2573" s="14" t="s">
        <v>3643</v>
      </c>
      <c r="C2573" s="14" t="s">
        <v>3644</v>
      </c>
      <c r="D2573" s="14" t="s">
        <v>3047</v>
      </c>
      <c r="E2573" s="14">
        <v>30001301</v>
      </c>
      <c r="F2573" s="14" t="s">
        <v>3294</v>
      </c>
      <c r="G2573" s="14" t="s">
        <v>3047</v>
      </c>
      <c r="H2573" s="14" t="s">
        <v>3047</v>
      </c>
      <c r="I2573" s="9" t="s">
        <v>3047</v>
      </c>
      <c r="J2573" s="9">
        <v>500</v>
      </c>
      <c r="K2573" s="14">
        <f>IF($E2573="","",IFERROR(INDEX('01_Cad_Pecas'!$H$2:$H$5000,MATCH($E2573,'01_Cad_Pecas'!$D$2:$D$5000,0)),IFERROR(INDEX('01_Cad_Pecas'!$H$2:$H$5000,MATCH(VALUE($E2573),'01_Cad_Pecas'!$D$2:$D$5000,0)),"")))</f>
        <v>1.1000000000000001</v>
      </c>
      <c r="L2573" s="14">
        <f>IF($E2573="","",IFERROR(INDEX('01_Cad_Pecas'!$I$2:$I$5000,MATCH($E2573,'01_Cad_Pecas'!$D$2:$D$5000,0)),IFERROR(INDEX('01_Cad_Pecas'!$I$2:$I$5000,MATCH(VALUE($E2573),'01_Cad_Pecas'!$D$2:$D$5000,0)),"")))</f>
        <v>9.375E-2</v>
      </c>
      <c r="M2573" s="14">
        <f t="shared" si="309"/>
        <v>47.975000000000001</v>
      </c>
      <c r="N2573" s="14">
        <v>46211</v>
      </c>
      <c r="O2573" s="14">
        <v>500</v>
      </c>
      <c r="P2573" s="14"/>
      <c r="Q2573" s="14"/>
      <c r="R2573" s="14"/>
      <c r="S2573" s="14"/>
      <c r="T2573" s="14">
        <f t="shared" si="308"/>
        <v>1</v>
      </c>
      <c r="U2573" s="14" t="s">
        <v>36</v>
      </c>
      <c r="V2573" s="14"/>
      <c r="W2573" s="14"/>
      <c r="X2573" s="14"/>
      <c r="Y2573" s="14"/>
      <c r="Z2573" s="14"/>
      <c r="AA2573" s="11"/>
      <c r="AB2573" s="14" t="str">
        <f t="shared" si="310"/>
        <v>10238|10 FURADEIRAS</v>
      </c>
      <c r="AC2573" t="str">
        <f t="shared" si="311"/>
        <v>|10238|</v>
      </c>
      <c r="AD2573" t="str">
        <f t="shared" si="312"/>
        <v>10 FURADEIRAS</v>
      </c>
    </row>
    <row r="2574" spans="1:30" ht="36" customHeight="1" x14ac:dyDescent="0.35">
      <c r="A2574" s="35">
        <v>46211</v>
      </c>
      <c r="B2574" s="14" t="s">
        <v>3643</v>
      </c>
      <c r="C2574" s="14" t="s">
        <v>3644</v>
      </c>
      <c r="D2574" s="14" t="s">
        <v>3047</v>
      </c>
      <c r="E2574" s="14">
        <v>20052004</v>
      </c>
      <c r="F2574" s="14" t="s">
        <v>3268</v>
      </c>
      <c r="G2574" s="14" t="s">
        <v>3047</v>
      </c>
      <c r="H2574" s="14" t="s">
        <v>3047</v>
      </c>
      <c r="I2574" s="9" t="s">
        <v>3047</v>
      </c>
      <c r="J2574" s="9">
        <v>1</v>
      </c>
      <c r="K2574" s="14">
        <f>IF($E2574="","",IFERROR(INDEX('01_Cad_Pecas'!$H$2:$H$5000,MATCH($E2574,'01_Cad_Pecas'!$D$2:$D$5000,0)),IFERROR(INDEX('01_Cad_Pecas'!$H$2:$H$5000,MATCH(VALUE($E2574),'01_Cad_Pecas'!$D$2:$D$5000,0)),"")))</f>
        <v>1.1000000000000001</v>
      </c>
      <c r="L2574" s="14">
        <f>IF($E2574="","",IFERROR(INDEX('01_Cad_Pecas'!$I$2:$I$5000,MATCH($E2574,'01_Cad_Pecas'!$D$2:$D$5000,0)),IFERROR(INDEX('01_Cad_Pecas'!$I$2:$I$5000,MATCH(VALUE($E2574),'01_Cad_Pecas'!$D$2:$D$5000,0)),"")))</f>
        <v>9.375E-2</v>
      </c>
      <c r="M2574" s="14">
        <f t="shared" si="309"/>
        <v>1.1937500000000001</v>
      </c>
      <c r="N2574" s="14">
        <v>46211</v>
      </c>
      <c r="O2574" s="14">
        <v>1</v>
      </c>
      <c r="P2574" s="14"/>
      <c r="Q2574" s="14"/>
      <c r="R2574" s="14"/>
      <c r="S2574" s="14"/>
      <c r="T2574" s="14">
        <f t="shared" si="308"/>
        <v>1</v>
      </c>
      <c r="U2574" s="14" t="s">
        <v>36</v>
      </c>
      <c r="V2574" s="14"/>
      <c r="W2574" s="14"/>
      <c r="X2574" s="14"/>
      <c r="Y2574" s="14"/>
      <c r="Z2574" s="14"/>
      <c r="AA2574" s="11"/>
      <c r="AB2574" s="14" t="str">
        <f t="shared" si="310"/>
        <v>10238|10 FURADEIRAS</v>
      </c>
      <c r="AC2574" t="str">
        <f t="shared" si="311"/>
        <v>|10238|</v>
      </c>
      <c r="AD2574" t="str">
        <f t="shared" si="312"/>
        <v>10 FURADEIRAS</v>
      </c>
    </row>
    <row r="2575" spans="1:30" ht="36" customHeight="1" x14ac:dyDescent="0.35">
      <c r="A2575" s="35">
        <v>46211</v>
      </c>
      <c r="B2575" s="14" t="s">
        <v>3643</v>
      </c>
      <c r="C2575" s="14" t="s">
        <v>3644</v>
      </c>
      <c r="D2575" s="14" t="s">
        <v>3047</v>
      </c>
      <c r="E2575" s="14">
        <v>20012405</v>
      </c>
      <c r="F2575" s="14" t="s">
        <v>3259</v>
      </c>
      <c r="G2575" s="14" t="s">
        <v>3047</v>
      </c>
      <c r="H2575" s="14" t="s">
        <v>3047</v>
      </c>
      <c r="I2575" s="9" t="s">
        <v>3047</v>
      </c>
      <c r="J2575" s="9">
        <v>360</v>
      </c>
      <c r="K2575" s="14">
        <f>IF($E2575="","",IFERROR(INDEX('01_Cad_Pecas'!$H$2:$H$5000,MATCH($E2575,'01_Cad_Pecas'!$D$2:$D$5000,0)),IFERROR(INDEX('01_Cad_Pecas'!$H$2:$H$5000,MATCH(VALUE($E2575),'01_Cad_Pecas'!$D$2:$D$5000,0)),"")))</f>
        <v>1.1000000000000001</v>
      </c>
      <c r="L2575" s="14">
        <f>IF($E2575="","",IFERROR(INDEX('01_Cad_Pecas'!$I$2:$I$5000,MATCH($E2575,'01_Cad_Pecas'!$D$2:$D$5000,0)),IFERROR(INDEX('01_Cad_Pecas'!$I$2:$I$5000,MATCH(VALUE($E2575),'01_Cad_Pecas'!$D$2:$D$5000,0)),"")))</f>
        <v>9.375E-2</v>
      </c>
      <c r="M2575" s="14">
        <f t="shared" si="309"/>
        <v>34.85</v>
      </c>
      <c r="N2575" s="14">
        <v>46211</v>
      </c>
      <c r="O2575" s="14">
        <v>360</v>
      </c>
      <c r="P2575" s="14"/>
      <c r="Q2575" s="14"/>
      <c r="R2575" s="14"/>
      <c r="S2575" s="14"/>
      <c r="T2575" s="14">
        <f t="shared" si="308"/>
        <v>1</v>
      </c>
      <c r="U2575" s="14" t="s">
        <v>36</v>
      </c>
      <c r="V2575" s="14"/>
      <c r="W2575" s="14"/>
      <c r="X2575" s="14"/>
      <c r="Y2575" s="14"/>
      <c r="Z2575" s="14"/>
      <c r="AA2575" s="11"/>
      <c r="AB2575" s="14" t="str">
        <f t="shared" si="310"/>
        <v>10238|10 FURADEIRAS</v>
      </c>
      <c r="AC2575" t="str">
        <f t="shared" si="311"/>
        <v>|10238|</v>
      </c>
      <c r="AD2575" t="str">
        <f t="shared" si="312"/>
        <v>10 FURADEIRAS</v>
      </c>
    </row>
    <row r="2576" spans="1:30" ht="36" customHeight="1" x14ac:dyDescent="0.35">
      <c r="A2576" s="35">
        <v>46211</v>
      </c>
      <c r="B2576" s="14" t="s">
        <v>3643</v>
      </c>
      <c r="C2576" s="14" t="s">
        <v>3644</v>
      </c>
      <c r="D2576" s="14" t="s">
        <v>3047</v>
      </c>
      <c r="E2576" s="14">
        <v>20013107</v>
      </c>
      <c r="F2576" s="14" t="s">
        <v>3260</v>
      </c>
      <c r="G2576" s="14" t="s">
        <v>3047</v>
      </c>
      <c r="H2576" s="14" t="s">
        <v>3047</v>
      </c>
      <c r="I2576" s="9" t="s">
        <v>3047</v>
      </c>
      <c r="J2576" s="9">
        <v>400</v>
      </c>
      <c r="K2576" s="14">
        <f>IF($E2576="","",IFERROR(INDEX('01_Cad_Pecas'!$H$2:$H$5000,MATCH($E2576,'01_Cad_Pecas'!$D$2:$D$5000,0)),IFERROR(INDEX('01_Cad_Pecas'!$H$2:$H$5000,MATCH(VALUE($E2576),'01_Cad_Pecas'!$D$2:$D$5000,0)),"")))</f>
        <v>1.1000000000000001</v>
      </c>
      <c r="L2576" s="14">
        <f>IF($E2576="","",IFERROR(INDEX('01_Cad_Pecas'!$I$2:$I$5000,MATCH($E2576,'01_Cad_Pecas'!$D$2:$D$5000,0)),IFERROR(INDEX('01_Cad_Pecas'!$I$2:$I$5000,MATCH(VALUE($E2576),'01_Cad_Pecas'!$D$2:$D$5000,0)),"")))</f>
        <v>9.375E-2</v>
      </c>
      <c r="M2576" s="14">
        <f t="shared" si="309"/>
        <v>38.6</v>
      </c>
      <c r="N2576" s="14">
        <v>46211</v>
      </c>
      <c r="O2576" s="14">
        <v>400</v>
      </c>
      <c r="P2576" s="14"/>
      <c r="Q2576" s="14"/>
      <c r="R2576" s="14"/>
      <c r="S2576" s="14"/>
      <c r="T2576" s="14">
        <f t="shared" si="308"/>
        <v>1</v>
      </c>
      <c r="U2576" s="14" t="s">
        <v>36</v>
      </c>
      <c r="V2576" s="14"/>
      <c r="W2576" s="14"/>
      <c r="X2576" s="14"/>
      <c r="Y2576" s="14"/>
      <c r="Z2576" s="14"/>
      <c r="AA2576" s="11"/>
      <c r="AB2576" s="14" t="str">
        <f t="shared" si="310"/>
        <v>10238|10 FURADEIRAS</v>
      </c>
      <c r="AC2576" t="str">
        <f t="shared" si="311"/>
        <v>|10238|</v>
      </c>
      <c r="AD2576" t="str">
        <f t="shared" si="312"/>
        <v>10 FURADEIRAS</v>
      </c>
    </row>
    <row r="2577" spans="1:30" ht="36" customHeight="1" x14ac:dyDescent="0.35">
      <c r="A2577" s="35">
        <v>46211</v>
      </c>
      <c r="B2577" s="14" t="s">
        <v>3643</v>
      </c>
      <c r="C2577" s="14" t="s">
        <v>3644</v>
      </c>
      <c r="D2577" s="14" t="s">
        <v>3047</v>
      </c>
      <c r="E2577" s="14">
        <v>20016106</v>
      </c>
      <c r="F2577" s="14" t="s">
        <v>3261</v>
      </c>
      <c r="G2577" s="14" t="s">
        <v>3047</v>
      </c>
      <c r="H2577" s="14" t="s">
        <v>3047</v>
      </c>
      <c r="I2577" s="9" t="s">
        <v>3047</v>
      </c>
      <c r="J2577" s="9">
        <v>40</v>
      </c>
      <c r="K2577" s="14">
        <f>IF($E2577="","",IFERROR(INDEX('01_Cad_Pecas'!$H$2:$H$5000,MATCH($E2577,'01_Cad_Pecas'!$D$2:$D$5000,0)),IFERROR(INDEX('01_Cad_Pecas'!$H$2:$H$5000,MATCH(VALUE($E2577),'01_Cad_Pecas'!$D$2:$D$5000,0)),"")))</f>
        <v>1.1000000000000001</v>
      </c>
      <c r="L2577" s="14">
        <f>IF($E2577="","",IFERROR(INDEX('01_Cad_Pecas'!$I$2:$I$5000,MATCH($E2577,'01_Cad_Pecas'!$D$2:$D$5000,0)),IFERROR(INDEX('01_Cad_Pecas'!$I$2:$I$5000,MATCH(VALUE($E2577),'01_Cad_Pecas'!$D$2:$D$5000,0)),"")))</f>
        <v>9.375E-2</v>
      </c>
      <c r="M2577" s="14">
        <f t="shared" si="309"/>
        <v>4.8499999999999996</v>
      </c>
      <c r="N2577" s="14">
        <v>46211</v>
      </c>
      <c r="O2577" s="14">
        <v>40</v>
      </c>
      <c r="P2577" s="14"/>
      <c r="Q2577" s="14"/>
      <c r="R2577" s="14"/>
      <c r="S2577" s="14"/>
      <c r="T2577" s="14">
        <f t="shared" si="308"/>
        <v>1</v>
      </c>
      <c r="U2577" s="14" t="s">
        <v>36</v>
      </c>
      <c r="V2577" s="14"/>
      <c r="W2577" s="14"/>
      <c r="X2577" s="14"/>
      <c r="Y2577" s="14"/>
      <c r="Z2577" s="14"/>
      <c r="AA2577" s="11"/>
      <c r="AB2577" s="14" t="str">
        <f t="shared" si="310"/>
        <v>10238|10 FURADEIRAS</v>
      </c>
      <c r="AC2577" t="str">
        <f t="shared" si="311"/>
        <v>|10238|</v>
      </c>
      <c r="AD2577" t="str">
        <f t="shared" si="312"/>
        <v>10 FURADEIRAS</v>
      </c>
    </row>
    <row r="2578" spans="1:30" ht="36" customHeight="1" x14ac:dyDescent="0.35">
      <c r="A2578" s="35">
        <v>46211</v>
      </c>
      <c r="B2578" s="14" t="s">
        <v>3643</v>
      </c>
      <c r="C2578" s="14" t="s">
        <v>3644</v>
      </c>
      <c r="D2578" s="14" t="s">
        <v>3047</v>
      </c>
      <c r="E2578" s="14">
        <v>30080003</v>
      </c>
      <c r="F2578" s="14" t="s">
        <v>3275</v>
      </c>
      <c r="G2578" s="14" t="s">
        <v>3047</v>
      </c>
      <c r="H2578" s="14" t="s">
        <v>3047</v>
      </c>
      <c r="I2578" s="9" t="s">
        <v>3047</v>
      </c>
      <c r="J2578" s="9">
        <v>5</v>
      </c>
      <c r="K2578" s="14">
        <f>IF($E2578="","",IFERROR(INDEX('01_Cad_Pecas'!$H$2:$H$5000,MATCH($E2578,'01_Cad_Pecas'!$D$2:$D$5000,0)),IFERROR(INDEX('01_Cad_Pecas'!$H$2:$H$5000,MATCH(VALUE($E2578),'01_Cad_Pecas'!$D$2:$D$5000,0)),"")))</f>
        <v>1.1000000000000001</v>
      </c>
      <c r="L2578" s="14">
        <f>IF($E2578="","",IFERROR(INDEX('01_Cad_Pecas'!$I$2:$I$5000,MATCH($E2578,'01_Cad_Pecas'!$D$2:$D$5000,0)),IFERROR(INDEX('01_Cad_Pecas'!$I$2:$I$5000,MATCH(VALUE($E2578),'01_Cad_Pecas'!$D$2:$D$5000,0)),"")))</f>
        <v>9.375E-2</v>
      </c>
      <c r="M2578" s="14">
        <f t="shared" si="309"/>
        <v>1.5687500000000001</v>
      </c>
      <c r="N2578" s="14">
        <v>46211</v>
      </c>
      <c r="O2578" s="14">
        <v>5</v>
      </c>
      <c r="P2578" s="14"/>
      <c r="Q2578" s="14"/>
      <c r="R2578" s="14"/>
      <c r="S2578" s="14"/>
      <c r="T2578" s="14">
        <f t="shared" si="308"/>
        <v>1</v>
      </c>
      <c r="U2578" s="14" t="s">
        <v>36</v>
      </c>
      <c r="V2578" s="14"/>
      <c r="W2578" s="14"/>
      <c r="X2578" s="14"/>
      <c r="Y2578" s="14"/>
      <c r="Z2578" s="14"/>
      <c r="AA2578" s="11"/>
      <c r="AB2578" s="14" t="str">
        <f t="shared" si="310"/>
        <v>10238|10 FURADEIRAS</v>
      </c>
      <c r="AC2578" t="str">
        <f t="shared" si="311"/>
        <v>|10238|</v>
      </c>
      <c r="AD2578" t="str">
        <f t="shared" si="312"/>
        <v>10 FURADEIRAS</v>
      </c>
    </row>
    <row r="2579" spans="1:30" ht="36" customHeight="1" x14ac:dyDescent="0.35">
      <c r="A2579" s="35">
        <v>46211</v>
      </c>
      <c r="B2579" s="14" t="s">
        <v>3643</v>
      </c>
      <c r="C2579" s="14" t="s">
        <v>3644</v>
      </c>
      <c r="D2579" s="14" t="s">
        <v>3047</v>
      </c>
      <c r="E2579" s="14">
        <v>30080004</v>
      </c>
      <c r="F2579" s="14" t="s">
        <v>3205</v>
      </c>
      <c r="G2579" s="14" t="s">
        <v>3047</v>
      </c>
      <c r="H2579" s="14" t="s">
        <v>3047</v>
      </c>
      <c r="I2579" s="9" t="s">
        <v>3047</v>
      </c>
      <c r="J2579" s="9">
        <v>10</v>
      </c>
      <c r="K2579" s="14">
        <f>IF($E2579="","",IFERROR(INDEX('01_Cad_Pecas'!$H$2:$H$5000,MATCH($E2579,'01_Cad_Pecas'!$D$2:$D$5000,0)),IFERROR(INDEX('01_Cad_Pecas'!$H$2:$H$5000,MATCH(VALUE($E2579),'01_Cad_Pecas'!$D$2:$D$5000,0)),"")))</f>
        <v>1.1000000000000001</v>
      </c>
      <c r="L2579" s="14">
        <f>IF($E2579="","",IFERROR(INDEX('01_Cad_Pecas'!$I$2:$I$5000,MATCH($E2579,'01_Cad_Pecas'!$D$2:$D$5000,0)),IFERROR(INDEX('01_Cad_Pecas'!$I$2:$I$5000,MATCH(VALUE($E2579),'01_Cad_Pecas'!$D$2:$D$5000,0)),"")))</f>
        <v>9.375E-2</v>
      </c>
      <c r="M2579" s="14">
        <f t="shared" si="309"/>
        <v>2.0375000000000001</v>
      </c>
      <c r="N2579" s="14">
        <v>46211</v>
      </c>
      <c r="O2579" s="14">
        <v>10</v>
      </c>
      <c r="P2579" s="14"/>
      <c r="Q2579" s="14"/>
      <c r="R2579" s="14"/>
      <c r="S2579" s="14"/>
      <c r="T2579" s="14">
        <f t="shared" si="308"/>
        <v>1</v>
      </c>
      <c r="U2579" s="14" t="s">
        <v>36</v>
      </c>
      <c r="V2579" s="14"/>
      <c r="W2579" s="14"/>
      <c r="X2579" s="14"/>
      <c r="Y2579" s="14"/>
      <c r="Z2579" s="14"/>
      <c r="AA2579" s="11"/>
      <c r="AB2579" s="14" t="str">
        <f t="shared" si="310"/>
        <v>10238|10 FURADEIRAS</v>
      </c>
      <c r="AC2579" t="str">
        <f t="shared" si="311"/>
        <v>|10238|</v>
      </c>
      <c r="AD2579" t="str">
        <f t="shared" si="312"/>
        <v>10 FURADEIRAS</v>
      </c>
    </row>
    <row r="2580" spans="1:30" ht="36" customHeight="1" x14ac:dyDescent="0.35">
      <c r="A2580" s="35">
        <v>46211</v>
      </c>
      <c r="B2580" s="14" t="s">
        <v>3643</v>
      </c>
      <c r="C2580" s="14" t="s">
        <v>3644</v>
      </c>
      <c r="D2580" s="14" t="s">
        <v>3047</v>
      </c>
      <c r="E2580" s="14">
        <v>30080005</v>
      </c>
      <c r="F2580" s="14" t="s">
        <v>3206</v>
      </c>
      <c r="G2580" s="14" t="s">
        <v>3047</v>
      </c>
      <c r="H2580" s="14" t="s">
        <v>3047</v>
      </c>
      <c r="I2580" s="9" t="s">
        <v>3047</v>
      </c>
      <c r="J2580" s="9">
        <v>10</v>
      </c>
      <c r="K2580" s="14">
        <f>IF($E2580="","",IFERROR(INDEX('01_Cad_Pecas'!$H$2:$H$5000,MATCH($E2580,'01_Cad_Pecas'!$D$2:$D$5000,0)),IFERROR(INDEX('01_Cad_Pecas'!$H$2:$H$5000,MATCH(VALUE($E2580),'01_Cad_Pecas'!$D$2:$D$5000,0)),"")))</f>
        <v>1.1000000000000001</v>
      </c>
      <c r="L2580" s="14">
        <f>IF($E2580="","",IFERROR(INDEX('01_Cad_Pecas'!$I$2:$I$5000,MATCH($E2580,'01_Cad_Pecas'!$D$2:$D$5000,0)),IFERROR(INDEX('01_Cad_Pecas'!$I$2:$I$5000,MATCH(VALUE($E2580),'01_Cad_Pecas'!$D$2:$D$5000,0)),"")))</f>
        <v>9.375E-2</v>
      </c>
      <c r="M2580" s="14">
        <f t="shared" si="309"/>
        <v>2.0375000000000001</v>
      </c>
      <c r="N2580" s="14">
        <v>46211</v>
      </c>
      <c r="O2580" s="14">
        <v>10</v>
      </c>
      <c r="P2580" s="14"/>
      <c r="Q2580" s="14"/>
      <c r="R2580" s="14"/>
      <c r="S2580" s="14"/>
      <c r="T2580" s="14">
        <f t="shared" si="308"/>
        <v>1</v>
      </c>
      <c r="U2580" s="14" t="s">
        <v>36</v>
      </c>
      <c r="V2580" s="14"/>
      <c r="W2580" s="14"/>
      <c r="X2580" s="14"/>
      <c r="Y2580" s="14"/>
      <c r="Z2580" s="14"/>
      <c r="AA2580" s="11"/>
      <c r="AB2580" s="14" t="str">
        <f t="shared" si="310"/>
        <v>10238|10 FURADEIRAS</v>
      </c>
      <c r="AC2580" t="str">
        <f t="shared" si="311"/>
        <v>|10238|</v>
      </c>
      <c r="AD2580" t="str">
        <f t="shared" si="312"/>
        <v>10 FURADEIRAS</v>
      </c>
    </row>
    <row r="2581" spans="1:30" ht="36" customHeight="1" x14ac:dyDescent="0.35">
      <c r="A2581" s="35">
        <v>46211</v>
      </c>
      <c r="B2581" s="14" t="s">
        <v>3643</v>
      </c>
      <c r="C2581" s="14" t="s">
        <v>3644</v>
      </c>
      <c r="D2581" s="14" t="s">
        <v>3047</v>
      </c>
      <c r="E2581" s="14">
        <v>20019601</v>
      </c>
      <c r="F2581" s="14" t="s">
        <v>3276</v>
      </c>
      <c r="G2581" s="14" t="s">
        <v>3047</v>
      </c>
      <c r="H2581" s="14" t="s">
        <v>3047</v>
      </c>
      <c r="I2581" s="9" t="s">
        <v>3047</v>
      </c>
      <c r="J2581" s="9">
        <v>10</v>
      </c>
      <c r="K2581" s="14">
        <f>IF($E2581="","",IFERROR(INDEX('01_Cad_Pecas'!$H$2:$H$5000,MATCH($E2581,'01_Cad_Pecas'!$D$2:$D$5000,0)),IFERROR(INDEX('01_Cad_Pecas'!$H$2:$H$5000,MATCH(VALUE($E2581),'01_Cad_Pecas'!$D$2:$D$5000,0)),"")))</f>
        <v>1.1000000000000001</v>
      </c>
      <c r="L2581" s="14">
        <f>IF($E2581="","",IFERROR(INDEX('01_Cad_Pecas'!$I$2:$I$5000,MATCH($E2581,'01_Cad_Pecas'!$D$2:$D$5000,0)),IFERROR(INDEX('01_Cad_Pecas'!$I$2:$I$5000,MATCH(VALUE($E2581),'01_Cad_Pecas'!$D$2:$D$5000,0)),"")))</f>
        <v>9.375E-2</v>
      </c>
      <c r="M2581" s="14">
        <f t="shared" si="309"/>
        <v>2.0375000000000001</v>
      </c>
      <c r="N2581" s="14">
        <v>46211</v>
      </c>
      <c r="O2581" s="14">
        <v>10</v>
      </c>
      <c r="P2581" s="14"/>
      <c r="Q2581" s="14"/>
      <c r="R2581" s="14"/>
      <c r="S2581" s="14"/>
      <c r="T2581" s="14">
        <f t="shared" si="308"/>
        <v>1</v>
      </c>
      <c r="U2581" s="14" t="s">
        <v>36</v>
      </c>
      <c r="V2581" s="14"/>
      <c r="W2581" s="14"/>
      <c r="X2581" s="14"/>
      <c r="Y2581" s="14"/>
      <c r="Z2581" s="14"/>
      <c r="AA2581" s="11"/>
      <c r="AB2581" s="14" t="str">
        <f t="shared" si="310"/>
        <v>10238|10 FURADEIRAS</v>
      </c>
      <c r="AC2581" t="str">
        <f t="shared" si="311"/>
        <v>|10238|</v>
      </c>
      <c r="AD2581" t="str">
        <f t="shared" si="312"/>
        <v>10 FURADEIRAS</v>
      </c>
    </row>
    <row r="2582" spans="1:30" ht="36" customHeight="1" x14ac:dyDescent="0.35">
      <c r="A2582" s="35">
        <v>46211</v>
      </c>
      <c r="B2582" s="14" t="s">
        <v>3643</v>
      </c>
      <c r="C2582" s="14" t="s">
        <v>3644</v>
      </c>
      <c r="D2582" s="14" t="s">
        <v>3047</v>
      </c>
      <c r="E2582" s="14">
        <v>20019602</v>
      </c>
      <c r="F2582" s="14" t="s">
        <v>3277</v>
      </c>
      <c r="G2582" s="14" t="s">
        <v>3047</v>
      </c>
      <c r="H2582" s="14" t="s">
        <v>3047</v>
      </c>
      <c r="I2582" s="9" t="s">
        <v>3047</v>
      </c>
      <c r="J2582" s="9">
        <v>10</v>
      </c>
      <c r="K2582" s="14">
        <f>IF($E2582="","",IFERROR(INDEX('01_Cad_Pecas'!$H$2:$H$5000,MATCH($E2582,'01_Cad_Pecas'!$D$2:$D$5000,0)),IFERROR(INDEX('01_Cad_Pecas'!$H$2:$H$5000,MATCH(VALUE($E2582),'01_Cad_Pecas'!$D$2:$D$5000,0)),"")))</f>
        <v>1.1000000000000001</v>
      </c>
      <c r="L2582" s="14">
        <f>IF($E2582="","",IFERROR(INDEX('01_Cad_Pecas'!$I$2:$I$5000,MATCH($E2582,'01_Cad_Pecas'!$D$2:$D$5000,0)),IFERROR(INDEX('01_Cad_Pecas'!$I$2:$I$5000,MATCH(VALUE($E2582),'01_Cad_Pecas'!$D$2:$D$5000,0)),"")))</f>
        <v>9.375E-2</v>
      </c>
      <c r="M2582" s="14">
        <f t="shared" si="309"/>
        <v>2.0375000000000001</v>
      </c>
      <c r="N2582" s="14">
        <v>46211</v>
      </c>
      <c r="O2582" s="14">
        <v>10</v>
      </c>
      <c r="P2582" s="14"/>
      <c r="Q2582" s="14"/>
      <c r="R2582" s="14"/>
      <c r="S2582" s="14"/>
      <c r="T2582" s="14">
        <f t="shared" si="308"/>
        <v>1</v>
      </c>
      <c r="U2582" s="14" t="s">
        <v>36</v>
      </c>
      <c r="V2582" s="14"/>
      <c r="W2582" s="14"/>
      <c r="X2582" s="14"/>
      <c r="Y2582" s="14"/>
      <c r="Z2582" s="14"/>
      <c r="AA2582" s="11"/>
      <c r="AB2582" s="14" t="str">
        <f t="shared" si="310"/>
        <v>10238|10 FURADEIRAS</v>
      </c>
      <c r="AC2582" t="str">
        <f t="shared" si="311"/>
        <v>|10238|</v>
      </c>
      <c r="AD2582" t="str">
        <f t="shared" si="312"/>
        <v>10 FURADEIRAS</v>
      </c>
    </row>
    <row r="2583" spans="1:30" ht="36" customHeight="1" x14ac:dyDescent="0.35">
      <c r="A2583" s="35">
        <v>46211</v>
      </c>
      <c r="B2583" s="14" t="s">
        <v>3643</v>
      </c>
      <c r="C2583" s="14" t="s">
        <v>3644</v>
      </c>
      <c r="D2583" s="14" t="s">
        <v>3047</v>
      </c>
      <c r="E2583" s="14">
        <v>20019603</v>
      </c>
      <c r="F2583" s="14" t="s">
        <v>2937</v>
      </c>
      <c r="G2583" s="14" t="s">
        <v>3047</v>
      </c>
      <c r="H2583" s="14" t="s">
        <v>3047</v>
      </c>
      <c r="I2583" s="9" t="s">
        <v>3047</v>
      </c>
      <c r="J2583" s="9">
        <v>5</v>
      </c>
      <c r="K2583" s="14">
        <f>IF($E2583="","",IFERROR(INDEX('01_Cad_Pecas'!$H$2:$H$5000,MATCH($E2583,'01_Cad_Pecas'!$D$2:$D$5000,0)),IFERROR(INDEX('01_Cad_Pecas'!$H$2:$H$5000,MATCH(VALUE($E2583),'01_Cad_Pecas'!$D$2:$D$5000,0)),"")))</f>
        <v>3</v>
      </c>
      <c r="L2583" s="14">
        <f>IF($E2583="","",IFERROR(INDEX('01_Cad_Pecas'!$I$2:$I$5000,MATCH($E2583,'01_Cad_Pecas'!$D$2:$D$5000,0)),IFERROR(INDEX('01_Cad_Pecas'!$I$2:$I$5000,MATCH(VALUE($E2583),'01_Cad_Pecas'!$D$2:$D$5000,0)),"")))</f>
        <v>6.7799999999999999E-2</v>
      </c>
      <c r="M2583" s="14">
        <f t="shared" si="309"/>
        <v>3.339</v>
      </c>
      <c r="N2583" s="14">
        <v>46211</v>
      </c>
      <c r="O2583" s="14">
        <v>5</v>
      </c>
      <c r="P2583" s="14"/>
      <c r="Q2583" s="14"/>
      <c r="R2583" s="14"/>
      <c r="S2583" s="14"/>
      <c r="T2583" s="14">
        <f t="shared" si="308"/>
        <v>1</v>
      </c>
      <c r="U2583" s="14" t="s">
        <v>36</v>
      </c>
      <c r="V2583" s="14"/>
      <c r="W2583" s="14"/>
      <c r="X2583" s="14"/>
      <c r="Y2583" s="14"/>
      <c r="Z2583" s="14"/>
      <c r="AA2583" s="11"/>
      <c r="AB2583" s="14" t="str">
        <f t="shared" si="310"/>
        <v>10238|10 FURADEIRAS</v>
      </c>
      <c r="AC2583" t="str">
        <f t="shared" si="311"/>
        <v>|10238|</v>
      </c>
      <c r="AD2583" t="str">
        <f t="shared" si="312"/>
        <v>10 FURADEIRAS</v>
      </c>
    </row>
    <row r="2584" spans="1:30" ht="36" customHeight="1" x14ac:dyDescent="0.35">
      <c r="A2584" s="35">
        <v>46211</v>
      </c>
      <c r="B2584" s="14" t="s">
        <v>3643</v>
      </c>
      <c r="C2584" s="14" t="s">
        <v>3644</v>
      </c>
      <c r="D2584" s="14" t="s">
        <v>3047</v>
      </c>
      <c r="E2584" s="14">
        <v>20020002</v>
      </c>
      <c r="F2584" s="14" t="s">
        <v>3263</v>
      </c>
      <c r="G2584" s="14" t="s">
        <v>3047</v>
      </c>
      <c r="H2584" s="14" t="s">
        <v>3047</v>
      </c>
      <c r="I2584" s="9" t="s">
        <v>3047</v>
      </c>
      <c r="J2584" s="9">
        <v>1</v>
      </c>
      <c r="K2584" s="14">
        <f>IF($E2584="","",IFERROR(INDEX('01_Cad_Pecas'!$H$2:$H$5000,MATCH($E2584,'01_Cad_Pecas'!$D$2:$D$5000,0)),IFERROR(INDEX('01_Cad_Pecas'!$H$2:$H$5000,MATCH(VALUE($E2584),'01_Cad_Pecas'!$D$2:$D$5000,0)),"")))</f>
        <v>1.1000000000000001</v>
      </c>
      <c r="L2584" s="14">
        <f>IF($E2584="","",IFERROR(INDEX('01_Cad_Pecas'!$I$2:$I$5000,MATCH($E2584,'01_Cad_Pecas'!$D$2:$D$5000,0)),IFERROR(INDEX('01_Cad_Pecas'!$I$2:$I$5000,MATCH(VALUE($E2584),'01_Cad_Pecas'!$D$2:$D$5000,0)),"")))</f>
        <v>9.375E-2</v>
      </c>
      <c r="M2584" s="14">
        <f t="shared" si="309"/>
        <v>1.1937500000000001</v>
      </c>
      <c r="N2584" s="14">
        <v>46211</v>
      </c>
      <c r="O2584" s="14">
        <v>1</v>
      </c>
      <c r="P2584" s="14"/>
      <c r="Q2584" s="14"/>
      <c r="R2584" s="14"/>
      <c r="S2584" s="14"/>
      <c r="T2584" s="14">
        <f t="shared" si="308"/>
        <v>1</v>
      </c>
      <c r="U2584" s="14" t="s">
        <v>36</v>
      </c>
      <c r="V2584" s="14"/>
      <c r="W2584" s="14"/>
      <c r="X2584" s="14"/>
      <c r="Y2584" s="14"/>
      <c r="Z2584" s="14"/>
      <c r="AA2584" s="11"/>
      <c r="AB2584" s="14" t="str">
        <f t="shared" si="310"/>
        <v>10238|10 FURADEIRAS</v>
      </c>
      <c r="AC2584" t="str">
        <f t="shared" si="311"/>
        <v>|10238|</v>
      </c>
      <c r="AD2584" t="str">
        <f t="shared" si="312"/>
        <v>10 FURADEIRAS</v>
      </c>
    </row>
    <row r="2585" spans="1:30" ht="36" customHeight="1" x14ac:dyDescent="0.35">
      <c r="A2585" s="35">
        <v>46211</v>
      </c>
      <c r="B2585" s="14" t="s">
        <v>3643</v>
      </c>
      <c r="C2585" s="14" t="s">
        <v>3644</v>
      </c>
      <c r="D2585" s="14" t="s">
        <v>3047</v>
      </c>
      <c r="E2585" s="14">
        <v>20020003</v>
      </c>
      <c r="F2585" s="14" t="s">
        <v>3264</v>
      </c>
      <c r="G2585" s="14" t="s">
        <v>3047</v>
      </c>
      <c r="H2585" s="14" t="s">
        <v>3047</v>
      </c>
      <c r="I2585" s="9" t="s">
        <v>3047</v>
      </c>
      <c r="J2585" s="9">
        <v>1</v>
      </c>
      <c r="K2585" s="14">
        <f>IF($E2585="","",IFERROR(INDEX('01_Cad_Pecas'!$H$2:$H$5000,MATCH($E2585,'01_Cad_Pecas'!$D$2:$D$5000,0)),IFERROR(INDEX('01_Cad_Pecas'!$H$2:$H$5000,MATCH(VALUE($E2585),'01_Cad_Pecas'!$D$2:$D$5000,0)),"")))</f>
        <v>1.1000000000000001</v>
      </c>
      <c r="L2585" s="14">
        <f>IF($E2585="","",IFERROR(INDEX('01_Cad_Pecas'!$I$2:$I$5000,MATCH($E2585,'01_Cad_Pecas'!$D$2:$D$5000,0)),IFERROR(INDEX('01_Cad_Pecas'!$I$2:$I$5000,MATCH(VALUE($E2585),'01_Cad_Pecas'!$D$2:$D$5000,0)),"")))</f>
        <v>9.375E-2</v>
      </c>
      <c r="M2585" s="14">
        <f t="shared" si="309"/>
        <v>1.1937500000000001</v>
      </c>
      <c r="N2585" s="14">
        <v>46211</v>
      </c>
      <c r="O2585" s="14">
        <v>1</v>
      </c>
      <c r="P2585" s="14"/>
      <c r="Q2585" s="14"/>
      <c r="R2585" s="14"/>
      <c r="S2585" s="14"/>
      <c r="T2585" s="14">
        <f t="shared" si="308"/>
        <v>1</v>
      </c>
      <c r="U2585" s="14" t="s">
        <v>36</v>
      </c>
      <c r="V2585" s="14"/>
      <c r="W2585" s="14"/>
      <c r="X2585" s="14"/>
      <c r="Y2585" s="14"/>
      <c r="Z2585" s="14"/>
      <c r="AA2585" s="11"/>
      <c r="AB2585" s="14" t="str">
        <f t="shared" si="310"/>
        <v>10238|10 FURADEIRAS</v>
      </c>
      <c r="AC2585" t="str">
        <f t="shared" si="311"/>
        <v>|10238|</v>
      </c>
      <c r="AD2585" t="str">
        <f t="shared" si="312"/>
        <v>10 FURADEIRAS</v>
      </c>
    </row>
    <row r="2586" spans="1:30" ht="36" customHeight="1" x14ac:dyDescent="0.35">
      <c r="A2586" s="35">
        <v>46211</v>
      </c>
      <c r="B2586" s="14" t="s">
        <v>3643</v>
      </c>
      <c r="C2586" s="14" t="s">
        <v>3644</v>
      </c>
      <c r="D2586" s="14" t="s">
        <v>3047</v>
      </c>
      <c r="E2586" s="14">
        <v>20020004</v>
      </c>
      <c r="F2586" s="14" t="s">
        <v>3265</v>
      </c>
      <c r="G2586" s="14" t="s">
        <v>3047</v>
      </c>
      <c r="H2586" s="14" t="s">
        <v>3047</v>
      </c>
      <c r="I2586" s="9" t="s">
        <v>3047</v>
      </c>
      <c r="J2586" s="9">
        <v>2</v>
      </c>
      <c r="K2586" s="14">
        <f>IF($E2586="","",IFERROR(INDEX('01_Cad_Pecas'!$H$2:$H$5000,MATCH($E2586,'01_Cad_Pecas'!$D$2:$D$5000,0)),IFERROR(INDEX('01_Cad_Pecas'!$H$2:$H$5000,MATCH(VALUE($E2586),'01_Cad_Pecas'!$D$2:$D$5000,0)),"")))</f>
        <v>1.1000000000000001</v>
      </c>
      <c r="L2586" s="14">
        <f>IF($E2586="","",IFERROR(INDEX('01_Cad_Pecas'!$I$2:$I$5000,MATCH($E2586,'01_Cad_Pecas'!$D$2:$D$5000,0)),IFERROR(INDEX('01_Cad_Pecas'!$I$2:$I$5000,MATCH(VALUE($E2586),'01_Cad_Pecas'!$D$2:$D$5000,0)),"")))</f>
        <v>9.375E-2</v>
      </c>
      <c r="M2586" s="14">
        <f t="shared" si="309"/>
        <v>1.2875000000000001</v>
      </c>
      <c r="N2586" s="14">
        <v>46211</v>
      </c>
      <c r="O2586" s="14">
        <v>2</v>
      </c>
      <c r="P2586" s="14"/>
      <c r="Q2586" s="14"/>
      <c r="R2586" s="14"/>
      <c r="S2586" s="14"/>
      <c r="T2586" s="14">
        <f t="shared" si="308"/>
        <v>1</v>
      </c>
      <c r="U2586" s="14" t="s">
        <v>36</v>
      </c>
      <c r="V2586" s="14"/>
      <c r="W2586" s="14"/>
      <c r="X2586" s="14"/>
      <c r="Y2586" s="14"/>
      <c r="Z2586" s="14"/>
      <c r="AA2586" s="11"/>
      <c r="AB2586" s="14" t="str">
        <f t="shared" si="310"/>
        <v>10238|10 FURADEIRAS</v>
      </c>
      <c r="AC2586" t="str">
        <f t="shared" si="311"/>
        <v>|10238|</v>
      </c>
      <c r="AD2586" t="str">
        <f t="shared" si="312"/>
        <v>10 FURADEIRAS</v>
      </c>
    </row>
    <row r="2587" spans="1:30" ht="36" customHeight="1" x14ac:dyDescent="0.35">
      <c r="A2587" s="35">
        <v>46211</v>
      </c>
      <c r="B2587" s="14" t="s">
        <v>3643</v>
      </c>
      <c r="C2587" s="14" t="s">
        <v>3644</v>
      </c>
      <c r="D2587" s="14" t="s">
        <v>3047</v>
      </c>
      <c r="E2587" s="14">
        <v>20020005</v>
      </c>
      <c r="F2587" s="14" t="s">
        <v>3266</v>
      </c>
      <c r="G2587" s="14" t="s">
        <v>3047</v>
      </c>
      <c r="H2587" s="14" t="s">
        <v>3047</v>
      </c>
      <c r="I2587" s="9" t="s">
        <v>3047</v>
      </c>
      <c r="J2587" s="9">
        <v>1</v>
      </c>
      <c r="K2587" s="14">
        <f>IF($E2587="","",IFERROR(INDEX('01_Cad_Pecas'!$H$2:$H$5000,MATCH($E2587,'01_Cad_Pecas'!$D$2:$D$5000,0)),IFERROR(INDEX('01_Cad_Pecas'!$H$2:$H$5000,MATCH(VALUE($E2587),'01_Cad_Pecas'!$D$2:$D$5000,0)),"")))</f>
        <v>1.1000000000000001</v>
      </c>
      <c r="L2587" s="14">
        <f>IF($E2587="","",IFERROR(INDEX('01_Cad_Pecas'!$I$2:$I$5000,MATCH($E2587,'01_Cad_Pecas'!$D$2:$D$5000,0)),IFERROR(INDEX('01_Cad_Pecas'!$I$2:$I$5000,MATCH(VALUE($E2587),'01_Cad_Pecas'!$D$2:$D$5000,0)),"")))</f>
        <v>9.375E-2</v>
      </c>
      <c r="M2587" s="14">
        <f t="shared" si="309"/>
        <v>1.1937500000000001</v>
      </c>
      <c r="N2587" s="14">
        <v>46211</v>
      </c>
      <c r="O2587" s="14">
        <v>1</v>
      </c>
      <c r="P2587" s="14"/>
      <c r="Q2587" s="14"/>
      <c r="R2587" s="14"/>
      <c r="S2587" s="14"/>
      <c r="T2587" s="14">
        <f t="shared" si="308"/>
        <v>1</v>
      </c>
      <c r="U2587" s="14" t="s">
        <v>36</v>
      </c>
      <c r="V2587" s="14"/>
      <c r="W2587" s="14"/>
      <c r="X2587" s="14"/>
      <c r="Y2587" s="14"/>
      <c r="Z2587" s="14"/>
      <c r="AA2587" s="11"/>
      <c r="AB2587" s="14" t="str">
        <f t="shared" si="310"/>
        <v>10238|10 FURADEIRAS</v>
      </c>
      <c r="AC2587" t="str">
        <f t="shared" si="311"/>
        <v>|10238|</v>
      </c>
      <c r="AD2587" t="str">
        <f t="shared" si="312"/>
        <v>10 FURADEIRAS</v>
      </c>
    </row>
    <row r="2588" spans="1:30" ht="36" customHeight="1" x14ac:dyDescent="0.35">
      <c r="A2588" s="35">
        <v>46211</v>
      </c>
      <c r="B2588" s="14" t="s">
        <v>3643</v>
      </c>
      <c r="C2588" s="14" t="s">
        <v>3644</v>
      </c>
      <c r="D2588" s="14" t="s">
        <v>3047</v>
      </c>
      <c r="E2588" s="14">
        <v>20013102</v>
      </c>
      <c r="F2588" s="14" t="s">
        <v>3188</v>
      </c>
      <c r="G2588" s="14" t="s">
        <v>3047</v>
      </c>
      <c r="H2588" s="14" t="s">
        <v>3047</v>
      </c>
      <c r="I2588" s="9" t="s">
        <v>3047</v>
      </c>
      <c r="J2588" s="9">
        <v>800</v>
      </c>
      <c r="K2588" s="14">
        <f>IF($E2588="","",IFERROR(INDEX('01_Cad_Pecas'!$H$2:$H$5000,MATCH($E2588,'01_Cad_Pecas'!$D$2:$D$5000,0)),IFERROR(INDEX('01_Cad_Pecas'!$H$2:$H$5000,MATCH(VALUE($E2588),'01_Cad_Pecas'!$D$2:$D$5000,0)),"")))</f>
        <v>3</v>
      </c>
      <c r="L2588" s="14">
        <f>IF($E2588="","",IFERROR(INDEX('01_Cad_Pecas'!$I$2:$I$5000,MATCH($E2588,'01_Cad_Pecas'!$D$2:$D$5000,0)),IFERROR(INDEX('01_Cad_Pecas'!$I$2:$I$5000,MATCH(VALUE($E2588),'01_Cad_Pecas'!$D$2:$D$5000,0)),"")))</f>
        <v>6.7799999999999999E-2</v>
      </c>
      <c r="M2588" s="14">
        <f t="shared" si="309"/>
        <v>57.24</v>
      </c>
      <c r="N2588" s="14">
        <v>46211</v>
      </c>
      <c r="O2588" s="14">
        <v>800</v>
      </c>
      <c r="P2588" s="14"/>
      <c r="Q2588" s="14"/>
      <c r="R2588" s="14"/>
      <c r="S2588" s="14"/>
      <c r="T2588" s="14">
        <f t="shared" si="308"/>
        <v>1</v>
      </c>
      <c r="U2588" s="14" t="s">
        <v>36</v>
      </c>
      <c r="V2588" s="14"/>
      <c r="W2588" s="14"/>
      <c r="X2588" s="14"/>
      <c r="Y2588" s="14"/>
      <c r="Z2588" s="14"/>
      <c r="AA2588" s="11"/>
      <c r="AB2588" s="14" t="str">
        <f t="shared" si="310"/>
        <v>10238|10 FURADEIRAS</v>
      </c>
      <c r="AC2588" t="str">
        <f t="shared" si="311"/>
        <v>|10238|</v>
      </c>
      <c r="AD2588" t="str">
        <f t="shared" si="312"/>
        <v>10 FURADEIRAS</v>
      </c>
    </row>
    <row r="2589" spans="1:30" ht="36" customHeight="1" x14ac:dyDescent="0.35">
      <c r="A2589" s="35">
        <v>46211</v>
      </c>
      <c r="B2589" s="14" t="s">
        <v>3643</v>
      </c>
      <c r="C2589" s="14" t="s">
        <v>3644</v>
      </c>
      <c r="D2589" s="14" t="s">
        <v>3047</v>
      </c>
      <c r="E2589" s="14">
        <v>20013103</v>
      </c>
      <c r="F2589" s="14" t="s">
        <v>3189</v>
      </c>
      <c r="G2589" s="14" t="s">
        <v>3047</v>
      </c>
      <c r="H2589" s="14" t="s">
        <v>3047</v>
      </c>
      <c r="I2589" s="9" t="s">
        <v>3047</v>
      </c>
      <c r="J2589" s="9">
        <v>800</v>
      </c>
      <c r="K2589" s="14">
        <f>IF($E2589="","",IFERROR(INDEX('01_Cad_Pecas'!$H$2:$H$5000,MATCH($E2589,'01_Cad_Pecas'!$D$2:$D$5000,0)),IFERROR(INDEX('01_Cad_Pecas'!$H$2:$H$5000,MATCH(VALUE($E2589),'01_Cad_Pecas'!$D$2:$D$5000,0)),"")))</f>
        <v>3</v>
      </c>
      <c r="L2589" s="14">
        <f>IF($E2589="","",IFERROR(INDEX('01_Cad_Pecas'!$I$2:$I$5000,MATCH($E2589,'01_Cad_Pecas'!$D$2:$D$5000,0)),IFERROR(INDEX('01_Cad_Pecas'!$I$2:$I$5000,MATCH(VALUE($E2589),'01_Cad_Pecas'!$D$2:$D$5000,0)),"")))</f>
        <v>6.7799999999999999E-2</v>
      </c>
      <c r="M2589" s="14">
        <f t="shared" si="309"/>
        <v>57.24</v>
      </c>
      <c r="N2589" s="14">
        <v>46211</v>
      </c>
      <c r="O2589" s="14">
        <v>800</v>
      </c>
      <c r="P2589" s="14"/>
      <c r="Q2589" s="14"/>
      <c r="R2589" s="14"/>
      <c r="S2589" s="14"/>
      <c r="T2589" s="14">
        <f t="shared" si="308"/>
        <v>1</v>
      </c>
      <c r="U2589" s="14" t="s">
        <v>36</v>
      </c>
      <c r="V2589" s="14"/>
      <c r="W2589" s="14"/>
      <c r="X2589" s="14"/>
      <c r="Y2589" s="14"/>
      <c r="Z2589" s="14"/>
      <c r="AA2589" s="11"/>
      <c r="AB2589" s="14" t="str">
        <f t="shared" si="310"/>
        <v>10238|10 FURADEIRAS</v>
      </c>
      <c r="AC2589" t="str">
        <f t="shared" si="311"/>
        <v>|10238|</v>
      </c>
      <c r="AD2589" t="str">
        <f t="shared" si="312"/>
        <v>10 FURADEIRAS</v>
      </c>
    </row>
    <row r="2590" spans="1:30" ht="36" customHeight="1" x14ac:dyDescent="0.35">
      <c r="A2590" s="35">
        <v>46211</v>
      </c>
      <c r="B2590" s="14" t="s">
        <v>3643</v>
      </c>
      <c r="C2590" s="14" t="s">
        <v>3644</v>
      </c>
      <c r="D2590" s="14" t="s">
        <v>3047</v>
      </c>
      <c r="E2590" s="14">
        <v>20020001</v>
      </c>
      <c r="F2590" s="14" t="s">
        <v>3190</v>
      </c>
      <c r="G2590" s="14" t="s">
        <v>3047</v>
      </c>
      <c r="H2590" s="14" t="s">
        <v>3047</v>
      </c>
      <c r="I2590" s="9" t="s">
        <v>3047</v>
      </c>
      <c r="J2590" s="9">
        <v>4</v>
      </c>
      <c r="K2590" s="14">
        <f>IF($E2590="","",IFERROR(INDEX('01_Cad_Pecas'!$H$2:$H$5000,MATCH($E2590,'01_Cad_Pecas'!$D$2:$D$5000,0)),IFERROR(INDEX('01_Cad_Pecas'!$H$2:$H$5000,MATCH(VALUE($E2590),'01_Cad_Pecas'!$D$2:$D$5000,0)),"")))</f>
        <v>3</v>
      </c>
      <c r="L2590" s="14">
        <f>IF($E2590="","",IFERROR(INDEX('01_Cad_Pecas'!$I$2:$I$5000,MATCH($E2590,'01_Cad_Pecas'!$D$2:$D$5000,0)),IFERROR(INDEX('01_Cad_Pecas'!$I$2:$I$5000,MATCH(VALUE($E2590),'01_Cad_Pecas'!$D$2:$D$5000,0)),"")))</f>
        <v>6.7799999999999999E-2</v>
      </c>
      <c r="M2590" s="14">
        <f t="shared" si="309"/>
        <v>3.2711999999999999</v>
      </c>
      <c r="N2590" s="14">
        <v>46211</v>
      </c>
      <c r="O2590" s="14">
        <v>4</v>
      </c>
      <c r="P2590" s="14"/>
      <c r="Q2590" s="14"/>
      <c r="R2590" s="14"/>
      <c r="S2590" s="14"/>
      <c r="T2590" s="14">
        <f t="shared" si="308"/>
        <v>1</v>
      </c>
      <c r="U2590" s="14" t="s">
        <v>36</v>
      </c>
      <c r="V2590" s="14"/>
      <c r="W2590" s="14"/>
      <c r="X2590" s="14"/>
      <c r="Y2590" s="14"/>
      <c r="Z2590" s="14"/>
      <c r="AA2590" s="11"/>
      <c r="AB2590" s="14" t="str">
        <f t="shared" si="310"/>
        <v>10238|10 FURADEIRAS</v>
      </c>
      <c r="AC2590" t="str">
        <f t="shared" si="311"/>
        <v>|10238|</v>
      </c>
      <c r="AD2590" t="str">
        <f t="shared" si="312"/>
        <v>10 FURADEIRAS</v>
      </c>
    </row>
    <row r="2591" spans="1:30" ht="36" customHeight="1" x14ac:dyDescent="0.35">
      <c r="A2591" s="35">
        <v>46211</v>
      </c>
      <c r="B2591" s="14" t="s">
        <v>3643</v>
      </c>
      <c r="C2591" s="14" t="s">
        <v>3644</v>
      </c>
      <c r="D2591" s="14" t="s">
        <v>3047</v>
      </c>
      <c r="E2591" s="14">
        <v>30006104</v>
      </c>
      <c r="F2591" s="14" t="s">
        <v>3159</v>
      </c>
      <c r="G2591" s="14" t="s">
        <v>3047</v>
      </c>
      <c r="H2591" s="14" t="s">
        <v>3047</v>
      </c>
      <c r="I2591" s="9" t="s">
        <v>3047</v>
      </c>
      <c r="J2591" s="9">
        <v>480</v>
      </c>
      <c r="K2591" s="14">
        <f>IF($E2591="","",IFERROR(INDEX('01_Cad_Pecas'!$H$2:$H$5000,MATCH($E2591,'01_Cad_Pecas'!$D$2:$D$5000,0)),IFERROR(INDEX('01_Cad_Pecas'!$H$2:$H$5000,MATCH(VALUE($E2591),'01_Cad_Pecas'!$D$2:$D$5000,0)),"")))</f>
        <v>7</v>
      </c>
      <c r="L2591" s="14">
        <f>IF($E2591="","",IFERROR(INDEX('01_Cad_Pecas'!$I$2:$I$5000,MATCH($E2591,'01_Cad_Pecas'!$D$2:$D$5000,0)),IFERROR(INDEX('01_Cad_Pecas'!$I$2:$I$5000,MATCH(VALUE($E2591),'01_Cad_Pecas'!$D$2:$D$5000,0)),"")))</f>
        <v>0.81</v>
      </c>
      <c r="M2591" s="14">
        <f t="shared" si="309"/>
        <v>395.8</v>
      </c>
      <c r="N2591" s="14">
        <v>46211</v>
      </c>
      <c r="O2591" s="14">
        <v>480</v>
      </c>
      <c r="P2591" s="14"/>
      <c r="Q2591" s="14"/>
      <c r="R2591" s="14"/>
      <c r="S2591" s="14"/>
      <c r="T2591" s="14">
        <f t="shared" si="308"/>
        <v>1</v>
      </c>
      <c r="U2591" s="14" t="s">
        <v>36</v>
      </c>
      <c r="V2591" s="14"/>
      <c r="W2591" s="14"/>
      <c r="X2591" s="14"/>
      <c r="Y2591" s="14"/>
      <c r="Z2591" s="14"/>
      <c r="AA2591" s="11"/>
      <c r="AB2591" s="14" t="str">
        <f t="shared" si="310"/>
        <v>10238|10 FURADEIRAS</v>
      </c>
      <c r="AC2591" t="str">
        <f t="shared" si="311"/>
        <v>|10238|</v>
      </c>
      <c r="AD2591" t="str">
        <f t="shared" si="312"/>
        <v>10 FURADEIRAS</v>
      </c>
    </row>
    <row r="2592" spans="1:30" ht="36" customHeight="1" x14ac:dyDescent="0.35">
      <c r="A2592" s="35">
        <v>46211</v>
      </c>
      <c r="B2592" s="14" t="s">
        <v>3643</v>
      </c>
      <c r="C2592" s="14" t="s">
        <v>3644</v>
      </c>
      <c r="D2592" s="14" t="s">
        <v>3047</v>
      </c>
      <c r="E2592" s="14">
        <v>20052001</v>
      </c>
      <c r="F2592" s="14" t="s">
        <v>3196</v>
      </c>
      <c r="G2592" s="14" t="s">
        <v>3047</v>
      </c>
      <c r="H2592" s="14" t="s">
        <v>3047</v>
      </c>
      <c r="I2592" s="9" t="s">
        <v>3047</v>
      </c>
      <c r="J2592" s="9">
        <v>4</v>
      </c>
      <c r="K2592" s="14">
        <f>IF($E2592="","",IFERROR(INDEX('01_Cad_Pecas'!$H$2:$H$5000,MATCH($E2592,'01_Cad_Pecas'!$D$2:$D$5000,0)),IFERROR(INDEX('01_Cad_Pecas'!$H$2:$H$5000,MATCH(VALUE($E2592),'01_Cad_Pecas'!$D$2:$D$5000,0)),"")))</f>
        <v>1.1000000000000001</v>
      </c>
      <c r="L2592" s="14">
        <f>IF($E2592="","",IFERROR(INDEX('01_Cad_Pecas'!$I$2:$I$5000,MATCH($E2592,'01_Cad_Pecas'!$D$2:$D$5000,0)),IFERROR(INDEX('01_Cad_Pecas'!$I$2:$I$5000,MATCH(VALUE($E2592),'01_Cad_Pecas'!$D$2:$D$5000,0)),"")))</f>
        <v>9.375E-2</v>
      </c>
      <c r="M2592" s="14">
        <f t="shared" si="309"/>
        <v>1.4750000000000001</v>
      </c>
      <c r="N2592" s="14">
        <v>46211</v>
      </c>
      <c r="O2592" s="14">
        <v>4</v>
      </c>
      <c r="P2592" s="14"/>
      <c r="Q2592" s="14"/>
      <c r="R2592" s="14"/>
      <c r="S2592" s="14"/>
      <c r="T2592" s="14">
        <f t="shared" si="308"/>
        <v>1</v>
      </c>
      <c r="U2592" s="14" t="s">
        <v>36</v>
      </c>
      <c r="V2592" s="14"/>
      <c r="W2592" s="14"/>
      <c r="X2592" s="14"/>
      <c r="Y2592" s="14"/>
      <c r="Z2592" s="14"/>
      <c r="AA2592" s="11"/>
      <c r="AB2592" s="14" t="str">
        <f t="shared" si="310"/>
        <v>10238|10 FURADEIRAS</v>
      </c>
      <c r="AC2592" t="str">
        <f t="shared" si="311"/>
        <v>|10238|</v>
      </c>
      <c r="AD2592" t="str">
        <f t="shared" si="312"/>
        <v>10 FURADEIRAS</v>
      </c>
    </row>
    <row r="2593" spans="1:30" ht="36" customHeight="1" x14ac:dyDescent="0.35">
      <c r="A2593" s="35">
        <v>46211</v>
      </c>
      <c r="B2593" s="14" t="s">
        <v>3643</v>
      </c>
      <c r="C2593" s="14" t="s">
        <v>3644</v>
      </c>
      <c r="D2593" s="14" t="s">
        <v>3047</v>
      </c>
      <c r="E2593" s="14">
        <v>20052002</v>
      </c>
      <c r="F2593" s="14" t="s">
        <v>3197</v>
      </c>
      <c r="G2593" s="14" t="s">
        <v>3047</v>
      </c>
      <c r="H2593" s="14" t="s">
        <v>3047</v>
      </c>
      <c r="I2593" s="9" t="s">
        <v>3047</v>
      </c>
      <c r="J2593" s="9">
        <v>1</v>
      </c>
      <c r="K2593" s="14">
        <f>IF($E2593="","",IFERROR(INDEX('01_Cad_Pecas'!$H$2:$H$5000,MATCH($E2593,'01_Cad_Pecas'!$D$2:$D$5000,0)),IFERROR(INDEX('01_Cad_Pecas'!$H$2:$H$5000,MATCH(VALUE($E2593),'01_Cad_Pecas'!$D$2:$D$5000,0)),"")))</f>
        <v>1.1000000000000001</v>
      </c>
      <c r="L2593" s="14">
        <f>IF($E2593="","",IFERROR(INDEX('01_Cad_Pecas'!$I$2:$I$5000,MATCH($E2593,'01_Cad_Pecas'!$D$2:$D$5000,0)),IFERROR(INDEX('01_Cad_Pecas'!$I$2:$I$5000,MATCH(VALUE($E2593),'01_Cad_Pecas'!$D$2:$D$5000,0)),"")))</f>
        <v>9.375E-2</v>
      </c>
      <c r="M2593" s="14">
        <f t="shared" si="309"/>
        <v>1.1937500000000001</v>
      </c>
      <c r="N2593" s="14">
        <v>46211</v>
      </c>
      <c r="O2593" s="14">
        <v>1</v>
      </c>
      <c r="P2593" s="14"/>
      <c r="Q2593" s="14"/>
      <c r="R2593" s="14"/>
      <c r="S2593" s="14"/>
      <c r="T2593" s="14">
        <f t="shared" ref="T2593:T2656" si="313">IF(OR($J2593="",$O2593=""),"",$O2593/$J2593)</f>
        <v>1</v>
      </c>
      <c r="U2593" s="14" t="s">
        <v>36</v>
      </c>
      <c r="V2593" s="14"/>
      <c r="W2593" s="14"/>
      <c r="X2593" s="14"/>
      <c r="Y2593" s="14"/>
      <c r="Z2593" s="14"/>
      <c r="AA2593" s="11"/>
      <c r="AB2593" s="14" t="str">
        <f t="shared" si="310"/>
        <v>10238|10 FURADEIRAS</v>
      </c>
      <c r="AC2593" t="str">
        <f t="shared" si="311"/>
        <v>|10238|</v>
      </c>
      <c r="AD2593" t="str">
        <f t="shared" si="312"/>
        <v>10 FURADEIRAS</v>
      </c>
    </row>
    <row r="2594" spans="1:30" ht="36" customHeight="1" x14ac:dyDescent="0.35">
      <c r="A2594" s="35">
        <v>46211</v>
      </c>
      <c r="B2594" s="14" t="s">
        <v>3643</v>
      </c>
      <c r="C2594" s="14" t="s">
        <v>3644</v>
      </c>
      <c r="D2594" s="14" t="s">
        <v>3047</v>
      </c>
      <c r="E2594" s="14">
        <v>20052003</v>
      </c>
      <c r="F2594" s="14" t="s">
        <v>3198</v>
      </c>
      <c r="G2594" s="14" t="s">
        <v>3047</v>
      </c>
      <c r="H2594" s="14" t="s">
        <v>3047</v>
      </c>
      <c r="I2594" s="9" t="s">
        <v>3047</v>
      </c>
      <c r="J2594" s="9">
        <v>2</v>
      </c>
      <c r="K2594" s="14">
        <f>IF($E2594="","",IFERROR(INDEX('01_Cad_Pecas'!$H$2:$H$5000,MATCH($E2594,'01_Cad_Pecas'!$D$2:$D$5000,0)),IFERROR(INDEX('01_Cad_Pecas'!$H$2:$H$5000,MATCH(VALUE($E2594),'01_Cad_Pecas'!$D$2:$D$5000,0)),"")))</f>
        <v>1.1000000000000001</v>
      </c>
      <c r="L2594" s="14">
        <f>IF($E2594="","",IFERROR(INDEX('01_Cad_Pecas'!$I$2:$I$5000,MATCH($E2594,'01_Cad_Pecas'!$D$2:$D$5000,0)),IFERROR(INDEX('01_Cad_Pecas'!$I$2:$I$5000,MATCH(VALUE($E2594),'01_Cad_Pecas'!$D$2:$D$5000,0)),"")))</f>
        <v>9.375E-2</v>
      </c>
      <c r="M2594" s="14">
        <f t="shared" si="309"/>
        <v>1.2875000000000001</v>
      </c>
      <c r="N2594" s="14">
        <v>46211</v>
      </c>
      <c r="O2594" s="14">
        <v>2</v>
      </c>
      <c r="P2594" s="14"/>
      <c r="Q2594" s="14"/>
      <c r="R2594" s="14"/>
      <c r="S2594" s="14"/>
      <c r="T2594" s="14">
        <f t="shared" si="313"/>
        <v>1</v>
      </c>
      <c r="U2594" s="14" t="s">
        <v>36</v>
      </c>
      <c r="V2594" s="14"/>
      <c r="W2594" s="14"/>
      <c r="X2594" s="14"/>
      <c r="Y2594" s="14"/>
      <c r="Z2594" s="14"/>
      <c r="AA2594" s="11"/>
      <c r="AB2594" s="14" t="str">
        <f t="shared" si="310"/>
        <v>10238|10 FURADEIRAS</v>
      </c>
      <c r="AC2594" t="str">
        <f t="shared" si="311"/>
        <v>|10238|</v>
      </c>
      <c r="AD2594" t="str">
        <f t="shared" si="312"/>
        <v>10 FURADEIRAS</v>
      </c>
    </row>
    <row r="2595" spans="1:30" ht="48" customHeight="1" x14ac:dyDescent="0.35">
      <c r="A2595" s="35">
        <v>46217</v>
      </c>
      <c r="B2595" s="14" t="s">
        <v>3645</v>
      </c>
      <c r="C2595" s="14" t="s">
        <v>3646</v>
      </c>
      <c r="D2595" s="14" t="s">
        <v>3050</v>
      </c>
      <c r="E2595" s="14">
        <v>30003602</v>
      </c>
      <c r="F2595" s="14" t="s">
        <v>3300</v>
      </c>
      <c r="G2595" s="14" t="s">
        <v>3050</v>
      </c>
      <c r="H2595" s="14" t="s">
        <v>3050</v>
      </c>
      <c r="I2595" s="9" t="s">
        <v>3050</v>
      </c>
      <c r="J2595" s="9">
        <v>120</v>
      </c>
      <c r="K2595" s="14">
        <f>IF($E2595="","",IFERROR(INDEX('01_Cad_Pecas'!$H$2:$H$5000,MATCH($E2595,'01_Cad_Pecas'!$D$2:$D$5000,0)),IFERROR(INDEX('01_Cad_Pecas'!$H$2:$H$5000,MATCH(VALUE($E2595),'01_Cad_Pecas'!$D$2:$D$5000,0)),"")))</f>
        <v>1.1000000000000001</v>
      </c>
      <c r="L2595" s="14">
        <f>IF($E2595="","",IFERROR(INDEX('01_Cad_Pecas'!$I$2:$I$5000,MATCH($E2595,'01_Cad_Pecas'!$D$2:$D$5000,0)),IFERROR(INDEX('01_Cad_Pecas'!$I$2:$I$5000,MATCH(VALUE($E2595),'01_Cad_Pecas'!$D$2:$D$5000,0)),"")))</f>
        <v>9.375E-2</v>
      </c>
      <c r="M2595" s="14">
        <f t="shared" si="309"/>
        <v>12.35</v>
      </c>
      <c r="N2595" s="14">
        <v>46216</v>
      </c>
      <c r="O2595" s="14">
        <v>120</v>
      </c>
      <c r="P2595" s="14"/>
      <c r="Q2595" s="14"/>
      <c r="R2595" s="14"/>
      <c r="S2595" s="14"/>
      <c r="T2595" s="14">
        <f t="shared" si="313"/>
        <v>1</v>
      </c>
      <c r="U2595" s="14" t="s">
        <v>36</v>
      </c>
      <c r="V2595" s="14"/>
      <c r="W2595" s="14"/>
      <c r="X2595" s="14"/>
      <c r="Y2595" s="14"/>
      <c r="Z2595" s="14"/>
      <c r="AA2595" s="11"/>
      <c r="AB2595" s="14" t="str">
        <f t="shared" si="310"/>
        <v>10218|33 MONTAGEM CADEIRA</v>
      </c>
      <c r="AC2595" t="str">
        <f t="shared" si="311"/>
        <v>|10218|</v>
      </c>
      <c r="AD2595" t="str">
        <f t="shared" si="312"/>
        <v>33 MONTAGEM CADEIRA</v>
      </c>
    </row>
    <row r="2596" spans="1:30" ht="48" customHeight="1" x14ac:dyDescent="0.35">
      <c r="A2596" s="35">
        <v>46217</v>
      </c>
      <c r="B2596" s="14" t="s">
        <v>3647</v>
      </c>
      <c r="C2596" s="14" t="s">
        <v>3648</v>
      </c>
      <c r="D2596" s="14" t="s">
        <v>3050</v>
      </c>
      <c r="E2596" s="14">
        <v>30003602</v>
      </c>
      <c r="F2596" s="14" t="s">
        <v>3300</v>
      </c>
      <c r="G2596" s="14" t="s">
        <v>3050</v>
      </c>
      <c r="H2596" s="14" t="s">
        <v>3050</v>
      </c>
      <c r="I2596" s="9" t="s">
        <v>3050</v>
      </c>
      <c r="J2596" s="9">
        <v>120</v>
      </c>
      <c r="K2596" s="14">
        <f>IF($E2596="","",IFERROR(INDEX('01_Cad_Pecas'!$H$2:$H$5000,MATCH($E2596,'01_Cad_Pecas'!$D$2:$D$5000,0)),IFERROR(INDEX('01_Cad_Pecas'!$H$2:$H$5000,MATCH(VALUE($E2596),'01_Cad_Pecas'!$D$2:$D$5000,0)),"")))</f>
        <v>1.1000000000000001</v>
      </c>
      <c r="L2596" s="14">
        <f>IF($E2596="","",IFERROR(INDEX('01_Cad_Pecas'!$I$2:$I$5000,MATCH($E2596,'01_Cad_Pecas'!$D$2:$D$5000,0)),IFERROR(INDEX('01_Cad_Pecas'!$I$2:$I$5000,MATCH(VALUE($E2596),'01_Cad_Pecas'!$D$2:$D$5000,0)),"")))</f>
        <v>9.375E-2</v>
      </c>
      <c r="M2596" s="14">
        <f t="shared" si="309"/>
        <v>12.35</v>
      </c>
      <c r="N2596" s="14">
        <v>46216</v>
      </c>
      <c r="O2596" s="14">
        <v>120</v>
      </c>
      <c r="P2596" s="14"/>
      <c r="Q2596" s="14"/>
      <c r="R2596" s="14"/>
      <c r="S2596" s="14"/>
      <c r="T2596" s="14">
        <f t="shared" si="313"/>
        <v>1</v>
      </c>
      <c r="U2596" s="14" t="s">
        <v>36</v>
      </c>
      <c r="V2596" s="14"/>
      <c r="W2596" s="14"/>
      <c r="X2596" s="14"/>
      <c r="Y2596" s="14"/>
      <c r="Z2596" s="14"/>
      <c r="AA2596" s="11"/>
      <c r="AB2596" s="14" t="str">
        <f t="shared" si="310"/>
        <v>10220|33 MONTAGEM CADEIRA</v>
      </c>
      <c r="AC2596" t="str">
        <f t="shared" si="311"/>
        <v>|10220|</v>
      </c>
      <c r="AD2596" t="str">
        <f t="shared" si="312"/>
        <v>33 MONTAGEM CADEIRA</v>
      </c>
    </row>
    <row r="2597" spans="1:30" ht="48" customHeight="1" x14ac:dyDescent="0.35">
      <c r="A2597" s="35">
        <v>46217</v>
      </c>
      <c r="B2597" s="14" t="s">
        <v>3649</v>
      </c>
      <c r="C2597" s="14" t="s">
        <v>3640</v>
      </c>
      <c r="D2597" s="14" t="s">
        <v>3050</v>
      </c>
      <c r="E2597" s="14">
        <v>30003602</v>
      </c>
      <c r="F2597" s="14" t="s">
        <v>3300</v>
      </c>
      <c r="G2597" s="14" t="s">
        <v>3050</v>
      </c>
      <c r="H2597" s="14" t="s">
        <v>3050</v>
      </c>
      <c r="I2597" s="9" t="s">
        <v>3050</v>
      </c>
      <c r="J2597" s="9">
        <v>120</v>
      </c>
      <c r="K2597" s="14">
        <f>IF($E2597="","",IFERROR(INDEX('01_Cad_Pecas'!$H$2:$H$5000,MATCH($E2597,'01_Cad_Pecas'!$D$2:$D$5000,0)),IFERROR(INDEX('01_Cad_Pecas'!$H$2:$H$5000,MATCH(VALUE($E2597),'01_Cad_Pecas'!$D$2:$D$5000,0)),"")))</f>
        <v>1.1000000000000001</v>
      </c>
      <c r="L2597" s="14">
        <f>IF($E2597="","",IFERROR(INDEX('01_Cad_Pecas'!$I$2:$I$5000,MATCH($E2597,'01_Cad_Pecas'!$D$2:$D$5000,0)),IFERROR(INDEX('01_Cad_Pecas'!$I$2:$I$5000,MATCH(VALUE($E2597),'01_Cad_Pecas'!$D$2:$D$5000,0)),"")))</f>
        <v>9.375E-2</v>
      </c>
      <c r="M2597" s="14">
        <f t="shared" si="309"/>
        <v>12.35</v>
      </c>
      <c r="N2597" s="14">
        <v>46217</v>
      </c>
      <c r="O2597" s="14">
        <v>120</v>
      </c>
      <c r="P2597" s="14"/>
      <c r="Q2597" s="14"/>
      <c r="R2597" s="14"/>
      <c r="S2597" s="14"/>
      <c r="T2597" s="14">
        <f t="shared" si="313"/>
        <v>1</v>
      </c>
      <c r="U2597" s="14" t="s">
        <v>36</v>
      </c>
      <c r="V2597" s="14"/>
      <c r="W2597" s="14"/>
      <c r="X2597" s="14"/>
      <c r="Y2597" s="14"/>
      <c r="Z2597" s="14"/>
      <c r="AA2597" s="11"/>
      <c r="AB2597" s="14" t="str">
        <f t="shared" si="310"/>
        <v>10221|33 MONTAGEM CADEIRA</v>
      </c>
      <c r="AC2597" t="str">
        <f t="shared" si="311"/>
        <v>|10221|</v>
      </c>
      <c r="AD2597" t="str">
        <f t="shared" si="312"/>
        <v>33 MONTAGEM CADEIRA</v>
      </c>
    </row>
    <row r="2598" spans="1:30" ht="48" customHeight="1" x14ac:dyDescent="0.35">
      <c r="A2598" s="35">
        <v>46217</v>
      </c>
      <c r="B2598" s="14" t="s">
        <v>3650</v>
      </c>
      <c r="C2598" s="14" t="s">
        <v>3642</v>
      </c>
      <c r="D2598" s="14" t="s">
        <v>3050</v>
      </c>
      <c r="E2598" s="14">
        <v>30003602</v>
      </c>
      <c r="F2598" s="14" t="s">
        <v>3300</v>
      </c>
      <c r="G2598" s="14" t="s">
        <v>3050</v>
      </c>
      <c r="H2598" s="14" t="s">
        <v>3050</v>
      </c>
      <c r="I2598" s="9" t="s">
        <v>3050</v>
      </c>
      <c r="J2598" s="9">
        <v>120</v>
      </c>
      <c r="K2598" s="14">
        <f>IF($E2598="","",IFERROR(INDEX('01_Cad_Pecas'!$H$2:$H$5000,MATCH($E2598,'01_Cad_Pecas'!$D$2:$D$5000,0)),IFERROR(INDEX('01_Cad_Pecas'!$H$2:$H$5000,MATCH(VALUE($E2598),'01_Cad_Pecas'!$D$2:$D$5000,0)),"")))</f>
        <v>1.1000000000000001</v>
      </c>
      <c r="L2598" s="14">
        <f>IF($E2598="","",IFERROR(INDEX('01_Cad_Pecas'!$I$2:$I$5000,MATCH($E2598,'01_Cad_Pecas'!$D$2:$D$5000,0)),IFERROR(INDEX('01_Cad_Pecas'!$I$2:$I$5000,MATCH(VALUE($E2598),'01_Cad_Pecas'!$D$2:$D$5000,0)),"")))</f>
        <v>9.375E-2</v>
      </c>
      <c r="M2598" s="14">
        <f t="shared" si="309"/>
        <v>12.35</v>
      </c>
      <c r="N2598" s="14">
        <v>46217</v>
      </c>
      <c r="O2598" s="14">
        <v>120</v>
      </c>
      <c r="P2598" s="14"/>
      <c r="Q2598" s="14"/>
      <c r="R2598" s="14"/>
      <c r="S2598" s="14"/>
      <c r="T2598" s="14">
        <f t="shared" si="313"/>
        <v>1</v>
      </c>
      <c r="U2598" s="14" t="s">
        <v>36</v>
      </c>
      <c r="V2598" s="14"/>
      <c r="W2598" s="14"/>
      <c r="X2598" s="14"/>
      <c r="Y2598" s="14"/>
      <c r="Z2598" s="14"/>
      <c r="AA2598" s="11"/>
      <c r="AB2598" s="14" t="str">
        <f t="shared" si="310"/>
        <v>10222|33 MONTAGEM CADEIRA</v>
      </c>
      <c r="AC2598" t="str">
        <f t="shared" si="311"/>
        <v>|10222|</v>
      </c>
      <c r="AD2598" t="str">
        <f t="shared" si="312"/>
        <v>33 MONTAGEM CADEIRA</v>
      </c>
    </row>
    <row r="2599" spans="1:30" ht="48" customHeight="1" x14ac:dyDescent="0.35">
      <c r="A2599" s="35">
        <v>46217</v>
      </c>
      <c r="B2599" s="14" t="s">
        <v>3643</v>
      </c>
      <c r="C2599" s="14" t="s">
        <v>3644</v>
      </c>
      <c r="D2599" s="14" t="s">
        <v>3050</v>
      </c>
      <c r="E2599" s="14">
        <v>30001213</v>
      </c>
      <c r="F2599" s="14" t="s">
        <v>477</v>
      </c>
      <c r="G2599" s="14" t="s">
        <v>3050</v>
      </c>
      <c r="H2599" s="14" t="s">
        <v>3050</v>
      </c>
      <c r="I2599" s="9" t="s">
        <v>3050</v>
      </c>
      <c r="J2599" s="9">
        <v>250</v>
      </c>
      <c r="K2599" s="14">
        <f>IF($E2599="","",IFERROR(INDEX('01_Cad_Pecas'!$H$2:$H$5000,MATCH($E2599,'01_Cad_Pecas'!$D$2:$D$5000,0)),IFERROR(INDEX('01_Cad_Pecas'!$H$2:$H$5000,MATCH(VALUE($E2599),'01_Cad_Pecas'!$D$2:$D$5000,0)),"")))</f>
        <v>0</v>
      </c>
      <c r="L2599" s="14">
        <f>IF($E2599="","",IFERROR(INDEX('01_Cad_Pecas'!$I$2:$I$5000,MATCH($E2599,'01_Cad_Pecas'!$D$2:$D$5000,0)),IFERROR(INDEX('01_Cad_Pecas'!$I$2:$I$5000,MATCH(VALUE($E2599),'01_Cad_Pecas'!$D$2:$D$5000,0)),"")))</f>
        <v>0.35</v>
      </c>
      <c r="M2599" s="14">
        <f t="shared" si="309"/>
        <v>87.5</v>
      </c>
      <c r="N2599" s="14">
        <v>46217</v>
      </c>
      <c r="O2599" s="14">
        <v>250</v>
      </c>
      <c r="P2599" s="14"/>
      <c r="Q2599" s="14"/>
      <c r="R2599" s="14"/>
      <c r="S2599" s="14"/>
      <c r="T2599" s="14">
        <f t="shared" si="313"/>
        <v>1</v>
      </c>
      <c r="U2599" s="14" t="s">
        <v>36</v>
      </c>
      <c r="V2599" s="14"/>
      <c r="W2599" s="14"/>
      <c r="X2599" s="14"/>
      <c r="Y2599" s="14"/>
      <c r="Z2599" s="14"/>
      <c r="AA2599" s="11"/>
      <c r="AB2599" s="14" t="str">
        <f t="shared" si="310"/>
        <v>10238|33 MONTAGEM CADEIRA</v>
      </c>
      <c r="AC2599" t="str">
        <f t="shared" si="311"/>
        <v>|10238|</v>
      </c>
      <c r="AD2599" t="str">
        <f t="shared" si="312"/>
        <v>33 MONTAGEM CADEIRA</v>
      </c>
    </row>
    <row r="2600" spans="1:30" ht="48" customHeight="1" x14ac:dyDescent="0.35">
      <c r="A2600" s="35">
        <v>46217</v>
      </c>
      <c r="B2600" s="14" t="s">
        <v>3643</v>
      </c>
      <c r="C2600" s="14" t="s">
        <v>3644</v>
      </c>
      <c r="D2600" s="14" t="s">
        <v>3050</v>
      </c>
      <c r="E2600" s="14">
        <v>30001412</v>
      </c>
      <c r="F2600" s="14" t="s">
        <v>3174</v>
      </c>
      <c r="G2600" s="14" t="s">
        <v>3050</v>
      </c>
      <c r="H2600" s="14" t="s">
        <v>3050</v>
      </c>
      <c r="I2600" s="9" t="s">
        <v>3050</v>
      </c>
      <c r="J2600" s="9">
        <v>250</v>
      </c>
      <c r="K2600" s="14">
        <f>IF($E2600="","",IFERROR(INDEX('01_Cad_Pecas'!$H$2:$H$5000,MATCH($E2600,'01_Cad_Pecas'!$D$2:$D$5000,0)),IFERROR(INDEX('01_Cad_Pecas'!$H$2:$H$5000,MATCH(VALUE($E2600),'01_Cad_Pecas'!$D$2:$D$5000,0)),"")))</f>
        <v>0</v>
      </c>
      <c r="L2600" s="14">
        <f>IF($E2600="","",IFERROR(INDEX('01_Cad_Pecas'!$I$2:$I$5000,MATCH($E2600,'01_Cad_Pecas'!$D$2:$D$5000,0)),IFERROR(INDEX('01_Cad_Pecas'!$I$2:$I$5000,MATCH(VALUE($E2600),'01_Cad_Pecas'!$D$2:$D$5000,0)),"")))</f>
        <v>0.35</v>
      </c>
      <c r="M2600" s="14">
        <f t="shared" si="309"/>
        <v>87.5</v>
      </c>
      <c r="N2600" s="14">
        <v>46218</v>
      </c>
      <c r="O2600" s="14">
        <v>250</v>
      </c>
      <c r="P2600" s="14"/>
      <c r="Q2600" s="14"/>
      <c r="R2600" s="14"/>
      <c r="S2600" s="14"/>
      <c r="T2600" s="14">
        <f t="shared" si="313"/>
        <v>1</v>
      </c>
      <c r="U2600" s="14" t="s">
        <v>36</v>
      </c>
      <c r="V2600" s="14"/>
      <c r="W2600" s="14"/>
      <c r="X2600" s="14"/>
      <c r="Y2600" s="14"/>
      <c r="Z2600" s="14"/>
      <c r="AA2600" s="11"/>
      <c r="AB2600" s="14" t="str">
        <f t="shared" si="310"/>
        <v>10238|33 MONTAGEM CADEIRA</v>
      </c>
      <c r="AC2600" t="str">
        <f t="shared" si="311"/>
        <v>|10238|</v>
      </c>
      <c r="AD2600" t="str">
        <f t="shared" si="312"/>
        <v>33 MONTAGEM CADEIRA</v>
      </c>
    </row>
    <row r="2601" spans="1:30" ht="60" customHeight="1" x14ac:dyDescent="0.35">
      <c r="A2601" s="35">
        <v>46211</v>
      </c>
      <c r="B2601" s="14" t="s">
        <v>3651</v>
      </c>
      <c r="C2601" s="14" t="s">
        <v>3642</v>
      </c>
      <c r="D2601" s="14" t="s">
        <v>3058</v>
      </c>
      <c r="E2601" s="14">
        <v>30008401</v>
      </c>
      <c r="F2601" s="14" t="s">
        <v>3310</v>
      </c>
      <c r="G2601" s="14" t="s">
        <v>3058</v>
      </c>
      <c r="H2601" s="14" t="s">
        <v>3058</v>
      </c>
      <c r="I2601" s="9" t="s">
        <v>3058</v>
      </c>
      <c r="J2601" s="9">
        <v>480</v>
      </c>
      <c r="K2601" s="14">
        <f>IF($E2601="","",IFERROR(INDEX('01_Cad_Pecas'!$H$2:$H$5000,MATCH($E2601,'01_Cad_Pecas'!$D$2:$D$5000,0)),IFERROR(INDEX('01_Cad_Pecas'!$H$2:$H$5000,MATCH(VALUE($E2601),'01_Cad_Pecas'!$D$2:$D$5000,0)),"")))</f>
        <v>30</v>
      </c>
      <c r="L2601" s="14">
        <f>IF($E2601="","",IFERROR(INDEX('01_Cad_Pecas'!$I$2:$I$5000,MATCH($E2601,'01_Cad_Pecas'!$D$2:$D$5000,0)),IFERROR(INDEX('01_Cad_Pecas'!$I$2:$I$5000,MATCH(VALUE($E2601),'01_Cad_Pecas'!$D$2:$D$5000,0)),"")))</f>
        <v>0.41649999999999998</v>
      </c>
      <c r="M2601" s="14">
        <f t="shared" si="309"/>
        <v>229.92</v>
      </c>
      <c r="N2601" s="14">
        <v>46213</v>
      </c>
      <c r="O2601" s="14">
        <v>480</v>
      </c>
      <c r="P2601" s="14"/>
      <c r="Q2601" s="14"/>
      <c r="R2601" s="14"/>
      <c r="S2601" s="14"/>
      <c r="T2601" s="14">
        <f t="shared" si="313"/>
        <v>1</v>
      </c>
      <c r="U2601" s="14" t="s">
        <v>36</v>
      </c>
      <c r="V2601" s="14"/>
      <c r="W2601" s="14"/>
      <c r="X2601" s="14"/>
      <c r="Y2601" s="14"/>
      <c r="Z2601" s="14"/>
      <c r="AA2601" s="11"/>
      <c r="AB2601" s="14" t="str">
        <f t="shared" si="310"/>
        <v>10219,10220,10221,10222,10218|60 USINAGEM AUTOMATIZADA</v>
      </c>
      <c r="AC2601" t="str">
        <f t="shared" si="311"/>
        <v>|10219|10220|10221|10222|10218|</v>
      </c>
      <c r="AD2601" t="str">
        <f t="shared" si="312"/>
        <v>60 USINAGEM AUTOMATIZADA</v>
      </c>
    </row>
    <row r="2602" spans="1:30" ht="60" customHeight="1" x14ac:dyDescent="0.35">
      <c r="A2602" s="35">
        <v>46211</v>
      </c>
      <c r="B2602" s="14" t="s">
        <v>3651</v>
      </c>
      <c r="C2602" s="14" t="s">
        <v>3642</v>
      </c>
      <c r="D2602" s="14" t="s">
        <v>3058</v>
      </c>
      <c r="E2602" s="14">
        <v>30008402</v>
      </c>
      <c r="F2602" s="14" t="s">
        <v>3311</v>
      </c>
      <c r="G2602" s="14" t="s">
        <v>3058</v>
      </c>
      <c r="H2602" s="14" t="s">
        <v>3058</v>
      </c>
      <c r="I2602" s="9" t="s">
        <v>3058</v>
      </c>
      <c r="J2602" s="9">
        <v>480</v>
      </c>
      <c r="K2602" s="14">
        <f>IF($E2602="","",IFERROR(INDEX('01_Cad_Pecas'!$H$2:$H$5000,MATCH($E2602,'01_Cad_Pecas'!$D$2:$D$5000,0)),IFERROR(INDEX('01_Cad_Pecas'!$H$2:$H$5000,MATCH(VALUE($E2602),'01_Cad_Pecas'!$D$2:$D$5000,0)),"")))</f>
        <v>30</v>
      </c>
      <c r="L2602" s="14">
        <f>IF($E2602="","",IFERROR(INDEX('01_Cad_Pecas'!$I$2:$I$5000,MATCH($E2602,'01_Cad_Pecas'!$D$2:$D$5000,0)),IFERROR(INDEX('01_Cad_Pecas'!$I$2:$I$5000,MATCH(VALUE($E2602),'01_Cad_Pecas'!$D$2:$D$5000,0)),"")))</f>
        <v>0.41649999999999998</v>
      </c>
      <c r="M2602" s="14">
        <f t="shared" si="309"/>
        <v>229.92</v>
      </c>
      <c r="N2602" s="14">
        <v>46213</v>
      </c>
      <c r="O2602" s="14">
        <v>480</v>
      </c>
      <c r="P2602" s="14"/>
      <c r="Q2602" s="14"/>
      <c r="R2602" s="14"/>
      <c r="S2602" s="14"/>
      <c r="T2602" s="14">
        <f t="shared" si="313"/>
        <v>1</v>
      </c>
      <c r="U2602" s="14" t="s">
        <v>36</v>
      </c>
      <c r="V2602" s="14"/>
      <c r="W2602" s="14"/>
      <c r="X2602" s="14"/>
      <c r="Y2602" s="14"/>
      <c r="Z2602" s="14"/>
      <c r="AA2602" s="11"/>
      <c r="AB2602" s="14" t="str">
        <f t="shared" si="310"/>
        <v>10219,10220,10221,10222,10218|60 USINAGEM AUTOMATIZADA</v>
      </c>
      <c r="AC2602" t="str">
        <f t="shared" si="311"/>
        <v>|10219|10220|10221|10222|10218|</v>
      </c>
      <c r="AD2602" t="str">
        <f t="shared" si="312"/>
        <v>60 USINAGEM AUTOMATIZADA</v>
      </c>
    </row>
    <row r="2603" spans="1:30" ht="60" customHeight="1" x14ac:dyDescent="0.35">
      <c r="A2603" s="35">
        <v>46211</v>
      </c>
      <c r="B2603" s="14" t="s">
        <v>3651</v>
      </c>
      <c r="C2603" s="14" t="s">
        <v>3642</v>
      </c>
      <c r="D2603" s="14" t="s">
        <v>3058</v>
      </c>
      <c r="E2603" s="14">
        <v>30008403</v>
      </c>
      <c r="F2603" s="14" t="s">
        <v>3312</v>
      </c>
      <c r="G2603" s="14" t="s">
        <v>3058</v>
      </c>
      <c r="H2603" s="14" t="s">
        <v>3058</v>
      </c>
      <c r="I2603" s="9" t="s">
        <v>3058</v>
      </c>
      <c r="J2603" s="9">
        <v>480</v>
      </c>
      <c r="K2603" s="14">
        <f>IF($E2603="","",IFERROR(INDEX('01_Cad_Pecas'!$H$2:$H$5000,MATCH($E2603,'01_Cad_Pecas'!$D$2:$D$5000,0)),IFERROR(INDEX('01_Cad_Pecas'!$H$2:$H$5000,MATCH(VALUE($E2603),'01_Cad_Pecas'!$D$2:$D$5000,0)),"")))</f>
        <v>30</v>
      </c>
      <c r="L2603" s="14">
        <f>IF($E2603="","",IFERROR(INDEX('01_Cad_Pecas'!$I$2:$I$5000,MATCH($E2603,'01_Cad_Pecas'!$D$2:$D$5000,0)),IFERROR(INDEX('01_Cad_Pecas'!$I$2:$I$5000,MATCH(VALUE($E2603),'01_Cad_Pecas'!$D$2:$D$5000,0)),"")))</f>
        <v>0.41649999999999998</v>
      </c>
      <c r="M2603" s="14">
        <f t="shared" si="309"/>
        <v>229.92</v>
      </c>
      <c r="N2603" s="14">
        <v>46213</v>
      </c>
      <c r="O2603" s="14">
        <v>480</v>
      </c>
      <c r="P2603" s="14"/>
      <c r="Q2603" s="14"/>
      <c r="R2603" s="14"/>
      <c r="S2603" s="14"/>
      <c r="T2603" s="14">
        <f t="shared" si="313"/>
        <v>1</v>
      </c>
      <c r="U2603" s="14" t="s">
        <v>36</v>
      </c>
      <c r="V2603" s="14"/>
      <c r="W2603" s="14"/>
      <c r="X2603" s="14"/>
      <c r="Y2603" s="14"/>
      <c r="Z2603" s="14"/>
      <c r="AA2603" s="11"/>
      <c r="AB2603" s="14" t="str">
        <f t="shared" si="310"/>
        <v>10219,10220,10221,10222,10218|60 USINAGEM AUTOMATIZADA</v>
      </c>
      <c r="AC2603" t="str">
        <f t="shared" si="311"/>
        <v>|10219|10220|10221|10222|10218|</v>
      </c>
      <c r="AD2603" t="str">
        <f t="shared" si="312"/>
        <v>60 USINAGEM AUTOMATIZADA</v>
      </c>
    </row>
    <row r="2604" spans="1:30" ht="60" customHeight="1" x14ac:dyDescent="0.35">
      <c r="A2604" s="35">
        <v>46211</v>
      </c>
      <c r="B2604" s="14" t="s">
        <v>3651</v>
      </c>
      <c r="C2604" s="14" t="s">
        <v>3642</v>
      </c>
      <c r="D2604" s="14" t="s">
        <v>3058</v>
      </c>
      <c r="E2604" s="14">
        <v>30008404</v>
      </c>
      <c r="F2604" s="14" t="s">
        <v>3313</v>
      </c>
      <c r="G2604" s="14" t="s">
        <v>3058</v>
      </c>
      <c r="H2604" s="14" t="s">
        <v>3058</v>
      </c>
      <c r="I2604" s="9" t="s">
        <v>3058</v>
      </c>
      <c r="J2604" s="9">
        <v>480</v>
      </c>
      <c r="K2604" s="14">
        <f>IF($E2604="","",IFERROR(INDEX('01_Cad_Pecas'!$H$2:$H$5000,MATCH($E2604,'01_Cad_Pecas'!$D$2:$D$5000,0)),IFERROR(INDEX('01_Cad_Pecas'!$H$2:$H$5000,MATCH(VALUE($E2604),'01_Cad_Pecas'!$D$2:$D$5000,0)),"")))</f>
        <v>30</v>
      </c>
      <c r="L2604" s="14">
        <f>IF($E2604="","",IFERROR(INDEX('01_Cad_Pecas'!$I$2:$I$5000,MATCH($E2604,'01_Cad_Pecas'!$D$2:$D$5000,0)),IFERROR(INDEX('01_Cad_Pecas'!$I$2:$I$5000,MATCH(VALUE($E2604),'01_Cad_Pecas'!$D$2:$D$5000,0)),"")))</f>
        <v>0.41649999999999998</v>
      </c>
      <c r="M2604" s="14">
        <f t="shared" si="309"/>
        <v>229.92</v>
      </c>
      <c r="N2604" s="14">
        <v>46213</v>
      </c>
      <c r="O2604" s="14">
        <v>480</v>
      </c>
      <c r="P2604" s="14"/>
      <c r="Q2604" s="14"/>
      <c r="R2604" s="14"/>
      <c r="S2604" s="14"/>
      <c r="T2604" s="14">
        <f t="shared" si="313"/>
        <v>1</v>
      </c>
      <c r="U2604" s="14" t="s">
        <v>36</v>
      </c>
      <c r="V2604" s="14"/>
      <c r="W2604" s="14"/>
      <c r="X2604" s="14"/>
      <c r="Y2604" s="14"/>
      <c r="Z2604" s="14"/>
      <c r="AA2604" s="11"/>
      <c r="AB2604" s="14" t="str">
        <f t="shared" si="310"/>
        <v>10219,10220,10221,10222,10218|60 USINAGEM AUTOMATIZADA</v>
      </c>
      <c r="AC2604" t="str">
        <f t="shared" si="311"/>
        <v>|10219|10220|10221|10222|10218|</v>
      </c>
      <c r="AD2604" t="str">
        <f t="shared" si="312"/>
        <v>60 USINAGEM AUTOMATIZADA</v>
      </c>
    </row>
    <row r="2605" spans="1:30" ht="60" customHeight="1" x14ac:dyDescent="0.35">
      <c r="A2605" s="35">
        <v>46211</v>
      </c>
      <c r="B2605" s="14" t="s">
        <v>3643</v>
      </c>
      <c r="C2605" s="14" t="s">
        <v>3644</v>
      </c>
      <c r="D2605" s="14" t="s">
        <v>3058</v>
      </c>
      <c r="E2605" s="14">
        <v>30006101</v>
      </c>
      <c r="F2605" s="14" t="s">
        <v>3301</v>
      </c>
      <c r="G2605" s="14" t="s">
        <v>3058</v>
      </c>
      <c r="H2605" s="14" t="s">
        <v>3058</v>
      </c>
      <c r="I2605" s="9" t="s">
        <v>3058</v>
      </c>
      <c r="J2605" s="9">
        <v>480</v>
      </c>
      <c r="K2605" s="14">
        <f>IF($E2605="","",IFERROR(INDEX('01_Cad_Pecas'!$H$2:$H$5000,MATCH($E2605,'01_Cad_Pecas'!$D$2:$D$5000,0)),IFERROR(INDEX('01_Cad_Pecas'!$H$2:$H$5000,MATCH(VALUE($E2605),'01_Cad_Pecas'!$D$2:$D$5000,0)),"")))</f>
        <v>1.1000000000000001</v>
      </c>
      <c r="L2605" s="14">
        <f>IF($E2605="","",IFERROR(INDEX('01_Cad_Pecas'!$I$2:$I$5000,MATCH($E2605,'01_Cad_Pecas'!$D$2:$D$5000,0)),IFERROR(INDEX('01_Cad_Pecas'!$I$2:$I$5000,MATCH(VALUE($E2605),'01_Cad_Pecas'!$D$2:$D$5000,0)),"")))</f>
        <v>9.375E-2</v>
      </c>
      <c r="M2605" s="14">
        <f t="shared" si="309"/>
        <v>46.1</v>
      </c>
      <c r="N2605" s="14">
        <v>46213</v>
      </c>
      <c r="O2605" s="14">
        <v>480</v>
      </c>
      <c r="P2605" s="14"/>
      <c r="Q2605" s="14"/>
      <c r="R2605" s="14"/>
      <c r="S2605" s="14"/>
      <c r="T2605" s="14">
        <f t="shared" si="313"/>
        <v>1</v>
      </c>
      <c r="U2605" s="14" t="s">
        <v>36</v>
      </c>
      <c r="V2605" s="14"/>
      <c r="W2605" s="14"/>
      <c r="X2605" s="14"/>
      <c r="Y2605" s="14"/>
      <c r="Z2605" s="14"/>
      <c r="AA2605" s="11"/>
      <c r="AB2605" s="14" t="str">
        <f t="shared" si="310"/>
        <v>10238|60 USINAGEM AUTOMATIZADA</v>
      </c>
      <c r="AC2605" t="str">
        <f t="shared" si="311"/>
        <v>|10238|</v>
      </c>
      <c r="AD2605" t="str">
        <f t="shared" si="312"/>
        <v>60 USINAGEM AUTOMATIZADA</v>
      </c>
    </row>
    <row r="2606" spans="1:30" ht="60" customHeight="1" x14ac:dyDescent="0.35">
      <c r="A2606" s="35">
        <v>46211</v>
      </c>
      <c r="B2606" s="14" t="s">
        <v>3643</v>
      </c>
      <c r="C2606" s="14" t="s">
        <v>3644</v>
      </c>
      <c r="D2606" s="14" t="s">
        <v>3058</v>
      </c>
      <c r="E2606" s="14">
        <v>30006102</v>
      </c>
      <c r="F2606" s="14" t="s">
        <v>3303</v>
      </c>
      <c r="G2606" s="14" t="s">
        <v>3058</v>
      </c>
      <c r="H2606" s="14" t="s">
        <v>3058</v>
      </c>
      <c r="I2606" s="9" t="s">
        <v>3058</v>
      </c>
      <c r="J2606" s="9">
        <v>480</v>
      </c>
      <c r="K2606" s="14">
        <f>IF($E2606="","",IFERROR(INDEX('01_Cad_Pecas'!$H$2:$H$5000,MATCH($E2606,'01_Cad_Pecas'!$D$2:$D$5000,0)),IFERROR(INDEX('01_Cad_Pecas'!$H$2:$H$5000,MATCH(VALUE($E2606),'01_Cad_Pecas'!$D$2:$D$5000,0)),"")))</f>
        <v>1.1000000000000001</v>
      </c>
      <c r="L2606" s="14">
        <f>IF($E2606="","",IFERROR(INDEX('01_Cad_Pecas'!$I$2:$I$5000,MATCH($E2606,'01_Cad_Pecas'!$D$2:$D$5000,0)),IFERROR(INDEX('01_Cad_Pecas'!$I$2:$I$5000,MATCH(VALUE($E2606),'01_Cad_Pecas'!$D$2:$D$5000,0)),"")))</f>
        <v>9.375E-2</v>
      </c>
      <c r="M2606" s="14">
        <f t="shared" si="309"/>
        <v>46.1</v>
      </c>
      <c r="N2606" s="14">
        <v>46211</v>
      </c>
      <c r="O2606" s="14">
        <v>480</v>
      </c>
      <c r="P2606" s="14"/>
      <c r="Q2606" s="14"/>
      <c r="R2606" s="14"/>
      <c r="S2606" s="14"/>
      <c r="T2606" s="14">
        <f t="shared" si="313"/>
        <v>1</v>
      </c>
      <c r="U2606" s="14" t="s">
        <v>36</v>
      </c>
      <c r="V2606" s="14"/>
      <c r="W2606" s="14"/>
      <c r="X2606" s="14"/>
      <c r="Y2606" s="14"/>
      <c r="Z2606" s="14"/>
      <c r="AA2606" s="11"/>
      <c r="AB2606" s="14" t="str">
        <f t="shared" si="310"/>
        <v>10238|60 USINAGEM AUTOMATIZADA</v>
      </c>
      <c r="AC2606" t="str">
        <f t="shared" si="311"/>
        <v>|10238|</v>
      </c>
      <c r="AD2606" t="str">
        <f t="shared" si="312"/>
        <v>60 USINAGEM AUTOMATIZADA</v>
      </c>
    </row>
    <row r="2607" spans="1:30" ht="48" customHeight="1" x14ac:dyDescent="0.35">
      <c r="A2607" s="35">
        <v>46212</v>
      </c>
      <c r="B2607" s="14" t="s">
        <v>3651</v>
      </c>
      <c r="C2607" s="14" t="s">
        <v>3642</v>
      </c>
      <c r="D2607" s="14" t="s">
        <v>3051</v>
      </c>
      <c r="E2607" s="14">
        <v>20021607</v>
      </c>
      <c r="F2607" s="14" t="s">
        <v>2187</v>
      </c>
      <c r="G2607" s="14" t="s">
        <v>3051</v>
      </c>
      <c r="H2607" s="14" t="s">
        <v>3051</v>
      </c>
      <c r="I2607" s="9" t="s">
        <v>3051</v>
      </c>
      <c r="J2607" s="9">
        <v>25</v>
      </c>
      <c r="K2607" s="14">
        <f>IF($E2607="","",IFERROR(INDEX('01_Cad_Pecas'!$H$2:$H$5000,MATCH($E2607,'01_Cad_Pecas'!$D$2:$D$5000,0)),IFERROR(INDEX('01_Cad_Pecas'!$H$2:$H$5000,MATCH(VALUE($E2607),'01_Cad_Pecas'!$D$2:$D$5000,0)),"")))</f>
        <v>2</v>
      </c>
      <c r="L2607" s="14">
        <f>IF($E2607="","",IFERROR(INDEX('01_Cad_Pecas'!$I$2:$I$5000,MATCH($E2607,'01_Cad_Pecas'!$D$2:$D$5000,0)),IFERROR(INDEX('01_Cad_Pecas'!$I$2:$I$5000,MATCH(VALUE($E2607),'01_Cad_Pecas'!$D$2:$D$5000,0)),"")))</f>
        <v>1.45</v>
      </c>
      <c r="M2607" s="14">
        <f t="shared" si="309"/>
        <v>38.25</v>
      </c>
      <c r="N2607" s="14">
        <v>46213</v>
      </c>
      <c r="O2607" s="14">
        <v>25</v>
      </c>
      <c r="P2607" s="14"/>
      <c r="Q2607" s="14"/>
      <c r="R2607" s="14"/>
      <c r="S2607" s="14"/>
      <c r="T2607" s="14">
        <f t="shared" si="313"/>
        <v>1</v>
      </c>
      <c r="U2607" s="14" t="s">
        <v>36</v>
      </c>
      <c r="V2607" s="14"/>
      <c r="W2607" s="14"/>
      <c r="X2607" s="14"/>
      <c r="Y2607" s="14"/>
      <c r="Z2607" s="14"/>
      <c r="AA2607" s="11"/>
      <c r="AB2607" s="14" t="str">
        <f t="shared" si="310"/>
        <v>10219,10220,10221,10222,10218|36 PINTURA P.U.</v>
      </c>
      <c r="AC2607" t="str">
        <f t="shared" si="311"/>
        <v>|10219|10220|10221|10222|10218|</v>
      </c>
      <c r="AD2607" t="str">
        <f t="shared" si="312"/>
        <v>36 PINTURA P.U.</v>
      </c>
    </row>
    <row r="2608" spans="1:30" ht="48" customHeight="1" x14ac:dyDescent="0.35">
      <c r="A2608" s="35">
        <v>46212</v>
      </c>
      <c r="B2608" s="14" t="s">
        <v>3651</v>
      </c>
      <c r="C2608" s="14" t="s">
        <v>3642</v>
      </c>
      <c r="D2608" s="14" t="s">
        <v>3051</v>
      </c>
      <c r="E2608" s="14">
        <v>20053407</v>
      </c>
      <c r="F2608" s="14" t="s">
        <v>3218</v>
      </c>
      <c r="G2608" s="14" t="s">
        <v>3051</v>
      </c>
      <c r="H2608" s="14" t="s">
        <v>3051</v>
      </c>
      <c r="I2608" s="9" t="s">
        <v>3051</v>
      </c>
      <c r="J2608" s="9">
        <v>20</v>
      </c>
      <c r="K2608" s="14">
        <f>IF($E2608="","",IFERROR(INDEX('01_Cad_Pecas'!$H$2:$H$5000,MATCH($E2608,'01_Cad_Pecas'!$D$2:$D$5000,0)),IFERROR(INDEX('01_Cad_Pecas'!$H$2:$H$5000,MATCH(VALUE($E2608),'01_Cad_Pecas'!$D$2:$D$5000,0)),"")))</f>
        <v>2</v>
      </c>
      <c r="L2608" s="14">
        <f>IF($E2608="","",IFERROR(INDEX('01_Cad_Pecas'!$I$2:$I$5000,MATCH($E2608,'01_Cad_Pecas'!$D$2:$D$5000,0)),IFERROR(INDEX('01_Cad_Pecas'!$I$2:$I$5000,MATCH(VALUE($E2608),'01_Cad_Pecas'!$D$2:$D$5000,0)),"")))</f>
        <v>1.45</v>
      </c>
      <c r="M2608" s="14">
        <f t="shared" si="309"/>
        <v>31</v>
      </c>
      <c r="N2608" s="14">
        <v>46213</v>
      </c>
      <c r="O2608" s="14">
        <v>20</v>
      </c>
      <c r="P2608" s="14"/>
      <c r="Q2608" s="14"/>
      <c r="R2608" s="14"/>
      <c r="S2608" s="14"/>
      <c r="T2608" s="14">
        <f t="shared" si="313"/>
        <v>1</v>
      </c>
      <c r="U2608" s="14" t="s">
        <v>36</v>
      </c>
      <c r="V2608" s="14"/>
      <c r="W2608" s="14"/>
      <c r="X2608" s="14"/>
      <c r="Y2608" s="14"/>
      <c r="Z2608" s="14"/>
      <c r="AA2608" s="11"/>
      <c r="AB2608" s="14" t="str">
        <f t="shared" si="310"/>
        <v>10219,10220,10221,10222,10218|36 PINTURA P.U.</v>
      </c>
      <c r="AC2608" t="str">
        <f t="shared" si="311"/>
        <v>|10219|10220|10221|10222|10218|</v>
      </c>
      <c r="AD2608" t="str">
        <f t="shared" si="312"/>
        <v>36 PINTURA P.U.</v>
      </c>
    </row>
    <row r="2609" spans="1:30" ht="36" customHeight="1" x14ac:dyDescent="0.35">
      <c r="A2609" s="35">
        <v>46212</v>
      </c>
      <c r="B2609" s="14" t="s">
        <v>3643</v>
      </c>
      <c r="C2609" s="14" t="s">
        <v>3644</v>
      </c>
      <c r="D2609" s="14" t="s">
        <v>3051</v>
      </c>
      <c r="E2609" s="14">
        <v>30080009</v>
      </c>
      <c r="F2609" s="14" t="s">
        <v>3160</v>
      </c>
      <c r="G2609" s="14" t="s">
        <v>3051</v>
      </c>
      <c r="H2609" s="14" t="s">
        <v>3051</v>
      </c>
      <c r="I2609" s="9" t="s">
        <v>3051</v>
      </c>
      <c r="J2609" s="9">
        <v>10</v>
      </c>
      <c r="K2609" s="14">
        <f>IF($E2609="","",IFERROR(INDEX('01_Cad_Pecas'!$H$2:$H$5000,MATCH($E2609,'01_Cad_Pecas'!$D$2:$D$5000,0)),IFERROR(INDEX('01_Cad_Pecas'!$H$2:$H$5000,MATCH(VALUE($E2609),'01_Cad_Pecas'!$D$2:$D$5000,0)),"")))</f>
        <v>7</v>
      </c>
      <c r="L2609" s="14">
        <f>IF($E2609="","",IFERROR(INDEX('01_Cad_Pecas'!$I$2:$I$5000,MATCH($E2609,'01_Cad_Pecas'!$D$2:$D$5000,0)),IFERROR(INDEX('01_Cad_Pecas'!$I$2:$I$5000,MATCH(VALUE($E2609),'01_Cad_Pecas'!$D$2:$D$5000,0)),"")))</f>
        <v>0.81</v>
      </c>
      <c r="M2609" s="14">
        <f t="shared" si="309"/>
        <v>15.100000000000001</v>
      </c>
      <c r="N2609" s="14">
        <v>46213</v>
      </c>
      <c r="O2609" s="14">
        <v>10</v>
      </c>
      <c r="P2609" s="14"/>
      <c r="Q2609" s="14"/>
      <c r="R2609" s="14"/>
      <c r="S2609" s="14"/>
      <c r="T2609" s="14">
        <f t="shared" si="313"/>
        <v>1</v>
      </c>
      <c r="U2609" s="14" t="s">
        <v>36</v>
      </c>
      <c r="V2609" s="14"/>
      <c r="W2609" s="14"/>
      <c r="X2609" s="14"/>
      <c r="Y2609" s="14"/>
      <c r="Z2609" s="14"/>
      <c r="AA2609" s="11"/>
      <c r="AB2609" s="14" t="str">
        <f t="shared" si="310"/>
        <v>10238|36 PINTURA P.U.</v>
      </c>
      <c r="AC2609" t="str">
        <f t="shared" si="311"/>
        <v>|10238|</v>
      </c>
      <c r="AD2609" t="str">
        <f t="shared" si="312"/>
        <v>36 PINTURA P.U.</v>
      </c>
    </row>
    <row r="2610" spans="1:30" ht="36" customHeight="1" x14ac:dyDescent="0.35">
      <c r="A2610" s="35">
        <v>46212</v>
      </c>
      <c r="B2610" s="14" t="s">
        <v>3643</v>
      </c>
      <c r="C2610" s="14" t="s">
        <v>3644</v>
      </c>
      <c r="D2610" s="14" t="s">
        <v>3051</v>
      </c>
      <c r="E2610" s="14">
        <v>30081507</v>
      </c>
      <c r="F2610" s="14" t="s">
        <v>3161</v>
      </c>
      <c r="G2610" s="14" t="s">
        <v>3051</v>
      </c>
      <c r="H2610" s="14" t="s">
        <v>3051</v>
      </c>
      <c r="I2610" s="9" t="s">
        <v>3051</v>
      </c>
      <c r="J2610" s="9">
        <v>5</v>
      </c>
      <c r="K2610" s="14">
        <f>IF($E2610="","",IFERROR(INDEX('01_Cad_Pecas'!$H$2:$H$5000,MATCH($E2610,'01_Cad_Pecas'!$D$2:$D$5000,0)),IFERROR(INDEX('01_Cad_Pecas'!$H$2:$H$5000,MATCH(VALUE($E2610),'01_Cad_Pecas'!$D$2:$D$5000,0)),"")))</f>
        <v>7</v>
      </c>
      <c r="L2610" s="14">
        <f>IF($E2610="","",IFERROR(INDEX('01_Cad_Pecas'!$I$2:$I$5000,MATCH($E2610,'01_Cad_Pecas'!$D$2:$D$5000,0)),IFERROR(INDEX('01_Cad_Pecas'!$I$2:$I$5000,MATCH(VALUE($E2610),'01_Cad_Pecas'!$D$2:$D$5000,0)),"")))</f>
        <v>0.81</v>
      </c>
      <c r="M2610" s="14">
        <f t="shared" si="309"/>
        <v>11.05</v>
      </c>
      <c r="N2610" s="14">
        <v>46213</v>
      </c>
      <c r="O2610" s="14">
        <v>5</v>
      </c>
      <c r="P2610" s="14"/>
      <c r="Q2610" s="14"/>
      <c r="R2610" s="14"/>
      <c r="S2610" s="14"/>
      <c r="T2610" s="14">
        <f t="shared" si="313"/>
        <v>1</v>
      </c>
      <c r="U2610" s="14" t="s">
        <v>36</v>
      </c>
      <c r="V2610" s="14"/>
      <c r="W2610" s="14"/>
      <c r="X2610" s="14"/>
      <c r="Y2610" s="14"/>
      <c r="Z2610" s="14"/>
      <c r="AA2610" s="11"/>
      <c r="AB2610" s="14" t="str">
        <f t="shared" si="310"/>
        <v>10238|36 PINTURA P.U.</v>
      </c>
      <c r="AC2610" t="str">
        <f t="shared" si="311"/>
        <v>|10238|</v>
      </c>
      <c r="AD2610" t="str">
        <f t="shared" si="312"/>
        <v>36 PINTURA P.U.</v>
      </c>
    </row>
    <row r="2611" spans="1:30" ht="36" customHeight="1" x14ac:dyDescent="0.35">
      <c r="A2611" s="35">
        <v>46212</v>
      </c>
      <c r="B2611" s="14" t="s">
        <v>3643</v>
      </c>
      <c r="C2611" s="14" t="s">
        <v>3644</v>
      </c>
      <c r="D2611" s="14" t="s">
        <v>3051</v>
      </c>
      <c r="E2611" s="14">
        <v>30081508</v>
      </c>
      <c r="F2611" s="14" t="s">
        <v>3162</v>
      </c>
      <c r="G2611" s="14" t="s">
        <v>3051</v>
      </c>
      <c r="H2611" s="14" t="s">
        <v>3051</v>
      </c>
      <c r="I2611" s="9" t="s">
        <v>3051</v>
      </c>
      <c r="J2611" s="9">
        <v>5</v>
      </c>
      <c r="K2611" s="14">
        <f>IF($E2611="","",IFERROR(INDEX('01_Cad_Pecas'!$H$2:$H$5000,MATCH($E2611,'01_Cad_Pecas'!$D$2:$D$5000,0)),IFERROR(INDEX('01_Cad_Pecas'!$H$2:$H$5000,MATCH(VALUE($E2611),'01_Cad_Pecas'!$D$2:$D$5000,0)),"")))</f>
        <v>7</v>
      </c>
      <c r="L2611" s="14">
        <f>IF($E2611="","",IFERROR(INDEX('01_Cad_Pecas'!$I$2:$I$5000,MATCH($E2611,'01_Cad_Pecas'!$D$2:$D$5000,0)),IFERROR(INDEX('01_Cad_Pecas'!$I$2:$I$5000,MATCH(VALUE($E2611),'01_Cad_Pecas'!$D$2:$D$5000,0)),"")))</f>
        <v>0.81</v>
      </c>
      <c r="M2611" s="14">
        <f t="shared" si="309"/>
        <v>11.05</v>
      </c>
      <c r="N2611" s="14">
        <v>46213</v>
      </c>
      <c r="O2611" s="14">
        <v>5</v>
      </c>
      <c r="P2611" s="14"/>
      <c r="Q2611" s="14"/>
      <c r="R2611" s="14"/>
      <c r="S2611" s="14"/>
      <c r="T2611" s="14">
        <f t="shared" si="313"/>
        <v>1</v>
      </c>
      <c r="U2611" s="14" t="s">
        <v>36</v>
      </c>
      <c r="V2611" s="14"/>
      <c r="W2611" s="14"/>
      <c r="X2611" s="14"/>
      <c r="Y2611" s="14"/>
      <c r="Z2611" s="14"/>
      <c r="AA2611" s="11"/>
      <c r="AB2611" s="14" t="str">
        <f t="shared" si="310"/>
        <v>10238|36 PINTURA P.U.</v>
      </c>
      <c r="AC2611" t="str">
        <f t="shared" si="311"/>
        <v>|10238|</v>
      </c>
      <c r="AD2611" t="str">
        <f t="shared" si="312"/>
        <v>36 PINTURA P.U.</v>
      </c>
    </row>
    <row r="2612" spans="1:30" ht="36" customHeight="1" x14ac:dyDescent="0.35">
      <c r="A2612" s="35">
        <v>46212</v>
      </c>
      <c r="B2612" s="14" t="s">
        <v>3643</v>
      </c>
      <c r="C2612" s="14" t="s">
        <v>3644</v>
      </c>
      <c r="D2612" s="14" t="s">
        <v>3051</v>
      </c>
      <c r="E2612" s="14">
        <v>30080008</v>
      </c>
      <c r="F2612" s="14" t="s">
        <v>3163</v>
      </c>
      <c r="G2612" s="14" t="s">
        <v>3051</v>
      </c>
      <c r="H2612" s="14" t="s">
        <v>3051</v>
      </c>
      <c r="I2612" s="9" t="s">
        <v>3051</v>
      </c>
      <c r="J2612" s="9">
        <v>10</v>
      </c>
      <c r="K2612" s="14">
        <f>IF($E2612="","",IFERROR(INDEX('01_Cad_Pecas'!$H$2:$H$5000,MATCH($E2612,'01_Cad_Pecas'!$D$2:$D$5000,0)),IFERROR(INDEX('01_Cad_Pecas'!$H$2:$H$5000,MATCH(VALUE($E2612),'01_Cad_Pecas'!$D$2:$D$5000,0)),"")))</f>
        <v>7</v>
      </c>
      <c r="L2612" s="14">
        <f>IF($E2612="","",IFERROR(INDEX('01_Cad_Pecas'!$I$2:$I$5000,MATCH($E2612,'01_Cad_Pecas'!$D$2:$D$5000,0)),IFERROR(INDEX('01_Cad_Pecas'!$I$2:$I$5000,MATCH(VALUE($E2612),'01_Cad_Pecas'!$D$2:$D$5000,0)),"")))</f>
        <v>0.81</v>
      </c>
      <c r="M2612" s="14">
        <f t="shared" si="309"/>
        <v>15.100000000000001</v>
      </c>
      <c r="N2612" s="14">
        <v>46213</v>
      </c>
      <c r="O2612" s="14">
        <v>10</v>
      </c>
      <c r="P2612" s="14"/>
      <c r="Q2612" s="14"/>
      <c r="R2612" s="14"/>
      <c r="S2612" s="14"/>
      <c r="T2612" s="14">
        <f t="shared" si="313"/>
        <v>1</v>
      </c>
      <c r="U2612" s="14" t="s">
        <v>36</v>
      </c>
      <c r="V2612" s="14"/>
      <c r="W2612" s="14"/>
      <c r="X2612" s="14"/>
      <c r="Y2612" s="14"/>
      <c r="Z2612" s="14"/>
      <c r="AA2612" s="11"/>
      <c r="AB2612" s="14" t="str">
        <f t="shared" si="310"/>
        <v>10238|36 PINTURA P.U.</v>
      </c>
      <c r="AC2612" t="str">
        <f t="shared" si="311"/>
        <v>|10238|</v>
      </c>
      <c r="AD2612" t="str">
        <f t="shared" si="312"/>
        <v>36 PINTURA P.U.</v>
      </c>
    </row>
    <row r="2613" spans="1:30" ht="36" customHeight="1" x14ac:dyDescent="0.35">
      <c r="A2613" s="35">
        <v>46212</v>
      </c>
      <c r="B2613" s="14" t="s">
        <v>3643</v>
      </c>
      <c r="C2613" s="14" t="s">
        <v>3644</v>
      </c>
      <c r="D2613" s="14" t="s">
        <v>3051</v>
      </c>
      <c r="E2613" s="14">
        <v>20051001</v>
      </c>
      <c r="F2613" s="14" t="s">
        <v>3215</v>
      </c>
      <c r="G2613" s="14" t="s">
        <v>3051</v>
      </c>
      <c r="H2613" s="14" t="s">
        <v>3051</v>
      </c>
      <c r="I2613" s="9" t="s">
        <v>3051</v>
      </c>
      <c r="J2613" s="9">
        <v>1</v>
      </c>
      <c r="K2613" s="14">
        <f>IF($E2613="","",IFERROR(INDEX('01_Cad_Pecas'!$H$2:$H$5000,MATCH($E2613,'01_Cad_Pecas'!$D$2:$D$5000,0)),IFERROR(INDEX('01_Cad_Pecas'!$H$2:$H$5000,MATCH(VALUE($E2613),'01_Cad_Pecas'!$D$2:$D$5000,0)),"")))</f>
        <v>2</v>
      </c>
      <c r="L2613" s="14">
        <f>IF($E2613="","",IFERROR(INDEX('01_Cad_Pecas'!$I$2:$I$5000,MATCH($E2613,'01_Cad_Pecas'!$D$2:$D$5000,0)),IFERROR(INDEX('01_Cad_Pecas'!$I$2:$I$5000,MATCH(VALUE($E2613),'01_Cad_Pecas'!$D$2:$D$5000,0)),"")))</f>
        <v>1.45</v>
      </c>
      <c r="M2613" s="14">
        <f t="shared" si="309"/>
        <v>3.45</v>
      </c>
      <c r="N2613" s="14">
        <v>46213</v>
      </c>
      <c r="O2613" s="14">
        <v>1</v>
      </c>
      <c r="P2613" s="14"/>
      <c r="Q2613" s="14"/>
      <c r="R2613" s="14"/>
      <c r="S2613" s="14"/>
      <c r="T2613" s="14">
        <f t="shared" si="313"/>
        <v>1</v>
      </c>
      <c r="U2613" s="14" t="s">
        <v>36</v>
      </c>
      <c r="V2613" s="14"/>
      <c r="W2613" s="14"/>
      <c r="X2613" s="14"/>
      <c r="Y2613" s="14"/>
      <c r="Z2613" s="14"/>
      <c r="AA2613" s="11"/>
      <c r="AB2613" s="14" t="str">
        <f t="shared" si="310"/>
        <v>10238|36 PINTURA P.U.</v>
      </c>
      <c r="AC2613" t="str">
        <f t="shared" si="311"/>
        <v>|10238|</v>
      </c>
      <c r="AD2613" t="str">
        <f t="shared" si="312"/>
        <v>36 PINTURA P.U.</v>
      </c>
    </row>
    <row r="2614" spans="1:30" ht="36" customHeight="1" x14ac:dyDescent="0.35">
      <c r="A2614" s="35">
        <v>46212</v>
      </c>
      <c r="B2614" s="14" t="s">
        <v>3643</v>
      </c>
      <c r="C2614" s="14" t="s">
        <v>3644</v>
      </c>
      <c r="D2614" s="14" t="s">
        <v>3051</v>
      </c>
      <c r="E2614" s="14">
        <v>20052101</v>
      </c>
      <c r="F2614" s="14" t="s">
        <v>2157</v>
      </c>
      <c r="G2614" s="14" t="s">
        <v>3051</v>
      </c>
      <c r="H2614" s="14" t="s">
        <v>3051</v>
      </c>
      <c r="I2614" s="9" t="s">
        <v>3051</v>
      </c>
      <c r="J2614" s="9">
        <v>1</v>
      </c>
      <c r="K2614" s="14">
        <f>IF($E2614="","",IFERROR(INDEX('01_Cad_Pecas'!$H$2:$H$5000,MATCH($E2614,'01_Cad_Pecas'!$D$2:$D$5000,0)),IFERROR(INDEX('01_Cad_Pecas'!$H$2:$H$5000,MATCH(VALUE($E2614),'01_Cad_Pecas'!$D$2:$D$5000,0)),"")))</f>
        <v>7</v>
      </c>
      <c r="L2614" s="14">
        <f>IF($E2614="","",IFERROR(INDEX('01_Cad_Pecas'!$I$2:$I$5000,MATCH($E2614,'01_Cad_Pecas'!$D$2:$D$5000,0)),IFERROR(INDEX('01_Cad_Pecas'!$I$2:$I$5000,MATCH(VALUE($E2614),'01_Cad_Pecas'!$D$2:$D$5000,0)),"")))</f>
        <v>0.81</v>
      </c>
      <c r="M2614" s="14">
        <f t="shared" si="309"/>
        <v>7.8100000000000005</v>
      </c>
      <c r="N2614" s="14">
        <v>46213</v>
      </c>
      <c r="O2614" s="14">
        <v>1</v>
      </c>
      <c r="P2614" s="14"/>
      <c r="Q2614" s="14"/>
      <c r="R2614" s="14"/>
      <c r="S2614" s="14"/>
      <c r="T2614" s="14">
        <f t="shared" si="313"/>
        <v>1</v>
      </c>
      <c r="U2614" s="14" t="s">
        <v>36</v>
      </c>
      <c r="V2614" s="14"/>
      <c r="W2614" s="14"/>
      <c r="X2614" s="14"/>
      <c r="Y2614" s="14"/>
      <c r="Z2614" s="14"/>
      <c r="AA2614" s="11"/>
      <c r="AB2614" s="14" t="str">
        <f t="shared" si="310"/>
        <v>10238|36 PINTURA P.U.</v>
      </c>
      <c r="AC2614" t="str">
        <f t="shared" si="311"/>
        <v>|10238|</v>
      </c>
      <c r="AD2614" t="str">
        <f t="shared" si="312"/>
        <v>36 PINTURA P.U.</v>
      </c>
    </row>
    <row r="2615" spans="1:30" ht="36" customHeight="1" x14ac:dyDescent="0.35">
      <c r="A2615" s="35">
        <v>46212</v>
      </c>
      <c r="B2615" s="14" t="s">
        <v>3643</v>
      </c>
      <c r="C2615" s="14" t="s">
        <v>3644</v>
      </c>
      <c r="D2615" s="14" t="s">
        <v>3051</v>
      </c>
      <c r="E2615" s="14">
        <v>20053407</v>
      </c>
      <c r="F2615" s="14" t="s">
        <v>3218</v>
      </c>
      <c r="G2615" s="14" t="s">
        <v>3051</v>
      </c>
      <c r="H2615" s="14" t="s">
        <v>3051</v>
      </c>
      <c r="I2615" s="9" t="s">
        <v>3051</v>
      </c>
      <c r="J2615" s="9">
        <v>1</v>
      </c>
      <c r="K2615" s="14">
        <f>IF($E2615="","",IFERROR(INDEX('01_Cad_Pecas'!$H$2:$H$5000,MATCH($E2615,'01_Cad_Pecas'!$D$2:$D$5000,0)),IFERROR(INDEX('01_Cad_Pecas'!$H$2:$H$5000,MATCH(VALUE($E2615),'01_Cad_Pecas'!$D$2:$D$5000,0)),"")))</f>
        <v>2</v>
      </c>
      <c r="L2615" s="14">
        <f>IF($E2615="","",IFERROR(INDEX('01_Cad_Pecas'!$I$2:$I$5000,MATCH($E2615,'01_Cad_Pecas'!$D$2:$D$5000,0)),IFERROR(INDEX('01_Cad_Pecas'!$I$2:$I$5000,MATCH(VALUE($E2615),'01_Cad_Pecas'!$D$2:$D$5000,0)),"")))</f>
        <v>1.45</v>
      </c>
      <c r="M2615" s="14">
        <f t="shared" si="309"/>
        <v>3.45</v>
      </c>
      <c r="N2615" s="14">
        <v>46213</v>
      </c>
      <c r="O2615" s="14">
        <v>1</v>
      </c>
      <c r="P2615" s="14"/>
      <c r="Q2615" s="14"/>
      <c r="R2615" s="14"/>
      <c r="S2615" s="14"/>
      <c r="T2615" s="14">
        <f t="shared" si="313"/>
        <v>1</v>
      </c>
      <c r="U2615" s="14" t="s">
        <v>36</v>
      </c>
      <c r="V2615" s="14"/>
      <c r="W2615" s="14"/>
      <c r="X2615" s="14"/>
      <c r="Y2615" s="14"/>
      <c r="Z2615" s="14"/>
      <c r="AA2615" s="11"/>
      <c r="AB2615" s="14" t="str">
        <f t="shared" si="310"/>
        <v>10238|36 PINTURA P.U.</v>
      </c>
      <c r="AC2615" t="str">
        <f t="shared" si="311"/>
        <v>|10238|</v>
      </c>
      <c r="AD2615" t="str">
        <f t="shared" si="312"/>
        <v>36 PINTURA P.U.</v>
      </c>
    </row>
    <row r="2616" spans="1:30" ht="36" customHeight="1" x14ac:dyDescent="0.35">
      <c r="A2616" s="35">
        <v>46212</v>
      </c>
      <c r="B2616" s="14" t="s">
        <v>3643</v>
      </c>
      <c r="C2616" s="14" t="s">
        <v>3644</v>
      </c>
      <c r="D2616" s="14" t="s">
        <v>3051</v>
      </c>
      <c r="E2616" s="14">
        <v>30006104</v>
      </c>
      <c r="F2616" s="14" t="s">
        <v>3159</v>
      </c>
      <c r="G2616" s="14" t="s">
        <v>3051</v>
      </c>
      <c r="H2616" s="14" t="s">
        <v>3051</v>
      </c>
      <c r="I2616" s="9" t="s">
        <v>3051</v>
      </c>
      <c r="J2616" s="9">
        <v>480</v>
      </c>
      <c r="K2616" s="14">
        <f>IF($E2616="","",IFERROR(INDEX('01_Cad_Pecas'!$H$2:$H$5000,MATCH($E2616,'01_Cad_Pecas'!$D$2:$D$5000,0)),IFERROR(INDEX('01_Cad_Pecas'!$H$2:$H$5000,MATCH(VALUE($E2616),'01_Cad_Pecas'!$D$2:$D$5000,0)),"")))</f>
        <v>7</v>
      </c>
      <c r="L2616" s="14">
        <f>IF($E2616="","",IFERROR(INDEX('01_Cad_Pecas'!$I$2:$I$5000,MATCH($E2616,'01_Cad_Pecas'!$D$2:$D$5000,0)),IFERROR(INDEX('01_Cad_Pecas'!$I$2:$I$5000,MATCH(VALUE($E2616),'01_Cad_Pecas'!$D$2:$D$5000,0)),"")))</f>
        <v>0.81</v>
      </c>
      <c r="M2616" s="14">
        <f t="shared" si="309"/>
        <v>395.8</v>
      </c>
      <c r="N2616" s="14">
        <v>46213</v>
      </c>
      <c r="O2616" s="14">
        <v>480</v>
      </c>
      <c r="P2616" s="14"/>
      <c r="Q2616" s="14"/>
      <c r="R2616" s="14"/>
      <c r="S2616" s="14"/>
      <c r="T2616" s="14">
        <f t="shared" si="313"/>
        <v>1</v>
      </c>
      <c r="U2616" s="14" t="s">
        <v>36</v>
      </c>
      <c r="V2616" s="14"/>
      <c r="W2616" s="14"/>
      <c r="X2616" s="14"/>
      <c r="Y2616" s="14"/>
      <c r="Z2616" s="14"/>
      <c r="AA2616" s="11"/>
      <c r="AB2616" s="14" t="str">
        <f t="shared" si="310"/>
        <v>10238|36 PINTURA P.U.</v>
      </c>
      <c r="AC2616" t="str">
        <f t="shared" si="311"/>
        <v>|10238|</v>
      </c>
      <c r="AD2616" t="str">
        <f t="shared" si="312"/>
        <v>36 PINTURA P.U.</v>
      </c>
    </row>
    <row r="2617" spans="1:30" ht="36" customHeight="1" x14ac:dyDescent="0.35">
      <c r="A2617" s="35">
        <v>46212</v>
      </c>
      <c r="B2617" s="14" t="s">
        <v>3643</v>
      </c>
      <c r="C2617" s="14" t="s">
        <v>3644</v>
      </c>
      <c r="D2617" s="14" t="s">
        <v>3051</v>
      </c>
      <c r="E2617" s="14">
        <v>30001301</v>
      </c>
      <c r="F2617" s="14" t="s">
        <v>3294</v>
      </c>
      <c r="G2617" s="14" t="s">
        <v>3051</v>
      </c>
      <c r="H2617" s="14" t="s">
        <v>3051</v>
      </c>
      <c r="I2617" s="9" t="s">
        <v>3051</v>
      </c>
      <c r="J2617" s="9">
        <v>500</v>
      </c>
      <c r="K2617" s="14">
        <f>IF($E2617="","",IFERROR(INDEX('01_Cad_Pecas'!$H$2:$H$5000,MATCH($E2617,'01_Cad_Pecas'!$D$2:$D$5000,0)),IFERROR(INDEX('01_Cad_Pecas'!$H$2:$H$5000,MATCH(VALUE($E2617),'01_Cad_Pecas'!$D$2:$D$5000,0)),"")))</f>
        <v>1.1000000000000001</v>
      </c>
      <c r="L2617" s="14">
        <f>IF($E2617="","",IFERROR(INDEX('01_Cad_Pecas'!$I$2:$I$5000,MATCH($E2617,'01_Cad_Pecas'!$D$2:$D$5000,0)),IFERROR(INDEX('01_Cad_Pecas'!$I$2:$I$5000,MATCH(VALUE($E2617),'01_Cad_Pecas'!$D$2:$D$5000,0)),"")))</f>
        <v>9.375E-2</v>
      </c>
      <c r="M2617" s="14">
        <f t="shared" si="309"/>
        <v>47.975000000000001</v>
      </c>
      <c r="N2617" s="14">
        <v>46213</v>
      </c>
      <c r="O2617" s="14">
        <v>500</v>
      </c>
      <c r="P2617" s="14"/>
      <c r="Q2617" s="14"/>
      <c r="R2617" s="14"/>
      <c r="S2617" s="14"/>
      <c r="T2617" s="14">
        <f t="shared" si="313"/>
        <v>1</v>
      </c>
      <c r="U2617" s="14" t="s">
        <v>36</v>
      </c>
      <c r="V2617" s="14"/>
      <c r="W2617" s="14"/>
      <c r="X2617" s="14"/>
      <c r="Y2617" s="14"/>
      <c r="Z2617" s="14"/>
      <c r="AA2617" s="11"/>
      <c r="AB2617" s="14" t="str">
        <f t="shared" si="310"/>
        <v>10238|36 PINTURA P.U.</v>
      </c>
      <c r="AC2617" t="str">
        <f t="shared" si="311"/>
        <v>|10238|</v>
      </c>
      <c r="AD2617" t="str">
        <f t="shared" si="312"/>
        <v>36 PINTURA P.U.</v>
      </c>
    </row>
    <row r="2618" spans="1:30" ht="36" customHeight="1" x14ac:dyDescent="0.35">
      <c r="A2618" s="35">
        <v>46212</v>
      </c>
      <c r="B2618" s="14" t="s">
        <v>3643</v>
      </c>
      <c r="C2618" s="14" t="s">
        <v>3644</v>
      </c>
      <c r="D2618" s="14" t="s">
        <v>3051</v>
      </c>
      <c r="E2618" s="14">
        <v>30006101</v>
      </c>
      <c r="F2618" s="14" t="s">
        <v>3301</v>
      </c>
      <c r="G2618" s="14" t="s">
        <v>3051</v>
      </c>
      <c r="H2618" s="14" t="s">
        <v>3051</v>
      </c>
      <c r="I2618" s="9" t="s">
        <v>3051</v>
      </c>
      <c r="J2618" s="9">
        <v>480</v>
      </c>
      <c r="K2618" s="14">
        <f>IF($E2618="","",IFERROR(INDEX('01_Cad_Pecas'!$H$2:$H$5000,MATCH($E2618,'01_Cad_Pecas'!$D$2:$D$5000,0)),IFERROR(INDEX('01_Cad_Pecas'!$H$2:$H$5000,MATCH(VALUE($E2618),'01_Cad_Pecas'!$D$2:$D$5000,0)),"")))</f>
        <v>1.1000000000000001</v>
      </c>
      <c r="L2618" s="14">
        <f>IF($E2618="","",IFERROR(INDEX('01_Cad_Pecas'!$I$2:$I$5000,MATCH($E2618,'01_Cad_Pecas'!$D$2:$D$5000,0)),IFERROR(INDEX('01_Cad_Pecas'!$I$2:$I$5000,MATCH(VALUE($E2618),'01_Cad_Pecas'!$D$2:$D$5000,0)),"")))</f>
        <v>9.375E-2</v>
      </c>
      <c r="M2618" s="14">
        <f t="shared" si="309"/>
        <v>46.1</v>
      </c>
      <c r="N2618" s="14">
        <v>46213</v>
      </c>
      <c r="O2618" s="14">
        <v>480</v>
      </c>
      <c r="P2618" s="14"/>
      <c r="Q2618" s="14"/>
      <c r="R2618" s="14"/>
      <c r="S2618" s="14"/>
      <c r="T2618" s="14">
        <f t="shared" si="313"/>
        <v>1</v>
      </c>
      <c r="U2618" s="14" t="s">
        <v>36</v>
      </c>
      <c r="V2618" s="14"/>
      <c r="W2618" s="14"/>
      <c r="X2618" s="14"/>
      <c r="Y2618" s="14"/>
      <c r="Z2618" s="14"/>
      <c r="AA2618" s="11"/>
      <c r="AB2618" s="14" t="str">
        <f t="shared" si="310"/>
        <v>10238|36 PINTURA P.U.</v>
      </c>
      <c r="AC2618" t="str">
        <f t="shared" si="311"/>
        <v>|10238|</v>
      </c>
      <c r="AD2618" t="str">
        <f t="shared" si="312"/>
        <v>36 PINTURA P.U.</v>
      </c>
    </row>
    <row r="2619" spans="1:30" ht="36" customHeight="1" x14ac:dyDescent="0.35">
      <c r="A2619" s="35">
        <v>46212</v>
      </c>
      <c r="B2619" s="14" t="s">
        <v>3643</v>
      </c>
      <c r="C2619" s="14" t="s">
        <v>3644</v>
      </c>
      <c r="D2619" s="14" t="s">
        <v>3051</v>
      </c>
      <c r="E2619" s="14">
        <v>30006102</v>
      </c>
      <c r="F2619" s="14" t="s">
        <v>3303</v>
      </c>
      <c r="G2619" s="14" t="s">
        <v>3051</v>
      </c>
      <c r="H2619" s="14" t="s">
        <v>3051</v>
      </c>
      <c r="I2619" s="9" t="s">
        <v>3051</v>
      </c>
      <c r="J2619" s="9">
        <v>480</v>
      </c>
      <c r="K2619" s="14">
        <f>IF($E2619="","",IFERROR(INDEX('01_Cad_Pecas'!$H$2:$H$5000,MATCH($E2619,'01_Cad_Pecas'!$D$2:$D$5000,0)),IFERROR(INDEX('01_Cad_Pecas'!$H$2:$H$5000,MATCH(VALUE($E2619),'01_Cad_Pecas'!$D$2:$D$5000,0)),"")))</f>
        <v>1.1000000000000001</v>
      </c>
      <c r="L2619" s="14">
        <f>IF($E2619="","",IFERROR(INDEX('01_Cad_Pecas'!$I$2:$I$5000,MATCH($E2619,'01_Cad_Pecas'!$D$2:$D$5000,0)),IFERROR(INDEX('01_Cad_Pecas'!$I$2:$I$5000,MATCH(VALUE($E2619),'01_Cad_Pecas'!$D$2:$D$5000,0)),"")))</f>
        <v>9.375E-2</v>
      </c>
      <c r="M2619" s="14">
        <f t="shared" si="309"/>
        <v>46.1</v>
      </c>
      <c r="N2619" s="14">
        <v>46213</v>
      </c>
      <c r="O2619" s="14">
        <v>480</v>
      </c>
      <c r="P2619" s="14"/>
      <c r="Q2619" s="14"/>
      <c r="R2619" s="14"/>
      <c r="S2619" s="14"/>
      <c r="T2619" s="14">
        <f t="shared" si="313"/>
        <v>1</v>
      </c>
      <c r="U2619" s="14" t="s">
        <v>36</v>
      </c>
      <c r="V2619" s="14"/>
      <c r="W2619" s="14"/>
      <c r="X2619" s="14"/>
      <c r="Y2619" s="14"/>
      <c r="Z2619" s="14"/>
      <c r="AA2619" s="11"/>
      <c r="AB2619" s="14" t="str">
        <f t="shared" si="310"/>
        <v>10238|36 PINTURA P.U.</v>
      </c>
      <c r="AC2619" t="str">
        <f t="shared" si="311"/>
        <v>|10238|</v>
      </c>
      <c r="AD2619" t="str">
        <f t="shared" si="312"/>
        <v>36 PINTURA P.U.</v>
      </c>
    </row>
    <row r="2620" spans="1:30" ht="48" customHeight="1" x14ac:dyDescent="0.35">
      <c r="A2620" s="35">
        <v>46210</v>
      </c>
      <c r="B2620" s="14" t="s">
        <v>3651</v>
      </c>
      <c r="C2620" s="14" t="s">
        <v>3642</v>
      </c>
      <c r="D2620" s="14" t="s">
        <v>3052</v>
      </c>
      <c r="E2620" s="14">
        <v>30003602</v>
      </c>
      <c r="F2620" s="14" t="s">
        <v>3300</v>
      </c>
      <c r="G2620" s="14" t="s">
        <v>3052</v>
      </c>
      <c r="H2620" s="14" t="s">
        <v>3052</v>
      </c>
      <c r="I2620" s="9" t="s">
        <v>3052</v>
      </c>
      <c r="J2620" s="9">
        <v>480</v>
      </c>
      <c r="K2620" s="14">
        <f>IF($E2620="","",IFERROR(INDEX('01_Cad_Pecas'!$H$2:$H$5000,MATCH($E2620,'01_Cad_Pecas'!$D$2:$D$5000,0)),IFERROR(INDEX('01_Cad_Pecas'!$H$2:$H$5000,MATCH(VALUE($E2620),'01_Cad_Pecas'!$D$2:$D$5000,0)),"")))</f>
        <v>1.1000000000000001</v>
      </c>
      <c r="L2620" s="14">
        <f>IF($E2620="","",IFERROR(INDEX('01_Cad_Pecas'!$I$2:$I$5000,MATCH($E2620,'01_Cad_Pecas'!$D$2:$D$5000,0)),IFERROR(INDEX('01_Cad_Pecas'!$I$2:$I$5000,MATCH(VALUE($E2620),'01_Cad_Pecas'!$D$2:$D$5000,0)),"")))</f>
        <v>9.375E-2</v>
      </c>
      <c r="M2620" s="14">
        <f t="shared" si="309"/>
        <v>46.1</v>
      </c>
      <c r="N2620" s="14">
        <v>46210</v>
      </c>
      <c r="O2620" s="14">
        <v>480</v>
      </c>
      <c r="P2620" s="14"/>
      <c r="Q2620" s="14"/>
      <c r="R2620" s="14"/>
      <c r="S2620" s="14"/>
      <c r="T2620" s="14">
        <f t="shared" si="313"/>
        <v>1</v>
      </c>
      <c r="U2620" s="14" t="s">
        <v>36</v>
      </c>
      <c r="V2620" s="14"/>
      <c r="W2620" s="14"/>
      <c r="X2620" s="14"/>
      <c r="Y2620" s="14"/>
      <c r="Z2620" s="14"/>
      <c r="AA2620" s="11"/>
      <c r="AB2620" s="14" t="str">
        <f t="shared" si="310"/>
        <v>10219,10220,10221,10222,10218|46 SECCIONADORA 1</v>
      </c>
      <c r="AC2620" t="str">
        <f t="shared" si="311"/>
        <v>|10219|10220|10221|10222|10218|</v>
      </c>
      <c r="AD2620" t="str">
        <f t="shared" si="312"/>
        <v>46 SECCIONADORA 1</v>
      </c>
    </row>
    <row r="2621" spans="1:30" ht="36" customHeight="1" x14ac:dyDescent="0.35">
      <c r="A2621" s="35">
        <v>46210</v>
      </c>
      <c r="B2621" s="14" t="s">
        <v>3643</v>
      </c>
      <c r="C2621" s="14" t="s">
        <v>3644</v>
      </c>
      <c r="D2621" s="14" t="s">
        <v>3052</v>
      </c>
      <c r="E2621" s="14">
        <v>20014107</v>
      </c>
      <c r="F2621" s="14" t="s">
        <v>3319</v>
      </c>
      <c r="G2621" s="14" t="s">
        <v>3052</v>
      </c>
      <c r="H2621" s="14" t="s">
        <v>3052</v>
      </c>
      <c r="I2621" s="9" t="s">
        <v>3052</v>
      </c>
      <c r="J2621" s="9">
        <v>400</v>
      </c>
      <c r="K2621" s="14">
        <f>IF($E2621="","",IFERROR(INDEX('01_Cad_Pecas'!$H$2:$H$5000,MATCH($E2621,'01_Cad_Pecas'!$D$2:$D$5000,0)),IFERROR(INDEX('01_Cad_Pecas'!$H$2:$H$5000,MATCH(VALUE($E2621),'01_Cad_Pecas'!$D$2:$D$5000,0)),"")))</f>
        <v>1.1000000000000001</v>
      </c>
      <c r="L2621" s="14">
        <f>IF($E2621="","",IFERROR(INDEX('01_Cad_Pecas'!$I$2:$I$5000,MATCH($E2621,'01_Cad_Pecas'!$D$2:$D$5000,0)),IFERROR(INDEX('01_Cad_Pecas'!$I$2:$I$5000,MATCH(VALUE($E2621),'01_Cad_Pecas'!$D$2:$D$5000,0)),"")))</f>
        <v>9.375E-2</v>
      </c>
      <c r="M2621" s="14">
        <f t="shared" si="309"/>
        <v>38.6</v>
      </c>
      <c r="N2621" s="14">
        <v>46210</v>
      </c>
      <c r="O2621" s="14">
        <v>400</v>
      </c>
      <c r="P2621" s="14"/>
      <c r="Q2621" s="14"/>
      <c r="R2621" s="14"/>
      <c r="S2621" s="14"/>
      <c r="T2621" s="14">
        <f t="shared" si="313"/>
        <v>1</v>
      </c>
      <c r="U2621" s="14" t="s">
        <v>36</v>
      </c>
      <c r="V2621" s="14"/>
      <c r="W2621" s="14"/>
      <c r="X2621" s="14"/>
      <c r="Y2621" s="14"/>
      <c r="Z2621" s="14"/>
      <c r="AA2621" s="11"/>
      <c r="AB2621" s="14" t="str">
        <f t="shared" si="310"/>
        <v>10238|46 SECCIONADORA 1</v>
      </c>
      <c r="AC2621" t="str">
        <f t="shared" si="311"/>
        <v>|10238|</v>
      </c>
      <c r="AD2621" t="str">
        <f t="shared" si="312"/>
        <v>46 SECCIONADORA 1</v>
      </c>
    </row>
    <row r="2622" spans="1:30" ht="36" customHeight="1" x14ac:dyDescent="0.35">
      <c r="A2622" s="35">
        <v>46210</v>
      </c>
      <c r="B2622" s="14" t="s">
        <v>3643</v>
      </c>
      <c r="C2622" s="14" t="s">
        <v>3644</v>
      </c>
      <c r="D2622" s="14" t="s">
        <v>3052</v>
      </c>
      <c r="E2622" s="14">
        <v>20014205</v>
      </c>
      <c r="F2622" s="14" t="s">
        <v>3186</v>
      </c>
      <c r="G2622" s="14" t="s">
        <v>3052</v>
      </c>
      <c r="H2622" s="14" t="s">
        <v>3052</v>
      </c>
      <c r="I2622" s="9" t="s">
        <v>3052</v>
      </c>
      <c r="J2622" s="9">
        <v>20</v>
      </c>
      <c r="K2622" s="14">
        <f>IF($E2622="","",IFERROR(INDEX('01_Cad_Pecas'!$H$2:$H$5000,MATCH($E2622,'01_Cad_Pecas'!$D$2:$D$5000,0)),IFERROR(INDEX('01_Cad_Pecas'!$H$2:$H$5000,MATCH(VALUE($E2622),'01_Cad_Pecas'!$D$2:$D$5000,0)),"")))</f>
        <v>1.1000000000000001</v>
      </c>
      <c r="L2622" s="14">
        <f>IF($E2622="","",IFERROR(INDEX('01_Cad_Pecas'!$I$2:$I$5000,MATCH($E2622,'01_Cad_Pecas'!$D$2:$D$5000,0)),IFERROR(INDEX('01_Cad_Pecas'!$I$2:$I$5000,MATCH(VALUE($E2622),'01_Cad_Pecas'!$D$2:$D$5000,0)),"")))</f>
        <v>9.375E-2</v>
      </c>
      <c r="M2622" s="14">
        <f t="shared" si="309"/>
        <v>2.9750000000000001</v>
      </c>
      <c r="N2622" s="14">
        <v>46210</v>
      </c>
      <c r="O2622" s="14">
        <v>20</v>
      </c>
      <c r="P2622" s="14"/>
      <c r="Q2622" s="14"/>
      <c r="R2622" s="14"/>
      <c r="S2622" s="14"/>
      <c r="T2622" s="14">
        <f t="shared" si="313"/>
        <v>1</v>
      </c>
      <c r="U2622" s="14" t="s">
        <v>36</v>
      </c>
      <c r="V2622" s="14"/>
      <c r="W2622" s="14"/>
      <c r="X2622" s="14"/>
      <c r="Y2622" s="14"/>
      <c r="Z2622" s="14"/>
      <c r="AA2622" s="11"/>
      <c r="AB2622" s="14" t="str">
        <f t="shared" si="310"/>
        <v>10238|46 SECCIONADORA 1</v>
      </c>
      <c r="AC2622" t="str">
        <f t="shared" si="311"/>
        <v>|10238|</v>
      </c>
      <c r="AD2622" t="str">
        <f t="shared" si="312"/>
        <v>46 SECCIONADORA 1</v>
      </c>
    </row>
    <row r="2623" spans="1:30" ht="36" customHeight="1" x14ac:dyDescent="0.35">
      <c r="A2623" s="35">
        <v>46210</v>
      </c>
      <c r="B2623" s="14" t="s">
        <v>3643</v>
      </c>
      <c r="C2623" s="14" t="s">
        <v>3644</v>
      </c>
      <c r="D2623" s="14" t="s">
        <v>3052</v>
      </c>
      <c r="E2623" s="14">
        <v>20014206</v>
      </c>
      <c r="F2623" s="14" t="s">
        <v>3320</v>
      </c>
      <c r="G2623" s="14" t="s">
        <v>3052</v>
      </c>
      <c r="H2623" s="14" t="s">
        <v>3052</v>
      </c>
      <c r="I2623" s="9" t="s">
        <v>3052</v>
      </c>
      <c r="J2623" s="9">
        <v>40</v>
      </c>
      <c r="K2623" s="14">
        <f>IF($E2623="","",IFERROR(INDEX('01_Cad_Pecas'!$H$2:$H$5000,MATCH($E2623,'01_Cad_Pecas'!$D$2:$D$5000,0)),IFERROR(INDEX('01_Cad_Pecas'!$H$2:$H$5000,MATCH(VALUE($E2623),'01_Cad_Pecas'!$D$2:$D$5000,0)),"")))</f>
        <v>1.1000000000000001</v>
      </c>
      <c r="L2623" s="14">
        <f>IF($E2623="","",IFERROR(INDEX('01_Cad_Pecas'!$I$2:$I$5000,MATCH($E2623,'01_Cad_Pecas'!$D$2:$D$5000,0)),IFERROR(INDEX('01_Cad_Pecas'!$I$2:$I$5000,MATCH(VALUE($E2623),'01_Cad_Pecas'!$D$2:$D$5000,0)),"")))</f>
        <v>9.375E-2</v>
      </c>
      <c r="M2623" s="14">
        <f t="shared" si="309"/>
        <v>4.8499999999999996</v>
      </c>
      <c r="N2623" s="14">
        <v>46210</v>
      </c>
      <c r="O2623" s="14">
        <v>40</v>
      </c>
      <c r="P2623" s="14"/>
      <c r="Q2623" s="14"/>
      <c r="R2623" s="14"/>
      <c r="S2623" s="14"/>
      <c r="T2623" s="14">
        <f t="shared" si="313"/>
        <v>1</v>
      </c>
      <c r="U2623" s="14" t="s">
        <v>36</v>
      </c>
      <c r="V2623" s="14"/>
      <c r="W2623" s="14"/>
      <c r="X2623" s="14"/>
      <c r="Y2623" s="14"/>
      <c r="Z2623" s="14"/>
      <c r="AA2623" s="11"/>
      <c r="AB2623" s="14" t="str">
        <f t="shared" si="310"/>
        <v>10238|46 SECCIONADORA 1</v>
      </c>
      <c r="AC2623" t="str">
        <f t="shared" si="311"/>
        <v>|10238|</v>
      </c>
      <c r="AD2623" t="str">
        <f t="shared" si="312"/>
        <v>46 SECCIONADORA 1</v>
      </c>
    </row>
    <row r="2624" spans="1:30" ht="36" customHeight="1" x14ac:dyDescent="0.35">
      <c r="A2624" s="35">
        <v>46210</v>
      </c>
      <c r="B2624" s="14" t="s">
        <v>3643</v>
      </c>
      <c r="C2624" s="14" t="s">
        <v>3644</v>
      </c>
      <c r="D2624" s="14" t="s">
        <v>3052</v>
      </c>
      <c r="E2624" s="14">
        <v>20014305</v>
      </c>
      <c r="F2624" s="14" t="s">
        <v>3187</v>
      </c>
      <c r="G2624" s="14" t="s">
        <v>3052</v>
      </c>
      <c r="H2624" s="14" t="s">
        <v>3052</v>
      </c>
      <c r="I2624" s="9" t="s">
        <v>3052</v>
      </c>
      <c r="J2624" s="9">
        <v>180</v>
      </c>
      <c r="K2624" s="14">
        <f>IF($E2624="","",IFERROR(INDEX('01_Cad_Pecas'!$H$2:$H$5000,MATCH($E2624,'01_Cad_Pecas'!$D$2:$D$5000,0)),IFERROR(INDEX('01_Cad_Pecas'!$H$2:$H$5000,MATCH(VALUE($E2624),'01_Cad_Pecas'!$D$2:$D$5000,0)),"")))</f>
        <v>1.1000000000000001</v>
      </c>
      <c r="L2624" s="14">
        <f>IF($E2624="","",IFERROR(INDEX('01_Cad_Pecas'!$I$2:$I$5000,MATCH($E2624,'01_Cad_Pecas'!$D$2:$D$5000,0)),IFERROR(INDEX('01_Cad_Pecas'!$I$2:$I$5000,MATCH(VALUE($E2624),'01_Cad_Pecas'!$D$2:$D$5000,0)),"")))</f>
        <v>9.375E-2</v>
      </c>
      <c r="M2624" s="14">
        <f t="shared" si="309"/>
        <v>17.975000000000001</v>
      </c>
      <c r="N2624" s="14">
        <v>46210</v>
      </c>
      <c r="O2624" s="14">
        <v>180</v>
      </c>
      <c r="P2624" s="14"/>
      <c r="Q2624" s="14"/>
      <c r="R2624" s="14"/>
      <c r="S2624" s="14"/>
      <c r="T2624" s="14">
        <f t="shared" si="313"/>
        <v>1</v>
      </c>
      <c r="U2624" s="14" t="s">
        <v>36</v>
      </c>
      <c r="V2624" s="14"/>
      <c r="W2624" s="14"/>
      <c r="X2624" s="14"/>
      <c r="Y2624" s="14"/>
      <c r="Z2624" s="14"/>
      <c r="AA2624" s="11"/>
      <c r="AB2624" s="14" t="str">
        <f t="shared" si="310"/>
        <v>10238|46 SECCIONADORA 1</v>
      </c>
      <c r="AC2624" t="str">
        <f t="shared" si="311"/>
        <v>|10238|</v>
      </c>
      <c r="AD2624" t="str">
        <f t="shared" si="312"/>
        <v>46 SECCIONADORA 1</v>
      </c>
    </row>
    <row r="2625" spans="1:30" ht="36" customHeight="1" x14ac:dyDescent="0.35">
      <c r="A2625" s="35">
        <v>46210</v>
      </c>
      <c r="B2625" s="14" t="s">
        <v>3643</v>
      </c>
      <c r="C2625" s="14" t="s">
        <v>3644</v>
      </c>
      <c r="D2625" s="14" t="s">
        <v>3052</v>
      </c>
      <c r="E2625" s="14">
        <v>20014306</v>
      </c>
      <c r="F2625" s="14" t="s">
        <v>3321</v>
      </c>
      <c r="G2625" s="14" t="s">
        <v>3052</v>
      </c>
      <c r="H2625" s="14" t="s">
        <v>3052</v>
      </c>
      <c r="I2625" s="9" t="s">
        <v>3052</v>
      </c>
      <c r="J2625" s="9">
        <v>360</v>
      </c>
      <c r="K2625" s="14">
        <f>IF($E2625="","",IFERROR(INDEX('01_Cad_Pecas'!$H$2:$H$5000,MATCH($E2625,'01_Cad_Pecas'!$D$2:$D$5000,0)),IFERROR(INDEX('01_Cad_Pecas'!$H$2:$H$5000,MATCH(VALUE($E2625),'01_Cad_Pecas'!$D$2:$D$5000,0)),"")))</f>
        <v>1.1000000000000001</v>
      </c>
      <c r="L2625" s="14">
        <f>IF($E2625="","",IFERROR(INDEX('01_Cad_Pecas'!$I$2:$I$5000,MATCH($E2625,'01_Cad_Pecas'!$D$2:$D$5000,0)),IFERROR(INDEX('01_Cad_Pecas'!$I$2:$I$5000,MATCH(VALUE($E2625),'01_Cad_Pecas'!$D$2:$D$5000,0)),"")))</f>
        <v>9.375E-2</v>
      </c>
      <c r="M2625" s="14">
        <f t="shared" si="309"/>
        <v>34.85</v>
      </c>
      <c r="N2625" s="14">
        <v>46210</v>
      </c>
      <c r="O2625" s="14">
        <v>360</v>
      </c>
      <c r="P2625" s="14"/>
      <c r="Q2625" s="14"/>
      <c r="R2625" s="14"/>
      <c r="S2625" s="14"/>
      <c r="T2625" s="14">
        <f t="shared" si="313"/>
        <v>1</v>
      </c>
      <c r="U2625" s="14" t="s">
        <v>36</v>
      </c>
      <c r="V2625" s="14"/>
      <c r="W2625" s="14"/>
      <c r="X2625" s="14"/>
      <c r="Y2625" s="14"/>
      <c r="Z2625" s="14"/>
      <c r="AA2625" s="11"/>
      <c r="AB2625" s="14" t="str">
        <f t="shared" si="310"/>
        <v>10238|46 SECCIONADORA 1</v>
      </c>
      <c r="AC2625" t="str">
        <f t="shared" si="311"/>
        <v>|10238|</v>
      </c>
      <c r="AD2625" t="str">
        <f t="shared" si="312"/>
        <v>46 SECCIONADORA 1</v>
      </c>
    </row>
    <row r="2626" spans="1:30" ht="36" customHeight="1" x14ac:dyDescent="0.35">
      <c r="A2626" s="35">
        <v>46210</v>
      </c>
      <c r="B2626" s="14" t="s">
        <v>3643</v>
      </c>
      <c r="C2626" s="14" t="s">
        <v>3644</v>
      </c>
      <c r="D2626" s="14" t="s">
        <v>3052</v>
      </c>
      <c r="E2626" s="14">
        <v>20052004</v>
      </c>
      <c r="F2626" s="14" t="s">
        <v>3268</v>
      </c>
      <c r="G2626" s="14" t="s">
        <v>3052</v>
      </c>
      <c r="H2626" s="14" t="s">
        <v>3052</v>
      </c>
      <c r="I2626" s="9" t="s">
        <v>3052</v>
      </c>
      <c r="J2626" s="9">
        <v>1</v>
      </c>
      <c r="K2626" s="14">
        <f>IF($E2626="","",IFERROR(INDEX('01_Cad_Pecas'!$H$2:$H$5000,MATCH($E2626,'01_Cad_Pecas'!$D$2:$D$5000,0)),IFERROR(INDEX('01_Cad_Pecas'!$H$2:$H$5000,MATCH(VALUE($E2626),'01_Cad_Pecas'!$D$2:$D$5000,0)),"")))</f>
        <v>1.1000000000000001</v>
      </c>
      <c r="L2626" s="14">
        <f>IF($E2626="","",IFERROR(INDEX('01_Cad_Pecas'!$I$2:$I$5000,MATCH($E2626,'01_Cad_Pecas'!$D$2:$D$5000,0)),IFERROR(INDEX('01_Cad_Pecas'!$I$2:$I$5000,MATCH(VALUE($E2626),'01_Cad_Pecas'!$D$2:$D$5000,0)),"")))</f>
        <v>9.375E-2</v>
      </c>
      <c r="M2626" s="14">
        <f t="shared" si="309"/>
        <v>1.1937500000000001</v>
      </c>
      <c r="N2626" s="14">
        <v>46210</v>
      </c>
      <c r="O2626" s="14">
        <v>1</v>
      </c>
      <c r="P2626" s="14"/>
      <c r="Q2626" s="14"/>
      <c r="R2626" s="14"/>
      <c r="S2626" s="14"/>
      <c r="T2626" s="14">
        <f t="shared" si="313"/>
        <v>1</v>
      </c>
      <c r="U2626" s="14" t="s">
        <v>36</v>
      </c>
      <c r="V2626" s="14"/>
      <c r="W2626" s="14"/>
      <c r="X2626" s="14"/>
      <c r="Y2626" s="14"/>
      <c r="Z2626" s="14"/>
      <c r="AA2626" s="11"/>
      <c r="AB2626" s="14" t="str">
        <f t="shared" si="310"/>
        <v>10238|46 SECCIONADORA 1</v>
      </c>
      <c r="AC2626" t="str">
        <f t="shared" si="311"/>
        <v>|10238|</v>
      </c>
      <c r="AD2626" t="str">
        <f t="shared" si="312"/>
        <v>46 SECCIONADORA 1</v>
      </c>
    </row>
    <row r="2627" spans="1:30" ht="36" customHeight="1" x14ac:dyDescent="0.35">
      <c r="A2627" s="35">
        <v>46210</v>
      </c>
      <c r="B2627" s="14" t="s">
        <v>3643</v>
      </c>
      <c r="C2627" s="14" t="s">
        <v>3644</v>
      </c>
      <c r="D2627" s="14" t="s">
        <v>3052</v>
      </c>
      <c r="E2627" s="14">
        <v>20012405</v>
      </c>
      <c r="F2627" s="14" t="s">
        <v>3259</v>
      </c>
      <c r="G2627" s="14" t="s">
        <v>3052</v>
      </c>
      <c r="H2627" s="14" t="s">
        <v>3052</v>
      </c>
      <c r="I2627" s="9" t="s">
        <v>3052</v>
      </c>
      <c r="J2627" s="9">
        <v>360</v>
      </c>
      <c r="K2627" s="14">
        <f>IF($E2627="","",IFERROR(INDEX('01_Cad_Pecas'!$H$2:$H$5000,MATCH($E2627,'01_Cad_Pecas'!$D$2:$D$5000,0)),IFERROR(INDEX('01_Cad_Pecas'!$H$2:$H$5000,MATCH(VALUE($E2627),'01_Cad_Pecas'!$D$2:$D$5000,0)),"")))</f>
        <v>1.1000000000000001</v>
      </c>
      <c r="L2627" s="14">
        <f>IF($E2627="","",IFERROR(INDEX('01_Cad_Pecas'!$I$2:$I$5000,MATCH($E2627,'01_Cad_Pecas'!$D$2:$D$5000,0)),IFERROR(INDEX('01_Cad_Pecas'!$I$2:$I$5000,MATCH(VALUE($E2627),'01_Cad_Pecas'!$D$2:$D$5000,0)),"")))</f>
        <v>9.375E-2</v>
      </c>
      <c r="M2627" s="14">
        <f t="shared" si="309"/>
        <v>34.85</v>
      </c>
      <c r="N2627" s="14">
        <v>46210</v>
      </c>
      <c r="O2627" s="14">
        <v>360</v>
      </c>
      <c r="P2627" s="14"/>
      <c r="Q2627" s="14"/>
      <c r="R2627" s="14"/>
      <c r="S2627" s="14"/>
      <c r="T2627" s="14">
        <f t="shared" si="313"/>
        <v>1</v>
      </c>
      <c r="U2627" s="14" t="s">
        <v>36</v>
      </c>
      <c r="V2627" s="14"/>
      <c r="W2627" s="14"/>
      <c r="X2627" s="14"/>
      <c r="Y2627" s="14"/>
      <c r="Z2627" s="14"/>
      <c r="AA2627" s="11"/>
      <c r="AB2627" s="14" t="str">
        <f t="shared" si="310"/>
        <v>10238|46 SECCIONADORA 1</v>
      </c>
      <c r="AC2627" t="str">
        <f t="shared" si="311"/>
        <v>|10238|</v>
      </c>
      <c r="AD2627" t="str">
        <f t="shared" si="312"/>
        <v>46 SECCIONADORA 1</v>
      </c>
    </row>
    <row r="2628" spans="1:30" ht="36" customHeight="1" x14ac:dyDescent="0.35">
      <c r="A2628" s="35">
        <v>46210</v>
      </c>
      <c r="B2628" s="14" t="s">
        <v>3643</v>
      </c>
      <c r="C2628" s="14" t="s">
        <v>3644</v>
      </c>
      <c r="D2628" s="14" t="s">
        <v>3052</v>
      </c>
      <c r="E2628" s="14">
        <v>20013107</v>
      </c>
      <c r="F2628" s="14" t="s">
        <v>3260</v>
      </c>
      <c r="G2628" s="14" t="s">
        <v>3052</v>
      </c>
      <c r="H2628" s="14" t="s">
        <v>3052</v>
      </c>
      <c r="I2628" s="9" t="s">
        <v>3052</v>
      </c>
      <c r="J2628" s="9">
        <v>400</v>
      </c>
      <c r="K2628" s="14">
        <f>IF($E2628="","",IFERROR(INDEX('01_Cad_Pecas'!$H$2:$H$5000,MATCH($E2628,'01_Cad_Pecas'!$D$2:$D$5000,0)),IFERROR(INDEX('01_Cad_Pecas'!$H$2:$H$5000,MATCH(VALUE($E2628),'01_Cad_Pecas'!$D$2:$D$5000,0)),"")))</f>
        <v>1.1000000000000001</v>
      </c>
      <c r="L2628" s="14">
        <f>IF($E2628="","",IFERROR(INDEX('01_Cad_Pecas'!$I$2:$I$5000,MATCH($E2628,'01_Cad_Pecas'!$D$2:$D$5000,0)),IFERROR(INDEX('01_Cad_Pecas'!$I$2:$I$5000,MATCH(VALUE($E2628),'01_Cad_Pecas'!$D$2:$D$5000,0)),"")))</f>
        <v>9.375E-2</v>
      </c>
      <c r="M2628" s="14">
        <f t="shared" si="309"/>
        <v>38.6</v>
      </c>
      <c r="N2628" s="14">
        <v>46210</v>
      </c>
      <c r="O2628" s="14">
        <v>400</v>
      </c>
      <c r="P2628" s="14"/>
      <c r="Q2628" s="14"/>
      <c r="R2628" s="14"/>
      <c r="S2628" s="14"/>
      <c r="T2628" s="14">
        <f t="shared" si="313"/>
        <v>1</v>
      </c>
      <c r="U2628" s="14" t="s">
        <v>36</v>
      </c>
      <c r="V2628" s="14"/>
      <c r="W2628" s="14"/>
      <c r="X2628" s="14"/>
      <c r="Y2628" s="14"/>
      <c r="Z2628" s="14"/>
      <c r="AA2628" s="11"/>
      <c r="AB2628" s="14" t="str">
        <f t="shared" si="310"/>
        <v>10238|46 SECCIONADORA 1</v>
      </c>
      <c r="AC2628" t="str">
        <f t="shared" si="311"/>
        <v>|10238|</v>
      </c>
      <c r="AD2628" t="str">
        <f t="shared" si="312"/>
        <v>46 SECCIONADORA 1</v>
      </c>
    </row>
    <row r="2629" spans="1:30" ht="36" customHeight="1" x14ac:dyDescent="0.35">
      <c r="A2629" s="35">
        <v>46210</v>
      </c>
      <c r="B2629" s="14" t="s">
        <v>3643</v>
      </c>
      <c r="C2629" s="14" t="s">
        <v>3644</v>
      </c>
      <c r="D2629" s="14" t="s">
        <v>3052</v>
      </c>
      <c r="E2629" s="14">
        <v>20016106</v>
      </c>
      <c r="F2629" s="14" t="s">
        <v>3261</v>
      </c>
      <c r="G2629" s="14" t="s">
        <v>3052</v>
      </c>
      <c r="H2629" s="14" t="s">
        <v>3052</v>
      </c>
      <c r="I2629" s="9" t="s">
        <v>3052</v>
      </c>
      <c r="J2629" s="9">
        <v>40</v>
      </c>
      <c r="K2629" s="14">
        <f>IF($E2629="","",IFERROR(INDEX('01_Cad_Pecas'!$H$2:$H$5000,MATCH($E2629,'01_Cad_Pecas'!$D$2:$D$5000,0)),IFERROR(INDEX('01_Cad_Pecas'!$H$2:$H$5000,MATCH(VALUE($E2629),'01_Cad_Pecas'!$D$2:$D$5000,0)),"")))</f>
        <v>1.1000000000000001</v>
      </c>
      <c r="L2629" s="14">
        <f>IF($E2629="","",IFERROR(INDEX('01_Cad_Pecas'!$I$2:$I$5000,MATCH($E2629,'01_Cad_Pecas'!$D$2:$D$5000,0)),IFERROR(INDEX('01_Cad_Pecas'!$I$2:$I$5000,MATCH(VALUE($E2629),'01_Cad_Pecas'!$D$2:$D$5000,0)),"")))</f>
        <v>9.375E-2</v>
      </c>
      <c r="M2629" s="14">
        <f t="shared" ref="M2629:M2692" si="314">IF(OR($J2629="",$L2629=""),"",IF($K2629="",0,$K2629)+$J2629*$L2629)</f>
        <v>4.8499999999999996</v>
      </c>
      <c r="N2629" s="14">
        <v>46210</v>
      </c>
      <c r="O2629" s="14">
        <v>40</v>
      </c>
      <c r="P2629" s="14"/>
      <c r="Q2629" s="14"/>
      <c r="R2629" s="14"/>
      <c r="S2629" s="14"/>
      <c r="T2629" s="14">
        <f t="shared" si="313"/>
        <v>1</v>
      </c>
      <c r="U2629" s="14" t="s">
        <v>36</v>
      </c>
      <c r="V2629" s="14"/>
      <c r="W2629" s="14"/>
      <c r="X2629" s="14"/>
      <c r="Y2629" s="14"/>
      <c r="Z2629" s="14"/>
      <c r="AA2629" s="11"/>
      <c r="AB2629" s="14" t="str">
        <f t="shared" si="310"/>
        <v>10238|46 SECCIONADORA 1</v>
      </c>
      <c r="AC2629" t="str">
        <f t="shared" si="311"/>
        <v>|10238|</v>
      </c>
      <c r="AD2629" t="str">
        <f t="shared" si="312"/>
        <v>46 SECCIONADORA 1</v>
      </c>
    </row>
    <row r="2630" spans="1:30" ht="36" customHeight="1" x14ac:dyDescent="0.35">
      <c r="A2630" s="35">
        <v>46210</v>
      </c>
      <c r="B2630" s="14" t="s">
        <v>3643</v>
      </c>
      <c r="C2630" s="14" t="s">
        <v>3644</v>
      </c>
      <c r="D2630" s="14" t="s">
        <v>3052</v>
      </c>
      <c r="E2630" s="14">
        <v>30001205</v>
      </c>
      <c r="F2630" s="14" t="s">
        <v>3322</v>
      </c>
      <c r="G2630" s="14" t="s">
        <v>3052</v>
      </c>
      <c r="H2630" s="14" t="s">
        <v>3052</v>
      </c>
      <c r="I2630" s="9" t="s">
        <v>3052</v>
      </c>
      <c r="J2630" s="9">
        <v>250</v>
      </c>
      <c r="K2630" s="14">
        <f>IF($E2630="","",IFERROR(INDEX('01_Cad_Pecas'!$H$2:$H$5000,MATCH($E2630,'01_Cad_Pecas'!$D$2:$D$5000,0)),IFERROR(INDEX('01_Cad_Pecas'!$H$2:$H$5000,MATCH(VALUE($E2630),'01_Cad_Pecas'!$D$2:$D$5000,0)),"")))</f>
        <v>1.1000000000000001</v>
      </c>
      <c r="L2630" s="14">
        <f>IF($E2630="","",IFERROR(INDEX('01_Cad_Pecas'!$I$2:$I$5000,MATCH($E2630,'01_Cad_Pecas'!$D$2:$D$5000,0)),IFERROR(INDEX('01_Cad_Pecas'!$I$2:$I$5000,MATCH(VALUE($E2630),'01_Cad_Pecas'!$D$2:$D$5000,0)),"")))</f>
        <v>9.375E-2</v>
      </c>
      <c r="M2630" s="14">
        <f t="shared" si="314"/>
        <v>24.537500000000001</v>
      </c>
      <c r="N2630" s="14">
        <v>46210</v>
      </c>
      <c r="O2630" s="14">
        <v>250</v>
      </c>
      <c r="P2630" s="14"/>
      <c r="Q2630" s="14"/>
      <c r="R2630" s="14"/>
      <c r="S2630" s="14"/>
      <c r="T2630" s="14">
        <f t="shared" si="313"/>
        <v>1</v>
      </c>
      <c r="U2630" s="14" t="s">
        <v>36</v>
      </c>
      <c r="V2630" s="14"/>
      <c r="W2630" s="14"/>
      <c r="X2630" s="14"/>
      <c r="Y2630" s="14"/>
      <c r="Z2630" s="14"/>
      <c r="AA2630" s="11"/>
      <c r="AB2630" s="14" t="str">
        <f t="shared" si="310"/>
        <v>10238|46 SECCIONADORA 1</v>
      </c>
      <c r="AC2630" t="str">
        <f t="shared" si="311"/>
        <v>|10238|</v>
      </c>
      <c r="AD2630" t="str">
        <f t="shared" si="312"/>
        <v>46 SECCIONADORA 1</v>
      </c>
    </row>
    <row r="2631" spans="1:30" ht="36" customHeight="1" x14ac:dyDescent="0.35">
      <c r="A2631" s="35">
        <v>46210</v>
      </c>
      <c r="B2631" s="14" t="s">
        <v>3643</v>
      </c>
      <c r="C2631" s="14" t="s">
        <v>3644</v>
      </c>
      <c r="D2631" s="14" t="s">
        <v>3052</v>
      </c>
      <c r="E2631" s="14">
        <v>30001206</v>
      </c>
      <c r="F2631" s="14" t="s">
        <v>3278</v>
      </c>
      <c r="G2631" s="14" t="s">
        <v>3052</v>
      </c>
      <c r="H2631" s="14" t="s">
        <v>3052</v>
      </c>
      <c r="I2631" s="9" t="s">
        <v>3052</v>
      </c>
      <c r="J2631" s="9">
        <v>250</v>
      </c>
      <c r="K2631" s="14">
        <f>IF($E2631="","",IFERROR(INDEX('01_Cad_Pecas'!$H$2:$H$5000,MATCH($E2631,'01_Cad_Pecas'!$D$2:$D$5000,0)),IFERROR(INDEX('01_Cad_Pecas'!$H$2:$H$5000,MATCH(VALUE($E2631),'01_Cad_Pecas'!$D$2:$D$5000,0)),"")))</f>
        <v>1.1000000000000001</v>
      </c>
      <c r="L2631" s="14">
        <f>IF($E2631="","",IFERROR(INDEX('01_Cad_Pecas'!$I$2:$I$5000,MATCH($E2631,'01_Cad_Pecas'!$D$2:$D$5000,0)),IFERROR(INDEX('01_Cad_Pecas'!$I$2:$I$5000,MATCH(VALUE($E2631),'01_Cad_Pecas'!$D$2:$D$5000,0)),"")))</f>
        <v>9.375E-2</v>
      </c>
      <c r="M2631" s="14">
        <f t="shared" si="314"/>
        <v>24.537500000000001</v>
      </c>
      <c r="N2631" s="14">
        <v>46210</v>
      </c>
      <c r="O2631" s="14">
        <v>250</v>
      </c>
      <c r="P2631" s="14"/>
      <c r="Q2631" s="14"/>
      <c r="R2631" s="14"/>
      <c r="S2631" s="14"/>
      <c r="T2631" s="14">
        <f t="shared" si="313"/>
        <v>1</v>
      </c>
      <c r="U2631" s="14" t="s">
        <v>36</v>
      </c>
      <c r="V2631" s="14"/>
      <c r="W2631" s="14"/>
      <c r="X2631" s="14"/>
      <c r="Y2631" s="14"/>
      <c r="Z2631" s="14"/>
      <c r="AA2631" s="11"/>
      <c r="AB2631" s="14" t="str">
        <f t="shared" ref="AB2631:AB2694" si="315">B2631&amp;"|"&amp;I2631</f>
        <v>10238|46 SECCIONADORA 1</v>
      </c>
      <c r="AC2631" t="str">
        <f t="shared" ref="AC2631:AC2694" si="316">IF($B2631="","","|"&amp;SUBSTITUTE(TRIM(SUBSTITUTE(SUBSTITUTE(SUBSTITUTE(SUBSTITUTE(SUBSTITUTE(SUBSTITUTE(SUBSTITUTE(SUBSTITUTE(SUBSTITUTE(SUBSTITUTE(SUBSTITUTE(SUBSTITUTE(SUBSTITUTE(SUBSTITUTE(TRIM($B2631&amp;""),CHAR(10)," "),CHAR(13)," "),"."," "),";"," "),","," "),"/"," "),"+"," "),"-"," "),"  "," "),"  "," "),"  "," "),"  "," "),"  "," "),"  "," "))," ","|")&amp;"|")</f>
        <v>|10238|</v>
      </c>
      <c r="AD2631" t="str">
        <f t="shared" ref="AD2631:AD2694" si="317">TRIM($I2631&amp;"")</f>
        <v>46 SECCIONADORA 1</v>
      </c>
    </row>
    <row r="2632" spans="1:30" ht="36" customHeight="1" x14ac:dyDescent="0.35">
      <c r="A2632" s="35">
        <v>46210</v>
      </c>
      <c r="B2632" s="14" t="s">
        <v>3643</v>
      </c>
      <c r="C2632" s="14" t="s">
        <v>3644</v>
      </c>
      <c r="D2632" s="14" t="s">
        <v>3052</v>
      </c>
      <c r="E2632" s="14">
        <v>30001207</v>
      </c>
      <c r="F2632" s="14" t="s">
        <v>3280</v>
      </c>
      <c r="G2632" s="14" t="s">
        <v>3052</v>
      </c>
      <c r="H2632" s="14" t="s">
        <v>3052</v>
      </c>
      <c r="I2632" s="9" t="s">
        <v>3052</v>
      </c>
      <c r="J2632" s="9">
        <v>250</v>
      </c>
      <c r="K2632" s="14">
        <f>IF($E2632="","",IFERROR(INDEX('01_Cad_Pecas'!$H$2:$H$5000,MATCH($E2632,'01_Cad_Pecas'!$D$2:$D$5000,0)),IFERROR(INDEX('01_Cad_Pecas'!$H$2:$H$5000,MATCH(VALUE($E2632),'01_Cad_Pecas'!$D$2:$D$5000,0)),"")))</f>
        <v>1.1000000000000001</v>
      </c>
      <c r="L2632" s="14">
        <f>IF($E2632="","",IFERROR(INDEX('01_Cad_Pecas'!$I$2:$I$5000,MATCH($E2632,'01_Cad_Pecas'!$D$2:$D$5000,0)),IFERROR(INDEX('01_Cad_Pecas'!$I$2:$I$5000,MATCH(VALUE($E2632),'01_Cad_Pecas'!$D$2:$D$5000,0)),"")))</f>
        <v>9.375E-2</v>
      </c>
      <c r="M2632" s="14">
        <f t="shared" si="314"/>
        <v>24.537500000000001</v>
      </c>
      <c r="N2632" s="14">
        <v>46210</v>
      </c>
      <c r="O2632" s="14">
        <v>250</v>
      </c>
      <c r="P2632" s="14"/>
      <c r="Q2632" s="14"/>
      <c r="R2632" s="14"/>
      <c r="S2632" s="14"/>
      <c r="T2632" s="14">
        <f t="shared" si="313"/>
        <v>1</v>
      </c>
      <c r="U2632" s="14" t="s">
        <v>36</v>
      </c>
      <c r="V2632" s="14"/>
      <c r="W2632" s="14"/>
      <c r="X2632" s="14"/>
      <c r="Y2632" s="14"/>
      <c r="Z2632" s="14"/>
      <c r="AA2632" s="11"/>
      <c r="AB2632" s="14" t="str">
        <f t="shared" si="315"/>
        <v>10238|46 SECCIONADORA 1</v>
      </c>
      <c r="AC2632" t="str">
        <f t="shared" si="316"/>
        <v>|10238|</v>
      </c>
      <c r="AD2632" t="str">
        <f t="shared" si="317"/>
        <v>46 SECCIONADORA 1</v>
      </c>
    </row>
    <row r="2633" spans="1:30" ht="36" customHeight="1" x14ac:dyDescent="0.35">
      <c r="A2633" s="35">
        <v>46210</v>
      </c>
      <c r="B2633" s="14" t="s">
        <v>3643</v>
      </c>
      <c r="C2633" s="14" t="s">
        <v>3644</v>
      </c>
      <c r="D2633" s="14" t="s">
        <v>3052</v>
      </c>
      <c r="E2633" s="14">
        <v>30080003</v>
      </c>
      <c r="F2633" s="14" t="s">
        <v>3275</v>
      </c>
      <c r="G2633" s="14" t="s">
        <v>3052</v>
      </c>
      <c r="H2633" s="14" t="s">
        <v>3052</v>
      </c>
      <c r="I2633" s="9" t="s">
        <v>3052</v>
      </c>
      <c r="J2633" s="9">
        <v>5</v>
      </c>
      <c r="K2633" s="14">
        <f>IF($E2633="","",IFERROR(INDEX('01_Cad_Pecas'!$H$2:$H$5000,MATCH($E2633,'01_Cad_Pecas'!$D$2:$D$5000,0)),IFERROR(INDEX('01_Cad_Pecas'!$H$2:$H$5000,MATCH(VALUE($E2633),'01_Cad_Pecas'!$D$2:$D$5000,0)),"")))</f>
        <v>1.1000000000000001</v>
      </c>
      <c r="L2633" s="14">
        <f>IF($E2633="","",IFERROR(INDEX('01_Cad_Pecas'!$I$2:$I$5000,MATCH($E2633,'01_Cad_Pecas'!$D$2:$D$5000,0)),IFERROR(INDEX('01_Cad_Pecas'!$I$2:$I$5000,MATCH(VALUE($E2633),'01_Cad_Pecas'!$D$2:$D$5000,0)),"")))</f>
        <v>9.375E-2</v>
      </c>
      <c r="M2633" s="14">
        <f t="shared" si="314"/>
        <v>1.5687500000000001</v>
      </c>
      <c r="N2633" s="14">
        <v>46210</v>
      </c>
      <c r="O2633" s="14">
        <v>5</v>
      </c>
      <c r="P2633" s="14"/>
      <c r="Q2633" s="14"/>
      <c r="R2633" s="14"/>
      <c r="S2633" s="14"/>
      <c r="T2633" s="14">
        <f t="shared" si="313"/>
        <v>1</v>
      </c>
      <c r="U2633" s="14" t="s">
        <v>36</v>
      </c>
      <c r="V2633" s="14"/>
      <c r="W2633" s="14"/>
      <c r="X2633" s="14"/>
      <c r="Y2633" s="14"/>
      <c r="Z2633" s="14"/>
      <c r="AA2633" s="11"/>
      <c r="AB2633" s="14" t="str">
        <f t="shared" si="315"/>
        <v>10238|46 SECCIONADORA 1</v>
      </c>
      <c r="AC2633" t="str">
        <f t="shared" si="316"/>
        <v>|10238|</v>
      </c>
      <c r="AD2633" t="str">
        <f t="shared" si="317"/>
        <v>46 SECCIONADORA 1</v>
      </c>
    </row>
    <row r="2634" spans="1:30" ht="36" customHeight="1" x14ac:dyDescent="0.35">
      <c r="A2634" s="35">
        <v>46210</v>
      </c>
      <c r="B2634" s="14" t="s">
        <v>3643</v>
      </c>
      <c r="C2634" s="14" t="s">
        <v>3644</v>
      </c>
      <c r="D2634" s="14" t="s">
        <v>3052</v>
      </c>
      <c r="E2634" s="14">
        <v>30080004</v>
      </c>
      <c r="F2634" s="14" t="s">
        <v>3205</v>
      </c>
      <c r="G2634" s="14" t="s">
        <v>3052</v>
      </c>
      <c r="H2634" s="14" t="s">
        <v>3052</v>
      </c>
      <c r="I2634" s="9" t="s">
        <v>3052</v>
      </c>
      <c r="J2634" s="9">
        <v>10</v>
      </c>
      <c r="K2634" s="14">
        <f>IF($E2634="","",IFERROR(INDEX('01_Cad_Pecas'!$H$2:$H$5000,MATCH($E2634,'01_Cad_Pecas'!$D$2:$D$5000,0)),IFERROR(INDEX('01_Cad_Pecas'!$H$2:$H$5000,MATCH(VALUE($E2634),'01_Cad_Pecas'!$D$2:$D$5000,0)),"")))</f>
        <v>1.1000000000000001</v>
      </c>
      <c r="L2634" s="14">
        <f>IF($E2634="","",IFERROR(INDEX('01_Cad_Pecas'!$I$2:$I$5000,MATCH($E2634,'01_Cad_Pecas'!$D$2:$D$5000,0)),IFERROR(INDEX('01_Cad_Pecas'!$I$2:$I$5000,MATCH(VALUE($E2634),'01_Cad_Pecas'!$D$2:$D$5000,0)),"")))</f>
        <v>9.375E-2</v>
      </c>
      <c r="M2634" s="14">
        <f t="shared" si="314"/>
        <v>2.0375000000000001</v>
      </c>
      <c r="N2634" s="14">
        <v>46210</v>
      </c>
      <c r="O2634" s="14">
        <v>10</v>
      </c>
      <c r="P2634" s="14"/>
      <c r="Q2634" s="14"/>
      <c r="R2634" s="14"/>
      <c r="S2634" s="14"/>
      <c r="T2634" s="14">
        <f t="shared" si="313"/>
        <v>1</v>
      </c>
      <c r="U2634" s="14" t="s">
        <v>36</v>
      </c>
      <c r="V2634" s="14"/>
      <c r="W2634" s="14"/>
      <c r="X2634" s="14"/>
      <c r="Y2634" s="14"/>
      <c r="Z2634" s="14"/>
      <c r="AA2634" s="11"/>
      <c r="AB2634" s="14" t="str">
        <f t="shared" si="315"/>
        <v>10238|46 SECCIONADORA 1</v>
      </c>
      <c r="AC2634" t="str">
        <f t="shared" si="316"/>
        <v>|10238|</v>
      </c>
      <c r="AD2634" t="str">
        <f t="shared" si="317"/>
        <v>46 SECCIONADORA 1</v>
      </c>
    </row>
    <row r="2635" spans="1:30" ht="36" customHeight="1" x14ac:dyDescent="0.35">
      <c r="A2635" s="35">
        <v>46210</v>
      </c>
      <c r="B2635" s="14" t="s">
        <v>3643</v>
      </c>
      <c r="C2635" s="14" t="s">
        <v>3644</v>
      </c>
      <c r="D2635" s="14" t="s">
        <v>3052</v>
      </c>
      <c r="E2635" s="14">
        <v>30080005</v>
      </c>
      <c r="F2635" s="14" t="s">
        <v>3206</v>
      </c>
      <c r="G2635" s="14" t="s">
        <v>3052</v>
      </c>
      <c r="H2635" s="14" t="s">
        <v>3052</v>
      </c>
      <c r="I2635" s="9" t="s">
        <v>3052</v>
      </c>
      <c r="J2635" s="9">
        <v>10</v>
      </c>
      <c r="K2635" s="14">
        <f>IF($E2635="","",IFERROR(INDEX('01_Cad_Pecas'!$H$2:$H$5000,MATCH($E2635,'01_Cad_Pecas'!$D$2:$D$5000,0)),IFERROR(INDEX('01_Cad_Pecas'!$H$2:$H$5000,MATCH(VALUE($E2635),'01_Cad_Pecas'!$D$2:$D$5000,0)),"")))</f>
        <v>1.1000000000000001</v>
      </c>
      <c r="L2635" s="14">
        <f>IF($E2635="","",IFERROR(INDEX('01_Cad_Pecas'!$I$2:$I$5000,MATCH($E2635,'01_Cad_Pecas'!$D$2:$D$5000,0)),IFERROR(INDEX('01_Cad_Pecas'!$I$2:$I$5000,MATCH(VALUE($E2635),'01_Cad_Pecas'!$D$2:$D$5000,0)),"")))</f>
        <v>9.375E-2</v>
      </c>
      <c r="M2635" s="14">
        <f t="shared" si="314"/>
        <v>2.0375000000000001</v>
      </c>
      <c r="N2635" s="14">
        <v>46210</v>
      </c>
      <c r="O2635" s="14">
        <v>10</v>
      </c>
      <c r="P2635" s="14"/>
      <c r="Q2635" s="14"/>
      <c r="R2635" s="14"/>
      <c r="S2635" s="14"/>
      <c r="T2635" s="14">
        <f t="shared" si="313"/>
        <v>1</v>
      </c>
      <c r="U2635" s="14" t="s">
        <v>36</v>
      </c>
      <c r="V2635" s="14"/>
      <c r="W2635" s="14"/>
      <c r="X2635" s="14"/>
      <c r="Y2635" s="14"/>
      <c r="Z2635" s="14"/>
      <c r="AA2635" s="11"/>
      <c r="AB2635" s="14" t="str">
        <f t="shared" si="315"/>
        <v>10238|46 SECCIONADORA 1</v>
      </c>
      <c r="AC2635" t="str">
        <f t="shared" si="316"/>
        <v>|10238|</v>
      </c>
      <c r="AD2635" t="str">
        <f t="shared" si="317"/>
        <v>46 SECCIONADORA 1</v>
      </c>
    </row>
    <row r="2636" spans="1:30" ht="36" customHeight="1" x14ac:dyDescent="0.35">
      <c r="A2636" s="35">
        <v>46210</v>
      </c>
      <c r="B2636" s="14" t="s">
        <v>3643</v>
      </c>
      <c r="C2636" s="14" t="s">
        <v>3644</v>
      </c>
      <c r="D2636" s="14" t="s">
        <v>3052</v>
      </c>
      <c r="E2636" s="14">
        <v>20019005</v>
      </c>
      <c r="F2636" s="14" t="s">
        <v>2939</v>
      </c>
      <c r="G2636" s="14" t="s">
        <v>3052</v>
      </c>
      <c r="H2636" s="14" t="s">
        <v>3052</v>
      </c>
      <c r="I2636" s="9" t="s">
        <v>3052</v>
      </c>
      <c r="J2636" s="9">
        <v>60</v>
      </c>
      <c r="K2636" s="14">
        <f>IF($E2636="","",IFERROR(INDEX('01_Cad_Pecas'!$H$2:$H$5000,MATCH($E2636,'01_Cad_Pecas'!$D$2:$D$5000,0)),IFERROR(INDEX('01_Cad_Pecas'!$H$2:$H$5000,MATCH(VALUE($E2636),'01_Cad_Pecas'!$D$2:$D$5000,0)),"")))</f>
        <v>3</v>
      </c>
      <c r="L2636" s="14">
        <f>IF($E2636="","",IFERROR(INDEX('01_Cad_Pecas'!$I$2:$I$5000,MATCH($E2636,'01_Cad_Pecas'!$D$2:$D$5000,0)),IFERROR(INDEX('01_Cad_Pecas'!$I$2:$I$5000,MATCH(VALUE($E2636),'01_Cad_Pecas'!$D$2:$D$5000,0)),"")))</f>
        <v>6.7799999999999999E-2</v>
      </c>
      <c r="M2636" s="14">
        <f t="shared" si="314"/>
        <v>7.0679999999999996</v>
      </c>
      <c r="N2636" s="14">
        <v>46210</v>
      </c>
      <c r="O2636" s="14">
        <v>60</v>
      </c>
      <c r="P2636" s="14"/>
      <c r="Q2636" s="14"/>
      <c r="R2636" s="14"/>
      <c r="S2636" s="14"/>
      <c r="T2636" s="14">
        <f t="shared" si="313"/>
        <v>1</v>
      </c>
      <c r="U2636" s="14" t="s">
        <v>36</v>
      </c>
      <c r="V2636" s="14"/>
      <c r="W2636" s="14"/>
      <c r="X2636" s="14"/>
      <c r="Y2636" s="14"/>
      <c r="Z2636" s="14"/>
      <c r="AA2636" s="11"/>
      <c r="AB2636" s="14" t="str">
        <f t="shared" si="315"/>
        <v>10238|46 SECCIONADORA 1</v>
      </c>
      <c r="AC2636" t="str">
        <f t="shared" si="316"/>
        <v>|10238|</v>
      </c>
      <c r="AD2636" t="str">
        <f t="shared" si="317"/>
        <v>46 SECCIONADORA 1</v>
      </c>
    </row>
    <row r="2637" spans="1:30" ht="36" customHeight="1" x14ac:dyDescent="0.35">
      <c r="A2637" s="35">
        <v>46210</v>
      </c>
      <c r="B2637" s="14" t="s">
        <v>3643</v>
      </c>
      <c r="C2637" s="14" t="s">
        <v>3644</v>
      </c>
      <c r="D2637" s="14" t="s">
        <v>3052</v>
      </c>
      <c r="E2637" s="14">
        <v>20019601</v>
      </c>
      <c r="F2637" s="14" t="s">
        <v>3276</v>
      </c>
      <c r="G2637" s="14" t="s">
        <v>3052</v>
      </c>
      <c r="H2637" s="14" t="s">
        <v>3052</v>
      </c>
      <c r="I2637" s="9" t="s">
        <v>3052</v>
      </c>
      <c r="J2637" s="9">
        <v>10</v>
      </c>
      <c r="K2637" s="14">
        <f>IF($E2637="","",IFERROR(INDEX('01_Cad_Pecas'!$H$2:$H$5000,MATCH($E2637,'01_Cad_Pecas'!$D$2:$D$5000,0)),IFERROR(INDEX('01_Cad_Pecas'!$H$2:$H$5000,MATCH(VALUE($E2637),'01_Cad_Pecas'!$D$2:$D$5000,0)),"")))</f>
        <v>1.1000000000000001</v>
      </c>
      <c r="L2637" s="14">
        <f>IF($E2637="","",IFERROR(INDEX('01_Cad_Pecas'!$I$2:$I$5000,MATCH($E2637,'01_Cad_Pecas'!$D$2:$D$5000,0)),IFERROR(INDEX('01_Cad_Pecas'!$I$2:$I$5000,MATCH(VALUE($E2637),'01_Cad_Pecas'!$D$2:$D$5000,0)),"")))</f>
        <v>9.375E-2</v>
      </c>
      <c r="M2637" s="14">
        <f t="shared" si="314"/>
        <v>2.0375000000000001</v>
      </c>
      <c r="N2637" s="14">
        <v>46210</v>
      </c>
      <c r="O2637" s="14">
        <v>10</v>
      </c>
      <c r="P2637" s="14"/>
      <c r="Q2637" s="14"/>
      <c r="R2637" s="14"/>
      <c r="S2637" s="14"/>
      <c r="T2637" s="14">
        <f t="shared" si="313"/>
        <v>1</v>
      </c>
      <c r="U2637" s="14" t="s">
        <v>36</v>
      </c>
      <c r="V2637" s="14"/>
      <c r="W2637" s="14"/>
      <c r="X2637" s="14"/>
      <c r="Y2637" s="14"/>
      <c r="Z2637" s="14"/>
      <c r="AA2637" s="11"/>
      <c r="AB2637" s="14" t="str">
        <f t="shared" si="315"/>
        <v>10238|46 SECCIONADORA 1</v>
      </c>
      <c r="AC2637" t="str">
        <f t="shared" si="316"/>
        <v>|10238|</v>
      </c>
      <c r="AD2637" t="str">
        <f t="shared" si="317"/>
        <v>46 SECCIONADORA 1</v>
      </c>
    </row>
    <row r="2638" spans="1:30" ht="36" customHeight="1" x14ac:dyDescent="0.35">
      <c r="A2638" s="35">
        <v>46210</v>
      </c>
      <c r="B2638" s="14" t="s">
        <v>3643</v>
      </c>
      <c r="C2638" s="14" t="s">
        <v>3644</v>
      </c>
      <c r="D2638" s="14" t="s">
        <v>3052</v>
      </c>
      <c r="E2638" s="14">
        <v>20019602</v>
      </c>
      <c r="F2638" s="14" t="s">
        <v>3277</v>
      </c>
      <c r="G2638" s="14" t="s">
        <v>3052</v>
      </c>
      <c r="H2638" s="14" t="s">
        <v>3052</v>
      </c>
      <c r="I2638" s="9" t="s">
        <v>3052</v>
      </c>
      <c r="J2638" s="9">
        <v>10</v>
      </c>
      <c r="K2638" s="14">
        <f>IF($E2638="","",IFERROR(INDEX('01_Cad_Pecas'!$H$2:$H$5000,MATCH($E2638,'01_Cad_Pecas'!$D$2:$D$5000,0)),IFERROR(INDEX('01_Cad_Pecas'!$H$2:$H$5000,MATCH(VALUE($E2638),'01_Cad_Pecas'!$D$2:$D$5000,0)),"")))</f>
        <v>1.1000000000000001</v>
      </c>
      <c r="L2638" s="14">
        <f>IF($E2638="","",IFERROR(INDEX('01_Cad_Pecas'!$I$2:$I$5000,MATCH($E2638,'01_Cad_Pecas'!$D$2:$D$5000,0)),IFERROR(INDEX('01_Cad_Pecas'!$I$2:$I$5000,MATCH(VALUE($E2638),'01_Cad_Pecas'!$D$2:$D$5000,0)),"")))</f>
        <v>9.375E-2</v>
      </c>
      <c r="M2638" s="14">
        <f t="shared" si="314"/>
        <v>2.0375000000000001</v>
      </c>
      <c r="N2638" s="14">
        <v>46210</v>
      </c>
      <c r="O2638" s="14">
        <v>10</v>
      </c>
      <c r="P2638" s="14"/>
      <c r="Q2638" s="14"/>
      <c r="R2638" s="14"/>
      <c r="S2638" s="14"/>
      <c r="T2638" s="14">
        <f t="shared" si="313"/>
        <v>1</v>
      </c>
      <c r="U2638" s="14" t="s">
        <v>36</v>
      </c>
      <c r="V2638" s="14"/>
      <c r="W2638" s="14"/>
      <c r="X2638" s="14"/>
      <c r="Y2638" s="14"/>
      <c r="Z2638" s="14"/>
      <c r="AA2638" s="11"/>
      <c r="AB2638" s="14" t="str">
        <f t="shared" si="315"/>
        <v>10238|46 SECCIONADORA 1</v>
      </c>
      <c r="AC2638" t="str">
        <f t="shared" si="316"/>
        <v>|10238|</v>
      </c>
      <c r="AD2638" t="str">
        <f t="shared" si="317"/>
        <v>46 SECCIONADORA 1</v>
      </c>
    </row>
    <row r="2639" spans="1:30" ht="36" customHeight="1" x14ac:dyDescent="0.35">
      <c r="A2639" s="35">
        <v>46210</v>
      </c>
      <c r="B2639" s="14" t="s">
        <v>3643</v>
      </c>
      <c r="C2639" s="14" t="s">
        <v>3644</v>
      </c>
      <c r="D2639" s="14" t="s">
        <v>3052</v>
      </c>
      <c r="E2639" s="14">
        <v>20019603</v>
      </c>
      <c r="F2639" s="14" t="s">
        <v>2937</v>
      </c>
      <c r="G2639" s="14" t="s">
        <v>3052</v>
      </c>
      <c r="H2639" s="14" t="s">
        <v>3052</v>
      </c>
      <c r="I2639" s="9" t="s">
        <v>3052</v>
      </c>
      <c r="J2639" s="9">
        <v>5</v>
      </c>
      <c r="K2639" s="14">
        <f>IF($E2639="","",IFERROR(INDEX('01_Cad_Pecas'!$H$2:$H$5000,MATCH($E2639,'01_Cad_Pecas'!$D$2:$D$5000,0)),IFERROR(INDEX('01_Cad_Pecas'!$H$2:$H$5000,MATCH(VALUE($E2639),'01_Cad_Pecas'!$D$2:$D$5000,0)),"")))</f>
        <v>3</v>
      </c>
      <c r="L2639" s="14">
        <f>IF($E2639="","",IFERROR(INDEX('01_Cad_Pecas'!$I$2:$I$5000,MATCH($E2639,'01_Cad_Pecas'!$D$2:$D$5000,0)),IFERROR(INDEX('01_Cad_Pecas'!$I$2:$I$5000,MATCH(VALUE($E2639),'01_Cad_Pecas'!$D$2:$D$5000,0)),"")))</f>
        <v>6.7799999999999999E-2</v>
      </c>
      <c r="M2639" s="14">
        <f t="shared" si="314"/>
        <v>3.339</v>
      </c>
      <c r="N2639" s="14">
        <v>46210</v>
      </c>
      <c r="O2639" s="14">
        <v>5</v>
      </c>
      <c r="P2639" s="14"/>
      <c r="Q2639" s="14"/>
      <c r="R2639" s="14"/>
      <c r="S2639" s="14"/>
      <c r="T2639" s="14">
        <f t="shared" si="313"/>
        <v>1</v>
      </c>
      <c r="U2639" s="14" t="s">
        <v>36</v>
      </c>
      <c r="V2639" s="14"/>
      <c r="W2639" s="14"/>
      <c r="X2639" s="14"/>
      <c r="Y2639" s="14"/>
      <c r="Z2639" s="14"/>
      <c r="AA2639" s="11"/>
      <c r="AB2639" s="14" t="str">
        <f t="shared" si="315"/>
        <v>10238|46 SECCIONADORA 1</v>
      </c>
      <c r="AC2639" t="str">
        <f t="shared" si="316"/>
        <v>|10238|</v>
      </c>
      <c r="AD2639" t="str">
        <f t="shared" si="317"/>
        <v>46 SECCIONADORA 1</v>
      </c>
    </row>
    <row r="2640" spans="1:30" ht="36" customHeight="1" x14ac:dyDescent="0.35">
      <c r="A2640" s="35">
        <v>46210</v>
      </c>
      <c r="B2640" s="14" t="s">
        <v>3643</v>
      </c>
      <c r="C2640" s="14" t="s">
        <v>3644</v>
      </c>
      <c r="D2640" s="14" t="s">
        <v>3052</v>
      </c>
      <c r="E2640" s="14">
        <v>20019606</v>
      </c>
      <c r="F2640" s="14" t="s">
        <v>3207</v>
      </c>
      <c r="G2640" s="14" t="s">
        <v>3052</v>
      </c>
      <c r="H2640" s="14" t="s">
        <v>3052</v>
      </c>
      <c r="I2640" s="9" t="s">
        <v>3052</v>
      </c>
      <c r="J2640" s="9">
        <v>10</v>
      </c>
      <c r="K2640" s="14">
        <f>IF($E2640="","",IFERROR(INDEX('01_Cad_Pecas'!$H$2:$H$5000,MATCH($E2640,'01_Cad_Pecas'!$D$2:$D$5000,0)),IFERROR(INDEX('01_Cad_Pecas'!$H$2:$H$5000,MATCH(VALUE($E2640),'01_Cad_Pecas'!$D$2:$D$5000,0)),"")))</f>
        <v>3</v>
      </c>
      <c r="L2640" s="14">
        <f>IF($E2640="","",IFERROR(INDEX('01_Cad_Pecas'!$I$2:$I$5000,MATCH($E2640,'01_Cad_Pecas'!$D$2:$D$5000,0)),IFERROR(INDEX('01_Cad_Pecas'!$I$2:$I$5000,MATCH(VALUE($E2640),'01_Cad_Pecas'!$D$2:$D$5000,0)),"")))</f>
        <v>6.7799999999999999E-2</v>
      </c>
      <c r="M2640" s="14">
        <f t="shared" si="314"/>
        <v>3.6779999999999999</v>
      </c>
      <c r="N2640" s="14">
        <v>46210</v>
      </c>
      <c r="O2640" s="14">
        <v>10</v>
      </c>
      <c r="P2640" s="14"/>
      <c r="Q2640" s="14"/>
      <c r="R2640" s="14"/>
      <c r="S2640" s="14"/>
      <c r="T2640" s="14">
        <f t="shared" si="313"/>
        <v>1</v>
      </c>
      <c r="U2640" s="14" t="s">
        <v>36</v>
      </c>
      <c r="V2640" s="14"/>
      <c r="W2640" s="14"/>
      <c r="X2640" s="14"/>
      <c r="Y2640" s="14"/>
      <c r="Z2640" s="14"/>
      <c r="AA2640" s="11"/>
      <c r="AB2640" s="14" t="str">
        <f t="shared" si="315"/>
        <v>10238|46 SECCIONADORA 1</v>
      </c>
      <c r="AC2640" t="str">
        <f t="shared" si="316"/>
        <v>|10238|</v>
      </c>
      <c r="AD2640" t="str">
        <f t="shared" si="317"/>
        <v>46 SECCIONADORA 1</v>
      </c>
    </row>
    <row r="2641" spans="1:30" ht="36" customHeight="1" x14ac:dyDescent="0.35">
      <c r="A2641" s="35">
        <v>46210</v>
      </c>
      <c r="B2641" s="14" t="s">
        <v>3643</v>
      </c>
      <c r="C2641" s="14" t="s">
        <v>3644</v>
      </c>
      <c r="D2641" s="14" t="s">
        <v>3052</v>
      </c>
      <c r="E2641" s="14">
        <v>20020002</v>
      </c>
      <c r="F2641" s="14" t="s">
        <v>3263</v>
      </c>
      <c r="G2641" s="14" t="s">
        <v>3052</v>
      </c>
      <c r="H2641" s="14" t="s">
        <v>3052</v>
      </c>
      <c r="I2641" s="9" t="s">
        <v>3052</v>
      </c>
      <c r="J2641" s="9">
        <v>1</v>
      </c>
      <c r="K2641" s="14">
        <f>IF($E2641="","",IFERROR(INDEX('01_Cad_Pecas'!$H$2:$H$5000,MATCH($E2641,'01_Cad_Pecas'!$D$2:$D$5000,0)),IFERROR(INDEX('01_Cad_Pecas'!$H$2:$H$5000,MATCH(VALUE($E2641),'01_Cad_Pecas'!$D$2:$D$5000,0)),"")))</f>
        <v>1.1000000000000001</v>
      </c>
      <c r="L2641" s="14">
        <f>IF($E2641="","",IFERROR(INDEX('01_Cad_Pecas'!$I$2:$I$5000,MATCH($E2641,'01_Cad_Pecas'!$D$2:$D$5000,0)),IFERROR(INDEX('01_Cad_Pecas'!$I$2:$I$5000,MATCH(VALUE($E2641),'01_Cad_Pecas'!$D$2:$D$5000,0)),"")))</f>
        <v>9.375E-2</v>
      </c>
      <c r="M2641" s="14">
        <f t="shared" si="314"/>
        <v>1.1937500000000001</v>
      </c>
      <c r="N2641" s="14">
        <v>46210</v>
      </c>
      <c r="O2641" s="14">
        <v>1</v>
      </c>
      <c r="P2641" s="14"/>
      <c r="Q2641" s="14"/>
      <c r="R2641" s="14"/>
      <c r="S2641" s="14"/>
      <c r="T2641" s="14">
        <f t="shared" si="313"/>
        <v>1</v>
      </c>
      <c r="U2641" s="14" t="s">
        <v>36</v>
      </c>
      <c r="V2641" s="14"/>
      <c r="W2641" s="14"/>
      <c r="X2641" s="14"/>
      <c r="Y2641" s="14"/>
      <c r="Z2641" s="14"/>
      <c r="AA2641" s="11"/>
      <c r="AB2641" s="14" t="str">
        <f t="shared" si="315"/>
        <v>10238|46 SECCIONADORA 1</v>
      </c>
      <c r="AC2641" t="str">
        <f t="shared" si="316"/>
        <v>|10238|</v>
      </c>
      <c r="AD2641" t="str">
        <f t="shared" si="317"/>
        <v>46 SECCIONADORA 1</v>
      </c>
    </row>
    <row r="2642" spans="1:30" ht="36" customHeight="1" x14ac:dyDescent="0.35">
      <c r="A2642" s="35">
        <v>46210</v>
      </c>
      <c r="B2642" s="14" t="s">
        <v>3643</v>
      </c>
      <c r="C2642" s="14" t="s">
        <v>3644</v>
      </c>
      <c r="D2642" s="14" t="s">
        <v>3052</v>
      </c>
      <c r="E2642" s="14">
        <v>20020003</v>
      </c>
      <c r="F2642" s="14" t="s">
        <v>3264</v>
      </c>
      <c r="G2642" s="14" t="s">
        <v>3052</v>
      </c>
      <c r="H2642" s="14" t="s">
        <v>3052</v>
      </c>
      <c r="I2642" s="9" t="s">
        <v>3052</v>
      </c>
      <c r="J2642" s="9">
        <v>1</v>
      </c>
      <c r="K2642" s="14">
        <f>IF($E2642="","",IFERROR(INDEX('01_Cad_Pecas'!$H$2:$H$5000,MATCH($E2642,'01_Cad_Pecas'!$D$2:$D$5000,0)),IFERROR(INDEX('01_Cad_Pecas'!$H$2:$H$5000,MATCH(VALUE($E2642),'01_Cad_Pecas'!$D$2:$D$5000,0)),"")))</f>
        <v>1.1000000000000001</v>
      </c>
      <c r="L2642" s="14">
        <f>IF($E2642="","",IFERROR(INDEX('01_Cad_Pecas'!$I$2:$I$5000,MATCH($E2642,'01_Cad_Pecas'!$D$2:$D$5000,0)),IFERROR(INDEX('01_Cad_Pecas'!$I$2:$I$5000,MATCH(VALUE($E2642),'01_Cad_Pecas'!$D$2:$D$5000,0)),"")))</f>
        <v>9.375E-2</v>
      </c>
      <c r="M2642" s="14">
        <f t="shared" si="314"/>
        <v>1.1937500000000001</v>
      </c>
      <c r="N2642" s="14">
        <v>46210</v>
      </c>
      <c r="O2642" s="14">
        <v>1</v>
      </c>
      <c r="P2642" s="14"/>
      <c r="Q2642" s="14"/>
      <c r="R2642" s="14"/>
      <c r="S2642" s="14"/>
      <c r="T2642" s="14">
        <f t="shared" si="313"/>
        <v>1</v>
      </c>
      <c r="U2642" s="14" t="s">
        <v>36</v>
      </c>
      <c r="V2642" s="14"/>
      <c r="W2642" s="14"/>
      <c r="X2642" s="14"/>
      <c r="Y2642" s="14"/>
      <c r="Z2642" s="14"/>
      <c r="AA2642" s="11"/>
      <c r="AB2642" s="14" t="str">
        <f t="shared" si="315"/>
        <v>10238|46 SECCIONADORA 1</v>
      </c>
      <c r="AC2642" t="str">
        <f t="shared" si="316"/>
        <v>|10238|</v>
      </c>
      <c r="AD2642" t="str">
        <f t="shared" si="317"/>
        <v>46 SECCIONADORA 1</v>
      </c>
    </row>
    <row r="2643" spans="1:30" ht="36" customHeight="1" x14ac:dyDescent="0.35">
      <c r="A2643" s="35">
        <v>46210</v>
      </c>
      <c r="B2643" s="14" t="s">
        <v>3643</v>
      </c>
      <c r="C2643" s="14" t="s">
        <v>3644</v>
      </c>
      <c r="D2643" s="14" t="s">
        <v>3052</v>
      </c>
      <c r="E2643" s="14">
        <v>20020004</v>
      </c>
      <c r="F2643" s="14" t="s">
        <v>3265</v>
      </c>
      <c r="G2643" s="14" t="s">
        <v>3052</v>
      </c>
      <c r="H2643" s="14" t="s">
        <v>3052</v>
      </c>
      <c r="I2643" s="9" t="s">
        <v>3052</v>
      </c>
      <c r="J2643" s="9">
        <v>2</v>
      </c>
      <c r="K2643" s="14">
        <f>IF($E2643="","",IFERROR(INDEX('01_Cad_Pecas'!$H$2:$H$5000,MATCH($E2643,'01_Cad_Pecas'!$D$2:$D$5000,0)),IFERROR(INDEX('01_Cad_Pecas'!$H$2:$H$5000,MATCH(VALUE($E2643),'01_Cad_Pecas'!$D$2:$D$5000,0)),"")))</f>
        <v>1.1000000000000001</v>
      </c>
      <c r="L2643" s="14">
        <f>IF($E2643="","",IFERROR(INDEX('01_Cad_Pecas'!$I$2:$I$5000,MATCH($E2643,'01_Cad_Pecas'!$D$2:$D$5000,0)),IFERROR(INDEX('01_Cad_Pecas'!$I$2:$I$5000,MATCH(VALUE($E2643),'01_Cad_Pecas'!$D$2:$D$5000,0)),"")))</f>
        <v>9.375E-2</v>
      </c>
      <c r="M2643" s="14">
        <f t="shared" si="314"/>
        <v>1.2875000000000001</v>
      </c>
      <c r="N2643" s="14">
        <v>46210</v>
      </c>
      <c r="O2643" s="14">
        <v>2</v>
      </c>
      <c r="P2643" s="14"/>
      <c r="Q2643" s="14"/>
      <c r="R2643" s="14"/>
      <c r="S2643" s="14"/>
      <c r="T2643" s="14">
        <f t="shared" si="313"/>
        <v>1</v>
      </c>
      <c r="U2643" s="14" t="s">
        <v>36</v>
      </c>
      <c r="V2643" s="14"/>
      <c r="W2643" s="14"/>
      <c r="X2643" s="14"/>
      <c r="Y2643" s="14"/>
      <c r="Z2643" s="14"/>
      <c r="AA2643" s="11"/>
      <c r="AB2643" s="14" t="str">
        <f t="shared" si="315"/>
        <v>10238|46 SECCIONADORA 1</v>
      </c>
      <c r="AC2643" t="str">
        <f t="shared" si="316"/>
        <v>|10238|</v>
      </c>
      <c r="AD2643" t="str">
        <f t="shared" si="317"/>
        <v>46 SECCIONADORA 1</v>
      </c>
    </row>
    <row r="2644" spans="1:30" ht="36" customHeight="1" x14ac:dyDescent="0.35">
      <c r="A2644" s="35">
        <v>46210</v>
      </c>
      <c r="B2644" s="14" t="s">
        <v>3643</v>
      </c>
      <c r="C2644" s="14" t="s">
        <v>3644</v>
      </c>
      <c r="D2644" s="14" t="s">
        <v>3052</v>
      </c>
      <c r="E2644" s="14">
        <v>20020005</v>
      </c>
      <c r="F2644" s="14" t="s">
        <v>3266</v>
      </c>
      <c r="G2644" s="14" t="s">
        <v>3052</v>
      </c>
      <c r="H2644" s="14" t="s">
        <v>3052</v>
      </c>
      <c r="I2644" s="9" t="s">
        <v>3052</v>
      </c>
      <c r="J2644" s="9">
        <v>1</v>
      </c>
      <c r="K2644" s="14">
        <f>IF($E2644="","",IFERROR(INDEX('01_Cad_Pecas'!$H$2:$H$5000,MATCH($E2644,'01_Cad_Pecas'!$D$2:$D$5000,0)),IFERROR(INDEX('01_Cad_Pecas'!$H$2:$H$5000,MATCH(VALUE($E2644),'01_Cad_Pecas'!$D$2:$D$5000,0)),"")))</f>
        <v>1.1000000000000001</v>
      </c>
      <c r="L2644" s="14">
        <f>IF($E2644="","",IFERROR(INDEX('01_Cad_Pecas'!$I$2:$I$5000,MATCH($E2644,'01_Cad_Pecas'!$D$2:$D$5000,0)),IFERROR(INDEX('01_Cad_Pecas'!$I$2:$I$5000,MATCH(VALUE($E2644),'01_Cad_Pecas'!$D$2:$D$5000,0)),"")))</f>
        <v>9.375E-2</v>
      </c>
      <c r="M2644" s="14">
        <f t="shared" si="314"/>
        <v>1.1937500000000001</v>
      </c>
      <c r="N2644" s="14">
        <v>46210</v>
      </c>
      <c r="O2644" s="14">
        <v>1</v>
      </c>
      <c r="P2644" s="14"/>
      <c r="Q2644" s="14"/>
      <c r="R2644" s="14"/>
      <c r="S2644" s="14"/>
      <c r="T2644" s="14">
        <f t="shared" si="313"/>
        <v>1</v>
      </c>
      <c r="U2644" s="14" t="s">
        <v>36</v>
      </c>
      <c r="V2644" s="14"/>
      <c r="W2644" s="14"/>
      <c r="X2644" s="14"/>
      <c r="Y2644" s="14"/>
      <c r="Z2644" s="14"/>
      <c r="AA2644" s="11"/>
      <c r="AB2644" s="14" t="str">
        <f t="shared" si="315"/>
        <v>10238|46 SECCIONADORA 1</v>
      </c>
      <c r="AC2644" t="str">
        <f t="shared" si="316"/>
        <v>|10238|</v>
      </c>
      <c r="AD2644" t="str">
        <f t="shared" si="317"/>
        <v>46 SECCIONADORA 1</v>
      </c>
    </row>
    <row r="2645" spans="1:30" ht="36" customHeight="1" x14ac:dyDescent="0.35">
      <c r="A2645" s="35">
        <v>46210</v>
      </c>
      <c r="B2645" s="14" t="s">
        <v>3643</v>
      </c>
      <c r="C2645" s="14" t="s">
        <v>3644</v>
      </c>
      <c r="D2645" s="14" t="s">
        <v>3052</v>
      </c>
      <c r="E2645" s="14">
        <v>20013102</v>
      </c>
      <c r="F2645" s="14" t="s">
        <v>3188</v>
      </c>
      <c r="G2645" s="14" t="s">
        <v>3052</v>
      </c>
      <c r="H2645" s="14" t="s">
        <v>3052</v>
      </c>
      <c r="I2645" s="9" t="s">
        <v>3052</v>
      </c>
      <c r="J2645" s="9">
        <v>800</v>
      </c>
      <c r="K2645" s="14">
        <f>IF($E2645="","",IFERROR(INDEX('01_Cad_Pecas'!$H$2:$H$5000,MATCH($E2645,'01_Cad_Pecas'!$D$2:$D$5000,0)),IFERROR(INDEX('01_Cad_Pecas'!$H$2:$H$5000,MATCH(VALUE($E2645),'01_Cad_Pecas'!$D$2:$D$5000,0)),"")))</f>
        <v>3</v>
      </c>
      <c r="L2645" s="14">
        <f>IF($E2645="","",IFERROR(INDEX('01_Cad_Pecas'!$I$2:$I$5000,MATCH($E2645,'01_Cad_Pecas'!$D$2:$D$5000,0)),IFERROR(INDEX('01_Cad_Pecas'!$I$2:$I$5000,MATCH(VALUE($E2645),'01_Cad_Pecas'!$D$2:$D$5000,0)),"")))</f>
        <v>6.7799999999999999E-2</v>
      </c>
      <c r="M2645" s="14">
        <f t="shared" si="314"/>
        <v>57.24</v>
      </c>
      <c r="N2645" s="14">
        <v>46210</v>
      </c>
      <c r="O2645" s="14">
        <v>800</v>
      </c>
      <c r="P2645" s="14"/>
      <c r="Q2645" s="14"/>
      <c r="R2645" s="14"/>
      <c r="S2645" s="14"/>
      <c r="T2645" s="14">
        <f t="shared" si="313"/>
        <v>1</v>
      </c>
      <c r="U2645" s="14" t="s">
        <v>36</v>
      </c>
      <c r="V2645" s="14"/>
      <c r="W2645" s="14"/>
      <c r="X2645" s="14"/>
      <c r="Y2645" s="14"/>
      <c r="Z2645" s="14"/>
      <c r="AA2645" s="11"/>
      <c r="AB2645" s="14" t="str">
        <f t="shared" si="315"/>
        <v>10238|46 SECCIONADORA 1</v>
      </c>
      <c r="AC2645" t="str">
        <f t="shared" si="316"/>
        <v>|10238|</v>
      </c>
      <c r="AD2645" t="str">
        <f t="shared" si="317"/>
        <v>46 SECCIONADORA 1</v>
      </c>
    </row>
    <row r="2646" spans="1:30" ht="36" customHeight="1" x14ac:dyDescent="0.35">
      <c r="A2646" s="35">
        <v>46210</v>
      </c>
      <c r="B2646" s="14" t="s">
        <v>3643</v>
      </c>
      <c r="C2646" s="14" t="s">
        <v>3644</v>
      </c>
      <c r="D2646" s="14" t="s">
        <v>3052</v>
      </c>
      <c r="E2646" s="14">
        <v>20013103</v>
      </c>
      <c r="F2646" s="14" t="s">
        <v>3189</v>
      </c>
      <c r="G2646" s="14" t="s">
        <v>3052</v>
      </c>
      <c r="H2646" s="14" t="s">
        <v>3052</v>
      </c>
      <c r="I2646" s="9" t="s">
        <v>3052</v>
      </c>
      <c r="J2646" s="9">
        <v>800</v>
      </c>
      <c r="K2646" s="14">
        <f>IF($E2646="","",IFERROR(INDEX('01_Cad_Pecas'!$H$2:$H$5000,MATCH($E2646,'01_Cad_Pecas'!$D$2:$D$5000,0)),IFERROR(INDEX('01_Cad_Pecas'!$H$2:$H$5000,MATCH(VALUE($E2646),'01_Cad_Pecas'!$D$2:$D$5000,0)),"")))</f>
        <v>3</v>
      </c>
      <c r="L2646" s="14">
        <f>IF($E2646="","",IFERROR(INDEX('01_Cad_Pecas'!$I$2:$I$5000,MATCH($E2646,'01_Cad_Pecas'!$D$2:$D$5000,0)),IFERROR(INDEX('01_Cad_Pecas'!$I$2:$I$5000,MATCH(VALUE($E2646),'01_Cad_Pecas'!$D$2:$D$5000,0)),"")))</f>
        <v>6.7799999999999999E-2</v>
      </c>
      <c r="M2646" s="14">
        <f t="shared" si="314"/>
        <v>57.24</v>
      </c>
      <c r="N2646" s="14">
        <v>46210</v>
      </c>
      <c r="O2646" s="14">
        <v>800</v>
      </c>
      <c r="P2646" s="14"/>
      <c r="Q2646" s="14"/>
      <c r="R2646" s="14"/>
      <c r="S2646" s="14"/>
      <c r="T2646" s="14">
        <f t="shared" si="313"/>
        <v>1</v>
      </c>
      <c r="U2646" s="14" t="s">
        <v>36</v>
      </c>
      <c r="V2646" s="14"/>
      <c r="W2646" s="14"/>
      <c r="X2646" s="14"/>
      <c r="Y2646" s="14"/>
      <c r="Z2646" s="14"/>
      <c r="AA2646" s="11"/>
      <c r="AB2646" s="14" t="str">
        <f t="shared" si="315"/>
        <v>10238|46 SECCIONADORA 1</v>
      </c>
      <c r="AC2646" t="str">
        <f t="shared" si="316"/>
        <v>|10238|</v>
      </c>
      <c r="AD2646" t="str">
        <f t="shared" si="317"/>
        <v>46 SECCIONADORA 1</v>
      </c>
    </row>
    <row r="2647" spans="1:30" ht="36" customHeight="1" x14ac:dyDescent="0.35">
      <c r="A2647" s="35">
        <v>46210</v>
      </c>
      <c r="B2647" s="14" t="s">
        <v>3643</v>
      </c>
      <c r="C2647" s="14" t="s">
        <v>3644</v>
      </c>
      <c r="D2647" s="14" t="s">
        <v>3052</v>
      </c>
      <c r="E2647" s="14">
        <v>20020001</v>
      </c>
      <c r="F2647" s="14" t="s">
        <v>3190</v>
      </c>
      <c r="G2647" s="14" t="s">
        <v>3052</v>
      </c>
      <c r="H2647" s="14" t="s">
        <v>3052</v>
      </c>
      <c r="I2647" s="9" t="s">
        <v>3052</v>
      </c>
      <c r="J2647" s="9">
        <v>4</v>
      </c>
      <c r="K2647" s="14">
        <f>IF($E2647="","",IFERROR(INDEX('01_Cad_Pecas'!$H$2:$H$5000,MATCH($E2647,'01_Cad_Pecas'!$D$2:$D$5000,0)),IFERROR(INDEX('01_Cad_Pecas'!$H$2:$H$5000,MATCH(VALUE($E2647),'01_Cad_Pecas'!$D$2:$D$5000,0)),"")))</f>
        <v>3</v>
      </c>
      <c r="L2647" s="14">
        <f>IF($E2647="","",IFERROR(INDEX('01_Cad_Pecas'!$I$2:$I$5000,MATCH($E2647,'01_Cad_Pecas'!$D$2:$D$5000,0)),IFERROR(INDEX('01_Cad_Pecas'!$I$2:$I$5000,MATCH(VALUE($E2647),'01_Cad_Pecas'!$D$2:$D$5000,0)),"")))</f>
        <v>6.7799999999999999E-2</v>
      </c>
      <c r="M2647" s="14">
        <f t="shared" si="314"/>
        <v>3.2711999999999999</v>
      </c>
      <c r="N2647" s="14">
        <v>46210</v>
      </c>
      <c r="O2647" s="14">
        <v>4</v>
      </c>
      <c r="P2647" s="14"/>
      <c r="Q2647" s="14"/>
      <c r="R2647" s="14"/>
      <c r="S2647" s="14"/>
      <c r="T2647" s="14">
        <f t="shared" si="313"/>
        <v>1</v>
      </c>
      <c r="U2647" s="14" t="s">
        <v>36</v>
      </c>
      <c r="V2647" s="14"/>
      <c r="W2647" s="14"/>
      <c r="X2647" s="14"/>
      <c r="Y2647" s="14"/>
      <c r="Z2647" s="14"/>
      <c r="AA2647" s="11"/>
      <c r="AB2647" s="14" t="str">
        <f t="shared" si="315"/>
        <v>10238|46 SECCIONADORA 1</v>
      </c>
      <c r="AC2647" t="str">
        <f t="shared" si="316"/>
        <v>|10238|</v>
      </c>
      <c r="AD2647" t="str">
        <f t="shared" si="317"/>
        <v>46 SECCIONADORA 1</v>
      </c>
    </row>
    <row r="2648" spans="1:30" ht="36" customHeight="1" x14ac:dyDescent="0.35">
      <c r="A2648" s="35">
        <v>46210</v>
      </c>
      <c r="B2648" s="14" t="s">
        <v>3643</v>
      </c>
      <c r="C2648" s="14" t="s">
        <v>3644</v>
      </c>
      <c r="D2648" s="14" t="s">
        <v>3052</v>
      </c>
      <c r="E2648" s="14">
        <v>20052001</v>
      </c>
      <c r="F2648" s="14" t="s">
        <v>3196</v>
      </c>
      <c r="G2648" s="14" t="s">
        <v>3052</v>
      </c>
      <c r="H2648" s="14" t="s">
        <v>3052</v>
      </c>
      <c r="I2648" s="9" t="s">
        <v>3052</v>
      </c>
      <c r="J2648" s="9">
        <v>4</v>
      </c>
      <c r="K2648" s="14">
        <f>IF($E2648="","",IFERROR(INDEX('01_Cad_Pecas'!$H$2:$H$5000,MATCH($E2648,'01_Cad_Pecas'!$D$2:$D$5000,0)),IFERROR(INDEX('01_Cad_Pecas'!$H$2:$H$5000,MATCH(VALUE($E2648),'01_Cad_Pecas'!$D$2:$D$5000,0)),"")))</f>
        <v>1.1000000000000001</v>
      </c>
      <c r="L2648" s="14">
        <f>IF($E2648="","",IFERROR(INDEX('01_Cad_Pecas'!$I$2:$I$5000,MATCH($E2648,'01_Cad_Pecas'!$D$2:$D$5000,0)),IFERROR(INDEX('01_Cad_Pecas'!$I$2:$I$5000,MATCH(VALUE($E2648),'01_Cad_Pecas'!$D$2:$D$5000,0)),"")))</f>
        <v>9.375E-2</v>
      </c>
      <c r="M2648" s="14">
        <f t="shared" si="314"/>
        <v>1.4750000000000001</v>
      </c>
      <c r="N2648" s="14">
        <v>46210</v>
      </c>
      <c r="O2648" s="14">
        <v>4</v>
      </c>
      <c r="P2648" s="14"/>
      <c r="Q2648" s="14"/>
      <c r="R2648" s="14"/>
      <c r="S2648" s="14"/>
      <c r="T2648" s="14">
        <f t="shared" si="313"/>
        <v>1</v>
      </c>
      <c r="U2648" s="14" t="s">
        <v>36</v>
      </c>
      <c r="V2648" s="14"/>
      <c r="W2648" s="14"/>
      <c r="X2648" s="14"/>
      <c r="Y2648" s="14"/>
      <c r="Z2648" s="14"/>
      <c r="AA2648" s="11"/>
      <c r="AB2648" s="14" t="str">
        <f t="shared" si="315"/>
        <v>10238|46 SECCIONADORA 1</v>
      </c>
      <c r="AC2648" t="str">
        <f t="shared" si="316"/>
        <v>|10238|</v>
      </c>
      <c r="AD2648" t="str">
        <f t="shared" si="317"/>
        <v>46 SECCIONADORA 1</v>
      </c>
    </row>
    <row r="2649" spans="1:30" ht="36" customHeight="1" x14ac:dyDescent="0.35">
      <c r="A2649" s="35">
        <v>46210</v>
      </c>
      <c r="B2649" s="14" t="s">
        <v>3643</v>
      </c>
      <c r="C2649" s="14" t="s">
        <v>3644</v>
      </c>
      <c r="D2649" s="14" t="s">
        <v>3052</v>
      </c>
      <c r="E2649" s="14">
        <v>20052002</v>
      </c>
      <c r="F2649" s="14" t="s">
        <v>3197</v>
      </c>
      <c r="G2649" s="14" t="s">
        <v>3052</v>
      </c>
      <c r="H2649" s="14" t="s">
        <v>3052</v>
      </c>
      <c r="I2649" s="9" t="s">
        <v>3052</v>
      </c>
      <c r="J2649" s="9">
        <v>1</v>
      </c>
      <c r="K2649" s="14">
        <f>IF($E2649="","",IFERROR(INDEX('01_Cad_Pecas'!$H$2:$H$5000,MATCH($E2649,'01_Cad_Pecas'!$D$2:$D$5000,0)),IFERROR(INDEX('01_Cad_Pecas'!$H$2:$H$5000,MATCH(VALUE($E2649),'01_Cad_Pecas'!$D$2:$D$5000,0)),"")))</f>
        <v>1.1000000000000001</v>
      </c>
      <c r="L2649" s="14">
        <f>IF($E2649="","",IFERROR(INDEX('01_Cad_Pecas'!$I$2:$I$5000,MATCH($E2649,'01_Cad_Pecas'!$D$2:$D$5000,0)),IFERROR(INDEX('01_Cad_Pecas'!$I$2:$I$5000,MATCH(VALUE($E2649),'01_Cad_Pecas'!$D$2:$D$5000,0)),"")))</f>
        <v>9.375E-2</v>
      </c>
      <c r="M2649" s="14">
        <f t="shared" si="314"/>
        <v>1.1937500000000001</v>
      </c>
      <c r="N2649" s="14">
        <v>46210</v>
      </c>
      <c r="O2649" s="14">
        <v>1</v>
      </c>
      <c r="P2649" s="14"/>
      <c r="Q2649" s="14"/>
      <c r="R2649" s="14"/>
      <c r="S2649" s="14"/>
      <c r="T2649" s="14">
        <f t="shared" si="313"/>
        <v>1</v>
      </c>
      <c r="U2649" s="14" t="s">
        <v>36</v>
      </c>
      <c r="V2649" s="14"/>
      <c r="W2649" s="14"/>
      <c r="X2649" s="14"/>
      <c r="Y2649" s="14"/>
      <c r="Z2649" s="14"/>
      <c r="AA2649" s="11"/>
      <c r="AB2649" s="14" t="str">
        <f t="shared" si="315"/>
        <v>10238|46 SECCIONADORA 1</v>
      </c>
      <c r="AC2649" t="str">
        <f t="shared" si="316"/>
        <v>|10238|</v>
      </c>
      <c r="AD2649" t="str">
        <f t="shared" si="317"/>
        <v>46 SECCIONADORA 1</v>
      </c>
    </row>
    <row r="2650" spans="1:30" ht="36" customHeight="1" x14ac:dyDescent="0.35">
      <c r="A2650" s="35">
        <v>46210</v>
      </c>
      <c r="B2650" s="14" t="s">
        <v>3643</v>
      </c>
      <c r="C2650" s="14" t="s">
        <v>3644</v>
      </c>
      <c r="D2650" s="14" t="s">
        <v>3052</v>
      </c>
      <c r="E2650" s="14">
        <v>20052003</v>
      </c>
      <c r="F2650" s="14" t="s">
        <v>3198</v>
      </c>
      <c r="G2650" s="14" t="s">
        <v>3052</v>
      </c>
      <c r="H2650" s="14" t="s">
        <v>3052</v>
      </c>
      <c r="I2650" s="9" t="s">
        <v>3052</v>
      </c>
      <c r="J2650" s="9">
        <v>2</v>
      </c>
      <c r="K2650" s="14">
        <f>IF($E2650="","",IFERROR(INDEX('01_Cad_Pecas'!$H$2:$H$5000,MATCH($E2650,'01_Cad_Pecas'!$D$2:$D$5000,0)),IFERROR(INDEX('01_Cad_Pecas'!$H$2:$H$5000,MATCH(VALUE($E2650),'01_Cad_Pecas'!$D$2:$D$5000,0)),"")))</f>
        <v>1.1000000000000001</v>
      </c>
      <c r="L2650" s="14">
        <f>IF($E2650="","",IFERROR(INDEX('01_Cad_Pecas'!$I$2:$I$5000,MATCH($E2650,'01_Cad_Pecas'!$D$2:$D$5000,0)),IFERROR(INDEX('01_Cad_Pecas'!$I$2:$I$5000,MATCH(VALUE($E2650),'01_Cad_Pecas'!$D$2:$D$5000,0)),"")))</f>
        <v>9.375E-2</v>
      </c>
      <c r="M2650" s="14">
        <f t="shared" si="314"/>
        <v>1.2875000000000001</v>
      </c>
      <c r="N2650" s="14">
        <v>46210</v>
      </c>
      <c r="O2650" s="14">
        <v>2</v>
      </c>
      <c r="P2650" s="14"/>
      <c r="Q2650" s="14"/>
      <c r="R2650" s="14"/>
      <c r="S2650" s="14"/>
      <c r="T2650" s="14">
        <f t="shared" si="313"/>
        <v>1</v>
      </c>
      <c r="U2650" s="14" t="s">
        <v>36</v>
      </c>
      <c r="V2650" s="14"/>
      <c r="W2650" s="14"/>
      <c r="X2650" s="14"/>
      <c r="Y2650" s="14"/>
      <c r="Z2650" s="14"/>
      <c r="AA2650" s="11"/>
      <c r="AB2650" s="14" t="str">
        <f t="shared" si="315"/>
        <v>10238|46 SECCIONADORA 1</v>
      </c>
      <c r="AC2650" t="str">
        <f t="shared" si="316"/>
        <v>|10238|</v>
      </c>
      <c r="AD2650" t="str">
        <f t="shared" si="317"/>
        <v>46 SECCIONADORA 1</v>
      </c>
    </row>
    <row r="2651" spans="1:30" ht="48" customHeight="1" x14ac:dyDescent="0.35">
      <c r="A2651" s="35">
        <v>46210</v>
      </c>
      <c r="B2651" s="14" t="s">
        <v>3651</v>
      </c>
      <c r="C2651" s="14" t="s">
        <v>3642</v>
      </c>
      <c r="D2651" s="14" t="s">
        <v>3054</v>
      </c>
      <c r="E2651" s="14">
        <v>20021607</v>
      </c>
      <c r="F2651" s="14" t="s">
        <v>2187</v>
      </c>
      <c r="G2651" s="14" t="s">
        <v>3054</v>
      </c>
      <c r="H2651" s="14" t="s">
        <v>3054</v>
      </c>
      <c r="I2651" s="9" t="s">
        <v>3054</v>
      </c>
      <c r="J2651" s="9">
        <v>25</v>
      </c>
      <c r="K2651" s="14">
        <f>IF($E2651="","",IFERROR(INDEX('01_Cad_Pecas'!$H$2:$H$5000,MATCH($E2651,'01_Cad_Pecas'!$D$2:$D$5000,0)),IFERROR(INDEX('01_Cad_Pecas'!$H$2:$H$5000,MATCH(VALUE($E2651),'01_Cad_Pecas'!$D$2:$D$5000,0)),"")))</f>
        <v>2</v>
      </c>
      <c r="L2651" s="14">
        <f>IF($E2651="","",IFERROR(INDEX('01_Cad_Pecas'!$I$2:$I$5000,MATCH($E2651,'01_Cad_Pecas'!$D$2:$D$5000,0)),IFERROR(INDEX('01_Cad_Pecas'!$I$2:$I$5000,MATCH(VALUE($E2651),'01_Cad_Pecas'!$D$2:$D$5000,0)),"")))</f>
        <v>1.45</v>
      </c>
      <c r="M2651" s="14">
        <f t="shared" si="314"/>
        <v>38.25</v>
      </c>
      <c r="N2651" s="14">
        <v>46210</v>
      </c>
      <c r="O2651" s="14">
        <v>25</v>
      </c>
      <c r="P2651" s="14"/>
      <c r="Q2651" s="14"/>
      <c r="R2651" s="14"/>
      <c r="S2651" s="14"/>
      <c r="T2651" s="14">
        <f t="shared" si="313"/>
        <v>1</v>
      </c>
      <c r="U2651" s="14" t="s">
        <v>36</v>
      </c>
      <c r="V2651" s="14"/>
      <c r="W2651" s="14"/>
      <c r="X2651" s="14"/>
      <c r="Y2651" s="14"/>
      <c r="Z2651" s="14"/>
      <c r="AA2651" s="11"/>
      <c r="AB2651" s="14" t="str">
        <f t="shared" si="315"/>
        <v>10219,10220,10221,10222,10218|50 SECCIONADORA 2</v>
      </c>
      <c r="AC2651" t="str">
        <f t="shared" si="316"/>
        <v>|10219|10220|10221|10222|10218|</v>
      </c>
      <c r="AD2651" t="str">
        <f t="shared" si="317"/>
        <v>50 SECCIONADORA 2</v>
      </c>
    </row>
    <row r="2652" spans="1:30" ht="48" customHeight="1" x14ac:dyDescent="0.35">
      <c r="A2652" s="35">
        <v>46210</v>
      </c>
      <c r="B2652" s="14" t="s">
        <v>3651</v>
      </c>
      <c r="C2652" s="14" t="s">
        <v>3642</v>
      </c>
      <c r="D2652" s="14" t="s">
        <v>3054</v>
      </c>
      <c r="E2652" s="14">
        <v>20053407</v>
      </c>
      <c r="F2652" s="14" t="s">
        <v>3218</v>
      </c>
      <c r="G2652" s="14" t="s">
        <v>3054</v>
      </c>
      <c r="H2652" s="14" t="s">
        <v>3054</v>
      </c>
      <c r="I2652" s="9" t="s">
        <v>3054</v>
      </c>
      <c r="J2652" s="9">
        <v>20</v>
      </c>
      <c r="K2652" s="14">
        <f>IF($E2652="","",IFERROR(INDEX('01_Cad_Pecas'!$H$2:$H$5000,MATCH($E2652,'01_Cad_Pecas'!$D$2:$D$5000,0)),IFERROR(INDEX('01_Cad_Pecas'!$H$2:$H$5000,MATCH(VALUE($E2652),'01_Cad_Pecas'!$D$2:$D$5000,0)),"")))</f>
        <v>2</v>
      </c>
      <c r="L2652" s="14">
        <f>IF($E2652="","",IFERROR(INDEX('01_Cad_Pecas'!$I$2:$I$5000,MATCH($E2652,'01_Cad_Pecas'!$D$2:$D$5000,0)),IFERROR(INDEX('01_Cad_Pecas'!$I$2:$I$5000,MATCH(VALUE($E2652),'01_Cad_Pecas'!$D$2:$D$5000,0)),"")))</f>
        <v>1.45</v>
      </c>
      <c r="M2652" s="14">
        <f t="shared" si="314"/>
        <v>31</v>
      </c>
      <c r="N2652" s="14">
        <v>46210</v>
      </c>
      <c r="O2652" s="14">
        <v>20</v>
      </c>
      <c r="P2652" s="14"/>
      <c r="Q2652" s="14"/>
      <c r="R2652" s="14"/>
      <c r="S2652" s="14"/>
      <c r="T2652" s="14">
        <f t="shared" si="313"/>
        <v>1</v>
      </c>
      <c r="U2652" s="14" t="s">
        <v>36</v>
      </c>
      <c r="V2652" s="14"/>
      <c r="W2652" s="14"/>
      <c r="X2652" s="14"/>
      <c r="Y2652" s="14"/>
      <c r="Z2652" s="14"/>
      <c r="AA2652" s="11"/>
      <c r="AB2652" s="14" t="str">
        <f t="shared" si="315"/>
        <v>10219,10220,10221,10222,10218|50 SECCIONADORA 2</v>
      </c>
      <c r="AC2652" t="str">
        <f t="shared" si="316"/>
        <v>|10219|10220|10221|10222|10218|</v>
      </c>
      <c r="AD2652" t="str">
        <f t="shared" si="317"/>
        <v>50 SECCIONADORA 2</v>
      </c>
    </row>
    <row r="2653" spans="1:30" ht="36" customHeight="1" x14ac:dyDescent="0.35">
      <c r="A2653" s="35">
        <v>46210</v>
      </c>
      <c r="B2653" s="14" t="s">
        <v>3643</v>
      </c>
      <c r="C2653" s="14" t="s">
        <v>3644</v>
      </c>
      <c r="D2653" s="14" t="s">
        <v>3054</v>
      </c>
      <c r="E2653" s="14">
        <v>30001204</v>
      </c>
      <c r="F2653" s="14" t="s">
        <v>3326</v>
      </c>
      <c r="G2653" s="14" t="s">
        <v>3054</v>
      </c>
      <c r="H2653" s="14" t="s">
        <v>3054</v>
      </c>
      <c r="I2653" s="9" t="s">
        <v>3054</v>
      </c>
      <c r="J2653" s="9">
        <v>250</v>
      </c>
      <c r="K2653" s="14">
        <f>IF($E2653="","",IFERROR(INDEX('01_Cad_Pecas'!$H$2:$H$5000,MATCH($E2653,'01_Cad_Pecas'!$D$2:$D$5000,0)),IFERROR(INDEX('01_Cad_Pecas'!$H$2:$H$5000,MATCH(VALUE($E2653),'01_Cad_Pecas'!$D$2:$D$5000,0)),"")))</f>
        <v>1.1000000000000001</v>
      </c>
      <c r="L2653" s="14">
        <f>IF($E2653="","",IFERROR(INDEX('01_Cad_Pecas'!$I$2:$I$5000,MATCH($E2653,'01_Cad_Pecas'!$D$2:$D$5000,0)),IFERROR(INDEX('01_Cad_Pecas'!$I$2:$I$5000,MATCH(VALUE($E2653),'01_Cad_Pecas'!$D$2:$D$5000,0)),"")))</f>
        <v>9.375E-2</v>
      </c>
      <c r="M2653" s="14">
        <f t="shared" si="314"/>
        <v>24.537500000000001</v>
      </c>
      <c r="N2653" s="14">
        <v>46210</v>
      </c>
      <c r="O2653" s="14">
        <v>250</v>
      </c>
      <c r="P2653" s="14"/>
      <c r="Q2653" s="14"/>
      <c r="R2653" s="14"/>
      <c r="S2653" s="14"/>
      <c r="T2653" s="14">
        <f t="shared" si="313"/>
        <v>1</v>
      </c>
      <c r="U2653" s="14" t="s">
        <v>36</v>
      </c>
      <c r="V2653" s="14"/>
      <c r="W2653" s="14"/>
      <c r="X2653" s="14"/>
      <c r="Y2653" s="14"/>
      <c r="Z2653" s="14"/>
      <c r="AA2653" s="11"/>
      <c r="AB2653" s="14" t="str">
        <f t="shared" si="315"/>
        <v>10238|50 SECCIONADORA 2</v>
      </c>
      <c r="AC2653" t="str">
        <f t="shared" si="316"/>
        <v>|10238|</v>
      </c>
      <c r="AD2653" t="str">
        <f t="shared" si="317"/>
        <v>50 SECCIONADORA 2</v>
      </c>
    </row>
    <row r="2654" spans="1:30" ht="36" customHeight="1" x14ac:dyDescent="0.35">
      <c r="A2654" s="35">
        <v>46210</v>
      </c>
      <c r="B2654" s="14" t="s">
        <v>3643</v>
      </c>
      <c r="C2654" s="14" t="s">
        <v>3644</v>
      </c>
      <c r="D2654" s="14" t="s">
        <v>3054</v>
      </c>
      <c r="E2654" s="14">
        <v>30004805</v>
      </c>
      <c r="F2654" s="14" t="s">
        <v>3328</v>
      </c>
      <c r="G2654" s="14" t="s">
        <v>3054</v>
      </c>
      <c r="H2654" s="14" t="s">
        <v>3054</v>
      </c>
      <c r="I2654" s="9" t="s">
        <v>3054</v>
      </c>
      <c r="J2654" s="9">
        <v>480</v>
      </c>
      <c r="K2654" s="14">
        <f>IF($E2654="","",IFERROR(INDEX('01_Cad_Pecas'!$H$2:$H$5000,MATCH($E2654,'01_Cad_Pecas'!$D$2:$D$5000,0)),IFERROR(INDEX('01_Cad_Pecas'!$H$2:$H$5000,MATCH(VALUE($E2654),'01_Cad_Pecas'!$D$2:$D$5000,0)),"")))</f>
        <v>1.1000000000000001</v>
      </c>
      <c r="L2654" s="14">
        <f>IF($E2654="","",IFERROR(INDEX('01_Cad_Pecas'!$I$2:$I$5000,MATCH($E2654,'01_Cad_Pecas'!$D$2:$D$5000,0)),IFERROR(INDEX('01_Cad_Pecas'!$I$2:$I$5000,MATCH(VALUE($E2654),'01_Cad_Pecas'!$D$2:$D$5000,0)),"")))</f>
        <v>9.375E-2</v>
      </c>
      <c r="M2654" s="14">
        <f t="shared" si="314"/>
        <v>46.1</v>
      </c>
      <c r="N2654" s="14">
        <v>46210</v>
      </c>
      <c r="O2654" s="14">
        <v>480</v>
      </c>
      <c r="P2654" s="14"/>
      <c r="Q2654" s="14"/>
      <c r="R2654" s="14"/>
      <c r="S2654" s="14"/>
      <c r="T2654" s="14">
        <f t="shared" si="313"/>
        <v>1</v>
      </c>
      <c r="U2654" s="14" t="s">
        <v>36</v>
      </c>
      <c r="V2654" s="14"/>
      <c r="W2654" s="14"/>
      <c r="X2654" s="14"/>
      <c r="Y2654" s="14"/>
      <c r="Z2654" s="14"/>
      <c r="AA2654" s="11"/>
      <c r="AB2654" s="14" t="str">
        <f t="shared" si="315"/>
        <v>10238|50 SECCIONADORA 2</v>
      </c>
      <c r="AC2654" t="str">
        <f t="shared" si="316"/>
        <v>|10238|</v>
      </c>
      <c r="AD2654" t="str">
        <f t="shared" si="317"/>
        <v>50 SECCIONADORA 2</v>
      </c>
    </row>
    <row r="2655" spans="1:30" ht="36" customHeight="1" x14ac:dyDescent="0.35">
      <c r="A2655" s="35">
        <v>46210</v>
      </c>
      <c r="B2655" s="14" t="s">
        <v>3643</v>
      </c>
      <c r="C2655" s="14" t="s">
        <v>3644</v>
      </c>
      <c r="D2655" s="14" t="s">
        <v>3054</v>
      </c>
      <c r="E2655" s="14">
        <v>30001308</v>
      </c>
      <c r="F2655" s="14" t="s">
        <v>3329</v>
      </c>
      <c r="G2655" s="14" t="s">
        <v>3054</v>
      </c>
      <c r="H2655" s="14" t="s">
        <v>3054</v>
      </c>
      <c r="I2655" s="9" t="s">
        <v>3054</v>
      </c>
      <c r="J2655" s="9">
        <v>250</v>
      </c>
      <c r="K2655" s="14">
        <f>IF($E2655="","",IFERROR(INDEX('01_Cad_Pecas'!$H$2:$H$5000,MATCH($E2655,'01_Cad_Pecas'!$D$2:$D$5000,0)),IFERROR(INDEX('01_Cad_Pecas'!$H$2:$H$5000,MATCH(VALUE($E2655),'01_Cad_Pecas'!$D$2:$D$5000,0)),"")))</f>
        <v>1.1000000000000001</v>
      </c>
      <c r="L2655" s="14">
        <f>IF($E2655="","",IFERROR(INDEX('01_Cad_Pecas'!$I$2:$I$5000,MATCH($E2655,'01_Cad_Pecas'!$D$2:$D$5000,0)),IFERROR(INDEX('01_Cad_Pecas'!$I$2:$I$5000,MATCH(VALUE($E2655),'01_Cad_Pecas'!$D$2:$D$5000,0)),"")))</f>
        <v>9.375E-2</v>
      </c>
      <c r="M2655" s="14">
        <f t="shared" si="314"/>
        <v>24.537500000000001</v>
      </c>
      <c r="N2655" s="14">
        <v>46210</v>
      </c>
      <c r="O2655" s="14">
        <v>250</v>
      </c>
      <c r="P2655" s="14"/>
      <c r="Q2655" s="14"/>
      <c r="R2655" s="14"/>
      <c r="S2655" s="14"/>
      <c r="T2655" s="14">
        <f t="shared" si="313"/>
        <v>1</v>
      </c>
      <c r="U2655" s="14" t="s">
        <v>36</v>
      </c>
      <c r="V2655" s="14"/>
      <c r="W2655" s="14"/>
      <c r="X2655" s="14"/>
      <c r="Y2655" s="14"/>
      <c r="Z2655" s="14"/>
      <c r="AA2655" s="11"/>
      <c r="AB2655" s="14" t="str">
        <f t="shared" si="315"/>
        <v>10238|50 SECCIONADORA 2</v>
      </c>
      <c r="AC2655" t="str">
        <f t="shared" si="316"/>
        <v>|10238|</v>
      </c>
      <c r="AD2655" t="str">
        <f t="shared" si="317"/>
        <v>50 SECCIONADORA 2</v>
      </c>
    </row>
    <row r="2656" spans="1:30" ht="36" customHeight="1" x14ac:dyDescent="0.35">
      <c r="A2656" s="35">
        <v>46210</v>
      </c>
      <c r="B2656" s="14" t="s">
        <v>3643</v>
      </c>
      <c r="C2656" s="14" t="s">
        <v>3644</v>
      </c>
      <c r="D2656" s="14" t="s">
        <v>3054</v>
      </c>
      <c r="E2656" s="14">
        <v>30001309</v>
      </c>
      <c r="F2656" s="14" t="s">
        <v>3291</v>
      </c>
      <c r="G2656" s="14" t="s">
        <v>3054</v>
      </c>
      <c r="H2656" s="14" t="s">
        <v>3054</v>
      </c>
      <c r="I2656" s="9" t="s">
        <v>3054</v>
      </c>
      <c r="J2656" s="9">
        <v>250</v>
      </c>
      <c r="K2656" s="14">
        <f>IF($E2656="","",IFERROR(INDEX('01_Cad_Pecas'!$H$2:$H$5000,MATCH($E2656,'01_Cad_Pecas'!$D$2:$D$5000,0)),IFERROR(INDEX('01_Cad_Pecas'!$H$2:$H$5000,MATCH(VALUE($E2656),'01_Cad_Pecas'!$D$2:$D$5000,0)),"")))</f>
        <v>1.1000000000000001</v>
      </c>
      <c r="L2656" s="14">
        <f>IF($E2656="","",IFERROR(INDEX('01_Cad_Pecas'!$I$2:$I$5000,MATCH($E2656,'01_Cad_Pecas'!$D$2:$D$5000,0)),IFERROR(INDEX('01_Cad_Pecas'!$I$2:$I$5000,MATCH(VALUE($E2656),'01_Cad_Pecas'!$D$2:$D$5000,0)),"")))</f>
        <v>9.375E-2</v>
      </c>
      <c r="M2656" s="14">
        <f t="shared" si="314"/>
        <v>24.537500000000001</v>
      </c>
      <c r="N2656" s="14">
        <v>46210</v>
      </c>
      <c r="O2656" s="14">
        <v>250</v>
      </c>
      <c r="P2656" s="14"/>
      <c r="Q2656" s="14"/>
      <c r="R2656" s="14"/>
      <c r="S2656" s="14"/>
      <c r="T2656" s="14">
        <f t="shared" si="313"/>
        <v>1</v>
      </c>
      <c r="U2656" s="14" t="s">
        <v>36</v>
      </c>
      <c r="V2656" s="14"/>
      <c r="W2656" s="14"/>
      <c r="X2656" s="14"/>
      <c r="Y2656" s="14"/>
      <c r="Z2656" s="14"/>
      <c r="AA2656" s="11"/>
      <c r="AB2656" s="14" t="str">
        <f t="shared" si="315"/>
        <v>10238|50 SECCIONADORA 2</v>
      </c>
      <c r="AC2656" t="str">
        <f t="shared" si="316"/>
        <v>|10238|</v>
      </c>
      <c r="AD2656" t="str">
        <f t="shared" si="317"/>
        <v>50 SECCIONADORA 2</v>
      </c>
    </row>
    <row r="2657" spans="1:30" ht="36" customHeight="1" x14ac:dyDescent="0.35">
      <c r="A2657" s="35">
        <v>46210</v>
      </c>
      <c r="B2657" s="14" t="s">
        <v>3643</v>
      </c>
      <c r="C2657" s="14" t="s">
        <v>3644</v>
      </c>
      <c r="D2657" s="14" t="s">
        <v>3054</v>
      </c>
      <c r="E2657" s="14">
        <v>20051001</v>
      </c>
      <c r="F2657" s="14" t="s">
        <v>3215</v>
      </c>
      <c r="G2657" s="14" t="s">
        <v>3054</v>
      </c>
      <c r="H2657" s="14" t="s">
        <v>3054</v>
      </c>
      <c r="I2657" s="9" t="s">
        <v>3054</v>
      </c>
      <c r="J2657" s="9">
        <v>1</v>
      </c>
      <c r="K2657" s="14">
        <f>IF($E2657="","",IFERROR(INDEX('01_Cad_Pecas'!$H$2:$H$5000,MATCH($E2657,'01_Cad_Pecas'!$D$2:$D$5000,0)),IFERROR(INDEX('01_Cad_Pecas'!$H$2:$H$5000,MATCH(VALUE($E2657),'01_Cad_Pecas'!$D$2:$D$5000,0)),"")))</f>
        <v>2</v>
      </c>
      <c r="L2657" s="14">
        <f>IF($E2657="","",IFERROR(INDEX('01_Cad_Pecas'!$I$2:$I$5000,MATCH($E2657,'01_Cad_Pecas'!$D$2:$D$5000,0)),IFERROR(INDEX('01_Cad_Pecas'!$I$2:$I$5000,MATCH(VALUE($E2657),'01_Cad_Pecas'!$D$2:$D$5000,0)),"")))</f>
        <v>1.45</v>
      </c>
      <c r="M2657" s="14">
        <f t="shared" si="314"/>
        <v>3.45</v>
      </c>
      <c r="N2657" s="14">
        <v>46210</v>
      </c>
      <c r="O2657" s="14">
        <v>1</v>
      </c>
      <c r="P2657" s="14"/>
      <c r="Q2657" s="14"/>
      <c r="R2657" s="14"/>
      <c r="S2657" s="14"/>
      <c r="T2657" s="14">
        <f t="shared" ref="T2657:T2720" si="318">IF(OR($J2657="",$O2657=""),"",$O2657/$J2657)</f>
        <v>1</v>
      </c>
      <c r="U2657" s="14" t="s">
        <v>36</v>
      </c>
      <c r="V2657" s="14"/>
      <c r="W2657" s="14"/>
      <c r="X2657" s="14"/>
      <c r="Y2657" s="14"/>
      <c r="Z2657" s="14"/>
      <c r="AA2657" s="11"/>
      <c r="AB2657" s="14" t="str">
        <f t="shared" si="315"/>
        <v>10238|50 SECCIONADORA 2</v>
      </c>
      <c r="AC2657" t="str">
        <f t="shared" si="316"/>
        <v>|10238|</v>
      </c>
      <c r="AD2657" t="str">
        <f t="shared" si="317"/>
        <v>50 SECCIONADORA 2</v>
      </c>
    </row>
    <row r="2658" spans="1:30" ht="36" customHeight="1" x14ac:dyDescent="0.35">
      <c r="A2658" s="35">
        <v>46210</v>
      </c>
      <c r="B2658" s="14" t="s">
        <v>3643</v>
      </c>
      <c r="C2658" s="14" t="s">
        <v>3644</v>
      </c>
      <c r="D2658" s="14" t="s">
        <v>3054</v>
      </c>
      <c r="E2658" s="14">
        <v>20053407</v>
      </c>
      <c r="F2658" s="14" t="s">
        <v>3218</v>
      </c>
      <c r="G2658" s="14" t="s">
        <v>3054</v>
      </c>
      <c r="H2658" s="14" t="s">
        <v>3054</v>
      </c>
      <c r="I2658" s="9" t="s">
        <v>3054</v>
      </c>
      <c r="J2658" s="9">
        <v>1</v>
      </c>
      <c r="K2658" s="14">
        <f>IF($E2658="","",IFERROR(INDEX('01_Cad_Pecas'!$H$2:$H$5000,MATCH($E2658,'01_Cad_Pecas'!$D$2:$D$5000,0)),IFERROR(INDEX('01_Cad_Pecas'!$H$2:$H$5000,MATCH(VALUE($E2658),'01_Cad_Pecas'!$D$2:$D$5000,0)),"")))</f>
        <v>2</v>
      </c>
      <c r="L2658" s="14">
        <f>IF($E2658="","",IFERROR(INDEX('01_Cad_Pecas'!$I$2:$I$5000,MATCH($E2658,'01_Cad_Pecas'!$D$2:$D$5000,0)),IFERROR(INDEX('01_Cad_Pecas'!$I$2:$I$5000,MATCH(VALUE($E2658),'01_Cad_Pecas'!$D$2:$D$5000,0)),"")))</f>
        <v>1.45</v>
      </c>
      <c r="M2658" s="14">
        <f t="shared" si="314"/>
        <v>3.45</v>
      </c>
      <c r="N2658" s="14">
        <v>46210</v>
      </c>
      <c r="O2658" s="14">
        <v>1</v>
      </c>
      <c r="P2658" s="14"/>
      <c r="Q2658" s="14"/>
      <c r="R2658" s="14"/>
      <c r="S2658" s="14"/>
      <c r="T2658" s="14">
        <f t="shared" si="318"/>
        <v>1</v>
      </c>
      <c r="U2658" s="14" t="s">
        <v>36</v>
      </c>
      <c r="V2658" s="14"/>
      <c r="W2658" s="14"/>
      <c r="X2658" s="14"/>
      <c r="Y2658" s="14"/>
      <c r="Z2658" s="14"/>
      <c r="AA2658" s="11"/>
      <c r="AB2658" s="14" t="str">
        <f t="shared" si="315"/>
        <v>10238|50 SECCIONADORA 2</v>
      </c>
      <c r="AC2658" t="str">
        <f t="shared" si="316"/>
        <v>|10238|</v>
      </c>
      <c r="AD2658" t="str">
        <f t="shared" si="317"/>
        <v>50 SECCIONADORA 2</v>
      </c>
    </row>
    <row r="2659" spans="1:30" ht="36" customHeight="1" x14ac:dyDescent="0.35">
      <c r="A2659" s="35">
        <v>46210</v>
      </c>
      <c r="B2659" s="14" t="s">
        <v>3643</v>
      </c>
      <c r="C2659" s="14" t="s">
        <v>3644</v>
      </c>
      <c r="D2659" s="14" t="s">
        <v>3054</v>
      </c>
      <c r="E2659" s="14">
        <v>30001203</v>
      </c>
      <c r="F2659" s="14" t="s">
        <v>3281</v>
      </c>
      <c r="G2659" s="14" t="s">
        <v>3054</v>
      </c>
      <c r="H2659" s="14" t="s">
        <v>3054</v>
      </c>
      <c r="I2659" s="9" t="s">
        <v>3054</v>
      </c>
      <c r="J2659" s="9">
        <v>500</v>
      </c>
      <c r="K2659" s="14">
        <f>IF($E2659="","",IFERROR(INDEX('01_Cad_Pecas'!$H$2:$H$5000,MATCH($E2659,'01_Cad_Pecas'!$D$2:$D$5000,0)),IFERROR(INDEX('01_Cad_Pecas'!$H$2:$H$5000,MATCH(VALUE($E2659),'01_Cad_Pecas'!$D$2:$D$5000,0)),"")))</f>
        <v>1.1000000000000001</v>
      </c>
      <c r="L2659" s="14">
        <f>IF($E2659="","",IFERROR(INDEX('01_Cad_Pecas'!$I$2:$I$5000,MATCH($E2659,'01_Cad_Pecas'!$D$2:$D$5000,0)),IFERROR(INDEX('01_Cad_Pecas'!$I$2:$I$5000,MATCH(VALUE($E2659),'01_Cad_Pecas'!$D$2:$D$5000,0)),"")))</f>
        <v>9.375E-2</v>
      </c>
      <c r="M2659" s="14">
        <f t="shared" si="314"/>
        <v>47.975000000000001</v>
      </c>
      <c r="N2659" s="14">
        <v>46210</v>
      </c>
      <c r="O2659" s="14">
        <v>500</v>
      </c>
      <c r="P2659" s="14"/>
      <c r="Q2659" s="14"/>
      <c r="R2659" s="14"/>
      <c r="S2659" s="14"/>
      <c r="T2659" s="14">
        <f t="shared" si="318"/>
        <v>1</v>
      </c>
      <c r="U2659" s="14" t="s">
        <v>36</v>
      </c>
      <c r="V2659" s="14"/>
      <c r="W2659" s="14"/>
      <c r="X2659" s="14"/>
      <c r="Y2659" s="14"/>
      <c r="Z2659" s="14"/>
      <c r="AA2659" s="11"/>
      <c r="AB2659" s="14" t="str">
        <f t="shared" si="315"/>
        <v>10238|50 SECCIONADORA 2</v>
      </c>
      <c r="AC2659" t="str">
        <f t="shared" si="316"/>
        <v>|10238|</v>
      </c>
      <c r="AD2659" t="str">
        <f t="shared" si="317"/>
        <v>50 SECCIONADORA 2</v>
      </c>
    </row>
    <row r="2660" spans="1:30" ht="36" customHeight="1" x14ac:dyDescent="0.35">
      <c r="A2660" s="35">
        <v>46210</v>
      </c>
      <c r="B2660" s="14" t="s">
        <v>3643</v>
      </c>
      <c r="C2660" s="14" t="s">
        <v>3644</v>
      </c>
      <c r="D2660" s="14" t="s">
        <v>3054</v>
      </c>
      <c r="E2660" s="14">
        <v>30003405</v>
      </c>
      <c r="F2660" s="14" t="s">
        <v>3282</v>
      </c>
      <c r="G2660" s="14" t="s">
        <v>3054</v>
      </c>
      <c r="H2660" s="14" t="s">
        <v>3054</v>
      </c>
      <c r="I2660" s="9" t="s">
        <v>3054</v>
      </c>
      <c r="J2660" s="9">
        <v>960</v>
      </c>
      <c r="K2660" s="14">
        <f>IF($E2660="","",IFERROR(INDEX('01_Cad_Pecas'!$H$2:$H$5000,MATCH($E2660,'01_Cad_Pecas'!$D$2:$D$5000,0)),IFERROR(INDEX('01_Cad_Pecas'!$H$2:$H$5000,MATCH(VALUE($E2660),'01_Cad_Pecas'!$D$2:$D$5000,0)),"")))</f>
        <v>1.1000000000000001</v>
      </c>
      <c r="L2660" s="14">
        <f>IF($E2660="","",IFERROR(INDEX('01_Cad_Pecas'!$I$2:$I$5000,MATCH($E2660,'01_Cad_Pecas'!$D$2:$D$5000,0)),IFERROR(INDEX('01_Cad_Pecas'!$I$2:$I$5000,MATCH(VALUE($E2660),'01_Cad_Pecas'!$D$2:$D$5000,0)),"")))</f>
        <v>9.375E-2</v>
      </c>
      <c r="M2660" s="14">
        <f t="shared" si="314"/>
        <v>91.1</v>
      </c>
      <c r="N2660" s="14">
        <v>46210</v>
      </c>
      <c r="O2660" s="14">
        <v>960</v>
      </c>
      <c r="P2660" s="14"/>
      <c r="Q2660" s="14"/>
      <c r="R2660" s="14"/>
      <c r="S2660" s="14"/>
      <c r="T2660" s="14">
        <f t="shared" si="318"/>
        <v>1</v>
      </c>
      <c r="U2660" s="14" t="s">
        <v>36</v>
      </c>
      <c r="V2660" s="14"/>
      <c r="W2660" s="14"/>
      <c r="X2660" s="14"/>
      <c r="Y2660" s="14"/>
      <c r="Z2660" s="14"/>
      <c r="AA2660" s="11"/>
      <c r="AB2660" s="14" t="str">
        <f t="shared" si="315"/>
        <v>10238|50 SECCIONADORA 2</v>
      </c>
      <c r="AC2660" t="str">
        <f t="shared" si="316"/>
        <v>|10238|</v>
      </c>
      <c r="AD2660" t="str">
        <f t="shared" si="317"/>
        <v>50 SECCIONADORA 2</v>
      </c>
    </row>
    <row r="2661" spans="1:30" ht="36" customHeight="1" x14ac:dyDescent="0.35">
      <c r="A2661" s="35">
        <v>46210</v>
      </c>
      <c r="B2661" s="14" t="s">
        <v>3643</v>
      </c>
      <c r="C2661" s="14" t="s">
        <v>3644</v>
      </c>
      <c r="D2661" s="14" t="s">
        <v>3054</v>
      </c>
      <c r="E2661" s="14">
        <v>30006103</v>
      </c>
      <c r="F2661" s="14" t="s">
        <v>3283</v>
      </c>
      <c r="G2661" s="14" t="s">
        <v>3054</v>
      </c>
      <c r="H2661" s="14" t="s">
        <v>3054</v>
      </c>
      <c r="I2661" s="9" t="s">
        <v>3054</v>
      </c>
      <c r="J2661" s="9">
        <v>960</v>
      </c>
      <c r="K2661" s="14">
        <f>IF($E2661="","",IFERROR(INDEX('01_Cad_Pecas'!$H$2:$H$5000,MATCH($E2661,'01_Cad_Pecas'!$D$2:$D$5000,0)),IFERROR(INDEX('01_Cad_Pecas'!$H$2:$H$5000,MATCH(VALUE($E2661),'01_Cad_Pecas'!$D$2:$D$5000,0)),"")))</f>
        <v>1.1000000000000001</v>
      </c>
      <c r="L2661" s="14">
        <f>IF($E2661="","",IFERROR(INDEX('01_Cad_Pecas'!$I$2:$I$5000,MATCH($E2661,'01_Cad_Pecas'!$D$2:$D$5000,0)),IFERROR(INDEX('01_Cad_Pecas'!$I$2:$I$5000,MATCH(VALUE($E2661),'01_Cad_Pecas'!$D$2:$D$5000,0)),"")))</f>
        <v>9.375E-2</v>
      </c>
      <c r="M2661" s="14">
        <f t="shared" si="314"/>
        <v>91.1</v>
      </c>
      <c r="N2661" s="14">
        <v>46210</v>
      </c>
      <c r="O2661" s="14">
        <v>960</v>
      </c>
      <c r="P2661" s="14"/>
      <c r="Q2661" s="14"/>
      <c r="R2661" s="14"/>
      <c r="S2661" s="14"/>
      <c r="T2661" s="14">
        <f t="shared" si="318"/>
        <v>1</v>
      </c>
      <c r="U2661" s="14" t="s">
        <v>36</v>
      </c>
      <c r="V2661" s="14"/>
      <c r="W2661" s="14"/>
      <c r="X2661" s="14"/>
      <c r="Y2661" s="14"/>
      <c r="Z2661" s="14"/>
      <c r="AA2661" s="11"/>
      <c r="AB2661" s="14" t="str">
        <f t="shared" si="315"/>
        <v>10238|50 SECCIONADORA 2</v>
      </c>
      <c r="AC2661" t="str">
        <f t="shared" si="316"/>
        <v>|10238|</v>
      </c>
      <c r="AD2661" t="str">
        <f t="shared" si="317"/>
        <v>50 SECCIONADORA 2</v>
      </c>
    </row>
    <row r="2662" spans="1:30" ht="36" customHeight="1" x14ac:dyDescent="0.35">
      <c r="A2662" s="35">
        <v>46210</v>
      </c>
      <c r="B2662" s="14" t="s">
        <v>3643</v>
      </c>
      <c r="C2662" s="14" t="s">
        <v>3644</v>
      </c>
      <c r="D2662" s="14" t="s">
        <v>3054</v>
      </c>
      <c r="E2662" s="14">
        <v>20020008</v>
      </c>
      <c r="F2662" s="14" t="s">
        <v>3331</v>
      </c>
      <c r="G2662" s="14" t="s">
        <v>3054</v>
      </c>
      <c r="H2662" s="14" t="s">
        <v>3054</v>
      </c>
      <c r="I2662" s="9" t="s">
        <v>3054</v>
      </c>
      <c r="J2662" s="9">
        <v>2</v>
      </c>
      <c r="K2662" s="14">
        <f>IF($E2662="","",IFERROR(INDEX('01_Cad_Pecas'!$H$2:$H$5000,MATCH($E2662,'01_Cad_Pecas'!$D$2:$D$5000,0)),IFERROR(INDEX('01_Cad_Pecas'!$H$2:$H$5000,MATCH(VALUE($E2662),'01_Cad_Pecas'!$D$2:$D$5000,0)),"")))</f>
        <v>1.1000000000000001</v>
      </c>
      <c r="L2662" s="14">
        <f>IF($E2662="","",IFERROR(INDEX('01_Cad_Pecas'!$I$2:$I$5000,MATCH($E2662,'01_Cad_Pecas'!$D$2:$D$5000,0)),IFERROR(INDEX('01_Cad_Pecas'!$I$2:$I$5000,MATCH(VALUE($E2662),'01_Cad_Pecas'!$D$2:$D$5000,0)),"")))</f>
        <v>9.375E-2</v>
      </c>
      <c r="M2662" s="14">
        <f t="shared" si="314"/>
        <v>1.2875000000000001</v>
      </c>
      <c r="N2662" s="14">
        <v>46210</v>
      </c>
      <c r="O2662" s="14">
        <v>2</v>
      </c>
      <c r="P2662" s="14"/>
      <c r="Q2662" s="14"/>
      <c r="R2662" s="14"/>
      <c r="S2662" s="14"/>
      <c r="T2662" s="14">
        <f t="shared" si="318"/>
        <v>1</v>
      </c>
      <c r="U2662" s="14" t="s">
        <v>36</v>
      </c>
      <c r="V2662" s="14"/>
      <c r="W2662" s="14"/>
      <c r="X2662" s="14"/>
      <c r="Y2662" s="14"/>
      <c r="Z2662" s="14"/>
      <c r="AA2662" s="11"/>
      <c r="AB2662" s="14" t="str">
        <f t="shared" si="315"/>
        <v>10238|50 SECCIONADORA 2</v>
      </c>
      <c r="AC2662" t="str">
        <f t="shared" si="316"/>
        <v>|10238|</v>
      </c>
      <c r="AD2662" t="str">
        <f t="shared" si="317"/>
        <v>50 SECCIONADORA 2</v>
      </c>
    </row>
    <row r="2663" spans="1:30" ht="36" customHeight="1" x14ac:dyDescent="0.35">
      <c r="A2663" s="35">
        <v>46210</v>
      </c>
      <c r="B2663" s="14" t="s">
        <v>3643</v>
      </c>
      <c r="C2663" s="14" t="s">
        <v>3644</v>
      </c>
      <c r="D2663" s="14" t="s">
        <v>3054</v>
      </c>
      <c r="E2663" s="14">
        <v>30001202</v>
      </c>
      <c r="F2663" s="14" t="s">
        <v>3191</v>
      </c>
      <c r="G2663" s="14" t="s">
        <v>3054</v>
      </c>
      <c r="H2663" s="14" t="s">
        <v>3054</v>
      </c>
      <c r="I2663" s="9" t="s">
        <v>3054</v>
      </c>
      <c r="J2663" s="9">
        <v>500</v>
      </c>
      <c r="K2663" s="14">
        <f>IF($E2663="","",IFERROR(INDEX('01_Cad_Pecas'!$H$2:$H$5000,MATCH($E2663,'01_Cad_Pecas'!$D$2:$D$5000,0)),IFERROR(INDEX('01_Cad_Pecas'!$H$2:$H$5000,MATCH(VALUE($E2663),'01_Cad_Pecas'!$D$2:$D$5000,0)),"")))</f>
        <v>3</v>
      </c>
      <c r="L2663" s="14">
        <f>IF($E2663="","",IFERROR(INDEX('01_Cad_Pecas'!$I$2:$I$5000,MATCH($E2663,'01_Cad_Pecas'!$D$2:$D$5000,0)),IFERROR(INDEX('01_Cad_Pecas'!$I$2:$I$5000,MATCH(VALUE($E2663),'01_Cad_Pecas'!$D$2:$D$5000,0)),"")))</f>
        <v>6.7799999999999999E-2</v>
      </c>
      <c r="M2663" s="14">
        <f t="shared" si="314"/>
        <v>36.9</v>
      </c>
      <c r="N2663" s="14">
        <v>46210</v>
      </c>
      <c r="O2663" s="14">
        <v>500</v>
      </c>
      <c r="P2663" s="14"/>
      <c r="Q2663" s="14"/>
      <c r="R2663" s="14"/>
      <c r="S2663" s="14"/>
      <c r="T2663" s="14">
        <f t="shared" si="318"/>
        <v>1</v>
      </c>
      <c r="U2663" s="14" t="s">
        <v>36</v>
      </c>
      <c r="V2663" s="14"/>
      <c r="W2663" s="14"/>
      <c r="X2663" s="14"/>
      <c r="Y2663" s="14"/>
      <c r="Z2663" s="14"/>
      <c r="AA2663" s="11"/>
      <c r="AB2663" s="14" t="str">
        <f t="shared" si="315"/>
        <v>10238|50 SECCIONADORA 2</v>
      </c>
      <c r="AC2663" t="str">
        <f t="shared" si="316"/>
        <v>|10238|</v>
      </c>
      <c r="AD2663" t="str">
        <f t="shared" si="317"/>
        <v>50 SECCIONADORA 2</v>
      </c>
    </row>
    <row r="2664" spans="1:30" ht="36" customHeight="1" x14ac:dyDescent="0.35">
      <c r="A2664" s="35">
        <v>46210</v>
      </c>
      <c r="B2664" s="14" t="s">
        <v>3643</v>
      </c>
      <c r="C2664" s="14" t="s">
        <v>3644</v>
      </c>
      <c r="D2664" s="14" t="s">
        <v>3054</v>
      </c>
      <c r="E2664" s="14">
        <v>30001301</v>
      </c>
      <c r="F2664" s="14" t="s">
        <v>3294</v>
      </c>
      <c r="G2664" s="14" t="s">
        <v>3054</v>
      </c>
      <c r="H2664" s="14" t="s">
        <v>3054</v>
      </c>
      <c r="I2664" s="9" t="s">
        <v>3054</v>
      </c>
      <c r="J2664" s="9">
        <v>500</v>
      </c>
      <c r="K2664" s="14">
        <f>IF($E2664="","",IFERROR(INDEX('01_Cad_Pecas'!$H$2:$H$5000,MATCH($E2664,'01_Cad_Pecas'!$D$2:$D$5000,0)),IFERROR(INDEX('01_Cad_Pecas'!$H$2:$H$5000,MATCH(VALUE($E2664),'01_Cad_Pecas'!$D$2:$D$5000,0)),"")))</f>
        <v>1.1000000000000001</v>
      </c>
      <c r="L2664" s="14">
        <f>IF($E2664="","",IFERROR(INDEX('01_Cad_Pecas'!$I$2:$I$5000,MATCH($E2664,'01_Cad_Pecas'!$D$2:$D$5000,0)),IFERROR(INDEX('01_Cad_Pecas'!$I$2:$I$5000,MATCH(VALUE($E2664),'01_Cad_Pecas'!$D$2:$D$5000,0)),"")))</f>
        <v>9.375E-2</v>
      </c>
      <c r="M2664" s="14">
        <f t="shared" si="314"/>
        <v>47.975000000000001</v>
      </c>
      <c r="N2664" s="14">
        <v>46210</v>
      </c>
      <c r="O2664" s="14">
        <v>500</v>
      </c>
      <c r="P2664" s="14"/>
      <c r="Q2664" s="14"/>
      <c r="R2664" s="14"/>
      <c r="S2664" s="14"/>
      <c r="T2664" s="14">
        <f t="shared" si="318"/>
        <v>1</v>
      </c>
      <c r="U2664" s="14" t="s">
        <v>36</v>
      </c>
      <c r="V2664" s="14"/>
      <c r="W2664" s="14"/>
      <c r="X2664" s="14"/>
      <c r="Y2664" s="14"/>
      <c r="Z2664" s="14"/>
      <c r="AA2664" s="11"/>
      <c r="AB2664" s="14" t="str">
        <f t="shared" si="315"/>
        <v>10238|50 SECCIONADORA 2</v>
      </c>
      <c r="AC2664" t="str">
        <f t="shared" si="316"/>
        <v>|10238|</v>
      </c>
      <c r="AD2664" t="str">
        <f t="shared" si="317"/>
        <v>50 SECCIONADORA 2</v>
      </c>
    </row>
    <row r="2665" spans="1:30" ht="36" customHeight="1" x14ac:dyDescent="0.35">
      <c r="A2665" s="35">
        <v>46210</v>
      </c>
      <c r="B2665" s="14" t="s">
        <v>3643</v>
      </c>
      <c r="C2665" s="14" t="s">
        <v>3644</v>
      </c>
      <c r="D2665" s="14" t="s">
        <v>3054</v>
      </c>
      <c r="E2665" s="14">
        <v>30006101</v>
      </c>
      <c r="F2665" s="14" t="s">
        <v>3301</v>
      </c>
      <c r="G2665" s="14" t="s">
        <v>3054</v>
      </c>
      <c r="H2665" s="14" t="s">
        <v>3054</v>
      </c>
      <c r="I2665" s="9" t="s">
        <v>3054</v>
      </c>
      <c r="J2665" s="9">
        <v>480</v>
      </c>
      <c r="K2665" s="14">
        <f>IF($E2665="","",IFERROR(INDEX('01_Cad_Pecas'!$H$2:$H$5000,MATCH($E2665,'01_Cad_Pecas'!$D$2:$D$5000,0)),IFERROR(INDEX('01_Cad_Pecas'!$H$2:$H$5000,MATCH(VALUE($E2665),'01_Cad_Pecas'!$D$2:$D$5000,0)),"")))</f>
        <v>1.1000000000000001</v>
      </c>
      <c r="L2665" s="14">
        <f>IF($E2665="","",IFERROR(INDEX('01_Cad_Pecas'!$I$2:$I$5000,MATCH($E2665,'01_Cad_Pecas'!$D$2:$D$5000,0)),IFERROR(INDEX('01_Cad_Pecas'!$I$2:$I$5000,MATCH(VALUE($E2665),'01_Cad_Pecas'!$D$2:$D$5000,0)),"")))</f>
        <v>9.375E-2</v>
      </c>
      <c r="M2665" s="14">
        <f t="shared" si="314"/>
        <v>46.1</v>
      </c>
      <c r="N2665" s="14">
        <v>46210</v>
      </c>
      <c r="O2665" s="14">
        <v>480</v>
      </c>
      <c r="P2665" s="14"/>
      <c r="Q2665" s="14"/>
      <c r="R2665" s="14"/>
      <c r="S2665" s="14"/>
      <c r="T2665" s="14">
        <f t="shared" si="318"/>
        <v>1</v>
      </c>
      <c r="U2665" s="14" t="s">
        <v>36</v>
      </c>
      <c r="V2665" s="14"/>
      <c r="W2665" s="14"/>
      <c r="X2665" s="14"/>
      <c r="Y2665" s="14"/>
      <c r="Z2665" s="14"/>
      <c r="AA2665" s="11"/>
      <c r="AB2665" s="14" t="str">
        <f t="shared" si="315"/>
        <v>10238|50 SECCIONADORA 2</v>
      </c>
      <c r="AC2665" t="str">
        <f t="shared" si="316"/>
        <v>|10238|</v>
      </c>
      <c r="AD2665" t="str">
        <f t="shared" si="317"/>
        <v>50 SECCIONADORA 2</v>
      </c>
    </row>
    <row r="2666" spans="1:30" ht="36" customHeight="1" x14ac:dyDescent="0.35">
      <c r="A2666" s="35">
        <v>46210</v>
      </c>
      <c r="B2666" s="14" t="s">
        <v>3643</v>
      </c>
      <c r="C2666" s="14" t="s">
        <v>3644</v>
      </c>
      <c r="D2666" s="14" t="s">
        <v>3054</v>
      </c>
      <c r="E2666" s="14">
        <v>30006102</v>
      </c>
      <c r="F2666" s="14" t="s">
        <v>3303</v>
      </c>
      <c r="G2666" s="14" t="s">
        <v>3054</v>
      </c>
      <c r="H2666" s="14" t="s">
        <v>3054</v>
      </c>
      <c r="I2666" s="9" t="s">
        <v>3054</v>
      </c>
      <c r="J2666" s="9">
        <v>480</v>
      </c>
      <c r="K2666" s="14">
        <f>IF($E2666="","",IFERROR(INDEX('01_Cad_Pecas'!$H$2:$H$5000,MATCH($E2666,'01_Cad_Pecas'!$D$2:$D$5000,0)),IFERROR(INDEX('01_Cad_Pecas'!$H$2:$H$5000,MATCH(VALUE($E2666),'01_Cad_Pecas'!$D$2:$D$5000,0)),"")))</f>
        <v>1.1000000000000001</v>
      </c>
      <c r="L2666" s="14">
        <f>IF($E2666="","",IFERROR(INDEX('01_Cad_Pecas'!$I$2:$I$5000,MATCH($E2666,'01_Cad_Pecas'!$D$2:$D$5000,0)),IFERROR(INDEX('01_Cad_Pecas'!$I$2:$I$5000,MATCH(VALUE($E2666),'01_Cad_Pecas'!$D$2:$D$5000,0)),"")))</f>
        <v>9.375E-2</v>
      </c>
      <c r="M2666" s="14">
        <f t="shared" si="314"/>
        <v>46.1</v>
      </c>
      <c r="N2666" s="14">
        <v>46210</v>
      </c>
      <c r="O2666" s="14">
        <v>480</v>
      </c>
      <c r="P2666" s="14"/>
      <c r="Q2666" s="14"/>
      <c r="R2666" s="14"/>
      <c r="S2666" s="14"/>
      <c r="T2666" s="14">
        <f t="shared" si="318"/>
        <v>1</v>
      </c>
      <c r="U2666" s="14" t="s">
        <v>36</v>
      </c>
      <c r="V2666" s="14"/>
      <c r="W2666" s="14"/>
      <c r="X2666" s="14"/>
      <c r="Y2666" s="14"/>
      <c r="Z2666" s="14"/>
      <c r="AA2666" s="11"/>
      <c r="AB2666" s="14" t="str">
        <f t="shared" si="315"/>
        <v>10238|50 SECCIONADORA 2</v>
      </c>
      <c r="AC2666" t="str">
        <f t="shared" si="316"/>
        <v>|10238|</v>
      </c>
      <c r="AD2666" t="str">
        <f t="shared" si="317"/>
        <v>50 SECCIONADORA 2</v>
      </c>
    </row>
    <row r="2667" spans="1:30" ht="36" customHeight="1" x14ac:dyDescent="0.35">
      <c r="A2667" s="35">
        <v>46210</v>
      </c>
      <c r="B2667" s="14" t="s">
        <v>3643</v>
      </c>
      <c r="C2667" s="14" t="s">
        <v>3644</v>
      </c>
      <c r="D2667" s="14" t="s">
        <v>3054</v>
      </c>
      <c r="E2667" s="14">
        <v>30006110</v>
      </c>
      <c r="F2667" s="14" t="s">
        <v>3180</v>
      </c>
      <c r="G2667" s="14" t="s">
        <v>3054</v>
      </c>
      <c r="H2667" s="14" t="s">
        <v>3054</v>
      </c>
      <c r="I2667" s="9" t="s">
        <v>3054</v>
      </c>
      <c r="J2667" s="9">
        <v>480</v>
      </c>
      <c r="K2667" s="14">
        <f>IF($E2667="","",IFERROR(INDEX('01_Cad_Pecas'!$H$2:$H$5000,MATCH($E2667,'01_Cad_Pecas'!$D$2:$D$5000,0)),IFERROR(INDEX('01_Cad_Pecas'!$H$2:$H$5000,MATCH(VALUE($E2667),'01_Cad_Pecas'!$D$2:$D$5000,0)),"")))</f>
        <v>3</v>
      </c>
      <c r="L2667" s="14">
        <f>IF($E2667="","",IFERROR(INDEX('01_Cad_Pecas'!$I$2:$I$5000,MATCH($E2667,'01_Cad_Pecas'!$D$2:$D$5000,0)),IFERROR(INDEX('01_Cad_Pecas'!$I$2:$I$5000,MATCH(VALUE($E2667),'01_Cad_Pecas'!$D$2:$D$5000,0)),"")))</f>
        <v>6.7799999999999999E-2</v>
      </c>
      <c r="M2667" s="14">
        <f t="shared" si="314"/>
        <v>35.543999999999997</v>
      </c>
      <c r="N2667" s="14">
        <v>46210</v>
      </c>
      <c r="O2667" s="14">
        <v>480</v>
      </c>
      <c r="P2667" s="14"/>
      <c r="Q2667" s="14"/>
      <c r="R2667" s="14"/>
      <c r="S2667" s="14"/>
      <c r="T2667" s="14">
        <f t="shared" si="318"/>
        <v>1</v>
      </c>
      <c r="U2667" s="14" t="s">
        <v>36</v>
      </c>
      <c r="V2667" s="14"/>
      <c r="W2667" s="14"/>
      <c r="X2667" s="14"/>
      <c r="Y2667" s="14"/>
      <c r="Z2667" s="14"/>
      <c r="AA2667" s="11"/>
      <c r="AB2667" s="14" t="str">
        <f t="shared" si="315"/>
        <v>10238|50 SECCIONADORA 2</v>
      </c>
      <c r="AC2667" t="str">
        <f t="shared" si="316"/>
        <v>|10238|</v>
      </c>
      <c r="AD2667" t="str">
        <f t="shared" si="317"/>
        <v>50 SECCIONADORA 2</v>
      </c>
    </row>
    <row r="2668" spans="1:30" ht="36" customHeight="1" x14ac:dyDescent="0.35">
      <c r="A2668" s="35">
        <v>46210</v>
      </c>
      <c r="B2668" s="14" t="s">
        <v>3643</v>
      </c>
      <c r="C2668" s="14" t="s">
        <v>3644</v>
      </c>
      <c r="D2668" s="14" t="s">
        <v>3054</v>
      </c>
      <c r="E2668" s="14">
        <v>30006111</v>
      </c>
      <c r="F2668" s="14" t="s">
        <v>3182</v>
      </c>
      <c r="G2668" s="14" t="s">
        <v>3054</v>
      </c>
      <c r="H2668" s="14" t="s">
        <v>3054</v>
      </c>
      <c r="I2668" s="9" t="s">
        <v>3054</v>
      </c>
      <c r="J2668" s="9">
        <v>480</v>
      </c>
      <c r="K2668" s="14">
        <f>IF($E2668="","",IFERROR(INDEX('01_Cad_Pecas'!$H$2:$H$5000,MATCH($E2668,'01_Cad_Pecas'!$D$2:$D$5000,0)),IFERROR(INDEX('01_Cad_Pecas'!$H$2:$H$5000,MATCH(VALUE($E2668),'01_Cad_Pecas'!$D$2:$D$5000,0)),"")))</f>
        <v>3</v>
      </c>
      <c r="L2668" s="14">
        <f>IF($E2668="","",IFERROR(INDEX('01_Cad_Pecas'!$I$2:$I$5000,MATCH($E2668,'01_Cad_Pecas'!$D$2:$D$5000,0)),IFERROR(INDEX('01_Cad_Pecas'!$I$2:$I$5000,MATCH(VALUE($E2668),'01_Cad_Pecas'!$D$2:$D$5000,0)),"")))</f>
        <v>6.7799999999999999E-2</v>
      </c>
      <c r="M2668" s="14">
        <f t="shared" si="314"/>
        <v>35.543999999999997</v>
      </c>
      <c r="N2668" s="14">
        <v>46210</v>
      </c>
      <c r="O2668" s="14">
        <v>480</v>
      </c>
      <c r="P2668" s="14"/>
      <c r="Q2668" s="14"/>
      <c r="R2668" s="14"/>
      <c r="S2668" s="14"/>
      <c r="T2668" s="14">
        <f t="shared" si="318"/>
        <v>1</v>
      </c>
      <c r="U2668" s="14" t="s">
        <v>36</v>
      </c>
      <c r="V2668" s="14"/>
      <c r="W2668" s="14"/>
      <c r="X2668" s="14"/>
      <c r="Y2668" s="14"/>
      <c r="Z2668" s="14"/>
      <c r="AA2668" s="11"/>
      <c r="AB2668" s="14" t="str">
        <f t="shared" si="315"/>
        <v>10238|50 SECCIONADORA 2</v>
      </c>
      <c r="AC2668" t="str">
        <f t="shared" si="316"/>
        <v>|10238|</v>
      </c>
      <c r="AD2668" t="str">
        <f t="shared" si="317"/>
        <v>50 SECCIONADORA 2</v>
      </c>
    </row>
    <row r="2669" spans="1:30" ht="60" customHeight="1" x14ac:dyDescent="0.35">
      <c r="A2669" s="35">
        <v>46211</v>
      </c>
      <c r="B2669" s="14" t="s">
        <v>3643</v>
      </c>
      <c r="C2669" s="14" t="s">
        <v>3644</v>
      </c>
      <c r="D2669" s="14" t="s">
        <v>3058</v>
      </c>
      <c r="E2669" s="14">
        <v>30001309</v>
      </c>
      <c r="F2669" s="14" t="s">
        <v>3291</v>
      </c>
      <c r="G2669" s="14" t="s">
        <v>3058</v>
      </c>
      <c r="H2669" s="14" t="s">
        <v>3058</v>
      </c>
      <c r="I2669" s="9" t="s">
        <v>3058</v>
      </c>
      <c r="J2669" s="9">
        <v>250</v>
      </c>
      <c r="K2669" s="14">
        <f>IF($E2669="","",IFERROR(INDEX('01_Cad_Pecas'!$H$2:$H$5000,MATCH($E2669,'01_Cad_Pecas'!$D$2:$D$5000,0)),IFERROR(INDEX('01_Cad_Pecas'!$H$2:$H$5000,MATCH(VALUE($E2669),'01_Cad_Pecas'!$D$2:$D$5000,0)),"")))</f>
        <v>1.1000000000000001</v>
      </c>
      <c r="L2669" s="14">
        <f>IF($E2669="","",IFERROR(INDEX('01_Cad_Pecas'!$I$2:$I$5000,MATCH($E2669,'01_Cad_Pecas'!$D$2:$D$5000,0)),IFERROR(INDEX('01_Cad_Pecas'!$I$2:$I$5000,MATCH(VALUE($E2669),'01_Cad_Pecas'!$D$2:$D$5000,0)),"")))</f>
        <v>9.375E-2</v>
      </c>
      <c r="M2669" s="14">
        <f t="shared" si="314"/>
        <v>24.537500000000001</v>
      </c>
      <c r="N2669" s="14">
        <v>46211</v>
      </c>
      <c r="O2669" s="14">
        <v>250</v>
      </c>
      <c r="P2669" s="14"/>
      <c r="Q2669" s="14"/>
      <c r="R2669" s="14"/>
      <c r="S2669" s="14"/>
      <c r="T2669" s="14">
        <f t="shared" si="318"/>
        <v>1</v>
      </c>
      <c r="U2669" s="14" t="s">
        <v>36</v>
      </c>
      <c r="V2669" s="14"/>
      <c r="W2669" s="14"/>
      <c r="X2669" s="14"/>
      <c r="Y2669" s="14"/>
      <c r="Z2669" s="14"/>
      <c r="AA2669" s="11"/>
      <c r="AB2669" s="14" t="str">
        <f t="shared" si="315"/>
        <v>10238|60 USINAGEM AUTOMATIZADA</v>
      </c>
      <c r="AC2669" t="str">
        <f t="shared" si="316"/>
        <v>|10238|</v>
      </c>
      <c r="AD2669" t="str">
        <f t="shared" si="317"/>
        <v>60 USINAGEM AUTOMATIZADA</v>
      </c>
    </row>
    <row r="2670" spans="1:30" ht="60" customHeight="1" x14ac:dyDescent="0.35">
      <c r="A2670" s="35">
        <v>46211</v>
      </c>
      <c r="B2670" s="14" t="s">
        <v>3643</v>
      </c>
      <c r="C2670" s="14" t="s">
        <v>3644</v>
      </c>
      <c r="D2670" s="14" t="s">
        <v>3058</v>
      </c>
      <c r="E2670" s="14">
        <v>30001301</v>
      </c>
      <c r="F2670" s="14" t="s">
        <v>3294</v>
      </c>
      <c r="G2670" s="14" t="s">
        <v>3058</v>
      </c>
      <c r="H2670" s="14" t="s">
        <v>3058</v>
      </c>
      <c r="I2670" s="9" t="s">
        <v>3058</v>
      </c>
      <c r="J2670" s="9">
        <v>500</v>
      </c>
      <c r="K2670" s="14">
        <f>IF($E2670="","",IFERROR(INDEX('01_Cad_Pecas'!$H$2:$H$5000,MATCH($E2670,'01_Cad_Pecas'!$D$2:$D$5000,0)),IFERROR(INDEX('01_Cad_Pecas'!$H$2:$H$5000,MATCH(VALUE($E2670),'01_Cad_Pecas'!$D$2:$D$5000,0)),"")))</f>
        <v>1.1000000000000001</v>
      </c>
      <c r="L2670" s="14">
        <f>IF($E2670="","",IFERROR(INDEX('01_Cad_Pecas'!$I$2:$I$5000,MATCH($E2670,'01_Cad_Pecas'!$D$2:$D$5000,0)),IFERROR(INDEX('01_Cad_Pecas'!$I$2:$I$5000,MATCH(VALUE($E2670),'01_Cad_Pecas'!$D$2:$D$5000,0)),"")))</f>
        <v>9.375E-2</v>
      </c>
      <c r="M2670" s="14">
        <f t="shared" si="314"/>
        <v>47.975000000000001</v>
      </c>
      <c r="N2670" s="14">
        <v>46211</v>
      </c>
      <c r="O2670" s="14">
        <v>500</v>
      </c>
      <c r="P2670" s="14"/>
      <c r="Q2670" s="14"/>
      <c r="R2670" s="14"/>
      <c r="S2670" s="14"/>
      <c r="T2670" s="14">
        <f t="shared" si="318"/>
        <v>1</v>
      </c>
      <c r="U2670" s="14" t="s">
        <v>36</v>
      </c>
      <c r="V2670" s="14"/>
      <c r="W2670" s="14"/>
      <c r="X2670" s="14"/>
      <c r="Y2670" s="14"/>
      <c r="Z2670" s="14"/>
      <c r="AA2670" s="11"/>
      <c r="AB2670" s="14" t="str">
        <f t="shared" si="315"/>
        <v>10238|60 USINAGEM AUTOMATIZADA</v>
      </c>
      <c r="AC2670" t="str">
        <f t="shared" si="316"/>
        <v>|10238|</v>
      </c>
      <c r="AD2670" t="str">
        <f t="shared" si="317"/>
        <v>60 USINAGEM AUTOMATIZADA</v>
      </c>
    </row>
    <row r="2671" spans="1:30" ht="36" customHeight="1" x14ac:dyDescent="0.35">
      <c r="A2671" s="35">
        <v>46217</v>
      </c>
      <c r="B2671" s="14" t="s">
        <v>3645</v>
      </c>
      <c r="C2671" s="14" t="s">
        <v>3646</v>
      </c>
      <c r="D2671" s="14" t="s">
        <v>3049</v>
      </c>
      <c r="E2671" s="14">
        <v>30003609</v>
      </c>
      <c r="F2671" s="14" t="s">
        <v>3176</v>
      </c>
      <c r="G2671" s="14" t="s">
        <v>3049</v>
      </c>
      <c r="H2671" s="14" t="s">
        <v>3049</v>
      </c>
      <c r="I2671" s="9" t="s">
        <v>3049</v>
      </c>
      <c r="J2671" s="9">
        <v>120</v>
      </c>
      <c r="K2671" s="14">
        <f>IF($E2671="","",IFERROR(INDEX('01_Cad_Pecas'!$H$2:$H$5000,MATCH($E2671,'01_Cad_Pecas'!$D$2:$D$5000,0)),IFERROR(INDEX('01_Cad_Pecas'!$H$2:$H$5000,MATCH(VALUE($E2671),'01_Cad_Pecas'!$D$2:$D$5000,0)),"")))</f>
        <v>0</v>
      </c>
      <c r="L2671" s="14">
        <f>IF($E2671="","",IFERROR(INDEX('01_Cad_Pecas'!$I$2:$I$5000,MATCH($E2671,'01_Cad_Pecas'!$D$2:$D$5000,0)),IFERROR(INDEX('01_Cad_Pecas'!$I$2:$I$5000,MATCH(VALUE($E2671),'01_Cad_Pecas'!$D$2:$D$5000,0)),"")))</f>
        <v>0.35</v>
      </c>
      <c r="M2671" s="14">
        <f t="shared" si="314"/>
        <v>42</v>
      </c>
      <c r="N2671" s="14">
        <v>46217</v>
      </c>
      <c r="O2671" s="14">
        <v>120</v>
      </c>
      <c r="P2671" s="14"/>
      <c r="Q2671" s="14"/>
      <c r="R2671" s="14"/>
      <c r="S2671" s="14"/>
      <c r="T2671" s="14">
        <f t="shared" si="318"/>
        <v>1</v>
      </c>
      <c r="U2671" s="14" t="s">
        <v>36</v>
      </c>
      <c r="V2671" s="14"/>
      <c r="W2671" s="14"/>
      <c r="X2671" s="14"/>
      <c r="Y2671" s="14"/>
      <c r="Z2671" s="14"/>
      <c r="AA2671" s="11"/>
      <c r="AB2671" s="14" t="str">
        <f t="shared" si="315"/>
        <v>10218|32 TAPEÇARIA</v>
      </c>
      <c r="AC2671" t="str">
        <f t="shared" si="316"/>
        <v>|10218|</v>
      </c>
      <c r="AD2671" t="str">
        <f t="shared" si="317"/>
        <v>32 TAPEÇARIA</v>
      </c>
    </row>
    <row r="2672" spans="1:30" ht="36" customHeight="1" x14ac:dyDescent="0.35">
      <c r="A2672" s="35">
        <v>46217</v>
      </c>
      <c r="B2672" s="14" t="s">
        <v>3645</v>
      </c>
      <c r="C2672" s="14" t="s">
        <v>3646</v>
      </c>
      <c r="D2672" s="14" t="s">
        <v>3049</v>
      </c>
      <c r="E2672" s="14">
        <v>30003708</v>
      </c>
      <c r="F2672" s="14" t="s">
        <v>2400</v>
      </c>
      <c r="G2672" s="14" t="s">
        <v>3049</v>
      </c>
      <c r="H2672" s="14" t="s">
        <v>3049</v>
      </c>
      <c r="I2672" s="9" t="s">
        <v>3049</v>
      </c>
      <c r="J2672" s="9">
        <v>120</v>
      </c>
      <c r="K2672" s="14">
        <f>IF($E2672="","",IFERROR(INDEX('01_Cad_Pecas'!$H$2:$H$5000,MATCH($E2672,'01_Cad_Pecas'!$D$2:$D$5000,0)),IFERROR(INDEX('01_Cad_Pecas'!$H$2:$H$5000,MATCH(VALUE($E2672),'01_Cad_Pecas'!$D$2:$D$5000,0)),"")))</f>
        <v>0</v>
      </c>
      <c r="L2672" s="14">
        <f>IF($E2672="","",IFERROR(INDEX('01_Cad_Pecas'!$I$2:$I$5000,MATCH($E2672,'01_Cad_Pecas'!$D$2:$D$5000,0)),IFERROR(INDEX('01_Cad_Pecas'!$I$2:$I$5000,MATCH(VALUE($E2672),'01_Cad_Pecas'!$D$2:$D$5000,0)),"")))</f>
        <v>1.75</v>
      </c>
      <c r="M2672" s="14">
        <f t="shared" si="314"/>
        <v>210</v>
      </c>
      <c r="N2672" s="14">
        <v>46217</v>
      </c>
      <c r="O2672" s="14">
        <v>120</v>
      </c>
      <c r="P2672" s="14"/>
      <c r="Q2672" s="14"/>
      <c r="R2672" s="14"/>
      <c r="S2672" s="14"/>
      <c r="T2672" s="14">
        <f t="shared" si="318"/>
        <v>1</v>
      </c>
      <c r="U2672" s="14" t="s">
        <v>36</v>
      </c>
      <c r="V2672" s="14"/>
      <c r="W2672" s="14"/>
      <c r="X2672" s="14"/>
      <c r="Y2672" s="14"/>
      <c r="Z2672" s="14"/>
      <c r="AA2672" s="11"/>
      <c r="AB2672" s="14" t="str">
        <f t="shared" si="315"/>
        <v>10218|32 TAPEÇARIA</v>
      </c>
      <c r="AC2672" t="str">
        <f t="shared" si="316"/>
        <v>|10218|</v>
      </c>
      <c r="AD2672" t="str">
        <f t="shared" si="317"/>
        <v>32 TAPEÇARIA</v>
      </c>
    </row>
    <row r="2673" spans="1:30" ht="36" customHeight="1" x14ac:dyDescent="0.35">
      <c r="A2673" s="35">
        <v>46217</v>
      </c>
      <c r="B2673" s="14" t="s">
        <v>3647</v>
      </c>
      <c r="C2673" s="14" t="s">
        <v>3648</v>
      </c>
      <c r="D2673" s="14" t="s">
        <v>3049</v>
      </c>
      <c r="E2673" s="14">
        <v>30003609</v>
      </c>
      <c r="F2673" s="14" t="s">
        <v>3176</v>
      </c>
      <c r="G2673" s="14" t="s">
        <v>3049</v>
      </c>
      <c r="H2673" s="14" t="s">
        <v>3049</v>
      </c>
      <c r="I2673" s="9" t="s">
        <v>3049</v>
      </c>
      <c r="J2673" s="9">
        <v>120</v>
      </c>
      <c r="K2673" s="14">
        <f>IF($E2673="","",IFERROR(INDEX('01_Cad_Pecas'!$H$2:$H$5000,MATCH($E2673,'01_Cad_Pecas'!$D$2:$D$5000,0)),IFERROR(INDEX('01_Cad_Pecas'!$H$2:$H$5000,MATCH(VALUE($E2673),'01_Cad_Pecas'!$D$2:$D$5000,0)),"")))</f>
        <v>0</v>
      </c>
      <c r="L2673" s="14">
        <f>IF($E2673="","",IFERROR(INDEX('01_Cad_Pecas'!$I$2:$I$5000,MATCH($E2673,'01_Cad_Pecas'!$D$2:$D$5000,0)),IFERROR(INDEX('01_Cad_Pecas'!$I$2:$I$5000,MATCH(VALUE($E2673),'01_Cad_Pecas'!$D$2:$D$5000,0)),"")))</f>
        <v>0.35</v>
      </c>
      <c r="M2673" s="14">
        <f t="shared" si="314"/>
        <v>42</v>
      </c>
      <c r="N2673" s="14">
        <v>46217</v>
      </c>
      <c r="O2673" s="14">
        <v>120</v>
      </c>
      <c r="P2673" s="14"/>
      <c r="Q2673" s="14"/>
      <c r="R2673" s="14"/>
      <c r="S2673" s="14"/>
      <c r="T2673" s="14">
        <f t="shared" si="318"/>
        <v>1</v>
      </c>
      <c r="U2673" s="14" t="s">
        <v>36</v>
      </c>
      <c r="V2673" s="14"/>
      <c r="W2673" s="14"/>
      <c r="X2673" s="14"/>
      <c r="Y2673" s="14"/>
      <c r="Z2673" s="14"/>
      <c r="AA2673" s="11"/>
      <c r="AB2673" s="14" t="str">
        <f t="shared" si="315"/>
        <v>10220|32 TAPEÇARIA</v>
      </c>
      <c r="AC2673" t="str">
        <f t="shared" si="316"/>
        <v>|10220|</v>
      </c>
      <c r="AD2673" t="str">
        <f t="shared" si="317"/>
        <v>32 TAPEÇARIA</v>
      </c>
    </row>
    <row r="2674" spans="1:30" ht="36" customHeight="1" x14ac:dyDescent="0.35">
      <c r="A2674" s="35">
        <v>46217</v>
      </c>
      <c r="B2674" s="14" t="s">
        <v>3647</v>
      </c>
      <c r="C2674" s="14" t="s">
        <v>3648</v>
      </c>
      <c r="D2674" s="14" t="s">
        <v>3049</v>
      </c>
      <c r="E2674" s="14">
        <v>30003708</v>
      </c>
      <c r="F2674" s="14" t="s">
        <v>2400</v>
      </c>
      <c r="G2674" s="14" t="s">
        <v>3049</v>
      </c>
      <c r="H2674" s="14" t="s">
        <v>3049</v>
      </c>
      <c r="I2674" s="9" t="s">
        <v>3049</v>
      </c>
      <c r="J2674" s="9">
        <v>120</v>
      </c>
      <c r="K2674" s="14">
        <f>IF($E2674="","",IFERROR(INDEX('01_Cad_Pecas'!$H$2:$H$5000,MATCH($E2674,'01_Cad_Pecas'!$D$2:$D$5000,0)),IFERROR(INDEX('01_Cad_Pecas'!$H$2:$H$5000,MATCH(VALUE($E2674),'01_Cad_Pecas'!$D$2:$D$5000,0)),"")))</f>
        <v>0</v>
      </c>
      <c r="L2674" s="14">
        <f>IF($E2674="","",IFERROR(INDEX('01_Cad_Pecas'!$I$2:$I$5000,MATCH($E2674,'01_Cad_Pecas'!$D$2:$D$5000,0)),IFERROR(INDEX('01_Cad_Pecas'!$I$2:$I$5000,MATCH(VALUE($E2674),'01_Cad_Pecas'!$D$2:$D$5000,0)),"")))</f>
        <v>1.75</v>
      </c>
      <c r="M2674" s="14">
        <f t="shared" si="314"/>
        <v>210</v>
      </c>
      <c r="N2674" s="14">
        <v>46217</v>
      </c>
      <c r="O2674" s="14">
        <v>120</v>
      </c>
      <c r="P2674" s="14"/>
      <c r="Q2674" s="14"/>
      <c r="R2674" s="14"/>
      <c r="S2674" s="14"/>
      <c r="T2674" s="14">
        <f t="shared" si="318"/>
        <v>1</v>
      </c>
      <c r="U2674" s="14" t="s">
        <v>36</v>
      </c>
      <c r="V2674" s="14"/>
      <c r="W2674" s="14"/>
      <c r="X2674" s="14"/>
      <c r="Y2674" s="14"/>
      <c r="Z2674" s="14"/>
      <c r="AA2674" s="11"/>
      <c r="AB2674" s="14" t="str">
        <f t="shared" si="315"/>
        <v>10220|32 TAPEÇARIA</v>
      </c>
      <c r="AC2674" t="str">
        <f t="shared" si="316"/>
        <v>|10220|</v>
      </c>
      <c r="AD2674" t="str">
        <f t="shared" si="317"/>
        <v>32 TAPEÇARIA</v>
      </c>
    </row>
    <row r="2675" spans="1:30" ht="36" customHeight="1" x14ac:dyDescent="0.35">
      <c r="A2675" s="35">
        <v>46217</v>
      </c>
      <c r="B2675" s="14" t="s">
        <v>3649</v>
      </c>
      <c r="C2675" s="14" t="s">
        <v>3640</v>
      </c>
      <c r="D2675" s="14" t="s">
        <v>3049</v>
      </c>
      <c r="E2675" s="14">
        <v>30003609</v>
      </c>
      <c r="F2675" s="14" t="s">
        <v>3176</v>
      </c>
      <c r="G2675" s="14" t="s">
        <v>3049</v>
      </c>
      <c r="H2675" s="14" t="s">
        <v>3049</v>
      </c>
      <c r="I2675" s="9" t="s">
        <v>3049</v>
      </c>
      <c r="J2675" s="9">
        <v>120</v>
      </c>
      <c r="K2675" s="14">
        <f>IF($E2675="","",IFERROR(INDEX('01_Cad_Pecas'!$H$2:$H$5000,MATCH($E2675,'01_Cad_Pecas'!$D$2:$D$5000,0)),IFERROR(INDEX('01_Cad_Pecas'!$H$2:$H$5000,MATCH(VALUE($E2675),'01_Cad_Pecas'!$D$2:$D$5000,0)),"")))</f>
        <v>0</v>
      </c>
      <c r="L2675" s="14">
        <f>IF($E2675="","",IFERROR(INDEX('01_Cad_Pecas'!$I$2:$I$5000,MATCH($E2675,'01_Cad_Pecas'!$D$2:$D$5000,0)),IFERROR(INDEX('01_Cad_Pecas'!$I$2:$I$5000,MATCH(VALUE($E2675),'01_Cad_Pecas'!$D$2:$D$5000,0)),"")))</f>
        <v>0.35</v>
      </c>
      <c r="M2675" s="14">
        <f t="shared" si="314"/>
        <v>42</v>
      </c>
      <c r="N2675" s="14">
        <v>46217</v>
      </c>
      <c r="O2675" s="14">
        <v>120</v>
      </c>
      <c r="P2675" s="14"/>
      <c r="Q2675" s="14"/>
      <c r="R2675" s="14"/>
      <c r="S2675" s="14"/>
      <c r="T2675" s="14">
        <f t="shared" si="318"/>
        <v>1</v>
      </c>
      <c r="U2675" s="14" t="s">
        <v>36</v>
      </c>
      <c r="V2675" s="14"/>
      <c r="W2675" s="14"/>
      <c r="X2675" s="14"/>
      <c r="Y2675" s="14"/>
      <c r="Z2675" s="14"/>
      <c r="AA2675" s="11"/>
      <c r="AB2675" s="14" t="str">
        <f t="shared" si="315"/>
        <v>10221|32 TAPEÇARIA</v>
      </c>
      <c r="AC2675" t="str">
        <f t="shared" si="316"/>
        <v>|10221|</v>
      </c>
      <c r="AD2675" t="str">
        <f t="shared" si="317"/>
        <v>32 TAPEÇARIA</v>
      </c>
    </row>
    <row r="2676" spans="1:30" ht="36" customHeight="1" x14ac:dyDescent="0.35">
      <c r="A2676" s="35">
        <v>46217</v>
      </c>
      <c r="B2676" s="14" t="s">
        <v>3649</v>
      </c>
      <c r="C2676" s="14" t="s">
        <v>3640</v>
      </c>
      <c r="D2676" s="14" t="s">
        <v>3049</v>
      </c>
      <c r="E2676" s="14">
        <v>30003708</v>
      </c>
      <c r="F2676" s="14" t="s">
        <v>2400</v>
      </c>
      <c r="G2676" s="14" t="s">
        <v>3049</v>
      </c>
      <c r="H2676" s="14" t="s">
        <v>3049</v>
      </c>
      <c r="I2676" s="9" t="s">
        <v>3049</v>
      </c>
      <c r="J2676" s="9">
        <v>120</v>
      </c>
      <c r="K2676" s="14">
        <f>IF($E2676="","",IFERROR(INDEX('01_Cad_Pecas'!$H$2:$H$5000,MATCH($E2676,'01_Cad_Pecas'!$D$2:$D$5000,0)),IFERROR(INDEX('01_Cad_Pecas'!$H$2:$H$5000,MATCH(VALUE($E2676),'01_Cad_Pecas'!$D$2:$D$5000,0)),"")))</f>
        <v>0</v>
      </c>
      <c r="L2676" s="14">
        <f>IF($E2676="","",IFERROR(INDEX('01_Cad_Pecas'!$I$2:$I$5000,MATCH($E2676,'01_Cad_Pecas'!$D$2:$D$5000,0)),IFERROR(INDEX('01_Cad_Pecas'!$I$2:$I$5000,MATCH(VALUE($E2676),'01_Cad_Pecas'!$D$2:$D$5000,0)),"")))</f>
        <v>1.75</v>
      </c>
      <c r="M2676" s="14">
        <f t="shared" si="314"/>
        <v>210</v>
      </c>
      <c r="N2676" s="14">
        <v>46217</v>
      </c>
      <c r="O2676" s="14">
        <v>120</v>
      </c>
      <c r="P2676" s="14"/>
      <c r="Q2676" s="14"/>
      <c r="R2676" s="14"/>
      <c r="S2676" s="14"/>
      <c r="T2676" s="14">
        <f t="shared" si="318"/>
        <v>1</v>
      </c>
      <c r="U2676" s="14" t="s">
        <v>36</v>
      </c>
      <c r="V2676" s="14"/>
      <c r="W2676" s="14"/>
      <c r="X2676" s="14"/>
      <c r="Y2676" s="14"/>
      <c r="Z2676" s="14"/>
      <c r="AA2676" s="11"/>
      <c r="AB2676" s="14" t="str">
        <f t="shared" si="315"/>
        <v>10221|32 TAPEÇARIA</v>
      </c>
      <c r="AC2676" t="str">
        <f t="shared" si="316"/>
        <v>|10221|</v>
      </c>
      <c r="AD2676" t="str">
        <f t="shared" si="317"/>
        <v>32 TAPEÇARIA</v>
      </c>
    </row>
    <row r="2677" spans="1:30" ht="36" customHeight="1" x14ac:dyDescent="0.35">
      <c r="A2677" s="35">
        <v>46217</v>
      </c>
      <c r="B2677" s="14" t="s">
        <v>3650</v>
      </c>
      <c r="C2677" s="14" t="s">
        <v>3642</v>
      </c>
      <c r="D2677" s="14" t="s">
        <v>3049</v>
      </c>
      <c r="E2677" s="14">
        <v>30003609</v>
      </c>
      <c r="F2677" s="14" t="s">
        <v>3176</v>
      </c>
      <c r="G2677" s="14" t="s">
        <v>3049</v>
      </c>
      <c r="H2677" s="14" t="s">
        <v>3049</v>
      </c>
      <c r="I2677" s="9" t="s">
        <v>3049</v>
      </c>
      <c r="J2677" s="9">
        <v>120</v>
      </c>
      <c r="K2677" s="14">
        <f>IF($E2677="","",IFERROR(INDEX('01_Cad_Pecas'!$H$2:$H$5000,MATCH($E2677,'01_Cad_Pecas'!$D$2:$D$5000,0)),IFERROR(INDEX('01_Cad_Pecas'!$H$2:$H$5000,MATCH(VALUE($E2677),'01_Cad_Pecas'!$D$2:$D$5000,0)),"")))</f>
        <v>0</v>
      </c>
      <c r="L2677" s="14">
        <f>IF($E2677="","",IFERROR(INDEX('01_Cad_Pecas'!$I$2:$I$5000,MATCH($E2677,'01_Cad_Pecas'!$D$2:$D$5000,0)),IFERROR(INDEX('01_Cad_Pecas'!$I$2:$I$5000,MATCH(VALUE($E2677),'01_Cad_Pecas'!$D$2:$D$5000,0)),"")))</f>
        <v>0.35</v>
      </c>
      <c r="M2677" s="14">
        <f t="shared" si="314"/>
        <v>42</v>
      </c>
      <c r="N2677" s="14">
        <v>46217</v>
      </c>
      <c r="O2677" s="14">
        <v>120</v>
      </c>
      <c r="P2677" s="14"/>
      <c r="Q2677" s="14"/>
      <c r="R2677" s="14"/>
      <c r="S2677" s="14"/>
      <c r="T2677" s="14">
        <f t="shared" si="318"/>
        <v>1</v>
      </c>
      <c r="U2677" s="14" t="s">
        <v>36</v>
      </c>
      <c r="V2677" s="14"/>
      <c r="W2677" s="14"/>
      <c r="X2677" s="14"/>
      <c r="Y2677" s="14"/>
      <c r="Z2677" s="14"/>
      <c r="AA2677" s="11"/>
      <c r="AB2677" s="14" t="str">
        <f t="shared" si="315"/>
        <v>10222|32 TAPEÇARIA</v>
      </c>
      <c r="AC2677" t="str">
        <f t="shared" si="316"/>
        <v>|10222|</v>
      </c>
      <c r="AD2677" t="str">
        <f t="shared" si="317"/>
        <v>32 TAPEÇARIA</v>
      </c>
    </row>
    <row r="2678" spans="1:30" ht="36" customHeight="1" x14ac:dyDescent="0.35">
      <c r="A2678" s="35">
        <v>46217</v>
      </c>
      <c r="B2678" s="14" t="s">
        <v>3650</v>
      </c>
      <c r="C2678" s="14" t="s">
        <v>3642</v>
      </c>
      <c r="D2678" s="14" t="s">
        <v>3049</v>
      </c>
      <c r="E2678" s="14">
        <v>30003708</v>
      </c>
      <c r="F2678" s="14" t="s">
        <v>2400</v>
      </c>
      <c r="G2678" s="14" t="s">
        <v>3049</v>
      </c>
      <c r="H2678" s="14" t="s">
        <v>3049</v>
      </c>
      <c r="I2678" s="9" t="s">
        <v>3049</v>
      </c>
      <c r="J2678" s="9">
        <v>120</v>
      </c>
      <c r="K2678" s="14">
        <f>IF($E2678="","",IFERROR(INDEX('01_Cad_Pecas'!$H$2:$H$5000,MATCH($E2678,'01_Cad_Pecas'!$D$2:$D$5000,0)),IFERROR(INDEX('01_Cad_Pecas'!$H$2:$H$5000,MATCH(VALUE($E2678),'01_Cad_Pecas'!$D$2:$D$5000,0)),"")))</f>
        <v>0</v>
      </c>
      <c r="L2678" s="14">
        <f>IF($E2678="","",IFERROR(INDEX('01_Cad_Pecas'!$I$2:$I$5000,MATCH($E2678,'01_Cad_Pecas'!$D$2:$D$5000,0)),IFERROR(INDEX('01_Cad_Pecas'!$I$2:$I$5000,MATCH(VALUE($E2678),'01_Cad_Pecas'!$D$2:$D$5000,0)),"")))</f>
        <v>1.75</v>
      </c>
      <c r="M2678" s="14">
        <f t="shared" si="314"/>
        <v>210</v>
      </c>
      <c r="N2678" s="14">
        <v>46217</v>
      </c>
      <c r="O2678" s="14">
        <v>120</v>
      </c>
      <c r="P2678" s="14"/>
      <c r="Q2678" s="14"/>
      <c r="R2678" s="14"/>
      <c r="S2678" s="14"/>
      <c r="T2678" s="14">
        <f t="shared" si="318"/>
        <v>1</v>
      </c>
      <c r="U2678" s="14" t="s">
        <v>36</v>
      </c>
      <c r="V2678" s="14"/>
      <c r="W2678" s="14"/>
      <c r="X2678" s="14"/>
      <c r="Y2678" s="14"/>
      <c r="Z2678" s="14"/>
      <c r="AA2678" s="11"/>
      <c r="AB2678" s="14" t="str">
        <f t="shared" si="315"/>
        <v>10222|32 TAPEÇARIA</v>
      </c>
      <c r="AC2678" t="str">
        <f t="shared" si="316"/>
        <v>|10222|</v>
      </c>
      <c r="AD2678" t="str">
        <f t="shared" si="317"/>
        <v>32 TAPEÇARIA</v>
      </c>
    </row>
    <row r="2679" spans="1:30" ht="36" customHeight="1" x14ac:dyDescent="0.35">
      <c r="A2679" s="35">
        <v>46217</v>
      </c>
      <c r="B2679" s="14" t="s">
        <v>3643</v>
      </c>
      <c r="C2679" s="14" t="s">
        <v>3644</v>
      </c>
      <c r="D2679" s="14" t="s">
        <v>3049</v>
      </c>
      <c r="E2679" s="14">
        <v>30001213</v>
      </c>
      <c r="F2679" s="14" t="s">
        <v>477</v>
      </c>
      <c r="G2679" s="14" t="s">
        <v>3049</v>
      </c>
      <c r="H2679" s="14" t="s">
        <v>3049</v>
      </c>
      <c r="I2679" s="9" t="s">
        <v>3049</v>
      </c>
      <c r="J2679" s="9">
        <v>250</v>
      </c>
      <c r="K2679" s="14">
        <f>IF($E2679="","",IFERROR(INDEX('01_Cad_Pecas'!$H$2:$H$5000,MATCH($E2679,'01_Cad_Pecas'!$D$2:$D$5000,0)),IFERROR(INDEX('01_Cad_Pecas'!$H$2:$H$5000,MATCH(VALUE($E2679),'01_Cad_Pecas'!$D$2:$D$5000,0)),"")))</f>
        <v>0</v>
      </c>
      <c r="L2679" s="14">
        <f>IF($E2679="","",IFERROR(INDEX('01_Cad_Pecas'!$I$2:$I$5000,MATCH($E2679,'01_Cad_Pecas'!$D$2:$D$5000,0)),IFERROR(INDEX('01_Cad_Pecas'!$I$2:$I$5000,MATCH(VALUE($E2679),'01_Cad_Pecas'!$D$2:$D$5000,0)),"")))</f>
        <v>0.35</v>
      </c>
      <c r="M2679" s="14">
        <f t="shared" si="314"/>
        <v>87.5</v>
      </c>
      <c r="N2679" s="14">
        <v>46217</v>
      </c>
      <c r="O2679" s="14">
        <v>250</v>
      </c>
      <c r="P2679" s="14"/>
      <c r="Q2679" s="14"/>
      <c r="R2679" s="14"/>
      <c r="S2679" s="14"/>
      <c r="T2679" s="14">
        <f t="shared" si="318"/>
        <v>1</v>
      </c>
      <c r="U2679" s="14" t="s">
        <v>36</v>
      </c>
      <c r="V2679" s="14"/>
      <c r="W2679" s="14"/>
      <c r="X2679" s="14"/>
      <c r="Y2679" s="14"/>
      <c r="Z2679" s="14"/>
      <c r="AA2679" s="11"/>
      <c r="AB2679" s="14" t="str">
        <f t="shared" si="315"/>
        <v>10238|32 TAPEÇARIA</v>
      </c>
      <c r="AC2679" t="str">
        <f t="shared" si="316"/>
        <v>|10238|</v>
      </c>
      <c r="AD2679" t="str">
        <f t="shared" si="317"/>
        <v>32 TAPEÇARIA</v>
      </c>
    </row>
    <row r="2680" spans="1:30" ht="36" customHeight="1" x14ac:dyDescent="0.35">
      <c r="A2680" s="35">
        <v>46217</v>
      </c>
      <c r="B2680" s="14" t="s">
        <v>3643</v>
      </c>
      <c r="C2680" s="14" t="s">
        <v>3644</v>
      </c>
      <c r="D2680" s="14" t="s">
        <v>3049</v>
      </c>
      <c r="E2680" s="14">
        <v>30001412</v>
      </c>
      <c r="F2680" s="14" t="s">
        <v>3174</v>
      </c>
      <c r="G2680" s="14" t="s">
        <v>3049</v>
      </c>
      <c r="H2680" s="14" t="s">
        <v>3049</v>
      </c>
      <c r="I2680" s="9" t="s">
        <v>3049</v>
      </c>
      <c r="J2680" s="9">
        <v>250</v>
      </c>
      <c r="K2680" s="14">
        <f>IF($E2680="","",IFERROR(INDEX('01_Cad_Pecas'!$H$2:$H$5000,MATCH($E2680,'01_Cad_Pecas'!$D$2:$D$5000,0)),IFERROR(INDEX('01_Cad_Pecas'!$H$2:$H$5000,MATCH(VALUE($E2680),'01_Cad_Pecas'!$D$2:$D$5000,0)),"")))</f>
        <v>0</v>
      </c>
      <c r="L2680" s="14">
        <f>IF($E2680="","",IFERROR(INDEX('01_Cad_Pecas'!$I$2:$I$5000,MATCH($E2680,'01_Cad_Pecas'!$D$2:$D$5000,0)),IFERROR(INDEX('01_Cad_Pecas'!$I$2:$I$5000,MATCH(VALUE($E2680),'01_Cad_Pecas'!$D$2:$D$5000,0)),"")))</f>
        <v>0.35</v>
      </c>
      <c r="M2680" s="14">
        <f t="shared" si="314"/>
        <v>87.5</v>
      </c>
      <c r="N2680" s="14">
        <v>46218</v>
      </c>
      <c r="O2680" s="14">
        <v>250</v>
      </c>
      <c r="P2680" s="14"/>
      <c r="Q2680" s="14"/>
      <c r="R2680" s="14"/>
      <c r="S2680" s="14"/>
      <c r="T2680" s="14">
        <f t="shared" si="318"/>
        <v>1</v>
      </c>
      <c r="U2680" s="14" t="s">
        <v>36</v>
      </c>
      <c r="V2680" s="14"/>
      <c r="W2680" s="14"/>
      <c r="X2680" s="14"/>
      <c r="Y2680" s="14"/>
      <c r="Z2680" s="14"/>
      <c r="AA2680" s="11"/>
      <c r="AB2680" s="14" t="str">
        <f t="shared" si="315"/>
        <v>10238|32 TAPEÇARIA</v>
      </c>
      <c r="AC2680" t="str">
        <f t="shared" si="316"/>
        <v>|10238|</v>
      </c>
      <c r="AD2680" t="str">
        <f t="shared" si="317"/>
        <v>32 TAPEÇARIA</v>
      </c>
    </row>
    <row r="2681" spans="1:30" ht="36" customHeight="1" x14ac:dyDescent="0.35">
      <c r="A2681" s="35">
        <v>46217</v>
      </c>
      <c r="B2681" s="14" t="s">
        <v>3643</v>
      </c>
      <c r="C2681" s="14" t="s">
        <v>3644</v>
      </c>
      <c r="D2681" s="14" t="s">
        <v>3049</v>
      </c>
      <c r="E2681" s="14">
        <v>30004807</v>
      </c>
      <c r="F2681" s="14" t="s">
        <v>466</v>
      </c>
      <c r="G2681" s="14" t="s">
        <v>3049</v>
      </c>
      <c r="H2681" s="14" t="s">
        <v>3049</v>
      </c>
      <c r="I2681" s="9" t="s">
        <v>3049</v>
      </c>
      <c r="J2681" s="9">
        <v>480</v>
      </c>
      <c r="K2681" s="14">
        <f>IF($E2681="","",IFERROR(INDEX('01_Cad_Pecas'!$H$2:$H$5000,MATCH($E2681,'01_Cad_Pecas'!$D$2:$D$5000,0)),IFERROR(INDEX('01_Cad_Pecas'!$H$2:$H$5000,MATCH(VALUE($E2681),'01_Cad_Pecas'!$D$2:$D$5000,0)),"")))</f>
        <v>0</v>
      </c>
      <c r="L2681" s="14">
        <f>IF($E2681="","",IFERROR(INDEX('01_Cad_Pecas'!$I$2:$I$5000,MATCH($E2681,'01_Cad_Pecas'!$D$2:$D$5000,0)),IFERROR(INDEX('01_Cad_Pecas'!$I$2:$I$5000,MATCH(VALUE($E2681),'01_Cad_Pecas'!$D$2:$D$5000,0)),"")))</f>
        <v>0.35</v>
      </c>
      <c r="M2681" s="14">
        <f t="shared" si="314"/>
        <v>168</v>
      </c>
      <c r="N2681" s="14">
        <v>46218</v>
      </c>
      <c r="O2681" s="14">
        <v>480</v>
      </c>
      <c r="P2681" s="14"/>
      <c r="Q2681" s="14"/>
      <c r="R2681" s="14"/>
      <c r="S2681" s="14"/>
      <c r="T2681" s="14">
        <f t="shared" si="318"/>
        <v>1</v>
      </c>
      <c r="U2681" s="14" t="s">
        <v>36</v>
      </c>
      <c r="V2681" s="14"/>
      <c r="W2681" s="14"/>
      <c r="X2681" s="14"/>
      <c r="Y2681" s="14"/>
      <c r="Z2681" s="14"/>
      <c r="AA2681" s="11"/>
      <c r="AB2681" s="14" t="str">
        <f t="shared" si="315"/>
        <v>10238|32 TAPEÇARIA</v>
      </c>
      <c r="AC2681" t="str">
        <f t="shared" si="316"/>
        <v>|10238|</v>
      </c>
      <c r="AD2681" t="str">
        <f t="shared" si="317"/>
        <v>32 TAPEÇARIA</v>
      </c>
    </row>
    <row r="2682" spans="1:30" ht="36" customHeight="1" x14ac:dyDescent="0.35">
      <c r="A2682" s="35">
        <v>46217</v>
      </c>
      <c r="B2682" s="14" t="s">
        <v>3643</v>
      </c>
      <c r="C2682" s="14" t="s">
        <v>3644</v>
      </c>
      <c r="D2682" s="14" t="s">
        <v>3049</v>
      </c>
      <c r="E2682" s="14">
        <v>30006106</v>
      </c>
      <c r="F2682" s="14" t="s">
        <v>3340</v>
      </c>
      <c r="G2682" s="14" t="s">
        <v>3049</v>
      </c>
      <c r="H2682" s="14" t="s">
        <v>3049</v>
      </c>
      <c r="I2682" s="9" t="s">
        <v>3049</v>
      </c>
      <c r="J2682" s="9">
        <v>480</v>
      </c>
      <c r="K2682" s="14">
        <f>IF($E2682="","",IFERROR(INDEX('01_Cad_Pecas'!$H$2:$H$5000,MATCH($E2682,'01_Cad_Pecas'!$D$2:$D$5000,0)),IFERROR(INDEX('01_Cad_Pecas'!$H$2:$H$5000,MATCH(VALUE($E2682),'01_Cad_Pecas'!$D$2:$D$5000,0)),"")))</f>
        <v>0</v>
      </c>
      <c r="L2682" s="14">
        <f>IF($E2682="","",IFERROR(INDEX('01_Cad_Pecas'!$I$2:$I$5000,MATCH($E2682,'01_Cad_Pecas'!$D$2:$D$5000,0)),IFERROR(INDEX('01_Cad_Pecas'!$I$2:$I$5000,MATCH(VALUE($E2682),'01_Cad_Pecas'!$D$2:$D$5000,0)),"")))</f>
        <v>1.75</v>
      </c>
      <c r="M2682" s="14">
        <f t="shared" si="314"/>
        <v>840</v>
      </c>
      <c r="N2682" s="14">
        <v>46218</v>
      </c>
      <c r="O2682" s="14">
        <v>480</v>
      </c>
      <c r="P2682" s="14"/>
      <c r="Q2682" s="14"/>
      <c r="R2682" s="14"/>
      <c r="S2682" s="14"/>
      <c r="T2682" s="14">
        <f t="shared" si="318"/>
        <v>1</v>
      </c>
      <c r="U2682" s="14" t="s">
        <v>36</v>
      </c>
      <c r="V2682" s="14"/>
      <c r="W2682" s="14"/>
      <c r="X2682" s="14"/>
      <c r="Y2682" s="14"/>
      <c r="Z2682" s="14"/>
      <c r="AA2682" s="11"/>
      <c r="AB2682" s="14" t="str">
        <f t="shared" si="315"/>
        <v>10238|32 TAPEÇARIA</v>
      </c>
      <c r="AC2682" t="str">
        <f t="shared" si="316"/>
        <v>|10238|</v>
      </c>
      <c r="AD2682" t="str">
        <f t="shared" si="317"/>
        <v>32 TAPEÇARIA</v>
      </c>
    </row>
    <row r="2683" spans="1:30" ht="48" customHeight="1" x14ac:dyDescent="0.35">
      <c r="A2683" s="35">
        <v>46212</v>
      </c>
      <c r="B2683" s="14" t="s">
        <v>3651</v>
      </c>
      <c r="C2683" s="14" t="s">
        <v>3642</v>
      </c>
      <c r="D2683" s="14" t="s">
        <v>3048</v>
      </c>
      <c r="E2683" s="14">
        <v>30003602</v>
      </c>
      <c r="F2683" s="14" t="s">
        <v>3300</v>
      </c>
      <c r="G2683" s="14" t="s">
        <v>3048</v>
      </c>
      <c r="H2683" s="14" t="s">
        <v>3048</v>
      </c>
      <c r="I2683" s="9" t="s">
        <v>3048</v>
      </c>
      <c r="J2683" s="9">
        <v>480</v>
      </c>
      <c r="K2683" s="14">
        <f>IF($E2683="","",IFERROR(INDEX('01_Cad_Pecas'!$H$2:$H$5000,MATCH($E2683,'01_Cad_Pecas'!$D$2:$D$5000,0)),IFERROR(INDEX('01_Cad_Pecas'!$H$2:$H$5000,MATCH(VALUE($E2683),'01_Cad_Pecas'!$D$2:$D$5000,0)),"")))</f>
        <v>1.1000000000000001</v>
      </c>
      <c r="L2683" s="14">
        <f>IF($E2683="","",IFERROR(INDEX('01_Cad_Pecas'!$I$2:$I$5000,MATCH($E2683,'01_Cad_Pecas'!$D$2:$D$5000,0)),IFERROR(INDEX('01_Cad_Pecas'!$I$2:$I$5000,MATCH(VALUE($E2683),'01_Cad_Pecas'!$D$2:$D$5000,0)),"")))</f>
        <v>9.375E-2</v>
      </c>
      <c r="M2683" s="14">
        <f t="shared" si="314"/>
        <v>46.1</v>
      </c>
      <c r="N2683" s="14">
        <v>46213</v>
      </c>
      <c r="O2683" s="14">
        <v>480</v>
      </c>
      <c r="P2683" s="14"/>
      <c r="Q2683" s="14"/>
      <c r="R2683" s="14"/>
      <c r="S2683" s="14"/>
      <c r="T2683" s="14">
        <f t="shared" si="318"/>
        <v>1</v>
      </c>
      <c r="U2683" s="14" t="s">
        <v>36</v>
      </c>
      <c r="V2683" s="14"/>
      <c r="W2683" s="14"/>
      <c r="X2683" s="14"/>
      <c r="Y2683" s="14"/>
      <c r="Z2683" s="14"/>
      <c r="AA2683" s="11"/>
      <c r="AB2683" s="14" t="str">
        <f t="shared" si="315"/>
        <v>10219,10220,10221,10222,10218|11 USINAGEM</v>
      </c>
      <c r="AC2683" t="str">
        <f t="shared" si="316"/>
        <v>|10219|10220|10221|10222|10218|</v>
      </c>
      <c r="AD2683" t="str">
        <f t="shared" si="317"/>
        <v>11 USINAGEM</v>
      </c>
    </row>
    <row r="2684" spans="1:30" ht="36" customHeight="1" x14ac:dyDescent="0.35">
      <c r="A2684" s="35">
        <v>46212</v>
      </c>
      <c r="B2684" s="14" t="s">
        <v>3643</v>
      </c>
      <c r="C2684" s="14" t="s">
        <v>3644</v>
      </c>
      <c r="D2684" s="14" t="s">
        <v>3048</v>
      </c>
      <c r="E2684" s="14">
        <v>30004805</v>
      </c>
      <c r="F2684" s="14" t="s">
        <v>3328</v>
      </c>
      <c r="G2684" s="14" t="s">
        <v>3048</v>
      </c>
      <c r="H2684" s="14" t="s">
        <v>3048</v>
      </c>
      <c r="I2684" s="9" t="s">
        <v>3048</v>
      </c>
      <c r="J2684" s="9">
        <v>480</v>
      </c>
      <c r="K2684" s="14">
        <f>IF($E2684="","",IFERROR(INDEX('01_Cad_Pecas'!$H$2:$H$5000,MATCH($E2684,'01_Cad_Pecas'!$D$2:$D$5000,0)),IFERROR(INDEX('01_Cad_Pecas'!$H$2:$H$5000,MATCH(VALUE($E2684),'01_Cad_Pecas'!$D$2:$D$5000,0)),"")))</f>
        <v>1.1000000000000001</v>
      </c>
      <c r="L2684" s="14">
        <f>IF($E2684="","",IFERROR(INDEX('01_Cad_Pecas'!$I$2:$I$5000,MATCH($E2684,'01_Cad_Pecas'!$D$2:$D$5000,0)),IFERROR(INDEX('01_Cad_Pecas'!$I$2:$I$5000,MATCH(VALUE($E2684),'01_Cad_Pecas'!$D$2:$D$5000,0)),"")))</f>
        <v>9.375E-2</v>
      </c>
      <c r="M2684" s="14">
        <f t="shared" si="314"/>
        <v>46.1</v>
      </c>
      <c r="N2684" s="14">
        <v>46213</v>
      </c>
      <c r="O2684" s="14">
        <v>480</v>
      </c>
      <c r="P2684" s="14"/>
      <c r="Q2684" s="14"/>
      <c r="R2684" s="14"/>
      <c r="S2684" s="14"/>
      <c r="T2684" s="14">
        <f t="shared" si="318"/>
        <v>1</v>
      </c>
      <c r="U2684" s="14" t="s">
        <v>36</v>
      </c>
      <c r="V2684" s="14"/>
      <c r="W2684" s="14"/>
      <c r="X2684" s="14"/>
      <c r="Y2684" s="14"/>
      <c r="Z2684" s="14"/>
      <c r="AA2684" s="11"/>
      <c r="AB2684" s="14" t="str">
        <f t="shared" si="315"/>
        <v>10238|11 USINAGEM</v>
      </c>
      <c r="AC2684" t="str">
        <f t="shared" si="316"/>
        <v>|10238|</v>
      </c>
      <c r="AD2684" t="str">
        <f t="shared" si="317"/>
        <v>11 USINAGEM</v>
      </c>
    </row>
    <row r="2685" spans="1:30" ht="36" customHeight="1" x14ac:dyDescent="0.35">
      <c r="A2685" s="35">
        <v>46212</v>
      </c>
      <c r="B2685" s="14" t="s">
        <v>3643</v>
      </c>
      <c r="C2685" s="14" t="s">
        <v>3644</v>
      </c>
      <c r="D2685" s="14" t="s">
        <v>3048</v>
      </c>
      <c r="E2685" s="14">
        <v>20014107</v>
      </c>
      <c r="F2685" s="14" t="s">
        <v>3319</v>
      </c>
      <c r="G2685" s="14" t="s">
        <v>3048</v>
      </c>
      <c r="H2685" s="14" t="s">
        <v>3048</v>
      </c>
      <c r="I2685" s="9" t="s">
        <v>3048</v>
      </c>
      <c r="J2685" s="9">
        <v>400</v>
      </c>
      <c r="K2685" s="14">
        <f>IF($E2685="","",IFERROR(INDEX('01_Cad_Pecas'!$H$2:$H$5000,MATCH($E2685,'01_Cad_Pecas'!$D$2:$D$5000,0)),IFERROR(INDEX('01_Cad_Pecas'!$H$2:$H$5000,MATCH(VALUE($E2685),'01_Cad_Pecas'!$D$2:$D$5000,0)),"")))</f>
        <v>1.1000000000000001</v>
      </c>
      <c r="L2685" s="14">
        <f>IF($E2685="","",IFERROR(INDEX('01_Cad_Pecas'!$I$2:$I$5000,MATCH($E2685,'01_Cad_Pecas'!$D$2:$D$5000,0)),IFERROR(INDEX('01_Cad_Pecas'!$I$2:$I$5000,MATCH(VALUE($E2685),'01_Cad_Pecas'!$D$2:$D$5000,0)),"")))</f>
        <v>9.375E-2</v>
      </c>
      <c r="M2685" s="14">
        <f t="shared" si="314"/>
        <v>38.6</v>
      </c>
      <c r="N2685" s="14">
        <v>46213</v>
      </c>
      <c r="O2685" s="14">
        <v>400</v>
      </c>
      <c r="P2685" s="14"/>
      <c r="Q2685" s="14"/>
      <c r="R2685" s="14"/>
      <c r="S2685" s="14"/>
      <c r="T2685" s="14">
        <f t="shared" si="318"/>
        <v>1</v>
      </c>
      <c r="U2685" s="14" t="s">
        <v>36</v>
      </c>
      <c r="V2685" s="14"/>
      <c r="W2685" s="14"/>
      <c r="X2685" s="14"/>
      <c r="Y2685" s="14"/>
      <c r="Z2685" s="14"/>
      <c r="AA2685" s="11"/>
      <c r="AB2685" s="14" t="str">
        <f t="shared" si="315"/>
        <v>10238|11 USINAGEM</v>
      </c>
      <c r="AC2685" t="str">
        <f t="shared" si="316"/>
        <v>|10238|</v>
      </c>
      <c r="AD2685" t="str">
        <f t="shared" si="317"/>
        <v>11 USINAGEM</v>
      </c>
    </row>
    <row r="2686" spans="1:30" ht="36" customHeight="1" x14ac:dyDescent="0.35">
      <c r="A2686" s="35">
        <v>46212</v>
      </c>
      <c r="B2686" s="14" t="s">
        <v>3643</v>
      </c>
      <c r="C2686" s="14" t="s">
        <v>3644</v>
      </c>
      <c r="D2686" s="14" t="s">
        <v>3048</v>
      </c>
      <c r="E2686" s="14">
        <v>20014205</v>
      </c>
      <c r="F2686" s="14" t="s">
        <v>3186</v>
      </c>
      <c r="G2686" s="14" t="s">
        <v>3048</v>
      </c>
      <c r="H2686" s="14" t="s">
        <v>3048</v>
      </c>
      <c r="I2686" s="9" t="s">
        <v>3048</v>
      </c>
      <c r="J2686" s="9">
        <v>20</v>
      </c>
      <c r="K2686" s="14">
        <f>IF($E2686="","",IFERROR(INDEX('01_Cad_Pecas'!$H$2:$H$5000,MATCH($E2686,'01_Cad_Pecas'!$D$2:$D$5000,0)),IFERROR(INDEX('01_Cad_Pecas'!$H$2:$H$5000,MATCH(VALUE($E2686),'01_Cad_Pecas'!$D$2:$D$5000,0)),"")))</f>
        <v>1.1000000000000001</v>
      </c>
      <c r="L2686" s="14">
        <f>IF($E2686="","",IFERROR(INDEX('01_Cad_Pecas'!$I$2:$I$5000,MATCH($E2686,'01_Cad_Pecas'!$D$2:$D$5000,0)),IFERROR(INDEX('01_Cad_Pecas'!$I$2:$I$5000,MATCH(VALUE($E2686),'01_Cad_Pecas'!$D$2:$D$5000,0)),"")))</f>
        <v>9.375E-2</v>
      </c>
      <c r="M2686" s="14">
        <f t="shared" si="314"/>
        <v>2.9750000000000001</v>
      </c>
      <c r="N2686" s="14">
        <v>46213</v>
      </c>
      <c r="O2686" s="14">
        <v>20</v>
      </c>
      <c r="P2686" s="14"/>
      <c r="Q2686" s="14"/>
      <c r="R2686" s="14"/>
      <c r="S2686" s="14"/>
      <c r="T2686" s="14">
        <f t="shared" si="318"/>
        <v>1</v>
      </c>
      <c r="U2686" s="14" t="s">
        <v>36</v>
      </c>
      <c r="V2686" s="14"/>
      <c r="W2686" s="14"/>
      <c r="X2686" s="14"/>
      <c r="Y2686" s="14"/>
      <c r="Z2686" s="14"/>
      <c r="AA2686" s="11"/>
      <c r="AB2686" s="14" t="str">
        <f t="shared" si="315"/>
        <v>10238|11 USINAGEM</v>
      </c>
      <c r="AC2686" t="str">
        <f t="shared" si="316"/>
        <v>|10238|</v>
      </c>
      <c r="AD2686" t="str">
        <f t="shared" si="317"/>
        <v>11 USINAGEM</v>
      </c>
    </row>
    <row r="2687" spans="1:30" ht="36" customHeight="1" x14ac:dyDescent="0.35">
      <c r="A2687" s="35">
        <v>46212</v>
      </c>
      <c r="B2687" s="14" t="s">
        <v>3643</v>
      </c>
      <c r="C2687" s="14" t="s">
        <v>3644</v>
      </c>
      <c r="D2687" s="14" t="s">
        <v>3048</v>
      </c>
      <c r="E2687" s="14">
        <v>20014206</v>
      </c>
      <c r="F2687" s="14" t="s">
        <v>3320</v>
      </c>
      <c r="G2687" s="14" t="s">
        <v>3048</v>
      </c>
      <c r="H2687" s="14" t="s">
        <v>3048</v>
      </c>
      <c r="I2687" s="9" t="s">
        <v>3048</v>
      </c>
      <c r="J2687" s="9">
        <v>40</v>
      </c>
      <c r="K2687" s="14">
        <f>IF($E2687="","",IFERROR(INDEX('01_Cad_Pecas'!$H$2:$H$5000,MATCH($E2687,'01_Cad_Pecas'!$D$2:$D$5000,0)),IFERROR(INDEX('01_Cad_Pecas'!$H$2:$H$5000,MATCH(VALUE($E2687),'01_Cad_Pecas'!$D$2:$D$5000,0)),"")))</f>
        <v>1.1000000000000001</v>
      </c>
      <c r="L2687" s="14">
        <f>IF($E2687="","",IFERROR(INDEX('01_Cad_Pecas'!$I$2:$I$5000,MATCH($E2687,'01_Cad_Pecas'!$D$2:$D$5000,0)),IFERROR(INDEX('01_Cad_Pecas'!$I$2:$I$5000,MATCH(VALUE($E2687),'01_Cad_Pecas'!$D$2:$D$5000,0)),"")))</f>
        <v>9.375E-2</v>
      </c>
      <c r="M2687" s="14">
        <f t="shared" si="314"/>
        <v>4.8499999999999996</v>
      </c>
      <c r="N2687" s="14">
        <v>46213</v>
      </c>
      <c r="O2687" s="14">
        <v>40</v>
      </c>
      <c r="P2687" s="14"/>
      <c r="Q2687" s="14"/>
      <c r="R2687" s="14"/>
      <c r="S2687" s="14"/>
      <c r="T2687" s="14">
        <f t="shared" si="318"/>
        <v>1</v>
      </c>
      <c r="U2687" s="14" t="s">
        <v>36</v>
      </c>
      <c r="V2687" s="14"/>
      <c r="W2687" s="14"/>
      <c r="X2687" s="14"/>
      <c r="Y2687" s="14"/>
      <c r="Z2687" s="14"/>
      <c r="AA2687" s="11"/>
      <c r="AB2687" s="14" t="str">
        <f t="shared" si="315"/>
        <v>10238|11 USINAGEM</v>
      </c>
      <c r="AC2687" t="str">
        <f t="shared" si="316"/>
        <v>|10238|</v>
      </c>
      <c r="AD2687" t="str">
        <f t="shared" si="317"/>
        <v>11 USINAGEM</v>
      </c>
    </row>
    <row r="2688" spans="1:30" ht="36" customHeight="1" x14ac:dyDescent="0.35">
      <c r="A2688" s="35">
        <v>46212</v>
      </c>
      <c r="B2688" s="14" t="s">
        <v>3643</v>
      </c>
      <c r="C2688" s="14" t="s">
        <v>3644</v>
      </c>
      <c r="D2688" s="14" t="s">
        <v>3048</v>
      </c>
      <c r="E2688" s="14">
        <v>20014305</v>
      </c>
      <c r="F2688" s="14" t="s">
        <v>3187</v>
      </c>
      <c r="G2688" s="14" t="s">
        <v>3048</v>
      </c>
      <c r="H2688" s="14" t="s">
        <v>3048</v>
      </c>
      <c r="I2688" s="9" t="s">
        <v>3048</v>
      </c>
      <c r="J2688" s="9">
        <v>180</v>
      </c>
      <c r="K2688" s="14">
        <f>IF($E2688="","",IFERROR(INDEX('01_Cad_Pecas'!$H$2:$H$5000,MATCH($E2688,'01_Cad_Pecas'!$D$2:$D$5000,0)),IFERROR(INDEX('01_Cad_Pecas'!$H$2:$H$5000,MATCH(VALUE($E2688),'01_Cad_Pecas'!$D$2:$D$5000,0)),"")))</f>
        <v>1.1000000000000001</v>
      </c>
      <c r="L2688" s="14">
        <f>IF($E2688="","",IFERROR(INDEX('01_Cad_Pecas'!$I$2:$I$5000,MATCH($E2688,'01_Cad_Pecas'!$D$2:$D$5000,0)),IFERROR(INDEX('01_Cad_Pecas'!$I$2:$I$5000,MATCH(VALUE($E2688),'01_Cad_Pecas'!$D$2:$D$5000,0)),"")))</f>
        <v>9.375E-2</v>
      </c>
      <c r="M2688" s="14">
        <f t="shared" si="314"/>
        <v>17.975000000000001</v>
      </c>
      <c r="N2688" s="14">
        <v>46213</v>
      </c>
      <c r="O2688" s="14">
        <v>180</v>
      </c>
      <c r="P2688" s="14"/>
      <c r="Q2688" s="14"/>
      <c r="R2688" s="14"/>
      <c r="S2688" s="14"/>
      <c r="T2688" s="14">
        <f t="shared" si="318"/>
        <v>1</v>
      </c>
      <c r="U2688" s="14" t="s">
        <v>36</v>
      </c>
      <c r="V2688" s="14"/>
      <c r="W2688" s="14"/>
      <c r="X2688" s="14"/>
      <c r="Y2688" s="14"/>
      <c r="Z2688" s="14"/>
      <c r="AA2688" s="11"/>
      <c r="AB2688" s="14" t="str">
        <f t="shared" si="315"/>
        <v>10238|11 USINAGEM</v>
      </c>
      <c r="AC2688" t="str">
        <f t="shared" si="316"/>
        <v>|10238|</v>
      </c>
      <c r="AD2688" t="str">
        <f t="shared" si="317"/>
        <v>11 USINAGEM</v>
      </c>
    </row>
    <row r="2689" spans="1:30" ht="36" customHeight="1" x14ac:dyDescent="0.35">
      <c r="A2689" s="35">
        <v>46212</v>
      </c>
      <c r="B2689" s="14" t="s">
        <v>3643</v>
      </c>
      <c r="C2689" s="14" t="s">
        <v>3644</v>
      </c>
      <c r="D2689" s="14" t="s">
        <v>3048</v>
      </c>
      <c r="E2689" s="14">
        <v>20014306</v>
      </c>
      <c r="F2689" s="14" t="s">
        <v>3321</v>
      </c>
      <c r="G2689" s="14" t="s">
        <v>3048</v>
      </c>
      <c r="H2689" s="14" t="s">
        <v>3048</v>
      </c>
      <c r="I2689" s="9" t="s">
        <v>3048</v>
      </c>
      <c r="J2689" s="9">
        <v>360</v>
      </c>
      <c r="K2689" s="14">
        <f>IF($E2689="","",IFERROR(INDEX('01_Cad_Pecas'!$H$2:$H$5000,MATCH($E2689,'01_Cad_Pecas'!$D$2:$D$5000,0)),IFERROR(INDEX('01_Cad_Pecas'!$H$2:$H$5000,MATCH(VALUE($E2689),'01_Cad_Pecas'!$D$2:$D$5000,0)),"")))</f>
        <v>1.1000000000000001</v>
      </c>
      <c r="L2689" s="14">
        <f>IF($E2689="","",IFERROR(INDEX('01_Cad_Pecas'!$I$2:$I$5000,MATCH($E2689,'01_Cad_Pecas'!$D$2:$D$5000,0)),IFERROR(INDEX('01_Cad_Pecas'!$I$2:$I$5000,MATCH(VALUE($E2689),'01_Cad_Pecas'!$D$2:$D$5000,0)),"")))</f>
        <v>9.375E-2</v>
      </c>
      <c r="M2689" s="14">
        <f t="shared" si="314"/>
        <v>34.85</v>
      </c>
      <c r="N2689" s="14">
        <v>46213</v>
      </c>
      <c r="O2689" s="14">
        <v>360</v>
      </c>
      <c r="P2689" s="14"/>
      <c r="Q2689" s="14"/>
      <c r="R2689" s="14"/>
      <c r="S2689" s="14"/>
      <c r="T2689" s="14">
        <f t="shared" si="318"/>
        <v>1</v>
      </c>
      <c r="U2689" s="14" t="s">
        <v>36</v>
      </c>
      <c r="V2689" s="14"/>
      <c r="W2689" s="14"/>
      <c r="X2689" s="14"/>
      <c r="Y2689" s="14"/>
      <c r="Z2689" s="14"/>
      <c r="AA2689" s="11"/>
      <c r="AB2689" s="14" t="str">
        <f t="shared" si="315"/>
        <v>10238|11 USINAGEM</v>
      </c>
      <c r="AC2689" t="str">
        <f t="shared" si="316"/>
        <v>|10238|</v>
      </c>
      <c r="AD2689" t="str">
        <f t="shared" si="317"/>
        <v>11 USINAGEM</v>
      </c>
    </row>
    <row r="2690" spans="1:30" ht="36" customHeight="1" x14ac:dyDescent="0.35">
      <c r="A2690" s="35">
        <v>46212</v>
      </c>
      <c r="B2690" s="14" t="s">
        <v>3643</v>
      </c>
      <c r="C2690" s="14" t="s">
        <v>3644</v>
      </c>
      <c r="D2690" s="14" t="s">
        <v>3048</v>
      </c>
      <c r="E2690" s="14">
        <v>30080004</v>
      </c>
      <c r="F2690" s="14" t="s">
        <v>3205</v>
      </c>
      <c r="G2690" s="14" t="s">
        <v>3048</v>
      </c>
      <c r="H2690" s="14" t="s">
        <v>3048</v>
      </c>
      <c r="I2690" s="9" t="s">
        <v>3048</v>
      </c>
      <c r="J2690" s="9">
        <v>10</v>
      </c>
      <c r="K2690" s="14">
        <f>IF($E2690="","",IFERROR(INDEX('01_Cad_Pecas'!$H$2:$H$5000,MATCH($E2690,'01_Cad_Pecas'!$D$2:$D$5000,0)),IFERROR(INDEX('01_Cad_Pecas'!$H$2:$H$5000,MATCH(VALUE($E2690),'01_Cad_Pecas'!$D$2:$D$5000,0)),"")))</f>
        <v>1.1000000000000001</v>
      </c>
      <c r="L2690" s="14">
        <f>IF($E2690="","",IFERROR(INDEX('01_Cad_Pecas'!$I$2:$I$5000,MATCH($E2690,'01_Cad_Pecas'!$D$2:$D$5000,0)),IFERROR(INDEX('01_Cad_Pecas'!$I$2:$I$5000,MATCH(VALUE($E2690),'01_Cad_Pecas'!$D$2:$D$5000,0)),"")))</f>
        <v>9.375E-2</v>
      </c>
      <c r="M2690" s="14">
        <f t="shared" si="314"/>
        <v>2.0375000000000001</v>
      </c>
      <c r="N2690" s="14">
        <v>46213</v>
      </c>
      <c r="O2690" s="14">
        <v>10</v>
      </c>
      <c r="P2690" s="14"/>
      <c r="Q2690" s="14"/>
      <c r="R2690" s="14"/>
      <c r="S2690" s="14"/>
      <c r="T2690" s="14">
        <f t="shared" si="318"/>
        <v>1</v>
      </c>
      <c r="U2690" s="14" t="s">
        <v>36</v>
      </c>
      <c r="V2690" s="14"/>
      <c r="W2690" s="14"/>
      <c r="X2690" s="14"/>
      <c r="Y2690" s="14"/>
      <c r="Z2690" s="14"/>
      <c r="AA2690" s="11"/>
      <c r="AB2690" s="14" t="str">
        <f t="shared" si="315"/>
        <v>10238|11 USINAGEM</v>
      </c>
      <c r="AC2690" t="str">
        <f t="shared" si="316"/>
        <v>|10238|</v>
      </c>
      <c r="AD2690" t="str">
        <f t="shared" si="317"/>
        <v>11 USINAGEM</v>
      </c>
    </row>
    <row r="2691" spans="1:30" ht="36" customHeight="1" x14ac:dyDescent="0.35">
      <c r="A2691" s="35">
        <v>46212</v>
      </c>
      <c r="B2691" s="14" t="s">
        <v>3643</v>
      </c>
      <c r="C2691" s="14" t="s">
        <v>3644</v>
      </c>
      <c r="D2691" s="14" t="s">
        <v>3048</v>
      </c>
      <c r="E2691" s="14">
        <v>20019005</v>
      </c>
      <c r="F2691" s="14" t="s">
        <v>2939</v>
      </c>
      <c r="G2691" s="14" t="s">
        <v>3048</v>
      </c>
      <c r="H2691" s="14" t="s">
        <v>3048</v>
      </c>
      <c r="I2691" s="9" t="s">
        <v>3048</v>
      </c>
      <c r="J2691" s="9">
        <v>60</v>
      </c>
      <c r="K2691" s="14">
        <f>IF($E2691="","",IFERROR(INDEX('01_Cad_Pecas'!$H$2:$H$5000,MATCH($E2691,'01_Cad_Pecas'!$D$2:$D$5000,0)),IFERROR(INDEX('01_Cad_Pecas'!$H$2:$H$5000,MATCH(VALUE($E2691),'01_Cad_Pecas'!$D$2:$D$5000,0)),"")))</f>
        <v>3</v>
      </c>
      <c r="L2691" s="14">
        <f>IF($E2691="","",IFERROR(INDEX('01_Cad_Pecas'!$I$2:$I$5000,MATCH($E2691,'01_Cad_Pecas'!$D$2:$D$5000,0)),IFERROR(INDEX('01_Cad_Pecas'!$I$2:$I$5000,MATCH(VALUE($E2691),'01_Cad_Pecas'!$D$2:$D$5000,0)),"")))</f>
        <v>6.7799999999999999E-2</v>
      </c>
      <c r="M2691" s="14">
        <f t="shared" si="314"/>
        <v>7.0679999999999996</v>
      </c>
      <c r="N2691" s="14">
        <v>46213</v>
      </c>
      <c r="O2691" s="14">
        <v>60</v>
      </c>
      <c r="P2691" s="14"/>
      <c r="Q2691" s="14"/>
      <c r="R2691" s="14"/>
      <c r="S2691" s="14"/>
      <c r="T2691" s="14">
        <f t="shared" si="318"/>
        <v>1</v>
      </c>
      <c r="U2691" s="14" t="s">
        <v>36</v>
      </c>
      <c r="V2691" s="14"/>
      <c r="W2691" s="14"/>
      <c r="X2691" s="14"/>
      <c r="Y2691" s="14"/>
      <c r="Z2691" s="14"/>
      <c r="AA2691" s="11"/>
      <c r="AB2691" s="14" t="str">
        <f t="shared" si="315"/>
        <v>10238|11 USINAGEM</v>
      </c>
      <c r="AC2691" t="str">
        <f t="shared" si="316"/>
        <v>|10238|</v>
      </c>
      <c r="AD2691" t="str">
        <f t="shared" si="317"/>
        <v>11 USINAGEM</v>
      </c>
    </row>
    <row r="2692" spans="1:30" ht="36" customHeight="1" x14ac:dyDescent="0.35">
      <c r="A2692" s="35">
        <v>46212</v>
      </c>
      <c r="B2692" s="14" t="s">
        <v>3643</v>
      </c>
      <c r="C2692" s="14" t="s">
        <v>3644</v>
      </c>
      <c r="D2692" s="14" t="s">
        <v>3048</v>
      </c>
      <c r="E2692" s="14">
        <v>20019602</v>
      </c>
      <c r="F2692" s="14" t="s">
        <v>3277</v>
      </c>
      <c r="G2692" s="14" t="s">
        <v>3048</v>
      </c>
      <c r="H2692" s="14" t="s">
        <v>3048</v>
      </c>
      <c r="I2692" s="9" t="s">
        <v>3048</v>
      </c>
      <c r="J2692" s="9">
        <v>10</v>
      </c>
      <c r="K2692" s="14">
        <f>IF($E2692="","",IFERROR(INDEX('01_Cad_Pecas'!$H$2:$H$5000,MATCH($E2692,'01_Cad_Pecas'!$D$2:$D$5000,0)),IFERROR(INDEX('01_Cad_Pecas'!$H$2:$H$5000,MATCH(VALUE($E2692),'01_Cad_Pecas'!$D$2:$D$5000,0)),"")))</f>
        <v>1.1000000000000001</v>
      </c>
      <c r="L2692" s="14">
        <f>IF($E2692="","",IFERROR(INDEX('01_Cad_Pecas'!$I$2:$I$5000,MATCH($E2692,'01_Cad_Pecas'!$D$2:$D$5000,0)),IFERROR(INDEX('01_Cad_Pecas'!$I$2:$I$5000,MATCH(VALUE($E2692),'01_Cad_Pecas'!$D$2:$D$5000,0)),"")))</f>
        <v>9.375E-2</v>
      </c>
      <c r="M2692" s="14">
        <f t="shared" si="314"/>
        <v>2.0375000000000001</v>
      </c>
      <c r="N2692" s="14">
        <v>46213</v>
      </c>
      <c r="O2692" s="14">
        <v>10</v>
      </c>
      <c r="P2692" s="14"/>
      <c r="Q2692" s="14"/>
      <c r="R2692" s="14"/>
      <c r="S2692" s="14"/>
      <c r="T2692" s="14">
        <f t="shared" si="318"/>
        <v>1</v>
      </c>
      <c r="U2692" s="14" t="s">
        <v>36</v>
      </c>
      <c r="V2692" s="14"/>
      <c r="W2692" s="14"/>
      <c r="X2692" s="14"/>
      <c r="Y2692" s="14"/>
      <c r="Z2692" s="14"/>
      <c r="AA2692" s="11"/>
      <c r="AB2692" s="14" t="str">
        <f t="shared" si="315"/>
        <v>10238|11 USINAGEM</v>
      </c>
      <c r="AC2692" t="str">
        <f t="shared" si="316"/>
        <v>|10238|</v>
      </c>
      <c r="AD2692" t="str">
        <f t="shared" si="317"/>
        <v>11 USINAGEM</v>
      </c>
    </row>
    <row r="2693" spans="1:30" ht="36" customHeight="1" x14ac:dyDescent="0.35">
      <c r="A2693" s="35">
        <v>46212</v>
      </c>
      <c r="B2693" s="14" t="s">
        <v>3643</v>
      </c>
      <c r="C2693" s="14" t="s">
        <v>3644</v>
      </c>
      <c r="D2693" s="14" t="s">
        <v>3048</v>
      </c>
      <c r="E2693" s="14">
        <v>20020002</v>
      </c>
      <c r="F2693" s="14" t="s">
        <v>3263</v>
      </c>
      <c r="G2693" s="14" t="s">
        <v>3048</v>
      </c>
      <c r="H2693" s="14" t="s">
        <v>3048</v>
      </c>
      <c r="I2693" s="9" t="s">
        <v>3048</v>
      </c>
      <c r="J2693" s="9">
        <v>1</v>
      </c>
      <c r="K2693" s="14">
        <f>IF($E2693="","",IFERROR(INDEX('01_Cad_Pecas'!$H$2:$H$5000,MATCH($E2693,'01_Cad_Pecas'!$D$2:$D$5000,0)),IFERROR(INDEX('01_Cad_Pecas'!$H$2:$H$5000,MATCH(VALUE($E2693),'01_Cad_Pecas'!$D$2:$D$5000,0)),"")))</f>
        <v>1.1000000000000001</v>
      </c>
      <c r="L2693" s="14">
        <f>IF($E2693="","",IFERROR(INDEX('01_Cad_Pecas'!$I$2:$I$5000,MATCH($E2693,'01_Cad_Pecas'!$D$2:$D$5000,0)),IFERROR(INDEX('01_Cad_Pecas'!$I$2:$I$5000,MATCH(VALUE($E2693),'01_Cad_Pecas'!$D$2:$D$5000,0)),"")))</f>
        <v>9.375E-2</v>
      </c>
      <c r="M2693" s="14">
        <f t="shared" ref="M2693:M2756" si="319">IF(OR($J2693="",$L2693=""),"",IF($K2693="",0,$K2693)+$J2693*$L2693)</f>
        <v>1.1937500000000001</v>
      </c>
      <c r="N2693" s="14">
        <v>46213</v>
      </c>
      <c r="O2693" s="14">
        <v>1</v>
      </c>
      <c r="P2693" s="14"/>
      <c r="Q2693" s="14"/>
      <c r="R2693" s="14"/>
      <c r="S2693" s="14"/>
      <c r="T2693" s="14">
        <f t="shared" si="318"/>
        <v>1</v>
      </c>
      <c r="U2693" s="14" t="s">
        <v>36</v>
      </c>
      <c r="V2693" s="14"/>
      <c r="W2693" s="14"/>
      <c r="X2693" s="14"/>
      <c r="Y2693" s="14"/>
      <c r="Z2693" s="14"/>
      <c r="AA2693" s="11"/>
      <c r="AB2693" s="14" t="str">
        <f t="shared" si="315"/>
        <v>10238|11 USINAGEM</v>
      </c>
      <c r="AC2693" t="str">
        <f t="shared" si="316"/>
        <v>|10238|</v>
      </c>
      <c r="AD2693" t="str">
        <f t="shared" si="317"/>
        <v>11 USINAGEM</v>
      </c>
    </row>
    <row r="2694" spans="1:30" ht="36" customHeight="1" x14ac:dyDescent="0.35">
      <c r="A2694" s="35">
        <v>46212</v>
      </c>
      <c r="B2694" s="14" t="s">
        <v>3643</v>
      </c>
      <c r="C2694" s="14" t="s">
        <v>3644</v>
      </c>
      <c r="D2694" s="14" t="s">
        <v>3048</v>
      </c>
      <c r="E2694" s="14">
        <v>20020003</v>
      </c>
      <c r="F2694" s="14" t="s">
        <v>3264</v>
      </c>
      <c r="G2694" s="14" t="s">
        <v>3048</v>
      </c>
      <c r="H2694" s="14" t="s">
        <v>3048</v>
      </c>
      <c r="I2694" s="9" t="s">
        <v>3048</v>
      </c>
      <c r="J2694" s="9">
        <v>1</v>
      </c>
      <c r="K2694" s="14">
        <f>IF($E2694="","",IFERROR(INDEX('01_Cad_Pecas'!$H$2:$H$5000,MATCH($E2694,'01_Cad_Pecas'!$D$2:$D$5000,0)),IFERROR(INDEX('01_Cad_Pecas'!$H$2:$H$5000,MATCH(VALUE($E2694),'01_Cad_Pecas'!$D$2:$D$5000,0)),"")))</f>
        <v>1.1000000000000001</v>
      </c>
      <c r="L2694" s="14">
        <f>IF($E2694="","",IFERROR(INDEX('01_Cad_Pecas'!$I$2:$I$5000,MATCH($E2694,'01_Cad_Pecas'!$D$2:$D$5000,0)),IFERROR(INDEX('01_Cad_Pecas'!$I$2:$I$5000,MATCH(VALUE($E2694),'01_Cad_Pecas'!$D$2:$D$5000,0)),"")))</f>
        <v>9.375E-2</v>
      </c>
      <c r="M2694" s="14">
        <f t="shared" si="319"/>
        <v>1.1937500000000001</v>
      </c>
      <c r="N2694" s="14">
        <v>46213</v>
      </c>
      <c r="O2694" s="14">
        <v>1</v>
      </c>
      <c r="P2694" s="14"/>
      <c r="Q2694" s="14"/>
      <c r="R2694" s="14"/>
      <c r="S2694" s="14"/>
      <c r="T2694" s="14">
        <f t="shared" si="318"/>
        <v>1</v>
      </c>
      <c r="U2694" s="14" t="s">
        <v>36</v>
      </c>
      <c r="V2694" s="14"/>
      <c r="W2694" s="14"/>
      <c r="X2694" s="14"/>
      <c r="Y2694" s="14"/>
      <c r="Z2694" s="14"/>
      <c r="AA2694" s="11"/>
      <c r="AB2694" s="14" t="str">
        <f t="shared" si="315"/>
        <v>10238|11 USINAGEM</v>
      </c>
      <c r="AC2694" t="str">
        <f t="shared" si="316"/>
        <v>|10238|</v>
      </c>
      <c r="AD2694" t="str">
        <f t="shared" si="317"/>
        <v>11 USINAGEM</v>
      </c>
    </row>
    <row r="2695" spans="1:30" ht="36" customHeight="1" x14ac:dyDescent="0.35">
      <c r="A2695" s="35">
        <v>46212</v>
      </c>
      <c r="B2695" s="14" t="s">
        <v>3643</v>
      </c>
      <c r="C2695" s="14" t="s">
        <v>3644</v>
      </c>
      <c r="D2695" s="14" t="s">
        <v>3048</v>
      </c>
      <c r="E2695" s="14">
        <v>20020004</v>
      </c>
      <c r="F2695" s="14" t="s">
        <v>3265</v>
      </c>
      <c r="G2695" s="14" t="s">
        <v>3048</v>
      </c>
      <c r="H2695" s="14" t="s">
        <v>3048</v>
      </c>
      <c r="I2695" s="9" t="s">
        <v>3048</v>
      </c>
      <c r="J2695" s="9">
        <v>2</v>
      </c>
      <c r="K2695" s="14">
        <f>IF($E2695="","",IFERROR(INDEX('01_Cad_Pecas'!$H$2:$H$5000,MATCH($E2695,'01_Cad_Pecas'!$D$2:$D$5000,0)),IFERROR(INDEX('01_Cad_Pecas'!$H$2:$H$5000,MATCH(VALUE($E2695),'01_Cad_Pecas'!$D$2:$D$5000,0)),"")))</f>
        <v>1.1000000000000001</v>
      </c>
      <c r="L2695" s="14">
        <f>IF($E2695="","",IFERROR(INDEX('01_Cad_Pecas'!$I$2:$I$5000,MATCH($E2695,'01_Cad_Pecas'!$D$2:$D$5000,0)),IFERROR(INDEX('01_Cad_Pecas'!$I$2:$I$5000,MATCH(VALUE($E2695),'01_Cad_Pecas'!$D$2:$D$5000,0)),"")))</f>
        <v>9.375E-2</v>
      </c>
      <c r="M2695" s="14">
        <f t="shared" si="319"/>
        <v>1.2875000000000001</v>
      </c>
      <c r="N2695" s="14">
        <v>46213</v>
      </c>
      <c r="O2695" s="14">
        <v>2</v>
      </c>
      <c r="P2695" s="14"/>
      <c r="Q2695" s="14"/>
      <c r="R2695" s="14"/>
      <c r="S2695" s="14"/>
      <c r="T2695" s="14">
        <f t="shared" si="318"/>
        <v>1</v>
      </c>
      <c r="U2695" s="14" t="s">
        <v>36</v>
      </c>
      <c r="V2695" s="14"/>
      <c r="W2695" s="14"/>
      <c r="X2695" s="14"/>
      <c r="Y2695" s="14"/>
      <c r="Z2695" s="14"/>
      <c r="AA2695" s="11"/>
      <c r="AB2695" s="14" t="str">
        <f t="shared" ref="AB2695:AB2758" si="320">B2695&amp;"|"&amp;I2695</f>
        <v>10238|11 USINAGEM</v>
      </c>
      <c r="AC2695" t="str">
        <f t="shared" ref="AC2695:AC2758" si="321">IF($B2695="","","|"&amp;SUBSTITUTE(TRIM(SUBSTITUTE(SUBSTITUTE(SUBSTITUTE(SUBSTITUTE(SUBSTITUTE(SUBSTITUTE(SUBSTITUTE(SUBSTITUTE(SUBSTITUTE(SUBSTITUTE(SUBSTITUTE(SUBSTITUTE(SUBSTITUTE(SUBSTITUTE(TRIM($B2695&amp;""),CHAR(10)," "),CHAR(13)," "),"."," "),";"," "),","," "),"/"," "),"+"," "),"-"," "),"  "," "),"  "," "),"  "," "),"  "," "),"  "," "),"  "," "))," ","|")&amp;"|")</f>
        <v>|10238|</v>
      </c>
      <c r="AD2695" t="str">
        <f t="shared" ref="AD2695:AD2758" si="322">TRIM($I2695&amp;"")</f>
        <v>11 USINAGEM</v>
      </c>
    </row>
    <row r="2696" spans="1:30" ht="36" customHeight="1" x14ac:dyDescent="0.35">
      <c r="A2696" s="35">
        <v>46212</v>
      </c>
      <c r="B2696" s="14" t="s">
        <v>3643</v>
      </c>
      <c r="C2696" s="14" t="s">
        <v>3644</v>
      </c>
      <c r="D2696" s="14" t="s">
        <v>3048</v>
      </c>
      <c r="E2696" s="14">
        <v>20020005</v>
      </c>
      <c r="F2696" s="14" t="s">
        <v>3266</v>
      </c>
      <c r="G2696" s="14" t="s">
        <v>3048</v>
      </c>
      <c r="H2696" s="14" t="s">
        <v>3048</v>
      </c>
      <c r="I2696" s="9" t="s">
        <v>3048</v>
      </c>
      <c r="J2696" s="9">
        <v>1</v>
      </c>
      <c r="K2696" s="14">
        <f>IF($E2696="","",IFERROR(INDEX('01_Cad_Pecas'!$H$2:$H$5000,MATCH($E2696,'01_Cad_Pecas'!$D$2:$D$5000,0)),IFERROR(INDEX('01_Cad_Pecas'!$H$2:$H$5000,MATCH(VALUE($E2696),'01_Cad_Pecas'!$D$2:$D$5000,0)),"")))</f>
        <v>1.1000000000000001</v>
      </c>
      <c r="L2696" s="14">
        <f>IF($E2696="","",IFERROR(INDEX('01_Cad_Pecas'!$I$2:$I$5000,MATCH($E2696,'01_Cad_Pecas'!$D$2:$D$5000,0)),IFERROR(INDEX('01_Cad_Pecas'!$I$2:$I$5000,MATCH(VALUE($E2696),'01_Cad_Pecas'!$D$2:$D$5000,0)),"")))</f>
        <v>9.375E-2</v>
      </c>
      <c r="M2696" s="14">
        <f t="shared" si="319"/>
        <v>1.1937500000000001</v>
      </c>
      <c r="N2696" s="14">
        <v>46213</v>
      </c>
      <c r="O2696" s="14">
        <v>1</v>
      </c>
      <c r="P2696" s="14"/>
      <c r="Q2696" s="14"/>
      <c r="R2696" s="14"/>
      <c r="S2696" s="14"/>
      <c r="T2696" s="14">
        <f t="shared" si="318"/>
        <v>1</v>
      </c>
      <c r="U2696" s="14" t="s">
        <v>36</v>
      </c>
      <c r="V2696" s="14"/>
      <c r="W2696" s="14"/>
      <c r="X2696" s="14"/>
      <c r="Y2696" s="14"/>
      <c r="Z2696" s="14"/>
      <c r="AA2696" s="11"/>
      <c r="AB2696" s="14" t="str">
        <f t="shared" si="320"/>
        <v>10238|11 USINAGEM</v>
      </c>
      <c r="AC2696" t="str">
        <f t="shared" si="321"/>
        <v>|10238|</v>
      </c>
      <c r="AD2696" t="str">
        <f t="shared" si="322"/>
        <v>11 USINAGEM</v>
      </c>
    </row>
    <row r="2697" spans="1:30" ht="36" customHeight="1" x14ac:dyDescent="0.35">
      <c r="A2697" s="35">
        <v>46212</v>
      </c>
      <c r="B2697" s="14" t="s">
        <v>3643</v>
      </c>
      <c r="C2697" s="14" t="s">
        <v>3644</v>
      </c>
      <c r="D2697" s="14" t="s">
        <v>3048</v>
      </c>
      <c r="E2697" s="14">
        <v>20013102</v>
      </c>
      <c r="F2697" s="14" t="s">
        <v>3188</v>
      </c>
      <c r="G2697" s="14" t="s">
        <v>3048</v>
      </c>
      <c r="H2697" s="14" t="s">
        <v>3048</v>
      </c>
      <c r="I2697" s="9" t="s">
        <v>3048</v>
      </c>
      <c r="J2697" s="9">
        <v>800</v>
      </c>
      <c r="K2697" s="14">
        <f>IF($E2697="","",IFERROR(INDEX('01_Cad_Pecas'!$H$2:$H$5000,MATCH($E2697,'01_Cad_Pecas'!$D$2:$D$5000,0)),IFERROR(INDEX('01_Cad_Pecas'!$H$2:$H$5000,MATCH(VALUE($E2697),'01_Cad_Pecas'!$D$2:$D$5000,0)),"")))</f>
        <v>3</v>
      </c>
      <c r="L2697" s="14">
        <f>IF($E2697="","",IFERROR(INDEX('01_Cad_Pecas'!$I$2:$I$5000,MATCH($E2697,'01_Cad_Pecas'!$D$2:$D$5000,0)),IFERROR(INDEX('01_Cad_Pecas'!$I$2:$I$5000,MATCH(VALUE($E2697),'01_Cad_Pecas'!$D$2:$D$5000,0)),"")))</f>
        <v>6.7799999999999999E-2</v>
      </c>
      <c r="M2697" s="14">
        <f t="shared" si="319"/>
        <v>57.24</v>
      </c>
      <c r="N2697" s="14">
        <v>46213</v>
      </c>
      <c r="O2697" s="14">
        <v>800</v>
      </c>
      <c r="P2697" s="14"/>
      <c r="Q2697" s="14"/>
      <c r="R2697" s="14"/>
      <c r="S2697" s="14"/>
      <c r="T2697" s="14">
        <f t="shared" si="318"/>
        <v>1</v>
      </c>
      <c r="U2697" s="14" t="s">
        <v>36</v>
      </c>
      <c r="V2697" s="14"/>
      <c r="W2697" s="14"/>
      <c r="X2697" s="14"/>
      <c r="Y2697" s="14"/>
      <c r="Z2697" s="14"/>
      <c r="AA2697" s="11"/>
      <c r="AB2697" s="14" t="str">
        <f t="shared" si="320"/>
        <v>10238|11 USINAGEM</v>
      </c>
      <c r="AC2697" t="str">
        <f t="shared" si="321"/>
        <v>|10238|</v>
      </c>
      <c r="AD2697" t="str">
        <f t="shared" si="322"/>
        <v>11 USINAGEM</v>
      </c>
    </row>
    <row r="2698" spans="1:30" ht="36" customHeight="1" x14ac:dyDescent="0.35">
      <c r="A2698" s="35">
        <v>46212</v>
      </c>
      <c r="B2698" s="14" t="s">
        <v>3643</v>
      </c>
      <c r="C2698" s="14" t="s">
        <v>3644</v>
      </c>
      <c r="D2698" s="14" t="s">
        <v>3048</v>
      </c>
      <c r="E2698" s="14">
        <v>20013103</v>
      </c>
      <c r="F2698" s="14" t="s">
        <v>3189</v>
      </c>
      <c r="G2698" s="14" t="s">
        <v>3048</v>
      </c>
      <c r="H2698" s="14" t="s">
        <v>3048</v>
      </c>
      <c r="I2698" s="9" t="s">
        <v>3048</v>
      </c>
      <c r="J2698" s="9">
        <v>800</v>
      </c>
      <c r="K2698" s="14">
        <f>IF($E2698="","",IFERROR(INDEX('01_Cad_Pecas'!$H$2:$H$5000,MATCH($E2698,'01_Cad_Pecas'!$D$2:$D$5000,0)),IFERROR(INDEX('01_Cad_Pecas'!$H$2:$H$5000,MATCH(VALUE($E2698),'01_Cad_Pecas'!$D$2:$D$5000,0)),"")))</f>
        <v>3</v>
      </c>
      <c r="L2698" s="14">
        <f>IF($E2698="","",IFERROR(INDEX('01_Cad_Pecas'!$I$2:$I$5000,MATCH($E2698,'01_Cad_Pecas'!$D$2:$D$5000,0)),IFERROR(INDEX('01_Cad_Pecas'!$I$2:$I$5000,MATCH(VALUE($E2698),'01_Cad_Pecas'!$D$2:$D$5000,0)),"")))</f>
        <v>6.7799999999999999E-2</v>
      </c>
      <c r="M2698" s="14">
        <f t="shared" si="319"/>
        <v>57.24</v>
      </c>
      <c r="N2698" s="14">
        <v>46213</v>
      </c>
      <c r="O2698" s="14">
        <v>800</v>
      </c>
      <c r="P2698" s="14"/>
      <c r="Q2698" s="14"/>
      <c r="R2698" s="14"/>
      <c r="S2698" s="14"/>
      <c r="T2698" s="14">
        <f t="shared" si="318"/>
        <v>1</v>
      </c>
      <c r="U2698" s="14" t="s">
        <v>36</v>
      </c>
      <c r="V2698" s="14"/>
      <c r="W2698" s="14"/>
      <c r="X2698" s="14"/>
      <c r="Y2698" s="14"/>
      <c r="Z2698" s="14"/>
      <c r="AA2698" s="11"/>
      <c r="AB2698" s="14" t="str">
        <f t="shared" si="320"/>
        <v>10238|11 USINAGEM</v>
      </c>
      <c r="AC2698" t="str">
        <f t="shared" si="321"/>
        <v>|10238|</v>
      </c>
      <c r="AD2698" t="str">
        <f t="shared" si="322"/>
        <v>11 USINAGEM</v>
      </c>
    </row>
    <row r="2699" spans="1:30" ht="36" customHeight="1" x14ac:dyDescent="0.35">
      <c r="A2699" s="35">
        <v>46212</v>
      </c>
      <c r="B2699" s="14" t="s">
        <v>3643</v>
      </c>
      <c r="C2699" s="14" t="s">
        <v>3644</v>
      </c>
      <c r="D2699" s="14" t="s">
        <v>3048</v>
      </c>
      <c r="E2699" s="14">
        <v>20020001</v>
      </c>
      <c r="F2699" s="14" t="s">
        <v>3190</v>
      </c>
      <c r="G2699" s="14" t="s">
        <v>3048</v>
      </c>
      <c r="H2699" s="14" t="s">
        <v>3048</v>
      </c>
      <c r="I2699" s="9" t="s">
        <v>3048</v>
      </c>
      <c r="J2699" s="9">
        <v>4</v>
      </c>
      <c r="K2699" s="14">
        <f>IF($E2699="","",IFERROR(INDEX('01_Cad_Pecas'!$H$2:$H$5000,MATCH($E2699,'01_Cad_Pecas'!$D$2:$D$5000,0)),IFERROR(INDEX('01_Cad_Pecas'!$H$2:$H$5000,MATCH(VALUE($E2699),'01_Cad_Pecas'!$D$2:$D$5000,0)),"")))</f>
        <v>3</v>
      </c>
      <c r="L2699" s="14">
        <f>IF($E2699="","",IFERROR(INDEX('01_Cad_Pecas'!$I$2:$I$5000,MATCH($E2699,'01_Cad_Pecas'!$D$2:$D$5000,0)),IFERROR(INDEX('01_Cad_Pecas'!$I$2:$I$5000,MATCH(VALUE($E2699),'01_Cad_Pecas'!$D$2:$D$5000,0)),"")))</f>
        <v>6.7799999999999999E-2</v>
      </c>
      <c r="M2699" s="14">
        <f t="shared" si="319"/>
        <v>3.2711999999999999</v>
      </c>
      <c r="N2699" s="14">
        <v>46213</v>
      </c>
      <c r="O2699" s="14">
        <v>4</v>
      </c>
      <c r="P2699" s="14"/>
      <c r="Q2699" s="14"/>
      <c r="R2699" s="14"/>
      <c r="S2699" s="14"/>
      <c r="T2699" s="14">
        <f t="shared" si="318"/>
        <v>1</v>
      </c>
      <c r="U2699" s="14" t="s">
        <v>36</v>
      </c>
      <c r="V2699" s="14"/>
      <c r="W2699" s="14"/>
      <c r="X2699" s="14"/>
      <c r="Y2699" s="14"/>
      <c r="Z2699" s="14"/>
      <c r="AA2699" s="11"/>
      <c r="AB2699" s="14" t="str">
        <f t="shared" si="320"/>
        <v>10238|11 USINAGEM</v>
      </c>
      <c r="AC2699" t="str">
        <f t="shared" si="321"/>
        <v>|10238|</v>
      </c>
      <c r="AD2699" t="str">
        <f t="shared" si="322"/>
        <v>11 USINAGEM</v>
      </c>
    </row>
    <row r="2700" spans="1:30" ht="36" customHeight="1" x14ac:dyDescent="0.35">
      <c r="A2700" s="35">
        <v>46212</v>
      </c>
      <c r="B2700" s="14" t="s">
        <v>3643</v>
      </c>
      <c r="C2700" s="14" t="s">
        <v>3644</v>
      </c>
      <c r="D2700" s="14" t="s">
        <v>3048</v>
      </c>
      <c r="E2700" s="14">
        <v>20052001</v>
      </c>
      <c r="F2700" s="14" t="s">
        <v>3196</v>
      </c>
      <c r="G2700" s="14" t="s">
        <v>3048</v>
      </c>
      <c r="H2700" s="14" t="s">
        <v>3048</v>
      </c>
      <c r="I2700" s="9" t="s">
        <v>3048</v>
      </c>
      <c r="J2700" s="9">
        <v>4</v>
      </c>
      <c r="K2700" s="14">
        <f>IF($E2700="","",IFERROR(INDEX('01_Cad_Pecas'!$H$2:$H$5000,MATCH($E2700,'01_Cad_Pecas'!$D$2:$D$5000,0)),IFERROR(INDEX('01_Cad_Pecas'!$H$2:$H$5000,MATCH(VALUE($E2700),'01_Cad_Pecas'!$D$2:$D$5000,0)),"")))</f>
        <v>1.1000000000000001</v>
      </c>
      <c r="L2700" s="14">
        <f>IF($E2700="","",IFERROR(INDEX('01_Cad_Pecas'!$I$2:$I$5000,MATCH($E2700,'01_Cad_Pecas'!$D$2:$D$5000,0)),IFERROR(INDEX('01_Cad_Pecas'!$I$2:$I$5000,MATCH(VALUE($E2700),'01_Cad_Pecas'!$D$2:$D$5000,0)),"")))</f>
        <v>9.375E-2</v>
      </c>
      <c r="M2700" s="14">
        <f t="shared" si="319"/>
        <v>1.4750000000000001</v>
      </c>
      <c r="N2700" s="14">
        <v>46213</v>
      </c>
      <c r="O2700" s="14">
        <v>4</v>
      </c>
      <c r="P2700" s="14"/>
      <c r="Q2700" s="14"/>
      <c r="R2700" s="14"/>
      <c r="S2700" s="14"/>
      <c r="T2700" s="14">
        <f t="shared" si="318"/>
        <v>1</v>
      </c>
      <c r="U2700" s="14" t="s">
        <v>36</v>
      </c>
      <c r="V2700" s="14"/>
      <c r="W2700" s="14"/>
      <c r="X2700" s="14"/>
      <c r="Y2700" s="14"/>
      <c r="Z2700" s="14"/>
      <c r="AA2700" s="11"/>
      <c r="AB2700" s="14" t="str">
        <f t="shared" si="320"/>
        <v>10238|11 USINAGEM</v>
      </c>
      <c r="AC2700" t="str">
        <f t="shared" si="321"/>
        <v>|10238|</v>
      </c>
      <c r="AD2700" t="str">
        <f t="shared" si="322"/>
        <v>11 USINAGEM</v>
      </c>
    </row>
    <row r="2701" spans="1:30" ht="36" customHeight="1" x14ac:dyDescent="0.35">
      <c r="A2701" s="35">
        <v>46212</v>
      </c>
      <c r="B2701" s="14" t="s">
        <v>3643</v>
      </c>
      <c r="C2701" s="14" t="s">
        <v>3644</v>
      </c>
      <c r="D2701" s="14" t="s">
        <v>3048</v>
      </c>
      <c r="E2701" s="14">
        <v>20052003</v>
      </c>
      <c r="F2701" s="14" t="s">
        <v>3198</v>
      </c>
      <c r="G2701" s="14" t="s">
        <v>3048</v>
      </c>
      <c r="H2701" s="14" t="s">
        <v>3048</v>
      </c>
      <c r="I2701" s="9" t="s">
        <v>3048</v>
      </c>
      <c r="J2701" s="9">
        <v>2</v>
      </c>
      <c r="K2701" s="14">
        <f>IF($E2701="","",IFERROR(INDEX('01_Cad_Pecas'!$H$2:$H$5000,MATCH($E2701,'01_Cad_Pecas'!$D$2:$D$5000,0)),IFERROR(INDEX('01_Cad_Pecas'!$H$2:$H$5000,MATCH(VALUE($E2701),'01_Cad_Pecas'!$D$2:$D$5000,0)),"")))</f>
        <v>1.1000000000000001</v>
      </c>
      <c r="L2701" s="14">
        <f>IF($E2701="","",IFERROR(INDEX('01_Cad_Pecas'!$I$2:$I$5000,MATCH($E2701,'01_Cad_Pecas'!$D$2:$D$5000,0)),IFERROR(INDEX('01_Cad_Pecas'!$I$2:$I$5000,MATCH(VALUE($E2701),'01_Cad_Pecas'!$D$2:$D$5000,0)),"")))</f>
        <v>9.375E-2</v>
      </c>
      <c r="M2701" s="14">
        <f t="shared" si="319"/>
        <v>1.2875000000000001</v>
      </c>
      <c r="N2701" s="14">
        <v>46213</v>
      </c>
      <c r="O2701" s="14">
        <v>2</v>
      </c>
      <c r="P2701" s="14"/>
      <c r="Q2701" s="14"/>
      <c r="R2701" s="14"/>
      <c r="S2701" s="14"/>
      <c r="T2701" s="14">
        <f t="shared" si="318"/>
        <v>1</v>
      </c>
      <c r="U2701" s="14" t="s">
        <v>36</v>
      </c>
      <c r="V2701" s="14"/>
      <c r="W2701" s="14"/>
      <c r="X2701" s="14"/>
      <c r="Y2701" s="14"/>
      <c r="Z2701" s="14"/>
      <c r="AA2701" s="11"/>
      <c r="AB2701" s="14" t="str">
        <f t="shared" si="320"/>
        <v>10238|11 USINAGEM</v>
      </c>
      <c r="AC2701" t="str">
        <f t="shared" si="321"/>
        <v>|10238|</v>
      </c>
      <c r="AD2701" t="str">
        <f t="shared" si="322"/>
        <v>11 USINAGEM</v>
      </c>
    </row>
    <row r="2702" spans="1:30" ht="36" customHeight="1" x14ac:dyDescent="0.35">
      <c r="A2702" s="35">
        <v>46212</v>
      </c>
      <c r="B2702" s="14" t="s">
        <v>3643</v>
      </c>
      <c r="C2702" s="14" t="s">
        <v>3644</v>
      </c>
      <c r="D2702" s="14" t="s">
        <v>3048</v>
      </c>
      <c r="E2702" s="14">
        <v>30001202</v>
      </c>
      <c r="F2702" s="14" t="s">
        <v>3191</v>
      </c>
      <c r="G2702" s="14" t="s">
        <v>3048</v>
      </c>
      <c r="H2702" s="14" t="s">
        <v>3048</v>
      </c>
      <c r="I2702" s="9" t="s">
        <v>3048</v>
      </c>
      <c r="J2702" s="9">
        <v>500</v>
      </c>
      <c r="K2702" s="14">
        <f>IF($E2702="","",IFERROR(INDEX('01_Cad_Pecas'!$H$2:$H$5000,MATCH($E2702,'01_Cad_Pecas'!$D$2:$D$5000,0)),IFERROR(INDEX('01_Cad_Pecas'!$H$2:$H$5000,MATCH(VALUE($E2702),'01_Cad_Pecas'!$D$2:$D$5000,0)),"")))</f>
        <v>3</v>
      </c>
      <c r="L2702" s="14">
        <f>IF($E2702="","",IFERROR(INDEX('01_Cad_Pecas'!$I$2:$I$5000,MATCH($E2702,'01_Cad_Pecas'!$D$2:$D$5000,0)),IFERROR(INDEX('01_Cad_Pecas'!$I$2:$I$5000,MATCH(VALUE($E2702),'01_Cad_Pecas'!$D$2:$D$5000,0)),"")))</f>
        <v>6.7799999999999999E-2</v>
      </c>
      <c r="M2702" s="14">
        <f t="shared" si="319"/>
        <v>36.9</v>
      </c>
      <c r="N2702" s="14">
        <v>46213</v>
      </c>
      <c r="O2702" s="14">
        <v>500</v>
      </c>
      <c r="P2702" s="14"/>
      <c r="Q2702" s="14"/>
      <c r="R2702" s="14"/>
      <c r="S2702" s="14"/>
      <c r="T2702" s="14">
        <f t="shared" si="318"/>
        <v>1</v>
      </c>
      <c r="U2702" s="14" t="s">
        <v>36</v>
      </c>
      <c r="V2702" s="14"/>
      <c r="W2702" s="14"/>
      <c r="X2702" s="14"/>
      <c r="Y2702" s="14"/>
      <c r="Z2702" s="14"/>
      <c r="AA2702" s="11"/>
      <c r="AB2702" s="14" t="str">
        <f t="shared" si="320"/>
        <v>10238|11 USINAGEM</v>
      </c>
      <c r="AC2702" t="str">
        <f t="shared" si="321"/>
        <v>|10238|</v>
      </c>
      <c r="AD2702" t="str">
        <f t="shared" si="322"/>
        <v>11 USINAGEM</v>
      </c>
    </row>
    <row r="2703" spans="1:30" ht="36" customHeight="1" x14ac:dyDescent="0.35">
      <c r="A2703" s="35">
        <v>46212</v>
      </c>
      <c r="B2703" s="14" t="s">
        <v>3643</v>
      </c>
      <c r="C2703" s="14" t="s">
        <v>3644</v>
      </c>
      <c r="D2703" s="14" t="s">
        <v>3048</v>
      </c>
      <c r="E2703" s="14">
        <v>30006110</v>
      </c>
      <c r="F2703" s="14" t="s">
        <v>3180</v>
      </c>
      <c r="G2703" s="14" t="s">
        <v>3048</v>
      </c>
      <c r="H2703" s="14" t="s">
        <v>3048</v>
      </c>
      <c r="I2703" s="9" t="s">
        <v>3048</v>
      </c>
      <c r="J2703" s="9">
        <v>480</v>
      </c>
      <c r="K2703" s="14">
        <f>IF($E2703="","",IFERROR(INDEX('01_Cad_Pecas'!$H$2:$H$5000,MATCH($E2703,'01_Cad_Pecas'!$D$2:$D$5000,0)),IFERROR(INDEX('01_Cad_Pecas'!$H$2:$H$5000,MATCH(VALUE($E2703),'01_Cad_Pecas'!$D$2:$D$5000,0)),"")))</f>
        <v>3</v>
      </c>
      <c r="L2703" s="14">
        <f>IF($E2703="","",IFERROR(INDEX('01_Cad_Pecas'!$I$2:$I$5000,MATCH($E2703,'01_Cad_Pecas'!$D$2:$D$5000,0)),IFERROR(INDEX('01_Cad_Pecas'!$I$2:$I$5000,MATCH(VALUE($E2703),'01_Cad_Pecas'!$D$2:$D$5000,0)),"")))</f>
        <v>6.7799999999999999E-2</v>
      </c>
      <c r="M2703" s="14">
        <f t="shared" si="319"/>
        <v>35.543999999999997</v>
      </c>
      <c r="N2703" s="14">
        <v>46213</v>
      </c>
      <c r="O2703" s="14">
        <v>480</v>
      </c>
      <c r="P2703" s="14"/>
      <c r="Q2703" s="14"/>
      <c r="R2703" s="14"/>
      <c r="S2703" s="14"/>
      <c r="T2703" s="14">
        <f t="shared" si="318"/>
        <v>1</v>
      </c>
      <c r="U2703" s="14" t="s">
        <v>36</v>
      </c>
      <c r="V2703" s="14"/>
      <c r="W2703" s="14"/>
      <c r="X2703" s="14"/>
      <c r="Y2703" s="14"/>
      <c r="Z2703" s="14"/>
      <c r="AA2703" s="11"/>
      <c r="AB2703" s="14" t="str">
        <f t="shared" si="320"/>
        <v>10238|11 USINAGEM</v>
      </c>
      <c r="AC2703" t="str">
        <f t="shared" si="321"/>
        <v>|10238|</v>
      </c>
      <c r="AD2703" t="str">
        <f t="shared" si="322"/>
        <v>11 USINAGEM</v>
      </c>
    </row>
    <row r="2704" spans="1:30" ht="36" customHeight="1" x14ac:dyDescent="0.35">
      <c r="A2704" s="35">
        <v>46212</v>
      </c>
      <c r="B2704" s="14" t="s">
        <v>3643</v>
      </c>
      <c r="C2704" s="14" t="s">
        <v>3644</v>
      </c>
      <c r="D2704" s="14" t="s">
        <v>3048</v>
      </c>
      <c r="E2704" s="14">
        <v>30006111</v>
      </c>
      <c r="F2704" s="14" t="s">
        <v>3182</v>
      </c>
      <c r="G2704" s="14" t="s">
        <v>3048</v>
      </c>
      <c r="H2704" s="14" t="s">
        <v>3048</v>
      </c>
      <c r="I2704" s="9" t="s">
        <v>3048</v>
      </c>
      <c r="J2704" s="9">
        <v>480</v>
      </c>
      <c r="K2704" s="14">
        <f>IF($E2704="","",IFERROR(INDEX('01_Cad_Pecas'!$H$2:$H$5000,MATCH($E2704,'01_Cad_Pecas'!$D$2:$D$5000,0)),IFERROR(INDEX('01_Cad_Pecas'!$H$2:$H$5000,MATCH(VALUE($E2704),'01_Cad_Pecas'!$D$2:$D$5000,0)),"")))</f>
        <v>3</v>
      </c>
      <c r="L2704" s="14">
        <f>IF($E2704="","",IFERROR(INDEX('01_Cad_Pecas'!$I$2:$I$5000,MATCH($E2704,'01_Cad_Pecas'!$D$2:$D$5000,0)),IFERROR(INDEX('01_Cad_Pecas'!$I$2:$I$5000,MATCH(VALUE($E2704),'01_Cad_Pecas'!$D$2:$D$5000,0)),"")))</f>
        <v>6.7799999999999999E-2</v>
      </c>
      <c r="M2704" s="14">
        <f t="shared" si="319"/>
        <v>35.543999999999997</v>
      </c>
      <c r="N2704" s="14">
        <v>46213</v>
      </c>
      <c r="O2704" s="14">
        <v>480</v>
      </c>
      <c r="P2704" s="14"/>
      <c r="Q2704" s="14"/>
      <c r="R2704" s="14"/>
      <c r="S2704" s="14"/>
      <c r="T2704" s="14">
        <f t="shared" si="318"/>
        <v>1</v>
      </c>
      <c r="U2704" s="14" t="s">
        <v>36</v>
      </c>
      <c r="V2704" s="14"/>
      <c r="W2704" s="14"/>
      <c r="X2704" s="14"/>
      <c r="Y2704" s="14"/>
      <c r="Z2704" s="14"/>
      <c r="AA2704" s="11"/>
      <c r="AB2704" s="14" t="str">
        <f t="shared" si="320"/>
        <v>10238|11 USINAGEM</v>
      </c>
      <c r="AC2704" t="str">
        <f t="shared" si="321"/>
        <v>|10238|</v>
      </c>
      <c r="AD2704" t="str">
        <f t="shared" si="322"/>
        <v>11 USINAGEM</v>
      </c>
    </row>
    <row r="2705" spans="1:30" ht="48" customHeight="1" x14ac:dyDescent="0.35">
      <c r="A2705" s="35">
        <v>46216</v>
      </c>
      <c r="B2705" s="14" t="s">
        <v>3651</v>
      </c>
      <c r="C2705" s="14" t="s">
        <v>3642</v>
      </c>
      <c r="D2705" s="14" t="s">
        <v>3057</v>
      </c>
      <c r="E2705" s="14">
        <v>20021607</v>
      </c>
      <c r="F2705" s="14" t="s">
        <v>2187</v>
      </c>
      <c r="G2705" s="14" t="s">
        <v>3057</v>
      </c>
      <c r="H2705" s="14" t="s">
        <v>3057</v>
      </c>
      <c r="I2705" s="9" t="s">
        <v>3057</v>
      </c>
      <c r="J2705" s="9">
        <v>25</v>
      </c>
      <c r="K2705" s="14">
        <f>IF($E2705="","",IFERROR(INDEX('01_Cad_Pecas'!$H$2:$H$5000,MATCH($E2705,'01_Cad_Pecas'!$D$2:$D$5000,0)),IFERROR(INDEX('01_Cad_Pecas'!$H$2:$H$5000,MATCH(VALUE($E2705),'01_Cad_Pecas'!$D$2:$D$5000,0)),"")))</f>
        <v>2</v>
      </c>
      <c r="L2705" s="14">
        <f>IF($E2705="","",IFERROR(INDEX('01_Cad_Pecas'!$I$2:$I$5000,MATCH($E2705,'01_Cad_Pecas'!$D$2:$D$5000,0)),IFERROR(INDEX('01_Cad_Pecas'!$I$2:$I$5000,MATCH(VALUE($E2705),'01_Cad_Pecas'!$D$2:$D$5000,0)),"")))</f>
        <v>1.45</v>
      </c>
      <c r="M2705" s="14">
        <f t="shared" si="319"/>
        <v>38.25</v>
      </c>
      <c r="N2705" s="14">
        <v>46213</v>
      </c>
      <c r="O2705" s="14">
        <v>25</v>
      </c>
      <c r="P2705" s="14"/>
      <c r="Q2705" s="14"/>
      <c r="R2705" s="14"/>
      <c r="S2705" s="14"/>
      <c r="T2705" s="14">
        <f t="shared" si="318"/>
        <v>1</v>
      </c>
      <c r="U2705" s="14" t="s">
        <v>36</v>
      </c>
      <c r="V2705" s="14"/>
      <c r="W2705" s="14"/>
      <c r="X2705" s="14"/>
      <c r="Y2705" s="14"/>
      <c r="Z2705" s="14"/>
      <c r="AA2705" s="11"/>
      <c r="AB2705" s="14" t="str">
        <f t="shared" si="320"/>
        <v>10219,10220,10221,10222,10218|6 PINTURA UV</v>
      </c>
      <c r="AC2705" t="str">
        <f t="shared" si="321"/>
        <v>|10219|10220|10221|10222|10218|</v>
      </c>
      <c r="AD2705" t="str">
        <f t="shared" si="322"/>
        <v>6 PINTURA UV</v>
      </c>
    </row>
    <row r="2706" spans="1:30" ht="48" customHeight="1" x14ac:dyDescent="0.35">
      <c r="A2706" s="35">
        <v>46216</v>
      </c>
      <c r="B2706" s="14" t="s">
        <v>3651</v>
      </c>
      <c r="C2706" s="14" t="s">
        <v>3642</v>
      </c>
      <c r="D2706" s="14" t="s">
        <v>3057</v>
      </c>
      <c r="E2706" s="14">
        <v>20053407</v>
      </c>
      <c r="F2706" s="14" t="s">
        <v>3218</v>
      </c>
      <c r="G2706" s="14" t="s">
        <v>3057</v>
      </c>
      <c r="H2706" s="14" t="s">
        <v>3057</v>
      </c>
      <c r="I2706" s="9" t="s">
        <v>3057</v>
      </c>
      <c r="J2706" s="9">
        <v>20</v>
      </c>
      <c r="K2706" s="14">
        <f>IF($E2706="","",IFERROR(INDEX('01_Cad_Pecas'!$H$2:$H$5000,MATCH($E2706,'01_Cad_Pecas'!$D$2:$D$5000,0)),IFERROR(INDEX('01_Cad_Pecas'!$H$2:$H$5000,MATCH(VALUE($E2706),'01_Cad_Pecas'!$D$2:$D$5000,0)),"")))</f>
        <v>2</v>
      </c>
      <c r="L2706" s="14">
        <f>IF($E2706="","",IFERROR(INDEX('01_Cad_Pecas'!$I$2:$I$5000,MATCH($E2706,'01_Cad_Pecas'!$D$2:$D$5000,0)),IFERROR(INDEX('01_Cad_Pecas'!$I$2:$I$5000,MATCH(VALUE($E2706),'01_Cad_Pecas'!$D$2:$D$5000,0)),"")))</f>
        <v>1.45</v>
      </c>
      <c r="M2706" s="14">
        <f t="shared" si="319"/>
        <v>31</v>
      </c>
      <c r="N2706" s="14">
        <v>46213</v>
      </c>
      <c r="O2706" s="14">
        <v>20</v>
      </c>
      <c r="P2706" s="14"/>
      <c r="Q2706" s="14"/>
      <c r="R2706" s="14"/>
      <c r="S2706" s="14"/>
      <c r="T2706" s="14">
        <f t="shared" si="318"/>
        <v>1</v>
      </c>
      <c r="U2706" s="14" t="s">
        <v>36</v>
      </c>
      <c r="V2706" s="14"/>
      <c r="W2706" s="14"/>
      <c r="X2706" s="14"/>
      <c r="Y2706" s="14"/>
      <c r="Z2706" s="14"/>
      <c r="AA2706" s="11"/>
      <c r="AB2706" s="14" t="str">
        <f t="shared" si="320"/>
        <v>10219,10220,10221,10222,10218|6 PINTURA UV</v>
      </c>
      <c r="AC2706" t="str">
        <f t="shared" si="321"/>
        <v>|10219|10220|10221|10222|10218|</v>
      </c>
      <c r="AD2706" t="str">
        <f t="shared" si="322"/>
        <v>6 PINTURA UV</v>
      </c>
    </row>
    <row r="2707" spans="1:30" ht="24" customHeight="1" x14ac:dyDescent="0.35">
      <c r="A2707" s="35">
        <v>46216</v>
      </c>
      <c r="B2707" s="14" t="s">
        <v>3643</v>
      </c>
      <c r="C2707" s="14" t="s">
        <v>3644</v>
      </c>
      <c r="D2707" s="14" t="s">
        <v>3057</v>
      </c>
      <c r="E2707" s="14">
        <v>20014205</v>
      </c>
      <c r="F2707" s="14" t="s">
        <v>3186</v>
      </c>
      <c r="G2707" s="14" t="s">
        <v>3057</v>
      </c>
      <c r="H2707" s="14" t="s">
        <v>3057</v>
      </c>
      <c r="I2707" s="9" t="s">
        <v>3057</v>
      </c>
      <c r="J2707" s="9">
        <v>20</v>
      </c>
      <c r="K2707" s="14">
        <f>IF($E2707="","",IFERROR(INDEX('01_Cad_Pecas'!$H$2:$H$5000,MATCH($E2707,'01_Cad_Pecas'!$D$2:$D$5000,0)),IFERROR(INDEX('01_Cad_Pecas'!$H$2:$H$5000,MATCH(VALUE($E2707),'01_Cad_Pecas'!$D$2:$D$5000,0)),"")))</f>
        <v>1.1000000000000001</v>
      </c>
      <c r="L2707" s="14">
        <f>IF($E2707="","",IFERROR(INDEX('01_Cad_Pecas'!$I$2:$I$5000,MATCH($E2707,'01_Cad_Pecas'!$D$2:$D$5000,0)),IFERROR(INDEX('01_Cad_Pecas'!$I$2:$I$5000,MATCH(VALUE($E2707),'01_Cad_Pecas'!$D$2:$D$5000,0)),"")))</f>
        <v>9.375E-2</v>
      </c>
      <c r="M2707" s="14">
        <f t="shared" si="319"/>
        <v>2.9750000000000001</v>
      </c>
      <c r="N2707" s="14">
        <v>46213</v>
      </c>
      <c r="O2707" s="14">
        <v>20</v>
      </c>
      <c r="P2707" s="14"/>
      <c r="Q2707" s="14"/>
      <c r="R2707" s="14"/>
      <c r="S2707" s="14"/>
      <c r="T2707" s="14">
        <f t="shared" si="318"/>
        <v>1</v>
      </c>
      <c r="U2707" s="14" t="s">
        <v>36</v>
      </c>
      <c r="V2707" s="14"/>
      <c r="W2707" s="14"/>
      <c r="X2707" s="14"/>
      <c r="Y2707" s="14"/>
      <c r="Z2707" s="14"/>
      <c r="AA2707" s="11"/>
      <c r="AB2707" s="14" t="str">
        <f t="shared" si="320"/>
        <v>10238|6 PINTURA UV</v>
      </c>
      <c r="AC2707" t="str">
        <f t="shared" si="321"/>
        <v>|10238|</v>
      </c>
      <c r="AD2707" t="str">
        <f t="shared" si="322"/>
        <v>6 PINTURA UV</v>
      </c>
    </row>
    <row r="2708" spans="1:30" ht="24" customHeight="1" x14ac:dyDescent="0.35">
      <c r="A2708" s="35">
        <v>46216</v>
      </c>
      <c r="B2708" s="14" t="s">
        <v>3643</v>
      </c>
      <c r="C2708" s="14" t="s">
        <v>3644</v>
      </c>
      <c r="D2708" s="14" t="s">
        <v>3057</v>
      </c>
      <c r="E2708" s="14">
        <v>20014305</v>
      </c>
      <c r="F2708" s="14" t="s">
        <v>3187</v>
      </c>
      <c r="G2708" s="14" t="s">
        <v>3057</v>
      </c>
      <c r="H2708" s="14" t="s">
        <v>3057</v>
      </c>
      <c r="I2708" s="9" t="s">
        <v>3057</v>
      </c>
      <c r="J2708" s="9">
        <v>180</v>
      </c>
      <c r="K2708" s="14">
        <f>IF($E2708="","",IFERROR(INDEX('01_Cad_Pecas'!$H$2:$H$5000,MATCH($E2708,'01_Cad_Pecas'!$D$2:$D$5000,0)),IFERROR(INDEX('01_Cad_Pecas'!$H$2:$H$5000,MATCH(VALUE($E2708),'01_Cad_Pecas'!$D$2:$D$5000,0)),"")))</f>
        <v>1.1000000000000001</v>
      </c>
      <c r="L2708" s="14">
        <f>IF($E2708="","",IFERROR(INDEX('01_Cad_Pecas'!$I$2:$I$5000,MATCH($E2708,'01_Cad_Pecas'!$D$2:$D$5000,0)),IFERROR(INDEX('01_Cad_Pecas'!$I$2:$I$5000,MATCH(VALUE($E2708),'01_Cad_Pecas'!$D$2:$D$5000,0)),"")))</f>
        <v>9.375E-2</v>
      </c>
      <c r="M2708" s="14">
        <f t="shared" si="319"/>
        <v>17.975000000000001</v>
      </c>
      <c r="N2708" s="14">
        <v>46213</v>
      </c>
      <c r="O2708" s="14">
        <v>180</v>
      </c>
      <c r="P2708" s="14"/>
      <c r="Q2708" s="14"/>
      <c r="R2708" s="14"/>
      <c r="S2708" s="14"/>
      <c r="T2708" s="14">
        <f t="shared" si="318"/>
        <v>1</v>
      </c>
      <c r="U2708" s="14" t="s">
        <v>36</v>
      </c>
      <c r="V2708" s="14"/>
      <c r="W2708" s="14"/>
      <c r="X2708" s="14"/>
      <c r="Y2708" s="14"/>
      <c r="Z2708" s="14"/>
      <c r="AA2708" s="11"/>
      <c r="AB2708" s="14" t="str">
        <f t="shared" si="320"/>
        <v>10238|6 PINTURA UV</v>
      </c>
      <c r="AC2708" t="str">
        <f t="shared" si="321"/>
        <v>|10238|</v>
      </c>
      <c r="AD2708" t="str">
        <f t="shared" si="322"/>
        <v>6 PINTURA UV</v>
      </c>
    </row>
    <row r="2709" spans="1:30" ht="24" customHeight="1" x14ac:dyDescent="0.35">
      <c r="A2709" s="35">
        <v>46216</v>
      </c>
      <c r="B2709" s="14" t="s">
        <v>3643</v>
      </c>
      <c r="C2709" s="14" t="s">
        <v>3644</v>
      </c>
      <c r="D2709" s="14" t="s">
        <v>3057</v>
      </c>
      <c r="E2709" s="14">
        <v>20012405</v>
      </c>
      <c r="F2709" s="14" t="s">
        <v>3259</v>
      </c>
      <c r="G2709" s="14" t="s">
        <v>3057</v>
      </c>
      <c r="H2709" s="14" t="s">
        <v>3057</v>
      </c>
      <c r="I2709" s="9" t="s">
        <v>3057</v>
      </c>
      <c r="J2709" s="9">
        <v>360</v>
      </c>
      <c r="K2709" s="14">
        <f>IF($E2709="","",IFERROR(INDEX('01_Cad_Pecas'!$H$2:$H$5000,MATCH($E2709,'01_Cad_Pecas'!$D$2:$D$5000,0)),IFERROR(INDEX('01_Cad_Pecas'!$H$2:$H$5000,MATCH(VALUE($E2709),'01_Cad_Pecas'!$D$2:$D$5000,0)),"")))</f>
        <v>1.1000000000000001</v>
      </c>
      <c r="L2709" s="14">
        <f>IF($E2709="","",IFERROR(INDEX('01_Cad_Pecas'!$I$2:$I$5000,MATCH($E2709,'01_Cad_Pecas'!$D$2:$D$5000,0)),IFERROR(INDEX('01_Cad_Pecas'!$I$2:$I$5000,MATCH(VALUE($E2709),'01_Cad_Pecas'!$D$2:$D$5000,0)),"")))</f>
        <v>9.375E-2</v>
      </c>
      <c r="M2709" s="14">
        <f t="shared" si="319"/>
        <v>34.85</v>
      </c>
      <c r="N2709" s="14">
        <v>46213</v>
      </c>
      <c r="O2709" s="14">
        <v>360</v>
      </c>
      <c r="P2709" s="14"/>
      <c r="Q2709" s="14"/>
      <c r="R2709" s="14"/>
      <c r="S2709" s="14"/>
      <c r="T2709" s="14">
        <f t="shared" si="318"/>
        <v>1</v>
      </c>
      <c r="U2709" s="14" t="s">
        <v>36</v>
      </c>
      <c r="V2709" s="14"/>
      <c r="W2709" s="14"/>
      <c r="X2709" s="14"/>
      <c r="Y2709" s="14"/>
      <c r="Z2709" s="14"/>
      <c r="AA2709" s="11"/>
      <c r="AB2709" s="14" t="str">
        <f t="shared" si="320"/>
        <v>10238|6 PINTURA UV</v>
      </c>
      <c r="AC2709" t="str">
        <f t="shared" si="321"/>
        <v>|10238|</v>
      </c>
      <c r="AD2709" t="str">
        <f t="shared" si="322"/>
        <v>6 PINTURA UV</v>
      </c>
    </row>
    <row r="2710" spans="1:30" ht="24" customHeight="1" x14ac:dyDescent="0.35">
      <c r="A2710" s="35">
        <v>46216</v>
      </c>
      <c r="B2710" s="14" t="s">
        <v>3643</v>
      </c>
      <c r="C2710" s="14" t="s">
        <v>3644</v>
      </c>
      <c r="D2710" s="14" t="s">
        <v>3057</v>
      </c>
      <c r="E2710" s="14">
        <v>20013107</v>
      </c>
      <c r="F2710" s="14" t="s">
        <v>3260</v>
      </c>
      <c r="G2710" s="14" t="s">
        <v>3057</v>
      </c>
      <c r="H2710" s="14" t="s">
        <v>3057</v>
      </c>
      <c r="I2710" s="9" t="s">
        <v>3057</v>
      </c>
      <c r="J2710" s="9">
        <v>400</v>
      </c>
      <c r="K2710" s="14">
        <f>IF($E2710="","",IFERROR(INDEX('01_Cad_Pecas'!$H$2:$H$5000,MATCH($E2710,'01_Cad_Pecas'!$D$2:$D$5000,0)),IFERROR(INDEX('01_Cad_Pecas'!$H$2:$H$5000,MATCH(VALUE($E2710),'01_Cad_Pecas'!$D$2:$D$5000,0)),"")))</f>
        <v>1.1000000000000001</v>
      </c>
      <c r="L2710" s="14">
        <f>IF($E2710="","",IFERROR(INDEX('01_Cad_Pecas'!$I$2:$I$5000,MATCH($E2710,'01_Cad_Pecas'!$D$2:$D$5000,0)),IFERROR(INDEX('01_Cad_Pecas'!$I$2:$I$5000,MATCH(VALUE($E2710),'01_Cad_Pecas'!$D$2:$D$5000,0)),"")))</f>
        <v>9.375E-2</v>
      </c>
      <c r="M2710" s="14">
        <f t="shared" si="319"/>
        <v>38.6</v>
      </c>
      <c r="N2710" s="14">
        <v>46213</v>
      </c>
      <c r="O2710" s="14">
        <v>400</v>
      </c>
      <c r="P2710" s="14"/>
      <c r="Q2710" s="14"/>
      <c r="R2710" s="14"/>
      <c r="S2710" s="14"/>
      <c r="T2710" s="14">
        <f t="shared" si="318"/>
        <v>1</v>
      </c>
      <c r="U2710" s="14" t="s">
        <v>36</v>
      </c>
      <c r="V2710" s="14"/>
      <c r="W2710" s="14"/>
      <c r="X2710" s="14"/>
      <c r="Y2710" s="14"/>
      <c r="Z2710" s="14"/>
      <c r="AA2710" s="11"/>
      <c r="AB2710" s="14" t="str">
        <f t="shared" si="320"/>
        <v>10238|6 PINTURA UV</v>
      </c>
      <c r="AC2710" t="str">
        <f t="shared" si="321"/>
        <v>|10238|</v>
      </c>
      <c r="AD2710" t="str">
        <f t="shared" si="322"/>
        <v>6 PINTURA UV</v>
      </c>
    </row>
    <row r="2711" spans="1:30" ht="24" customHeight="1" x14ac:dyDescent="0.35">
      <c r="A2711" s="35">
        <v>46216</v>
      </c>
      <c r="B2711" s="14" t="s">
        <v>3643</v>
      </c>
      <c r="C2711" s="14" t="s">
        <v>3644</v>
      </c>
      <c r="D2711" s="14" t="s">
        <v>3057</v>
      </c>
      <c r="E2711" s="14">
        <v>20016106</v>
      </c>
      <c r="F2711" s="14" t="s">
        <v>3261</v>
      </c>
      <c r="G2711" s="14" t="s">
        <v>3057</v>
      </c>
      <c r="H2711" s="14" t="s">
        <v>3057</v>
      </c>
      <c r="I2711" s="9" t="s">
        <v>3057</v>
      </c>
      <c r="J2711" s="9">
        <v>40</v>
      </c>
      <c r="K2711" s="14">
        <f>IF($E2711="","",IFERROR(INDEX('01_Cad_Pecas'!$H$2:$H$5000,MATCH($E2711,'01_Cad_Pecas'!$D$2:$D$5000,0)),IFERROR(INDEX('01_Cad_Pecas'!$H$2:$H$5000,MATCH(VALUE($E2711),'01_Cad_Pecas'!$D$2:$D$5000,0)),"")))</f>
        <v>1.1000000000000001</v>
      </c>
      <c r="L2711" s="14">
        <f>IF($E2711="","",IFERROR(INDEX('01_Cad_Pecas'!$I$2:$I$5000,MATCH($E2711,'01_Cad_Pecas'!$D$2:$D$5000,0)),IFERROR(INDEX('01_Cad_Pecas'!$I$2:$I$5000,MATCH(VALUE($E2711),'01_Cad_Pecas'!$D$2:$D$5000,0)),"")))</f>
        <v>9.375E-2</v>
      </c>
      <c r="M2711" s="14">
        <f t="shared" si="319"/>
        <v>4.8499999999999996</v>
      </c>
      <c r="N2711" s="14">
        <v>46212</v>
      </c>
      <c r="O2711" s="14">
        <v>40</v>
      </c>
      <c r="P2711" s="14"/>
      <c r="Q2711" s="14"/>
      <c r="R2711" s="14"/>
      <c r="S2711" s="14"/>
      <c r="T2711" s="14">
        <f t="shared" si="318"/>
        <v>1</v>
      </c>
      <c r="U2711" s="14" t="s">
        <v>36</v>
      </c>
      <c r="V2711" s="14"/>
      <c r="W2711" s="14"/>
      <c r="X2711" s="14"/>
      <c r="Y2711" s="14"/>
      <c r="Z2711" s="14"/>
      <c r="AA2711" s="11"/>
      <c r="AB2711" s="14" t="str">
        <f t="shared" si="320"/>
        <v>10238|6 PINTURA UV</v>
      </c>
      <c r="AC2711" t="str">
        <f t="shared" si="321"/>
        <v>|10238|</v>
      </c>
      <c r="AD2711" t="str">
        <f t="shared" si="322"/>
        <v>6 PINTURA UV</v>
      </c>
    </row>
    <row r="2712" spans="1:30" ht="24" customHeight="1" x14ac:dyDescent="0.35">
      <c r="A2712" s="35">
        <v>46216</v>
      </c>
      <c r="B2712" s="14" t="s">
        <v>3643</v>
      </c>
      <c r="C2712" s="14" t="s">
        <v>3644</v>
      </c>
      <c r="D2712" s="14" t="s">
        <v>3057</v>
      </c>
      <c r="E2712" s="14">
        <v>20019005</v>
      </c>
      <c r="F2712" s="14" t="s">
        <v>2939</v>
      </c>
      <c r="G2712" s="14" t="s">
        <v>3057</v>
      </c>
      <c r="H2712" s="14" t="s">
        <v>3057</v>
      </c>
      <c r="I2712" s="9" t="s">
        <v>3057</v>
      </c>
      <c r="J2712" s="9">
        <v>60</v>
      </c>
      <c r="K2712" s="14">
        <f>IF($E2712="","",IFERROR(INDEX('01_Cad_Pecas'!$H$2:$H$5000,MATCH($E2712,'01_Cad_Pecas'!$D$2:$D$5000,0)),IFERROR(INDEX('01_Cad_Pecas'!$H$2:$H$5000,MATCH(VALUE($E2712),'01_Cad_Pecas'!$D$2:$D$5000,0)),"")))</f>
        <v>3</v>
      </c>
      <c r="L2712" s="14">
        <f>IF($E2712="","",IFERROR(INDEX('01_Cad_Pecas'!$I$2:$I$5000,MATCH($E2712,'01_Cad_Pecas'!$D$2:$D$5000,0)),IFERROR(INDEX('01_Cad_Pecas'!$I$2:$I$5000,MATCH(VALUE($E2712),'01_Cad_Pecas'!$D$2:$D$5000,0)),"")))</f>
        <v>6.7799999999999999E-2</v>
      </c>
      <c r="M2712" s="14">
        <f t="shared" si="319"/>
        <v>7.0679999999999996</v>
      </c>
      <c r="N2712" s="14">
        <v>46212</v>
      </c>
      <c r="O2712" s="14">
        <v>60</v>
      </c>
      <c r="P2712" s="14"/>
      <c r="Q2712" s="14"/>
      <c r="R2712" s="14"/>
      <c r="S2712" s="14"/>
      <c r="T2712" s="14">
        <f t="shared" si="318"/>
        <v>1</v>
      </c>
      <c r="U2712" s="14" t="s">
        <v>36</v>
      </c>
      <c r="V2712" s="14"/>
      <c r="W2712" s="14"/>
      <c r="X2712" s="14"/>
      <c r="Y2712" s="14"/>
      <c r="Z2712" s="14"/>
      <c r="AA2712" s="11"/>
      <c r="AB2712" s="14" t="str">
        <f t="shared" si="320"/>
        <v>10238|6 PINTURA UV</v>
      </c>
      <c r="AC2712" t="str">
        <f t="shared" si="321"/>
        <v>|10238|</v>
      </c>
      <c r="AD2712" t="str">
        <f t="shared" si="322"/>
        <v>6 PINTURA UV</v>
      </c>
    </row>
    <row r="2713" spans="1:30" ht="24" customHeight="1" x14ac:dyDescent="0.35">
      <c r="A2713" s="35">
        <v>46216</v>
      </c>
      <c r="B2713" s="14" t="s">
        <v>3643</v>
      </c>
      <c r="C2713" s="14" t="s">
        <v>3644</v>
      </c>
      <c r="D2713" s="14" t="s">
        <v>3057</v>
      </c>
      <c r="E2713" s="14">
        <v>20019601</v>
      </c>
      <c r="F2713" s="14" t="s">
        <v>3276</v>
      </c>
      <c r="G2713" s="14" t="s">
        <v>3057</v>
      </c>
      <c r="H2713" s="14" t="s">
        <v>3057</v>
      </c>
      <c r="I2713" s="9" t="s">
        <v>3057</v>
      </c>
      <c r="J2713" s="9">
        <v>10</v>
      </c>
      <c r="K2713" s="14">
        <f>IF($E2713="","",IFERROR(INDEX('01_Cad_Pecas'!$H$2:$H$5000,MATCH($E2713,'01_Cad_Pecas'!$D$2:$D$5000,0)),IFERROR(INDEX('01_Cad_Pecas'!$H$2:$H$5000,MATCH(VALUE($E2713),'01_Cad_Pecas'!$D$2:$D$5000,0)),"")))</f>
        <v>1.1000000000000001</v>
      </c>
      <c r="L2713" s="14">
        <f>IF($E2713="","",IFERROR(INDEX('01_Cad_Pecas'!$I$2:$I$5000,MATCH($E2713,'01_Cad_Pecas'!$D$2:$D$5000,0)),IFERROR(INDEX('01_Cad_Pecas'!$I$2:$I$5000,MATCH(VALUE($E2713),'01_Cad_Pecas'!$D$2:$D$5000,0)),"")))</f>
        <v>9.375E-2</v>
      </c>
      <c r="M2713" s="14">
        <f t="shared" si="319"/>
        <v>2.0375000000000001</v>
      </c>
      <c r="N2713" s="14">
        <v>46212</v>
      </c>
      <c r="O2713" s="14">
        <v>10</v>
      </c>
      <c r="P2713" s="14"/>
      <c r="Q2713" s="14"/>
      <c r="R2713" s="14"/>
      <c r="S2713" s="14"/>
      <c r="T2713" s="14">
        <f t="shared" si="318"/>
        <v>1</v>
      </c>
      <c r="U2713" s="14" t="s">
        <v>36</v>
      </c>
      <c r="V2713" s="14"/>
      <c r="W2713" s="14"/>
      <c r="X2713" s="14"/>
      <c r="Y2713" s="14"/>
      <c r="Z2713" s="14"/>
      <c r="AA2713" s="11"/>
      <c r="AB2713" s="14" t="str">
        <f t="shared" si="320"/>
        <v>10238|6 PINTURA UV</v>
      </c>
      <c r="AC2713" t="str">
        <f t="shared" si="321"/>
        <v>|10238|</v>
      </c>
      <c r="AD2713" t="str">
        <f t="shared" si="322"/>
        <v>6 PINTURA UV</v>
      </c>
    </row>
    <row r="2714" spans="1:30" ht="24" customHeight="1" x14ac:dyDescent="0.35">
      <c r="A2714" s="35">
        <v>46216</v>
      </c>
      <c r="B2714" s="14" t="s">
        <v>3643</v>
      </c>
      <c r="C2714" s="14" t="s">
        <v>3644</v>
      </c>
      <c r="D2714" s="14" t="s">
        <v>3057</v>
      </c>
      <c r="E2714" s="14">
        <v>20019602</v>
      </c>
      <c r="F2714" s="14" t="s">
        <v>3277</v>
      </c>
      <c r="G2714" s="14" t="s">
        <v>3057</v>
      </c>
      <c r="H2714" s="14" t="s">
        <v>3057</v>
      </c>
      <c r="I2714" s="9" t="s">
        <v>3057</v>
      </c>
      <c r="J2714" s="9">
        <v>10</v>
      </c>
      <c r="K2714" s="14">
        <f>IF($E2714="","",IFERROR(INDEX('01_Cad_Pecas'!$H$2:$H$5000,MATCH($E2714,'01_Cad_Pecas'!$D$2:$D$5000,0)),IFERROR(INDEX('01_Cad_Pecas'!$H$2:$H$5000,MATCH(VALUE($E2714),'01_Cad_Pecas'!$D$2:$D$5000,0)),"")))</f>
        <v>1.1000000000000001</v>
      </c>
      <c r="L2714" s="14">
        <f>IF($E2714="","",IFERROR(INDEX('01_Cad_Pecas'!$I$2:$I$5000,MATCH($E2714,'01_Cad_Pecas'!$D$2:$D$5000,0)),IFERROR(INDEX('01_Cad_Pecas'!$I$2:$I$5000,MATCH(VALUE($E2714),'01_Cad_Pecas'!$D$2:$D$5000,0)),"")))</f>
        <v>9.375E-2</v>
      </c>
      <c r="M2714" s="14">
        <f t="shared" si="319"/>
        <v>2.0375000000000001</v>
      </c>
      <c r="N2714" s="14">
        <v>46212</v>
      </c>
      <c r="O2714" s="14">
        <v>10</v>
      </c>
      <c r="P2714" s="14"/>
      <c r="Q2714" s="14"/>
      <c r="R2714" s="14"/>
      <c r="S2714" s="14"/>
      <c r="T2714" s="14">
        <f t="shared" si="318"/>
        <v>1</v>
      </c>
      <c r="U2714" s="14" t="s">
        <v>36</v>
      </c>
      <c r="V2714" s="14"/>
      <c r="W2714" s="14"/>
      <c r="X2714" s="14"/>
      <c r="Y2714" s="14"/>
      <c r="Z2714" s="14"/>
      <c r="AA2714" s="11"/>
      <c r="AB2714" s="14" t="str">
        <f t="shared" si="320"/>
        <v>10238|6 PINTURA UV</v>
      </c>
      <c r="AC2714" t="str">
        <f t="shared" si="321"/>
        <v>|10238|</v>
      </c>
      <c r="AD2714" t="str">
        <f t="shared" si="322"/>
        <v>6 PINTURA UV</v>
      </c>
    </row>
    <row r="2715" spans="1:30" ht="24" customHeight="1" x14ac:dyDescent="0.35">
      <c r="A2715" s="35">
        <v>46216</v>
      </c>
      <c r="B2715" s="14" t="s">
        <v>3643</v>
      </c>
      <c r="C2715" s="14" t="s">
        <v>3644</v>
      </c>
      <c r="D2715" s="14" t="s">
        <v>3057</v>
      </c>
      <c r="E2715" s="14">
        <v>20019603</v>
      </c>
      <c r="F2715" s="14" t="s">
        <v>2937</v>
      </c>
      <c r="G2715" s="14" t="s">
        <v>3057</v>
      </c>
      <c r="H2715" s="14" t="s">
        <v>3057</v>
      </c>
      <c r="I2715" s="9" t="s">
        <v>3057</v>
      </c>
      <c r="J2715" s="9">
        <v>5</v>
      </c>
      <c r="K2715" s="14">
        <f>IF($E2715="","",IFERROR(INDEX('01_Cad_Pecas'!$H$2:$H$5000,MATCH($E2715,'01_Cad_Pecas'!$D$2:$D$5000,0)),IFERROR(INDEX('01_Cad_Pecas'!$H$2:$H$5000,MATCH(VALUE($E2715),'01_Cad_Pecas'!$D$2:$D$5000,0)),"")))</f>
        <v>3</v>
      </c>
      <c r="L2715" s="14">
        <f>IF($E2715="","",IFERROR(INDEX('01_Cad_Pecas'!$I$2:$I$5000,MATCH($E2715,'01_Cad_Pecas'!$D$2:$D$5000,0)),IFERROR(INDEX('01_Cad_Pecas'!$I$2:$I$5000,MATCH(VALUE($E2715),'01_Cad_Pecas'!$D$2:$D$5000,0)),"")))</f>
        <v>6.7799999999999999E-2</v>
      </c>
      <c r="M2715" s="14">
        <f t="shared" si="319"/>
        <v>3.339</v>
      </c>
      <c r="N2715" s="14">
        <v>46212</v>
      </c>
      <c r="O2715" s="14">
        <v>5</v>
      </c>
      <c r="P2715" s="14"/>
      <c r="Q2715" s="14"/>
      <c r="R2715" s="14"/>
      <c r="S2715" s="14"/>
      <c r="T2715" s="14">
        <f t="shared" si="318"/>
        <v>1</v>
      </c>
      <c r="U2715" s="14" t="s">
        <v>36</v>
      </c>
      <c r="V2715" s="14"/>
      <c r="W2715" s="14"/>
      <c r="X2715" s="14"/>
      <c r="Y2715" s="14"/>
      <c r="Z2715" s="14"/>
      <c r="AA2715" s="11"/>
      <c r="AB2715" s="14" t="str">
        <f t="shared" si="320"/>
        <v>10238|6 PINTURA UV</v>
      </c>
      <c r="AC2715" t="str">
        <f t="shared" si="321"/>
        <v>|10238|</v>
      </c>
      <c r="AD2715" t="str">
        <f t="shared" si="322"/>
        <v>6 PINTURA UV</v>
      </c>
    </row>
    <row r="2716" spans="1:30" ht="24" customHeight="1" x14ac:dyDescent="0.35">
      <c r="A2716" s="35">
        <v>46216</v>
      </c>
      <c r="B2716" s="14" t="s">
        <v>3643</v>
      </c>
      <c r="C2716" s="14" t="s">
        <v>3644</v>
      </c>
      <c r="D2716" s="14" t="s">
        <v>3057</v>
      </c>
      <c r="E2716" s="14">
        <v>20019606</v>
      </c>
      <c r="F2716" s="14" t="s">
        <v>3207</v>
      </c>
      <c r="G2716" s="14" t="s">
        <v>3057</v>
      </c>
      <c r="H2716" s="14" t="s">
        <v>3057</v>
      </c>
      <c r="I2716" s="9" t="s">
        <v>3057</v>
      </c>
      <c r="J2716" s="9">
        <v>10</v>
      </c>
      <c r="K2716" s="14">
        <f>IF($E2716="","",IFERROR(INDEX('01_Cad_Pecas'!$H$2:$H$5000,MATCH($E2716,'01_Cad_Pecas'!$D$2:$D$5000,0)),IFERROR(INDEX('01_Cad_Pecas'!$H$2:$H$5000,MATCH(VALUE($E2716),'01_Cad_Pecas'!$D$2:$D$5000,0)),"")))</f>
        <v>3</v>
      </c>
      <c r="L2716" s="14">
        <f>IF($E2716="","",IFERROR(INDEX('01_Cad_Pecas'!$I$2:$I$5000,MATCH($E2716,'01_Cad_Pecas'!$D$2:$D$5000,0)),IFERROR(INDEX('01_Cad_Pecas'!$I$2:$I$5000,MATCH(VALUE($E2716),'01_Cad_Pecas'!$D$2:$D$5000,0)),"")))</f>
        <v>6.7799999999999999E-2</v>
      </c>
      <c r="M2716" s="14">
        <f t="shared" si="319"/>
        <v>3.6779999999999999</v>
      </c>
      <c r="N2716" s="14">
        <v>46212</v>
      </c>
      <c r="O2716" s="14">
        <v>10</v>
      </c>
      <c r="P2716" s="14"/>
      <c r="Q2716" s="14"/>
      <c r="R2716" s="14"/>
      <c r="S2716" s="14"/>
      <c r="T2716" s="14">
        <f t="shared" si="318"/>
        <v>1</v>
      </c>
      <c r="U2716" s="14" t="s">
        <v>36</v>
      </c>
      <c r="V2716" s="14"/>
      <c r="W2716" s="14"/>
      <c r="X2716" s="14"/>
      <c r="Y2716" s="14"/>
      <c r="Z2716" s="14"/>
      <c r="AA2716" s="11"/>
      <c r="AB2716" s="14" t="str">
        <f t="shared" si="320"/>
        <v>10238|6 PINTURA UV</v>
      </c>
      <c r="AC2716" t="str">
        <f t="shared" si="321"/>
        <v>|10238|</v>
      </c>
      <c r="AD2716" t="str">
        <f t="shared" si="322"/>
        <v>6 PINTURA UV</v>
      </c>
    </row>
    <row r="2717" spans="1:30" ht="24" customHeight="1" x14ac:dyDescent="0.35">
      <c r="A2717" s="35">
        <v>46216</v>
      </c>
      <c r="B2717" s="14" t="s">
        <v>3643</v>
      </c>
      <c r="C2717" s="14" t="s">
        <v>3644</v>
      </c>
      <c r="D2717" s="14" t="s">
        <v>3057</v>
      </c>
      <c r="E2717" s="14">
        <v>20020002</v>
      </c>
      <c r="F2717" s="14" t="s">
        <v>3263</v>
      </c>
      <c r="G2717" s="14" t="s">
        <v>3057</v>
      </c>
      <c r="H2717" s="14" t="s">
        <v>3057</v>
      </c>
      <c r="I2717" s="9" t="s">
        <v>3057</v>
      </c>
      <c r="J2717" s="9">
        <v>1</v>
      </c>
      <c r="K2717" s="14">
        <f>IF($E2717="","",IFERROR(INDEX('01_Cad_Pecas'!$H$2:$H$5000,MATCH($E2717,'01_Cad_Pecas'!$D$2:$D$5000,0)),IFERROR(INDEX('01_Cad_Pecas'!$H$2:$H$5000,MATCH(VALUE($E2717),'01_Cad_Pecas'!$D$2:$D$5000,0)),"")))</f>
        <v>1.1000000000000001</v>
      </c>
      <c r="L2717" s="14">
        <f>IF($E2717="","",IFERROR(INDEX('01_Cad_Pecas'!$I$2:$I$5000,MATCH($E2717,'01_Cad_Pecas'!$D$2:$D$5000,0)),IFERROR(INDEX('01_Cad_Pecas'!$I$2:$I$5000,MATCH(VALUE($E2717),'01_Cad_Pecas'!$D$2:$D$5000,0)),"")))</f>
        <v>9.375E-2</v>
      </c>
      <c r="M2717" s="14">
        <f t="shared" si="319"/>
        <v>1.1937500000000001</v>
      </c>
      <c r="N2717" s="14">
        <v>46212</v>
      </c>
      <c r="O2717" s="14">
        <v>1</v>
      </c>
      <c r="P2717" s="14"/>
      <c r="Q2717" s="14"/>
      <c r="R2717" s="14"/>
      <c r="S2717" s="14"/>
      <c r="T2717" s="14">
        <f t="shared" si="318"/>
        <v>1</v>
      </c>
      <c r="U2717" s="14" t="s">
        <v>36</v>
      </c>
      <c r="V2717" s="14"/>
      <c r="W2717" s="14"/>
      <c r="X2717" s="14"/>
      <c r="Y2717" s="14"/>
      <c r="Z2717" s="14"/>
      <c r="AA2717" s="11"/>
      <c r="AB2717" s="14" t="str">
        <f t="shared" si="320"/>
        <v>10238|6 PINTURA UV</v>
      </c>
      <c r="AC2717" t="str">
        <f t="shared" si="321"/>
        <v>|10238|</v>
      </c>
      <c r="AD2717" t="str">
        <f t="shared" si="322"/>
        <v>6 PINTURA UV</v>
      </c>
    </row>
    <row r="2718" spans="1:30" ht="24" customHeight="1" x14ac:dyDescent="0.35">
      <c r="A2718" s="35">
        <v>46216</v>
      </c>
      <c r="B2718" s="14" t="s">
        <v>3643</v>
      </c>
      <c r="C2718" s="14" t="s">
        <v>3644</v>
      </c>
      <c r="D2718" s="14" t="s">
        <v>3057</v>
      </c>
      <c r="E2718" s="14">
        <v>20020003</v>
      </c>
      <c r="F2718" s="14" t="s">
        <v>3264</v>
      </c>
      <c r="G2718" s="14" t="s">
        <v>3057</v>
      </c>
      <c r="H2718" s="14" t="s">
        <v>3057</v>
      </c>
      <c r="I2718" s="9" t="s">
        <v>3057</v>
      </c>
      <c r="J2718" s="9">
        <v>1</v>
      </c>
      <c r="K2718" s="14">
        <f>IF($E2718="","",IFERROR(INDEX('01_Cad_Pecas'!$H$2:$H$5000,MATCH($E2718,'01_Cad_Pecas'!$D$2:$D$5000,0)),IFERROR(INDEX('01_Cad_Pecas'!$H$2:$H$5000,MATCH(VALUE($E2718),'01_Cad_Pecas'!$D$2:$D$5000,0)),"")))</f>
        <v>1.1000000000000001</v>
      </c>
      <c r="L2718" s="14">
        <f>IF($E2718="","",IFERROR(INDEX('01_Cad_Pecas'!$I$2:$I$5000,MATCH($E2718,'01_Cad_Pecas'!$D$2:$D$5000,0)),IFERROR(INDEX('01_Cad_Pecas'!$I$2:$I$5000,MATCH(VALUE($E2718),'01_Cad_Pecas'!$D$2:$D$5000,0)),"")))</f>
        <v>9.375E-2</v>
      </c>
      <c r="M2718" s="14">
        <f t="shared" si="319"/>
        <v>1.1937500000000001</v>
      </c>
      <c r="N2718" s="14">
        <v>46212</v>
      </c>
      <c r="O2718" s="14">
        <v>1</v>
      </c>
      <c r="P2718" s="14"/>
      <c r="Q2718" s="14"/>
      <c r="R2718" s="14"/>
      <c r="S2718" s="14"/>
      <c r="T2718" s="14">
        <f t="shared" si="318"/>
        <v>1</v>
      </c>
      <c r="U2718" s="14" t="s">
        <v>36</v>
      </c>
      <c r="V2718" s="14"/>
      <c r="W2718" s="14"/>
      <c r="X2718" s="14"/>
      <c r="Y2718" s="14"/>
      <c r="Z2718" s="14"/>
      <c r="AA2718" s="11"/>
      <c r="AB2718" s="14" t="str">
        <f t="shared" si="320"/>
        <v>10238|6 PINTURA UV</v>
      </c>
      <c r="AC2718" t="str">
        <f t="shared" si="321"/>
        <v>|10238|</v>
      </c>
      <c r="AD2718" t="str">
        <f t="shared" si="322"/>
        <v>6 PINTURA UV</v>
      </c>
    </row>
    <row r="2719" spans="1:30" ht="24" customHeight="1" x14ac:dyDescent="0.35">
      <c r="A2719" s="35">
        <v>46216</v>
      </c>
      <c r="B2719" s="14" t="s">
        <v>3643</v>
      </c>
      <c r="C2719" s="14" t="s">
        <v>3644</v>
      </c>
      <c r="D2719" s="14" t="s">
        <v>3057</v>
      </c>
      <c r="E2719" s="14">
        <v>20020004</v>
      </c>
      <c r="F2719" s="14" t="s">
        <v>3265</v>
      </c>
      <c r="G2719" s="14" t="s">
        <v>3057</v>
      </c>
      <c r="H2719" s="14" t="s">
        <v>3057</v>
      </c>
      <c r="I2719" s="9" t="s">
        <v>3057</v>
      </c>
      <c r="J2719" s="9">
        <v>2</v>
      </c>
      <c r="K2719" s="14">
        <f>IF($E2719="","",IFERROR(INDEX('01_Cad_Pecas'!$H$2:$H$5000,MATCH($E2719,'01_Cad_Pecas'!$D$2:$D$5000,0)),IFERROR(INDEX('01_Cad_Pecas'!$H$2:$H$5000,MATCH(VALUE($E2719),'01_Cad_Pecas'!$D$2:$D$5000,0)),"")))</f>
        <v>1.1000000000000001</v>
      </c>
      <c r="L2719" s="14">
        <f>IF($E2719="","",IFERROR(INDEX('01_Cad_Pecas'!$I$2:$I$5000,MATCH($E2719,'01_Cad_Pecas'!$D$2:$D$5000,0)),IFERROR(INDEX('01_Cad_Pecas'!$I$2:$I$5000,MATCH(VALUE($E2719),'01_Cad_Pecas'!$D$2:$D$5000,0)),"")))</f>
        <v>9.375E-2</v>
      </c>
      <c r="M2719" s="14">
        <f t="shared" si="319"/>
        <v>1.2875000000000001</v>
      </c>
      <c r="N2719" s="14">
        <v>46212</v>
      </c>
      <c r="O2719" s="14">
        <v>2</v>
      </c>
      <c r="P2719" s="14"/>
      <c r="Q2719" s="14"/>
      <c r="R2719" s="14"/>
      <c r="S2719" s="14"/>
      <c r="T2719" s="14">
        <f t="shared" si="318"/>
        <v>1</v>
      </c>
      <c r="U2719" s="14" t="s">
        <v>36</v>
      </c>
      <c r="V2719" s="14"/>
      <c r="W2719" s="14"/>
      <c r="X2719" s="14"/>
      <c r="Y2719" s="14"/>
      <c r="Z2719" s="14"/>
      <c r="AA2719" s="11"/>
      <c r="AB2719" s="14" t="str">
        <f t="shared" si="320"/>
        <v>10238|6 PINTURA UV</v>
      </c>
      <c r="AC2719" t="str">
        <f t="shared" si="321"/>
        <v>|10238|</v>
      </c>
      <c r="AD2719" t="str">
        <f t="shared" si="322"/>
        <v>6 PINTURA UV</v>
      </c>
    </row>
    <row r="2720" spans="1:30" ht="24" customHeight="1" x14ac:dyDescent="0.35">
      <c r="A2720" s="35">
        <v>46216</v>
      </c>
      <c r="B2720" s="14" t="s">
        <v>3643</v>
      </c>
      <c r="C2720" s="14" t="s">
        <v>3644</v>
      </c>
      <c r="D2720" s="14" t="s">
        <v>3057</v>
      </c>
      <c r="E2720" s="14">
        <v>20020005</v>
      </c>
      <c r="F2720" s="14" t="s">
        <v>3266</v>
      </c>
      <c r="G2720" s="14" t="s">
        <v>3057</v>
      </c>
      <c r="H2720" s="14" t="s">
        <v>3057</v>
      </c>
      <c r="I2720" s="9" t="s">
        <v>3057</v>
      </c>
      <c r="J2720" s="9">
        <v>1</v>
      </c>
      <c r="K2720" s="14">
        <f>IF($E2720="","",IFERROR(INDEX('01_Cad_Pecas'!$H$2:$H$5000,MATCH($E2720,'01_Cad_Pecas'!$D$2:$D$5000,0)),IFERROR(INDEX('01_Cad_Pecas'!$H$2:$H$5000,MATCH(VALUE($E2720),'01_Cad_Pecas'!$D$2:$D$5000,0)),"")))</f>
        <v>1.1000000000000001</v>
      </c>
      <c r="L2720" s="14">
        <f>IF($E2720="","",IFERROR(INDEX('01_Cad_Pecas'!$I$2:$I$5000,MATCH($E2720,'01_Cad_Pecas'!$D$2:$D$5000,0)),IFERROR(INDEX('01_Cad_Pecas'!$I$2:$I$5000,MATCH(VALUE($E2720),'01_Cad_Pecas'!$D$2:$D$5000,0)),"")))</f>
        <v>9.375E-2</v>
      </c>
      <c r="M2720" s="14">
        <f t="shared" si="319"/>
        <v>1.1937500000000001</v>
      </c>
      <c r="N2720" s="14">
        <v>46212</v>
      </c>
      <c r="O2720" s="14">
        <v>1</v>
      </c>
      <c r="P2720" s="14"/>
      <c r="Q2720" s="14"/>
      <c r="R2720" s="14"/>
      <c r="S2720" s="14"/>
      <c r="T2720" s="14">
        <f t="shared" si="318"/>
        <v>1</v>
      </c>
      <c r="U2720" s="14" t="s">
        <v>36</v>
      </c>
      <c r="V2720" s="14"/>
      <c r="W2720" s="14"/>
      <c r="X2720" s="14"/>
      <c r="Y2720" s="14"/>
      <c r="Z2720" s="14"/>
      <c r="AA2720" s="11"/>
      <c r="AB2720" s="14" t="str">
        <f t="shared" si="320"/>
        <v>10238|6 PINTURA UV</v>
      </c>
      <c r="AC2720" t="str">
        <f t="shared" si="321"/>
        <v>|10238|</v>
      </c>
      <c r="AD2720" t="str">
        <f t="shared" si="322"/>
        <v>6 PINTURA UV</v>
      </c>
    </row>
    <row r="2721" spans="1:30" ht="24" customHeight="1" x14ac:dyDescent="0.35">
      <c r="A2721" s="35">
        <v>46216</v>
      </c>
      <c r="B2721" s="14" t="s">
        <v>3643</v>
      </c>
      <c r="C2721" s="14" t="s">
        <v>3644</v>
      </c>
      <c r="D2721" s="14" t="s">
        <v>3057</v>
      </c>
      <c r="E2721" s="14">
        <v>30080009</v>
      </c>
      <c r="F2721" s="14" t="s">
        <v>3160</v>
      </c>
      <c r="G2721" s="14" t="s">
        <v>3057</v>
      </c>
      <c r="H2721" s="14" t="s">
        <v>3057</v>
      </c>
      <c r="I2721" s="9" t="s">
        <v>3057</v>
      </c>
      <c r="J2721" s="9">
        <v>10</v>
      </c>
      <c r="K2721" s="14">
        <f>IF($E2721="","",IFERROR(INDEX('01_Cad_Pecas'!$H$2:$H$5000,MATCH($E2721,'01_Cad_Pecas'!$D$2:$D$5000,0)),IFERROR(INDEX('01_Cad_Pecas'!$H$2:$H$5000,MATCH(VALUE($E2721),'01_Cad_Pecas'!$D$2:$D$5000,0)),"")))</f>
        <v>7</v>
      </c>
      <c r="L2721" s="14">
        <f>IF($E2721="","",IFERROR(INDEX('01_Cad_Pecas'!$I$2:$I$5000,MATCH($E2721,'01_Cad_Pecas'!$D$2:$D$5000,0)),IFERROR(INDEX('01_Cad_Pecas'!$I$2:$I$5000,MATCH(VALUE($E2721),'01_Cad_Pecas'!$D$2:$D$5000,0)),"")))</f>
        <v>0.81</v>
      </c>
      <c r="M2721" s="14">
        <f t="shared" si="319"/>
        <v>15.100000000000001</v>
      </c>
      <c r="N2721" s="14">
        <v>46216</v>
      </c>
      <c r="O2721" s="14">
        <v>10</v>
      </c>
      <c r="P2721" s="14"/>
      <c r="Q2721" s="14"/>
      <c r="R2721" s="14"/>
      <c r="S2721" s="14"/>
      <c r="T2721" s="14">
        <f t="shared" ref="T2721:T2784" si="323">IF(OR($J2721="",$O2721=""),"",$O2721/$J2721)</f>
        <v>1</v>
      </c>
      <c r="U2721" s="14" t="s">
        <v>36</v>
      </c>
      <c r="V2721" s="14"/>
      <c r="W2721" s="14"/>
      <c r="X2721" s="14"/>
      <c r="Y2721" s="14"/>
      <c r="Z2721" s="14"/>
      <c r="AA2721" s="11"/>
      <c r="AB2721" s="14" t="str">
        <f t="shared" si="320"/>
        <v>10238|6 PINTURA UV</v>
      </c>
      <c r="AC2721" t="str">
        <f t="shared" si="321"/>
        <v>|10238|</v>
      </c>
      <c r="AD2721" t="str">
        <f t="shared" si="322"/>
        <v>6 PINTURA UV</v>
      </c>
    </row>
    <row r="2722" spans="1:30" ht="24" customHeight="1" x14ac:dyDescent="0.35">
      <c r="A2722" s="35">
        <v>46216</v>
      </c>
      <c r="B2722" s="14" t="s">
        <v>3643</v>
      </c>
      <c r="C2722" s="14" t="s">
        <v>3644</v>
      </c>
      <c r="D2722" s="14" t="s">
        <v>3057</v>
      </c>
      <c r="E2722" s="14">
        <v>30081507</v>
      </c>
      <c r="F2722" s="14" t="s">
        <v>3161</v>
      </c>
      <c r="G2722" s="14" t="s">
        <v>3057</v>
      </c>
      <c r="H2722" s="14" t="s">
        <v>3057</v>
      </c>
      <c r="I2722" s="9" t="s">
        <v>3057</v>
      </c>
      <c r="J2722" s="9">
        <v>5</v>
      </c>
      <c r="K2722" s="14">
        <f>IF($E2722="","",IFERROR(INDEX('01_Cad_Pecas'!$H$2:$H$5000,MATCH($E2722,'01_Cad_Pecas'!$D$2:$D$5000,0)),IFERROR(INDEX('01_Cad_Pecas'!$H$2:$H$5000,MATCH(VALUE($E2722),'01_Cad_Pecas'!$D$2:$D$5000,0)),"")))</f>
        <v>7</v>
      </c>
      <c r="L2722" s="14">
        <f>IF($E2722="","",IFERROR(INDEX('01_Cad_Pecas'!$I$2:$I$5000,MATCH($E2722,'01_Cad_Pecas'!$D$2:$D$5000,0)),IFERROR(INDEX('01_Cad_Pecas'!$I$2:$I$5000,MATCH(VALUE($E2722),'01_Cad_Pecas'!$D$2:$D$5000,0)),"")))</f>
        <v>0.81</v>
      </c>
      <c r="M2722" s="14">
        <f t="shared" si="319"/>
        <v>11.05</v>
      </c>
      <c r="N2722" s="14">
        <v>46216</v>
      </c>
      <c r="O2722" s="14">
        <v>5</v>
      </c>
      <c r="P2722" s="14"/>
      <c r="Q2722" s="14"/>
      <c r="R2722" s="14"/>
      <c r="S2722" s="14"/>
      <c r="T2722" s="14">
        <f t="shared" si="323"/>
        <v>1</v>
      </c>
      <c r="U2722" s="14" t="s">
        <v>36</v>
      </c>
      <c r="V2722" s="14"/>
      <c r="W2722" s="14"/>
      <c r="X2722" s="14"/>
      <c r="Y2722" s="14"/>
      <c r="Z2722" s="14"/>
      <c r="AA2722" s="11"/>
      <c r="AB2722" s="14" t="str">
        <f t="shared" si="320"/>
        <v>10238|6 PINTURA UV</v>
      </c>
      <c r="AC2722" t="str">
        <f t="shared" si="321"/>
        <v>|10238|</v>
      </c>
      <c r="AD2722" t="str">
        <f t="shared" si="322"/>
        <v>6 PINTURA UV</v>
      </c>
    </row>
    <row r="2723" spans="1:30" ht="24" customHeight="1" x14ac:dyDescent="0.35">
      <c r="A2723" s="35">
        <v>46216</v>
      </c>
      <c r="B2723" s="14" t="s">
        <v>3643</v>
      </c>
      <c r="C2723" s="14" t="s">
        <v>3644</v>
      </c>
      <c r="D2723" s="14" t="s">
        <v>3057</v>
      </c>
      <c r="E2723" s="14">
        <v>30081508</v>
      </c>
      <c r="F2723" s="14" t="s">
        <v>3162</v>
      </c>
      <c r="G2723" s="14" t="s">
        <v>3057</v>
      </c>
      <c r="H2723" s="14" t="s">
        <v>3057</v>
      </c>
      <c r="I2723" s="9" t="s">
        <v>3057</v>
      </c>
      <c r="J2723" s="9">
        <v>5</v>
      </c>
      <c r="K2723" s="14">
        <f>IF($E2723="","",IFERROR(INDEX('01_Cad_Pecas'!$H$2:$H$5000,MATCH($E2723,'01_Cad_Pecas'!$D$2:$D$5000,0)),IFERROR(INDEX('01_Cad_Pecas'!$H$2:$H$5000,MATCH(VALUE($E2723),'01_Cad_Pecas'!$D$2:$D$5000,0)),"")))</f>
        <v>7</v>
      </c>
      <c r="L2723" s="14">
        <f>IF($E2723="","",IFERROR(INDEX('01_Cad_Pecas'!$I$2:$I$5000,MATCH($E2723,'01_Cad_Pecas'!$D$2:$D$5000,0)),IFERROR(INDEX('01_Cad_Pecas'!$I$2:$I$5000,MATCH(VALUE($E2723),'01_Cad_Pecas'!$D$2:$D$5000,0)),"")))</f>
        <v>0.81</v>
      </c>
      <c r="M2723" s="14">
        <f t="shared" si="319"/>
        <v>11.05</v>
      </c>
      <c r="N2723" s="14">
        <v>46216</v>
      </c>
      <c r="O2723" s="14">
        <v>5</v>
      </c>
      <c r="P2723" s="14"/>
      <c r="Q2723" s="14"/>
      <c r="R2723" s="14"/>
      <c r="S2723" s="14"/>
      <c r="T2723" s="14">
        <f t="shared" si="323"/>
        <v>1</v>
      </c>
      <c r="U2723" s="14" t="s">
        <v>36</v>
      </c>
      <c r="V2723" s="14"/>
      <c r="W2723" s="14"/>
      <c r="X2723" s="14"/>
      <c r="Y2723" s="14"/>
      <c r="Z2723" s="14"/>
      <c r="AA2723" s="11"/>
      <c r="AB2723" s="14" t="str">
        <f t="shared" si="320"/>
        <v>10238|6 PINTURA UV</v>
      </c>
      <c r="AC2723" t="str">
        <f t="shared" si="321"/>
        <v>|10238|</v>
      </c>
      <c r="AD2723" t="str">
        <f t="shared" si="322"/>
        <v>6 PINTURA UV</v>
      </c>
    </row>
    <row r="2724" spans="1:30" ht="24" customHeight="1" x14ac:dyDescent="0.35">
      <c r="A2724" s="35">
        <v>46216</v>
      </c>
      <c r="B2724" s="14" t="s">
        <v>3643</v>
      </c>
      <c r="C2724" s="14" t="s">
        <v>3644</v>
      </c>
      <c r="D2724" s="14" t="s">
        <v>3057</v>
      </c>
      <c r="E2724" s="14">
        <v>20013102</v>
      </c>
      <c r="F2724" s="14" t="s">
        <v>3188</v>
      </c>
      <c r="G2724" s="14" t="s">
        <v>3057</v>
      </c>
      <c r="H2724" s="14" t="s">
        <v>3057</v>
      </c>
      <c r="I2724" s="9" t="s">
        <v>3057</v>
      </c>
      <c r="J2724" s="9">
        <v>800</v>
      </c>
      <c r="K2724" s="14">
        <f>IF($E2724="","",IFERROR(INDEX('01_Cad_Pecas'!$H$2:$H$5000,MATCH($E2724,'01_Cad_Pecas'!$D$2:$D$5000,0)),IFERROR(INDEX('01_Cad_Pecas'!$H$2:$H$5000,MATCH(VALUE($E2724),'01_Cad_Pecas'!$D$2:$D$5000,0)),"")))</f>
        <v>3</v>
      </c>
      <c r="L2724" s="14">
        <f>IF($E2724="","",IFERROR(INDEX('01_Cad_Pecas'!$I$2:$I$5000,MATCH($E2724,'01_Cad_Pecas'!$D$2:$D$5000,0)),IFERROR(INDEX('01_Cad_Pecas'!$I$2:$I$5000,MATCH(VALUE($E2724),'01_Cad_Pecas'!$D$2:$D$5000,0)),"")))</f>
        <v>6.7799999999999999E-2</v>
      </c>
      <c r="M2724" s="14">
        <f t="shared" si="319"/>
        <v>57.24</v>
      </c>
      <c r="N2724" s="14">
        <v>46216</v>
      </c>
      <c r="O2724" s="14">
        <v>800</v>
      </c>
      <c r="P2724" s="14"/>
      <c r="Q2724" s="14"/>
      <c r="R2724" s="14"/>
      <c r="S2724" s="14"/>
      <c r="T2724" s="14">
        <f t="shared" si="323"/>
        <v>1</v>
      </c>
      <c r="U2724" s="14" t="s">
        <v>36</v>
      </c>
      <c r="V2724" s="14"/>
      <c r="W2724" s="14"/>
      <c r="X2724" s="14"/>
      <c r="Y2724" s="14"/>
      <c r="Z2724" s="14"/>
      <c r="AA2724" s="11"/>
      <c r="AB2724" s="14" t="str">
        <f t="shared" si="320"/>
        <v>10238|6 PINTURA UV</v>
      </c>
      <c r="AC2724" t="str">
        <f t="shared" si="321"/>
        <v>|10238|</v>
      </c>
      <c r="AD2724" t="str">
        <f t="shared" si="322"/>
        <v>6 PINTURA UV</v>
      </c>
    </row>
    <row r="2725" spans="1:30" ht="24" customHeight="1" x14ac:dyDescent="0.35">
      <c r="A2725" s="35">
        <v>46216</v>
      </c>
      <c r="B2725" s="14" t="s">
        <v>3643</v>
      </c>
      <c r="C2725" s="14" t="s">
        <v>3644</v>
      </c>
      <c r="D2725" s="14" t="s">
        <v>3057</v>
      </c>
      <c r="E2725" s="14">
        <v>20013103</v>
      </c>
      <c r="F2725" s="14" t="s">
        <v>3189</v>
      </c>
      <c r="G2725" s="14" t="s">
        <v>3057</v>
      </c>
      <c r="H2725" s="14" t="s">
        <v>3057</v>
      </c>
      <c r="I2725" s="9" t="s">
        <v>3057</v>
      </c>
      <c r="J2725" s="9">
        <v>800</v>
      </c>
      <c r="K2725" s="14">
        <f>IF($E2725="","",IFERROR(INDEX('01_Cad_Pecas'!$H$2:$H$5000,MATCH($E2725,'01_Cad_Pecas'!$D$2:$D$5000,0)),IFERROR(INDEX('01_Cad_Pecas'!$H$2:$H$5000,MATCH(VALUE($E2725),'01_Cad_Pecas'!$D$2:$D$5000,0)),"")))</f>
        <v>3</v>
      </c>
      <c r="L2725" s="14">
        <f>IF($E2725="","",IFERROR(INDEX('01_Cad_Pecas'!$I$2:$I$5000,MATCH($E2725,'01_Cad_Pecas'!$D$2:$D$5000,0)),IFERROR(INDEX('01_Cad_Pecas'!$I$2:$I$5000,MATCH(VALUE($E2725),'01_Cad_Pecas'!$D$2:$D$5000,0)),"")))</f>
        <v>6.7799999999999999E-2</v>
      </c>
      <c r="M2725" s="14">
        <f t="shared" si="319"/>
        <v>57.24</v>
      </c>
      <c r="N2725" s="14">
        <v>46216</v>
      </c>
      <c r="O2725" s="14">
        <v>800</v>
      </c>
      <c r="P2725" s="14"/>
      <c r="Q2725" s="14"/>
      <c r="R2725" s="14"/>
      <c r="S2725" s="14"/>
      <c r="T2725" s="14">
        <f t="shared" si="323"/>
        <v>1</v>
      </c>
      <c r="U2725" s="14" t="s">
        <v>36</v>
      </c>
      <c r="V2725" s="14"/>
      <c r="W2725" s="14"/>
      <c r="X2725" s="14"/>
      <c r="Y2725" s="14"/>
      <c r="Z2725" s="14"/>
      <c r="AA2725" s="11"/>
      <c r="AB2725" s="14" t="str">
        <f t="shared" si="320"/>
        <v>10238|6 PINTURA UV</v>
      </c>
      <c r="AC2725" t="str">
        <f t="shared" si="321"/>
        <v>|10238|</v>
      </c>
      <c r="AD2725" t="str">
        <f t="shared" si="322"/>
        <v>6 PINTURA UV</v>
      </c>
    </row>
    <row r="2726" spans="1:30" ht="24" customHeight="1" x14ac:dyDescent="0.35">
      <c r="A2726" s="35">
        <v>46216</v>
      </c>
      <c r="B2726" s="14" t="s">
        <v>3643</v>
      </c>
      <c r="C2726" s="14" t="s">
        <v>3644</v>
      </c>
      <c r="D2726" s="14" t="s">
        <v>3057</v>
      </c>
      <c r="E2726" s="14">
        <v>20020001</v>
      </c>
      <c r="F2726" s="14" t="s">
        <v>3190</v>
      </c>
      <c r="G2726" s="14" t="s">
        <v>3057</v>
      </c>
      <c r="H2726" s="14" t="s">
        <v>3057</v>
      </c>
      <c r="I2726" s="9" t="s">
        <v>3057</v>
      </c>
      <c r="J2726" s="9">
        <v>4</v>
      </c>
      <c r="K2726" s="14">
        <f>IF($E2726="","",IFERROR(INDEX('01_Cad_Pecas'!$H$2:$H$5000,MATCH($E2726,'01_Cad_Pecas'!$D$2:$D$5000,0)),IFERROR(INDEX('01_Cad_Pecas'!$H$2:$H$5000,MATCH(VALUE($E2726),'01_Cad_Pecas'!$D$2:$D$5000,0)),"")))</f>
        <v>3</v>
      </c>
      <c r="L2726" s="14">
        <f>IF($E2726="","",IFERROR(INDEX('01_Cad_Pecas'!$I$2:$I$5000,MATCH($E2726,'01_Cad_Pecas'!$D$2:$D$5000,0)),IFERROR(INDEX('01_Cad_Pecas'!$I$2:$I$5000,MATCH(VALUE($E2726),'01_Cad_Pecas'!$D$2:$D$5000,0)),"")))</f>
        <v>6.7799999999999999E-2</v>
      </c>
      <c r="M2726" s="14">
        <f t="shared" si="319"/>
        <v>3.2711999999999999</v>
      </c>
      <c r="N2726" s="14">
        <v>46216</v>
      </c>
      <c r="O2726" s="14">
        <v>4</v>
      </c>
      <c r="P2726" s="14"/>
      <c r="Q2726" s="14"/>
      <c r="R2726" s="14"/>
      <c r="S2726" s="14"/>
      <c r="T2726" s="14">
        <f t="shared" si="323"/>
        <v>1</v>
      </c>
      <c r="U2726" s="14" t="s">
        <v>36</v>
      </c>
      <c r="V2726" s="14"/>
      <c r="W2726" s="14"/>
      <c r="X2726" s="14"/>
      <c r="Y2726" s="14"/>
      <c r="Z2726" s="14"/>
      <c r="AA2726" s="11"/>
      <c r="AB2726" s="14" t="str">
        <f t="shared" si="320"/>
        <v>10238|6 PINTURA UV</v>
      </c>
      <c r="AC2726" t="str">
        <f t="shared" si="321"/>
        <v>|10238|</v>
      </c>
      <c r="AD2726" t="str">
        <f t="shared" si="322"/>
        <v>6 PINTURA UV</v>
      </c>
    </row>
    <row r="2727" spans="1:30" ht="24" customHeight="1" x14ac:dyDescent="0.35">
      <c r="A2727" s="35">
        <v>46216</v>
      </c>
      <c r="B2727" s="14" t="s">
        <v>3643</v>
      </c>
      <c r="C2727" s="14" t="s">
        <v>3644</v>
      </c>
      <c r="D2727" s="14" t="s">
        <v>3057</v>
      </c>
      <c r="E2727" s="14">
        <v>30080008</v>
      </c>
      <c r="F2727" s="14" t="s">
        <v>3163</v>
      </c>
      <c r="G2727" s="14" t="s">
        <v>3057</v>
      </c>
      <c r="H2727" s="14" t="s">
        <v>3057</v>
      </c>
      <c r="I2727" s="9" t="s">
        <v>3057</v>
      </c>
      <c r="J2727" s="9">
        <v>10</v>
      </c>
      <c r="K2727" s="14">
        <f>IF($E2727="","",IFERROR(INDEX('01_Cad_Pecas'!$H$2:$H$5000,MATCH($E2727,'01_Cad_Pecas'!$D$2:$D$5000,0)),IFERROR(INDEX('01_Cad_Pecas'!$H$2:$H$5000,MATCH(VALUE($E2727),'01_Cad_Pecas'!$D$2:$D$5000,0)),"")))</f>
        <v>7</v>
      </c>
      <c r="L2727" s="14">
        <f>IF($E2727="","",IFERROR(INDEX('01_Cad_Pecas'!$I$2:$I$5000,MATCH($E2727,'01_Cad_Pecas'!$D$2:$D$5000,0)),IFERROR(INDEX('01_Cad_Pecas'!$I$2:$I$5000,MATCH(VALUE($E2727),'01_Cad_Pecas'!$D$2:$D$5000,0)),"")))</f>
        <v>0.81</v>
      </c>
      <c r="M2727" s="14">
        <f t="shared" si="319"/>
        <v>15.100000000000001</v>
      </c>
      <c r="N2727" s="14">
        <v>46216</v>
      </c>
      <c r="O2727" s="14">
        <v>10</v>
      </c>
      <c r="P2727" s="14"/>
      <c r="Q2727" s="14"/>
      <c r="R2727" s="14"/>
      <c r="S2727" s="14"/>
      <c r="T2727" s="14">
        <f t="shared" si="323"/>
        <v>1</v>
      </c>
      <c r="U2727" s="14" t="s">
        <v>36</v>
      </c>
      <c r="V2727" s="14"/>
      <c r="W2727" s="14"/>
      <c r="X2727" s="14"/>
      <c r="Y2727" s="14"/>
      <c r="Z2727" s="14"/>
      <c r="AA2727" s="11"/>
      <c r="AB2727" s="14" t="str">
        <f t="shared" si="320"/>
        <v>10238|6 PINTURA UV</v>
      </c>
      <c r="AC2727" t="str">
        <f t="shared" si="321"/>
        <v>|10238|</v>
      </c>
      <c r="AD2727" t="str">
        <f t="shared" si="322"/>
        <v>6 PINTURA UV</v>
      </c>
    </row>
    <row r="2728" spans="1:30" ht="24" customHeight="1" x14ac:dyDescent="0.35">
      <c r="A2728" s="35">
        <v>46216</v>
      </c>
      <c r="B2728" s="14" t="s">
        <v>3643</v>
      </c>
      <c r="C2728" s="14" t="s">
        <v>3644</v>
      </c>
      <c r="D2728" s="14" t="s">
        <v>3057</v>
      </c>
      <c r="E2728" s="14">
        <v>20051001</v>
      </c>
      <c r="F2728" s="14" t="s">
        <v>3215</v>
      </c>
      <c r="G2728" s="14" t="s">
        <v>3057</v>
      </c>
      <c r="H2728" s="14" t="s">
        <v>3057</v>
      </c>
      <c r="I2728" s="9" t="s">
        <v>3057</v>
      </c>
      <c r="J2728" s="9">
        <v>1</v>
      </c>
      <c r="K2728" s="14">
        <f>IF($E2728="","",IFERROR(INDEX('01_Cad_Pecas'!$H$2:$H$5000,MATCH($E2728,'01_Cad_Pecas'!$D$2:$D$5000,0)),IFERROR(INDEX('01_Cad_Pecas'!$H$2:$H$5000,MATCH(VALUE($E2728),'01_Cad_Pecas'!$D$2:$D$5000,0)),"")))</f>
        <v>2</v>
      </c>
      <c r="L2728" s="14">
        <f>IF($E2728="","",IFERROR(INDEX('01_Cad_Pecas'!$I$2:$I$5000,MATCH($E2728,'01_Cad_Pecas'!$D$2:$D$5000,0)),IFERROR(INDEX('01_Cad_Pecas'!$I$2:$I$5000,MATCH(VALUE($E2728),'01_Cad_Pecas'!$D$2:$D$5000,0)),"")))</f>
        <v>1.45</v>
      </c>
      <c r="M2728" s="14">
        <f t="shared" si="319"/>
        <v>3.45</v>
      </c>
      <c r="N2728" s="14">
        <v>46216</v>
      </c>
      <c r="O2728" s="14">
        <v>1</v>
      </c>
      <c r="P2728" s="14"/>
      <c r="Q2728" s="14"/>
      <c r="R2728" s="14"/>
      <c r="S2728" s="14"/>
      <c r="T2728" s="14">
        <f t="shared" si="323"/>
        <v>1</v>
      </c>
      <c r="U2728" s="14" t="s">
        <v>36</v>
      </c>
      <c r="V2728" s="14"/>
      <c r="W2728" s="14"/>
      <c r="X2728" s="14"/>
      <c r="Y2728" s="14"/>
      <c r="Z2728" s="14"/>
      <c r="AA2728" s="11"/>
      <c r="AB2728" s="14" t="str">
        <f t="shared" si="320"/>
        <v>10238|6 PINTURA UV</v>
      </c>
      <c r="AC2728" t="str">
        <f t="shared" si="321"/>
        <v>|10238|</v>
      </c>
      <c r="AD2728" t="str">
        <f t="shared" si="322"/>
        <v>6 PINTURA UV</v>
      </c>
    </row>
    <row r="2729" spans="1:30" ht="24" customHeight="1" x14ac:dyDescent="0.35">
      <c r="A2729" s="35">
        <v>46216</v>
      </c>
      <c r="B2729" s="14" t="s">
        <v>3643</v>
      </c>
      <c r="C2729" s="14" t="s">
        <v>3644</v>
      </c>
      <c r="D2729" s="14" t="s">
        <v>3057</v>
      </c>
      <c r="E2729" s="14">
        <v>20052101</v>
      </c>
      <c r="F2729" s="14" t="s">
        <v>2157</v>
      </c>
      <c r="G2729" s="14" t="s">
        <v>3057</v>
      </c>
      <c r="H2729" s="14" t="s">
        <v>3057</v>
      </c>
      <c r="I2729" s="9" t="s">
        <v>3057</v>
      </c>
      <c r="J2729" s="9">
        <v>1</v>
      </c>
      <c r="K2729" s="14">
        <f>IF($E2729="","",IFERROR(INDEX('01_Cad_Pecas'!$H$2:$H$5000,MATCH($E2729,'01_Cad_Pecas'!$D$2:$D$5000,0)),IFERROR(INDEX('01_Cad_Pecas'!$H$2:$H$5000,MATCH(VALUE($E2729),'01_Cad_Pecas'!$D$2:$D$5000,0)),"")))</f>
        <v>7</v>
      </c>
      <c r="L2729" s="14">
        <f>IF($E2729="","",IFERROR(INDEX('01_Cad_Pecas'!$I$2:$I$5000,MATCH($E2729,'01_Cad_Pecas'!$D$2:$D$5000,0)),IFERROR(INDEX('01_Cad_Pecas'!$I$2:$I$5000,MATCH(VALUE($E2729),'01_Cad_Pecas'!$D$2:$D$5000,0)),"")))</f>
        <v>0.81</v>
      </c>
      <c r="M2729" s="14">
        <f t="shared" si="319"/>
        <v>7.8100000000000005</v>
      </c>
      <c r="N2729" s="14">
        <v>46216</v>
      </c>
      <c r="O2729" s="14">
        <v>1</v>
      </c>
      <c r="P2729" s="14"/>
      <c r="Q2729" s="14"/>
      <c r="R2729" s="14"/>
      <c r="S2729" s="14"/>
      <c r="T2729" s="14">
        <f t="shared" si="323"/>
        <v>1</v>
      </c>
      <c r="U2729" s="14" t="s">
        <v>36</v>
      </c>
      <c r="V2729" s="14"/>
      <c r="W2729" s="14"/>
      <c r="X2729" s="14"/>
      <c r="Y2729" s="14"/>
      <c r="Z2729" s="14"/>
      <c r="AA2729" s="11"/>
      <c r="AB2729" s="14" t="str">
        <f t="shared" si="320"/>
        <v>10238|6 PINTURA UV</v>
      </c>
      <c r="AC2729" t="str">
        <f t="shared" si="321"/>
        <v>|10238|</v>
      </c>
      <c r="AD2729" t="str">
        <f t="shared" si="322"/>
        <v>6 PINTURA UV</v>
      </c>
    </row>
    <row r="2730" spans="1:30" ht="24" customHeight="1" x14ac:dyDescent="0.35">
      <c r="A2730" s="35">
        <v>46216</v>
      </c>
      <c r="B2730" s="14" t="s">
        <v>3643</v>
      </c>
      <c r="C2730" s="14" t="s">
        <v>3644</v>
      </c>
      <c r="D2730" s="14" t="s">
        <v>3057</v>
      </c>
      <c r="E2730" s="14">
        <v>20053407</v>
      </c>
      <c r="F2730" s="14" t="s">
        <v>3218</v>
      </c>
      <c r="G2730" s="14" t="s">
        <v>3057</v>
      </c>
      <c r="H2730" s="14" t="s">
        <v>3057</v>
      </c>
      <c r="I2730" s="9" t="s">
        <v>3057</v>
      </c>
      <c r="J2730" s="9">
        <v>1</v>
      </c>
      <c r="K2730" s="14">
        <f>IF($E2730="","",IFERROR(INDEX('01_Cad_Pecas'!$H$2:$H$5000,MATCH($E2730,'01_Cad_Pecas'!$D$2:$D$5000,0)),IFERROR(INDEX('01_Cad_Pecas'!$H$2:$H$5000,MATCH(VALUE($E2730),'01_Cad_Pecas'!$D$2:$D$5000,0)),"")))</f>
        <v>2</v>
      </c>
      <c r="L2730" s="14">
        <f>IF($E2730="","",IFERROR(INDEX('01_Cad_Pecas'!$I$2:$I$5000,MATCH($E2730,'01_Cad_Pecas'!$D$2:$D$5000,0)),IFERROR(INDEX('01_Cad_Pecas'!$I$2:$I$5000,MATCH(VALUE($E2730),'01_Cad_Pecas'!$D$2:$D$5000,0)),"")))</f>
        <v>1.45</v>
      </c>
      <c r="M2730" s="14">
        <f t="shared" si="319"/>
        <v>3.45</v>
      </c>
      <c r="N2730" s="14">
        <v>46216</v>
      </c>
      <c r="O2730" s="14">
        <v>1</v>
      </c>
      <c r="P2730" s="14"/>
      <c r="Q2730" s="14"/>
      <c r="R2730" s="14"/>
      <c r="S2730" s="14"/>
      <c r="T2730" s="14">
        <f t="shared" si="323"/>
        <v>1</v>
      </c>
      <c r="U2730" s="14" t="s">
        <v>36</v>
      </c>
      <c r="V2730" s="14"/>
      <c r="W2730" s="14"/>
      <c r="X2730" s="14"/>
      <c r="Y2730" s="14"/>
      <c r="Z2730" s="14"/>
      <c r="AA2730" s="11"/>
      <c r="AB2730" s="14" t="str">
        <f t="shared" si="320"/>
        <v>10238|6 PINTURA UV</v>
      </c>
      <c r="AC2730" t="str">
        <f t="shared" si="321"/>
        <v>|10238|</v>
      </c>
      <c r="AD2730" t="str">
        <f t="shared" si="322"/>
        <v>6 PINTURA UV</v>
      </c>
    </row>
    <row r="2731" spans="1:30" ht="24" customHeight="1" x14ac:dyDescent="0.35">
      <c r="A2731" s="35">
        <v>46216</v>
      </c>
      <c r="B2731" s="14" t="s">
        <v>3643</v>
      </c>
      <c r="C2731" s="14" t="s">
        <v>3644</v>
      </c>
      <c r="D2731" s="14" t="s">
        <v>3057</v>
      </c>
      <c r="E2731" s="14">
        <v>30003405</v>
      </c>
      <c r="F2731" s="14" t="s">
        <v>3282</v>
      </c>
      <c r="G2731" s="14" t="s">
        <v>3057</v>
      </c>
      <c r="H2731" s="14" t="s">
        <v>3057</v>
      </c>
      <c r="I2731" s="9" t="s">
        <v>3057</v>
      </c>
      <c r="J2731" s="9">
        <v>960</v>
      </c>
      <c r="K2731" s="14">
        <f>IF($E2731="","",IFERROR(INDEX('01_Cad_Pecas'!$H$2:$H$5000,MATCH($E2731,'01_Cad_Pecas'!$D$2:$D$5000,0)),IFERROR(INDEX('01_Cad_Pecas'!$H$2:$H$5000,MATCH(VALUE($E2731),'01_Cad_Pecas'!$D$2:$D$5000,0)),"")))</f>
        <v>1.1000000000000001</v>
      </c>
      <c r="L2731" s="14">
        <f>IF($E2731="","",IFERROR(INDEX('01_Cad_Pecas'!$I$2:$I$5000,MATCH($E2731,'01_Cad_Pecas'!$D$2:$D$5000,0)),IFERROR(INDEX('01_Cad_Pecas'!$I$2:$I$5000,MATCH(VALUE($E2731),'01_Cad_Pecas'!$D$2:$D$5000,0)),"")))</f>
        <v>9.375E-2</v>
      </c>
      <c r="M2731" s="14">
        <f t="shared" si="319"/>
        <v>91.1</v>
      </c>
      <c r="N2731" s="14">
        <v>46216</v>
      </c>
      <c r="O2731" s="14">
        <v>960</v>
      </c>
      <c r="P2731" s="14"/>
      <c r="Q2731" s="14"/>
      <c r="R2731" s="14"/>
      <c r="S2731" s="14"/>
      <c r="T2731" s="14">
        <f t="shared" si="323"/>
        <v>1</v>
      </c>
      <c r="U2731" s="14" t="s">
        <v>36</v>
      </c>
      <c r="V2731" s="14"/>
      <c r="W2731" s="14"/>
      <c r="X2731" s="14"/>
      <c r="Y2731" s="14"/>
      <c r="Z2731" s="14"/>
      <c r="AA2731" s="11"/>
      <c r="AB2731" s="14" t="str">
        <f t="shared" si="320"/>
        <v>10238|6 PINTURA UV</v>
      </c>
      <c r="AC2731" t="str">
        <f t="shared" si="321"/>
        <v>|10238|</v>
      </c>
      <c r="AD2731" t="str">
        <f t="shared" si="322"/>
        <v>6 PINTURA UV</v>
      </c>
    </row>
    <row r="2732" spans="1:30" ht="24" customHeight="1" x14ac:dyDescent="0.35">
      <c r="A2732" s="35">
        <v>46216</v>
      </c>
      <c r="B2732" s="14" t="s">
        <v>3643</v>
      </c>
      <c r="C2732" s="14" t="s">
        <v>3644</v>
      </c>
      <c r="D2732" s="14" t="s">
        <v>3057</v>
      </c>
      <c r="E2732" s="14">
        <v>30006103</v>
      </c>
      <c r="F2732" s="14" t="s">
        <v>3283</v>
      </c>
      <c r="G2732" s="14" t="s">
        <v>3057</v>
      </c>
      <c r="H2732" s="14" t="s">
        <v>3057</v>
      </c>
      <c r="I2732" s="9" t="s">
        <v>3057</v>
      </c>
      <c r="J2732" s="9">
        <v>960</v>
      </c>
      <c r="K2732" s="14">
        <f>IF($E2732="","",IFERROR(INDEX('01_Cad_Pecas'!$H$2:$H$5000,MATCH($E2732,'01_Cad_Pecas'!$D$2:$D$5000,0)),IFERROR(INDEX('01_Cad_Pecas'!$H$2:$H$5000,MATCH(VALUE($E2732),'01_Cad_Pecas'!$D$2:$D$5000,0)),"")))</f>
        <v>1.1000000000000001</v>
      </c>
      <c r="L2732" s="14">
        <f>IF($E2732="","",IFERROR(INDEX('01_Cad_Pecas'!$I$2:$I$5000,MATCH($E2732,'01_Cad_Pecas'!$D$2:$D$5000,0)),IFERROR(INDEX('01_Cad_Pecas'!$I$2:$I$5000,MATCH(VALUE($E2732),'01_Cad_Pecas'!$D$2:$D$5000,0)),"")))</f>
        <v>9.375E-2</v>
      </c>
      <c r="M2732" s="14">
        <f t="shared" si="319"/>
        <v>91.1</v>
      </c>
      <c r="N2732" s="14">
        <v>46216</v>
      </c>
      <c r="O2732" s="14">
        <v>960</v>
      </c>
      <c r="P2732" s="14"/>
      <c r="Q2732" s="14"/>
      <c r="R2732" s="14"/>
      <c r="S2732" s="14"/>
      <c r="T2732" s="14">
        <f t="shared" si="323"/>
        <v>1</v>
      </c>
      <c r="U2732" s="14" t="s">
        <v>36</v>
      </c>
      <c r="V2732" s="14"/>
      <c r="W2732" s="14"/>
      <c r="X2732" s="14"/>
      <c r="Y2732" s="14"/>
      <c r="Z2732" s="14"/>
      <c r="AA2732" s="11"/>
      <c r="AB2732" s="14" t="str">
        <f t="shared" si="320"/>
        <v>10238|6 PINTURA UV</v>
      </c>
      <c r="AC2732" t="str">
        <f t="shared" si="321"/>
        <v>|10238|</v>
      </c>
      <c r="AD2732" t="str">
        <f t="shared" si="322"/>
        <v>6 PINTURA UV</v>
      </c>
    </row>
    <row r="2733" spans="1:30" ht="24" customHeight="1" x14ac:dyDescent="0.35">
      <c r="A2733" s="35">
        <v>46216</v>
      </c>
      <c r="B2733" s="14" t="s">
        <v>3643</v>
      </c>
      <c r="C2733" s="14" t="s">
        <v>3644</v>
      </c>
      <c r="D2733" s="14" t="s">
        <v>3057</v>
      </c>
      <c r="E2733" s="14">
        <v>30006104</v>
      </c>
      <c r="F2733" s="14" t="s">
        <v>3159</v>
      </c>
      <c r="G2733" s="14" t="s">
        <v>3057</v>
      </c>
      <c r="H2733" s="14" t="s">
        <v>3057</v>
      </c>
      <c r="I2733" s="9" t="s">
        <v>3057</v>
      </c>
      <c r="J2733" s="9">
        <v>480</v>
      </c>
      <c r="K2733" s="14">
        <f>IF($E2733="","",IFERROR(INDEX('01_Cad_Pecas'!$H$2:$H$5000,MATCH($E2733,'01_Cad_Pecas'!$D$2:$D$5000,0)),IFERROR(INDEX('01_Cad_Pecas'!$H$2:$H$5000,MATCH(VALUE($E2733),'01_Cad_Pecas'!$D$2:$D$5000,0)),"")))</f>
        <v>7</v>
      </c>
      <c r="L2733" s="14">
        <f>IF($E2733="","",IFERROR(INDEX('01_Cad_Pecas'!$I$2:$I$5000,MATCH($E2733,'01_Cad_Pecas'!$D$2:$D$5000,0)),IFERROR(INDEX('01_Cad_Pecas'!$I$2:$I$5000,MATCH(VALUE($E2733),'01_Cad_Pecas'!$D$2:$D$5000,0)),"")))</f>
        <v>0.81</v>
      </c>
      <c r="M2733" s="14">
        <f t="shared" si="319"/>
        <v>395.8</v>
      </c>
      <c r="N2733" s="14">
        <v>46216</v>
      </c>
      <c r="O2733" s="14">
        <v>480</v>
      </c>
      <c r="P2733" s="14"/>
      <c r="Q2733" s="14"/>
      <c r="R2733" s="14"/>
      <c r="S2733" s="14"/>
      <c r="T2733" s="14">
        <f t="shared" si="323"/>
        <v>1</v>
      </c>
      <c r="U2733" s="14" t="s">
        <v>36</v>
      </c>
      <c r="V2733" s="14"/>
      <c r="W2733" s="14"/>
      <c r="X2733" s="14"/>
      <c r="Y2733" s="14"/>
      <c r="Z2733" s="14"/>
      <c r="AA2733" s="11"/>
      <c r="AB2733" s="14" t="str">
        <f t="shared" si="320"/>
        <v>10238|6 PINTURA UV</v>
      </c>
      <c r="AC2733" t="str">
        <f t="shared" si="321"/>
        <v>|10238|</v>
      </c>
      <c r="AD2733" t="str">
        <f t="shared" si="322"/>
        <v>6 PINTURA UV</v>
      </c>
    </row>
    <row r="2734" spans="1:30" ht="24" customHeight="1" x14ac:dyDescent="0.35">
      <c r="A2734" s="35">
        <v>46216</v>
      </c>
      <c r="B2734" s="14" t="s">
        <v>3643</v>
      </c>
      <c r="C2734" s="14" t="s">
        <v>3644</v>
      </c>
      <c r="D2734" s="14" t="s">
        <v>3057</v>
      </c>
      <c r="E2734" s="14">
        <v>20052001</v>
      </c>
      <c r="F2734" s="14" t="s">
        <v>3196</v>
      </c>
      <c r="G2734" s="14" t="s">
        <v>3057</v>
      </c>
      <c r="H2734" s="14" t="s">
        <v>3057</v>
      </c>
      <c r="I2734" s="9" t="s">
        <v>3057</v>
      </c>
      <c r="J2734" s="9">
        <v>4</v>
      </c>
      <c r="K2734" s="14">
        <f>IF($E2734="","",IFERROR(INDEX('01_Cad_Pecas'!$H$2:$H$5000,MATCH($E2734,'01_Cad_Pecas'!$D$2:$D$5000,0)),IFERROR(INDEX('01_Cad_Pecas'!$H$2:$H$5000,MATCH(VALUE($E2734),'01_Cad_Pecas'!$D$2:$D$5000,0)),"")))</f>
        <v>1.1000000000000001</v>
      </c>
      <c r="L2734" s="14">
        <f>IF($E2734="","",IFERROR(INDEX('01_Cad_Pecas'!$I$2:$I$5000,MATCH($E2734,'01_Cad_Pecas'!$D$2:$D$5000,0)),IFERROR(INDEX('01_Cad_Pecas'!$I$2:$I$5000,MATCH(VALUE($E2734),'01_Cad_Pecas'!$D$2:$D$5000,0)),"")))</f>
        <v>9.375E-2</v>
      </c>
      <c r="M2734" s="14">
        <f t="shared" si="319"/>
        <v>1.4750000000000001</v>
      </c>
      <c r="N2734" s="14">
        <v>46216</v>
      </c>
      <c r="O2734" s="14">
        <v>4</v>
      </c>
      <c r="P2734" s="14"/>
      <c r="Q2734" s="14"/>
      <c r="R2734" s="14"/>
      <c r="S2734" s="14"/>
      <c r="T2734" s="14">
        <f t="shared" si="323"/>
        <v>1</v>
      </c>
      <c r="U2734" s="14" t="s">
        <v>36</v>
      </c>
      <c r="V2734" s="14"/>
      <c r="W2734" s="14"/>
      <c r="X2734" s="14"/>
      <c r="Y2734" s="14"/>
      <c r="Z2734" s="14"/>
      <c r="AA2734" s="11"/>
      <c r="AB2734" s="14" t="str">
        <f t="shared" si="320"/>
        <v>10238|6 PINTURA UV</v>
      </c>
      <c r="AC2734" t="str">
        <f t="shared" si="321"/>
        <v>|10238|</v>
      </c>
      <c r="AD2734" t="str">
        <f t="shared" si="322"/>
        <v>6 PINTURA UV</v>
      </c>
    </row>
    <row r="2735" spans="1:30" ht="24" customHeight="1" x14ac:dyDescent="0.35">
      <c r="A2735" s="35">
        <v>46216</v>
      </c>
      <c r="B2735" s="14" t="s">
        <v>3643</v>
      </c>
      <c r="C2735" s="14" t="s">
        <v>3644</v>
      </c>
      <c r="D2735" s="14" t="s">
        <v>3057</v>
      </c>
      <c r="E2735" s="14">
        <v>20052002</v>
      </c>
      <c r="F2735" s="14" t="s">
        <v>3197</v>
      </c>
      <c r="G2735" s="14" t="s">
        <v>3057</v>
      </c>
      <c r="H2735" s="14" t="s">
        <v>3057</v>
      </c>
      <c r="I2735" s="9" t="s">
        <v>3057</v>
      </c>
      <c r="J2735" s="9">
        <v>1</v>
      </c>
      <c r="K2735" s="14">
        <f>IF($E2735="","",IFERROR(INDEX('01_Cad_Pecas'!$H$2:$H$5000,MATCH($E2735,'01_Cad_Pecas'!$D$2:$D$5000,0)),IFERROR(INDEX('01_Cad_Pecas'!$H$2:$H$5000,MATCH(VALUE($E2735),'01_Cad_Pecas'!$D$2:$D$5000,0)),"")))</f>
        <v>1.1000000000000001</v>
      </c>
      <c r="L2735" s="14">
        <f>IF($E2735="","",IFERROR(INDEX('01_Cad_Pecas'!$I$2:$I$5000,MATCH($E2735,'01_Cad_Pecas'!$D$2:$D$5000,0)),IFERROR(INDEX('01_Cad_Pecas'!$I$2:$I$5000,MATCH(VALUE($E2735),'01_Cad_Pecas'!$D$2:$D$5000,0)),"")))</f>
        <v>9.375E-2</v>
      </c>
      <c r="M2735" s="14">
        <f t="shared" si="319"/>
        <v>1.1937500000000001</v>
      </c>
      <c r="N2735" s="14">
        <v>46216</v>
      </c>
      <c r="O2735" s="14">
        <v>1</v>
      </c>
      <c r="P2735" s="14"/>
      <c r="Q2735" s="14"/>
      <c r="R2735" s="14"/>
      <c r="S2735" s="14"/>
      <c r="T2735" s="14">
        <f t="shared" si="323"/>
        <v>1</v>
      </c>
      <c r="U2735" s="14" t="s">
        <v>36</v>
      </c>
      <c r="V2735" s="14"/>
      <c r="W2735" s="14"/>
      <c r="X2735" s="14"/>
      <c r="Y2735" s="14"/>
      <c r="Z2735" s="14"/>
      <c r="AA2735" s="11"/>
      <c r="AB2735" s="14" t="str">
        <f t="shared" si="320"/>
        <v>10238|6 PINTURA UV</v>
      </c>
      <c r="AC2735" t="str">
        <f t="shared" si="321"/>
        <v>|10238|</v>
      </c>
      <c r="AD2735" t="str">
        <f t="shared" si="322"/>
        <v>6 PINTURA UV</v>
      </c>
    </row>
    <row r="2736" spans="1:30" ht="24" customHeight="1" x14ac:dyDescent="0.35">
      <c r="A2736" s="35">
        <v>46216</v>
      </c>
      <c r="B2736" s="14" t="s">
        <v>3643</v>
      </c>
      <c r="C2736" s="14" t="s">
        <v>3644</v>
      </c>
      <c r="D2736" s="14" t="s">
        <v>3057</v>
      </c>
      <c r="E2736" s="14">
        <v>20052003</v>
      </c>
      <c r="F2736" s="14" t="s">
        <v>3198</v>
      </c>
      <c r="G2736" s="14" t="s">
        <v>3057</v>
      </c>
      <c r="H2736" s="14" t="s">
        <v>3057</v>
      </c>
      <c r="I2736" s="9" t="s">
        <v>3057</v>
      </c>
      <c r="J2736" s="9">
        <v>2</v>
      </c>
      <c r="K2736" s="14">
        <f>IF($E2736="","",IFERROR(INDEX('01_Cad_Pecas'!$H$2:$H$5000,MATCH($E2736,'01_Cad_Pecas'!$D$2:$D$5000,0)),IFERROR(INDEX('01_Cad_Pecas'!$H$2:$H$5000,MATCH(VALUE($E2736),'01_Cad_Pecas'!$D$2:$D$5000,0)),"")))</f>
        <v>1.1000000000000001</v>
      </c>
      <c r="L2736" s="14">
        <f>IF($E2736="","",IFERROR(INDEX('01_Cad_Pecas'!$I$2:$I$5000,MATCH($E2736,'01_Cad_Pecas'!$D$2:$D$5000,0)),IFERROR(INDEX('01_Cad_Pecas'!$I$2:$I$5000,MATCH(VALUE($E2736),'01_Cad_Pecas'!$D$2:$D$5000,0)),"")))</f>
        <v>9.375E-2</v>
      </c>
      <c r="M2736" s="14">
        <f t="shared" si="319"/>
        <v>1.2875000000000001</v>
      </c>
      <c r="N2736" s="14">
        <v>46216</v>
      </c>
      <c r="O2736" s="14">
        <v>2</v>
      </c>
      <c r="P2736" s="14"/>
      <c r="Q2736" s="14"/>
      <c r="R2736" s="14"/>
      <c r="S2736" s="14"/>
      <c r="T2736" s="14">
        <f t="shared" si="323"/>
        <v>1</v>
      </c>
      <c r="U2736" s="14" t="s">
        <v>36</v>
      </c>
      <c r="V2736" s="14"/>
      <c r="W2736" s="14"/>
      <c r="X2736" s="14"/>
      <c r="Y2736" s="14"/>
      <c r="Z2736" s="14"/>
      <c r="AA2736" s="11"/>
      <c r="AB2736" s="14" t="str">
        <f t="shared" si="320"/>
        <v>10238|6 PINTURA UV</v>
      </c>
      <c r="AC2736" t="str">
        <f t="shared" si="321"/>
        <v>|10238|</v>
      </c>
      <c r="AD2736" t="str">
        <f t="shared" si="322"/>
        <v>6 PINTURA UV</v>
      </c>
    </row>
    <row r="2737" spans="1:30" ht="24" customHeight="1" x14ac:dyDescent="0.35">
      <c r="A2737" s="35">
        <v>46216</v>
      </c>
      <c r="B2737" s="14" t="s">
        <v>3643</v>
      </c>
      <c r="C2737" s="14" t="s">
        <v>3644</v>
      </c>
      <c r="D2737" s="14" t="s">
        <v>3057</v>
      </c>
      <c r="E2737" s="14">
        <v>30001202</v>
      </c>
      <c r="F2737" s="14" t="s">
        <v>3191</v>
      </c>
      <c r="G2737" s="14" t="s">
        <v>3057</v>
      </c>
      <c r="H2737" s="14" t="s">
        <v>3057</v>
      </c>
      <c r="I2737" s="9" t="s">
        <v>3057</v>
      </c>
      <c r="J2737" s="9">
        <v>500</v>
      </c>
      <c r="K2737" s="14">
        <f>IF($E2737="","",IFERROR(INDEX('01_Cad_Pecas'!$H$2:$H$5000,MATCH($E2737,'01_Cad_Pecas'!$D$2:$D$5000,0)),IFERROR(INDEX('01_Cad_Pecas'!$H$2:$H$5000,MATCH(VALUE($E2737),'01_Cad_Pecas'!$D$2:$D$5000,0)),"")))</f>
        <v>3</v>
      </c>
      <c r="L2737" s="14">
        <f>IF($E2737="","",IFERROR(INDEX('01_Cad_Pecas'!$I$2:$I$5000,MATCH($E2737,'01_Cad_Pecas'!$D$2:$D$5000,0)),IFERROR(INDEX('01_Cad_Pecas'!$I$2:$I$5000,MATCH(VALUE($E2737),'01_Cad_Pecas'!$D$2:$D$5000,0)),"")))</f>
        <v>6.7799999999999999E-2</v>
      </c>
      <c r="M2737" s="14">
        <f t="shared" si="319"/>
        <v>36.9</v>
      </c>
      <c r="N2737" s="14">
        <v>46216</v>
      </c>
      <c r="O2737" s="14">
        <v>500</v>
      </c>
      <c r="P2737" s="14"/>
      <c r="Q2737" s="14"/>
      <c r="R2737" s="14"/>
      <c r="S2737" s="14"/>
      <c r="T2737" s="14">
        <f t="shared" si="323"/>
        <v>1</v>
      </c>
      <c r="U2737" s="14" t="s">
        <v>36</v>
      </c>
      <c r="V2737" s="14"/>
      <c r="W2737" s="14"/>
      <c r="X2737" s="14"/>
      <c r="Y2737" s="14"/>
      <c r="Z2737" s="14"/>
      <c r="AA2737" s="11"/>
      <c r="AB2737" s="14" t="str">
        <f t="shared" si="320"/>
        <v>10238|6 PINTURA UV</v>
      </c>
      <c r="AC2737" t="str">
        <f t="shared" si="321"/>
        <v>|10238|</v>
      </c>
      <c r="AD2737" t="str">
        <f t="shared" si="322"/>
        <v>6 PINTURA UV</v>
      </c>
    </row>
    <row r="2738" spans="1:30" ht="24" customHeight="1" x14ac:dyDescent="0.35">
      <c r="A2738" s="35">
        <v>46216</v>
      </c>
      <c r="B2738" s="14" t="s">
        <v>3643</v>
      </c>
      <c r="C2738" s="14" t="s">
        <v>3644</v>
      </c>
      <c r="D2738" s="14" t="s">
        <v>3057</v>
      </c>
      <c r="E2738" s="14">
        <v>30001301</v>
      </c>
      <c r="F2738" s="14" t="s">
        <v>3294</v>
      </c>
      <c r="G2738" s="14" t="s">
        <v>3057</v>
      </c>
      <c r="H2738" s="14" t="s">
        <v>3057</v>
      </c>
      <c r="I2738" s="9" t="s">
        <v>3057</v>
      </c>
      <c r="J2738" s="9">
        <v>500</v>
      </c>
      <c r="K2738" s="14">
        <f>IF($E2738="","",IFERROR(INDEX('01_Cad_Pecas'!$H$2:$H$5000,MATCH($E2738,'01_Cad_Pecas'!$D$2:$D$5000,0)),IFERROR(INDEX('01_Cad_Pecas'!$H$2:$H$5000,MATCH(VALUE($E2738),'01_Cad_Pecas'!$D$2:$D$5000,0)),"")))</f>
        <v>1.1000000000000001</v>
      </c>
      <c r="L2738" s="14">
        <f>IF($E2738="","",IFERROR(INDEX('01_Cad_Pecas'!$I$2:$I$5000,MATCH($E2738,'01_Cad_Pecas'!$D$2:$D$5000,0)),IFERROR(INDEX('01_Cad_Pecas'!$I$2:$I$5000,MATCH(VALUE($E2738),'01_Cad_Pecas'!$D$2:$D$5000,0)),"")))</f>
        <v>9.375E-2</v>
      </c>
      <c r="M2738" s="14">
        <f t="shared" si="319"/>
        <v>47.975000000000001</v>
      </c>
      <c r="N2738" s="14">
        <v>46216</v>
      </c>
      <c r="O2738" s="14">
        <v>500</v>
      </c>
      <c r="P2738" s="14"/>
      <c r="Q2738" s="14"/>
      <c r="R2738" s="14"/>
      <c r="S2738" s="14"/>
      <c r="T2738" s="14">
        <f t="shared" si="323"/>
        <v>1</v>
      </c>
      <c r="U2738" s="14" t="s">
        <v>36</v>
      </c>
      <c r="V2738" s="14"/>
      <c r="W2738" s="14"/>
      <c r="X2738" s="14"/>
      <c r="Y2738" s="14"/>
      <c r="Z2738" s="14"/>
      <c r="AA2738" s="11"/>
      <c r="AB2738" s="14" t="str">
        <f t="shared" si="320"/>
        <v>10238|6 PINTURA UV</v>
      </c>
      <c r="AC2738" t="str">
        <f t="shared" si="321"/>
        <v>|10238|</v>
      </c>
      <c r="AD2738" t="str">
        <f t="shared" si="322"/>
        <v>6 PINTURA UV</v>
      </c>
    </row>
    <row r="2739" spans="1:30" ht="24" customHeight="1" x14ac:dyDescent="0.35">
      <c r="A2739" s="35">
        <v>46216</v>
      </c>
      <c r="B2739" s="14" t="s">
        <v>3643</v>
      </c>
      <c r="C2739" s="14" t="s">
        <v>3644</v>
      </c>
      <c r="D2739" s="14" t="s">
        <v>3057</v>
      </c>
      <c r="E2739" s="14">
        <v>30006101</v>
      </c>
      <c r="F2739" s="14" t="s">
        <v>3301</v>
      </c>
      <c r="G2739" s="14" t="s">
        <v>3057</v>
      </c>
      <c r="H2739" s="14" t="s">
        <v>3057</v>
      </c>
      <c r="I2739" s="9" t="s">
        <v>3057</v>
      </c>
      <c r="J2739" s="9">
        <v>480</v>
      </c>
      <c r="K2739" s="14">
        <f>IF($E2739="","",IFERROR(INDEX('01_Cad_Pecas'!$H$2:$H$5000,MATCH($E2739,'01_Cad_Pecas'!$D$2:$D$5000,0)),IFERROR(INDEX('01_Cad_Pecas'!$H$2:$H$5000,MATCH(VALUE($E2739),'01_Cad_Pecas'!$D$2:$D$5000,0)),"")))</f>
        <v>1.1000000000000001</v>
      </c>
      <c r="L2739" s="14">
        <f>IF($E2739="","",IFERROR(INDEX('01_Cad_Pecas'!$I$2:$I$5000,MATCH($E2739,'01_Cad_Pecas'!$D$2:$D$5000,0)),IFERROR(INDEX('01_Cad_Pecas'!$I$2:$I$5000,MATCH(VALUE($E2739),'01_Cad_Pecas'!$D$2:$D$5000,0)),"")))</f>
        <v>9.375E-2</v>
      </c>
      <c r="M2739" s="14">
        <f t="shared" si="319"/>
        <v>46.1</v>
      </c>
      <c r="N2739" s="14">
        <v>46216</v>
      </c>
      <c r="O2739" s="14">
        <v>480</v>
      </c>
      <c r="P2739" s="14"/>
      <c r="Q2739" s="14"/>
      <c r="R2739" s="14"/>
      <c r="S2739" s="14"/>
      <c r="T2739" s="14">
        <f t="shared" si="323"/>
        <v>1</v>
      </c>
      <c r="U2739" s="14" t="s">
        <v>36</v>
      </c>
      <c r="V2739" s="14"/>
      <c r="W2739" s="14"/>
      <c r="X2739" s="14"/>
      <c r="Y2739" s="14"/>
      <c r="Z2739" s="14"/>
      <c r="AA2739" s="11"/>
      <c r="AB2739" s="14" t="str">
        <f t="shared" si="320"/>
        <v>10238|6 PINTURA UV</v>
      </c>
      <c r="AC2739" t="str">
        <f t="shared" si="321"/>
        <v>|10238|</v>
      </c>
      <c r="AD2739" t="str">
        <f t="shared" si="322"/>
        <v>6 PINTURA UV</v>
      </c>
    </row>
    <row r="2740" spans="1:30" ht="24" customHeight="1" x14ac:dyDescent="0.35">
      <c r="A2740" s="35">
        <v>46216</v>
      </c>
      <c r="B2740" s="14" t="s">
        <v>3643</v>
      </c>
      <c r="C2740" s="14" t="s">
        <v>3644</v>
      </c>
      <c r="D2740" s="14" t="s">
        <v>3057</v>
      </c>
      <c r="E2740" s="14">
        <v>30006102</v>
      </c>
      <c r="F2740" s="14" t="s">
        <v>3303</v>
      </c>
      <c r="G2740" s="14" t="s">
        <v>3057</v>
      </c>
      <c r="H2740" s="14" t="s">
        <v>3057</v>
      </c>
      <c r="I2740" s="9" t="s">
        <v>3057</v>
      </c>
      <c r="J2740" s="9">
        <v>480</v>
      </c>
      <c r="K2740" s="14">
        <f>IF($E2740="","",IFERROR(INDEX('01_Cad_Pecas'!$H$2:$H$5000,MATCH($E2740,'01_Cad_Pecas'!$D$2:$D$5000,0)),IFERROR(INDEX('01_Cad_Pecas'!$H$2:$H$5000,MATCH(VALUE($E2740),'01_Cad_Pecas'!$D$2:$D$5000,0)),"")))</f>
        <v>1.1000000000000001</v>
      </c>
      <c r="L2740" s="14">
        <f>IF($E2740="","",IFERROR(INDEX('01_Cad_Pecas'!$I$2:$I$5000,MATCH($E2740,'01_Cad_Pecas'!$D$2:$D$5000,0)),IFERROR(INDEX('01_Cad_Pecas'!$I$2:$I$5000,MATCH(VALUE($E2740),'01_Cad_Pecas'!$D$2:$D$5000,0)),"")))</f>
        <v>9.375E-2</v>
      </c>
      <c r="M2740" s="14">
        <f t="shared" si="319"/>
        <v>46.1</v>
      </c>
      <c r="N2740" s="14">
        <v>46216</v>
      </c>
      <c r="O2740" s="14">
        <v>480</v>
      </c>
      <c r="P2740" s="14"/>
      <c r="Q2740" s="14"/>
      <c r="R2740" s="14"/>
      <c r="S2740" s="14"/>
      <c r="T2740" s="14">
        <f t="shared" si="323"/>
        <v>1</v>
      </c>
      <c r="U2740" s="14" t="s">
        <v>36</v>
      </c>
      <c r="V2740" s="14"/>
      <c r="W2740" s="14"/>
      <c r="X2740" s="14"/>
      <c r="Y2740" s="14"/>
      <c r="Z2740" s="14"/>
      <c r="AA2740" s="11"/>
      <c r="AB2740" s="14" t="str">
        <f t="shared" si="320"/>
        <v>10238|6 PINTURA UV</v>
      </c>
      <c r="AC2740" t="str">
        <f t="shared" si="321"/>
        <v>|10238|</v>
      </c>
      <c r="AD2740" t="str">
        <f t="shared" si="322"/>
        <v>6 PINTURA UV</v>
      </c>
    </row>
    <row r="2741" spans="1:30" ht="24" customHeight="1" x14ac:dyDescent="0.35">
      <c r="A2741" s="35">
        <v>46216</v>
      </c>
      <c r="B2741" s="14" t="s">
        <v>3643</v>
      </c>
      <c r="C2741" s="14" t="s">
        <v>3644</v>
      </c>
      <c r="D2741" s="14" t="s">
        <v>3057</v>
      </c>
      <c r="E2741" s="14">
        <v>30006110</v>
      </c>
      <c r="F2741" s="14" t="s">
        <v>3180</v>
      </c>
      <c r="G2741" s="14" t="s">
        <v>3057</v>
      </c>
      <c r="H2741" s="14" t="s">
        <v>3057</v>
      </c>
      <c r="I2741" s="9" t="s">
        <v>3057</v>
      </c>
      <c r="J2741" s="9">
        <v>480</v>
      </c>
      <c r="K2741" s="14">
        <f>IF($E2741="","",IFERROR(INDEX('01_Cad_Pecas'!$H$2:$H$5000,MATCH($E2741,'01_Cad_Pecas'!$D$2:$D$5000,0)),IFERROR(INDEX('01_Cad_Pecas'!$H$2:$H$5000,MATCH(VALUE($E2741),'01_Cad_Pecas'!$D$2:$D$5000,0)),"")))</f>
        <v>3</v>
      </c>
      <c r="L2741" s="14">
        <f>IF($E2741="","",IFERROR(INDEX('01_Cad_Pecas'!$I$2:$I$5000,MATCH($E2741,'01_Cad_Pecas'!$D$2:$D$5000,0)),IFERROR(INDEX('01_Cad_Pecas'!$I$2:$I$5000,MATCH(VALUE($E2741),'01_Cad_Pecas'!$D$2:$D$5000,0)),"")))</f>
        <v>6.7799999999999999E-2</v>
      </c>
      <c r="M2741" s="14">
        <f t="shared" si="319"/>
        <v>35.543999999999997</v>
      </c>
      <c r="N2741" s="14">
        <v>46216</v>
      </c>
      <c r="O2741" s="14">
        <v>480</v>
      </c>
      <c r="P2741" s="14"/>
      <c r="Q2741" s="14"/>
      <c r="R2741" s="14"/>
      <c r="S2741" s="14"/>
      <c r="T2741" s="14">
        <f t="shared" si="323"/>
        <v>1</v>
      </c>
      <c r="U2741" s="14" t="s">
        <v>36</v>
      </c>
      <c r="V2741" s="14"/>
      <c r="W2741" s="14"/>
      <c r="X2741" s="14"/>
      <c r="Y2741" s="14"/>
      <c r="Z2741" s="14"/>
      <c r="AA2741" s="11"/>
      <c r="AB2741" s="14" t="str">
        <f t="shared" si="320"/>
        <v>10238|6 PINTURA UV</v>
      </c>
      <c r="AC2741" t="str">
        <f t="shared" si="321"/>
        <v>|10238|</v>
      </c>
      <c r="AD2741" t="str">
        <f t="shared" si="322"/>
        <v>6 PINTURA UV</v>
      </c>
    </row>
    <row r="2742" spans="1:30" ht="24" customHeight="1" x14ac:dyDescent="0.35">
      <c r="A2742" s="35">
        <v>46216</v>
      </c>
      <c r="B2742" s="14" t="s">
        <v>3643</v>
      </c>
      <c r="C2742" s="14" t="s">
        <v>3644</v>
      </c>
      <c r="D2742" s="14" t="s">
        <v>3057</v>
      </c>
      <c r="E2742" s="14">
        <v>30006111</v>
      </c>
      <c r="F2742" s="14" t="s">
        <v>3182</v>
      </c>
      <c r="G2742" s="14" t="s">
        <v>3057</v>
      </c>
      <c r="H2742" s="14" t="s">
        <v>3057</v>
      </c>
      <c r="I2742" s="9" t="s">
        <v>3057</v>
      </c>
      <c r="J2742" s="9">
        <v>480</v>
      </c>
      <c r="K2742" s="14">
        <f>IF($E2742="","",IFERROR(INDEX('01_Cad_Pecas'!$H$2:$H$5000,MATCH($E2742,'01_Cad_Pecas'!$D$2:$D$5000,0)),IFERROR(INDEX('01_Cad_Pecas'!$H$2:$H$5000,MATCH(VALUE($E2742),'01_Cad_Pecas'!$D$2:$D$5000,0)),"")))</f>
        <v>3</v>
      </c>
      <c r="L2742" s="14">
        <f>IF($E2742="","",IFERROR(INDEX('01_Cad_Pecas'!$I$2:$I$5000,MATCH($E2742,'01_Cad_Pecas'!$D$2:$D$5000,0)),IFERROR(INDEX('01_Cad_Pecas'!$I$2:$I$5000,MATCH(VALUE($E2742),'01_Cad_Pecas'!$D$2:$D$5000,0)),"")))</f>
        <v>6.7799999999999999E-2</v>
      </c>
      <c r="M2742" s="14">
        <f t="shared" si="319"/>
        <v>35.543999999999997</v>
      </c>
      <c r="N2742" s="14">
        <v>46216</v>
      </c>
      <c r="O2742" s="14">
        <v>480</v>
      </c>
      <c r="P2742" s="14"/>
      <c r="Q2742" s="14"/>
      <c r="R2742" s="14"/>
      <c r="S2742" s="14"/>
      <c r="T2742" s="14">
        <f t="shared" si="323"/>
        <v>1</v>
      </c>
      <c r="U2742" s="14" t="s">
        <v>36</v>
      </c>
      <c r="V2742" s="14"/>
      <c r="W2742" s="14"/>
      <c r="X2742" s="14"/>
      <c r="Y2742" s="14"/>
      <c r="Z2742" s="14"/>
      <c r="AA2742" s="11"/>
      <c r="AB2742" s="14" t="str">
        <f t="shared" si="320"/>
        <v>10238|6 PINTURA UV</v>
      </c>
      <c r="AC2742" t="str">
        <f t="shared" si="321"/>
        <v>|10238|</v>
      </c>
      <c r="AD2742" t="str">
        <f t="shared" si="322"/>
        <v>6 PINTURA UV</v>
      </c>
    </row>
    <row r="2743" spans="1:30" ht="60" customHeight="1" x14ac:dyDescent="0.35">
      <c r="A2743" s="35">
        <v>46232</v>
      </c>
      <c r="B2743" s="14" t="s">
        <v>3663</v>
      </c>
      <c r="C2743" s="14" t="s">
        <v>3664</v>
      </c>
      <c r="D2743" s="14" t="s">
        <v>3056</v>
      </c>
      <c r="E2743" s="14">
        <v>30005130</v>
      </c>
      <c r="F2743" s="14" t="s">
        <v>273</v>
      </c>
      <c r="G2743" s="14" t="s">
        <v>3056</v>
      </c>
      <c r="H2743" s="14" t="s">
        <v>3056</v>
      </c>
      <c r="I2743" s="9" t="s">
        <v>3056</v>
      </c>
      <c r="J2743" s="9">
        <v>40</v>
      </c>
      <c r="K2743" s="14">
        <f>IF($E2743="","",IFERROR(INDEX('01_Cad_Pecas'!$H$2:$H$5000,MATCH($E2743,'01_Cad_Pecas'!$D$2:$D$5000,0)),IFERROR(INDEX('01_Cad_Pecas'!$H$2:$H$5000,MATCH(VALUE($E2743),'01_Cad_Pecas'!$D$2:$D$5000,0)),"")))</f>
        <v>8</v>
      </c>
      <c r="L2743" s="14">
        <f>IF($E2743="","",IFERROR(INDEX('01_Cad_Pecas'!$I$2:$I$5000,MATCH($E2743,'01_Cad_Pecas'!$D$2:$D$5000,0)),IFERROR(INDEX('01_Cad_Pecas'!$I$2:$I$5000,MATCH(VALUE($E2743),'01_Cad_Pecas'!$D$2:$D$5000,0)),"")))</f>
        <v>0.2</v>
      </c>
      <c r="M2743" s="14">
        <f t="shared" si="319"/>
        <v>16</v>
      </c>
      <c r="N2743" s="14">
        <v>46212</v>
      </c>
      <c r="O2743" s="14">
        <v>40</v>
      </c>
      <c r="P2743" s="14"/>
      <c r="Q2743" s="14"/>
      <c r="R2743" s="14"/>
      <c r="S2743" s="14"/>
      <c r="T2743" s="14">
        <f t="shared" si="323"/>
        <v>1</v>
      </c>
      <c r="U2743" s="14" t="s">
        <v>36</v>
      </c>
      <c r="V2743" s="14"/>
      <c r="W2743" s="14"/>
      <c r="X2743" s="14"/>
      <c r="Y2743" s="14"/>
      <c r="Z2743" s="14"/>
      <c r="AA2743" s="11"/>
      <c r="AB2743" s="14" t="str">
        <f t="shared" si="320"/>
        <v>10233,10234|58 FABRICAÇÃO EMBALAGEM</v>
      </c>
      <c r="AC2743" t="str">
        <f t="shared" si="321"/>
        <v>|10233|10234|</v>
      </c>
      <c r="AD2743" t="str">
        <f t="shared" si="322"/>
        <v>58 FABRICAÇÃO EMBALAGEM</v>
      </c>
    </row>
    <row r="2744" spans="1:30" ht="60" customHeight="1" x14ac:dyDescent="0.35">
      <c r="A2744" s="35">
        <v>46232</v>
      </c>
      <c r="B2744" s="14" t="s">
        <v>3663</v>
      </c>
      <c r="C2744" s="14" t="s">
        <v>3664</v>
      </c>
      <c r="D2744" s="14" t="s">
        <v>3056</v>
      </c>
      <c r="E2744" s="14">
        <v>30008430</v>
      </c>
      <c r="F2744" s="14" t="s">
        <v>282</v>
      </c>
      <c r="G2744" s="14" t="s">
        <v>3056</v>
      </c>
      <c r="H2744" s="14" t="s">
        <v>3056</v>
      </c>
      <c r="I2744" s="9" t="s">
        <v>3056</v>
      </c>
      <c r="J2744" s="9">
        <v>80</v>
      </c>
      <c r="K2744" s="14">
        <f>IF($E2744="","",IFERROR(INDEX('01_Cad_Pecas'!$H$2:$H$5000,MATCH($E2744,'01_Cad_Pecas'!$D$2:$D$5000,0)),IFERROR(INDEX('01_Cad_Pecas'!$H$2:$H$5000,MATCH(VALUE($E2744),'01_Cad_Pecas'!$D$2:$D$5000,0)),"")))</f>
        <v>8</v>
      </c>
      <c r="L2744" s="14">
        <f>IF($E2744="","",IFERROR(INDEX('01_Cad_Pecas'!$I$2:$I$5000,MATCH($E2744,'01_Cad_Pecas'!$D$2:$D$5000,0)),IFERROR(INDEX('01_Cad_Pecas'!$I$2:$I$5000,MATCH(VALUE($E2744),'01_Cad_Pecas'!$D$2:$D$5000,0)),"")))</f>
        <v>0.2</v>
      </c>
      <c r="M2744" s="14">
        <f t="shared" si="319"/>
        <v>24</v>
      </c>
      <c r="N2744" s="14">
        <v>46212</v>
      </c>
      <c r="O2744" s="14">
        <v>80</v>
      </c>
      <c r="P2744" s="14"/>
      <c r="Q2744" s="14"/>
      <c r="R2744" s="14"/>
      <c r="S2744" s="14"/>
      <c r="T2744" s="14">
        <f t="shared" si="323"/>
        <v>1</v>
      </c>
      <c r="U2744" s="14" t="s">
        <v>36</v>
      </c>
      <c r="V2744" s="14"/>
      <c r="W2744" s="14"/>
      <c r="X2744" s="14"/>
      <c r="Y2744" s="14"/>
      <c r="Z2744" s="14"/>
      <c r="AA2744" s="11"/>
      <c r="AB2744" s="14" t="str">
        <f t="shared" si="320"/>
        <v>10233,10234|58 FABRICAÇÃO EMBALAGEM</v>
      </c>
      <c r="AC2744" t="str">
        <f t="shared" si="321"/>
        <v>|10233|10234|</v>
      </c>
      <c r="AD2744" t="str">
        <f t="shared" si="322"/>
        <v>58 FABRICAÇÃO EMBALAGEM</v>
      </c>
    </row>
    <row r="2745" spans="1:30" ht="60" customHeight="1" x14ac:dyDescent="0.35">
      <c r="A2745" s="35">
        <v>46230</v>
      </c>
      <c r="B2745" s="14" t="s">
        <v>3665</v>
      </c>
      <c r="C2745" s="14" t="s">
        <v>3666</v>
      </c>
      <c r="D2745" s="14" t="s">
        <v>3056</v>
      </c>
      <c r="E2745" s="14">
        <v>200610130</v>
      </c>
      <c r="F2745" s="14" t="s">
        <v>86</v>
      </c>
      <c r="G2745" s="14" t="s">
        <v>3056</v>
      </c>
      <c r="H2745" s="14" t="s">
        <v>3056</v>
      </c>
      <c r="I2745" s="9" t="s">
        <v>3056</v>
      </c>
      <c r="J2745" s="9">
        <v>40</v>
      </c>
      <c r="K2745" s="14">
        <f>IF($E2745="","",IFERROR(INDEX('01_Cad_Pecas'!$H$2:$H$5000,MATCH($E2745,'01_Cad_Pecas'!$D$2:$D$5000,0)),IFERROR(INDEX('01_Cad_Pecas'!$H$2:$H$5000,MATCH(VALUE($E2745),'01_Cad_Pecas'!$D$2:$D$5000,0)),"")))</f>
        <v>8</v>
      </c>
      <c r="L2745" s="14">
        <f>IF($E2745="","",IFERROR(INDEX('01_Cad_Pecas'!$I$2:$I$5000,MATCH($E2745,'01_Cad_Pecas'!$D$2:$D$5000,0)),IFERROR(INDEX('01_Cad_Pecas'!$I$2:$I$5000,MATCH(VALUE($E2745),'01_Cad_Pecas'!$D$2:$D$5000,0)),"")))</f>
        <v>0.2</v>
      </c>
      <c r="M2745" s="14">
        <f t="shared" si="319"/>
        <v>16</v>
      </c>
      <c r="N2745" s="14">
        <v>46212</v>
      </c>
      <c r="O2745" s="14">
        <v>40</v>
      </c>
      <c r="P2745" s="14"/>
      <c r="Q2745" s="14"/>
      <c r="R2745" s="14"/>
      <c r="S2745" s="14"/>
      <c r="T2745" s="14">
        <f t="shared" si="323"/>
        <v>1</v>
      </c>
      <c r="U2745" s="14" t="s">
        <v>36</v>
      </c>
      <c r="V2745" s="14"/>
      <c r="W2745" s="14"/>
      <c r="X2745" s="14"/>
      <c r="Y2745" s="14"/>
      <c r="Z2745" s="14"/>
      <c r="AA2745" s="11"/>
      <c r="AB2745" s="14" t="str">
        <f t="shared" si="320"/>
        <v>10235,10232|58 FABRICAÇÃO EMBALAGEM</v>
      </c>
      <c r="AC2745" t="str">
        <f t="shared" si="321"/>
        <v>|10235|10232|</v>
      </c>
      <c r="AD2745" t="str">
        <f t="shared" si="322"/>
        <v>58 FABRICAÇÃO EMBALAGEM</v>
      </c>
    </row>
    <row r="2746" spans="1:30" ht="60" customHeight="1" x14ac:dyDescent="0.35">
      <c r="A2746" s="35">
        <v>46230</v>
      </c>
      <c r="B2746" s="14" t="s">
        <v>3665</v>
      </c>
      <c r="C2746" s="14" t="s">
        <v>3666</v>
      </c>
      <c r="D2746" s="14" t="s">
        <v>3056</v>
      </c>
      <c r="E2746" s="14">
        <v>200610230</v>
      </c>
      <c r="F2746" s="14" t="s">
        <v>87</v>
      </c>
      <c r="G2746" s="14" t="s">
        <v>3056</v>
      </c>
      <c r="H2746" s="14" t="s">
        <v>3056</v>
      </c>
      <c r="I2746" s="9" t="s">
        <v>3056</v>
      </c>
      <c r="J2746" s="9">
        <v>1</v>
      </c>
      <c r="K2746" s="14">
        <f>IF($E2746="","",IFERROR(INDEX('01_Cad_Pecas'!$H$2:$H$5000,MATCH($E2746,'01_Cad_Pecas'!$D$2:$D$5000,0)),IFERROR(INDEX('01_Cad_Pecas'!$H$2:$H$5000,MATCH(VALUE($E2746),'01_Cad_Pecas'!$D$2:$D$5000,0)),"")))</f>
        <v>8</v>
      </c>
      <c r="L2746" s="14">
        <f>IF($E2746="","",IFERROR(INDEX('01_Cad_Pecas'!$I$2:$I$5000,MATCH($E2746,'01_Cad_Pecas'!$D$2:$D$5000,0)),IFERROR(INDEX('01_Cad_Pecas'!$I$2:$I$5000,MATCH(VALUE($E2746),'01_Cad_Pecas'!$D$2:$D$5000,0)),"")))</f>
        <v>0.2</v>
      </c>
      <c r="M2746" s="14">
        <f t="shared" si="319"/>
        <v>8.1999999999999993</v>
      </c>
      <c r="N2746" s="14">
        <v>46212</v>
      </c>
      <c r="O2746" s="14">
        <v>1</v>
      </c>
      <c r="P2746" s="14"/>
      <c r="Q2746" s="14"/>
      <c r="R2746" s="14"/>
      <c r="S2746" s="14"/>
      <c r="T2746" s="14">
        <f t="shared" si="323"/>
        <v>1</v>
      </c>
      <c r="U2746" s="14" t="s">
        <v>36</v>
      </c>
      <c r="V2746" s="14"/>
      <c r="W2746" s="14"/>
      <c r="X2746" s="14"/>
      <c r="Y2746" s="14"/>
      <c r="Z2746" s="14"/>
      <c r="AA2746" s="11"/>
      <c r="AB2746" s="14" t="str">
        <f t="shared" si="320"/>
        <v>10235,10232|58 FABRICAÇÃO EMBALAGEM</v>
      </c>
      <c r="AC2746" t="str">
        <f t="shared" si="321"/>
        <v>|10235|10232|</v>
      </c>
      <c r="AD2746" t="str">
        <f t="shared" si="322"/>
        <v>58 FABRICAÇÃO EMBALAGEM</v>
      </c>
    </row>
    <row r="2747" spans="1:30" ht="60" customHeight="1" x14ac:dyDescent="0.35">
      <c r="A2747" s="35">
        <v>46230</v>
      </c>
      <c r="B2747" s="14" t="s">
        <v>3665</v>
      </c>
      <c r="C2747" s="14" t="s">
        <v>3666</v>
      </c>
      <c r="D2747" s="14" t="s">
        <v>3056</v>
      </c>
      <c r="E2747" s="14">
        <v>200611230</v>
      </c>
      <c r="F2747" s="14" t="s">
        <v>88</v>
      </c>
      <c r="G2747" s="14" t="s">
        <v>3056</v>
      </c>
      <c r="H2747" s="14" t="s">
        <v>3056</v>
      </c>
      <c r="I2747" s="9" t="s">
        <v>3056</v>
      </c>
      <c r="J2747" s="9">
        <v>12</v>
      </c>
      <c r="K2747" s="14">
        <f>IF($E2747="","",IFERROR(INDEX('01_Cad_Pecas'!$H$2:$H$5000,MATCH($E2747,'01_Cad_Pecas'!$D$2:$D$5000,0)),IFERROR(INDEX('01_Cad_Pecas'!$H$2:$H$5000,MATCH(VALUE($E2747),'01_Cad_Pecas'!$D$2:$D$5000,0)),"")))</f>
        <v>8</v>
      </c>
      <c r="L2747" s="14">
        <f>IF($E2747="","",IFERROR(INDEX('01_Cad_Pecas'!$I$2:$I$5000,MATCH($E2747,'01_Cad_Pecas'!$D$2:$D$5000,0)),IFERROR(INDEX('01_Cad_Pecas'!$I$2:$I$5000,MATCH(VALUE($E2747),'01_Cad_Pecas'!$D$2:$D$5000,0)),"")))</f>
        <v>0.2</v>
      </c>
      <c r="M2747" s="14">
        <f t="shared" si="319"/>
        <v>10.4</v>
      </c>
      <c r="N2747" s="14">
        <v>46212</v>
      </c>
      <c r="O2747" s="14">
        <v>12</v>
      </c>
      <c r="P2747" s="14"/>
      <c r="Q2747" s="14"/>
      <c r="R2747" s="14"/>
      <c r="S2747" s="14"/>
      <c r="T2747" s="14">
        <f t="shared" si="323"/>
        <v>1</v>
      </c>
      <c r="U2747" s="14" t="s">
        <v>36</v>
      </c>
      <c r="V2747" s="14"/>
      <c r="W2747" s="14"/>
      <c r="X2747" s="14"/>
      <c r="Y2747" s="14"/>
      <c r="Z2747" s="14"/>
      <c r="AA2747" s="11"/>
      <c r="AB2747" s="14" t="str">
        <f t="shared" si="320"/>
        <v>10235,10232|58 FABRICAÇÃO EMBALAGEM</v>
      </c>
      <c r="AC2747" t="str">
        <f t="shared" si="321"/>
        <v>|10235|10232|</v>
      </c>
      <c r="AD2747" t="str">
        <f t="shared" si="322"/>
        <v>58 FABRICAÇÃO EMBALAGEM</v>
      </c>
    </row>
    <row r="2748" spans="1:30" ht="60" customHeight="1" x14ac:dyDescent="0.35">
      <c r="A2748" s="35">
        <v>46230</v>
      </c>
      <c r="B2748" s="14" t="s">
        <v>3665</v>
      </c>
      <c r="C2748" s="14" t="s">
        <v>3666</v>
      </c>
      <c r="D2748" s="14" t="s">
        <v>3056</v>
      </c>
      <c r="E2748" s="14">
        <v>200611231</v>
      </c>
      <c r="F2748" s="14" t="s">
        <v>3667</v>
      </c>
      <c r="G2748" s="14" t="s">
        <v>3056</v>
      </c>
      <c r="H2748" s="14" t="s">
        <v>3056</v>
      </c>
      <c r="I2748" s="9" t="s">
        <v>3056</v>
      </c>
      <c r="J2748" s="9">
        <v>1</v>
      </c>
      <c r="K2748" s="14">
        <f>IF($E2748="","",IFERROR(INDEX('01_Cad_Pecas'!$H$2:$H$5000,MATCH($E2748,'01_Cad_Pecas'!$D$2:$D$5000,0)),IFERROR(INDEX('01_Cad_Pecas'!$H$2:$H$5000,MATCH(VALUE($E2748),'01_Cad_Pecas'!$D$2:$D$5000,0)),"")))</f>
        <v>8</v>
      </c>
      <c r="L2748" s="14">
        <f>IF($E2748="","",IFERROR(INDEX('01_Cad_Pecas'!$I$2:$I$5000,MATCH($E2748,'01_Cad_Pecas'!$D$2:$D$5000,0)),IFERROR(INDEX('01_Cad_Pecas'!$I$2:$I$5000,MATCH(VALUE($E2748),'01_Cad_Pecas'!$D$2:$D$5000,0)),"")))</f>
        <v>0.2</v>
      </c>
      <c r="M2748" s="14">
        <f t="shared" si="319"/>
        <v>8.1999999999999993</v>
      </c>
      <c r="N2748" s="14">
        <v>46212</v>
      </c>
      <c r="O2748" s="14">
        <v>1</v>
      </c>
      <c r="P2748" s="14"/>
      <c r="Q2748" s="14"/>
      <c r="R2748" s="14"/>
      <c r="S2748" s="14"/>
      <c r="T2748" s="14">
        <f t="shared" si="323"/>
        <v>1</v>
      </c>
      <c r="U2748" s="14" t="s">
        <v>36</v>
      </c>
      <c r="V2748" s="14"/>
      <c r="W2748" s="14"/>
      <c r="X2748" s="14"/>
      <c r="Y2748" s="14"/>
      <c r="Z2748" s="14"/>
      <c r="AA2748" s="11"/>
      <c r="AB2748" s="14" t="str">
        <f t="shared" si="320"/>
        <v>10235,10232|58 FABRICAÇÃO EMBALAGEM</v>
      </c>
      <c r="AC2748" t="str">
        <f t="shared" si="321"/>
        <v>|10235|10232|</v>
      </c>
      <c r="AD2748" t="str">
        <f t="shared" si="322"/>
        <v>58 FABRICAÇÃO EMBALAGEM</v>
      </c>
    </row>
    <row r="2749" spans="1:30" ht="60" customHeight="1" x14ac:dyDescent="0.35">
      <c r="A2749" s="35">
        <v>46230</v>
      </c>
      <c r="B2749" s="14" t="s">
        <v>3665</v>
      </c>
      <c r="C2749" s="14" t="s">
        <v>3666</v>
      </c>
      <c r="D2749" s="14" t="s">
        <v>3056</v>
      </c>
      <c r="E2749" s="14">
        <v>200613330</v>
      </c>
      <c r="F2749" s="14" t="s">
        <v>247</v>
      </c>
      <c r="G2749" s="14" t="s">
        <v>3056</v>
      </c>
      <c r="H2749" s="14" t="s">
        <v>3056</v>
      </c>
      <c r="I2749" s="9" t="s">
        <v>3056</v>
      </c>
      <c r="J2749" s="9">
        <v>25</v>
      </c>
      <c r="K2749" s="14">
        <f>IF($E2749="","",IFERROR(INDEX('01_Cad_Pecas'!$H$2:$H$5000,MATCH($E2749,'01_Cad_Pecas'!$D$2:$D$5000,0)),IFERROR(INDEX('01_Cad_Pecas'!$H$2:$H$5000,MATCH(VALUE($E2749),'01_Cad_Pecas'!$D$2:$D$5000,0)),"")))</f>
        <v>8</v>
      </c>
      <c r="L2749" s="14">
        <f>IF($E2749="","",IFERROR(INDEX('01_Cad_Pecas'!$I$2:$I$5000,MATCH($E2749,'01_Cad_Pecas'!$D$2:$D$5000,0)),IFERROR(INDEX('01_Cad_Pecas'!$I$2:$I$5000,MATCH(VALUE($E2749),'01_Cad_Pecas'!$D$2:$D$5000,0)),"")))</f>
        <v>0.2</v>
      </c>
      <c r="M2749" s="14">
        <f t="shared" si="319"/>
        <v>13</v>
      </c>
      <c r="N2749" s="14">
        <v>46212</v>
      </c>
      <c r="O2749" s="14">
        <v>25</v>
      </c>
      <c r="P2749" s="14"/>
      <c r="Q2749" s="14"/>
      <c r="R2749" s="14"/>
      <c r="S2749" s="14"/>
      <c r="T2749" s="14">
        <f t="shared" si="323"/>
        <v>1</v>
      </c>
      <c r="U2749" s="14" t="s">
        <v>36</v>
      </c>
      <c r="V2749" s="14"/>
      <c r="W2749" s="14"/>
      <c r="X2749" s="14"/>
      <c r="Y2749" s="14"/>
      <c r="Z2749" s="14"/>
      <c r="AA2749" s="11"/>
      <c r="AB2749" s="14" t="str">
        <f t="shared" si="320"/>
        <v>10235,10232|58 FABRICAÇÃO EMBALAGEM</v>
      </c>
      <c r="AC2749" t="str">
        <f t="shared" si="321"/>
        <v>|10235|10232|</v>
      </c>
      <c r="AD2749" t="str">
        <f t="shared" si="322"/>
        <v>58 FABRICAÇÃO EMBALAGEM</v>
      </c>
    </row>
    <row r="2750" spans="1:30" ht="60" customHeight="1" x14ac:dyDescent="0.35">
      <c r="A2750" s="35">
        <v>46230</v>
      </c>
      <c r="B2750" s="14" t="s">
        <v>3665</v>
      </c>
      <c r="C2750" s="14" t="s">
        <v>3666</v>
      </c>
      <c r="D2750" s="14" t="s">
        <v>3056</v>
      </c>
      <c r="E2750" s="14">
        <v>200620230</v>
      </c>
      <c r="F2750" s="14" t="s">
        <v>3668</v>
      </c>
      <c r="G2750" s="14" t="s">
        <v>3056</v>
      </c>
      <c r="H2750" s="14" t="s">
        <v>3056</v>
      </c>
      <c r="I2750" s="9" t="s">
        <v>3056</v>
      </c>
      <c r="J2750" s="9">
        <v>1</v>
      </c>
      <c r="K2750" s="14">
        <f>IF($E2750="","",IFERROR(INDEX('01_Cad_Pecas'!$H$2:$H$5000,MATCH($E2750,'01_Cad_Pecas'!$D$2:$D$5000,0)),IFERROR(INDEX('01_Cad_Pecas'!$H$2:$H$5000,MATCH(VALUE($E2750),'01_Cad_Pecas'!$D$2:$D$5000,0)),"")))</f>
        <v>8</v>
      </c>
      <c r="L2750" s="14">
        <f>IF($E2750="","",IFERROR(INDEX('01_Cad_Pecas'!$I$2:$I$5000,MATCH($E2750,'01_Cad_Pecas'!$D$2:$D$5000,0)),IFERROR(INDEX('01_Cad_Pecas'!$I$2:$I$5000,MATCH(VALUE($E2750),'01_Cad_Pecas'!$D$2:$D$5000,0)),"")))</f>
        <v>0.2</v>
      </c>
      <c r="M2750" s="14">
        <f t="shared" si="319"/>
        <v>8.1999999999999993</v>
      </c>
      <c r="N2750" s="14">
        <v>46212</v>
      </c>
      <c r="O2750" s="14">
        <v>1</v>
      </c>
      <c r="P2750" s="14"/>
      <c r="Q2750" s="14"/>
      <c r="R2750" s="14"/>
      <c r="S2750" s="14"/>
      <c r="T2750" s="14">
        <f t="shared" si="323"/>
        <v>1</v>
      </c>
      <c r="U2750" s="14" t="s">
        <v>36</v>
      </c>
      <c r="V2750" s="14"/>
      <c r="W2750" s="14"/>
      <c r="X2750" s="14"/>
      <c r="Y2750" s="14"/>
      <c r="Z2750" s="14"/>
      <c r="AA2750" s="11"/>
      <c r="AB2750" s="14" t="str">
        <f t="shared" si="320"/>
        <v>10235,10232|58 FABRICAÇÃO EMBALAGEM</v>
      </c>
      <c r="AC2750" t="str">
        <f t="shared" si="321"/>
        <v>|10235|10232|</v>
      </c>
      <c r="AD2750" t="str">
        <f t="shared" si="322"/>
        <v>58 FABRICAÇÃO EMBALAGEM</v>
      </c>
    </row>
    <row r="2751" spans="1:30" ht="60" customHeight="1" x14ac:dyDescent="0.35">
      <c r="A2751" s="35">
        <v>46230</v>
      </c>
      <c r="B2751" s="14" t="s">
        <v>3665</v>
      </c>
      <c r="C2751" s="14" t="s">
        <v>3666</v>
      </c>
      <c r="D2751" s="14" t="s">
        <v>3056</v>
      </c>
      <c r="E2751" s="14">
        <v>200620231</v>
      </c>
      <c r="F2751" s="14" t="s">
        <v>3669</v>
      </c>
      <c r="G2751" s="14" t="s">
        <v>3056</v>
      </c>
      <c r="H2751" s="14" t="s">
        <v>3056</v>
      </c>
      <c r="I2751" s="9" t="s">
        <v>3056</v>
      </c>
      <c r="J2751" s="9">
        <v>1</v>
      </c>
      <c r="K2751" s="14">
        <f>IF($E2751="","",IFERROR(INDEX('01_Cad_Pecas'!$H$2:$H$5000,MATCH($E2751,'01_Cad_Pecas'!$D$2:$D$5000,0)),IFERROR(INDEX('01_Cad_Pecas'!$H$2:$H$5000,MATCH(VALUE($E2751),'01_Cad_Pecas'!$D$2:$D$5000,0)),"")))</f>
        <v>8</v>
      </c>
      <c r="L2751" s="14">
        <f>IF($E2751="","",IFERROR(INDEX('01_Cad_Pecas'!$I$2:$I$5000,MATCH($E2751,'01_Cad_Pecas'!$D$2:$D$5000,0)),IFERROR(INDEX('01_Cad_Pecas'!$I$2:$I$5000,MATCH(VALUE($E2751),'01_Cad_Pecas'!$D$2:$D$5000,0)),"")))</f>
        <v>0.2</v>
      </c>
      <c r="M2751" s="14">
        <f t="shared" si="319"/>
        <v>8.1999999999999993</v>
      </c>
      <c r="N2751" s="14">
        <v>46212</v>
      </c>
      <c r="O2751" s="14">
        <v>1</v>
      </c>
      <c r="P2751" s="14"/>
      <c r="Q2751" s="14"/>
      <c r="R2751" s="14"/>
      <c r="S2751" s="14"/>
      <c r="T2751" s="14">
        <f t="shared" si="323"/>
        <v>1</v>
      </c>
      <c r="U2751" s="14" t="s">
        <v>36</v>
      </c>
      <c r="V2751" s="14"/>
      <c r="W2751" s="14"/>
      <c r="X2751" s="14"/>
      <c r="Y2751" s="14"/>
      <c r="Z2751" s="14"/>
      <c r="AA2751" s="11"/>
      <c r="AB2751" s="14" t="str">
        <f t="shared" si="320"/>
        <v>10235,10232|58 FABRICAÇÃO EMBALAGEM</v>
      </c>
      <c r="AC2751" t="str">
        <f t="shared" si="321"/>
        <v>|10235|10232|</v>
      </c>
      <c r="AD2751" t="str">
        <f t="shared" si="322"/>
        <v>58 FABRICAÇÃO EMBALAGEM</v>
      </c>
    </row>
    <row r="2752" spans="1:30" ht="60" customHeight="1" x14ac:dyDescent="0.35">
      <c r="A2752" s="35">
        <v>46230</v>
      </c>
      <c r="B2752" s="14" t="s">
        <v>3665</v>
      </c>
      <c r="C2752" s="14" t="s">
        <v>3666</v>
      </c>
      <c r="D2752" s="14" t="s">
        <v>3056</v>
      </c>
      <c r="E2752" s="14">
        <v>200630131</v>
      </c>
      <c r="F2752" s="14" t="s">
        <v>284</v>
      </c>
      <c r="G2752" s="14" t="s">
        <v>3056</v>
      </c>
      <c r="H2752" s="14" t="s">
        <v>3056</v>
      </c>
      <c r="I2752" s="9" t="s">
        <v>3056</v>
      </c>
      <c r="J2752" s="9">
        <v>1</v>
      </c>
      <c r="K2752" s="14">
        <f>IF($E2752="","",IFERROR(INDEX('01_Cad_Pecas'!$H$2:$H$5000,MATCH($E2752,'01_Cad_Pecas'!$D$2:$D$5000,0)),IFERROR(INDEX('01_Cad_Pecas'!$H$2:$H$5000,MATCH(VALUE($E2752),'01_Cad_Pecas'!$D$2:$D$5000,0)),"")))</f>
        <v>8</v>
      </c>
      <c r="L2752" s="14">
        <f>IF($E2752="","",IFERROR(INDEX('01_Cad_Pecas'!$I$2:$I$5000,MATCH($E2752,'01_Cad_Pecas'!$D$2:$D$5000,0)),IFERROR(INDEX('01_Cad_Pecas'!$I$2:$I$5000,MATCH(VALUE($E2752),'01_Cad_Pecas'!$D$2:$D$5000,0)),"")))</f>
        <v>0.2</v>
      </c>
      <c r="M2752" s="14">
        <f t="shared" si="319"/>
        <v>8.1999999999999993</v>
      </c>
      <c r="N2752" s="14">
        <v>46212</v>
      </c>
      <c r="O2752" s="14">
        <v>1</v>
      </c>
      <c r="P2752" s="14"/>
      <c r="Q2752" s="14"/>
      <c r="R2752" s="14"/>
      <c r="S2752" s="14"/>
      <c r="T2752" s="14">
        <f t="shared" si="323"/>
        <v>1</v>
      </c>
      <c r="U2752" s="14" t="s">
        <v>36</v>
      </c>
      <c r="V2752" s="14"/>
      <c r="W2752" s="14"/>
      <c r="X2752" s="14"/>
      <c r="Y2752" s="14"/>
      <c r="Z2752" s="14"/>
      <c r="AA2752" s="11"/>
      <c r="AB2752" s="14" t="str">
        <f t="shared" si="320"/>
        <v>10235,10232|58 FABRICAÇÃO EMBALAGEM</v>
      </c>
      <c r="AC2752" t="str">
        <f t="shared" si="321"/>
        <v>|10235|10232|</v>
      </c>
      <c r="AD2752" t="str">
        <f t="shared" si="322"/>
        <v>58 FABRICAÇÃO EMBALAGEM</v>
      </c>
    </row>
    <row r="2753" spans="1:30" ht="60" customHeight="1" x14ac:dyDescent="0.35">
      <c r="A2753" s="35">
        <v>46230</v>
      </c>
      <c r="B2753" s="14" t="s">
        <v>3665</v>
      </c>
      <c r="C2753" s="14" t="s">
        <v>3666</v>
      </c>
      <c r="D2753" s="14" t="s">
        <v>3056</v>
      </c>
      <c r="E2753" s="14">
        <v>200640130</v>
      </c>
      <c r="F2753" s="14" t="s">
        <v>3154</v>
      </c>
      <c r="G2753" s="14" t="s">
        <v>3056</v>
      </c>
      <c r="H2753" s="14" t="s">
        <v>3056</v>
      </c>
      <c r="I2753" s="9" t="s">
        <v>3056</v>
      </c>
      <c r="J2753" s="9">
        <v>24</v>
      </c>
      <c r="K2753" s="14">
        <f>IF($E2753="","",IFERROR(INDEX('01_Cad_Pecas'!$H$2:$H$5000,MATCH($E2753,'01_Cad_Pecas'!$D$2:$D$5000,0)),IFERROR(INDEX('01_Cad_Pecas'!$H$2:$H$5000,MATCH(VALUE($E2753),'01_Cad_Pecas'!$D$2:$D$5000,0)),"")))</f>
        <v>8</v>
      </c>
      <c r="L2753" s="14">
        <f>IF($E2753="","",IFERROR(INDEX('01_Cad_Pecas'!$I$2:$I$5000,MATCH($E2753,'01_Cad_Pecas'!$D$2:$D$5000,0)),IFERROR(INDEX('01_Cad_Pecas'!$I$2:$I$5000,MATCH(VALUE($E2753),'01_Cad_Pecas'!$D$2:$D$5000,0)),"")))</f>
        <v>0.2</v>
      </c>
      <c r="M2753" s="14">
        <f t="shared" si="319"/>
        <v>12.8</v>
      </c>
      <c r="N2753" s="14">
        <v>46212</v>
      </c>
      <c r="O2753" s="14">
        <v>24</v>
      </c>
      <c r="P2753" s="14"/>
      <c r="Q2753" s="14"/>
      <c r="R2753" s="14"/>
      <c r="S2753" s="14"/>
      <c r="T2753" s="14">
        <f t="shared" si="323"/>
        <v>1</v>
      </c>
      <c r="U2753" s="14" t="s">
        <v>36</v>
      </c>
      <c r="V2753" s="14"/>
      <c r="W2753" s="14"/>
      <c r="X2753" s="14"/>
      <c r="Y2753" s="14"/>
      <c r="Z2753" s="14"/>
      <c r="AA2753" s="11"/>
      <c r="AB2753" s="14" t="str">
        <f t="shared" si="320"/>
        <v>10235,10232|58 FABRICAÇÃO EMBALAGEM</v>
      </c>
      <c r="AC2753" t="str">
        <f t="shared" si="321"/>
        <v>|10235|10232|</v>
      </c>
      <c r="AD2753" t="str">
        <f t="shared" si="322"/>
        <v>58 FABRICAÇÃO EMBALAGEM</v>
      </c>
    </row>
    <row r="2754" spans="1:30" ht="60" customHeight="1" x14ac:dyDescent="0.35">
      <c r="A2754" s="35">
        <v>46230</v>
      </c>
      <c r="B2754" s="14" t="s">
        <v>3665</v>
      </c>
      <c r="C2754" s="14" t="s">
        <v>3666</v>
      </c>
      <c r="D2754" s="14" t="s">
        <v>3056</v>
      </c>
      <c r="E2754" s="14">
        <v>200640131</v>
      </c>
      <c r="F2754" s="14" t="s">
        <v>3155</v>
      </c>
      <c r="G2754" s="14" t="s">
        <v>3056</v>
      </c>
      <c r="H2754" s="14" t="s">
        <v>3056</v>
      </c>
      <c r="I2754" s="9" t="s">
        <v>3056</v>
      </c>
      <c r="J2754" s="9">
        <v>24</v>
      </c>
      <c r="K2754" s="14">
        <f>IF($E2754="","",IFERROR(INDEX('01_Cad_Pecas'!$H$2:$H$5000,MATCH($E2754,'01_Cad_Pecas'!$D$2:$D$5000,0)),IFERROR(INDEX('01_Cad_Pecas'!$H$2:$H$5000,MATCH(VALUE($E2754),'01_Cad_Pecas'!$D$2:$D$5000,0)),"")))</f>
        <v>8</v>
      </c>
      <c r="L2754" s="14">
        <f>IF($E2754="","",IFERROR(INDEX('01_Cad_Pecas'!$I$2:$I$5000,MATCH($E2754,'01_Cad_Pecas'!$D$2:$D$5000,0)),IFERROR(INDEX('01_Cad_Pecas'!$I$2:$I$5000,MATCH(VALUE($E2754),'01_Cad_Pecas'!$D$2:$D$5000,0)),"")))</f>
        <v>0.2</v>
      </c>
      <c r="M2754" s="14">
        <f t="shared" si="319"/>
        <v>12.8</v>
      </c>
      <c r="N2754" s="14">
        <v>46212</v>
      </c>
      <c r="O2754" s="14">
        <v>24</v>
      </c>
      <c r="P2754" s="14"/>
      <c r="Q2754" s="14"/>
      <c r="R2754" s="14"/>
      <c r="S2754" s="14"/>
      <c r="T2754" s="14">
        <f t="shared" si="323"/>
        <v>1</v>
      </c>
      <c r="U2754" s="14" t="s">
        <v>36</v>
      </c>
      <c r="V2754" s="14"/>
      <c r="W2754" s="14"/>
      <c r="X2754" s="14"/>
      <c r="Y2754" s="14"/>
      <c r="Z2754" s="14"/>
      <c r="AA2754" s="11"/>
      <c r="AB2754" s="14" t="str">
        <f t="shared" si="320"/>
        <v>10235,10232|58 FABRICAÇÃO EMBALAGEM</v>
      </c>
      <c r="AC2754" t="str">
        <f t="shared" si="321"/>
        <v>|10235|10232|</v>
      </c>
      <c r="AD2754" t="str">
        <f t="shared" si="322"/>
        <v>58 FABRICAÇÃO EMBALAGEM</v>
      </c>
    </row>
    <row r="2755" spans="1:30" ht="60" customHeight="1" x14ac:dyDescent="0.35">
      <c r="A2755" s="35">
        <v>46230</v>
      </c>
      <c r="B2755" s="14" t="s">
        <v>3665</v>
      </c>
      <c r="C2755" s="14" t="s">
        <v>3666</v>
      </c>
      <c r="D2755" s="14" t="s">
        <v>3056</v>
      </c>
      <c r="E2755" s="14">
        <v>200651131</v>
      </c>
      <c r="F2755" s="14" t="s">
        <v>285</v>
      </c>
      <c r="G2755" s="14" t="s">
        <v>3056</v>
      </c>
      <c r="H2755" s="14" t="s">
        <v>3056</v>
      </c>
      <c r="I2755" s="9" t="s">
        <v>3056</v>
      </c>
      <c r="J2755" s="9">
        <v>8</v>
      </c>
      <c r="K2755" s="14">
        <f>IF($E2755="","",IFERROR(INDEX('01_Cad_Pecas'!$H$2:$H$5000,MATCH($E2755,'01_Cad_Pecas'!$D$2:$D$5000,0)),IFERROR(INDEX('01_Cad_Pecas'!$H$2:$H$5000,MATCH(VALUE($E2755),'01_Cad_Pecas'!$D$2:$D$5000,0)),"")))</f>
        <v>8</v>
      </c>
      <c r="L2755" s="14">
        <f>IF($E2755="","",IFERROR(INDEX('01_Cad_Pecas'!$I$2:$I$5000,MATCH($E2755,'01_Cad_Pecas'!$D$2:$D$5000,0)),IFERROR(INDEX('01_Cad_Pecas'!$I$2:$I$5000,MATCH(VALUE($E2755),'01_Cad_Pecas'!$D$2:$D$5000,0)),"")))</f>
        <v>0.2</v>
      </c>
      <c r="M2755" s="14">
        <f t="shared" si="319"/>
        <v>9.6</v>
      </c>
      <c r="N2755" s="14">
        <v>46212</v>
      </c>
      <c r="O2755" s="14">
        <v>8</v>
      </c>
      <c r="P2755" s="14"/>
      <c r="Q2755" s="14"/>
      <c r="R2755" s="14"/>
      <c r="S2755" s="14"/>
      <c r="T2755" s="14">
        <f t="shared" si="323"/>
        <v>1</v>
      </c>
      <c r="U2755" s="14" t="s">
        <v>36</v>
      </c>
      <c r="V2755" s="14"/>
      <c r="W2755" s="14"/>
      <c r="X2755" s="14"/>
      <c r="Y2755" s="14"/>
      <c r="Z2755" s="14"/>
      <c r="AA2755" s="11"/>
      <c r="AB2755" s="14" t="str">
        <f t="shared" si="320"/>
        <v>10235,10232|58 FABRICAÇÃO EMBALAGEM</v>
      </c>
      <c r="AC2755" t="str">
        <f t="shared" si="321"/>
        <v>|10235|10232|</v>
      </c>
      <c r="AD2755" t="str">
        <f t="shared" si="322"/>
        <v>58 FABRICAÇÃO EMBALAGEM</v>
      </c>
    </row>
    <row r="2756" spans="1:30" ht="60" customHeight="1" x14ac:dyDescent="0.35">
      <c r="A2756" s="35">
        <v>46230</v>
      </c>
      <c r="B2756" s="14" t="s">
        <v>3665</v>
      </c>
      <c r="C2756" s="14" t="s">
        <v>3666</v>
      </c>
      <c r="D2756" s="14" t="s">
        <v>3056</v>
      </c>
      <c r="E2756" s="14">
        <v>30008430</v>
      </c>
      <c r="F2756" s="14" t="s">
        <v>282</v>
      </c>
      <c r="G2756" s="14" t="s">
        <v>3056</v>
      </c>
      <c r="H2756" s="14" t="s">
        <v>3056</v>
      </c>
      <c r="I2756" s="9" t="s">
        <v>3056</v>
      </c>
      <c r="J2756" s="9">
        <v>63</v>
      </c>
      <c r="K2756" s="14">
        <f>IF($E2756="","",IFERROR(INDEX('01_Cad_Pecas'!$H$2:$H$5000,MATCH($E2756,'01_Cad_Pecas'!$D$2:$D$5000,0)),IFERROR(INDEX('01_Cad_Pecas'!$H$2:$H$5000,MATCH(VALUE($E2756),'01_Cad_Pecas'!$D$2:$D$5000,0)),"")))</f>
        <v>8</v>
      </c>
      <c r="L2756" s="14">
        <f>IF($E2756="","",IFERROR(INDEX('01_Cad_Pecas'!$I$2:$I$5000,MATCH($E2756,'01_Cad_Pecas'!$D$2:$D$5000,0)),IFERROR(INDEX('01_Cad_Pecas'!$I$2:$I$5000,MATCH(VALUE($E2756),'01_Cad_Pecas'!$D$2:$D$5000,0)),"")))</f>
        <v>0.2</v>
      </c>
      <c r="M2756" s="14">
        <f t="shared" si="319"/>
        <v>20.6</v>
      </c>
      <c r="N2756" s="14">
        <v>46212</v>
      </c>
      <c r="O2756" s="14">
        <v>63</v>
      </c>
      <c r="P2756" s="14"/>
      <c r="Q2756" s="14"/>
      <c r="R2756" s="14"/>
      <c r="S2756" s="14"/>
      <c r="T2756" s="14">
        <f t="shared" si="323"/>
        <v>1</v>
      </c>
      <c r="U2756" s="14" t="s">
        <v>36</v>
      </c>
      <c r="V2756" s="14"/>
      <c r="W2756" s="14"/>
      <c r="X2756" s="14"/>
      <c r="Y2756" s="14"/>
      <c r="Z2756" s="14"/>
      <c r="AA2756" s="11"/>
      <c r="AB2756" s="14" t="str">
        <f t="shared" si="320"/>
        <v>10235,10232|58 FABRICAÇÃO EMBALAGEM</v>
      </c>
      <c r="AC2756" t="str">
        <f t="shared" si="321"/>
        <v>|10235|10232|</v>
      </c>
      <c r="AD2756" t="str">
        <f t="shared" si="322"/>
        <v>58 FABRICAÇÃO EMBALAGEM</v>
      </c>
    </row>
    <row r="2757" spans="1:30" ht="60" customHeight="1" x14ac:dyDescent="0.35">
      <c r="A2757" s="35">
        <v>46230</v>
      </c>
      <c r="B2757" s="14" t="s">
        <v>3665</v>
      </c>
      <c r="C2757" s="14" t="s">
        <v>3666</v>
      </c>
      <c r="D2757" s="14" t="s">
        <v>3056</v>
      </c>
      <c r="E2757" s="14">
        <v>20055231</v>
      </c>
      <c r="F2757" s="14" t="s">
        <v>320</v>
      </c>
      <c r="G2757" s="14" t="s">
        <v>3056</v>
      </c>
      <c r="H2757" s="14" t="s">
        <v>3056</v>
      </c>
      <c r="I2757" s="9" t="s">
        <v>3056</v>
      </c>
      <c r="J2757" s="9">
        <v>3</v>
      </c>
      <c r="K2757" s="14">
        <f>IF($E2757="","",IFERROR(INDEX('01_Cad_Pecas'!$H$2:$H$5000,MATCH($E2757,'01_Cad_Pecas'!$D$2:$D$5000,0)),IFERROR(INDEX('01_Cad_Pecas'!$H$2:$H$5000,MATCH(VALUE($E2757),'01_Cad_Pecas'!$D$2:$D$5000,0)),"")))</f>
        <v>8</v>
      </c>
      <c r="L2757" s="14">
        <f>IF($E2757="","",IFERROR(INDEX('01_Cad_Pecas'!$I$2:$I$5000,MATCH($E2757,'01_Cad_Pecas'!$D$2:$D$5000,0)),IFERROR(INDEX('01_Cad_Pecas'!$I$2:$I$5000,MATCH(VALUE($E2757),'01_Cad_Pecas'!$D$2:$D$5000,0)),"")))</f>
        <v>0.2</v>
      </c>
      <c r="M2757" s="14">
        <f t="shared" ref="M2757:M2820" si="324">IF(OR($J2757="",$L2757=""),"",IF($K2757="",0,$K2757)+$J2757*$L2757)</f>
        <v>8.6</v>
      </c>
      <c r="N2757" s="14">
        <v>46212</v>
      </c>
      <c r="O2757" s="14">
        <v>3</v>
      </c>
      <c r="P2757" s="14"/>
      <c r="Q2757" s="14"/>
      <c r="R2757" s="14"/>
      <c r="S2757" s="14"/>
      <c r="T2757" s="14">
        <f t="shared" si="323"/>
        <v>1</v>
      </c>
      <c r="U2757" s="14" t="s">
        <v>36</v>
      </c>
      <c r="V2757" s="14"/>
      <c r="W2757" s="14"/>
      <c r="X2757" s="14"/>
      <c r="Y2757" s="14"/>
      <c r="Z2757" s="14"/>
      <c r="AA2757" s="11"/>
      <c r="AB2757" s="14" t="str">
        <f t="shared" si="320"/>
        <v>10235,10232|58 FABRICAÇÃO EMBALAGEM</v>
      </c>
      <c r="AC2757" t="str">
        <f t="shared" si="321"/>
        <v>|10235|10232|</v>
      </c>
      <c r="AD2757" t="str">
        <f t="shared" si="322"/>
        <v>58 FABRICAÇÃO EMBALAGEM</v>
      </c>
    </row>
    <row r="2758" spans="1:30" ht="60" customHeight="1" x14ac:dyDescent="0.35">
      <c r="A2758" s="35">
        <v>46230</v>
      </c>
      <c r="B2758" s="14" t="s">
        <v>3665</v>
      </c>
      <c r="C2758" s="14" t="s">
        <v>3666</v>
      </c>
      <c r="D2758" s="14" t="s">
        <v>3056</v>
      </c>
      <c r="E2758" s="14">
        <v>20055330</v>
      </c>
      <c r="F2758" s="14" t="s">
        <v>319</v>
      </c>
      <c r="G2758" s="14" t="s">
        <v>3056</v>
      </c>
      <c r="H2758" s="14" t="s">
        <v>3056</v>
      </c>
      <c r="I2758" s="9" t="s">
        <v>3056</v>
      </c>
      <c r="J2758" s="9">
        <v>1</v>
      </c>
      <c r="K2758" s="14">
        <f>IF($E2758="","",IFERROR(INDEX('01_Cad_Pecas'!$H$2:$H$5000,MATCH($E2758,'01_Cad_Pecas'!$D$2:$D$5000,0)),IFERROR(INDEX('01_Cad_Pecas'!$H$2:$H$5000,MATCH(VALUE($E2758),'01_Cad_Pecas'!$D$2:$D$5000,0)),"")))</f>
        <v>8</v>
      </c>
      <c r="L2758" s="14">
        <f>IF($E2758="","",IFERROR(INDEX('01_Cad_Pecas'!$I$2:$I$5000,MATCH($E2758,'01_Cad_Pecas'!$D$2:$D$5000,0)),IFERROR(INDEX('01_Cad_Pecas'!$I$2:$I$5000,MATCH(VALUE($E2758),'01_Cad_Pecas'!$D$2:$D$5000,0)),"")))</f>
        <v>0.2</v>
      </c>
      <c r="M2758" s="14">
        <f t="shared" si="324"/>
        <v>8.1999999999999993</v>
      </c>
      <c r="N2758" s="14">
        <v>46212</v>
      </c>
      <c r="O2758" s="14">
        <v>1</v>
      </c>
      <c r="P2758" s="14"/>
      <c r="Q2758" s="14"/>
      <c r="R2758" s="14"/>
      <c r="S2758" s="14"/>
      <c r="T2758" s="14">
        <f t="shared" si="323"/>
        <v>1</v>
      </c>
      <c r="U2758" s="14" t="s">
        <v>36</v>
      </c>
      <c r="V2758" s="14"/>
      <c r="W2758" s="14"/>
      <c r="X2758" s="14"/>
      <c r="Y2758" s="14"/>
      <c r="Z2758" s="14"/>
      <c r="AA2758" s="11"/>
      <c r="AB2758" s="14" t="str">
        <f t="shared" si="320"/>
        <v>10235,10232|58 FABRICAÇÃO EMBALAGEM</v>
      </c>
      <c r="AC2758" t="str">
        <f t="shared" si="321"/>
        <v>|10235|10232|</v>
      </c>
      <c r="AD2758" t="str">
        <f t="shared" si="322"/>
        <v>58 FABRICAÇÃO EMBALAGEM</v>
      </c>
    </row>
    <row r="2759" spans="1:30" ht="60" customHeight="1" x14ac:dyDescent="0.35">
      <c r="A2759" s="35">
        <v>46230</v>
      </c>
      <c r="B2759" s="14" t="s">
        <v>3665</v>
      </c>
      <c r="C2759" s="14" t="s">
        <v>3666</v>
      </c>
      <c r="D2759" s="14" t="s">
        <v>3056</v>
      </c>
      <c r="E2759" s="14">
        <v>200556130</v>
      </c>
      <c r="F2759" s="14" t="s">
        <v>317</v>
      </c>
      <c r="G2759" s="14" t="s">
        <v>3056</v>
      </c>
      <c r="H2759" s="14" t="s">
        <v>3056</v>
      </c>
      <c r="I2759" s="9" t="s">
        <v>3056</v>
      </c>
      <c r="J2759" s="9">
        <v>3</v>
      </c>
      <c r="K2759" s="14">
        <f>IF($E2759="","",IFERROR(INDEX('01_Cad_Pecas'!$H$2:$H$5000,MATCH($E2759,'01_Cad_Pecas'!$D$2:$D$5000,0)),IFERROR(INDEX('01_Cad_Pecas'!$H$2:$H$5000,MATCH(VALUE($E2759),'01_Cad_Pecas'!$D$2:$D$5000,0)),"")))</f>
        <v>8</v>
      </c>
      <c r="L2759" s="14">
        <f>IF($E2759="","",IFERROR(INDEX('01_Cad_Pecas'!$I$2:$I$5000,MATCH($E2759,'01_Cad_Pecas'!$D$2:$D$5000,0)),IFERROR(INDEX('01_Cad_Pecas'!$I$2:$I$5000,MATCH(VALUE($E2759),'01_Cad_Pecas'!$D$2:$D$5000,0)),"")))</f>
        <v>0.2</v>
      </c>
      <c r="M2759" s="14">
        <f t="shared" si="324"/>
        <v>8.6</v>
      </c>
      <c r="N2759" s="14">
        <v>46212</v>
      </c>
      <c r="O2759" s="14">
        <v>3</v>
      </c>
      <c r="P2759" s="14"/>
      <c r="Q2759" s="14"/>
      <c r="R2759" s="14"/>
      <c r="S2759" s="14"/>
      <c r="T2759" s="14">
        <f t="shared" si="323"/>
        <v>1</v>
      </c>
      <c r="U2759" s="14" t="s">
        <v>36</v>
      </c>
      <c r="V2759" s="14"/>
      <c r="W2759" s="14"/>
      <c r="X2759" s="14"/>
      <c r="Y2759" s="14"/>
      <c r="Z2759" s="14"/>
      <c r="AA2759" s="11"/>
      <c r="AB2759" s="14" t="str">
        <f t="shared" ref="AB2759:AB2822" si="325">B2759&amp;"|"&amp;I2759</f>
        <v>10235,10232|58 FABRICAÇÃO EMBALAGEM</v>
      </c>
      <c r="AC2759" t="str">
        <f t="shared" ref="AC2759:AC2822" si="326">IF($B2759="","","|"&amp;SUBSTITUTE(TRIM(SUBSTITUTE(SUBSTITUTE(SUBSTITUTE(SUBSTITUTE(SUBSTITUTE(SUBSTITUTE(SUBSTITUTE(SUBSTITUTE(SUBSTITUTE(SUBSTITUTE(SUBSTITUTE(SUBSTITUTE(SUBSTITUTE(SUBSTITUTE(TRIM($B2759&amp;""),CHAR(10)," "),CHAR(13)," "),"."," "),";"," "),","," "),"/"," "),"+"," "),"-"," "),"  "," "),"  "," "),"  "," "),"  "," "),"  "," "),"  "," "))," ","|")&amp;"|")</f>
        <v>|10235|10232|</v>
      </c>
      <c r="AD2759" t="str">
        <f t="shared" ref="AD2759:AD2822" si="327">TRIM($I2759&amp;"")</f>
        <v>58 FABRICAÇÃO EMBALAGEM</v>
      </c>
    </row>
    <row r="2760" spans="1:30" ht="60" customHeight="1" x14ac:dyDescent="0.35">
      <c r="A2760" s="35">
        <v>46230</v>
      </c>
      <c r="B2760" s="14" t="s">
        <v>3665</v>
      </c>
      <c r="C2760" s="14" t="s">
        <v>3666</v>
      </c>
      <c r="D2760" s="14" t="s">
        <v>3056</v>
      </c>
      <c r="E2760" s="14">
        <v>200556131</v>
      </c>
      <c r="F2760" s="14" t="s">
        <v>321</v>
      </c>
      <c r="G2760" s="14" t="s">
        <v>3056</v>
      </c>
      <c r="H2760" s="14" t="s">
        <v>3056</v>
      </c>
      <c r="I2760" s="9" t="s">
        <v>3056</v>
      </c>
      <c r="J2760" s="9">
        <v>1</v>
      </c>
      <c r="K2760" s="14">
        <f>IF($E2760="","",IFERROR(INDEX('01_Cad_Pecas'!$H$2:$H$5000,MATCH($E2760,'01_Cad_Pecas'!$D$2:$D$5000,0)),IFERROR(INDEX('01_Cad_Pecas'!$H$2:$H$5000,MATCH(VALUE($E2760),'01_Cad_Pecas'!$D$2:$D$5000,0)),"")))</f>
        <v>8</v>
      </c>
      <c r="L2760" s="14">
        <f>IF($E2760="","",IFERROR(INDEX('01_Cad_Pecas'!$I$2:$I$5000,MATCH($E2760,'01_Cad_Pecas'!$D$2:$D$5000,0)),IFERROR(INDEX('01_Cad_Pecas'!$I$2:$I$5000,MATCH(VALUE($E2760),'01_Cad_Pecas'!$D$2:$D$5000,0)),"")))</f>
        <v>0.2</v>
      </c>
      <c r="M2760" s="14">
        <f t="shared" si="324"/>
        <v>8.1999999999999993</v>
      </c>
      <c r="N2760" s="14">
        <v>46212</v>
      </c>
      <c r="O2760" s="14">
        <v>1</v>
      </c>
      <c r="P2760" s="14"/>
      <c r="Q2760" s="14"/>
      <c r="R2760" s="14"/>
      <c r="S2760" s="14"/>
      <c r="T2760" s="14">
        <f t="shared" si="323"/>
        <v>1</v>
      </c>
      <c r="U2760" s="14" t="s">
        <v>36</v>
      </c>
      <c r="V2760" s="14"/>
      <c r="W2760" s="14"/>
      <c r="X2760" s="14"/>
      <c r="Y2760" s="14"/>
      <c r="Z2760" s="14"/>
      <c r="AA2760" s="11"/>
      <c r="AB2760" s="14" t="str">
        <f t="shared" si="325"/>
        <v>10235,10232|58 FABRICAÇÃO EMBALAGEM</v>
      </c>
      <c r="AC2760" t="str">
        <f t="shared" si="326"/>
        <v>|10235|10232|</v>
      </c>
      <c r="AD2760" t="str">
        <f t="shared" si="327"/>
        <v>58 FABRICAÇÃO EMBALAGEM</v>
      </c>
    </row>
    <row r="2761" spans="1:30" ht="60" customHeight="1" x14ac:dyDescent="0.35">
      <c r="A2761" s="35">
        <v>46216</v>
      </c>
      <c r="B2761" s="14" t="s">
        <v>3670</v>
      </c>
      <c r="C2761" s="14" t="s">
        <v>3671</v>
      </c>
      <c r="D2761" s="14" t="s">
        <v>3056</v>
      </c>
      <c r="E2761" s="14">
        <v>200131131</v>
      </c>
      <c r="F2761" s="14" t="s">
        <v>248</v>
      </c>
      <c r="G2761" s="14" t="s">
        <v>3056</v>
      </c>
      <c r="H2761" s="14" t="s">
        <v>3056</v>
      </c>
      <c r="I2761" s="9" t="s">
        <v>3056</v>
      </c>
      <c r="J2761" s="9">
        <v>2</v>
      </c>
      <c r="K2761" s="14">
        <f>IF($E2761="","",IFERROR(INDEX('01_Cad_Pecas'!$H$2:$H$5000,MATCH($E2761,'01_Cad_Pecas'!$D$2:$D$5000,0)),IFERROR(INDEX('01_Cad_Pecas'!$H$2:$H$5000,MATCH(VALUE($E2761),'01_Cad_Pecas'!$D$2:$D$5000,0)),"")))</f>
        <v>8</v>
      </c>
      <c r="L2761" s="14">
        <f>IF($E2761="","",IFERROR(INDEX('01_Cad_Pecas'!$I$2:$I$5000,MATCH($E2761,'01_Cad_Pecas'!$D$2:$D$5000,0)),IFERROR(INDEX('01_Cad_Pecas'!$I$2:$I$5000,MATCH(VALUE($E2761),'01_Cad_Pecas'!$D$2:$D$5000,0)),"")))</f>
        <v>0.2</v>
      </c>
      <c r="M2761" s="14">
        <f t="shared" si="324"/>
        <v>8.4</v>
      </c>
      <c r="N2761" s="14">
        <v>46213</v>
      </c>
      <c r="O2761" s="14">
        <v>2</v>
      </c>
      <c r="P2761" s="14"/>
      <c r="Q2761" s="14"/>
      <c r="R2761" s="14"/>
      <c r="S2761" s="14"/>
      <c r="T2761" s="14">
        <f t="shared" si="323"/>
        <v>1</v>
      </c>
      <c r="U2761" s="14" t="s">
        <v>36</v>
      </c>
      <c r="V2761" s="14"/>
      <c r="W2761" s="14"/>
      <c r="X2761" s="14"/>
      <c r="Y2761" s="14"/>
      <c r="Z2761" s="14"/>
      <c r="AA2761" s="11"/>
      <c r="AB2761" s="14" t="str">
        <f t="shared" si="325"/>
        <v>10241|58 FABRICAÇÃO EMBALAGEM</v>
      </c>
      <c r="AC2761" t="str">
        <f t="shared" si="326"/>
        <v>|10241|</v>
      </c>
      <c r="AD2761" t="str">
        <f t="shared" si="327"/>
        <v>58 FABRICAÇÃO EMBALAGEM</v>
      </c>
    </row>
    <row r="2762" spans="1:30" ht="60" customHeight="1" x14ac:dyDescent="0.35">
      <c r="A2762" s="35">
        <v>46216</v>
      </c>
      <c r="B2762" s="14" t="s">
        <v>3670</v>
      </c>
      <c r="C2762" s="14" t="s">
        <v>3671</v>
      </c>
      <c r="D2762" s="14" t="s">
        <v>3056</v>
      </c>
      <c r="E2762" s="14">
        <v>200140130</v>
      </c>
      <c r="F2762" s="14" t="s">
        <v>3133</v>
      </c>
      <c r="G2762" s="14" t="s">
        <v>3056</v>
      </c>
      <c r="H2762" s="14" t="s">
        <v>3056</v>
      </c>
      <c r="I2762" s="9" t="s">
        <v>3056</v>
      </c>
      <c r="J2762" s="9">
        <v>3</v>
      </c>
      <c r="K2762" s="14">
        <f>IF($E2762="","",IFERROR(INDEX('01_Cad_Pecas'!$H$2:$H$5000,MATCH($E2762,'01_Cad_Pecas'!$D$2:$D$5000,0)),IFERROR(INDEX('01_Cad_Pecas'!$H$2:$H$5000,MATCH(VALUE($E2762),'01_Cad_Pecas'!$D$2:$D$5000,0)),"")))</f>
        <v>8</v>
      </c>
      <c r="L2762" s="14">
        <f>IF($E2762="","",IFERROR(INDEX('01_Cad_Pecas'!$I$2:$I$5000,MATCH($E2762,'01_Cad_Pecas'!$D$2:$D$5000,0)),IFERROR(INDEX('01_Cad_Pecas'!$I$2:$I$5000,MATCH(VALUE($E2762),'01_Cad_Pecas'!$D$2:$D$5000,0)),"")))</f>
        <v>0.2</v>
      </c>
      <c r="M2762" s="14">
        <f t="shared" si="324"/>
        <v>8.6</v>
      </c>
      <c r="N2762" s="14">
        <v>46213</v>
      </c>
      <c r="O2762" s="14">
        <v>3</v>
      </c>
      <c r="P2762" s="14"/>
      <c r="Q2762" s="14"/>
      <c r="R2762" s="14"/>
      <c r="S2762" s="14"/>
      <c r="T2762" s="14">
        <f t="shared" si="323"/>
        <v>1</v>
      </c>
      <c r="U2762" s="14" t="s">
        <v>36</v>
      </c>
      <c r="V2762" s="14"/>
      <c r="W2762" s="14"/>
      <c r="X2762" s="14"/>
      <c r="Y2762" s="14"/>
      <c r="Z2762" s="14"/>
      <c r="AA2762" s="11"/>
      <c r="AB2762" s="14" t="str">
        <f t="shared" si="325"/>
        <v>10241|58 FABRICAÇÃO EMBALAGEM</v>
      </c>
      <c r="AC2762" t="str">
        <f t="shared" si="326"/>
        <v>|10241|</v>
      </c>
      <c r="AD2762" t="str">
        <f t="shared" si="327"/>
        <v>58 FABRICAÇÃO EMBALAGEM</v>
      </c>
    </row>
    <row r="2763" spans="1:30" ht="60" customHeight="1" x14ac:dyDescent="0.35">
      <c r="A2763" s="35">
        <v>46216</v>
      </c>
      <c r="B2763" s="14" t="s">
        <v>3670</v>
      </c>
      <c r="C2763" s="14" t="s">
        <v>3671</v>
      </c>
      <c r="D2763" s="14" t="s">
        <v>3056</v>
      </c>
      <c r="E2763" s="14">
        <v>200161130</v>
      </c>
      <c r="F2763" s="14" t="s">
        <v>3134</v>
      </c>
      <c r="G2763" s="14" t="s">
        <v>3056</v>
      </c>
      <c r="H2763" s="14" t="s">
        <v>3056</v>
      </c>
      <c r="I2763" s="9" t="s">
        <v>3056</v>
      </c>
      <c r="J2763" s="9">
        <v>14</v>
      </c>
      <c r="K2763" s="14">
        <f>IF($E2763="","",IFERROR(INDEX('01_Cad_Pecas'!$H$2:$H$5000,MATCH($E2763,'01_Cad_Pecas'!$D$2:$D$5000,0)),IFERROR(INDEX('01_Cad_Pecas'!$H$2:$H$5000,MATCH(VALUE($E2763),'01_Cad_Pecas'!$D$2:$D$5000,0)),"")))</f>
        <v>8</v>
      </c>
      <c r="L2763" s="14">
        <f>IF($E2763="","",IFERROR(INDEX('01_Cad_Pecas'!$I$2:$I$5000,MATCH($E2763,'01_Cad_Pecas'!$D$2:$D$5000,0)),IFERROR(INDEX('01_Cad_Pecas'!$I$2:$I$5000,MATCH(VALUE($E2763),'01_Cad_Pecas'!$D$2:$D$5000,0)),"")))</f>
        <v>0.2</v>
      </c>
      <c r="M2763" s="14">
        <f t="shared" si="324"/>
        <v>10.8</v>
      </c>
      <c r="N2763" s="14">
        <v>46213</v>
      </c>
      <c r="O2763" s="14">
        <v>14</v>
      </c>
      <c r="P2763" s="14"/>
      <c r="Q2763" s="14"/>
      <c r="R2763" s="14"/>
      <c r="S2763" s="14"/>
      <c r="T2763" s="14">
        <f t="shared" si="323"/>
        <v>1</v>
      </c>
      <c r="U2763" s="14" t="s">
        <v>36</v>
      </c>
      <c r="V2763" s="14"/>
      <c r="W2763" s="14"/>
      <c r="X2763" s="14"/>
      <c r="Y2763" s="14"/>
      <c r="Z2763" s="14"/>
      <c r="AA2763" s="11"/>
      <c r="AB2763" s="14" t="str">
        <f t="shared" si="325"/>
        <v>10241|58 FABRICAÇÃO EMBALAGEM</v>
      </c>
      <c r="AC2763" t="str">
        <f t="shared" si="326"/>
        <v>|10241|</v>
      </c>
      <c r="AD2763" t="str">
        <f t="shared" si="327"/>
        <v>58 FABRICAÇÃO EMBALAGEM</v>
      </c>
    </row>
    <row r="2764" spans="1:30" ht="60" customHeight="1" x14ac:dyDescent="0.35">
      <c r="A2764" s="35">
        <v>46216</v>
      </c>
      <c r="B2764" s="14" t="s">
        <v>3670</v>
      </c>
      <c r="C2764" s="14" t="s">
        <v>3671</v>
      </c>
      <c r="D2764" s="14" t="s">
        <v>3056</v>
      </c>
      <c r="E2764" s="14">
        <v>200190130</v>
      </c>
      <c r="F2764" s="14" t="s">
        <v>263</v>
      </c>
      <c r="G2764" s="14" t="s">
        <v>3056</v>
      </c>
      <c r="H2764" s="14" t="s">
        <v>3056</v>
      </c>
      <c r="I2764" s="9" t="s">
        <v>3056</v>
      </c>
      <c r="J2764" s="9">
        <v>2</v>
      </c>
      <c r="K2764" s="14">
        <f>IF($E2764="","",IFERROR(INDEX('01_Cad_Pecas'!$H$2:$H$5000,MATCH($E2764,'01_Cad_Pecas'!$D$2:$D$5000,0)),IFERROR(INDEX('01_Cad_Pecas'!$H$2:$H$5000,MATCH(VALUE($E2764),'01_Cad_Pecas'!$D$2:$D$5000,0)),"")))</f>
        <v>8</v>
      </c>
      <c r="L2764" s="14">
        <f>IF($E2764="","",IFERROR(INDEX('01_Cad_Pecas'!$I$2:$I$5000,MATCH($E2764,'01_Cad_Pecas'!$D$2:$D$5000,0)),IFERROR(INDEX('01_Cad_Pecas'!$I$2:$I$5000,MATCH(VALUE($E2764),'01_Cad_Pecas'!$D$2:$D$5000,0)),"")))</f>
        <v>0.2</v>
      </c>
      <c r="M2764" s="14">
        <f t="shared" si="324"/>
        <v>8.4</v>
      </c>
      <c r="N2764" s="14">
        <v>46213</v>
      </c>
      <c r="O2764" s="14">
        <v>2</v>
      </c>
      <c r="P2764" s="14"/>
      <c r="Q2764" s="14"/>
      <c r="R2764" s="14"/>
      <c r="S2764" s="14"/>
      <c r="T2764" s="14">
        <f t="shared" si="323"/>
        <v>1</v>
      </c>
      <c r="U2764" s="14" t="s">
        <v>36</v>
      </c>
      <c r="V2764" s="14"/>
      <c r="W2764" s="14"/>
      <c r="X2764" s="14"/>
      <c r="Y2764" s="14"/>
      <c r="Z2764" s="14"/>
      <c r="AA2764" s="11"/>
      <c r="AB2764" s="14" t="str">
        <f t="shared" si="325"/>
        <v>10241|58 FABRICAÇÃO EMBALAGEM</v>
      </c>
      <c r="AC2764" t="str">
        <f t="shared" si="326"/>
        <v>|10241|</v>
      </c>
      <c r="AD2764" t="str">
        <f t="shared" si="327"/>
        <v>58 FABRICAÇÃO EMBALAGEM</v>
      </c>
    </row>
    <row r="2765" spans="1:30" ht="60" customHeight="1" x14ac:dyDescent="0.35">
      <c r="A2765" s="35">
        <v>46216</v>
      </c>
      <c r="B2765" s="14" t="s">
        <v>3670</v>
      </c>
      <c r="C2765" s="14" t="s">
        <v>3671</v>
      </c>
      <c r="D2765" s="14" t="s">
        <v>3056</v>
      </c>
      <c r="E2765" s="14">
        <v>200196130</v>
      </c>
      <c r="F2765" s="14" t="s">
        <v>262</v>
      </c>
      <c r="G2765" s="14" t="s">
        <v>3056</v>
      </c>
      <c r="H2765" s="14" t="s">
        <v>3056</v>
      </c>
      <c r="I2765" s="9" t="s">
        <v>3056</v>
      </c>
      <c r="J2765" s="9">
        <v>4</v>
      </c>
      <c r="K2765" s="14">
        <f>IF($E2765="","",IFERROR(INDEX('01_Cad_Pecas'!$H$2:$H$5000,MATCH($E2765,'01_Cad_Pecas'!$D$2:$D$5000,0)),IFERROR(INDEX('01_Cad_Pecas'!$H$2:$H$5000,MATCH(VALUE($E2765),'01_Cad_Pecas'!$D$2:$D$5000,0)),"")))</f>
        <v>8</v>
      </c>
      <c r="L2765" s="14">
        <f>IF($E2765="","",IFERROR(INDEX('01_Cad_Pecas'!$I$2:$I$5000,MATCH($E2765,'01_Cad_Pecas'!$D$2:$D$5000,0)),IFERROR(INDEX('01_Cad_Pecas'!$I$2:$I$5000,MATCH(VALUE($E2765),'01_Cad_Pecas'!$D$2:$D$5000,0)),"")))</f>
        <v>0.2</v>
      </c>
      <c r="M2765" s="14">
        <f t="shared" si="324"/>
        <v>8.8000000000000007</v>
      </c>
      <c r="N2765" s="14">
        <v>46213</v>
      </c>
      <c r="O2765" s="14">
        <v>4</v>
      </c>
      <c r="P2765" s="14"/>
      <c r="Q2765" s="14"/>
      <c r="R2765" s="14"/>
      <c r="S2765" s="14"/>
      <c r="T2765" s="14">
        <f t="shared" si="323"/>
        <v>1</v>
      </c>
      <c r="U2765" s="14" t="s">
        <v>36</v>
      </c>
      <c r="V2765" s="14"/>
      <c r="W2765" s="14"/>
      <c r="X2765" s="14"/>
      <c r="Y2765" s="14"/>
      <c r="Z2765" s="14"/>
      <c r="AA2765" s="11"/>
      <c r="AB2765" s="14" t="str">
        <f t="shared" si="325"/>
        <v>10241|58 FABRICAÇÃO EMBALAGEM</v>
      </c>
      <c r="AC2765" t="str">
        <f t="shared" si="326"/>
        <v>|10241|</v>
      </c>
      <c r="AD2765" t="str">
        <f t="shared" si="327"/>
        <v>58 FABRICAÇÃO EMBALAGEM</v>
      </c>
    </row>
    <row r="2766" spans="1:30" ht="60" customHeight="1" x14ac:dyDescent="0.35">
      <c r="A2766" s="35">
        <v>46216</v>
      </c>
      <c r="B2766" s="14" t="s">
        <v>3670</v>
      </c>
      <c r="C2766" s="14" t="s">
        <v>3671</v>
      </c>
      <c r="D2766" s="14" t="s">
        <v>3056</v>
      </c>
      <c r="E2766" s="14">
        <v>200200130</v>
      </c>
      <c r="F2766" s="14" t="s">
        <v>3135</v>
      </c>
      <c r="G2766" s="14" t="s">
        <v>3056</v>
      </c>
      <c r="H2766" s="14" t="s">
        <v>3056</v>
      </c>
      <c r="I2766" s="9" t="s">
        <v>3056</v>
      </c>
      <c r="J2766" s="9">
        <v>6</v>
      </c>
      <c r="K2766" s="14">
        <f>IF($E2766="","",IFERROR(INDEX('01_Cad_Pecas'!$H$2:$H$5000,MATCH($E2766,'01_Cad_Pecas'!$D$2:$D$5000,0)),IFERROR(INDEX('01_Cad_Pecas'!$H$2:$H$5000,MATCH(VALUE($E2766),'01_Cad_Pecas'!$D$2:$D$5000,0)),"")))</f>
        <v>8</v>
      </c>
      <c r="L2766" s="14">
        <f>IF($E2766="","",IFERROR(INDEX('01_Cad_Pecas'!$I$2:$I$5000,MATCH($E2766,'01_Cad_Pecas'!$D$2:$D$5000,0)),IFERROR(INDEX('01_Cad_Pecas'!$I$2:$I$5000,MATCH(VALUE($E2766),'01_Cad_Pecas'!$D$2:$D$5000,0)),"")))</f>
        <v>0.2</v>
      </c>
      <c r="M2766" s="14">
        <f t="shared" si="324"/>
        <v>9.1999999999999993</v>
      </c>
      <c r="N2766" s="14">
        <v>46213</v>
      </c>
      <c r="O2766" s="14">
        <v>6</v>
      </c>
      <c r="P2766" s="14"/>
      <c r="Q2766" s="14"/>
      <c r="R2766" s="14"/>
      <c r="S2766" s="14"/>
      <c r="T2766" s="14">
        <f t="shared" si="323"/>
        <v>1</v>
      </c>
      <c r="U2766" s="14" t="s">
        <v>36</v>
      </c>
      <c r="V2766" s="14"/>
      <c r="W2766" s="14"/>
      <c r="X2766" s="14"/>
      <c r="Y2766" s="14"/>
      <c r="Z2766" s="14"/>
      <c r="AA2766" s="11"/>
      <c r="AB2766" s="14" t="str">
        <f t="shared" si="325"/>
        <v>10241|58 FABRICAÇÃO EMBALAGEM</v>
      </c>
      <c r="AC2766" t="str">
        <f t="shared" si="326"/>
        <v>|10241|</v>
      </c>
      <c r="AD2766" t="str">
        <f t="shared" si="327"/>
        <v>58 FABRICAÇÃO EMBALAGEM</v>
      </c>
    </row>
    <row r="2767" spans="1:30" ht="60" customHeight="1" x14ac:dyDescent="0.35">
      <c r="A2767" s="35">
        <v>46216</v>
      </c>
      <c r="B2767" s="14" t="s">
        <v>3670</v>
      </c>
      <c r="C2767" s="14" t="s">
        <v>3671</v>
      </c>
      <c r="D2767" s="14" t="s">
        <v>3056</v>
      </c>
      <c r="E2767" s="14">
        <v>200312130</v>
      </c>
      <c r="F2767" s="14" t="s">
        <v>3145</v>
      </c>
      <c r="G2767" s="14" t="s">
        <v>3056</v>
      </c>
      <c r="H2767" s="14" t="s">
        <v>3056</v>
      </c>
      <c r="I2767" s="9" t="s">
        <v>3056</v>
      </c>
      <c r="J2767" s="9">
        <v>2</v>
      </c>
      <c r="K2767" s="14">
        <f>IF($E2767="","",IFERROR(INDEX('01_Cad_Pecas'!$H$2:$H$5000,MATCH($E2767,'01_Cad_Pecas'!$D$2:$D$5000,0)),IFERROR(INDEX('01_Cad_Pecas'!$H$2:$H$5000,MATCH(VALUE($E2767),'01_Cad_Pecas'!$D$2:$D$5000,0)),"")))</f>
        <v>8</v>
      </c>
      <c r="L2767" s="14">
        <f>IF($E2767="","",IFERROR(INDEX('01_Cad_Pecas'!$I$2:$I$5000,MATCH($E2767,'01_Cad_Pecas'!$D$2:$D$5000,0)),IFERROR(INDEX('01_Cad_Pecas'!$I$2:$I$5000,MATCH(VALUE($E2767),'01_Cad_Pecas'!$D$2:$D$5000,0)),"")))</f>
        <v>0.2</v>
      </c>
      <c r="M2767" s="14">
        <f t="shared" si="324"/>
        <v>8.4</v>
      </c>
      <c r="N2767" s="14">
        <v>46213</v>
      </c>
      <c r="O2767" s="14">
        <v>2</v>
      </c>
      <c r="P2767" s="14"/>
      <c r="Q2767" s="14"/>
      <c r="R2767" s="14"/>
      <c r="S2767" s="14"/>
      <c r="T2767" s="14">
        <f t="shared" si="323"/>
        <v>1</v>
      </c>
      <c r="U2767" s="14" t="s">
        <v>36</v>
      </c>
      <c r="V2767" s="14"/>
      <c r="W2767" s="14"/>
      <c r="X2767" s="14"/>
      <c r="Y2767" s="14"/>
      <c r="Z2767" s="14"/>
      <c r="AA2767" s="11"/>
      <c r="AB2767" s="14" t="str">
        <f t="shared" si="325"/>
        <v>10241|58 FABRICAÇÃO EMBALAGEM</v>
      </c>
      <c r="AC2767" t="str">
        <f t="shared" si="326"/>
        <v>|10241|</v>
      </c>
      <c r="AD2767" t="str">
        <f t="shared" si="327"/>
        <v>58 FABRICAÇÃO EMBALAGEM</v>
      </c>
    </row>
    <row r="2768" spans="1:30" ht="60" customHeight="1" x14ac:dyDescent="0.35">
      <c r="A2768" s="35">
        <v>46216</v>
      </c>
      <c r="B2768" s="14" t="s">
        <v>3670</v>
      </c>
      <c r="C2768" s="14" t="s">
        <v>3671</v>
      </c>
      <c r="D2768" s="14" t="s">
        <v>3056</v>
      </c>
      <c r="E2768" s="14">
        <v>200316130</v>
      </c>
      <c r="F2768" s="14" t="s">
        <v>3381</v>
      </c>
      <c r="G2768" s="14" t="s">
        <v>3056</v>
      </c>
      <c r="H2768" s="14" t="s">
        <v>3056</v>
      </c>
      <c r="I2768" s="9" t="s">
        <v>3056</v>
      </c>
      <c r="J2768" s="9">
        <v>1</v>
      </c>
      <c r="K2768" s="14">
        <f>IF($E2768="","",IFERROR(INDEX('01_Cad_Pecas'!$H$2:$H$5000,MATCH($E2768,'01_Cad_Pecas'!$D$2:$D$5000,0)),IFERROR(INDEX('01_Cad_Pecas'!$H$2:$H$5000,MATCH(VALUE($E2768),'01_Cad_Pecas'!$D$2:$D$5000,0)),"")))</f>
        <v>8</v>
      </c>
      <c r="L2768" s="14">
        <f>IF($E2768="","",IFERROR(INDEX('01_Cad_Pecas'!$I$2:$I$5000,MATCH($E2768,'01_Cad_Pecas'!$D$2:$D$5000,0)),IFERROR(INDEX('01_Cad_Pecas'!$I$2:$I$5000,MATCH(VALUE($E2768),'01_Cad_Pecas'!$D$2:$D$5000,0)),"")))</f>
        <v>0.2</v>
      </c>
      <c r="M2768" s="14">
        <f t="shared" si="324"/>
        <v>8.1999999999999993</v>
      </c>
      <c r="N2768" s="14">
        <v>46213</v>
      </c>
      <c r="O2768" s="14">
        <v>1</v>
      </c>
      <c r="P2768" s="14"/>
      <c r="Q2768" s="14"/>
      <c r="R2768" s="14"/>
      <c r="S2768" s="14"/>
      <c r="T2768" s="14">
        <f t="shared" si="323"/>
        <v>1</v>
      </c>
      <c r="U2768" s="14" t="s">
        <v>36</v>
      </c>
      <c r="V2768" s="14"/>
      <c r="W2768" s="14"/>
      <c r="X2768" s="14"/>
      <c r="Y2768" s="14"/>
      <c r="Z2768" s="14"/>
      <c r="AA2768" s="11"/>
      <c r="AB2768" s="14" t="str">
        <f t="shared" si="325"/>
        <v>10241|58 FABRICAÇÃO EMBALAGEM</v>
      </c>
      <c r="AC2768" t="str">
        <f t="shared" si="326"/>
        <v>|10241|</v>
      </c>
      <c r="AD2768" t="str">
        <f t="shared" si="327"/>
        <v>58 FABRICAÇÃO EMBALAGEM</v>
      </c>
    </row>
    <row r="2769" spans="1:30" ht="60" customHeight="1" x14ac:dyDescent="0.35">
      <c r="A2769" s="35">
        <v>46216</v>
      </c>
      <c r="B2769" s="14" t="s">
        <v>3670</v>
      </c>
      <c r="C2769" s="14" t="s">
        <v>3671</v>
      </c>
      <c r="D2769" s="14" t="s">
        <v>3056</v>
      </c>
      <c r="E2769" s="14">
        <v>200520130</v>
      </c>
      <c r="F2769" s="14" t="s">
        <v>3146</v>
      </c>
      <c r="G2769" s="14" t="s">
        <v>3056</v>
      </c>
      <c r="H2769" s="14" t="s">
        <v>3056</v>
      </c>
      <c r="I2769" s="9" t="s">
        <v>3056</v>
      </c>
      <c r="J2769" s="9">
        <v>6</v>
      </c>
      <c r="K2769" s="14">
        <f>IF($E2769="","",IFERROR(INDEX('01_Cad_Pecas'!$H$2:$H$5000,MATCH($E2769,'01_Cad_Pecas'!$D$2:$D$5000,0)),IFERROR(INDEX('01_Cad_Pecas'!$H$2:$H$5000,MATCH(VALUE($E2769),'01_Cad_Pecas'!$D$2:$D$5000,0)),"")))</f>
        <v>8</v>
      </c>
      <c r="L2769" s="14">
        <f>IF($E2769="","",IFERROR(INDEX('01_Cad_Pecas'!$I$2:$I$5000,MATCH($E2769,'01_Cad_Pecas'!$D$2:$D$5000,0)),IFERROR(INDEX('01_Cad_Pecas'!$I$2:$I$5000,MATCH(VALUE($E2769),'01_Cad_Pecas'!$D$2:$D$5000,0)),"")))</f>
        <v>0.2</v>
      </c>
      <c r="M2769" s="14">
        <f t="shared" si="324"/>
        <v>9.1999999999999993</v>
      </c>
      <c r="N2769" s="14">
        <v>46213</v>
      </c>
      <c r="O2769" s="14">
        <v>6</v>
      </c>
      <c r="P2769" s="14"/>
      <c r="Q2769" s="14"/>
      <c r="R2769" s="14"/>
      <c r="S2769" s="14"/>
      <c r="T2769" s="14">
        <f t="shared" si="323"/>
        <v>1</v>
      </c>
      <c r="U2769" s="14" t="s">
        <v>36</v>
      </c>
      <c r="V2769" s="14"/>
      <c r="W2769" s="14"/>
      <c r="X2769" s="14"/>
      <c r="Y2769" s="14"/>
      <c r="Z2769" s="14"/>
      <c r="AA2769" s="11"/>
      <c r="AB2769" s="14" t="str">
        <f t="shared" si="325"/>
        <v>10241|58 FABRICAÇÃO EMBALAGEM</v>
      </c>
      <c r="AC2769" t="str">
        <f t="shared" si="326"/>
        <v>|10241|</v>
      </c>
      <c r="AD2769" t="str">
        <f t="shared" si="327"/>
        <v>58 FABRICAÇÃO EMBALAGEM</v>
      </c>
    </row>
    <row r="2770" spans="1:30" ht="60" customHeight="1" x14ac:dyDescent="0.35">
      <c r="A2770" s="35">
        <v>46216</v>
      </c>
      <c r="B2770" s="14" t="s">
        <v>3670</v>
      </c>
      <c r="C2770" s="14" t="s">
        <v>3671</v>
      </c>
      <c r="D2770" s="14" t="s">
        <v>3056</v>
      </c>
      <c r="E2770" s="14">
        <v>200522130</v>
      </c>
      <c r="F2770" s="14" t="s">
        <v>217</v>
      </c>
      <c r="G2770" s="14" t="s">
        <v>3056</v>
      </c>
      <c r="H2770" s="14" t="s">
        <v>3056</v>
      </c>
      <c r="I2770" s="9" t="s">
        <v>3056</v>
      </c>
      <c r="J2770" s="9">
        <v>1</v>
      </c>
      <c r="K2770" s="14">
        <f>IF($E2770="","",IFERROR(INDEX('01_Cad_Pecas'!$H$2:$H$5000,MATCH($E2770,'01_Cad_Pecas'!$D$2:$D$5000,0)),IFERROR(INDEX('01_Cad_Pecas'!$H$2:$H$5000,MATCH(VALUE($E2770),'01_Cad_Pecas'!$D$2:$D$5000,0)),"")))</f>
        <v>8</v>
      </c>
      <c r="L2770" s="14">
        <f>IF($E2770="","",IFERROR(INDEX('01_Cad_Pecas'!$I$2:$I$5000,MATCH($E2770,'01_Cad_Pecas'!$D$2:$D$5000,0)),IFERROR(INDEX('01_Cad_Pecas'!$I$2:$I$5000,MATCH(VALUE($E2770),'01_Cad_Pecas'!$D$2:$D$5000,0)),"")))</f>
        <v>0.2</v>
      </c>
      <c r="M2770" s="14">
        <f t="shared" si="324"/>
        <v>8.1999999999999993</v>
      </c>
      <c r="N2770" s="14">
        <v>46213</v>
      </c>
      <c r="O2770" s="14">
        <v>1</v>
      </c>
      <c r="P2770" s="14"/>
      <c r="Q2770" s="14"/>
      <c r="R2770" s="14"/>
      <c r="S2770" s="14"/>
      <c r="T2770" s="14">
        <f t="shared" si="323"/>
        <v>1</v>
      </c>
      <c r="U2770" s="14" t="s">
        <v>36</v>
      </c>
      <c r="V2770" s="14"/>
      <c r="W2770" s="14"/>
      <c r="X2770" s="14"/>
      <c r="Y2770" s="14"/>
      <c r="Z2770" s="14"/>
      <c r="AA2770" s="11"/>
      <c r="AB2770" s="14" t="str">
        <f t="shared" si="325"/>
        <v>10241|58 FABRICAÇÃO EMBALAGEM</v>
      </c>
      <c r="AC2770" t="str">
        <f t="shared" si="326"/>
        <v>|10241|</v>
      </c>
      <c r="AD2770" t="str">
        <f t="shared" si="327"/>
        <v>58 FABRICAÇÃO EMBALAGEM</v>
      </c>
    </row>
    <row r="2771" spans="1:30" ht="60" customHeight="1" x14ac:dyDescent="0.35">
      <c r="A2771" s="35">
        <v>46216</v>
      </c>
      <c r="B2771" s="14" t="s">
        <v>3670</v>
      </c>
      <c r="C2771" s="14" t="s">
        <v>3671</v>
      </c>
      <c r="D2771" s="14" t="s">
        <v>3056</v>
      </c>
      <c r="E2771" s="14">
        <v>30003031</v>
      </c>
      <c r="F2771" s="14" t="s">
        <v>3136</v>
      </c>
      <c r="G2771" s="14" t="s">
        <v>3056</v>
      </c>
      <c r="H2771" s="14" t="s">
        <v>3056</v>
      </c>
      <c r="I2771" s="9" t="s">
        <v>3056</v>
      </c>
      <c r="J2771" s="9">
        <v>14</v>
      </c>
      <c r="K2771" s="14">
        <f>IF($E2771="","",IFERROR(INDEX('01_Cad_Pecas'!$H$2:$H$5000,MATCH($E2771,'01_Cad_Pecas'!$D$2:$D$5000,0)),IFERROR(INDEX('01_Cad_Pecas'!$H$2:$H$5000,MATCH(VALUE($E2771),'01_Cad_Pecas'!$D$2:$D$5000,0)),"")))</f>
        <v>8</v>
      </c>
      <c r="L2771" s="14">
        <f>IF($E2771="","",IFERROR(INDEX('01_Cad_Pecas'!$I$2:$I$5000,MATCH($E2771,'01_Cad_Pecas'!$D$2:$D$5000,0)),IFERROR(INDEX('01_Cad_Pecas'!$I$2:$I$5000,MATCH(VALUE($E2771),'01_Cad_Pecas'!$D$2:$D$5000,0)),"")))</f>
        <v>0.2</v>
      </c>
      <c r="M2771" s="14">
        <f t="shared" si="324"/>
        <v>10.8</v>
      </c>
      <c r="N2771" s="14">
        <v>46213</v>
      </c>
      <c r="O2771" s="14">
        <v>14</v>
      </c>
      <c r="P2771" s="14"/>
      <c r="Q2771" s="14"/>
      <c r="R2771" s="14"/>
      <c r="S2771" s="14"/>
      <c r="T2771" s="14">
        <f t="shared" si="323"/>
        <v>1</v>
      </c>
      <c r="U2771" s="14" t="s">
        <v>36</v>
      </c>
      <c r="V2771" s="14"/>
      <c r="W2771" s="14"/>
      <c r="X2771" s="14"/>
      <c r="Y2771" s="14"/>
      <c r="Z2771" s="14"/>
      <c r="AA2771" s="11"/>
      <c r="AB2771" s="14" t="str">
        <f t="shared" si="325"/>
        <v>10241|58 FABRICAÇÃO EMBALAGEM</v>
      </c>
      <c r="AC2771" t="str">
        <f t="shared" si="326"/>
        <v>|10241|</v>
      </c>
      <c r="AD2771" t="str">
        <f t="shared" si="327"/>
        <v>58 FABRICAÇÃO EMBALAGEM</v>
      </c>
    </row>
    <row r="2772" spans="1:30" ht="60" customHeight="1" x14ac:dyDescent="0.35">
      <c r="A2772" s="35">
        <v>46216</v>
      </c>
      <c r="B2772" s="14" t="s">
        <v>3670</v>
      </c>
      <c r="C2772" s="14" t="s">
        <v>3671</v>
      </c>
      <c r="D2772" s="14" t="s">
        <v>3056</v>
      </c>
      <c r="E2772" s="14">
        <v>30003032</v>
      </c>
      <c r="F2772" s="14" t="s">
        <v>3137</v>
      </c>
      <c r="G2772" s="14" t="s">
        <v>3056</v>
      </c>
      <c r="H2772" s="14" t="s">
        <v>3056</v>
      </c>
      <c r="I2772" s="9" t="s">
        <v>3056</v>
      </c>
      <c r="J2772" s="9">
        <v>28</v>
      </c>
      <c r="K2772" s="14">
        <f>IF($E2772="","",IFERROR(INDEX('01_Cad_Pecas'!$H$2:$H$5000,MATCH($E2772,'01_Cad_Pecas'!$D$2:$D$5000,0)),IFERROR(INDEX('01_Cad_Pecas'!$H$2:$H$5000,MATCH(VALUE($E2772),'01_Cad_Pecas'!$D$2:$D$5000,0)),"")))</f>
        <v>8</v>
      </c>
      <c r="L2772" s="14">
        <f>IF($E2772="","",IFERROR(INDEX('01_Cad_Pecas'!$I$2:$I$5000,MATCH($E2772,'01_Cad_Pecas'!$D$2:$D$5000,0)),IFERROR(INDEX('01_Cad_Pecas'!$I$2:$I$5000,MATCH(VALUE($E2772),'01_Cad_Pecas'!$D$2:$D$5000,0)),"")))</f>
        <v>0.2</v>
      </c>
      <c r="M2772" s="14">
        <f t="shared" si="324"/>
        <v>13.600000000000001</v>
      </c>
      <c r="N2772" s="14">
        <v>46213</v>
      </c>
      <c r="O2772" s="14">
        <v>28</v>
      </c>
      <c r="P2772" s="14"/>
      <c r="Q2772" s="14"/>
      <c r="R2772" s="14"/>
      <c r="S2772" s="14"/>
      <c r="T2772" s="14">
        <f t="shared" si="323"/>
        <v>1</v>
      </c>
      <c r="U2772" s="14" t="s">
        <v>36</v>
      </c>
      <c r="V2772" s="14"/>
      <c r="W2772" s="14"/>
      <c r="X2772" s="14"/>
      <c r="Y2772" s="14"/>
      <c r="Z2772" s="14"/>
      <c r="AA2772" s="11"/>
      <c r="AB2772" s="14" t="str">
        <f t="shared" si="325"/>
        <v>10241|58 FABRICAÇÃO EMBALAGEM</v>
      </c>
      <c r="AC2772" t="str">
        <f t="shared" si="326"/>
        <v>|10241|</v>
      </c>
      <c r="AD2772" t="str">
        <f t="shared" si="327"/>
        <v>58 FABRICAÇÃO EMBALAGEM</v>
      </c>
    </row>
    <row r="2773" spans="1:30" ht="60" customHeight="1" x14ac:dyDescent="0.35">
      <c r="A2773" s="35">
        <v>46216</v>
      </c>
      <c r="B2773" s="14" t="s">
        <v>3670</v>
      </c>
      <c r="C2773" s="14" t="s">
        <v>3671</v>
      </c>
      <c r="D2773" s="14" t="s">
        <v>3056</v>
      </c>
      <c r="E2773" s="14">
        <v>30003033</v>
      </c>
      <c r="F2773" s="14" t="s">
        <v>3138</v>
      </c>
      <c r="G2773" s="14" t="s">
        <v>3056</v>
      </c>
      <c r="H2773" s="14" t="s">
        <v>3056</v>
      </c>
      <c r="I2773" s="9" t="s">
        <v>3056</v>
      </c>
      <c r="J2773" s="9">
        <v>28</v>
      </c>
      <c r="K2773" s="14">
        <f>IF($E2773="","",IFERROR(INDEX('01_Cad_Pecas'!$H$2:$H$5000,MATCH($E2773,'01_Cad_Pecas'!$D$2:$D$5000,0)),IFERROR(INDEX('01_Cad_Pecas'!$H$2:$H$5000,MATCH(VALUE($E2773),'01_Cad_Pecas'!$D$2:$D$5000,0)),"")))</f>
        <v>8</v>
      </c>
      <c r="L2773" s="14">
        <f>IF($E2773="","",IFERROR(INDEX('01_Cad_Pecas'!$I$2:$I$5000,MATCH($E2773,'01_Cad_Pecas'!$D$2:$D$5000,0)),IFERROR(INDEX('01_Cad_Pecas'!$I$2:$I$5000,MATCH(VALUE($E2773),'01_Cad_Pecas'!$D$2:$D$5000,0)),"")))</f>
        <v>0.2</v>
      </c>
      <c r="M2773" s="14">
        <f t="shared" si="324"/>
        <v>13.600000000000001</v>
      </c>
      <c r="N2773" s="14">
        <v>46213</v>
      </c>
      <c r="O2773" s="14">
        <v>28</v>
      </c>
      <c r="P2773" s="14"/>
      <c r="Q2773" s="14"/>
      <c r="R2773" s="14"/>
      <c r="S2773" s="14"/>
      <c r="T2773" s="14">
        <f t="shared" si="323"/>
        <v>1</v>
      </c>
      <c r="U2773" s="14" t="s">
        <v>36</v>
      </c>
      <c r="V2773" s="14"/>
      <c r="W2773" s="14"/>
      <c r="X2773" s="14"/>
      <c r="Y2773" s="14"/>
      <c r="Z2773" s="14"/>
      <c r="AA2773" s="11"/>
      <c r="AB2773" s="14" t="str">
        <f t="shared" si="325"/>
        <v>10241|58 FABRICAÇÃO EMBALAGEM</v>
      </c>
      <c r="AC2773" t="str">
        <f t="shared" si="326"/>
        <v>|10241|</v>
      </c>
      <c r="AD2773" t="str">
        <f t="shared" si="327"/>
        <v>58 FABRICAÇÃO EMBALAGEM</v>
      </c>
    </row>
    <row r="2774" spans="1:30" ht="60" customHeight="1" x14ac:dyDescent="0.35">
      <c r="A2774" s="35">
        <v>46216</v>
      </c>
      <c r="B2774" s="14" t="s">
        <v>3670</v>
      </c>
      <c r="C2774" s="14" t="s">
        <v>3671</v>
      </c>
      <c r="D2774" s="14" t="s">
        <v>3056</v>
      </c>
      <c r="E2774" s="14">
        <v>30003330</v>
      </c>
      <c r="F2774" s="14" t="s">
        <v>3140</v>
      </c>
      <c r="G2774" s="14" t="s">
        <v>3056</v>
      </c>
      <c r="H2774" s="14" t="s">
        <v>3056</v>
      </c>
      <c r="I2774" s="9" t="s">
        <v>3056</v>
      </c>
      <c r="J2774" s="9">
        <v>4</v>
      </c>
      <c r="K2774" s="14">
        <f>IF($E2774="","",IFERROR(INDEX('01_Cad_Pecas'!$H$2:$H$5000,MATCH($E2774,'01_Cad_Pecas'!$D$2:$D$5000,0)),IFERROR(INDEX('01_Cad_Pecas'!$H$2:$H$5000,MATCH(VALUE($E2774),'01_Cad_Pecas'!$D$2:$D$5000,0)),"")))</f>
        <v>8</v>
      </c>
      <c r="L2774" s="14">
        <f>IF($E2774="","",IFERROR(INDEX('01_Cad_Pecas'!$I$2:$I$5000,MATCH($E2774,'01_Cad_Pecas'!$D$2:$D$5000,0)),IFERROR(INDEX('01_Cad_Pecas'!$I$2:$I$5000,MATCH(VALUE($E2774),'01_Cad_Pecas'!$D$2:$D$5000,0)),"")))</f>
        <v>0.2</v>
      </c>
      <c r="M2774" s="14">
        <f t="shared" si="324"/>
        <v>8.8000000000000007</v>
      </c>
      <c r="N2774" s="14">
        <v>46213</v>
      </c>
      <c r="O2774" s="14">
        <v>4</v>
      </c>
      <c r="P2774" s="14"/>
      <c r="Q2774" s="14"/>
      <c r="R2774" s="14"/>
      <c r="S2774" s="14"/>
      <c r="T2774" s="14">
        <f t="shared" si="323"/>
        <v>1</v>
      </c>
      <c r="U2774" s="14" t="s">
        <v>36</v>
      </c>
      <c r="V2774" s="14"/>
      <c r="W2774" s="14"/>
      <c r="X2774" s="14"/>
      <c r="Y2774" s="14"/>
      <c r="Z2774" s="14"/>
      <c r="AA2774" s="11"/>
      <c r="AB2774" s="14" t="str">
        <f t="shared" si="325"/>
        <v>10241|58 FABRICAÇÃO EMBALAGEM</v>
      </c>
      <c r="AC2774" t="str">
        <f t="shared" si="326"/>
        <v>|10241|</v>
      </c>
      <c r="AD2774" t="str">
        <f t="shared" si="327"/>
        <v>58 FABRICAÇÃO EMBALAGEM</v>
      </c>
    </row>
    <row r="2775" spans="1:30" ht="60" customHeight="1" x14ac:dyDescent="0.35">
      <c r="A2775" s="35">
        <v>46216</v>
      </c>
      <c r="B2775" s="14" t="s">
        <v>3670</v>
      </c>
      <c r="C2775" s="14" t="s">
        <v>3671</v>
      </c>
      <c r="D2775" s="14" t="s">
        <v>3056</v>
      </c>
      <c r="E2775" s="14">
        <v>30003430</v>
      </c>
      <c r="F2775" s="14" t="s">
        <v>3149</v>
      </c>
      <c r="G2775" s="14" t="s">
        <v>3056</v>
      </c>
      <c r="H2775" s="14" t="s">
        <v>3056</v>
      </c>
      <c r="I2775" s="9" t="s">
        <v>3056</v>
      </c>
      <c r="J2775" s="9">
        <v>30</v>
      </c>
      <c r="K2775" s="14">
        <f>IF($E2775="","",IFERROR(INDEX('01_Cad_Pecas'!$H$2:$H$5000,MATCH($E2775,'01_Cad_Pecas'!$D$2:$D$5000,0)),IFERROR(INDEX('01_Cad_Pecas'!$H$2:$H$5000,MATCH(VALUE($E2775),'01_Cad_Pecas'!$D$2:$D$5000,0)),"")))</f>
        <v>8</v>
      </c>
      <c r="L2775" s="14">
        <f>IF($E2775="","",IFERROR(INDEX('01_Cad_Pecas'!$I$2:$I$5000,MATCH($E2775,'01_Cad_Pecas'!$D$2:$D$5000,0)),IFERROR(INDEX('01_Cad_Pecas'!$I$2:$I$5000,MATCH(VALUE($E2775),'01_Cad_Pecas'!$D$2:$D$5000,0)),"")))</f>
        <v>0.2</v>
      </c>
      <c r="M2775" s="14">
        <f t="shared" si="324"/>
        <v>14</v>
      </c>
      <c r="N2775" s="14">
        <v>46213</v>
      </c>
      <c r="O2775" s="14">
        <v>30</v>
      </c>
      <c r="P2775" s="14"/>
      <c r="Q2775" s="14"/>
      <c r="R2775" s="14"/>
      <c r="S2775" s="14"/>
      <c r="T2775" s="14">
        <f t="shared" si="323"/>
        <v>1</v>
      </c>
      <c r="U2775" s="14" t="s">
        <v>36</v>
      </c>
      <c r="V2775" s="14"/>
      <c r="W2775" s="14"/>
      <c r="X2775" s="14"/>
      <c r="Y2775" s="14"/>
      <c r="Z2775" s="14"/>
      <c r="AA2775" s="11"/>
      <c r="AB2775" s="14" t="str">
        <f t="shared" si="325"/>
        <v>10241|58 FABRICAÇÃO EMBALAGEM</v>
      </c>
      <c r="AC2775" t="str">
        <f t="shared" si="326"/>
        <v>|10241|</v>
      </c>
      <c r="AD2775" t="str">
        <f t="shared" si="327"/>
        <v>58 FABRICAÇÃO EMBALAGEM</v>
      </c>
    </row>
    <row r="2776" spans="1:30" ht="60" customHeight="1" x14ac:dyDescent="0.35">
      <c r="A2776" s="35">
        <v>46216</v>
      </c>
      <c r="B2776" s="14" t="s">
        <v>3670</v>
      </c>
      <c r="C2776" s="14" t="s">
        <v>3671</v>
      </c>
      <c r="D2776" s="14" t="s">
        <v>3056</v>
      </c>
      <c r="E2776" s="14">
        <v>30003432</v>
      </c>
      <c r="F2776" s="14" t="s">
        <v>3150</v>
      </c>
      <c r="G2776" s="14" t="s">
        <v>3056</v>
      </c>
      <c r="H2776" s="14" t="s">
        <v>3056</v>
      </c>
      <c r="I2776" s="9" t="s">
        <v>3056</v>
      </c>
      <c r="J2776" s="9">
        <v>30</v>
      </c>
      <c r="K2776" s="14">
        <f>IF($E2776="","",IFERROR(INDEX('01_Cad_Pecas'!$H$2:$H$5000,MATCH($E2776,'01_Cad_Pecas'!$D$2:$D$5000,0)),IFERROR(INDEX('01_Cad_Pecas'!$H$2:$H$5000,MATCH(VALUE($E2776),'01_Cad_Pecas'!$D$2:$D$5000,0)),"")))</f>
        <v>8</v>
      </c>
      <c r="L2776" s="14">
        <f>IF($E2776="","",IFERROR(INDEX('01_Cad_Pecas'!$I$2:$I$5000,MATCH($E2776,'01_Cad_Pecas'!$D$2:$D$5000,0)),IFERROR(INDEX('01_Cad_Pecas'!$I$2:$I$5000,MATCH(VALUE($E2776),'01_Cad_Pecas'!$D$2:$D$5000,0)),"")))</f>
        <v>0.2</v>
      </c>
      <c r="M2776" s="14">
        <f t="shared" si="324"/>
        <v>14</v>
      </c>
      <c r="N2776" s="14">
        <v>46213</v>
      </c>
      <c r="O2776" s="14">
        <v>30</v>
      </c>
      <c r="P2776" s="14"/>
      <c r="Q2776" s="14"/>
      <c r="R2776" s="14"/>
      <c r="S2776" s="14"/>
      <c r="T2776" s="14">
        <f t="shared" si="323"/>
        <v>1</v>
      </c>
      <c r="U2776" s="14" t="s">
        <v>36</v>
      </c>
      <c r="V2776" s="14"/>
      <c r="W2776" s="14"/>
      <c r="X2776" s="14"/>
      <c r="Y2776" s="14"/>
      <c r="Z2776" s="14"/>
      <c r="AA2776" s="11"/>
      <c r="AB2776" s="14" t="str">
        <f t="shared" si="325"/>
        <v>10241|58 FABRICAÇÃO EMBALAGEM</v>
      </c>
      <c r="AC2776" t="str">
        <f t="shared" si="326"/>
        <v>|10241|</v>
      </c>
      <c r="AD2776" t="str">
        <f t="shared" si="327"/>
        <v>58 FABRICAÇÃO EMBALAGEM</v>
      </c>
    </row>
    <row r="2777" spans="1:30" ht="60" customHeight="1" x14ac:dyDescent="0.35">
      <c r="A2777" s="35">
        <v>46216</v>
      </c>
      <c r="B2777" s="14" t="s">
        <v>3670</v>
      </c>
      <c r="C2777" s="14" t="s">
        <v>3671</v>
      </c>
      <c r="D2777" s="14" t="s">
        <v>3056</v>
      </c>
      <c r="E2777" s="14">
        <v>30003924</v>
      </c>
      <c r="F2777" s="14" t="s">
        <v>250</v>
      </c>
      <c r="G2777" s="14" t="s">
        <v>3056</v>
      </c>
      <c r="H2777" s="14" t="s">
        <v>3056</v>
      </c>
      <c r="I2777" s="9" t="s">
        <v>3056</v>
      </c>
      <c r="J2777" s="9">
        <v>32</v>
      </c>
      <c r="K2777" s="14">
        <f>IF($E2777="","",IFERROR(INDEX('01_Cad_Pecas'!$H$2:$H$5000,MATCH($E2777,'01_Cad_Pecas'!$D$2:$D$5000,0)),IFERROR(INDEX('01_Cad_Pecas'!$H$2:$H$5000,MATCH(VALUE($E2777),'01_Cad_Pecas'!$D$2:$D$5000,0)),"")))</f>
        <v>8</v>
      </c>
      <c r="L2777" s="14">
        <f>IF($E2777="","",IFERROR(INDEX('01_Cad_Pecas'!$I$2:$I$5000,MATCH($E2777,'01_Cad_Pecas'!$D$2:$D$5000,0)),IFERROR(INDEX('01_Cad_Pecas'!$I$2:$I$5000,MATCH(VALUE($E2777),'01_Cad_Pecas'!$D$2:$D$5000,0)),"")))</f>
        <v>0.2</v>
      </c>
      <c r="M2777" s="14">
        <f t="shared" si="324"/>
        <v>14.4</v>
      </c>
      <c r="N2777" s="14">
        <v>46213</v>
      </c>
      <c r="O2777" s="14">
        <v>32</v>
      </c>
      <c r="P2777" s="14"/>
      <c r="Q2777" s="14"/>
      <c r="R2777" s="14"/>
      <c r="S2777" s="14"/>
      <c r="T2777" s="14">
        <f t="shared" si="323"/>
        <v>1</v>
      </c>
      <c r="U2777" s="14" t="s">
        <v>36</v>
      </c>
      <c r="V2777" s="14"/>
      <c r="W2777" s="14"/>
      <c r="X2777" s="14"/>
      <c r="Y2777" s="14"/>
      <c r="Z2777" s="14"/>
      <c r="AA2777" s="11"/>
      <c r="AB2777" s="14" t="str">
        <f t="shared" si="325"/>
        <v>10241|58 FABRICAÇÃO EMBALAGEM</v>
      </c>
      <c r="AC2777" t="str">
        <f t="shared" si="326"/>
        <v>|10241|</v>
      </c>
      <c r="AD2777" t="str">
        <f t="shared" si="327"/>
        <v>58 FABRICAÇÃO EMBALAGEM</v>
      </c>
    </row>
    <row r="2778" spans="1:30" ht="60" customHeight="1" x14ac:dyDescent="0.35">
      <c r="A2778" s="35">
        <v>46216</v>
      </c>
      <c r="B2778" s="14" t="s">
        <v>3670</v>
      </c>
      <c r="C2778" s="14" t="s">
        <v>3671</v>
      </c>
      <c r="D2778" s="14" t="s">
        <v>3056</v>
      </c>
      <c r="E2778" s="14">
        <v>30003930</v>
      </c>
      <c r="F2778" s="14" t="s">
        <v>256</v>
      </c>
      <c r="G2778" s="14" t="s">
        <v>3056</v>
      </c>
      <c r="H2778" s="14" t="s">
        <v>3056</v>
      </c>
      <c r="I2778" s="9" t="s">
        <v>3056</v>
      </c>
      <c r="J2778" s="9">
        <v>8</v>
      </c>
      <c r="K2778" s="14">
        <f>IF($E2778="","",IFERROR(INDEX('01_Cad_Pecas'!$H$2:$H$5000,MATCH($E2778,'01_Cad_Pecas'!$D$2:$D$5000,0)),IFERROR(INDEX('01_Cad_Pecas'!$H$2:$H$5000,MATCH(VALUE($E2778),'01_Cad_Pecas'!$D$2:$D$5000,0)),"")))</f>
        <v>8</v>
      </c>
      <c r="L2778" s="14">
        <f>IF($E2778="","",IFERROR(INDEX('01_Cad_Pecas'!$I$2:$I$5000,MATCH($E2778,'01_Cad_Pecas'!$D$2:$D$5000,0)),IFERROR(INDEX('01_Cad_Pecas'!$I$2:$I$5000,MATCH(VALUE($E2778),'01_Cad_Pecas'!$D$2:$D$5000,0)),"")))</f>
        <v>0.2</v>
      </c>
      <c r="M2778" s="14">
        <f t="shared" si="324"/>
        <v>9.6</v>
      </c>
      <c r="N2778" s="14">
        <v>46213</v>
      </c>
      <c r="O2778" s="14">
        <v>8</v>
      </c>
      <c r="P2778" s="14"/>
      <c r="Q2778" s="14"/>
      <c r="R2778" s="14"/>
      <c r="S2778" s="14"/>
      <c r="T2778" s="14">
        <f t="shared" si="323"/>
        <v>1</v>
      </c>
      <c r="U2778" s="14" t="s">
        <v>36</v>
      </c>
      <c r="V2778" s="14"/>
      <c r="W2778" s="14"/>
      <c r="X2778" s="14"/>
      <c r="Y2778" s="14"/>
      <c r="Z2778" s="14"/>
      <c r="AA2778" s="11"/>
      <c r="AB2778" s="14" t="str">
        <f t="shared" si="325"/>
        <v>10241|58 FABRICAÇÃO EMBALAGEM</v>
      </c>
      <c r="AC2778" t="str">
        <f t="shared" si="326"/>
        <v>|10241|</v>
      </c>
      <c r="AD2778" t="str">
        <f t="shared" si="327"/>
        <v>58 FABRICAÇÃO EMBALAGEM</v>
      </c>
    </row>
    <row r="2779" spans="1:30" ht="60" customHeight="1" x14ac:dyDescent="0.35">
      <c r="A2779" s="35">
        <v>46216</v>
      </c>
      <c r="B2779" s="14" t="s">
        <v>3670</v>
      </c>
      <c r="C2779" s="14" t="s">
        <v>3671</v>
      </c>
      <c r="D2779" s="14" t="s">
        <v>3056</v>
      </c>
      <c r="E2779" s="14">
        <v>30003932</v>
      </c>
      <c r="F2779" s="14" t="s">
        <v>257</v>
      </c>
      <c r="G2779" s="14" t="s">
        <v>3056</v>
      </c>
      <c r="H2779" s="14" t="s">
        <v>3056</v>
      </c>
      <c r="I2779" s="9" t="s">
        <v>3056</v>
      </c>
      <c r="J2779" s="9">
        <v>8</v>
      </c>
      <c r="K2779" s="14">
        <f>IF($E2779="","",IFERROR(INDEX('01_Cad_Pecas'!$H$2:$H$5000,MATCH($E2779,'01_Cad_Pecas'!$D$2:$D$5000,0)),IFERROR(INDEX('01_Cad_Pecas'!$H$2:$H$5000,MATCH(VALUE($E2779),'01_Cad_Pecas'!$D$2:$D$5000,0)),"")))</f>
        <v>8</v>
      </c>
      <c r="L2779" s="14">
        <f>IF($E2779="","",IFERROR(INDEX('01_Cad_Pecas'!$I$2:$I$5000,MATCH($E2779,'01_Cad_Pecas'!$D$2:$D$5000,0)),IFERROR(INDEX('01_Cad_Pecas'!$I$2:$I$5000,MATCH(VALUE($E2779),'01_Cad_Pecas'!$D$2:$D$5000,0)),"")))</f>
        <v>0.2</v>
      </c>
      <c r="M2779" s="14">
        <f t="shared" si="324"/>
        <v>9.6</v>
      </c>
      <c r="N2779" s="14">
        <v>46213</v>
      </c>
      <c r="O2779" s="14">
        <v>8</v>
      </c>
      <c r="P2779" s="14"/>
      <c r="Q2779" s="14"/>
      <c r="R2779" s="14"/>
      <c r="S2779" s="14"/>
      <c r="T2779" s="14">
        <f t="shared" si="323"/>
        <v>1</v>
      </c>
      <c r="U2779" s="14" t="s">
        <v>36</v>
      </c>
      <c r="V2779" s="14"/>
      <c r="W2779" s="14"/>
      <c r="X2779" s="14"/>
      <c r="Y2779" s="14"/>
      <c r="Z2779" s="14"/>
      <c r="AA2779" s="11"/>
      <c r="AB2779" s="14" t="str">
        <f t="shared" si="325"/>
        <v>10241|58 FABRICAÇÃO EMBALAGEM</v>
      </c>
      <c r="AC2779" t="str">
        <f t="shared" si="326"/>
        <v>|10241|</v>
      </c>
      <c r="AD2779" t="str">
        <f t="shared" si="327"/>
        <v>58 FABRICAÇÃO EMBALAGEM</v>
      </c>
    </row>
    <row r="2780" spans="1:30" ht="60" customHeight="1" x14ac:dyDescent="0.35">
      <c r="A2780" s="35">
        <v>46216</v>
      </c>
      <c r="B2780" s="14" t="s">
        <v>3670</v>
      </c>
      <c r="C2780" s="14" t="s">
        <v>3671</v>
      </c>
      <c r="D2780" s="14" t="s">
        <v>3056</v>
      </c>
      <c r="E2780" s="14">
        <v>300048930</v>
      </c>
      <c r="F2780" s="14" t="s">
        <v>265</v>
      </c>
      <c r="G2780" s="14" t="s">
        <v>3056</v>
      </c>
      <c r="H2780" s="14" t="s">
        <v>3056</v>
      </c>
      <c r="I2780" s="9" t="s">
        <v>3056</v>
      </c>
      <c r="J2780" s="9">
        <v>27</v>
      </c>
      <c r="K2780" s="14">
        <f>IF($E2780="","",IFERROR(INDEX('01_Cad_Pecas'!$H$2:$H$5000,MATCH($E2780,'01_Cad_Pecas'!$D$2:$D$5000,0)),IFERROR(INDEX('01_Cad_Pecas'!$H$2:$H$5000,MATCH(VALUE($E2780),'01_Cad_Pecas'!$D$2:$D$5000,0)),"")))</f>
        <v>8</v>
      </c>
      <c r="L2780" s="14">
        <f>IF($E2780="","",IFERROR(INDEX('01_Cad_Pecas'!$I$2:$I$5000,MATCH($E2780,'01_Cad_Pecas'!$D$2:$D$5000,0)),IFERROR(INDEX('01_Cad_Pecas'!$I$2:$I$5000,MATCH(VALUE($E2780),'01_Cad_Pecas'!$D$2:$D$5000,0)),"")))</f>
        <v>0.2</v>
      </c>
      <c r="M2780" s="14">
        <f t="shared" si="324"/>
        <v>13.4</v>
      </c>
      <c r="N2780" s="14">
        <v>46213</v>
      </c>
      <c r="O2780" s="14">
        <v>27</v>
      </c>
      <c r="P2780" s="14"/>
      <c r="Q2780" s="14"/>
      <c r="R2780" s="14"/>
      <c r="S2780" s="14"/>
      <c r="T2780" s="14">
        <f t="shared" si="323"/>
        <v>1</v>
      </c>
      <c r="U2780" s="14" t="s">
        <v>36</v>
      </c>
      <c r="V2780" s="14"/>
      <c r="W2780" s="14"/>
      <c r="X2780" s="14"/>
      <c r="Y2780" s="14"/>
      <c r="Z2780" s="14"/>
      <c r="AA2780" s="11"/>
      <c r="AB2780" s="14" t="str">
        <f t="shared" si="325"/>
        <v>10241|58 FABRICAÇÃO EMBALAGEM</v>
      </c>
      <c r="AC2780" t="str">
        <f t="shared" si="326"/>
        <v>|10241|</v>
      </c>
      <c r="AD2780" t="str">
        <f t="shared" si="327"/>
        <v>58 FABRICAÇÃO EMBALAGEM</v>
      </c>
    </row>
    <row r="2781" spans="1:30" ht="60" customHeight="1" x14ac:dyDescent="0.35">
      <c r="A2781" s="35">
        <v>46216</v>
      </c>
      <c r="B2781" s="14" t="s">
        <v>3670</v>
      </c>
      <c r="C2781" s="14" t="s">
        <v>3671</v>
      </c>
      <c r="D2781" s="14" t="s">
        <v>3056</v>
      </c>
      <c r="E2781" s="14">
        <v>300048931</v>
      </c>
      <c r="F2781" s="14" t="s">
        <v>3141</v>
      </c>
      <c r="G2781" s="14" t="s">
        <v>3056</v>
      </c>
      <c r="H2781" s="14" t="s">
        <v>3056</v>
      </c>
      <c r="I2781" s="9" t="s">
        <v>3056</v>
      </c>
      <c r="J2781" s="9">
        <v>30</v>
      </c>
      <c r="K2781" s="14">
        <f>IF($E2781="","",IFERROR(INDEX('01_Cad_Pecas'!$H$2:$H$5000,MATCH($E2781,'01_Cad_Pecas'!$D$2:$D$5000,0)),IFERROR(INDEX('01_Cad_Pecas'!$H$2:$H$5000,MATCH(VALUE($E2781),'01_Cad_Pecas'!$D$2:$D$5000,0)),"")))</f>
        <v>8</v>
      </c>
      <c r="L2781" s="14">
        <f>IF($E2781="","",IFERROR(INDEX('01_Cad_Pecas'!$I$2:$I$5000,MATCH($E2781,'01_Cad_Pecas'!$D$2:$D$5000,0)),IFERROR(INDEX('01_Cad_Pecas'!$I$2:$I$5000,MATCH(VALUE($E2781),'01_Cad_Pecas'!$D$2:$D$5000,0)),"")))</f>
        <v>0.2</v>
      </c>
      <c r="M2781" s="14">
        <f t="shared" si="324"/>
        <v>14</v>
      </c>
      <c r="N2781" s="14">
        <v>46213</v>
      </c>
      <c r="O2781" s="14">
        <v>30</v>
      </c>
      <c r="P2781" s="14"/>
      <c r="Q2781" s="14"/>
      <c r="R2781" s="14"/>
      <c r="S2781" s="14"/>
      <c r="T2781" s="14">
        <f t="shared" si="323"/>
        <v>1</v>
      </c>
      <c r="U2781" s="14" t="s">
        <v>36</v>
      </c>
      <c r="V2781" s="14"/>
      <c r="W2781" s="14"/>
      <c r="X2781" s="14"/>
      <c r="Y2781" s="14"/>
      <c r="Z2781" s="14"/>
      <c r="AA2781" s="11"/>
      <c r="AB2781" s="14" t="str">
        <f t="shared" si="325"/>
        <v>10241|58 FABRICAÇÃO EMBALAGEM</v>
      </c>
      <c r="AC2781" t="str">
        <f t="shared" si="326"/>
        <v>|10241|</v>
      </c>
      <c r="AD2781" t="str">
        <f t="shared" si="327"/>
        <v>58 FABRICAÇÃO EMBALAGEM</v>
      </c>
    </row>
    <row r="2782" spans="1:30" ht="60" customHeight="1" x14ac:dyDescent="0.35">
      <c r="A2782" s="35">
        <v>46216</v>
      </c>
      <c r="B2782" s="14" t="s">
        <v>3670</v>
      </c>
      <c r="C2782" s="14" t="s">
        <v>3671</v>
      </c>
      <c r="D2782" s="14" t="s">
        <v>3056</v>
      </c>
      <c r="E2782" s="14">
        <v>30008130</v>
      </c>
      <c r="F2782" s="14" t="s">
        <v>3370</v>
      </c>
      <c r="G2782" s="14" t="s">
        <v>3056</v>
      </c>
      <c r="H2782" s="14" t="s">
        <v>3056</v>
      </c>
      <c r="I2782" s="9" t="s">
        <v>3056</v>
      </c>
      <c r="J2782" s="9">
        <v>3</v>
      </c>
      <c r="K2782" s="14">
        <f>IF($E2782="","",IFERROR(INDEX('01_Cad_Pecas'!$H$2:$H$5000,MATCH($E2782,'01_Cad_Pecas'!$D$2:$D$5000,0)),IFERROR(INDEX('01_Cad_Pecas'!$H$2:$H$5000,MATCH(VALUE($E2782),'01_Cad_Pecas'!$D$2:$D$5000,0)),"")))</f>
        <v>8</v>
      </c>
      <c r="L2782" s="14">
        <f>IF($E2782="","",IFERROR(INDEX('01_Cad_Pecas'!$I$2:$I$5000,MATCH($E2782,'01_Cad_Pecas'!$D$2:$D$5000,0)),IFERROR(INDEX('01_Cad_Pecas'!$I$2:$I$5000,MATCH(VALUE($E2782),'01_Cad_Pecas'!$D$2:$D$5000,0)),"")))</f>
        <v>0.2</v>
      </c>
      <c r="M2782" s="14">
        <f t="shared" si="324"/>
        <v>8.6</v>
      </c>
      <c r="N2782" s="14">
        <v>46213</v>
      </c>
      <c r="O2782" s="14">
        <v>3</v>
      </c>
      <c r="P2782" s="14"/>
      <c r="Q2782" s="14"/>
      <c r="R2782" s="14"/>
      <c r="S2782" s="14"/>
      <c r="T2782" s="14">
        <f t="shared" si="323"/>
        <v>1</v>
      </c>
      <c r="U2782" s="14" t="s">
        <v>36</v>
      </c>
      <c r="V2782" s="14"/>
      <c r="W2782" s="14"/>
      <c r="X2782" s="14"/>
      <c r="Y2782" s="14"/>
      <c r="Z2782" s="14"/>
      <c r="AA2782" s="11"/>
      <c r="AB2782" s="14" t="str">
        <f t="shared" si="325"/>
        <v>10241|58 FABRICAÇÃO EMBALAGEM</v>
      </c>
      <c r="AC2782" t="str">
        <f t="shared" si="326"/>
        <v>|10241|</v>
      </c>
      <c r="AD2782" t="str">
        <f t="shared" si="327"/>
        <v>58 FABRICAÇÃO EMBALAGEM</v>
      </c>
    </row>
    <row r="2783" spans="1:30" ht="60" customHeight="1" x14ac:dyDescent="0.35">
      <c r="A2783" s="35">
        <v>46216</v>
      </c>
      <c r="B2783" s="14" t="s">
        <v>3670</v>
      </c>
      <c r="C2783" s="14" t="s">
        <v>3671</v>
      </c>
      <c r="D2783" s="14" t="s">
        <v>3056</v>
      </c>
      <c r="E2783" s="14">
        <v>300800230</v>
      </c>
      <c r="F2783" s="14" t="s">
        <v>3151</v>
      </c>
      <c r="G2783" s="14" t="s">
        <v>3056</v>
      </c>
      <c r="H2783" s="14" t="s">
        <v>3056</v>
      </c>
      <c r="I2783" s="9" t="s">
        <v>3056</v>
      </c>
      <c r="J2783" s="9">
        <v>4</v>
      </c>
      <c r="K2783" s="14">
        <f>IF($E2783="","",IFERROR(INDEX('01_Cad_Pecas'!$H$2:$H$5000,MATCH($E2783,'01_Cad_Pecas'!$D$2:$D$5000,0)),IFERROR(INDEX('01_Cad_Pecas'!$H$2:$H$5000,MATCH(VALUE($E2783),'01_Cad_Pecas'!$D$2:$D$5000,0)),"")))</f>
        <v>8</v>
      </c>
      <c r="L2783" s="14">
        <f>IF($E2783="","",IFERROR(INDEX('01_Cad_Pecas'!$I$2:$I$5000,MATCH($E2783,'01_Cad_Pecas'!$D$2:$D$5000,0)),IFERROR(INDEX('01_Cad_Pecas'!$I$2:$I$5000,MATCH(VALUE($E2783),'01_Cad_Pecas'!$D$2:$D$5000,0)),"")))</f>
        <v>0.2</v>
      </c>
      <c r="M2783" s="14">
        <f t="shared" si="324"/>
        <v>8.8000000000000007</v>
      </c>
      <c r="N2783" s="14">
        <v>46213</v>
      </c>
      <c r="O2783" s="14">
        <v>4</v>
      </c>
      <c r="P2783" s="14"/>
      <c r="Q2783" s="14"/>
      <c r="R2783" s="14"/>
      <c r="S2783" s="14"/>
      <c r="T2783" s="14">
        <f t="shared" si="323"/>
        <v>1</v>
      </c>
      <c r="U2783" s="14" t="s">
        <v>36</v>
      </c>
      <c r="V2783" s="14"/>
      <c r="W2783" s="14"/>
      <c r="X2783" s="14"/>
      <c r="Y2783" s="14"/>
      <c r="Z2783" s="14"/>
      <c r="AA2783" s="11"/>
      <c r="AB2783" s="14" t="str">
        <f t="shared" si="325"/>
        <v>10241|58 FABRICAÇÃO EMBALAGEM</v>
      </c>
      <c r="AC2783" t="str">
        <f t="shared" si="326"/>
        <v>|10241|</v>
      </c>
      <c r="AD2783" t="str">
        <f t="shared" si="327"/>
        <v>58 FABRICAÇÃO EMBALAGEM</v>
      </c>
    </row>
    <row r="2784" spans="1:30" ht="60" customHeight="1" x14ac:dyDescent="0.35">
      <c r="A2784" s="35">
        <v>46213</v>
      </c>
      <c r="B2784" s="14" t="s">
        <v>3672</v>
      </c>
      <c r="C2784" s="14" t="s">
        <v>3673</v>
      </c>
      <c r="D2784" s="14" t="s">
        <v>3056</v>
      </c>
      <c r="E2784" s="14">
        <v>30003031</v>
      </c>
      <c r="F2784" s="14" t="s">
        <v>3136</v>
      </c>
      <c r="G2784" s="14" t="s">
        <v>3056</v>
      </c>
      <c r="H2784" s="14" t="s">
        <v>3056</v>
      </c>
      <c r="I2784" s="9" t="s">
        <v>3056</v>
      </c>
      <c r="J2784" s="9">
        <v>15</v>
      </c>
      <c r="K2784" s="14">
        <f>IF($E2784="","",IFERROR(INDEX('01_Cad_Pecas'!$H$2:$H$5000,MATCH($E2784,'01_Cad_Pecas'!$D$2:$D$5000,0)),IFERROR(INDEX('01_Cad_Pecas'!$H$2:$H$5000,MATCH(VALUE($E2784),'01_Cad_Pecas'!$D$2:$D$5000,0)),"")))</f>
        <v>8</v>
      </c>
      <c r="L2784" s="14">
        <f>IF($E2784="","",IFERROR(INDEX('01_Cad_Pecas'!$I$2:$I$5000,MATCH($E2784,'01_Cad_Pecas'!$D$2:$D$5000,0)),IFERROR(INDEX('01_Cad_Pecas'!$I$2:$I$5000,MATCH(VALUE($E2784),'01_Cad_Pecas'!$D$2:$D$5000,0)),"")))</f>
        <v>0.2</v>
      </c>
      <c r="M2784" s="14">
        <f t="shared" si="324"/>
        <v>11</v>
      </c>
      <c r="N2784" s="14">
        <v>46213</v>
      </c>
      <c r="O2784" s="14">
        <v>15</v>
      </c>
      <c r="P2784" s="14"/>
      <c r="Q2784" s="14"/>
      <c r="R2784" s="14"/>
      <c r="S2784" s="14"/>
      <c r="T2784" s="14">
        <f t="shared" si="323"/>
        <v>1</v>
      </c>
      <c r="U2784" s="14" t="s">
        <v>36</v>
      </c>
      <c r="V2784" s="14"/>
      <c r="W2784" s="14"/>
      <c r="X2784" s="14"/>
      <c r="Y2784" s="14"/>
      <c r="Z2784" s="14"/>
      <c r="AA2784" s="11"/>
      <c r="AB2784" s="14" t="str">
        <f t="shared" si="325"/>
        <v>10245|58 FABRICAÇÃO EMBALAGEM</v>
      </c>
      <c r="AC2784" t="str">
        <f t="shared" si="326"/>
        <v>|10245|</v>
      </c>
      <c r="AD2784" t="str">
        <f t="shared" si="327"/>
        <v>58 FABRICAÇÃO EMBALAGEM</v>
      </c>
    </row>
    <row r="2785" spans="1:30" ht="60" customHeight="1" x14ac:dyDescent="0.35">
      <c r="A2785" s="35">
        <v>46213</v>
      </c>
      <c r="B2785" s="14" t="s">
        <v>3672</v>
      </c>
      <c r="C2785" s="14" t="s">
        <v>3673</v>
      </c>
      <c r="D2785" s="14" t="s">
        <v>3056</v>
      </c>
      <c r="E2785" s="14">
        <v>30003032</v>
      </c>
      <c r="F2785" s="14" t="s">
        <v>3137</v>
      </c>
      <c r="G2785" s="14" t="s">
        <v>3056</v>
      </c>
      <c r="H2785" s="14" t="s">
        <v>3056</v>
      </c>
      <c r="I2785" s="9" t="s">
        <v>3056</v>
      </c>
      <c r="J2785" s="9">
        <v>30</v>
      </c>
      <c r="K2785" s="14">
        <f>IF($E2785="","",IFERROR(INDEX('01_Cad_Pecas'!$H$2:$H$5000,MATCH($E2785,'01_Cad_Pecas'!$D$2:$D$5000,0)),IFERROR(INDEX('01_Cad_Pecas'!$H$2:$H$5000,MATCH(VALUE($E2785),'01_Cad_Pecas'!$D$2:$D$5000,0)),"")))</f>
        <v>8</v>
      </c>
      <c r="L2785" s="14">
        <f>IF($E2785="","",IFERROR(INDEX('01_Cad_Pecas'!$I$2:$I$5000,MATCH($E2785,'01_Cad_Pecas'!$D$2:$D$5000,0)),IFERROR(INDEX('01_Cad_Pecas'!$I$2:$I$5000,MATCH(VALUE($E2785),'01_Cad_Pecas'!$D$2:$D$5000,0)),"")))</f>
        <v>0.2</v>
      </c>
      <c r="M2785" s="14">
        <f t="shared" si="324"/>
        <v>14</v>
      </c>
      <c r="N2785" s="14">
        <v>46212</v>
      </c>
      <c r="O2785" s="14">
        <v>30</v>
      </c>
      <c r="P2785" s="14"/>
      <c r="Q2785" s="14"/>
      <c r="R2785" s="14"/>
      <c r="S2785" s="14"/>
      <c r="T2785" s="14">
        <f t="shared" ref="T2785:T2823" si="328">IF(OR($J2785="",$O2785=""),"",$O2785/$J2785)</f>
        <v>1</v>
      </c>
      <c r="U2785" s="14" t="s">
        <v>36</v>
      </c>
      <c r="V2785" s="14"/>
      <c r="W2785" s="14"/>
      <c r="X2785" s="14"/>
      <c r="Y2785" s="14"/>
      <c r="Z2785" s="14"/>
      <c r="AA2785" s="11"/>
      <c r="AB2785" s="14" t="str">
        <f t="shared" si="325"/>
        <v>10245|58 FABRICAÇÃO EMBALAGEM</v>
      </c>
      <c r="AC2785" t="str">
        <f t="shared" si="326"/>
        <v>|10245|</v>
      </c>
      <c r="AD2785" t="str">
        <f t="shared" si="327"/>
        <v>58 FABRICAÇÃO EMBALAGEM</v>
      </c>
    </row>
    <row r="2786" spans="1:30" ht="60" customHeight="1" x14ac:dyDescent="0.35">
      <c r="A2786" s="35">
        <v>46213</v>
      </c>
      <c r="B2786" s="14" t="s">
        <v>3672</v>
      </c>
      <c r="C2786" s="14" t="s">
        <v>3673</v>
      </c>
      <c r="D2786" s="14" t="s">
        <v>3056</v>
      </c>
      <c r="E2786" s="14">
        <v>30003033</v>
      </c>
      <c r="F2786" s="14" t="s">
        <v>3138</v>
      </c>
      <c r="G2786" s="14" t="s">
        <v>3056</v>
      </c>
      <c r="H2786" s="14" t="s">
        <v>3056</v>
      </c>
      <c r="I2786" s="9" t="s">
        <v>3056</v>
      </c>
      <c r="J2786" s="9">
        <v>30</v>
      </c>
      <c r="K2786" s="14">
        <f>IF($E2786="","",IFERROR(INDEX('01_Cad_Pecas'!$H$2:$H$5000,MATCH($E2786,'01_Cad_Pecas'!$D$2:$D$5000,0)),IFERROR(INDEX('01_Cad_Pecas'!$H$2:$H$5000,MATCH(VALUE($E2786),'01_Cad_Pecas'!$D$2:$D$5000,0)),"")))</f>
        <v>8</v>
      </c>
      <c r="L2786" s="14">
        <f>IF($E2786="","",IFERROR(INDEX('01_Cad_Pecas'!$I$2:$I$5000,MATCH($E2786,'01_Cad_Pecas'!$D$2:$D$5000,0)),IFERROR(INDEX('01_Cad_Pecas'!$I$2:$I$5000,MATCH(VALUE($E2786),'01_Cad_Pecas'!$D$2:$D$5000,0)),"")))</f>
        <v>0.2</v>
      </c>
      <c r="M2786" s="14">
        <f t="shared" si="324"/>
        <v>14</v>
      </c>
      <c r="N2786" s="14">
        <v>46213</v>
      </c>
      <c r="O2786" s="14">
        <v>30</v>
      </c>
      <c r="P2786" s="14"/>
      <c r="Q2786" s="14"/>
      <c r="R2786" s="14"/>
      <c r="S2786" s="14"/>
      <c r="T2786" s="14">
        <f t="shared" si="328"/>
        <v>1</v>
      </c>
      <c r="U2786" s="14" t="s">
        <v>36</v>
      </c>
      <c r="V2786" s="14"/>
      <c r="W2786" s="14"/>
      <c r="X2786" s="14"/>
      <c r="Y2786" s="14"/>
      <c r="Z2786" s="14"/>
      <c r="AA2786" s="11"/>
      <c r="AB2786" s="14" t="str">
        <f t="shared" si="325"/>
        <v>10245|58 FABRICAÇÃO EMBALAGEM</v>
      </c>
      <c r="AC2786" t="str">
        <f t="shared" si="326"/>
        <v>|10245|</v>
      </c>
      <c r="AD2786" t="str">
        <f t="shared" si="327"/>
        <v>58 FABRICAÇÃO EMBALAGEM</v>
      </c>
    </row>
    <row r="2787" spans="1:30" ht="60" customHeight="1" x14ac:dyDescent="0.35">
      <c r="A2787" s="35">
        <v>46217</v>
      </c>
      <c r="B2787" s="14" t="s">
        <v>3674</v>
      </c>
      <c r="C2787" s="14" t="s">
        <v>3675</v>
      </c>
      <c r="D2787" s="14" t="s">
        <v>3056</v>
      </c>
      <c r="E2787" s="14">
        <v>200124131</v>
      </c>
      <c r="F2787" s="14" t="s">
        <v>271</v>
      </c>
      <c r="G2787" s="14" t="s">
        <v>3056</v>
      </c>
      <c r="H2787" s="14" t="s">
        <v>3056</v>
      </c>
      <c r="I2787" s="9" t="s">
        <v>3056</v>
      </c>
      <c r="J2787" s="9">
        <v>140</v>
      </c>
      <c r="K2787" s="14">
        <f>IF($E2787="","",IFERROR(INDEX('01_Cad_Pecas'!$H$2:$H$5000,MATCH($E2787,'01_Cad_Pecas'!$D$2:$D$5000,0)),IFERROR(INDEX('01_Cad_Pecas'!$H$2:$H$5000,MATCH(VALUE($E2787),'01_Cad_Pecas'!$D$2:$D$5000,0)),"")))</f>
        <v>8</v>
      </c>
      <c r="L2787" s="14">
        <f>IF($E2787="","",IFERROR(INDEX('01_Cad_Pecas'!$I$2:$I$5000,MATCH($E2787,'01_Cad_Pecas'!$D$2:$D$5000,0)),IFERROR(INDEX('01_Cad_Pecas'!$I$2:$I$5000,MATCH(VALUE($E2787),'01_Cad_Pecas'!$D$2:$D$5000,0)),"")))</f>
        <v>0.2</v>
      </c>
      <c r="M2787" s="14">
        <f t="shared" si="324"/>
        <v>36</v>
      </c>
      <c r="N2787" s="14">
        <v>46213</v>
      </c>
      <c r="O2787" s="14">
        <v>140</v>
      </c>
      <c r="P2787" s="14"/>
      <c r="Q2787" s="14"/>
      <c r="R2787" s="14"/>
      <c r="S2787" s="14"/>
      <c r="T2787" s="14">
        <f t="shared" si="328"/>
        <v>1</v>
      </c>
      <c r="U2787" s="14" t="s">
        <v>36</v>
      </c>
      <c r="V2787" s="14"/>
      <c r="W2787" s="14"/>
      <c r="X2787" s="14"/>
      <c r="Y2787" s="14"/>
      <c r="Z2787" s="14"/>
      <c r="AA2787" s="11"/>
      <c r="AB2787" s="14" t="str">
        <f t="shared" si="325"/>
        <v>10246|58 FABRICAÇÃO EMBALAGEM</v>
      </c>
      <c r="AC2787" t="str">
        <f t="shared" si="326"/>
        <v>|10246|</v>
      </c>
      <c r="AD2787" t="str">
        <f t="shared" si="327"/>
        <v>58 FABRICAÇÃO EMBALAGEM</v>
      </c>
    </row>
    <row r="2788" spans="1:30" ht="60" customHeight="1" x14ac:dyDescent="0.35">
      <c r="A2788" s="35">
        <v>46217</v>
      </c>
      <c r="B2788" s="14" t="s">
        <v>3674</v>
      </c>
      <c r="C2788" s="14" t="s">
        <v>3675</v>
      </c>
      <c r="D2788" s="14" t="s">
        <v>3056</v>
      </c>
      <c r="E2788" s="14">
        <v>30003031</v>
      </c>
      <c r="F2788" s="14" t="s">
        <v>3136</v>
      </c>
      <c r="G2788" s="14" t="s">
        <v>3056</v>
      </c>
      <c r="H2788" s="14" t="s">
        <v>3056</v>
      </c>
      <c r="I2788" s="9" t="s">
        <v>3056</v>
      </c>
      <c r="J2788" s="9">
        <v>558</v>
      </c>
      <c r="K2788" s="14">
        <f>IF($E2788="","",IFERROR(INDEX('01_Cad_Pecas'!$H$2:$H$5000,MATCH($E2788,'01_Cad_Pecas'!$D$2:$D$5000,0)),IFERROR(INDEX('01_Cad_Pecas'!$H$2:$H$5000,MATCH(VALUE($E2788),'01_Cad_Pecas'!$D$2:$D$5000,0)),"")))</f>
        <v>8</v>
      </c>
      <c r="L2788" s="14">
        <f>IF($E2788="","",IFERROR(INDEX('01_Cad_Pecas'!$I$2:$I$5000,MATCH($E2788,'01_Cad_Pecas'!$D$2:$D$5000,0)),IFERROR(INDEX('01_Cad_Pecas'!$I$2:$I$5000,MATCH(VALUE($E2788),'01_Cad_Pecas'!$D$2:$D$5000,0)),"")))</f>
        <v>0.2</v>
      </c>
      <c r="M2788" s="14">
        <f t="shared" si="324"/>
        <v>119.60000000000001</v>
      </c>
      <c r="N2788" s="14">
        <v>46216</v>
      </c>
      <c r="O2788" s="14">
        <v>558</v>
      </c>
      <c r="P2788" s="14"/>
      <c r="Q2788" s="14"/>
      <c r="R2788" s="14"/>
      <c r="S2788" s="14"/>
      <c r="T2788" s="14">
        <f t="shared" si="328"/>
        <v>1</v>
      </c>
      <c r="U2788" s="14" t="s">
        <v>36</v>
      </c>
      <c r="V2788" s="14"/>
      <c r="W2788" s="14"/>
      <c r="X2788" s="14"/>
      <c r="Y2788" s="14"/>
      <c r="Z2788" s="14"/>
      <c r="AA2788" s="11"/>
      <c r="AB2788" s="14" t="str">
        <f t="shared" si="325"/>
        <v>10246|58 FABRICAÇÃO EMBALAGEM</v>
      </c>
      <c r="AC2788" t="str">
        <f t="shared" si="326"/>
        <v>|10246|</v>
      </c>
      <c r="AD2788" t="str">
        <f t="shared" si="327"/>
        <v>58 FABRICAÇÃO EMBALAGEM</v>
      </c>
    </row>
    <row r="2789" spans="1:30" ht="60" customHeight="1" x14ac:dyDescent="0.35">
      <c r="A2789" s="35">
        <v>46217</v>
      </c>
      <c r="B2789" s="14" t="s">
        <v>3674</v>
      </c>
      <c r="C2789" s="14" t="s">
        <v>3675</v>
      </c>
      <c r="D2789" s="14" t="s">
        <v>3056</v>
      </c>
      <c r="E2789" s="14">
        <v>30003032</v>
      </c>
      <c r="F2789" s="14" t="s">
        <v>3137</v>
      </c>
      <c r="G2789" s="14" t="s">
        <v>3056</v>
      </c>
      <c r="H2789" s="14" t="s">
        <v>3056</v>
      </c>
      <c r="I2789" s="9" t="s">
        <v>3056</v>
      </c>
      <c r="J2789" s="9">
        <v>1216</v>
      </c>
      <c r="K2789" s="14">
        <f>IF($E2789="","",IFERROR(INDEX('01_Cad_Pecas'!$H$2:$H$5000,MATCH($E2789,'01_Cad_Pecas'!$D$2:$D$5000,0)),IFERROR(INDEX('01_Cad_Pecas'!$H$2:$H$5000,MATCH(VALUE($E2789),'01_Cad_Pecas'!$D$2:$D$5000,0)),"")))</f>
        <v>8</v>
      </c>
      <c r="L2789" s="14">
        <f>IF($E2789="","",IFERROR(INDEX('01_Cad_Pecas'!$I$2:$I$5000,MATCH($E2789,'01_Cad_Pecas'!$D$2:$D$5000,0)),IFERROR(INDEX('01_Cad_Pecas'!$I$2:$I$5000,MATCH(VALUE($E2789),'01_Cad_Pecas'!$D$2:$D$5000,0)),"")))</f>
        <v>0.2</v>
      </c>
      <c r="M2789" s="14">
        <f t="shared" si="324"/>
        <v>251.20000000000002</v>
      </c>
      <c r="N2789" s="14">
        <v>46216</v>
      </c>
      <c r="O2789" s="14">
        <v>1216</v>
      </c>
      <c r="P2789" s="14"/>
      <c r="Q2789" s="14"/>
      <c r="R2789" s="14"/>
      <c r="S2789" s="14"/>
      <c r="T2789" s="14">
        <f t="shared" si="328"/>
        <v>1</v>
      </c>
      <c r="U2789" s="14" t="s">
        <v>36</v>
      </c>
      <c r="V2789" s="14"/>
      <c r="W2789" s="14"/>
      <c r="X2789" s="14"/>
      <c r="Y2789" s="14"/>
      <c r="Z2789" s="14"/>
      <c r="AA2789" s="11"/>
      <c r="AB2789" s="14" t="str">
        <f t="shared" si="325"/>
        <v>10246|58 FABRICAÇÃO EMBALAGEM</v>
      </c>
      <c r="AC2789" t="str">
        <f t="shared" si="326"/>
        <v>|10246|</v>
      </c>
      <c r="AD2789" t="str">
        <f t="shared" si="327"/>
        <v>58 FABRICAÇÃO EMBALAGEM</v>
      </c>
    </row>
    <row r="2790" spans="1:30" ht="60" customHeight="1" x14ac:dyDescent="0.35">
      <c r="A2790" s="35">
        <v>46217</v>
      </c>
      <c r="B2790" s="14" t="s">
        <v>3674</v>
      </c>
      <c r="C2790" s="14" t="s">
        <v>3675</v>
      </c>
      <c r="D2790" s="14" t="s">
        <v>3056</v>
      </c>
      <c r="E2790" s="14">
        <v>30003033</v>
      </c>
      <c r="F2790" s="14" t="s">
        <v>3138</v>
      </c>
      <c r="G2790" s="14" t="s">
        <v>3056</v>
      </c>
      <c r="H2790" s="14" t="s">
        <v>3056</v>
      </c>
      <c r="I2790" s="9" t="s">
        <v>3056</v>
      </c>
      <c r="J2790" s="9">
        <v>1066</v>
      </c>
      <c r="K2790" s="14">
        <f>IF($E2790="","",IFERROR(INDEX('01_Cad_Pecas'!$H$2:$H$5000,MATCH($E2790,'01_Cad_Pecas'!$D$2:$D$5000,0)),IFERROR(INDEX('01_Cad_Pecas'!$H$2:$H$5000,MATCH(VALUE($E2790),'01_Cad_Pecas'!$D$2:$D$5000,0)),"")))</f>
        <v>8</v>
      </c>
      <c r="L2790" s="14">
        <f>IF($E2790="","",IFERROR(INDEX('01_Cad_Pecas'!$I$2:$I$5000,MATCH($E2790,'01_Cad_Pecas'!$D$2:$D$5000,0)),IFERROR(INDEX('01_Cad_Pecas'!$I$2:$I$5000,MATCH(VALUE($E2790),'01_Cad_Pecas'!$D$2:$D$5000,0)),"")))</f>
        <v>0.2</v>
      </c>
      <c r="M2790" s="14">
        <f t="shared" si="324"/>
        <v>221.20000000000002</v>
      </c>
      <c r="N2790" s="14">
        <v>46216</v>
      </c>
      <c r="O2790" s="14">
        <v>1066</v>
      </c>
      <c r="P2790" s="14"/>
      <c r="Q2790" s="14"/>
      <c r="R2790" s="14"/>
      <c r="S2790" s="14"/>
      <c r="T2790" s="14">
        <f t="shared" si="328"/>
        <v>1</v>
      </c>
      <c r="U2790" s="14" t="s">
        <v>36</v>
      </c>
      <c r="V2790" s="14"/>
      <c r="W2790" s="14"/>
      <c r="X2790" s="14"/>
      <c r="Y2790" s="14"/>
      <c r="Z2790" s="14"/>
      <c r="AA2790" s="11"/>
      <c r="AB2790" s="14" t="str">
        <f t="shared" si="325"/>
        <v>10246|58 FABRICAÇÃO EMBALAGEM</v>
      </c>
      <c r="AC2790" t="str">
        <f t="shared" si="326"/>
        <v>|10246|</v>
      </c>
      <c r="AD2790" t="str">
        <f t="shared" si="327"/>
        <v>58 FABRICAÇÃO EMBALAGEM</v>
      </c>
    </row>
    <row r="2791" spans="1:30" ht="60" customHeight="1" x14ac:dyDescent="0.35">
      <c r="A2791" s="35">
        <v>46217</v>
      </c>
      <c r="B2791" s="14" t="s">
        <v>3674</v>
      </c>
      <c r="C2791" s="14" t="s">
        <v>3675</v>
      </c>
      <c r="D2791" s="14" t="s">
        <v>3056</v>
      </c>
      <c r="E2791" s="14">
        <v>30003330</v>
      </c>
      <c r="F2791" s="14" t="s">
        <v>3140</v>
      </c>
      <c r="G2791" s="14" t="s">
        <v>3056</v>
      </c>
      <c r="H2791" s="14" t="s">
        <v>3056</v>
      </c>
      <c r="I2791" s="9" t="s">
        <v>3056</v>
      </c>
      <c r="J2791" s="9">
        <v>25</v>
      </c>
      <c r="K2791" s="14">
        <f>IF($E2791="","",IFERROR(INDEX('01_Cad_Pecas'!$H$2:$H$5000,MATCH($E2791,'01_Cad_Pecas'!$D$2:$D$5000,0)),IFERROR(INDEX('01_Cad_Pecas'!$H$2:$H$5000,MATCH(VALUE($E2791),'01_Cad_Pecas'!$D$2:$D$5000,0)),"")))</f>
        <v>8</v>
      </c>
      <c r="L2791" s="14">
        <f>IF($E2791="","",IFERROR(INDEX('01_Cad_Pecas'!$I$2:$I$5000,MATCH($E2791,'01_Cad_Pecas'!$D$2:$D$5000,0)),IFERROR(INDEX('01_Cad_Pecas'!$I$2:$I$5000,MATCH(VALUE($E2791),'01_Cad_Pecas'!$D$2:$D$5000,0)),"")))</f>
        <v>0.2</v>
      </c>
      <c r="M2791" s="14">
        <f t="shared" si="324"/>
        <v>13</v>
      </c>
      <c r="N2791" s="14">
        <v>46216</v>
      </c>
      <c r="O2791" s="14">
        <v>25</v>
      </c>
      <c r="P2791" s="14"/>
      <c r="Q2791" s="14"/>
      <c r="R2791" s="14"/>
      <c r="S2791" s="14"/>
      <c r="T2791" s="14">
        <f t="shared" si="328"/>
        <v>1</v>
      </c>
      <c r="U2791" s="14" t="s">
        <v>36</v>
      </c>
      <c r="V2791" s="14"/>
      <c r="W2791" s="14"/>
      <c r="X2791" s="14"/>
      <c r="Y2791" s="14"/>
      <c r="Z2791" s="14"/>
      <c r="AA2791" s="11"/>
      <c r="AB2791" s="14" t="str">
        <f t="shared" si="325"/>
        <v>10246|58 FABRICAÇÃO EMBALAGEM</v>
      </c>
      <c r="AC2791" t="str">
        <f t="shared" si="326"/>
        <v>|10246|</v>
      </c>
      <c r="AD2791" t="str">
        <f t="shared" si="327"/>
        <v>58 FABRICAÇÃO EMBALAGEM</v>
      </c>
    </row>
    <row r="2792" spans="1:30" ht="60" customHeight="1" x14ac:dyDescent="0.35">
      <c r="A2792" s="35">
        <v>46217</v>
      </c>
      <c r="B2792" s="14" t="s">
        <v>3674</v>
      </c>
      <c r="C2792" s="14" t="s">
        <v>3675</v>
      </c>
      <c r="D2792" s="14" t="s">
        <v>3056</v>
      </c>
      <c r="E2792" s="14">
        <v>300800130</v>
      </c>
      <c r="F2792" s="14" t="s">
        <v>3391</v>
      </c>
      <c r="G2792" s="14" t="s">
        <v>3056</v>
      </c>
      <c r="H2792" s="14" t="s">
        <v>3056</v>
      </c>
      <c r="I2792" s="9" t="s">
        <v>3056</v>
      </c>
      <c r="J2792" s="9">
        <v>20</v>
      </c>
      <c r="K2792" s="14">
        <f>IF($E2792="","",IFERROR(INDEX('01_Cad_Pecas'!$H$2:$H$5000,MATCH($E2792,'01_Cad_Pecas'!$D$2:$D$5000,0)),IFERROR(INDEX('01_Cad_Pecas'!$H$2:$H$5000,MATCH(VALUE($E2792),'01_Cad_Pecas'!$D$2:$D$5000,0)),"")))</f>
        <v>8</v>
      </c>
      <c r="L2792" s="14">
        <f>IF($E2792="","",IFERROR(INDEX('01_Cad_Pecas'!$I$2:$I$5000,MATCH($E2792,'01_Cad_Pecas'!$D$2:$D$5000,0)),IFERROR(INDEX('01_Cad_Pecas'!$I$2:$I$5000,MATCH(VALUE($E2792),'01_Cad_Pecas'!$D$2:$D$5000,0)),"")))</f>
        <v>0.2</v>
      </c>
      <c r="M2792" s="14">
        <f t="shared" si="324"/>
        <v>12</v>
      </c>
      <c r="N2792" s="14">
        <v>46213</v>
      </c>
      <c r="O2792" s="14">
        <v>20</v>
      </c>
      <c r="P2792" s="14"/>
      <c r="Q2792" s="14"/>
      <c r="R2792" s="14"/>
      <c r="S2792" s="14"/>
      <c r="T2792" s="14">
        <f t="shared" si="328"/>
        <v>1</v>
      </c>
      <c r="U2792" s="14" t="s">
        <v>36</v>
      </c>
      <c r="V2792" s="14"/>
      <c r="W2792" s="14"/>
      <c r="X2792" s="14"/>
      <c r="Y2792" s="14"/>
      <c r="Z2792" s="14"/>
      <c r="AA2792" s="11"/>
      <c r="AB2792" s="14" t="str">
        <f t="shared" si="325"/>
        <v>10246|58 FABRICAÇÃO EMBALAGEM</v>
      </c>
      <c r="AC2792" t="str">
        <f t="shared" si="326"/>
        <v>|10246|</v>
      </c>
      <c r="AD2792" t="str">
        <f t="shared" si="327"/>
        <v>58 FABRICAÇÃO EMBALAGEM</v>
      </c>
    </row>
    <row r="2793" spans="1:30" ht="60" customHeight="1" x14ac:dyDescent="0.35">
      <c r="A2793" s="35">
        <v>46217</v>
      </c>
      <c r="B2793" s="14" t="s">
        <v>3674</v>
      </c>
      <c r="C2793" s="14" t="s">
        <v>3675</v>
      </c>
      <c r="D2793" s="14" t="s">
        <v>3056</v>
      </c>
      <c r="E2793" s="14">
        <v>300800230</v>
      </c>
      <c r="F2793" s="14" t="s">
        <v>3151</v>
      </c>
      <c r="G2793" s="14" t="s">
        <v>3056</v>
      </c>
      <c r="H2793" s="14" t="s">
        <v>3056</v>
      </c>
      <c r="I2793" s="9" t="s">
        <v>3056</v>
      </c>
      <c r="J2793" s="9">
        <v>20</v>
      </c>
      <c r="K2793" s="14">
        <f>IF($E2793="","",IFERROR(INDEX('01_Cad_Pecas'!$H$2:$H$5000,MATCH($E2793,'01_Cad_Pecas'!$D$2:$D$5000,0)),IFERROR(INDEX('01_Cad_Pecas'!$H$2:$H$5000,MATCH(VALUE($E2793),'01_Cad_Pecas'!$D$2:$D$5000,0)),"")))</f>
        <v>8</v>
      </c>
      <c r="L2793" s="14">
        <f>IF($E2793="","",IFERROR(INDEX('01_Cad_Pecas'!$I$2:$I$5000,MATCH($E2793,'01_Cad_Pecas'!$D$2:$D$5000,0)),IFERROR(INDEX('01_Cad_Pecas'!$I$2:$I$5000,MATCH(VALUE($E2793),'01_Cad_Pecas'!$D$2:$D$5000,0)),"")))</f>
        <v>0.2</v>
      </c>
      <c r="M2793" s="14">
        <f t="shared" si="324"/>
        <v>12</v>
      </c>
      <c r="N2793" s="14">
        <v>46212</v>
      </c>
      <c r="O2793" s="14">
        <v>20</v>
      </c>
      <c r="P2793" s="14"/>
      <c r="Q2793" s="14"/>
      <c r="R2793" s="14"/>
      <c r="S2793" s="14"/>
      <c r="T2793" s="14">
        <f t="shared" si="328"/>
        <v>1</v>
      </c>
      <c r="U2793" s="14" t="s">
        <v>36</v>
      </c>
      <c r="V2793" s="14"/>
      <c r="W2793" s="14"/>
      <c r="X2793" s="14"/>
      <c r="Y2793" s="14"/>
      <c r="Z2793" s="14"/>
      <c r="AA2793" s="11"/>
      <c r="AB2793" s="14" t="str">
        <f t="shared" si="325"/>
        <v>10246|58 FABRICAÇÃO EMBALAGEM</v>
      </c>
      <c r="AC2793" t="str">
        <f t="shared" si="326"/>
        <v>|10246|</v>
      </c>
      <c r="AD2793" t="str">
        <f t="shared" si="327"/>
        <v>58 FABRICAÇÃO EMBALAGEM</v>
      </c>
    </row>
    <row r="2794" spans="1:30" ht="60" customHeight="1" x14ac:dyDescent="0.35">
      <c r="A2794" s="35">
        <v>46218</v>
      </c>
      <c r="B2794" s="14" t="s">
        <v>3676</v>
      </c>
      <c r="C2794" s="14" t="s">
        <v>3677</v>
      </c>
      <c r="D2794" s="14" t="s">
        <v>3056</v>
      </c>
      <c r="E2794" s="14">
        <v>200124131</v>
      </c>
      <c r="F2794" s="14" t="s">
        <v>271</v>
      </c>
      <c r="G2794" s="14" t="s">
        <v>3056</v>
      </c>
      <c r="H2794" s="14" t="s">
        <v>3056</v>
      </c>
      <c r="I2794" s="9" t="s">
        <v>3056</v>
      </c>
      <c r="J2794" s="9">
        <v>300</v>
      </c>
      <c r="K2794" s="14">
        <f>IF($E2794="","",IFERROR(INDEX('01_Cad_Pecas'!$H$2:$H$5000,MATCH($E2794,'01_Cad_Pecas'!$D$2:$D$5000,0)),IFERROR(INDEX('01_Cad_Pecas'!$H$2:$H$5000,MATCH(VALUE($E2794),'01_Cad_Pecas'!$D$2:$D$5000,0)),"")))</f>
        <v>8</v>
      </c>
      <c r="L2794" s="14">
        <f>IF($E2794="","",IFERROR(INDEX('01_Cad_Pecas'!$I$2:$I$5000,MATCH($E2794,'01_Cad_Pecas'!$D$2:$D$5000,0)),IFERROR(INDEX('01_Cad_Pecas'!$I$2:$I$5000,MATCH(VALUE($E2794),'01_Cad_Pecas'!$D$2:$D$5000,0)),"")))</f>
        <v>0.2</v>
      </c>
      <c r="M2794" s="14">
        <f t="shared" si="324"/>
        <v>68</v>
      </c>
      <c r="N2794" s="14">
        <v>46216</v>
      </c>
      <c r="O2794" s="14">
        <v>300</v>
      </c>
      <c r="P2794" s="14"/>
      <c r="Q2794" s="14"/>
      <c r="R2794" s="14"/>
      <c r="S2794" s="14"/>
      <c r="T2794" s="14">
        <f t="shared" si="328"/>
        <v>1</v>
      </c>
      <c r="U2794" s="14" t="s">
        <v>36</v>
      </c>
      <c r="V2794" s="14"/>
      <c r="W2794" s="14"/>
      <c r="X2794" s="14"/>
      <c r="Y2794" s="14"/>
      <c r="Z2794" s="14"/>
      <c r="AA2794" s="11"/>
      <c r="AB2794" s="14" t="str">
        <f t="shared" si="325"/>
        <v>10247|58 FABRICAÇÃO EMBALAGEM</v>
      </c>
      <c r="AC2794" t="str">
        <f t="shared" si="326"/>
        <v>|10247|</v>
      </c>
      <c r="AD2794" t="str">
        <f t="shared" si="327"/>
        <v>58 FABRICAÇÃO EMBALAGEM</v>
      </c>
    </row>
    <row r="2795" spans="1:30" ht="60" customHeight="1" x14ac:dyDescent="0.35">
      <c r="A2795" s="35">
        <v>46218</v>
      </c>
      <c r="B2795" s="14" t="s">
        <v>3676</v>
      </c>
      <c r="C2795" s="14" t="s">
        <v>3677</v>
      </c>
      <c r="D2795" s="14" t="s">
        <v>3056</v>
      </c>
      <c r="E2795" s="14">
        <v>200190130</v>
      </c>
      <c r="F2795" s="14" t="s">
        <v>263</v>
      </c>
      <c r="G2795" s="14" t="s">
        <v>3056</v>
      </c>
      <c r="H2795" s="14" t="s">
        <v>3056</v>
      </c>
      <c r="I2795" s="9" t="s">
        <v>3056</v>
      </c>
      <c r="J2795" s="9">
        <v>8</v>
      </c>
      <c r="K2795" s="14">
        <f>IF($E2795="","",IFERROR(INDEX('01_Cad_Pecas'!$H$2:$H$5000,MATCH($E2795,'01_Cad_Pecas'!$D$2:$D$5000,0)),IFERROR(INDEX('01_Cad_Pecas'!$H$2:$H$5000,MATCH(VALUE($E2795),'01_Cad_Pecas'!$D$2:$D$5000,0)),"")))</f>
        <v>8</v>
      </c>
      <c r="L2795" s="14">
        <f>IF($E2795="","",IFERROR(INDEX('01_Cad_Pecas'!$I$2:$I$5000,MATCH($E2795,'01_Cad_Pecas'!$D$2:$D$5000,0)),IFERROR(INDEX('01_Cad_Pecas'!$I$2:$I$5000,MATCH(VALUE($E2795),'01_Cad_Pecas'!$D$2:$D$5000,0)),"")))</f>
        <v>0.2</v>
      </c>
      <c r="M2795" s="14">
        <f t="shared" si="324"/>
        <v>9.6</v>
      </c>
      <c r="N2795" s="14">
        <v>46216</v>
      </c>
      <c r="O2795" s="14">
        <v>8</v>
      </c>
      <c r="P2795" s="14"/>
      <c r="Q2795" s="14"/>
      <c r="R2795" s="14"/>
      <c r="S2795" s="14"/>
      <c r="T2795" s="14">
        <f t="shared" si="328"/>
        <v>1</v>
      </c>
      <c r="U2795" s="14" t="s">
        <v>36</v>
      </c>
      <c r="V2795" s="14"/>
      <c r="W2795" s="14"/>
      <c r="X2795" s="14"/>
      <c r="Y2795" s="14"/>
      <c r="Z2795" s="14"/>
      <c r="AA2795" s="11"/>
      <c r="AB2795" s="14" t="str">
        <f t="shared" si="325"/>
        <v>10247|58 FABRICAÇÃO EMBALAGEM</v>
      </c>
      <c r="AC2795" t="str">
        <f t="shared" si="326"/>
        <v>|10247|</v>
      </c>
      <c r="AD2795" t="str">
        <f t="shared" si="327"/>
        <v>58 FABRICAÇÃO EMBALAGEM</v>
      </c>
    </row>
    <row r="2796" spans="1:30" ht="60" customHeight="1" x14ac:dyDescent="0.35">
      <c r="A2796" s="35">
        <v>46218</v>
      </c>
      <c r="B2796" s="14" t="s">
        <v>3676</v>
      </c>
      <c r="C2796" s="14" t="s">
        <v>3677</v>
      </c>
      <c r="D2796" s="14" t="s">
        <v>3056</v>
      </c>
      <c r="E2796" s="14">
        <v>200196130</v>
      </c>
      <c r="F2796" s="14" t="s">
        <v>262</v>
      </c>
      <c r="G2796" s="14" t="s">
        <v>3056</v>
      </c>
      <c r="H2796" s="14" t="s">
        <v>3056</v>
      </c>
      <c r="I2796" s="9" t="s">
        <v>3056</v>
      </c>
      <c r="J2796" s="9">
        <v>10</v>
      </c>
      <c r="K2796" s="14">
        <f>IF($E2796="","",IFERROR(INDEX('01_Cad_Pecas'!$H$2:$H$5000,MATCH($E2796,'01_Cad_Pecas'!$D$2:$D$5000,0)),IFERROR(INDEX('01_Cad_Pecas'!$H$2:$H$5000,MATCH(VALUE($E2796),'01_Cad_Pecas'!$D$2:$D$5000,0)),"")))</f>
        <v>8</v>
      </c>
      <c r="L2796" s="14">
        <f>IF($E2796="","",IFERROR(INDEX('01_Cad_Pecas'!$I$2:$I$5000,MATCH($E2796,'01_Cad_Pecas'!$D$2:$D$5000,0)),IFERROR(INDEX('01_Cad_Pecas'!$I$2:$I$5000,MATCH(VALUE($E2796),'01_Cad_Pecas'!$D$2:$D$5000,0)),"")))</f>
        <v>0.2</v>
      </c>
      <c r="M2796" s="14">
        <f t="shared" si="324"/>
        <v>10</v>
      </c>
      <c r="N2796" s="14">
        <v>46216</v>
      </c>
      <c r="O2796" s="14">
        <v>10</v>
      </c>
      <c r="P2796" s="14"/>
      <c r="Q2796" s="14"/>
      <c r="R2796" s="14"/>
      <c r="S2796" s="14"/>
      <c r="T2796" s="14">
        <f t="shared" si="328"/>
        <v>1</v>
      </c>
      <c r="U2796" s="14" t="s">
        <v>36</v>
      </c>
      <c r="V2796" s="14"/>
      <c r="W2796" s="14"/>
      <c r="X2796" s="14"/>
      <c r="Y2796" s="14"/>
      <c r="Z2796" s="14"/>
      <c r="AA2796" s="11"/>
      <c r="AB2796" s="14" t="str">
        <f t="shared" si="325"/>
        <v>10247|58 FABRICAÇÃO EMBALAGEM</v>
      </c>
      <c r="AC2796" t="str">
        <f t="shared" si="326"/>
        <v>|10247|</v>
      </c>
      <c r="AD2796" t="str">
        <f t="shared" si="327"/>
        <v>58 FABRICAÇÃO EMBALAGEM</v>
      </c>
    </row>
    <row r="2797" spans="1:30" ht="60" customHeight="1" x14ac:dyDescent="0.35">
      <c r="A2797" s="35">
        <v>46218</v>
      </c>
      <c r="B2797" s="14" t="s">
        <v>3676</v>
      </c>
      <c r="C2797" s="14" t="s">
        <v>3677</v>
      </c>
      <c r="D2797" s="14" t="s">
        <v>3056</v>
      </c>
      <c r="E2797" s="14">
        <v>200200130</v>
      </c>
      <c r="F2797" s="14" t="s">
        <v>3135</v>
      </c>
      <c r="G2797" s="14" t="s">
        <v>3056</v>
      </c>
      <c r="H2797" s="14" t="s">
        <v>3056</v>
      </c>
      <c r="I2797" s="9" t="s">
        <v>3056</v>
      </c>
      <c r="J2797" s="9">
        <v>20</v>
      </c>
      <c r="K2797" s="14">
        <f>IF($E2797="","",IFERROR(INDEX('01_Cad_Pecas'!$H$2:$H$5000,MATCH($E2797,'01_Cad_Pecas'!$D$2:$D$5000,0)),IFERROR(INDEX('01_Cad_Pecas'!$H$2:$H$5000,MATCH(VALUE($E2797),'01_Cad_Pecas'!$D$2:$D$5000,0)),"")))</f>
        <v>8</v>
      </c>
      <c r="L2797" s="14">
        <f>IF($E2797="","",IFERROR(INDEX('01_Cad_Pecas'!$I$2:$I$5000,MATCH($E2797,'01_Cad_Pecas'!$D$2:$D$5000,0)),IFERROR(INDEX('01_Cad_Pecas'!$I$2:$I$5000,MATCH(VALUE($E2797),'01_Cad_Pecas'!$D$2:$D$5000,0)),"")))</f>
        <v>0.2</v>
      </c>
      <c r="M2797" s="14">
        <f t="shared" si="324"/>
        <v>12</v>
      </c>
      <c r="N2797" s="14">
        <v>46216</v>
      </c>
      <c r="O2797" s="14">
        <v>20</v>
      </c>
      <c r="P2797" s="14"/>
      <c r="Q2797" s="14"/>
      <c r="R2797" s="14"/>
      <c r="S2797" s="14"/>
      <c r="T2797" s="14">
        <f t="shared" si="328"/>
        <v>1</v>
      </c>
      <c r="U2797" s="14" t="s">
        <v>36</v>
      </c>
      <c r="V2797" s="14"/>
      <c r="W2797" s="14"/>
      <c r="X2797" s="14"/>
      <c r="Y2797" s="14"/>
      <c r="Z2797" s="14"/>
      <c r="AA2797" s="11"/>
      <c r="AB2797" s="14" t="str">
        <f t="shared" si="325"/>
        <v>10247|58 FABRICAÇÃO EMBALAGEM</v>
      </c>
      <c r="AC2797" t="str">
        <f t="shared" si="326"/>
        <v>|10247|</v>
      </c>
      <c r="AD2797" t="str">
        <f t="shared" si="327"/>
        <v>58 FABRICAÇÃO EMBALAGEM</v>
      </c>
    </row>
    <row r="2798" spans="1:30" ht="60" customHeight="1" x14ac:dyDescent="0.35">
      <c r="A2798" s="35">
        <v>46218</v>
      </c>
      <c r="B2798" s="14" t="s">
        <v>3676</v>
      </c>
      <c r="C2798" s="14" t="s">
        <v>3677</v>
      </c>
      <c r="D2798" s="14" t="s">
        <v>3056</v>
      </c>
      <c r="E2798" s="14">
        <v>200520130</v>
      </c>
      <c r="F2798" s="14" t="s">
        <v>3146</v>
      </c>
      <c r="G2798" s="14" t="s">
        <v>3056</v>
      </c>
      <c r="H2798" s="14" t="s">
        <v>3056</v>
      </c>
      <c r="I2798" s="9" t="s">
        <v>3056</v>
      </c>
      <c r="J2798" s="9">
        <v>40</v>
      </c>
      <c r="K2798" s="14">
        <f>IF($E2798="","",IFERROR(INDEX('01_Cad_Pecas'!$H$2:$H$5000,MATCH($E2798,'01_Cad_Pecas'!$D$2:$D$5000,0)),IFERROR(INDEX('01_Cad_Pecas'!$H$2:$H$5000,MATCH(VALUE($E2798),'01_Cad_Pecas'!$D$2:$D$5000,0)),"")))</f>
        <v>8</v>
      </c>
      <c r="L2798" s="14">
        <f>IF($E2798="","",IFERROR(INDEX('01_Cad_Pecas'!$I$2:$I$5000,MATCH($E2798,'01_Cad_Pecas'!$D$2:$D$5000,0)),IFERROR(INDEX('01_Cad_Pecas'!$I$2:$I$5000,MATCH(VALUE($E2798),'01_Cad_Pecas'!$D$2:$D$5000,0)),"")))</f>
        <v>0.2</v>
      </c>
      <c r="M2798" s="14">
        <f t="shared" si="324"/>
        <v>16</v>
      </c>
      <c r="N2798" s="14">
        <v>46216</v>
      </c>
      <c r="O2798" s="14">
        <v>40</v>
      </c>
      <c r="P2798" s="14"/>
      <c r="Q2798" s="14"/>
      <c r="R2798" s="14"/>
      <c r="S2798" s="14"/>
      <c r="T2798" s="14">
        <f t="shared" si="328"/>
        <v>1</v>
      </c>
      <c r="U2798" s="14" t="s">
        <v>36</v>
      </c>
      <c r="V2798" s="14"/>
      <c r="W2798" s="14"/>
      <c r="X2798" s="14"/>
      <c r="Y2798" s="14"/>
      <c r="Z2798" s="14"/>
      <c r="AA2798" s="11"/>
      <c r="AB2798" s="14" t="str">
        <f t="shared" si="325"/>
        <v>10247|58 FABRICAÇÃO EMBALAGEM</v>
      </c>
      <c r="AC2798" t="str">
        <f t="shared" si="326"/>
        <v>|10247|</v>
      </c>
      <c r="AD2798" t="str">
        <f t="shared" si="327"/>
        <v>58 FABRICAÇÃO EMBALAGEM</v>
      </c>
    </row>
    <row r="2799" spans="1:30" ht="60" customHeight="1" x14ac:dyDescent="0.35">
      <c r="A2799" s="35">
        <v>46218</v>
      </c>
      <c r="B2799" s="14" t="s">
        <v>3676</v>
      </c>
      <c r="C2799" s="14" t="s">
        <v>3677</v>
      </c>
      <c r="D2799" s="14" t="s">
        <v>3056</v>
      </c>
      <c r="E2799" s="14">
        <v>30003031</v>
      </c>
      <c r="F2799" s="14" t="s">
        <v>3136</v>
      </c>
      <c r="G2799" s="14" t="s">
        <v>3056</v>
      </c>
      <c r="H2799" s="14" t="s">
        <v>3056</v>
      </c>
      <c r="I2799" s="9" t="s">
        <v>3056</v>
      </c>
      <c r="J2799" s="9">
        <v>181</v>
      </c>
      <c r="K2799" s="14">
        <f>IF($E2799="","",IFERROR(INDEX('01_Cad_Pecas'!$H$2:$H$5000,MATCH($E2799,'01_Cad_Pecas'!$D$2:$D$5000,0)),IFERROR(INDEX('01_Cad_Pecas'!$H$2:$H$5000,MATCH(VALUE($E2799),'01_Cad_Pecas'!$D$2:$D$5000,0)),"")))</f>
        <v>8</v>
      </c>
      <c r="L2799" s="14">
        <f>IF($E2799="","",IFERROR(INDEX('01_Cad_Pecas'!$I$2:$I$5000,MATCH($E2799,'01_Cad_Pecas'!$D$2:$D$5000,0)),IFERROR(INDEX('01_Cad_Pecas'!$I$2:$I$5000,MATCH(VALUE($E2799),'01_Cad_Pecas'!$D$2:$D$5000,0)),"")))</f>
        <v>0.2</v>
      </c>
      <c r="M2799" s="14">
        <f t="shared" si="324"/>
        <v>44.2</v>
      </c>
      <c r="N2799" s="14">
        <v>46216</v>
      </c>
      <c r="O2799" s="14">
        <v>181</v>
      </c>
      <c r="P2799" s="14"/>
      <c r="Q2799" s="14"/>
      <c r="R2799" s="14"/>
      <c r="S2799" s="14"/>
      <c r="T2799" s="14">
        <f t="shared" si="328"/>
        <v>1</v>
      </c>
      <c r="U2799" s="14" t="s">
        <v>36</v>
      </c>
      <c r="V2799" s="14"/>
      <c r="W2799" s="14"/>
      <c r="X2799" s="14"/>
      <c r="Y2799" s="14"/>
      <c r="Z2799" s="14"/>
      <c r="AA2799" s="11"/>
      <c r="AB2799" s="14" t="str">
        <f t="shared" si="325"/>
        <v>10247|58 FABRICAÇÃO EMBALAGEM</v>
      </c>
      <c r="AC2799" t="str">
        <f t="shared" si="326"/>
        <v>|10247|</v>
      </c>
      <c r="AD2799" t="str">
        <f t="shared" si="327"/>
        <v>58 FABRICAÇÃO EMBALAGEM</v>
      </c>
    </row>
    <row r="2800" spans="1:30" ht="60" customHeight="1" x14ac:dyDescent="0.35">
      <c r="A2800" s="35">
        <v>46218</v>
      </c>
      <c r="B2800" s="14" t="s">
        <v>3676</v>
      </c>
      <c r="C2800" s="14" t="s">
        <v>3677</v>
      </c>
      <c r="D2800" s="14" t="s">
        <v>3056</v>
      </c>
      <c r="E2800" s="14">
        <v>30003032</v>
      </c>
      <c r="F2800" s="14" t="s">
        <v>3137</v>
      </c>
      <c r="G2800" s="14" t="s">
        <v>3056</v>
      </c>
      <c r="H2800" s="14" t="s">
        <v>3056</v>
      </c>
      <c r="I2800" s="9" t="s">
        <v>3056</v>
      </c>
      <c r="J2800" s="9">
        <v>402</v>
      </c>
      <c r="K2800" s="14">
        <f>IF($E2800="","",IFERROR(INDEX('01_Cad_Pecas'!$H$2:$H$5000,MATCH($E2800,'01_Cad_Pecas'!$D$2:$D$5000,0)),IFERROR(INDEX('01_Cad_Pecas'!$H$2:$H$5000,MATCH(VALUE($E2800),'01_Cad_Pecas'!$D$2:$D$5000,0)),"")))</f>
        <v>8</v>
      </c>
      <c r="L2800" s="14">
        <f>IF($E2800="","",IFERROR(INDEX('01_Cad_Pecas'!$I$2:$I$5000,MATCH($E2800,'01_Cad_Pecas'!$D$2:$D$5000,0)),IFERROR(INDEX('01_Cad_Pecas'!$I$2:$I$5000,MATCH(VALUE($E2800),'01_Cad_Pecas'!$D$2:$D$5000,0)),"")))</f>
        <v>0.2</v>
      </c>
      <c r="M2800" s="14">
        <f t="shared" si="324"/>
        <v>88.4</v>
      </c>
      <c r="N2800" s="14">
        <v>46216</v>
      </c>
      <c r="O2800" s="14">
        <v>402</v>
      </c>
      <c r="P2800" s="14"/>
      <c r="Q2800" s="14"/>
      <c r="R2800" s="14"/>
      <c r="S2800" s="14"/>
      <c r="T2800" s="14">
        <f t="shared" si="328"/>
        <v>1</v>
      </c>
      <c r="U2800" s="14" t="s">
        <v>36</v>
      </c>
      <c r="V2800" s="14"/>
      <c r="W2800" s="14"/>
      <c r="X2800" s="14"/>
      <c r="Y2800" s="14"/>
      <c r="Z2800" s="14"/>
      <c r="AA2800" s="11"/>
      <c r="AB2800" s="14" t="str">
        <f t="shared" si="325"/>
        <v>10247|58 FABRICAÇÃO EMBALAGEM</v>
      </c>
      <c r="AC2800" t="str">
        <f t="shared" si="326"/>
        <v>|10247|</v>
      </c>
      <c r="AD2800" t="str">
        <f t="shared" si="327"/>
        <v>58 FABRICAÇÃO EMBALAGEM</v>
      </c>
    </row>
    <row r="2801" spans="1:30" ht="60" customHeight="1" x14ac:dyDescent="0.35">
      <c r="A2801" s="35">
        <v>46218</v>
      </c>
      <c r="B2801" s="14" t="s">
        <v>3676</v>
      </c>
      <c r="C2801" s="14" t="s">
        <v>3677</v>
      </c>
      <c r="D2801" s="14" t="s">
        <v>3056</v>
      </c>
      <c r="E2801" s="14">
        <v>30003033</v>
      </c>
      <c r="F2801" s="14" t="s">
        <v>3138</v>
      </c>
      <c r="G2801" s="14" t="s">
        <v>3056</v>
      </c>
      <c r="H2801" s="14" t="s">
        <v>3056</v>
      </c>
      <c r="I2801" s="9" t="s">
        <v>3056</v>
      </c>
      <c r="J2801" s="9">
        <v>342</v>
      </c>
      <c r="K2801" s="14">
        <f>IF($E2801="","",IFERROR(INDEX('01_Cad_Pecas'!$H$2:$H$5000,MATCH($E2801,'01_Cad_Pecas'!$D$2:$D$5000,0)),IFERROR(INDEX('01_Cad_Pecas'!$H$2:$H$5000,MATCH(VALUE($E2801),'01_Cad_Pecas'!$D$2:$D$5000,0)),"")))</f>
        <v>8</v>
      </c>
      <c r="L2801" s="14">
        <f>IF($E2801="","",IFERROR(INDEX('01_Cad_Pecas'!$I$2:$I$5000,MATCH($E2801,'01_Cad_Pecas'!$D$2:$D$5000,0)),IFERROR(INDEX('01_Cad_Pecas'!$I$2:$I$5000,MATCH(VALUE($E2801),'01_Cad_Pecas'!$D$2:$D$5000,0)),"")))</f>
        <v>0.2</v>
      </c>
      <c r="M2801" s="14">
        <f t="shared" si="324"/>
        <v>76.400000000000006</v>
      </c>
      <c r="N2801" s="14">
        <v>46216</v>
      </c>
      <c r="O2801" s="14">
        <v>342</v>
      </c>
      <c r="P2801" s="14"/>
      <c r="Q2801" s="14"/>
      <c r="R2801" s="14"/>
      <c r="S2801" s="14"/>
      <c r="T2801" s="14">
        <f t="shared" si="328"/>
        <v>1</v>
      </c>
      <c r="U2801" s="14" t="s">
        <v>36</v>
      </c>
      <c r="V2801" s="14"/>
      <c r="W2801" s="14"/>
      <c r="X2801" s="14"/>
      <c r="Y2801" s="14"/>
      <c r="Z2801" s="14"/>
      <c r="AA2801" s="11"/>
      <c r="AB2801" s="14" t="str">
        <f t="shared" si="325"/>
        <v>10247|58 FABRICAÇÃO EMBALAGEM</v>
      </c>
      <c r="AC2801" t="str">
        <f t="shared" si="326"/>
        <v>|10247|</v>
      </c>
      <c r="AD2801" t="str">
        <f t="shared" si="327"/>
        <v>58 FABRICAÇÃO EMBALAGEM</v>
      </c>
    </row>
    <row r="2802" spans="1:30" ht="60" customHeight="1" x14ac:dyDescent="0.35">
      <c r="A2802" s="35">
        <v>46218</v>
      </c>
      <c r="B2802" s="14" t="s">
        <v>3676</v>
      </c>
      <c r="C2802" s="14" t="s">
        <v>3677</v>
      </c>
      <c r="D2802" s="14" t="s">
        <v>3056</v>
      </c>
      <c r="E2802" s="14">
        <v>30003330</v>
      </c>
      <c r="F2802" s="14" t="s">
        <v>3140</v>
      </c>
      <c r="G2802" s="14" t="s">
        <v>3056</v>
      </c>
      <c r="H2802" s="14" t="s">
        <v>3056</v>
      </c>
      <c r="I2802" s="9" t="s">
        <v>3056</v>
      </c>
      <c r="J2802" s="9">
        <v>10</v>
      </c>
      <c r="K2802" s="14">
        <f>IF($E2802="","",IFERROR(INDEX('01_Cad_Pecas'!$H$2:$H$5000,MATCH($E2802,'01_Cad_Pecas'!$D$2:$D$5000,0)),IFERROR(INDEX('01_Cad_Pecas'!$H$2:$H$5000,MATCH(VALUE($E2802),'01_Cad_Pecas'!$D$2:$D$5000,0)),"")))</f>
        <v>8</v>
      </c>
      <c r="L2802" s="14">
        <f>IF($E2802="","",IFERROR(INDEX('01_Cad_Pecas'!$I$2:$I$5000,MATCH($E2802,'01_Cad_Pecas'!$D$2:$D$5000,0)),IFERROR(INDEX('01_Cad_Pecas'!$I$2:$I$5000,MATCH(VALUE($E2802),'01_Cad_Pecas'!$D$2:$D$5000,0)),"")))</f>
        <v>0.2</v>
      </c>
      <c r="M2802" s="14">
        <f t="shared" si="324"/>
        <v>10</v>
      </c>
      <c r="N2802" s="14">
        <v>46216</v>
      </c>
      <c r="O2802" s="14">
        <v>10</v>
      </c>
      <c r="P2802" s="14"/>
      <c r="Q2802" s="14"/>
      <c r="R2802" s="14"/>
      <c r="S2802" s="14"/>
      <c r="T2802" s="14">
        <f t="shared" si="328"/>
        <v>1</v>
      </c>
      <c r="U2802" s="14" t="s">
        <v>36</v>
      </c>
      <c r="V2802" s="14"/>
      <c r="W2802" s="14"/>
      <c r="X2802" s="14"/>
      <c r="Y2802" s="14"/>
      <c r="Z2802" s="14"/>
      <c r="AA2802" s="11"/>
      <c r="AB2802" s="14" t="str">
        <f t="shared" si="325"/>
        <v>10247|58 FABRICAÇÃO EMBALAGEM</v>
      </c>
      <c r="AC2802" t="str">
        <f t="shared" si="326"/>
        <v>|10247|</v>
      </c>
      <c r="AD2802" t="str">
        <f t="shared" si="327"/>
        <v>58 FABRICAÇÃO EMBALAGEM</v>
      </c>
    </row>
    <row r="2803" spans="1:30" ht="60" customHeight="1" x14ac:dyDescent="0.35">
      <c r="A2803" s="35">
        <v>46218</v>
      </c>
      <c r="B2803" s="14" t="s">
        <v>3676</v>
      </c>
      <c r="C2803" s="14" t="s">
        <v>3677</v>
      </c>
      <c r="D2803" s="14" t="s">
        <v>3056</v>
      </c>
      <c r="E2803" s="14">
        <v>300048930</v>
      </c>
      <c r="F2803" s="14" t="s">
        <v>265</v>
      </c>
      <c r="G2803" s="14" t="s">
        <v>3056</v>
      </c>
      <c r="H2803" s="14" t="s">
        <v>3056</v>
      </c>
      <c r="I2803" s="9" t="s">
        <v>3056</v>
      </c>
      <c r="J2803" s="9">
        <v>306</v>
      </c>
      <c r="K2803" s="14">
        <f>IF($E2803="","",IFERROR(INDEX('01_Cad_Pecas'!$H$2:$H$5000,MATCH($E2803,'01_Cad_Pecas'!$D$2:$D$5000,0)),IFERROR(INDEX('01_Cad_Pecas'!$H$2:$H$5000,MATCH(VALUE($E2803),'01_Cad_Pecas'!$D$2:$D$5000,0)),"")))</f>
        <v>8</v>
      </c>
      <c r="L2803" s="14">
        <f>IF($E2803="","",IFERROR(INDEX('01_Cad_Pecas'!$I$2:$I$5000,MATCH($E2803,'01_Cad_Pecas'!$D$2:$D$5000,0)),IFERROR(INDEX('01_Cad_Pecas'!$I$2:$I$5000,MATCH(VALUE($E2803),'01_Cad_Pecas'!$D$2:$D$5000,0)),"")))</f>
        <v>0.2</v>
      </c>
      <c r="M2803" s="14">
        <f t="shared" si="324"/>
        <v>69.2</v>
      </c>
      <c r="N2803" s="14">
        <v>46216</v>
      </c>
      <c r="O2803" s="14">
        <v>306</v>
      </c>
      <c r="P2803" s="14"/>
      <c r="Q2803" s="14"/>
      <c r="R2803" s="14"/>
      <c r="S2803" s="14"/>
      <c r="T2803" s="14">
        <f t="shared" si="328"/>
        <v>1</v>
      </c>
      <c r="U2803" s="14" t="s">
        <v>36</v>
      </c>
      <c r="V2803" s="14"/>
      <c r="W2803" s="14"/>
      <c r="X2803" s="14"/>
      <c r="Y2803" s="14"/>
      <c r="Z2803" s="14"/>
      <c r="AA2803" s="11"/>
      <c r="AB2803" s="14" t="str">
        <f t="shared" si="325"/>
        <v>10247|58 FABRICAÇÃO EMBALAGEM</v>
      </c>
      <c r="AC2803" t="str">
        <f t="shared" si="326"/>
        <v>|10247|</v>
      </c>
      <c r="AD2803" t="str">
        <f t="shared" si="327"/>
        <v>58 FABRICAÇÃO EMBALAGEM</v>
      </c>
    </row>
    <row r="2804" spans="1:30" ht="60" customHeight="1" x14ac:dyDescent="0.35">
      <c r="A2804" s="35">
        <v>46218</v>
      </c>
      <c r="B2804" s="14" t="s">
        <v>3676</v>
      </c>
      <c r="C2804" s="14" t="s">
        <v>3677</v>
      </c>
      <c r="D2804" s="14" t="s">
        <v>3056</v>
      </c>
      <c r="E2804" s="14">
        <v>300048931</v>
      </c>
      <c r="F2804" s="14" t="s">
        <v>3141</v>
      </c>
      <c r="G2804" s="14" t="s">
        <v>3056</v>
      </c>
      <c r="H2804" s="14" t="s">
        <v>3056</v>
      </c>
      <c r="I2804" s="9" t="s">
        <v>3056</v>
      </c>
      <c r="J2804" s="9">
        <v>306</v>
      </c>
      <c r="K2804" s="14">
        <f>IF($E2804="","",IFERROR(INDEX('01_Cad_Pecas'!$H$2:$H$5000,MATCH($E2804,'01_Cad_Pecas'!$D$2:$D$5000,0)),IFERROR(INDEX('01_Cad_Pecas'!$H$2:$H$5000,MATCH(VALUE($E2804),'01_Cad_Pecas'!$D$2:$D$5000,0)),"")))</f>
        <v>8</v>
      </c>
      <c r="L2804" s="14">
        <f>IF($E2804="","",IFERROR(INDEX('01_Cad_Pecas'!$I$2:$I$5000,MATCH($E2804,'01_Cad_Pecas'!$D$2:$D$5000,0)),IFERROR(INDEX('01_Cad_Pecas'!$I$2:$I$5000,MATCH(VALUE($E2804),'01_Cad_Pecas'!$D$2:$D$5000,0)),"")))</f>
        <v>0.2</v>
      </c>
      <c r="M2804" s="14">
        <f t="shared" si="324"/>
        <v>69.2</v>
      </c>
      <c r="N2804" s="14">
        <v>46216</v>
      </c>
      <c r="O2804" s="14">
        <v>306</v>
      </c>
      <c r="P2804" s="14"/>
      <c r="Q2804" s="14"/>
      <c r="R2804" s="14"/>
      <c r="S2804" s="14"/>
      <c r="T2804" s="14">
        <f t="shared" si="328"/>
        <v>1</v>
      </c>
      <c r="U2804" s="14" t="s">
        <v>36</v>
      </c>
      <c r="V2804" s="14"/>
      <c r="W2804" s="14"/>
      <c r="X2804" s="14"/>
      <c r="Y2804" s="14"/>
      <c r="Z2804" s="14"/>
      <c r="AA2804" s="11"/>
      <c r="AB2804" s="14" t="str">
        <f t="shared" si="325"/>
        <v>10247|58 FABRICAÇÃO EMBALAGEM</v>
      </c>
      <c r="AC2804" t="str">
        <f t="shared" si="326"/>
        <v>|10247|</v>
      </c>
      <c r="AD2804" t="str">
        <f t="shared" si="327"/>
        <v>58 FABRICAÇÃO EMBALAGEM</v>
      </c>
    </row>
    <row r="2805" spans="1:30" ht="60" customHeight="1" x14ac:dyDescent="0.35">
      <c r="A2805" s="35">
        <v>46218</v>
      </c>
      <c r="B2805" s="14" t="s">
        <v>3676</v>
      </c>
      <c r="C2805" s="14" t="s">
        <v>3677</v>
      </c>
      <c r="D2805" s="14" t="s">
        <v>3056</v>
      </c>
      <c r="E2805" s="14">
        <v>300800230</v>
      </c>
      <c r="F2805" s="14" t="s">
        <v>3151</v>
      </c>
      <c r="G2805" s="14" t="s">
        <v>3056</v>
      </c>
      <c r="H2805" s="14" t="s">
        <v>3056</v>
      </c>
      <c r="I2805" s="9" t="s">
        <v>3056</v>
      </c>
      <c r="J2805" s="9">
        <v>10</v>
      </c>
      <c r="K2805" s="14">
        <f>IF($E2805="","",IFERROR(INDEX('01_Cad_Pecas'!$H$2:$H$5000,MATCH($E2805,'01_Cad_Pecas'!$D$2:$D$5000,0)),IFERROR(INDEX('01_Cad_Pecas'!$H$2:$H$5000,MATCH(VALUE($E2805),'01_Cad_Pecas'!$D$2:$D$5000,0)),"")))</f>
        <v>8</v>
      </c>
      <c r="L2805" s="14">
        <f>IF($E2805="","",IFERROR(INDEX('01_Cad_Pecas'!$I$2:$I$5000,MATCH($E2805,'01_Cad_Pecas'!$D$2:$D$5000,0)),IFERROR(INDEX('01_Cad_Pecas'!$I$2:$I$5000,MATCH(VALUE($E2805),'01_Cad_Pecas'!$D$2:$D$5000,0)),"")))</f>
        <v>0.2</v>
      </c>
      <c r="M2805" s="14">
        <f t="shared" si="324"/>
        <v>10</v>
      </c>
      <c r="N2805" s="14">
        <v>46216</v>
      </c>
      <c r="O2805" s="14">
        <v>10</v>
      </c>
      <c r="P2805" s="14"/>
      <c r="Q2805" s="14"/>
      <c r="R2805" s="14"/>
      <c r="S2805" s="14"/>
      <c r="T2805" s="14">
        <f t="shared" si="328"/>
        <v>1</v>
      </c>
      <c r="U2805" s="14" t="s">
        <v>36</v>
      </c>
      <c r="V2805" s="14"/>
      <c r="W2805" s="14"/>
      <c r="X2805" s="14"/>
      <c r="Y2805" s="14"/>
      <c r="Z2805" s="14"/>
      <c r="AA2805" s="11"/>
      <c r="AB2805" s="14" t="str">
        <f t="shared" si="325"/>
        <v>10247|58 FABRICAÇÃO EMBALAGEM</v>
      </c>
      <c r="AC2805" t="str">
        <f t="shared" si="326"/>
        <v>|10247|</v>
      </c>
      <c r="AD2805" t="str">
        <f t="shared" si="327"/>
        <v>58 FABRICAÇÃO EMBALAGEM</v>
      </c>
    </row>
    <row r="2806" spans="1:30" ht="36" customHeight="1" x14ac:dyDescent="0.35">
      <c r="A2806" s="35">
        <v>46225</v>
      </c>
      <c r="B2806" s="14" t="s">
        <v>3678</v>
      </c>
      <c r="C2806" s="14" t="s">
        <v>3679</v>
      </c>
      <c r="D2806" s="14" t="s">
        <v>3614</v>
      </c>
      <c r="E2806" s="14">
        <v>20061312</v>
      </c>
      <c r="F2806" s="14" t="s">
        <v>3157</v>
      </c>
      <c r="G2806" s="14" t="s">
        <v>3614</v>
      </c>
      <c r="H2806" s="14" t="s">
        <v>3614</v>
      </c>
      <c r="I2806" s="9" t="s">
        <v>3614</v>
      </c>
      <c r="J2806" s="9">
        <v>25</v>
      </c>
      <c r="K2806" s="14">
        <f>IF($E2806="","",IFERROR(INDEX('01_Cad_Pecas'!$H$2:$H$5000,MATCH($E2806,'01_Cad_Pecas'!$D$2:$D$5000,0)),IFERROR(INDEX('01_Cad_Pecas'!$H$2:$H$5000,MATCH(VALUE($E2806),'01_Cad_Pecas'!$D$2:$D$5000,0)),"")))</f>
        <v>7</v>
      </c>
      <c r="L2806" s="14">
        <f>IF($E2806="","",IFERROR(INDEX('01_Cad_Pecas'!$I$2:$I$5000,MATCH($E2806,'01_Cad_Pecas'!$D$2:$D$5000,0)),IFERROR(INDEX('01_Cad_Pecas'!$I$2:$I$5000,MATCH(VALUE($E2806),'01_Cad_Pecas'!$D$2:$D$5000,0)),"")))</f>
        <v>0.81</v>
      </c>
      <c r="M2806" s="14">
        <f t="shared" si="324"/>
        <v>27.25</v>
      </c>
      <c r="N2806" s="14">
        <v>46217</v>
      </c>
      <c r="O2806" s="14">
        <v>25</v>
      </c>
      <c r="P2806" s="14"/>
      <c r="Q2806" s="14"/>
      <c r="R2806" s="14"/>
      <c r="S2806" s="14"/>
      <c r="T2806" s="14">
        <f t="shared" si="328"/>
        <v>1</v>
      </c>
      <c r="U2806" s="14" t="s">
        <v>36</v>
      </c>
      <c r="V2806" s="14"/>
      <c r="W2806" s="14"/>
      <c r="X2806" s="14"/>
      <c r="Y2806" s="14"/>
      <c r="Z2806" s="14"/>
      <c r="AA2806" s="11"/>
      <c r="AB2806" s="14" t="str">
        <f t="shared" si="325"/>
        <v>10235,10232,10233,10234|47 CNC</v>
      </c>
      <c r="AC2806" t="str">
        <f t="shared" si="326"/>
        <v>|10235|10232|10233|10234|</v>
      </c>
      <c r="AD2806" t="str">
        <f t="shared" si="327"/>
        <v>47 CNC</v>
      </c>
    </row>
    <row r="2807" spans="1:30" ht="36" customHeight="1" x14ac:dyDescent="0.35">
      <c r="A2807" s="35">
        <v>46225</v>
      </c>
      <c r="B2807" s="14" t="s">
        <v>3678</v>
      </c>
      <c r="C2807" s="14" t="s">
        <v>3679</v>
      </c>
      <c r="D2807" s="14" t="s">
        <v>3614</v>
      </c>
      <c r="E2807" s="14">
        <v>20088212</v>
      </c>
      <c r="F2807" s="14" t="s">
        <v>3680</v>
      </c>
      <c r="G2807" s="14" t="s">
        <v>3614</v>
      </c>
      <c r="H2807" s="14" t="s">
        <v>3614</v>
      </c>
      <c r="I2807" s="9" t="s">
        <v>3614</v>
      </c>
      <c r="J2807" s="9">
        <v>2</v>
      </c>
      <c r="K2807" s="14">
        <f>IF($E2807="","",IFERROR(INDEX('01_Cad_Pecas'!$H$2:$H$5000,MATCH($E2807,'01_Cad_Pecas'!$D$2:$D$5000,0)),IFERROR(INDEX('01_Cad_Pecas'!$H$2:$H$5000,MATCH(VALUE($E2807),'01_Cad_Pecas'!$D$2:$D$5000,0)),"")))</f>
        <v>7</v>
      </c>
      <c r="L2807" s="14">
        <f>IF($E2807="","",IFERROR(INDEX('01_Cad_Pecas'!$I$2:$I$5000,MATCH($E2807,'01_Cad_Pecas'!$D$2:$D$5000,0)),IFERROR(INDEX('01_Cad_Pecas'!$I$2:$I$5000,MATCH(VALUE($E2807),'01_Cad_Pecas'!$D$2:$D$5000,0)),"")))</f>
        <v>0.81</v>
      </c>
      <c r="M2807" s="14">
        <f t="shared" si="324"/>
        <v>8.620000000000001</v>
      </c>
      <c r="N2807" s="14">
        <v>46216</v>
      </c>
      <c r="O2807" s="14">
        <v>2</v>
      </c>
      <c r="P2807" s="14"/>
      <c r="Q2807" s="14"/>
      <c r="R2807" s="14"/>
      <c r="S2807" s="14"/>
      <c r="T2807" s="14">
        <f t="shared" si="328"/>
        <v>1</v>
      </c>
      <c r="U2807" s="14" t="s">
        <v>36</v>
      </c>
      <c r="V2807" s="14"/>
      <c r="W2807" s="14"/>
      <c r="X2807" s="14"/>
      <c r="Y2807" s="14"/>
      <c r="Z2807" s="14"/>
      <c r="AA2807" s="11"/>
      <c r="AB2807" s="14" t="str">
        <f t="shared" si="325"/>
        <v>10235,10232,10233,10234|47 CNC</v>
      </c>
      <c r="AC2807" t="str">
        <f t="shared" si="326"/>
        <v>|10235|10232|10233|10234|</v>
      </c>
      <c r="AD2807" t="str">
        <f t="shared" si="327"/>
        <v>47 CNC</v>
      </c>
    </row>
    <row r="2808" spans="1:30" ht="24" customHeight="1" x14ac:dyDescent="0.35">
      <c r="A2808" s="35">
        <v>46211</v>
      </c>
      <c r="B2808" s="14" t="s">
        <v>3670</v>
      </c>
      <c r="C2808" s="14" t="s">
        <v>3671</v>
      </c>
      <c r="D2808" s="14" t="s">
        <v>3614</v>
      </c>
      <c r="E2808" s="14">
        <v>30080009</v>
      </c>
      <c r="F2808" s="14" t="s">
        <v>3160</v>
      </c>
      <c r="G2808" s="14" t="s">
        <v>3614</v>
      </c>
      <c r="H2808" s="14" t="s">
        <v>3614</v>
      </c>
      <c r="I2808" s="9" t="s">
        <v>3614</v>
      </c>
      <c r="J2808" s="9">
        <v>8</v>
      </c>
      <c r="K2808" s="14">
        <f>IF($E2808="","",IFERROR(INDEX('01_Cad_Pecas'!$H$2:$H$5000,MATCH($E2808,'01_Cad_Pecas'!$D$2:$D$5000,0)),IFERROR(INDEX('01_Cad_Pecas'!$H$2:$H$5000,MATCH(VALUE($E2808),'01_Cad_Pecas'!$D$2:$D$5000,0)),"")))</f>
        <v>7</v>
      </c>
      <c r="L2808" s="14">
        <f>IF($E2808="","",IFERROR(INDEX('01_Cad_Pecas'!$I$2:$I$5000,MATCH($E2808,'01_Cad_Pecas'!$D$2:$D$5000,0)),IFERROR(INDEX('01_Cad_Pecas'!$I$2:$I$5000,MATCH(VALUE($E2808),'01_Cad_Pecas'!$D$2:$D$5000,0)),"")))</f>
        <v>0.81</v>
      </c>
      <c r="M2808" s="14">
        <f t="shared" si="324"/>
        <v>13.48</v>
      </c>
      <c r="N2808" s="14">
        <v>46216</v>
      </c>
      <c r="O2808" s="14">
        <v>8</v>
      </c>
      <c r="P2808" s="14"/>
      <c r="Q2808" s="14"/>
      <c r="R2808" s="14"/>
      <c r="S2808" s="14"/>
      <c r="T2808" s="14">
        <f t="shared" si="328"/>
        <v>1</v>
      </c>
      <c r="U2808" s="14" t="s">
        <v>36</v>
      </c>
      <c r="V2808" s="14"/>
      <c r="W2808" s="14"/>
      <c r="X2808" s="14"/>
      <c r="Y2808" s="14"/>
      <c r="Z2808" s="14"/>
      <c r="AA2808" s="11"/>
      <c r="AB2808" s="14" t="str">
        <f t="shared" si="325"/>
        <v>10241|47 CNC</v>
      </c>
      <c r="AC2808" t="str">
        <f t="shared" si="326"/>
        <v>|10241|</v>
      </c>
      <c r="AD2808" t="str">
        <f t="shared" si="327"/>
        <v>47 CNC</v>
      </c>
    </row>
    <row r="2809" spans="1:30" ht="24" customHeight="1" x14ac:dyDescent="0.35">
      <c r="A2809" s="35">
        <v>46211</v>
      </c>
      <c r="B2809" s="14" t="s">
        <v>3670</v>
      </c>
      <c r="C2809" s="14" t="s">
        <v>3671</v>
      </c>
      <c r="D2809" s="14" t="s">
        <v>3614</v>
      </c>
      <c r="E2809" s="14">
        <v>30081507</v>
      </c>
      <c r="F2809" s="14" t="s">
        <v>3161</v>
      </c>
      <c r="G2809" s="14" t="s">
        <v>3614</v>
      </c>
      <c r="H2809" s="14" t="s">
        <v>3614</v>
      </c>
      <c r="I2809" s="9" t="s">
        <v>3614</v>
      </c>
      <c r="J2809" s="9">
        <v>4</v>
      </c>
      <c r="K2809" s="14">
        <f>IF($E2809="","",IFERROR(INDEX('01_Cad_Pecas'!$H$2:$H$5000,MATCH($E2809,'01_Cad_Pecas'!$D$2:$D$5000,0)),IFERROR(INDEX('01_Cad_Pecas'!$H$2:$H$5000,MATCH(VALUE($E2809),'01_Cad_Pecas'!$D$2:$D$5000,0)),"")))</f>
        <v>7</v>
      </c>
      <c r="L2809" s="14">
        <f>IF($E2809="","",IFERROR(INDEX('01_Cad_Pecas'!$I$2:$I$5000,MATCH($E2809,'01_Cad_Pecas'!$D$2:$D$5000,0)),IFERROR(INDEX('01_Cad_Pecas'!$I$2:$I$5000,MATCH(VALUE($E2809),'01_Cad_Pecas'!$D$2:$D$5000,0)),"")))</f>
        <v>0.81</v>
      </c>
      <c r="M2809" s="14">
        <f t="shared" si="324"/>
        <v>10.24</v>
      </c>
      <c r="N2809" s="14">
        <v>46216</v>
      </c>
      <c r="O2809" s="14">
        <v>4</v>
      </c>
      <c r="P2809" s="14"/>
      <c r="Q2809" s="14"/>
      <c r="R2809" s="14"/>
      <c r="S2809" s="14"/>
      <c r="T2809" s="14">
        <f t="shared" si="328"/>
        <v>1</v>
      </c>
      <c r="U2809" s="14" t="s">
        <v>36</v>
      </c>
      <c r="V2809" s="14"/>
      <c r="W2809" s="14"/>
      <c r="X2809" s="14"/>
      <c r="Y2809" s="14"/>
      <c r="Z2809" s="14"/>
      <c r="AA2809" s="11"/>
      <c r="AB2809" s="14" t="str">
        <f t="shared" si="325"/>
        <v>10241|47 CNC</v>
      </c>
      <c r="AC2809" t="str">
        <f t="shared" si="326"/>
        <v>|10241|</v>
      </c>
      <c r="AD2809" t="str">
        <f t="shared" si="327"/>
        <v>47 CNC</v>
      </c>
    </row>
    <row r="2810" spans="1:30" ht="24" customHeight="1" x14ac:dyDescent="0.35">
      <c r="A2810" s="35">
        <v>46211</v>
      </c>
      <c r="B2810" s="14" t="s">
        <v>3670</v>
      </c>
      <c r="C2810" s="14" t="s">
        <v>3671</v>
      </c>
      <c r="D2810" s="14" t="s">
        <v>3614</v>
      </c>
      <c r="E2810" s="14">
        <v>30081508</v>
      </c>
      <c r="F2810" s="14" t="s">
        <v>3162</v>
      </c>
      <c r="G2810" s="14" t="s">
        <v>3614</v>
      </c>
      <c r="H2810" s="14" t="s">
        <v>3614</v>
      </c>
      <c r="I2810" s="9" t="s">
        <v>3614</v>
      </c>
      <c r="J2810" s="9">
        <v>4</v>
      </c>
      <c r="K2810" s="14">
        <f>IF($E2810="","",IFERROR(INDEX('01_Cad_Pecas'!$H$2:$H$5000,MATCH($E2810,'01_Cad_Pecas'!$D$2:$D$5000,0)),IFERROR(INDEX('01_Cad_Pecas'!$H$2:$H$5000,MATCH(VALUE($E2810),'01_Cad_Pecas'!$D$2:$D$5000,0)),"")))</f>
        <v>7</v>
      </c>
      <c r="L2810" s="14">
        <f>IF($E2810="","",IFERROR(INDEX('01_Cad_Pecas'!$I$2:$I$5000,MATCH($E2810,'01_Cad_Pecas'!$D$2:$D$5000,0)),IFERROR(INDEX('01_Cad_Pecas'!$I$2:$I$5000,MATCH(VALUE($E2810),'01_Cad_Pecas'!$D$2:$D$5000,0)),"")))</f>
        <v>0.81</v>
      </c>
      <c r="M2810" s="14">
        <f t="shared" si="324"/>
        <v>10.24</v>
      </c>
      <c r="N2810" s="14">
        <v>46216</v>
      </c>
      <c r="O2810" s="14">
        <v>4</v>
      </c>
      <c r="P2810" s="14"/>
      <c r="Q2810" s="14"/>
      <c r="R2810" s="14"/>
      <c r="S2810" s="14"/>
      <c r="T2810" s="14">
        <f t="shared" si="328"/>
        <v>1</v>
      </c>
      <c r="U2810" s="14" t="s">
        <v>36</v>
      </c>
      <c r="V2810" s="14"/>
      <c r="W2810" s="14"/>
      <c r="X2810" s="14"/>
      <c r="Y2810" s="14"/>
      <c r="Z2810" s="14"/>
      <c r="AA2810" s="11"/>
      <c r="AB2810" s="14" t="str">
        <f t="shared" si="325"/>
        <v>10241|47 CNC</v>
      </c>
      <c r="AC2810" t="str">
        <f t="shared" si="326"/>
        <v>|10241|</v>
      </c>
      <c r="AD2810" t="str">
        <f t="shared" si="327"/>
        <v>47 CNC</v>
      </c>
    </row>
    <row r="2811" spans="1:30" ht="24" customHeight="1" x14ac:dyDescent="0.35">
      <c r="A2811" s="35">
        <v>46211</v>
      </c>
      <c r="B2811" s="14" t="s">
        <v>3670</v>
      </c>
      <c r="C2811" s="14" t="s">
        <v>3671</v>
      </c>
      <c r="D2811" s="14" t="s">
        <v>3614</v>
      </c>
      <c r="E2811" s="14">
        <v>30080008</v>
      </c>
      <c r="F2811" s="14" t="s">
        <v>3163</v>
      </c>
      <c r="G2811" s="14" t="s">
        <v>3614</v>
      </c>
      <c r="H2811" s="14" t="s">
        <v>3614</v>
      </c>
      <c r="I2811" s="9" t="s">
        <v>3614</v>
      </c>
      <c r="J2811" s="9">
        <v>8</v>
      </c>
      <c r="K2811" s="14">
        <f>IF($E2811="","",IFERROR(INDEX('01_Cad_Pecas'!$H$2:$H$5000,MATCH($E2811,'01_Cad_Pecas'!$D$2:$D$5000,0)),IFERROR(INDEX('01_Cad_Pecas'!$H$2:$H$5000,MATCH(VALUE($E2811),'01_Cad_Pecas'!$D$2:$D$5000,0)),"")))</f>
        <v>7</v>
      </c>
      <c r="L2811" s="14">
        <f>IF($E2811="","",IFERROR(INDEX('01_Cad_Pecas'!$I$2:$I$5000,MATCH($E2811,'01_Cad_Pecas'!$D$2:$D$5000,0)),IFERROR(INDEX('01_Cad_Pecas'!$I$2:$I$5000,MATCH(VALUE($E2811),'01_Cad_Pecas'!$D$2:$D$5000,0)),"")))</f>
        <v>0.81</v>
      </c>
      <c r="M2811" s="14">
        <f t="shared" si="324"/>
        <v>13.48</v>
      </c>
      <c r="N2811" s="14">
        <v>46216</v>
      </c>
      <c r="O2811" s="14">
        <v>8</v>
      </c>
      <c r="P2811" s="14"/>
      <c r="Q2811" s="14"/>
      <c r="R2811" s="14"/>
      <c r="S2811" s="14"/>
      <c r="T2811" s="14">
        <f t="shared" si="328"/>
        <v>1</v>
      </c>
      <c r="U2811" s="14" t="s">
        <v>36</v>
      </c>
      <c r="V2811" s="14"/>
      <c r="W2811" s="14"/>
      <c r="X2811" s="14"/>
      <c r="Y2811" s="14"/>
      <c r="Z2811" s="14"/>
      <c r="AA2811" s="11"/>
      <c r="AB2811" s="14" t="str">
        <f t="shared" si="325"/>
        <v>10241|47 CNC</v>
      </c>
      <c r="AC2811" t="str">
        <f t="shared" si="326"/>
        <v>|10241|</v>
      </c>
      <c r="AD2811" t="str">
        <f t="shared" si="327"/>
        <v>47 CNC</v>
      </c>
    </row>
    <row r="2812" spans="1:30" ht="24" customHeight="1" x14ac:dyDescent="0.35">
      <c r="A2812" s="35">
        <v>46211</v>
      </c>
      <c r="B2812" s="14" t="s">
        <v>3670</v>
      </c>
      <c r="C2812" s="14" t="s">
        <v>3671</v>
      </c>
      <c r="D2812" s="14" t="s">
        <v>3614</v>
      </c>
      <c r="E2812" s="14">
        <v>20052101</v>
      </c>
      <c r="F2812" s="14" t="s">
        <v>2157</v>
      </c>
      <c r="G2812" s="14" t="s">
        <v>3614</v>
      </c>
      <c r="H2812" s="14" t="s">
        <v>3614</v>
      </c>
      <c r="I2812" s="9" t="s">
        <v>3614</v>
      </c>
      <c r="J2812" s="9">
        <v>1</v>
      </c>
      <c r="K2812" s="14">
        <f>IF($E2812="","",IFERROR(INDEX('01_Cad_Pecas'!$H$2:$H$5000,MATCH($E2812,'01_Cad_Pecas'!$D$2:$D$5000,0)),IFERROR(INDEX('01_Cad_Pecas'!$H$2:$H$5000,MATCH(VALUE($E2812),'01_Cad_Pecas'!$D$2:$D$5000,0)),"")))</f>
        <v>7</v>
      </c>
      <c r="L2812" s="14">
        <f>IF($E2812="","",IFERROR(INDEX('01_Cad_Pecas'!$I$2:$I$5000,MATCH($E2812,'01_Cad_Pecas'!$D$2:$D$5000,0)),IFERROR(INDEX('01_Cad_Pecas'!$I$2:$I$5000,MATCH(VALUE($E2812),'01_Cad_Pecas'!$D$2:$D$5000,0)),"")))</f>
        <v>0.81</v>
      </c>
      <c r="M2812" s="14">
        <f t="shared" si="324"/>
        <v>7.8100000000000005</v>
      </c>
      <c r="N2812" s="14">
        <v>46216</v>
      </c>
      <c r="O2812" s="14">
        <v>1</v>
      </c>
      <c r="P2812" s="14"/>
      <c r="Q2812" s="14"/>
      <c r="R2812" s="14"/>
      <c r="S2812" s="14"/>
      <c r="T2812" s="14">
        <f t="shared" si="328"/>
        <v>1</v>
      </c>
      <c r="U2812" s="14" t="s">
        <v>36</v>
      </c>
      <c r="V2812" s="14"/>
      <c r="W2812" s="14"/>
      <c r="X2812" s="14"/>
      <c r="Y2812" s="14"/>
      <c r="Z2812" s="14"/>
      <c r="AA2812" s="11"/>
      <c r="AB2812" s="14" t="str">
        <f t="shared" si="325"/>
        <v>10241|47 CNC</v>
      </c>
      <c r="AC2812" t="str">
        <f t="shared" si="326"/>
        <v>|10241|</v>
      </c>
      <c r="AD2812" t="str">
        <f t="shared" si="327"/>
        <v>47 CNC</v>
      </c>
    </row>
    <row r="2813" spans="1:30" ht="24" customHeight="1" x14ac:dyDescent="0.35">
      <c r="A2813" s="35">
        <v>46211</v>
      </c>
      <c r="B2813" s="14" t="s">
        <v>3670</v>
      </c>
      <c r="C2813" s="14" t="s">
        <v>3671</v>
      </c>
      <c r="D2813" s="14" t="s">
        <v>3614</v>
      </c>
      <c r="E2813" s="14">
        <v>30006104</v>
      </c>
      <c r="F2813" s="14" t="s">
        <v>3159</v>
      </c>
      <c r="G2813" s="14" t="s">
        <v>3614</v>
      </c>
      <c r="H2813" s="14" t="s">
        <v>3614</v>
      </c>
      <c r="I2813" s="9" t="s">
        <v>3614</v>
      </c>
      <c r="J2813" s="9">
        <v>54</v>
      </c>
      <c r="K2813" s="14">
        <f>IF($E2813="","",IFERROR(INDEX('01_Cad_Pecas'!$H$2:$H$5000,MATCH($E2813,'01_Cad_Pecas'!$D$2:$D$5000,0)),IFERROR(INDEX('01_Cad_Pecas'!$H$2:$H$5000,MATCH(VALUE($E2813),'01_Cad_Pecas'!$D$2:$D$5000,0)),"")))</f>
        <v>7</v>
      </c>
      <c r="L2813" s="14">
        <f>IF($E2813="","",IFERROR(INDEX('01_Cad_Pecas'!$I$2:$I$5000,MATCH($E2813,'01_Cad_Pecas'!$D$2:$D$5000,0)),IFERROR(INDEX('01_Cad_Pecas'!$I$2:$I$5000,MATCH(VALUE($E2813),'01_Cad_Pecas'!$D$2:$D$5000,0)),"")))</f>
        <v>0.81</v>
      </c>
      <c r="M2813" s="14">
        <f t="shared" si="324"/>
        <v>50.74</v>
      </c>
      <c r="N2813" s="14">
        <v>46216</v>
      </c>
      <c r="O2813" s="14">
        <v>54</v>
      </c>
      <c r="P2813" s="14"/>
      <c r="Q2813" s="14"/>
      <c r="R2813" s="14"/>
      <c r="S2813" s="14"/>
      <c r="T2813" s="14">
        <f t="shared" si="328"/>
        <v>1</v>
      </c>
      <c r="U2813" s="14" t="s">
        <v>36</v>
      </c>
      <c r="V2813" s="14"/>
      <c r="W2813" s="14"/>
      <c r="X2813" s="14"/>
      <c r="Y2813" s="14"/>
      <c r="Z2813" s="14"/>
      <c r="AA2813" s="11"/>
      <c r="AB2813" s="14" t="str">
        <f t="shared" si="325"/>
        <v>10241|47 CNC</v>
      </c>
      <c r="AC2813" t="str">
        <f t="shared" si="326"/>
        <v>|10241|</v>
      </c>
      <c r="AD2813" t="str">
        <f t="shared" si="327"/>
        <v>47 CNC</v>
      </c>
    </row>
    <row r="2814" spans="1:30" ht="24" customHeight="1" x14ac:dyDescent="0.35">
      <c r="A2814" s="35">
        <v>46212</v>
      </c>
      <c r="B2814" s="14" t="s">
        <v>3674</v>
      </c>
      <c r="C2814" s="14" t="s">
        <v>3675</v>
      </c>
      <c r="D2814" s="14" t="s">
        <v>3614</v>
      </c>
      <c r="E2814" s="14">
        <v>30080009</v>
      </c>
      <c r="F2814" s="14" t="s">
        <v>3160</v>
      </c>
      <c r="G2814" s="14" t="s">
        <v>3614</v>
      </c>
      <c r="H2814" s="14" t="s">
        <v>3614</v>
      </c>
      <c r="I2814" s="9" t="s">
        <v>3614</v>
      </c>
      <c r="J2814" s="9">
        <v>40</v>
      </c>
      <c r="K2814" s="14">
        <f>IF($E2814="","",IFERROR(INDEX('01_Cad_Pecas'!$H$2:$H$5000,MATCH($E2814,'01_Cad_Pecas'!$D$2:$D$5000,0)),IFERROR(INDEX('01_Cad_Pecas'!$H$2:$H$5000,MATCH(VALUE($E2814),'01_Cad_Pecas'!$D$2:$D$5000,0)),"")))</f>
        <v>7</v>
      </c>
      <c r="L2814" s="14">
        <f>IF($E2814="","",IFERROR(INDEX('01_Cad_Pecas'!$I$2:$I$5000,MATCH($E2814,'01_Cad_Pecas'!$D$2:$D$5000,0)),IFERROR(INDEX('01_Cad_Pecas'!$I$2:$I$5000,MATCH(VALUE($E2814),'01_Cad_Pecas'!$D$2:$D$5000,0)),"")))</f>
        <v>0.81</v>
      </c>
      <c r="M2814" s="14">
        <f t="shared" si="324"/>
        <v>39.400000000000006</v>
      </c>
      <c r="N2814" s="14">
        <v>46216</v>
      </c>
      <c r="O2814" s="14">
        <v>40</v>
      </c>
      <c r="P2814" s="14"/>
      <c r="Q2814" s="14"/>
      <c r="R2814" s="14"/>
      <c r="S2814" s="14"/>
      <c r="T2814" s="14">
        <f t="shared" si="328"/>
        <v>1</v>
      </c>
      <c r="U2814" s="14" t="s">
        <v>36</v>
      </c>
      <c r="V2814" s="14"/>
      <c r="W2814" s="14"/>
      <c r="X2814" s="14"/>
      <c r="Y2814" s="14"/>
      <c r="Z2814" s="14"/>
      <c r="AA2814" s="11"/>
      <c r="AB2814" s="14" t="str">
        <f t="shared" si="325"/>
        <v>10246|47 CNC</v>
      </c>
      <c r="AC2814" t="str">
        <f t="shared" si="326"/>
        <v>|10246|</v>
      </c>
      <c r="AD2814" t="str">
        <f t="shared" si="327"/>
        <v>47 CNC</v>
      </c>
    </row>
    <row r="2815" spans="1:30" ht="24" customHeight="1" x14ac:dyDescent="0.35">
      <c r="A2815" s="35">
        <v>46212</v>
      </c>
      <c r="B2815" s="14" t="s">
        <v>3674</v>
      </c>
      <c r="C2815" s="14" t="s">
        <v>3675</v>
      </c>
      <c r="D2815" s="14" t="s">
        <v>3614</v>
      </c>
      <c r="E2815" s="14">
        <v>30081507</v>
      </c>
      <c r="F2815" s="14" t="s">
        <v>3161</v>
      </c>
      <c r="G2815" s="14" t="s">
        <v>3614</v>
      </c>
      <c r="H2815" s="14" t="s">
        <v>3614</v>
      </c>
      <c r="I2815" s="9" t="s">
        <v>3614</v>
      </c>
      <c r="J2815" s="9">
        <v>20</v>
      </c>
      <c r="K2815" s="14">
        <f>IF($E2815="","",IFERROR(INDEX('01_Cad_Pecas'!$H$2:$H$5000,MATCH($E2815,'01_Cad_Pecas'!$D$2:$D$5000,0)),IFERROR(INDEX('01_Cad_Pecas'!$H$2:$H$5000,MATCH(VALUE($E2815),'01_Cad_Pecas'!$D$2:$D$5000,0)),"")))</f>
        <v>7</v>
      </c>
      <c r="L2815" s="14">
        <f>IF($E2815="","",IFERROR(INDEX('01_Cad_Pecas'!$I$2:$I$5000,MATCH($E2815,'01_Cad_Pecas'!$D$2:$D$5000,0)),IFERROR(INDEX('01_Cad_Pecas'!$I$2:$I$5000,MATCH(VALUE($E2815),'01_Cad_Pecas'!$D$2:$D$5000,0)),"")))</f>
        <v>0.81</v>
      </c>
      <c r="M2815" s="14">
        <f t="shared" si="324"/>
        <v>23.200000000000003</v>
      </c>
      <c r="N2815" s="14">
        <v>46216</v>
      </c>
      <c r="O2815" s="14">
        <v>20</v>
      </c>
      <c r="P2815" s="14"/>
      <c r="Q2815" s="14"/>
      <c r="R2815" s="14"/>
      <c r="S2815" s="14"/>
      <c r="T2815" s="14">
        <f t="shared" si="328"/>
        <v>1</v>
      </c>
      <c r="U2815" s="14" t="s">
        <v>36</v>
      </c>
      <c r="V2815" s="14"/>
      <c r="W2815" s="14"/>
      <c r="X2815" s="14"/>
      <c r="Y2815" s="14"/>
      <c r="Z2815" s="14"/>
      <c r="AA2815" s="11"/>
      <c r="AB2815" s="14" t="str">
        <f t="shared" si="325"/>
        <v>10246|47 CNC</v>
      </c>
      <c r="AC2815" t="str">
        <f t="shared" si="326"/>
        <v>|10246|</v>
      </c>
      <c r="AD2815" t="str">
        <f t="shared" si="327"/>
        <v>47 CNC</v>
      </c>
    </row>
    <row r="2816" spans="1:30" ht="24" customHeight="1" x14ac:dyDescent="0.35">
      <c r="A2816" s="35">
        <v>46212</v>
      </c>
      <c r="B2816" s="14" t="s">
        <v>3674</v>
      </c>
      <c r="C2816" s="14" t="s">
        <v>3675</v>
      </c>
      <c r="D2816" s="14" t="s">
        <v>3614</v>
      </c>
      <c r="E2816" s="14">
        <v>30081508</v>
      </c>
      <c r="F2816" s="14" t="s">
        <v>3162</v>
      </c>
      <c r="G2816" s="14" t="s">
        <v>3614</v>
      </c>
      <c r="H2816" s="14" t="s">
        <v>3614</v>
      </c>
      <c r="I2816" s="9" t="s">
        <v>3614</v>
      </c>
      <c r="J2816" s="9">
        <v>20</v>
      </c>
      <c r="K2816" s="14">
        <f>IF($E2816="","",IFERROR(INDEX('01_Cad_Pecas'!$H$2:$H$5000,MATCH($E2816,'01_Cad_Pecas'!$D$2:$D$5000,0)),IFERROR(INDEX('01_Cad_Pecas'!$H$2:$H$5000,MATCH(VALUE($E2816),'01_Cad_Pecas'!$D$2:$D$5000,0)),"")))</f>
        <v>7</v>
      </c>
      <c r="L2816" s="14">
        <f>IF($E2816="","",IFERROR(INDEX('01_Cad_Pecas'!$I$2:$I$5000,MATCH($E2816,'01_Cad_Pecas'!$D$2:$D$5000,0)),IFERROR(INDEX('01_Cad_Pecas'!$I$2:$I$5000,MATCH(VALUE($E2816),'01_Cad_Pecas'!$D$2:$D$5000,0)),"")))</f>
        <v>0.81</v>
      </c>
      <c r="M2816" s="14">
        <f t="shared" si="324"/>
        <v>23.200000000000003</v>
      </c>
      <c r="N2816" s="14">
        <v>46216</v>
      </c>
      <c r="O2816" s="14">
        <v>20</v>
      </c>
      <c r="P2816" s="14"/>
      <c r="Q2816" s="14"/>
      <c r="R2816" s="14"/>
      <c r="S2816" s="14"/>
      <c r="T2816" s="14">
        <f t="shared" si="328"/>
        <v>1</v>
      </c>
      <c r="U2816" s="14" t="s">
        <v>36</v>
      </c>
      <c r="V2816" s="14"/>
      <c r="W2816" s="14"/>
      <c r="X2816" s="14"/>
      <c r="Y2816" s="14"/>
      <c r="Z2816" s="14"/>
      <c r="AA2816" s="11"/>
      <c r="AB2816" s="14" t="str">
        <f t="shared" si="325"/>
        <v>10246|47 CNC</v>
      </c>
      <c r="AC2816" t="str">
        <f t="shared" si="326"/>
        <v>|10246|</v>
      </c>
      <c r="AD2816" t="str">
        <f t="shared" si="327"/>
        <v>47 CNC</v>
      </c>
    </row>
    <row r="2817" spans="1:30" ht="24" customHeight="1" x14ac:dyDescent="0.35">
      <c r="A2817" s="35">
        <v>46212</v>
      </c>
      <c r="B2817" s="14" t="s">
        <v>3674</v>
      </c>
      <c r="C2817" s="14" t="s">
        <v>3675</v>
      </c>
      <c r="D2817" s="14" t="s">
        <v>3614</v>
      </c>
      <c r="E2817" s="14">
        <v>30080008</v>
      </c>
      <c r="F2817" s="14" t="s">
        <v>3163</v>
      </c>
      <c r="G2817" s="14" t="s">
        <v>3614</v>
      </c>
      <c r="H2817" s="14" t="s">
        <v>3614</v>
      </c>
      <c r="I2817" s="9" t="s">
        <v>3614</v>
      </c>
      <c r="J2817" s="9">
        <v>40</v>
      </c>
      <c r="K2817" s="14">
        <f>IF($E2817="","",IFERROR(INDEX('01_Cad_Pecas'!$H$2:$H$5000,MATCH($E2817,'01_Cad_Pecas'!$D$2:$D$5000,0)),IFERROR(INDEX('01_Cad_Pecas'!$H$2:$H$5000,MATCH(VALUE($E2817),'01_Cad_Pecas'!$D$2:$D$5000,0)),"")))</f>
        <v>7</v>
      </c>
      <c r="L2817" s="14">
        <f>IF($E2817="","",IFERROR(INDEX('01_Cad_Pecas'!$I$2:$I$5000,MATCH($E2817,'01_Cad_Pecas'!$D$2:$D$5000,0)),IFERROR(INDEX('01_Cad_Pecas'!$I$2:$I$5000,MATCH(VALUE($E2817),'01_Cad_Pecas'!$D$2:$D$5000,0)),"")))</f>
        <v>0.81</v>
      </c>
      <c r="M2817" s="14">
        <f t="shared" si="324"/>
        <v>39.400000000000006</v>
      </c>
      <c r="N2817" s="14">
        <v>46216</v>
      </c>
      <c r="O2817" s="14">
        <v>40</v>
      </c>
      <c r="P2817" s="14"/>
      <c r="Q2817" s="14"/>
      <c r="R2817" s="14"/>
      <c r="S2817" s="14"/>
      <c r="T2817" s="14">
        <f t="shared" si="328"/>
        <v>1</v>
      </c>
      <c r="U2817" s="14" t="s">
        <v>36</v>
      </c>
      <c r="V2817" s="14"/>
      <c r="W2817" s="14"/>
      <c r="X2817" s="14"/>
      <c r="Y2817" s="14"/>
      <c r="Z2817" s="14"/>
      <c r="AA2817" s="11"/>
      <c r="AB2817" s="14" t="str">
        <f t="shared" si="325"/>
        <v>10246|47 CNC</v>
      </c>
      <c r="AC2817" t="str">
        <f t="shared" si="326"/>
        <v>|10246|</v>
      </c>
      <c r="AD2817" t="str">
        <f t="shared" si="327"/>
        <v>47 CNC</v>
      </c>
    </row>
    <row r="2818" spans="1:30" ht="24" customHeight="1" x14ac:dyDescent="0.35">
      <c r="A2818" s="35">
        <v>46213</v>
      </c>
      <c r="B2818" s="14" t="s">
        <v>3676</v>
      </c>
      <c r="C2818" s="14" t="s">
        <v>3677</v>
      </c>
      <c r="D2818" s="14" t="s">
        <v>3614</v>
      </c>
      <c r="E2818" s="14">
        <v>30080009</v>
      </c>
      <c r="F2818" s="14" t="s">
        <v>3160</v>
      </c>
      <c r="G2818" s="14" t="s">
        <v>3614</v>
      </c>
      <c r="H2818" s="14" t="s">
        <v>3614</v>
      </c>
      <c r="I2818" s="9" t="s">
        <v>3614</v>
      </c>
      <c r="J2818" s="9">
        <v>20</v>
      </c>
      <c r="K2818" s="14">
        <f>IF($E2818="","",IFERROR(INDEX('01_Cad_Pecas'!$H$2:$H$5000,MATCH($E2818,'01_Cad_Pecas'!$D$2:$D$5000,0)),IFERROR(INDEX('01_Cad_Pecas'!$H$2:$H$5000,MATCH(VALUE($E2818),'01_Cad_Pecas'!$D$2:$D$5000,0)),"")))</f>
        <v>7</v>
      </c>
      <c r="L2818" s="14">
        <f>IF($E2818="","",IFERROR(INDEX('01_Cad_Pecas'!$I$2:$I$5000,MATCH($E2818,'01_Cad_Pecas'!$D$2:$D$5000,0)),IFERROR(INDEX('01_Cad_Pecas'!$I$2:$I$5000,MATCH(VALUE($E2818),'01_Cad_Pecas'!$D$2:$D$5000,0)),"")))</f>
        <v>0.81</v>
      </c>
      <c r="M2818" s="14">
        <f t="shared" si="324"/>
        <v>23.200000000000003</v>
      </c>
      <c r="N2818" s="14">
        <v>46216</v>
      </c>
      <c r="O2818" s="14">
        <v>20</v>
      </c>
      <c r="P2818" s="14"/>
      <c r="Q2818" s="14"/>
      <c r="R2818" s="14"/>
      <c r="S2818" s="14"/>
      <c r="T2818" s="14">
        <f t="shared" si="328"/>
        <v>1</v>
      </c>
      <c r="U2818" s="14" t="s">
        <v>36</v>
      </c>
      <c r="V2818" s="14"/>
      <c r="W2818" s="14"/>
      <c r="X2818" s="14"/>
      <c r="Y2818" s="14"/>
      <c r="Z2818" s="14"/>
      <c r="AA2818" s="11"/>
      <c r="AB2818" s="14" t="str">
        <f t="shared" si="325"/>
        <v>10247|47 CNC</v>
      </c>
      <c r="AC2818" t="str">
        <f t="shared" si="326"/>
        <v>|10247|</v>
      </c>
      <c r="AD2818" t="str">
        <f t="shared" si="327"/>
        <v>47 CNC</v>
      </c>
    </row>
    <row r="2819" spans="1:30" ht="24" customHeight="1" x14ac:dyDescent="0.35">
      <c r="A2819" s="35">
        <v>46213</v>
      </c>
      <c r="B2819" s="14" t="s">
        <v>3676</v>
      </c>
      <c r="C2819" s="14" t="s">
        <v>3677</v>
      </c>
      <c r="D2819" s="14" t="s">
        <v>3614</v>
      </c>
      <c r="E2819" s="14">
        <v>30081507</v>
      </c>
      <c r="F2819" s="14" t="s">
        <v>3161</v>
      </c>
      <c r="G2819" s="14" t="s">
        <v>3614</v>
      </c>
      <c r="H2819" s="14" t="s">
        <v>3614</v>
      </c>
      <c r="I2819" s="9" t="s">
        <v>3614</v>
      </c>
      <c r="J2819" s="9">
        <v>10</v>
      </c>
      <c r="K2819" s="14">
        <f>IF($E2819="","",IFERROR(INDEX('01_Cad_Pecas'!$H$2:$H$5000,MATCH($E2819,'01_Cad_Pecas'!$D$2:$D$5000,0)),IFERROR(INDEX('01_Cad_Pecas'!$H$2:$H$5000,MATCH(VALUE($E2819),'01_Cad_Pecas'!$D$2:$D$5000,0)),"")))</f>
        <v>7</v>
      </c>
      <c r="L2819" s="14">
        <f>IF($E2819="","",IFERROR(INDEX('01_Cad_Pecas'!$I$2:$I$5000,MATCH($E2819,'01_Cad_Pecas'!$D$2:$D$5000,0)),IFERROR(INDEX('01_Cad_Pecas'!$I$2:$I$5000,MATCH(VALUE($E2819),'01_Cad_Pecas'!$D$2:$D$5000,0)),"")))</f>
        <v>0.81</v>
      </c>
      <c r="M2819" s="14">
        <f t="shared" si="324"/>
        <v>15.100000000000001</v>
      </c>
      <c r="N2819" s="14">
        <v>46216</v>
      </c>
      <c r="O2819" s="14">
        <v>10</v>
      </c>
      <c r="P2819" s="14"/>
      <c r="Q2819" s="14"/>
      <c r="R2819" s="14"/>
      <c r="S2819" s="14"/>
      <c r="T2819" s="14">
        <f t="shared" si="328"/>
        <v>1</v>
      </c>
      <c r="U2819" s="14" t="s">
        <v>36</v>
      </c>
      <c r="V2819" s="14"/>
      <c r="W2819" s="14"/>
      <c r="X2819" s="14"/>
      <c r="Y2819" s="14"/>
      <c r="Z2819" s="14"/>
      <c r="AA2819" s="11"/>
      <c r="AB2819" s="14" t="str">
        <f t="shared" si="325"/>
        <v>10247|47 CNC</v>
      </c>
      <c r="AC2819" t="str">
        <f t="shared" si="326"/>
        <v>|10247|</v>
      </c>
      <c r="AD2819" t="str">
        <f t="shared" si="327"/>
        <v>47 CNC</v>
      </c>
    </row>
    <row r="2820" spans="1:30" ht="24" customHeight="1" x14ac:dyDescent="0.35">
      <c r="A2820" s="35">
        <v>46213</v>
      </c>
      <c r="B2820" s="14" t="s">
        <v>3676</v>
      </c>
      <c r="C2820" s="14" t="s">
        <v>3677</v>
      </c>
      <c r="D2820" s="14" t="s">
        <v>3614</v>
      </c>
      <c r="E2820" s="14">
        <v>30081508</v>
      </c>
      <c r="F2820" s="14" t="s">
        <v>3162</v>
      </c>
      <c r="G2820" s="14" t="s">
        <v>3614</v>
      </c>
      <c r="H2820" s="14" t="s">
        <v>3614</v>
      </c>
      <c r="I2820" s="9" t="s">
        <v>3614</v>
      </c>
      <c r="J2820" s="9">
        <v>10</v>
      </c>
      <c r="K2820" s="14">
        <f>IF($E2820="","",IFERROR(INDEX('01_Cad_Pecas'!$H$2:$H$5000,MATCH($E2820,'01_Cad_Pecas'!$D$2:$D$5000,0)),IFERROR(INDEX('01_Cad_Pecas'!$H$2:$H$5000,MATCH(VALUE($E2820),'01_Cad_Pecas'!$D$2:$D$5000,0)),"")))</f>
        <v>7</v>
      </c>
      <c r="L2820" s="14">
        <f>IF($E2820="","",IFERROR(INDEX('01_Cad_Pecas'!$I$2:$I$5000,MATCH($E2820,'01_Cad_Pecas'!$D$2:$D$5000,0)),IFERROR(INDEX('01_Cad_Pecas'!$I$2:$I$5000,MATCH(VALUE($E2820),'01_Cad_Pecas'!$D$2:$D$5000,0)),"")))</f>
        <v>0.81</v>
      </c>
      <c r="M2820" s="14">
        <f t="shared" si="324"/>
        <v>15.100000000000001</v>
      </c>
      <c r="N2820" s="14">
        <v>46216</v>
      </c>
      <c r="O2820" s="14">
        <v>10</v>
      </c>
      <c r="P2820" s="14"/>
      <c r="Q2820" s="14"/>
      <c r="R2820" s="14"/>
      <c r="S2820" s="14"/>
      <c r="T2820" s="14">
        <f t="shared" si="328"/>
        <v>1</v>
      </c>
      <c r="U2820" s="14" t="s">
        <v>36</v>
      </c>
      <c r="V2820" s="14"/>
      <c r="W2820" s="14"/>
      <c r="X2820" s="14"/>
      <c r="Y2820" s="14"/>
      <c r="Z2820" s="14"/>
      <c r="AA2820" s="11"/>
      <c r="AB2820" s="14" t="str">
        <f t="shared" si="325"/>
        <v>10247|47 CNC</v>
      </c>
      <c r="AC2820" t="str">
        <f t="shared" si="326"/>
        <v>|10247|</v>
      </c>
      <c r="AD2820" t="str">
        <f t="shared" si="327"/>
        <v>47 CNC</v>
      </c>
    </row>
    <row r="2821" spans="1:30" ht="24" customHeight="1" x14ac:dyDescent="0.35">
      <c r="A2821" s="35">
        <v>46213</v>
      </c>
      <c r="B2821" s="14" t="s">
        <v>3676</v>
      </c>
      <c r="C2821" s="14" t="s">
        <v>3677</v>
      </c>
      <c r="D2821" s="14" t="s">
        <v>3614</v>
      </c>
      <c r="E2821" s="14">
        <v>30080008</v>
      </c>
      <c r="F2821" s="14" t="s">
        <v>3163</v>
      </c>
      <c r="G2821" s="14" t="s">
        <v>3614</v>
      </c>
      <c r="H2821" s="14" t="s">
        <v>3614</v>
      </c>
      <c r="I2821" s="9" t="s">
        <v>3614</v>
      </c>
      <c r="J2821" s="9">
        <v>20</v>
      </c>
      <c r="K2821" s="14">
        <f>IF($E2821="","",IFERROR(INDEX('01_Cad_Pecas'!$H$2:$H$5000,MATCH($E2821,'01_Cad_Pecas'!$D$2:$D$5000,0)),IFERROR(INDEX('01_Cad_Pecas'!$H$2:$H$5000,MATCH(VALUE($E2821),'01_Cad_Pecas'!$D$2:$D$5000,0)),"")))</f>
        <v>7</v>
      </c>
      <c r="L2821" s="14">
        <f>IF($E2821="","",IFERROR(INDEX('01_Cad_Pecas'!$I$2:$I$5000,MATCH($E2821,'01_Cad_Pecas'!$D$2:$D$5000,0)),IFERROR(INDEX('01_Cad_Pecas'!$I$2:$I$5000,MATCH(VALUE($E2821),'01_Cad_Pecas'!$D$2:$D$5000,0)),"")))</f>
        <v>0.81</v>
      </c>
      <c r="M2821" s="14">
        <f t="shared" ref="M2821:M2884" si="329">IF(OR($J2821="",$L2821=""),"",IF($K2821="",0,$K2821)+$J2821*$L2821)</f>
        <v>23.200000000000003</v>
      </c>
      <c r="N2821" s="14">
        <v>46216</v>
      </c>
      <c r="O2821" s="14">
        <v>20</v>
      </c>
      <c r="P2821" s="14"/>
      <c r="Q2821" s="14"/>
      <c r="R2821" s="14"/>
      <c r="S2821" s="14"/>
      <c r="T2821" s="14">
        <f t="shared" si="328"/>
        <v>1</v>
      </c>
      <c r="U2821" s="14" t="s">
        <v>36</v>
      </c>
      <c r="V2821" s="14"/>
      <c r="W2821" s="14"/>
      <c r="X2821" s="14"/>
      <c r="Y2821" s="14"/>
      <c r="Z2821" s="14"/>
      <c r="AA2821" s="11"/>
      <c r="AB2821" s="14" t="str">
        <f t="shared" si="325"/>
        <v>10247|47 CNC</v>
      </c>
      <c r="AC2821" t="str">
        <f t="shared" si="326"/>
        <v>|10247|</v>
      </c>
      <c r="AD2821" t="str">
        <f t="shared" si="327"/>
        <v>47 CNC</v>
      </c>
    </row>
    <row r="2822" spans="1:30" ht="24" customHeight="1" x14ac:dyDescent="0.35">
      <c r="A2822" s="35">
        <v>46213</v>
      </c>
      <c r="B2822" s="14" t="s">
        <v>3676</v>
      </c>
      <c r="C2822" s="14" t="s">
        <v>3677</v>
      </c>
      <c r="D2822" s="14" t="s">
        <v>3614</v>
      </c>
      <c r="E2822" s="14">
        <v>20052101</v>
      </c>
      <c r="F2822" s="14" t="s">
        <v>2157</v>
      </c>
      <c r="G2822" s="14" t="s">
        <v>3614</v>
      </c>
      <c r="H2822" s="14" t="s">
        <v>3614</v>
      </c>
      <c r="I2822" s="9" t="s">
        <v>3614</v>
      </c>
      <c r="J2822" s="9">
        <v>40</v>
      </c>
      <c r="K2822" s="14">
        <f>IF($E2822="","",IFERROR(INDEX('01_Cad_Pecas'!$H$2:$H$5000,MATCH($E2822,'01_Cad_Pecas'!$D$2:$D$5000,0)),IFERROR(INDEX('01_Cad_Pecas'!$H$2:$H$5000,MATCH(VALUE($E2822),'01_Cad_Pecas'!$D$2:$D$5000,0)),"")))</f>
        <v>7</v>
      </c>
      <c r="L2822" s="14">
        <f>IF($E2822="","",IFERROR(INDEX('01_Cad_Pecas'!$I$2:$I$5000,MATCH($E2822,'01_Cad_Pecas'!$D$2:$D$5000,0)),IFERROR(INDEX('01_Cad_Pecas'!$I$2:$I$5000,MATCH(VALUE($E2822),'01_Cad_Pecas'!$D$2:$D$5000,0)),"")))</f>
        <v>0.81</v>
      </c>
      <c r="M2822" s="14">
        <f t="shared" si="329"/>
        <v>39.400000000000006</v>
      </c>
      <c r="N2822" s="14">
        <v>46216</v>
      </c>
      <c r="O2822" s="14">
        <v>40</v>
      </c>
      <c r="P2822" s="14"/>
      <c r="Q2822" s="14"/>
      <c r="R2822" s="14"/>
      <c r="S2822" s="14"/>
      <c r="T2822" s="14">
        <f t="shared" si="328"/>
        <v>1</v>
      </c>
      <c r="U2822" s="14" t="s">
        <v>36</v>
      </c>
      <c r="V2822" s="14"/>
      <c r="W2822" s="14"/>
      <c r="X2822" s="14"/>
      <c r="Y2822" s="14"/>
      <c r="Z2822" s="14"/>
      <c r="AA2822" s="11"/>
      <c r="AB2822" s="14" t="str">
        <f t="shared" si="325"/>
        <v>10247|47 CNC</v>
      </c>
      <c r="AC2822" t="str">
        <f t="shared" si="326"/>
        <v>|10247|</v>
      </c>
      <c r="AD2822" t="str">
        <f t="shared" si="327"/>
        <v>47 CNC</v>
      </c>
    </row>
    <row r="2823" spans="1:30" ht="24" customHeight="1" x14ac:dyDescent="0.35">
      <c r="A2823" s="35">
        <v>46213</v>
      </c>
      <c r="B2823" s="14" t="s">
        <v>3676</v>
      </c>
      <c r="C2823" s="14" t="s">
        <v>3677</v>
      </c>
      <c r="D2823" s="14" t="s">
        <v>3614</v>
      </c>
      <c r="E2823" s="14">
        <v>30006104</v>
      </c>
      <c r="F2823" s="14" t="s">
        <v>3159</v>
      </c>
      <c r="G2823" s="14" t="s">
        <v>3614</v>
      </c>
      <c r="H2823" s="14" t="s">
        <v>3614</v>
      </c>
      <c r="I2823" s="9" t="s">
        <v>3614</v>
      </c>
      <c r="J2823" s="9">
        <v>612</v>
      </c>
      <c r="K2823" s="14">
        <f>IF($E2823="","",IFERROR(INDEX('01_Cad_Pecas'!$H$2:$H$5000,MATCH($E2823,'01_Cad_Pecas'!$D$2:$D$5000,0)),IFERROR(INDEX('01_Cad_Pecas'!$H$2:$H$5000,MATCH(VALUE($E2823),'01_Cad_Pecas'!$D$2:$D$5000,0)),"")))</f>
        <v>7</v>
      </c>
      <c r="L2823" s="14">
        <f>IF($E2823="","",IFERROR(INDEX('01_Cad_Pecas'!$I$2:$I$5000,MATCH($E2823,'01_Cad_Pecas'!$D$2:$D$5000,0)),IFERROR(INDEX('01_Cad_Pecas'!$I$2:$I$5000,MATCH(VALUE($E2823),'01_Cad_Pecas'!$D$2:$D$5000,0)),"")))</f>
        <v>0.81</v>
      </c>
      <c r="M2823" s="14">
        <f t="shared" si="329"/>
        <v>502.72</v>
      </c>
      <c r="N2823" s="14">
        <v>46216</v>
      </c>
      <c r="O2823" s="14">
        <v>612</v>
      </c>
      <c r="P2823" s="14"/>
      <c r="Q2823" s="14"/>
      <c r="R2823" s="14"/>
      <c r="S2823" s="14"/>
      <c r="T2823" s="14">
        <f t="shared" si="328"/>
        <v>1</v>
      </c>
      <c r="U2823" s="14" t="s">
        <v>36</v>
      </c>
      <c r="V2823" s="14"/>
      <c r="W2823" s="14"/>
      <c r="X2823" s="14"/>
      <c r="Y2823" s="14"/>
      <c r="Z2823" s="14"/>
      <c r="AA2823" s="11"/>
      <c r="AB2823" s="14" t="str">
        <f t="shared" ref="AB2823:AB2886" si="330">B2823&amp;"|"&amp;I2823</f>
        <v>10247|47 CNC</v>
      </c>
      <c r="AC2823" t="str">
        <f t="shared" ref="AC2823:AC2886" si="331">IF($B2823="","","|"&amp;SUBSTITUTE(TRIM(SUBSTITUTE(SUBSTITUTE(SUBSTITUTE(SUBSTITUTE(SUBSTITUTE(SUBSTITUTE(SUBSTITUTE(SUBSTITUTE(SUBSTITUTE(SUBSTITUTE(SUBSTITUTE(SUBSTITUTE(SUBSTITUTE(SUBSTITUTE(TRIM($B2823&amp;""),CHAR(10)," "),CHAR(13)," "),"."," "),";"," "),","," "),"/"," "),"+"," "),"-"," "),"  "," "),"  "," "),"  "," "),"  "," "),"  "," "),"  "," "))," ","|")&amp;"|")</f>
        <v>|10247|</v>
      </c>
      <c r="AD2823" t="str">
        <f t="shared" ref="AD2823:AD2886" si="332">TRIM($I2823&amp;"")</f>
        <v>47 CNC</v>
      </c>
    </row>
    <row r="2824" spans="1:30" ht="36" customHeight="1" x14ac:dyDescent="0.35">
      <c r="A2824" s="35">
        <v>46231</v>
      </c>
      <c r="B2824" s="14" t="s">
        <v>3681</v>
      </c>
      <c r="C2824" s="14" t="s">
        <v>3682</v>
      </c>
      <c r="D2824" s="14" t="s">
        <v>3053</v>
      </c>
      <c r="E2824" s="14">
        <v>30003609</v>
      </c>
      <c r="F2824" s="14" t="s">
        <v>3176</v>
      </c>
      <c r="G2824" s="14" t="s">
        <v>3053</v>
      </c>
      <c r="H2824" s="14" t="s">
        <v>3053</v>
      </c>
      <c r="I2824" s="9" t="s">
        <v>3053</v>
      </c>
      <c r="J2824" s="9">
        <v>126</v>
      </c>
      <c r="K2824" s="14">
        <f>IF($E2824="","",IFERROR(INDEX('01_Cad_Pecas'!$H$2:$H$5000,MATCH($E2824,'01_Cad_Pecas'!$D$2:$D$5000,0)),IFERROR(INDEX('01_Cad_Pecas'!$H$2:$H$5000,MATCH(VALUE($E2824),'01_Cad_Pecas'!$D$2:$D$5000,0)),"")))</f>
        <v>0</v>
      </c>
      <c r="L2824" s="14">
        <f>IF($E2824="","",IFERROR(INDEX('01_Cad_Pecas'!$I$2:$I$5000,MATCH($E2824,'01_Cad_Pecas'!$D$2:$D$5000,0)),IFERROR(INDEX('01_Cad_Pecas'!$I$2:$I$5000,MATCH(VALUE($E2824),'01_Cad_Pecas'!$D$2:$D$5000,0)),"")))</f>
        <v>0.35</v>
      </c>
      <c r="M2824" s="14">
        <f t="shared" si="329"/>
        <v>44.099999999999994</v>
      </c>
      <c r="N2824" s="14"/>
      <c r="O2824" s="14"/>
      <c r="P2824" s="14"/>
      <c r="Q2824" s="14"/>
      <c r="R2824" s="14"/>
      <c r="S2824" s="14"/>
      <c r="T2824" s="14"/>
      <c r="U2824" s="14"/>
      <c r="V2824" s="14"/>
      <c r="W2824" s="14"/>
      <c r="X2824" s="14"/>
      <c r="Y2824" s="14"/>
      <c r="Z2824" s="14"/>
      <c r="AA2824" s="11"/>
      <c r="AB2824" s="14" t="str">
        <f t="shared" si="330"/>
        <v>10232|49 COLA DE ESPUMA</v>
      </c>
      <c r="AC2824" t="str">
        <f t="shared" si="331"/>
        <v>|10232|</v>
      </c>
      <c r="AD2824" t="str">
        <f t="shared" si="332"/>
        <v>49 COLA DE ESPUMA</v>
      </c>
    </row>
    <row r="2825" spans="1:30" ht="36" customHeight="1" x14ac:dyDescent="0.35">
      <c r="A2825" s="35">
        <v>46231</v>
      </c>
      <c r="B2825" s="14" t="s">
        <v>3681</v>
      </c>
      <c r="C2825" s="14" t="s">
        <v>3682</v>
      </c>
      <c r="D2825" s="14" t="s">
        <v>3053</v>
      </c>
      <c r="E2825" s="14">
        <v>30008306</v>
      </c>
      <c r="F2825" s="14" t="s">
        <v>3177</v>
      </c>
      <c r="G2825" s="14" t="s">
        <v>3053</v>
      </c>
      <c r="H2825" s="14" t="s">
        <v>3053</v>
      </c>
      <c r="I2825" s="9" t="s">
        <v>3053</v>
      </c>
      <c r="J2825" s="9">
        <v>14</v>
      </c>
      <c r="K2825" s="14">
        <f>IF($E2825="","",IFERROR(INDEX('01_Cad_Pecas'!$H$2:$H$5000,MATCH($E2825,'01_Cad_Pecas'!$D$2:$D$5000,0)),IFERROR(INDEX('01_Cad_Pecas'!$H$2:$H$5000,MATCH(VALUE($E2825),'01_Cad_Pecas'!$D$2:$D$5000,0)),"")))</f>
        <v>0</v>
      </c>
      <c r="L2825" s="14">
        <f>IF($E2825="","",IFERROR(INDEX('01_Cad_Pecas'!$I$2:$I$5000,MATCH($E2825,'01_Cad_Pecas'!$D$2:$D$5000,0)),IFERROR(INDEX('01_Cad_Pecas'!$I$2:$I$5000,MATCH(VALUE($E2825),'01_Cad_Pecas'!$D$2:$D$5000,0)),"")))</f>
        <v>0.35</v>
      </c>
      <c r="M2825" s="14">
        <f t="shared" si="329"/>
        <v>4.8999999999999995</v>
      </c>
      <c r="N2825" s="14"/>
      <c r="O2825" s="14"/>
      <c r="P2825" s="14"/>
      <c r="Q2825" s="14"/>
      <c r="R2825" s="14"/>
      <c r="S2825" s="14"/>
      <c r="T2825" s="14"/>
      <c r="U2825" s="14"/>
      <c r="V2825" s="14"/>
      <c r="W2825" s="14"/>
      <c r="X2825" s="14"/>
      <c r="Y2825" s="14"/>
      <c r="Z2825" s="14"/>
      <c r="AA2825" s="11"/>
      <c r="AB2825" s="14" t="str">
        <f t="shared" si="330"/>
        <v>10232|49 COLA DE ESPUMA</v>
      </c>
      <c r="AC2825" t="str">
        <f t="shared" si="331"/>
        <v>|10232|</v>
      </c>
      <c r="AD2825" t="str">
        <f t="shared" si="332"/>
        <v>49 COLA DE ESPUMA</v>
      </c>
    </row>
    <row r="2826" spans="1:30" ht="36" customHeight="1" x14ac:dyDescent="0.35">
      <c r="A2826" s="35">
        <v>46231</v>
      </c>
      <c r="B2826" s="14" t="s">
        <v>3681</v>
      </c>
      <c r="C2826" s="14" t="s">
        <v>3682</v>
      </c>
      <c r="D2826" s="14" t="s">
        <v>3053</v>
      </c>
      <c r="E2826" s="14">
        <v>30003603</v>
      </c>
      <c r="F2826" s="14" t="s">
        <v>460</v>
      </c>
      <c r="G2826" s="14" t="s">
        <v>3053</v>
      </c>
      <c r="H2826" s="14" t="s">
        <v>3053</v>
      </c>
      <c r="I2826" s="9" t="s">
        <v>3053</v>
      </c>
      <c r="J2826" s="9">
        <v>126</v>
      </c>
      <c r="K2826" s="14">
        <f>IF($E2826="","",IFERROR(INDEX('01_Cad_Pecas'!$H$2:$H$5000,MATCH($E2826,'01_Cad_Pecas'!$D$2:$D$5000,0)),IFERROR(INDEX('01_Cad_Pecas'!$H$2:$H$5000,MATCH(VALUE($E2826),'01_Cad_Pecas'!$D$2:$D$5000,0)),"")))</f>
        <v>0</v>
      </c>
      <c r="L2826" s="14">
        <f>IF($E2826="","",IFERROR(INDEX('01_Cad_Pecas'!$I$2:$I$5000,MATCH($E2826,'01_Cad_Pecas'!$D$2:$D$5000,0)),IFERROR(INDEX('01_Cad_Pecas'!$I$2:$I$5000,MATCH(VALUE($E2826),'01_Cad_Pecas'!$D$2:$D$5000,0)),"")))</f>
        <v>0.35</v>
      </c>
      <c r="M2826" s="14">
        <f t="shared" si="329"/>
        <v>44.099999999999994</v>
      </c>
      <c r="N2826" s="14"/>
      <c r="O2826" s="14"/>
      <c r="P2826" s="14"/>
      <c r="Q2826" s="14"/>
      <c r="R2826" s="14"/>
      <c r="S2826" s="14"/>
      <c r="T2826" s="14"/>
      <c r="U2826" s="14"/>
      <c r="V2826" s="14"/>
      <c r="W2826" s="14"/>
      <c r="X2826" s="14"/>
      <c r="Y2826" s="14"/>
      <c r="Z2826" s="14"/>
      <c r="AA2826" s="11"/>
      <c r="AB2826" s="14" t="str">
        <f t="shared" si="330"/>
        <v>10232|49 COLA DE ESPUMA</v>
      </c>
      <c r="AC2826" t="str">
        <f t="shared" si="331"/>
        <v>|10232|</v>
      </c>
      <c r="AD2826" t="str">
        <f t="shared" si="332"/>
        <v>49 COLA DE ESPUMA</v>
      </c>
    </row>
    <row r="2827" spans="1:30" ht="36" customHeight="1" x14ac:dyDescent="0.35">
      <c r="A2827" s="35">
        <v>46231</v>
      </c>
      <c r="B2827" s="14" t="s">
        <v>3681</v>
      </c>
      <c r="C2827" s="14" t="s">
        <v>3682</v>
      </c>
      <c r="D2827" s="14" t="s">
        <v>3053</v>
      </c>
      <c r="E2827" s="14">
        <v>30003604</v>
      </c>
      <c r="F2827" s="14" t="s">
        <v>3178</v>
      </c>
      <c r="G2827" s="14" t="s">
        <v>3053</v>
      </c>
      <c r="H2827" s="14" t="s">
        <v>3053</v>
      </c>
      <c r="I2827" s="9" t="s">
        <v>3053</v>
      </c>
      <c r="J2827" s="9">
        <v>14</v>
      </c>
      <c r="K2827" s="14">
        <f>IF($E2827="","",IFERROR(INDEX('01_Cad_Pecas'!$H$2:$H$5000,MATCH($E2827,'01_Cad_Pecas'!$D$2:$D$5000,0)),IFERROR(INDEX('01_Cad_Pecas'!$H$2:$H$5000,MATCH(VALUE($E2827),'01_Cad_Pecas'!$D$2:$D$5000,0)),"")))</f>
        <v>0</v>
      </c>
      <c r="L2827" s="14">
        <f>IF($E2827="","",IFERROR(INDEX('01_Cad_Pecas'!$I$2:$I$5000,MATCH($E2827,'01_Cad_Pecas'!$D$2:$D$5000,0)),IFERROR(INDEX('01_Cad_Pecas'!$I$2:$I$5000,MATCH(VALUE($E2827),'01_Cad_Pecas'!$D$2:$D$5000,0)),"")))</f>
        <v>0.35</v>
      </c>
      <c r="M2827" s="14">
        <f t="shared" si="329"/>
        <v>4.8999999999999995</v>
      </c>
      <c r="N2827" s="14"/>
      <c r="O2827" s="14"/>
      <c r="P2827" s="14"/>
      <c r="Q2827" s="14"/>
      <c r="R2827" s="14"/>
      <c r="S2827" s="14"/>
      <c r="T2827" s="14"/>
      <c r="U2827" s="14"/>
      <c r="V2827" s="14"/>
      <c r="W2827" s="14"/>
      <c r="X2827" s="14"/>
      <c r="Y2827" s="14"/>
      <c r="Z2827" s="14"/>
      <c r="AA2827" s="11"/>
      <c r="AB2827" s="14" t="str">
        <f t="shared" si="330"/>
        <v>10232|49 COLA DE ESPUMA</v>
      </c>
      <c r="AC2827" t="str">
        <f t="shared" si="331"/>
        <v>|10232|</v>
      </c>
      <c r="AD2827" t="str">
        <f t="shared" si="332"/>
        <v>49 COLA DE ESPUMA</v>
      </c>
    </row>
    <row r="2828" spans="1:30" ht="36" customHeight="1" x14ac:dyDescent="0.35">
      <c r="A2828" s="35">
        <v>46231</v>
      </c>
      <c r="B2828" s="14" t="s">
        <v>3681</v>
      </c>
      <c r="C2828" s="14" t="s">
        <v>3682</v>
      </c>
      <c r="D2828" s="14" t="s">
        <v>3053</v>
      </c>
      <c r="E2828" s="14">
        <v>30003605</v>
      </c>
      <c r="F2828" s="14" t="s">
        <v>3179</v>
      </c>
      <c r="G2828" s="14" t="s">
        <v>3053</v>
      </c>
      <c r="H2828" s="14" t="s">
        <v>3053</v>
      </c>
      <c r="I2828" s="9" t="s">
        <v>3053</v>
      </c>
      <c r="J2828" s="9">
        <v>14</v>
      </c>
      <c r="K2828" s="14">
        <f>IF($E2828="","",IFERROR(INDEX('01_Cad_Pecas'!$H$2:$H$5000,MATCH($E2828,'01_Cad_Pecas'!$D$2:$D$5000,0)),IFERROR(INDEX('01_Cad_Pecas'!$H$2:$H$5000,MATCH(VALUE($E2828),'01_Cad_Pecas'!$D$2:$D$5000,0)),"")))</f>
        <v>0</v>
      </c>
      <c r="L2828" s="14">
        <f>IF($E2828="","",IFERROR(INDEX('01_Cad_Pecas'!$I$2:$I$5000,MATCH($E2828,'01_Cad_Pecas'!$D$2:$D$5000,0)),IFERROR(INDEX('01_Cad_Pecas'!$I$2:$I$5000,MATCH(VALUE($E2828),'01_Cad_Pecas'!$D$2:$D$5000,0)),"")))</f>
        <v>0.35</v>
      </c>
      <c r="M2828" s="14">
        <f t="shared" si="329"/>
        <v>4.8999999999999995</v>
      </c>
      <c r="N2828" s="14"/>
      <c r="O2828" s="14"/>
      <c r="P2828" s="14"/>
      <c r="Q2828" s="14"/>
      <c r="R2828" s="14"/>
      <c r="S2828" s="14"/>
      <c r="T2828" s="14"/>
      <c r="U2828" s="14"/>
      <c r="V2828" s="14"/>
      <c r="W2828" s="14"/>
      <c r="X2828" s="14"/>
      <c r="Y2828" s="14"/>
      <c r="Z2828" s="14"/>
      <c r="AA2828" s="11"/>
      <c r="AB2828" s="14" t="str">
        <f t="shared" si="330"/>
        <v>10232|49 COLA DE ESPUMA</v>
      </c>
      <c r="AC2828" t="str">
        <f t="shared" si="331"/>
        <v>|10232|</v>
      </c>
      <c r="AD2828" t="str">
        <f t="shared" si="332"/>
        <v>49 COLA DE ESPUMA</v>
      </c>
    </row>
    <row r="2829" spans="1:30" ht="36" customHeight="1" x14ac:dyDescent="0.35">
      <c r="A2829" s="35">
        <v>46232</v>
      </c>
      <c r="B2829" s="14" t="s">
        <v>3683</v>
      </c>
      <c r="C2829" s="14" t="s">
        <v>3664</v>
      </c>
      <c r="D2829" s="14" t="s">
        <v>3053</v>
      </c>
      <c r="E2829" s="14">
        <v>30003609</v>
      </c>
      <c r="F2829" s="14" t="s">
        <v>3176</v>
      </c>
      <c r="G2829" s="14" t="s">
        <v>3053</v>
      </c>
      <c r="H2829" s="14" t="s">
        <v>3053</v>
      </c>
      <c r="I2829" s="9" t="s">
        <v>3053</v>
      </c>
      <c r="J2829" s="9">
        <v>50</v>
      </c>
      <c r="K2829" s="14">
        <f>IF($E2829="","",IFERROR(INDEX('01_Cad_Pecas'!$H$2:$H$5000,MATCH($E2829,'01_Cad_Pecas'!$D$2:$D$5000,0)),IFERROR(INDEX('01_Cad_Pecas'!$H$2:$H$5000,MATCH(VALUE($E2829),'01_Cad_Pecas'!$D$2:$D$5000,0)),"")))</f>
        <v>0</v>
      </c>
      <c r="L2829" s="14">
        <f>IF($E2829="","",IFERROR(INDEX('01_Cad_Pecas'!$I$2:$I$5000,MATCH($E2829,'01_Cad_Pecas'!$D$2:$D$5000,0)),IFERROR(INDEX('01_Cad_Pecas'!$I$2:$I$5000,MATCH(VALUE($E2829),'01_Cad_Pecas'!$D$2:$D$5000,0)),"")))</f>
        <v>0.35</v>
      </c>
      <c r="M2829" s="14">
        <f t="shared" si="329"/>
        <v>17.5</v>
      </c>
      <c r="N2829" s="14"/>
      <c r="O2829" s="14"/>
      <c r="P2829" s="14"/>
      <c r="Q2829" s="14"/>
      <c r="R2829" s="14"/>
      <c r="S2829" s="14"/>
      <c r="T2829" s="14"/>
      <c r="U2829" s="14"/>
      <c r="V2829" s="14"/>
      <c r="W2829" s="14"/>
      <c r="X2829" s="14"/>
      <c r="Y2829" s="14"/>
      <c r="Z2829" s="14"/>
      <c r="AA2829" s="11"/>
      <c r="AB2829" s="14" t="str">
        <f t="shared" si="330"/>
        <v>10233|49 COLA DE ESPUMA</v>
      </c>
      <c r="AC2829" t="str">
        <f t="shared" si="331"/>
        <v>|10233|</v>
      </c>
      <c r="AD2829" t="str">
        <f t="shared" si="332"/>
        <v>49 COLA DE ESPUMA</v>
      </c>
    </row>
    <row r="2830" spans="1:30" ht="36" customHeight="1" x14ac:dyDescent="0.35">
      <c r="A2830" s="35">
        <v>46232</v>
      </c>
      <c r="B2830" s="14" t="s">
        <v>3683</v>
      </c>
      <c r="C2830" s="14" t="s">
        <v>3664</v>
      </c>
      <c r="D2830" s="14" t="s">
        <v>3053</v>
      </c>
      <c r="E2830" s="14">
        <v>30009108</v>
      </c>
      <c r="F2830" s="14" t="s">
        <v>483</v>
      </c>
      <c r="G2830" s="14" t="s">
        <v>3053</v>
      </c>
      <c r="H2830" s="14" t="s">
        <v>3053</v>
      </c>
      <c r="I2830" s="9" t="s">
        <v>3053</v>
      </c>
      <c r="J2830" s="9">
        <v>80</v>
      </c>
      <c r="K2830" s="14">
        <f>IF($E2830="","",IFERROR(INDEX('01_Cad_Pecas'!$H$2:$H$5000,MATCH($E2830,'01_Cad_Pecas'!$D$2:$D$5000,0)),IFERROR(INDEX('01_Cad_Pecas'!$H$2:$H$5000,MATCH(VALUE($E2830),'01_Cad_Pecas'!$D$2:$D$5000,0)),"")))</f>
        <v>0</v>
      </c>
      <c r="L2830" s="14">
        <f>IF($E2830="","",IFERROR(INDEX('01_Cad_Pecas'!$I$2:$I$5000,MATCH($E2830,'01_Cad_Pecas'!$D$2:$D$5000,0)),IFERROR(INDEX('01_Cad_Pecas'!$I$2:$I$5000,MATCH(VALUE($E2830),'01_Cad_Pecas'!$D$2:$D$5000,0)),"")))</f>
        <v>0.35</v>
      </c>
      <c r="M2830" s="14">
        <f t="shared" si="329"/>
        <v>28</v>
      </c>
      <c r="N2830" s="14"/>
      <c r="O2830" s="14"/>
      <c r="P2830" s="14"/>
      <c r="Q2830" s="14"/>
      <c r="R2830" s="14"/>
      <c r="S2830" s="14"/>
      <c r="T2830" s="14"/>
      <c r="U2830" s="14"/>
      <c r="V2830" s="14"/>
      <c r="W2830" s="14"/>
      <c r="X2830" s="14"/>
      <c r="Y2830" s="14"/>
      <c r="Z2830" s="14"/>
      <c r="AA2830" s="11"/>
      <c r="AB2830" s="14" t="str">
        <f t="shared" si="330"/>
        <v>10233|49 COLA DE ESPUMA</v>
      </c>
      <c r="AC2830" t="str">
        <f t="shared" si="331"/>
        <v>|10233|</v>
      </c>
      <c r="AD2830" t="str">
        <f t="shared" si="332"/>
        <v>49 COLA DE ESPUMA</v>
      </c>
    </row>
    <row r="2831" spans="1:30" ht="36" customHeight="1" x14ac:dyDescent="0.35">
      <c r="A2831" s="35">
        <v>46232</v>
      </c>
      <c r="B2831" s="14" t="s">
        <v>3683</v>
      </c>
      <c r="C2831" s="14" t="s">
        <v>3664</v>
      </c>
      <c r="D2831" s="14" t="s">
        <v>3053</v>
      </c>
      <c r="E2831" s="14">
        <v>30009902</v>
      </c>
      <c r="F2831" s="14" t="s">
        <v>3684</v>
      </c>
      <c r="G2831" s="14" t="s">
        <v>3053</v>
      </c>
      <c r="H2831" s="14" t="s">
        <v>3053</v>
      </c>
      <c r="I2831" s="9" t="s">
        <v>3053</v>
      </c>
      <c r="J2831" s="9">
        <v>80</v>
      </c>
      <c r="K2831" s="14">
        <f>IF($E2831="","",IFERROR(INDEX('01_Cad_Pecas'!$H$2:$H$5000,MATCH($E2831,'01_Cad_Pecas'!$D$2:$D$5000,0)),IFERROR(INDEX('01_Cad_Pecas'!$H$2:$H$5000,MATCH(VALUE($E2831),'01_Cad_Pecas'!$D$2:$D$5000,0)),"")))</f>
        <v>0</v>
      </c>
      <c r="L2831" s="14">
        <f>IF($E2831="","",IFERROR(INDEX('01_Cad_Pecas'!$I$2:$I$5000,MATCH($E2831,'01_Cad_Pecas'!$D$2:$D$5000,0)),IFERROR(INDEX('01_Cad_Pecas'!$I$2:$I$5000,MATCH(VALUE($E2831),'01_Cad_Pecas'!$D$2:$D$5000,0)),"")))</f>
        <v>0.35</v>
      </c>
      <c r="M2831" s="14">
        <f t="shared" si="329"/>
        <v>28</v>
      </c>
      <c r="N2831" s="14"/>
      <c r="O2831" s="14"/>
      <c r="P2831" s="14"/>
      <c r="Q2831" s="14"/>
      <c r="R2831" s="14"/>
      <c r="S2831" s="14"/>
      <c r="T2831" s="14"/>
      <c r="U2831" s="14"/>
      <c r="V2831" s="14"/>
      <c r="W2831" s="14"/>
      <c r="X2831" s="14"/>
      <c r="Y2831" s="14"/>
      <c r="Z2831" s="14"/>
      <c r="AA2831" s="11"/>
      <c r="AB2831" s="14" t="str">
        <f t="shared" si="330"/>
        <v>10233|49 COLA DE ESPUMA</v>
      </c>
      <c r="AC2831" t="str">
        <f t="shared" si="331"/>
        <v>|10233|</v>
      </c>
      <c r="AD2831" t="str">
        <f t="shared" si="332"/>
        <v>49 COLA DE ESPUMA</v>
      </c>
    </row>
    <row r="2832" spans="1:30" ht="36" customHeight="1" x14ac:dyDescent="0.35">
      <c r="A2832" s="35">
        <v>46232</v>
      </c>
      <c r="B2832" s="14" t="s">
        <v>3683</v>
      </c>
      <c r="C2832" s="14" t="s">
        <v>3664</v>
      </c>
      <c r="D2832" s="14" t="s">
        <v>3053</v>
      </c>
      <c r="E2832" s="14">
        <v>30009904</v>
      </c>
      <c r="F2832" s="14" t="s">
        <v>3685</v>
      </c>
      <c r="G2832" s="14" t="s">
        <v>3053</v>
      </c>
      <c r="H2832" s="14" t="s">
        <v>3053</v>
      </c>
      <c r="I2832" s="9" t="s">
        <v>3053</v>
      </c>
      <c r="J2832" s="9">
        <v>80</v>
      </c>
      <c r="K2832" s="14">
        <f>IF($E2832="","",IFERROR(INDEX('01_Cad_Pecas'!$H$2:$H$5000,MATCH($E2832,'01_Cad_Pecas'!$D$2:$D$5000,0)),IFERROR(INDEX('01_Cad_Pecas'!$H$2:$H$5000,MATCH(VALUE($E2832),'01_Cad_Pecas'!$D$2:$D$5000,0)),"")))</f>
        <v>0</v>
      </c>
      <c r="L2832" s="14">
        <f>IF($E2832="","",IFERROR(INDEX('01_Cad_Pecas'!$I$2:$I$5000,MATCH($E2832,'01_Cad_Pecas'!$D$2:$D$5000,0)),IFERROR(INDEX('01_Cad_Pecas'!$I$2:$I$5000,MATCH(VALUE($E2832),'01_Cad_Pecas'!$D$2:$D$5000,0)),"")))</f>
        <v>0.35</v>
      </c>
      <c r="M2832" s="14">
        <f t="shared" si="329"/>
        <v>28</v>
      </c>
      <c r="N2832" s="14"/>
      <c r="O2832" s="14"/>
      <c r="P2832" s="14"/>
      <c r="Q2832" s="14"/>
      <c r="R2832" s="14"/>
      <c r="S2832" s="14"/>
      <c r="T2832" s="14"/>
      <c r="U2832" s="14"/>
      <c r="V2832" s="14"/>
      <c r="W2832" s="14"/>
      <c r="X2832" s="14"/>
      <c r="Y2832" s="14"/>
      <c r="Z2832" s="14"/>
      <c r="AA2832" s="11"/>
      <c r="AB2832" s="14" t="str">
        <f t="shared" si="330"/>
        <v>10233|49 COLA DE ESPUMA</v>
      </c>
      <c r="AC2832" t="str">
        <f t="shared" si="331"/>
        <v>|10233|</v>
      </c>
      <c r="AD2832" t="str">
        <f t="shared" si="332"/>
        <v>49 COLA DE ESPUMA</v>
      </c>
    </row>
    <row r="2833" spans="1:30" ht="36" customHeight="1" x14ac:dyDescent="0.35">
      <c r="A2833" s="35">
        <v>46232</v>
      </c>
      <c r="B2833" s="14" t="s">
        <v>3683</v>
      </c>
      <c r="C2833" s="14" t="s">
        <v>3664</v>
      </c>
      <c r="D2833" s="14" t="s">
        <v>3053</v>
      </c>
      <c r="E2833" s="14">
        <v>30003603</v>
      </c>
      <c r="F2833" s="14" t="s">
        <v>460</v>
      </c>
      <c r="G2833" s="14" t="s">
        <v>3053</v>
      </c>
      <c r="H2833" s="14" t="s">
        <v>3053</v>
      </c>
      <c r="I2833" s="9" t="s">
        <v>3053</v>
      </c>
      <c r="J2833" s="9">
        <v>50</v>
      </c>
      <c r="K2833" s="14">
        <f>IF($E2833="","",IFERROR(INDEX('01_Cad_Pecas'!$H$2:$H$5000,MATCH($E2833,'01_Cad_Pecas'!$D$2:$D$5000,0)),IFERROR(INDEX('01_Cad_Pecas'!$H$2:$H$5000,MATCH(VALUE($E2833),'01_Cad_Pecas'!$D$2:$D$5000,0)),"")))</f>
        <v>0</v>
      </c>
      <c r="L2833" s="14">
        <f>IF($E2833="","",IFERROR(INDEX('01_Cad_Pecas'!$I$2:$I$5000,MATCH($E2833,'01_Cad_Pecas'!$D$2:$D$5000,0)),IFERROR(INDEX('01_Cad_Pecas'!$I$2:$I$5000,MATCH(VALUE($E2833),'01_Cad_Pecas'!$D$2:$D$5000,0)),"")))</f>
        <v>0.35</v>
      </c>
      <c r="M2833" s="14">
        <f t="shared" si="329"/>
        <v>17.5</v>
      </c>
      <c r="N2833" s="14"/>
      <c r="O2833" s="14"/>
      <c r="P2833" s="14"/>
      <c r="Q2833" s="14"/>
      <c r="R2833" s="14"/>
      <c r="S2833" s="14"/>
      <c r="T2833" s="14"/>
      <c r="U2833" s="14"/>
      <c r="V2833" s="14"/>
      <c r="W2833" s="14"/>
      <c r="X2833" s="14"/>
      <c r="Y2833" s="14"/>
      <c r="Z2833" s="14"/>
      <c r="AA2833" s="11"/>
      <c r="AB2833" s="14" t="str">
        <f t="shared" si="330"/>
        <v>10233|49 COLA DE ESPUMA</v>
      </c>
      <c r="AC2833" t="str">
        <f t="shared" si="331"/>
        <v>|10233|</v>
      </c>
      <c r="AD2833" t="str">
        <f t="shared" si="332"/>
        <v>49 COLA DE ESPUMA</v>
      </c>
    </row>
    <row r="2834" spans="1:30" ht="36" customHeight="1" x14ac:dyDescent="0.35">
      <c r="A2834" s="35">
        <v>46232</v>
      </c>
      <c r="B2834" s="14" t="s">
        <v>3683</v>
      </c>
      <c r="C2834" s="14" t="s">
        <v>3664</v>
      </c>
      <c r="D2834" s="14" t="s">
        <v>3053</v>
      </c>
      <c r="E2834" s="14">
        <v>30009901</v>
      </c>
      <c r="F2834" s="14" t="s">
        <v>3686</v>
      </c>
      <c r="G2834" s="14" t="s">
        <v>3053</v>
      </c>
      <c r="H2834" s="14" t="s">
        <v>3053</v>
      </c>
      <c r="I2834" s="9" t="s">
        <v>3053</v>
      </c>
      <c r="J2834" s="9">
        <v>80</v>
      </c>
      <c r="K2834" s="14">
        <f>IF($E2834="","",IFERROR(INDEX('01_Cad_Pecas'!$H$2:$H$5000,MATCH($E2834,'01_Cad_Pecas'!$D$2:$D$5000,0)),IFERROR(INDEX('01_Cad_Pecas'!$H$2:$H$5000,MATCH(VALUE($E2834),'01_Cad_Pecas'!$D$2:$D$5000,0)),"")))</f>
        <v>0</v>
      </c>
      <c r="L2834" s="14">
        <f>IF($E2834="","",IFERROR(INDEX('01_Cad_Pecas'!$I$2:$I$5000,MATCH($E2834,'01_Cad_Pecas'!$D$2:$D$5000,0)),IFERROR(INDEX('01_Cad_Pecas'!$I$2:$I$5000,MATCH(VALUE($E2834),'01_Cad_Pecas'!$D$2:$D$5000,0)),"")))</f>
        <v>0.35</v>
      </c>
      <c r="M2834" s="14">
        <f t="shared" si="329"/>
        <v>28</v>
      </c>
      <c r="N2834" s="14"/>
      <c r="O2834" s="14"/>
      <c r="P2834" s="14"/>
      <c r="Q2834" s="14"/>
      <c r="R2834" s="14"/>
      <c r="S2834" s="14"/>
      <c r="T2834" s="14"/>
      <c r="U2834" s="14"/>
      <c r="V2834" s="14"/>
      <c r="W2834" s="14"/>
      <c r="X2834" s="14"/>
      <c r="Y2834" s="14"/>
      <c r="Z2834" s="14"/>
      <c r="AA2834" s="11"/>
      <c r="AB2834" s="14" t="str">
        <f t="shared" si="330"/>
        <v>10233|49 COLA DE ESPUMA</v>
      </c>
      <c r="AC2834" t="str">
        <f t="shared" si="331"/>
        <v>|10233|</v>
      </c>
      <c r="AD2834" t="str">
        <f t="shared" si="332"/>
        <v>49 COLA DE ESPUMA</v>
      </c>
    </row>
    <row r="2835" spans="1:30" ht="36" customHeight="1" x14ac:dyDescent="0.35">
      <c r="A2835" s="35">
        <v>46232</v>
      </c>
      <c r="B2835" s="14" t="s">
        <v>3683</v>
      </c>
      <c r="C2835" s="14" t="s">
        <v>3664</v>
      </c>
      <c r="D2835" s="14" t="s">
        <v>3053</v>
      </c>
      <c r="E2835" s="14">
        <v>30009903</v>
      </c>
      <c r="F2835" s="14" t="s">
        <v>3687</v>
      </c>
      <c r="G2835" s="14" t="s">
        <v>3053</v>
      </c>
      <c r="H2835" s="14" t="s">
        <v>3053</v>
      </c>
      <c r="I2835" s="9" t="s">
        <v>3053</v>
      </c>
      <c r="J2835" s="9">
        <v>80</v>
      </c>
      <c r="K2835" s="14">
        <f>IF($E2835="","",IFERROR(INDEX('01_Cad_Pecas'!$H$2:$H$5000,MATCH($E2835,'01_Cad_Pecas'!$D$2:$D$5000,0)),IFERROR(INDEX('01_Cad_Pecas'!$H$2:$H$5000,MATCH(VALUE($E2835),'01_Cad_Pecas'!$D$2:$D$5000,0)),"")))</f>
        <v>0</v>
      </c>
      <c r="L2835" s="14">
        <f>IF($E2835="","",IFERROR(INDEX('01_Cad_Pecas'!$I$2:$I$5000,MATCH($E2835,'01_Cad_Pecas'!$D$2:$D$5000,0)),IFERROR(INDEX('01_Cad_Pecas'!$I$2:$I$5000,MATCH(VALUE($E2835),'01_Cad_Pecas'!$D$2:$D$5000,0)),"")))</f>
        <v>0.35</v>
      </c>
      <c r="M2835" s="14">
        <f t="shared" si="329"/>
        <v>28</v>
      </c>
      <c r="N2835" s="14"/>
      <c r="O2835" s="14"/>
      <c r="P2835" s="14"/>
      <c r="Q2835" s="14"/>
      <c r="R2835" s="14"/>
      <c r="S2835" s="14"/>
      <c r="T2835" s="14"/>
      <c r="U2835" s="14"/>
      <c r="V2835" s="14"/>
      <c r="W2835" s="14"/>
      <c r="X2835" s="14"/>
      <c r="Y2835" s="14"/>
      <c r="Z2835" s="14"/>
      <c r="AA2835" s="11"/>
      <c r="AB2835" s="14" t="str">
        <f t="shared" si="330"/>
        <v>10233|49 COLA DE ESPUMA</v>
      </c>
      <c r="AC2835" t="str">
        <f t="shared" si="331"/>
        <v>|10233|</v>
      </c>
      <c r="AD2835" t="str">
        <f t="shared" si="332"/>
        <v>49 COLA DE ESPUMA</v>
      </c>
    </row>
    <row r="2836" spans="1:30" ht="36" customHeight="1" x14ac:dyDescent="0.35">
      <c r="A2836" s="35">
        <v>46233</v>
      </c>
      <c r="B2836" s="14" t="s">
        <v>3688</v>
      </c>
      <c r="C2836" s="14" t="s">
        <v>3689</v>
      </c>
      <c r="D2836" s="14" t="s">
        <v>3053</v>
      </c>
      <c r="E2836" s="14">
        <v>30003609</v>
      </c>
      <c r="F2836" s="14" t="s">
        <v>3176</v>
      </c>
      <c r="G2836" s="14" t="s">
        <v>3053</v>
      </c>
      <c r="H2836" s="14" t="s">
        <v>3053</v>
      </c>
      <c r="I2836" s="9" t="s">
        <v>3053</v>
      </c>
      <c r="J2836" s="9">
        <v>110</v>
      </c>
      <c r="K2836" s="14">
        <f>IF($E2836="","",IFERROR(INDEX('01_Cad_Pecas'!$H$2:$H$5000,MATCH($E2836,'01_Cad_Pecas'!$D$2:$D$5000,0)),IFERROR(INDEX('01_Cad_Pecas'!$H$2:$H$5000,MATCH(VALUE($E2836),'01_Cad_Pecas'!$D$2:$D$5000,0)),"")))</f>
        <v>0</v>
      </c>
      <c r="L2836" s="14">
        <f>IF($E2836="","",IFERROR(INDEX('01_Cad_Pecas'!$I$2:$I$5000,MATCH($E2836,'01_Cad_Pecas'!$D$2:$D$5000,0)),IFERROR(INDEX('01_Cad_Pecas'!$I$2:$I$5000,MATCH(VALUE($E2836),'01_Cad_Pecas'!$D$2:$D$5000,0)),"")))</f>
        <v>0.35</v>
      </c>
      <c r="M2836" s="14">
        <f t="shared" si="329"/>
        <v>38.5</v>
      </c>
      <c r="N2836" s="14"/>
      <c r="O2836" s="14"/>
      <c r="P2836" s="14"/>
      <c r="Q2836" s="14"/>
      <c r="R2836" s="14"/>
      <c r="S2836" s="14"/>
      <c r="T2836" s="14"/>
      <c r="U2836" s="14"/>
      <c r="V2836" s="14"/>
      <c r="W2836" s="14"/>
      <c r="X2836" s="14"/>
      <c r="Y2836" s="14"/>
      <c r="Z2836" s="14"/>
      <c r="AA2836" s="11"/>
      <c r="AB2836" s="14" t="str">
        <f t="shared" si="330"/>
        <v>10234|49 COLA DE ESPUMA</v>
      </c>
      <c r="AC2836" t="str">
        <f t="shared" si="331"/>
        <v>|10234|</v>
      </c>
      <c r="AD2836" t="str">
        <f t="shared" si="332"/>
        <v>49 COLA DE ESPUMA</v>
      </c>
    </row>
    <row r="2837" spans="1:30" ht="36" customHeight="1" x14ac:dyDescent="0.35">
      <c r="A2837" s="35">
        <v>46233</v>
      </c>
      <c r="B2837" s="14" t="s">
        <v>3688</v>
      </c>
      <c r="C2837" s="14" t="s">
        <v>3689</v>
      </c>
      <c r="D2837" s="14" t="s">
        <v>3053</v>
      </c>
      <c r="E2837" s="14">
        <v>30003603</v>
      </c>
      <c r="F2837" s="14" t="s">
        <v>460</v>
      </c>
      <c r="G2837" s="14" t="s">
        <v>3053</v>
      </c>
      <c r="H2837" s="14" t="s">
        <v>3053</v>
      </c>
      <c r="I2837" s="9" t="s">
        <v>3053</v>
      </c>
      <c r="J2837" s="9">
        <v>110</v>
      </c>
      <c r="K2837" s="14">
        <f>IF($E2837="","",IFERROR(INDEX('01_Cad_Pecas'!$H$2:$H$5000,MATCH($E2837,'01_Cad_Pecas'!$D$2:$D$5000,0)),IFERROR(INDEX('01_Cad_Pecas'!$H$2:$H$5000,MATCH(VALUE($E2837),'01_Cad_Pecas'!$D$2:$D$5000,0)),"")))</f>
        <v>0</v>
      </c>
      <c r="L2837" s="14">
        <f>IF($E2837="","",IFERROR(INDEX('01_Cad_Pecas'!$I$2:$I$5000,MATCH($E2837,'01_Cad_Pecas'!$D$2:$D$5000,0)),IFERROR(INDEX('01_Cad_Pecas'!$I$2:$I$5000,MATCH(VALUE($E2837),'01_Cad_Pecas'!$D$2:$D$5000,0)),"")))</f>
        <v>0.35</v>
      </c>
      <c r="M2837" s="14">
        <f t="shared" si="329"/>
        <v>38.5</v>
      </c>
      <c r="N2837" s="14"/>
      <c r="O2837" s="14"/>
      <c r="P2837" s="14"/>
      <c r="Q2837" s="14"/>
      <c r="R2837" s="14"/>
      <c r="S2837" s="14"/>
      <c r="T2837" s="14"/>
      <c r="U2837" s="14"/>
      <c r="V2837" s="14"/>
      <c r="W2837" s="14"/>
      <c r="X2837" s="14"/>
      <c r="Y2837" s="14"/>
      <c r="Z2837" s="14"/>
      <c r="AA2837" s="11"/>
      <c r="AB2837" s="14" t="str">
        <f t="shared" si="330"/>
        <v>10234|49 COLA DE ESPUMA</v>
      </c>
      <c r="AC2837" t="str">
        <f t="shared" si="331"/>
        <v>|10234|</v>
      </c>
      <c r="AD2837" t="str">
        <f t="shared" si="332"/>
        <v>49 COLA DE ESPUMA</v>
      </c>
    </row>
    <row r="2838" spans="1:30" ht="36" customHeight="1" x14ac:dyDescent="0.35">
      <c r="A2838" s="35">
        <v>46216</v>
      </c>
      <c r="B2838" s="14" t="s">
        <v>3670</v>
      </c>
      <c r="C2838" s="14" t="s">
        <v>3671</v>
      </c>
      <c r="D2838" s="14" t="s">
        <v>3053</v>
      </c>
      <c r="E2838" s="14">
        <v>30001213</v>
      </c>
      <c r="F2838" s="14" t="s">
        <v>477</v>
      </c>
      <c r="G2838" s="14" t="s">
        <v>3053</v>
      </c>
      <c r="H2838" s="14" t="s">
        <v>3053</v>
      </c>
      <c r="I2838" s="9" t="s">
        <v>3053</v>
      </c>
      <c r="J2838" s="9">
        <v>28</v>
      </c>
      <c r="K2838" s="14">
        <f>IF($E2838="","",IFERROR(INDEX('01_Cad_Pecas'!$H$2:$H$5000,MATCH($E2838,'01_Cad_Pecas'!$D$2:$D$5000,0)),IFERROR(INDEX('01_Cad_Pecas'!$H$2:$H$5000,MATCH(VALUE($E2838),'01_Cad_Pecas'!$D$2:$D$5000,0)),"")))</f>
        <v>0</v>
      </c>
      <c r="L2838" s="14">
        <f>IF($E2838="","",IFERROR(INDEX('01_Cad_Pecas'!$I$2:$I$5000,MATCH($E2838,'01_Cad_Pecas'!$D$2:$D$5000,0)),IFERROR(INDEX('01_Cad_Pecas'!$I$2:$I$5000,MATCH(VALUE($E2838),'01_Cad_Pecas'!$D$2:$D$5000,0)),"")))</f>
        <v>0.35</v>
      </c>
      <c r="M2838" s="14">
        <f t="shared" si="329"/>
        <v>9.7999999999999989</v>
      </c>
      <c r="N2838" s="14">
        <v>46216</v>
      </c>
      <c r="O2838" s="14">
        <v>28</v>
      </c>
      <c r="P2838" s="14"/>
      <c r="Q2838" s="14"/>
      <c r="R2838" s="14"/>
      <c r="S2838" s="14"/>
      <c r="T2838" s="14">
        <f t="shared" ref="T2838:T2869" si="333">IF(OR($J2838="",$O2838=""),"",$O2838/$J2838)</f>
        <v>1</v>
      </c>
      <c r="U2838" s="14" t="s">
        <v>36</v>
      </c>
      <c r="V2838" s="14"/>
      <c r="W2838" s="14"/>
      <c r="X2838" s="14"/>
      <c r="Y2838" s="14"/>
      <c r="Z2838" s="14"/>
      <c r="AA2838" s="11"/>
      <c r="AB2838" s="14" t="str">
        <f t="shared" si="330"/>
        <v>10241|49 COLA DE ESPUMA</v>
      </c>
      <c r="AC2838" t="str">
        <f t="shared" si="331"/>
        <v>|10241|</v>
      </c>
      <c r="AD2838" t="str">
        <f t="shared" si="332"/>
        <v>49 COLA DE ESPUMA</v>
      </c>
    </row>
    <row r="2839" spans="1:30" ht="36" customHeight="1" x14ac:dyDescent="0.35">
      <c r="A2839" s="35">
        <v>46216</v>
      </c>
      <c r="B2839" s="14" t="s">
        <v>3670</v>
      </c>
      <c r="C2839" s="14" t="s">
        <v>3671</v>
      </c>
      <c r="D2839" s="14" t="s">
        <v>3053</v>
      </c>
      <c r="E2839" s="14">
        <v>30001312</v>
      </c>
      <c r="F2839" s="14" t="s">
        <v>3169</v>
      </c>
      <c r="G2839" s="14" t="s">
        <v>3053</v>
      </c>
      <c r="H2839" s="14" t="s">
        <v>3053</v>
      </c>
      <c r="I2839" s="9" t="s">
        <v>3053</v>
      </c>
      <c r="J2839" s="9">
        <v>4</v>
      </c>
      <c r="K2839" s="14">
        <f>IF($E2839="","",IFERROR(INDEX('01_Cad_Pecas'!$H$2:$H$5000,MATCH($E2839,'01_Cad_Pecas'!$D$2:$D$5000,0)),IFERROR(INDEX('01_Cad_Pecas'!$H$2:$H$5000,MATCH(VALUE($E2839),'01_Cad_Pecas'!$D$2:$D$5000,0)),"")))</f>
        <v>0</v>
      </c>
      <c r="L2839" s="14">
        <f>IF($E2839="","",IFERROR(INDEX('01_Cad_Pecas'!$I$2:$I$5000,MATCH($E2839,'01_Cad_Pecas'!$D$2:$D$5000,0)),IFERROR(INDEX('01_Cad_Pecas'!$I$2:$I$5000,MATCH(VALUE($E2839),'01_Cad_Pecas'!$D$2:$D$5000,0)),"")))</f>
        <v>0.35</v>
      </c>
      <c r="M2839" s="14">
        <f t="shared" si="329"/>
        <v>1.4</v>
      </c>
      <c r="N2839" s="14">
        <v>46216</v>
      </c>
      <c r="O2839" s="14">
        <v>4</v>
      </c>
      <c r="P2839" s="14"/>
      <c r="Q2839" s="14"/>
      <c r="R2839" s="14"/>
      <c r="S2839" s="14"/>
      <c r="T2839" s="14">
        <f t="shared" si="333"/>
        <v>1</v>
      </c>
      <c r="U2839" s="14" t="s">
        <v>36</v>
      </c>
      <c r="V2839" s="14"/>
      <c r="W2839" s="14"/>
      <c r="X2839" s="14"/>
      <c r="Y2839" s="14"/>
      <c r="Z2839" s="14"/>
      <c r="AA2839" s="11"/>
      <c r="AB2839" s="14" t="str">
        <f t="shared" si="330"/>
        <v>10241|49 COLA DE ESPUMA</v>
      </c>
      <c r="AC2839" t="str">
        <f t="shared" si="331"/>
        <v>|10241|</v>
      </c>
      <c r="AD2839" t="str">
        <f t="shared" si="332"/>
        <v>49 COLA DE ESPUMA</v>
      </c>
    </row>
    <row r="2840" spans="1:30" ht="36" customHeight="1" x14ac:dyDescent="0.35">
      <c r="A2840" s="35">
        <v>46216</v>
      </c>
      <c r="B2840" s="14" t="s">
        <v>3670</v>
      </c>
      <c r="C2840" s="14" t="s">
        <v>3671</v>
      </c>
      <c r="D2840" s="14" t="s">
        <v>3053</v>
      </c>
      <c r="E2840" s="14">
        <v>30001412</v>
      </c>
      <c r="F2840" s="14" t="s">
        <v>3174</v>
      </c>
      <c r="G2840" s="14" t="s">
        <v>3053</v>
      </c>
      <c r="H2840" s="14" t="s">
        <v>3053</v>
      </c>
      <c r="I2840" s="9" t="s">
        <v>3053</v>
      </c>
      <c r="J2840" s="9">
        <v>16</v>
      </c>
      <c r="K2840" s="14">
        <f>IF($E2840="","",IFERROR(INDEX('01_Cad_Pecas'!$H$2:$H$5000,MATCH($E2840,'01_Cad_Pecas'!$D$2:$D$5000,0)),IFERROR(INDEX('01_Cad_Pecas'!$H$2:$H$5000,MATCH(VALUE($E2840),'01_Cad_Pecas'!$D$2:$D$5000,0)),"")))</f>
        <v>0</v>
      </c>
      <c r="L2840" s="14">
        <f>IF($E2840="","",IFERROR(INDEX('01_Cad_Pecas'!$I$2:$I$5000,MATCH($E2840,'01_Cad_Pecas'!$D$2:$D$5000,0)),IFERROR(INDEX('01_Cad_Pecas'!$I$2:$I$5000,MATCH(VALUE($E2840),'01_Cad_Pecas'!$D$2:$D$5000,0)),"")))</f>
        <v>0.35</v>
      </c>
      <c r="M2840" s="14">
        <f t="shared" si="329"/>
        <v>5.6</v>
      </c>
      <c r="N2840" s="14">
        <v>46216</v>
      </c>
      <c r="O2840" s="14">
        <v>16</v>
      </c>
      <c r="P2840" s="14"/>
      <c r="Q2840" s="14"/>
      <c r="R2840" s="14"/>
      <c r="S2840" s="14"/>
      <c r="T2840" s="14">
        <f t="shared" si="333"/>
        <v>1</v>
      </c>
      <c r="U2840" s="14" t="s">
        <v>36</v>
      </c>
      <c r="V2840" s="14"/>
      <c r="W2840" s="14"/>
      <c r="X2840" s="14"/>
      <c r="Y2840" s="14"/>
      <c r="Z2840" s="14"/>
      <c r="AA2840" s="11"/>
      <c r="AB2840" s="14" t="str">
        <f t="shared" si="330"/>
        <v>10241|49 COLA DE ESPUMA</v>
      </c>
      <c r="AC2840" t="str">
        <f t="shared" si="331"/>
        <v>|10241|</v>
      </c>
      <c r="AD2840" t="str">
        <f t="shared" si="332"/>
        <v>49 COLA DE ESPUMA</v>
      </c>
    </row>
    <row r="2841" spans="1:30" ht="36" customHeight="1" x14ac:dyDescent="0.35">
      <c r="A2841" s="35">
        <v>46216</v>
      </c>
      <c r="B2841" s="14" t="s">
        <v>3670</v>
      </c>
      <c r="C2841" s="14" t="s">
        <v>3671</v>
      </c>
      <c r="D2841" s="14" t="s">
        <v>3053</v>
      </c>
      <c r="E2841" s="14">
        <v>30003212</v>
      </c>
      <c r="F2841" s="14" t="s">
        <v>3170</v>
      </c>
      <c r="G2841" s="14" t="s">
        <v>3053</v>
      </c>
      <c r="H2841" s="14" t="s">
        <v>3053</v>
      </c>
      <c r="I2841" s="9" t="s">
        <v>3053</v>
      </c>
      <c r="J2841" s="9">
        <v>8</v>
      </c>
      <c r="K2841" s="14">
        <f>IF($E2841="","",IFERROR(INDEX('01_Cad_Pecas'!$H$2:$H$5000,MATCH($E2841,'01_Cad_Pecas'!$D$2:$D$5000,0)),IFERROR(INDEX('01_Cad_Pecas'!$H$2:$H$5000,MATCH(VALUE($E2841),'01_Cad_Pecas'!$D$2:$D$5000,0)),"")))</f>
        <v>0</v>
      </c>
      <c r="L2841" s="14">
        <f>IF($E2841="","",IFERROR(INDEX('01_Cad_Pecas'!$I$2:$I$5000,MATCH($E2841,'01_Cad_Pecas'!$D$2:$D$5000,0)),IFERROR(INDEX('01_Cad_Pecas'!$I$2:$I$5000,MATCH(VALUE($E2841),'01_Cad_Pecas'!$D$2:$D$5000,0)),"")))</f>
        <v>0.35</v>
      </c>
      <c r="M2841" s="14">
        <f t="shared" si="329"/>
        <v>2.8</v>
      </c>
      <c r="N2841" s="14">
        <v>46216</v>
      </c>
      <c r="O2841" s="14">
        <v>8</v>
      </c>
      <c r="P2841" s="14"/>
      <c r="Q2841" s="14"/>
      <c r="R2841" s="14"/>
      <c r="S2841" s="14"/>
      <c r="T2841" s="14">
        <f t="shared" si="333"/>
        <v>1</v>
      </c>
      <c r="U2841" s="14" t="s">
        <v>36</v>
      </c>
      <c r="V2841" s="14"/>
      <c r="W2841" s="14"/>
      <c r="X2841" s="14"/>
      <c r="Y2841" s="14"/>
      <c r="Z2841" s="14"/>
      <c r="AA2841" s="11"/>
      <c r="AB2841" s="14" t="str">
        <f t="shared" si="330"/>
        <v>10241|49 COLA DE ESPUMA</v>
      </c>
      <c r="AC2841" t="str">
        <f t="shared" si="331"/>
        <v>|10241|</v>
      </c>
      <c r="AD2841" t="str">
        <f t="shared" si="332"/>
        <v>49 COLA DE ESPUMA</v>
      </c>
    </row>
    <row r="2842" spans="1:30" ht="36" customHeight="1" x14ac:dyDescent="0.35">
      <c r="A2842" s="35">
        <v>46216</v>
      </c>
      <c r="B2842" s="14" t="s">
        <v>3670</v>
      </c>
      <c r="C2842" s="14" t="s">
        <v>3671</v>
      </c>
      <c r="D2842" s="14" t="s">
        <v>3053</v>
      </c>
      <c r="E2842" s="14">
        <v>30003413</v>
      </c>
      <c r="F2842" s="14" t="s">
        <v>462</v>
      </c>
      <c r="G2842" s="14" t="s">
        <v>3053</v>
      </c>
      <c r="H2842" s="14" t="s">
        <v>3053</v>
      </c>
      <c r="I2842" s="9" t="s">
        <v>3053</v>
      </c>
      <c r="J2842" s="9">
        <v>76</v>
      </c>
      <c r="K2842" s="14">
        <f>IF($E2842="","",IFERROR(INDEX('01_Cad_Pecas'!$H$2:$H$5000,MATCH($E2842,'01_Cad_Pecas'!$D$2:$D$5000,0)),IFERROR(INDEX('01_Cad_Pecas'!$H$2:$H$5000,MATCH(VALUE($E2842),'01_Cad_Pecas'!$D$2:$D$5000,0)),"")))</f>
        <v>0</v>
      </c>
      <c r="L2842" s="14">
        <f>IF($E2842="","",IFERROR(INDEX('01_Cad_Pecas'!$I$2:$I$5000,MATCH($E2842,'01_Cad_Pecas'!$D$2:$D$5000,0)),IFERROR(INDEX('01_Cad_Pecas'!$I$2:$I$5000,MATCH(VALUE($E2842),'01_Cad_Pecas'!$D$2:$D$5000,0)),"")))</f>
        <v>0.35</v>
      </c>
      <c r="M2842" s="14">
        <f t="shared" si="329"/>
        <v>26.599999999999998</v>
      </c>
      <c r="N2842" s="14">
        <v>46216</v>
      </c>
      <c r="O2842" s="14">
        <v>76</v>
      </c>
      <c r="P2842" s="14"/>
      <c r="Q2842" s="14"/>
      <c r="R2842" s="14"/>
      <c r="S2842" s="14"/>
      <c r="T2842" s="14">
        <f t="shared" si="333"/>
        <v>1</v>
      </c>
      <c r="U2842" s="14" t="s">
        <v>36</v>
      </c>
      <c r="V2842" s="14"/>
      <c r="W2842" s="14"/>
      <c r="X2842" s="14"/>
      <c r="Y2842" s="14"/>
      <c r="Z2842" s="14"/>
      <c r="AA2842" s="11"/>
      <c r="AB2842" s="14" t="str">
        <f t="shared" si="330"/>
        <v>10241|49 COLA DE ESPUMA</v>
      </c>
      <c r="AC2842" t="str">
        <f t="shared" si="331"/>
        <v>|10241|</v>
      </c>
      <c r="AD2842" t="str">
        <f t="shared" si="332"/>
        <v>49 COLA DE ESPUMA</v>
      </c>
    </row>
    <row r="2843" spans="1:30" ht="36" customHeight="1" x14ac:dyDescent="0.35">
      <c r="A2843" s="35">
        <v>46216</v>
      </c>
      <c r="B2843" s="14" t="s">
        <v>3670</v>
      </c>
      <c r="C2843" s="14" t="s">
        <v>3671</v>
      </c>
      <c r="D2843" s="14" t="s">
        <v>3053</v>
      </c>
      <c r="E2843" s="14">
        <v>30003920</v>
      </c>
      <c r="F2843" s="14" t="s">
        <v>3690</v>
      </c>
      <c r="G2843" s="14" t="s">
        <v>3053</v>
      </c>
      <c r="H2843" s="14" t="s">
        <v>3053</v>
      </c>
      <c r="I2843" s="9" t="s">
        <v>3053</v>
      </c>
      <c r="J2843" s="9">
        <v>16</v>
      </c>
      <c r="K2843" s="14">
        <f>IF($E2843="","",IFERROR(INDEX('01_Cad_Pecas'!$H$2:$H$5000,MATCH($E2843,'01_Cad_Pecas'!$D$2:$D$5000,0)),IFERROR(INDEX('01_Cad_Pecas'!$H$2:$H$5000,MATCH(VALUE($E2843),'01_Cad_Pecas'!$D$2:$D$5000,0)),"")))</f>
        <v>0</v>
      </c>
      <c r="L2843" s="14">
        <f>IF($E2843="","",IFERROR(INDEX('01_Cad_Pecas'!$I$2:$I$5000,MATCH($E2843,'01_Cad_Pecas'!$D$2:$D$5000,0)),IFERROR(INDEX('01_Cad_Pecas'!$I$2:$I$5000,MATCH(VALUE($E2843),'01_Cad_Pecas'!$D$2:$D$5000,0)),"")))</f>
        <v>0.35</v>
      </c>
      <c r="M2843" s="14">
        <f t="shared" si="329"/>
        <v>5.6</v>
      </c>
      <c r="N2843" s="14">
        <v>46216</v>
      </c>
      <c r="O2843" s="14">
        <v>16</v>
      </c>
      <c r="P2843" s="14"/>
      <c r="Q2843" s="14"/>
      <c r="R2843" s="14"/>
      <c r="S2843" s="14"/>
      <c r="T2843" s="14">
        <f t="shared" si="333"/>
        <v>1</v>
      </c>
      <c r="U2843" s="14" t="s">
        <v>36</v>
      </c>
      <c r="V2843" s="14"/>
      <c r="W2843" s="14"/>
      <c r="X2843" s="14"/>
      <c r="Y2843" s="14"/>
      <c r="Z2843" s="14"/>
      <c r="AA2843" s="11"/>
      <c r="AB2843" s="14" t="str">
        <f t="shared" si="330"/>
        <v>10241|49 COLA DE ESPUMA</v>
      </c>
      <c r="AC2843" t="str">
        <f t="shared" si="331"/>
        <v>|10241|</v>
      </c>
      <c r="AD2843" t="str">
        <f t="shared" si="332"/>
        <v>49 COLA DE ESPUMA</v>
      </c>
    </row>
    <row r="2844" spans="1:30" ht="36" customHeight="1" x14ac:dyDescent="0.35">
      <c r="A2844" s="35">
        <v>46216</v>
      </c>
      <c r="B2844" s="14" t="s">
        <v>3670</v>
      </c>
      <c r="C2844" s="14" t="s">
        <v>3671</v>
      </c>
      <c r="D2844" s="14" t="s">
        <v>3053</v>
      </c>
      <c r="E2844" s="14">
        <v>30001235</v>
      </c>
      <c r="F2844" s="14" t="s">
        <v>3172</v>
      </c>
      <c r="G2844" s="14" t="s">
        <v>3053</v>
      </c>
      <c r="H2844" s="14" t="s">
        <v>3053</v>
      </c>
      <c r="I2844" s="9" t="s">
        <v>3053</v>
      </c>
      <c r="J2844" s="9">
        <v>24</v>
      </c>
      <c r="K2844" s="14">
        <f>IF($E2844="","",IFERROR(INDEX('01_Cad_Pecas'!$H$2:$H$5000,MATCH($E2844,'01_Cad_Pecas'!$D$2:$D$5000,0)),IFERROR(INDEX('01_Cad_Pecas'!$H$2:$H$5000,MATCH(VALUE($E2844),'01_Cad_Pecas'!$D$2:$D$5000,0)),"")))</f>
        <v>0</v>
      </c>
      <c r="L2844" s="14">
        <f>IF($E2844="","",IFERROR(INDEX('01_Cad_Pecas'!$I$2:$I$5000,MATCH($E2844,'01_Cad_Pecas'!$D$2:$D$5000,0)),IFERROR(INDEX('01_Cad_Pecas'!$I$2:$I$5000,MATCH(VALUE($E2844),'01_Cad_Pecas'!$D$2:$D$5000,0)),"")))</f>
        <v>0.35</v>
      </c>
      <c r="M2844" s="14">
        <f t="shared" si="329"/>
        <v>8.3999999999999986</v>
      </c>
      <c r="N2844" s="14">
        <v>46216</v>
      </c>
      <c r="O2844" s="14">
        <v>24</v>
      </c>
      <c r="P2844" s="14"/>
      <c r="Q2844" s="14"/>
      <c r="R2844" s="14"/>
      <c r="S2844" s="14"/>
      <c r="T2844" s="14">
        <f t="shared" si="333"/>
        <v>1</v>
      </c>
      <c r="U2844" s="14" t="s">
        <v>36</v>
      </c>
      <c r="V2844" s="14"/>
      <c r="W2844" s="14"/>
      <c r="X2844" s="14"/>
      <c r="Y2844" s="14"/>
      <c r="Z2844" s="14"/>
      <c r="AA2844" s="11"/>
      <c r="AB2844" s="14" t="str">
        <f t="shared" si="330"/>
        <v>10241|49 COLA DE ESPUMA</v>
      </c>
      <c r="AC2844" t="str">
        <f t="shared" si="331"/>
        <v>|10241|</v>
      </c>
      <c r="AD2844" t="str">
        <f t="shared" si="332"/>
        <v>49 COLA DE ESPUMA</v>
      </c>
    </row>
    <row r="2845" spans="1:30" ht="36" customHeight="1" x14ac:dyDescent="0.35">
      <c r="A2845" s="35">
        <v>46216</v>
      </c>
      <c r="B2845" s="14" t="s">
        <v>3670</v>
      </c>
      <c r="C2845" s="14" t="s">
        <v>3671</v>
      </c>
      <c r="D2845" s="14" t="s">
        <v>3053</v>
      </c>
      <c r="E2845" s="14">
        <v>30008105</v>
      </c>
      <c r="F2845" s="14" t="s">
        <v>471</v>
      </c>
      <c r="G2845" s="14" t="s">
        <v>3053</v>
      </c>
      <c r="H2845" s="14" t="s">
        <v>3053</v>
      </c>
      <c r="I2845" s="9" t="s">
        <v>3053</v>
      </c>
      <c r="J2845" s="9">
        <v>6</v>
      </c>
      <c r="K2845" s="14">
        <f>IF($E2845="","",IFERROR(INDEX('01_Cad_Pecas'!$H$2:$H$5000,MATCH($E2845,'01_Cad_Pecas'!$D$2:$D$5000,0)),IFERROR(INDEX('01_Cad_Pecas'!$H$2:$H$5000,MATCH(VALUE($E2845),'01_Cad_Pecas'!$D$2:$D$5000,0)),"")))</f>
        <v>0</v>
      </c>
      <c r="L2845" s="14">
        <f>IF($E2845="","",IFERROR(INDEX('01_Cad_Pecas'!$I$2:$I$5000,MATCH($E2845,'01_Cad_Pecas'!$D$2:$D$5000,0)),IFERROR(INDEX('01_Cad_Pecas'!$I$2:$I$5000,MATCH(VALUE($E2845),'01_Cad_Pecas'!$D$2:$D$5000,0)),"")))</f>
        <v>0.35</v>
      </c>
      <c r="M2845" s="14">
        <f t="shared" si="329"/>
        <v>2.0999999999999996</v>
      </c>
      <c r="N2845" s="14">
        <v>46216</v>
      </c>
      <c r="O2845" s="14">
        <v>6</v>
      </c>
      <c r="P2845" s="14"/>
      <c r="Q2845" s="14"/>
      <c r="R2845" s="14"/>
      <c r="S2845" s="14"/>
      <c r="T2845" s="14">
        <f t="shared" si="333"/>
        <v>1</v>
      </c>
      <c r="U2845" s="14" t="s">
        <v>36</v>
      </c>
      <c r="V2845" s="14"/>
      <c r="W2845" s="14"/>
      <c r="X2845" s="14"/>
      <c r="Y2845" s="14"/>
      <c r="Z2845" s="14"/>
      <c r="AA2845" s="11"/>
      <c r="AB2845" s="14" t="str">
        <f t="shared" si="330"/>
        <v>10241|49 COLA DE ESPUMA</v>
      </c>
      <c r="AC2845" t="str">
        <f t="shared" si="331"/>
        <v>|10241|</v>
      </c>
      <c r="AD2845" t="str">
        <f t="shared" si="332"/>
        <v>49 COLA DE ESPUMA</v>
      </c>
    </row>
    <row r="2846" spans="1:30" ht="36" customHeight="1" x14ac:dyDescent="0.35">
      <c r="A2846" s="35">
        <v>46216</v>
      </c>
      <c r="B2846" s="14" t="s">
        <v>3670</v>
      </c>
      <c r="C2846" s="14" t="s">
        <v>3671</v>
      </c>
      <c r="D2846" s="14" t="s">
        <v>3053</v>
      </c>
      <c r="E2846" s="14">
        <v>30004807</v>
      </c>
      <c r="F2846" s="14" t="s">
        <v>466</v>
      </c>
      <c r="G2846" s="14" t="s">
        <v>3053</v>
      </c>
      <c r="H2846" s="14" t="s">
        <v>3053</v>
      </c>
      <c r="I2846" s="9" t="s">
        <v>3053</v>
      </c>
      <c r="J2846" s="9">
        <v>54</v>
      </c>
      <c r="K2846" s="14">
        <f>IF($E2846="","",IFERROR(INDEX('01_Cad_Pecas'!$H$2:$H$5000,MATCH($E2846,'01_Cad_Pecas'!$D$2:$D$5000,0)),IFERROR(INDEX('01_Cad_Pecas'!$H$2:$H$5000,MATCH(VALUE($E2846),'01_Cad_Pecas'!$D$2:$D$5000,0)),"")))</f>
        <v>0</v>
      </c>
      <c r="L2846" s="14">
        <f>IF($E2846="","",IFERROR(INDEX('01_Cad_Pecas'!$I$2:$I$5000,MATCH($E2846,'01_Cad_Pecas'!$D$2:$D$5000,0)),IFERROR(INDEX('01_Cad_Pecas'!$I$2:$I$5000,MATCH(VALUE($E2846),'01_Cad_Pecas'!$D$2:$D$5000,0)),"")))</f>
        <v>0.35</v>
      </c>
      <c r="M2846" s="14">
        <f t="shared" si="329"/>
        <v>18.899999999999999</v>
      </c>
      <c r="N2846" s="14">
        <v>46216</v>
      </c>
      <c r="O2846" s="14">
        <v>54</v>
      </c>
      <c r="P2846" s="14"/>
      <c r="Q2846" s="14"/>
      <c r="R2846" s="14"/>
      <c r="S2846" s="14"/>
      <c r="T2846" s="14">
        <f t="shared" si="333"/>
        <v>1</v>
      </c>
      <c r="U2846" s="14" t="s">
        <v>36</v>
      </c>
      <c r="V2846" s="14"/>
      <c r="W2846" s="14"/>
      <c r="X2846" s="14"/>
      <c r="Y2846" s="14"/>
      <c r="Z2846" s="14"/>
      <c r="AA2846" s="11"/>
      <c r="AB2846" s="14" t="str">
        <f t="shared" si="330"/>
        <v>10241|49 COLA DE ESPUMA</v>
      </c>
      <c r="AC2846" t="str">
        <f t="shared" si="331"/>
        <v>|10241|</v>
      </c>
      <c r="AD2846" t="str">
        <f t="shared" si="332"/>
        <v>49 COLA DE ESPUMA</v>
      </c>
    </row>
    <row r="2847" spans="1:30" ht="36" customHeight="1" x14ac:dyDescent="0.35">
      <c r="A2847" s="35">
        <v>46216</v>
      </c>
      <c r="B2847" s="14" t="s">
        <v>3670</v>
      </c>
      <c r="C2847" s="14" t="s">
        <v>3671</v>
      </c>
      <c r="D2847" s="14" t="s">
        <v>3053</v>
      </c>
      <c r="E2847" s="14">
        <v>30008106</v>
      </c>
      <c r="F2847" s="14" t="s">
        <v>470</v>
      </c>
      <c r="G2847" s="14" t="s">
        <v>3053</v>
      </c>
      <c r="H2847" s="14" t="s">
        <v>3053</v>
      </c>
      <c r="I2847" s="9" t="s">
        <v>3053</v>
      </c>
      <c r="J2847" s="9">
        <v>6</v>
      </c>
      <c r="K2847" s="14">
        <f>IF($E2847="","",IFERROR(INDEX('01_Cad_Pecas'!$H$2:$H$5000,MATCH($E2847,'01_Cad_Pecas'!$D$2:$D$5000,0)),IFERROR(INDEX('01_Cad_Pecas'!$H$2:$H$5000,MATCH(VALUE($E2847),'01_Cad_Pecas'!$D$2:$D$5000,0)),"")))</f>
        <v>0</v>
      </c>
      <c r="L2847" s="14">
        <f>IF($E2847="","",IFERROR(INDEX('01_Cad_Pecas'!$I$2:$I$5000,MATCH($E2847,'01_Cad_Pecas'!$D$2:$D$5000,0)),IFERROR(INDEX('01_Cad_Pecas'!$I$2:$I$5000,MATCH(VALUE($E2847),'01_Cad_Pecas'!$D$2:$D$5000,0)),"")))</f>
        <v>0.35</v>
      </c>
      <c r="M2847" s="14">
        <f t="shared" si="329"/>
        <v>2.0999999999999996</v>
      </c>
      <c r="N2847" s="14">
        <v>46216</v>
      </c>
      <c r="O2847" s="14">
        <v>6</v>
      </c>
      <c r="P2847" s="14"/>
      <c r="Q2847" s="14"/>
      <c r="R2847" s="14"/>
      <c r="S2847" s="14"/>
      <c r="T2847" s="14">
        <f t="shared" si="333"/>
        <v>1</v>
      </c>
      <c r="U2847" s="14" t="s">
        <v>36</v>
      </c>
      <c r="V2847" s="14"/>
      <c r="W2847" s="14"/>
      <c r="X2847" s="14"/>
      <c r="Y2847" s="14"/>
      <c r="Z2847" s="14"/>
      <c r="AA2847" s="11"/>
      <c r="AB2847" s="14" t="str">
        <f t="shared" si="330"/>
        <v>10241|49 COLA DE ESPUMA</v>
      </c>
      <c r="AC2847" t="str">
        <f t="shared" si="331"/>
        <v>|10241|</v>
      </c>
      <c r="AD2847" t="str">
        <f t="shared" si="332"/>
        <v>49 COLA DE ESPUMA</v>
      </c>
    </row>
    <row r="2848" spans="1:30" ht="48" customHeight="1" x14ac:dyDescent="0.35">
      <c r="A2848" s="35">
        <v>46213</v>
      </c>
      <c r="B2848" s="14" t="s">
        <v>3672</v>
      </c>
      <c r="C2848" s="14" t="s">
        <v>3673</v>
      </c>
      <c r="D2848" s="14" t="s">
        <v>3053</v>
      </c>
      <c r="E2848" s="14">
        <v>30001213</v>
      </c>
      <c r="F2848" s="14" t="s">
        <v>477</v>
      </c>
      <c r="G2848" s="14" t="s">
        <v>3053</v>
      </c>
      <c r="H2848" s="14" t="s">
        <v>3053</v>
      </c>
      <c r="I2848" s="9" t="s">
        <v>3053</v>
      </c>
      <c r="J2848" s="9">
        <v>30</v>
      </c>
      <c r="K2848" s="14">
        <f>IF($E2848="","",IFERROR(INDEX('01_Cad_Pecas'!$H$2:$H$5000,MATCH($E2848,'01_Cad_Pecas'!$D$2:$D$5000,0)),IFERROR(INDEX('01_Cad_Pecas'!$H$2:$H$5000,MATCH(VALUE($E2848),'01_Cad_Pecas'!$D$2:$D$5000,0)),"")))</f>
        <v>0</v>
      </c>
      <c r="L2848" s="14">
        <f>IF($E2848="","",IFERROR(INDEX('01_Cad_Pecas'!$I$2:$I$5000,MATCH($E2848,'01_Cad_Pecas'!$D$2:$D$5000,0)),IFERROR(INDEX('01_Cad_Pecas'!$I$2:$I$5000,MATCH(VALUE($E2848),'01_Cad_Pecas'!$D$2:$D$5000,0)),"")))</f>
        <v>0.35</v>
      </c>
      <c r="M2848" s="14">
        <f t="shared" si="329"/>
        <v>10.5</v>
      </c>
      <c r="N2848" s="14">
        <v>46216</v>
      </c>
      <c r="O2848" s="14">
        <v>30</v>
      </c>
      <c r="P2848" s="14"/>
      <c r="Q2848" s="14"/>
      <c r="R2848" s="14"/>
      <c r="S2848" s="14"/>
      <c r="T2848" s="14">
        <f t="shared" si="333"/>
        <v>1</v>
      </c>
      <c r="U2848" s="14" t="s">
        <v>36</v>
      </c>
      <c r="V2848" s="14"/>
      <c r="W2848" s="14"/>
      <c r="X2848" s="14"/>
      <c r="Y2848" s="14"/>
      <c r="Z2848" s="14"/>
      <c r="AA2848" s="11"/>
      <c r="AB2848" s="14" t="str">
        <f t="shared" si="330"/>
        <v>10245|49 COLA DE ESPUMA</v>
      </c>
      <c r="AC2848" t="str">
        <f t="shared" si="331"/>
        <v>|10245|</v>
      </c>
      <c r="AD2848" t="str">
        <f t="shared" si="332"/>
        <v>49 COLA DE ESPUMA</v>
      </c>
    </row>
    <row r="2849" spans="1:30" ht="48" customHeight="1" x14ac:dyDescent="0.35">
      <c r="A2849" s="35">
        <v>46213</v>
      </c>
      <c r="B2849" s="14" t="s">
        <v>3672</v>
      </c>
      <c r="C2849" s="14" t="s">
        <v>3673</v>
      </c>
      <c r="D2849" s="14" t="s">
        <v>3053</v>
      </c>
      <c r="E2849" s="14">
        <v>30001412</v>
      </c>
      <c r="F2849" s="14" t="s">
        <v>3174</v>
      </c>
      <c r="G2849" s="14" t="s">
        <v>3053</v>
      </c>
      <c r="H2849" s="14" t="s">
        <v>3053</v>
      </c>
      <c r="I2849" s="9" t="s">
        <v>3053</v>
      </c>
      <c r="J2849" s="9">
        <v>30</v>
      </c>
      <c r="K2849" s="14">
        <f>IF($E2849="","",IFERROR(INDEX('01_Cad_Pecas'!$H$2:$H$5000,MATCH($E2849,'01_Cad_Pecas'!$D$2:$D$5000,0)),IFERROR(INDEX('01_Cad_Pecas'!$H$2:$H$5000,MATCH(VALUE($E2849),'01_Cad_Pecas'!$D$2:$D$5000,0)),"")))</f>
        <v>0</v>
      </c>
      <c r="L2849" s="14">
        <f>IF($E2849="","",IFERROR(INDEX('01_Cad_Pecas'!$I$2:$I$5000,MATCH($E2849,'01_Cad_Pecas'!$D$2:$D$5000,0)),IFERROR(INDEX('01_Cad_Pecas'!$I$2:$I$5000,MATCH(VALUE($E2849),'01_Cad_Pecas'!$D$2:$D$5000,0)),"")))</f>
        <v>0.35</v>
      </c>
      <c r="M2849" s="14">
        <f t="shared" si="329"/>
        <v>10.5</v>
      </c>
      <c r="N2849" s="14">
        <v>46216</v>
      </c>
      <c r="O2849" s="14">
        <v>30</v>
      </c>
      <c r="P2849" s="14"/>
      <c r="Q2849" s="14"/>
      <c r="R2849" s="14"/>
      <c r="S2849" s="14"/>
      <c r="T2849" s="14">
        <f t="shared" si="333"/>
        <v>1</v>
      </c>
      <c r="U2849" s="14" t="s">
        <v>36</v>
      </c>
      <c r="V2849" s="14"/>
      <c r="W2849" s="14"/>
      <c r="X2849" s="14"/>
      <c r="Y2849" s="14"/>
      <c r="Z2849" s="14"/>
      <c r="AA2849" s="11"/>
      <c r="AB2849" s="14" t="str">
        <f t="shared" si="330"/>
        <v>10245|49 COLA DE ESPUMA</v>
      </c>
      <c r="AC2849" t="str">
        <f t="shared" si="331"/>
        <v>|10245|</v>
      </c>
      <c r="AD2849" t="str">
        <f t="shared" si="332"/>
        <v>49 COLA DE ESPUMA</v>
      </c>
    </row>
    <row r="2850" spans="1:30" ht="48" customHeight="1" x14ac:dyDescent="0.35">
      <c r="A2850" s="35">
        <v>46213</v>
      </c>
      <c r="B2850" s="14" t="s">
        <v>3672</v>
      </c>
      <c r="C2850" s="14" t="s">
        <v>3673</v>
      </c>
      <c r="D2850" s="14" t="s">
        <v>3053</v>
      </c>
      <c r="E2850" s="14">
        <v>30001235</v>
      </c>
      <c r="F2850" s="14" t="s">
        <v>3172</v>
      </c>
      <c r="G2850" s="14" t="s">
        <v>3053</v>
      </c>
      <c r="H2850" s="14" t="s">
        <v>3053</v>
      </c>
      <c r="I2850" s="9" t="s">
        <v>3053</v>
      </c>
      <c r="J2850" s="9">
        <v>30</v>
      </c>
      <c r="K2850" s="14">
        <f>IF($E2850="","",IFERROR(INDEX('01_Cad_Pecas'!$H$2:$H$5000,MATCH($E2850,'01_Cad_Pecas'!$D$2:$D$5000,0)),IFERROR(INDEX('01_Cad_Pecas'!$H$2:$H$5000,MATCH(VALUE($E2850),'01_Cad_Pecas'!$D$2:$D$5000,0)),"")))</f>
        <v>0</v>
      </c>
      <c r="L2850" s="14">
        <f>IF($E2850="","",IFERROR(INDEX('01_Cad_Pecas'!$I$2:$I$5000,MATCH($E2850,'01_Cad_Pecas'!$D$2:$D$5000,0)),IFERROR(INDEX('01_Cad_Pecas'!$I$2:$I$5000,MATCH(VALUE($E2850),'01_Cad_Pecas'!$D$2:$D$5000,0)),"")))</f>
        <v>0.35</v>
      </c>
      <c r="M2850" s="14">
        <f t="shared" si="329"/>
        <v>10.5</v>
      </c>
      <c r="N2850" s="14">
        <v>46216</v>
      </c>
      <c r="O2850" s="14">
        <v>30</v>
      </c>
      <c r="P2850" s="14"/>
      <c r="Q2850" s="14"/>
      <c r="R2850" s="14"/>
      <c r="S2850" s="14"/>
      <c r="T2850" s="14">
        <f t="shared" si="333"/>
        <v>1</v>
      </c>
      <c r="U2850" s="14" t="s">
        <v>36</v>
      </c>
      <c r="V2850" s="14"/>
      <c r="W2850" s="14"/>
      <c r="X2850" s="14"/>
      <c r="Y2850" s="14"/>
      <c r="Z2850" s="14"/>
      <c r="AA2850" s="11"/>
      <c r="AB2850" s="14" t="str">
        <f t="shared" si="330"/>
        <v>10245|49 COLA DE ESPUMA</v>
      </c>
      <c r="AC2850" t="str">
        <f t="shared" si="331"/>
        <v>|10245|</v>
      </c>
      <c r="AD2850" t="str">
        <f t="shared" si="332"/>
        <v>49 COLA DE ESPUMA</v>
      </c>
    </row>
    <row r="2851" spans="1:30" ht="36" customHeight="1" x14ac:dyDescent="0.35">
      <c r="A2851" s="35">
        <v>46217</v>
      </c>
      <c r="B2851" s="14" t="s">
        <v>3674</v>
      </c>
      <c r="C2851" s="14" t="s">
        <v>3675</v>
      </c>
      <c r="D2851" s="14" t="s">
        <v>3053</v>
      </c>
      <c r="E2851" s="14">
        <v>30001213</v>
      </c>
      <c r="F2851" s="14" t="s">
        <v>477</v>
      </c>
      <c r="G2851" s="14" t="s">
        <v>3053</v>
      </c>
      <c r="H2851" s="14" t="s">
        <v>3053</v>
      </c>
      <c r="I2851" s="9" t="s">
        <v>3053</v>
      </c>
      <c r="J2851" s="9">
        <v>1116</v>
      </c>
      <c r="K2851" s="14">
        <f>IF($E2851="","",IFERROR(INDEX('01_Cad_Pecas'!$H$2:$H$5000,MATCH($E2851,'01_Cad_Pecas'!$D$2:$D$5000,0)),IFERROR(INDEX('01_Cad_Pecas'!$H$2:$H$5000,MATCH(VALUE($E2851),'01_Cad_Pecas'!$D$2:$D$5000,0)),"")))</f>
        <v>0</v>
      </c>
      <c r="L2851" s="14">
        <f>IF($E2851="","",IFERROR(INDEX('01_Cad_Pecas'!$I$2:$I$5000,MATCH($E2851,'01_Cad_Pecas'!$D$2:$D$5000,0)),IFERROR(INDEX('01_Cad_Pecas'!$I$2:$I$5000,MATCH(VALUE($E2851),'01_Cad_Pecas'!$D$2:$D$5000,0)),"")))</f>
        <v>0.35</v>
      </c>
      <c r="M2851" s="14">
        <f t="shared" si="329"/>
        <v>390.59999999999997</v>
      </c>
      <c r="N2851" s="14">
        <v>46218</v>
      </c>
      <c r="O2851" s="14">
        <v>1116</v>
      </c>
      <c r="P2851" s="14"/>
      <c r="Q2851" s="14"/>
      <c r="R2851" s="14"/>
      <c r="S2851" s="14"/>
      <c r="T2851" s="14">
        <f t="shared" si="333"/>
        <v>1</v>
      </c>
      <c r="U2851" s="14" t="s">
        <v>36</v>
      </c>
      <c r="V2851" s="14"/>
      <c r="W2851" s="14"/>
      <c r="X2851" s="14"/>
      <c r="Y2851" s="14"/>
      <c r="Z2851" s="14"/>
      <c r="AA2851" s="11"/>
      <c r="AB2851" s="14" t="str">
        <f t="shared" si="330"/>
        <v>10246|49 COLA DE ESPUMA</v>
      </c>
      <c r="AC2851" t="str">
        <f t="shared" si="331"/>
        <v>|10246|</v>
      </c>
      <c r="AD2851" t="str">
        <f t="shared" si="332"/>
        <v>49 COLA DE ESPUMA</v>
      </c>
    </row>
    <row r="2852" spans="1:30" ht="36" customHeight="1" x14ac:dyDescent="0.35">
      <c r="A2852" s="35">
        <v>46217</v>
      </c>
      <c r="B2852" s="14" t="s">
        <v>3674</v>
      </c>
      <c r="C2852" s="14" t="s">
        <v>3675</v>
      </c>
      <c r="D2852" s="14" t="s">
        <v>3053</v>
      </c>
      <c r="E2852" s="14">
        <v>30001320</v>
      </c>
      <c r="F2852" s="14" t="s">
        <v>3175</v>
      </c>
      <c r="G2852" s="14" t="s">
        <v>3053</v>
      </c>
      <c r="H2852" s="14" t="s">
        <v>3053</v>
      </c>
      <c r="I2852" s="9" t="s">
        <v>3053</v>
      </c>
      <c r="J2852" s="9">
        <v>50</v>
      </c>
      <c r="K2852" s="14">
        <f>IF($E2852="","",IFERROR(INDEX('01_Cad_Pecas'!$H$2:$H$5000,MATCH($E2852,'01_Cad_Pecas'!$D$2:$D$5000,0)),IFERROR(INDEX('01_Cad_Pecas'!$H$2:$H$5000,MATCH(VALUE($E2852),'01_Cad_Pecas'!$D$2:$D$5000,0)),"")))</f>
        <v>0</v>
      </c>
      <c r="L2852" s="14">
        <f>IF($E2852="","",IFERROR(INDEX('01_Cad_Pecas'!$I$2:$I$5000,MATCH($E2852,'01_Cad_Pecas'!$D$2:$D$5000,0)),IFERROR(INDEX('01_Cad_Pecas'!$I$2:$I$5000,MATCH(VALUE($E2852),'01_Cad_Pecas'!$D$2:$D$5000,0)),"")))</f>
        <v>0.35</v>
      </c>
      <c r="M2852" s="14">
        <f t="shared" si="329"/>
        <v>17.5</v>
      </c>
      <c r="N2852" s="14">
        <v>46218</v>
      </c>
      <c r="O2852" s="14">
        <v>50</v>
      </c>
      <c r="P2852" s="14"/>
      <c r="Q2852" s="14"/>
      <c r="R2852" s="14"/>
      <c r="S2852" s="14"/>
      <c r="T2852" s="14">
        <f t="shared" si="333"/>
        <v>1</v>
      </c>
      <c r="U2852" s="14" t="s">
        <v>36</v>
      </c>
      <c r="V2852" s="14"/>
      <c r="W2852" s="14"/>
      <c r="X2852" s="14"/>
      <c r="Y2852" s="14"/>
      <c r="Z2852" s="14"/>
      <c r="AA2852" s="11"/>
      <c r="AB2852" s="14" t="str">
        <f t="shared" si="330"/>
        <v>10246|49 COLA DE ESPUMA</v>
      </c>
      <c r="AC2852" t="str">
        <f t="shared" si="331"/>
        <v>|10246|</v>
      </c>
      <c r="AD2852" t="str">
        <f t="shared" si="332"/>
        <v>49 COLA DE ESPUMA</v>
      </c>
    </row>
    <row r="2853" spans="1:30" ht="36" customHeight="1" x14ac:dyDescent="0.35">
      <c r="A2853" s="35">
        <v>46217</v>
      </c>
      <c r="B2853" s="14" t="s">
        <v>3674</v>
      </c>
      <c r="C2853" s="14" t="s">
        <v>3675</v>
      </c>
      <c r="D2853" s="14" t="s">
        <v>3053</v>
      </c>
      <c r="E2853" s="14">
        <v>30001412</v>
      </c>
      <c r="F2853" s="14" t="s">
        <v>3174</v>
      </c>
      <c r="G2853" s="14" t="s">
        <v>3053</v>
      </c>
      <c r="H2853" s="14" t="s">
        <v>3053</v>
      </c>
      <c r="I2853" s="9" t="s">
        <v>3053</v>
      </c>
      <c r="J2853" s="9">
        <v>1066</v>
      </c>
      <c r="K2853" s="14">
        <f>IF($E2853="","",IFERROR(INDEX('01_Cad_Pecas'!$H$2:$H$5000,MATCH($E2853,'01_Cad_Pecas'!$D$2:$D$5000,0)),IFERROR(INDEX('01_Cad_Pecas'!$H$2:$H$5000,MATCH(VALUE($E2853),'01_Cad_Pecas'!$D$2:$D$5000,0)),"")))</f>
        <v>0</v>
      </c>
      <c r="L2853" s="14">
        <f>IF($E2853="","",IFERROR(INDEX('01_Cad_Pecas'!$I$2:$I$5000,MATCH($E2853,'01_Cad_Pecas'!$D$2:$D$5000,0)),IFERROR(INDEX('01_Cad_Pecas'!$I$2:$I$5000,MATCH(VALUE($E2853),'01_Cad_Pecas'!$D$2:$D$5000,0)),"")))</f>
        <v>0.35</v>
      </c>
      <c r="M2853" s="14">
        <f t="shared" si="329"/>
        <v>373.09999999999997</v>
      </c>
      <c r="N2853" s="14">
        <v>46218</v>
      </c>
      <c r="O2853" s="14">
        <v>1066</v>
      </c>
      <c r="P2853" s="14"/>
      <c r="Q2853" s="14"/>
      <c r="R2853" s="14"/>
      <c r="S2853" s="14"/>
      <c r="T2853" s="14">
        <f t="shared" si="333"/>
        <v>1</v>
      </c>
      <c r="U2853" s="14" t="s">
        <v>36</v>
      </c>
      <c r="V2853" s="14"/>
      <c r="W2853" s="14"/>
      <c r="X2853" s="14"/>
      <c r="Y2853" s="14"/>
      <c r="Z2853" s="14"/>
      <c r="AA2853" s="11"/>
      <c r="AB2853" s="14" t="str">
        <f t="shared" si="330"/>
        <v>10246|49 COLA DE ESPUMA</v>
      </c>
      <c r="AC2853" t="str">
        <f t="shared" si="331"/>
        <v>|10246|</v>
      </c>
      <c r="AD2853" t="str">
        <f t="shared" si="332"/>
        <v>49 COLA DE ESPUMA</v>
      </c>
    </row>
    <row r="2854" spans="1:30" ht="36" customHeight="1" x14ac:dyDescent="0.35">
      <c r="A2854" s="35">
        <v>46217</v>
      </c>
      <c r="B2854" s="14" t="s">
        <v>3674</v>
      </c>
      <c r="C2854" s="14" t="s">
        <v>3675</v>
      </c>
      <c r="D2854" s="14" t="s">
        <v>3053</v>
      </c>
      <c r="E2854" s="14">
        <v>30001235</v>
      </c>
      <c r="F2854" s="14" t="s">
        <v>3172</v>
      </c>
      <c r="G2854" s="14" t="s">
        <v>3053</v>
      </c>
      <c r="H2854" s="14" t="s">
        <v>3053</v>
      </c>
      <c r="I2854" s="9" t="s">
        <v>3053</v>
      </c>
      <c r="J2854" s="9">
        <v>1066</v>
      </c>
      <c r="K2854" s="14">
        <f>IF($E2854="","",IFERROR(INDEX('01_Cad_Pecas'!$H$2:$H$5000,MATCH($E2854,'01_Cad_Pecas'!$D$2:$D$5000,0)),IFERROR(INDEX('01_Cad_Pecas'!$H$2:$H$5000,MATCH(VALUE($E2854),'01_Cad_Pecas'!$D$2:$D$5000,0)),"")))</f>
        <v>0</v>
      </c>
      <c r="L2854" s="14">
        <f>IF($E2854="","",IFERROR(INDEX('01_Cad_Pecas'!$I$2:$I$5000,MATCH($E2854,'01_Cad_Pecas'!$D$2:$D$5000,0)),IFERROR(INDEX('01_Cad_Pecas'!$I$2:$I$5000,MATCH(VALUE($E2854),'01_Cad_Pecas'!$D$2:$D$5000,0)),"")))</f>
        <v>0.35</v>
      </c>
      <c r="M2854" s="14">
        <f t="shared" si="329"/>
        <v>373.09999999999997</v>
      </c>
      <c r="N2854" s="14">
        <v>46218</v>
      </c>
      <c r="O2854" s="14">
        <v>1066</v>
      </c>
      <c r="P2854" s="14"/>
      <c r="Q2854" s="14"/>
      <c r="R2854" s="14"/>
      <c r="S2854" s="14"/>
      <c r="T2854" s="14">
        <f t="shared" si="333"/>
        <v>1</v>
      </c>
      <c r="U2854" s="14" t="s">
        <v>36</v>
      </c>
      <c r="V2854" s="14"/>
      <c r="W2854" s="14"/>
      <c r="X2854" s="14"/>
      <c r="Y2854" s="14"/>
      <c r="Z2854" s="14"/>
      <c r="AA2854" s="11"/>
      <c r="AB2854" s="14" t="str">
        <f t="shared" si="330"/>
        <v>10246|49 COLA DE ESPUMA</v>
      </c>
      <c r="AC2854" t="str">
        <f t="shared" si="331"/>
        <v>|10246|</v>
      </c>
      <c r="AD2854" t="str">
        <f t="shared" si="332"/>
        <v>49 COLA DE ESPUMA</v>
      </c>
    </row>
    <row r="2855" spans="1:30" ht="36" customHeight="1" x14ac:dyDescent="0.35">
      <c r="A2855" s="35">
        <v>46218</v>
      </c>
      <c r="B2855" s="14" t="s">
        <v>3676</v>
      </c>
      <c r="C2855" s="14" t="s">
        <v>3677</v>
      </c>
      <c r="D2855" s="14" t="s">
        <v>3053</v>
      </c>
      <c r="E2855" s="14">
        <v>30001213</v>
      </c>
      <c r="F2855" s="14" t="s">
        <v>477</v>
      </c>
      <c r="G2855" s="14" t="s">
        <v>3053</v>
      </c>
      <c r="H2855" s="14" t="s">
        <v>3053</v>
      </c>
      <c r="I2855" s="9" t="s">
        <v>3053</v>
      </c>
      <c r="J2855" s="9">
        <v>362</v>
      </c>
      <c r="K2855" s="14">
        <f>IF($E2855="","",IFERROR(INDEX('01_Cad_Pecas'!$H$2:$H$5000,MATCH($E2855,'01_Cad_Pecas'!$D$2:$D$5000,0)),IFERROR(INDEX('01_Cad_Pecas'!$H$2:$H$5000,MATCH(VALUE($E2855),'01_Cad_Pecas'!$D$2:$D$5000,0)),"")))</f>
        <v>0</v>
      </c>
      <c r="L2855" s="14">
        <f>IF($E2855="","",IFERROR(INDEX('01_Cad_Pecas'!$I$2:$I$5000,MATCH($E2855,'01_Cad_Pecas'!$D$2:$D$5000,0)),IFERROR(INDEX('01_Cad_Pecas'!$I$2:$I$5000,MATCH(VALUE($E2855),'01_Cad_Pecas'!$D$2:$D$5000,0)),"")))</f>
        <v>0.35</v>
      </c>
      <c r="M2855" s="14">
        <f t="shared" si="329"/>
        <v>126.69999999999999</v>
      </c>
      <c r="N2855" s="14">
        <v>46219</v>
      </c>
      <c r="O2855" s="14">
        <v>362</v>
      </c>
      <c r="P2855" s="14"/>
      <c r="Q2855" s="14"/>
      <c r="R2855" s="14"/>
      <c r="S2855" s="14"/>
      <c r="T2855" s="14">
        <f t="shared" si="333"/>
        <v>1</v>
      </c>
      <c r="U2855" s="14" t="s">
        <v>36</v>
      </c>
      <c r="V2855" s="14"/>
      <c r="W2855" s="14"/>
      <c r="X2855" s="14"/>
      <c r="Y2855" s="14"/>
      <c r="Z2855" s="14"/>
      <c r="AA2855" s="11"/>
      <c r="AB2855" s="14" t="str">
        <f t="shared" si="330"/>
        <v>10247|49 COLA DE ESPUMA</v>
      </c>
      <c r="AC2855" t="str">
        <f t="shared" si="331"/>
        <v>|10247|</v>
      </c>
      <c r="AD2855" t="str">
        <f t="shared" si="332"/>
        <v>49 COLA DE ESPUMA</v>
      </c>
    </row>
    <row r="2856" spans="1:30" ht="36" customHeight="1" x14ac:dyDescent="0.35">
      <c r="A2856" s="35">
        <v>46218</v>
      </c>
      <c r="B2856" s="14" t="s">
        <v>3676</v>
      </c>
      <c r="C2856" s="14" t="s">
        <v>3677</v>
      </c>
      <c r="D2856" s="14" t="s">
        <v>3053</v>
      </c>
      <c r="E2856" s="14">
        <v>30001320</v>
      </c>
      <c r="F2856" s="14" t="s">
        <v>3175</v>
      </c>
      <c r="G2856" s="14" t="s">
        <v>3053</v>
      </c>
      <c r="H2856" s="14" t="s">
        <v>3053</v>
      </c>
      <c r="I2856" s="9" t="s">
        <v>3053</v>
      </c>
      <c r="J2856" s="9">
        <v>20</v>
      </c>
      <c r="K2856" s="14">
        <f>IF($E2856="","",IFERROR(INDEX('01_Cad_Pecas'!$H$2:$H$5000,MATCH($E2856,'01_Cad_Pecas'!$D$2:$D$5000,0)),IFERROR(INDEX('01_Cad_Pecas'!$H$2:$H$5000,MATCH(VALUE($E2856),'01_Cad_Pecas'!$D$2:$D$5000,0)),"")))</f>
        <v>0</v>
      </c>
      <c r="L2856" s="14">
        <f>IF($E2856="","",IFERROR(INDEX('01_Cad_Pecas'!$I$2:$I$5000,MATCH($E2856,'01_Cad_Pecas'!$D$2:$D$5000,0)),IFERROR(INDEX('01_Cad_Pecas'!$I$2:$I$5000,MATCH(VALUE($E2856),'01_Cad_Pecas'!$D$2:$D$5000,0)),"")))</f>
        <v>0.35</v>
      </c>
      <c r="M2856" s="14">
        <f t="shared" si="329"/>
        <v>7</v>
      </c>
      <c r="N2856" s="14">
        <v>46219</v>
      </c>
      <c r="O2856" s="14">
        <v>20</v>
      </c>
      <c r="P2856" s="14"/>
      <c r="Q2856" s="14"/>
      <c r="R2856" s="14"/>
      <c r="S2856" s="14"/>
      <c r="T2856" s="14">
        <f t="shared" si="333"/>
        <v>1</v>
      </c>
      <c r="U2856" s="14" t="s">
        <v>36</v>
      </c>
      <c r="V2856" s="14"/>
      <c r="W2856" s="14"/>
      <c r="X2856" s="14"/>
      <c r="Y2856" s="14"/>
      <c r="Z2856" s="14"/>
      <c r="AA2856" s="11"/>
      <c r="AB2856" s="14" t="str">
        <f t="shared" si="330"/>
        <v>10247|49 COLA DE ESPUMA</v>
      </c>
      <c r="AC2856" t="str">
        <f t="shared" si="331"/>
        <v>|10247|</v>
      </c>
      <c r="AD2856" t="str">
        <f t="shared" si="332"/>
        <v>49 COLA DE ESPUMA</v>
      </c>
    </row>
    <row r="2857" spans="1:30" ht="36" customHeight="1" x14ac:dyDescent="0.35">
      <c r="A2857" s="35">
        <v>46218</v>
      </c>
      <c r="B2857" s="14" t="s">
        <v>3676</v>
      </c>
      <c r="C2857" s="14" t="s">
        <v>3677</v>
      </c>
      <c r="D2857" s="14" t="s">
        <v>3053</v>
      </c>
      <c r="E2857" s="14">
        <v>30001412</v>
      </c>
      <c r="F2857" s="14" t="s">
        <v>3174</v>
      </c>
      <c r="G2857" s="14" t="s">
        <v>3053</v>
      </c>
      <c r="H2857" s="14" t="s">
        <v>3053</v>
      </c>
      <c r="I2857" s="9" t="s">
        <v>3053</v>
      </c>
      <c r="J2857" s="9">
        <v>342</v>
      </c>
      <c r="K2857" s="14">
        <f>IF($E2857="","",IFERROR(INDEX('01_Cad_Pecas'!$H$2:$H$5000,MATCH($E2857,'01_Cad_Pecas'!$D$2:$D$5000,0)),IFERROR(INDEX('01_Cad_Pecas'!$H$2:$H$5000,MATCH(VALUE($E2857),'01_Cad_Pecas'!$D$2:$D$5000,0)),"")))</f>
        <v>0</v>
      </c>
      <c r="L2857" s="14">
        <f>IF($E2857="","",IFERROR(INDEX('01_Cad_Pecas'!$I$2:$I$5000,MATCH($E2857,'01_Cad_Pecas'!$D$2:$D$5000,0)),IFERROR(INDEX('01_Cad_Pecas'!$I$2:$I$5000,MATCH(VALUE($E2857),'01_Cad_Pecas'!$D$2:$D$5000,0)),"")))</f>
        <v>0.35</v>
      </c>
      <c r="M2857" s="14">
        <f t="shared" si="329"/>
        <v>119.69999999999999</v>
      </c>
      <c r="N2857" s="14">
        <v>46219</v>
      </c>
      <c r="O2857" s="14">
        <v>342</v>
      </c>
      <c r="P2857" s="14"/>
      <c r="Q2857" s="14"/>
      <c r="R2857" s="14"/>
      <c r="S2857" s="14"/>
      <c r="T2857" s="14">
        <f t="shared" si="333"/>
        <v>1</v>
      </c>
      <c r="U2857" s="14" t="s">
        <v>36</v>
      </c>
      <c r="V2857" s="14"/>
      <c r="W2857" s="14"/>
      <c r="X2857" s="14"/>
      <c r="Y2857" s="14"/>
      <c r="Z2857" s="14"/>
      <c r="AA2857" s="11"/>
      <c r="AB2857" s="14" t="str">
        <f t="shared" si="330"/>
        <v>10247|49 COLA DE ESPUMA</v>
      </c>
      <c r="AC2857" t="str">
        <f t="shared" si="331"/>
        <v>|10247|</v>
      </c>
      <c r="AD2857" t="str">
        <f t="shared" si="332"/>
        <v>49 COLA DE ESPUMA</v>
      </c>
    </row>
    <row r="2858" spans="1:30" ht="36" customHeight="1" x14ac:dyDescent="0.35">
      <c r="A2858" s="35">
        <v>46218</v>
      </c>
      <c r="B2858" s="14" t="s">
        <v>3676</v>
      </c>
      <c r="C2858" s="14" t="s">
        <v>3677</v>
      </c>
      <c r="D2858" s="14" t="s">
        <v>3053</v>
      </c>
      <c r="E2858" s="14">
        <v>30001235</v>
      </c>
      <c r="F2858" s="14" t="s">
        <v>3172</v>
      </c>
      <c r="G2858" s="14" t="s">
        <v>3053</v>
      </c>
      <c r="H2858" s="14" t="s">
        <v>3053</v>
      </c>
      <c r="I2858" s="9" t="s">
        <v>3053</v>
      </c>
      <c r="J2858" s="9">
        <v>342</v>
      </c>
      <c r="K2858" s="14">
        <f>IF($E2858="","",IFERROR(INDEX('01_Cad_Pecas'!$H$2:$H$5000,MATCH($E2858,'01_Cad_Pecas'!$D$2:$D$5000,0)),IFERROR(INDEX('01_Cad_Pecas'!$H$2:$H$5000,MATCH(VALUE($E2858),'01_Cad_Pecas'!$D$2:$D$5000,0)),"")))</f>
        <v>0</v>
      </c>
      <c r="L2858" s="14">
        <f>IF($E2858="","",IFERROR(INDEX('01_Cad_Pecas'!$I$2:$I$5000,MATCH($E2858,'01_Cad_Pecas'!$D$2:$D$5000,0)),IFERROR(INDEX('01_Cad_Pecas'!$I$2:$I$5000,MATCH(VALUE($E2858),'01_Cad_Pecas'!$D$2:$D$5000,0)),"")))</f>
        <v>0.35</v>
      </c>
      <c r="M2858" s="14">
        <f t="shared" si="329"/>
        <v>119.69999999999999</v>
      </c>
      <c r="N2858" s="14">
        <v>46218</v>
      </c>
      <c r="O2858" s="14">
        <v>342</v>
      </c>
      <c r="P2858" s="14"/>
      <c r="Q2858" s="14"/>
      <c r="R2858" s="14"/>
      <c r="S2858" s="14"/>
      <c r="T2858" s="14">
        <f t="shared" si="333"/>
        <v>1</v>
      </c>
      <c r="U2858" s="14" t="s">
        <v>36</v>
      </c>
      <c r="V2858" s="14"/>
      <c r="W2858" s="14"/>
      <c r="X2858" s="14"/>
      <c r="Y2858" s="14"/>
      <c r="Z2858" s="14"/>
      <c r="AA2858" s="11"/>
      <c r="AB2858" s="14" t="str">
        <f t="shared" si="330"/>
        <v>10247|49 COLA DE ESPUMA</v>
      </c>
      <c r="AC2858" t="str">
        <f t="shared" si="331"/>
        <v>|10247|</v>
      </c>
      <c r="AD2858" t="str">
        <f t="shared" si="332"/>
        <v>49 COLA DE ESPUMA</v>
      </c>
    </row>
    <row r="2859" spans="1:30" ht="36" customHeight="1" x14ac:dyDescent="0.35">
      <c r="A2859" s="35">
        <v>46218</v>
      </c>
      <c r="B2859" s="14" t="s">
        <v>3676</v>
      </c>
      <c r="C2859" s="14" t="s">
        <v>3677</v>
      </c>
      <c r="D2859" s="14" t="s">
        <v>3053</v>
      </c>
      <c r="E2859" s="14">
        <v>30004807</v>
      </c>
      <c r="F2859" s="14" t="s">
        <v>466</v>
      </c>
      <c r="G2859" s="14" t="s">
        <v>3053</v>
      </c>
      <c r="H2859" s="14" t="s">
        <v>3053</v>
      </c>
      <c r="I2859" s="9" t="s">
        <v>3053</v>
      </c>
      <c r="J2859" s="9">
        <v>612</v>
      </c>
      <c r="K2859" s="14">
        <f>IF($E2859="","",IFERROR(INDEX('01_Cad_Pecas'!$H$2:$H$5000,MATCH($E2859,'01_Cad_Pecas'!$D$2:$D$5000,0)),IFERROR(INDEX('01_Cad_Pecas'!$H$2:$H$5000,MATCH(VALUE($E2859),'01_Cad_Pecas'!$D$2:$D$5000,0)),"")))</f>
        <v>0</v>
      </c>
      <c r="L2859" s="14">
        <f>IF($E2859="","",IFERROR(INDEX('01_Cad_Pecas'!$I$2:$I$5000,MATCH($E2859,'01_Cad_Pecas'!$D$2:$D$5000,0)),IFERROR(INDEX('01_Cad_Pecas'!$I$2:$I$5000,MATCH(VALUE($E2859),'01_Cad_Pecas'!$D$2:$D$5000,0)),"")))</f>
        <v>0.35</v>
      </c>
      <c r="M2859" s="14">
        <f t="shared" si="329"/>
        <v>214.2</v>
      </c>
      <c r="N2859" s="14">
        <v>46219</v>
      </c>
      <c r="O2859" s="14">
        <v>612</v>
      </c>
      <c r="P2859" s="14"/>
      <c r="Q2859" s="14"/>
      <c r="R2859" s="14"/>
      <c r="S2859" s="14"/>
      <c r="T2859" s="14">
        <f t="shared" si="333"/>
        <v>1</v>
      </c>
      <c r="U2859" s="14" t="s">
        <v>36</v>
      </c>
      <c r="V2859" s="14"/>
      <c r="W2859" s="14"/>
      <c r="X2859" s="14"/>
      <c r="Y2859" s="14"/>
      <c r="Z2859" s="14"/>
      <c r="AA2859" s="11"/>
      <c r="AB2859" s="14" t="str">
        <f t="shared" si="330"/>
        <v>10247|49 COLA DE ESPUMA</v>
      </c>
      <c r="AC2859" t="str">
        <f t="shared" si="331"/>
        <v>|10247|</v>
      </c>
      <c r="AD2859" t="str">
        <f t="shared" si="332"/>
        <v>49 COLA DE ESPUMA</v>
      </c>
    </row>
    <row r="2860" spans="1:30" ht="36" customHeight="1" x14ac:dyDescent="0.35">
      <c r="A2860" s="35">
        <v>46213</v>
      </c>
      <c r="B2860" s="14" t="s">
        <v>3670</v>
      </c>
      <c r="C2860" s="14" t="s">
        <v>3671</v>
      </c>
      <c r="D2860" s="14" t="s">
        <v>3060</v>
      </c>
      <c r="E2860" s="14">
        <v>20014005</v>
      </c>
      <c r="F2860" s="14" t="s">
        <v>3184</v>
      </c>
      <c r="G2860" s="14" t="s">
        <v>3060</v>
      </c>
      <c r="H2860" s="14" t="s">
        <v>3060</v>
      </c>
      <c r="I2860" s="9" t="s">
        <v>3060</v>
      </c>
      <c r="J2860" s="9">
        <v>2</v>
      </c>
      <c r="K2860" s="14">
        <f>IF($E2860="","",IFERROR(INDEX('01_Cad_Pecas'!$H$2:$H$5000,MATCH($E2860,'01_Cad_Pecas'!$D$2:$D$5000,0)),IFERROR(INDEX('01_Cad_Pecas'!$H$2:$H$5000,MATCH(VALUE($E2860),'01_Cad_Pecas'!$D$2:$D$5000,0)),"")))</f>
        <v>1.1000000000000001</v>
      </c>
      <c r="L2860" s="14">
        <f>IF($E2860="","",IFERROR(INDEX('01_Cad_Pecas'!$I$2:$I$5000,MATCH($E2860,'01_Cad_Pecas'!$D$2:$D$5000,0)),IFERROR(INDEX('01_Cad_Pecas'!$I$2:$I$5000,MATCH(VALUE($E2860),'01_Cad_Pecas'!$D$2:$D$5000,0)),"")))</f>
        <v>9.375E-2</v>
      </c>
      <c r="M2860" s="14">
        <f t="shared" si="329"/>
        <v>1.2875000000000001</v>
      </c>
      <c r="N2860" s="14">
        <v>46213</v>
      </c>
      <c r="O2860" s="14">
        <v>2</v>
      </c>
      <c r="P2860" s="14"/>
      <c r="Q2860" s="14"/>
      <c r="R2860" s="14"/>
      <c r="S2860" s="14"/>
      <c r="T2860" s="14">
        <f t="shared" si="333"/>
        <v>1</v>
      </c>
      <c r="U2860" s="14" t="s">
        <v>36</v>
      </c>
      <c r="V2860" s="14"/>
      <c r="W2860" s="14"/>
      <c r="X2860" s="14"/>
      <c r="Y2860" s="14"/>
      <c r="Z2860" s="14"/>
      <c r="AA2860" s="11"/>
      <c r="AB2860" s="14" t="str">
        <f t="shared" si="330"/>
        <v>10241|9 COLADEIRAS</v>
      </c>
      <c r="AC2860" t="str">
        <f t="shared" si="331"/>
        <v>|10241|</v>
      </c>
      <c r="AD2860" t="str">
        <f t="shared" si="332"/>
        <v>9 COLADEIRAS</v>
      </c>
    </row>
    <row r="2861" spans="1:30" ht="36" customHeight="1" x14ac:dyDescent="0.35">
      <c r="A2861" s="35">
        <v>46213</v>
      </c>
      <c r="B2861" s="14" t="s">
        <v>3670</v>
      </c>
      <c r="C2861" s="14" t="s">
        <v>3671</v>
      </c>
      <c r="D2861" s="14" t="s">
        <v>3060</v>
      </c>
      <c r="E2861" s="14">
        <v>20014205</v>
      </c>
      <c r="F2861" s="14" t="s">
        <v>3186</v>
      </c>
      <c r="G2861" s="14" t="s">
        <v>3060</v>
      </c>
      <c r="H2861" s="14" t="s">
        <v>3060</v>
      </c>
      <c r="I2861" s="9" t="s">
        <v>3060</v>
      </c>
      <c r="J2861" s="9">
        <v>14</v>
      </c>
      <c r="K2861" s="14">
        <f>IF($E2861="","",IFERROR(INDEX('01_Cad_Pecas'!$H$2:$H$5000,MATCH($E2861,'01_Cad_Pecas'!$D$2:$D$5000,0)),IFERROR(INDEX('01_Cad_Pecas'!$H$2:$H$5000,MATCH(VALUE($E2861),'01_Cad_Pecas'!$D$2:$D$5000,0)),"")))</f>
        <v>1.1000000000000001</v>
      </c>
      <c r="L2861" s="14">
        <f>IF($E2861="","",IFERROR(INDEX('01_Cad_Pecas'!$I$2:$I$5000,MATCH($E2861,'01_Cad_Pecas'!$D$2:$D$5000,0)),IFERROR(INDEX('01_Cad_Pecas'!$I$2:$I$5000,MATCH(VALUE($E2861),'01_Cad_Pecas'!$D$2:$D$5000,0)),"")))</f>
        <v>9.375E-2</v>
      </c>
      <c r="M2861" s="14">
        <f t="shared" si="329"/>
        <v>2.4125000000000001</v>
      </c>
      <c r="N2861" s="14">
        <v>46213</v>
      </c>
      <c r="O2861" s="14">
        <v>14</v>
      </c>
      <c r="P2861" s="14"/>
      <c r="Q2861" s="14"/>
      <c r="R2861" s="14"/>
      <c r="S2861" s="14"/>
      <c r="T2861" s="14">
        <f t="shared" si="333"/>
        <v>1</v>
      </c>
      <c r="U2861" s="14" t="s">
        <v>36</v>
      </c>
      <c r="V2861" s="14"/>
      <c r="W2861" s="14"/>
      <c r="X2861" s="14"/>
      <c r="Y2861" s="14"/>
      <c r="Z2861" s="14"/>
      <c r="AA2861" s="11"/>
      <c r="AB2861" s="14" t="str">
        <f t="shared" si="330"/>
        <v>10241|9 COLADEIRAS</v>
      </c>
      <c r="AC2861" t="str">
        <f t="shared" si="331"/>
        <v>|10241|</v>
      </c>
      <c r="AD2861" t="str">
        <f t="shared" si="332"/>
        <v>9 COLADEIRAS</v>
      </c>
    </row>
    <row r="2862" spans="1:30" ht="36" customHeight="1" x14ac:dyDescent="0.35">
      <c r="A2862" s="35">
        <v>46213</v>
      </c>
      <c r="B2862" s="14" t="s">
        <v>3670</v>
      </c>
      <c r="C2862" s="14" t="s">
        <v>3671</v>
      </c>
      <c r="D2862" s="14" t="s">
        <v>3060</v>
      </c>
      <c r="E2862" s="14">
        <v>20014305</v>
      </c>
      <c r="F2862" s="14" t="s">
        <v>3187</v>
      </c>
      <c r="G2862" s="14" t="s">
        <v>3060</v>
      </c>
      <c r="H2862" s="14" t="s">
        <v>3060</v>
      </c>
      <c r="I2862" s="9" t="s">
        <v>3060</v>
      </c>
      <c r="J2862" s="9">
        <v>1</v>
      </c>
      <c r="K2862" s="14">
        <f>IF($E2862="","",IFERROR(INDEX('01_Cad_Pecas'!$H$2:$H$5000,MATCH($E2862,'01_Cad_Pecas'!$D$2:$D$5000,0)),IFERROR(INDEX('01_Cad_Pecas'!$H$2:$H$5000,MATCH(VALUE($E2862),'01_Cad_Pecas'!$D$2:$D$5000,0)),"")))</f>
        <v>1.1000000000000001</v>
      </c>
      <c r="L2862" s="14">
        <f>IF($E2862="","",IFERROR(INDEX('01_Cad_Pecas'!$I$2:$I$5000,MATCH($E2862,'01_Cad_Pecas'!$D$2:$D$5000,0)),IFERROR(INDEX('01_Cad_Pecas'!$I$2:$I$5000,MATCH(VALUE($E2862),'01_Cad_Pecas'!$D$2:$D$5000,0)),"")))</f>
        <v>9.375E-2</v>
      </c>
      <c r="M2862" s="14">
        <f t="shared" si="329"/>
        <v>1.1937500000000001</v>
      </c>
      <c r="N2862" s="14">
        <v>46213</v>
      </c>
      <c r="O2862" s="14">
        <v>1</v>
      </c>
      <c r="P2862" s="14"/>
      <c r="Q2862" s="14"/>
      <c r="R2862" s="14"/>
      <c r="S2862" s="14"/>
      <c r="T2862" s="14">
        <f t="shared" si="333"/>
        <v>1</v>
      </c>
      <c r="U2862" s="14" t="s">
        <v>36</v>
      </c>
      <c r="V2862" s="14"/>
      <c r="W2862" s="14"/>
      <c r="X2862" s="14"/>
      <c r="Y2862" s="14"/>
      <c r="Z2862" s="14"/>
      <c r="AA2862" s="11"/>
      <c r="AB2862" s="14" t="str">
        <f t="shared" si="330"/>
        <v>10241|9 COLADEIRAS</v>
      </c>
      <c r="AC2862" t="str">
        <f t="shared" si="331"/>
        <v>|10241|</v>
      </c>
      <c r="AD2862" t="str">
        <f t="shared" si="332"/>
        <v>9 COLADEIRAS</v>
      </c>
    </row>
    <row r="2863" spans="1:30" ht="36" customHeight="1" x14ac:dyDescent="0.35">
      <c r="A2863" s="35">
        <v>46213</v>
      </c>
      <c r="B2863" s="14" t="s">
        <v>3670</v>
      </c>
      <c r="C2863" s="14" t="s">
        <v>3671</v>
      </c>
      <c r="D2863" s="14" t="s">
        <v>3060</v>
      </c>
      <c r="E2863" s="14">
        <v>30003407</v>
      </c>
      <c r="F2863" s="14" t="s">
        <v>3204</v>
      </c>
      <c r="G2863" s="14" t="s">
        <v>3060</v>
      </c>
      <c r="H2863" s="14" t="s">
        <v>3060</v>
      </c>
      <c r="I2863" s="9" t="s">
        <v>3060</v>
      </c>
      <c r="J2863" s="9">
        <v>180</v>
      </c>
      <c r="K2863" s="14">
        <f>IF($E2863="","",IFERROR(INDEX('01_Cad_Pecas'!$H$2:$H$5000,MATCH($E2863,'01_Cad_Pecas'!$D$2:$D$5000,0)),IFERROR(INDEX('01_Cad_Pecas'!$H$2:$H$5000,MATCH(VALUE($E2863),'01_Cad_Pecas'!$D$2:$D$5000,0)),"")))</f>
        <v>3</v>
      </c>
      <c r="L2863" s="14">
        <f>IF($E2863="","",IFERROR(INDEX('01_Cad_Pecas'!$I$2:$I$5000,MATCH($E2863,'01_Cad_Pecas'!$D$2:$D$5000,0)),IFERROR(INDEX('01_Cad_Pecas'!$I$2:$I$5000,MATCH(VALUE($E2863),'01_Cad_Pecas'!$D$2:$D$5000,0)),"")))</f>
        <v>6.7799999999999999E-2</v>
      </c>
      <c r="M2863" s="14">
        <f t="shared" si="329"/>
        <v>15.204000000000001</v>
      </c>
      <c r="N2863" s="14">
        <v>46213</v>
      </c>
      <c r="O2863" s="14">
        <v>180</v>
      </c>
      <c r="P2863" s="14"/>
      <c r="Q2863" s="14"/>
      <c r="R2863" s="14"/>
      <c r="S2863" s="14"/>
      <c r="T2863" s="14">
        <f t="shared" si="333"/>
        <v>1</v>
      </c>
      <c r="U2863" s="14" t="s">
        <v>36</v>
      </c>
      <c r="V2863" s="14"/>
      <c r="W2863" s="14"/>
      <c r="X2863" s="14"/>
      <c r="Y2863" s="14"/>
      <c r="Z2863" s="14"/>
      <c r="AA2863" s="11"/>
      <c r="AB2863" s="14" t="str">
        <f t="shared" si="330"/>
        <v>10241|9 COLADEIRAS</v>
      </c>
      <c r="AC2863" t="str">
        <f t="shared" si="331"/>
        <v>|10241|</v>
      </c>
      <c r="AD2863" t="str">
        <f t="shared" si="332"/>
        <v>9 COLADEIRAS</v>
      </c>
    </row>
    <row r="2864" spans="1:30" ht="36" customHeight="1" x14ac:dyDescent="0.35">
      <c r="A2864" s="35">
        <v>46213</v>
      </c>
      <c r="B2864" s="14" t="s">
        <v>3670</v>
      </c>
      <c r="C2864" s="14" t="s">
        <v>3671</v>
      </c>
      <c r="D2864" s="14" t="s">
        <v>3060</v>
      </c>
      <c r="E2864" s="14">
        <v>30080004</v>
      </c>
      <c r="F2864" s="14" t="s">
        <v>3205</v>
      </c>
      <c r="G2864" s="14" t="s">
        <v>3060</v>
      </c>
      <c r="H2864" s="14" t="s">
        <v>3060</v>
      </c>
      <c r="I2864" s="9" t="s">
        <v>3060</v>
      </c>
      <c r="J2864" s="9">
        <v>8</v>
      </c>
      <c r="K2864" s="14">
        <f>IF($E2864="","",IFERROR(INDEX('01_Cad_Pecas'!$H$2:$H$5000,MATCH($E2864,'01_Cad_Pecas'!$D$2:$D$5000,0)),IFERROR(INDEX('01_Cad_Pecas'!$H$2:$H$5000,MATCH(VALUE($E2864),'01_Cad_Pecas'!$D$2:$D$5000,0)),"")))</f>
        <v>1.1000000000000001</v>
      </c>
      <c r="L2864" s="14">
        <f>IF($E2864="","",IFERROR(INDEX('01_Cad_Pecas'!$I$2:$I$5000,MATCH($E2864,'01_Cad_Pecas'!$D$2:$D$5000,0)),IFERROR(INDEX('01_Cad_Pecas'!$I$2:$I$5000,MATCH(VALUE($E2864),'01_Cad_Pecas'!$D$2:$D$5000,0)),"")))</f>
        <v>9.375E-2</v>
      </c>
      <c r="M2864" s="14">
        <f t="shared" si="329"/>
        <v>1.85</v>
      </c>
      <c r="N2864" s="14">
        <v>46213</v>
      </c>
      <c r="O2864" s="14">
        <v>8</v>
      </c>
      <c r="P2864" s="14"/>
      <c r="Q2864" s="14"/>
      <c r="R2864" s="14"/>
      <c r="S2864" s="14"/>
      <c r="T2864" s="14">
        <f t="shared" si="333"/>
        <v>1</v>
      </c>
      <c r="U2864" s="14" t="s">
        <v>36</v>
      </c>
      <c r="V2864" s="14"/>
      <c r="W2864" s="14"/>
      <c r="X2864" s="14"/>
      <c r="Y2864" s="14"/>
      <c r="Z2864" s="14"/>
      <c r="AA2864" s="11"/>
      <c r="AB2864" s="14" t="str">
        <f t="shared" si="330"/>
        <v>10241|9 COLADEIRAS</v>
      </c>
      <c r="AC2864" t="str">
        <f t="shared" si="331"/>
        <v>|10241|</v>
      </c>
      <c r="AD2864" t="str">
        <f t="shared" si="332"/>
        <v>9 COLADEIRAS</v>
      </c>
    </row>
    <row r="2865" spans="1:30" ht="36" customHeight="1" x14ac:dyDescent="0.35">
      <c r="A2865" s="35">
        <v>46213</v>
      </c>
      <c r="B2865" s="14" t="s">
        <v>3670</v>
      </c>
      <c r="C2865" s="14" t="s">
        <v>3671</v>
      </c>
      <c r="D2865" s="14" t="s">
        <v>3060</v>
      </c>
      <c r="E2865" s="14">
        <v>30080005</v>
      </c>
      <c r="F2865" s="14" t="s">
        <v>3206</v>
      </c>
      <c r="G2865" s="14" t="s">
        <v>3060</v>
      </c>
      <c r="H2865" s="14" t="s">
        <v>3060</v>
      </c>
      <c r="I2865" s="9" t="s">
        <v>3060</v>
      </c>
      <c r="J2865" s="9">
        <v>8</v>
      </c>
      <c r="K2865" s="14">
        <f>IF($E2865="","",IFERROR(INDEX('01_Cad_Pecas'!$H$2:$H$5000,MATCH($E2865,'01_Cad_Pecas'!$D$2:$D$5000,0)),IFERROR(INDEX('01_Cad_Pecas'!$H$2:$H$5000,MATCH(VALUE($E2865),'01_Cad_Pecas'!$D$2:$D$5000,0)),"")))</f>
        <v>1.1000000000000001</v>
      </c>
      <c r="L2865" s="14">
        <f>IF($E2865="","",IFERROR(INDEX('01_Cad_Pecas'!$I$2:$I$5000,MATCH($E2865,'01_Cad_Pecas'!$D$2:$D$5000,0)),IFERROR(INDEX('01_Cad_Pecas'!$I$2:$I$5000,MATCH(VALUE($E2865),'01_Cad_Pecas'!$D$2:$D$5000,0)),"")))</f>
        <v>9.375E-2</v>
      </c>
      <c r="M2865" s="14">
        <f t="shared" si="329"/>
        <v>1.85</v>
      </c>
      <c r="N2865" s="14">
        <v>46213</v>
      </c>
      <c r="O2865" s="14">
        <v>8</v>
      </c>
      <c r="P2865" s="14"/>
      <c r="Q2865" s="14"/>
      <c r="R2865" s="14"/>
      <c r="S2865" s="14"/>
      <c r="T2865" s="14">
        <f t="shared" si="333"/>
        <v>1</v>
      </c>
      <c r="U2865" s="14" t="s">
        <v>36</v>
      </c>
      <c r="V2865" s="14"/>
      <c r="W2865" s="14"/>
      <c r="X2865" s="14"/>
      <c r="Y2865" s="14"/>
      <c r="Z2865" s="14"/>
      <c r="AA2865" s="11"/>
      <c r="AB2865" s="14" t="str">
        <f t="shared" si="330"/>
        <v>10241|9 COLADEIRAS</v>
      </c>
      <c r="AC2865" t="str">
        <f t="shared" si="331"/>
        <v>|10241|</v>
      </c>
      <c r="AD2865" t="str">
        <f t="shared" si="332"/>
        <v>9 COLADEIRAS</v>
      </c>
    </row>
    <row r="2866" spans="1:30" ht="36" customHeight="1" x14ac:dyDescent="0.35">
      <c r="A2866" s="35">
        <v>46213</v>
      </c>
      <c r="B2866" s="14" t="s">
        <v>3670</v>
      </c>
      <c r="C2866" s="14" t="s">
        <v>3671</v>
      </c>
      <c r="D2866" s="14" t="s">
        <v>3060</v>
      </c>
      <c r="E2866" s="14">
        <v>20019003</v>
      </c>
      <c r="F2866" s="14" t="s">
        <v>1617</v>
      </c>
      <c r="G2866" s="14" t="s">
        <v>3060</v>
      </c>
      <c r="H2866" s="14" t="s">
        <v>3060</v>
      </c>
      <c r="I2866" s="9" t="s">
        <v>3060</v>
      </c>
      <c r="J2866" s="9">
        <v>4</v>
      </c>
      <c r="K2866" s="14">
        <f>IF($E2866="","",IFERROR(INDEX('01_Cad_Pecas'!$H$2:$H$5000,MATCH($E2866,'01_Cad_Pecas'!$D$2:$D$5000,0)),IFERROR(INDEX('01_Cad_Pecas'!$H$2:$H$5000,MATCH(VALUE($E2866),'01_Cad_Pecas'!$D$2:$D$5000,0)),"")))</f>
        <v>3</v>
      </c>
      <c r="L2866" s="14">
        <f>IF($E2866="","",IFERROR(INDEX('01_Cad_Pecas'!$I$2:$I$5000,MATCH($E2866,'01_Cad_Pecas'!$D$2:$D$5000,0)),IFERROR(INDEX('01_Cad_Pecas'!$I$2:$I$5000,MATCH(VALUE($E2866),'01_Cad_Pecas'!$D$2:$D$5000,0)),"")))</f>
        <v>6.7799999999999999E-2</v>
      </c>
      <c r="M2866" s="14">
        <f t="shared" si="329"/>
        <v>3.2711999999999999</v>
      </c>
      <c r="N2866" s="14">
        <v>46213</v>
      </c>
      <c r="O2866" s="14">
        <v>4</v>
      </c>
      <c r="P2866" s="14"/>
      <c r="Q2866" s="14"/>
      <c r="R2866" s="14"/>
      <c r="S2866" s="14"/>
      <c r="T2866" s="14">
        <f t="shared" si="333"/>
        <v>1</v>
      </c>
      <c r="U2866" s="14" t="s">
        <v>36</v>
      </c>
      <c r="V2866" s="14"/>
      <c r="W2866" s="14"/>
      <c r="X2866" s="14"/>
      <c r="Y2866" s="14"/>
      <c r="Z2866" s="14"/>
      <c r="AA2866" s="11"/>
      <c r="AB2866" s="14" t="str">
        <f t="shared" si="330"/>
        <v>10241|9 COLADEIRAS</v>
      </c>
      <c r="AC2866" t="str">
        <f t="shared" si="331"/>
        <v>|10241|</v>
      </c>
      <c r="AD2866" t="str">
        <f t="shared" si="332"/>
        <v>9 COLADEIRAS</v>
      </c>
    </row>
    <row r="2867" spans="1:30" ht="36" customHeight="1" x14ac:dyDescent="0.35">
      <c r="A2867" s="35">
        <v>46213</v>
      </c>
      <c r="B2867" s="14" t="s">
        <v>3670</v>
      </c>
      <c r="C2867" s="14" t="s">
        <v>3671</v>
      </c>
      <c r="D2867" s="14" t="s">
        <v>3060</v>
      </c>
      <c r="E2867" s="14">
        <v>20019005</v>
      </c>
      <c r="F2867" s="14" t="s">
        <v>2939</v>
      </c>
      <c r="G2867" s="14" t="s">
        <v>3060</v>
      </c>
      <c r="H2867" s="14" t="s">
        <v>3060</v>
      </c>
      <c r="I2867" s="9" t="s">
        <v>3060</v>
      </c>
      <c r="J2867" s="9">
        <v>88</v>
      </c>
      <c r="K2867" s="14">
        <f>IF($E2867="","",IFERROR(INDEX('01_Cad_Pecas'!$H$2:$H$5000,MATCH($E2867,'01_Cad_Pecas'!$D$2:$D$5000,0)),IFERROR(INDEX('01_Cad_Pecas'!$H$2:$H$5000,MATCH(VALUE($E2867),'01_Cad_Pecas'!$D$2:$D$5000,0)),"")))</f>
        <v>3</v>
      </c>
      <c r="L2867" s="14">
        <f>IF($E2867="","",IFERROR(INDEX('01_Cad_Pecas'!$I$2:$I$5000,MATCH($E2867,'01_Cad_Pecas'!$D$2:$D$5000,0)),IFERROR(INDEX('01_Cad_Pecas'!$I$2:$I$5000,MATCH(VALUE($E2867),'01_Cad_Pecas'!$D$2:$D$5000,0)),"")))</f>
        <v>6.7799999999999999E-2</v>
      </c>
      <c r="M2867" s="14">
        <f t="shared" si="329"/>
        <v>8.9664000000000001</v>
      </c>
      <c r="N2867" s="14">
        <v>46213</v>
      </c>
      <c r="O2867" s="14">
        <v>88</v>
      </c>
      <c r="P2867" s="14"/>
      <c r="Q2867" s="14"/>
      <c r="R2867" s="14"/>
      <c r="S2867" s="14"/>
      <c r="T2867" s="14">
        <f t="shared" si="333"/>
        <v>1</v>
      </c>
      <c r="U2867" s="14" t="s">
        <v>36</v>
      </c>
      <c r="V2867" s="14"/>
      <c r="W2867" s="14"/>
      <c r="X2867" s="14"/>
      <c r="Y2867" s="14"/>
      <c r="Z2867" s="14"/>
      <c r="AA2867" s="11"/>
      <c r="AB2867" s="14" t="str">
        <f t="shared" si="330"/>
        <v>10241|9 COLADEIRAS</v>
      </c>
      <c r="AC2867" t="str">
        <f t="shared" si="331"/>
        <v>|10241|</v>
      </c>
      <c r="AD2867" t="str">
        <f t="shared" si="332"/>
        <v>9 COLADEIRAS</v>
      </c>
    </row>
    <row r="2868" spans="1:30" ht="36" customHeight="1" x14ac:dyDescent="0.35">
      <c r="A2868" s="35">
        <v>46213</v>
      </c>
      <c r="B2868" s="14" t="s">
        <v>3670</v>
      </c>
      <c r="C2868" s="14" t="s">
        <v>3671</v>
      </c>
      <c r="D2868" s="14" t="s">
        <v>3060</v>
      </c>
      <c r="E2868" s="14">
        <v>20019603</v>
      </c>
      <c r="F2868" s="14" t="s">
        <v>2937</v>
      </c>
      <c r="G2868" s="14" t="s">
        <v>3060</v>
      </c>
      <c r="H2868" s="14" t="s">
        <v>3060</v>
      </c>
      <c r="I2868" s="9" t="s">
        <v>3060</v>
      </c>
      <c r="J2868" s="9">
        <v>4</v>
      </c>
      <c r="K2868" s="14">
        <f>IF($E2868="","",IFERROR(INDEX('01_Cad_Pecas'!$H$2:$H$5000,MATCH($E2868,'01_Cad_Pecas'!$D$2:$D$5000,0)),IFERROR(INDEX('01_Cad_Pecas'!$H$2:$H$5000,MATCH(VALUE($E2868),'01_Cad_Pecas'!$D$2:$D$5000,0)),"")))</f>
        <v>3</v>
      </c>
      <c r="L2868" s="14">
        <f>IF($E2868="","",IFERROR(INDEX('01_Cad_Pecas'!$I$2:$I$5000,MATCH($E2868,'01_Cad_Pecas'!$D$2:$D$5000,0)),IFERROR(INDEX('01_Cad_Pecas'!$I$2:$I$5000,MATCH(VALUE($E2868),'01_Cad_Pecas'!$D$2:$D$5000,0)),"")))</f>
        <v>6.7799999999999999E-2</v>
      </c>
      <c r="M2868" s="14">
        <f t="shared" si="329"/>
        <v>3.2711999999999999</v>
      </c>
      <c r="N2868" s="14">
        <v>46213</v>
      </c>
      <c r="O2868" s="14">
        <v>4</v>
      </c>
      <c r="P2868" s="14"/>
      <c r="Q2868" s="14"/>
      <c r="R2868" s="14"/>
      <c r="S2868" s="14"/>
      <c r="T2868" s="14">
        <f t="shared" si="333"/>
        <v>1</v>
      </c>
      <c r="U2868" s="14" t="s">
        <v>36</v>
      </c>
      <c r="V2868" s="14"/>
      <c r="W2868" s="14"/>
      <c r="X2868" s="14"/>
      <c r="Y2868" s="14"/>
      <c r="Z2868" s="14"/>
      <c r="AA2868" s="11"/>
      <c r="AB2868" s="14" t="str">
        <f t="shared" si="330"/>
        <v>10241|9 COLADEIRAS</v>
      </c>
      <c r="AC2868" t="str">
        <f t="shared" si="331"/>
        <v>|10241|</v>
      </c>
      <c r="AD2868" t="str">
        <f t="shared" si="332"/>
        <v>9 COLADEIRAS</v>
      </c>
    </row>
    <row r="2869" spans="1:30" ht="36" customHeight="1" x14ac:dyDescent="0.35">
      <c r="A2869" s="35">
        <v>46213</v>
      </c>
      <c r="B2869" s="14" t="s">
        <v>3670</v>
      </c>
      <c r="C2869" s="14" t="s">
        <v>3671</v>
      </c>
      <c r="D2869" s="14" t="s">
        <v>3060</v>
      </c>
      <c r="E2869" s="14">
        <v>20019606</v>
      </c>
      <c r="F2869" s="14" t="s">
        <v>3207</v>
      </c>
      <c r="G2869" s="14" t="s">
        <v>3060</v>
      </c>
      <c r="H2869" s="14" t="s">
        <v>3060</v>
      </c>
      <c r="I2869" s="9" t="s">
        <v>3060</v>
      </c>
      <c r="J2869" s="9">
        <v>8</v>
      </c>
      <c r="K2869" s="14">
        <f>IF($E2869="","",IFERROR(INDEX('01_Cad_Pecas'!$H$2:$H$5000,MATCH($E2869,'01_Cad_Pecas'!$D$2:$D$5000,0)),IFERROR(INDEX('01_Cad_Pecas'!$H$2:$H$5000,MATCH(VALUE($E2869),'01_Cad_Pecas'!$D$2:$D$5000,0)),"")))</f>
        <v>3</v>
      </c>
      <c r="L2869" s="14">
        <f>IF($E2869="","",IFERROR(INDEX('01_Cad_Pecas'!$I$2:$I$5000,MATCH($E2869,'01_Cad_Pecas'!$D$2:$D$5000,0)),IFERROR(INDEX('01_Cad_Pecas'!$I$2:$I$5000,MATCH(VALUE($E2869),'01_Cad_Pecas'!$D$2:$D$5000,0)),"")))</f>
        <v>6.7799999999999999E-2</v>
      </c>
      <c r="M2869" s="14">
        <f t="shared" si="329"/>
        <v>3.5423999999999998</v>
      </c>
      <c r="N2869" s="14">
        <v>46213</v>
      </c>
      <c r="O2869" s="14">
        <v>8</v>
      </c>
      <c r="P2869" s="14"/>
      <c r="Q2869" s="14"/>
      <c r="R2869" s="14"/>
      <c r="S2869" s="14"/>
      <c r="T2869" s="14">
        <f t="shared" si="333"/>
        <v>1</v>
      </c>
      <c r="U2869" s="14" t="s">
        <v>36</v>
      </c>
      <c r="V2869" s="14"/>
      <c r="W2869" s="14"/>
      <c r="X2869" s="14"/>
      <c r="Y2869" s="14"/>
      <c r="Z2869" s="14"/>
      <c r="AA2869" s="11"/>
      <c r="AB2869" s="14" t="str">
        <f t="shared" si="330"/>
        <v>10241|9 COLADEIRAS</v>
      </c>
      <c r="AC2869" t="str">
        <f t="shared" si="331"/>
        <v>|10241|</v>
      </c>
      <c r="AD2869" t="str">
        <f t="shared" si="332"/>
        <v>9 COLADEIRAS</v>
      </c>
    </row>
    <row r="2870" spans="1:30" ht="36" customHeight="1" x14ac:dyDescent="0.35">
      <c r="A2870" s="35">
        <v>46213</v>
      </c>
      <c r="B2870" s="14" t="s">
        <v>3670</v>
      </c>
      <c r="C2870" s="14" t="s">
        <v>3671</v>
      </c>
      <c r="D2870" s="14" t="s">
        <v>3060</v>
      </c>
      <c r="E2870" s="14">
        <v>20013102</v>
      </c>
      <c r="F2870" s="14" t="s">
        <v>3188</v>
      </c>
      <c r="G2870" s="14" t="s">
        <v>3060</v>
      </c>
      <c r="H2870" s="14" t="s">
        <v>3060</v>
      </c>
      <c r="I2870" s="9" t="s">
        <v>3060</v>
      </c>
      <c r="J2870" s="9">
        <v>4</v>
      </c>
      <c r="K2870" s="14">
        <f>IF($E2870="","",IFERROR(INDEX('01_Cad_Pecas'!$H$2:$H$5000,MATCH($E2870,'01_Cad_Pecas'!$D$2:$D$5000,0)),IFERROR(INDEX('01_Cad_Pecas'!$H$2:$H$5000,MATCH(VALUE($E2870),'01_Cad_Pecas'!$D$2:$D$5000,0)),"")))</f>
        <v>3</v>
      </c>
      <c r="L2870" s="14">
        <f>IF($E2870="","",IFERROR(INDEX('01_Cad_Pecas'!$I$2:$I$5000,MATCH($E2870,'01_Cad_Pecas'!$D$2:$D$5000,0)),IFERROR(INDEX('01_Cad_Pecas'!$I$2:$I$5000,MATCH(VALUE($E2870),'01_Cad_Pecas'!$D$2:$D$5000,0)),"")))</f>
        <v>6.7799999999999999E-2</v>
      </c>
      <c r="M2870" s="14">
        <f t="shared" si="329"/>
        <v>3.2711999999999999</v>
      </c>
      <c r="N2870" s="14">
        <v>46213</v>
      </c>
      <c r="O2870" s="14">
        <v>4</v>
      </c>
      <c r="P2870" s="14"/>
      <c r="Q2870" s="14"/>
      <c r="R2870" s="14"/>
      <c r="S2870" s="14"/>
      <c r="T2870" s="14">
        <f t="shared" ref="T2870:T2901" si="334">IF(OR($J2870="",$O2870=""),"",$O2870/$J2870)</f>
        <v>1</v>
      </c>
      <c r="U2870" s="14" t="s">
        <v>36</v>
      </c>
      <c r="V2870" s="14"/>
      <c r="W2870" s="14"/>
      <c r="X2870" s="14"/>
      <c r="Y2870" s="14"/>
      <c r="Z2870" s="14"/>
      <c r="AA2870" s="11"/>
      <c r="AB2870" s="14" t="str">
        <f t="shared" si="330"/>
        <v>10241|9 COLADEIRAS</v>
      </c>
      <c r="AC2870" t="str">
        <f t="shared" si="331"/>
        <v>|10241|</v>
      </c>
      <c r="AD2870" t="str">
        <f t="shared" si="332"/>
        <v>9 COLADEIRAS</v>
      </c>
    </row>
    <row r="2871" spans="1:30" ht="36" customHeight="1" x14ac:dyDescent="0.35">
      <c r="A2871" s="35">
        <v>46213</v>
      </c>
      <c r="B2871" s="14" t="s">
        <v>3670</v>
      </c>
      <c r="C2871" s="14" t="s">
        <v>3671</v>
      </c>
      <c r="D2871" s="14" t="s">
        <v>3060</v>
      </c>
      <c r="E2871" s="14">
        <v>20013103</v>
      </c>
      <c r="F2871" s="14" t="s">
        <v>3189</v>
      </c>
      <c r="G2871" s="14" t="s">
        <v>3060</v>
      </c>
      <c r="H2871" s="14" t="s">
        <v>3060</v>
      </c>
      <c r="I2871" s="9" t="s">
        <v>3060</v>
      </c>
      <c r="J2871" s="9">
        <v>4</v>
      </c>
      <c r="K2871" s="14">
        <f>IF($E2871="","",IFERROR(INDEX('01_Cad_Pecas'!$H$2:$H$5000,MATCH($E2871,'01_Cad_Pecas'!$D$2:$D$5000,0)),IFERROR(INDEX('01_Cad_Pecas'!$H$2:$H$5000,MATCH(VALUE($E2871),'01_Cad_Pecas'!$D$2:$D$5000,0)),"")))</f>
        <v>3</v>
      </c>
      <c r="L2871" s="14">
        <f>IF($E2871="","",IFERROR(INDEX('01_Cad_Pecas'!$I$2:$I$5000,MATCH($E2871,'01_Cad_Pecas'!$D$2:$D$5000,0)),IFERROR(INDEX('01_Cad_Pecas'!$I$2:$I$5000,MATCH(VALUE($E2871),'01_Cad_Pecas'!$D$2:$D$5000,0)),"")))</f>
        <v>6.7799999999999999E-2</v>
      </c>
      <c r="M2871" s="14">
        <f t="shared" si="329"/>
        <v>3.2711999999999999</v>
      </c>
      <c r="N2871" s="14">
        <v>46213</v>
      </c>
      <c r="O2871" s="14">
        <v>4</v>
      </c>
      <c r="P2871" s="14"/>
      <c r="Q2871" s="14"/>
      <c r="R2871" s="14"/>
      <c r="S2871" s="14"/>
      <c r="T2871" s="14">
        <f t="shared" si="334"/>
        <v>1</v>
      </c>
      <c r="U2871" s="14" t="s">
        <v>36</v>
      </c>
      <c r="V2871" s="14"/>
      <c r="W2871" s="14"/>
      <c r="X2871" s="14"/>
      <c r="Y2871" s="14"/>
      <c r="Z2871" s="14"/>
      <c r="AA2871" s="11"/>
      <c r="AB2871" s="14" t="str">
        <f t="shared" si="330"/>
        <v>10241|9 COLADEIRAS</v>
      </c>
      <c r="AC2871" t="str">
        <f t="shared" si="331"/>
        <v>|10241|</v>
      </c>
      <c r="AD2871" t="str">
        <f t="shared" si="332"/>
        <v>9 COLADEIRAS</v>
      </c>
    </row>
    <row r="2872" spans="1:30" ht="36" customHeight="1" x14ac:dyDescent="0.35">
      <c r="A2872" s="35">
        <v>46213</v>
      </c>
      <c r="B2872" s="14" t="s">
        <v>3670</v>
      </c>
      <c r="C2872" s="14" t="s">
        <v>3671</v>
      </c>
      <c r="D2872" s="14" t="s">
        <v>3060</v>
      </c>
      <c r="E2872" s="14">
        <v>20020001</v>
      </c>
      <c r="F2872" s="14" t="s">
        <v>3190</v>
      </c>
      <c r="G2872" s="14" t="s">
        <v>3060</v>
      </c>
      <c r="H2872" s="14" t="s">
        <v>3060</v>
      </c>
      <c r="I2872" s="9" t="s">
        <v>3060</v>
      </c>
      <c r="J2872" s="9">
        <v>20</v>
      </c>
      <c r="K2872" s="14">
        <f>IF($E2872="","",IFERROR(INDEX('01_Cad_Pecas'!$H$2:$H$5000,MATCH($E2872,'01_Cad_Pecas'!$D$2:$D$5000,0)),IFERROR(INDEX('01_Cad_Pecas'!$H$2:$H$5000,MATCH(VALUE($E2872),'01_Cad_Pecas'!$D$2:$D$5000,0)),"")))</f>
        <v>3</v>
      </c>
      <c r="L2872" s="14">
        <f>IF($E2872="","",IFERROR(INDEX('01_Cad_Pecas'!$I$2:$I$5000,MATCH($E2872,'01_Cad_Pecas'!$D$2:$D$5000,0)),IFERROR(INDEX('01_Cad_Pecas'!$I$2:$I$5000,MATCH(VALUE($E2872),'01_Cad_Pecas'!$D$2:$D$5000,0)),"")))</f>
        <v>6.7799999999999999E-2</v>
      </c>
      <c r="M2872" s="14">
        <f t="shared" si="329"/>
        <v>4.3559999999999999</v>
      </c>
      <c r="N2872" s="14">
        <v>46213</v>
      </c>
      <c r="O2872" s="14">
        <v>20</v>
      </c>
      <c r="P2872" s="14"/>
      <c r="Q2872" s="14"/>
      <c r="R2872" s="14"/>
      <c r="S2872" s="14"/>
      <c r="T2872" s="14">
        <f t="shared" si="334"/>
        <v>1</v>
      </c>
      <c r="U2872" s="14" t="s">
        <v>36</v>
      </c>
      <c r="V2872" s="14"/>
      <c r="W2872" s="14"/>
      <c r="X2872" s="14"/>
      <c r="Y2872" s="14"/>
      <c r="Z2872" s="14"/>
      <c r="AA2872" s="11"/>
      <c r="AB2872" s="14" t="str">
        <f t="shared" si="330"/>
        <v>10241|9 COLADEIRAS</v>
      </c>
      <c r="AC2872" t="str">
        <f t="shared" si="331"/>
        <v>|10241|</v>
      </c>
      <c r="AD2872" t="str">
        <f t="shared" si="332"/>
        <v>9 COLADEIRAS</v>
      </c>
    </row>
    <row r="2873" spans="1:30" ht="36" customHeight="1" x14ac:dyDescent="0.35">
      <c r="A2873" s="35">
        <v>46213</v>
      </c>
      <c r="B2873" s="14" t="s">
        <v>3670</v>
      </c>
      <c r="C2873" s="14" t="s">
        <v>3671</v>
      </c>
      <c r="D2873" s="14" t="s">
        <v>3060</v>
      </c>
      <c r="E2873" s="14">
        <v>20031202</v>
      </c>
      <c r="F2873" s="14" t="s">
        <v>3194</v>
      </c>
      <c r="G2873" s="14" t="s">
        <v>3060</v>
      </c>
      <c r="H2873" s="14" t="s">
        <v>3060</v>
      </c>
      <c r="I2873" s="9" t="s">
        <v>3060</v>
      </c>
      <c r="J2873" s="9">
        <v>8</v>
      </c>
      <c r="K2873" s="14">
        <f>IF($E2873="","",IFERROR(INDEX('01_Cad_Pecas'!$H$2:$H$5000,MATCH($E2873,'01_Cad_Pecas'!$D$2:$D$5000,0)),IFERROR(INDEX('01_Cad_Pecas'!$H$2:$H$5000,MATCH(VALUE($E2873),'01_Cad_Pecas'!$D$2:$D$5000,0)),"")))</f>
        <v>1.1000000000000001</v>
      </c>
      <c r="L2873" s="14">
        <f>IF($E2873="","",IFERROR(INDEX('01_Cad_Pecas'!$I$2:$I$5000,MATCH($E2873,'01_Cad_Pecas'!$D$2:$D$5000,0)),IFERROR(INDEX('01_Cad_Pecas'!$I$2:$I$5000,MATCH(VALUE($E2873),'01_Cad_Pecas'!$D$2:$D$5000,0)),"")))</f>
        <v>9.375E-2</v>
      </c>
      <c r="M2873" s="14">
        <f t="shared" si="329"/>
        <v>1.85</v>
      </c>
      <c r="N2873" s="14">
        <v>46213</v>
      </c>
      <c r="O2873" s="14">
        <v>8</v>
      </c>
      <c r="P2873" s="14"/>
      <c r="Q2873" s="14"/>
      <c r="R2873" s="14"/>
      <c r="S2873" s="14"/>
      <c r="T2873" s="14">
        <f t="shared" si="334"/>
        <v>1</v>
      </c>
      <c r="U2873" s="14" t="s">
        <v>36</v>
      </c>
      <c r="V2873" s="14"/>
      <c r="W2873" s="14"/>
      <c r="X2873" s="14"/>
      <c r="Y2873" s="14"/>
      <c r="Z2873" s="14"/>
      <c r="AA2873" s="11"/>
      <c r="AB2873" s="14" t="str">
        <f t="shared" si="330"/>
        <v>10241|9 COLADEIRAS</v>
      </c>
      <c r="AC2873" t="str">
        <f t="shared" si="331"/>
        <v>|10241|</v>
      </c>
      <c r="AD2873" t="str">
        <f t="shared" si="332"/>
        <v>9 COLADEIRAS</v>
      </c>
    </row>
    <row r="2874" spans="1:30" ht="36" customHeight="1" x14ac:dyDescent="0.35">
      <c r="A2874" s="35">
        <v>46213</v>
      </c>
      <c r="B2874" s="14" t="s">
        <v>3670</v>
      </c>
      <c r="C2874" s="14" t="s">
        <v>3671</v>
      </c>
      <c r="D2874" s="14" t="s">
        <v>3060</v>
      </c>
      <c r="E2874" s="14">
        <v>20031203</v>
      </c>
      <c r="F2874" s="14" t="s">
        <v>3195</v>
      </c>
      <c r="G2874" s="14" t="s">
        <v>3060</v>
      </c>
      <c r="H2874" s="14" t="s">
        <v>3060</v>
      </c>
      <c r="I2874" s="9" t="s">
        <v>3060</v>
      </c>
      <c r="J2874" s="9">
        <v>4</v>
      </c>
      <c r="K2874" s="14">
        <f>IF($E2874="","",IFERROR(INDEX('01_Cad_Pecas'!$H$2:$H$5000,MATCH($E2874,'01_Cad_Pecas'!$D$2:$D$5000,0)),IFERROR(INDEX('01_Cad_Pecas'!$H$2:$H$5000,MATCH(VALUE($E2874),'01_Cad_Pecas'!$D$2:$D$5000,0)),"")))</f>
        <v>1.1000000000000001</v>
      </c>
      <c r="L2874" s="14">
        <f>IF($E2874="","",IFERROR(INDEX('01_Cad_Pecas'!$I$2:$I$5000,MATCH($E2874,'01_Cad_Pecas'!$D$2:$D$5000,0)),IFERROR(INDEX('01_Cad_Pecas'!$I$2:$I$5000,MATCH(VALUE($E2874),'01_Cad_Pecas'!$D$2:$D$5000,0)),"")))</f>
        <v>9.375E-2</v>
      </c>
      <c r="M2874" s="14">
        <f t="shared" si="329"/>
        <v>1.4750000000000001</v>
      </c>
      <c r="N2874" s="14">
        <v>46213</v>
      </c>
      <c r="O2874" s="14">
        <v>4</v>
      </c>
      <c r="P2874" s="14"/>
      <c r="Q2874" s="14"/>
      <c r="R2874" s="14"/>
      <c r="S2874" s="14"/>
      <c r="T2874" s="14">
        <f t="shared" si="334"/>
        <v>1</v>
      </c>
      <c r="U2874" s="14" t="s">
        <v>36</v>
      </c>
      <c r="V2874" s="14"/>
      <c r="W2874" s="14"/>
      <c r="X2874" s="14"/>
      <c r="Y2874" s="14"/>
      <c r="Z2874" s="14"/>
      <c r="AA2874" s="11"/>
      <c r="AB2874" s="14" t="str">
        <f t="shared" si="330"/>
        <v>10241|9 COLADEIRAS</v>
      </c>
      <c r="AC2874" t="str">
        <f t="shared" si="331"/>
        <v>|10241|</v>
      </c>
      <c r="AD2874" t="str">
        <f t="shared" si="332"/>
        <v>9 COLADEIRAS</v>
      </c>
    </row>
    <row r="2875" spans="1:30" ht="36" customHeight="1" x14ac:dyDescent="0.35">
      <c r="A2875" s="35">
        <v>46213</v>
      </c>
      <c r="B2875" s="14" t="s">
        <v>3670</v>
      </c>
      <c r="C2875" s="14" t="s">
        <v>3671</v>
      </c>
      <c r="D2875" s="14" t="s">
        <v>3060</v>
      </c>
      <c r="E2875" s="14">
        <v>20052001</v>
      </c>
      <c r="F2875" s="14" t="s">
        <v>3196</v>
      </c>
      <c r="G2875" s="14" t="s">
        <v>3060</v>
      </c>
      <c r="H2875" s="14" t="s">
        <v>3060</v>
      </c>
      <c r="I2875" s="9" t="s">
        <v>3060</v>
      </c>
      <c r="J2875" s="9">
        <v>24</v>
      </c>
      <c r="K2875" s="14">
        <f>IF($E2875="","",IFERROR(INDEX('01_Cad_Pecas'!$H$2:$H$5000,MATCH($E2875,'01_Cad_Pecas'!$D$2:$D$5000,0)),IFERROR(INDEX('01_Cad_Pecas'!$H$2:$H$5000,MATCH(VALUE($E2875),'01_Cad_Pecas'!$D$2:$D$5000,0)),"")))</f>
        <v>1.1000000000000001</v>
      </c>
      <c r="L2875" s="14">
        <f>IF($E2875="","",IFERROR(INDEX('01_Cad_Pecas'!$I$2:$I$5000,MATCH($E2875,'01_Cad_Pecas'!$D$2:$D$5000,0)),IFERROR(INDEX('01_Cad_Pecas'!$I$2:$I$5000,MATCH(VALUE($E2875),'01_Cad_Pecas'!$D$2:$D$5000,0)),"")))</f>
        <v>9.375E-2</v>
      </c>
      <c r="M2875" s="14">
        <f t="shared" si="329"/>
        <v>3.35</v>
      </c>
      <c r="N2875" s="14">
        <v>46213</v>
      </c>
      <c r="O2875" s="14">
        <v>24</v>
      </c>
      <c r="P2875" s="14"/>
      <c r="Q2875" s="14"/>
      <c r="R2875" s="14"/>
      <c r="S2875" s="14"/>
      <c r="T2875" s="14">
        <f t="shared" si="334"/>
        <v>1</v>
      </c>
      <c r="U2875" s="14" t="s">
        <v>36</v>
      </c>
      <c r="V2875" s="14"/>
      <c r="W2875" s="14"/>
      <c r="X2875" s="14"/>
      <c r="Y2875" s="14"/>
      <c r="Z2875" s="14"/>
      <c r="AA2875" s="11"/>
      <c r="AB2875" s="14" t="str">
        <f t="shared" si="330"/>
        <v>10241|9 COLADEIRAS</v>
      </c>
      <c r="AC2875" t="str">
        <f t="shared" si="331"/>
        <v>|10241|</v>
      </c>
      <c r="AD2875" t="str">
        <f t="shared" si="332"/>
        <v>9 COLADEIRAS</v>
      </c>
    </row>
    <row r="2876" spans="1:30" ht="36" customHeight="1" x14ac:dyDescent="0.35">
      <c r="A2876" s="35">
        <v>46213</v>
      </c>
      <c r="B2876" s="14" t="s">
        <v>3670</v>
      </c>
      <c r="C2876" s="14" t="s">
        <v>3671</v>
      </c>
      <c r="D2876" s="14" t="s">
        <v>3060</v>
      </c>
      <c r="E2876" s="14">
        <v>20052002</v>
      </c>
      <c r="F2876" s="14" t="s">
        <v>3197</v>
      </c>
      <c r="G2876" s="14" t="s">
        <v>3060</v>
      </c>
      <c r="H2876" s="14" t="s">
        <v>3060</v>
      </c>
      <c r="I2876" s="9" t="s">
        <v>3060</v>
      </c>
      <c r="J2876" s="9">
        <v>6</v>
      </c>
      <c r="K2876" s="14">
        <f>IF($E2876="","",IFERROR(INDEX('01_Cad_Pecas'!$H$2:$H$5000,MATCH($E2876,'01_Cad_Pecas'!$D$2:$D$5000,0)),IFERROR(INDEX('01_Cad_Pecas'!$H$2:$H$5000,MATCH(VALUE($E2876),'01_Cad_Pecas'!$D$2:$D$5000,0)),"")))</f>
        <v>1.1000000000000001</v>
      </c>
      <c r="L2876" s="14">
        <f>IF($E2876="","",IFERROR(INDEX('01_Cad_Pecas'!$I$2:$I$5000,MATCH($E2876,'01_Cad_Pecas'!$D$2:$D$5000,0)),IFERROR(INDEX('01_Cad_Pecas'!$I$2:$I$5000,MATCH(VALUE($E2876),'01_Cad_Pecas'!$D$2:$D$5000,0)),"")))</f>
        <v>9.375E-2</v>
      </c>
      <c r="M2876" s="14">
        <f t="shared" si="329"/>
        <v>1.6625000000000001</v>
      </c>
      <c r="N2876" s="14">
        <v>46213</v>
      </c>
      <c r="O2876" s="14">
        <v>6</v>
      </c>
      <c r="P2876" s="14"/>
      <c r="Q2876" s="14"/>
      <c r="R2876" s="14"/>
      <c r="S2876" s="14"/>
      <c r="T2876" s="14">
        <f t="shared" si="334"/>
        <v>1</v>
      </c>
      <c r="U2876" s="14" t="s">
        <v>36</v>
      </c>
      <c r="V2876" s="14"/>
      <c r="W2876" s="14"/>
      <c r="X2876" s="14"/>
      <c r="Y2876" s="14"/>
      <c r="Z2876" s="14"/>
      <c r="AA2876" s="11"/>
      <c r="AB2876" s="14" t="str">
        <f t="shared" si="330"/>
        <v>10241|9 COLADEIRAS</v>
      </c>
      <c r="AC2876" t="str">
        <f t="shared" si="331"/>
        <v>|10241|</v>
      </c>
      <c r="AD2876" t="str">
        <f t="shared" si="332"/>
        <v>9 COLADEIRAS</v>
      </c>
    </row>
    <row r="2877" spans="1:30" ht="36" customHeight="1" x14ac:dyDescent="0.35">
      <c r="A2877" s="35">
        <v>46213</v>
      </c>
      <c r="B2877" s="14" t="s">
        <v>3670</v>
      </c>
      <c r="C2877" s="14" t="s">
        <v>3671</v>
      </c>
      <c r="D2877" s="14" t="s">
        <v>3060</v>
      </c>
      <c r="E2877" s="14">
        <v>20052003</v>
      </c>
      <c r="F2877" s="14" t="s">
        <v>3198</v>
      </c>
      <c r="G2877" s="14" t="s">
        <v>3060</v>
      </c>
      <c r="H2877" s="14" t="s">
        <v>3060</v>
      </c>
      <c r="I2877" s="9" t="s">
        <v>3060</v>
      </c>
      <c r="J2877" s="9">
        <v>12</v>
      </c>
      <c r="K2877" s="14">
        <f>IF($E2877="","",IFERROR(INDEX('01_Cad_Pecas'!$H$2:$H$5000,MATCH($E2877,'01_Cad_Pecas'!$D$2:$D$5000,0)),IFERROR(INDEX('01_Cad_Pecas'!$H$2:$H$5000,MATCH(VALUE($E2877),'01_Cad_Pecas'!$D$2:$D$5000,0)),"")))</f>
        <v>1.1000000000000001</v>
      </c>
      <c r="L2877" s="14">
        <f>IF($E2877="","",IFERROR(INDEX('01_Cad_Pecas'!$I$2:$I$5000,MATCH($E2877,'01_Cad_Pecas'!$D$2:$D$5000,0)),IFERROR(INDEX('01_Cad_Pecas'!$I$2:$I$5000,MATCH(VALUE($E2877),'01_Cad_Pecas'!$D$2:$D$5000,0)),"")))</f>
        <v>9.375E-2</v>
      </c>
      <c r="M2877" s="14">
        <f t="shared" si="329"/>
        <v>2.2250000000000001</v>
      </c>
      <c r="N2877" s="14">
        <v>46213</v>
      </c>
      <c r="O2877" s="14">
        <v>12</v>
      </c>
      <c r="P2877" s="14"/>
      <c r="Q2877" s="14"/>
      <c r="R2877" s="14"/>
      <c r="S2877" s="14"/>
      <c r="T2877" s="14">
        <f t="shared" si="334"/>
        <v>1</v>
      </c>
      <c r="U2877" s="14" t="s">
        <v>36</v>
      </c>
      <c r="V2877" s="14"/>
      <c r="W2877" s="14"/>
      <c r="X2877" s="14"/>
      <c r="Y2877" s="14"/>
      <c r="Z2877" s="14"/>
      <c r="AA2877" s="11"/>
      <c r="AB2877" s="14" t="str">
        <f t="shared" si="330"/>
        <v>10241|9 COLADEIRAS</v>
      </c>
      <c r="AC2877" t="str">
        <f t="shared" si="331"/>
        <v>|10241|</v>
      </c>
      <c r="AD2877" t="str">
        <f t="shared" si="332"/>
        <v>9 COLADEIRAS</v>
      </c>
    </row>
    <row r="2878" spans="1:30" ht="36" customHeight="1" x14ac:dyDescent="0.35">
      <c r="A2878" s="35">
        <v>46213</v>
      </c>
      <c r="B2878" s="14" t="s">
        <v>3670</v>
      </c>
      <c r="C2878" s="14" t="s">
        <v>3671</v>
      </c>
      <c r="D2878" s="14" t="s">
        <v>3060</v>
      </c>
      <c r="E2878" s="14">
        <v>20052202</v>
      </c>
      <c r="F2878" s="14" t="s">
        <v>3199</v>
      </c>
      <c r="G2878" s="14" t="s">
        <v>3060</v>
      </c>
      <c r="H2878" s="14" t="s">
        <v>3060</v>
      </c>
      <c r="I2878" s="9" t="s">
        <v>3060</v>
      </c>
      <c r="J2878" s="9">
        <v>1</v>
      </c>
      <c r="K2878" s="14">
        <f>IF($E2878="","",IFERROR(INDEX('01_Cad_Pecas'!$H$2:$H$5000,MATCH($E2878,'01_Cad_Pecas'!$D$2:$D$5000,0)),IFERROR(INDEX('01_Cad_Pecas'!$H$2:$H$5000,MATCH(VALUE($E2878),'01_Cad_Pecas'!$D$2:$D$5000,0)),"")))</f>
        <v>1.1000000000000001</v>
      </c>
      <c r="L2878" s="14">
        <f>IF($E2878="","",IFERROR(INDEX('01_Cad_Pecas'!$I$2:$I$5000,MATCH($E2878,'01_Cad_Pecas'!$D$2:$D$5000,0)),IFERROR(INDEX('01_Cad_Pecas'!$I$2:$I$5000,MATCH(VALUE($E2878),'01_Cad_Pecas'!$D$2:$D$5000,0)),"")))</f>
        <v>9.375E-2</v>
      </c>
      <c r="M2878" s="14">
        <f t="shared" si="329"/>
        <v>1.1937500000000001</v>
      </c>
      <c r="N2878" s="14">
        <v>46213</v>
      </c>
      <c r="O2878" s="14">
        <v>1</v>
      </c>
      <c r="P2878" s="14"/>
      <c r="Q2878" s="14"/>
      <c r="R2878" s="14"/>
      <c r="S2878" s="14"/>
      <c r="T2878" s="14">
        <f t="shared" si="334"/>
        <v>1</v>
      </c>
      <c r="U2878" s="14" t="s">
        <v>36</v>
      </c>
      <c r="V2878" s="14"/>
      <c r="W2878" s="14"/>
      <c r="X2878" s="14"/>
      <c r="Y2878" s="14"/>
      <c r="Z2878" s="14"/>
      <c r="AA2878" s="11"/>
      <c r="AB2878" s="14" t="str">
        <f t="shared" si="330"/>
        <v>10241|9 COLADEIRAS</v>
      </c>
      <c r="AC2878" t="str">
        <f t="shared" si="331"/>
        <v>|10241|</v>
      </c>
      <c r="AD2878" t="str">
        <f t="shared" si="332"/>
        <v>9 COLADEIRAS</v>
      </c>
    </row>
    <row r="2879" spans="1:30" ht="36" customHeight="1" x14ac:dyDescent="0.35">
      <c r="A2879" s="35">
        <v>46213</v>
      </c>
      <c r="B2879" s="14" t="s">
        <v>3670</v>
      </c>
      <c r="C2879" s="14" t="s">
        <v>3671</v>
      </c>
      <c r="D2879" s="14" t="s">
        <v>3060</v>
      </c>
      <c r="E2879" s="14">
        <v>20052203</v>
      </c>
      <c r="F2879" s="14" t="s">
        <v>3200</v>
      </c>
      <c r="G2879" s="14" t="s">
        <v>3060</v>
      </c>
      <c r="H2879" s="14" t="s">
        <v>3060</v>
      </c>
      <c r="I2879" s="9" t="s">
        <v>3060</v>
      </c>
      <c r="J2879" s="9">
        <v>2</v>
      </c>
      <c r="K2879" s="14">
        <f>IF($E2879="","",IFERROR(INDEX('01_Cad_Pecas'!$H$2:$H$5000,MATCH($E2879,'01_Cad_Pecas'!$D$2:$D$5000,0)),IFERROR(INDEX('01_Cad_Pecas'!$H$2:$H$5000,MATCH(VALUE($E2879),'01_Cad_Pecas'!$D$2:$D$5000,0)),"")))</f>
        <v>1.1000000000000001</v>
      </c>
      <c r="L2879" s="14">
        <f>IF($E2879="","",IFERROR(INDEX('01_Cad_Pecas'!$I$2:$I$5000,MATCH($E2879,'01_Cad_Pecas'!$D$2:$D$5000,0)),IFERROR(INDEX('01_Cad_Pecas'!$I$2:$I$5000,MATCH(VALUE($E2879),'01_Cad_Pecas'!$D$2:$D$5000,0)),"")))</f>
        <v>9.375E-2</v>
      </c>
      <c r="M2879" s="14">
        <f t="shared" si="329"/>
        <v>1.2875000000000001</v>
      </c>
      <c r="N2879" s="14">
        <v>46213</v>
      </c>
      <c r="O2879" s="14">
        <v>2</v>
      </c>
      <c r="P2879" s="14"/>
      <c r="Q2879" s="14"/>
      <c r="R2879" s="14"/>
      <c r="S2879" s="14"/>
      <c r="T2879" s="14">
        <f t="shared" si="334"/>
        <v>1</v>
      </c>
      <c r="U2879" s="14" t="s">
        <v>36</v>
      </c>
      <c r="V2879" s="14"/>
      <c r="W2879" s="14"/>
      <c r="X2879" s="14"/>
      <c r="Y2879" s="14"/>
      <c r="Z2879" s="14"/>
      <c r="AA2879" s="11"/>
      <c r="AB2879" s="14" t="str">
        <f t="shared" si="330"/>
        <v>10241|9 COLADEIRAS</v>
      </c>
      <c r="AC2879" t="str">
        <f t="shared" si="331"/>
        <v>|10241|</v>
      </c>
      <c r="AD2879" t="str">
        <f t="shared" si="332"/>
        <v>9 COLADEIRAS</v>
      </c>
    </row>
    <row r="2880" spans="1:30" ht="36" customHeight="1" x14ac:dyDescent="0.35">
      <c r="A2880" s="35">
        <v>46213</v>
      </c>
      <c r="B2880" s="14" t="s">
        <v>3670</v>
      </c>
      <c r="C2880" s="14" t="s">
        <v>3671</v>
      </c>
      <c r="D2880" s="14" t="s">
        <v>3060</v>
      </c>
      <c r="E2880" s="14">
        <v>30001202</v>
      </c>
      <c r="F2880" s="14" t="s">
        <v>3191</v>
      </c>
      <c r="G2880" s="14" t="s">
        <v>3060</v>
      </c>
      <c r="H2880" s="14" t="s">
        <v>3060</v>
      </c>
      <c r="I2880" s="9" t="s">
        <v>3060</v>
      </c>
      <c r="J2880" s="9">
        <v>8</v>
      </c>
      <c r="K2880" s="14">
        <f>IF($E2880="","",IFERROR(INDEX('01_Cad_Pecas'!$H$2:$H$5000,MATCH($E2880,'01_Cad_Pecas'!$D$2:$D$5000,0)),IFERROR(INDEX('01_Cad_Pecas'!$H$2:$H$5000,MATCH(VALUE($E2880),'01_Cad_Pecas'!$D$2:$D$5000,0)),"")))</f>
        <v>3</v>
      </c>
      <c r="L2880" s="14">
        <f>IF($E2880="","",IFERROR(INDEX('01_Cad_Pecas'!$I$2:$I$5000,MATCH($E2880,'01_Cad_Pecas'!$D$2:$D$5000,0)),IFERROR(INDEX('01_Cad_Pecas'!$I$2:$I$5000,MATCH(VALUE($E2880),'01_Cad_Pecas'!$D$2:$D$5000,0)),"")))</f>
        <v>6.7799999999999999E-2</v>
      </c>
      <c r="M2880" s="14">
        <f t="shared" si="329"/>
        <v>3.5423999999999998</v>
      </c>
      <c r="N2880" s="14">
        <v>46213</v>
      </c>
      <c r="O2880" s="14">
        <v>8</v>
      </c>
      <c r="P2880" s="14"/>
      <c r="Q2880" s="14"/>
      <c r="R2880" s="14"/>
      <c r="S2880" s="14"/>
      <c r="T2880" s="14">
        <f t="shared" si="334"/>
        <v>1</v>
      </c>
      <c r="U2880" s="14" t="s">
        <v>36</v>
      </c>
      <c r="V2880" s="14"/>
      <c r="W2880" s="14"/>
      <c r="X2880" s="14"/>
      <c r="Y2880" s="14"/>
      <c r="Z2880" s="14"/>
      <c r="AA2880" s="11"/>
      <c r="AB2880" s="14" t="str">
        <f t="shared" si="330"/>
        <v>10241|9 COLADEIRAS</v>
      </c>
      <c r="AC2880" t="str">
        <f t="shared" si="331"/>
        <v>|10241|</v>
      </c>
      <c r="AD2880" t="str">
        <f t="shared" si="332"/>
        <v>9 COLADEIRAS</v>
      </c>
    </row>
    <row r="2881" spans="1:30" ht="36" customHeight="1" x14ac:dyDescent="0.35">
      <c r="A2881" s="35">
        <v>46213</v>
      </c>
      <c r="B2881" s="14" t="s">
        <v>3670</v>
      </c>
      <c r="C2881" s="14" t="s">
        <v>3671</v>
      </c>
      <c r="D2881" s="14" t="s">
        <v>3060</v>
      </c>
      <c r="E2881" s="14">
        <v>30003410</v>
      </c>
      <c r="F2881" s="14" t="s">
        <v>556</v>
      </c>
      <c r="G2881" s="14" t="s">
        <v>3060</v>
      </c>
      <c r="H2881" s="14" t="s">
        <v>3060</v>
      </c>
      <c r="I2881" s="9" t="s">
        <v>3060</v>
      </c>
      <c r="J2881" s="9">
        <v>76</v>
      </c>
      <c r="K2881" s="14">
        <f>IF($E2881="","",IFERROR(INDEX('01_Cad_Pecas'!$H$2:$H$5000,MATCH($E2881,'01_Cad_Pecas'!$D$2:$D$5000,0)),IFERROR(INDEX('01_Cad_Pecas'!$H$2:$H$5000,MATCH(VALUE($E2881),'01_Cad_Pecas'!$D$2:$D$5000,0)),"")))</f>
        <v>3</v>
      </c>
      <c r="L2881" s="14">
        <f>IF($E2881="","",IFERROR(INDEX('01_Cad_Pecas'!$I$2:$I$5000,MATCH($E2881,'01_Cad_Pecas'!$D$2:$D$5000,0)),IFERROR(INDEX('01_Cad_Pecas'!$I$2:$I$5000,MATCH(VALUE($E2881),'01_Cad_Pecas'!$D$2:$D$5000,0)),"")))</f>
        <v>6.7799999999999999E-2</v>
      </c>
      <c r="M2881" s="14">
        <f t="shared" si="329"/>
        <v>8.1527999999999992</v>
      </c>
      <c r="N2881" s="14">
        <v>46213</v>
      </c>
      <c r="O2881" s="14">
        <v>76</v>
      </c>
      <c r="P2881" s="14"/>
      <c r="Q2881" s="14"/>
      <c r="R2881" s="14"/>
      <c r="S2881" s="14"/>
      <c r="T2881" s="14">
        <f t="shared" si="334"/>
        <v>1</v>
      </c>
      <c r="U2881" s="14" t="s">
        <v>36</v>
      </c>
      <c r="V2881" s="14"/>
      <c r="W2881" s="14"/>
      <c r="X2881" s="14"/>
      <c r="Y2881" s="14"/>
      <c r="Z2881" s="14"/>
      <c r="AA2881" s="11"/>
      <c r="AB2881" s="14" t="str">
        <f t="shared" si="330"/>
        <v>10241|9 COLADEIRAS</v>
      </c>
      <c r="AC2881" t="str">
        <f t="shared" si="331"/>
        <v>|10241|</v>
      </c>
      <c r="AD2881" t="str">
        <f t="shared" si="332"/>
        <v>9 COLADEIRAS</v>
      </c>
    </row>
    <row r="2882" spans="1:30" ht="36" customHeight="1" x14ac:dyDescent="0.35">
      <c r="A2882" s="35">
        <v>46213</v>
      </c>
      <c r="B2882" s="14" t="s">
        <v>3670</v>
      </c>
      <c r="C2882" s="14" t="s">
        <v>3671</v>
      </c>
      <c r="D2882" s="14" t="s">
        <v>3060</v>
      </c>
      <c r="E2882" s="14">
        <v>30003411</v>
      </c>
      <c r="F2882" s="14" t="s">
        <v>555</v>
      </c>
      <c r="G2882" s="14" t="s">
        <v>3060</v>
      </c>
      <c r="H2882" s="14" t="s">
        <v>3060</v>
      </c>
      <c r="I2882" s="9" t="s">
        <v>3060</v>
      </c>
      <c r="J2882" s="9">
        <v>76</v>
      </c>
      <c r="K2882" s="14">
        <f>IF($E2882="","",IFERROR(INDEX('01_Cad_Pecas'!$H$2:$H$5000,MATCH($E2882,'01_Cad_Pecas'!$D$2:$D$5000,0)),IFERROR(INDEX('01_Cad_Pecas'!$H$2:$H$5000,MATCH(VALUE($E2882),'01_Cad_Pecas'!$D$2:$D$5000,0)),"")))</f>
        <v>3</v>
      </c>
      <c r="L2882" s="14">
        <f>IF($E2882="","",IFERROR(INDEX('01_Cad_Pecas'!$I$2:$I$5000,MATCH($E2882,'01_Cad_Pecas'!$D$2:$D$5000,0)),IFERROR(INDEX('01_Cad_Pecas'!$I$2:$I$5000,MATCH(VALUE($E2882),'01_Cad_Pecas'!$D$2:$D$5000,0)),"")))</f>
        <v>6.7799999999999999E-2</v>
      </c>
      <c r="M2882" s="14">
        <f t="shared" si="329"/>
        <v>8.1527999999999992</v>
      </c>
      <c r="N2882" s="14">
        <v>46213</v>
      </c>
      <c r="O2882" s="14">
        <v>76</v>
      </c>
      <c r="P2882" s="14"/>
      <c r="Q2882" s="14"/>
      <c r="R2882" s="14"/>
      <c r="S2882" s="14"/>
      <c r="T2882" s="14">
        <f t="shared" si="334"/>
        <v>1</v>
      </c>
      <c r="U2882" s="14" t="s">
        <v>36</v>
      </c>
      <c r="V2882" s="14"/>
      <c r="W2882" s="14"/>
      <c r="X2882" s="14"/>
      <c r="Y2882" s="14"/>
      <c r="Z2882" s="14"/>
      <c r="AA2882" s="11"/>
      <c r="AB2882" s="14" t="str">
        <f t="shared" si="330"/>
        <v>10241|9 COLADEIRAS</v>
      </c>
      <c r="AC2882" t="str">
        <f t="shared" si="331"/>
        <v>|10241|</v>
      </c>
      <c r="AD2882" t="str">
        <f t="shared" si="332"/>
        <v>9 COLADEIRAS</v>
      </c>
    </row>
    <row r="2883" spans="1:30" ht="36" customHeight="1" x14ac:dyDescent="0.35">
      <c r="A2883" s="35">
        <v>46213</v>
      </c>
      <c r="B2883" s="14" t="s">
        <v>3670</v>
      </c>
      <c r="C2883" s="14" t="s">
        <v>3671</v>
      </c>
      <c r="D2883" s="14" t="s">
        <v>3060</v>
      </c>
      <c r="E2883" s="14">
        <v>30006110</v>
      </c>
      <c r="F2883" s="14" t="s">
        <v>3180</v>
      </c>
      <c r="G2883" s="14" t="s">
        <v>3060</v>
      </c>
      <c r="H2883" s="14" t="s">
        <v>3060</v>
      </c>
      <c r="I2883" s="9" t="s">
        <v>3060</v>
      </c>
      <c r="J2883" s="9">
        <v>52</v>
      </c>
      <c r="K2883" s="14">
        <f>IF($E2883="","",IFERROR(INDEX('01_Cad_Pecas'!$H$2:$H$5000,MATCH($E2883,'01_Cad_Pecas'!$D$2:$D$5000,0)),IFERROR(INDEX('01_Cad_Pecas'!$H$2:$H$5000,MATCH(VALUE($E2883),'01_Cad_Pecas'!$D$2:$D$5000,0)),"")))</f>
        <v>3</v>
      </c>
      <c r="L2883" s="14">
        <f>IF($E2883="","",IFERROR(INDEX('01_Cad_Pecas'!$I$2:$I$5000,MATCH($E2883,'01_Cad_Pecas'!$D$2:$D$5000,0)),IFERROR(INDEX('01_Cad_Pecas'!$I$2:$I$5000,MATCH(VALUE($E2883),'01_Cad_Pecas'!$D$2:$D$5000,0)),"")))</f>
        <v>6.7799999999999999E-2</v>
      </c>
      <c r="M2883" s="14">
        <f t="shared" si="329"/>
        <v>6.5255999999999998</v>
      </c>
      <c r="N2883" s="14">
        <v>46213</v>
      </c>
      <c r="O2883" s="14">
        <v>52</v>
      </c>
      <c r="P2883" s="14"/>
      <c r="Q2883" s="14"/>
      <c r="R2883" s="14"/>
      <c r="S2883" s="14"/>
      <c r="T2883" s="14">
        <f t="shared" si="334"/>
        <v>1</v>
      </c>
      <c r="U2883" s="14" t="s">
        <v>36</v>
      </c>
      <c r="V2883" s="14"/>
      <c r="W2883" s="14"/>
      <c r="X2883" s="14"/>
      <c r="Y2883" s="14"/>
      <c r="Z2883" s="14"/>
      <c r="AA2883" s="11"/>
      <c r="AB2883" s="14" t="str">
        <f t="shared" si="330"/>
        <v>10241|9 COLADEIRAS</v>
      </c>
      <c r="AC2883" t="str">
        <f t="shared" si="331"/>
        <v>|10241|</v>
      </c>
      <c r="AD2883" t="str">
        <f t="shared" si="332"/>
        <v>9 COLADEIRAS</v>
      </c>
    </row>
    <row r="2884" spans="1:30" ht="36" customHeight="1" x14ac:dyDescent="0.35">
      <c r="A2884" s="35">
        <v>46213</v>
      </c>
      <c r="B2884" s="14" t="s">
        <v>3670</v>
      </c>
      <c r="C2884" s="14" t="s">
        <v>3671</v>
      </c>
      <c r="D2884" s="14" t="s">
        <v>3060</v>
      </c>
      <c r="E2884" s="14">
        <v>30006111</v>
      </c>
      <c r="F2884" s="14" t="s">
        <v>3182</v>
      </c>
      <c r="G2884" s="14" t="s">
        <v>3060</v>
      </c>
      <c r="H2884" s="14" t="s">
        <v>3060</v>
      </c>
      <c r="I2884" s="9" t="s">
        <v>3060</v>
      </c>
      <c r="J2884" s="9">
        <v>8</v>
      </c>
      <c r="K2884" s="14">
        <f>IF($E2884="","",IFERROR(INDEX('01_Cad_Pecas'!$H$2:$H$5000,MATCH($E2884,'01_Cad_Pecas'!$D$2:$D$5000,0)),IFERROR(INDEX('01_Cad_Pecas'!$H$2:$H$5000,MATCH(VALUE($E2884),'01_Cad_Pecas'!$D$2:$D$5000,0)),"")))</f>
        <v>3</v>
      </c>
      <c r="L2884" s="14">
        <f>IF($E2884="","",IFERROR(INDEX('01_Cad_Pecas'!$I$2:$I$5000,MATCH($E2884,'01_Cad_Pecas'!$D$2:$D$5000,0)),IFERROR(INDEX('01_Cad_Pecas'!$I$2:$I$5000,MATCH(VALUE($E2884),'01_Cad_Pecas'!$D$2:$D$5000,0)),"")))</f>
        <v>6.7799999999999999E-2</v>
      </c>
      <c r="M2884" s="14">
        <f t="shared" si="329"/>
        <v>3.5423999999999998</v>
      </c>
      <c r="N2884" s="14">
        <v>46213</v>
      </c>
      <c r="O2884" s="14">
        <v>8</v>
      </c>
      <c r="P2884" s="14"/>
      <c r="Q2884" s="14"/>
      <c r="R2884" s="14"/>
      <c r="S2884" s="14"/>
      <c r="T2884" s="14">
        <f t="shared" si="334"/>
        <v>1</v>
      </c>
      <c r="U2884" s="14" t="s">
        <v>36</v>
      </c>
      <c r="V2884" s="14"/>
      <c r="W2884" s="14"/>
      <c r="X2884" s="14"/>
      <c r="Y2884" s="14"/>
      <c r="Z2884" s="14"/>
      <c r="AA2884" s="11"/>
      <c r="AB2884" s="14" t="str">
        <f t="shared" si="330"/>
        <v>10241|9 COLADEIRAS</v>
      </c>
      <c r="AC2884" t="str">
        <f t="shared" si="331"/>
        <v>|10241|</v>
      </c>
      <c r="AD2884" t="str">
        <f t="shared" si="332"/>
        <v>9 COLADEIRAS</v>
      </c>
    </row>
    <row r="2885" spans="1:30" ht="48" customHeight="1" x14ac:dyDescent="0.35">
      <c r="A2885" s="35">
        <v>46212</v>
      </c>
      <c r="B2885" s="14" t="s">
        <v>3672</v>
      </c>
      <c r="C2885" s="14" t="s">
        <v>3673</v>
      </c>
      <c r="D2885" s="14" t="s">
        <v>3060</v>
      </c>
      <c r="E2885" s="14">
        <v>30001202</v>
      </c>
      <c r="F2885" s="14" t="s">
        <v>3191</v>
      </c>
      <c r="G2885" s="14" t="s">
        <v>3060</v>
      </c>
      <c r="H2885" s="14" t="s">
        <v>3060</v>
      </c>
      <c r="I2885" s="9" t="s">
        <v>3060</v>
      </c>
      <c r="J2885" s="9">
        <v>60</v>
      </c>
      <c r="K2885" s="14">
        <f>IF($E2885="","",IFERROR(INDEX('01_Cad_Pecas'!$H$2:$H$5000,MATCH($E2885,'01_Cad_Pecas'!$D$2:$D$5000,0)),IFERROR(INDEX('01_Cad_Pecas'!$H$2:$H$5000,MATCH(VALUE($E2885),'01_Cad_Pecas'!$D$2:$D$5000,0)),"")))</f>
        <v>3</v>
      </c>
      <c r="L2885" s="14">
        <f>IF($E2885="","",IFERROR(INDEX('01_Cad_Pecas'!$I$2:$I$5000,MATCH($E2885,'01_Cad_Pecas'!$D$2:$D$5000,0)),IFERROR(INDEX('01_Cad_Pecas'!$I$2:$I$5000,MATCH(VALUE($E2885),'01_Cad_Pecas'!$D$2:$D$5000,0)),"")))</f>
        <v>6.7799999999999999E-2</v>
      </c>
      <c r="M2885" s="14">
        <f t="shared" ref="M2885:M2948" si="335">IF(OR($J2885="",$L2885=""),"",IF($K2885="",0,$K2885)+$J2885*$L2885)</f>
        <v>7.0679999999999996</v>
      </c>
      <c r="N2885" s="14">
        <v>46213</v>
      </c>
      <c r="O2885" s="14">
        <v>60</v>
      </c>
      <c r="P2885" s="14"/>
      <c r="Q2885" s="14"/>
      <c r="R2885" s="14"/>
      <c r="S2885" s="14"/>
      <c r="T2885" s="14">
        <f t="shared" si="334"/>
        <v>1</v>
      </c>
      <c r="U2885" s="14" t="s">
        <v>36</v>
      </c>
      <c r="V2885" s="14"/>
      <c r="W2885" s="14"/>
      <c r="X2885" s="14"/>
      <c r="Y2885" s="14"/>
      <c r="Z2885" s="14"/>
      <c r="AA2885" s="11"/>
      <c r="AB2885" s="14" t="str">
        <f t="shared" si="330"/>
        <v>10245|9 COLADEIRAS</v>
      </c>
      <c r="AC2885" t="str">
        <f t="shared" si="331"/>
        <v>|10245|</v>
      </c>
      <c r="AD2885" t="str">
        <f t="shared" si="332"/>
        <v>9 COLADEIRAS</v>
      </c>
    </row>
    <row r="2886" spans="1:30" ht="36" customHeight="1" x14ac:dyDescent="0.35">
      <c r="A2886" s="35">
        <v>46216</v>
      </c>
      <c r="B2886" s="14" t="s">
        <v>3674</v>
      </c>
      <c r="C2886" s="14" t="s">
        <v>3675</v>
      </c>
      <c r="D2886" s="14" t="s">
        <v>3060</v>
      </c>
      <c r="E2886" s="14">
        <v>20014305</v>
      </c>
      <c r="F2886" s="14" t="s">
        <v>3187</v>
      </c>
      <c r="G2886" s="14" t="s">
        <v>3060</v>
      </c>
      <c r="H2886" s="14" t="s">
        <v>3060</v>
      </c>
      <c r="I2886" s="9" t="s">
        <v>3060</v>
      </c>
      <c r="J2886" s="9">
        <v>140</v>
      </c>
      <c r="K2886" s="14">
        <f>IF($E2886="","",IFERROR(INDEX('01_Cad_Pecas'!$H$2:$H$5000,MATCH($E2886,'01_Cad_Pecas'!$D$2:$D$5000,0)),IFERROR(INDEX('01_Cad_Pecas'!$H$2:$H$5000,MATCH(VALUE($E2886),'01_Cad_Pecas'!$D$2:$D$5000,0)),"")))</f>
        <v>1.1000000000000001</v>
      </c>
      <c r="L2886" s="14">
        <f>IF($E2886="","",IFERROR(INDEX('01_Cad_Pecas'!$I$2:$I$5000,MATCH($E2886,'01_Cad_Pecas'!$D$2:$D$5000,0)),IFERROR(INDEX('01_Cad_Pecas'!$I$2:$I$5000,MATCH(VALUE($E2886),'01_Cad_Pecas'!$D$2:$D$5000,0)),"")))</f>
        <v>9.375E-2</v>
      </c>
      <c r="M2886" s="14">
        <f t="shared" si="335"/>
        <v>14.225</v>
      </c>
      <c r="N2886" s="14">
        <v>46213</v>
      </c>
      <c r="O2886" s="14">
        <v>140</v>
      </c>
      <c r="P2886" s="14"/>
      <c r="Q2886" s="14"/>
      <c r="R2886" s="14"/>
      <c r="S2886" s="14"/>
      <c r="T2886" s="14">
        <f t="shared" si="334"/>
        <v>1</v>
      </c>
      <c r="U2886" s="14" t="s">
        <v>36</v>
      </c>
      <c r="V2886" s="14"/>
      <c r="W2886" s="14"/>
      <c r="X2886" s="14"/>
      <c r="Y2886" s="14"/>
      <c r="Z2886" s="14"/>
      <c r="AA2886" s="11"/>
      <c r="AB2886" s="14" t="str">
        <f t="shared" si="330"/>
        <v>10246|9 COLADEIRAS</v>
      </c>
      <c r="AC2886" t="str">
        <f t="shared" si="331"/>
        <v>|10246|</v>
      </c>
      <c r="AD2886" t="str">
        <f t="shared" si="332"/>
        <v>9 COLADEIRAS</v>
      </c>
    </row>
    <row r="2887" spans="1:30" ht="36" customHeight="1" x14ac:dyDescent="0.35">
      <c r="A2887" s="35">
        <v>46216</v>
      </c>
      <c r="B2887" s="14" t="s">
        <v>3674</v>
      </c>
      <c r="C2887" s="14" t="s">
        <v>3675</v>
      </c>
      <c r="D2887" s="14" t="s">
        <v>3060</v>
      </c>
      <c r="E2887" s="14">
        <v>30080001</v>
      </c>
      <c r="F2887" s="14" t="s">
        <v>3441</v>
      </c>
      <c r="G2887" s="14" t="s">
        <v>3060</v>
      </c>
      <c r="H2887" s="14" t="s">
        <v>3060</v>
      </c>
      <c r="I2887" s="9" t="s">
        <v>3060</v>
      </c>
      <c r="J2887" s="9">
        <v>20</v>
      </c>
      <c r="K2887" s="14">
        <f>IF($E2887="","",IFERROR(INDEX('01_Cad_Pecas'!$H$2:$H$5000,MATCH($E2887,'01_Cad_Pecas'!$D$2:$D$5000,0)),IFERROR(INDEX('01_Cad_Pecas'!$H$2:$H$5000,MATCH(VALUE($E2887),'01_Cad_Pecas'!$D$2:$D$5000,0)),"")))</f>
        <v>1.1000000000000001</v>
      </c>
      <c r="L2887" s="14">
        <f>IF($E2887="","",IFERROR(INDEX('01_Cad_Pecas'!$I$2:$I$5000,MATCH($E2887,'01_Cad_Pecas'!$D$2:$D$5000,0)),IFERROR(INDEX('01_Cad_Pecas'!$I$2:$I$5000,MATCH(VALUE($E2887),'01_Cad_Pecas'!$D$2:$D$5000,0)),"")))</f>
        <v>9.375E-2</v>
      </c>
      <c r="M2887" s="14">
        <f t="shared" si="335"/>
        <v>2.9750000000000001</v>
      </c>
      <c r="N2887" s="14">
        <v>46213</v>
      </c>
      <c r="O2887" s="14">
        <v>20</v>
      </c>
      <c r="P2887" s="14"/>
      <c r="Q2887" s="14"/>
      <c r="R2887" s="14"/>
      <c r="S2887" s="14"/>
      <c r="T2887" s="14">
        <f t="shared" si="334"/>
        <v>1</v>
      </c>
      <c r="U2887" s="14" t="s">
        <v>36</v>
      </c>
      <c r="V2887" s="14"/>
      <c r="W2887" s="14"/>
      <c r="X2887" s="14"/>
      <c r="Y2887" s="14"/>
      <c r="Z2887" s="14"/>
      <c r="AA2887" s="11"/>
      <c r="AB2887" s="14" t="str">
        <f t="shared" ref="AB2887:AB2950" si="336">B2887&amp;"|"&amp;I2887</f>
        <v>10246|9 COLADEIRAS</v>
      </c>
      <c r="AC2887" t="str">
        <f t="shared" ref="AC2887:AC2950" si="337">IF($B2887="","","|"&amp;SUBSTITUTE(TRIM(SUBSTITUTE(SUBSTITUTE(SUBSTITUTE(SUBSTITUTE(SUBSTITUTE(SUBSTITUTE(SUBSTITUTE(SUBSTITUTE(SUBSTITUTE(SUBSTITUTE(SUBSTITUTE(SUBSTITUTE(SUBSTITUTE(SUBSTITUTE(TRIM($B2887&amp;""),CHAR(10)," "),CHAR(13)," "),"."," "),";"," "),","," "),"/"," "),"+"," "),"-"," "),"  "," "),"  "," "),"  "," "),"  "," "),"  "," "),"  "," "))," ","|")&amp;"|")</f>
        <v>|10246|</v>
      </c>
      <c r="AD2887" t="str">
        <f t="shared" ref="AD2887:AD2950" si="338">TRIM($I2887&amp;"")</f>
        <v>9 COLADEIRAS</v>
      </c>
    </row>
    <row r="2888" spans="1:30" ht="36" customHeight="1" x14ac:dyDescent="0.35">
      <c r="A2888" s="35">
        <v>46216</v>
      </c>
      <c r="B2888" s="14" t="s">
        <v>3674</v>
      </c>
      <c r="C2888" s="14" t="s">
        <v>3675</v>
      </c>
      <c r="D2888" s="14" t="s">
        <v>3060</v>
      </c>
      <c r="E2888" s="14">
        <v>30080004</v>
      </c>
      <c r="F2888" s="14" t="s">
        <v>3205</v>
      </c>
      <c r="G2888" s="14" t="s">
        <v>3060</v>
      </c>
      <c r="H2888" s="14" t="s">
        <v>3060</v>
      </c>
      <c r="I2888" s="9" t="s">
        <v>3060</v>
      </c>
      <c r="J2888" s="9">
        <v>40</v>
      </c>
      <c r="K2888" s="14">
        <f>IF($E2888="","",IFERROR(INDEX('01_Cad_Pecas'!$H$2:$H$5000,MATCH($E2888,'01_Cad_Pecas'!$D$2:$D$5000,0)),IFERROR(INDEX('01_Cad_Pecas'!$H$2:$H$5000,MATCH(VALUE($E2888),'01_Cad_Pecas'!$D$2:$D$5000,0)),"")))</f>
        <v>1.1000000000000001</v>
      </c>
      <c r="L2888" s="14">
        <f>IF($E2888="","",IFERROR(INDEX('01_Cad_Pecas'!$I$2:$I$5000,MATCH($E2888,'01_Cad_Pecas'!$D$2:$D$5000,0)),IFERROR(INDEX('01_Cad_Pecas'!$I$2:$I$5000,MATCH(VALUE($E2888),'01_Cad_Pecas'!$D$2:$D$5000,0)),"")))</f>
        <v>9.375E-2</v>
      </c>
      <c r="M2888" s="14">
        <f t="shared" si="335"/>
        <v>4.8499999999999996</v>
      </c>
      <c r="N2888" s="14">
        <v>46213</v>
      </c>
      <c r="O2888" s="14">
        <v>40</v>
      </c>
      <c r="P2888" s="14"/>
      <c r="Q2888" s="14"/>
      <c r="R2888" s="14"/>
      <c r="S2888" s="14"/>
      <c r="T2888" s="14">
        <f t="shared" si="334"/>
        <v>1</v>
      </c>
      <c r="U2888" s="14" t="s">
        <v>36</v>
      </c>
      <c r="V2888" s="14"/>
      <c r="W2888" s="14"/>
      <c r="X2888" s="14"/>
      <c r="Y2888" s="14"/>
      <c r="Z2888" s="14"/>
      <c r="AA2888" s="11"/>
      <c r="AB2888" s="14" t="str">
        <f t="shared" si="336"/>
        <v>10246|9 COLADEIRAS</v>
      </c>
      <c r="AC2888" t="str">
        <f t="shared" si="337"/>
        <v>|10246|</v>
      </c>
      <c r="AD2888" t="str">
        <f t="shared" si="338"/>
        <v>9 COLADEIRAS</v>
      </c>
    </row>
    <row r="2889" spans="1:30" ht="36" customHeight="1" x14ac:dyDescent="0.35">
      <c r="A2889" s="35">
        <v>46216</v>
      </c>
      <c r="B2889" s="14" t="s">
        <v>3674</v>
      </c>
      <c r="C2889" s="14" t="s">
        <v>3675</v>
      </c>
      <c r="D2889" s="14" t="s">
        <v>3060</v>
      </c>
      <c r="E2889" s="14">
        <v>30080005</v>
      </c>
      <c r="F2889" s="14" t="s">
        <v>3206</v>
      </c>
      <c r="G2889" s="14" t="s">
        <v>3060</v>
      </c>
      <c r="H2889" s="14" t="s">
        <v>3060</v>
      </c>
      <c r="I2889" s="9" t="s">
        <v>3060</v>
      </c>
      <c r="J2889" s="9">
        <v>40</v>
      </c>
      <c r="K2889" s="14">
        <f>IF($E2889="","",IFERROR(INDEX('01_Cad_Pecas'!$H$2:$H$5000,MATCH($E2889,'01_Cad_Pecas'!$D$2:$D$5000,0)),IFERROR(INDEX('01_Cad_Pecas'!$H$2:$H$5000,MATCH(VALUE($E2889),'01_Cad_Pecas'!$D$2:$D$5000,0)),"")))</f>
        <v>1.1000000000000001</v>
      </c>
      <c r="L2889" s="14">
        <f>IF($E2889="","",IFERROR(INDEX('01_Cad_Pecas'!$I$2:$I$5000,MATCH($E2889,'01_Cad_Pecas'!$D$2:$D$5000,0)),IFERROR(INDEX('01_Cad_Pecas'!$I$2:$I$5000,MATCH(VALUE($E2889),'01_Cad_Pecas'!$D$2:$D$5000,0)),"")))</f>
        <v>9.375E-2</v>
      </c>
      <c r="M2889" s="14">
        <f t="shared" si="335"/>
        <v>4.8499999999999996</v>
      </c>
      <c r="N2889" s="14">
        <v>46212</v>
      </c>
      <c r="O2889" s="14">
        <v>40</v>
      </c>
      <c r="P2889" s="14"/>
      <c r="Q2889" s="14"/>
      <c r="R2889" s="14"/>
      <c r="S2889" s="14"/>
      <c r="T2889" s="14">
        <f t="shared" si="334"/>
        <v>1</v>
      </c>
      <c r="U2889" s="14" t="s">
        <v>36</v>
      </c>
      <c r="V2889" s="14"/>
      <c r="W2889" s="14"/>
      <c r="X2889" s="14"/>
      <c r="Y2889" s="14"/>
      <c r="Z2889" s="14"/>
      <c r="AA2889" s="11"/>
      <c r="AB2889" s="14" t="str">
        <f t="shared" si="336"/>
        <v>10246|9 COLADEIRAS</v>
      </c>
      <c r="AC2889" t="str">
        <f t="shared" si="337"/>
        <v>|10246|</v>
      </c>
      <c r="AD2889" t="str">
        <f t="shared" si="338"/>
        <v>9 COLADEIRAS</v>
      </c>
    </row>
    <row r="2890" spans="1:30" ht="36" customHeight="1" x14ac:dyDescent="0.35">
      <c r="A2890" s="35">
        <v>46216</v>
      </c>
      <c r="B2890" s="14" t="s">
        <v>3674</v>
      </c>
      <c r="C2890" s="14" t="s">
        <v>3675</v>
      </c>
      <c r="D2890" s="14" t="s">
        <v>3060</v>
      </c>
      <c r="E2890" s="14">
        <v>30080006</v>
      </c>
      <c r="F2890" s="14" t="s">
        <v>3444</v>
      </c>
      <c r="G2890" s="14" t="s">
        <v>3060</v>
      </c>
      <c r="H2890" s="14" t="s">
        <v>3060</v>
      </c>
      <c r="I2890" s="9" t="s">
        <v>3060</v>
      </c>
      <c r="J2890" s="9">
        <v>40</v>
      </c>
      <c r="K2890" s="14">
        <f>IF($E2890="","",IFERROR(INDEX('01_Cad_Pecas'!$H$2:$H$5000,MATCH($E2890,'01_Cad_Pecas'!$D$2:$D$5000,0)),IFERROR(INDEX('01_Cad_Pecas'!$H$2:$H$5000,MATCH(VALUE($E2890),'01_Cad_Pecas'!$D$2:$D$5000,0)),"")))</f>
        <v>1.1000000000000001</v>
      </c>
      <c r="L2890" s="14">
        <f>IF($E2890="","",IFERROR(INDEX('01_Cad_Pecas'!$I$2:$I$5000,MATCH($E2890,'01_Cad_Pecas'!$D$2:$D$5000,0)),IFERROR(INDEX('01_Cad_Pecas'!$I$2:$I$5000,MATCH(VALUE($E2890),'01_Cad_Pecas'!$D$2:$D$5000,0)),"")))</f>
        <v>9.375E-2</v>
      </c>
      <c r="M2890" s="14">
        <f t="shared" si="335"/>
        <v>4.8499999999999996</v>
      </c>
      <c r="N2890" s="14">
        <v>46212</v>
      </c>
      <c r="O2890" s="14">
        <v>40</v>
      </c>
      <c r="P2890" s="14"/>
      <c r="Q2890" s="14"/>
      <c r="R2890" s="14"/>
      <c r="S2890" s="14"/>
      <c r="T2890" s="14">
        <f t="shared" si="334"/>
        <v>1</v>
      </c>
      <c r="U2890" s="14" t="s">
        <v>36</v>
      </c>
      <c r="V2890" s="14"/>
      <c r="W2890" s="14"/>
      <c r="X2890" s="14"/>
      <c r="Y2890" s="14"/>
      <c r="Z2890" s="14"/>
      <c r="AA2890" s="11"/>
      <c r="AB2890" s="14" t="str">
        <f t="shared" si="336"/>
        <v>10246|9 COLADEIRAS</v>
      </c>
      <c r="AC2890" t="str">
        <f t="shared" si="337"/>
        <v>|10246|</v>
      </c>
      <c r="AD2890" t="str">
        <f t="shared" si="338"/>
        <v>9 COLADEIRAS</v>
      </c>
    </row>
    <row r="2891" spans="1:30" ht="36" customHeight="1" x14ac:dyDescent="0.35">
      <c r="A2891" s="35">
        <v>46216</v>
      </c>
      <c r="B2891" s="14" t="s">
        <v>3674</v>
      </c>
      <c r="C2891" s="14" t="s">
        <v>3675</v>
      </c>
      <c r="D2891" s="14" t="s">
        <v>3060</v>
      </c>
      <c r="E2891" s="14">
        <v>20013102</v>
      </c>
      <c r="F2891" s="14" t="s">
        <v>3188</v>
      </c>
      <c r="G2891" s="14" t="s">
        <v>3060</v>
      </c>
      <c r="H2891" s="14" t="s">
        <v>3060</v>
      </c>
      <c r="I2891" s="9" t="s">
        <v>3060</v>
      </c>
      <c r="J2891" s="9">
        <v>560</v>
      </c>
      <c r="K2891" s="14">
        <f>IF($E2891="","",IFERROR(INDEX('01_Cad_Pecas'!$H$2:$H$5000,MATCH($E2891,'01_Cad_Pecas'!$D$2:$D$5000,0)),IFERROR(INDEX('01_Cad_Pecas'!$H$2:$H$5000,MATCH(VALUE($E2891),'01_Cad_Pecas'!$D$2:$D$5000,0)),"")))</f>
        <v>3</v>
      </c>
      <c r="L2891" s="14">
        <f>IF($E2891="","",IFERROR(INDEX('01_Cad_Pecas'!$I$2:$I$5000,MATCH($E2891,'01_Cad_Pecas'!$D$2:$D$5000,0)),IFERROR(INDEX('01_Cad_Pecas'!$I$2:$I$5000,MATCH(VALUE($E2891),'01_Cad_Pecas'!$D$2:$D$5000,0)),"")))</f>
        <v>6.7799999999999999E-2</v>
      </c>
      <c r="M2891" s="14">
        <f t="shared" si="335"/>
        <v>40.967999999999996</v>
      </c>
      <c r="N2891" s="14">
        <v>46212</v>
      </c>
      <c r="O2891" s="14">
        <v>560</v>
      </c>
      <c r="P2891" s="14"/>
      <c r="Q2891" s="14"/>
      <c r="R2891" s="14"/>
      <c r="S2891" s="14"/>
      <c r="T2891" s="14">
        <f t="shared" si="334"/>
        <v>1</v>
      </c>
      <c r="U2891" s="14" t="s">
        <v>36</v>
      </c>
      <c r="V2891" s="14"/>
      <c r="W2891" s="14"/>
      <c r="X2891" s="14"/>
      <c r="Y2891" s="14"/>
      <c r="Z2891" s="14"/>
      <c r="AA2891" s="11"/>
      <c r="AB2891" s="14" t="str">
        <f t="shared" si="336"/>
        <v>10246|9 COLADEIRAS</v>
      </c>
      <c r="AC2891" t="str">
        <f t="shared" si="337"/>
        <v>|10246|</v>
      </c>
      <c r="AD2891" t="str">
        <f t="shared" si="338"/>
        <v>9 COLADEIRAS</v>
      </c>
    </row>
    <row r="2892" spans="1:30" ht="36" customHeight="1" x14ac:dyDescent="0.35">
      <c r="A2892" s="35">
        <v>46216</v>
      </c>
      <c r="B2892" s="14" t="s">
        <v>3674</v>
      </c>
      <c r="C2892" s="14" t="s">
        <v>3675</v>
      </c>
      <c r="D2892" s="14" t="s">
        <v>3060</v>
      </c>
      <c r="E2892" s="14">
        <v>20013103</v>
      </c>
      <c r="F2892" s="14" t="s">
        <v>3189</v>
      </c>
      <c r="G2892" s="14" t="s">
        <v>3060</v>
      </c>
      <c r="H2892" s="14" t="s">
        <v>3060</v>
      </c>
      <c r="I2892" s="9" t="s">
        <v>3060</v>
      </c>
      <c r="J2892" s="9">
        <v>560</v>
      </c>
      <c r="K2892" s="14">
        <f>IF($E2892="","",IFERROR(INDEX('01_Cad_Pecas'!$H$2:$H$5000,MATCH($E2892,'01_Cad_Pecas'!$D$2:$D$5000,0)),IFERROR(INDEX('01_Cad_Pecas'!$H$2:$H$5000,MATCH(VALUE($E2892),'01_Cad_Pecas'!$D$2:$D$5000,0)),"")))</f>
        <v>3</v>
      </c>
      <c r="L2892" s="14">
        <f>IF($E2892="","",IFERROR(INDEX('01_Cad_Pecas'!$I$2:$I$5000,MATCH($E2892,'01_Cad_Pecas'!$D$2:$D$5000,0)),IFERROR(INDEX('01_Cad_Pecas'!$I$2:$I$5000,MATCH(VALUE($E2892),'01_Cad_Pecas'!$D$2:$D$5000,0)),"")))</f>
        <v>6.7799999999999999E-2</v>
      </c>
      <c r="M2892" s="14">
        <f t="shared" si="335"/>
        <v>40.967999999999996</v>
      </c>
      <c r="N2892" s="14">
        <v>46212</v>
      </c>
      <c r="O2892" s="14">
        <v>560</v>
      </c>
      <c r="P2892" s="14"/>
      <c r="Q2892" s="14"/>
      <c r="R2892" s="14"/>
      <c r="S2892" s="14"/>
      <c r="T2892" s="14">
        <f t="shared" si="334"/>
        <v>1</v>
      </c>
      <c r="U2892" s="14" t="s">
        <v>36</v>
      </c>
      <c r="V2892" s="14"/>
      <c r="W2892" s="14"/>
      <c r="X2892" s="14"/>
      <c r="Y2892" s="14"/>
      <c r="Z2892" s="14"/>
      <c r="AA2892" s="11"/>
      <c r="AB2892" s="14" t="str">
        <f t="shared" si="336"/>
        <v>10246|9 COLADEIRAS</v>
      </c>
      <c r="AC2892" t="str">
        <f t="shared" si="337"/>
        <v>|10246|</v>
      </c>
      <c r="AD2892" t="str">
        <f t="shared" si="338"/>
        <v>9 COLADEIRAS</v>
      </c>
    </row>
    <row r="2893" spans="1:30" ht="36" customHeight="1" x14ac:dyDescent="0.35">
      <c r="A2893" s="35">
        <v>46216</v>
      </c>
      <c r="B2893" s="14" t="s">
        <v>3674</v>
      </c>
      <c r="C2893" s="14" t="s">
        <v>3675</v>
      </c>
      <c r="D2893" s="14" t="s">
        <v>3060</v>
      </c>
      <c r="E2893" s="14">
        <v>30001202</v>
      </c>
      <c r="F2893" s="14" t="s">
        <v>3191</v>
      </c>
      <c r="G2893" s="14" t="s">
        <v>3060</v>
      </c>
      <c r="H2893" s="14" t="s">
        <v>3060</v>
      </c>
      <c r="I2893" s="9" t="s">
        <v>3060</v>
      </c>
      <c r="J2893" s="9">
        <v>920</v>
      </c>
      <c r="K2893" s="14">
        <f>IF($E2893="","",IFERROR(INDEX('01_Cad_Pecas'!$H$2:$H$5000,MATCH($E2893,'01_Cad_Pecas'!$D$2:$D$5000,0)),IFERROR(INDEX('01_Cad_Pecas'!$H$2:$H$5000,MATCH(VALUE($E2893),'01_Cad_Pecas'!$D$2:$D$5000,0)),"")))</f>
        <v>3</v>
      </c>
      <c r="L2893" s="14">
        <f>IF($E2893="","",IFERROR(INDEX('01_Cad_Pecas'!$I$2:$I$5000,MATCH($E2893,'01_Cad_Pecas'!$D$2:$D$5000,0)),IFERROR(INDEX('01_Cad_Pecas'!$I$2:$I$5000,MATCH(VALUE($E2893),'01_Cad_Pecas'!$D$2:$D$5000,0)),"")))</f>
        <v>6.7799999999999999E-2</v>
      </c>
      <c r="M2893" s="14">
        <f t="shared" si="335"/>
        <v>65.376000000000005</v>
      </c>
      <c r="N2893" s="14">
        <v>46212</v>
      </c>
      <c r="O2893" s="14">
        <v>920</v>
      </c>
      <c r="P2893" s="14"/>
      <c r="Q2893" s="14"/>
      <c r="R2893" s="14"/>
      <c r="S2893" s="14"/>
      <c r="T2893" s="14">
        <f t="shared" si="334"/>
        <v>1</v>
      </c>
      <c r="U2893" s="14" t="s">
        <v>36</v>
      </c>
      <c r="V2893" s="14"/>
      <c r="W2893" s="14"/>
      <c r="X2893" s="14"/>
      <c r="Y2893" s="14"/>
      <c r="Z2893" s="14"/>
      <c r="AA2893" s="11"/>
      <c r="AB2893" s="14" t="str">
        <f t="shared" si="336"/>
        <v>10246|9 COLADEIRAS</v>
      </c>
      <c r="AC2893" t="str">
        <f t="shared" si="337"/>
        <v>|10246|</v>
      </c>
      <c r="AD2893" t="str">
        <f t="shared" si="338"/>
        <v>9 COLADEIRAS</v>
      </c>
    </row>
    <row r="2894" spans="1:30" ht="36" customHeight="1" x14ac:dyDescent="0.35">
      <c r="A2894" s="35">
        <v>46217</v>
      </c>
      <c r="B2894" s="14" t="s">
        <v>3676</v>
      </c>
      <c r="C2894" s="14" t="s">
        <v>3677</v>
      </c>
      <c r="D2894" s="14" t="s">
        <v>3060</v>
      </c>
      <c r="E2894" s="14">
        <v>20014305</v>
      </c>
      <c r="F2894" s="14" t="s">
        <v>3187</v>
      </c>
      <c r="G2894" s="14" t="s">
        <v>3060</v>
      </c>
      <c r="H2894" s="14" t="s">
        <v>3060</v>
      </c>
      <c r="I2894" s="9" t="s">
        <v>3060</v>
      </c>
      <c r="J2894" s="9">
        <v>300</v>
      </c>
      <c r="K2894" s="14">
        <f>IF($E2894="","",IFERROR(INDEX('01_Cad_Pecas'!$H$2:$H$5000,MATCH($E2894,'01_Cad_Pecas'!$D$2:$D$5000,0)),IFERROR(INDEX('01_Cad_Pecas'!$H$2:$H$5000,MATCH(VALUE($E2894),'01_Cad_Pecas'!$D$2:$D$5000,0)),"")))</f>
        <v>1.1000000000000001</v>
      </c>
      <c r="L2894" s="14">
        <f>IF($E2894="","",IFERROR(INDEX('01_Cad_Pecas'!$I$2:$I$5000,MATCH($E2894,'01_Cad_Pecas'!$D$2:$D$5000,0)),IFERROR(INDEX('01_Cad_Pecas'!$I$2:$I$5000,MATCH(VALUE($E2894),'01_Cad_Pecas'!$D$2:$D$5000,0)),"")))</f>
        <v>9.375E-2</v>
      </c>
      <c r="M2894" s="14">
        <f t="shared" si="335"/>
        <v>29.225000000000001</v>
      </c>
      <c r="N2894" s="14">
        <v>46212</v>
      </c>
      <c r="O2894" s="14">
        <v>300</v>
      </c>
      <c r="P2894" s="14"/>
      <c r="Q2894" s="14"/>
      <c r="R2894" s="14"/>
      <c r="S2894" s="14"/>
      <c r="T2894" s="14">
        <f t="shared" si="334"/>
        <v>1</v>
      </c>
      <c r="U2894" s="14" t="s">
        <v>36</v>
      </c>
      <c r="V2894" s="14"/>
      <c r="W2894" s="14"/>
      <c r="X2894" s="14"/>
      <c r="Y2894" s="14"/>
      <c r="Z2894" s="14"/>
      <c r="AA2894" s="11"/>
      <c r="AB2894" s="14" t="str">
        <f t="shared" si="336"/>
        <v>10247|9 COLADEIRAS</v>
      </c>
      <c r="AC2894" t="str">
        <f t="shared" si="337"/>
        <v>|10247|</v>
      </c>
      <c r="AD2894" t="str">
        <f t="shared" si="338"/>
        <v>9 COLADEIRAS</v>
      </c>
    </row>
    <row r="2895" spans="1:30" ht="36" customHeight="1" x14ac:dyDescent="0.35">
      <c r="A2895" s="35">
        <v>46217</v>
      </c>
      <c r="B2895" s="14" t="s">
        <v>3676</v>
      </c>
      <c r="C2895" s="14" t="s">
        <v>3677</v>
      </c>
      <c r="D2895" s="14" t="s">
        <v>3060</v>
      </c>
      <c r="E2895" s="14">
        <v>30080004</v>
      </c>
      <c r="F2895" s="14" t="s">
        <v>3205</v>
      </c>
      <c r="G2895" s="14" t="s">
        <v>3060</v>
      </c>
      <c r="H2895" s="14" t="s">
        <v>3060</v>
      </c>
      <c r="I2895" s="9" t="s">
        <v>3060</v>
      </c>
      <c r="J2895" s="9">
        <v>20</v>
      </c>
      <c r="K2895" s="14">
        <f>IF($E2895="","",IFERROR(INDEX('01_Cad_Pecas'!$H$2:$H$5000,MATCH($E2895,'01_Cad_Pecas'!$D$2:$D$5000,0)),IFERROR(INDEX('01_Cad_Pecas'!$H$2:$H$5000,MATCH(VALUE($E2895),'01_Cad_Pecas'!$D$2:$D$5000,0)),"")))</f>
        <v>1.1000000000000001</v>
      </c>
      <c r="L2895" s="14">
        <f>IF($E2895="","",IFERROR(INDEX('01_Cad_Pecas'!$I$2:$I$5000,MATCH($E2895,'01_Cad_Pecas'!$D$2:$D$5000,0)),IFERROR(INDEX('01_Cad_Pecas'!$I$2:$I$5000,MATCH(VALUE($E2895),'01_Cad_Pecas'!$D$2:$D$5000,0)),"")))</f>
        <v>9.375E-2</v>
      </c>
      <c r="M2895" s="14">
        <f t="shared" si="335"/>
        <v>2.9750000000000001</v>
      </c>
      <c r="N2895" s="14">
        <v>46212</v>
      </c>
      <c r="O2895" s="14">
        <v>20</v>
      </c>
      <c r="P2895" s="14"/>
      <c r="Q2895" s="14"/>
      <c r="R2895" s="14"/>
      <c r="S2895" s="14"/>
      <c r="T2895" s="14">
        <f t="shared" si="334"/>
        <v>1</v>
      </c>
      <c r="U2895" s="14" t="s">
        <v>36</v>
      </c>
      <c r="V2895" s="14"/>
      <c r="W2895" s="14"/>
      <c r="X2895" s="14"/>
      <c r="Y2895" s="14"/>
      <c r="Z2895" s="14"/>
      <c r="AA2895" s="11"/>
      <c r="AB2895" s="14" t="str">
        <f t="shared" si="336"/>
        <v>10247|9 COLADEIRAS</v>
      </c>
      <c r="AC2895" t="str">
        <f t="shared" si="337"/>
        <v>|10247|</v>
      </c>
      <c r="AD2895" t="str">
        <f t="shared" si="338"/>
        <v>9 COLADEIRAS</v>
      </c>
    </row>
    <row r="2896" spans="1:30" ht="36" customHeight="1" x14ac:dyDescent="0.35">
      <c r="A2896" s="35">
        <v>46217</v>
      </c>
      <c r="B2896" s="14" t="s">
        <v>3676</v>
      </c>
      <c r="C2896" s="14" t="s">
        <v>3677</v>
      </c>
      <c r="D2896" s="14" t="s">
        <v>3060</v>
      </c>
      <c r="E2896" s="14">
        <v>30080005</v>
      </c>
      <c r="F2896" s="14" t="s">
        <v>3206</v>
      </c>
      <c r="G2896" s="14" t="s">
        <v>3060</v>
      </c>
      <c r="H2896" s="14" t="s">
        <v>3060</v>
      </c>
      <c r="I2896" s="9" t="s">
        <v>3060</v>
      </c>
      <c r="J2896" s="9">
        <v>20</v>
      </c>
      <c r="K2896" s="14">
        <f>IF($E2896="","",IFERROR(INDEX('01_Cad_Pecas'!$H$2:$H$5000,MATCH($E2896,'01_Cad_Pecas'!$D$2:$D$5000,0)),IFERROR(INDEX('01_Cad_Pecas'!$H$2:$H$5000,MATCH(VALUE($E2896),'01_Cad_Pecas'!$D$2:$D$5000,0)),"")))</f>
        <v>1.1000000000000001</v>
      </c>
      <c r="L2896" s="14">
        <f>IF($E2896="","",IFERROR(INDEX('01_Cad_Pecas'!$I$2:$I$5000,MATCH($E2896,'01_Cad_Pecas'!$D$2:$D$5000,0)),IFERROR(INDEX('01_Cad_Pecas'!$I$2:$I$5000,MATCH(VALUE($E2896),'01_Cad_Pecas'!$D$2:$D$5000,0)),"")))</f>
        <v>9.375E-2</v>
      </c>
      <c r="M2896" s="14">
        <f t="shared" si="335"/>
        <v>2.9750000000000001</v>
      </c>
      <c r="N2896" s="14">
        <v>46212</v>
      </c>
      <c r="O2896" s="14">
        <v>20</v>
      </c>
      <c r="P2896" s="14"/>
      <c r="Q2896" s="14"/>
      <c r="R2896" s="14"/>
      <c r="S2896" s="14"/>
      <c r="T2896" s="14">
        <f t="shared" si="334"/>
        <v>1</v>
      </c>
      <c r="U2896" s="14" t="s">
        <v>36</v>
      </c>
      <c r="V2896" s="14"/>
      <c r="W2896" s="14"/>
      <c r="X2896" s="14"/>
      <c r="Y2896" s="14"/>
      <c r="Z2896" s="14"/>
      <c r="AA2896" s="11"/>
      <c r="AB2896" s="14" t="str">
        <f t="shared" si="336"/>
        <v>10247|9 COLADEIRAS</v>
      </c>
      <c r="AC2896" t="str">
        <f t="shared" si="337"/>
        <v>|10247|</v>
      </c>
      <c r="AD2896" t="str">
        <f t="shared" si="338"/>
        <v>9 COLADEIRAS</v>
      </c>
    </row>
    <row r="2897" spans="1:30" ht="36" customHeight="1" x14ac:dyDescent="0.35">
      <c r="A2897" s="35">
        <v>46217</v>
      </c>
      <c r="B2897" s="14" t="s">
        <v>3676</v>
      </c>
      <c r="C2897" s="14" t="s">
        <v>3677</v>
      </c>
      <c r="D2897" s="14" t="s">
        <v>3060</v>
      </c>
      <c r="E2897" s="14">
        <v>20019003</v>
      </c>
      <c r="F2897" s="14" t="s">
        <v>1617</v>
      </c>
      <c r="G2897" s="14" t="s">
        <v>3060</v>
      </c>
      <c r="H2897" s="14" t="s">
        <v>3060</v>
      </c>
      <c r="I2897" s="9" t="s">
        <v>3060</v>
      </c>
      <c r="J2897" s="9">
        <v>16</v>
      </c>
      <c r="K2897" s="14">
        <f>IF($E2897="","",IFERROR(INDEX('01_Cad_Pecas'!$H$2:$H$5000,MATCH($E2897,'01_Cad_Pecas'!$D$2:$D$5000,0)),IFERROR(INDEX('01_Cad_Pecas'!$H$2:$H$5000,MATCH(VALUE($E2897),'01_Cad_Pecas'!$D$2:$D$5000,0)),"")))</f>
        <v>3</v>
      </c>
      <c r="L2897" s="14">
        <f>IF($E2897="","",IFERROR(INDEX('01_Cad_Pecas'!$I$2:$I$5000,MATCH($E2897,'01_Cad_Pecas'!$D$2:$D$5000,0)),IFERROR(INDEX('01_Cad_Pecas'!$I$2:$I$5000,MATCH(VALUE($E2897),'01_Cad_Pecas'!$D$2:$D$5000,0)),"")))</f>
        <v>6.7799999999999999E-2</v>
      </c>
      <c r="M2897" s="14">
        <f t="shared" si="335"/>
        <v>4.0847999999999995</v>
      </c>
      <c r="N2897" s="14">
        <v>46212</v>
      </c>
      <c r="O2897" s="14">
        <v>16</v>
      </c>
      <c r="P2897" s="14"/>
      <c r="Q2897" s="14"/>
      <c r="R2897" s="14"/>
      <c r="S2897" s="14"/>
      <c r="T2897" s="14">
        <f t="shared" si="334"/>
        <v>1</v>
      </c>
      <c r="U2897" s="14" t="s">
        <v>36</v>
      </c>
      <c r="V2897" s="14"/>
      <c r="W2897" s="14"/>
      <c r="X2897" s="14"/>
      <c r="Y2897" s="14"/>
      <c r="Z2897" s="14"/>
      <c r="AA2897" s="11"/>
      <c r="AB2897" s="14" t="str">
        <f t="shared" si="336"/>
        <v>10247|9 COLADEIRAS</v>
      </c>
      <c r="AC2897" t="str">
        <f t="shared" si="337"/>
        <v>|10247|</v>
      </c>
      <c r="AD2897" t="str">
        <f t="shared" si="338"/>
        <v>9 COLADEIRAS</v>
      </c>
    </row>
    <row r="2898" spans="1:30" ht="36" customHeight="1" x14ac:dyDescent="0.35">
      <c r="A2898" s="35">
        <v>46217</v>
      </c>
      <c r="B2898" s="14" t="s">
        <v>3676</v>
      </c>
      <c r="C2898" s="14" t="s">
        <v>3677</v>
      </c>
      <c r="D2898" s="14" t="s">
        <v>3060</v>
      </c>
      <c r="E2898" s="14">
        <v>20019005</v>
      </c>
      <c r="F2898" s="14" t="s">
        <v>2939</v>
      </c>
      <c r="G2898" s="14" t="s">
        <v>3060</v>
      </c>
      <c r="H2898" s="14" t="s">
        <v>3060</v>
      </c>
      <c r="I2898" s="9" t="s">
        <v>3060</v>
      </c>
      <c r="J2898" s="9">
        <v>280</v>
      </c>
      <c r="K2898" s="14">
        <f>IF($E2898="","",IFERROR(INDEX('01_Cad_Pecas'!$H$2:$H$5000,MATCH($E2898,'01_Cad_Pecas'!$D$2:$D$5000,0)),IFERROR(INDEX('01_Cad_Pecas'!$H$2:$H$5000,MATCH(VALUE($E2898),'01_Cad_Pecas'!$D$2:$D$5000,0)),"")))</f>
        <v>3</v>
      </c>
      <c r="L2898" s="14">
        <f>IF($E2898="","",IFERROR(INDEX('01_Cad_Pecas'!$I$2:$I$5000,MATCH($E2898,'01_Cad_Pecas'!$D$2:$D$5000,0)),IFERROR(INDEX('01_Cad_Pecas'!$I$2:$I$5000,MATCH(VALUE($E2898),'01_Cad_Pecas'!$D$2:$D$5000,0)),"")))</f>
        <v>6.7799999999999999E-2</v>
      </c>
      <c r="M2898" s="14">
        <f t="shared" si="335"/>
        <v>21.983999999999998</v>
      </c>
      <c r="N2898" s="14">
        <v>46212</v>
      </c>
      <c r="O2898" s="14">
        <v>280</v>
      </c>
      <c r="P2898" s="14"/>
      <c r="Q2898" s="14"/>
      <c r="R2898" s="14"/>
      <c r="S2898" s="14"/>
      <c r="T2898" s="14">
        <f t="shared" si="334"/>
        <v>1</v>
      </c>
      <c r="U2898" s="14" t="s">
        <v>36</v>
      </c>
      <c r="V2898" s="14"/>
      <c r="W2898" s="14"/>
      <c r="X2898" s="14"/>
      <c r="Y2898" s="14"/>
      <c r="Z2898" s="14"/>
      <c r="AA2898" s="11"/>
      <c r="AB2898" s="14" t="str">
        <f t="shared" si="336"/>
        <v>10247|9 COLADEIRAS</v>
      </c>
      <c r="AC2898" t="str">
        <f t="shared" si="337"/>
        <v>|10247|</v>
      </c>
      <c r="AD2898" t="str">
        <f t="shared" si="338"/>
        <v>9 COLADEIRAS</v>
      </c>
    </row>
    <row r="2899" spans="1:30" ht="36" customHeight="1" x14ac:dyDescent="0.35">
      <c r="A2899" s="35">
        <v>46217</v>
      </c>
      <c r="B2899" s="14" t="s">
        <v>3676</v>
      </c>
      <c r="C2899" s="14" t="s">
        <v>3677</v>
      </c>
      <c r="D2899" s="14" t="s">
        <v>3060</v>
      </c>
      <c r="E2899" s="14">
        <v>20019603</v>
      </c>
      <c r="F2899" s="14" t="s">
        <v>2937</v>
      </c>
      <c r="G2899" s="14" t="s">
        <v>3060</v>
      </c>
      <c r="H2899" s="14" t="s">
        <v>3060</v>
      </c>
      <c r="I2899" s="9" t="s">
        <v>3060</v>
      </c>
      <c r="J2899" s="9">
        <v>10</v>
      </c>
      <c r="K2899" s="14">
        <f>IF($E2899="","",IFERROR(INDEX('01_Cad_Pecas'!$H$2:$H$5000,MATCH($E2899,'01_Cad_Pecas'!$D$2:$D$5000,0)),IFERROR(INDEX('01_Cad_Pecas'!$H$2:$H$5000,MATCH(VALUE($E2899),'01_Cad_Pecas'!$D$2:$D$5000,0)),"")))</f>
        <v>3</v>
      </c>
      <c r="L2899" s="14">
        <f>IF($E2899="","",IFERROR(INDEX('01_Cad_Pecas'!$I$2:$I$5000,MATCH($E2899,'01_Cad_Pecas'!$D$2:$D$5000,0)),IFERROR(INDEX('01_Cad_Pecas'!$I$2:$I$5000,MATCH(VALUE($E2899),'01_Cad_Pecas'!$D$2:$D$5000,0)),"")))</f>
        <v>6.7799999999999999E-2</v>
      </c>
      <c r="M2899" s="14">
        <f t="shared" si="335"/>
        <v>3.6779999999999999</v>
      </c>
      <c r="N2899" s="14">
        <v>46216</v>
      </c>
      <c r="O2899" s="14">
        <v>10</v>
      </c>
      <c r="P2899" s="14"/>
      <c r="Q2899" s="14"/>
      <c r="R2899" s="14"/>
      <c r="S2899" s="14"/>
      <c r="T2899" s="14">
        <f t="shared" si="334"/>
        <v>1</v>
      </c>
      <c r="U2899" s="14" t="s">
        <v>36</v>
      </c>
      <c r="V2899" s="14"/>
      <c r="W2899" s="14"/>
      <c r="X2899" s="14"/>
      <c r="Y2899" s="14"/>
      <c r="Z2899" s="14"/>
      <c r="AA2899" s="11"/>
      <c r="AB2899" s="14" t="str">
        <f t="shared" si="336"/>
        <v>10247|9 COLADEIRAS</v>
      </c>
      <c r="AC2899" t="str">
        <f t="shared" si="337"/>
        <v>|10247|</v>
      </c>
      <c r="AD2899" t="str">
        <f t="shared" si="338"/>
        <v>9 COLADEIRAS</v>
      </c>
    </row>
    <row r="2900" spans="1:30" ht="36" customHeight="1" x14ac:dyDescent="0.35">
      <c r="A2900" s="35">
        <v>46217</v>
      </c>
      <c r="B2900" s="14" t="s">
        <v>3676</v>
      </c>
      <c r="C2900" s="14" t="s">
        <v>3677</v>
      </c>
      <c r="D2900" s="14" t="s">
        <v>3060</v>
      </c>
      <c r="E2900" s="14">
        <v>20019606</v>
      </c>
      <c r="F2900" s="14" t="s">
        <v>3207</v>
      </c>
      <c r="G2900" s="14" t="s">
        <v>3060</v>
      </c>
      <c r="H2900" s="14" t="s">
        <v>3060</v>
      </c>
      <c r="I2900" s="9" t="s">
        <v>3060</v>
      </c>
      <c r="J2900" s="9">
        <v>20</v>
      </c>
      <c r="K2900" s="14">
        <f>IF($E2900="","",IFERROR(INDEX('01_Cad_Pecas'!$H$2:$H$5000,MATCH($E2900,'01_Cad_Pecas'!$D$2:$D$5000,0)),IFERROR(INDEX('01_Cad_Pecas'!$H$2:$H$5000,MATCH(VALUE($E2900),'01_Cad_Pecas'!$D$2:$D$5000,0)),"")))</f>
        <v>3</v>
      </c>
      <c r="L2900" s="14">
        <f>IF($E2900="","",IFERROR(INDEX('01_Cad_Pecas'!$I$2:$I$5000,MATCH($E2900,'01_Cad_Pecas'!$D$2:$D$5000,0)),IFERROR(INDEX('01_Cad_Pecas'!$I$2:$I$5000,MATCH(VALUE($E2900),'01_Cad_Pecas'!$D$2:$D$5000,0)),"")))</f>
        <v>6.7799999999999999E-2</v>
      </c>
      <c r="M2900" s="14">
        <f t="shared" si="335"/>
        <v>4.3559999999999999</v>
      </c>
      <c r="N2900" s="14">
        <v>46216</v>
      </c>
      <c r="O2900" s="14">
        <v>20</v>
      </c>
      <c r="P2900" s="14"/>
      <c r="Q2900" s="14"/>
      <c r="R2900" s="14"/>
      <c r="S2900" s="14"/>
      <c r="T2900" s="14">
        <f t="shared" si="334"/>
        <v>1</v>
      </c>
      <c r="U2900" s="14" t="s">
        <v>36</v>
      </c>
      <c r="V2900" s="14"/>
      <c r="W2900" s="14"/>
      <c r="X2900" s="14"/>
      <c r="Y2900" s="14"/>
      <c r="Z2900" s="14"/>
      <c r="AA2900" s="11"/>
      <c r="AB2900" s="14" t="str">
        <f t="shared" si="336"/>
        <v>10247|9 COLADEIRAS</v>
      </c>
      <c r="AC2900" t="str">
        <f t="shared" si="337"/>
        <v>|10247|</v>
      </c>
      <c r="AD2900" t="str">
        <f t="shared" si="338"/>
        <v>9 COLADEIRAS</v>
      </c>
    </row>
    <row r="2901" spans="1:30" ht="36" customHeight="1" x14ac:dyDescent="0.35">
      <c r="A2901" s="35">
        <v>46217</v>
      </c>
      <c r="B2901" s="14" t="s">
        <v>3676</v>
      </c>
      <c r="C2901" s="14" t="s">
        <v>3677</v>
      </c>
      <c r="D2901" s="14" t="s">
        <v>3060</v>
      </c>
      <c r="E2901" s="14">
        <v>20013102</v>
      </c>
      <c r="F2901" s="14" t="s">
        <v>3188</v>
      </c>
      <c r="G2901" s="14" t="s">
        <v>3060</v>
      </c>
      <c r="H2901" s="14" t="s">
        <v>3060</v>
      </c>
      <c r="I2901" s="9" t="s">
        <v>3060</v>
      </c>
      <c r="J2901" s="9">
        <v>1200</v>
      </c>
      <c r="K2901" s="14">
        <f>IF($E2901="","",IFERROR(INDEX('01_Cad_Pecas'!$H$2:$H$5000,MATCH($E2901,'01_Cad_Pecas'!$D$2:$D$5000,0)),IFERROR(INDEX('01_Cad_Pecas'!$H$2:$H$5000,MATCH(VALUE($E2901),'01_Cad_Pecas'!$D$2:$D$5000,0)),"")))</f>
        <v>3</v>
      </c>
      <c r="L2901" s="14">
        <f>IF($E2901="","",IFERROR(INDEX('01_Cad_Pecas'!$I$2:$I$5000,MATCH($E2901,'01_Cad_Pecas'!$D$2:$D$5000,0)),IFERROR(INDEX('01_Cad_Pecas'!$I$2:$I$5000,MATCH(VALUE($E2901),'01_Cad_Pecas'!$D$2:$D$5000,0)),"")))</f>
        <v>6.7799999999999999E-2</v>
      </c>
      <c r="M2901" s="14">
        <f t="shared" si="335"/>
        <v>84.36</v>
      </c>
      <c r="N2901" s="14">
        <v>46216</v>
      </c>
      <c r="O2901" s="14">
        <v>1200</v>
      </c>
      <c r="P2901" s="14"/>
      <c r="Q2901" s="14"/>
      <c r="R2901" s="14"/>
      <c r="S2901" s="14"/>
      <c r="T2901" s="14">
        <f t="shared" si="334"/>
        <v>1</v>
      </c>
      <c r="U2901" s="14" t="s">
        <v>36</v>
      </c>
      <c r="V2901" s="14"/>
      <c r="W2901" s="14"/>
      <c r="X2901" s="14"/>
      <c r="Y2901" s="14"/>
      <c r="Z2901" s="14"/>
      <c r="AA2901" s="11"/>
      <c r="AB2901" s="14" t="str">
        <f t="shared" si="336"/>
        <v>10247|9 COLADEIRAS</v>
      </c>
      <c r="AC2901" t="str">
        <f t="shared" si="337"/>
        <v>|10247|</v>
      </c>
      <c r="AD2901" t="str">
        <f t="shared" si="338"/>
        <v>9 COLADEIRAS</v>
      </c>
    </row>
    <row r="2902" spans="1:30" ht="36" customHeight="1" x14ac:dyDescent="0.35">
      <c r="A2902" s="35">
        <v>46217</v>
      </c>
      <c r="B2902" s="14" t="s">
        <v>3676</v>
      </c>
      <c r="C2902" s="14" t="s">
        <v>3677</v>
      </c>
      <c r="D2902" s="14" t="s">
        <v>3060</v>
      </c>
      <c r="E2902" s="14">
        <v>20013103</v>
      </c>
      <c r="F2902" s="14" t="s">
        <v>3189</v>
      </c>
      <c r="G2902" s="14" t="s">
        <v>3060</v>
      </c>
      <c r="H2902" s="14" t="s">
        <v>3060</v>
      </c>
      <c r="I2902" s="9" t="s">
        <v>3060</v>
      </c>
      <c r="J2902" s="9">
        <v>1200</v>
      </c>
      <c r="K2902" s="14">
        <f>IF($E2902="","",IFERROR(INDEX('01_Cad_Pecas'!$H$2:$H$5000,MATCH($E2902,'01_Cad_Pecas'!$D$2:$D$5000,0)),IFERROR(INDEX('01_Cad_Pecas'!$H$2:$H$5000,MATCH(VALUE($E2902),'01_Cad_Pecas'!$D$2:$D$5000,0)),"")))</f>
        <v>3</v>
      </c>
      <c r="L2902" s="14">
        <f>IF($E2902="","",IFERROR(INDEX('01_Cad_Pecas'!$I$2:$I$5000,MATCH($E2902,'01_Cad_Pecas'!$D$2:$D$5000,0)),IFERROR(INDEX('01_Cad_Pecas'!$I$2:$I$5000,MATCH(VALUE($E2902),'01_Cad_Pecas'!$D$2:$D$5000,0)),"")))</f>
        <v>6.7799999999999999E-2</v>
      </c>
      <c r="M2902" s="14">
        <f t="shared" si="335"/>
        <v>84.36</v>
      </c>
      <c r="N2902" s="14">
        <v>46216</v>
      </c>
      <c r="O2902" s="14">
        <v>1200</v>
      </c>
      <c r="P2902" s="14"/>
      <c r="Q2902" s="14"/>
      <c r="R2902" s="14"/>
      <c r="S2902" s="14"/>
      <c r="T2902" s="14">
        <f t="shared" ref="T2902:T2925" si="339">IF(OR($J2902="",$O2902=""),"",$O2902/$J2902)</f>
        <v>1</v>
      </c>
      <c r="U2902" s="14" t="s">
        <v>36</v>
      </c>
      <c r="V2902" s="14"/>
      <c r="W2902" s="14"/>
      <c r="X2902" s="14"/>
      <c r="Y2902" s="14"/>
      <c r="Z2902" s="14"/>
      <c r="AA2902" s="11"/>
      <c r="AB2902" s="14" t="str">
        <f t="shared" si="336"/>
        <v>10247|9 COLADEIRAS</v>
      </c>
      <c r="AC2902" t="str">
        <f t="shared" si="337"/>
        <v>|10247|</v>
      </c>
      <c r="AD2902" t="str">
        <f t="shared" si="338"/>
        <v>9 COLADEIRAS</v>
      </c>
    </row>
    <row r="2903" spans="1:30" ht="36" customHeight="1" x14ac:dyDescent="0.35">
      <c r="A2903" s="35">
        <v>46217</v>
      </c>
      <c r="B2903" s="14" t="s">
        <v>3676</v>
      </c>
      <c r="C2903" s="14" t="s">
        <v>3677</v>
      </c>
      <c r="D2903" s="14" t="s">
        <v>3060</v>
      </c>
      <c r="E2903" s="14">
        <v>20020001</v>
      </c>
      <c r="F2903" s="14" t="s">
        <v>3190</v>
      </c>
      <c r="G2903" s="14" t="s">
        <v>3060</v>
      </c>
      <c r="H2903" s="14" t="s">
        <v>3060</v>
      </c>
      <c r="I2903" s="9" t="s">
        <v>3060</v>
      </c>
      <c r="J2903" s="9">
        <v>80</v>
      </c>
      <c r="K2903" s="14">
        <f>IF($E2903="","",IFERROR(INDEX('01_Cad_Pecas'!$H$2:$H$5000,MATCH($E2903,'01_Cad_Pecas'!$D$2:$D$5000,0)),IFERROR(INDEX('01_Cad_Pecas'!$H$2:$H$5000,MATCH(VALUE($E2903),'01_Cad_Pecas'!$D$2:$D$5000,0)),"")))</f>
        <v>3</v>
      </c>
      <c r="L2903" s="14">
        <f>IF($E2903="","",IFERROR(INDEX('01_Cad_Pecas'!$I$2:$I$5000,MATCH($E2903,'01_Cad_Pecas'!$D$2:$D$5000,0)),IFERROR(INDEX('01_Cad_Pecas'!$I$2:$I$5000,MATCH(VALUE($E2903),'01_Cad_Pecas'!$D$2:$D$5000,0)),"")))</f>
        <v>6.7799999999999999E-2</v>
      </c>
      <c r="M2903" s="14">
        <f t="shared" si="335"/>
        <v>8.4239999999999995</v>
      </c>
      <c r="N2903" s="14">
        <v>46216</v>
      </c>
      <c r="O2903" s="14">
        <v>80</v>
      </c>
      <c r="P2903" s="14"/>
      <c r="Q2903" s="14"/>
      <c r="R2903" s="14"/>
      <c r="S2903" s="14"/>
      <c r="T2903" s="14">
        <f t="shared" si="339"/>
        <v>1</v>
      </c>
      <c r="U2903" s="14" t="s">
        <v>36</v>
      </c>
      <c r="V2903" s="14"/>
      <c r="W2903" s="14"/>
      <c r="X2903" s="14"/>
      <c r="Y2903" s="14"/>
      <c r="Z2903" s="14"/>
      <c r="AA2903" s="11"/>
      <c r="AB2903" s="14" t="str">
        <f t="shared" si="336"/>
        <v>10247|9 COLADEIRAS</v>
      </c>
      <c r="AC2903" t="str">
        <f t="shared" si="337"/>
        <v>|10247|</v>
      </c>
      <c r="AD2903" t="str">
        <f t="shared" si="338"/>
        <v>9 COLADEIRAS</v>
      </c>
    </row>
    <row r="2904" spans="1:30" ht="36" customHeight="1" x14ac:dyDescent="0.35">
      <c r="A2904" s="35">
        <v>46217</v>
      </c>
      <c r="B2904" s="14" t="s">
        <v>3676</v>
      </c>
      <c r="C2904" s="14" t="s">
        <v>3677</v>
      </c>
      <c r="D2904" s="14" t="s">
        <v>3060</v>
      </c>
      <c r="E2904" s="14">
        <v>20052001</v>
      </c>
      <c r="F2904" s="14" t="s">
        <v>3196</v>
      </c>
      <c r="G2904" s="14" t="s">
        <v>3060</v>
      </c>
      <c r="H2904" s="14" t="s">
        <v>3060</v>
      </c>
      <c r="I2904" s="9" t="s">
        <v>3060</v>
      </c>
      <c r="J2904" s="9">
        <v>160</v>
      </c>
      <c r="K2904" s="14">
        <f>IF($E2904="","",IFERROR(INDEX('01_Cad_Pecas'!$H$2:$H$5000,MATCH($E2904,'01_Cad_Pecas'!$D$2:$D$5000,0)),IFERROR(INDEX('01_Cad_Pecas'!$H$2:$H$5000,MATCH(VALUE($E2904),'01_Cad_Pecas'!$D$2:$D$5000,0)),"")))</f>
        <v>1.1000000000000001</v>
      </c>
      <c r="L2904" s="14">
        <f>IF($E2904="","",IFERROR(INDEX('01_Cad_Pecas'!$I$2:$I$5000,MATCH($E2904,'01_Cad_Pecas'!$D$2:$D$5000,0)),IFERROR(INDEX('01_Cad_Pecas'!$I$2:$I$5000,MATCH(VALUE($E2904),'01_Cad_Pecas'!$D$2:$D$5000,0)),"")))</f>
        <v>9.375E-2</v>
      </c>
      <c r="M2904" s="14">
        <f t="shared" si="335"/>
        <v>16.100000000000001</v>
      </c>
      <c r="N2904" s="14">
        <v>46216</v>
      </c>
      <c r="O2904" s="14">
        <v>160</v>
      </c>
      <c r="P2904" s="14"/>
      <c r="Q2904" s="14"/>
      <c r="R2904" s="14"/>
      <c r="S2904" s="14"/>
      <c r="T2904" s="14">
        <f t="shared" si="339"/>
        <v>1</v>
      </c>
      <c r="U2904" s="14" t="s">
        <v>36</v>
      </c>
      <c r="V2904" s="14"/>
      <c r="W2904" s="14"/>
      <c r="X2904" s="14"/>
      <c r="Y2904" s="14"/>
      <c r="Z2904" s="14"/>
      <c r="AA2904" s="11"/>
      <c r="AB2904" s="14" t="str">
        <f t="shared" si="336"/>
        <v>10247|9 COLADEIRAS</v>
      </c>
      <c r="AC2904" t="str">
        <f t="shared" si="337"/>
        <v>|10247|</v>
      </c>
      <c r="AD2904" t="str">
        <f t="shared" si="338"/>
        <v>9 COLADEIRAS</v>
      </c>
    </row>
    <row r="2905" spans="1:30" ht="36" customHeight="1" x14ac:dyDescent="0.35">
      <c r="A2905" s="35">
        <v>46217</v>
      </c>
      <c r="B2905" s="14" t="s">
        <v>3676</v>
      </c>
      <c r="C2905" s="14" t="s">
        <v>3677</v>
      </c>
      <c r="D2905" s="14" t="s">
        <v>3060</v>
      </c>
      <c r="E2905" s="14">
        <v>20052002</v>
      </c>
      <c r="F2905" s="14" t="s">
        <v>3197</v>
      </c>
      <c r="G2905" s="14" t="s">
        <v>3060</v>
      </c>
      <c r="H2905" s="14" t="s">
        <v>3060</v>
      </c>
      <c r="I2905" s="9" t="s">
        <v>3060</v>
      </c>
      <c r="J2905" s="9">
        <v>40</v>
      </c>
      <c r="K2905" s="14">
        <f>IF($E2905="","",IFERROR(INDEX('01_Cad_Pecas'!$H$2:$H$5000,MATCH($E2905,'01_Cad_Pecas'!$D$2:$D$5000,0)),IFERROR(INDEX('01_Cad_Pecas'!$H$2:$H$5000,MATCH(VALUE($E2905),'01_Cad_Pecas'!$D$2:$D$5000,0)),"")))</f>
        <v>1.1000000000000001</v>
      </c>
      <c r="L2905" s="14">
        <f>IF($E2905="","",IFERROR(INDEX('01_Cad_Pecas'!$I$2:$I$5000,MATCH($E2905,'01_Cad_Pecas'!$D$2:$D$5000,0)),IFERROR(INDEX('01_Cad_Pecas'!$I$2:$I$5000,MATCH(VALUE($E2905),'01_Cad_Pecas'!$D$2:$D$5000,0)),"")))</f>
        <v>9.375E-2</v>
      </c>
      <c r="M2905" s="14">
        <f t="shared" si="335"/>
        <v>4.8499999999999996</v>
      </c>
      <c r="N2905" s="14">
        <v>46216</v>
      </c>
      <c r="O2905" s="14">
        <v>40</v>
      </c>
      <c r="P2905" s="14"/>
      <c r="Q2905" s="14"/>
      <c r="R2905" s="14"/>
      <c r="S2905" s="14"/>
      <c r="T2905" s="14">
        <f t="shared" si="339"/>
        <v>1</v>
      </c>
      <c r="U2905" s="14" t="s">
        <v>36</v>
      </c>
      <c r="V2905" s="14"/>
      <c r="W2905" s="14"/>
      <c r="X2905" s="14"/>
      <c r="Y2905" s="14"/>
      <c r="Z2905" s="14"/>
      <c r="AA2905" s="11"/>
      <c r="AB2905" s="14" t="str">
        <f t="shared" si="336"/>
        <v>10247|9 COLADEIRAS</v>
      </c>
      <c r="AC2905" t="str">
        <f t="shared" si="337"/>
        <v>|10247|</v>
      </c>
      <c r="AD2905" t="str">
        <f t="shared" si="338"/>
        <v>9 COLADEIRAS</v>
      </c>
    </row>
    <row r="2906" spans="1:30" ht="36" customHeight="1" x14ac:dyDescent="0.35">
      <c r="A2906" s="35">
        <v>46217</v>
      </c>
      <c r="B2906" s="14" t="s">
        <v>3676</v>
      </c>
      <c r="C2906" s="14" t="s">
        <v>3677</v>
      </c>
      <c r="D2906" s="14" t="s">
        <v>3060</v>
      </c>
      <c r="E2906" s="14">
        <v>20052003</v>
      </c>
      <c r="F2906" s="14" t="s">
        <v>3198</v>
      </c>
      <c r="G2906" s="14" t="s">
        <v>3060</v>
      </c>
      <c r="H2906" s="14" t="s">
        <v>3060</v>
      </c>
      <c r="I2906" s="9" t="s">
        <v>3060</v>
      </c>
      <c r="J2906" s="9">
        <v>80</v>
      </c>
      <c r="K2906" s="14">
        <f>IF($E2906="","",IFERROR(INDEX('01_Cad_Pecas'!$H$2:$H$5000,MATCH($E2906,'01_Cad_Pecas'!$D$2:$D$5000,0)),IFERROR(INDEX('01_Cad_Pecas'!$H$2:$H$5000,MATCH(VALUE($E2906),'01_Cad_Pecas'!$D$2:$D$5000,0)),"")))</f>
        <v>1.1000000000000001</v>
      </c>
      <c r="L2906" s="14">
        <f>IF($E2906="","",IFERROR(INDEX('01_Cad_Pecas'!$I$2:$I$5000,MATCH($E2906,'01_Cad_Pecas'!$D$2:$D$5000,0)),IFERROR(INDEX('01_Cad_Pecas'!$I$2:$I$5000,MATCH(VALUE($E2906),'01_Cad_Pecas'!$D$2:$D$5000,0)),"")))</f>
        <v>9.375E-2</v>
      </c>
      <c r="M2906" s="14">
        <f t="shared" si="335"/>
        <v>8.6</v>
      </c>
      <c r="N2906" s="14">
        <v>46218</v>
      </c>
      <c r="O2906" s="14">
        <v>80</v>
      </c>
      <c r="P2906" s="14"/>
      <c r="Q2906" s="14"/>
      <c r="R2906" s="14"/>
      <c r="S2906" s="14"/>
      <c r="T2906" s="14">
        <f t="shared" si="339"/>
        <v>1</v>
      </c>
      <c r="U2906" s="14" t="s">
        <v>36</v>
      </c>
      <c r="V2906" s="14"/>
      <c r="W2906" s="14"/>
      <c r="X2906" s="14"/>
      <c r="Y2906" s="14"/>
      <c r="Z2906" s="14"/>
      <c r="AA2906" s="11"/>
      <c r="AB2906" s="14" t="str">
        <f t="shared" si="336"/>
        <v>10247|9 COLADEIRAS</v>
      </c>
      <c r="AC2906" t="str">
        <f t="shared" si="337"/>
        <v>|10247|</v>
      </c>
      <c r="AD2906" t="str">
        <f t="shared" si="338"/>
        <v>9 COLADEIRAS</v>
      </c>
    </row>
    <row r="2907" spans="1:30" ht="36" customHeight="1" x14ac:dyDescent="0.35">
      <c r="A2907" s="35">
        <v>46217</v>
      </c>
      <c r="B2907" s="14" t="s">
        <v>3676</v>
      </c>
      <c r="C2907" s="14" t="s">
        <v>3677</v>
      </c>
      <c r="D2907" s="14" t="s">
        <v>3060</v>
      </c>
      <c r="E2907" s="14">
        <v>30001202</v>
      </c>
      <c r="F2907" s="14" t="s">
        <v>3191</v>
      </c>
      <c r="G2907" s="14" t="s">
        <v>3060</v>
      </c>
      <c r="H2907" s="14" t="s">
        <v>3060</v>
      </c>
      <c r="I2907" s="9" t="s">
        <v>3060</v>
      </c>
      <c r="J2907" s="9">
        <v>404</v>
      </c>
      <c r="K2907" s="14">
        <f>IF($E2907="","",IFERROR(INDEX('01_Cad_Pecas'!$H$2:$H$5000,MATCH($E2907,'01_Cad_Pecas'!$D$2:$D$5000,0)),IFERROR(INDEX('01_Cad_Pecas'!$H$2:$H$5000,MATCH(VALUE($E2907),'01_Cad_Pecas'!$D$2:$D$5000,0)),"")))</f>
        <v>3</v>
      </c>
      <c r="L2907" s="14">
        <f>IF($E2907="","",IFERROR(INDEX('01_Cad_Pecas'!$I$2:$I$5000,MATCH($E2907,'01_Cad_Pecas'!$D$2:$D$5000,0)),IFERROR(INDEX('01_Cad_Pecas'!$I$2:$I$5000,MATCH(VALUE($E2907),'01_Cad_Pecas'!$D$2:$D$5000,0)),"")))</f>
        <v>6.7799999999999999E-2</v>
      </c>
      <c r="M2907" s="14">
        <f t="shared" si="335"/>
        <v>30.391200000000001</v>
      </c>
      <c r="N2907" s="14">
        <v>46218</v>
      </c>
      <c r="O2907" s="14">
        <v>404</v>
      </c>
      <c r="P2907" s="14"/>
      <c r="Q2907" s="14"/>
      <c r="R2907" s="14"/>
      <c r="S2907" s="14"/>
      <c r="T2907" s="14">
        <f t="shared" si="339"/>
        <v>1</v>
      </c>
      <c r="U2907" s="14" t="s">
        <v>36</v>
      </c>
      <c r="V2907" s="14"/>
      <c r="W2907" s="14"/>
      <c r="X2907" s="14"/>
      <c r="Y2907" s="14"/>
      <c r="Z2907" s="14"/>
      <c r="AA2907" s="11"/>
      <c r="AB2907" s="14" t="str">
        <f t="shared" si="336"/>
        <v>10247|9 COLADEIRAS</v>
      </c>
      <c r="AC2907" t="str">
        <f t="shared" si="337"/>
        <v>|10247|</v>
      </c>
      <c r="AD2907" t="str">
        <f t="shared" si="338"/>
        <v>9 COLADEIRAS</v>
      </c>
    </row>
    <row r="2908" spans="1:30" ht="36" customHeight="1" x14ac:dyDescent="0.35">
      <c r="A2908" s="35">
        <v>46217</v>
      </c>
      <c r="B2908" s="14" t="s">
        <v>3676</v>
      </c>
      <c r="C2908" s="14" t="s">
        <v>3677</v>
      </c>
      <c r="D2908" s="14" t="s">
        <v>3060</v>
      </c>
      <c r="E2908" s="14">
        <v>30006110</v>
      </c>
      <c r="F2908" s="14" t="s">
        <v>3180</v>
      </c>
      <c r="G2908" s="14" t="s">
        <v>3060</v>
      </c>
      <c r="H2908" s="14" t="s">
        <v>3060</v>
      </c>
      <c r="I2908" s="9" t="s">
        <v>3060</v>
      </c>
      <c r="J2908" s="9">
        <v>612</v>
      </c>
      <c r="K2908" s="14">
        <f>IF($E2908="","",IFERROR(INDEX('01_Cad_Pecas'!$H$2:$H$5000,MATCH($E2908,'01_Cad_Pecas'!$D$2:$D$5000,0)),IFERROR(INDEX('01_Cad_Pecas'!$H$2:$H$5000,MATCH(VALUE($E2908),'01_Cad_Pecas'!$D$2:$D$5000,0)),"")))</f>
        <v>3</v>
      </c>
      <c r="L2908" s="14">
        <f>IF($E2908="","",IFERROR(INDEX('01_Cad_Pecas'!$I$2:$I$5000,MATCH($E2908,'01_Cad_Pecas'!$D$2:$D$5000,0)),IFERROR(INDEX('01_Cad_Pecas'!$I$2:$I$5000,MATCH(VALUE($E2908),'01_Cad_Pecas'!$D$2:$D$5000,0)),"")))</f>
        <v>6.7799999999999999E-2</v>
      </c>
      <c r="M2908" s="14">
        <f t="shared" si="335"/>
        <v>44.493600000000001</v>
      </c>
      <c r="N2908" s="14">
        <v>46218</v>
      </c>
      <c r="O2908" s="14">
        <v>612</v>
      </c>
      <c r="P2908" s="14"/>
      <c r="Q2908" s="14"/>
      <c r="R2908" s="14"/>
      <c r="S2908" s="14"/>
      <c r="T2908" s="14">
        <f t="shared" si="339"/>
        <v>1</v>
      </c>
      <c r="U2908" s="14" t="s">
        <v>36</v>
      </c>
      <c r="V2908" s="14"/>
      <c r="W2908" s="14"/>
      <c r="X2908" s="14"/>
      <c r="Y2908" s="14"/>
      <c r="Z2908" s="14"/>
      <c r="AA2908" s="11"/>
      <c r="AB2908" s="14" t="str">
        <f t="shared" si="336"/>
        <v>10247|9 COLADEIRAS</v>
      </c>
      <c r="AC2908" t="str">
        <f t="shared" si="337"/>
        <v>|10247|</v>
      </c>
      <c r="AD2908" t="str">
        <f t="shared" si="338"/>
        <v>9 COLADEIRAS</v>
      </c>
    </row>
    <row r="2909" spans="1:30" ht="36" customHeight="1" x14ac:dyDescent="0.35">
      <c r="A2909" s="35">
        <v>46217</v>
      </c>
      <c r="B2909" s="14" t="s">
        <v>3676</v>
      </c>
      <c r="C2909" s="14" t="s">
        <v>3677</v>
      </c>
      <c r="D2909" s="14" t="s">
        <v>3060</v>
      </c>
      <c r="E2909" s="14">
        <v>30006111</v>
      </c>
      <c r="F2909" s="14" t="s">
        <v>3182</v>
      </c>
      <c r="G2909" s="14" t="s">
        <v>3060</v>
      </c>
      <c r="H2909" s="14" t="s">
        <v>3060</v>
      </c>
      <c r="I2909" s="9" t="s">
        <v>3060</v>
      </c>
      <c r="J2909" s="9">
        <v>612</v>
      </c>
      <c r="K2909" s="14">
        <f>IF($E2909="","",IFERROR(INDEX('01_Cad_Pecas'!$H$2:$H$5000,MATCH($E2909,'01_Cad_Pecas'!$D$2:$D$5000,0)),IFERROR(INDEX('01_Cad_Pecas'!$H$2:$H$5000,MATCH(VALUE($E2909),'01_Cad_Pecas'!$D$2:$D$5000,0)),"")))</f>
        <v>3</v>
      </c>
      <c r="L2909" s="14">
        <f>IF($E2909="","",IFERROR(INDEX('01_Cad_Pecas'!$I$2:$I$5000,MATCH($E2909,'01_Cad_Pecas'!$D$2:$D$5000,0)),IFERROR(INDEX('01_Cad_Pecas'!$I$2:$I$5000,MATCH(VALUE($E2909),'01_Cad_Pecas'!$D$2:$D$5000,0)),"")))</f>
        <v>6.7799999999999999E-2</v>
      </c>
      <c r="M2909" s="14">
        <f t="shared" si="335"/>
        <v>44.493600000000001</v>
      </c>
      <c r="N2909" s="14">
        <v>46218</v>
      </c>
      <c r="O2909" s="14">
        <v>612</v>
      </c>
      <c r="P2909" s="14"/>
      <c r="Q2909" s="14"/>
      <c r="R2909" s="14"/>
      <c r="S2909" s="14"/>
      <c r="T2909" s="14">
        <f t="shared" si="339"/>
        <v>1</v>
      </c>
      <c r="U2909" s="14" t="s">
        <v>36</v>
      </c>
      <c r="V2909" s="14"/>
      <c r="W2909" s="14"/>
      <c r="X2909" s="14"/>
      <c r="Y2909" s="14"/>
      <c r="Z2909" s="14"/>
      <c r="AA2909" s="11"/>
      <c r="AB2909" s="14" t="str">
        <f t="shared" si="336"/>
        <v>10247|9 COLADEIRAS</v>
      </c>
      <c r="AC2909" t="str">
        <f t="shared" si="337"/>
        <v>|10247|</v>
      </c>
      <c r="AD2909" t="str">
        <f t="shared" si="338"/>
        <v>9 COLADEIRAS</v>
      </c>
    </row>
    <row r="2910" spans="1:30" ht="36" customHeight="1" x14ac:dyDescent="0.35">
      <c r="A2910" s="35">
        <v>46226</v>
      </c>
      <c r="B2910" s="14" t="s">
        <v>3678</v>
      </c>
      <c r="C2910" s="14" t="s">
        <v>3679</v>
      </c>
      <c r="D2910" s="14" t="s">
        <v>3055</v>
      </c>
      <c r="E2910" s="14">
        <v>20021607</v>
      </c>
      <c r="F2910" s="14" t="s">
        <v>2187</v>
      </c>
      <c r="G2910" s="14" t="s">
        <v>3055</v>
      </c>
      <c r="H2910" s="14" t="s">
        <v>3055</v>
      </c>
      <c r="I2910" s="9" t="s">
        <v>3055</v>
      </c>
      <c r="J2910" s="9">
        <v>23</v>
      </c>
      <c r="K2910" s="14">
        <f>IF($E2910="","",IFERROR(INDEX('01_Cad_Pecas'!$H$2:$H$5000,MATCH($E2910,'01_Cad_Pecas'!$D$2:$D$5000,0)),IFERROR(INDEX('01_Cad_Pecas'!$H$2:$H$5000,MATCH(VALUE($E2910),'01_Cad_Pecas'!$D$2:$D$5000,0)),"")))</f>
        <v>2</v>
      </c>
      <c r="L2910" s="14">
        <f>IF($E2910="","",IFERROR(INDEX('01_Cad_Pecas'!$I$2:$I$5000,MATCH($E2910,'01_Cad_Pecas'!$D$2:$D$5000,0)),IFERROR(INDEX('01_Cad_Pecas'!$I$2:$I$5000,MATCH(VALUE($E2910),'01_Cad_Pecas'!$D$2:$D$5000,0)),"")))</f>
        <v>1.45</v>
      </c>
      <c r="M2910" s="14">
        <f t="shared" si="335"/>
        <v>35.35</v>
      </c>
      <c r="N2910" s="14">
        <v>46218</v>
      </c>
      <c r="O2910" s="14">
        <v>23</v>
      </c>
      <c r="P2910" s="14"/>
      <c r="Q2910" s="14"/>
      <c r="R2910" s="14"/>
      <c r="S2910" s="14"/>
      <c r="T2910" s="14">
        <f t="shared" si="339"/>
        <v>1</v>
      </c>
      <c r="U2910" s="14" t="s">
        <v>36</v>
      </c>
      <c r="V2910" s="14"/>
      <c r="W2910" s="14"/>
      <c r="X2910" s="14"/>
      <c r="Y2910" s="14"/>
      <c r="Z2910" s="14"/>
      <c r="AA2910" s="11"/>
      <c r="AB2910" s="14" t="str">
        <f t="shared" si="336"/>
        <v>10235,10232,10233,10234|56 COPIADORA</v>
      </c>
      <c r="AC2910" t="str">
        <f t="shared" si="337"/>
        <v>|10235|10232|10233|10234|</v>
      </c>
      <c r="AD2910" t="str">
        <f t="shared" si="338"/>
        <v>56 COPIADORA</v>
      </c>
    </row>
    <row r="2911" spans="1:30" ht="36" customHeight="1" x14ac:dyDescent="0.35">
      <c r="A2911" s="35">
        <v>46226</v>
      </c>
      <c r="B2911" s="14" t="s">
        <v>3678</v>
      </c>
      <c r="C2911" s="14" t="s">
        <v>3679</v>
      </c>
      <c r="D2911" s="14" t="s">
        <v>3055</v>
      </c>
      <c r="E2911" s="14">
        <v>20053007</v>
      </c>
      <c r="F2911" s="14" t="s">
        <v>3217</v>
      </c>
      <c r="G2911" s="14" t="s">
        <v>3055</v>
      </c>
      <c r="H2911" s="14" t="s">
        <v>3055</v>
      </c>
      <c r="I2911" s="9" t="s">
        <v>3055</v>
      </c>
      <c r="J2911" s="9">
        <v>1</v>
      </c>
      <c r="K2911" s="14">
        <f>IF($E2911="","",IFERROR(INDEX('01_Cad_Pecas'!$H$2:$H$5000,MATCH($E2911,'01_Cad_Pecas'!$D$2:$D$5000,0)),IFERROR(INDEX('01_Cad_Pecas'!$H$2:$H$5000,MATCH(VALUE($E2911),'01_Cad_Pecas'!$D$2:$D$5000,0)),"")))</f>
        <v>2</v>
      </c>
      <c r="L2911" s="14">
        <f>IF($E2911="","",IFERROR(INDEX('01_Cad_Pecas'!$I$2:$I$5000,MATCH($E2911,'01_Cad_Pecas'!$D$2:$D$5000,0)),IFERROR(INDEX('01_Cad_Pecas'!$I$2:$I$5000,MATCH(VALUE($E2911),'01_Cad_Pecas'!$D$2:$D$5000,0)),"")))</f>
        <v>1.45</v>
      </c>
      <c r="M2911" s="14">
        <f t="shared" si="335"/>
        <v>3.45</v>
      </c>
      <c r="N2911" s="14">
        <v>46218</v>
      </c>
      <c r="O2911" s="14">
        <v>1</v>
      </c>
      <c r="P2911" s="14"/>
      <c r="Q2911" s="14"/>
      <c r="R2911" s="14"/>
      <c r="S2911" s="14"/>
      <c r="T2911" s="14">
        <f t="shared" si="339"/>
        <v>1</v>
      </c>
      <c r="U2911" s="14" t="s">
        <v>36</v>
      </c>
      <c r="V2911" s="14"/>
      <c r="W2911" s="14"/>
      <c r="X2911" s="14"/>
      <c r="Y2911" s="14"/>
      <c r="Z2911" s="14"/>
      <c r="AA2911" s="11"/>
      <c r="AB2911" s="14" t="str">
        <f t="shared" si="336"/>
        <v>10235,10232,10233,10234|56 COPIADORA</v>
      </c>
      <c r="AC2911" t="str">
        <f t="shared" si="337"/>
        <v>|10235|10232|10233|10234|</v>
      </c>
      <c r="AD2911" t="str">
        <f t="shared" si="338"/>
        <v>56 COPIADORA</v>
      </c>
    </row>
    <row r="2912" spans="1:30" ht="36" customHeight="1" x14ac:dyDescent="0.35">
      <c r="A2912" s="35">
        <v>46226</v>
      </c>
      <c r="B2912" s="14" t="s">
        <v>3678</v>
      </c>
      <c r="C2912" s="14" t="s">
        <v>3679</v>
      </c>
      <c r="D2912" s="14" t="s">
        <v>3055</v>
      </c>
      <c r="E2912" s="14">
        <v>20053207</v>
      </c>
      <c r="F2912" s="14" t="s">
        <v>3221</v>
      </c>
      <c r="G2912" s="14" t="s">
        <v>3055</v>
      </c>
      <c r="H2912" s="14" t="s">
        <v>3055</v>
      </c>
      <c r="I2912" s="9" t="s">
        <v>3055</v>
      </c>
      <c r="J2912" s="9">
        <v>9</v>
      </c>
      <c r="K2912" s="14">
        <f>IF($E2912="","",IFERROR(INDEX('01_Cad_Pecas'!$H$2:$H$5000,MATCH($E2912,'01_Cad_Pecas'!$D$2:$D$5000,0)),IFERROR(INDEX('01_Cad_Pecas'!$H$2:$H$5000,MATCH(VALUE($E2912),'01_Cad_Pecas'!$D$2:$D$5000,0)),"")))</f>
        <v>2</v>
      </c>
      <c r="L2912" s="14">
        <f>IF($E2912="","",IFERROR(INDEX('01_Cad_Pecas'!$I$2:$I$5000,MATCH($E2912,'01_Cad_Pecas'!$D$2:$D$5000,0)),IFERROR(INDEX('01_Cad_Pecas'!$I$2:$I$5000,MATCH(VALUE($E2912),'01_Cad_Pecas'!$D$2:$D$5000,0)),"")))</f>
        <v>1.45</v>
      </c>
      <c r="M2912" s="14">
        <f t="shared" si="335"/>
        <v>15.049999999999999</v>
      </c>
      <c r="N2912" s="14">
        <v>46218</v>
      </c>
      <c r="O2912" s="14">
        <v>9</v>
      </c>
      <c r="P2912" s="14"/>
      <c r="Q2912" s="14"/>
      <c r="R2912" s="14"/>
      <c r="S2912" s="14"/>
      <c r="T2912" s="14">
        <f t="shared" si="339"/>
        <v>1</v>
      </c>
      <c r="U2912" s="14" t="s">
        <v>36</v>
      </c>
      <c r="V2912" s="14"/>
      <c r="W2912" s="14"/>
      <c r="X2912" s="14"/>
      <c r="Y2912" s="14"/>
      <c r="Z2912" s="14"/>
      <c r="AA2912" s="11"/>
      <c r="AB2912" s="14" t="str">
        <f t="shared" si="336"/>
        <v>10235,10232,10233,10234|56 COPIADORA</v>
      </c>
      <c r="AC2912" t="str">
        <f t="shared" si="337"/>
        <v>|10235|10232|10233|10234|</v>
      </c>
      <c r="AD2912" t="str">
        <f t="shared" si="338"/>
        <v>56 COPIADORA</v>
      </c>
    </row>
    <row r="2913" spans="1:30" ht="36" customHeight="1" x14ac:dyDescent="0.35">
      <c r="A2913" s="35">
        <v>46226</v>
      </c>
      <c r="B2913" s="14" t="s">
        <v>3678</v>
      </c>
      <c r="C2913" s="14" t="s">
        <v>3679</v>
      </c>
      <c r="D2913" s="14" t="s">
        <v>3055</v>
      </c>
      <c r="E2913" s="14">
        <v>20053407</v>
      </c>
      <c r="F2913" s="14" t="s">
        <v>3218</v>
      </c>
      <c r="G2913" s="14" t="s">
        <v>3055</v>
      </c>
      <c r="H2913" s="14" t="s">
        <v>3055</v>
      </c>
      <c r="I2913" s="9" t="s">
        <v>3055</v>
      </c>
      <c r="J2913" s="9">
        <v>3</v>
      </c>
      <c r="K2913" s="14">
        <f>IF($E2913="","",IFERROR(INDEX('01_Cad_Pecas'!$H$2:$H$5000,MATCH($E2913,'01_Cad_Pecas'!$D$2:$D$5000,0)),IFERROR(INDEX('01_Cad_Pecas'!$H$2:$H$5000,MATCH(VALUE($E2913),'01_Cad_Pecas'!$D$2:$D$5000,0)),"")))</f>
        <v>2</v>
      </c>
      <c r="L2913" s="14">
        <f>IF($E2913="","",IFERROR(INDEX('01_Cad_Pecas'!$I$2:$I$5000,MATCH($E2913,'01_Cad_Pecas'!$D$2:$D$5000,0)),IFERROR(INDEX('01_Cad_Pecas'!$I$2:$I$5000,MATCH(VALUE($E2913),'01_Cad_Pecas'!$D$2:$D$5000,0)),"")))</f>
        <v>1.45</v>
      </c>
      <c r="M2913" s="14">
        <f t="shared" si="335"/>
        <v>6.35</v>
      </c>
      <c r="N2913" s="14">
        <v>46218</v>
      </c>
      <c r="O2913" s="14">
        <v>3</v>
      </c>
      <c r="P2913" s="14"/>
      <c r="Q2913" s="14"/>
      <c r="R2913" s="14"/>
      <c r="S2913" s="14"/>
      <c r="T2913" s="14">
        <f t="shared" si="339"/>
        <v>1</v>
      </c>
      <c r="U2913" s="14" t="s">
        <v>36</v>
      </c>
      <c r="V2913" s="14"/>
      <c r="W2913" s="14"/>
      <c r="X2913" s="14"/>
      <c r="Y2913" s="14"/>
      <c r="Z2913" s="14"/>
      <c r="AA2913" s="11"/>
      <c r="AB2913" s="14" t="str">
        <f t="shared" si="336"/>
        <v>10235,10232,10233,10234|56 COPIADORA</v>
      </c>
      <c r="AC2913" t="str">
        <f t="shared" si="337"/>
        <v>|10235|10232|10233|10234|</v>
      </c>
      <c r="AD2913" t="str">
        <f t="shared" si="338"/>
        <v>56 COPIADORA</v>
      </c>
    </row>
    <row r="2914" spans="1:30" ht="36" customHeight="1" x14ac:dyDescent="0.35">
      <c r="A2914" s="35">
        <v>46226</v>
      </c>
      <c r="B2914" s="14" t="s">
        <v>3678</v>
      </c>
      <c r="C2914" s="14" t="s">
        <v>3679</v>
      </c>
      <c r="D2914" s="14" t="s">
        <v>3055</v>
      </c>
      <c r="E2914" s="14">
        <v>20083212</v>
      </c>
      <c r="F2914" s="14" t="s">
        <v>3222</v>
      </c>
      <c r="G2914" s="14" t="s">
        <v>3055</v>
      </c>
      <c r="H2914" s="14" t="s">
        <v>3055</v>
      </c>
      <c r="I2914" s="9" t="s">
        <v>3055</v>
      </c>
      <c r="J2914" s="9">
        <v>2</v>
      </c>
      <c r="K2914" s="14">
        <f>IF($E2914="","",IFERROR(INDEX('01_Cad_Pecas'!$H$2:$H$5000,MATCH($E2914,'01_Cad_Pecas'!$D$2:$D$5000,0)),IFERROR(INDEX('01_Cad_Pecas'!$H$2:$H$5000,MATCH(VALUE($E2914),'01_Cad_Pecas'!$D$2:$D$5000,0)),"")))</f>
        <v>2</v>
      </c>
      <c r="L2914" s="14">
        <f>IF($E2914="","",IFERROR(INDEX('01_Cad_Pecas'!$I$2:$I$5000,MATCH($E2914,'01_Cad_Pecas'!$D$2:$D$5000,0)),IFERROR(INDEX('01_Cad_Pecas'!$I$2:$I$5000,MATCH(VALUE($E2914),'01_Cad_Pecas'!$D$2:$D$5000,0)),"")))</f>
        <v>1.45</v>
      </c>
      <c r="M2914" s="14">
        <f t="shared" si="335"/>
        <v>4.9000000000000004</v>
      </c>
      <c r="N2914" s="14">
        <v>46218</v>
      </c>
      <c r="O2914" s="14">
        <v>2</v>
      </c>
      <c r="P2914" s="14"/>
      <c r="Q2914" s="14"/>
      <c r="R2914" s="14"/>
      <c r="S2914" s="14"/>
      <c r="T2914" s="14">
        <f t="shared" si="339"/>
        <v>1</v>
      </c>
      <c r="U2914" s="14" t="s">
        <v>36</v>
      </c>
      <c r="V2914" s="14"/>
      <c r="W2914" s="14"/>
      <c r="X2914" s="14"/>
      <c r="Y2914" s="14"/>
      <c r="Z2914" s="14"/>
      <c r="AA2914" s="11"/>
      <c r="AB2914" s="14" t="str">
        <f t="shared" si="336"/>
        <v>10235,10232,10233,10234|56 COPIADORA</v>
      </c>
      <c r="AC2914" t="str">
        <f t="shared" si="337"/>
        <v>|10235|10232|10233|10234|</v>
      </c>
      <c r="AD2914" t="str">
        <f t="shared" si="338"/>
        <v>56 COPIADORA</v>
      </c>
    </row>
    <row r="2915" spans="1:30" ht="36" customHeight="1" x14ac:dyDescent="0.35">
      <c r="A2915" s="35">
        <v>46226</v>
      </c>
      <c r="B2915" s="14" t="s">
        <v>3678</v>
      </c>
      <c r="C2915" s="14" t="s">
        <v>3679</v>
      </c>
      <c r="D2915" s="14" t="s">
        <v>3055</v>
      </c>
      <c r="E2915" s="14">
        <v>20086212</v>
      </c>
      <c r="F2915" s="14" t="s">
        <v>3219</v>
      </c>
      <c r="G2915" s="14" t="s">
        <v>3055</v>
      </c>
      <c r="H2915" s="14" t="s">
        <v>3055</v>
      </c>
      <c r="I2915" s="9" t="s">
        <v>3055</v>
      </c>
      <c r="J2915" s="9">
        <v>12</v>
      </c>
      <c r="K2915" s="14">
        <f>IF($E2915="","",IFERROR(INDEX('01_Cad_Pecas'!$H$2:$H$5000,MATCH($E2915,'01_Cad_Pecas'!$D$2:$D$5000,0)),IFERROR(INDEX('01_Cad_Pecas'!$H$2:$H$5000,MATCH(VALUE($E2915),'01_Cad_Pecas'!$D$2:$D$5000,0)),"")))</f>
        <v>2</v>
      </c>
      <c r="L2915" s="14">
        <f>IF($E2915="","",IFERROR(INDEX('01_Cad_Pecas'!$I$2:$I$5000,MATCH($E2915,'01_Cad_Pecas'!$D$2:$D$5000,0)),IFERROR(INDEX('01_Cad_Pecas'!$I$2:$I$5000,MATCH(VALUE($E2915),'01_Cad_Pecas'!$D$2:$D$5000,0)),"")))</f>
        <v>1.45</v>
      </c>
      <c r="M2915" s="14">
        <f t="shared" si="335"/>
        <v>19.399999999999999</v>
      </c>
      <c r="N2915" s="14">
        <v>46218</v>
      </c>
      <c r="O2915" s="14">
        <v>12</v>
      </c>
      <c r="P2915" s="14"/>
      <c r="Q2915" s="14"/>
      <c r="R2915" s="14"/>
      <c r="S2915" s="14"/>
      <c r="T2915" s="14">
        <f t="shared" si="339"/>
        <v>1</v>
      </c>
      <c r="U2915" s="14" t="s">
        <v>36</v>
      </c>
      <c r="V2915" s="14"/>
      <c r="W2915" s="14"/>
      <c r="X2915" s="14"/>
      <c r="Y2915" s="14"/>
      <c r="Z2915" s="14"/>
      <c r="AA2915" s="11"/>
      <c r="AB2915" s="14" t="str">
        <f t="shared" si="336"/>
        <v>10235,10232,10233,10234|56 COPIADORA</v>
      </c>
      <c r="AC2915" t="str">
        <f t="shared" si="337"/>
        <v>|10235|10232|10233|10234|</v>
      </c>
      <c r="AD2915" t="str">
        <f t="shared" si="338"/>
        <v>56 COPIADORA</v>
      </c>
    </row>
    <row r="2916" spans="1:30" ht="36" customHeight="1" x14ac:dyDescent="0.35">
      <c r="A2916" s="35">
        <v>46212</v>
      </c>
      <c r="B2916" s="14" t="s">
        <v>3670</v>
      </c>
      <c r="C2916" s="14" t="s">
        <v>3671</v>
      </c>
      <c r="D2916" s="14" t="s">
        <v>3055</v>
      </c>
      <c r="E2916" s="14">
        <v>20031207</v>
      </c>
      <c r="F2916" s="14" t="s">
        <v>3213</v>
      </c>
      <c r="G2916" s="14" t="s">
        <v>3055</v>
      </c>
      <c r="H2916" s="14" t="s">
        <v>3055</v>
      </c>
      <c r="I2916" s="9" t="s">
        <v>3055</v>
      </c>
      <c r="J2916" s="9">
        <v>2</v>
      </c>
      <c r="K2916" s="14">
        <f>IF($E2916="","",IFERROR(INDEX('01_Cad_Pecas'!$H$2:$H$5000,MATCH($E2916,'01_Cad_Pecas'!$D$2:$D$5000,0)),IFERROR(INDEX('01_Cad_Pecas'!$H$2:$H$5000,MATCH(VALUE($E2916),'01_Cad_Pecas'!$D$2:$D$5000,0)),"")))</f>
        <v>2</v>
      </c>
      <c r="L2916" s="14">
        <f>IF($E2916="","",IFERROR(INDEX('01_Cad_Pecas'!$I$2:$I$5000,MATCH($E2916,'01_Cad_Pecas'!$D$2:$D$5000,0)),IFERROR(INDEX('01_Cad_Pecas'!$I$2:$I$5000,MATCH(VALUE($E2916),'01_Cad_Pecas'!$D$2:$D$5000,0)),"")))</f>
        <v>1.45</v>
      </c>
      <c r="M2916" s="14">
        <f t="shared" si="335"/>
        <v>4.9000000000000004</v>
      </c>
      <c r="N2916" s="14">
        <v>46213</v>
      </c>
      <c r="O2916" s="14">
        <v>2</v>
      </c>
      <c r="P2916" s="14"/>
      <c r="Q2916" s="14"/>
      <c r="R2916" s="14"/>
      <c r="S2916" s="14"/>
      <c r="T2916" s="14">
        <f t="shared" si="339"/>
        <v>1</v>
      </c>
      <c r="U2916" s="14" t="s">
        <v>36</v>
      </c>
      <c r="V2916" s="14"/>
      <c r="W2916" s="14"/>
      <c r="X2916" s="14"/>
      <c r="Y2916" s="14"/>
      <c r="Z2916" s="14"/>
      <c r="AA2916" s="11"/>
      <c r="AB2916" s="14" t="str">
        <f t="shared" si="336"/>
        <v>10241|56 COPIADORA</v>
      </c>
      <c r="AC2916" t="str">
        <f t="shared" si="337"/>
        <v>|10241|</v>
      </c>
      <c r="AD2916" t="str">
        <f t="shared" si="338"/>
        <v>56 COPIADORA</v>
      </c>
    </row>
    <row r="2917" spans="1:30" ht="36" customHeight="1" x14ac:dyDescent="0.35">
      <c r="A2917" s="35">
        <v>46212</v>
      </c>
      <c r="B2917" s="14" t="s">
        <v>3670</v>
      </c>
      <c r="C2917" s="14" t="s">
        <v>3671</v>
      </c>
      <c r="D2917" s="14" t="s">
        <v>3055</v>
      </c>
      <c r="E2917" s="14">
        <v>20031607</v>
      </c>
      <c r="F2917" s="14" t="s">
        <v>3478</v>
      </c>
      <c r="G2917" s="14" t="s">
        <v>3055</v>
      </c>
      <c r="H2917" s="14" t="s">
        <v>3055</v>
      </c>
      <c r="I2917" s="9" t="s">
        <v>3055</v>
      </c>
      <c r="J2917" s="9">
        <v>1</v>
      </c>
      <c r="K2917" s="14">
        <f>IF($E2917="","",IFERROR(INDEX('01_Cad_Pecas'!$H$2:$H$5000,MATCH($E2917,'01_Cad_Pecas'!$D$2:$D$5000,0)),IFERROR(INDEX('01_Cad_Pecas'!$H$2:$H$5000,MATCH(VALUE($E2917),'01_Cad_Pecas'!$D$2:$D$5000,0)),"")))</f>
        <v>2</v>
      </c>
      <c r="L2917" s="14">
        <f>IF($E2917="","",IFERROR(INDEX('01_Cad_Pecas'!$I$2:$I$5000,MATCH($E2917,'01_Cad_Pecas'!$D$2:$D$5000,0)),IFERROR(INDEX('01_Cad_Pecas'!$I$2:$I$5000,MATCH(VALUE($E2917),'01_Cad_Pecas'!$D$2:$D$5000,0)),"")))</f>
        <v>1.45</v>
      </c>
      <c r="M2917" s="14">
        <f t="shared" si="335"/>
        <v>3.45</v>
      </c>
      <c r="N2917" s="14">
        <v>46213</v>
      </c>
      <c r="O2917" s="14">
        <v>1</v>
      </c>
      <c r="P2917" s="14"/>
      <c r="Q2917" s="14"/>
      <c r="R2917" s="14"/>
      <c r="S2917" s="14"/>
      <c r="T2917" s="14">
        <f t="shared" si="339"/>
        <v>1</v>
      </c>
      <c r="U2917" s="14" t="s">
        <v>36</v>
      </c>
      <c r="V2917" s="14"/>
      <c r="W2917" s="14"/>
      <c r="X2917" s="14"/>
      <c r="Y2917" s="14"/>
      <c r="Z2917" s="14"/>
      <c r="AA2917" s="11"/>
      <c r="AB2917" s="14" t="str">
        <f t="shared" si="336"/>
        <v>10241|56 COPIADORA</v>
      </c>
      <c r="AC2917" t="str">
        <f t="shared" si="337"/>
        <v>|10241|</v>
      </c>
      <c r="AD2917" t="str">
        <f t="shared" si="338"/>
        <v>56 COPIADORA</v>
      </c>
    </row>
    <row r="2918" spans="1:30" ht="36" customHeight="1" x14ac:dyDescent="0.35">
      <c r="A2918" s="35">
        <v>46212</v>
      </c>
      <c r="B2918" s="14" t="s">
        <v>3670</v>
      </c>
      <c r="C2918" s="14" t="s">
        <v>3671</v>
      </c>
      <c r="D2918" s="14" t="s">
        <v>3055</v>
      </c>
      <c r="E2918" s="14">
        <v>20020507</v>
      </c>
      <c r="F2918" s="14" t="s">
        <v>3211</v>
      </c>
      <c r="G2918" s="14" t="s">
        <v>3055</v>
      </c>
      <c r="H2918" s="14" t="s">
        <v>3055</v>
      </c>
      <c r="I2918" s="9" t="s">
        <v>3055</v>
      </c>
      <c r="J2918" s="9">
        <v>2</v>
      </c>
      <c r="K2918" s="14">
        <f>IF($E2918="","",IFERROR(INDEX('01_Cad_Pecas'!$H$2:$H$5000,MATCH($E2918,'01_Cad_Pecas'!$D$2:$D$5000,0)),IFERROR(INDEX('01_Cad_Pecas'!$H$2:$H$5000,MATCH(VALUE($E2918),'01_Cad_Pecas'!$D$2:$D$5000,0)),"")))</f>
        <v>2</v>
      </c>
      <c r="L2918" s="14">
        <f>IF($E2918="","",IFERROR(INDEX('01_Cad_Pecas'!$I$2:$I$5000,MATCH($E2918,'01_Cad_Pecas'!$D$2:$D$5000,0)),IFERROR(INDEX('01_Cad_Pecas'!$I$2:$I$5000,MATCH(VALUE($E2918),'01_Cad_Pecas'!$D$2:$D$5000,0)),"")))</f>
        <v>1.45</v>
      </c>
      <c r="M2918" s="14">
        <f t="shared" si="335"/>
        <v>4.9000000000000004</v>
      </c>
      <c r="N2918" s="14">
        <v>46213</v>
      </c>
      <c r="O2918" s="14">
        <v>2</v>
      </c>
      <c r="P2918" s="14"/>
      <c r="Q2918" s="14"/>
      <c r="R2918" s="14"/>
      <c r="S2918" s="14"/>
      <c r="T2918" s="14">
        <f t="shared" si="339"/>
        <v>1</v>
      </c>
      <c r="U2918" s="14" t="s">
        <v>36</v>
      </c>
      <c r="V2918" s="14"/>
      <c r="W2918" s="14"/>
      <c r="X2918" s="14"/>
      <c r="Y2918" s="14"/>
      <c r="Z2918" s="14"/>
      <c r="AA2918" s="11"/>
      <c r="AB2918" s="14" t="str">
        <f t="shared" si="336"/>
        <v>10241|56 COPIADORA</v>
      </c>
      <c r="AC2918" t="str">
        <f t="shared" si="337"/>
        <v>|10241|</v>
      </c>
      <c r="AD2918" t="str">
        <f t="shared" si="338"/>
        <v>56 COPIADORA</v>
      </c>
    </row>
    <row r="2919" spans="1:30" ht="36" customHeight="1" x14ac:dyDescent="0.35">
      <c r="A2919" s="35">
        <v>46212</v>
      </c>
      <c r="B2919" s="14" t="s">
        <v>3670</v>
      </c>
      <c r="C2919" s="14" t="s">
        <v>3671</v>
      </c>
      <c r="D2919" s="14" t="s">
        <v>3055</v>
      </c>
      <c r="E2919" s="14">
        <v>20021607</v>
      </c>
      <c r="F2919" s="14" t="s">
        <v>2187</v>
      </c>
      <c r="G2919" s="14" t="s">
        <v>3055</v>
      </c>
      <c r="H2919" s="14" t="s">
        <v>3055</v>
      </c>
      <c r="I2919" s="9" t="s">
        <v>3055</v>
      </c>
      <c r="J2919" s="9">
        <v>3</v>
      </c>
      <c r="K2919" s="14">
        <f>IF($E2919="","",IFERROR(INDEX('01_Cad_Pecas'!$H$2:$H$5000,MATCH($E2919,'01_Cad_Pecas'!$D$2:$D$5000,0)),IFERROR(INDEX('01_Cad_Pecas'!$H$2:$H$5000,MATCH(VALUE($E2919),'01_Cad_Pecas'!$D$2:$D$5000,0)),"")))</f>
        <v>2</v>
      </c>
      <c r="L2919" s="14">
        <f>IF($E2919="","",IFERROR(INDEX('01_Cad_Pecas'!$I$2:$I$5000,MATCH($E2919,'01_Cad_Pecas'!$D$2:$D$5000,0)),IFERROR(INDEX('01_Cad_Pecas'!$I$2:$I$5000,MATCH(VALUE($E2919),'01_Cad_Pecas'!$D$2:$D$5000,0)),"")))</f>
        <v>1.45</v>
      </c>
      <c r="M2919" s="14">
        <f t="shared" si="335"/>
        <v>6.35</v>
      </c>
      <c r="N2919" s="14">
        <v>46213</v>
      </c>
      <c r="O2919" s="14">
        <v>3</v>
      </c>
      <c r="P2919" s="14"/>
      <c r="Q2919" s="14"/>
      <c r="R2919" s="14"/>
      <c r="S2919" s="14"/>
      <c r="T2919" s="14">
        <f t="shared" si="339"/>
        <v>1</v>
      </c>
      <c r="U2919" s="14" t="s">
        <v>36</v>
      </c>
      <c r="V2919" s="14"/>
      <c r="W2919" s="14"/>
      <c r="X2919" s="14"/>
      <c r="Y2919" s="14"/>
      <c r="Z2919" s="14"/>
      <c r="AA2919" s="11"/>
      <c r="AB2919" s="14" t="str">
        <f t="shared" si="336"/>
        <v>10241|56 COPIADORA</v>
      </c>
      <c r="AC2919" t="str">
        <f t="shared" si="337"/>
        <v>|10241|</v>
      </c>
      <c r="AD2919" t="str">
        <f t="shared" si="338"/>
        <v>56 COPIADORA</v>
      </c>
    </row>
    <row r="2920" spans="1:30" ht="36" customHeight="1" x14ac:dyDescent="0.35">
      <c r="A2920" s="35">
        <v>46212</v>
      </c>
      <c r="B2920" s="14" t="s">
        <v>3670</v>
      </c>
      <c r="C2920" s="14" t="s">
        <v>3671</v>
      </c>
      <c r="D2920" s="14" t="s">
        <v>3055</v>
      </c>
      <c r="E2920" s="14">
        <v>20021807</v>
      </c>
      <c r="F2920" s="14" t="s">
        <v>2188</v>
      </c>
      <c r="G2920" s="14" t="s">
        <v>3055</v>
      </c>
      <c r="H2920" s="14" t="s">
        <v>3055</v>
      </c>
      <c r="I2920" s="9" t="s">
        <v>3055</v>
      </c>
      <c r="J2920" s="9">
        <v>3</v>
      </c>
      <c r="K2920" s="14">
        <f>IF($E2920="","",IFERROR(INDEX('01_Cad_Pecas'!$H$2:$H$5000,MATCH($E2920,'01_Cad_Pecas'!$D$2:$D$5000,0)),IFERROR(INDEX('01_Cad_Pecas'!$H$2:$H$5000,MATCH(VALUE($E2920),'01_Cad_Pecas'!$D$2:$D$5000,0)),"")))</f>
        <v>2</v>
      </c>
      <c r="L2920" s="14">
        <f>IF($E2920="","",IFERROR(INDEX('01_Cad_Pecas'!$I$2:$I$5000,MATCH($E2920,'01_Cad_Pecas'!$D$2:$D$5000,0)),IFERROR(INDEX('01_Cad_Pecas'!$I$2:$I$5000,MATCH(VALUE($E2920),'01_Cad_Pecas'!$D$2:$D$5000,0)),"")))</f>
        <v>1.45</v>
      </c>
      <c r="M2920" s="14">
        <f t="shared" si="335"/>
        <v>6.35</v>
      </c>
      <c r="N2920" s="14">
        <v>46213</v>
      </c>
      <c r="O2920" s="14">
        <v>3</v>
      </c>
      <c r="P2920" s="14"/>
      <c r="Q2920" s="14"/>
      <c r="R2920" s="14"/>
      <c r="S2920" s="14"/>
      <c r="T2920" s="14">
        <f t="shared" si="339"/>
        <v>1</v>
      </c>
      <c r="U2920" s="14" t="s">
        <v>36</v>
      </c>
      <c r="V2920" s="14"/>
      <c r="W2920" s="14"/>
      <c r="X2920" s="14"/>
      <c r="Y2920" s="14"/>
      <c r="Z2920" s="14"/>
      <c r="AA2920" s="11"/>
      <c r="AB2920" s="14" t="str">
        <f t="shared" si="336"/>
        <v>10241|56 COPIADORA</v>
      </c>
      <c r="AC2920" t="str">
        <f t="shared" si="337"/>
        <v>|10241|</v>
      </c>
      <c r="AD2920" t="str">
        <f t="shared" si="338"/>
        <v>56 COPIADORA</v>
      </c>
    </row>
    <row r="2921" spans="1:30" ht="36" customHeight="1" x14ac:dyDescent="0.35">
      <c r="A2921" s="35">
        <v>46212</v>
      </c>
      <c r="B2921" s="14" t="s">
        <v>3670</v>
      </c>
      <c r="C2921" s="14" t="s">
        <v>3671</v>
      </c>
      <c r="D2921" s="14" t="s">
        <v>3055</v>
      </c>
      <c r="E2921" s="14">
        <v>20051001</v>
      </c>
      <c r="F2921" s="14" t="s">
        <v>3215</v>
      </c>
      <c r="G2921" s="14" t="s">
        <v>3055</v>
      </c>
      <c r="H2921" s="14" t="s">
        <v>3055</v>
      </c>
      <c r="I2921" s="9" t="s">
        <v>3055</v>
      </c>
      <c r="J2921" s="9">
        <v>3</v>
      </c>
      <c r="K2921" s="14">
        <f>IF($E2921="","",IFERROR(INDEX('01_Cad_Pecas'!$H$2:$H$5000,MATCH($E2921,'01_Cad_Pecas'!$D$2:$D$5000,0)),IFERROR(INDEX('01_Cad_Pecas'!$H$2:$H$5000,MATCH(VALUE($E2921),'01_Cad_Pecas'!$D$2:$D$5000,0)),"")))</f>
        <v>2</v>
      </c>
      <c r="L2921" s="14">
        <f>IF($E2921="","",IFERROR(INDEX('01_Cad_Pecas'!$I$2:$I$5000,MATCH($E2921,'01_Cad_Pecas'!$D$2:$D$5000,0)),IFERROR(INDEX('01_Cad_Pecas'!$I$2:$I$5000,MATCH(VALUE($E2921),'01_Cad_Pecas'!$D$2:$D$5000,0)),"")))</f>
        <v>1.45</v>
      </c>
      <c r="M2921" s="14">
        <f t="shared" si="335"/>
        <v>6.35</v>
      </c>
      <c r="N2921" s="14">
        <v>46213</v>
      </c>
      <c r="O2921" s="14">
        <v>3</v>
      </c>
      <c r="P2921" s="14"/>
      <c r="Q2921" s="14"/>
      <c r="R2921" s="14"/>
      <c r="S2921" s="14"/>
      <c r="T2921" s="14">
        <f t="shared" si="339"/>
        <v>1</v>
      </c>
      <c r="U2921" s="14" t="s">
        <v>36</v>
      </c>
      <c r="V2921" s="14"/>
      <c r="W2921" s="14"/>
      <c r="X2921" s="14"/>
      <c r="Y2921" s="14"/>
      <c r="Z2921" s="14"/>
      <c r="AA2921" s="11"/>
      <c r="AB2921" s="14" t="str">
        <f t="shared" si="336"/>
        <v>10241|56 COPIADORA</v>
      </c>
      <c r="AC2921" t="str">
        <f t="shared" si="337"/>
        <v>|10241|</v>
      </c>
      <c r="AD2921" t="str">
        <f t="shared" si="338"/>
        <v>56 COPIADORA</v>
      </c>
    </row>
    <row r="2922" spans="1:30" ht="36" customHeight="1" x14ac:dyDescent="0.35">
      <c r="A2922" s="35">
        <v>46212</v>
      </c>
      <c r="B2922" s="14" t="s">
        <v>3670</v>
      </c>
      <c r="C2922" s="14" t="s">
        <v>3671</v>
      </c>
      <c r="D2922" s="14" t="s">
        <v>3055</v>
      </c>
      <c r="E2922" s="14">
        <v>20053007</v>
      </c>
      <c r="F2922" s="14" t="s">
        <v>3217</v>
      </c>
      <c r="G2922" s="14" t="s">
        <v>3055</v>
      </c>
      <c r="H2922" s="14" t="s">
        <v>3055</v>
      </c>
      <c r="I2922" s="9" t="s">
        <v>3055</v>
      </c>
      <c r="J2922" s="9">
        <v>2</v>
      </c>
      <c r="K2922" s="14">
        <f>IF($E2922="","",IFERROR(INDEX('01_Cad_Pecas'!$H$2:$H$5000,MATCH($E2922,'01_Cad_Pecas'!$D$2:$D$5000,0)),IFERROR(INDEX('01_Cad_Pecas'!$H$2:$H$5000,MATCH(VALUE($E2922),'01_Cad_Pecas'!$D$2:$D$5000,0)),"")))</f>
        <v>2</v>
      </c>
      <c r="L2922" s="14">
        <f>IF($E2922="","",IFERROR(INDEX('01_Cad_Pecas'!$I$2:$I$5000,MATCH($E2922,'01_Cad_Pecas'!$D$2:$D$5000,0)),IFERROR(INDEX('01_Cad_Pecas'!$I$2:$I$5000,MATCH(VALUE($E2922),'01_Cad_Pecas'!$D$2:$D$5000,0)),"")))</f>
        <v>1.45</v>
      </c>
      <c r="M2922" s="14">
        <f t="shared" si="335"/>
        <v>4.9000000000000004</v>
      </c>
      <c r="N2922" s="14">
        <v>46213</v>
      </c>
      <c r="O2922" s="14">
        <v>2</v>
      </c>
      <c r="P2922" s="14"/>
      <c r="Q2922" s="14"/>
      <c r="R2922" s="14"/>
      <c r="S2922" s="14"/>
      <c r="T2922" s="14">
        <f t="shared" si="339"/>
        <v>1</v>
      </c>
      <c r="U2922" s="14" t="s">
        <v>36</v>
      </c>
      <c r="V2922" s="14"/>
      <c r="W2922" s="14"/>
      <c r="X2922" s="14"/>
      <c r="Y2922" s="14"/>
      <c r="Z2922" s="14"/>
      <c r="AA2922" s="11"/>
      <c r="AB2922" s="14" t="str">
        <f t="shared" si="336"/>
        <v>10241|56 COPIADORA</v>
      </c>
      <c r="AC2922" t="str">
        <f t="shared" si="337"/>
        <v>|10241|</v>
      </c>
      <c r="AD2922" t="str">
        <f t="shared" si="338"/>
        <v>56 COPIADORA</v>
      </c>
    </row>
    <row r="2923" spans="1:30" ht="36" customHeight="1" x14ac:dyDescent="0.35">
      <c r="A2923" s="35">
        <v>46212</v>
      </c>
      <c r="B2923" s="14" t="s">
        <v>3670</v>
      </c>
      <c r="C2923" s="14" t="s">
        <v>3671</v>
      </c>
      <c r="D2923" s="14" t="s">
        <v>3055</v>
      </c>
      <c r="E2923" s="14">
        <v>20053407</v>
      </c>
      <c r="F2923" s="14" t="s">
        <v>3218</v>
      </c>
      <c r="G2923" s="14" t="s">
        <v>3055</v>
      </c>
      <c r="H2923" s="14" t="s">
        <v>3055</v>
      </c>
      <c r="I2923" s="9" t="s">
        <v>3055</v>
      </c>
      <c r="J2923" s="9">
        <v>1</v>
      </c>
      <c r="K2923" s="14">
        <f>IF($E2923="","",IFERROR(INDEX('01_Cad_Pecas'!$H$2:$H$5000,MATCH($E2923,'01_Cad_Pecas'!$D$2:$D$5000,0)),IFERROR(INDEX('01_Cad_Pecas'!$H$2:$H$5000,MATCH(VALUE($E2923),'01_Cad_Pecas'!$D$2:$D$5000,0)),"")))</f>
        <v>2</v>
      </c>
      <c r="L2923" s="14">
        <f>IF($E2923="","",IFERROR(INDEX('01_Cad_Pecas'!$I$2:$I$5000,MATCH($E2923,'01_Cad_Pecas'!$D$2:$D$5000,0)),IFERROR(INDEX('01_Cad_Pecas'!$I$2:$I$5000,MATCH(VALUE($E2923),'01_Cad_Pecas'!$D$2:$D$5000,0)),"")))</f>
        <v>1.45</v>
      </c>
      <c r="M2923" s="14">
        <f t="shared" si="335"/>
        <v>3.45</v>
      </c>
      <c r="N2923" s="14">
        <v>46213</v>
      </c>
      <c r="O2923" s="14">
        <v>1</v>
      </c>
      <c r="P2923" s="14"/>
      <c r="Q2923" s="14"/>
      <c r="R2923" s="14"/>
      <c r="S2923" s="14"/>
      <c r="T2923" s="14">
        <f t="shared" si="339"/>
        <v>1</v>
      </c>
      <c r="U2923" s="14" t="s">
        <v>36</v>
      </c>
      <c r="V2923" s="14"/>
      <c r="W2923" s="14"/>
      <c r="X2923" s="14"/>
      <c r="Y2923" s="14"/>
      <c r="Z2923" s="14"/>
      <c r="AA2923" s="11"/>
      <c r="AB2923" s="14" t="str">
        <f t="shared" si="336"/>
        <v>10241|56 COPIADORA</v>
      </c>
      <c r="AC2923" t="str">
        <f t="shared" si="337"/>
        <v>|10241|</v>
      </c>
      <c r="AD2923" t="str">
        <f t="shared" si="338"/>
        <v>56 COPIADORA</v>
      </c>
    </row>
    <row r="2924" spans="1:30" ht="36" customHeight="1" x14ac:dyDescent="0.35">
      <c r="A2924" s="35">
        <v>46216</v>
      </c>
      <c r="B2924" s="14" t="s">
        <v>3676</v>
      </c>
      <c r="C2924" s="14" t="s">
        <v>3677</v>
      </c>
      <c r="D2924" s="14" t="s">
        <v>3055</v>
      </c>
      <c r="E2924" s="14">
        <v>20021807</v>
      </c>
      <c r="F2924" s="14" t="s">
        <v>2188</v>
      </c>
      <c r="G2924" s="14" t="s">
        <v>3055</v>
      </c>
      <c r="H2924" s="14" t="s">
        <v>3055</v>
      </c>
      <c r="I2924" s="9" t="s">
        <v>3055</v>
      </c>
      <c r="J2924" s="9">
        <v>8</v>
      </c>
      <c r="K2924" s="14">
        <f>IF($E2924="","",IFERROR(INDEX('01_Cad_Pecas'!$H$2:$H$5000,MATCH($E2924,'01_Cad_Pecas'!$D$2:$D$5000,0)),IFERROR(INDEX('01_Cad_Pecas'!$H$2:$H$5000,MATCH(VALUE($E2924),'01_Cad_Pecas'!$D$2:$D$5000,0)),"")))</f>
        <v>2</v>
      </c>
      <c r="L2924" s="14">
        <f>IF($E2924="","",IFERROR(INDEX('01_Cad_Pecas'!$I$2:$I$5000,MATCH($E2924,'01_Cad_Pecas'!$D$2:$D$5000,0)),IFERROR(INDEX('01_Cad_Pecas'!$I$2:$I$5000,MATCH(VALUE($E2924),'01_Cad_Pecas'!$D$2:$D$5000,0)),"")))</f>
        <v>1.45</v>
      </c>
      <c r="M2924" s="14">
        <f t="shared" si="335"/>
        <v>13.6</v>
      </c>
      <c r="N2924" s="14">
        <v>46218</v>
      </c>
      <c r="O2924" s="14">
        <v>8</v>
      </c>
      <c r="P2924" s="14"/>
      <c r="Q2924" s="14"/>
      <c r="R2924" s="14"/>
      <c r="S2924" s="14"/>
      <c r="T2924" s="14">
        <f t="shared" si="339"/>
        <v>1</v>
      </c>
      <c r="U2924" s="14" t="s">
        <v>36</v>
      </c>
      <c r="V2924" s="14"/>
      <c r="W2924" s="14"/>
      <c r="X2924" s="14"/>
      <c r="Y2924" s="14"/>
      <c r="Z2924" s="14"/>
      <c r="AA2924" s="11"/>
      <c r="AB2924" s="14" t="str">
        <f t="shared" si="336"/>
        <v>10247|56 COPIADORA</v>
      </c>
      <c r="AC2924" t="str">
        <f t="shared" si="337"/>
        <v>|10247|</v>
      </c>
      <c r="AD2924" t="str">
        <f t="shared" si="338"/>
        <v>56 COPIADORA</v>
      </c>
    </row>
    <row r="2925" spans="1:30" ht="36" customHeight="1" x14ac:dyDescent="0.35">
      <c r="A2925" s="35">
        <v>46216</v>
      </c>
      <c r="B2925" s="14" t="s">
        <v>3676</v>
      </c>
      <c r="C2925" s="14" t="s">
        <v>3677</v>
      </c>
      <c r="D2925" s="14" t="s">
        <v>3055</v>
      </c>
      <c r="E2925" s="14">
        <v>20053407</v>
      </c>
      <c r="F2925" s="14" t="s">
        <v>3218</v>
      </c>
      <c r="G2925" s="14" t="s">
        <v>3055</v>
      </c>
      <c r="H2925" s="14" t="s">
        <v>3055</v>
      </c>
      <c r="I2925" s="9" t="s">
        <v>3055</v>
      </c>
      <c r="J2925" s="9">
        <v>20</v>
      </c>
      <c r="K2925" s="14">
        <f>IF($E2925="","",IFERROR(INDEX('01_Cad_Pecas'!$H$2:$H$5000,MATCH($E2925,'01_Cad_Pecas'!$D$2:$D$5000,0)),IFERROR(INDEX('01_Cad_Pecas'!$H$2:$H$5000,MATCH(VALUE($E2925),'01_Cad_Pecas'!$D$2:$D$5000,0)),"")))</f>
        <v>2</v>
      </c>
      <c r="L2925" s="14">
        <f>IF($E2925="","",IFERROR(INDEX('01_Cad_Pecas'!$I$2:$I$5000,MATCH($E2925,'01_Cad_Pecas'!$D$2:$D$5000,0)),IFERROR(INDEX('01_Cad_Pecas'!$I$2:$I$5000,MATCH(VALUE($E2925),'01_Cad_Pecas'!$D$2:$D$5000,0)),"")))</f>
        <v>1.45</v>
      </c>
      <c r="M2925" s="14">
        <f t="shared" si="335"/>
        <v>31</v>
      </c>
      <c r="N2925" s="14">
        <v>46218</v>
      </c>
      <c r="O2925" s="14">
        <v>20</v>
      </c>
      <c r="P2925" s="14"/>
      <c r="Q2925" s="14"/>
      <c r="R2925" s="14"/>
      <c r="S2925" s="14"/>
      <c r="T2925" s="14">
        <f t="shared" si="339"/>
        <v>1</v>
      </c>
      <c r="U2925" s="14" t="s">
        <v>36</v>
      </c>
      <c r="V2925" s="14"/>
      <c r="W2925" s="14"/>
      <c r="X2925" s="14"/>
      <c r="Y2925" s="14"/>
      <c r="Z2925" s="14"/>
      <c r="AA2925" s="11"/>
      <c r="AB2925" s="14" t="str">
        <f t="shared" si="336"/>
        <v>10247|56 COPIADORA</v>
      </c>
      <c r="AC2925" t="str">
        <f t="shared" si="337"/>
        <v>|10247|</v>
      </c>
      <c r="AD2925" t="str">
        <f t="shared" si="338"/>
        <v>56 COPIADORA</v>
      </c>
    </row>
    <row r="2926" spans="1:30" ht="36" customHeight="1" x14ac:dyDescent="0.35">
      <c r="A2926" s="35">
        <v>46227</v>
      </c>
      <c r="B2926" s="14" t="s">
        <v>3691</v>
      </c>
      <c r="C2926" s="14" t="s">
        <v>3682</v>
      </c>
      <c r="D2926" s="14" t="s">
        <v>3653</v>
      </c>
      <c r="E2926" s="14">
        <v>30002911</v>
      </c>
      <c r="F2926" s="14" t="s">
        <v>3692</v>
      </c>
      <c r="G2926" s="14" t="s">
        <v>3653</v>
      </c>
      <c r="H2926" s="14" t="s">
        <v>3653</v>
      </c>
      <c r="I2926" s="9" t="s">
        <v>3653</v>
      </c>
      <c r="J2926" s="9">
        <v>50</v>
      </c>
      <c r="K2926" s="14" t="str">
        <f>IF($E2926="","",IFERROR(INDEX('01_Cad_Pecas'!$H$2:$H$5000,MATCH($E2926,'01_Cad_Pecas'!$D$2:$D$5000,0)),IFERROR(INDEX('01_Cad_Pecas'!$H$2:$H$5000,MATCH(VALUE($E2926),'01_Cad_Pecas'!$D$2:$D$5000,0)),"")))</f>
        <v/>
      </c>
      <c r="L2926" s="14" t="str">
        <f>IF($E2926="","",IFERROR(INDEX('01_Cad_Pecas'!$I$2:$I$5000,MATCH($E2926,'01_Cad_Pecas'!$D$2:$D$5000,0)),IFERROR(INDEX('01_Cad_Pecas'!$I$2:$I$5000,MATCH(VALUE($E2926),'01_Cad_Pecas'!$D$2:$D$5000,0)),"")))</f>
        <v/>
      </c>
      <c r="M2926" s="14" t="str">
        <f t="shared" si="335"/>
        <v/>
      </c>
      <c r="N2926" s="14"/>
      <c r="O2926" s="14"/>
      <c r="P2926" s="14"/>
      <c r="Q2926" s="14"/>
      <c r="R2926" s="14"/>
      <c r="S2926" s="14"/>
      <c r="T2926" s="14"/>
      <c r="U2926" s="14"/>
      <c r="V2926" s="14"/>
      <c r="W2926" s="14"/>
      <c r="X2926" s="14"/>
      <c r="Y2926" s="14"/>
      <c r="Z2926" s="14"/>
      <c r="AA2926" s="11"/>
      <c r="AB2926" s="14" t="str">
        <f t="shared" si="336"/>
        <v>10232,10233,10234|34 CORTE DE TECIDO</v>
      </c>
      <c r="AC2926" t="str">
        <f t="shared" si="337"/>
        <v>|10232|10233|10234|</v>
      </c>
      <c r="AD2926" t="str">
        <f t="shared" si="338"/>
        <v>34 CORTE DE TECIDO</v>
      </c>
    </row>
    <row r="2927" spans="1:30" ht="36" customHeight="1" x14ac:dyDescent="0.35">
      <c r="A2927" s="35">
        <v>46227</v>
      </c>
      <c r="B2927" s="14" t="s">
        <v>3691</v>
      </c>
      <c r="C2927" s="14" t="s">
        <v>3682</v>
      </c>
      <c r="D2927" s="14" t="s">
        <v>3653</v>
      </c>
      <c r="E2927" s="14">
        <v>30003613</v>
      </c>
      <c r="F2927" s="14" t="s">
        <v>3693</v>
      </c>
      <c r="G2927" s="14" t="s">
        <v>3653</v>
      </c>
      <c r="H2927" s="14" t="s">
        <v>3653</v>
      </c>
      <c r="I2927" s="9" t="s">
        <v>3653</v>
      </c>
      <c r="J2927" s="9">
        <v>4</v>
      </c>
      <c r="K2927" s="14" t="str">
        <f>IF($E2927="","",IFERROR(INDEX('01_Cad_Pecas'!$H$2:$H$5000,MATCH($E2927,'01_Cad_Pecas'!$D$2:$D$5000,0)),IFERROR(INDEX('01_Cad_Pecas'!$H$2:$H$5000,MATCH(VALUE($E2927),'01_Cad_Pecas'!$D$2:$D$5000,0)),"")))</f>
        <v/>
      </c>
      <c r="L2927" s="14" t="str">
        <f>IF($E2927="","",IFERROR(INDEX('01_Cad_Pecas'!$I$2:$I$5000,MATCH($E2927,'01_Cad_Pecas'!$D$2:$D$5000,0)),IFERROR(INDEX('01_Cad_Pecas'!$I$2:$I$5000,MATCH(VALUE($E2927),'01_Cad_Pecas'!$D$2:$D$5000,0)),"")))</f>
        <v/>
      </c>
      <c r="M2927" s="14" t="str">
        <f t="shared" si="335"/>
        <v/>
      </c>
      <c r="N2927" s="14"/>
      <c r="O2927" s="14"/>
      <c r="P2927" s="14"/>
      <c r="Q2927" s="14"/>
      <c r="R2927" s="14"/>
      <c r="S2927" s="14"/>
      <c r="T2927" s="14"/>
      <c r="U2927" s="14"/>
      <c r="V2927" s="14"/>
      <c r="W2927" s="14"/>
      <c r="X2927" s="14"/>
      <c r="Y2927" s="14"/>
      <c r="Z2927" s="14"/>
      <c r="AA2927" s="11"/>
      <c r="AB2927" s="14" t="str">
        <f t="shared" si="336"/>
        <v>10232,10233,10234|34 CORTE DE TECIDO</v>
      </c>
      <c r="AC2927" t="str">
        <f t="shared" si="337"/>
        <v>|10232|10233|10234|</v>
      </c>
      <c r="AD2927" t="str">
        <f t="shared" si="338"/>
        <v>34 CORTE DE TECIDO</v>
      </c>
    </row>
    <row r="2928" spans="1:30" ht="36" customHeight="1" x14ac:dyDescent="0.35">
      <c r="A2928" s="35">
        <v>46227</v>
      </c>
      <c r="B2928" s="14" t="s">
        <v>3691</v>
      </c>
      <c r="C2928" s="14" t="s">
        <v>3682</v>
      </c>
      <c r="D2928" s="14" t="s">
        <v>3653</v>
      </c>
      <c r="E2928" s="14">
        <v>30003614</v>
      </c>
      <c r="F2928" s="14" t="s">
        <v>3654</v>
      </c>
      <c r="G2928" s="14" t="s">
        <v>3653</v>
      </c>
      <c r="H2928" s="14" t="s">
        <v>3653</v>
      </c>
      <c r="I2928" s="9" t="s">
        <v>3653</v>
      </c>
      <c r="J2928" s="9">
        <v>12</v>
      </c>
      <c r="K2928" s="14" t="str">
        <f>IF($E2928="","",IFERROR(INDEX('01_Cad_Pecas'!$H$2:$H$5000,MATCH($E2928,'01_Cad_Pecas'!$D$2:$D$5000,0)),IFERROR(INDEX('01_Cad_Pecas'!$H$2:$H$5000,MATCH(VALUE($E2928),'01_Cad_Pecas'!$D$2:$D$5000,0)),"")))</f>
        <v/>
      </c>
      <c r="L2928" s="14" t="str">
        <f>IF($E2928="","",IFERROR(INDEX('01_Cad_Pecas'!$I$2:$I$5000,MATCH($E2928,'01_Cad_Pecas'!$D$2:$D$5000,0)),IFERROR(INDEX('01_Cad_Pecas'!$I$2:$I$5000,MATCH(VALUE($E2928),'01_Cad_Pecas'!$D$2:$D$5000,0)),"")))</f>
        <v/>
      </c>
      <c r="M2928" s="14" t="str">
        <f t="shared" si="335"/>
        <v/>
      </c>
      <c r="N2928" s="14"/>
      <c r="O2928" s="14"/>
      <c r="P2928" s="14"/>
      <c r="Q2928" s="14"/>
      <c r="R2928" s="14"/>
      <c r="S2928" s="14"/>
      <c r="T2928" s="14"/>
      <c r="U2928" s="14"/>
      <c r="V2928" s="14"/>
      <c r="W2928" s="14"/>
      <c r="X2928" s="14"/>
      <c r="Y2928" s="14"/>
      <c r="Z2928" s="14"/>
      <c r="AA2928" s="11"/>
      <c r="AB2928" s="14" t="str">
        <f t="shared" si="336"/>
        <v>10232,10233,10234|34 CORTE DE TECIDO</v>
      </c>
      <c r="AC2928" t="str">
        <f t="shared" si="337"/>
        <v>|10232|10233|10234|</v>
      </c>
      <c r="AD2928" t="str">
        <f t="shared" si="338"/>
        <v>34 CORTE DE TECIDO</v>
      </c>
    </row>
    <row r="2929" spans="1:30" ht="36" customHeight="1" x14ac:dyDescent="0.35">
      <c r="A2929" s="35">
        <v>46227</v>
      </c>
      <c r="B2929" s="14" t="s">
        <v>3691</v>
      </c>
      <c r="C2929" s="14" t="s">
        <v>3682</v>
      </c>
      <c r="D2929" s="14" t="s">
        <v>3653</v>
      </c>
      <c r="E2929" s="14">
        <v>30009111</v>
      </c>
      <c r="F2929" s="14" t="s">
        <v>3694</v>
      </c>
      <c r="G2929" s="14" t="s">
        <v>3653</v>
      </c>
      <c r="H2929" s="14" t="s">
        <v>3653</v>
      </c>
      <c r="I2929" s="9" t="s">
        <v>3653</v>
      </c>
      <c r="J2929" s="9">
        <v>80</v>
      </c>
      <c r="K2929" s="14" t="str">
        <f>IF($E2929="","",IFERROR(INDEX('01_Cad_Pecas'!$H$2:$H$5000,MATCH($E2929,'01_Cad_Pecas'!$D$2:$D$5000,0)),IFERROR(INDEX('01_Cad_Pecas'!$H$2:$H$5000,MATCH(VALUE($E2929),'01_Cad_Pecas'!$D$2:$D$5000,0)),"")))</f>
        <v/>
      </c>
      <c r="L2929" s="14" t="str">
        <f>IF($E2929="","",IFERROR(INDEX('01_Cad_Pecas'!$I$2:$I$5000,MATCH($E2929,'01_Cad_Pecas'!$D$2:$D$5000,0)),IFERROR(INDEX('01_Cad_Pecas'!$I$2:$I$5000,MATCH(VALUE($E2929),'01_Cad_Pecas'!$D$2:$D$5000,0)),"")))</f>
        <v/>
      </c>
      <c r="M2929" s="14" t="str">
        <f t="shared" si="335"/>
        <v/>
      </c>
      <c r="N2929" s="14"/>
      <c r="O2929" s="14"/>
      <c r="P2929" s="14"/>
      <c r="Q2929" s="14"/>
      <c r="R2929" s="14"/>
      <c r="S2929" s="14"/>
      <c r="T2929" s="14"/>
      <c r="U2929" s="14"/>
      <c r="V2929" s="14"/>
      <c r="W2929" s="14"/>
      <c r="X2929" s="14"/>
      <c r="Y2929" s="14"/>
      <c r="Z2929" s="14"/>
      <c r="AA2929" s="11"/>
      <c r="AB2929" s="14" t="str">
        <f t="shared" si="336"/>
        <v>10232,10233,10234|34 CORTE DE TECIDO</v>
      </c>
      <c r="AC2929" t="str">
        <f t="shared" si="337"/>
        <v>|10232|10233|10234|</v>
      </c>
      <c r="AD2929" t="str">
        <f t="shared" si="338"/>
        <v>34 CORTE DE TECIDO</v>
      </c>
    </row>
    <row r="2930" spans="1:30" ht="36" customHeight="1" x14ac:dyDescent="0.35">
      <c r="A2930" s="35">
        <v>46227</v>
      </c>
      <c r="B2930" s="14" t="s">
        <v>3691</v>
      </c>
      <c r="C2930" s="14" t="s">
        <v>3682</v>
      </c>
      <c r="D2930" s="14" t="s">
        <v>3653</v>
      </c>
      <c r="E2930" s="14">
        <v>30009311</v>
      </c>
      <c r="F2930" s="14" t="s">
        <v>3695</v>
      </c>
      <c r="G2930" s="14" t="s">
        <v>3653</v>
      </c>
      <c r="H2930" s="14" t="s">
        <v>3653</v>
      </c>
      <c r="I2930" s="9" t="s">
        <v>3653</v>
      </c>
      <c r="J2930" s="9">
        <v>30</v>
      </c>
      <c r="K2930" s="14" t="str">
        <f>IF($E2930="","",IFERROR(INDEX('01_Cad_Pecas'!$H$2:$H$5000,MATCH($E2930,'01_Cad_Pecas'!$D$2:$D$5000,0)),IFERROR(INDEX('01_Cad_Pecas'!$H$2:$H$5000,MATCH(VALUE($E2930),'01_Cad_Pecas'!$D$2:$D$5000,0)),"")))</f>
        <v/>
      </c>
      <c r="L2930" s="14" t="str">
        <f>IF($E2930="","",IFERROR(INDEX('01_Cad_Pecas'!$I$2:$I$5000,MATCH($E2930,'01_Cad_Pecas'!$D$2:$D$5000,0)),IFERROR(INDEX('01_Cad_Pecas'!$I$2:$I$5000,MATCH(VALUE($E2930),'01_Cad_Pecas'!$D$2:$D$5000,0)),"")))</f>
        <v/>
      </c>
      <c r="M2930" s="14" t="str">
        <f t="shared" si="335"/>
        <v/>
      </c>
      <c r="N2930" s="14"/>
      <c r="O2930" s="14"/>
      <c r="P2930" s="14"/>
      <c r="Q2930" s="14"/>
      <c r="R2930" s="14"/>
      <c r="S2930" s="14"/>
      <c r="T2930" s="14"/>
      <c r="U2930" s="14"/>
      <c r="V2930" s="14"/>
      <c r="W2930" s="14"/>
      <c r="X2930" s="14"/>
      <c r="Y2930" s="14"/>
      <c r="Z2930" s="14"/>
      <c r="AA2930" s="11"/>
      <c r="AB2930" s="14" t="str">
        <f t="shared" si="336"/>
        <v>10232,10233,10234|34 CORTE DE TECIDO</v>
      </c>
      <c r="AC2930" t="str">
        <f t="shared" si="337"/>
        <v>|10232|10233|10234|</v>
      </c>
      <c r="AD2930" t="str">
        <f t="shared" si="338"/>
        <v>34 CORTE DE TECIDO</v>
      </c>
    </row>
    <row r="2931" spans="1:30" ht="36" customHeight="1" x14ac:dyDescent="0.35">
      <c r="A2931" s="35">
        <v>46227</v>
      </c>
      <c r="B2931" s="14" t="s">
        <v>3691</v>
      </c>
      <c r="C2931" s="14" t="s">
        <v>3682</v>
      </c>
      <c r="D2931" s="14" t="s">
        <v>3653</v>
      </c>
      <c r="E2931" s="14">
        <v>30009312</v>
      </c>
      <c r="F2931" s="14" t="s">
        <v>3696</v>
      </c>
      <c r="G2931" s="14" t="s">
        <v>3653</v>
      </c>
      <c r="H2931" s="14" t="s">
        <v>3653</v>
      </c>
      <c r="I2931" s="9" t="s">
        <v>3653</v>
      </c>
      <c r="J2931" s="9">
        <v>80</v>
      </c>
      <c r="K2931" s="14" t="str">
        <f>IF($E2931="","",IFERROR(INDEX('01_Cad_Pecas'!$H$2:$H$5000,MATCH($E2931,'01_Cad_Pecas'!$D$2:$D$5000,0)),IFERROR(INDEX('01_Cad_Pecas'!$H$2:$H$5000,MATCH(VALUE($E2931),'01_Cad_Pecas'!$D$2:$D$5000,0)),"")))</f>
        <v/>
      </c>
      <c r="L2931" s="14" t="str">
        <f>IF($E2931="","",IFERROR(INDEX('01_Cad_Pecas'!$I$2:$I$5000,MATCH($E2931,'01_Cad_Pecas'!$D$2:$D$5000,0)),IFERROR(INDEX('01_Cad_Pecas'!$I$2:$I$5000,MATCH(VALUE($E2931),'01_Cad_Pecas'!$D$2:$D$5000,0)),"")))</f>
        <v/>
      </c>
      <c r="M2931" s="14" t="str">
        <f t="shared" si="335"/>
        <v/>
      </c>
      <c r="N2931" s="14"/>
      <c r="O2931" s="14"/>
      <c r="P2931" s="14"/>
      <c r="Q2931" s="14"/>
      <c r="R2931" s="14"/>
      <c r="S2931" s="14"/>
      <c r="T2931" s="14"/>
      <c r="U2931" s="14"/>
      <c r="V2931" s="14"/>
      <c r="W2931" s="14"/>
      <c r="X2931" s="14"/>
      <c r="Y2931" s="14"/>
      <c r="Z2931" s="14"/>
      <c r="AA2931" s="11"/>
      <c r="AB2931" s="14" t="str">
        <f t="shared" si="336"/>
        <v>10232,10233,10234|34 CORTE DE TECIDO</v>
      </c>
      <c r="AC2931" t="str">
        <f t="shared" si="337"/>
        <v>|10232|10233|10234|</v>
      </c>
      <c r="AD2931" t="str">
        <f t="shared" si="338"/>
        <v>34 CORTE DE TECIDO</v>
      </c>
    </row>
    <row r="2932" spans="1:30" ht="36" customHeight="1" x14ac:dyDescent="0.35">
      <c r="A2932" s="35">
        <v>46227</v>
      </c>
      <c r="B2932" s="14" t="s">
        <v>3691</v>
      </c>
      <c r="C2932" s="14" t="s">
        <v>3682</v>
      </c>
      <c r="D2932" s="14" t="s">
        <v>3653</v>
      </c>
      <c r="E2932" s="14">
        <v>30003710</v>
      </c>
      <c r="F2932" s="14" t="s">
        <v>3655</v>
      </c>
      <c r="G2932" s="14" t="s">
        <v>3653</v>
      </c>
      <c r="H2932" s="14" t="s">
        <v>3653</v>
      </c>
      <c r="I2932" s="9" t="s">
        <v>3653</v>
      </c>
      <c r="J2932" s="9">
        <v>366</v>
      </c>
      <c r="K2932" s="14" t="str">
        <f>IF($E2932="","",IFERROR(INDEX('01_Cad_Pecas'!$H$2:$H$5000,MATCH($E2932,'01_Cad_Pecas'!$D$2:$D$5000,0)),IFERROR(INDEX('01_Cad_Pecas'!$H$2:$H$5000,MATCH(VALUE($E2932),'01_Cad_Pecas'!$D$2:$D$5000,0)),"")))</f>
        <v/>
      </c>
      <c r="L2932" s="14" t="str">
        <f>IF($E2932="","",IFERROR(INDEX('01_Cad_Pecas'!$I$2:$I$5000,MATCH($E2932,'01_Cad_Pecas'!$D$2:$D$5000,0)),IFERROR(INDEX('01_Cad_Pecas'!$I$2:$I$5000,MATCH(VALUE($E2932),'01_Cad_Pecas'!$D$2:$D$5000,0)),"")))</f>
        <v/>
      </c>
      <c r="M2932" s="14" t="str">
        <f t="shared" si="335"/>
        <v/>
      </c>
      <c r="N2932" s="14"/>
      <c r="O2932" s="14"/>
      <c r="P2932" s="14"/>
      <c r="Q2932" s="14"/>
      <c r="R2932" s="14"/>
      <c r="S2932" s="14"/>
      <c r="T2932" s="14"/>
      <c r="U2932" s="14"/>
      <c r="V2932" s="14"/>
      <c r="W2932" s="14"/>
      <c r="X2932" s="14"/>
      <c r="Y2932" s="14"/>
      <c r="Z2932" s="14"/>
      <c r="AA2932" s="11"/>
      <c r="AB2932" s="14" t="str">
        <f t="shared" si="336"/>
        <v>10232,10233,10234|34 CORTE DE TECIDO</v>
      </c>
      <c r="AC2932" t="str">
        <f t="shared" si="337"/>
        <v>|10232|10233|10234|</v>
      </c>
      <c r="AD2932" t="str">
        <f t="shared" si="338"/>
        <v>34 CORTE DE TECIDO</v>
      </c>
    </row>
    <row r="2933" spans="1:30" ht="24" customHeight="1" x14ac:dyDescent="0.35">
      <c r="A2933" s="35">
        <v>46212</v>
      </c>
      <c r="B2933" s="14" t="s">
        <v>3670</v>
      </c>
      <c r="C2933" s="14" t="s">
        <v>3671</v>
      </c>
      <c r="D2933" s="14" t="s">
        <v>3653</v>
      </c>
      <c r="E2933" s="14">
        <v>30001101</v>
      </c>
      <c r="F2933" s="14" t="s">
        <v>3656</v>
      </c>
      <c r="G2933" s="14" t="s">
        <v>3653</v>
      </c>
      <c r="H2933" s="14" t="s">
        <v>3653</v>
      </c>
      <c r="I2933" s="9" t="s">
        <v>3653</v>
      </c>
      <c r="J2933" s="9">
        <v>12</v>
      </c>
      <c r="K2933" s="14" t="str">
        <f>IF($E2933="","",IFERROR(INDEX('01_Cad_Pecas'!$H$2:$H$5000,MATCH($E2933,'01_Cad_Pecas'!$D$2:$D$5000,0)),IFERROR(INDEX('01_Cad_Pecas'!$H$2:$H$5000,MATCH(VALUE($E2933),'01_Cad_Pecas'!$D$2:$D$5000,0)),"")))</f>
        <v/>
      </c>
      <c r="L2933" s="14" t="str">
        <f>IF($E2933="","",IFERROR(INDEX('01_Cad_Pecas'!$I$2:$I$5000,MATCH($E2933,'01_Cad_Pecas'!$D$2:$D$5000,0)),IFERROR(INDEX('01_Cad_Pecas'!$I$2:$I$5000,MATCH(VALUE($E2933),'01_Cad_Pecas'!$D$2:$D$5000,0)),"")))</f>
        <v/>
      </c>
      <c r="M2933" s="14" t="str">
        <f t="shared" si="335"/>
        <v/>
      </c>
      <c r="N2933" s="14">
        <v>46211</v>
      </c>
      <c r="O2933" s="14">
        <v>12</v>
      </c>
      <c r="P2933" s="14"/>
      <c r="Q2933" s="14"/>
      <c r="R2933" s="14"/>
      <c r="S2933" s="14"/>
      <c r="T2933" s="14">
        <f t="shared" ref="T2933:T2956" si="340">IF(OR($J2933="",$O2933=""),"",$O2933/$J2933)</f>
        <v>1</v>
      </c>
      <c r="U2933" s="14" t="s">
        <v>36</v>
      </c>
      <c r="V2933" s="14"/>
      <c r="W2933" s="14"/>
      <c r="X2933" s="14"/>
      <c r="Y2933" s="14"/>
      <c r="Z2933" s="14"/>
      <c r="AA2933" s="11"/>
      <c r="AB2933" s="14" t="str">
        <f t="shared" si="336"/>
        <v>10241|34 CORTE DE TECIDO</v>
      </c>
      <c r="AC2933" t="str">
        <f t="shared" si="337"/>
        <v>|10241|</v>
      </c>
      <c r="AD2933" t="str">
        <f t="shared" si="338"/>
        <v>34 CORTE DE TECIDO</v>
      </c>
    </row>
    <row r="2934" spans="1:30" ht="24" customHeight="1" x14ac:dyDescent="0.35">
      <c r="A2934" s="35">
        <v>46212</v>
      </c>
      <c r="B2934" s="14" t="s">
        <v>3670</v>
      </c>
      <c r="C2934" s="14" t="s">
        <v>3671</v>
      </c>
      <c r="D2934" s="14" t="s">
        <v>3653</v>
      </c>
      <c r="E2934" s="14">
        <v>30001110</v>
      </c>
      <c r="F2934" s="14" t="s">
        <v>3657</v>
      </c>
      <c r="G2934" s="14" t="s">
        <v>3653</v>
      </c>
      <c r="H2934" s="14" t="s">
        <v>3653</v>
      </c>
      <c r="I2934" s="9" t="s">
        <v>3653</v>
      </c>
      <c r="J2934" s="9">
        <v>12</v>
      </c>
      <c r="K2934" s="14" t="str">
        <f>IF($E2934="","",IFERROR(INDEX('01_Cad_Pecas'!$H$2:$H$5000,MATCH($E2934,'01_Cad_Pecas'!$D$2:$D$5000,0)),IFERROR(INDEX('01_Cad_Pecas'!$H$2:$H$5000,MATCH(VALUE($E2934),'01_Cad_Pecas'!$D$2:$D$5000,0)),"")))</f>
        <v/>
      </c>
      <c r="L2934" s="14" t="str">
        <f>IF($E2934="","",IFERROR(INDEX('01_Cad_Pecas'!$I$2:$I$5000,MATCH($E2934,'01_Cad_Pecas'!$D$2:$D$5000,0)),IFERROR(INDEX('01_Cad_Pecas'!$I$2:$I$5000,MATCH(VALUE($E2934),'01_Cad_Pecas'!$D$2:$D$5000,0)),"")))</f>
        <v/>
      </c>
      <c r="M2934" s="14" t="str">
        <f t="shared" si="335"/>
        <v/>
      </c>
      <c r="N2934" s="14">
        <v>46211</v>
      </c>
      <c r="O2934" s="14">
        <v>12</v>
      </c>
      <c r="P2934" s="14"/>
      <c r="Q2934" s="14"/>
      <c r="R2934" s="14"/>
      <c r="S2934" s="14"/>
      <c r="T2934" s="14">
        <f t="shared" si="340"/>
        <v>1</v>
      </c>
      <c r="U2934" s="14" t="s">
        <v>36</v>
      </c>
      <c r="V2934" s="14"/>
      <c r="W2934" s="14"/>
      <c r="X2934" s="14"/>
      <c r="Y2934" s="14"/>
      <c r="Z2934" s="14"/>
      <c r="AA2934" s="11"/>
      <c r="AB2934" s="14" t="str">
        <f t="shared" si="336"/>
        <v>10241|34 CORTE DE TECIDO</v>
      </c>
      <c r="AC2934" t="str">
        <f t="shared" si="337"/>
        <v>|10241|</v>
      </c>
      <c r="AD2934" t="str">
        <f t="shared" si="338"/>
        <v>34 CORTE DE TECIDO</v>
      </c>
    </row>
    <row r="2935" spans="1:30" ht="24" customHeight="1" x14ac:dyDescent="0.35">
      <c r="A2935" s="35">
        <v>46212</v>
      </c>
      <c r="B2935" s="14" t="s">
        <v>3670</v>
      </c>
      <c r="C2935" s="14" t="s">
        <v>3671</v>
      </c>
      <c r="D2935" s="14" t="s">
        <v>3653</v>
      </c>
      <c r="E2935" s="14">
        <v>30001210</v>
      </c>
      <c r="F2935" s="14" t="s">
        <v>3697</v>
      </c>
      <c r="G2935" s="14" t="s">
        <v>3653</v>
      </c>
      <c r="H2935" s="14" t="s">
        <v>3653</v>
      </c>
      <c r="I2935" s="9" t="s">
        <v>3653</v>
      </c>
      <c r="J2935" s="9">
        <v>4</v>
      </c>
      <c r="K2935" s="14" t="str">
        <f>IF($E2935="","",IFERROR(INDEX('01_Cad_Pecas'!$H$2:$H$5000,MATCH($E2935,'01_Cad_Pecas'!$D$2:$D$5000,0)),IFERROR(INDEX('01_Cad_Pecas'!$H$2:$H$5000,MATCH(VALUE($E2935),'01_Cad_Pecas'!$D$2:$D$5000,0)),"")))</f>
        <v/>
      </c>
      <c r="L2935" s="14" t="str">
        <f>IF($E2935="","",IFERROR(INDEX('01_Cad_Pecas'!$I$2:$I$5000,MATCH($E2935,'01_Cad_Pecas'!$D$2:$D$5000,0)),IFERROR(INDEX('01_Cad_Pecas'!$I$2:$I$5000,MATCH(VALUE($E2935),'01_Cad_Pecas'!$D$2:$D$5000,0)),"")))</f>
        <v/>
      </c>
      <c r="M2935" s="14" t="str">
        <f t="shared" si="335"/>
        <v/>
      </c>
      <c r="N2935" s="14">
        <v>46211</v>
      </c>
      <c r="O2935" s="14">
        <v>4</v>
      </c>
      <c r="P2935" s="14"/>
      <c r="Q2935" s="14"/>
      <c r="R2935" s="14"/>
      <c r="S2935" s="14"/>
      <c r="T2935" s="14">
        <f t="shared" si="340"/>
        <v>1</v>
      </c>
      <c r="U2935" s="14" t="s">
        <v>36</v>
      </c>
      <c r="V2935" s="14"/>
      <c r="W2935" s="14"/>
      <c r="X2935" s="14"/>
      <c r="Y2935" s="14"/>
      <c r="Z2935" s="14"/>
      <c r="AA2935" s="11"/>
      <c r="AB2935" s="14" t="str">
        <f t="shared" si="336"/>
        <v>10241|34 CORTE DE TECIDO</v>
      </c>
      <c r="AC2935" t="str">
        <f t="shared" si="337"/>
        <v>|10241|</v>
      </c>
      <c r="AD2935" t="str">
        <f t="shared" si="338"/>
        <v>34 CORTE DE TECIDO</v>
      </c>
    </row>
    <row r="2936" spans="1:30" ht="24" customHeight="1" x14ac:dyDescent="0.35">
      <c r="A2936" s="35">
        <v>46212</v>
      </c>
      <c r="B2936" s="14" t="s">
        <v>3670</v>
      </c>
      <c r="C2936" s="14" t="s">
        <v>3671</v>
      </c>
      <c r="D2936" s="14" t="s">
        <v>3653</v>
      </c>
      <c r="E2936" s="14">
        <v>30001401</v>
      </c>
      <c r="F2936" s="14" t="s">
        <v>3698</v>
      </c>
      <c r="G2936" s="14" t="s">
        <v>3653</v>
      </c>
      <c r="H2936" s="14" t="s">
        <v>3653</v>
      </c>
      <c r="I2936" s="9" t="s">
        <v>3653</v>
      </c>
      <c r="J2936" s="9">
        <v>4</v>
      </c>
      <c r="K2936" s="14" t="str">
        <f>IF($E2936="","",IFERROR(INDEX('01_Cad_Pecas'!$H$2:$H$5000,MATCH($E2936,'01_Cad_Pecas'!$D$2:$D$5000,0)),IFERROR(INDEX('01_Cad_Pecas'!$H$2:$H$5000,MATCH(VALUE($E2936),'01_Cad_Pecas'!$D$2:$D$5000,0)),"")))</f>
        <v/>
      </c>
      <c r="L2936" s="14" t="str">
        <f>IF($E2936="","",IFERROR(INDEX('01_Cad_Pecas'!$I$2:$I$5000,MATCH($E2936,'01_Cad_Pecas'!$D$2:$D$5000,0)),IFERROR(INDEX('01_Cad_Pecas'!$I$2:$I$5000,MATCH(VALUE($E2936),'01_Cad_Pecas'!$D$2:$D$5000,0)),"")))</f>
        <v/>
      </c>
      <c r="M2936" s="14" t="str">
        <f t="shared" si="335"/>
        <v/>
      </c>
      <c r="N2936" s="14">
        <v>46211</v>
      </c>
      <c r="O2936" s="14">
        <v>4</v>
      </c>
      <c r="P2936" s="14"/>
      <c r="Q2936" s="14"/>
      <c r="R2936" s="14"/>
      <c r="S2936" s="14"/>
      <c r="T2936" s="14">
        <f t="shared" si="340"/>
        <v>1</v>
      </c>
      <c r="U2936" s="14" t="s">
        <v>36</v>
      </c>
      <c r="V2936" s="14"/>
      <c r="W2936" s="14"/>
      <c r="X2936" s="14"/>
      <c r="Y2936" s="14"/>
      <c r="Z2936" s="14"/>
      <c r="AA2936" s="11"/>
      <c r="AB2936" s="14" t="str">
        <f t="shared" si="336"/>
        <v>10241|34 CORTE DE TECIDO</v>
      </c>
      <c r="AC2936" t="str">
        <f t="shared" si="337"/>
        <v>|10241|</v>
      </c>
      <c r="AD2936" t="str">
        <f t="shared" si="338"/>
        <v>34 CORTE DE TECIDO</v>
      </c>
    </row>
    <row r="2937" spans="1:30" ht="24" customHeight="1" x14ac:dyDescent="0.35">
      <c r="A2937" s="35">
        <v>46212</v>
      </c>
      <c r="B2937" s="14" t="s">
        <v>3670</v>
      </c>
      <c r="C2937" s="14" t="s">
        <v>3671</v>
      </c>
      <c r="D2937" s="14" t="s">
        <v>3653</v>
      </c>
      <c r="E2937" s="14">
        <v>30001410</v>
      </c>
      <c r="F2937" s="14" t="s">
        <v>3699</v>
      </c>
      <c r="G2937" s="14" t="s">
        <v>3653</v>
      </c>
      <c r="H2937" s="14" t="s">
        <v>3653</v>
      </c>
      <c r="I2937" s="9" t="s">
        <v>3653</v>
      </c>
      <c r="J2937" s="9">
        <v>4</v>
      </c>
      <c r="K2937" s="14" t="str">
        <f>IF($E2937="","",IFERROR(INDEX('01_Cad_Pecas'!$H$2:$H$5000,MATCH($E2937,'01_Cad_Pecas'!$D$2:$D$5000,0)),IFERROR(INDEX('01_Cad_Pecas'!$H$2:$H$5000,MATCH(VALUE($E2937),'01_Cad_Pecas'!$D$2:$D$5000,0)),"")))</f>
        <v/>
      </c>
      <c r="L2937" s="14" t="str">
        <f>IF($E2937="","",IFERROR(INDEX('01_Cad_Pecas'!$I$2:$I$5000,MATCH($E2937,'01_Cad_Pecas'!$D$2:$D$5000,0)),IFERROR(INDEX('01_Cad_Pecas'!$I$2:$I$5000,MATCH(VALUE($E2937),'01_Cad_Pecas'!$D$2:$D$5000,0)),"")))</f>
        <v/>
      </c>
      <c r="M2937" s="14" t="str">
        <f t="shared" si="335"/>
        <v/>
      </c>
      <c r="N2937" s="14">
        <v>46211</v>
      </c>
      <c r="O2937" s="14">
        <v>4</v>
      </c>
      <c r="P2937" s="14"/>
      <c r="Q2937" s="14"/>
      <c r="R2937" s="14"/>
      <c r="S2937" s="14"/>
      <c r="T2937" s="14">
        <f t="shared" si="340"/>
        <v>1</v>
      </c>
      <c r="U2937" s="14" t="s">
        <v>36</v>
      </c>
      <c r="V2937" s="14"/>
      <c r="W2937" s="14"/>
      <c r="X2937" s="14"/>
      <c r="Y2937" s="14"/>
      <c r="Z2937" s="14"/>
      <c r="AA2937" s="11"/>
      <c r="AB2937" s="14" t="str">
        <f t="shared" si="336"/>
        <v>10241|34 CORTE DE TECIDO</v>
      </c>
      <c r="AC2937" t="str">
        <f t="shared" si="337"/>
        <v>|10241|</v>
      </c>
      <c r="AD2937" t="str">
        <f t="shared" si="338"/>
        <v>34 CORTE DE TECIDO</v>
      </c>
    </row>
    <row r="2938" spans="1:30" ht="24" customHeight="1" x14ac:dyDescent="0.35">
      <c r="A2938" s="35">
        <v>46212</v>
      </c>
      <c r="B2938" s="14" t="s">
        <v>3670</v>
      </c>
      <c r="C2938" s="14" t="s">
        <v>3671</v>
      </c>
      <c r="D2938" s="14" t="s">
        <v>3653</v>
      </c>
      <c r="E2938" s="14">
        <v>30001601</v>
      </c>
      <c r="F2938" s="14" t="s">
        <v>3700</v>
      </c>
      <c r="G2938" s="14" t="s">
        <v>3653</v>
      </c>
      <c r="H2938" s="14" t="s">
        <v>3653</v>
      </c>
      <c r="I2938" s="9" t="s">
        <v>3653</v>
      </c>
      <c r="J2938" s="9">
        <v>4</v>
      </c>
      <c r="K2938" s="14" t="str">
        <f>IF($E2938="","",IFERROR(INDEX('01_Cad_Pecas'!$H$2:$H$5000,MATCH($E2938,'01_Cad_Pecas'!$D$2:$D$5000,0)),IFERROR(INDEX('01_Cad_Pecas'!$H$2:$H$5000,MATCH(VALUE($E2938),'01_Cad_Pecas'!$D$2:$D$5000,0)),"")))</f>
        <v/>
      </c>
      <c r="L2938" s="14" t="str">
        <f>IF($E2938="","",IFERROR(INDEX('01_Cad_Pecas'!$I$2:$I$5000,MATCH($E2938,'01_Cad_Pecas'!$D$2:$D$5000,0)),IFERROR(INDEX('01_Cad_Pecas'!$I$2:$I$5000,MATCH(VALUE($E2938),'01_Cad_Pecas'!$D$2:$D$5000,0)),"")))</f>
        <v/>
      </c>
      <c r="M2938" s="14" t="str">
        <f t="shared" si="335"/>
        <v/>
      </c>
      <c r="N2938" s="14">
        <v>46211</v>
      </c>
      <c r="O2938" s="14">
        <v>4</v>
      </c>
      <c r="P2938" s="14"/>
      <c r="Q2938" s="14"/>
      <c r="R2938" s="14"/>
      <c r="S2938" s="14"/>
      <c r="T2938" s="14">
        <f t="shared" si="340"/>
        <v>1</v>
      </c>
      <c r="U2938" s="14" t="s">
        <v>36</v>
      </c>
      <c r="V2938" s="14"/>
      <c r="W2938" s="14"/>
      <c r="X2938" s="14"/>
      <c r="Y2938" s="14"/>
      <c r="Z2938" s="14"/>
      <c r="AA2938" s="11"/>
      <c r="AB2938" s="14" t="str">
        <f t="shared" si="336"/>
        <v>10241|34 CORTE DE TECIDO</v>
      </c>
      <c r="AC2938" t="str">
        <f t="shared" si="337"/>
        <v>|10241|</v>
      </c>
      <c r="AD2938" t="str">
        <f t="shared" si="338"/>
        <v>34 CORTE DE TECIDO</v>
      </c>
    </row>
    <row r="2939" spans="1:30" ht="24" customHeight="1" x14ac:dyDescent="0.35">
      <c r="A2939" s="35">
        <v>46212</v>
      </c>
      <c r="B2939" s="14" t="s">
        <v>3670</v>
      </c>
      <c r="C2939" s="14" t="s">
        <v>3671</v>
      </c>
      <c r="D2939" s="14" t="s">
        <v>3653</v>
      </c>
      <c r="E2939" s="14">
        <v>30003412</v>
      </c>
      <c r="F2939" s="14" t="s">
        <v>3701</v>
      </c>
      <c r="G2939" s="14" t="s">
        <v>3653</v>
      </c>
      <c r="H2939" s="14" t="s">
        <v>3653</v>
      </c>
      <c r="I2939" s="9" t="s">
        <v>3653</v>
      </c>
      <c r="J2939" s="9">
        <v>16</v>
      </c>
      <c r="K2939" s="14" t="str">
        <f>IF($E2939="","",IFERROR(INDEX('01_Cad_Pecas'!$H$2:$H$5000,MATCH($E2939,'01_Cad_Pecas'!$D$2:$D$5000,0)),IFERROR(INDEX('01_Cad_Pecas'!$H$2:$H$5000,MATCH(VALUE($E2939),'01_Cad_Pecas'!$D$2:$D$5000,0)),"")))</f>
        <v/>
      </c>
      <c r="L2939" s="14" t="str">
        <f>IF($E2939="","",IFERROR(INDEX('01_Cad_Pecas'!$I$2:$I$5000,MATCH($E2939,'01_Cad_Pecas'!$D$2:$D$5000,0)),IFERROR(INDEX('01_Cad_Pecas'!$I$2:$I$5000,MATCH(VALUE($E2939),'01_Cad_Pecas'!$D$2:$D$5000,0)),"")))</f>
        <v/>
      </c>
      <c r="M2939" s="14" t="str">
        <f t="shared" si="335"/>
        <v/>
      </c>
      <c r="N2939" s="14">
        <v>46211</v>
      </c>
      <c r="O2939" s="14">
        <v>16</v>
      </c>
      <c r="P2939" s="14"/>
      <c r="Q2939" s="14"/>
      <c r="R2939" s="14"/>
      <c r="S2939" s="14"/>
      <c r="T2939" s="14">
        <f t="shared" si="340"/>
        <v>1</v>
      </c>
      <c r="U2939" s="14" t="s">
        <v>36</v>
      </c>
      <c r="V2939" s="14"/>
      <c r="W2939" s="14"/>
      <c r="X2939" s="14"/>
      <c r="Y2939" s="14"/>
      <c r="Z2939" s="14"/>
      <c r="AA2939" s="11"/>
      <c r="AB2939" s="14" t="str">
        <f t="shared" si="336"/>
        <v>10241|34 CORTE DE TECIDO</v>
      </c>
      <c r="AC2939" t="str">
        <f t="shared" si="337"/>
        <v>|10241|</v>
      </c>
      <c r="AD2939" t="str">
        <f t="shared" si="338"/>
        <v>34 CORTE DE TECIDO</v>
      </c>
    </row>
    <row r="2940" spans="1:30" ht="24" customHeight="1" x14ac:dyDescent="0.35">
      <c r="A2940" s="35">
        <v>46212</v>
      </c>
      <c r="B2940" s="14" t="s">
        <v>3670</v>
      </c>
      <c r="C2940" s="14" t="s">
        <v>3671</v>
      </c>
      <c r="D2940" s="14" t="s">
        <v>3653</v>
      </c>
      <c r="E2940" s="14">
        <v>30003923</v>
      </c>
      <c r="F2940" s="14" t="s">
        <v>3702</v>
      </c>
      <c r="G2940" s="14" t="s">
        <v>3653</v>
      </c>
      <c r="H2940" s="14" t="s">
        <v>3653</v>
      </c>
      <c r="I2940" s="9" t="s">
        <v>3653</v>
      </c>
      <c r="J2940" s="9">
        <v>16</v>
      </c>
      <c r="K2940" s="14" t="str">
        <f>IF($E2940="","",IFERROR(INDEX('01_Cad_Pecas'!$H$2:$H$5000,MATCH($E2940,'01_Cad_Pecas'!$D$2:$D$5000,0)),IFERROR(INDEX('01_Cad_Pecas'!$H$2:$H$5000,MATCH(VALUE($E2940),'01_Cad_Pecas'!$D$2:$D$5000,0)),"")))</f>
        <v/>
      </c>
      <c r="L2940" s="14" t="str">
        <f>IF($E2940="","",IFERROR(INDEX('01_Cad_Pecas'!$I$2:$I$5000,MATCH($E2940,'01_Cad_Pecas'!$D$2:$D$5000,0)),IFERROR(INDEX('01_Cad_Pecas'!$I$2:$I$5000,MATCH(VALUE($E2940),'01_Cad_Pecas'!$D$2:$D$5000,0)),"")))</f>
        <v/>
      </c>
      <c r="M2940" s="14" t="str">
        <f t="shared" si="335"/>
        <v/>
      </c>
      <c r="N2940" s="14">
        <v>46211</v>
      </c>
      <c r="O2940" s="14">
        <v>16</v>
      </c>
      <c r="P2940" s="14"/>
      <c r="Q2940" s="14"/>
      <c r="R2940" s="14"/>
      <c r="S2940" s="14"/>
      <c r="T2940" s="14">
        <f t="shared" si="340"/>
        <v>1</v>
      </c>
      <c r="U2940" s="14" t="s">
        <v>36</v>
      </c>
      <c r="V2940" s="14"/>
      <c r="W2940" s="14"/>
      <c r="X2940" s="14"/>
      <c r="Y2940" s="14"/>
      <c r="Z2940" s="14"/>
      <c r="AA2940" s="11"/>
      <c r="AB2940" s="14" t="str">
        <f t="shared" si="336"/>
        <v>10241|34 CORTE DE TECIDO</v>
      </c>
      <c r="AC2940" t="str">
        <f t="shared" si="337"/>
        <v>|10241|</v>
      </c>
      <c r="AD2940" t="str">
        <f t="shared" si="338"/>
        <v>34 CORTE DE TECIDO</v>
      </c>
    </row>
    <row r="2941" spans="1:30" ht="24" customHeight="1" x14ac:dyDescent="0.35">
      <c r="A2941" s="35">
        <v>46212</v>
      </c>
      <c r="B2941" s="14" t="s">
        <v>3670</v>
      </c>
      <c r="C2941" s="14" t="s">
        <v>3671</v>
      </c>
      <c r="D2941" s="14" t="s">
        <v>3653</v>
      </c>
      <c r="E2941" s="14">
        <v>30008104</v>
      </c>
      <c r="F2941" s="14" t="s">
        <v>3703</v>
      </c>
      <c r="G2941" s="14" t="s">
        <v>3653</v>
      </c>
      <c r="H2941" s="14" t="s">
        <v>3653</v>
      </c>
      <c r="I2941" s="9" t="s">
        <v>3653</v>
      </c>
      <c r="J2941" s="9">
        <v>6</v>
      </c>
      <c r="K2941" s="14" t="str">
        <f>IF($E2941="","",IFERROR(INDEX('01_Cad_Pecas'!$H$2:$H$5000,MATCH($E2941,'01_Cad_Pecas'!$D$2:$D$5000,0)),IFERROR(INDEX('01_Cad_Pecas'!$H$2:$H$5000,MATCH(VALUE($E2941),'01_Cad_Pecas'!$D$2:$D$5000,0)),"")))</f>
        <v/>
      </c>
      <c r="L2941" s="14" t="str">
        <f>IF($E2941="","",IFERROR(INDEX('01_Cad_Pecas'!$I$2:$I$5000,MATCH($E2941,'01_Cad_Pecas'!$D$2:$D$5000,0)),IFERROR(INDEX('01_Cad_Pecas'!$I$2:$I$5000,MATCH(VALUE($E2941),'01_Cad_Pecas'!$D$2:$D$5000,0)),"")))</f>
        <v/>
      </c>
      <c r="M2941" s="14" t="str">
        <f t="shared" si="335"/>
        <v/>
      </c>
      <c r="N2941" s="14">
        <v>46211</v>
      </c>
      <c r="O2941" s="14">
        <v>6</v>
      </c>
      <c r="P2941" s="14"/>
      <c r="Q2941" s="14"/>
      <c r="R2941" s="14"/>
      <c r="S2941" s="14"/>
      <c r="T2941" s="14">
        <f t="shared" si="340"/>
        <v>1</v>
      </c>
      <c r="U2941" s="14" t="s">
        <v>36</v>
      </c>
      <c r="V2941" s="14"/>
      <c r="W2941" s="14"/>
      <c r="X2941" s="14"/>
      <c r="Y2941" s="14"/>
      <c r="Z2941" s="14"/>
      <c r="AA2941" s="11"/>
      <c r="AB2941" s="14" t="str">
        <f t="shared" si="336"/>
        <v>10241|34 CORTE DE TECIDO</v>
      </c>
      <c r="AC2941" t="str">
        <f t="shared" si="337"/>
        <v>|10241|</v>
      </c>
      <c r="AD2941" t="str">
        <f t="shared" si="338"/>
        <v>34 CORTE DE TECIDO</v>
      </c>
    </row>
    <row r="2942" spans="1:30" ht="24" customHeight="1" x14ac:dyDescent="0.35">
      <c r="A2942" s="35">
        <v>46212</v>
      </c>
      <c r="B2942" s="14" t="s">
        <v>3670</v>
      </c>
      <c r="C2942" s="14" t="s">
        <v>3671</v>
      </c>
      <c r="D2942" s="14" t="s">
        <v>3653</v>
      </c>
      <c r="E2942" s="14">
        <v>30003710</v>
      </c>
      <c r="F2942" s="14" t="s">
        <v>3655</v>
      </c>
      <c r="G2942" s="14" t="s">
        <v>3653</v>
      </c>
      <c r="H2942" s="14" t="s">
        <v>3653</v>
      </c>
      <c r="I2942" s="9" t="s">
        <v>3653</v>
      </c>
      <c r="J2942" s="9">
        <v>54</v>
      </c>
      <c r="K2942" s="14" t="str">
        <f>IF($E2942="","",IFERROR(INDEX('01_Cad_Pecas'!$H$2:$H$5000,MATCH($E2942,'01_Cad_Pecas'!$D$2:$D$5000,0)),IFERROR(INDEX('01_Cad_Pecas'!$H$2:$H$5000,MATCH(VALUE($E2942),'01_Cad_Pecas'!$D$2:$D$5000,0)),"")))</f>
        <v/>
      </c>
      <c r="L2942" s="14" t="str">
        <f>IF($E2942="","",IFERROR(INDEX('01_Cad_Pecas'!$I$2:$I$5000,MATCH($E2942,'01_Cad_Pecas'!$D$2:$D$5000,0)),IFERROR(INDEX('01_Cad_Pecas'!$I$2:$I$5000,MATCH(VALUE($E2942),'01_Cad_Pecas'!$D$2:$D$5000,0)),"")))</f>
        <v/>
      </c>
      <c r="M2942" s="14" t="str">
        <f t="shared" si="335"/>
        <v/>
      </c>
      <c r="N2942" s="14">
        <v>46211</v>
      </c>
      <c r="O2942" s="14">
        <v>54</v>
      </c>
      <c r="P2942" s="14"/>
      <c r="Q2942" s="14"/>
      <c r="R2942" s="14"/>
      <c r="S2942" s="14"/>
      <c r="T2942" s="14">
        <f t="shared" si="340"/>
        <v>1</v>
      </c>
      <c r="U2942" s="14" t="s">
        <v>36</v>
      </c>
      <c r="V2942" s="14"/>
      <c r="W2942" s="14"/>
      <c r="X2942" s="14"/>
      <c r="Y2942" s="14"/>
      <c r="Z2942" s="14"/>
      <c r="AA2942" s="11"/>
      <c r="AB2942" s="14" t="str">
        <f t="shared" si="336"/>
        <v>10241|34 CORTE DE TECIDO</v>
      </c>
      <c r="AC2942" t="str">
        <f t="shared" si="337"/>
        <v>|10241|</v>
      </c>
      <c r="AD2942" t="str">
        <f t="shared" si="338"/>
        <v>34 CORTE DE TECIDO</v>
      </c>
    </row>
    <row r="2943" spans="1:30" ht="24" customHeight="1" x14ac:dyDescent="0.35">
      <c r="A2943" s="35">
        <v>46212</v>
      </c>
      <c r="B2943" s="14" t="s">
        <v>3670</v>
      </c>
      <c r="C2943" s="14" t="s">
        <v>3671</v>
      </c>
      <c r="D2943" s="14" t="s">
        <v>3653</v>
      </c>
      <c r="E2943" s="14">
        <v>30004808</v>
      </c>
      <c r="F2943" s="14" t="s">
        <v>3658</v>
      </c>
      <c r="G2943" s="14" t="s">
        <v>3653</v>
      </c>
      <c r="H2943" s="14" t="s">
        <v>3653</v>
      </c>
      <c r="I2943" s="9" t="s">
        <v>3653</v>
      </c>
      <c r="J2943" s="9">
        <v>38</v>
      </c>
      <c r="K2943" s="14" t="str">
        <f>IF($E2943="","",IFERROR(INDEX('01_Cad_Pecas'!$H$2:$H$5000,MATCH($E2943,'01_Cad_Pecas'!$D$2:$D$5000,0)),IFERROR(INDEX('01_Cad_Pecas'!$H$2:$H$5000,MATCH(VALUE($E2943),'01_Cad_Pecas'!$D$2:$D$5000,0)),"")))</f>
        <v/>
      </c>
      <c r="L2943" s="14" t="str">
        <f>IF($E2943="","",IFERROR(INDEX('01_Cad_Pecas'!$I$2:$I$5000,MATCH($E2943,'01_Cad_Pecas'!$D$2:$D$5000,0)),IFERROR(INDEX('01_Cad_Pecas'!$I$2:$I$5000,MATCH(VALUE($E2943),'01_Cad_Pecas'!$D$2:$D$5000,0)),"")))</f>
        <v/>
      </c>
      <c r="M2943" s="14" t="str">
        <f t="shared" si="335"/>
        <v/>
      </c>
      <c r="N2943" s="14">
        <v>46211</v>
      </c>
      <c r="O2943" s="14">
        <v>38</v>
      </c>
      <c r="P2943" s="14"/>
      <c r="Q2943" s="14"/>
      <c r="R2943" s="14"/>
      <c r="S2943" s="14"/>
      <c r="T2943" s="14">
        <f t="shared" si="340"/>
        <v>1</v>
      </c>
      <c r="U2943" s="14" t="s">
        <v>36</v>
      </c>
      <c r="V2943" s="14"/>
      <c r="W2943" s="14"/>
      <c r="X2943" s="14"/>
      <c r="Y2943" s="14"/>
      <c r="Z2943" s="14"/>
      <c r="AA2943" s="11"/>
      <c r="AB2943" s="14" t="str">
        <f t="shared" si="336"/>
        <v>10241|34 CORTE DE TECIDO</v>
      </c>
      <c r="AC2943" t="str">
        <f t="shared" si="337"/>
        <v>|10241|</v>
      </c>
      <c r="AD2943" t="str">
        <f t="shared" si="338"/>
        <v>34 CORTE DE TECIDO</v>
      </c>
    </row>
    <row r="2944" spans="1:30" ht="24" customHeight="1" x14ac:dyDescent="0.35">
      <c r="A2944" s="35">
        <v>46212</v>
      </c>
      <c r="B2944" s="14" t="s">
        <v>3670</v>
      </c>
      <c r="C2944" s="14" t="s">
        <v>3671</v>
      </c>
      <c r="D2944" s="14" t="s">
        <v>3653</v>
      </c>
      <c r="E2944" s="14">
        <v>30004810</v>
      </c>
      <c r="F2944" s="14" t="s">
        <v>3659</v>
      </c>
      <c r="G2944" s="14" t="s">
        <v>3653</v>
      </c>
      <c r="H2944" s="14" t="s">
        <v>3653</v>
      </c>
      <c r="I2944" s="9" t="s">
        <v>3653</v>
      </c>
      <c r="J2944" s="9">
        <v>110</v>
      </c>
      <c r="K2944" s="14" t="str">
        <f>IF($E2944="","",IFERROR(INDEX('01_Cad_Pecas'!$H$2:$H$5000,MATCH($E2944,'01_Cad_Pecas'!$D$2:$D$5000,0)),IFERROR(INDEX('01_Cad_Pecas'!$H$2:$H$5000,MATCH(VALUE($E2944),'01_Cad_Pecas'!$D$2:$D$5000,0)),"")))</f>
        <v/>
      </c>
      <c r="L2944" s="14" t="str">
        <f>IF($E2944="","",IFERROR(INDEX('01_Cad_Pecas'!$I$2:$I$5000,MATCH($E2944,'01_Cad_Pecas'!$D$2:$D$5000,0)),IFERROR(INDEX('01_Cad_Pecas'!$I$2:$I$5000,MATCH(VALUE($E2944),'01_Cad_Pecas'!$D$2:$D$5000,0)),"")))</f>
        <v/>
      </c>
      <c r="M2944" s="14" t="str">
        <f t="shared" si="335"/>
        <v/>
      </c>
      <c r="N2944" s="14">
        <v>46211</v>
      </c>
      <c r="O2944" s="14">
        <v>110</v>
      </c>
      <c r="P2944" s="14"/>
      <c r="Q2944" s="14"/>
      <c r="R2944" s="14"/>
      <c r="S2944" s="14"/>
      <c r="T2944" s="14">
        <f t="shared" si="340"/>
        <v>1</v>
      </c>
      <c r="U2944" s="14" t="s">
        <v>36</v>
      </c>
      <c r="V2944" s="14"/>
      <c r="W2944" s="14"/>
      <c r="X2944" s="14"/>
      <c r="Y2944" s="14"/>
      <c r="Z2944" s="14"/>
      <c r="AA2944" s="11"/>
      <c r="AB2944" s="14" t="str">
        <f t="shared" si="336"/>
        <v>10241|34 CORTE DE TECIDO</v>
      </c>
      <c r="AC2944" t="str">
        <f t="shared" si="337"/>
        <v>|10241|</v>
      </c>
      <c r="AD2944" t="str">
        <f t="shared" si="338"/>
        <v>34 CORTE DE TECIDO</v>
      </c>
    </row>
    <row r="2945" spans="1:30" ht="24" customHeight="1" x14ac:dyDescent="0.35">
      <c r="A2945" s="35">
        <v>46212</v>
      </c>
      <c r="B2945" s="14" t="s">
        <v>3670</v>
      </c>
      <c r="C2945" s="14" t="s">
        <v>3671</v>
      </c>
      <c r="D2945" s="14" t="s">
        <v>3653</v>
      </c>
      <c r="E2945" s="14">
        <v>30006106</v>
      </c>
      <c r="F2945" s="14" t="s">
        <v>3340</v>
      </c>
      <c r="G2945" s="14" t="s">
        <v>3653</v>
      </c>
      <c r="H2945" s="14" t="s">
        <v>3653</v>
      </c>
      <c r="I2945" s="9" t="s">
        <v>3653</v>
      </c>
      <c r="J2945" s="9">
        <v>46</v>
      </c>
      <c r="K2945" s="14">
        <f>IF($E2945="","",IFERROR(INDEX('01_Cad_Pecas'!$H$2:$H$5000,MATCH($E2945,'01_Cad_Pecas'!$D$2:$D$5000,0)),IFERROR(INDEX('01_Cad_Pecas'!$H$2:$H$5000,MATCH(VALUE($E2945),'01_Cad_Pecas'!$D$2:$D$5000,0)),"")))</f>
        <v>0</v>
      </c>
      <c r="L2945" s="14">
        <f>IF($E2945="","",IFERROR(INDEX('01_Cad_Pecas'!$I$2:$I$5000,MATCH($E2945,'01_Cad_Pecas'!$D$2:$D$5000,0)),IFERROR(INDEX('01_Cad_Pecas'!$I$2:$I$5000,MATCH(VALUE($E2945),'01_Cad_Pecas'!$D$2:$D$5000,0)),"")))</f>
        <v>1.75</v>
      </c>
      <c r="M2945" s="14">
        <f t="shared" si="335"/>
        <v>80.5</v>
      </c>
      <c r="N2945" s="14">
        <v>46211</v>
      </c>
      <c r="O2945" s="14">
        <v>46</v>
      </c>
      <c r="P2945" s="14"/>
      <c r="Q2945" s="14"/>
      <c r="R2945" s="14"/>
      <c r="S2945" s="14"/>
      <c r="T2945" s="14">
        <f t="shared" si="340"/>
        <v>1</v>
      </c>
      <c r="U2945" s="14" t="s">
        <v>36</v>
      </c>
      <c r="V2945" s="14"/>
      <c r="W2945" s="14"/>
      <c r="X2945" s="14"/>
      <c r="Y2945" s="14"/>
      <c r="Z2945" s="14"/>
      <c r="AA2945" s="11"/>
      <c r="AB2945" s="14" t="str">
        <f t="shared" si="336"/>
        <v>10241|34 CORTE DE TECIDO</v>
      </c>
      <c r="AC2945" t="str">
        <f t="shared" si="337"/>
        <v>|10241|</v>
      </c>
      <c r="AD2945" t="str">
        <f t="shared" si="338"/>
        <v>34 CORTE DE TECIDO</v>
      </c>
    </row>
    <row r="2946" spans="1:30" ht="48" customHeight="1" x14ac:dyDescent="0.35">
      <c r="A2946" s="35">
        <v>46212</v>
      </c>
      <c r="B2946" s="14" t="s">
        <v>3672</v>
      </c>
      <c r="C2946" s="14" t="s">
        <v>3673</v>
      </c>
      <c r="D2946" s="14" t="s">
        <v>3653</v>
      </c>
      <c r="E2946" s="14">
        <v>30001101</v>
      </c>
      <c r="F2946" s="14" t="s">
        <v>3656</v>
      </c>
      <c r="G2946" s="14" t="s">
        <v>3653</v>
      </c>
      <c r="H2946" s="14" t="s">
        <v>3653</v>
      </c>
      <c r="I2946" s="9" t="s">
        <v>3653</v>
      </c>
      <c r="J2946" s="9">
        <v>30</v>
      </c>
      <c r="K2946" s="14" t="str">
        <f>IF($E2946="","",IFERROR(INDEX('01_Cad_Pecas'!$H$2:$H$5000,MATCH($E2946,'01_Cad_Pecas'!$D$2:$D$5000,0)),IFERROR(INDEX('01_Cad_Pecas'!$H$2:$H$5000,MATCH(VALUE($E2946),'01_Cad_Pecas'!$D$2:$D$5000,0)),"")))</f>
        <v/>
      </c>
      <c r="L2946" s="14" t="str">
        <f>IF($E2946="","",IFERROR(INDEX('01_Cad_Pecas'!$I$2:$I$5000,MATCH($E2946,'01_Cad_Pecas'!$D$2:$D$5000,0)),IFERROR(INDEX('01_Cad_Pecas'!$I$2:$I$5000,MATCH(VALUE($E2946),'01_Cad_Pecas'!$D$2:$D$5000,0)),"")))</f>
        <v/>
      </c>
      <c r="M2946" s="14" t="str">
        <f t="shared" si="335"/>
        <v/>
      </c>
      <c r="N2946" s="14">
        <v>46211</v>
      </c>
      <c r="O2946" s="14">
        <v>30</v>
      </c>
      <c r="P2946" s="14"/>
      <c r="Q2946" s="14"/>
      <c r="R2946" s="14"/>
      <c r="S2946" s="14"/>
      <c r="T2946" s="14">
        <f t="shared" si="340"/>
        <v>1</v>
      </c>
      <c r="U2946" s="14" t="s">
        <v>36</v>
      </c>
      <c r="V2946" s="14"/>
      <c r="W2946" s="14"/>
      <c r="X2946" s="14"/>
      <c r="Y2946" s="14"/>
      <c r="Z2946" s="14"/>
      <c r="AA2946" s="11"/>
      <c r="AB2946" s="14" t="str">
        <f t="shared" si="336"/>
        <v>10245|34 CORTE DE TECIDO</v>
      </c>
      <c r="AC2946" t="str">
        <f t="shared" si="337"/>
        <v>|10245|</v>
      </c>
      <c r="AD2946" t="str">
        <f t="shared" si="338"/>
        <v>34 CORTE DE TECIDO</v>
      </c>
    </row>
    <row r="2947" spans="1:30" ht="48" customHeight="1" x14ac:dyDescent="0.35">
      <c r="A2947" s="35">
        <v>46212</v>
      </c>
      <c r="B2947" s="14" t="s">
        <v>3672</v>
      </c>
      <c r="C2947" s="14" t="s">
        <v>3673</v>
      </c>
      <c r="D2947" s="14" t="s">
        <v>3653</v>
      </c>
      <c r="E2947" s="14">
        <v>30001110</v>
      </c>
      <c r="F2947" s="14" t="s">
        <v>3657</v>
      </c>
      <c r="G2947" s="14" t="s">
        <v>3653</v>
      </c>
      <c r="H2947" s="14" t="s">
        <v>3653</v>
      </c>
      <c r="I2947" s="9" t="s">
        <v>3653</v>
      </c>
      <c r="J2947" s="9">
        <v>30</v>
      </c>
      <c r="K2947" s="14" t="str">
        <f>IF($E2947="","",IFERROR(INDEX('01_Cad_Pecas'!$H$2:$H$5000,MATCH($E2947,'01_Cad_Pecas'!$D$2:$D$5000,0)),IFERROR(INDEX('01_Cad_Pecas'!$H$2:$H$5000,MATCH(VALUE($E2947),'01_Cad_Pecas'!$D$2:$D$5000,0)),"")))</f>
        <v/>
      </c>
      <c r="L2947" s="14" t="str">
        <f>IF($E2947="","",IFERROR(INDEX('01_Cad_Pecas'!$I$2:$I$5000,MATCH($E2947,'01_Cad_Pecas'!$D$2:$D$5000,0)),IFERROR(INDEX('01_Cad_Pecas'!$I$2:$I$5000,MATCH(VALUE($E2947),'01_Cad_Pecas'!$D$2:$D$5000,0)),"")))</f>
        <v/>
      </c>
      <c r="M2947" s="14" t="str">
        <f t="shared" si="335"/>
        <v/>
      </c>
      <c r="N2947" s="14">
        <v>46211</v>
      </c>
      <c r="O2947" s="14">
        <v>30</v>
      </c>
      <c r="P2947" s="14"/>
      <c r="Q2947" s="14"/>
      <c r="R2947" s="14"/>
      <c r="S2947" s="14"/>
      <c r="T2947" s="14">
        <f t="shared" si="340"/>
        <v>1</v>
      </c>
      <c r="U2947" s="14" t="s">
        <v>36</v>
      </c>
      <c r="V2947" s="14"/>
      <c r="W2947" s="14"/>
      <c r="X2947" s="14"/>
      <c r="Y2947" s="14"/>
      <c r="Z2947" s="14"/>
      <c r="AA2947" s="11"/>
      <c r="AB2947" s="14" t="str">
        <f t="shared" si="336"/>
        <v>10245|34 CORTE DE TECIDO</v>
      </c>
      <c r="AC2947" t="str">
        <f t="shared" si="337"/>
        <v>|10245|</v>
      </c>
      <c r="AD2947" t="str">
        <f t="shared" si="338"/>
        <v>34 CORTE DE TECIDO</v>
      </c>
    </row>
    <row r="2948" spans="1:30" ht="48" customHeight="1" x14ac:dyDescent="0.35">
      <c r="A2948" s="35">
        <v>46212</v>
      </c>
      <c r="B2948" s="14" t="s">
        <v>3672</v>
      </c>
      <c r="C2948" s="14" t="s">
        <v>3673</v>
      </c>
      <c r="D2948" s="14" t="s">
        <v>3653</v>
      </c>
      <c r="E2948" s="14">
        <v>30004810</v>
      </c>
      <c r="F2948" s="14" t="s">
        <v>3659</v>
      </c>
      <c r="G2948" s="14" t="s">
        <v>3653</v>
      </c>
      <c r="H2948" s="14" t="s">
        <v>3653</v>
      </c>
      <c r="I2948" s="9" t="s">
        <v>3653</v>
      </c>
      <c r="J2948" s="9">
        <v>30</v>
      </c>
      <c r="K2948" s="14" t="str">
        <f>IF($E2948="","",IFERROR(INDEX('01_Cad_Pecas'!$H$2:$H$5000,MATCH($E2948,'01_Cad_Pecas'!$D$2:$D$5000,0)),IFERROR(INDEX('01_Cad_Pecas'!$H$2:$H$5000,MATCH(VALUE($E2948),'01_Cad_Pecas'!$D$2:$D$5000,0)),"")))</f>
        <v/>
      </c>
      <c r="L2948" s="14" t="str">
        <f>IF($E2948="","",IFERROR(INDEX('01_Cad_Pecas'!$I$2:$I$5000,MATCH($E2948,'01_Cad_Pecas'!$D$2:$D$5000,0)),IFERROR(INDEX('01_Cad_Pecas'!$I$2:$I$5000,MATCH(VALUE($E2948),'01_Cad_Pecas'!$D$2:$D$5000,0)),"")))</f>
        <v/>
      </c>
      <c r="M2948" s="14" t="str">
        <f t="shared" si="335"/>
        <v/>
      </c>
      <c r="N2948" s="14">
        <v>46211</v>
      </c>
      <c r="O2948" s="14">
        <v>30</v>
      </c>
      <c r="P2948" s="14"/>
      <c r="Q2948" s="14"/>
      <c r="R2948" s="14"/>
      <c r="S2948" s="14"/>
      <c r="T2948" s="14">
        <f t="shared" si="340"/>
        <v>1</v>
      </c>
      <c r="U2948" s="14" t="s">
        <v>36</v>
      </c>
      <c r="V2948" s="14"/>
      <c r="W2948" s="14"/>
      <c r="X2948" s="14"/>
      <c r="Y2948" s="14"/>
      <c r="Z2948" s="14"/>
      <c r="AA2948" s="11"/>
      <c r="AB2948" s="14" t="str">
        <f t="shared" si="336"/>
        <v>10245|34 CORTE DE TECIDO</v>
      </c>
      <c r="AC2948" t="str">
        <f t="shared" si="337"/>
        <v>|10245|</v>
      </c>
      <c r="AD2948" t="str">
        <f t="shared" si="338"/>
        <v>34 CORTE DE TECIDO</v>
      </c>
    </row>
    <row r="2949" spans="1:30" ht="24" customHeight="1" x14ac:dyDescent="0.35">
      <c r="A2949" s="35">
        <v>46213</v>
      </c>
      <c r="B2949" s="14" t="s">
        <v>3704</v>
      </c>
      <c r="C2949" s="14" t="s">
        <v>3675</v>
      </c>
      <c r="D2949" s="14" t="s">
        <v>3653</v>
      </c>
      <c r="E2949" s="14">
        <v>30001101</v>
      </c>
      <c r="F2949" s="14" t="s">
        <v>3656</v>
      </c>
      <c r="G2949" s="14" t="s">
        <v>3653</v>
      </c>
      <c r="H2949" s="14" t="s">
        <v>3653</v>
      </c>
      <c r="I2949" s="9" t="s">
        <v>3653</v>
      </c>
      <c r="J2949" s="9">
        <v>30</v>
      </c>
      <c r="K2949" s="14" t="str">
        <f>IF($E2949="","",IFERROR(INDEX('01_Cad_Pecas'!$H$2:$H$5000,MATCH($E2949,'01_Cad_Pecas'!$D$2:$D$5000,0)),IFERROR(INDEX('01_Cad_Pecas'!$H$2:$H$5000,MATCH(VALUE($E2949),'01_Cad_Pecas'!$D$2:$D$5000,0)),"")))</f>
        <v/>
      </c>
      <c r="L2949" s="14" t="str">
        <f>IF($E2949="","",IFERROR(INDEX('01_Cad_Pecas'!$I$2:$I$5000,MATCH($E2949,'01_Cad_Pecas'!$D$2:$D$5000,0)),IFERROR(INDEX('01_Cad_Pecas'!$I$2:$I$5000,MATCH(VALUE($E2949),'01_Cad_Pecas'!$D$2:$D$5000,0)),"")))</f>
        <v/>
      </c>
      <c r="M2949" s="14" t="str">
        <f t="shared" ref="M2949:M3012" si="341">IF(OR($J2949="",$L2949=""),"",IF($K2949="",0,$K2949)+$J2949*$L2949)</f>
        <v/>
      </c>
      <c r="N2949" s="14">
        <v>46213</v>
      </c>
      <c r="O2949" s="14">
        <v>30</v>
      </c>
      <c r="P2949" s="14"/>
      <c r="Q2949" s="14"/>
      <c r="R2949" s="14"/>
      <c r="S2949" s="14"/>
      <c r="T2949" s="14">
        <f t="shared" si="340"/>
        <v>1</v>
      </c>
      <c r="U2949" s="14" t="s">
        <v>36</v>
      </c>
      <c r="V2949" s="14"/>
      <c r="W2949" s="14"/>
      <c r="X2949" s="14"/>
      <c r="Y2949" s="14"/>
      <c r="Z2949" s="14"/>
      <c r="AA2949" s="11"/>
      <c r="AB2949" s="14" t="str">
        <f t="shared" si="336"/>
        <v>10246,10247|34 CORTE DE TECIDO</v>
      </c>
      <c r="AC2949" t="str">
        <f t="shared" si="337"/>
        <v>|10246|10247|</v>
      </c>
      <c r="AD2949" t="str">
        <f t="shared" si="338"/>
        <v>34 CORTE DE TECIDO</v>
      </c>
    </row>
    <row r="2950" spans="1:30" ht="24" customHeight="1" x14ac:dyDescent="0.35">
      <c r="A2950" s="35">
        <v>46213</v>
      </c>
      <c r="B2950" s="14" t="s">
        <v>3704</v>
      </c>
      <c r="C2950" s="14" t="s">
        <v>3675</v>
      </c>
      <c r="D2950" s="14" t="s">
        <v>3653</v>
      </c>
      <c r="E2950" s="14">
        <v>30001110</v>
      </c>
      <c r="F2950" s="14" t="s">
        <v>3657</v>
      </c>
      <c r="G2950" s="14" t="s">
        <v>3653</v>
      </c>
      <c r="H2950" s="14" t="s">
        <v>3653</v>
      </c>
      <c r="I2950" s="9" t="s">
        <v>3653</v>
      </c>
      <c r="J2950" s="9">
        <v>30</v>
      </c>
      <c r="K2950" s="14" t="str">
        <f>IF($E2950="","",IFERROR(INDEX('01_Cad_Pecas'!$H$2:$H$5000,MATCH($E2950,'01_Cad_Pecas'!$D$2:$D$5000,0)),IFERROR(INDEX('01_Cad_Pecas'!$H$2:$H$5000,MATCH(VALUE($E2950),'01_Cad_Pecas'!$D$2:$D$5000,0)),"")))</f>
        <v/>
      </c>
      <c r="L2950" s="14" t="str">
        <f>IF($E2950="","",IFERROR(INDEX('01_Cad_Pecas'!$I$2:$I$5000,MATCH($E2950,'01_Cad_Pecas'!$D$2:$D$5000,0)),IFERROR(INDEX('01_Cad_Pecas'!$I$2:$I$5000,MATCH(VALUE($E2950),'01_Cad_Pecas'!$D$2:$D$5000,0)),"")))</f>
        <v/>
      </c>
      <c r="M2950" s="14" t="str">
        <f t="shared" si="341"/>
        <v/>
      </c>
      <c r="N2950" s="14">
        <v>46213</v>
      </c>
      <c r="O2950" s="14">
        <v>30</v>
      </c>
      <c r="P2950" s="14"/>
      <c r="Q2950" s="14"/>
      <c r="R2950" s="14"/>
      <c r="S2950" s="14"/>
      <c r="T2950" s="14">
        <f t="shared" si="340"/>
        <v>1</v>
      </c>
      <c r="U2950" s="14" t="s">
        <v>36</v>
      </c>
      <c r="V2950" s="14"/>
      <c r="W2950" s="14"/>
      <c r="X2950" s="14"/>
      <c r="Y2950" s="14"/>
      <c r="Z2950" s="14"/>
      <c r="AA2950" s="11"/>
      <c r="AB2950" s="14" t="str">
        <f t="shared" si="336"/>
        <v>10246,10247|34 CORTE DE TECIDO</v>
      </c>
      <c r="AC2950" t="str">
        <f t="shared" si="337"/>
        <v>|10246|10247|</v>
      </c>
      <c r="AD2950" t="str">
        <f t="shared" si="338"/>
        <v>34 CORTE DE TECIDO</v>
      </c>
    </row>
    <row r="2951" spans="1:30" ht="24" customHeight="1" x14ac:dyDescent="0.35">
      <c r="A2951" s="35">
        <v>46213</v>
      </c>
      <c r="B2951" s="14" t="s">
        <v>3704</v>
      </c>
      <c r="C2951" s="14" t="s">
        <v>3675</v>
      </c>
      <c r="D2951" s="14" t="s">
        <v>3653</v>
      </c>
      <c r="E2951" s="14">
        <v>30001315</v>
      </c>
      <c r="F2951" s="14" t="s">
        <v>3705</v>
      </c>
      <c r="G2951" s="14" t="s">
        <v>3653</v>
      </c>
      <c r="H2951" s="14" t="s">
        <v>3653</v>
      </c>
      <c r="I2951" s="9" t="s">
        <v>3653</v>
      </c>
      <c r="J2951" s="9">
        <v>50</v>
      </c>
      <c r="K2951" s="14" t="str">
        <f>IF($E2951="","",IFERROR(INDEX('01_Cad_Pecas'!$H$2:$H$5000,MATCH($E2951,'01_Cad_Pecas'!$D$2:$D$5000,0)),IFERROR(INDEX('01_Cad_Pecas'!$H$2:$H$5000,MATCH(VALUE($E2951),'01_Cad_Pecas'!$D$2:$D$5000,0)),"")))</f>
        <v/>
      </c>
      <c r="L2951" s="14" t="str">
        <f>IF($E2951="","",IFERROR(INDEX('01_Cad_Pecas'!$I$2:$I$5000,MATCH($E2951,'01_Cad_Pecas'!$D$2:$D$5000,0)),IFERROR(INDEX('01_Cad_Pecas'!$I$2:$I$5000,MATCH(VALUE($E2951),'01_Cad_Pecas'!$D$2:$D$5000,0)),"")))</f>
        <v/>
      </c>
      <c r="M2951" s="14" t="str">
        <f t="shared" si="341"/>
        <v/>
      </c>
      <c r="N2951" s="14">
        <v>46213</v>
      </c>
      <c r="O2951" s="14">
        <v>50</v>
      </c>
      <c r="P2951" s="14"/>
      <c r="Q2951" s="14"/>
      <c r="R2951" s="14"/>
      <c r="S2951" s="14"/>
      <c r="T2951" s="14">
        <f t="shared" si="340"/>
        <v>1</v>
      </c>
      <c r="U2951" s="14" t="s">
        <v>36</v>
      </c>
      <c r="V2951" s="14"/>
      <c r="W2951" s="14"/>
      <c r="X2951" s="14"/>
      <c r="Y2951" s="14"/>
      <c r="Z2951" s="14"/>
      <c r="AA2951" s="11"/>
      <c r="AB2951" s="14" t="str">
        <f t="shared" ref="AB2951:AB3014" si="342">B2951&amp;"|"&amp;I2951</f>
        <v>10246,10247|34 CORTE DE TECIDO</v>
      </c>
      <c r="AC2951" t="str">
        <f t="shared" ref="AC2951:AC3014" si="343">IF($B2951="","","|"&amp;SUBSTITUTE(TRIM(SUBSTITUTE(SUBSTITUTE(SUBSTITUTE(SUBSTITUTE(SUBSTITUTE(SUBSTITUTE(SUBSTITUTE(SUBSTITUTE(SUBSTITUTE(SUBSTITUTE(SUBSTITUTE(SUBSTITUTE(SUBSTITUTE(SUBSTITUTE(TRIM($B2951&amp;""),CHAR(10)," "),CHAR(13)," "),"."," "),";"," "),","," "),"/"," "),"+"," "),"-"," "),"  "," "),"  "," "),"  "," "),"  "," "),"  "," "),"  "," "))," ","|")&amp;"|")</f>
        <v>|10246|10247|</v>
      </c>
      <c r="AD2951" t="str">
        <f t="shared" ref="AD2951:AD3014" si="344">TRIM($I2951&amp;"")</f>
        <v>34 CORTE DE TECIDO</v>
      </c>
    </row>
    <row r="2952" spans="1:30" ht="24" customHeight="1" x14ac:dyDescent="0.35">
      <c r="A2952" s="35">
        <v>46213</v>
      </c>
      <c r="B2952" s="14" t="s">
        <v>3704</v>
      </c>
      <c r="C2952" s="14" t="s">
        <v>3675</v>
      </c>
      <c r="D2952" s="14" t="s">
        <v>3653</v>
      </c>
      <c r="E2952" s="14">
        <v>30003111</v>
      </c>
      <c r="F2952" s="14" t="s">
        <v>3706</v>
      </c>
      <c r="G2952" s="14" t="s">
        <v>3653</v>
      </c>
      <c r="H2952" s="14" t="s">
        <v>3653</v>
      </c>
      <c r="I2952" s="9" t="s">
        <v>3653</v>
      </c>
      <c r="J2952" s="9">
        <v>50</v>
      </c>
      <c r="K2952" s="14" t="str">
        <f>IF($E2952="","",IFERROR(INDEX('01_Cad_Pecas'!$H$2:$H$5000,MATCH($E2952,'01_Cad_Pecas'!$D$2:$D$5000,0)),IFERROR(INDEX('01_Cad_Pecas'!$H$2:$H$5000,MATCH(VALUE($E2952),'01_Cad_Pecas'!$D$2:$D$5000,0)),"")))</f>
        <v/>
      </c>
      <c r="L2952" s="14" t="str">
        <f>IF($E2952="","",IFERROR(INDEX('01_Cad_Pecas'!$I$2:$I$5000,MATCH($E2952,'01_Cad_Pecas'!$D$2:$D$5000,0)),IFERROR(INDEX('01_Cad_Pecas'!$I$2:$I$5000,MATCH(VALUE($E2952),'01_Cad_Pecas'!$D$2:$D$5000,0)),"")))</f>
        <v/>
      </c>
      <c r="M2952" s="14" t="str">
        <f t="shared" si="341"/>
        <v/>
      </c>
      <c r="N2952" s="14">
        <v>46213</v>
      </c>
      <c r="O2952" s="14">
        <v>50</v>
      </c>
      <c r="P2952" s="14"/>
      <c r="Q2952" s="14"/>
      <c r="R2952" s="14"/>
      <c r="S2952" s="14"/>
      <c r="T2952" s="14">
        <f t="shared" si="340"/>
        <v>1</v>
      </c>
      <c r="U2952" s="14" t="s">
        <v>36</v>
      </c>
      <c r="V2952" s="14"/>
      <c r="W2952" s="14"/>
      <c r="X2952" s="14"/>
      <c r="Y2952" s="14"/>
      <c r="Z2952" s="14"/>
      <c r="AA2952" s="11"/>
      <c r="AB2952" s="14" t="str">
        <f t="shared" si="342"/>
        <v>10246,10247|34 CORTE DE TECIDO</v>
      </c>
      <c r="AC2952" t="str">
        <f t="shared" si="343"/>
        <v>|10246|10247|</v>
      </c>
      <c r="AD2952" t="str">
        <f t="shared" si="344"/>
        <v>34 CORTE DE TECIDO</v>
      </c>
    </row>
    <row r="2953" spans="1:30" ht="24" customHeight="1" x14ac:dyDescent="0.35">
      <c r="A2953" s="35">
        <v>46213</v>
      </c>
      <c r="B2953" s="14" t="s">
        <v>3704</v>
      </c>
      <c r="C2953" s="14" t="s">
        <v>3675</v>
      </c>
      <c r="D2953" s="14" t="s">
        <v>3653</v>
      </c>
      <c r="E2953" s="14">
        <v>30003710</v>
      </c>
      <c r="F2953" s="14" t="s">
        <v>3655</v>
      </c>
      <c r="G2953" s="14" t="s">
        <v>3653</v>
      </c>
      <c r="H2953" s="14" t="s">
        <v>3653</v>
      </c>
      <c r="I2953" s="9" t="s">
        <v>3653</v>
      </c>
      <c r="J2953" s="9">
        <v>612</v>
      </c>
      <c r="K2953" s="14" t="str">
        <f>IF($E2953="","",IFERROR(INDEX('01_Cad_Pecas'!$H$2:$H$5000,MATCH($E2953,'01_Cad_Pecas'!$D$2:$D$5000,0)),IFERROR(INDEX('01_Cad_Pecas'!$H$2:$H$5000,MATCH(VALUE($E2953),'01_Cad_Pecas'!$D$2:$D$5000,0)),"")))</f>
        <v/>
      </c>
      <c r="L2953" s="14" t="str">
        <f>IF($E2953="","",IFERROR(INDEX('01_Cad_Pecas'!$I$2:$I$5000,MATCH($E2953,'01_Cad_Pecas'!$D$2:$D$5000,0)),IFERROR(INDEX('01_Cad_Pecas'!$I$2:$I$5000,MATCH(VALUE($E2953),'01_Cad_Pecas'!$D$2:$D$5000,0)),"")))</f>
        <v/>
      </c>
      <c r="M2953" s="14" t="str">
        <f t="shared" si="341"/>
        <v/>
      </c>
      <c r="N2953" s="14">
        <v>46213</v>
      </c>
      <c r="O2953" s="14">
        <v>612</v>
      </c>
      <c r="P2953" s="14"/>
      <c r="Q2953" s="14"/>
      <c r="R2953" s="14"/>
      <c r="S2953" s="14"/>
      <c r="T2953" s="14">
        <f t="shared" si="340"/>
        <v>1</v>
      </c>
      <c r="U2953" s="14" t="s">
        <v>36</v>
      </c>
      <c r="V2953" s="14"/>
      <c r="W2953" s="14"/>
      <c r="X2953" s="14"/>
      <c r="Y2953" s="14"/>
      <c r="Z2953" s="14"/>
      <c r="AA2953" s="11"/>
      <c r="AB2953" s="14" t="str">
        <f t="shared" si="342"/>
        <v>10246,10247|34 CORTE DE TECIDO</v>
      </c>
      <c r="AC2953" t="str">
        <f t="shared" si="343"/>
        <v>|10246|10247|</v>
      </c>
      <c r="AD2953" t="str">
        <f t="shared" si="344"/>
        <v>34 CORTE DE TECIDO</v>
      </c>
    </row>
    <row r="2954" spans="1:30" ht="24" customHeight="1" x14ac:dyDescent="0.35">
      <c r="A2954" s="35">
        <v>46213</v>
      </c>
      <c r="B2954" s="14" t="s">
        <v>3704</v>
      </c>
      <c r="C2954" s="14" t="s">
        <v>3675</v>
      </c>
      <c r="D2954" s="14" t="s">
        <v>3653</v>
      </c>
      <c r="E2954" s="14">
        <v>30004808</v>
      </c>
      <c r="F2954" s="14" t="s">
        <v>3658</v>
      </c>
      <c r="G2954" s="14" t="s">
        <v>3653</v>
      </c>
      <c r="H2954" s="14" t="s">
        <v>3653</v>
      </c>
      <c r="I2954" s="9" t="s">
        <v>3653</v>
      </c>
      <c r="J2954" s="9">
        <v>262</v>
      </c>
      <c r="K2954" s="14" t="str">
        <f>IF($E2954="","",IFERROR(INDEX('01_Cad_Pecas'!$H$2:$H$5000,MATCH($E2954,'01_Cad_Pecas'!$D$2:$D$5000,0)),IFERROR(INDEX('01_Cad_Pecas'!$H$2:$H$5000,MATCH(VALUE($E2954),'01_Cad_Pecas'!$D$2:$D$5000,0)),"")))</f>
        <v/>
      </c>
      <c r="L2954" s="14" t="str">
        <f>IF($E2954="","",IFERROR(INDEX('01_Cad_Pecas'!$I$2:$I$5000,MATCH($E2954,'01_Cad_Pecas'!$D$2:$D$5000,0)),IFERROR(INDEX('01_Cad_Pecas'!$I$2:$I$5000,MATCH(VALUE($E2954),'01_Cad_Pecas'!$D$2:$D$5000,0)),"")))</f>
        <v/>
      </c>
      <c r="M2954" s="14" t="str">
        <f t="shared" si="341"/>
        <v/>
      </c>
      <c r="N2954" s="14">
        <v>46213</v>
      </c>
      <c r="O2954" s="14">
        <v>262</v>
      </c>
      <c r="P2954" s="14"/>
      <c r="Q2954" s="14"/>
      <c r="R2954" s="14"/>
      <c r="S2954" s="14"/>
      <c r="T2954" s="14">
        <f t="shared" si="340"/>
        <v>1</v>
      </c>
      <c r="U2954" s="14" t="s">
        <v>36</v>
      </c>
      <c r="V2954" s="14"/>
      <c r="W2954" s="14"/>
      <c r="X2954" s="14"/>
      <c r="Y2954" s="14"/>
      <c r="Z2954" s="14"/>
      <c r="AA2954" s="11"/>
      <c r="AB2954" s="14" t="str">
        <f t="shared" si="342"/>
        <v>10246,10247|34 CORTE DE TECIDO</v>
      </c>
      <c r="AC2954" t="str">
        <f t="shared" si="343"/>
        <v>|10246|10247|</v>
      </c>
      <c r="AD2954" t="str">
        <f t="shared" si="344"/>
        <v>34 CORTE DE TECIDO</v>
      </c>
    </row>
    <row r="2955" spans="1:30" ht="24" customHeight="1" x14ac:dyDescent="0.35">
      <c r="A2955" s="35">
        <v>46213</v>
      </c>
      <c r="B2955" s="14" t="s">
        <v>3704</v>
      </c>
      <c r="C2955" s="14" t="s">
        <v>3675</v>
      </c>
      <c r="D2955" s="14" t="s">
        <v>3653</v>
      </c>
      <c r="E2955" s="14">
        <v>30004810</v>
      </c>
      <c r="F2955" s="14" t="s">
        <v>3659</v>
      </c>
      <c r="G2955" s="14" t="s">
        <v>3653</v>
      </c>
      <c r="H2955" s="14" t="s">
        <v>3653</v>
      </c>
      <c r="I2955" s="9" t="s">
        <v>3653</v>
      </c>
      <c r="J2955" s="9">
        <v>1478</v>
      </c>
      <c r="K2955" s="14" t="str">
        <f>IF($E2955="","",IFERROR(INDEX('01_Cad_Pecas'!$H$2:$H$5000,MATCH($E2955,'01_Cad_Pecas'!$D$2:$D$5000,0)),IFERROR(INDEX('01_Cad_Pecas'!$H$2:$H$5000,MATCH(VALUE($E2955),'01_Cad_Pecas'!$D$2:$D$5000,0)),"")))</f>
        <v/>
      </c>
      <c r="L2955" s="14" t="str">
        <f>IF($E2955="","",IFERROR(INDEX('01_Cad_Pecas'!$I$2:$I$5000,MATCH($E2955,'01_Cad_Pecas'!$D$2:$D$5000,0)),IFERROR(INDEX('01_Cad_Pecas'!$I$2:$I$5000,MATCH(VALUE($E2955),'01_Cad_Pecas'!$D$2:$D$5000,0)),"")))</f>
        <v/>
      </c>
      <c r="M2955" s="14" t="str">
        <f t="shared" si="341"/>
        <v/>
      </c>
      <c r="N2955" s="14">
        <v>46213</v>
      </c>
      <c r="O2955" s="14">
        <v>1478</v>
      </c>
      <c r="P2955" s="14"/>
      <c r="Q2955" s="14"/>
      <c r="R2955" s="14"/>
      <c r="S2955" s="14"/>
      <c r="T2955" s="14">
        <f t="shared" si="340"/>
        <v>1</v>
      </c>
      <c r="U2955" s="14" t="s">
        <v>36</v>
      </c>
      <c r="V2955" s="14"/>
      <c r="W2955" s="14"/>
      <c r="X2955" s="14"/>
      <c r="Y2955" s="14"/>
      <c r="Z2955" s="14"/>
      <c r="AA2955" s="11"/>
      <c r="AB2955" s="14" t="str">
        <f t="shared" si="342"/>
        <v>10246,10247|34 CORTE DE TECIDO</v>
      </c>
      <c r="AC2955" t="str">
        <f t="shared" si="343"/>
        <v>|10246|10247|</v>
      </c>
      <c r="AD2955" t="str">
        <f t="shared" si="344"/>
        <v>34 CORTE DE TECIDO</v>
      </c>
    </row>
    <row r="2956" spans="1:30" ht="24" customHeight="1" x14ac:dyDescent="0.35">
      <c r="A2956" s="35">
        <v>46213</v>
      </c>
      <c r="B2956" s="14" t="s">
        <v>3704</v>
      </c>
      <c r="C2956" s="14" t="s">
        <v>3675</v>
      </c>
      <c r="D2956" s="14" t="s">
        <v>3653</v>
      </c>
      <c r="E2956" s="14">
        <v>30006106</v>
      </c>
      <c r="F2956" s="14" t="s">
        <v>3340</v>
      </c>
      <c r="G2956" s="14" t="s">
        <v>3653</v>
      </c>
      <c r="H2956" s="14" t="s">
        <v>3653</v>
      </c>
      <c r="I2956" s="9" t="s">
        <v>3653</v>
      </c>
      <c r="J2956" s="9">
        <v>612</v>
      </c>
      <c r="K2956" s="14">
        <f>IF($E2956="","",IFERROR(INDEX('01_Cad_Pecas'!$H$2:$H$5000,MATCH($E2956,'01_Cad_Pecas'!$D$2:$D$5000,0)),IFERROR(INDEX('01_Cad_Pecas'!$H$2:$H$5000,MATCH(VALUE($E2956),'01_Cad_Pecas'!$D$2:$D$5000,0)),"")))</f>
        <v>0</v>
      </c>
      <c r="L2956" s="14">
        <f>IF($E2956="","",IFERROR(INDEX('01_Cad_Pecas'!$I$2:$I$5000,MATCH($E2956,'01_Cad_Pecas'!$D$2:$D$5000,0)),IFERROR(INDEX('01_Cad_Pecas'!$I$2:$I$5000,MATCH(VALUE($E2956),'01_Cad_Pecas'!$D$2:$D$5000,0)),"")))</f>
        <v>1.75</v>
      </c>
      <c r="M2956" s="14">
        <f t="shared" si="341"/>
        <v>1071</v>
      </c>
      <c r="N2956" s="14">
        <v>46213</v>
      </c>
      <c r="O2956" s="14">
        <v>612</v>
      </c>
      <c r="P2956" s="14"/>
      <c r="Q2956" s="14"/>
      <c r="R2956" s="14"/>
      <c r="S2956" s="14"/>
      <c r="T2956" s="14">
        <f t="shared" si="340"/>
        <v>1</v>
      </c>
      <c r="U2956" s="14" t="s">
        <v>36</v>
      </c>
      <c r="V2956" s="14"/>
      <c r="W2956" s="14"/>
      <c r="X2956" s="14"/>
      <c r="Y2956" s="14"/>
      <c r="Z2956" s="14"/>
      <c r="AA2956" s="11"/>
      <c r="AB2956" s="14" t="str">
        <f t="shared" si="342"/>
        <v>10246,10247|34 CORTE DE TECIDO</v>
      </c>
      <c r="AC2956" t="str">
        <f t="shared" si="343"/>
        <v>|10246|10247|</v>
      </c>
      <c r="AD2956" t="str">
        <f t="shared" si="344"/>
        <v>34 CORTE DE TECIDO</v>
      </c>
    </row>
    <row r="2957" spans="1:30" ht="24" customHeight="1" x14ac:dyDescent="0.35">
      <c r="A2957" s="35">
        <v>46227</v>
      </c>
      <c r="B2957" s="14" t="s">
        <v>3681</v>
      </c>
      <c r="C2957" s="14" t="s">
        <v>3682</v>
      </c>
      <c r="D2957" s="14" t="s">
        <v>3660</v>
      </c>
      <c r="E2957" s="14">
        <v>30003613</v>
      </c>
      <c r="F2957" s="14" t="s">
        <v>3693</v>
      </c>
      <c r="G2957" s="14" t="s">
        <v>3660</v>
      </c>
      <c r="H2957" s="14" t="s">
        <v>3660</v>
      </c>
      <c r="I2957" s="9" t="s">
        <v>3660</v>
      </c>
      <c r="J2957" s="9">
        <v>4</v>
      </c>
      <c r="K2957" s="14" t="str">
        <f>IF($E2957="","",IFERROR(INDEX('01_Cad_Pecas'!$H$2:$H$5000,MATCH($E2957,'01_Cad_Pecas'!$D$2:$D$5000,0)),IFERROR(INDEX('01_Cad_Pecas'!$H$2:$H$5000,MATCH(VALUE($E2957),'01_Cad_Pecas'!$D$2:$D$5000,0)),"")))</f>
        <v/>
      </c>
      <c r="L2957" s="14" t="str">
        <f>IF($E2957="","",IFERROR(INDEX('01_Cad_Pecas'!$I$2:$I$5000,MATCH($E2957,'01_Cad_Pecas'!$D$2:$D$5000,0)),IFERROR(INDEX('01_Cad_Pecas'!$I$2:$I$5000,MATCH(VALUE($E2957),'01_Cad_Pecas'!$D$2:$D$5000,0)),"")))</f>
        <v/>
      </c>
      <c r="M2957" s="14" t="str">
        <f t="shared" si="341"/>
        <v/>
      </c>
      <c r="N2957" s="14"/>
      <c r="O2957" s="14"/>
      <c r="P2957" s="14"/>
      <c r="Q2957" s="14"/>
      <c r="R2957" s="14"/>
      <c r="S2957" s="14"/>
      <c r="T2957" s="14"/>
      <c r="U2957" s="14"/>
      <c r="V2957" s="14"/>
      <c r="W2957" s="14"/>
      <c r="X2957" s="14"/>
      <c r="Y2957" s="14"/>
      <c r="Z2957" s="14"/>
      <c r="AA2957" s="11"/>
      <c r="AB2957" s="14" t="str">
        <f t="shared" si="342"/>
        <v>10232|17 COSTURA</v>
      </c>
      <c r="AC2957" t="str">
        <f t="shared" si="343"/>
        <v>|10232|</v>
      </c>
      <c r="AD2957" t="str">
        <f t="shared" si="344"/>
        <v>17 COSTURA</v>
      </c>
    </row>
    <row r="2958" spans="1:30" ht="24" customHeight="1" x14ac:dyDescent="0.35">
      <c r="A2958" s="35">
        <v>46227</v>
      </c>
      <c r="B2958" s="14" t="s">
        <v>3681</v>
      </c>
      <c r="C2958" s="14" t="s">
        <v>3682</v>
      </c>
      <c r="D2958" s="14" t="s">
        <v>3660</v>
      </c>
      <c r="E2958" s="14">
        <v>30003614</v>
      </c>
      <c r="F2958" s="14" t="s">
        <v>3654</v>
      </c>
      <c r="G2958" s="14" t="s">
        <v>3660</v>
      </c>
      <c r="H2958" s="14" t="s">
        <v>3660</v>
      </c>
      <c r="I2958" s="9" t="s">
        <v>3660</v>
      </c>
      <c r="J2958" s="9">
        <v>12</v>
      </c>
      <c r="K2958" s="14" t="str">
        <f>IF($E2958="","",IFERROR(INDEX('01_Cad_Pecas'!$H$2:$H$5000,MATCH($E2958,'01_Cad_Pecas'!$D$2:$D$5000,0)),IFERROR(INDEX('01_Cad_Pecas'!$H$2:$H$5000,MATCH(VALUE($E2958),'01_Cad_Pecas'!$D$2:$D$5000,0)),"")))</f>
        <v/>
      </c>
      <c r="L2958" s="14" t="str">
        <f>IF($E2958="","",IFERROR(INDEX('01_Cad_Pecas'!$I$2:$I$5000,MATCH($E2958,'01_Cad_Pecas'!$D$2:$D$5000,0)),IFERROR(INDEX('01_Cad_Pecas'!$I$2:$I$5000,MATCH(VALUE($E2958),'01_Cad_Pecas'!$D$2:$D$5000,0)),"")))</f>
        <v/>
      </c>
      <c r="M2958" s="14" t="str">
        <f t="shared" si="341"/>
        <v/>
      </c>
      <c r="N2958" s="14"/>
      <c r="O2958" s="14"/>
      <c r="P2958" s="14"/>
      <c r="Q2958" s="14"/>
      <c r="R2958" s="14"/>
      <c r="S2958" s="14"/>
      <c r="T2958" s="14"/>
      <c r="U2958" s="14"/>
      <c r="V2958" s="14"/>
      <c r="W2958" s="14"/>
      <c r="X2958" s="14"/>
      <c r="Y2958" s="14"/>
      <c r="Z2958" s="14"/>
      <c r="AA2958" s="11"/>
      <c r="AB2958" s="14" t="str">
        <f t="shared" si="342"/>
        <v>10232|17 COSTURA</v>
      </c>
      <c r="AC2958" t="str">
        <f t="shared" si="343"/>
        <v>|10232|</v>
      </c>
      <c r="AD2958" t="str">
        <f t="shared" si="344"/>
        <v>17 COSTURA</v>
      </c>
    </row>
    <row r="2959" spans="1:30" ht="24" customHeight="1" x14ac:dyDescent="0.35">
      <c r="A2959" s="35">
        <v>46230</v>
      </c>
      <c r="B2959" s="14" t="s">
        <v>3683</v>
      </c>
      <c r="C2959" s="14" t="s">
        <v>3664</v>
      </c>
      <c r="D2959" s="14" t="s">
        <v>3660</v>
      </c>
      <c r="E2959" s="14">
        <v>30002911</v>
      </c>
      <c r="F2959" s="14" t="s">
        <v>3692</v>
      </c>
      <c r="G2959" s="14" t="s">
        <v>3660</v>
      </c>
      <c r="H2959" s="14" t="s">
        <v>3660</v>
      </c>
      <c r="I2959" s="9" t="s">
        <v>3660</v>
      </c>
      <c r="J2959" s="9">
        <v>50</v>
      </c>
      <c r="K2959" s="14" t="str">
        <f>IF($E2959="","",IFERROR(INDEX('01_Cad_Pecas'!$H$2:$H$5000,MATCH($E2959,'01_Cad_Pecas'!$D$2:$D$5000,0)),IFERROR(INDEX('01_Cad_Pecas'!$H$2:$H$5000,MATCH(VALUE($E2959),'01_Cad_Pecas'!$D$2:$D$5000,0)),"")))</f>
        <v/>
      </c>
      <c r="L2959" s="14" t="str">
        <f>IF($E2959="","",IFERROR(INDEX('01_Cad_Pecas'!$I$2:$I$5000,MATCH($E2959,'01_Cad_Pecas'!$D$2:$D$5000,0)),IFERROR(INDEX('01_Cad_Pecas'!$I$2:$I$5000,MATCH(VALUE($E2959),'01_Cad_Pecas'!$D$2:$D$5000,0)),"")))</f>
        <v/>
      </c>
      <c r="M2959" s="14" t="str">
        <f t="shared" si="341"/>
        <v/>
      </c>
      <c r="N2959" s="14"/>
      <c r="O2959" s="14"/>
      <c r="P2959" s="14"/>
      <c r="Q2959" s="14"/>
      <c r="R2959" s="14"/>
      <c r="S2959" s="14"/>
      <c r="T2959" s="14"/>
      <c r="U2959" s="14"/>
      <c r="V2959" s="14"/>
      <c r="W2959" s="14"/>
      <c r="X2959" s="14"/>
      <c r="Y2959" s="14"/>
      <c r="Z2959" s="14"/>
      <c r="AA2959" s="11"/>
      <c r="AB2959" s="14" t="str">
        <f t="shared" si="342"/>
        <v>10233|17 COSTURA</v>
      </c>
      <c r="AC2959" t="str">
        <f t="shared" si="343"/>
        <v>|10233|</v>
      </c>
      <c r="AD2959" t="str">
        <f t="shared" si="344"/>
        <v>17 COSTURA</v>
      </c>
    </row>
    <row r="2960" spans="1:30" ht="24" customHeight="1" x14ac:dyDescent="0.35">
      <c r="A2960" s="35">
        <v>46230</v>
      </c>
      <c r="B2960" s="14" t="s">
        <v>3683</v>
      </c>
      <c r="C2960" s="14" t="s">
        <v>3664</v>
      </c>
      <c r="D2960" s="14" t="s">
        <v>3660</v>
      </c>
      <c r="E2960" s="14">
        <v>30003614</v>
      </c>
      <c r="F2960" s="14" t="s">
        <v>3654</v>
      </c>
      <c r="G2960" s="14" t="s">
        <v>3660</v>
      </c>
      <c r="H2960" s="14" t="s">
        <v>3660</v>
      </c>
      <c r="I2960" s="9" t="s">
        <v>3660</v>
      </c>
      <c r="J2960" s="9">
        <v>50</v>
      </c>
      <c r="K2960" s="14" t="str">
        <f>IF($E2960="","",IFERROR(INDEX('01_Cad_Pecas'!$H$2:$H$5000,MATCH($E2960,'01_Cad_Pecas'!$D$2:$D$5000,0)),IFERROR(INDEX('01_Cad_Pecas'!$H$2:$H$5000,MATCH(VALUE($E2960),'01_Cad_Pecas'!$D$2:$D$5000,0)),"")))</f>
        <v/>
      </c>
      <c r="L2960" s="14" t="str">
        <f>IF($E2960="","",IFERROR(INDEX('01_Cad_Pecas'!$I$2:$I$5000,MATCH($E2960,'01_Cad_Pecas'!$D$2:$D$5000,0)),IFERROR(INDEX('01_Cad_Pecas'!$I$2:$I$5000,MATCH(VALUE($E2960),'01_Cad_Pecas'!$D$2:$D$5000,0)),"")))</f>
        <v/>
      </c>
      <c r="M2960" s="14" t="str">
        <f t="shared" si="341"/>
        <v/>
      </c>
      <c r="N2960" s="14"/>
      <c r="O2960" s="14"/>
      <c r="P2960" s="14"/>
      <c r="Q2960" s="14"/>
      <c r="R2960" s="14"/>
      <c r="S2960" s="14"/>
      <c r="T2960" s="14"/>
      <c r="U2960" s="14"/>
      <c r="V2960" s="14"/>
      <c r="W2960" s="14"/>
      <c r="X2960" s="14"/>
      <c r="Y2960" s="14"/>
      <c r="Z2960" s="14"/>
      <c r="AA2960" s="11"/>
      <c r="AB2960" s="14" t="str">
        <f t="shared" si="342"/>
        <v>10233|17 COSTURA</v>
      </c>
      <c r="AC2960" t="str">
        <f t="shared" si="343"/>
        <v>|10233|</v>
      </c>
      <c r="AD2960" t="str">
        <f t="shared" si="344"/>
        <v>17 COSTURA</v>
      </c>
    </row>
    <row r="2961" spans="1:30" ht="24" customHeight="1" x14ac:dyDescent="0.35">
      <c r="A2961" s="35">
        <v>46230</v>
      </c>
      <c r="B2961" s="14" t="s">
        <v>3683</v>
      </c>
      <c r="C2961" s="14" t="s">
        <v>3664</v>
      </c>
      <c r="D2961" s="14" t="s">
        <v>3660</v>
      </c>
      <c r="E2961" s="14">
        <v>30009311</v>
      </c>
      <c r="F2961" s="14" t="s">
        <v>3695</v>
      </c>
      <c r="G2961" s="14" t="s">
        <v>3660</v>
      </c>
      <c r="H2961" s="14" t="s">
        <v>3660</v>
      </c>
      <c r="I2961" s="9" t="s">
        <v>3660</v>
      </c>
      <c r="J2961" s="9">
        <v>30</v>
      </c>
      <c r="K2961" s="14" t="str">
        <f>IF($E2961="","",IFERROR(INDEX('01_Cad_Pecas'!$H$2:$H$5000,MATCH($E2961,'01_Cad_Pecas'!$D$2:$D$5000,0)),IFERROR(INDEX('01_Cad_Pecas'!$H$2:$H$5000,MATCH(VALUE($E2961),'01_Cad_Pecas'!$D$2:$D$5000,0)),"")))</f>
        <v/>
      </c>
      <c r="L2961" s="14" t="str">
        <f>IF($E2961="","",IFERROR(INDEX('01_Cad_Pecas'!$I$2:$I$5000,MATCH($E2961,'01_Cad_Pecas'!$D$2:$D$5000,0)),IFERROR(INDEX('01_Cad_Pecas'!$I$2:$I$5000,MATCH(VALUE($E2961),'01_Cad_Pecas'!$D$2:$D$5000,0)),"")))</f>
        <v/>
      </c>
      <c r="M2961" s="14" t="str">
        <f t="shared" si="341"/>
        <v/>
      </c>
      <c r="N2961" s="14"/>
      <c r="O2961" s="14"/>
      <c r="P2961" s="14"/>
      <c r="Q2961" s="14"/>
      <c r="R2961" s="14"/>
      <c r="S2961" s="14"/>
      <c r="T2961" s="14"/>
      <c r="U2961" s="14"/>
      <c r="V2961" s="14"/>
      <c r="W2961" s="14"/>
      <c r="X2961" s="14"/>
      <c r="Y2961" s="14"/>
      <c r="Z2961" s="14"/>
      <c r="AA2961" s="11"/>
      <c r="AB2961" s="14" t="str">
        <f t="shared" si="342"/>
        <v>10233|17 COSTURA</v>
      </c>
      <c r="AC2961" t="str">
        <f t="shared" si="343"/>
        <v>|10233|</v>
      </c>
      <c r="AD2961" t="str">
        <f t="shared" si="344"/>
        <v>17 COSTURA</v>
      </c>
    </row>
    <row r="2962" spans="1:30" ht="24" customHeight="1" x14ac:dyDescent="0.35">
      <c r="A2962" s="35">
        <v>46230</v>
      </c>
      <c r="B2962" s="14" t="s">
        <v>3683</v>
      </c>
      <c r="C2962" s="14" t="s">
        <v>3664</v>
      </c>
      <c r="D2962" s="14" t="s">
        <v>3660</v>
      </c>
      <c r="E2962" s="14">
        <v>30009312</v>
      </c>
      <c r="F2962" s="14" t="s">
        <v>3696</v>
      </c>
      <c r="G2962" s="14" t="s">
        <v>3660</v>
      </c>
      <c r="H2962" s="14" t="s">
        <v>3660</v>
      </c>
      <c r="I2962" s="9" t="s">
        <v>3660</v>
      </c>
      <c r="J2962" s="9">
        <v>80</v>
      </c>
      <c r="K2962" s="14" t="str">
        <f>IF($E2962="","",IFERROR(INDEX('01_Cad_Pecas'!$H$2:$H$5000,MATCH($E2962,'01_Cad_Pecas'!$D$2:$D$5000,0)),IFERROR(INDEX('01_Cad_Pecas'!$H$2:$H$5000,MATCH(VALUE($E2962),'01_Cad_Pecas'!$D$2:$D$5000,0)),"")))</f>
        <v/>
      </c>
      <c r="L2962" s="14" t="str">
        <f>IF($E2962="","",IFERROR(INDEX('01_Cad_Pecas'!$I$2:$I$5000,MATCH($E2962,'01_Cad_Pecas'!$D$2:$D$5000,0)),IFERROR(INDEX('01_Cad_Pecas'!$I$2:$I$5000,MATCH(VALUE($E2962),'01_Cad_Pecas'!$D$2:$D$5000,0)),"")))</f>
        <v/>
      </c>
      <c r="M2962" s="14" t="str">
        <f t="shared" si="341"/>
        <v/>
      </c>
      <c r="N2962" s="14"/>
      <c r="O2962" s="14"/>
      <c r="P2962" s="14"/>
      <c r="Q2962" s="14"/>
      <c r="R2962" s="14"/>
      <c r="S2962" s="14"/>
      <c r="T2962" s="14"/>
      <c r="U2962" s="14"/>
      <c r="V2962" s="14"/>
      <c r="W2962" s="14"/>
      <c r="X2962" s="14"/>
      <c r="Y2962" s="14"/>
      <c r="Z2962" s="14"/>
      <c r="AA2962" s="11"/>
      <c r="AB2962" s="14" t="str">
        <f t="shared" si="342"/>
        <v>10233|17 COSTURA</v>
      </c>
      <c r="AC2962" t="str">
        <f t="shared" si="343"/>
        <v>|10233|</v>
      </c>
      <c r="AD2962" t="str">
        <f t="shared" si="344"/>
        <v>17 COSTURA</v>
      </c>
    </row>
    <row r="2963" spans="1:30" ht="24" customHeight="1" x14ac:dyDescent="0.35">
      <c r="A2963" s="35">
        <v>46230</v>
      </c>
      <c r="B2963" s="14" t="s">
        <v>3688</v>
      </c>
      <c r="C2963" s="14" t="s">
        <v>3689</v>
      </c>
      <c r="D2963" s="14" t="s">
        <v>3660</v>
      </c>
      <c r="E2963" s="14">
        <v>30003614</v>
      </c>
      <c r="F2963" s="14" t="s">
        <v>3654</v>
      </c>
      <c r="G2963" s="14" t="s">
        <v>3660</v>
      </c>
      <c r="H2963" s="14" t="s">
        <v>3660</v>
      </c>
      <c r="I2963" s="9" t="s">
        <v>3660</v>
      </c>
      <c r="J2963" s="9">
        <v>80</v>
      </c>
      <c r="K2963" s="14" t="str">
        <f>IF($E2963="","",IFERROR(INDEX('01_Cad_Pecas'!$H$2:$H$5000,MATCH($E2963,'01_Cad_Pecas'!$D$2:$D$5000,0)),IFERROR(INDEX('01_Cad_Pecas'!$H$2:$H$5000,MATCH(VALUE($E2963),'01_Cad_Pecas'!$D$2:$D$5000,0)),"")))</f>
        <v/>
      </c>
      <c r="L2963" s="14" t="str">
        <f>IF($E2963="","",IFERROR(INDEX('01_Cad_Pecas'!$I$2:$I$5000,MATCH($E2963,'01_Cad_Pecas'!$D$2:$D$5000,0)),IFERROR(INDEX('01_Cad_Pecas'!$I$2:$I$5000,MATCH(VALUE($E2963),'01_Cad_Pecas'!$D$2:$D$5000,0)),"")))</f>
        <v/>
      </c>
      <c r="M2963" s="14" t="str">
        <f t="shared" si="341"/>
        <v/>
      </c>
      <c r="N2963" s="14"/>
      <c r="O2963" s="14"/>
      <c r="P2963" s="14"/>
      <c r="Q2963" s="14"/>
      <c r="R2963" s="14"/>
      <c r="S2963" s="14"/>
      <c r="T2963" s="14"/>
      <c r="U2963" s="14"/>
      <c r="V2963" s="14"/>
      <c r="W2963" s="14"/>
      <c r="X2963" s="14"/>
      <c r="Y2963" s="14"/>
      <c r="Z2963" s="14"/>
      <c r="AA2963" s="11"/>
      <c r="AB2963" s="14" t="str">
        <f t="shared" si="342"/>
        <v>10234|17 COSTURA</v>
      </c>
      <c r="AC2963" t="str">
        <f t="shared" si="343"/>
        <v>|10234|</v>
      </c>
      <c r="AD2963" t="str">
        <f t="shared" si="344"/>
        <v>17 COSTURA</v>
      </c>
    </row>
    <row r="2964" spans="1:30" ht="24" customHeight="1" x14ac:dyDescent="0.35">
      <c r="A2964" s="35">
        <v>46212</v>
      </c>
      <c r="B2964" s="14" t="s">
        <v>3670</v>
      </c>
      <c r="C2964" s="14" t="s">
        <v>3671</v>
      </c>
      <c r="D2964" s="14" t="s">
        <v>3660</v>
      </c>
      <c r="E2964" s="14">
        <v>30001101</v>
      </c>
      <c r="F2964" s="14" t="s">
        <v>3656</v>
      </c>
      <c r="G2964" s="14" t="s">
        <v>3660</v>
      </c>
      <c r="H2964" s="14" t="s">
        <v>3660</v>
      </c>
      <c r="I2964" s="9" t="s">
        <v>3660</v>
      </c>
      <c r="J2964" s="9">
        <v>12</v>
      </c>
      <c r="K2964" s="14" t="str">
        <f>IF($E2964="","",IFERROR(INDEX('01_Cad_Pecas'!$H$2:$H$5000,MATCH($E2964,'01_Cad_Pecas'!$D$2:$D$5000,0)),IFERROR(INDEX('01_Cad_Pecas'!$H$2:$H$5000,MATCH(VALUE($E2964),'01_Cad_Pecas'!$D$2:$D$5000,0)),"")))</f>
        <v/>
      </c>
      <c r="L2964" s="14" t="str">
        <f>IF($E2964="","",IFERROR(INDEX('01_Cad_Pecas'!$I$2:$I$5000,MATCH($E2964,'01_Cad_Pecas'!$D$2:$D$5000,0)),IFERROR(INDEX('01_Cad_Pecas'!$I$2:$I$5000,MATCH(VALUE($E2964),'01_Cad_Pecas'!$D$2:$D$5000,0)),"")))</f>
        <v/>
      </c>
      <c r="M2964" s="14" t="str">
        <f t="shared" si="341"/>
        <v/>
      </c>
      <c r="N2964" s="14">
        <v>46212</v>
      </c>
      <c r="O2964" s="14">
        <v>12</v>
      </c>
      <c r="P2964" s="14"/>
      <c r="Q2964" s="14"/>
      <c r="R2964" s="14"/>
      <c r="S2964" s="14"/>
      <c r="T2964" s="14">
        <f t="shared" ref="T2964:T2986" si="345">IF(OR($J2964="",$O2964=""),"",$O2964/$J2964)</f>
        <v>1</v>
      </c>
      <c r="U2964" s="14" t="s">
        <v>36</v>
      </c>
      <c r="V2964" s="14"/>
      <c r="W2964" s="14"/>
      <c r="X2964" s="14"/>
      <c r="Y2964" s="14"/>
      <c r="Z2964" s="14"/>
      <c r="AA2964" s="11"/>
      <c r="AB2964" s="14" t="str">
        <f t="shared" si="342"/>
        <v>10241|17 COSTURA</v>
      </c>
      <c r="AC2964" t="str">
        <f t="shared" si="343"/>
        <v>|10241|</v>
      </c>
      <c r="AD2964" t="str">
        <f t="shared" si="344"/>
        <v>17 COSTURA</v>
      </c>
    </row>
    <row r="2965" spans="1:30" ht="24" customHeight="1" x14ac:dyDescent="0.35">
      <c r="A2965" s="35">
        <v>46212</v>
      </c>
      <c r="B2965" s="14" t="s">
        <v>3670</v>
      </c>
      <c r="C2965" s="14" t="s">
        <v>3671</v>
      </c>
      <c r="D2965" s="14" t="s">
        <v>3660</v>
      </c>
      <c r="E2965" s="14">
        <v>30001110</v>
      </c>
      <c r="F2965" s="14" t="s">
        <v>3657</v>
      </c>
      <c r="G2965" s="14" t="s">
        <v>3660</v>
      </c>
      <c r="H2965" s="14" t="s">
        <v>3660</v>
      </c>
      <c r="I2965" s="9" t="s">
        <v>3660</v>
      </c>
      <c r="J2965" s="9">
        <v>12</v>
      </c>
      <c r="K2965" s="14" t="str">
        <f>IF($E2965="","",IFERROR(INDEX('01_Cad_Pecas'!$H$2:$H$5000,MATCH($E2965,'01_Cad_Pecas'!$D$2:$D$5000,0)),IFERROR(INDEX('01_Cad_Pecas'!$H$2:$H$5000,MATCH(VALUE($E2965),'01_Cad_Pecas'!$D$2:$D$5000,0)),"")))</f>
        <v/>
      </c>
      <c r="L2965" s="14" t="str">
        <f>IF($E2965="","",IFERROR(INDEX('01_Cad_Pecas'!$I$2:$I$5000,MATCH($E2965,'01_Cad_Pecas'!$D$2:$D$5000,0)),IFERROR(INDEX('01_Cad_Pecas'!$I$2:$I$5000,MATCH(VALUE($E2965),'01_Cad_Pecas'!$D$2:$D$5000,0)),"")))</f>
        <v/>
      </c>
      <c r="M2965" s="14" t="str">
        <f t="shared" si="341"/>
        <v/>
      </c>
      <c r="N2965" s="14">
        <v>46212</v>
      </c>
      <c r="O2965" s="14">
        <v>12</v>
      </c>
      <c r="P2965" s="14"/>
      <c r="Q2965" s="14"/>
      <c r="R2965" s="14"/>
      <c r="S2965" s="14"/>
      <c r="T2965" s="14">
        <f t="shared" si="345"/>
        <v>1</v>
      </c>
      <c r="U2965" s="14" t="s">
        <v>36</v>
      </c>
      <c r="V2965" s="14"/>
      <c r="W2965" s="14"/>
      <c r="X2965" s="14"/>
      <c r="Y2965" s="14"/>
      <c r="Z2965" s="14"/>
      <c r="AA2965" s="11"/>
      <c r="AB2965" s="14" t="str">
        <f t="shared" si="342"/>
        <v>10241|17 COSTURA</v>
      </c>
      <c r="AC2965" t="str">
        <f t="shared" si="343"/>
        <v>|10241|</v>
      </c>
      <c r="AD2965" t="str">
        <f t="shared" si="344"/>
        <v>17 COSTURA</v>
      </c>
    </row>
    <row r="2966" spans="1:30" ht="24" customHeight="1" x14ac:dyDescent="0.35">
      <c r="A2966" s="35">
        <v>46212</v>
      </c>
      <c r="B2966" s="14" t="s">
        <v>3670</v>
      </c>
      <c r="C2966" s="14" t="s">
        <v>3671</v>
      </c>
      <c r="D2966" s="14" t="s">
        <v>3660</v>
      </c>
      <c r="E2966" s="14">
        <v>30001210</v>
      </c>
      <c r="F2966" s="14" t="s">
        <v>3697</v>
      </c>
      <c r="G2966" s="14" t="s">
        <v>3660</v>
      </c>
      <c r="H2966" s="14" t="s">
        <v>3660</v>
      </c>
      <c r="I2966" s="9" t="s">
        <v>3660</v>
      </c>
      <c r="J2966" s="9">
        <v>4</v>
      </c>
      <c r="K2966" s="14" t="str">
        <f>IF($E2966="","",IFERROR(INDEX('01_Cad_Pecas'!$H$2:$H$5000,MATCH($E2966,'01_Cad_Pecas'!$D$2:$D$5000,0)),IFERROR(INDEX('01_Cad_Pecas'!$H$2:$H$5000,MATCH(VALUE($E2966),'01_Cad_Pecas'!$D$2:$D$5000,0)),"")))</f>
        <v/>
      </c>
      <c r="L2966" s="14" t="str">
        <f>IF($E2966="","",IFERROR(INDEX('01_Cad_Pecas'!$I$2:$I$5000,MATCH($E2966,'01_Cad_Pecas'!$D$2:$D$5000,0)),IFERROR(INDEX('01_Cad_Pecas'!$I$2:$I$5000,MATCH(VALUE($E2966),'01_Cad_Pecas'!$D$2:$D$5000,0)),"")))</f>
        <v/>
      </c>
      <c r="M2966" s="14" t="str">
        <f t="shared" si="341"/>
        <v/>
      </c>
      <c r="N2966" s="14">
        <v>46212</v>
      </c>
      <c r="O2966" s="14">
        <v>4</v>
      </c>
      <c r="P2966" s="14"/>
      <c r="Q2966" s="14"/>
      <c r="R2966" s="14"/>
      <c r="S2966" s="14"/>
      <c r="T2966" s="14">
        <f t="shared" si="345"/>
        <v>1</v>
      </c>
      <c r="U2966" s="14" t="s">
        <v>36</v>
      </c>
      <c r="V2966" s="14"/>
      <c r="W2966" s="14"/>
      <c r="X2966" s="14"/>
      <c r="Y2966" s="14"/>
      <c r="Z2966" s="14"/>
      <c r="AA2966" s="11"/>
      <c r="AB2966" s="14" t="str">
        <f t="shared" si="342"/>
        <v>10241|17 COSTURA</v>
      </c>
      <c r="AC2966" t="str">
        <f t="shared" si="343"/>
        <v>|10241|</v>
      </c>
      <c r="AD2966" t="str">
        <f t="shared" si="344"/>
        <v>17 COSTURA</v>
      </c>
    </row>
    <row r="2967" spans="1:30" ht="24" customHeight="1" x14ac:dyDescent="0.35">
      <c r="A2967" s="35">
        <v>46212</v>
      </c>
      <c r="B2967" s="14" t="s">
        <v>3670</v>
      </c>
      <c r="C2967" s="14" t="s">
        <v>3671</v>
      </c>
      <c r="D2967" s="14" t="s">
        <v>3660</v>
      </c>
      <c r="E2967" s="14">
        <v>30001401</v>
      </c>
      <c r="F2967" s="14" t="s">
        <v>3698</v>
      </c>
      <c r="G2967" s="14" t="s">
        <v>3660</v>
      </c>
      <c r="H2967" s="14" t="s">
        <v>3660</v>
      </c>
      <c r="I2967" s="9" t="s">
        <v>3660</v>
      </c>
      <c r="J2967" s="9">
        <v>4</v>
      </c>
      <c r="K2967" s="14" t="str">
        <f>IF($E2967="","",IFERROR(INDEX('01_Cad_Pecas'!$H$2:$H$5000,MATCH($E2967,'01_Cad_Pecas'!$D$2:$D$5000,0)),IFERROR(INDEX('01_Cad_Pecas'!$H$2:$H$5000,MATCH(VALUE($E2967),'01_Cad_Pecas'!$D$2:$D$5000,0)),"")))</f>
        <v/>
      </c>
      <c r="L2967" s="14" t="str">
        <f>IF($E2967="","",IFERROR(INDEX('01_Cad_Pecas'!$I$2:$I$5000,MATCH($E2967,'01_Cad_Pecas'!$D$2:$D$5000,0)),IFERROR(INDEX('01_Cad_Pecas'!$I$2:$I$5000,MATCH(VALUE($E2967),'01_Cad_Pecas'!$D$2:$D$5000,0)),"")))</f>
        <v/>
      </c>
      <c r="M2967" s="14" t="str">
        <f t="shared" si="341"/>
        <v/>
      </c>
      <c r="N2967" s="14">
        <v>46212</v>
      </c>
      <c r="O2967" s="14">
        <v>4</v>
      </c>
      <c r="P2967" s="14"/>
      <c r="Q2967" s="14"/>
      <c r="R2967" s="14"/>
      <c r="S2967" s="14"/>
      <c r="T2967" s="14">
        <f t="shared" si="345"/>
        <v>1</v>
      </c>
      <c r="U2967" s="14" t="s">
        <v>36</v>
      </c>
      <c r="V2967" s="14"/>
      <c r="W2967" s="14"/>
      <c r="X2967" s="14"/>
      <c r="Y2967" s="14"/>
      <c r="Z2967" s="14"/>
      <c r="AA2967" s="11"/>
      <c r="AB2967" s="14" t="str">
        <f t="shared" si="342"/>
        <v>10241|17 COSTURA</v>
      </c>
      <c r="AC2967" t="str">
        <f t="shared" si="343"/>
        <v>|10241|</v>
      </c>
      <c r="AD2967" t="str">
        <f t="shared" si="344"/>
        <v>17 COSTURA</v>
      </c>
    </row>
    <row r="2968" spans="1:30" ht="24" customHeight="1" x14ac:dyDescent="0.35">
      <c r="A2968" s="35">
        <v>46212</v>
      </c>
      <c r="B2968" s="14" t="s">
        <v>3670</v>
      </c>
      <c r="C2968" s="14" t="s">
        <v>3671</v>
      </c>
      <c r="D2968" s="14" t="s">
        <v>3660</v>
      </c>
      <c r="E2968" s="14">
        <v>30001410</v>
      </c>
      <c r="F2968" s="14" t="s">
        <v>3699</v>
      </c>
      <c r="G2968" s="14" t="s">
        <v>3660</v>
      </c>
      <c r="H2968" s="14" t="s">
        <v>3660</v>
      </c>
      <c r="I2968" s="9" t="s">
        <v>3660</v>
      </c>
      <c r="J2968" s="9">
        <v>4</v>
      </c>
      <c r="K2968" s="14" t="str">
        <f>IF($E2968="","",IFERROR(INDEX('01_Cad_Pecas'!$H$2:$H$5000,MATCH($E2968,'01_Cad_Pecas'!$D$2:$D$5000,0)),IFERROR(INDEX('01_Cad_Pecas'!$H$2:$H$5000,MATCH(VALUE($E2968),'01_Cad_Pecas'!$D$2:$D$5000,0)),"")))</f>
        <v/>
      </c>
      <c r="L2968" s="14" t="str">
        <f>IF($E2968="","",IFERROR(INDEX('01_Cad_Pecas'!$I$2:$I$5000,MATCH($E2968,'01_Cad_Pecas'!$D$2:$D$5000,0)),IFERROR(INDEX('01_Cad_Pecas'!$I$2:$I$5000,MATCH(VALUE($E2968),'01_Cad_Pecas'!$D$2:$D$5000,0)),"")))</f>
        <v/>
      </c>
      <c r="M2968" s="14" t="str">
        <f t="shared" si="341"/>
        <v/>
      </c>
      <c r="N2968" s="14">
        <v>46212</v>
      </c>
      <c r="O2968" s="14">
        <v>4</v>
      </c>
      <c r="P2968" s="14"/>
      <c r="Q2968" s="14"/>
      <c r="R2968" s="14"/>
      <c r="S2968" s="14"/>
      <c r="T2968" s="14">
        <f t="shared" si="345"/>
        <v>1</v>
      </c>
      <c r="U2968" s="14" t="s">
        <v>36</v>
      </c>
      <c r="V2968" s="14"/>
      <c r="W2968" s="14"/>
      <c r="X2968" s="14"/>
      <c r="Y2968" s="14"/>
      <c r="Z2968" s="14"/>
      <c r="AA2968" s="11"/>
      <c r="AB2968" s="14" t="str">
        <f t="shared" si="342"/>
        <v>10241|17 COSTURA</v>
      </c>
      <c r="AC2968" t="str">
        <f t="shared" si="343"/>
        <v>|10241|</v>
      </c>
      <c r="AD2968" t="str">
        <f t="shared" si="344"/>
        <v>17 COSTURA</v>
      </c>
    </row>
    <row r="2969" spans="1:30" ht="24" customHeight="1" x14ac:dyDescent="0.35">
      <c r="A2969" s="35">
        <v>46212</v>
      </c>
      <c r="B2969" s="14" t="s">
        <v>3670</v>
      </c>
      <c r="C2969" s="14" t="s">
        <v>3671</v>
      </c>
      <c r="D2969" s="14" t="s">
        <v>3660</v>
      </c>
      <c r="E2969" s="14">
        <v>30001601</v>
      </c>
      <c r="F2969" s="14" t="s">
        <v>3700</v>
      </c>
      <c r="G2969" s="14" t="s">
        <v>3660</v>
      </c>
      <c r="H2969" s="14" t="s">
        <v>3660</v>
      </c>
      <c r="I2969" s="9" t="s">
        <v>3660</v>
      </c>
      <c r="J2969" s="9">
        <v>4</v>
      </c>
      <c r="K2969" s="14" t="str">
        <f>IF($E2969="","",IFERROR(INDEX('01_Cad_Pecas'!$H$2:$H$5000,MATCH($E2969,'01_Cad_Pecas'!$D$2:$D$5000,0)),IFERROR(INDEX('01_Cad_Pecas'!$H$2:$H$5000,MATCH(VALUE($E2969),'01_Cad_Pecas'!$D$2:$D$5000,0)),"")))</f>
        <v/>
      </c>
      <c r="L2969" s="14" t="str">
        <f>IF($E2969="","",IFERROR(INDEX('01_Cad_Pecas'!$I$2:$I$5000,MATCH($E2969,'01_Cad_Pecas'!$D$2:$D$5000,0)),IFERROR(INDEX('01_Cad_Pecas'!$I$2:$I$5000,MATCH(VALUE($E2969),'01_Cad_Pecas'!$D$2:$D$5000,0)),"")))</f>
        <v/>
      </c>
      <c r="M2969" s="14" t="str">
        <f t="shared" si="341"/>
        <v/>
      </c>
      <c r="N2969" s="14">
        <v>46212</v>
      </c>
      <c r="O2969" s="14">
        <v>4</v>
      </c>
      <c r="P2969" s="14"/>
      <c r="Q2969" s="14"/>
      <c r="R2969" s="14"/>
      <c r="S2969" s="14"/>
      <c r="T2969" s="14">
        <f t="shared" si="345"/>
        <v>1</v>
      </c>
      <c r="U2969" s="14" t="s">
        <v>36</v>
      </c>
      <c r="V2969" s="14"/>
      <c r="W2969" s="14"/>
      <c r="X2969" s="14"/>
      <c r="Y2969" s="14"/>
      <c r="Z2969" s="14"/>
      <c r="AA2969" s="11"/>
      <c r="AB2969" s="14" t="str">
        <f t="shared" si="342"/>
        <v>10241|17 COSTURA</v>
      </c>
      <c r="AC2969" t="str">
        <f t="shared" si="343"/>
        <v>|10241|</v>
      </c>
      <c r="AD2969" t="str">
        <f t="shared" si="344"/>
        <v>17 COSTURA</v>
      </c>
    </row>
    <row r="2970" spans="1:30" ht="24" customHeight="1" x14ac:dyDescent="0.35">
      <c r="A2970" s="35">
        <v>46212</v>
      </c>
      <c r="B2970" s="14" t="s">
        <v>3670</v>
      </c>
      <c r="C2970" s="14" t="s">
        <v>3671</v>
      </c>
      <c r="D2970" s="14" t="s">
        <v>3660</v>
      </c>
      <c r="E2970" s="14">
        <v>30003412</v>
      </c>
      <c r="F2970" s="14" t="s">
        <v>3701</v>
      </c>
      <c r="G2970" s="14" t="s">
        <v>3660</v>
      </c>
      <c r="H2970" s="14" t="s">
        <v>3660</v>
      </c>
      <c r="I2970" s="9" t="s">
        <v>3660</v>
      </c>
      <c r="J2970" s="9">
        <v>16</v>
      </c>
      <c r="K2970" s="14" t="str">
        <f>IF($E2970="","",IFERROR(INDEX('01_Cad_Pecas'!$H$2:$H$5000,MATCH($E2970,'01_Cad_Pecas'!$D$2:$D$5000,0)),IFERROR(INDEX('01_Cad_Pecas'!$H$2:$H$5000,MATCH(VALUE($E2970),'01_Cad_Pecas'!$D$2:$D$5000,0)),"")))</f>
        <v/>
      </c>
      <c r="L2970" s="14" t="str">
        <f>IF($E2970="","",IFERROR(INDEX('01_Cad_Pecas'!$I$2:$I$5000,MATCH($E2970,'01_Cad_Pecas'!$D$2:$D$5000,0)),IFERROR(INDEX('01_Cad_Pecas'!$I$2:$I$5000,MATCH(VALUE($E2970),'01_Cad_Pecas'!$D$2:$D$5000,0)),"")))</f>
        <v/>
      </c>
      <c r="M2970" s="14" t="str">
        <f t="shared" si="341"/>
        <v/>
      </c>
      <c r="N2970" s="14">
        <v>46212</v>
      </c>
      <c r="O2970" s="14">
        <v>16</v>
      </c>
      <c r="P2970" s="14"/>
      <c r="Q2970" s="14"/>
      <c r="R2970" s="14"/>
      <c r="S2970" s="14"/>
      <c r="T2970" s="14">
        <f t="shared" si="345"/>
        <v>1</v>
      </c>
      <c r="U2970" s="14" t="s">
        <v>36</v>
      </c>
      <c r="V2970" s="14"/>
      <c r="W2970" s="14"/>
      <c r="X2970" s="14"/>
      <c r="Y2970" s="14"/>
      <c r="Z2970" s="14"/>
      <c r="AA2970" s="11"/>
      <c r="AB2970" s="14" t="str">
        <f t="shared" si="342"/>
        <v>10241|17 COSTURA</v>
      </c>
      <c r="AC2970" t="str">
        <f t="shared" si="343"/>
        <v>|10241|</v>
      </c>
      <c r="AD2970" t="str">
        <f t="shared" si="344"/>
        <v>17 COSTURA</v>
      </c>
    </row>
    <row r="2971" spans="1:30" ht="24" customHeight="1" x14ac:dyDescent="0.35">
      <c r="A2971" s="35">
        <v>46212</v>
      </c>
      <c r="B2971" s="14" t="s">
        <v>3670</v>
      </c>
      <c r="C2971" s="14" t="s">
        <v>3671</v>
      </c>
      <c r="D2971" s="14" t="s">
        <v>3660</v>
      </c>
      <c r="E2971" s="14">
        <v>30003923</v>
      </c>
      <c r="F2971" s="14" t="s">
        <v>3702</v>
      </c>
      <c r="G2971" s="14" t="s">
        <v>3660</v>
      </c>
      <c r="H2971" s="14" t="s">
        <v>3660</v>
      </c>
      <c r="I2971" s="9" t="s">
        <v>3660</v>
      </c>
      <c r="J2971" s="9">
        <v>16</v>
      </c>
      <c r="K2971" s="14" t="str">
        <f>IF($E2971="","",IFERROR(INDEX('01_Cad_Pecas'!$H$2:$H$5000,MATCH($E2971,'01_Cad_Pecas'!$D$2:$D$5000,0)),IFERROR(INDEX('01_Cad_Pecas'!$H$2:$H$5000,MATCH(VALUE($E2971),'01_Cad_Pecas'!$D$2:$D$5000,0)),"")))</f>
        <v/>
      </c>
      <c r="L2971" s="14" t="str">
        <f>IF($E2971="","",IFERROR(INDEX('01_Cad_Pecas'!$I$2:$I$5000,MATCH($E2971,'01_Cad_Pecas'!$D$2:$D$5000,0)),IFERROR(INDEX('01_Cad_Pecas'!$I$2:$I$5000,MATCH(VALUE($E2971),'01_Cad_Pecas'!$D$2:$D$5000,0)),"")))</f>
        <v/>
      </c>
      <c r="M2971" s="14" t="str">
        <f t="shared" si="341"/>
        <v/>
      </c>
      <c r="N2971" s="14">
        <v>46212</v>
      </c>
      <c r="O2971" s="14">
        <v>16</v>
      </c>
      <c r="P2971" s="14"/>
      <c r="Q2971" s="14"/>
      <c r="R2971" s="14"/>
      <c r="S2971" s="14"/>
      <c r="T2971" s="14">
        <f t="shared" si="345"/>
        <v>1</v>
      </c>
      <c r="U2971" s="14" t="s">
        <v>36</v>
      </c>
      <c r="V2971" s="14"/>
      <c r="W2971" s="14"/>
      <c r="X2971" s="14"/>
      <c r="Y2971" s="14"/>
      <c r="Z2971" s="14"/>
      <c r="AA2971" s="11"/>
      <c r="AB2971" s="14" t="str">
        <f t="shared" si="342"/>
        <v>10241|17 COSTURA</v>
      </c>
      <c r="AC2971" t="str">
        <f t="shared" si="343"/>
        <v>|10241|</v>
      </c>
      <c r="AD2971" t="str">
        <f t="shared" si="344"/>
        <v>17 COSTURA</v>
      </c>
    </row>
    <row r="2972" spans="1:30" ht="24" customHeight="1" x14ac:dyDescent="0.35">
      <c r="A2972" s="35">
        <v>46212</v>
      </c>
      <c r="B2972" s="14" t="s">
        <v>3670</v>
      </c>
      <c r="C2972" s="14" t="s">
        <v>3671</v>
      </c>
      <c r="D2972" s="14" t="s">
        <v>3660</v>
      </c>
      <c r="E2972" s="14">
        <v>30008104</v>
      </c>
      <c r="F2972" s="14" t="s">
        <v>3703</v>
      </c>
      <c r="G2972" s="14" t="s">
        <v>3660</v>
      </c>
      <c r="H2972" s="14" t="s">
        <v>3660</v>
      </c>
      <c r="I2972" s="9" t="s">
        <v>3660</v>
      </c>
      <c r="J2972" s="9">
        <v>6</v>
      </c>
      <c r="K2972" s="14" t="str">
        <f>IF($E2972="","",IFERROR(INDEX('01_Cad_Pecas'!$H$2:$H$5000,MATCH($E2972,'01_Cad_Pecas'!$D$2:$D$5000,0)),IFERROR(INDEX('01_Cad_Pecas'!$H$2:$H$5000,MATCH(VALUE($E2972),'01_Cad_Pecas'!$D$2:$D$5000,0)),"")))</f>
        <v/>
      </c>
      <c r="L2972" s="14" t="str">
        <f>IF($E2972="","",IFERROR(INDEX('01_Cad_Pecas'!$I$2:$I$5000,MATCH($E2972,'01_Cad_Pecas'!$D$2:$D$5000,0)),IFERROR(INDEX('01_Cad_Pecas'!$I$2:$I$5000,MATCH(VALUE($E2972),'01_Cad_Pecas'!$D$2:$D$5000,0)),"")))</f>
        <v/>
      </c>
      <c r="M2972" s="14" t="str">
        <f t="shared" si="341"/>
        <v/>
      </c>
      <c r="N2972" s="14">
        <v>46212</v>
      </c>
      <c r="O2972" s="14">
        <v>6</v>
      </c>
      <c r="P2972" s="14"/>
      <c r="Q2972" s="14"/>
      <c r="R2972" s="14"/>
      <c r="S2972" s="14"/>
      <c r="T2972" s="14">
        <f t="shared" si="345"/>
        <v>1</v>
      </c>
      <c r="U2972" s="14" t="s">
        <v>36</v>
      </c>
      <c r="V2972" s="14"/>
      <c r="W2972" s="14"/>
      <c r="X2972" s="14"/>
      <c r="Y2972" s="14"/>
      <c r="Z2972" s="14"/>
      <c r="AA2972" s="11"/>
      <c r="AB2972" s="14" t="str">
        <f t="shared" si="342"/>
        <v>10241|17 COSTURA</v>
      </c>
      <c r="AC2972" t="str">
        <f t="shared" si="343"/>
        <v>|10241|</v>
      </c>
      <c r="AD2972" t="str">
        <f t="shared" si="344"/>
        <v>17 COSTURA</v>
      </c>
    </row>
    <row r="2973" spans="1:30" ht="24" customHeight="1" x14ac:dyDescent="0.35">
      <c r="A2973" s="35">
        <v>46212</v>
      </c>
      <c r="B2973" s="14" t="s">
        <v>3670</v>
      </c>
      <c r="C2973" s="14" t="s">
        <v>3671</v>
      </c>
      <c r="D2973" s="14" t="s">
        <v>3660</v>
      </c>
      <c r="E2973" s="14">
        <v>30004808</v>
      </c>
      <c r="F2973" s="14" t="s">
        <v>3658</v>
      </c>
      <c r="G2973" s="14" t="s">
        <v>3660</v>
      </c>
      <c r="H2973" s="14" t="s">
        <v>3660</v>
      </c>
      <c r="I2973" s="9" t="s">
        <v>3660</v>
      </c>
      <c r="J2973" s="9">
        <v>38</v>
      </c>
      <c r="K2973" s="14" t="str">
        <f>IF($E2973="","",IFERROR(INDEX('01_Cad_Pecas'!$H$2:$H$5000,MATCH($E2973,'01_Cad_Pecas'!$D$2:$D$5000,0)),IFERROR(INDEX('01_Cad_Pecas'!$H$2:$H$5000,MATCH(VALUE($E2973),'01_Cad_Pecas'!$D$2:$D$5000,0)),"")))</f>
        <v/>
      </c>
      <c r="L2973" s="14" t="str">
        <f>IF($E2973="","",IFERROR(INDEX('01_Cad_Pecas'!$I$2:$I$5000,MATCH($E2973,'01_Cad_Pecas'!$D$2:$D$5000,0)),IFERROR(INDEX('01_Cad_Pecas'!$I$2:$I$5000,MATCH(VALUE($E2973),'01_Cad_Pecas'!$D$2:$D$5000,0)),"")))</f>
        <v/>
      </c>
      <c r="M2973" s="14" t="str">
        <f t="shared" si="341"/>
        <v/>
      </c>
      <c r="N2973" s="14">
        <v>46212</v>
      </c>
      <c r="O2973" s="14">
        <v>38</v>
      </c>
      <c r="P2973" s="14"/>
      <c r="Q2973" s="14"/>
      <c r="R2973" s="14"/>
      <c r="S2973" s="14"/>
      <c r="T2973" s="14">
        <f t="shared" si="345"/>
        <v>1</v>
      </c>
      <c r="U2973" s="14" t="s">
        <v>36</v>
      </c>
      <c r="V2973" s="14"/>
      <c r="W2973" s="14"/>
      <c r="X2973" s="14"/>
      <c r="Y2973" s="14"/>
      <c r="Z2973" s="14"/>
      <c r="AA2973" s="11"/>
      <c r="AB2973" s="14" t="str">
        <f t="shared" si="342"/>
        <v>10241|17 COSTURA</v>
      </c>
      <c r="AC2973" t="str">
        <f t="shared" si="343"/>
        <v>|10241|</v>
      </c>
      <c r="AD2973" t="str">
        <f t="shared" si="344"/>
        <v>17 COSTURA</v>
      </c>
    </row>
    <row r="2974" spans="1:30" ht="24" customHeight="1" x14ac:dyDescent="0.35">
      <c r="A2974" s="35">
        <v>46212</v>
      </c>
      <c r="B2974" s="14" t="s">
        <v>3670</v>
      </c>
      <c r="C2974" s="14" t="s">
        <v>3671</v>
      </c>
      <c r="D2974" s="14" t="s">
        <v>3660</v>
      </c>
      <c r="E2974" s="14">
        <v>30006106</v>
      </c>
      <c r="F2974" s="14" t="s">
        <v>3340</v>
      </c>
      <c r="G2974" s="14" t="s">
        <v>3660</v>
      </c>
      <c r="H2974" s="14" t="s">
        <v>3660</v>
      </c>
      <c r="I2974" s="9" t="s">
        <v>3660</v>
      </c>
      <c r="J2974" s="9">
        <v>46</v>
      </c>
      <c r="K2974" s="14">
        <f>IF($E2974="","",IFERROR(INDEX('01_Cad_Pecas'!$H$2:$H$5000,MATCH($E2974,'01_Cad_Pecas'!$D$2:$D$5000,0)),IFERROR(INDEX('01_Cad_Pecas'!$H$2:$H$5000,MATCH(VALUE($E2974),'01_Cad_Pecas'!$D$2:$D$5000,0)),"")))</f>
        <v>0</v>
      </c>
      <c r="L2974" s="14">
        <f>IF($E2974="","",IFERROR(INDEX('01_Cad_Pecas'!$I$2:$I$5000,MATCH($E2974,'01_Cad_Pecas'!$D$2:$D$5000,0)),IFERROR(INDEX('01_Cad_Pecas'!$I$2:$I$5000,MATCH(VALUE($E2974),'01_Cad_Pecas'!$D$2:$D$5000,0)),"")))</f>
        <v>1.75</v>
      </c>
      <c r="M2974" s="14">
        <f t="shared" si="341"/>
        <v>80.5</v>
      </c>
      <c r="N2974" s="14">
        <v>46212</v>
      </c>
      <c r="O2974" s="14">
        <v>46</v>
      </c>
      <c r="P2974" s="14"/>
      <c r="Q2974" s="14"/>
      <c r="R2974" s="14"/>
      <c r="S2974" s="14"/>
      <c r="T2974" s="14">
        <f t="shared" si="345"/>
        <v>1</v>
      </c>
      <c r="U2974" s="14" t="s">
        <v>36</v>
      </c>
      <c r="V2974" s="14"/>
      <c r="W2974" s="14"/>
      <c r="X2974" s="14"/>
      <c r="Y2974" s="14"/>
      <c r="Z2974" s="14"/>
      <c r="AA2974" s="11"/>
      <c r="AB2974" s="14" t="str">
        <f t="shared" si="342"/>
        <v>10241|17 COSTURA</v>
      </c>
      <c r="AC2974" t="str">
        <f t="shared" si="343"/>
        <v>|10241|</v>
      </c>
      <c r="AD2974" t="str">
        <f t="shared" si="344"/>
        <v>17 COSTURA</v>
      </c>
    </row>
    <row r="2975" spans="1:30" ht="48" customHeight="1" x14ac:dyDescent="0.35">
      <c r="A2975" s="35">
        <v>46212</v>
      </c>
      <c r="B2975" s="14" t="s">
        <v>3672</v>
      </c>
      <c r="C2975" s="14" t="s">
        <v>3673</v>
      </c>
      <c r="D2975" s="14" t="s">
        <v>3660</v>
      </c>
      <c r="E2975" s="14">
        <v>30001101</v>
      </c>
      <c r="F2975" s="14" t="s">
        <v>3656</v>
      </c>
      <c r="G2975" s="14" t="s">
        <v>3660</v>
      </c>
      <c r="H2975" s="14" t="s">
        <v>3660</v>
      </c>
      <c r="I2975" s="9" t="s">
        <v>3660</v>
      </c>
      <c r="J2975" s="9">
        <v>30</v>
      </c>
      <c r="K2975" s="14" t="str">
        <f>IF($E2975="","",IFERROR(INDEX('01_Cad_Pecas'!$H$2:$H$5000,MATCH($E2975,'01_Cad_Pecas'!$D$2:$D$5000,0)),IFERROR(INDEX('01_Cad_Pecas'!$H$2:$H$5000,MATCH(VALUE($E2975),'01_Cad_Pecas'!$D$2:$D$5000,0)),"")))</f>
        <v/>
      </c>
      <c r="L2975" s="14" t="str">
        <f>IF($E2975="","",IFERROR(INDEX('01_Cad_Pecas'!$I$2:$I$5000,MATCH($E2975,'01_Cad_Pecas'!$D$2:$D$5000,0)),IFERROR(INDEX('01_Cad_Pecas'!$I$2:$I$5000,MATCH(VALUE($E2975),'01_Cad_Pecas'!$D$2:$D$5000,0)),"")))</f>
        <v/>
      </c>
      <c r="M2975" s="14" t="str">
        <f t="shared" si="341"/>
        <v/>
      </c>
      <c r="N2975" s="14">
        <v>46212</v>
      </c>
      <c r="O2975" s="14">
        <v>30</v>
      </c>
      <c r="P2975" s="14"/>
      <c r="Q2975" s="14"/>
      <c r="R2975" s="14"/>
      <c r="S2975" s="14"/>
      <c r="T2975" s="14">
        <f t="shared" si="345"/>
        <v>1</v>
      </c>
      <c r="U2975" s="14" t="s">
        <v>36</v>
      </c>
      <c r="V2975" s="14"/>
      <c r="W2975" s="14"/>
      <c r="X2975" s="14"/>
      <c r="Y2975" s="14"/>
      <c r="Z2975" s="14"/>
      <c r="AA2975" s="11"/>
      <c r="AB2975" s="14" t="str">
        <f t="shared" si="342"/>
        <v>10245|17 COSTURA</v>
      </c>
      <c r="AC2975" t="str">
        <f t="shared" si="343"/>
        <v>|10245|</v>
      </c>
      <c r="AD2975" t="str">
        <f t="shared" si="344"/>
        <v>17 COSTURA</v>
      </c>
    </row>
    <row r="2976" spans="1:30" ht="48" customHeight="1" x14ac:dyDescent="0.35">
      <c r="A2976" s="35">
        <v>46212</v>
      </c>
      <c r="B2976" s="14" t="s">
        <v>3672</v>
      </c>
      <c r="C2976" s="14" t="s">
        <v>3673</v>
      </c>
      <c r="D2976" s="14" t="s">
        <v>3660</v>
      </c>
      <c r="E2976" s="14">
        <v>30001110</v>
      </c>
      <c r="F2976" s="14" t="s">
        <v>3657</v>
      </c>
      <c r="G2976" s="14" t="s">
        <v>3660</v>
      </c>
      <c r="H2976" s="14" t="s">
        <v>3660</v>
      </c>
      <c r="I2976" s="9" t="s">
        <v>3660</v>
      </c>
      <c r="J2976" s="9">
        <v>30</v>
      </c>
      <c r="K2976" s="14" t="str">
        <f>IF($E2976="","",IFERROR(INDEX('01_Cad_Pecas'!$H$2:$H$5000,MATCH($E2976,'01_Cad_Pecas'!$D$2:$D$5000,0)),IFERROR(INDEX('01_Cad_Pecas'!$H$2:$H$5000,MATCH(VALUE($E2976),'01_Cad_Pecas'!$D$2:$D$5000,0)),"")))</f>
        <v/>
      </c>
      <c r="L2976" s="14" t="str">
        <f>IF($E2976="","",IFERROR(INDEX('01_Cad_Pecas'!$I$2:$I$5000,MATCH($E2976,'01_Cad_Pecas'!$D$2:$D$5000,0)),IFERROR(INDEX('01_Cad_Pecas'!$I$2:$I$5000,MATCH(VALUE($E2976),'01_Cad_Pecas'!$D$2:$D$5000,0)),"")))</f>
        <v/>
      </c>
      <c r="M2976" s="14" t="str">
        <f t="shared" si="341"/>
        <v/>
      </c>
      <c r="N2976" s="14">
        <v>46212</v>
      </c>
      <c r="O2976" s="14">
        <v>30</v>
      </c>
      <c r="P2976" s="14"/>
      <c r="Q2976" s="14"/>
      <c r="R2976" s="14"/>
      <c r="S2976" s="14"/>
      <c r="T2976" s="14">
        <f t="shared" si="345"/>
        <v>1</v>
      </c>
      <c r="U2976" s="14" t="s">
        <v>36</v>
      </c>
      <c r="V2976" s="14"/>
      <c r="W2976" s="14"/>
      <c r="X2976" s="14"/>
      <c r="Y2976" s="14"/>
      <c r="Z2976" s="14"/>
      <c r="AA2976" s="11"/>
      <c r="AB2976" s="14" t="str">
        <f t="shared" si="342"/>
        <v>10245|17 COSTURA</v>
      </c>
      <c r="AC2976" t="str">
        <f t="shared" si="343"/>
        <v>|10245|</v>
      </c>
      <c r="AD2976" t="str">
        <f t="shared" si="344"/>
        <v>17 COSTURA</v>
      </c>
    </row>
    <row r="2977" spans="1:30" ht="24" customHeight="1" x14ac:dyDescent="0.35">
      <c r="A2977" s="35">
        <v>46213</v>
      </c>
      <c r="B2977" s="14" t="s">
        <v>3674</v>
      </c>
      <c r="C2977" s="14" t="s">
        <v>3675</v>
      </c>
      <c r="D2977" s="14" t="s">
        <v>3660</v>
      </c>
      <c r="E2977" s="14">
        <v>30001101</v>
      </c>
      <c r="F2977" s="14" t="s">
        <v>3656</v>
      </c>
      <c r="G2977" s="14" t="s">
        <v>3660</v>
      </c>
      <c r="H2977" s="14" t="s">
        <v>3660</v>
      </c>
      <c r="I2977" s="9" t="s">
        <v>3660</v>
      </c>
      <c r="J2977" s="9">
        <v>600</v>
      </c>
      <c r="K2977" s="14" t="str">
        <f>IF($E2977="","",IFERROR(INDEX('01_Cad_Pecas'!$H$2:$H$5000,MATCH($E2977,'01_Cad_Pecas'!$D$2:$D$5000,0)),IFERROR(INDEX('01_Cad_Pecas'!$H$2:$H$5000,MATCH(VALUE($E2977),'01_Cad_Pecas'!$D$2:$D$5000,0)),"")))</f>
        <v/>
      </c>
      <c r="L2977" s="14" t="str">
        <f>IF($E2977="","",IFERROR(INDEX('01_Cad_Pecas'!$I$2:$I$5000,MATCH($E2977,'01_Cad_Pecas'!$D$2:$D$5000,0)),IFERROR(INDEX('01_Cad_Pecas'!$I$2:$I$5000,MATCH(VALUE($E2977),'01_Cad_Pecas'!$D$2:$D$5000,0)),"")))</f>
        <v/>
      </c>
      <c r="M2977" s="14" t="str">
        <f t="shared" si="341"/>
        <v/>
      </c>
      <c r="N2977" s="14">
        <v>46212</v>
      </c>
      <c r="O2977" s="14">
        <v>600</v>
      </c>
      <c r="P2977" s="14"/>
      <c r="Q2977" s="14"/>
      <c r="R2977" s="14"/>
      <c r="S2977" s="14"/>
      <c r="T2977" s="14">
        <f t="shared" si="345"/>
        <v>1</v>
      </c>
      <c r="U2977" s="14" t="s">
        <v>36</v>
      </c>
      <c r="V2977" s="14"/>
      <c r="W2977" s="14"/>
      <c r="X2977" s="14"/>
      <c r="Y2977" s="14"/>
      <c r="Z2977" s="14"/>
      <c r="AA2977" s="11"/>
      <c r="AB2977" s="14" t="str">
        <f t="shared" si="342"/>
        <v>10246|17 COSTURA</v>
      </c>
      <c r="AC2977" t="str">
        <f t="shared" si="343"/>
        <v>|10246|</v>
      </c>
      <c r="AD2977" t="str">
        <f t="shared" si="344"/>
        <v>17 COSTURA</v>
      </c>
    </row>
    <row r="2978" spans="1:30" ht="24" customHeight="1" x14ac:dyDescent="0.35">
      <c r="A2978" s="35">
        <v>46213</v>
      </c>
      <c r="B2978" s="14" t="s">
        <v>3674</v>
      </c>
      <c r="C2978" s="14" t="s">
        <v>3675</v>
      </c>
      <c r="D2978" s="14" t="s">
        <v>3660</v>
      </c>
      <c r="E2978" s="14">
        <v>30001110</v>
      </c>
      <c r="F2978" s="14" t="s">
        <v>3657</v>
      </c>
      <c r="G2978" s="14" t="s">
        <v>3660</v>
      </c>
      <c r="H2978" s="14" t="s">
        <v>3660</v>
      </c>
      <c r="I2978" s="9" t="s">
        <v>3660</v>
      </c>
      <c r="J2978" s="9">
        <v>600</v>
      </c>
      <c r="K2978" s="14" t="str">
        <f>IF($E2978="","",IFERROR(INDEX('01_Cad_Pecas'!$H$2:$H$5000,MATCH($E2978,'01_Cad_Pecas'!$D$2:$D$5000,0)),IFERROR(INDEX('01_Cad_Pecas'!$H$2:$H$5000,MATCH(VALUE($E2978),'01_Cad_Pecas'!$D$2:$D$5000,0)),"")))</f>
        <v/>
      </c>
      <c r="L2978" s="14" t="str">
        <f>IF($E2978="","",IFERROR(INDEX('01_Cad_Pecas'!$I$2:$I$5000,MATCH($E2978,'01_Cad_Pecas'!$D$2:$D$5000,0)),IFERROR(INDEX('01_Cad_Pecas'!$I$2:$I$5000,MATCH(VALUE($E2978),'01_Cad_Pecas'!$D$2:$D$5000,0)),"")))</f>
        <v/>
      </c>
      <c r="M2978" s="14" t="str">
        <f t="shared" si="341"/>
        <v/>
      </c>
      <c r="N2978" s="14">
        <v>46212</v>
      </c>
      <c r="O2978" s="14">
        <v>600</v>
      </c>
      <c r="P2978" s="14"/>
      <c r="Q2978" s="14"/>
      <c r="R2978" s="14"/>
      <c r="S2978" s="14"/>
      <c r="T2978" s="14">
        <f t="shared" si="345"/>
        <v>1</v>
      </c>
      <c r="U2978" s="14" t="s">
        <v>36</v>
      </c>
      <c r="V2978" s="14"/>
      <c r="W2978" s="14"/>
      <c r="X2978" s="14"/>
      <c r="Y2978" s="14"/>
      <c r="Z2978" s="14"/>
      <c r="AA2978" s="11"/>
      <c r="AB2978" s="14" t="str">
        <f t="shared" si="342"/>
        <v>10246|17 COSTURA</v>
      </c>
      <c r="AC2978" t="str">
        <f t="shared" si="343"/>
        <v>|10246|</v>
      </c>
      <c r="AD2978" t="str">
        <f t="shared" si="344"/>
        <v>17 COSTURA</v>
      </c>
    </row>
    <row r="2979" spans="1:30" ht="24" customHeight="1" x14ac:dyDescent="0.35">
      <c r="A2979" s="35">
        <v>46213</v>
      </c>
      <c r="B2979" s="14" t="s">
        <v>3674</v>
      </c>
      <c r="C2979" s="14" t="s">
        <v>3675</v>
      </c>
      <c r="D2979" s="14" t="s">
        <v>3660</v>
      </c>
      <c r="E2979" s="14">
        <v>30001315</v>
      </c>
      <c r="F2979" s="14" t="s">
        <v>3705</v>
      </c>
      <c r="G2979" s="14" t="s">
        <v>3660</v>
      </c>
      <c r="H2979" s="14" t="s">
        <v>3660</v>
      </c>
      <c r="I2979" s="9" t="s">
        <v>3660</v>
      </c>
      <c r="J2979" s="9">
        <v>50</v>
      </c>
      <c r="K2979" s="14" t="str">
        <f>IF($E2979="","",IFERROR(INDEX('01_Cad_Pecas'!$H$2:$H$5000,MATCH($E2979,'01_Cad_Pecas'!$D$2:$D$5000,0)),IFERROR(INDEX('01_Cad_Pecas'!$H$2:$H$5000,MATCH(VALUE($E2979),'01_Cad_Pecas'!$D$2:$D$5000,0)),"")))</f>
        <v/>
      </c>
      <c r="L2979" s="14" t="str">
        <f>IF($E2979="","",IFERROR(INDEX('01_Cad_Pecas'!$I$2:$I$5000,MATCH($E2979,'01_Cad_Pecas'!$D$2:$D$5000,0)),IFERROR(INDEX('01_Cad_Pecas'!$I$2:$I$5000,MATCH(VALUE($E2979),'01_Cad_Pecas'!$D$2:$D$5000,0)),"")))</f>
        <v/>
      </c>
      <c r="M2979" s="14" t="str">
        <f t="shared" si="341"/>
        <v/>
      </c>
      <c r="N2979" s="14">
        <v>46212</v>
      </c>
      <c r="O2979" s="14">
        <v>50</v>
      </c>
      <c r="P2979" s="14"/>
      <c r="Q2979" s="14"/>
      <c r="R2979" s="14"/>
      <c r="S2979" s="14"/>
      <c r="T2979" s="14">
        <f t="shared" si="345"/>
        <v>1</v>
      </c>
      <c r="U2979" s="14" t="s">
        <v>36</v>
      </c>
      <c r="V2979" s="14"/>
      <c r="W2979" s="14"/>
      <c r="X2979" s="14"/>
      <c r="Y2979" s="14"/>
      <c r="Z2979" s="14"/>
      <c r="AA2979" s="11"/>
      <c r="AB2979" s="14" t="str">
        <f t="shared" si="342"/>
        <v>10246|17 COSTURA</v>
      </c>
      <c r="AC2979" t="str">
        <f t="shared" si="343"/>
        <v>|10246|</v>
      </c>
      <c r="AD2979" t="str">
        <f t="shared" si="344"/>
        <v>17 COSTURA</v>
      </c>
    </row>
    <row r="2980" spans="1:30" ht="24" customHeight="1" x14ac:dyDescent="0.35">
      <c r="A2980" s="35">
        <v>46213</v>
      </c>
      <c r="B2980" s="14" t="s">
        <v>3674</v>
      </c>
      <c r="C2980" s="14" t="s">
        <v>3675</v>
      </c>
      <c r="D2980" s="14" t="s">
        <v>3660</v>
      </c>
      <c r="E2980" s="14">
        <v>30003111</v>
      </c>
      <c r="F2980" s="14" t="s">
        <v>3706</v>
      </c>
      <c r="G2980" s="14" t="s">
        <v>3660</v>
      </c>
      <c r="H2980" s="14" t="s">
        <v>3660</v>
      </c>
      <c r="I2980" s="9" t="s">
        <v>3660</v>
      </c>
      <c r="J2980" s="9">
        <v>50</v>
      </c>
      <c r="K2980" s="14" t="str">
        <f>IF($E2980="","",IFERROR(INDEX('01_Cad_Pecas'!$H$2:$H$5000,MATCH($E2980,'01_Cad_Pecas'!$D$2:$D$5000,0)),IFERROR(INDEX('01_Cad_Pecas'!$H$2:$H$5000,MATCH(VALUE($E2980),'01_Cad_Pecas'!$D$2:$D$5000,0)),"")))</f>
        <v/>
      </c>
      <c r="L2980" s="14" t="str">
        <f>IF($E2980="","",IFERROR(INDEX('01_Cad_Pecas'!$I$2:$I$5000,MATCH($E2980,'01_Cad_Pecas'!$D$2:$D$5000,0)),IFERROR(INDEX('01_Cad_Pecas'!$I$2:$I$5000,MATCH(VALUE($E2980),'01_Cad_Pecas'!$D$2:$D$5000,0)),"")))</f>
        <v/>
      </c>
      <c r="M2980" s="14" t="str">
        <f t="shared" si="341"/>
        <v/>
      </c>
      <c r="N2980" s="14">
        <v>46212</v>
      </c>
      <c r="O2980" s="14">
        <v>50</v>
      </c>
      <c r="P2980" s="14"/>
      <c r="Q2980" s="14"/>
      <c r="R2980" s="14"/>
      <c r="S2980" s="14"/>
      <c r="T2980" s="14">
        <f t="shared" si="345"/>
        <v>1</v>
      </c>
      <c r="U2980" s="14" t="s">
        <v>36</v>
      </c>
      <c r="V2980" s="14"/>
      <c r="W2980" s="14"/>
      <c r="X2980" s="14"/>
      <c r="Y2980" s="14"/>
      <c r="Z2980" s="14"/>
      <c r="AA2980" s="11"/>
      <c r="AB2980" s="14" t="str">
        <f t="shared" si="342"/>
        <v>10246|17 COSTURA</v>
      </c>
      <c r="AC2980" t="str">
        <f t="shared" si="343"/>
        <v>|10246|</v>
      </c>
      <c r="AD2980" t="str">
        <f t="shared" si="344"/>
        <v>17 COSTURA</v>
      </c>
    </row>
    <row r="2981" spans="1:30" ht="24" customHeight="1" x14ac:dyDescent="0.35">
      <c r="A2981" s="35">
        <v>46216</v>
      </c>
      <c r="B2981" s="14" t="s">
        <v>3676</v>
      </c>
      <c r="C2981" s="14" t="s">
        <v>3677</v>
      </c>
      <c r="D2981" s="14" t="s">
        <v>3660</v>
      </c>
      <c r="E2981" s="14">
        <v>30001101</v>
      </c>
      <c r="F2981" s="14" t="s">
        <v>3656</v>
      </c>
      <c r="G2981" s="14" t="s">
        <v>3660</v>
      </c>
      <c r="H2981" s="14" t="s">
        <v>3660</v>
      </c>
      <c r="I2981" s="9" t="s">
        <v>3660</v>
      </c>
      <c r="J2981" s="9">
        <v>210</v>
      </c>
      <c r="K2981" s="14" t="str">
        <f>IF($E2981="","",IFERROR(INDEX('01_Cad_Pecas'!$H$2:$H$5000,MATCH($E2981,'01_Cad_Pecas'!$D$2:$D$5000,0)),IFERROR(INDEX('01_Cad_Pecas'!$H$2:$H$5000,MATCH(VALUE($E2981),'01_Cad_Pecas'!$D$2:$D$5000,0)),"")))</f>
        <v/>
      </c>
      <c r="L2981" s="14" t="str">
        <f>IF($E2981="","",IFERROR(INDEX('01_Cad_Pecas'!$I$2:$I$5000,MATCH($E2981,'01_Cad_Pecas'!$D$2:$D$5000,0)),IFERROR(INDEX('01_Cad_Pecas'!$I$2:$I$5000,MATCH(VALUE($E2981),'01_Cad_Pecas'!$D$2:$D$5000,0)),"")))</f>
        <v/>
      </c>
      <c r="M2981" s="14" t="str">
        <f t="shared" si="341"/>
        <v/>
      </c>
      <c r="N2981" s="14">
        <v>46217</v>
      </c>
      <c r="O2981" s="14">
        <v>210</v>
      </c>
      <c r="P2981" s="14"/>
      <c r="Q2981" s="14"/>
      <c r="R2981" s="14"/>
      <c r="S2981" s="14"/>
      <c r="T2981" s="14">
        <f t="shared" si="345"/>
        <v>1</v>
      </c>
      <c r="U2981" s="14" t="s">
        <v>36</v>
      </c>
      <c r="V2981" s="14"/>
      <c r="W2981" s="14"/>
      <c r="X2981" s="14"/>
      <c r="Y2981" s="14"/>
      <c r="Z2981" s="14"/>
      <c r="AA2981" s="11"/>
      <c r="AB2981" s="14" t="str">
        <f t="shared" si="342"/>
        <v>10247|17 COSTURA</v>
      </c>
      <c r="AC2981" t="str">
        <f t="shared" si="343"/>
        <v>|10247|</v>
      </c>
      <c r="AD2981" t="str">
        <f t="shared" si="344"/>
        <v>17 COSTURA</v>
      </c>
    </row>
    <row r="2982" spans="1:30" ht="24" customHeight="1" x14ac:dyDescent="0.35">
      <c r="A2982" s="35">
        <v>46216</v>
      </c>
      <c r="B2982" s="14" t="s">
        <v>3676</v>
      </c>
      <c r="C2982" s="14" t="s">
        <v>3677</v>
      </c>
      <c r="D2982" s="14" t="s">
        <v>3660</v>
      </c>
      <c r="E2982" s="14">
        <v>30001110</v>
      </c>
      <c r="F2982" s="14" t="s">
        <v>3657</v>
      </c>
      <c r="G2982" s="14" t="s">
        <v>3660</v>
      </c>
      <c r="H2982" s="14" t="s">
        <v>3660</v>
      </c>
      <c r="I2982" s="9" t="s">
        <v>3660</v>
      </c>
      <c r="J2982" s="9">
        <v>210</v>
      </c>
      <c r="K2982" s="14" t="str">
        <f>IF($E2982="","",IFERROR(INDEX('01_Cad_Pecas'!$H$2:$H$5000,MATCH($E2982,'01_Cad_Pecas'!$D$2:$D$5000,0)),IFERROR(INDEX('01_Cad_Pecas'!$H$2:$H$5000,MATCH(VALUE($E2982),'01_Cad_Pecas'!$D$2:$D$5000,0)),"")))</f>
        <v/>
      </c>
      <c r="L2982" s="14" t="str">
        <f>IF($E2982="","",IFERROR(INDEX('01_Cad_Pecas'!$I$2:$I$5000,MATCH($E2982,'01_Cad_Pecas'!$D$2:$D$5000,0)),IFERROR(INDEX('01_Cad_Pecas'!$I$2:$I$5000,MATCH(VALUE($E2982),'01_Cad_Pecas'!$D$2:$D$5000,0)),"")))</f>
        <v/>
      </c>
      <c r="M2982" s="14" t="str">
        <f t="shared" si="341"/>
        <v/>
      </c>
      <c r="N2982" s="14">
        <v>46217</v>
      </c>
      <c r="O2982" s="14">
        <v>210</v>
      </c>
      <c r="P2982" s="14"/>
      <c r="Q2982" s="14"/>
      <c r="R2982" s="14"/>
      <c r="S2982" s="14"/>
      <c r="T2982" s="14">
        <f t="shared" si="345"/>
        <v>1</v>
      </c>
      <c r="U2982" s="14" t="s">
        <v>36</v>
      </c>
      <c r="V2982" s="14"/>
      <c r="W2982" s="14"/>
      <c r="X2982" s="14"/>
      <c r="Y2982" s="14"/>
      <c r="Z2982" s="14"/>
      <c r="AA2982" s="11"/>
      <c r="AB2982" s="14" t="str">
        <f t="shared" si="342"/>
        <v>10247|17 COSTURA</v>
      </c>
      <c r="AC2982" t="str">
        <f t="shared" si="343"/>
        <v>|10247|</v>
      </c>
      <c r="AD2982" t="str">
        <f t="shared" si="344"/>
        <v>17 COSTURA</v>
      </c>
    </row>
    <row r="2983" spans="1:30" ht="24" customHeight="1" x14ac:dyDescent="0.35">
      <c r="A2983" s="35">
        <v>46216</v>
      </c>
      <c r="B2983" s="14" t="s">
        <v>3676</v>
      </c>
      <c r="C2983" s="14" t="s">
        <v>3677</v>
      </c>
      <c r="D2983" s="14" t="s">
        <v>3660</v>
      </c>
      <c r="E2983" s="14">
        <v>30001315</v>
      </c>
      <c r="F2983" s="14" t="s">
        <v>3705</v>
      </c>
      <c r="G2983" s="14" t="s">
        <v>3660</v>
      </c>
      <c r="H2983" s="14" t="s">
        <v>3660</v>
      </c>
      <c r="I2983" s="9" t="s">
        <v>3660</v>
      </c>
      <c r="J2983" s="9">
        <v>20</v>
      </c>
      <c r="K2983" s="14" t="str">
        <f>IF($E2983="","",IFERROR(INDEX('01_Cad_Pecas'!$H$2:$H$5000,MATCH($E2983,'01_Cad_Pecas'!$D$2:$D$5000,0)),IFERROR(INDEX('01_Cad_Pecas'!$H$2:$H$5000,MATCH(VALUE($E2983),'01_Cad_Pecas'!$D$2:$D$5000,0)),"")))</f>
        <v/>
      </c>
      <c r="L2983" s="14" t="str">
        <f>IF($E2983="","",IFERROR(INDEX('01_Cad_Pecas'!$I$2:$I$5000,MATCH($E2983,'01_Cad_Pecas'!$D$2:$D$5000,0)),IFERROR(INDEX('01_Cad_Pecas'!$I$2:$I$5000,MATCH(VALUE($E2983),'01_Cad_Pecas'!$D$2:$D$5000,0)),"")))</f>
        <v/>
      </c>
      <c r="M2983" s="14" t="str">
        <f t="shared" si="341"/>
        <v/>
      </c>
      <c r="N2983" s="14">
        <v>46217</v>
      </c>
      <c r="O2983" s="14">
        <v>20</v>
      </c>
      <c r="P2983" s="14"/>
      <c r="Q2983" s="14"/>
      <c r="R2983" s="14"/>
      <c r="S2983" s="14"/>
      <c r="T2983" s="14">
        <f t="shared" si="345"/>
        <v>1</v>
      </c>
      <c r="U2983" s="14" t="s">
        <v>36</v>
      </c>
      <c r="V2983" s="14"/>
      <c r="W2983" s="14"/>
      <c r="X2983" s="14"/>
      <c r="Y2983" s="14"/>
      <c r="Z2983" s="14"/>
      <c r="AA2983" s="11"/>
      <c r="AB2983" s="14" t="str">
        <f t="shared" si="342"/>
        <v>10247|17 COSTURA</v>
      </c>
      <c r="AC2983" t="str">
        <f t="shared" si="343"/>
        <v>|10247|</v>
      </c>
      <c r="AD2983" t="str">
        <f t="shared" si="344"/>
        <v>17 COSTURA</v>
      </c>
    </row>
    <row r="2984" spans="1:30" ht="24" customHeight="1" x14ac:dyDescent="0.35">
      <c r="A2984" s="35">
        <v>46216</v>
      </c>
      <c r="B2984" s="14" t="s">
        <v>3676</v>
      </c>
      <c r="C2984" s="14" t="s">
        <v>3677</v>
      </c>
      <c r="D2984" s="14" t="s">
        <v>3660</v>
      </c>
      <c r="E2984" s="14">
        <v>30003111</v>
      </c>
      <c r="F2984" s="14" t="s">
        <v>3706</v>
      </c>
      <c r="G2984" s="14" t="s">
        <v>3660</v>
      </c>
      <c r="H2984" s="14" t="s">
        <v>3660</v>
      </c>
      <c r="I2984" s="9" t="s">
        <v>3660</v>
      </c>
      <c r="J2984" s="9">
        <v>20</v>
      </c>
      <c r="K2984" s="14" t="str">
        <f>IF($E2984="","",IFERROR(INDEX('01_Cad_Pecas'!$H$2:$H$5000,MATCH($E2984,'01_Cad_Pecas'!$D$2:$D$5000,0)),IFERROR(INDEX('01_Cad_Pecas'!$H$2:$H$5000,MATCH(VALUE($E2984),'01_Cad_Pecas'!$D$2:$D$5000,0)),"")))</f>
        <v/>
      </c>
      <c r="L2984" s="14" t="str">
        <f>IF($E2984="","",IFERROR(INDEX('01_Cad_Pecas'!$I$2:$I$5000,MATCH($E2984,'01_Cad_Pecas'!$D$2:$D$5000,0)),IFERROR(INDEX('01_Cad_Pecas'!$I$2:$I$5000,MATCH(VALUE($E2984),'01_Cad_Pecas'!$D$2:$D$5000,0)),"")))</f>
        <v/>
      </c>
      <c r="M2984" s="14" t="str">
        <f t="shared" si="341"/>
        <v/>
      </c>
      <c r="N2984" s="14">
        <v>46217</v>
      </c>
      <c r="O2984" s="14">
        <v>20</v>
      </c>
      <c r="P2984" s="14"/>
      <c r="Q2984" s="14"/>
      <c r="R2984" s="14"/>
      <c r="S2984" s="14"/>
      <c r="T2984" s="14">
        <f t="shared" si="345"/>
        <v>1</v>
      </c>
      <c r="U2984" s="14" t="s">
        <v>36</v>
      </c>
      <c r="V2984" s="14"/>
      <c r="W2984" s="14"/>
      <c r="X2984" s="14"/>
      <c r="Y2984" s="14"/>
      <c r="Z2984" s="14"/>
      <c r="AA2984" s="11"/>
      <c r="AB2984" s="14" t="str">
        <f t="shared" si="342"/>
        <v>10247|17 COSTURA</v>
      </c>
      <c r="AC2984" t="str">
        <f t="shared" si="343"/>
        <v>|10247|</v>
      </c>
      <c r="AD2984" t="str">
        <f t="shared" si="344"/>
        <v>17 COSTURA</v>
      </c>
    </row>
    <row r="2985" spans="1:30" ht="24" customHeight="1" x14ac:dyDescent="0.35">
      <c r="A2985" s="35">
        <v>46216</v>
      </c>
      <c r="B2985" s="14" t="s">
        <v>3676</v>
      </c>
      <c r="C2985" s="14" t="s">
        <v>3677</v>
      </c>
      <c r="D2985" s="14" t="s">
        <v>3660</v>
      </c>
      <c r="E2985" s="14">
        <v>30004808</v>
      </c>
      <c r="F2985" s="14" t="s">
        <v>3658</v>
      </c>
      <c r="G2985" s="14" t="s">
        <v>3660</v>
      </c>
      <c r="H2985" s="14" t="s">
        <v>3660</v>
      </c>
      <c r="I2985" s="9" t="s">
        <v>3660</v>
      </c>
      <c r="J2985" s="9">
        <v>262</v>
      </c>
      <c r="K2985" s="14" t="str">
        <f>IF($E2985="","",IFERROR(INDEX('01_Cad_Pecas'!$H$2:$H$5000,MATCH($E2985,'01_Cad_Pecas'!$D$2:$D$5000,0)),IFERROR(INDEX('01_Cad_Pecas'!$H$2:$H$5000,MATCH(VALUE($E2985),'01_Cad_Pecas'!$D$2:$D$5000,0)),"")))</f>
        <v/>
      </c>
      <c r="L2985" s="14" t="str">
        <f>IF($E2985="","",IFERROR(INDEX('01_Cad_Pecas'!$I$2:$I$5000,MATCH($E2985,'01_Cad_Pecas'!$D$2:$D$5000,0)),IFERROR(INDEX('01_Cad_Pecas'!$I$2:$I$5000,MATCH(VALUE($E2985),'01_Cad_Pecas'!$D$2:$D$5000,0)),"")))</f>
        <v/>
      </c>
      <c r="M2985" s="14" t="str">
        <f t="shared" si="341"/>
        <v/>
      </c>
      <c r="N2985" s="14">
        <v>46217</v>
      </c>
      <c r="O2985" s="14">
        <v>262</v>
      </c>
      <c r="P2985" s="14"/>
      <c r="Q2985" s="14"/>
      <c r="R2985" s="14"/>
      <c r="S2985" s="14"/>
      <c r="T2985" s="14">
        <f t="shared" si="345"/>
        <v>1</v>
      </c>
      <c r="U2985" s="14" t="s">
        <v>36</v>
      </c>
      <c r="V2985" s="14"/>
      <c r="W2985" s="14"/>
      <c r="X2985" s="14"/>
      <c r="Y2985" s="14"/>
      <c r="Z2985" s="14"/>
      <c r="AA2985" s="11"/>
      <c r="AB2985" s="14" t="str">
        <f t="shared" si="342"/>
        <v>10247|17 COSTURA</v>
      </c>
      <c r="AC2985" t="str">
        <f t="shared" si="343"/>
        <v>|10247|</v>
      </c>
      <c r="AD2985" t="str">
        <f t="shared" si="344"/>
        <v>17 COSTURA</v>
      </c>
    </row>
    <row r="2986" spans="1:30" ht="24" customHeight="1" x14ac:dyDescent="0.35">
      <c r="A2986" s="35">
        <v>46216</v>
      </c>
      <c r="B2986" s="14" t="s">
        <v>3676</v>
      </c>
      <c r="C2986" s="14" t="s">
        <v>3677</v>
      </c>
      <c r="D2986" s="14" t="s">
        <v>3660</v>
      </c>
      <c r="E2986" s="14">
        <v>30006106</v>
      </c>
      <c r="F2986" s="14" t="s">
        <v>3340</v>
      </c>
      <c r="G2986" s="14" t="s">
        <v>3660</v>
      </c>
      <c r="H2986" s="14" t="s">
        <v>3660</v>
      </c>
      <c r="I2986" s="9" t="s">
        <v>3660</v>
      </c>
      <c r="J2986" s="9">
        <v>612</v>
      </c>
      <c r="K2986" s="14">
        <f>IF($E2986="","",IFERROR(INDEX('01_Cad_Pecas'!$H$2:$H$5000,MATCH($E2986,'01_Cad_Pecas'!$D$2:$D$5000,0)),IFERROR(INDEX('01_Cad_Pecas'!$H$2:$H$5000,MATCH(VALUE($E2986),'01_Cad_Pecas'!$D$2:$D$5000,0)),"")))</f>
        <v>0</v>
      </c>
      <c r="L2986" s="14">
        <f>IF($E2986="","",IFERROR(INDEX('01_Cad_Pecas'!$I$2:$I$5000,MATCH($E2986,'01_Cad_Pecas'!$D$2:$D$5000,0)),IFERROR(INDEX('01_Cad_Pecas'!$I$2:$I$5000,MATCH(VALUE($E2986),'01_Cad_Pecas'!$D$2:$D$5000,0)),"")))</f>
        <v>1.75</v>
      </c>
      <c r="M2986" s="14">
        <f t="shared" si="341"/>
        <v>1071</v>
      </c>
      <c r="N2986" s="14">
        <v>46217</v>
      </c>
      <c r="O2986" s="14">
        <v>612</v>
      </c>
      <c r="P2986" s="14"/>
      <c r="Q2986" s="14"/>
      <c r="R2986" s="14"/>
      <c r="S2986" s="14"/>
      <c r="T2986" s="14">
        <f t="shared" si="345"/>
        <v>1</v>
      </c>
      <c r="U2986" s="14" t="s">
        <v>36</v>
      </c>
      <c r="V2986" s="14"/>
      <c r="W2986" s="14"/>
      <c r="X2986" s="14"/>
      <c r="Y2986" s="14"/>
      <c r="Z2986" s="14"/>
      <c r="AA2986" s="11"/>
      <c r="AB2986" s="14" t="str">
        <f t="shared" si="342"/>
        <v>10247|17 COSTURA</v>
      </c>
      <c r="AC2986" t="str">
        <f t="shared" si="343"/>
        <v>|10247|</v>
      </c>
      <c r="AD2986" t="str">
        <f t="shared" si="344"/>
        <v>17 COSTURA</v>
      </c>
    </row>
    <row r="2987" spans="1:30" ht="36" customHeight="1" x14ac:dyDescent="0.35">
      <c r="A2987" s="35">
        <v>46232</v>
      </c>
      <c r="B2987" s="14" t="s">
        <v>3681</v>
      </c>
      <c r="C2987" s="14" t="s">
        <v>3682</v>
      </c>
      <c r="D2987" s="14" t="s">
        <v>3059</v>
      </c>
      <c r="E2987" s="14">
        <v>2006132</v>
      </c>
      <c r="F2987" s="14" t="s">
        <v>1391</v>
      </c>
      <c r="G2987" s="14" t="s">
        <v>3059</v>
      </c>
      <c r="H2987" s="14" t="s">
        <v>3059</v>
      </c>
      <c r="I2987" s="9" t="s">
        <v>3059</v>
      </c>
      <c r="J2987" s="9">
        <v>25</v>
      </c>
      <c r="K2987" s="14">
        <f>IF($E2987="","",IFERROR(INDEX('01_Cad_Pecas'!$H$2:$H$5000,MATCH($E2987,'01_Cad_Pecas'!$D$2:$D$5000,0)),IFERROR(INDEX('01_Cad_Pecas'!$H$2:$H$5000,MATCH(VALUE($E2987),'01_Cad_Pecas'!$D$2:$D$5000,0)),"")))</f>
        <v>0</v>
      </c>
      <c r="L2987" s="14">
        <f>IF($E2987="","",IFERROR(INDEX('01_Cad_Pecas'!$I$2:$I$5000,MATCH($E2987,'01_Cad_Pecas'!$D$2:$D$5000,0)),IFERROR(INDEX('01_Cad_Pecas'!$I$2:$I$5000,MATCH(VALUE($E2987),'01_Cad_Pecas'!$D$2:$D$5000,0)),"")))</f>
        <v>0.32519999999999999</v>
      </c>
      <c r="M2987" s="14">
        <f t="shared" si="341"/>
        <v>8.129999999999999</v>
      </c>
      <c r="N2987" s="14"/>
      <c r="O2987" s="14"/>
      <c r="P2987" s="14"/>
      <c r="Q2987" s="14"/>
      <c r="R2987" s="14"/>
      <c r="S2987" s="14"/>
      <c r="T2987" s="14"/>
      <c r="U2987" s="14"/>
      <c r="V2987" s="14"/>
      <c r="W2987" s="14"/>
      <c r="X2987" s="14"/>
      <c r="Y2987" s="14"/>
      <c r="Z2987" s="14"/>
      <c r="AA2987" s="11"/>
      <c r="AB2987" s="14" t="str">
        <f t="shared" si="342"/>
        <v>10232|8 EMBALAGEM</v>
      </c>
      <c r="AC2987" t="str">
        <f t="shared" si="343"/>
        <v>|10232|</v>
      </c>
      <c r="AD2987" t="str">
        <f t="shared" si="344"/>
        <v>8 EMBALAGEM</v>
      </c>
    </row>
    <row r="2988" spans="1:30" ht="36" customHeight="1" x14ac:dyDescent="0.35">
      <c r="A2988" s="35">
        <v>46232</v>
      </c>
      <c r="B2988" s="14" t="s">
        <v>3681</v>
      </c>
      <c r="C2988" s="14" t="s">
        <v>3682</v>
      </c>
      <c r="D2988" s="14" t="s">
        <v>3059</v>
      </c>
      <c r="E2988" s="14">
        <v>2008322</v>
      </c>
      <c r="F2988" s="14" t="s">
        <v>1405</v>
      </c>
      <c r="G2988" s="14" t="s">
        <v>3059</v>
      </c>
      <c r="H2988" s="14" t="s">
        <v>3059</v>
      </c>
      <c r="I2988" s="9" t="s">
        <v>3059</v>
      </c>
      <c r="J2988" s="9">
        <v>2</v>
      </c>
      <c r="K2988" s="14">
        <f>IF($E2988="","",IFERROR(INDEX('01_Cad_Pecas'!$H$2:$H$5000,MATCH($E2988,'01_Cad_Pecas'!$D$2:$D$5000,0)),IFERROR(INDEX('01_Cad_Pecas'!$H$2:$H$5000,MATCH(VALUE($E2988),'01_Cad_Pecas'!$D$2:$D$5000,0)),"")))</f>
        <v>0</v>
      </c>
      <c r="L2988" s="14">
        <f>IF($E2988="","",IFERROR(INDEX('01_Cad_Pecas'!$I$2:$I$5000,MATCH($E2988,'01_Cad_Pecas'!$D$2:$D$5000,0)),IFERROR(INDEX('01_Cad_Pecas'!$I$2:$I$5000,MATCH(VALUE($E2988),'01_Cad_Pecas'!$D$2:$D$5000,0)),"")))</f>
        <v>0.32519999999999999</v>
      </c>
      <c r="M2988" s="14">
        <f t="shared" si="341"/>
        <v>0.65039999999999998</v>
      </c>
      <c r="N2988" s="14"/>
      <c r="O2988" s="14"/>
      <c r="P2988" s="14"/>
      <c r="Q2988" s="14"/>
      <c r="R2988" s="14"/>
      <c r="S2988" s="14"/>
      <c r="T2988" s="14"/>
      <c r="U2988" s="14"/>
      <c r="V2988" s="14"/>
      <c r="W2988" s="14"/>
      <c r="X2988" s="14"/>
      <c r="Y2988" s="14"/>
      <c r="Z2988" s="14"/>
      <c r="AA2988" s="11"/>
      <c r="AB2988" s="14" t="str">
        <f t="shared" si="342"/>
        <v>10232|8 EMBALAGEM</v>
      </c>
      <c r="AC2988" t="str">
        <f t="shared" si="343"/>
        <v>|10232|</v>
      </c>
      <c r="AD2988" t="str">
        <f t="shared" si="344"/>
        <v>8 EMBALAGEM</v>
      </c>
    </row>
    <row r="2989" spans="1:30" ht="36" customHeight="1" x14ac:dyDescent="0.35">
      <c r="A2989" s="35">
        <v>46232</v>
      </c>
      <c r="B2989" s="14" t="s">
        <v>3681</v>
      </c>
      <c r="C2989" s="14" t="s">
        <v>3682</v>
      </c>
      <c r="D2989" s="14" t="s">
        <v>3059</v>
      </c>
      <c r="E2989" s="14">
        <v>2008622</v>
      </c>
      <c r="F2989" s="14" t="s">
        <v>1407</v>
      </c>
      <c r="G2989" s="14" t="s">
        <v>3059</v>
      </c>
      <c r="H2989" s="14" t="s">
        <v>3059</v>
      </c>
      <c r="I2989" s="9" t="s">
        <v>3059</v>
      </c>
      <c r="J2989" s="9">
        <v>10</v>
      </c>
      <c r="K2989" s="14">
        <f>IF($E2989="","",IFERROR(INDEX('01_Cad_Pecas'!$H$2:$H$5000,MATCH($E2989,'01_Cad_Pecas'!$D$2:$D$5000,0)),IFERROR(INDEX('01_Cad_Pecas'!$H$2:$H$5000,MATCH(VALUE($E2989),'01_Cad_Pecas'!$D$2:$D$5000,0)),"")))</f>
        <v>0</v>
      </c>
      <c r="L2989" s="14">
        <f>IF($E2989="","",IFERROR(INDEX('01_Cad_Pecas'!$I$2:$I$5000,MATCH($E2989,'01_Cad_Pecas'!$D$2:$D$5000,0)),IFERROR(INDEX('01_Cad_Pecas'!$I$2:$I$5000,MATCH(VALUE($E2989),'01_Cad_Pecas'!$D$2:$D$5000,0)),"")))</f>
        <v>0.32519999999999999</v>
      </c>
      <c r="M2989" s="14">
        <f t="shared" si="341"/>
        <v>3.2519999999999998</v>
      </c>
      <c r="N2989" s="14"/>
      <c r="O2989" s="14"/>
      <c r="P2989" s="14"/>
      <c r="Q2989" s="14"/>
      <c r="R2989" s="14"/>
      <c r="S2989" s="14"/>
      <c r="T2989" s="14"/>
      <c r="U2989" s="14"/>
      <c r="V2989" s="14"/>
      <c r="W2989" s="14"/>
      <c r="X2989" s="14"/>
      <c r="Y2989" s="14"/>
      <c r="Z2989" s="14"/>
      <c r="AA2989" s="11"/>
      <c r="AB2989" s="14" t="str">
        <f t="shared" si="342"/>
        <v>10232|8 EMBALAGEM</v>
      </c>
      <c r="AC2989" t="str">
        <f t="shared" si="343"/>
        <v>|10232|</v>
      </c>
      <c r="AD2989" t="str">
        <f t="shared" si="344"/>
        <v>8 EMBALAGEM</v>
      </c>
    </row>
    <row r="2990" spans="1:30" ht="36" customHeight="1" x14ac:dyDescent="0.35">
      <c r="A2990" s="35">
        <v>46232</v>
      </c>
      <c r="B2990" s="14" t="s">
        <v>3681</v>
      </c>
      <c r="C2990" s="14" t="s">
        <v>3682</v>
      </c>
      <c r="D2990" s="14" t="s">
        <v>3059</v>
      </c>
      <c r="E2990" s="14">
        <v>2008822</v>
      </c>
      <c r="F2990" s="14" t="s">
        <v>1409</v>
      </c>
      <c r="G2990" s="14" t="s">
        <v>3059</v>
      </c>
      <c r="H2990" s="14" t="s">
        <v>3059</v>
      </c>
      <c r="I2990" s="9" t="s">
        <v>3059</v>
      </c>
      <c r="J2990" s="9">
        <v>1</v>
      </c>
      <c r="K2990" s="14">
        <f>IF($E2990="","",IFERROR(INDEX('01_Cad_Pecas'!$H$2:$H$5000,MATCH($E2990,'01_Cad_Pecas'!$D$2:$D$5000,0)),IFERROR(INDEX('01_Cad_Pecas'!$H$2:$H$5000,MATCH(VALUE($E2990),'01_Cad_Pecas'!$D$2:$D$5000,0)),"")))</f>
        <v>0</v>
      </c>
      <c r="L2990" s="14">
        <f>IF($E2990="","",IFERROR(INDEX('01_Cad_Pecas'!$I$2:$I$5000,MATCH($E2990,'01_Cad_Pecas'!$D$2:$D$5000,0)),IFERROR(INDEX('01_Cad_Pecas'!$I$2:$I$5000,MATCH(VALUE($E2990),'01_Cad_Pecas'!$D$2:$D$5000,0)),"")))</f>
        <v>0.32519999999999999</v>
      </c>
      <c r="M2990" s="14">
        <f t="shared" si="341"/>
        <v>0.32519999999999999</v>
      </c>
      <c r="N2990" s="14"/>
      <c r="O2990" s="14"/>
      <c r="P2990" s="14"/>
      <c r="Q2990" s="14"/>
      <c r="R2990" s="14"/>
      <c r="S2990" s="14"/>
      <c r="T2990" s="14"/>
      <c r="U2990" s="14"/>
      <c r="V2990" s="14"/>
      <c r="W2990" s="14"/>
      <c r="X2990" s="14"/>
      <c r="Y2990" s="14"/>
      <c r="Z2990" s="14"/>
      <c r="AA2990" s="11"/>
      <c r="AB2990" s="14" t="str">
        <f t="shared" si="342"/>
        <v>10232|8 EMBALAGEM</v>
      </c>
      <c r="AC2990" t="str">
        <f t="shared" si="343"/>
        <v>|10232|</v>
      </c>
      <c r="AD2990" t="str">
        <f t="shared" si="344"/>
        <v>8 EMBALAGEM</v>
      </c>
    </row>
    <row r="2991" spans="1:30" ht="36" customHeight="1" x14ac:dyDescent="0.35">
      <c r="A2991" s="35">
        <v>46232</v>
      </c>
      <c r="B2991" s="14" t="s">
        <v>3681</v>
      </c>
      <c r="C2991" s="14" t="s">
        <v>3682</v>
      </c>
      <c r="D2991" s="14" t="s">
        <v>3059</v>
      </c>
      <c r="E2991" s="14">
        <v>300083</v>
      </c>
      <c r="F2991" s="14" t="s">
        <v>1434</v>
      </c>
      <c r="G2991" s="14" t="s">
        <v>3059</v>
      </c>
      <c r="H2991" s="14" t="s">
        <v>3059</v>
      </c>
      <c r="I2991" s="9" t="s">
        <v>3059</v>
      </c>
      <c r="J2991" s="9">
        <v>14</v>
      </c>
      <c r="K2991" s="14">
        <f>IF($E2991="","",IFERROR(INDEX('01_Cad_Pecas'!$H$2:$H$5000,MATCH($E2991,'01_Cad_Pecas'!$D$2:$D$5000,0)),IFERROR(INDEX('01_Cad_Pecas'!$H$2:$H$5000,MATCH(VALUE($E2991),'01_Cad_Pecas'!$D$2:$D$5000,0)),"")))</f>
        <v>0</v>
      </c>
      <c r="L2991" s="14">
        <f>IF($E2991="","",IFERROR(INDEX('01_Cad_Pecas'!$I$2:$I$5000,MATCH($E2991,'01_Cad_Pecas'!$D$2:$D$5000,0)),IFERROR(INDEX('01_Cad_Pecas'!$I$2:$I$5000,MATCH(VALUE($E2991),'01_Cad_Pecas'!$D$2:$D$5000,0)),"")))</f>
        <v>0.32519999999999999</v>
      </c>
      <c r="M2991" s="14">
        <f t="shared" si="341"/>
        <v>4.5527999999999995</v>
      </c>
      <c r="N2991" s="14"/>
      <c r="O2991" s="14"/>
      <c r="P2991" s="14"/>
      <c r="Q2991" s="14"/>
      <c r="R2991" s="14"/>
      <c r="S2991" s="14"/>
      <c r="T2991" s="14"/>
      <c r="U2991" s="14"/>
      <c r="V2991" s="14"/>
      <c r="W2991" s="14"/>
      <c r="X2991" s="14"/>
      <c r="Y2991" s="14"/>
      <c r="Z2991" s="14"/>
      <c r="AA2991" s="11"/>
      <c r="AB2991" s="14" t="str">
        <f t="shared" si="342"/>
        <v>10232|8 EMBALAGEM</v>
      </c>
      <c r="AC2991" t="str">
        <f t="shared" si="343"/>
        <v>|10232|</v>
      </c>
      <c r="AD2991" t="str">
        <f t="shared" si="344"/>
        <v>8 EMBALAGEM</v>
      </c>
    </row>
    <row r="2992" spans="1:30" ht="36" customHeight="1" x14ac:dyDescent="0.35">
      <c r="A2992" s="35">
        <v>46233</v>
      </c>
      <c r="B2992" s="14" t="s">
        <v>3683</v>
      </c>
      <c r="C2992" s="14" t="s">
        <v>3664</v>
      </c>
      <c r="D2992" s="14" t="s">
        <v>3059</v>
      </c>
      <c r="E2992" s="14">
        <v>300051</v>
      </c>
      <c r="F2992" s="14" t="s">
        <v>1429</v>
      </c>
      <c r="G2992" s="14" t="s">
        <v>3059</v>
      </c>
      <c r="H2992" s="14" t="s">
        <v>3059</v>
      </c>
      <c r="I2992" s="9" t="s">
        <v>3059</v>
      </c>
      <c r="J2992" s="9">
        <v>50</v>
      </c>
      <c r="K2992" s="14">
        <f>IF($E2992="","",IFERROR(INDEX('01_Cad_Pecas'!$H$2:$H$5000,MATCH($E2992,'01_Cad_Pecas'!$D$2:$D$5000,0)),IFERROR(INDEX('01_Cad_Pecas'!$H$2:$H$5000,MATCH(VALUE($E2992),'01_Cad_Pecas'!$D$2:$D$5000,0)),"")))</f>
        <v>0</v>
      </c>
      <c r="L2992" s="14">
        <f>IF($E2992="","",IFERROR(INDEX('01_Cad_Pecas'!$I$2:$I$5000,MATCH($E2992,'01_Cad_Pecas'!$D$2:$D$5000,0)),IFERROR(INDEX('01_Cad_Pecas'!$I$2:$I$5000,MATCH(VALUE($E2992),'01_Cad_Pecas'!$D$2:$D$5000,0)),"")))</f>
        <v>0.32519999999999999</v>
      </c>
      <c r="M2992" s="14">
        <f t="shared" si="341"/>
        <v>16.259999999999998</v>
      </c>
      <c r="N2992" s="14"/>
      <c r="O2992" s="14"/>
      <c r="P2992" s="14"/>
      <c r="Q2992" s="14"/>
      <c r="R2992" s="14"/>
      <c r="S2992" s="14"/>
      <c r="T2992" s="14"/>
      <c r="U2992" s="14"/>
      <c r="V2992" s="14"/>
      <c r="W2992" s="14"/>
      <c r="X2992" s="14"/>
      <c r="Y2992" s="14"/>
      <c r="Z2992" s="14"/>
      <c r="AA2992" s="11"/>
      <c r="AB2992" s="14" t="str">
        <f t="shared" si="342"/>
        <v>10233|8 EMBALAGEM</v>
      </c>
      <c r="AC2992" t="str">
        <f t="shared" si="343"/>
        <v>|10233|</v>
      </c>
      <c r="AD2992" t="str">
        <f t="shared" si="344"/>
        <v>8 EMBALAGEM</v>
      </c>
    </row>
    <row r="2993" spans="1:30" ht="36" customHeight="1" x14ac:dyDescent="0.35">
      <c r="A2993" s="35">
        <v>46233</v>
      </c>
      <c r="B2993" s="14" t="s">
        <v>3683</v>
      </c>
      <c r="C2993" s="14" t="s">
        <v>3664</v>
      </c>
      <c r="D2993" s="14" t="s">
        <v>3059</v>
      </c>
      <c r="E2993" s="14">
        <v>300054</v>
      </c>
      <c r="F2993" s="14" t="s">
        <v>1430</v>
      </c>
      <c r="G2993" s="14" t="s">
        <v>3059</v>
      </c>
      <c r="H2993" s="14" t="s">
        <v>3059</v>
      </c>
      <c r="I2993" s="9" t="s">
        <v>3059</v>
      </c>
      <c r="J2993" s="9">
        <v>30</v>
      </c>
      <c r="K2993" s="14">
        <f>IF($E2993="","",IFERROR(INDEX('01_Cad_Pecas'!$H$2:$H$5000,MATCH($E2993,'01_Cad_Pecas'!$D$2:$D$5000,0)),IFERROR(INDEX('01_Cad_Pecas'!$H$2:$H$5000,MATCH(VALUE($E2993),'01_Cad_Pecas'!$D$2:$D$5000,0)),"")))</f>
        <v>0</v>
      </c>
      <c r="L2993" s="14">
        <f>IF($E2993="","",IFERROR(INDEX('01_Cad_Pecas'!$I$2:$I$5000,MATCH($E2993,'01_Cad_Pecas'!$D$2:$D$5000,0)),IFERROR(INDEX('01_Cad_Pecas'!$I$2:$I$5000,MATCH(VALUE($E2993),'01_Cad_Pecas'!$D$2:$D$5000,0)),"")))</f>
        <v>0.32519999999999999</v>
      </c>
      <c r="M2993" s="14">
        <f t="shared" si="341"/>
        <v>9.7560000000000002</v>
      </c>
      <c r="N2993" s="14"/>
      <c r="O2993" s="14"/>
      <c r="P2993" s="14"/>
      <c r="Q2993" s="14"/>
      <c r="R2993" s="14"/>
      <c r="S2993" s="14"/>
      <c r="T2993" s="14"/>
      <c r="U2993" s="14"/>
      <c r="V2993" s="14"/>
      <c r="W2993" s="14"/>
      <c r="X2993" s="14"/>
      <c r="Y2993" s="14"/>
      <c r="Z2993" s="14"/>
      <c r="AA2993" s="11"/>
      <c r="AB2993" s="14" t="str">
        <f t="shared" si="342"/>
        <v>10233|8 EMBALAGEM</v>
      </c>
      <c r="AC2993" t="str">
        <f t="shared" si="343"/>
        <v>|10233|</v>
      </c>
      <c r="AD2993" t="str">
        <f t="shared" si="344"/>
        <v>8 EMBALAGEM</v>
      </c>
    </row>
    <row r="2994" spans="1:30" ht="36" customHeight="1" x14ac:dyDescent="0.35">
      <c r="A2994" s="35">
        <v>46234</v>
      </c>
      <c r="B2994" s="14" t="s">
        <v>3688</v>
      </c>
      <c r="C2994" s="14" t="s">
        <v>3689</v>
      </c>
      <c r="D2994" s="14" t="s">
        <v>3059</v>
      </c>
      <c r="E2994" s="14">
        <v>2008622</v>
      </c>
      <c r="F2994" s="14" t="s">
        <v>1407</v>
      </c>
      <c r="G2994" s="14" t="s">
        <v>3059</v>
      </c>
      <c r="H2994" s="14" t="s">
        <v>3059</v>
      </c>
      <c r="I2994" s="9" t="s">
        <v>3059</v>
      </c>
      <c r="J2994" s="9">
        <v>2</v>
      </c>
      <c r="K2994" s="14">
        <f>IF($E2994="","",IFERROR(INDEX('01_Cad_Pecas'!$H$2:$H$5000,MATCH($E2994,'01_Cad_Pecas'!$D$2:$D$5000,0)),IFERROR(INDEX('01_Cad_Pecas'!$H$2:$H$5000,MATCH(VALUE($E2994),'01_Cad_Pecas'!$D$2:$D$5000,0)),"")))</f>
        <v>0</v>
      </c>
      <c r="L2994" s="14">
        <f>IF($E2994="","",IFERROR(INDEX('01_Cad_Pecas'!$I$2:$I$5000,MATCH($E2994,'01_Cad_Pecas'!$D$2:$D$5000,0)),IFERROR(INDEX('01_Cad_Pecas'!$I$2:$I$5000,MATCH(VALUE($E2994),'01_Cad_Pecas'!$D$2:$D$5000,0)),"")))</f>
        <v>0.32519999999999999</v>
      </c>
      <c r="M2994" s="14">
        <f t="shared" si="341"/>
        <v>0.65039999999999998</v>
      </c>
      <c r="N2994" s="14"/>
      <c r="O2994" s="14"/>
      <c r="P2994" s="14"/>
      <c r="Q2994" s="14"/>
      <c r="R2994" s="14"/>
      <c r="S2994" s="14"/>
      <c r="T2994" s="14"/>
      <c r="U2994" s="14"/>
      <c r="V2994" s="14"/>
      <c r="W2994" s="14"/>
      <c r="X2994" s="14"/>
      <c r="Y2994" s="14"/>
      <c r="Z2994" s="14"/>
      <c r="AA2994" s="11"/>
      <c r="AB2994" s="14" t="str">
        <f t="shared" si="342"/>
        <v>10234|8 EMBALAGEM</v>
      </c>
      <c r="AC2994" t="str">
        <f t="shared" si="343"/>
        <v>|10234|</v>
      </c>
      <c r="AD2994" t="str">
        <f t="shared" si="344"/>
        <v>8 EMBALAGEM</v>
      </c>
    </row>
    <row r="2995" spans="1:30" ht="36" customHeight="1" x14ac:dyDescent="0.35">
      <c r="A2995" s="35">
        <v>46234</v>
      </c>
      <c r="B2995" s="14" t="s">
        <v>3688</v>
      </c>
      <c r="C2995" s="14" t="s">
        <v>3689</v>
      </c>
      <c r="D2995" s="14" t="s">
        <v>3059</v>
      </c>
      <c r="E2995" s="14">
        <v>2008822</v>
      </c>
      <c r="F2995" s="14" t="s">
        <v>1409</v>
      </c>
      <c r="G2995" s="14" t="s">
        <v>3059</v>
      </c>
      <c r="H2995" s="14" t="s">
        <v>3059</v>
      </c>
      <c r="I2995" s="9" t="s">
        <v>3059</v>
      </c>
      <c r="J2995" s="9">
        <v>1</v>
      </c>
      <c r="K2995" s="14">
        <f>IF($E2995="","",IFERROR(INDEX('01_Cad_Pecas'!$H$2:$H$5000,MATCH($E2995,'01_Cad_Pecas'!$D$2:$D$5000,0)),IFERROR(INDEX('01_Cad_Pecas'!$H$2:$H$5000,MATCH(VALUE($E2995),'01_Cad_Pecas'!$D$2:$D$5000,0)),"")))</f>
        <v>0</v>
      </c>
      <c r="L2995" s="14">
        <f>IF($E2995="","",IFERROR(INDEX('01_Cad_Pecas'!$I$2:$I$5000,MATCH($E2995,'01_Cad_Pecas'!$D$2:$D$5000,0)),IFERROR(INDEX('01_Cad_Pecas'!$I$2:$I$5000,MATCH(VALUE($E2995),'01_Cad_Pecas'!$D$2:$D$5000,0)),"")))</f>
        <v>0.32519999999999999</v>
      </c>
      <c r="M2995" s="14">
        <f t="shared" si="341"/>
        <v>0.32519999999999999</v>
      </c>
      <c r="N2995" s="14"/>
      <c r="O2995" s="14"/>
      <c r="P2995" s="14"/>
      <c r="Q2995" s="14"/>
      <c r="R2995" s="14"/>
      <c r="S2995" s="14"/>
      <c r="T2995" s="14"/>
      <c r="U2995" s="14"/>
      <c r="V2995" s="14"/>
      <c r="W2995" s="14"/>
      <c r="X2995" s="14"/>
      <c r="Y2995" s="14"/>
      <c r="Z2995" s="14"/>
      <c r="AA2995" s="11"/>
      <c r="AB2995" s="14" t="str">
        <f t="shared" si="342"/>
        <v>10234|8 EMBALAGEM</v>
      </c>
      <c r="AC2995" t="str">
        <f t="shared" si="343"/>
        <v>|10234|</v>
      </c>
      <c r="AD2995" t="str">
        <f t="shared" si="344"/>
        <v>8 EMBALAGEM</v>
      </c>
    </row>
    <row r="2996" spans="1:30" ht="36" customHeight="1" x14ac:dyDescent="0.35">
      <c r="A2996" s="35">
        <v>46231</v>
      </c>
      <c r="B2996" s="14" t="s">
        <v>3707</v>
      </c>
      <c r="C2996" s="14" t="s">
        <v>3708</v>
      </c>
      <c r="D2996" s="14" t="s">
        <v>3059</v>
      </c>
      <c r="E2996" s="14">
        <v>2002162</v>
      </c>
      <c r="F2996" s="14" t="s">
        <v>1360</v>
      </c>
      <c r="G2996" s="14" t="s">
        <v>3059</v>
      </c>
      <c r="H2996" s="14" t="s">
        <v>3059</v>
      </c>
      <c r="I2996" s="9" t="s">
        <v>3059</v>
      </c>
      <c r="J2996" s="9">
        <v>1</v>
      </c>
      <c r="K2996" s="14">
        <f>IF($E2996="","",IFERROR(INDEX('01_Cad_Pecas'!$H$2:$H$5000,MATCH($E2996,'01_Cad_Pecas'!$D$2:$D$5000,0)),IFERROR(INDEX('01_Cad_Pecas'!$H$2:$H$5000,MATCH(VALUE($E2996),'01_Cad_Pecas'!$D$2:$D$5000,0)),"")))</f>
        <v>0</v>
      </c>
      <c r="L2996" s="14">
        <f>IF($E2996="","",IFERROR(INDEX('01_Cad_Pecas'!$I$2:$I$5000,MATCH($E2996,'01_Cad_Pecas'!$D$2:$D$5000,0)),IFERROR(INDEX('01_Cad_Pecas'!$I$2:$I$5000,MATCH(VALUE($E2996),'01_Cad_Pecas'!$D$2:$D$5000,0)),"")))</f>
        <v>0.32519999999999999</v>
      </c>
      <c r="M2996" s="14">
        <f t="shared" si="341"/>
        <v>0.32519999999999999</v>
      </c>
      <c r="N2996" s="14"/>
      <c r="O2996" s="14"/>
      <c r="P2996" s="14"/>
      <c r="Q2996" s="14"/>
      <c r="R2996" s="14"/>
      <c r="S2996" s="14"/>
      <c r="T2996" s="14"/>
      <c r="U2996" s="14"/>
      <c r="V2996" s="14"/>
      <c r="W2996" s="14"/>
      <c r="X2996" s="14"/>
      <c r="Y2996" s="14"/>
      <c r="Z2996" s="14"/>
      <c r="AA2996" s="11"/>
      <c r="AB2996" s="14" t="str">
        <f t="shared" si="342"/>
        <v>10235|8 EMBALAGEM</v>
      </c>
      <c r="AC2996" t="str">
        <f t="shared" si="343"/>
        <v>|10235|</v>
      </c>
      <c r="AD2996" t="str">
        <f t="shared" si="344"/>
        <v>8 EMBALAGEM</v>
      </c>
    </row>
    <row r="2997" spans="1:30" ht="36" customHeight="1" x14ac:dyDescent="0.35">
      <c r="A2997" s="35">
        <v>46231</v>
      </c>
      <c r="B2997" s="14" t="s">
        <v>3707</v>
      </c>
      <c r="C2997" s="14" t="s">
        <v>3708</v>
      </c>
      <c r="D2997" s="14" t="s">
        <v>3059</v>
      </c>
      <c r="E2997" s="14">
        <v>2005302</v>
      </c>
      <c r="F2997" s="14" t="s">
        <v>1377</v>
      </c>
      <c r="G2997" s="14" t="s">
        <v>3059</v>
      </c>
      <c r="H2997" s="14" t="s">
        <v>3059</v>
      </c>
      <c r="I2997" s="9" t="s">
        <v>3059</v>
      </c>
      <c r="J2997" s="9">
        <v>1</v>
      </c>
      <c r="K2997" s="14">
        <f>IF($E2997="","",IFERROR(INDEX('01_Cad_Pecas'!$H$2:$H$5000,MATCH($E2997,'01_Cad_Pecas'!$D$2:$D$5000,0)),IFERROR(INDEX('01_Cad_Pecas'!$H$2:$H$5000,MATCH(VALUE($E2997),'01_Cad_Pecas'!$D$2:$D$5000,0)),"")))</f>
        <v>0</v>
      </c>
      <c r="L2997" s="14">
        <f>IF($E2997="","",IFERROR(INDEX('01_Cad_Pecas'!$I$2:$I$5000,MATCH($E2997,'01_Cad_Pecas'!$D$2:$D$5000,0)),IFERROR(INDEX('01_Cad_Pecas'!$I$2:$I$5000,MATCH(VALUE($E2997),'01_Cad_Pecas'!$D$2:$D$5000,0)),"")))</f>
        <v>0.32519999999999999</v>
      </c>
      <c r="M2997" s="14">
        <f t="shared" si="341"/>
        <v>0.32519999999999999</v>
      </c>
      <c r="N2997" s="14"/>
      <c r="O2997" s="14"/>
      <c r="P2997" s="14"/>
      <c r="Q2997" s="14"/>
      <c r="R2997" s="14"/>
      <c r="S2997" s="14"/>
      <c r="T2997" s="14"/>
      <c r="U2997" s="14"/>
      <c r="V2997" s="14"/>
      <c r="W2997" s="14"/>
      <c r="X2997" s="14"/>
      <c r="Y2997" s="14"/>
      <c r="Z2997" s="14"/>
      <c r="AA2997" s="11"/>
      <c r="AB2997" s="14" t="str">
        <f t="shared" si="342"/>
        <v>10235|8 EMBALAGEM</v>
      </c>
      <c r="AC2997" t="str">
        <f t="shared" si="343"/>
        <v>|10235|</v>
      </c>
      <c r="AD2997" t="str">
        <f t="shared" si="344"/>
        <v>8 EMBALAGEM</v>
      </c>
    </row>
    <row r="2998" spans="1:30" ht="36" customHeight="1" x14ac:dyDescent="0.35">
      <c r="A2998" s="35">
        <v>46231</v>
      </c>
      <c r="B2998" s="14" t="s">
        <v>3707</v>
      </c>
      <c r="C2998" s="14" t="s">
        <v>3708</v>
      </c>
      <c r="D2998" s="14" t="s">
        <v>3059</v>
      </c>
      <c r="E2998" s="14">
        <v>2005322</v>
      </c>
      <c r="F2998" s="14" t="s">
        <v>1379</v>
      </c>
      <c r="G2998" s="14" t="s">
        <v>3059</v>
      </c>
      <c r="H2998" s="14" t="s">
        <v>3059</v>
      </c>
      <c r="I2998" s="9" t="s">
        <v>3059</v>
      </c>
      <c r="J2998" s="9">
        <v>9</v>
      </c>
      <c r="K2998" s="14">
        <f>IF($E2998="","",IFERROR(INDEX('01_Cad_Pecas'!$H$2:$H$5000,MATCH($E2998,'01_Cad_Pecas'!$D$2:$D$5000,0)),IFERROR(INDEX('01_Cad_Pecas'!$H$2:$H$5000,MATCH(VALUE($E2998),'01_Cad_Pecas'!$D$2:$D$5000,0)),"")))</f>
        <v>0</v>
      </c>
      <c r="L2998" s="14">
        <f>IF($E2998="","",IFERROR(INDEX('01_Cad_Pecas'!$I$2:$I$5000,MATCH($E2998,'01_Cad_Pecas'!$D$2:$D$5000,0)),IFERROR(INDEX('01_Cad_Pecas'!$I$2:$I$5000,MATCH(VALUE($E2998),'01_Cad_Pecas'!$D$2:$D$5000,0)),"")))</f>
        <v>0.32519999999999999</v>
      </c>
      <c r="M2998" s="14">
        <f t="shared" si="341"/>
        <v>2.9268000000000001</v>
      </c>
      <c r="N2998" s="14"/>
      <c r="O2998" s="14"/>
      <c r="P2998" s="14"/>
      <c r="Q2998" s="14"/>
      <c r="R2998" s="14"/>
      <c r="S2998" s="14"/>
      <c r="T2998" s="14"/>
      <c r="U2998" s="14"/>
      <c r="V2998" s="14"/>
      <c r="W2998" s="14"/>
      <c r="X2998" s="14"/>
      <c r="Y2998" s="14"/>
      <c r="Z2998" s="14"/>
      <c r="AA2998" s="11"/>
      <c r="AB2998" s="14" t="str">
        <f t="shared" si="342"/>
        <v>10235|8 EMBALAGEM</v>
      </c>
      <c r="AC2998" t="str">
        <f t="shared" si="343"/>
        <v>|10235|</v>
      </c>
      <c r="AD2998" t="str">
        <f t="shared" si="344"/>
        <v>8 EMBALAGEM</v>
      </c>
    </row>
    <row r="2999" spans="1:30" ht="36" customHeight="1" x14ac:dyDescent="0.35">
      <c r="A2999" s="35">
        <v>46231</v>
      </c>
      <c r="B2999" s="14" t="s">
        <v>3707</v>
      </c>
      <c r="C2999" s="14" t="s">
        <v>3708</v>
      </c>
      <c r="D2999" s="14" t="s">
        <v>3059</v>
      </c>
      <c r="E2999" s="14">
        <v>2005342</v>
      </c>
      <c r="F2999" s="14" t="s">
        <v>1380</v>
      </c>
      <c r="G2999" s="14" t="s">
        <v>3059</v>
      </c>
      <c r="H2999" s="14" t="s">
        <v>3059</v>
      </c>
      <c r="I2999" s="9" t="s">
        <v>3059</v>
      </c>
      <c r="J2999" s="9">
        <v>1</v>
      </c>
      <c r="K2999" s="14">
        <f>IF($E2999="","",IFERROR(INDEX('01_Cad_Pecas'!$H$2:$H$5000,MATCH($E2999,'01_Cad_Pecas'!$D$2:$D$5000,0)),IFERROR(INDEX('01_Cad_Pecas'!$H$2:$H$5000,MATCH(VALUE($E2999),'01_Cad_Pecas'!$D$2:$D$5000,0)),"")))</f>
        <v>0</v>
      </c>
      <c r="L2999" s="14">
        <f>IF($E2999="","",IFERROR(INDEX('01_Cad_Pecas'!$I$2:$I$5000,MATCH($E2999,'01_Cad_Pecas'!$D$2:$D$5000,0)),IFERROR(INDEX('01_Cad_Pecas'!$I$2:$I$5000,MATCH(VALUE($E2999),'01_Cad_Pecas'!$D$2:$D$5000,0)),"")))</f>
        <v>0.32519999999999999</v>
      </c>
      <c r="M2999" s="14">
        <f t="shared" si="341"/>
        <v>0.32519999999999999</v>
      </c>
      <c r="N2999" s="14"/>
      <c r="O2999" s="14"/>
      <c r="P2999" s="14"/>
      <c r="Q2999" s="14"/>
      <c r="R2999" s="14"/>
      <c r="S2999" s="14"/>
      <c r="T2999" s="14"/>
      <c r="U2999" s="14"/>
      <c r="V2999" s="14"/>
      <c r="W2999" s="14"/>
      <c r="X2999" s="14"/>
      <c r="Y2999" s="14"/>
      <c r="Z2999" s="14"/>
      <c r="AA2999" s="11"/>
      <c r="AB2999" s="14" t="str">
        <f t="shared" si="342"/>
        <v>10235|8 EMBALAGEM</v>
      </c>
      <c r="AC2999" t="str">
        <f t="shared" si="343"/>
        <v>|10235|</v>
      </c>
      <c r="AD2999" t="str">
        <f t="shared" si="344"/>
        <v>8 EMBALAGEM</v>
      </c>
    </row>
    <row r="3000" spans="1:30" ht="36" customHeight="1" x14ac:dyDescent="0.35">
      <c r="A3000" s="35">
        <v>46231</v>
      </c>
      <c r="B3000" s="14" t="s">
        <v>3707</v>
      </c>
      <c r="C3000" s="14" t="s">
        <v>3708</v>
      </c>
      <c r="D3000" s="14" t="s">
        <v>3059</v>
      </c>
      <c r="E3000" s="14">
        <v>2005561</v>
      </c>
      <c r="F3000" s="14" t="s">
        <v>1339</v>
      </c>
      <c r="G3000" s="14" t="s">
        <v>3059</v>
      </c>
      <c r="H3000" s="14" t="s">
        <v>3059</v>
      </c>
      <c r="I3000" s="9" t="s">
        <v>3059</v>
      </c>
      <c r="J3000" s="9">
        <v>1</v>
      </c>
      <c r="K3000" s="14">
        <f>IF($E3000="","",IFERROR(INDEX('01_Cad_Pecas'!$H$2:$H$5000,MATCH($E3000,'01_Cad_Pecas'!$D$2:$D$5000,0)),IFERROR(INDEX('01_Cad_Pecas'!$H$2:$H$5000,MATCH(VALUE($E3000),'01_Cad_Pecas'!$D$2:$D$5000,0)),"")))</f>
        <v>0</v>
      </c>
      <c r="L3000" s="14">
        <f>IF($E3000="","",IFERROR(INDEX('01_Cad_Pecas'!$I$2:$I$5000,MATCH($E3000,'01_Cad_Pecas'!$D$2:$D$5000,0)),IFERROR(INDEX('01_Cad_Pecas'!$I$2:$I$5000,MATCH(VALUE($E3000),'01_Cad_Pecas'!$D$2:$D$5000,0)),"")))</f>
        <v>0.32519999999999999</v>
      </c>
      <c r="M3000" s="14">
        <f t="shared" si="341"/>
        <v>0.32519999999999999</v>
      </c>
      <c r="N3000" s="14"/>
      <c r="O3000" s="14"/>
      <c r="P3000" s="14"/>
      <c r="Q3000" s="14"/>
      <c r="R3000" s="14"/>
      <c r="S3000" s="14"/>
      <c r="T3000" s="14"/>
      <c r="U3000" s="14"/>
      <c r="V3000" s="14"/>
      <c r="W3000" s="14"/>
      <c r="X3000" s="14"/>
      <c r="Y3000" s="14"/>
      <c r="Z3000" s="14"/>
      <c r="AA3000" s="11"/>
      <c r="AB3000" s="14" t="str">
        <f t="shared" si="342"/>
        <v>10235|8 EMBALAGEM</v>
      </c>
      <c r="AC3000" t="str">
        <f t="shared" si="343"/>
        <v>|10235|</v>
      </c>
      <c r="AD3000" t="str">
        <f t="shared" si="344"/>
        <v>8 EMBALAGEM</v>
      </c>
    </row>
    <row r="3001" spans="1:30" ht="36" customHeight="1" x14ac:dyDescent="0.35">
      <c r="A3001" s="35">
        <v>46231</v>
      </c>
      <c r="B3001" s="14" t="s">
        <v>3707</v>
      </c>
      <c r="C3001" s="14" t="s">
        <v>3708</v>
      </c>
      <c r="D3001" s="14" t="s">
        <v>3059</v>
      </c>
      <c r="E3001" s="14">
        <v>2006101</v>
      </c>
      <c r="F3001" s="14" t="s">
        <v>1387</v>
      </c>
      <c r="G3001" s="14" t="s">
        <v>3059</v>
      </c>
      <c r="H3001" s="14" t="s">
        <v>3059</v>
      </c>
      <c r="I3001" s="9" t="s">
        <v>3059</v>
      </c>
      <c r="J3001" s="9">
        <v>40</v>
      </c>
      <c r="K3001" s="14">
        <f>IF($E3001="","",IFERROR(INDEX('01_Cad_Pecas'!$H$2:$H$5000,MATCH($E3001,'01_Cad_Pecas'!$D$2:$D$5000,0)),IFERROR(INDEX('01_Cad_Pecas'!$H$2:$H$5000,MATCH(VALUE($E3001),'01_Cad_Pecas'!$D$2:$D$5000,0)),"")))</f>
        <v>0</v>
      </c>
      <c r="L3001" s="14">
        <f>IF($E3001="","",IFERROR(INDEX('01_Cad_Pecas'!$I$2:$I$5000,MATCH($E3001,'01_Cad_Pecas'!$D$2:$D$5000,0)),IFERROR(INDEX('01_Cad_Pecas'!$I$2:$I$5000,MATCH(VALUE($E3001),'01_Cad_Pecas'!$D$2:$D$5000,0)),"")))</f>
        <v>0.32519999999999999</v>
      </c>
      <c r="M3001" s="14">
        <f t="shared" si="341"/>
        <v>13.007999999999999</v>
      </c>
      <c r="N3001" s="14"/>
      <c r="O3001" s="14"/>
      <c r="P3001" s="14"/>
      <c r="Q3001" s="14"/>
      <c r="R3001" s="14"/>
      <c r="S3001" s="14"/>
      <c r="T3001" s="14"/>
      <c r="U3001" s="14"/>
      <c r="V3001" s="14"/>
      <c r="W3001" s="14"/>
      <c r="X3001" s="14"/>
      <c r="Y3001" s="14"/>
      <c r="Z3001" s="14"/>
      <c r="AA3001" s="11"/>
      <c r="AB3001" s="14" t="str">
        <f t="shared" si="342"/>
        <v>10235|8 EMBALAGEM</v>
      </c>
      <c r="AC3001" t="str">
        <f t="shared" si="343"/>
        <v>|10235|</v>
      </c>
      <c r="AD3001" t="str">
        <f t="shared" si="344"/>
        <v>8 EMBALAGEM</v>
      </c>
    </row>
    <row r="3002" spans="1:30" ht="36" customHeight="1" x14ac:dyDescent="0.35">
      <c r="A3002" s="35">
        <v>46231</v>
      </c>
      <c r="B3002" s="14" t="s">
        <v>3707</v>
      </c>
      <c r="C3002" s="14" t="s">
        <v>3708</v>
      </c>
      <c r="D3002" s="14" t="s">
        <v>3059</v>
      </c>
      <c r="E3002" s="14">
        <v>2006102</v>
      </c>
      <c r="F3002" s="14" t="s">
        <v>1388</v>
      </c>
      <c r="G3002" s="14" t="s">
        <v>3059</v>
      </c>
      <c r="H3002" s="14" t="s">
        <v>3059</v>
      </c>
      <c r="I3002" s="9" t="s">
        <v>3059</v>
      </c>
      <c r="J3002" s="9">
        <v>1</v>
      </c>
      <c r="K3002" s="14">
        <f>IF($E3002="","",IFERROR(INDEX('01_Cad_Pecas'!$H$2:$H$5000,MATCH($E3002,'01_Cad_Pecas'!$D$2:$D$5000,0)),IFERROR(INDEX('01_Cad_Pecas'!$H$2:$H$5000,MATCH(VALUE($E3002),'01_Cad_Pecas'!$D$2:$D$5000,0)),"")))</f>
        <v>0</v>
      </c>
      <c r="L3002" s="14">
        <f>IF($E3002="","",IFERROR(INDEX('01_Cad_Pecas'!$I$2:$I$5000,MATCH($E3002,'01_Cad_Pecas'!$D$2:$D$5000,0)),IFERROR(INDEX('01_Cad_Pecas'!$I$2:$I$5000,MATCH(VALUE($E3002),'01_Cad_Pecas'!$D$2:$D$5000,0)),"")))</f>
        <v>0.32519999999999999</v>
      </c>
      <c r="M3002" s="14">
        <f t="shared" si="341"/>
        <v>0.32519999999999999</v>
      </c>
      <c r="N3002" s="14"/>
      <c r="O3002" s="14"/>
      <c r="P3002" s="14"/>
      <c r="Q3002" s="14"/>
      <c r="R3002" s="14"/>
      <c r="S3002" s="14"/>
      <c r="T3002" s="14"/>
      <c r="U3002" s="14"/>
      <c r="V3002" s="14"/>
      <c r="W3002" s="14"/>
      <c r="X3002" s="14"/>
      <c r="Y3002" s="14"/>
      <c r="Z3002" s="14"/>
      <c r="AA3002" s="11"/>
      <c r="AB3002" s="14" t="str">
        <f t="shared" si="342"/>
        <v>10235|8 EMBALAGEM</v>
      </c>
      <c r="AC3002" t="str">
        <f t="shared" si="343"/>
        <v>|10235|</v>
      </c>
      <c r="AD3002" t="str">
        <f t="shared" si="344"/>
        <v>8 EMBALAGEM</v>
      </c>
    </row>
    <row r="3003" spans="1:30" ht="36" customHeight="1" x14ac:dyDescent="0.35">
      <c r="A3003" s="35">
        <v>46231</v>
      </c>
      <c r="B3003" s="14" t="s">
        <v>3707</v>
      </c>
      <c r="C3003" s="14" t="s">
        <v>3708</v>
      </c>
      <c r="D3003" s="14" t="s">
        <v>3059</v>
      </c>
      <c r="E3003" s="14">
        <v>2006112</v>
      </c>
      <c r="F3003" s="14" t="s">
        <v>1389</v>
      </c>
      <c r="G3003" s="14" t="s">
        <v>3059</v>
      </c>
      <c r="H3003" s="14" t="s">
        <v>3059</v>
      </c>
      <c r="I3003" s="9" t="s">
        <v>3059</v>
      </c>
      <c r="J3003" s="9">
        <v>12</v>
      </c>
      <c r="K3003" s="14">
        <f>IF($E3003="","",IFERROR(INDEX('01_Cad_Pecas'!$H$2:$H$5000,MATCH($E3003,'01_Cad_Pecas'!$D$2:$D$5000,0)),IFERROR(INDEX('01_Cad_Pecas'!$H$2:$H$5000,MATCH(VALUE($E3003),'01_Cad_Pecas'!$D$2:$D$5000,0)),"")))</f>
        <v>0</v>
      </c>
      <c r="L3003" s="14">
        <f>IF($E3003="","",IFERROR(INDEX('01_Cad_Pecas'!$I$2:$I$5000,MATCH($E3003,'01_Cad_Pecas'!$D$2:$D$5000,0)),IFERROR(INDEX('01_Cad_Pecas'!$I$2:$I$5000,MATCH(VALUE($E3003),'01_Cad_Pecas'!$D$2:$D$5000,0)),"")))</f>
        <v>0.32519999999999999</v>
      </c>
      <c r="M3003" s="14">
        <f t="shared" si="341"/>
        <v>3.9024000000000001</v>
      </c>
      <c r="N3003" s="14"/>
      <c r="O3003" s="14"/>
      <c r="P3003" s="14"/>
      <c r="Q3003" s="14"/>
      <c r="R3003" s="14"/>
      <c r="S3003" s="14"/>
      <c r="T3003" s="14"/>
      <c r="U3003" s="14"/>
      <c r="V3003" s="14"/>
      <c r="W3003" s="14"/>
      <c r="X3003" s="14"/>
      <c r="Y3003" s="14"/>
      <c r="Z3003" s="14"/>
      <c r="AA3003" s="11"/>
      <c r="AB3003" s="14" t="str">
        <f t="shared" si="342"/>
        <v>10235|8 EMBALAGEM</v>
      </c>
      <c r="AC3003" t="str">
        <f t="shared" si="343"/>
        <v>|10235|</v>
      </c>
      <c r="AD3003" t="str">
        <f t="shared" si="344"/>
        <v>8 EMBALAGEM</v>
      </c>
    </row>
    <row r="3004" spans="1:30" ht="36" customHeight="1" x14ac:dyDescent="0.35">
      <c r="A3004" s="35">
        <v>46231</v>
      </c>
      <c r="B3004" s="14" t="s">
        <v>3707</v>
      </c>
      <c r="C3004" s="14" t="s">
        <v>3708</v>
      </c>
      <c r="D3004" s="14" t="s">
        <v>3059</v>
      </c>
      <c r="E3004" s="14">
        <v>2006133</v>
      </c>
      <c r="F3004" s="14" t="s">
        <v>1392</v>
      </c>
      <c r="G3004" s="14" t="s">
        <v>3059</v>
      </c>
      <c r="H3004" s="14" t="s">
        <v>3059</v>
      </c>
      <c r="I3004" s="9" t="s">
        <v>3059</v>
      </c>
      <c r="J3004" s="9">
        <v>25</v>
      </c>
      <c r="K3004" s="14">
        <f>IF($E3004="","",IFERROR(INDEX('01_Cad_Pecas'!$H$2:$H$5000,MATCH($E3004,'01_Cad_Pecas'!$D$2:$D$5000,0)),IFERROR(INDEX('01_Cad_Pecas'!$H$2:$H$5000,MATCH(VALUE($E3004),'01_Cad_Pecas'!$D$2:$D$5000,0)),"")))</f>
        <v>0</v>
      </c>
      <c r="L3004" s="14">
        <f>IF($E3004="","",IFERROR(INDEX('01_Cad_Pecas'!$I$2:$I$5000,MATCH($E3004,'01_Cad_Pecas'!$D$2:$D$5000,0)),IFERROR(INDEX('01_Cad_Pecas'!$I$2:$I$5000,MATCH(VALUE($E3004),'01_Cad_Pecas'!$D$2:$D$5000,0)),"")))</f>
        <v>0.32519999999999999</v>
      </c>
      <c r="M3004" s="14">
        <f t="shared" si="341"/>
        <v>8.129999999999999</v>
      </c>
      <c r="N3004" s="14"/>
      <c r="O3004" s="14"/>
      <c r="P3004" s="14"/>
      <c r="Q3004" s="14"/>
      <c r="R3004" s="14"/>
      <c r="S3004" s="14"/>
      <c r="T3004" s="14"/>
      <c r="U3004" s="14"/>
      <c r="V3004" s="14"/>
      <c r="W3004" s="14"/>
      <c r="X3004" s="14"/>
      <c r="Y3004" s="14"/>
      <c r="Z3004" s="14"/>
      <c r="AA3004" s="11"/>
      <c r="AB3004" s="14" t="str">
        <f t="shared" si="342"/>
        <v>10235|8 EMBALAGEM</v>
      </c>
      <c r="AC3004" t="str">
        <f t="shared" si="343"/>
        <v>|10235|</v>
      </c>
      <c r="AD3004" t="str">
        <f t="shared" si="344"/>
        <v>8 EMBALAGEM</v>
      </c>
    </row>
    <row r="3005" spans="1:30" ht="36" customHeight="1" x14ac:dyDescent="0.35">
      <c r="A3005" s="35">
        <v>46231</v>
      </c>
      <c r="B3005" s="14" t="s">
        <v>3707</v>
      </c>
      <c r="C3005" s="14" t="s">
        <v>3708</v>
      </c>
      <c r="D3005" s="14" t="s">
        <v>3059</v>
      </c>
      <c r="E3005" s="14">
        <v>2006202</v>
      </c>
      <c r="F3005" s="14" t="s">
        <v>1394</v>
      </c>
      <c r="G3005" s="14" t="s">
        <v>3059</v>
      </c>
      <c r="H3005" s="14" t="s">
        <v>3059</v>
      </c>
      <c r="I3005" s="9" t="s">
        <v>3059</v>
      </c>
      <c r="J3005" s="9">
        <v>1</v>
      </c>
      <c r="K3005" s="14">
        <f>IF($E3005="","",IFERROR(INDEX('01_Cad_Pecas'!$H$2:$H$5000,MATCH($E3005,'01_Cad_Pecas'!$D$2:$D$5000,0)),IFERROR(INDEX('01_Cad_Pecas'!$H$2:$H$5000,MATCH(VALUE($E3005),'01_Cad_Pecas'!$D$2:$D$5000,0)),"")))</f>
        <v>0</v>
      </c>
      <c r="L3005" s="14">
        <f>IF($E3005="","",IFERROR(INDEX('01_Cad_Pecas'!$I$2:$I$5000,MATCH($E3005,'01_Cad_Pecas'!$D$2:$D$5000,0)),IFERROR(INDEX('01_Cad_Pecas'!$I$2:$I$5000,MATCH(VALUE($E3005),'01_Cad_Pecas'!$D$2:$D$5000,0)),"")))</f>
        <v>0.32519999999999999</v>
      </c>
      <c r="M3005" s="14">
        <f t="shared" si="341"/>
        <v>0.32519999999999999</v>
      </c>
      <c r="N3005" s="14"/>
      <c r="O3005" s="14"/>
      <c r="P3005" s="14"/>
      <c r="Q3005" s="14"/>
      <c r="R3005" s="14"/>
      <c r="S3005" s="14"/>
      <c r="T3005" s="14"/>
      <c r="U3005" s="14"/>
      <c r="V3005" s="14"/>
      <c r="W3005" s="14"/>
      <c r="X3005" s="14"/>
      <c r="Y3005" s="14"/>
      <c r="Z3005" s="14"/>
      <c r="AA3005" s="11"/>
      <c r="AB3005" s="14" t="str">
        <f t="shared" si="342"/>
        <v>10235|8 EMBALAGEM</v>
      </c>
      <c r="AC3005" t="str">
        <f t="shared" si="343"/>
        <v>|10235|</v>
      </c>
      <c r="AD3005" t="str">
        <f t="shared" si="344"/>
        <v>8 EMBALAGEM</v>
      </c>
    </row>
    <row r="3006" spans="1:30" ht="36" customHeight="1" x14ac:dyDescent="0.35">
      <c r="A3006" s="35">
        <v>46231</v>
      </c>
      <c r="B3006" s="14" t="s">
        <v>3707</v>
      </c>
      <c r="C3006" s="14" t="s">
        <v>3708</v>
      </c>
      <c r="D3006" s="14" t="s">
        <v>3059</v>
      </c>
      <c r="E3006" s="14">
        <v>2006321</v>
      </c>
      <c r="F3006" s="14" t="s">
        <v>1397</v>
      </c>
      <c r="G3006" s="14" t="s">
        <v>3059</v>
      </c>
      <c r="H3006" s="14" t="s">
        <v>3059</v>
      </c>
      <c r="I3006" s="9" t="s">
        <v>3059</v>
      </c>
      <c r="J3006" s="9">
        <v>1</v>
      </c>
      <c r="K3006" s="14">
        <f>IF($E3006="","",IFERROR(INDEX('01_Cad_Pecas'!$H$2:$H$5000,MATCH($E3006,'01_Cad_Pecas'!$D$2:$D$5000,0)),IFERROR(INDEX('01_Cad_Pecas'!$H$2:$H$5000,MATCH(VALUE($E3006),'01_Cad_Pecas'!$D$2:$D$5000,0)),"")))</f>
        <v>0</v>
      </c>
      <c r="L3006" s="14">
        <f>IF($E3006="","",IFERROR(INDEX('01_Cad_Pecas'!$I$2:$I$5000,MATCH($E3006,'01_Cad_Pecas'!$D$2:$D$5000,0)),IFERROR(INDEX('01_Cad_Pecas'!$I$2:$I$5000,MATCH(VALUE($E3006),'01_Cad_Pecas'!$D$2:$D$5000,0)),"")))</f>
        <v>0.32519999999999999</v>
      </c>
      <c r="M3006" s="14">
        <f t="shared" si="341"/>
        <v>0.32519999999999999</v>
      </c>
      <c r="N3006" s="14"/>
      <c r="O3006" s="14"/>
      <c r="P3006" s="14"/>
      <c r="Q3006" s="14"/>
      <c r="R3006" s="14"/>
      <c r="S3006" s="14"/>
      <c r="T3006" s="14"/>
      <c r="U3006" s="14"/>
      <c r="V3006" s="14"/>
      <c r="W3006" s="14"/>
      <c r="X3006" s="14"/>
      <c r="Y3006" s="14"/>
      <c r="Z3006" s="14"/>
      <c r="AA3006" s="11"/>
      <c r="AB3006" s="14" t="str">
        <f t="shared" si="342"/>
        <v>10235|8 EMBALAGEM</v>
      </c>
      <c r="AC3006" t="str">
        <f t="shared" si="343"/>
        <v>|10235|</v>
      </c>
      <c r="AD3006" t="str">
        <f t="shared" si="344"/>
        <v>8 EMBALAGEM</v>
      </c>
    </row>
    <row r="3007" spans="1:30" ht="36" customHeight="1" x14ac:dyDescent="0.35">
      <c r="A3007" s="35">
        <v>46231</v>
      </c>
      <c r="B3007" s="14" t="s">
        <v>3707</v>
      </c>
      <c r="C3007" s="14" t="s">
        <v>3708</v>
      </c>
      <c r="D3007" s="14" t="s">
        <v>3059</v>
      </c>
      <c r="E3007" s="14">
        <v>2006401</v>
      </c>
      <c r="F3007" s="14" t="s">
        <v>1398</v>
      </c>
      <c r="G3007" s="14" t="s">
        <v>3059</v>
      </c>
      <c r="H3007" s="14" t="s">
        <v>3059</v>
      </c>
      <c r="I3007" s="9" t="s">
        <v>3059</v>
      </c>
      <c r="J3007" s="9">
        <v>24</v>
      </c>
      <c r="K3007" s="14">
        <f>IF($E3007="","",IFERROR(INDEX('01_Cad_Pecas'!$H$2:$H$5000,MATCH($E3007,'01_Cad_Pecas'!$D$2:$D$5000,0)),IFERROR(INDEX('01_Cad_Pecas'!$H$2:$H$5000,MATCH(VALUE($E3007),'01_Cad_Pecas'!$D$2:$D$5000,0)),"")))</f>
        <v>0</v>
      </c>
      <c r="L3007" s="14">
        <f>IF($E3007="","",IFERROR(INDEX('01_Cad_Pecas'!$I$2:$I$5000,MATCH($E3007,'01_Cad_Pecas'!$D$2:$D$5000,0)),IFERROR(INDEX('01_Cad_Pecas'!$I$2:$I$5000,MATCH(VALUE($E3007),'01_Cad_Pecas'!$D$2:$D$5000,0)),"")))</f>
        <v>0.32519999999999999</v>
      </c>
      <c r="M3007" s="14">
        <f t="shared" si="341"/>
        <v>7.8048000000000002</v>
      </c>
      <c r="N3007" s="14"/>
      <c r="O3007" s="14"/>
      <c r="P3007" s="14"/>
      <c r="Q3007" s="14"/>
      <c r="R3007" s="14"/>
      <c r="S3007" s="14"/>
      <c r="T3007" s="14"/>
      <c r="U3007" s="14"/>
      <c r="V3007" s="14"/>
      <c r="W3007" s="14"/>
      <c r="X3007" s="14"/>
      <c r="Y3007" s="14"/>
      <c r="Z3007" s="14"/>
      <c r="AA3007" s="11"/>
      <c r="AB3007" s="14" t="str">
        <f t="shared" si="342"/>
        <v>10235|8 EMBALAGEM</v>
      </c>
      <c r="AC3007" t="str">
        <f t="shared" si="343"/>
        <v>|10235|</v>
      </c>
      <c r="AD3007" t="str">
        <f t="shared" si="344"/>
        <v>8 EMBALAGEM</v>
      </c>
    </row>
    <row r="3008" spans="1:30" ht="36" customHeight="1" x14ac:dyDescent="0.35">
      <c r="A3008" s="35">
        <v>46231</v>
      </c>
      <c r="B3008" s="14" t="s">
        <v>3707</v>
      </c>
      <c r="C3008" s="14" t="s">
        <v>3708</v>
      </c>
      <c r="D3008" s="14" t="s">
        <v>3059</v>
      </c>
      <c r="E3008" s="14">
        <v>2006404</v>
      </c>
      <c r="F3008" s="14" t="s">
        <v>1400</v>
      </c>
      <c r="G3008" s="14" t="s">
        <v>3059</v>
      </c>
      <c r="H3008" s="14" t="s">
        <v>3059</v>
      </c>
      <c r="I3008" s="9" t="s">
        <v>3059</v>
      </c>
      <c r="J3008" s="9">
        <v>2</v>
      </c>
      <c r="K3008" s="14">
        <f>IF($E3008="","",IFERROR(INDEX('01_Cad_Pecas'!$H$2:$H$5000,MATCH($E3008,'01_Cad_Pecas'!$D$2:$D$5000,0)),IFERROR(INDEX('01_Cad_Pecas'!$H$2:$H$5000,MATCH(VALUE($E3008),'01_Cad_Pecas'!$D$2:$D$5000,0)),"")))</f>
        <v>0</v>
      </c>
      <c r="L3008" s="14">
        <f>IF($E3008="","",IFERROR(INDEX('01_Cad_Pecas'!$I$2:$I$5000,MATCH($E3008,'01_Cad_Pecas'!$D$2:$D$5000,0)),IFERROR(INDEX('01_Cad_Pecas'!$I$2:$I$5000,MATCH(VALUE($E3008),'01_Cad_Pecas'!$D$2:$D$5000,0)),"")))</f>
        <v>0.32519999999999999</v>
      </c>
      <c r="M3008" s="14">
        <f t="shared" si="341"/>
        <v>0.65039999999999998</v>
      </c>
      <c r="N3008" s="14"/>
      <c r="O3008" s="14"/>
      <c r="P3008" s="14"/>
      <c r="Q3008" s="14"/>
      <c r="R3008" s="14"/>
      <c r="S3008" s="14"/>
      <c r="T3008" s="14"/>
      <c r="U3008" s="14"/>
      <c r="V3008" s="14"/>
      <c r="W3008" s="14"/>
      <c r="X3008" s="14"/>
      <c r="Y3008" s="14"/>
      <c r="Z3008" s="14"/>
      <c r="AA3008" s="11"/>
      <c r="AB3008" s="14" t="str">
        <f t="shared" si="342"/>
        <v>10235|8 EMBALAGEM</v>
      </c>
      <c r="AC3008" t="str">
        <f t="shared" si="343"/>
        <v>|10235|</v>
      </c>
      <c r="AD3008" t="str">
        <f t="shared" si="344"/>
        <v>8 EMBALAGEM</v>
      </c>
    </row>
    <row r="3009" spans="1:30" ht="36" customHeight="1" x14ac:dyDescent="0.35">
      <c r="A3009" s="35">
        <v>46231</v>
      </c>
      <c r="B3009" s="14" t="s">
        <v>3707</v>
      </c>
      <c r="C3009" s="14" t="s">
        <v>3708</v>
      </c>
      <c r="D3009" s="14" t="s">
        <v>3059</v>
      </c>
      <c r="E3009" s="14">
        <v>2006414</v>
      </c>
      <c r="F3009" s="14" t="s">
        <v>1402</v>
      </c>
      <c r="G3009" s="14" t="s">
        <v>3059</v>
      </c>
      <c r="H3009" s="14" t="s">
        <v>3059</v>
      </c>
      <c r="I3009" s="9" t="s">
        <v>3059</v>
      </c>
      <c r="J3009" s="9">
        <v>22</v>
      </c>
      <c r="K3009" s="14">
        <f>IF($E3009="","",IFERROR(INDEX('01_Cad_Pecas'!$H$2:$H$5000,MATCH($E3009,'01_Cad_Pecas'!$D$2:$D$5000,0)),IFERROR(INDEX('01_Cad_Pecas'!$H$2:$H$5000,MATCH(VALUE($E3009),'01_Cad_Pecas'!$D$2:$D$5000,0)),"")))</f>
        <v>0</v>
      </c>
      <c r="L3009" s="14">
        <f>IF($E3009="","",IFERROR(INDEX('01_Cad_Pecas'!$I$2:$I$5000,MATCH($E3009,'01_Cad_Pecas'!$D$2:$D$5000,0)),IFERROR(INDEX('01_Cad_Pecas'!$I$2:$I$5000,MATCH(VALUE($E3009),'01_Cad_Pecas'!$D$2:$D$5000,0)),"")))</f>
        <v>0.32519999999999999</v>
      </c>
      <c r="M3009" s="14">
        <f t="shared" si="341"/>
        <v>7.1543999999999999</v>
      </c>
      <c r="N3009" s="14"/>
      <c r="O3009" s="14"/>
      <c r="P3009" s="14"/>
      <c r="Q3009" s="14"/>
      <c r="R3009" s="14"/>
      <c r="S3009" s="14"/>
      <c r="T3009" s="14"/>
      <c r="U3009" s="14"/>
      <c r="V3009" s="14"/>
      <c r="W3009" s="14"/>
      <c r="X3009" s="14"/>
      <c r="Y3009" s="14"/>
      <c r="Z3009" s="14"/>
      <c r="AA3009" s="11"/>
      <c r="AB3009" s="14" t="str">
        <f t="shared" si="342"/>
        <v>10235|8 EMBALAGEM</v>
      </c>
      <c r="AC3009" t="str">
        <f t="shared" si="343"/>
        <v>|10235|</v>
      </c>
      <c r="AD3009" t="str">
        <f t="shared" si="344"/>
        <v>8 EMBALAGEM</v>
      </c>
    </row>
    <row r="3010" spans="1:30" ht="36" customHeight="1" x14ac:dyDescent="0.35">
      <c r="A3010" s="35">
        <v>46231</v>
      </c>
      <c r="B3010" s="14" t="s">
        <v>3707</v>
      </c>
      <c r="C3010" s="14" t="s">
        <v>3708</v>
      </c>
      <c r="D3010" s="14" t="s">
        <v>3059</v>
      </c>
      <c r="E3010" s="14">
        <v>2006511</v>
      </c>
      <c r="F3010" s="14" t="s">
        <v>1404</v>
      </c>
      <c r="G3010" s="14" t="s">
        <v>3059</v>
      </c>
      <c r="H3010" s="14" t="s">
        <v>3059</v>
      </c>
      <c r="I3010" s="9" t="s">
        <v>3059</v>
      </c>
      <c r="J3010" s="9">
        <v>8</v>
      </c>
      <c r="K3010" s="14">
        <f>IF($E3010="","",IFERROR(INDEX('01_Cad_Pecas'!$H$2:$H$5000,MATCH($E3010,'01_Cad_Pecas'!$D$2:$D$5000,0)),IFERROR(INDEX('01_Cad_Pecas'!$H$2:$H$5000,MATCH(VALUE($E3010),'01_Cad_Pecas'!$D$2:$D$5000,0)),"")))</f>
        <v>0</v>
      </c>
      <c r="L3010" s="14">
        <f>IF($E3010="","",IFERROR(INDEX('01_Cad_Pecas'!$I$2:$I$5000,MATCH($E3010,'01_Cad_Pecas'!$D$2:$D$5000,0)),IFERROR(INDEX('01_Cad_Pecas'!$I$2:$I$5000,MATCH(VALUE($E3010),'01_Cad_Pecas'!$D$2:$D$5000,0)),"")))</f>
        <v>0.32519999999999999</v>
      </c>
      <c r="M3010" s="14">
        <f t="shared" si="341"/>
        <v>2.6015999999999999</v>
      </c>
      <c r="N3010" s="14"/>
      <c r="O3010" s="14"/>
      <c r="P3010" s="14"/>
      <c r="Q3010" s="14"/>
      <c r="R3010" s="14"/>
      <c r="S3010" s="14"/>
      <c r="T3010" s="14"/>
      <c r="U3010" s="14"/>
      <c r="V3010" s="14"/>
      <c r="W3010" s="14"/>
      <c r="X3010" s="14"/>
      <c r="Y3010" s="14"/>
      <c r="Z3010" s="14"/>
      <c r="AA3010" s="11"/>
      <c r="AB3010" s="14" t="str">
        <f t="shared" si="342"/>
        <v>10235|8 EMBALAGEM</v>
      </c>
      <c r="AC3010" t="str">
        <f t="shared" si="343"/>
        <v>|10235|</v>
      </c>
      <c r="AD3010" t="str">
        <f t="shared" si="344"/>
        <v>8 EMBALAGEM</v>
      </c>
    </row>
    <row r="3011" spans="1:30" ht="36" customHeight="1" x14ac:dyDescent="0.35">
      <c r="A3011" s="35">
        <v>46219</v>
      </c>
      <c r="B3011" s="14" t="s">
        <v>3670</v>
      </c>
      <c r="C3011" s="14" t="s">
        <v>3671</v>
      </c>
      <c r="D3011" s="14" t="s">
        <v>3059</v>
      </c>
      <c r="E3011" s="14">
        <v>2001101</v>
      </c>
      <c r="F3011" s="14" t="s">
        <v>1342</v>
      </c>
      <c r="G3011" s="14" t="s">
        <v>3059</v>
      </c>
      <c r="H3011" s="14" t="s">
        <v>3059</v>
      </c>
      <c r="I3011" s="9" t="s">
        <v>3059</v>
      </c>
      <c r="J3011" s="9">
        <v>3</v>
      </c>
      <c r="K3011" s="14">
        <f>IF($E3011="","",IFERROR(INDEX('01_Cad_Pecas'!$H$2:$H$5000,MATCH($E3011,'01_Cad_Pecas'!$D$2:$D$5000,0)),IFERROR(INDEX('01_Cad_Pecas'!$H$2:$H$5000,MATCH(VALUE($E3011),'01_Cad_Pecas'!$D$2:$D$5000,0)),"")))</f>
        <v>0</v>
      </c>
      <c r="L3011" s="14">
        <f>IF($E3011="","",IFERROR(INDEX('01_Cad_Pecas'!$I$2:$I$5000,MATCH($E3011,'01_Cad_Pecas'!$D$2:$D$5000,0)),IFERROR(INDEX('01_Cad_Pecas'!$I$2:$I$5000,MATCH(VALUE($E3011),'01_Cad_Pecas'!$D$2:$D$5000,0)),"")))</f>
        <v>0.32519999999999999</v>
      </c>
      <c r="M3011" s="14">
        <f t="shared" si="341"/>
        <v>0.97560000000000002</v>
      </c>
      <c r="N3011" s="14">
        <v>46218</v>
      </c>
      <c r="O3011" s="14">
        <v>3</v>
      </c>
      <c r="P3011" s="14"/>
      <c r="Q3011" s="14"/>
      <c r="R3011" s="14"/>
      <c r="S3011" s="14"/>
      <c r="T3011" s="14">
        <f t="shared" ref="T3011:T3027" si="346">IF(OR($J3011="",$O3011=""),"",$O3011/$J3011)</f>
        <v>1</v>
      </c>
      <c r="U3011" s="14" t="s">
        <v>36</v>
      </c>
      <c r="V3011" s="14"/>
      <c r="W3011" s="14"/>
      <c r="X3011" s="14"/>
      <c r="Y3011" s="14"/>
      <c r="Z3011" s="14"/>
      <c r="AA3011" s="11"/>
      <c r="AB3011" s="14" t="str">
        <f t="shared" si="342"/>
        <v>10241|8 EMBALAGEM</v>
      </c>
      <c r="AC3011" t="str">
        <f t="shared" si="343"/>
        <v>|10241|</v>
      </c>
      <c r="AD3011" t="str">
        <f t="shared" si="344"/>
        <v>8 EMBALAGEM</v>
      </c>
    </row>
    <row r="3012" spans="1:30" ht="36" customHeight="1" x14ac:dyDescent="0.35">
      <c r="A3012" s="35">
        <v>46219</v>
      </c>
      <c r="B3012" s="14" t="s">
        <v>3670</v>
      </c>
      <c r="C3012" s="14" t="s">
        <v>3671</v>
      </c>
      <c r="D3012" s="14" t="s">
        <v>3059</v>
      </c>
      <c r="E3012" s="14">
        <v>2001281</v>
      </c>
      <c r="F3012" s="14" t="s">
        <v>1344</v>
      </c>
      <c r="G3012" s="14" t="s">
        <v>3059</v>
      </c>
      <c r="H3012" s="14" t="s">
        <v>3059</v>
      </c>
      <c r="I3012" s="9" t="s">
        <v>3059</v>
      </c>
      <c r="J3012" s="9">
        <v>1</v>
      </c>
      <c r="K3012" s="14">
        <f>IF($E3012="","",IFERROR(INDEX('01_Cad_Pecas'!$H$2:$H$5000,MATCH($E3012,'01_Cad_Pecas'!$D$2:$D$5000,0)),IFERROR(INDEX('01_Cad_Pecas'!$H$2:$H$5000,MATCH(VALUE($E3012),'01_Cad_Pecas'!$D$2:$D$5000,0)),"")))</f>
        <v>0</v>
      </c>
      <c r="L3012" s="14">
        <f>IF($E3012="","",IFERROR(INDEX('01_Cad_Pecas'!$I$2:$I$5000,MATCH($E3012,'01_Cad_Pecas'!$D$2:$D$5000,0)),IFERROR(INDEX('01_Cad_Pecas'!$I$2:$I$5000,MATCH(VALUE($E3012),'01_Cad_Pecas'!$D$2:$D$5000,0)),"")))</f>
        <v>0.32519999999999999</v>
      </c>
      <c r="M3012" s="14">
        <f t="shared" si="341"/>
        <v>0.32519999999999999</v>
      </c>
      <c r="N3012" s="14">
        <v>46218</v>
      </c>
      <c r="O3012" s="14">
        <v>1</v>
      </c>
      <c r="P3012" s="14"/>
      <c r="Q3012" s="14"/>
      <c r="R3012" s="14"/>
      <c r="S3012" s="14"/>
      <c r="T3012" s="14">
        <f t="shared" si="346"/>
        <v>1</v>
      </c>
      <c r="U3012" s="14" t="s">
        <v>36</v>
      </c>
      <c r="V3012" s="14"/>
      <c r="W3012" s="14"/>
      <c r="X3012" s="14"/>
      <c r="Y3012" s="14"/>
      <c r="Z3012" s="14"/>
      <c r="AA3012" s="11"/>
      <c r="AB3012" s="14" t="str">
        <f t="shared" si="342"/>
        <v>10241|8 EMBALAGEM</v>
      </c>
      <c r="AC3012" t="str">
        <f t="shared" si="343"/>
        <v>|10241|</v>
      </c>
      <c r="AD3012" t="str">
        <f t="shared" si="344"/>
        <v>8 EMBALAGEM</v>
      </c>
    </row>
    <row r="3013" spans="1:30" ht="36" customHeight="1" x14ac:dyDescent="0.35">
      <c r="A3013" s="35">
        <v>46219</v>
      </c>
      <c r="B3013" s="14" t="s">
        <v>3670</v>
      </c>
      <c r="C3013" s="14" t="s">
        <v>3671</v>
      </c>
      <c r="D3013" s="14" t="s">
        <v>3059</v>
      </c>
      <c r="E3013" s="14">
        <v>2001611</v>
      </c>
      <c r="F3013" s="14" t="s">
        <v>1348</v>
      </c>
      <c r="G3013" s="14" t="s">
        <v>3059</v>
      </c>
      <c r="H3013" s="14" t="s">
        <v>3059</v>
      </c>
      <c r="I3013" s="9" t="s">
        <v>3059</v>
      </c>
      <c r="J3013" s="9">
        <v>14</v>
      </c>
      <c r="K3013" s="14">
        <f>IF($E3013="","",IFERROR(INDEX('01_Cad_Pecas'!$H$2:$H$5000,MATCH($E3013,'01_Cad_Pecas'!$D$2:$D$5000,0)),IFERROR(INDEX('01_Cad_Pecas'!$H$2:$H$5000,MATCH(VALUE($E3013),'01_Cad_Pecas'!$D$2:$D$5000,0)),"")))</f>
        <v>0</v>
      </c>
      <c r="L3013" s="14">
        <f>IF($E3013="","",IFERROR(INDEX('01_Cad_Pecas'!$I$2:$I$5000,MATCH($E3013,'01_Cad_Pecas'!$D$2:$D$5000,0)),IFERROR(INDEX('01_Cad_Pecas'!$I$2:$I$5000,MATCH(VALUE($E3013),'01_Cad_Pecas'!$D$2:$D$5000,0)),"")))</f>
        <v>0.32519999999999999</v>
      </c>
      <c r="M3013" s="14">
        <f t="shared" ref="M3013:M3076" si="347">IF(OR($J3013="",$L3013=""),"",IF($K3013="",0,$K3013)+$J3013*$L3013)</f>
        <v>4.5527999999999995</v>
      </c>
      <c r="N3013" s="14">
        <v>46218</v>
      </c>
      <c r="O3013" s="14">
        <v>14</v>
      </c>
      <c r="P3013" s="14"/>
      <c r="Q3013" s="14"/>
      <c r="R3013" s="14"/>
      <c r="S3013" s="14"/>
      <c r="T3013" s="14">
        <f t="shared" si="346"/>
        <v>1</v>
      </c>
      <c r="U3013" s="14" t="s">
        <v>36</v>
      </c>
      <c r="V3013" s="14"/>
      <c r="W3013" s="14"/>
      <c r="X3013" s="14"/>
      <c r="Y3013" s="14"/>
      <c r="Z3013" s="14"/>
      <c r="AA3013" s="11"/>
      <c r="AB3013" s="14" t="str">
        <f t="shared" si="342"/>
        <v>10241|8 EMBALAGEM</v>
      </c>
      <c r="AC3013" t="str">
        <f t="shared" si="343"/>
        <v>|10241|</v>
      </c>
      <c r="AD3013" t="str">
        <f t="shared" si="344"/>
        <v>8 EMBALAGEM</v>
      </c>
    </row>
    <row r="3014" spans="1:30" ht="36" customHeight="1" x14ac:dyDescent="0.35">
      <c r="A3014" s="35">
        <v>46219</v>
      </c>
      <c r="B3014" s="14" t="s">
        <v>3670</v>
      </c>
      <c r="C3014" s="14" t="s">
        <v>3671</v>
      </c>
      <c r="D3014" s="14" t="s">
        <v>3059</v>
      </c>
      <c r="E3014" s="14">
        <v>2001901</v>
      </c>
      <c r="F3014" s="14" t="s">
        <v>1355</v>
      </c>
      <c r="G3014" s="14" t="s">
        <v>3059</v>
      </c>
      <c r="H3014" s="14" t="s">
        <v>3059</v>
      </c>
      <c r="I3014" s="9" t="s">
        <v>3059</v>
      </c>
      <c r="J3014" s="9">
        <v>2</v>
      </c>
      <c r="K3014" s="14">
        <f>IF($E3014="","",IFERROR(INDEX('01_Cad_Pecas'!$H$2:$H$5000,MATCH($E3014,'01_Cad_Pecas'!$D$2:$D$5000,0)),IFERROR(INDEX('01_Cad_Pecas'!$H$2:$H$5000,MATCH(VALUE($E3014),'01_Cad_Pecas'!$D$2:$D$5000,0)),"")))</f>
        <v>0</v>
      </c>
      <c r="L3014" s="14">
        <f>IF($E3014="","",IFERROR(INDEX('01_Cad_Pecas'!$I$2:$I$5000,MATCH($E3014,'01_Cad_Pecas'!$D$2:$D$5000,0)),IFERROR(INDEX('01_Cad_Pecas'!$I$2:$I$5000,MATCH(VALUE($E3014),'01_Cad_Pecas'!$D$2:$D$5000,0)),"")))</f>
        <v>0.32519999999999999</v>
      </c>
      <c r="M3014" s="14">
        <f t="shared" si="347"/>
        <v>0.65039999999999998</v>
      </c>
      <c r="N3014" s="14">
        <v>46218</v>
      </c>
      <c r="O3014" s="14">
        <v>2</v>
      </c>
      <c r="P3014" s="14"/>
      <c r="Q3014" s="14"/>
      <c r="R3014" s="14"/>
      <c r="S3014" s="14"/>
      <c r="T3014" s="14">
        <f t="shared" si="346"/>
        <v>1</v>
      </c>
      <c r="U3014" s="14" t="s">
        <v>36</v>
      </c>
      <c r="V3014" s="14"/>
      <c r="W3014" s="14"/>
      <c r="X3014" s="14"/>
      <c r="Y3014" s="14"/>
      <c r="Z3014" s="14"/>
      <c r="AA3014" s="11"/>
      <c r="AB3014" s="14" t="str">
        <f t="shared" si="342"/>
        <v>10241|8 EMBALAGEM</v>
      </c>
      <c r="AC3014" t="str">
        <f t="shared" si="343"/>
        <v>|10241|</v>
      </c>
      <c r="AD3014" t="str">
        <f t="shared" si="344"/>
        <v>8 EMBALAGEM</v>
      </c>
    </row>
    <row r="3015" spans="1:30" ht="36" customHeight="1" x14ac:dyDescent="0.35">
      <c r="A3015" s="35">
        <v>46219</v>
      </c>
      <c r="B3015" s="14" t="s">
        <v>3670</v>
      </c>
      <c r="C3015" s="14" t="s">
        <v>3671</v>
      </c>
      <c r="D3015" s="14" t="s">
        <v>3059</v>
      </c>
      <c r="E3015" s="14">
        <v>2001961</v>
      </c>
      <c r="F3015" s="14" t="s">
        <v>1356</v>
      </c>
      <c r="G3015" s="14" t="s">
        <v>3059</v>
      </c>
      <c r="H3015" s="14" t="s">
        <v>3059</v>
      </c>
      <c r="I3015" s="9" t="s">
        <v>3059</v>
      </c>
      <c r="J3015" s="9">
        <v>4</v>
      </c>
      <c r="K3015" s="14">
        <f>IF($E3015="","",IFERROR(INDEX('01_Cad_Pecas'!$H$2:$H$5000,MATCH($E3015,'01_Cad_Pecas'!$D$2:$D$5000,0)),IFERROR(INDEX('01_Cad_Pecas'!$H$2:$H$5000,MATCH(VALUE($E3015),'01_Cad_Pecas'!$D$2:$D$5000,0)),"")))</f>
        <v>0</v>
      </c>
      <c r="L3015" s="14">
        <f>IF($E3015="","",IFERROR(INDEX('01_Cad_Pecas'!$I$2:$I$5000,MATCH($E3015,'01_Cad_Pecas'!$D$2:$D$5000,0)),IFERROR(INDEX('01_Cad_Pecas'!$I$2:$I$5000,MATCH(VALUE($E3015),'01_Cad_Pecas'!$D$2:$D$5000,0)),"")))</f>
        <v>0.32519999999999999</v>
      </c>
      <c r="M3015" s="14">
        <f t="shared" si="347"/>
        <v>1.3008</v>
      </c>
      <c r="N3015" s="14">
        <v>46218</v>
      </c>
      <c r="O3015" s="14">
        <v>4</v>
      </c>
      <c r="P3015" s="14"/>
      <c r="Q3015" s="14"/>
      <c r="R3015" s="14"/>
      <c r="S3015" s="14"/>
      <c r="T3015" s="14">
        <f t="shared" si="346"/>
        <v>1</v>
      </c>
      <c r="U3015" s="14" t="s">
        <v>36</v>
      </c>
      <c r="V3015" s="14"/>
      <c r="W3015" s="14"/>
      <c r="X3015" s="14"/>
      <c r="Y3015" s="14"/>
      <c r="Z3015" s="14"/>
      <c r="AA3015" s="11"/>
      <c r="AB3015" s="14" t="str">
        <f t="shared" ref="AB3015:AB3078" si="348">B3015&amp;"|"&amp;I3015</f>
        <v>10241|8 EMBALAGEM</v>
      </c>
      <c r="AC3015" t="str">
        <f t="shared" ref="AC3015:AC3078" si="349">IF($B3015="","","|"&amp;SUBSTITUTE(TRIM(SUBSTITUTE(SUBSTITUTE(SUBSTITUTE(SUBSTITUTE(SUBSTITUTE(SUBSTITUTE(SUBSTITUTE(SUBSTITUTE(SUBSTITUTE(SUBSTITUTE(SUBSTITUTE(SUBSTITUTE(SUBSTITUTE(SUBSTITUTE(TRIM($B3015&amp;""),CHAR(10)," "),CHAR(13)," "),"."," "),";"," "),","," "),"/"," "),"+"," "),"-"," "),"  "," "),"  "," "),"  "," "),"  "," "),"  "," "),"  "," "))," ","|")&amp;"|")</f>
        <v>|10241|</v>
      </c>
      <c r="AD3015" t="str">
        <f t="shared" ref="AD3015:AD3078" si="350">TRIM($I3015&amp;"")</f>
        <v>8 EMBALAGEM</v>
      </c>
    </row>
    <row r="3016" spans="1:30" ht="36" customHeight="1" x14ac:dyDescent="0.35">
      <c r="A3016" s="35">
        <v>46219</v>
      </c>
      <c r="B3016" s="14" t="s">
        <v>3670</v>
      </c>
      <c r="C3016" s="14" t="s">
        <v>3671</v>
      </c>
      <c r="D3016" s="14" t="s">
        <v>3059</v>
      </c>
      <c r="E3016" s="14">
        <v>2002001</v>
      </c>
      <c r="F3016" s="14" t="s">
        <v>1338</v>
      </c>
      <c r="G3016" s="14" t="s">
        <v>3059</v>
      </c>
      <c r="H3016" s="14" t="s">
        <v>3059</v>
      </c>
      <c r="I3016" s="9" t="s">
        <v>3059</v>
      </c>
      <c r="J3016" s="9">
        <v>6</v>
      </c>
      <c r="K3016" s="14">
        <f>IF($E3016="","",IFERROR(INDEX('01_Cad_Pecas'!$H$2:$H$5000,MATCH($E3016,'01_Cad_Pecas'!$D$2:$D$5000,0)),IFERROR(INDEX('01_Cad_Pecas'!$H$2:$H$5000,MATCH(VALUE($E3016),'01_Cad_Pecas'!$D$2:$D$5000,0)),"")))</f>
        <v>0</v>
      </c>
      <c r="L3016" s="14">
        <f>IF($E3016="","",IFERROR(INDEX('01_Cad_Pecas'!$I$2:$I$5000,MATCH($E3016,'01_Cad_Pecas'!$D$2:$D$5000,0)),IFERROR(INDEX('01_Cad_Pecas'!$I$2:$I$5000,MATCH(VALUE($E3016),'01_Cad_Pecas'!$D$2:$D$5000,0)),"")))</f>
        <v>0.32519999999999999</v>
      </c>
      <c r="M3016" s="14">
        <f t="shared" si="347"/>
        <v>1.9512</v>
      </c>
      <c r="N3016" s="14">
        <v>46218</v>
      </c>
      <c r="O3016" s="14">
        <v>6</v>
      </c>
      <c r="P3016" s="14"/>
      <c r="Q3016" s="14"/>
      <c r="R3016" s="14"/>
      <c r="S3016" s="14"/>
      <c r="T3016" s="14">
        <f t="shared" si="346"/>
        <v>1</v>
      </c>
      <c r="U3016" s="14" t="s">
        <v>36</v>
      </c>
      <c r="V3016" s="14"/>
      <c r="W3016" s="14"/>
      <c r="X3016" s="14"/>
      <c r="Y3016" s="14"/>
      <c r="Z3016" s="14"/>
      <c r="AA3016" s="11"/>
      <c r="AB3016" s="14" t="str">
        <f t="shared" si="348"/>
        <v>10241|8 EMBALAGEM</v>
      </c>
      <c r="AC3016" t="str">
        <f t="shared" si="349"/>
        <v>|10241|</v>
      </c>
      <c r="AD3016" t="str">
        <f t="shared" si="350"/>
        <v>8 EMBALAGEM</v>
      </c>
    </row>
    <row r="3017" spans="1:30" ht="36" customHeight="1" x14ac:dyDescent="0.35">
      <c r="A3017" s="35">
        <v>46219</v>
      </c>
      <c r="B3017" s="14" t="s">
        <v>3670</v>
      </c>
      <c r="C3017" s="14" t="s">
        <v>3671</v>
      </c>
      <c r="D3017" s="14" t="s">
        <v>3059</v>
      </c>
      <c r="E3017" s="14">
        <v>2002052</v>
      </c>
      <c r="F3017" s="14" t="s">
        <v>1337</v>
      </c>
      <c r="G3017" s="14" t="s">
        <v>3059</v>
      </c>
      <c r="H3017" s="14" t="s">
        <v>3059</v>
      </c>
      <c r="I3017" s="9" t="s">
        <v>3059</v>
      </c>
      <c r="J3017" s="9">
        <v>2</v>
      </c>
      <c r="K3017" s="14">
        <f>IF($E3017="","",IFERROR(INDEX('01_Cad_Pecas'!$H$2:$H$5000,MATCH($E3017,'01_Cad_Pecas'!$D$2:$D$5000,0)),IFERROR(INDEX('01_Cad_Pecas'!$H$2:$H$5000,MATCH(VALUE($E3017),'01_Cad_Pecas'!$D$2:$D$5000,0)),"")))</f>
        <v>0</v>
      </c>
      <c r="L3017" s="14">
        <f>IF($E3017="","",IFERROR(INDEX('01_Cad_Pecas'!$I$2:$I$5000,MATCH($E3017,'01_Cad_Pecas'!$D$2:$D$5000,0)),IFERROR(INDEX('01_Cad_Pecas'!$I$2:$I$5000,MATCH(VALUE($E3017),'01_Cad_Pecas'!$D$2:$D$5000,0)),"")))</f>
        <v>0.32519999999999999</v>
      </c>
      <c r="M3017" s="14">
        <f t="shared" si="347"/>
        <v>0.65039999999999998</v>
      </c>
      <c r="N3017" s="14">
        <v>46218</v>
      </c>
      <c r="O3017" s="14">
        <v>2</v>
      </c>
      <c r="P3017" s="14"/>
      <c r="Q3017" s="14"/>
      <c r="R3017" s="14"/>
      <c r="S3017" s="14"/>
      <c r="T3017" s="14">
        <f t="shared" si="346"/>
        <v>1</v>
      </c>
      <c r="U3017" s="14" t="s">
        <v>36</v>
      </c>
      <c r="V3017" s="14"/>
      <c r="W3017" s="14"/>
      <c r="X3017" s="14"/>
      <c r="Y3017" s="14"/>
      <c r="Z3017" s="14"/>
      <c r="AA3017" s="11"/>
      <c r="AB3017" s="14" t="str">
        <f t="shared" si="348"/>
        <v>10241|8 EMBALAGEM</v>
      </c>
      <c r="AC3017" t="str">
        <f t="shared" si="349"/>
        <v>|10241|</v>
      </c>
      <c r="AD3017" t="str">
        <f t="shared" si="350"/>
        <v>8 EMBALAGEM</v>
      </c>
    </row>
    <row r="3018" spans="1:30" ht="36" customHeight="1" x14ac:dyDescent="0.35">
      <c r="A3018" s="35">
        <v>46219</v>
      </c>
      <c r="B3018" s="14" t="s">
        <v>3670</v>
      </c>
      <c r="C3018" s="14" t="s">
        <v>3671</v>
      </c>
      <c r="D3018" s="14" t="s">
        <v>3059</v>
      </c>
      <c r="E3018" s="14">
        <v>2002162</v>
      </c>
      <c r="F3018" s="14" t="s">
        <v>1360</v>
      </c>
      <c r="G3018" s="14" t="s">
        <v>3059</v>
      </c>
      <c r="H3018" s="14" t="s">
        <v>3059</v>
      </c>
      <c r="I3018" s="9" t="s">
        <v>3059</v>
      </c>
      <c r="J3018" s="9">
        <v>3</v>
      </c>
      <c r="K3018" s="14">
        <f>IF($E3018="","",IFERROR(INDEX('01_Cad_Pecas'!$H$2:$H$5000,MATCH($E3018,'01_Cad_Pecas'!$D$2:$D$5000,0)),IFERROR(INDEX('01_Cad_Pecas'!$H$2:$H$5000,MATCH(VALUE($E3018),'01_Cad_Pecas'!$D$2:$D$5000,0)),"")))</f>
        <v>0</v>
      </c>
      <c r="L3018" s="14">
        <f>IF($E3018="","",IFERROR(INDEX('01_Cad_Pecas'!$I$2:$I$5000,MATCH($E3018,'01_Cad_Pecas'!$D$2:$D$5000,0)),IFERROR(INDEX('01_Cad_Pecas'!$I$2:$I$5000,MATCH(VALUE($E3018),'01_Cad_Pecas'!$D$2:$D$5000,0)),"")))</f>
        <v>0.32519999999999999</v>
      </c>
      <c r="M3018" s="14">
        <f t="shared" si="347"/>
        <v>0.97560000000000002</v>
      </c>
      <c r="N3018" s="14">
        <v>46218</v>
      </c>
      <c r="O3018" s="14">
        <v>3</v>
      </c>
      <c r="P3018" s="14"/>
      <c r="Q3018" s="14"/>
      <c r="R3018" s="14"/>
      <c r="S3018" s="14"/>
      <c r="T3018" s="14">
        <f t="shared" si="346"/>
        <v>1</v>
      </c>
      <c r="U3018" s="14" t="s">
        <v>36</v>
      </c>
      <c r="V3018" s="14"/>
      <c r="W3018" s="14"/>
      <c r="X3018" s="14"/>
      <c r="Y3018" s="14"/>
      <c r="Z3018" s="14"/>
      <c r="AA3018" s="11"/>
      <c r="AB3018" s="14" t="str">
        <f t="shared" si="348"/>
        <v>10241|8 EMBALAGEM</v>
      </c>
      <c r="AC3018" t="str">
        <f t="shared" si="349"/>
        <v>|10241|</v>
      </c>
      <c r="AD3018" t="str">
        <f t="shared" si="350"/>
        <v>8 EMBALAGEM</v>
      </c>
    </row>
    <row r="3019" spans="1:30" ht="36" customHeight="1" x14ac:dyDescent="0.35">
      <c r="A3019" s="35">
        <v>46219</v>
      </c>
      <c r="B3019" s="14" t="s">
        <v>3670</v>
      </c>
      <c r="C3019" s="14" t="s">
        <v>3671</v>
      </c>
      <c r="D3019" s="14" t="s">
        <v>3059</v>
      </c>
      <c r="E3019" s="14">
        <v>2002182</v>
      </c>
      <c r="F3019" s="14" t="s">
        <v>1361</v>
      </c>
      <c r="G3019" s="14" t="s">
        <v>3059</v>
      </c>
      <c r="H3019" s="14" t="s">
        <v>3059</v>
      </c>
      <c r="I3019" s="9" t="s">
        <v>3059</v>
      </c>
      <c r="J3019" s="9">
        <v>3</v>
      </c>
      <c r="K3019" s="14">
        <f>IF($E3019="","",IFERROR(INDEX('01_Cad_Pecas'!$H$2:$H$5000,MATCH($E3019,'01_Cad_Pecas'!$D$2:$D$5000,0)),IFERROR(INDEX('01_Cad_Pecas'!$H$2:$H$5000,MATCH(VALUE($E3019),'01_Cad_Pecas'!$D$2:$D$5000,0)),"")))</f>
        <v>0</v>
      </c>
      <c r="L3019" s="14">
        <f>IF($E3019="","",IFERROR(INDEX('01_Cad_Pecas'!$I$2:$I$5000,MATCH($E3019,'01_Cad_Pecas'!$D$2:$D$5000,0)),IFERROR(INDEX('01_Cad_Pecas'!$I$2:$I$5000,MATCH(VALUE($E3019),'01_Cad_Pecas'!$D$2:$D$5000,0)),"")))</f>
        <v>0.32519999999999999</v>
      </c>
      <c r="M3019" s="14">
        <f t="shared" si="347"/>
        <v>0.97560000000000002</v>
      </c>
      <c r="N3019" s="14">
        <v>46218</v>
      </c>
      <c r="O3019" s="14">
        <v>3</v>
      </c>
      <c r="P3019" s="14"/>
      <c r="Q3019" s="14"/>
      <c r="R3019" s="14"/>
      <c r="S3019" s="14"/>
      <c r="T3019" s="14">
        <f t="shared" si="346"/>
        <v>1</v>
      </c>
      <c r="U3019" s="14" t="s">
        <v>36</v>
      </c>
      <c r="V3019" s="14"/>
      <c r="W3019" s="14"/>
      <c r="X3019" s="14"/>
      <c r="Y3019" s="14"/>
      <c r="Z3019" s="14"/>
      <c r="AA3019" s="11"/>
      <c r="AB3019" s="14" t="str">
        <f t="shared" si="348"/>
        <v>10241|8 EMBALAGEM</v>
      </c>
      <c r="AC3019" t="str">
        <f t="shared" si="349"/>
        <v>|10241|</v>
      </c>
      <c r="AD3019" t="str">
        <f t="shared" si="350"/>
        <v>8 EMBALAGEM</v>
      </c>
    </row>
    <row r="3020" spans="1:30" ht="36" customHeight="1" x14ac:dyDescent="0.35">
      <c r="A3020" s="35">
        <v>46219</v>
      </c>
      <c r="B3020" s="14" t="s">
        <v>3670</v>
      </c>
      <c r="C3020" s="14" t="s">
        <v>3671</v>
      </c>
      <c r="D3020" s="14" t="s">
        <v>3059</v>
      </c>
      <c r="E3020" s="14">
        <v>2003121</v>
      </c>
      <c r="F3020" s="14" t="s">
        <v>1364</v>
      </c>
      <c r="G3020" s="14" t="s">
        <v>3059</v>
      </c>
      <c r="H3020" s="14" t="s">
        <v>3059</v>
      </c>
      <c r="I3020" s="9" t="s">
        <v>3059</v>
      </c>
      <c r="J3020" s="9">
        <v>2</v>
      </c>
      <c r="K3020" s="14">
        <f>IF($E3020="","",IFERROR(INDEX('01_Cad_Pecas'!$H$2:$H$5000,MATCH($E3020,'01_Cad_Pecas'!$D$2:$D$5000,0)),IFERROR(INDEX('01_Cad_Pecas'!$H$2:$H$5000,MATCH(VALUE($E3020),'01_Cad_Pecas'!$D$2:$D$5000,0)),"")))</f>
        <v>0</v>
      </c>
      <c r="L3020" s="14">
        <f>IF($E3020="","",IFERROR(INDEX('01_Cad_Pecas'!$I$2:$I$5000,MATCH($E3020,'01_Cad_Pecas'!$D$2:$D$5000,0)),IFERROR(INDEX('01_Cad_Pecas'!$I$2:$I$5000,MATCH(VALUE($E3020),'01_Cad_Pecas'!$D$2:$D$5000,0)),"")))</f>
        <v>0.32519999999999999</v>
      </c>
      <c r="M3020" s="14">
        <f t="shared" si="347"/>
        <v>0.65039999999999998</v>
      </c>
      <c r="N3020" s="14">
        <v>46218</v>
      </c>
      <c r="O3020" s="14">
        <v>2</v>
      </c>
      <c r="P3020" s="14"/>
      <c r="Q3020" s="14"/>
      <c r="R3020" s="14"/>
      <c r="S3020" s="14"/>
      <c r="T3020" s="14">
        <f t="shared" si="346"/>
        <v>1</v>
      </c>
      <c r="U3020" s="14" t="s">
        <v>36</v>
      </c>
      <c r="V3020" s="14"/>
      <c r="W3020" s="14"/>
      <c r="X3020" s="14"/>
      <c r="Y3020" s="14"/>
      <c r="Z3020" s="14"/>
      <c r="AA3020" s="11"/>
      <c r="AB3020" s="14" t="str">
        <f t="shared" si="348"/>
        <v>10241|8 EMBALAGEM</v>
      </c>
      <c r="AC3020" t="str">
        <f t="shared" si="349"/>
        <v>|10241|</v>
      </c>
      <c r="AD3020" t="str">
        <f t="shared" si="350"/>
        <v>8 EMBALAGEM</v>
      </c>
    </row>
    <row r="3021" spans="1:30" ht="36" customHeight="1" x14ac:dyDescent="0.35">
      <c r="A3021" s="35">
        <v>46219</v>
      </c>
      <c r="B3021" s="14" t="s">
        <v>3670</v>
      </c>
      <c r="C3021" s="14" t="s">
        <v>3671</v>
      </c>
      <c r="D3021" s="14" t="s">
        <v>3059</v>
      </c>
      <c r="E3021" s="14">
        <v>2003122</v>
      </c>
      <c r="F3021" s="14" t="s">
        <v>1365</v>
      </c>
      <c r="G3021" s="14" t="s">
        <v>3059</v>
      </c>
      <c r="H3021" s="14" t="s">
        <v>3059</v>
      </c>
      <c r="I3021" s="9" t="s">
        <v>3059</v>
      </c>
      <c r="J3021" s="9">
        <v>2</v>
      </c>
      <c r="K3021" s="14">
        <f>IF($E3021="","",IFERROR(INDEX('01_Cad_Pecas'!$H$2:$H$5000,MATCH($E3021,'01_Cad_Pecas'!$D$2:$D$5000,0)),IFERROR(INDEX('01_Cad_Pecas'!$H$2:$H$5000,MATCH(VALUE($E3021),'01_Cad_Pecas'!$D$2:$D$5000,0)),"")))</f>
        <v>0</v>
      </c>
      <c r="L3021" s="14">
        <f>IF($E3021="","",IFERROR(INDEX('01_Cad_Pecas'!$I$2:$I$5000,MATCH($E3021,'01_Cad_Pecas'!$D$2:$D$5000,0)),IFERROR(INDEX('01_Cad_Pecas'!$I$2:$I$5000,MATCH(VALUE($E3021),'01_Cad_Pecas'!$D$2:$D$5000,0)),"")))</f>
        <v>0.32519999999999999</v>
      </c>
      <c r="M3021" s="14">
        <f t="shared" si="347"/>
        <v>0.65039999999999998</v>
      </c>
      <c r="N3021" s="14">
        <v>46218</v>
      </c>
      <c r="O3021" s="14">
        <v>2</v>
      </c>
      <c r="P3021" s="14"/>
      <c r="Q3021" s="14"/>
      <c r="R3021" s="14"/>
      <c r="S3021" s="14"/>
      <c r="T3021" s="14">
        <f t="shared" si="346"/>
        <v>1</v>
      </c>
      <c r="U3021" s="14" t="s">
        <v>36</v>
      </c>
      <c r="V3021" s="14"/>
      <c r="W3021" s="14"/>
      <c r="X3021" s="14"/>
      <c r="Y3021" s="14"/>
      <c r="Z3021" s="14"/>
      <c r="AA3021" s="11"/>
      <c r="AB3021" s="14" t="str">
        <f t="shared" si="348"/>
        <v>10241|8 EMBALAGEM</v>
      </c>
      <c r="AC3021" t="str">
        <f t="shared" si="349"/>
        <v>|10241|</v>
      </c>
      <c r="AD3021" t="str">
        <f t="shared" si="350"/>
        <v>8 EMBALAGEM</v>
      </c>
    </row>
    <row r="3022" spans="1:30" ht="36" customHeight="1" x14ac:dyDescent="0.35">
      <c r="A3022" s="35">
        <v>46219</v>
      </c>
      <c r="B3022" s="14" t="s">
        <v>3670</v>
      </c>
      <c r="C3022" s="14" t="s">
        <v>3671</v>
      </c>
      <c r="D3022" s="14" t="s">
        <v>3059</v>
      </c>
      <c r="E3022" s="14">
        <v>2003161</v>
      </c>
      <c r="F3022" s="14" t="s">
        <v>1368</v>
      </c>
      <c r="G3022" s="14" t="s">
        <v>3059</v>
      </c>
      <c r="H3022" s="14" t="s">
        <v>3059</v>
      </c>
      <c r="I3022" s="9" t="s">
        <v>3059</v>
      </c>
      <c r="J3022" s="9">
        <v>1</v>
      </c>
      <c r="K3022" s="14">
        <f>IF($E3022="","",IFERROR(INDEX('01_Cad_Pecas'!$H$2:$H$5000,MATCH($E3022,'01_Cad_Pecas'!$D$2:$D$5000,0)),IFERROR(INDEX('01_Cad_Pecas'!$H$2:$H$5000,MATCH(VALUE($E3022),'01_Cad_Pecas'!$D$2:$D$5000,0)),"")))</f>
        <v>0</v>
      </c>
      <c r="L3022" s="14">
        <f>IF($E3022="","",IFERROR(INDEX('01_Cad_Pecas'!$I$2:$I$5000,MATCH($E3022,'01_Cad_Pecas'!$D$2:$D$5000,0)),IFERROR(INDEX('01_Cad_Pecas'!$I$2:$I$5000,MATCH(VALUE($E3022),'01_Cad_Pecas'!$D$2:$D$5000,0)),"")))</f>
        <v>0.32519999999999999</v>
      </c>
      <c r="M3022" s="14">
        <f t="shared" si="347"/>
        <v>0.32519999999999999</v>
      </c>
      <c r="N3022" s="14">
        <v>46218</v>
      </c>
      <c r="O3022" s="14">
        <v>1</v>
      </c>
      <c r="P3022" s="14"/>
      <c r="Q3022" s="14"/>
      <c r="R3022" s="14"/>
      <c r="S3022" s="14"/>
      <c r="T3022" s="14">
        <f t="shared" si="346"/>
        <v>1</v>
      </c>
      <c r="U3022" s="14" t="s">
        <v>36</v>
      </c>
      <c r="V3022" s="14"/>
      <c r="W3022" s="14"/>
      <c r="X3022" s="14"/>
      <c r="Y3022" s="14"/>
      <c r="Z3022" s="14"/>
      <c r="AA3022" s="11"/>
      <c r="AB3022" s="14" t="str">
        <f t="shared" si="348"/>
        <v>10241|8 EMBALAGEM</v>
      </c>
      <c r="AC3022" t="str">
        <f t="shared" si="349"/>
        <v>|10241|</v>
      </c>
      <c r="AD3022" t="str">
        <f t="shared" si="350"/>
        <v>8 EMBALAGEM</v>
      </c>
    </row>
    <row r="3023" spans="1:30" ht="36" customHeight="1" x14ac:dyDescent="0.35">
      <c r="A3023" s="35">
        <v>46219</v>
      </c>
      <c r="B3023" s="14" t="s">
        <v>3670</v>
      </c>
      <c r="C3023" s="14" t="s">
        <v>3671</v>
      </c>
      <c r="D3023" s="14" t="s">
        <v>3059</v>
      </c>
      <c r="E3023" s="14">
        <v>2003162</v>
      </c>
      <c r="F3023" s="14" t="s">
        <v>1369</v>
      </c>
      <c r="G3023" s="14" t="s">
        <v>3059</v>
      </c>
      <c r="H3023" s="14" t="s">
        <v>3059</v>
      </c>
      <c r="I3023" s="9" t="s">
        <v>3059</v>
      </c>
      <c r="J3023" s="9">
        <v>1</v>
      </c>
      <c r="K3023" s="14">
        <f>IF($E3023="","",IFERROR(INDEX('01_Cad_Pecas'!$H$2:$H$5000,MATCH($E3023,'01_Cad_Pecas'!$D$2:$D$5000,0)),IFERROR(INDEX('01_Cad_Pecas'!$H$2:$H$5000,MATCH(VALUE($E3023),'01_Cad_Pecas'!$D$2:$D$5000,0)),"")))</f>
        <v>0</v>
      </c>
      <c r="L3023" s="14">
        <f>IF($E3023="","",IFERROR(INDEX('01_Cad_Pecas'!$I$2:$I$5000,MATCH($E3023,'01_Cad_Pecas'!$D$2:$D$5000,0)),IFERROR(INDEX('01_Cad_Pecas'!$I$2:$I$5000,MATCH(VALUE($E3023),'01_Cad_Pecas'!$D$2:$D$5000,0)),"")))</f>
        <v>0.32519999999999999</v>
      </c>
      <c r="M3023" s="14">
        <f t="shared" si="347"/>
        <v>0.32519999999999999</v>
      </c>
      <c r="N3023" s="14">
        <v>46218</v>
      </c>
      <c r="O3023" s="14">
        <v>1</v>
      </c>
      <c r="P3023" s="14"/>
      <c r="Q3023" s="14"/>
      <c r="R3023" s="14"/>
      <c r="S3023" s="14"/>
      <c r="T3023" s="14">
        <f t="shared" si="346"/>
        <v>1</v>
      </c>
      <c r="U3023" s="14" t="s">
        <v>36</v>
      </c>
      <c r="V3023" s="14"/>
      <c r="W3023" s="14"/>
      <c r="X3023" s="14"/>
      <c r="Y3023" s="14"/>
      <c r="Z3023" s="14"/>
      <c r="AA3023" s="11"/>
      <c r="AB3023" s="14" t="str">
        <f t="shared" si="348"/>
        <v>10241|8 EMBALAGEM</v>
      </c>
      <c r="AC3023" t="str">
        <f t="shared" si="349"/>
        <v>|10241|</v>
      </c>
      <c r="AD3023" t="str">
        <f t="shared" si="350"/>
        <v>8 EMBALAGEM</v>
      </c>
    </row>
    <row r="3024" spans="1:30" ht="36" customHeight="1" x14ac:dyDescent="0.35">
      <c r="A3024" s="35">
        <v>46219</v>
      </c>
      <c r="B3024" s="14" t="s">
        <v>3670</v>
      </c>
      <c r="C3024" s="14" t="s">
        <v>3671</v>
      </c>
      <c r="D3024" s="14" t="s">
        <v>3059</v>
      </c>
      <c r="E3024" s="14">
        <v>2005102</v>
      </c>
      <c r="F3024" s="14" t="s">
        <v>1371</v>
      </c>
      <c r="G3024" s="14" t="s">
        <v>3059</v>
      </c>
      <c r="H3024" s="14" t="s">
        <v>3059</v>
      </c>
      <c r="I3024" s="9" t="s">
        <v>3059</v>
      </c>
      <c r="J3024" s="9">
        <v>3</v>
      </c>
      <c r="K3024" s="14">
        <f>IF($E3024="","",IFERROR(INDEX('01_Cad_Pecas'!$H$2:$H$5000,MATCH($E3024,'01_Cad_Pecas'!$D$2:$D$5000,0)),IFERROR(INDEX('01_Cad_Pecas'!$H$2:$H$5000,MATCH(VALUE($E3024),'01_Cad_Pecas'!$D$2:$D$5000,0)),"")))</f>
        <v>0</v>
      </c>
      <c r="L3024" s="14">
        <f>IF($E3024="","",IFERROR(INDEX('01_Cad_Pecas'!$I$2:$I$5000,MATCH($E3024,'01_Cad_Pecas'!$D$2:$D$5000,0)),IFERROR(INDEX('01_Cad_Pecas'!$I$2:$I$5000,MATCH(VALUE($E3024),'01_Cad_Pecas'!$D$2:$D$5000,0)),"")))</f>
        <v>0.32519999999999999</v>
      </c>
      <c r="M3024" s="14">
        <f t="shared" si="347"/>
        <v>0.97560000000000002</v>
      </c>
      <c r="N3024" s="14">
        <v>46218</v>
      </c>
      <c r="O3024" s="14">
        <v>3</v>
      </c>
      <c r="P3024" s="14"/>
      <c r="Q3024" s="14"/>
      <c r="R3024" s="14"/>
      <c r="S3024" s="14"/>
      <c r="T3024" s="14">
        <f t="shared" si="346"/>
        <v>1</v>
      </c>
      <c r="U3024" s="14" t="s">
        <v>36</v>
      </c>
      <c r="V3024" s="14"/>
      <c r="W3024" s="14"/>
      <c r="X3024" s="14"/>
      <c r="Y3024" s="14"/>
      <c r="Z3024" s="14"/>
      <c r="AA3024" s="11"/>
      <c r="AB3024" s="14" t="str">
        <f t="shared" si="348"/>
        <v>10241|8 EMBALAGEM</v>
      </c>
      <c r="AC3024" t="str">
        <f t="shared" si="349"/>
        <v>|10241|</v>
      </c>
      <c r="AD3024" t="str">
        <f t="shared" si="350"/>
        <v>8 EMBALAGEM</v>
      </c>
    </row>
    <row r="3025" spans="1:30" ht="36" customHeight="1" x14ac:dyDescent="0.35">
      <c r="A3025" s="35">
        <v>46219</v>
      </c>
      <c r="B3025" s="14" t="s">
        <v>3670</v>
      </c>
      <c r="C3025" s="14" t="s">
        <v>3671</v>
      </c>
      <c r="D3025" s="14" t="s">
        <v>3059</v>
      </c>
      <c r="E3025" s="14">
        <v>2005212</v>
      </c>
      <c r="F3025" s="14" t="s">
        <v>1374</v>
      </c>
      <c r="G3025" s="14" t="s">
        <v>3059</v>
      </c>
      <c r="H3025" s="14" t="s">
        <v>3059</v>
      </c>
      <c r="I3025" s="9" t="s">
        <v>3059</v>
      </c>
      <c r="J3025" s="9">
        <v>1</v>
      </c>
      <c r="K3025" s="14">
        <f>IF($E3025="","",IFERROR(INDEX('01_Cad_Pecas'!$H$2:$H$5000,MATCH($E3025,'01_Cad_Pecas'!$D$2:$D$5000,0)),IFERROR(INDEX('01_Cad_Pecas'!$H$2:$H$5000,MATCH(VALUE($E3025),'01_Cad_Pecas'!$D$2:$D$5000,0)),"")))</f>
        <v>0</v>
      </c>
      <c r="L3025" s="14">
        <f>IF($E3025="","",IFERROR(INDEX('01_Cad_Pecas'!$I$2:$I$5000,MATCH($E3025,'01_Cad_Pecas'!$D$2:$D$5000,0)),IFERROR(INDEX('01_Cad_Pecas'!$I$2:$I$5000,MATCH(VALUE($E3025),'01_Cad_Pecas'!$D$2:$D$5000,0)),"")))</f>
        <v>0.32519999999999999</v>
      </c>
      <c r="M3025" s="14">
        <f t="shared" si="347"/>
        <v>0.32519999999999999</v>
      </c>
      <c r="N3025" s="14">
        <v>46218</v>
      </c>
      <c r="O3025" s="14">
        <v>1</v>
      </c>
      <c r="P3025" s="14"/>
      <c r="Q3025" s="14"/>
      <c r="R3025" s="14"/>
      <c r="S3025" s="14"/>
      <c r="T3025" s="14">
        <f t="shared" si="346"/>
        <v>1</v>
      </c>
      <c r="U3025" s="14" t="s">
        <v>36</v>
      </c>
      <c r="V3025" s="14"/>
      <c r="W3025" s="14"/>
      <c r="X3025" s="14"/>
      <c r="Y3025" s="14"/>
      <c r="Z3025" s="14"/>
      <c r="AA3025" s="11"/>
      <c r="AB3025" s="14" t="str">
        <f t="shared" si="348"/>
        <v>10241|8 EMBALAGEM</v>
      </c>
      <c r="AC3025" t="str">
        <f t="shared" si="349"/>
        <v>|10241|</v>
      </c>
      <c r="AD3025" t="str">
        <f t="shared" si="350"/>
        <v>8 EMBALAGEM</v>
      </c>
    </row>
    <row r="3026" spans="1:30" ht="36" customHeight="1" x14ac:dyDescent="0.35">
      <c r="A3026" s="35">
        <v>46219</v>
      </c>
      <c r="B3026" s="14" t="s">
        <v>3670</v>
      </c>
      <c r="C3026" s="14" t="s">
        <v>3671</v>
      </c>
      <c r="D3026" s="14" t="s">
        <v>3059</v>
      </c>
      <c r="E3026" s="14">
        <v>2005221</v>
      </c>
      <c r="F3026" s="14" t="s">
        <v>1375</v>
      </c>
      <c r="G3026" s="14" t="s">
        <v>3059</v>
      </c>
      <c r="H3026" s="14" t="s">
        <v>3059</v>
      </c>
      <c r="I3026" s="9" t="s">
        <v>3059</v>
      </c>
      <c r="J3026" s="9">
        <v>1</v>
      </c>
      <c r="K3026" s="14">
        <f>IF($E3026="","",IFERROR(INDEX('01_Cad_Pecas'!$H$2:$H$5000,MATCH($E3026,'01_Cad_Pecas'!$D$2:$D$5000,0)),IFERROR(INDEX('01_Cad_Pecas'!$H$2:$H$5000,MATCH(VALUE($E3026),'01_Cad_Pecas'!$D$2:$D$5000,0)),"")))</f>
        <v>0</v>
      </c>
      <c r="L3026" s="14">
        <f>IF($E3026="","",IFERROR(INDEX('01_Cad_Pecas'!$I$2:$I$5000,MATCH($E3026,'01_Cad_Pecas'!$D$2:$D$5000,0)),IFERROR(INDEX('01_Cad_Pecas'!$I$2:$I$5000,MATCH(VALUE($E3026),'01_Cad_Pecas'!$D$2:$D$5000,0)),"")))</f>
        <v>0.32519999999999999</v>
      </c>
      <c r="M3026" s="14">
        <f t="shared" si="347"/>
        <v>0.32519999999999999</v>
      </c>
      <c r="N3026" s="14">
        <v>46218</v>
      </c>
      <c r="O3026" s="14">
        <v>1</v>
      </c>
      <c r="P3026" s="14"/>
      <c r="Q3026" s="14"/>
      <c r="R3026" s="14"/>
      <c r="S3026" s="14"/>
      <c r="T3026" s="14">
        <f t="shared" si="346"/>
        <v>1</v>
      </c>
      <c r="U3026" s="14" t="s">
        <v>36</v>
      </c>
      <c r="V3026" s="14"/>
      <c r="W3026" s="14"/>
      <c r="X3026" s="14"/>
      <c r="Y3026" s="14"/>
      <c r="Z3026" s="14"/>
      <c r="AA3026" s="11"/>
      <c r="AB3026" s="14" t="str">
        <f t="shared" si="348"/>
        <v>10241|8 EMBALAGEM</v>
      </c>
      <c r="AC3026" t="str">
        <f t="shared" si="349"/>
        <v>|10241|</v>
      </c>
      <c r="AD3026" t="str">
        <f t="shared" si="350"/>
        <v>8 EMBALAGEM</v>
      </c>
    </row>
    <row r="3027" spans="1:30" ht="36" customHeight="1" x14ac:dyDescent="0.35">
      <c r="A3027" s="35">
        <v>46219</v>
      </c>
      <c r="B3027" s="14" t="s">
        <v>3670</v>
      </c>
      <c r="C3027" s="14" t="s">
        <v>3671</v>
      </c>
      <c r="D3027" s="14" t="s">
        <v>3059</v>
      </c>
      <c r="E3027" s="14">
        <v>2005302</v>
      </c>
      <c r="F3027" s="14" t="s">
        <v>1377</v>
      </c>
      <c r="G3027" s="14" t="s">
        <v>3059</v>
      </c>
      <c r="H3027" s="14" t="s">
        <v>3059</v>
      </c>
      <c r="I3027" s="9" t="s">
        <v>3059</v>
      </c>
      <c r="J3027" s="9">
        <v>2</v>
      </c>
      <c r="K3027" s="14">
        <f>IF($E3027="","",IFERROR(INDEX('01_Cad_Pecas'!$H$2:$H$5000,MATCH($E3027,'01_Cad_Pecas'!$D$2:$D$5000,0)),IFERROR(INDEX('01_Cad_Pecas'!$H$2:$H$5000,MATCH(VALUE($E3027),'01_Cad_Pecas'!$D$2:$D$5000,0)),"")))</f>
        <v>0</v>
      </c>
      <c r="L3027" s="14">
        <f>IF($E3027="","",IFERROR(INDEX('01_Cad_Pecas'!$I$2:$I$5000,MATCH($E3027,'01_Cad_Pecas'!$D$2:$D$5000,0)),IFERROR(INDEX('01_Cad_Pecas'!$I$2:$I$5000,MATCH(VALUE($E3027),'01_Cad_Pecas'!$D$2:$D$5000,0)),"")))</f>
        <v>0.32519999999999999</v>
      </c>
      <c r="M3027" s="14">
        <f t="shared" si="347"/>
        <v>0.65039999999999998</v>
      </c>
      <c r="N3027" s="14">
        <v>46218</v>
      </c>
      <c r="O3027" s="14">
        <v>2</v>
      </c>
      <c r="P3027" s="14"/>
      <c r="Q3027" s="14"/>
      <c r="R3027" s="14"/>
      <c r="S3027" s="14"/>
      <c r="T3027" s="14">
        <f t="shared" si="346"/>
        <v>1</v>
      </c>
      <c r="U3027" s="14" t="s">
        <v>36</v>
      </c>
      <c r="V3027" s="14"/>
      <c r="W3027" s="14"/>
      <c r="X3027" s="14"/>
      <c r="Y3027" s="14"/>
      <c r="Z3027" s="14"/>
      <c r="AA3027" s="11"/>
      <c r="AB3027" s="14" t="str">
        <f t="shared" si="348"/>
        <v>10241|8 EMBALAGEM</v>
      </c>
      <c r="AC3027" t="str">
        <f t="shared" si="349"/>
        <v>|10241|</v>
      </c>
      <c r="AD3027" t="str">
        <f t="shared" si="350"/>
        <v>8 EMBALAGEM</v>
      </c>
    </row>
    <row r="3028" spans="1:30" ht="36" customHeight="1" x14ac:dyDescent="0.35">
      <c r="A3028" s="35">
        <v>46219</v>
      </c>
      <c r="B3028" s="14" t="s">
        <v>3670</v>
      </c>
      <c r="C3028" s="14" t="s">
        <v>3671</v>
      </c>
      <c r="D3028" s="14" t="s">
        <v>3059</v>
      </c>
      <c r="E3028" s="14">
        <v>2005342</v>
      </c>
      <c r="F3028" s="14" t="s">
        <v>1380</v>
      </c>
      <c r="G3028" s="14" t="s">
        <v>3059</v>
      </c>
      <c r="H3028" s="14" t="s">
        <v>3059</v>
      </c>
      <c r="I3028" s="9" t="s">
        <v>3059</v>
      </c>
      <c r="J3028" s="9">
        <v>1</v>
      </c>
      <c r="K3028" s="14">
        <f>IF($E3028="","",IFERROR(INDEX('01_Cad_Pecas'!$H$2:$H$5000,MATCH($E3028,'01_Cad_Pecas'!$D$2:$D$5000,0)),IFERROR(INDEX('01_Cad_Pecas'!$H$2:$H$5000,MATCH(VALUE($E3028),'01_Cad_Pecas'!$D$2:$D$5000,0)),"")))</f>
        <v>0</v>
      </c>
      <c r="L3028" s="14">
        <f>IF($E3028="","",IFERROR(INDEX('01_Cad_Pecas'!$I$2:$I$5000,MATCH($E3028,'01_Cad_Pecas'!$D$2:$D$5000,0)),IFERROR(INDEX('01_Cad_Pecas'!$I$2:$I$5000,MATCH(VALUE($E3028),'01_Cad_Pecas'!$D$2:$D$5000,0)),"")))</f>
        <v>0.32519999999999999</v>
      </c>
      <c r="M3028" s="14">
        <f t="shared" si="347"/>
        <v>0.32519999999999999</v>
      </c>
      <c r="N3028" s="14"/>
      <c r="O3028" s="14"/>
      <c r="P3028" s="14"/>
      <c r="Q3028" s="14"/>
      <c r="R3028" s="14"/>
      <c r="S3028" s="14"/>
      <c r="T3028" s="14"/>
      <c r="U3028" s="14"/>
      <c r="V3028" s="14"/>
      <c r="W3028" s="14"/>
      <c r="X3028" s="14"/>
      <c r="Y3028" s="14"/>
      <c r="Z3028" s="14"/>
      <c r="AA3028" s="11"/>
      <c r="AB3028" s="14" t="str">
        <f t="shared" si="348"/>
        <v>10241|8 EMBALAGEM</v>
      </c>
      <c r="AC3028" t="str">
        <f t="shared" si="349"/>
        <v>|10241|</v>
      </c>
      <c r="AD3028" t="str">
        <f t="shared" si="350"/>
        <v>8 EMBALAGEM</v>
      </c>
    </row>
    <row r="3029" spans="1:30" ht="36" customHeight="1" x14ac:dyDescent="0.35">
      <c r="A3029" s="35">
        <v>46219</v>
      </c>
      <c r="B3029" s="14" t="s">
        <v>3670</v>
      </c>
      <c r="C3029" s="14" t="s">
        <v>3671</v>
      </c>
      <c r="D3029" s="14" t="s">
        <v>3059</v>
      </c>
      <c r="E3029" s="14">
        <v>300016</v>
      </c>
      <c r="F3029" s="14" t="s">
        <v>1412</v>
      </c>
      <c r="G3029" s="14" t="s">
        <v>3059</v>
      </c>
      <c r="H3029" s="14" t="s">
        <v>3059</v>
      </c>
      <c r="I3029" s="9" t="s">
        <v>3059</v>
      </c>
      <c r="J3029" s="9">
        <v>4</v>
      </c>
      <c r="K3029" s="14">
        <f>IF($E3029="","",IFERROR(INDEX('01_Cad_Pecas'!$H$2:$H$5000,MATCH($E3029,'01_Cad_Pecas'!$D$2:$D$5000,0)),IFERROR(INDEX('01_Cad_Pecas'!$H$2:$H$5000,MATCH(VALUE($E3029),'01_Cad_Pecas'!$D$2:$D$5000,0)),"")))</f>
        <v>0</v>
      </c>
      <c r="L3029" s="14">
        <f>IF($E3029="","",IFERROR(INDEX('01_Cad_Pecas'!$I$2:$I$5000,MATCH($E3029,'01_Cad_Pecas'!$D$2:$D$5000,0)),IFERROR(INDEX('01_Cad_Pecas'!$I$2:$I$5000,MATCH(VALUE($E3029),'01_Cad_Pecas'!$D$2:$D$5000,0)),"")))</f>
        <v>0.32519999999999999</v>
      </c>
      <c r="M3029" s="14">
        <f t="shared" si="347"/>
        <v>1.3008</v>
      </c>
      <c r="N3029" s="14"/>
      <c r="O3029" s="14"/>
      <c r="P3029" s="14"/>
      <c r="Q3029" s="14"/>
      <c r="R3029" s="14"/>
      <c r="S3029" s="14"/>
      <c r="T3029" s="14"/>
      <c r="U3029" s="14"/>
      <c r="V3029" s="14"/>
      <c r="W3029" s="14"/>
      <c r="X3029" s="14"/>
      <c r="Y3029" s="14"/>
      <c r="Z3029" s="14"/>
      <c r="AA3029" s="11"/>
      <c r="AB3029" s="14" t="str">
        <f t="shared" si="348"/>
        <v>10241|8 EMBALAGEM</v>
      </c>
      <c r="AC3029" t="str">
        <f t="shared" si="349"/>
        <v>|10241|</v>
      </c>
      <c r="AD3029" t="str">
        <f t="shared" si="350"/>
        <v>8 EMBALAGEM</v>
      </c>
    </row>
    <row r="3030" spans="1:30" ht="36" customHeight="1" x14ac:dyDescent="0.35">
      <c r="A3030" s="35">
        <v>46219</v>
      </c>
      <c r="B3030" s="14" t="s">
        <v>3670</v>
      </c>
      <c r="C3030" s="14" t="s">
        <v>3671</v>
      </c>
      <c r="D3030" s="14" t="s">
        <v>3059</v>
      </c>
      <c r="E3030" s="14">
        <v>300024</v>
      </c>
      <c r="F3030" s="14" t="s">
        <v>1415</v>
      </c>
      <c r="G3030" s="14" t="s">
        <v>3059</v>
      </c>
      <c r="H3030" s="14" t="s">
        <v>3059</v>
      </c>
      <c r="I3030" s="9" t="s">
        <v>3059</v>
      </c>
      <c r="J3030" s="9">
        <v>12</v>
      </c>
      <c r="K3030" s="14">
        <f>IF($E3030="","",IFERROR(INDEX('01_Cad_Pecas'!$H$2:$H$5000,MATCH($E3030,'01_Cad_Pecas'!$D$2:$D$5000,0)),IFERROR(INDEX('01_Cad_Pecas'!$H$2:$H$5000,MATCH(VALUE($E3030),'01_Cad_Pecas'!$D$2:$D$5000,0)),"")))</f>
        <v>0</v>
      </c>
      <c r="L3030" s="14">
        <f>IF($E3030="","",IFERROR(INDEX('01_Cad_Pecas'!$I$2:$I$5000,MATCH($E3030,'01_Cad_Pecas'!$D$2:$D$5000,0)),IFERROR(INDEX('01_Cad_Pecas'!$I$2:$I$5000,MATCH(VALUE($E3030),'01_Cad_Pecas'!$D$2:$D$5000,0)),"")))</f>
        <v>0.32519999999999999</v>
      </c>
      <c r="M3030" s="14">
        <f t="shared" si="347"/>
        <v>3.9024000000000001</v>
      </c>
      <c r="N3030" s="14"/>
      <c r="O3030" s="14"/>
      <c r="P3030" s="14"/>
      <c r="Q3030" s="14"/>
      <c r="R3030" s="14"/>
      <c r="S3030" s="14"/>
      <c r="T3030" s="14"/>
      <c r="U3030" s="14"/>
      <c r="V3030" s="14"/>
      <c r="W3030" s="14"/>
      <c r="X3030" s="14"/>
      <c r="Y3030" s="14"/>
      <c r="Z3030" s="14"/>
      <c r="AA3030" s="11"/>
      <c r="AB3030" s="14" t="str">
        <f t="shared" si="348"/>
        <v>10241|8 EMBALAGEM</v>
      </c>
      <c r="AC3030" t="str">
        <f t="shared" si="349"/>
        <v>|10241|</v>
      </c>
      <c r="AD3030" t="str">
        <f t="shared" si="350"/>
        <v>8 EMBALAGEM</v>
      </c>
    </row>
    <row r="3031" spans="1:30" ht="36" customHeight="1" x14ac:dyDescent="0.35">
      <c r="A3031" s="35">
        <v>46219</v>
      </c>
      <c r="B3031" s="14" t="s">
        <v>3670</v>
      </c>
      <c r="C3031" s="14" t="s">
        <v>3671</v>
      </c>
      <c r="D3031" s="14" t="s">
        <v>3059</v>
      </c>
      <c r="E3031" s="14">
        <v>300032</v>
      </c>
      <c r="F3031" s="14" t="s">
        <v>1419</v>
      </c>
      <c r="G3031" s="14" t="s">
        <v>3059</v>
      </c>
      <c r="H3031" s="14" t="s">
        <v>3059</v>
      </c>
      <c r="I3031" s="9" t="s">
        <v>3059</v>
      </c>
      <c r="J3031" s="9">
        <v>8</v>
      </c>
      <c r="K3031" s="14">
        <f>IF($E3031="","",IFERROR(INDEX('01_Cad_Pecas'!$H$2:$H$5000,MATCH($E3031,'01_Cad_Pecas'!$D$2:$D$5000,0)),IFERROR(INDEX('01_Cad_Pecas'!$H$2:$H$5000,MATCH(VALUE($E3031),'01_Cad_Pecas'!$D$2:$D$5000,0)),"")))</f>
        <v>0</v>
      </c>
      <c r="L3031" s="14">
        <f>IF($E3031="","",IFERROR(INDEX('01_Cad_Pecas'!$I$2:$I$5000,MATCH($E3031,'01_Cad_Pecas'!$D$2:$D$5000,0)),IFERROR(INDEX('01_Cad_Pecas'!$I$2:$I$5000,MATCH(VALUE($E3031),'01_Cad_Pecas'!$D$2:$D$5000,0)),"")))</f>
        <v>0.32519999999999999</v>
      </c>
      <c r="M3031" s="14">
        <f t="shared" si="347"/>
        <v>2.6015999999999999</v>
      </c>
      <c r="N3031" s="14"/>
      <c r="O3031" s="14"/>
      <c r="P3031" s="14"/>
      <c r="Q3031" s="14"/>
      <c r="R3031" s="14"/>
      <c r="S3031" s="14"/>
      <c r="T3031" s="14"/>
      <c r="U3031" s="14"/>
      <c r="V3031" s="14"/>
      <c r="W3031" s="14"/>
      <c r="X3031" s="14"/>
      <c r="Y3031" s="14"/>
      <c r="Z3031" s="14"/>
      <c r="AA3031" s="11"/>
      <c r="AB3031" s="14" t="str">
        <f t="shared" si="348"/>
        <v>10241|8 EMBALAGEM</v>
      </c>
      <c r="AC3031" t="str">
        <f t="shared" si="349"/>
        <v>|10241|</v>
      </c>
      <c r="AD3031" t="str">
        <f t="shared" si="350"/>
        <v>8 EMBALAGEM</v>
      </c>
    </row>
    <row r="3032" spans="1:30" ht="36" customHeight="1" x14ac:dyDescent="0.35">
      <c r="A3032" s="35">
        <v>46219</v>
      </c>
      <c r="B3032" s="14" t="s">
        <v>3670</v>
      </c>
      <c r="C3032" s="14" t="s">
        <v>3671</v>
      </c>
      <c r="D3032" s="14" t="s">
        <v>3059</v>
      </c>
      <c r="E3032" s="14">
        <v>300034</v>
      </c>
      <c r="F3032" s="14" t="s">
        <v>1421</v>
      </c>
      <c r="G3032" s="14" t="s">
        <v>3059</v>
      </c>
      <c r="H3032" s="14" t="s">
        <v>3059</v>
      </c>
      <c r="I3032" s="9" t="s">
        <v>3059</v>
      </c>
      <c r="J3032" s="9">
        <v>60</v>
      </c>
      <c r="K3032" s="14">
        <f>IF($E3032="","",IFERROR(INDEX('01_Cad_Pecas'!$H$2:$H$5000,MATCH($E3032,'01_Cad_Pecas'!$D$2:$D$5000,0)),IFERROR(INDEX('01_Cad_Pecas'!$H$2:$H$5000,MATCH(VALUE($E3032),'01_Cad_Pecas'!$D$2:$D$5000,0)),"")))</f>
        <v>0</v>
      </c>
      <c r="L3032" s="14">
        <f>IF($E3032="","",IFERROR(INDEX('01_Cad_Pecas'!$I$2:$I$5000,MATCH($E3032,'01_Cad_Pecas'!$D$2:$D$5000,0)),IFERROR(INDEX('01_Cad_Pecas'!$I$2:$I$5000,MATCH(VALUE($E3032),'01_Cad_Pecas'!$D$2:$D$5000,0)),"")))</f>
        <v>0.32519999999999999</v>
      </c>
      <c r="M3032" s="14">
        <f t="shared" si="347"/>
        <v>19.512</v>
      </c>
      <c r="N3032" s="14"/>
      <c r="O3032" s="14"/>
      <c r="P3032" s="14"/>
      <c r="Q3032" s="14"/>
      <c r="R3032" s="14"/>
      <c r="S3032" s="14"/>
      <c r="T3032" s="14"/>
      <c r="U3032" s="14"/>
      <c r="V3032" s="14"/>
      <c r="W3032" s="14"/>
      <c r="X3032" s="14"/>
      <c r="Y3032" s="14"/>
      <c r="Z3032" s="14"/>
      <c r="AA3032" s="11"/>
      <c r="AB3032" s="14" t="str">
        <f t="shared" si="348"/>
        <v>10241|8 EMBALAGEM</v>
      </c>
      <c r="AC3032" t="str">
        <f t="shared" si="349"/>
        <v>|10241|</v>
      </c>
      <c r="AD3032" t="str">
        <f t="shared" si="350"/>
        <v>8 EMBALAGEM</v>
      </c>
    </row>
    <row r="3033" spans="1:30" ht="36" customHeight="1" x14ac:dyDescent="0.35">
      <c r="A3033" s="35">
        <v>46219</v>
      </c>
      <c r="B3033" s="14" t="s">
        <v>3670</v>
      </c>
      <c r="C3033" s="14" t="s">
        <v>3671</v>
      </c>
      <c r="D3033" s="14" t="s">
        <v>3059</v>
      </c>
      <c r="E3033" s="14">
        <v>300039</v>
      </c>
      <c r="F3033" s="14" t="s">
        <v>1426</v>
      </c>
      <c r="G3033" s="14" t="s">
        <v>3059</v>
      </c>
      <c r="H3033" s="14" t="s">
        <v>3059</v>
      </c>
      <c r="I3033" s="9" t="s">
        <v>3059</v>
      </c>
      <c r="J3033" s="9">
        <v>16</v>
      </c>
      <c r="K3033" s="14">
        <f>IF($E3033="","",IFERROR(INDEX('01_Cad_Pecas'!$H$2:$H$5000,MATCH($E3033,'01_Cad_Pecas'!$D$2:$D$5000,0)),IFERROR(INDEX('01_Cad_Pecas'!$H$2:$H$5000,MATCH(VALUE($E3033),'01_Cad_Pecas'!$D$2:$D$5000,0)),"")))</f>
        <v>0</v>
      </c>
      <c r="L3033" s="14">
        <f>IF($E3033="","",IFERROR(INDEX('01_Cad_Pecas'!$I$2:$I$5000,MATCH($E3033,'01_Cad_Pecas'!$D$2:$D$5000,0)),IFERROR(INDEX('01_Cad_Pecas'!$I$2:$I$5000,MATCH(VALUE($E3033),'01_Cad_Pecas'!$D$2:$D$5000,0)),"")))</f>
        <v>0.32519999999999999</v>
      </c>
      <c r="M3033" s="14">
        <f t="shared" si="347"/>
        <v>5.2031999999999998</v>
      </c>
      <c r="N3033" s="14"/>
      <c r="O3033" s="14"/>
      <c r="P3033" s="14"/>
      <c r="Q3033" s="14"/>
      <c r="R3033" s="14"/>
      <c r="S3033" s="14"/>
      <c r="T3033" s="14"/>
      <c r="U3033" s="14"/>
      <c r="V3033" s="14"/>
      <c r="W3033" s="14"/>
      <c r="X3033" s="14"/>
      <c r="Y3033" s="14"/>
      <c r="Z3033" s="14"/>
      <c r="AA3033" s="11"/>
      <c r="AB3033" s="14" t="str">
        <f t="shared" si="348"/>
        <v>10241|8 EMBALAGEM</v>
      </c>
      <c r="AC3033" t="str">
        <f t="shared" si="349"/>
        <v>|10241|</v>
      </c>
      <c r="AD3033" t="str">
        <f t="shared" si="350"/>
        <v>8 EMBALAGEM</v>
      </c>
    </row>
    <row r="3034" spans="1:30" ht="36" customHeight="1" x14ac:dyDescent="0.35">
      <c r="A3034" s="35">
        <v>46219</v>
      </c>
      <c r="B3034" s="14" t="s">
        <v>3670</v>
      </c>
      <c r="C3034" s="14" t="s">
        <v>3671</v>
      </c>
      <c r="D3034" s="14" t="s">
        <v>3059</v>
      </c>
      <c r="E3034" s="14">
        <v>300048</v>
      </c>
      <c r="F3034" s="14" t="s">
        <v>1428</v>
      </c>
      <c r="G3034" s="14" t="s">
        <v>3059</v>
      </c>
      <c r="H3034" s="14" t="s">
        <v>3059</v>
      </c>
      <c r="I3034" s="9" t="s">
        <v>3059</v>
      </c>
      <c r="J3034" s="9">
        <v>54</v>
      </c>
      <c r="K3034" s="14">
        <f>IF($E3034="","",IFERROR(INDEX('01_Cad_Pecas'!$H$2:$H$5000,MATCH($E3034,'01_Cad_Pecas'!$D$2:$D$5000,0)),IFERROR(INDEX('01_Cad_Pecas'!$H$2:$H$5000,MATCH(VALUE($E3034),'01_Cad_Pecas'!$D$2:$D$5000,0)),"")))</f>
        <v>0</v>
      </c>
      <c r="L3034" s="14">
        <f>IF($E3034="","",IFERROR(INDEX('01_Cad_Pecas'!$I$2:$I$5000,MATCH($E3034,'01_Cad_Pecas'!$D$2:$D$5000,0)),IFERROR(INDEX('01_Cad_Pecas'!$I$2:$I$5000,MATCH(VALUE($E3034),'01_Cad_Pecas'!$D$2:$D$5000,0)),"")))</f>
        <v>0.32519999999999999</v>
      </c>
      <c r="M3034" s="14">
        <f t="shared" si="347"/>
        <v>17.5608</v>
      </c>
      <c r="N3034" s="14"/>
      <c r="O3034" s="14"/>
      <c r="P3034" s="14"/>
      <c r="Q3034" s="14"/>
      <c r="R3034" s="14"/>
      <c r="S3034" s="14"/>
      <c r="T3034" s="14"/>
      <c r="U3034" s="14"/>
      <c r="V3034" s="14"/>
      <c r="W3034" s="14"/>
      <c r="X3034" s="14"/>
      <c r="Y3034" s="14"/>
      <c r="Z3034" s="14"/>
      <c r="AA3034" s="11"/>
      <c r="AB3034" s="14" t="str">
        <f t="shared" si="348"/>
        <v>10241|8 EMBALAGEM</v>
      </c>
      <c r="AC3034" t="str">
        <f t="shared" si="349"/>
        <v>|10241|</v>
      </c>
      <c r="AD3034" t="str">
        <f t="shared" si="350"/>
        <v>8 EMBALAGEM</v>
      </c>
    </row>
    <row r="3035" spans="1:30" ht="36" customHeight="1" x14ac:dyDescent="0.35">
      <c r="A3035" s="35">
        <v>46219</v>
      </c>
      <c r="B3035" s="14" t="s">
        <v>3670</v>
      </c>
      <c r="C3035" s="14" t="s">
        <v>3671</v>
      </c>
      <c r="D3035" s="14" t="s">
        <v>3059</v>
      </c>
      <c r="E3035" s="14">
        <v>300081</v>
      </c>
      <c r="F3035" s="14" t="s">
        <v>1433</v>
      </c>
      <c r="G3035" s="14" t="s">
        <v>3059</v>
      </c>
      <c r="H3035" s="14" t="s">
        <v>3059</v>
      </c>
      <c r="I3035" s="9" t="s">
        <v>3059</v>
      </c>
      <c r="J3035" s="9">
        <v>6</v>
      </c>
      <c r="K3035" s="14">
        <f>IF($E3035="","",IFERROR(INDEX('01_Cad_Pecas'!$H$2:$H$5000,MATCH($E3035,'01_Cad_Pecas'!$D$2:$D$5000,0)),IFERROR(INDEX('01_Cad_Pecas'!$H$2:$H$5000,MATCH(VALUE($E3035),'01_Cad_Pecas'!$D$2:$D$5000,0)),"")))</f>
        <v>0</v>
      </c>
      <c r="L3035" s="14">
        <f>IF($E3035="","",IFERROR(INDEX('01_Cad_Pecas'!$I$2:$I$5000,MATCH($E3035,'01_Cad_Pecas'!$D$2:$D$5000,0)),IFERROR(INDEX('01_Cad_Pecas'!$I$2:$I$5000,MATCH(VALUE($E3035),'01_Cad_Pecas'!$D$2:$D$5000,0)),"")))</f>
        <v>0.32519999999999999</v>
      </c>
      <c r="M3035" s="14">
        <f t="shared" si="347"/>
        <v>1.9512</v>
      </c>
      <c r="N3035" s="14"/>
      <c r="O3035" s="14"/>
      <c r="P3035" s="14"/>
      <c r="Q3035" s="14"/>
      <c r="R3035" s="14"/>
      <c r="S3035" s="14"/>
      <c r="T3035" s="14"/>
      <c r="U3035" s="14"/>
      <c r="V3035" s="14"/>
      <c r="W3035" s="14"/>
      <c r="X3035" s="14"/>
      <c r="Y3035" s="14"/>
      <c r="Z3035" s="14"/>
      <c r="AA3035" s="11"/>
      <c r="AB3035" s="14" t="str">
        <f t="shared" si="348"/>
        <v>10241|8 EMBALAGEM</v>
      </c>
      <c r="AC3035" t="str">
        <f t="shared" si="349"/>
        <v>|10241|</v>
      </c>
      <c r="AD3035" t="str">
        <f t="shared" si="350"/>
        <v>8 EMBALAGEM</v>
      </c>
    </row>
    <row r="3036" spans="1:30" ht="36" customHeight="1" x14ac:dyDescent="0.35">
      <c r="A3036" s="35">
        <v>46219</v>
      </c>
      <c r="B3036" s="14" t="s">
        <v>3670</v>
      </c>
      <c r="C3036" s="14" t="s">
        <v>3671</v>
      </c>
      <c r="D3036" s="14" t="s">
        <v>3059</v>
      </c>
      <c r="E3036" s="14">
        <v>300093</v>
      </c>
      <c r="F3036" s="14" t="s">
        <v>1439</v>
      </c>
      <c r="G3036" s="14" t="s">
        <v>3059</v>
      </c>
      <c r="H3036" s="14" t="s">
        <v>3059</v>
      </c>
      <c r="I3036" s="9" t="s">
        <v>3059</v>
      </c>
      <c r="J3036" s="9">
        <v>4</v>
      </c>
      <c r="K3036" s="14">
        <f>IF($E3036="","",IFERROR(INDEX('01_Cad_Pecas'!$H$2:$H$5000,MATCH($E3036,'01_Cad_Pecas'!$D$2:$D$5000,0)),IFERROR(INDEX('01_Cad_Pecas'!$H$2:$H$5000,MATCH(VALUE($E3036),'01_Cad_Pecas'!$D$2:$D$5000,0)),"")))</f>
        <v>0</v>
      </c>
      <c r="L3036" s="14">
        <f>IF($E3036="","",IFERROR(INDEX('01_Cad_Pecas'!$I$2:$I$5000,MATCH($E3036,'01_Cad_Pecas'!$D$2:$D$5000,0)),IFERROR(INDEX('01_Cad_Pecas'!$I$2:$I$5000,MATCH(VALUE($E3036),'01_Cad_Pecas'!$D$2:$D$5000,0)),"")))</f>
        <v>0.32519999999999999</v>
      </c>
      <c r="M3036" s="14">
        <f t="shared" si="347"/>
        <v>1.3008</v>
      </c>
      <c r="N3036" s="14"/>
      <c r="O3036" s="14"/>
      <c r="P3036" s="14"/>
      <c r="Q3036" s="14"/>
      <c r="R3036" s="14"/>
      <c r="S3036" s="14"/>
      <c r="T3036" s="14"/>
      <c r="U3036" s="14"/>
      <c r="V3036" s="14"/>
      <c r="W3036" s="14"/>
      <c r="X3036" s="14"/>
      <c r="Y3036" s="14"/>
      <c r="Z3036" s="14"/>
      <c r="AA3036" s="11"/>
      <c r="AB3036" s="14" t="str">
        <f t="shared" si="348"/>
        <v>10241|8 EMBALAGEM</v>
      </c>
      <c r="AC3036" t="str">
        <f t="shared" si="349"/>
        <v>|10241|</v>
      </c>
      <c r="AD3036" t="str">
        <f t="shared" si="350"/>
        <v>8 EMBALAGEM</v>
      </c>
    </row>
    <row r="3037" spans="1:30" ht="36" customHeight="1" x14ac:dyDescent="0.35">
      <c r="A3037" s="35">
        <v>46219</v>
      </c>
      <c r="B3037" s="14" t="s">
        <v>3670</v>
      </c>
      <c r="C3037" s="14" t="s">
        <v>3671</v>
      </c>
      <c r="D3037" s="14" t="s">
        <v>3059</v>
      </c>
      <c r="E3037" s="14">
        <v>3008002</v>
      </c>
      <c r="F3037" s="14" t="s">
        <v>1441</v>
      </c>
      <c r="G3037" s="14" t="s">
        <v>3059</v>
      </c>
      <c r="H3037" s="14" t="s">
        <v>3059</v>
      </c>
      <c r="I3037" s="9" t="s">
        <v>3059</v>
      </c>
      <c r="J3037" s="9">
        <v>4</v>
      </c>
      <c r="K3037" s="14">
        <f>IF($E3037="","",IFERROR(INDEX('01_Cad_Pecas'!$H$2:$H$5000,MATCH($E3037,'01_Cad_Pecas'!$D$2:$D$5000,0)),IFERROR(INDEX('01_Cad_Pecas'!$H$2:$H$5000,MATCH(VALUE($E3037),'01_Cad_Pecas'!$D$2:$D$5000,0)),"")))</f>
        <v>0</v>
      </c>
      <c r="L3037" s="14">
        <f>IF($E3037="","",IFERROR(INDEX('01_Cad_Pecas'!$I$2:$I$5000,MATCH($E3037,'01_Cad_Pecas'!$D$2:$D$5000,0)),IFERROR(INDEX('01_Cad_Pecas'!$I$2:$I$5000,MATCH(VALUE($E3037),'01_Cad_Pecas'!$D$2:$D$5000,0)),"")))</f>
        <v>0.32519999999999999</v>
      </c>
      <c r="M3037" s="14">
        <f t="shared" si="347"/>
        <v>1.3008</v>
      </c>
      <c r="N3037" s="14"/>
      <c r="O3037" s="14"/>
      <c r="P3037" s="14"/>
      <c r="Q3037" s="14"/>
      <c r="R3037" s="14"/>
      <c r="S3037" s="14"/>
      <c r="T3037" s="14"/>
      <c r="U3037" s="14"/>
      <c r="V3037" s="14"/>
      <c r="W3037" s="14"/>
      <c r="X3037" s="14"/>
      <c r="Y3037" s="14"/>
      <c r="Z3037" s="14"/>
      <c r="AA3037" s="11"/>
      <c r="AB3037" s="14" t="str">
        <f t="shared" si="348"/>
        <v>10241|8 EMBALAGEM</v>
      </c>
      <c r="AC3037" t="str">
        <f t="shared" si="349"/>
        <v>|10241|</v>
      </c>
      <c r="AD3037" t="str">
        <f t="shared" si="350"/>
        <v>8 EMBALAGEM</v>
      </c>
    </row>
    <row r="3038" spans="1:30" ht="48" customHeight="1" x14ac:dyDescent="0.35">
      <c r="A3038" s="35">
        <v>46213</v>
      </c>
      <c r="B3038" s="14" t="s">
        <v>3672</v>
      </c>
      <c r="C3038" s="14" t="s">
        <v>3673</v>
      </c>
      <c r="D3038" s="14" t="s">
        <v>3059</v>
      </c>
      <c r="E3038" s="14">
        <v>300024</v>
      </c>
      <c r="F3038" s="14" t="s">
        <v>1415</v>
      </c>
      <c r="G3038" s="14" t="s">
        <v>3059</v>
      </c>
      <c r="H3038" s="14" t="s">
        <v>3059</v>
      </c>
      <c r="I3038" s="9" t="s">
        <v>3059</v>
      </c>
      <c r="J3038" s="9">
        <v>30</v>
      </c>
      <c r="K3038" s="14">
        <f>IF($E3038="","",IFERROR(INDEX('01_Cad_Pecas'!$H$2:$H$5000,MATCH($E3038,'01_Cad_Pecas'!$D$2:$D$5000,0)),IFERROR(INDEX('01_Cad_Pecas'!$H$2:$H$5000,MATCH(VALUE($E3038),'01_Cad_Pecas'!$D$2:$D$5000,0)),"")))</f>
        <v>0</v>
      </c>
      <c r="L3038" s="14">
        <f>IF($E3038="","",IFERROR(INDEX('01_Cad_Pecas'!$I$2:$I$5000,MATCH($E3038,'01_Cad_Pecas'!$D$2:$D$5000,0)),IFERROR(INDEX('01_Cad_Pecas'!$I$2:$I$5000,MATCH(VALUE($E3038),'01_Cad_Pecas'!$D$2:$D$5000,0)),"")))</f>
        <v>0.32519999999999999</v>
      </c>
      <c r="M3038" s="14">
        <f t="shared" si="347"/>
        <v>9.7560000000000002</v>
      </c>
      <c r="N3038" s="14">
        <v>46216</v>
      </c>
      <c r="O3038" s="14">
        <v>30</v>
      </c>
      <c r="P3038" s="14"/>
      <c r="Q3038" s="14"/>
      <c r="R3038" s="14"/>
      <c r="S3038" s="14"/>
      <c r="T3038" s="14">
        <f>IF(OR($J3038="",$O3038=""),"",$O3038/$J3038)</f>
        <v>1</v>
      </c>
      <c r="U3038" s="14" t="s">
        <v>36</v>
      </c>
      <c r="V3038" s="14"/>
      <c r="W3038" s="14"/>
      <c r="X3038" s="14"/>
      <c r="Y3038" s="14"/>
      <c r="Z3038" s="14"/>
      <c r="AA3038" s="11"/>
      <c r="AB3038" s="14" t="str">
        <f t="shared" si="348"/>
        <v>10245|8 EMBALAGEM</v>
      </c>
      <c r="AC3038" t="str">
        <f t="shared" si="349"/>
        <v>|10245|</v>
      </c>
      <c r="AD3038" t="str">
        <f t="shared" si="350"/>
        <v>8 EMBALAGEM</v>
      </c>
    </row>
    <row r="3039" spans="1:30" ht="36" customHeight="1" x14ac:dyDescent="0.35">
      <c r="A3039" s="35">
        <v>46220</v>
      </c>
      <c r="B3039" s="14" t="s">
        <v>3674</v>
      </c>
      <c r="C3039" s="14" t="s">
        <v>3675</v>
      </c>
      <c r="D3039" s="14" t="s">
        <v>3059</v>
      </c>
      <c r="E3039" s="14">
        <v>2001241</v>
      </c>
      <c r="F3039" s="14" t="s">
        <v>1343</v>
      </c>
      <c r="G3039" s="14" t="s">
        <v>3059</v>
      </c>
      <c r="H3039" s="14" t="s">
        <v>3059</v>
      </c>
      <c r="I3039" s="9" t="s">
        <v>3059</v>
      </c>
      <c r="J3039" s="9">
        <v>140</v>
      </c>
      <c r="K3039" s="14">
        <f>IF($E3039="","",IFERROR(INDEX('01_Cad_Pecas'!$H$2:$H$5000,MATCH($E3039,'01_Cad_Pecas'!$D$2:$D$5000,0)),IFERROR(INDEX('01_Cad_Pecas'!$H$2:$H$5000,MATCH(VALUE($E3039),'01_Cad_Pecas'!$D$2:$D$5000,0)),"")))</f>
        <v>0</v>
      </c>
      <c r="L3039" s="14">
        <f>IF($E3039="","",IFERROR(INDEX('01_Cad_Pecas'!$I$2:$I$5000,MATCH($E3039,'01_Cad_Pecas'!$D$2:$D$5000,0)),IFERROR(INDEX('01_Cad_Pecas'!$I$2:$I$5000,MATCH(VALUE($E3039),'01_Cad_Pecas'!$D$2:$D$5000,0)),"")))</f>
        <v>0.32519999999999999</v>
      </c>
      <c r="M3039" s="14">
        <f t="shared" si="347"/>
        <v>45.527999999999999</v>
      </c>
      <c r="N3039" s="14"/>
      <c r="O3039" s="14"/>
      <c r="P3039" s="14"/>
      <c r="Q3039" s="14"/>
      <c r="R3039" s="14"/>
      <c r="S3039" s="14"/>
      <c r="T3039" s="14"/>
      <c r="U3039" s="14"/>
      <c r="V3039" s="14"/>
      <c r="W3039" s="14"/>
      <c r="X3039" s="14"/>
      <c r="Y3039" s="14"/>
      <c r="Z3039" s="14"/>
      <c r="AA3039" s="11"/>
      <c r="AB3039" s="14" t="str">
        <f t="shared" si="348"/>
        <v>10246|8 EMBALAGEM</v>
      </c>
      <c r="AC3039" t="str">
        <f t="shared" si="349"/>
        <v>|10246|</v>
      </c>
      <c r="AD3039" t="str">
        <f t="shared" si="350"/>
        <v>8 EMBALAGEM</v>
      </c>
    </row>
    <row r="3040" spans="1:30" ht="36" customHeight="1" x14ac:dyDescent="0.35">
      <c r="A3040" s="35">
        <v>46220</v>
      </c>
      <c r="B3040" s="14" t="s">
        <v>3674</v>
      </c>
      <c r="C3040" s="14" t="s">
        <v>3675</v>
      </c>
      <c r="D3040" s="14" t="s">
        <v>3059</v>
      </c>
      <c r="E3040" s="14">
        <v>300024</v>
      </c>
      <c r="F3040" s="14" t="s">
        <v>1415</v>
      </c>
      <c r="G3040" s="14" t="s">
        <v>3059</v>
      </c>
      <c r="H3040" s="14" t="s">
        <v>3059</v>
      </c>
      <c r="I3040" s="9" t="s">
        <v>3059</v>
      </c>
      <c r="J3040" s="9">
        <v>1066</v>
      </c>
      <c r="K3040" s="14">
        <f>IF($E3040="","",IFERROR(INDEX('01_Cad_Pecas'!$H$2:$H$5000,MATCH($E3040,'01_Cad_Pecas'!$D$2:$D$5000,0)),IFERROR(INDEX('01_Cad_Pecas'!$H$2:$H$5000,MATCH(VALUE($E3040),'01_Cad_Pecas'!$D$2:$D$5000,0)),"")))</f>
        <v>0</v>
      </c>
      <c r="L3040" s="14">
        <f>IF($E3040="","",IFERROR(INDEX('01_Cad_Pecas'!$I$2:$I$5000,MATCH($E3040,'01_Cad_Pecas'!$D$2:$D$5000,0)),IFERROR(INDEX('01_Cad_Pecas'!$I$2:$I$5000,MATCH(VALUE($E3040),'01_Cad_Pecas'!$D$2:$D$5000,0)),"")))</f>
        <v>0.32519999999999999</v>
      </c>
      <c r="M3040" s="14">
        <f t="shared" si="347"/>
        <v>346.66319999999996</v>
      </c>
      <c r="N3040" s="14"/>
      <c r="O3040" s="14"/>
      <c r="P3040" s="14"/>
      <c r="Q3040" s="14"/>
      <c r="R3040" s="14"/>
      <c r="S3040" s="14"/>
      <c r="T3040" s="14"/>
      <c r="U3040" s="14"/>
      <c r="V3040" s="14"/>
      <c r="W3040" s="14"/>
      <c r="X3040" s="14"/>
      <c r="Y3040" s="14"/>
      <c r="Z3040" s="14"/>
      <c r="AA3040" s="11"/>
      <c r="AB3040" s="14" t="str">
        <f t="shared" si="348"/>
        <v>10246|8 EMBALAGEM</v>
      </c>
      <c r="AC3040" t="str">
        <f t="shared" si="349"/>
        <v>|10246|</v>
      </c>
      <c r="AD3040" t="str">
        <f t="shared" si="350"/>
        <v>8 EMBALAGEM</v>
      </c>
    </row>
    <row r="3041" spans="1:30" ht="36" customHeight="1" x14ac:dyDescent="0.35">
      <c r="A3041" s="35">
        <v>46220</v>
      </c>
      <c r="B3041" s="14" t="s">
        <v>3674</v>
      </c>
      <c r="C3041" s="14" t="s">
        <v>3675</v>
      </c>
      <c r="D3041" s="14" t="s">
        <v>3059</v>
      </c>
      <c r="E3041" s="14">
        <v>300031</v>
      </c>
      <c r="F3041" s="14" t="s">
        <v>1418</v>
      </c>
      <c r="G3041" s="14" t="s">
        <v>3059</v>
      </c>
      <c r="H3041" s="14" t="s">
        <v>3059</v>
      </c>
      <c r="I3041" s="9" t="s">
        <v>3059</v>
      </c>
      <c r="J3041" s="9">
        <v>50</v>
      </c>
      <c r="K3041" s="14">
        <f>IF($E3041="","",IFERROR(INDEX('01_Cad_Pecas'!$H$2:$H$5000,MATCH($E3041,'01_Cad_Pecas'!$D$2:$D$5000,0)),IFERROR(INDEX('01_Cad_Pecas'!$H$2:$H$5000,MATCH(VALUE($E3041),'01_Cad_Pecas'!$D$2:$D$5000,0)),"")))</f>
        <v>0</v>
      </c>
      <c r="L3041" s="14">
        <f>IF($E3041="","",IFERROR(INDEX('01_Cad_Pecas'!$I$2:$I$5000,MATCH($E3041,'01_Cad_Pecas'!$D$2:$D$5000,0)),IFERROR(INDEX('01_Cad_Pecas'!$I$2:$I$5000,MATCH(VALUE($E3041),'01_Cad_Pecas'!$D$2:$D$5000,0)),"")))</f>
        <v>0.32519999999999999</v>
      </c>
      <c r="M3041" s="14">
        <f t="shared" si="347"/>
        <v>16.259999999999998</v>
      </c>
      <c r="N3041" s="14"/>
      <c r="O3041" s="14"/>
      <c r="P3041" s="14"/>
      <c r="Q3041" s="14"/>
      <c r="R3041" s="14"/>
      <c r="S3041" s="14"/>
      <c r="T3041" s="14"/>
      <c r="U3041" s="14"/>
      <c r="V3041" s="14"/>
      <c r="W3041" s="14"/>
      <c r="X3041" s="14"/>
      <c r="Y3041" s="14"/>
      <c r="Z3041" s="14"/>
      <c r="AA3041" s="11"/>
      <c r="AB3041" s="14" t="str">
        <f t="shared" si="348"/>
        <v>10246|8 EMBALAGEM</v>
      </c>
      <c r="AC3041" t="str">
        <f t="shared" si="349"/>
        <v>|10246|</v>
      </c>
      <c r="AD3041" t="str">
        <f t="shared" si="350"/>
        <v>8 EMBALAGEM</v>
      </c>
    </row>
    <row r="3042" spans="1:30" ht="36" customHeight="1" x14ac:dyDescent="0.35">
      <c r="A3042" s="35">
        <v>46220</v>
      </c>
      <c r="B3042" s="14" t="s">
        <v>3674</v>
      </c>
      <c r="C3042" s="14" t="s">
        <v>3675</v>
      </c>
      <c r="D3042" s="14" t="s">
        <v>3059</v>
      </c>
      <c r="E3042" s="14">
        <v>3008001</v>
      </c>
      <c r="F3042" s="14" t="s">
        <v>1440</v>
      </c>
      <c r="G3042" s="14" t="s">
        <v>3059</v>
      </c>
      <c r="H3042" s="14" t="s">
        <v>3059</v>
      </c>
      <c r="I3042" s="9" t="s">
        <v>3059</v>
      </c>
      <c r="J3042" s="9">
        <v>20</v>
      </c>
      <c r="K3042" s="14">
        <f>IF($E3042="","",IFERROR(INDEX('01_Cad_Pecas'!$H$2:$H$5000,MATCH($E3042,'01_Cad_Pecas'!$D$2:$D$5000,0)),IFERROR(INDEX('01_Cad_Pecas'!$H$2:$H$5000,MATCH(VALUE($E3042),'01_Cad_Pecas'!$D$2:$D$5000,0)),"")))</f>
        <v>0</v>
      </c>
      <c r="L3042" s="14">
        <f>IF($E3042="","",IFERROR(INDEX('01_Cad_Pecas'!$I$2:$I$5000,MATCH($E3042,'01_Cad_Pecas'!$D$2:$D$5000,0)),IFERROR(INDEX('01_Cad_Pecas'!$I$2:$I$5000,MATCH(VALUE($E3042),'01_Cad_Pecas'!$D$2:$D$5000,0)),"")))</f>
        <v>0.32519999999999999</v>
      </c>
      <c r="M3042" s="14">
        <f t="shared" si="347"/>
        <v>6.5039999999999996</v>
      </c>
      <c r="N3042" s="14"/>
      <c r="O3042" s="14"/>
      <c r="P3042" s="14"/>
      <c r="Q3042" s="14"/>
      <c r="R3042" s="14"/>
      <c r="S3042" s="14"/>
      <c r="T3042" s="14"/>
      <c r="U3042" s="14"/>
      <c r="V3042" s="14"/>
      <c r="W3042" s="14"/>
      <c r="X3042" s="14"/>
      <c r="Y3042" s="14"/>
      <c r="Z3042" s="14"/>
      <c r="AA3042" s="11"/>
      <c r="AB3042" s="14" t="str">
        <f t="shared" si="348"/>
        <v>10246|8 EMBALAGEM</v>
      </c>
      <c r="AC3042" t="str">
        <f t="shared" si="349"/>
        <v>|10246|</v>
      </c>
      <c r="AD3042" t="str">
        <f t="shared" si="350"/>
        <v>8 EMBALAGEM</v>
      </c>
    </row>
    <row r="3043" spans="1:30" ht="36" customHeight="1" x14ac:dyDescent="0.35">
      <c r="A3043" s="35">
        <v>46220</v>
      </c>
      <c r="B3043" s="14" t="s">
        <v>3674</v>
      </c>
      <c r="C3043" s="14" t="s">
        <v>3675</v>
      </c>
      <c r="D3043" s="14" t="s">
        <v>3059</v>
      </c>
      <c r="E3043" s="14">
        <v>3008002</v>
      </c>
      <c r="F3043" s="14" t="s">
        <v>1441</v>
      </c>
      <c r="G3043" s="14" t="s">
        <v>3059</v>
      </c>
      <c r="H3043" s="14" t="s">
        <v>3059</v>
      </c>
      <c r="I3043" s="9" t="s">
        <v>3059</v>
      </c>
      <c r="J3043" s="9">
        <v>20</v>
      </c>
      <c r="K3043" s="14">
        <f>IF($E3043="","",IFERROR(INDEX('01_Cad_Pecas'!$H$2:$H$5000,MATCH($E3043,'01_Cad_Pecas'!$D$2:$D$5000,0)),IFERROR(INDEX('01_Cad_Pecas'!$H$2:$H$5000,MATCH(VALUE($E3043),'01_Cad_Pecas'!$D$2:$D$5000,0)),"")))</f>
        <v>0</v>
      </c>
      <c r="L3043" s="14">
        <f>IF($E3043="","",IFERROR(INDEX('01_Cad_Pecas'!$I$2:$I$5000,MATCH($E3043,'01_Cad_Pecas'!$D$2:$D$5000,0)),IFERROR(INDEX('01_Cad_Pecas'!$I$2:$I$5000,MATCH(VALUE($E3043),'01_Cad_Pecas'!$D$2:$D$5000,0)),"")))</f>
        <v>0.32519999999999999</v>
      </c>
      <c r="M3043" s="14">
        <f t="shared" si="347"/>
        <v>6.5039999999999996</v>
      </c>
      <c r="N3043" s="14"/>
      <c r="O3043" s="14"/>
      <c r="P3043" s="14"/>
      <c r="Q3043" s="14"/>
      <c r="R3043" s="14"/>
      <c r="S3043" s="14"/>
      <c r="T3043" s="14"/>
      <c r="U3043" s="14"/>
      <c r="V3043" s="14"/>
      <c r="W3043" s="14"/>
      <c r="X3043" s="14"/>
      <c r="Y3043" s="14"/>
      <c r="Z3043" s="14"/>
      <c r="AA3043" s="11"/>
      <c r="AB3043" s="14" t="str">
        <f t="shared" si="348"/>
        <v>10246|8 EMBALAGEM</v>
      </c>
      <c r="AC3043" t="str">
        <f t="shared" si="349"/>
        <v>|10246|</v>
      </c>
      <c r="AD3043" t="str">
        <f t="shared" si="350"/>
        <v>8 EMBALAGEM</v>
      </c>
    </row>
    <row r="3044" spans="1:30" ht="36" customHeight="1" x14ac:dyDescent="0.35">
      <c r="A3044" s="35">
        <v>46223</v>
      </c>
      <c r="B3044" s="14" t="s">
        <v>3676</v>
      </c>
      <c r="C3044" s="14" t="s">
        <v>3677</v>
      </c>
      <c r="D3044" s="14" t="s">
        <v>3059</v>
      </c>
      <c r="E3044" s="14">
        <v>2001241</v>
      </c>
      <c r="F3044" s="14" t="s">
        <v>1343</v>
      </c>
      <c r="G3044" s="14" t="s">
        <v>3059</v>
      </c>
      <c r="H3044" s="14" t="s">
        <v>3059</v>
      </c>
      <c r="I3044" s="9" t="s">
        <v>3059</v>
      </c>
      <c r="J3044" s="9">
        <v>300</v>
      </c>
      <c r="K3044" s="14">
        <f>IF($E3044="","",IFERROR(INDEX('01_Cad_Pecas'!$H$2:$H$5000,MATCH($E3044,'01_Cad_Pecas'!$D$2:$D$5000,0)),IFERROR(INDEX('01_Cad_Pecas'!$H$2:$H$5000,MATCH(VALUE($E3044),'01_Cad_Pecas'!$D$2:$D$5000,0)),"")))</f>
        <v>0</v>
      </c>
      <c r="L3044" s="14">
        <f>IF($E3044="","",IFERROR(INDEX('01_Cad_Pecas'!$I$2:$I$5000,MATCH($E3044,'01_Cad_Pecas'!$D$2:$D$5000,0)),IFERROR(INDEX('01_Cad_Pecas'!$I$2:$I$5000,MATCH(VALUE($E3044),'01_Cad_Pecas'!$D$2:$D$5000,0)),"")))</f>
        <v>0.32519999999999999</v>
      </c>
      <c r="M3044" s="14">
        <f t="shared" si="347"/>
        <v>97.56</v>
      </c>
      <c r="N3044" s="14"/>
      <c r="O3044" s="14"/>
      <c r="P3044" s="14"/>
      <c r="Q3044" s="14"/>
      <c r="R3044" s="14"/>
      <c r="S3044" s="14"/>
      <c r="T3044" s="14"/>
      <c r="U3044" s="14"/>
      <c r="V3044" s="14"/>
      <c r="W3044" s="14"/>
      <c r="X3044" s="14"/>
      <c r="Y3044" s="14"/>
      <c r="Z3044" s="14"/>
      <c r="AA3044" s="11"/>
      <c r="AB3044" s="14" t="str">
        <f t="shared" si="348"/>
        <v>10247|8 EMBALAGEM</v>
      </c>
      <c r="AC3044" t="str">
        <f t="shared" si="349"/>
        <v>|10247|</v>
      </c>
      <c r="AD3044" t="str">
        <f t="shared" si="350"/>
        <v>8 EMBALAGEM</v>
      </c>
    </row>
    <row r="3045" spans="1:30" ht="36" customHeight="1" x14ac:dyDescent="0.35">
      <c r="A3045" s="35">
        <v>46223</v>
      </c>
      <c r="B3045" s="14" t="s">
        <v>3676</v>
      </c>
      <c r="C3045" s="14" t="s">
        <v>3677</v>
      </c>
      <c r="D3045" s="14" t="s">
        <v>3059</v>
      </c>
      <c r="E3045" s="14">
        <v>2001901</v>
      </c>
      <c r="F3045" s="14" t="s">
        <v>1355</v>
      </c>
      <c r="G3045" s="14" t="s">
        <v>3059</v>
      </c>
      <c r="H3045" s="14" t="s">
        <v>3059</v>
      </c>
      <c r="I3045" s="9" t="s">
        <v>3059</v>
      </c>
      <c r="J3045" s="9">
        <v>8</v>
      </c>
      <c r="K3045" s="14">
        <f>IF($E3045="","",IFERROR(INDEX('01_Cad_Pecas'!$H$2:$H$5000,MATCH($E3045,'01_Cad_Pecas'!$D$2:$D$5000,0)),IFERROR(INDEX('01_Cad_Pecas'!$H$2:$H$5000,MATCH(VALUE($E3045),'01_Cad_Pecas'!$D$2:$D$5000,0)),"")))</f>
        <v>0</v>
      </c>
      <c r="L3045" s="14">
        <f>IF($E3045="","",IFERROR(INDEX('01_Cad_Pecas'!$I$2:$I$5000,MATCH($E3045,'01_Cad_Pecas'!$D$2:$D$5000,0)),IFERROR(INDEX('01_Cad_Pecas'!$I$2:$I$5000,MATCH(VALUE($E3045),'01_Cad_Pecas'!$D$2:$D$5000,0)),"")))</f>
        <v>0.32519999999999999</v>
      </c>
      <c r="M3045" s="14">
        <f t="shared" si="347"/>
        <v>2.6015999999999999</v>
      </c>
      <c r="N3045" s="14"/>
      <c r="O3045" s="14"/>
      <c r="P3045" s="14"/>
      <c r="Q3045" s="14"/>
      <c r="R3045" s="14"/>
      <c r="S3045" s="14"/>
      <c r="T3045" s="14"/>
      <c r="U3045" s="14"/>
      <c r="V3045" s="14"/>
      <c r="W3045" s="14"/>
      <c r="X3045" s="14"/>
      <c r="Y3045" s="14"/>
      <c r="Z3045" s="14"/>
      <c r="AA3045" s="11"/>
      <c r="AB3045" s="14" t="str">
        <f t="shared" si="348"/>
        <v>10247|8 EMBALAGEM</v>
      </c>
      <c r="AC3045" t="str">
        <f t="shared" si="349"/>
        <v>|10247|</v>
      </c>
      <c r="AD3045" t="str">
        <f t="shared" si="350"/>
        <v>8 EMBALAGEM</v>
      </c>
    </row>
    <row r="3046" spans="1:30" ht="36" customHeight="1" x14ac:dyDescent="0.35">
      <c r="A3046" s="35">
        <v>46223</v>
      </c>
      <c r="B3046" s="14" t="s">
        <v>3676</v>
      </c>
      <c r="C3046" s="14" t="s">
        <v>3677</v>
      </c>
      <c r="D3046" s="14" t="s">
        <v>3059</v>
      </c>
      <c r="E3046" s="14">
        <v>2001961</v>
      </c>
      <c r="F3046" s="14" t="s">
        <v>1356</v>
      </c>
      <c r="G3046" s="14" t="s">
        <v>3059</v>
      </c>
      <c r="H3046" s="14" t="s">
        <v>3059</v>
      </c>
      <c r="I3046" s="9" t="s">
        <v>3059</v>
      </c>
      <c r="J3046" s="9">
        <v>10</v>
      </c>
      <c r="K3046" s="14">
        <f>IF($E3046="","",IFERROR(INDEX('01_Cad_Pecas'!$H$2:$H$5000,MATCH($E3046,'01_Cad_Pecas'!$D$2:$D$5000,0)),IFERROR(INDEX('01_Cad_Pecas'!$H$2:$H$5000,MATCH(VALUE($E3046),'01_Cad_Pecas'!$D$2:$D$5000,0)),"")))</f>
        <v>0</v>
      </c>
      <c r="L3046" s="14">
        <f>IF($E3046="","",IFERROR(INDEX('01_Cad_Pecas'!$I$2:$I$5000,MATCH($E3046,'01_Cad_Pecas'!$D$2:$D$5000,0)),IFERROR(INDEX('01_Cad_Pecas'!$I$2:$I$5000,MATCH(VALUE($E3046),'01_Cad_Pecas'!$D$2:$D$5000,0)),"")))</f>
        <v>0.32519999999999999</v>
      </c>
      <c r="M3046" s="14">
        <f t="shared" si="347"/>
        <v>3.2519999999999998</v>
      </c>
      <c r="N3046" s="14"/>
      <c r="O3046" s="14"/>
      <c r="P3046" s="14"/>
      <c r="Q3046" s="14"/>
      <c r="R3046" s="14"/>
      <c r="S3046" s="14"/>
      <c r="T3046" s="14"/>
      <c r="U3046" s="14"/>
      <c r="V3046" s="14"/>
      <c r="W3046" s="14"/>
      <c r="X3046" s="14"/>
      <c r="Y3046" s="14"/>
      <c r="Z3046" s="14"/>
      <c r="AA3046" s="11"/>
      <c r="AB3046" s="14" t="str">
        <f t="shared" si="348"/>
        <v>10247|8 EMBALAGEM</v>
      </c>
      <c r="AC3046" t="str">
        <f t="shared" si="349"/>
        <v>|10247|</v>
      </c>
      <c r="AD3046" t="str">
        <f t="shared" si="350"/>
        <v>8 EMBALAGEM</v>
      </c>
    </row>
    <row r="3047" spans="1:30" ht="36" customHeight="1" x14ac:dyDescent="0.35">
      <c r="A3047" s="35">
        <v>46223</v>
      </c>
      <c r="B3047" s="14" t="s">
        <v>3676</v>
      </c>
      <c r="C3047" s="14" t="s">
        <v>3677</v>
      </c>
      <c r="D3047" s="14" t="s">
        <v>3059</v>
      </c>
      <c r="E3047" s="14">
        <v>2002001</v>
      </c>
      <c r="F3047" s="14" t="s">
        <v>1338</v>
      </c>
      <c r="G3047" s="14" t="s">
        <v>3059</v>
      </c>
      <c r="H3047" s="14" t="s">
        <v>3059</v>
      </c>
      <c r="I3047" s="9" t="s">
        <v>3059</v>
      </c>
      <c r="J3047" s="9">
        <v>20</v>
      </c>
      <c r="K3047" s="14">
        <f>IF($E3047="","",IFERROR(INDEX('01_Cad_Pecas'!$H$2:$H$5000,MATCH($E3047,'01_Cad_Pecas'!$D$2:$D$5000,0)),IFERROR(INDEX('01_Cad_Pecas'!$H$2:$H$5000,MATCH(VALUE($E3047),'01_Cad_Pecas'!$D$2:$D$5000,0)),"")))</f>
        <v>0</v>
      </c>
      <c r="L3047" s="14">
        <f>IF($E3047="","",IFERROR(INDEX('01_Cad_Pecas'!$I$2:$I$5000,MATCH($E3047,'01_Cad_Pecas'!$D$2:$D$5000,0)),IFERROR(INDEX('01_Cad_Pecas'!$I$2:$I$5000,MATCH(VALUE($E3047),'01_Cad_Pecas'!$D$2:$D$5000,0)),"")))</f>
        <v>0.32519999999999999</v>
      </c>
      <c r="M3047" s="14">
        <f t="shared" si="347"/>
        <v>6.5039999999999996</v>
      </c>
      <c r="N3047" s="14"/>
      <c r="O3047" s="14"/>
      <c r="P3047" s="14"/>
      <c r="Q3047" s="14"/>
      <c r="R3047" s="14"/>
      <c r="S3047" s="14"/>
      <c r="T3047" s="14"/>
      <c r="U3047" s="14"/>
      <c r="V3047" s="14"/>
      <c r="W3047" s="14"/>
      <c r="X3047" s="14"/>
      <c r="Y3047" s="14"/>
      <c r="Z3047" s="14"/>
      <c r="AA3047" s="11"/>
      <c r="AB3047" s="14" t="str">
        <f t="shared" si="348"/>
        <v>10247|8 EMBALAGEM</v>
      </c>
      <c r="AC3047" t="str">
        <f t="shared" si="349"/>
        <v>|10247|</v>
      </c>
      <c r="AD3047" t="str">
        <f t="shared" si="350"/>
        <v>8 EMBALAGEM</v>
      </c>
    </row>
    <row r="3048" spans="1:30" ht="36" customHeight="1" x14ac:dyDescent="0.35">
      <c r="A3048" s="35">
        <v>46223</v>
      </c>
      <c r="B3048" s="14" t="s">
        <v>3676</v>
      </c>
      <c r="C3048" s="14" t="s">
        <v>3677</v>
      </c>
      <c r="D3048" s="14" t="s">
        <v>3059</v>
      </c>
      <c r="E3048" s="14">
        <v>2002182</v>
      </c>
      <c r="F3048" s="14" t="s">
        <v>1361</v>
      </c>
      <c r="G3048" s="14" t="s">
        <v>3059</v>
      </c>
      <c r="H3048" s="14" t="s">
        <v>3059</v>
      </c>
      <c r="I3048" s="9" t="s">
        <v>3059</v>
      </c>
      <c r="J3048" s="9">
        <v>8</v>
      </c>
      <c r="K3048" s="14">
        <f>IF($E3048="","",IFERROR(INDEX('01_Cad_Pecas'!$H$2:$H$5000,MATCH($E3048,'01_Cad_Pecas'!$D$2:$D$5000,0)),IFERROR(INDEX('01_Cad_Pecas'!$H$2:$H$5000,MATCH(VALUE($E3048),'01_Cad_Pecas'!$D$2:$D$5000,0)),"")))</f>
        <v>0</v>
      </c>
      <c r="L3048" s="14">
        <f>IF($E3048="","",IFERROR(INDEX('01_Cad_Pecas'!$I$2:$I$5000,MATCH($E3048,'01_Cad_Pecas'!$D$2:$D$5000,0)),IFERROR(INDEX('01_Cad_Pecas'!$I$2:$I$5000,MATCH(VALUE($E3048),'01_Cad_Pecas'!$D$2:$D$5000,0)),"")))</f>
        <v>0.32519999999999999</v>
      </c>
      <c r="M3048" s="14">
        <f t="shared" si="347"/>
        <v>2.6015999999999999</v>
      </c>
      <c r="N3048" s="14"/>
      <c r="O3048" s="14"/>
      <c r="P3048" s="14"/>
      <c r="Q3048" s="14"/>
      <c r="R3048" s="14"/>
      <c r="S3048" s="14"/>
      <c r="T3048" s="14"/>
      <c r="U3048" s="14"/>
      <c r="V3048" s="14"/>
      <c r="W3048" s="14"/>
      <c r="X3048" s="14"/>
      <c r="Y3048" s="14"/>
      <c r="Z3048" s="14"/>
      <c r="AA3048" s="11"/>
      <c r="AB3048" s="14" t="str">
        <f t="shared" si="348"/>
        <v>10247|8 EMBALAGEM</v>
      </c>
      <c r="AC3048" t="str">
        <f t="shared" si="349"/>
        <v>|10247|</v>
      </c>
      <c r="AD3048" t="str">
        <f t="shared" si="350"/>
        <v>8 EMBALAGEM</v>
      </c>
    </row>
    <row r="3049" spans="1:30" ht="36" customHeight="1" x14ac:dyDescent="0.35">
      <c r="A3049" s="35">
        <v>46223</v>
      </c>
      <c r="B3049" s="14" t="s">
        <v>3676</v>
      </c>
      <c r="C3049" s="14" t="s">
        <v>3677</v>
      </c>
      <c r="D3049" s="14" t="s">
        <v>3059</v>
      </c>
      <c r="E3049" s="14">
        <v>2005212</v>
      </c>
      <c r="F3049" s="14" t="s">
        <v>1374</v>
      </c>
      <c r="G3049" s="14" t="s">
        <v>3059</v>
      </c>
      <c r="H3049" s="14" t="s">
        <v>3059</v>
      </c>
      <c r="I3049" s="9" t="s">
        <v>3059</v>
      </c>
      <c r="J3049" s="9">
        <v>40</v>
      </c>
      <c r="K3049" s="14">
        <f>IF($E3049="","",IFERROR(INDEX('01_Cad_Pecas'!$H$2:$H$5000,MATCH($E3049,'01_Cad_Pecas'!$D$2:$D$5000,0)),IFERROR(INDEX('01_Cad_Pecas'!$H$2:$H$5000,MATCH(VALUE($E3049),'01_Cad_Pecas'!$D$2:$D$5000,0)),"")))</f>
        <v>0</v>
      </c>
      <c r="L3049" s="14">
        <f>IF($E3049="","",IFERROR(INDEX('01_Cad_Pecas'!$I$2:$I$5000,MATCH($E3049,'01_Cad_Pecas'!$D$2:$D$5000,0)),IFERROR(INDEX('01_Cad_Pecas'!$I$2:$I$5000,MATCH(VALUE($E3049),'01_Cad_Pecas'!$D$2:$D$5000,0)),"")))</f>
        <v>0.32519999999999999</v>
      </c>
      <c r="M3049" s="14">
        <f t="shared" si="347"/>
        <v>13.007999999999999</v>
      </c>
      <c r="N3049" s="14"/>
      <c r="O3049" s="14"/>
      <c r="P3049" s="14"/>
      <c r="Q3049" s="14"/>
      <c r="R3049" s="14"/>
      <c r="S3049" s="14"/>
      <c r="T3049" s="14"/>
      <c r="U3049" s="14"/>
      <c r="V3049" s="14"/>
      <c r="W3049" s="14"/>
      <c r="X3049" s="14"/>
      <c r="Y3049" s="14"/>
      <c r="Z3049" s="14"/>
      <c r="AA3049" s="11"/>
      <c r="AB3049" s="14" t="str">
        <f t="shared" si="348"/>
        <v>10247|8 EMBALAGEM</v>
      </c>
      <c r="AC3049" t="str">
        <f t="shared" si="349"/>
        <v>|10247|</v>
      </c>
      <c r="AD3049" t="str">
        <f t="shared" si="350"/>
        <v>8 EMBALAGEM</v>
      </c>
    </row>
    <row r="3050" spans="1:30" ht="36" customHeight="1" x14ac:dyDescent="0.35">
      <c r="A3050" s="35">
        <v>46223</v>
      </c>
      <c r="B3050" s="14" t="s">
        <v>3676</v>
      </c>
      <c r="C3050" s="14" t="s">
        <v>3677</v>
      </c>
      <c r="D3050" s="14" t="s">
        <v>3059</v>
      </c>
      <c r="E3050" s="14">
        <v>2005342</v>
      </c>
      <c r="F3050" s="14" t="s">
        <v>1380</v>
      </c>
      <c r="G3050" s="14" t="s">
        <v>3059</v>
      </c>
      <c r="H3050" s="14" t="s">
        <v>3059</v>
      </c>
      <c r="I3050" s="9" t="s">
        <v>3059</v>
      </c>
      <c r="J3050" s="9">
        <v>20</v>
      </c>
      <c r="K3050" s="14">
        <f>IF($E3050="","",IFERROR(INDEX('01_Cad_Pecas'!$H$2:$H$5000,MATCH($E3050,'01_Cad_Pecas'!$D$2:$D$5000,0)),IFERROR(INDEX('01_Cad_Pecas'!$H$2:$H$5000,MATCH(VALUE($E3050),'01_Cad_Pecas'!$D$2:$D$5000,0)),"")))</f>
        <v>0</v>
      </c>
      <c r="L3050" s="14">
        <f>IF($E3050="","",IFERROR(INDEX('01_Cad_Pecas'!$I$2:$I$5000,MATCH($E3050,'01_Cad_Pecas'!$D$2:$D$5000,0)),IFERROR(INDEX('01_Cad_Pecas'!$I$2:$I$5000,MATCH(VALUE($E3050),'01_Cad_Pecas'!$D$2:$D$5000,0)),"")))</f>
        <v>0.32519999999999999</v>
      </c>
      <c r="M3050" s="14">
        <f t="shared" si="347"/>
        <v>6.5039999999999996</v>
      </c>
      <c r="N3050" s="14"/>
      <c r="O3050" s="14"/>
      <c r="P3050" s="14"/>
      <c r="Q3050" s="14"/>
      <c r="R3050" s="14"/>
      <c r="S3050" s="14"/>
      <c r="T3050" s="14"/>
      <c r="U3050" s="14"/>
      <c r="V3050" s="14"/>
      <c r="W3050" s="14"/>
      <c r="X3050" s="14"/>
      <c r="Y3050" s="14"/>
      <c r="Z3050" s="14"/>
      <c r="AA3050" s="11"/>
      <c r="AB3050" s="14" t="str">
        <f t="shared" si="348"/>
        <v>10247|8 EMBALAGEM</v>
      </c>
      <c r="AC3050" t="str">
        <f t="shared" si="349"/>
        <v>|10247|</v>
      </c>
      <c r="AD3050" t="str">
        <f t="shared" si="350"/>
        <v>8 EMBALAGEM</v>
      </c>
    </row>
    <row r="3051" spans="1:30" ht="36" customHeight="1" x14ac:dyDescent="0.35">
      <c r="A3051" s="35">
        <v>46223</v>
      </c>
      <c r="B3051" s="14" t="s">
        <v>3676</v>
      </c>
      <c r="C3051" s="14" t="s">
        <v>3677</v>
      </c>
      <c r="D3051" s="14" t="s">
        <v>3059</v>
      </c>
      <c r="E3051" s="14">
        <v>300024</v>
      </c>
      <c r="F3051" s="14" t="s">
        <v>1415</v>
      </c>
      <c r="G3051" s="14" t="s">
        <v>3059</v>
      </c>
      <c r="H3051" s="14" t="s">
        <v>3059</v>
      </c>
      <c r="I3051" s="9" t="s">
        <v>3059</v>
      </c>
      <c r="J3051" s="9">
        <v>342</v>
      </c>
      <c r="K3051" s="14">
        <f>IF($E3051="","",IFERROR(INDEX('01_Cad_Pecas'!$H$2:$H$5000,MATCH($E3051,'01_Cad_Pecas'!$D$2:$D$5000,0)),IFERROR(INDEX('01_Cad_Pecas'!$H$2:$H$5000,MATCH(VALUE($E3051),'01_Cad_Pecas'!$D$2:$D$5000,0)),"")))</f>
        <v>0</v>
      </c>
      <c r="L3051" s="14">
        <f>IF($E3051="","",IFERROR(INDEX('01_Cad_Pecas'!$I$2:$I$5000,MATCH($E3051,'01_Cad_Pecas'!$D$2:$D$5000,0)),IFERROR(INDEX('01_Cad_Pecas'!$I$2:$I$5000,MATCH(VALUE($E3051),'01_Cad_Pecas'!$D$2:$D$5000,0)),"")))</f>
        <v>0.32519999999999999</v>
      </c>
      <c r="M3051" s="14">
        <f t="shared" si="347"/>
        <v>111.2184</v>
      </c>
      <c r="N3051" s="14"/>
      <c r="O3051" s="14"/>
      <c r="P3051" s="14"/>
      <c r="Q3051" s="14"/>
      <c r="R3051" s="14"/>
      <c r="S3051" s="14"/>
      <c r="T3051" s="14"/>
      <c r="U3051" s="14"/>
      <c r="V3051" s="14"/>
      <c r="W3051" s="14"/>
      <c r="X3051" s="14"/>
      <c r="Y3051" s="14"/>
      <c r="Z3051" s="14"/>
      <c r="AA3051" s="11"/>
      <c r="AB3051" s="14" t="str">
        <f t="shared" si="348"/>
        <v>10247|8 EMBALAGEM</v>
      </c>
      <c r="AC3051" t="str">
        <f t="shared" si="349"/>
        <v>|10247|</v>
      </c>
      <c r="AD3051" t="str">
        <f t="shared" si="350"/>
        <v>8 EMBALAGEM</v>
      </c>
    </row>
    <row r="3052" spans="1:30" ht="36" customHeight="1" x14ac:dyDescent="0.35">
      <c r="A3052" s="35">
        <v>46223</v>
      </c>
      <c r="B3052" s="14" t="s">
        <v>3676</v>
      </c>
      <c r="C3052" s="14" t="s">
        <v>3677</v>
      </c>
      <c r="D3052" s="14" t="s">
        <v>3059</v>
      </c>
      <c r="E3052" s="14">
        <v>300031</v>
      </c>
      <c r="F3052" s="14" t="s">
        <v>1418</v>
      </c>
      <c r="G3052" s="14" t="s">
        <v>3059</v>
      </c>
      <c r="H3052" s="14" t="s">
        <v>3059</v>
      </c>
      <c r="I3052" s="9" t="s">
        <v>3059</v>
      </c>
      <c r="J3052" s="9">
        <v>20</v>
      </c>
      <c r="K3052" s="14">
        <f>IF($E3052="","",IFERROR(INDEX('01_Cad_Pecas'!$H$2:$H$5000,MATCH($E3052,'01_Cad_Pecas'!$D$2:$D$5000,0)),IFERROR(INDEX('01_Cad_Pecas'!$H$2:$H$5000,MATCH(VALUE($E3052),'01_Cad_Pecas'!$D$2:$D$5000,0)),"")))</f>
        <v>0</v>
      </c>
      <c r="L3052" s="14">
        <f>IF($E3052="","",IFERROR(INDEX('01_Cad_Pecas'!$I$2:$I$5000,MATCH($E3052,'01_Cad_Pecas'!$D$2:$D$5000,0)),IFERROR(INDEX('01_Cad_Pecas'!$I$2:$I$5000,MATCH(VALUE($E3052),'01_Cad_Pecas'!$D$2:$D$5000,0)),"")))</f>
        <v>0.32519999999999999</v>
      </c>
      <c r="M3052" s="14">
        <f t="shared" si="347"/>
        <v>6.5039999999999996</v>
      </c>
      <c r="N3052" s="14"/>
      <c r="O3052" s="14"/>
      <c r="P3052" s="14"/>
      <c r="Q3052" s="14"/>
      <c r="R3052" s="14"/>
      <c r="S3052" s="14"/>
      <c r="T3052" s="14"/>
      <c r="U3052" s="14"/>
      <c r="V3052" s="14"/>
      <c r="W3052" s="14"/>
      <c r="X3052" s="14"/>
      <c r="Y3052" s="14"/>
      <c r="Z3052" s="14"/>
      <c r="AA3052" s="11"/>
      <c r="AB3052" s="14" t="str">
        <f t="shared" si="348"/>
        <v>10247|8 EMBALAGEM</v>
      </c>
      <c r="AC3052" t="str">
        <f t="shared" si="349"/>
        <v>|10247|</v>
      </c>
      <c r="AD3052" t="str">
        <f t="shared" si="350"/>
        <v>8 EMBALAGEM</v>
      </c>
    </row>
    <row r="3053" spans="1:30" ht="36" customHeight="1" x14ac:dyDescent="0.35">
      <c r="A3053" s="35">
        <v>46223</v>
      </c>
      <c r="B3053" s="14" t="s">
        <v>3676</v>
      </c>
      <c r="C3053" s="14" t="s">
        <v>3677</v>
      </c>
      <c r="D3053" s="14" t="s">
        <v>3059</v>
      </c>
      <c r="E3053" s="14">
        <v>300048</v>
      </c>
      <c r="F3053" s="14" t="s">
        <v>1428</v>
      </c>
      <c r="G3053" s="14" t="s">
        <v>3059</v>
      </c>
      <c r="H3053" s="14" t="s">
        <v>3059</v>
      </c>
      <c r="I3053" s="9" t="s">
        <v>3059</v>
      </c>
      <c r="J3053" s="9">
        <v>612</v>
      </c>
      <c r="K3053" s="14">
        <f>IF($E3053="","",IFERROR(INDEX('01_Cad_Pecas'!$H$2:$H$5000,MATCH($E3053,'01_Cad_Pecas'!$D$2:$D$5000,0)),IFERROR(INDEX('01_Cad_Pecas'!$H$2:$H$5000,MATCH(VALUE($E3053),'01_Cad_Pecas'!$D$2:$D$5000,0)),"")))</f>
        <v>0</v>
      </c>
      <c r="L3053" s="14">
        <f>IF($E3053="","",IFERROR(INDEX('01_Cad_Pecas'!$I$2:$I$5000,MATCH($E3053,'01_Cad_Pecas'!$D$2:$D$5000,0)),IFERROR(INDEX('01_Cad_Pecas'!$I$2:$I$5000,MATCH(VALUE($E3053),'01_Cad_Pecas'!$D$2:$D$5000,0)),"")))</f>
        <v>0.32519999999999999</v>
      </c>
      <c r="M3053" s="14">
        <f t="shared" si="347"/>
        <v>199.0224</v>
      </c>
      <c r="N3053" s="14"/>
      <c r="O3053" s="14"/>
      <c r="P3053" s="14"/>
      <c r="Q3053" s="14"/>
      <c r="R3053" s="14"/>
      <c r="S3053" s="14"/>
      <c r="T3053" s="14"/>
      <c r="U3053" s="14"/>
      <c r="V3053" s="14"/>
      <c r="W3053" s="14"/>
      <c r="X3053" s="14"/>
      <c r="Y3053" s="14"/>
      <c r="Z3053" s="14"/>
      <c r="AA3053" s="11"/>
      <c r="AB3053" s="14" t="str">
        <f t="shared" si="348"/>
        <v>10247|8 EMBALAGEM</v>
      </c>
      <c r="AC3053" t="str">
        <f t="shared" si="349"/>
        <v>|10247|</v>
      </c>
      <c r="AD3053" t="str">
        <f t="shared" si="350"/>
        <v>8 EMBALAGEM</v>
      </c>
    </row>
    <row r="3054" spans="1:30" ht="36" customHeight="1" x14ac:dyDescent="0.35">
      <c r="A3054" s="35">
        <v>46223</v>
      </c>
      <c r="B3054" s="14" t="s">
        <v>3676</v>
      </c>
      <c r="C3054" s="14" t="s">
        <v>3677</v>
      </c>
      <c r="D3054" s="14" t="s">
        <v>3059</v>
      </c>
      <c r="E3054" s="14">
        <v>3008002</v>
      </c>
      <c r="F3054" s="14" t="s">
        <v>1441</v>
      </c>
      <c r="G3054" s="14" t="s">
        <v>3059</v>
      </c>
      <c r="H3054" s="14" t="s">
        <v>3059</v>
      </c>
      <c r="I3054" s="9" t="s">
        <v>3059</v>
      </c>
      <c r="J3054" s="9">
        <v>10</v>
      </c>
      <c r="K3054" s="14">
        <f>IF($E3054="","",IFERROR(INDEX('01_Cad_Pecas'!$H$2:$H$5000,MATCH($E3054,'01_Cad_Pecas'!$D$2:$D$5000,0)),IFERROR(INDEX('01_Cad_Pecas'!$H$2:$H$5000,MATCH(VALUE($E3054),'01_Cad_Pecas'!$D$2:$D$5000,0)),"")))</f>
        <v>0</v>
      </c>
      <c r="L3054" s="14">
        <f>IF($E3054="","",IFERROR(INDEX('01_Cad_Pecas'!$I$2:$I$5000,MATCH($E3054,'01_Cad_Pecas'!$D$2:$D$5000,0)),IFERROR(INDEX('01_Cad_Pecas'!$I$2:$I$5000,MATCH(VALUE($E3054),'01_Cad_Pecas'!$D$2:$D$5000,0)),"")))</f>
        <v>0.32519999999999999</v>
      </c>
      <c r="M3054" s="14">
        <f t="shared" si="347"/>
        <v>3.2519999999999998</v>
      </c>
      <c r="N3054" s="14"/>
      <c r="O3054" s="14"/>
      <c r="P3054" s="14"/>
      <c r="Q3054" s="14"/>
      <c r="R3054" s="14"/>
      <c r="S3054" s="14"/>
      <c r="T3054" s="14"/>
      <c r="U3054" s="14"/>
      <c r="V3054" s="14"/>
      <c r="W3054" s="14"/>
      <c r="X3054" s="14"/>
      <c r="Y3054" s="14"/>
      <c r="Z3054" s="14"/>
      <c r="AA3054" s="11"/>
      <c r="AB3054" s="14" t="str">
        <f t="shared" si="348"/>
        <v>10247|8 EMBALAGEM</v>
      </c>
      <c r="AC3054" t="str">
        <f t="shared" si="349"/>
        <v>|10247|</v>
      </c>
      <c r="AD3054" t="str">
        <f t="shared" si="350"/>
        <v>8 EMBALAGEM</v>
      </c>
    </row>
    <row r="3055" spans="1:30" ht="36" customHeight="1" x14ac:dyDescent="0.35">
      <c r="A3055" s="35">
        <v>46212</v>
      </c>
      <c r="B3055" s="14" t="s">
        <v>3670</v>
      </c>
      <c r="C3055" s="14" t="s">
        <v>3671</v>
      </c>
      <c r="D3055" s="14" t="s">
        <v>3047</v>
      </c>
      <c r="E3055" s="14">
        <v>30003410</v>
      </c>
      <c r="F3055" s="14" t="s">
        <v>556</v>
      </c>
      <c r="G3055" s="14" t="s">
        <v>3047</v>
      </c>
      <c r="H3055" s="14" t="s">
        <v>3047</v>
      </c>
      <c r="I3055" s="9" t="s">
        <v>3047</v>
      </c>
      <c r="J3055" s="9">
        <v>76</v>
      </c>
      <c r="K3055" s="14">
        <f>IF($E3055="","",IFERROR(INDEX('01_Cad_Pecas'!$H$2:$H$5000,MATCH($E3055,'01_Cad_Pecas'!$D$2:$D$5000,0)),IFERROR(INDEX('01_Cad_Pecas'!$H$2:$H$5000,MATCH(VALUE($E3055),'01_Cad_Pecas'!$D$2:$D$5000,0)),"")))</f>
        <v>3</v>
      </c>
      <c r="L3055" s="14">
        <f>IF($E3055="","",IFERROR(INDEX('01_Cad_Pecas'!$I$2:$I$5000,MATCH($E3055,'01_Cad_Pecas'!$D$2:$D$5000,0)),IFERROR(INDEX('01_Cad_Pecas'!$I$2:$I$5000,MATCH(VALUE($E3055),'01_Cad_Pecas'!$D$2:$D$5000,0)),"")))</f>
        <v>6.7799999999999999E-2</v>
      </c>
      <c r="M3055" s="14">
        <f t="shared" si="347"/>
        <v>8.1527999999999992</v>
      </c>
      <c r="N3055" s="14">
        <v>46212</v>
      </c>
      <c r="O3055" s="14">
        <v>76</v>
      </c>
      <c r="P3055" s="14"/>
      <c r="Q3055" s="14"/>
      <c r="R3055" s="14"/>
      <c r="S3055" s="14"/>
      <c r="T3055" s="14">
        <f t="shared" ref="T3055:T3086" si="351">IF(OR($J3055="",$O3055=""),"",$O3055/$J3055)</f>
        <v>1</v>
      </c>
      <c r="U3055" s="14" t="s">
        <v>36</v>
      </c>
      <c r="V3055" s="14"/>
      <c r="W3055" s="14"/>
      <c r="X3055" s="14"/>
      <c r="Y3055" s="14"/>
      <c r="Z3055" s="14"/>
      <c r="AA3055" s="11"/>
      <c r="AB3055" s="14" t="str">
        <f t="shared" si="348"/>
        <v>10241|10 FURADEIRAS</v>
      </c>
      <c r="AC3055" t="str">
        <f t="shared" si="349"/>
        <v>|10241|</v>
      </c>
      <c r="AD3055" t="str">
        <f t="shared" si="350"/>
        <v>10 FURADEIRAS</v>
      </c>
    </row>
    <row r="3056" spans="1:30" ht="36" customHeight="1" x14ac:dyDescent="0.35">
      <c r="A3056" s="35">
        <v>46212</v>
      </c>
      <c r="B3056" s="14" t="s">
        <v>3670</v>
      </c>
      <c r="C3056" s="14" t="s">
        <v>3671</v>
      </c>
      <c r="D3056" s="14" t="s">
        <v>3047</v>
      </c>
      <c r="E3056" s="14">
        <v>30003411</v>
      </c>
      <c r="F3056" s="14" t="s">
        <v>555</v>
      </c>
      <c r="G3056" s="14" t="s">
        <v>3047</v>
      </c>
      <c r="H3056" s="14" t="s">
        <v>3047</v>
      </c>
      <c r="I3056" s="9" t="s">
        <v>3047</v>
      </c>
      <c r="J3056" s="9">
        <v>76</v>
      </c>
      <c r="K3056" s="14">
        <f>IF($E3056="","",IFERROR(INDEX('01_Cad_Pecas'!$H$2:$H$5000,MATCH($E3056,'01_Cad_Pecas'!$D$2:$D$5000,0)),IFERROR(INDEX('01_Cad_Pecas'!$H$2:$H$5000,MATCH(VALUE($E3056),'01_Cad_Pecas'!$D$2:$D$5000,0)),"")))</f>
        <v>3</v>
      </c>
      <c r="L3056" s="14">
        <f>IF($E3056="","",IFERROR(INDEX('01_Cad_Pecas'!$I$2:$I$5000,MATCH($E3056,'01_Cad_Pecas'!$D$2:$D$5000,0)),IFERROR(INDEX('01_Cad_Pecas'!$I$2:$I$5000,MATCH(VALUE($E3056),'01_Cad_Pecas'!$D$2:$D$5000,0)),"")))</f>
        <v>6.7799999999999999E-2</v>
      </c>
      <c r="M3056" s="14">
        <f t="shared" si="347"/>
        <v>8.1527999999999992</v>
      </c>
      <c r="N3056" s="14">
        <v>46212</v>
      </c>
      <c r="O3056" s="14">
        <v>76</v>
      </c>
      <c r="P3056" s="14"/>
      <c r="Q3056" s="14"/>
      <c r="R3056" s="14"/>
      <c r="S3056" s="14"/>
      <c r="T3056" s="14">
        <f t="shared" si="351"/>
        <v>1</v>
      </c>
      <c r="U3056" s="14" t="s">
        <v>36</v>
      </c>
      <c r="V3056" s="14"/>
      <c r="W3056" s="14"/>
      <c r="X3056" s="14"/>
      <c r="Y3056" s="14"/>
      <c r="Z3056" s="14"/>
      <c r="AA3056" s="11"/>
      <c r="AB3056" s="14" t="str">
        <f t="shared" si="348"/>
        <v>10241|10 FURADEIRAS</v>
      </c>
      <c r="AC3056" t="str">
        <f t="shared" si="349"/>
        <v>|10241|</v>
      </c>
      <c r="AD3056" t="str">
        <f t="shared" si="350"/>
        <v>10 FURADEIRAS</v>
      </c>
    </row>
    <row r="3057" spans="1:30" ht="36" customHeight="1" x14ac:dyDescent="0.35">
      <c r="A3057" s="35">
        <v>46212</v>
      </c>
      <c r="B3057" s="14" t="s">
        <v>3670</v>
      </c>
      <c r="C3057" s="14" t="s">
        <v>3671</v>
      </c>
      <c r="D3057" s="14" t="s">
        <v>3047</v>
      </c>
      <c r="E3057" s="14">
        <v>30006110</v>
      </c>
      <c r="F3057" s="14" t="s">
        <v>3180</v>
      </c>
      <c r="G3057" s="14" t="s">
        <v>3047</v>
      </c>
      <c r="H3057" s="14" t="s">
        <v>3047</v>
      </c>
      <c r="I3057" s="9" t="s">
        <v>3047</v>
      </c>
      <c r="J3057" s="9">
        <v>60</v>
      </c>
      <c r="K3057" s="14">
        <f>IF($E3057="","",IFERROR(INDEX('01_Cad_Pecas'!$H$2:$H$5000,MATCH($E3057,'01_Cad_Pecas'!$D$2:$D$5000,0)),IFERROR(INDEX('01_Cad_Pecas'!$H$2:$H$5000,MATCH(VALUE($E3057),'01_Cad_Pecas'!$D$2:$D$5000,0)),"")))</f>
        <v>3</v>
      </c>
      <c r="L3057" s="14">
        <f>IF($E3057="","",IFERROR(INDEX('01_Cad_Pecas'!$I$2:$I$5000,MATCH($E3057,'01_Cad_Pecas'!$D$2:$D$5000,0)),IFERROR(INDEX('01_Cad_Pecas'!$I$2:$I$5000,MATCH(VALUE($E3057),'01_Cad_Pecas'!$D$2:$D$5000,0)),"")))</f>
        <v>6.7799999999999999E-2</v>
      </c>
      <c r="M3057" s="14">
        <f t="shared" si="347"/>
        <v>7.0679999999999996</v>
      </c>
      <c r="N3057" s="14">
        <v>46212</v>
      </c>
      <c r="O3057" s="14">
        <v>60</v>
      </c>
      <c r="P3057" s="14"/>
      <c r="Q3057" s="14"/>
      <c r="R3057" s="14"/>
      <c r="S3057" s="14"/>
      <c r="T3057" s="14">
        <f t="shared" si="351"/>
        <v>1</v>
      </c>
      <c r="U3057" s="14" t="s">
        <v>36</v>
      </c>
      <c r="V3057" s="14"/>
      <c r="W3057" s="14"/>
      <c r="X3057" s="14"/>
      <c r="Y3057" s="14"/>
      <c r="Z3057" s="14"/>
      <c r="AA3057" s="11"/>
      <c r="AB3057" s="14" t="str">
        <f t="shared" si="348"/>
        <v>10241|10 FURADEIRAS</v>
      </c>
      <c r="AC3057" t="str">
        <f t="shared" si="349"/>
        <v>|10241|</v>
      </c>
      <c r="AD3057" t="str">
        <f t="shared" si="350"/>
        <v>10 FURADEIRAS</v>
      </c>
    </row>
    <row r="3058" spans="1:30" ht="36" customHeight="1" x14ac:dyDescent="0.35">
      <c r="A3058" s="35">
        <v>46212</v>
      </c>
      <c r="B3058" s="14" t="s">
        <v>3670</v>
      </c>
      <c r="C3058" s="14" t="s">
        <v>3671</v>
      </c>
      <c r="D3058" s="14" t="s">
        <v>3047</v>
      </c>
      <c r="E3058" s="14">
        <v>30006111</v>
      </c>
      <c r="F3058" s="14" t="s">
        <v>3182</v>
      </c>
      <c r="G3058" s="14" t="s">
        <v>3047</v>
      </c>
      <c r="H3058" s="14" t="s">
        <v>3047</v>
      </c>
      <c r="I3058" s="9" t="s">
        <v>3047</v>
      </c>
      <c r="J3058" s="9">
        <v>60</v>
      </c>
      <c r="K3058" s="14">
        <f>IF($E3058="","",IFERROR(INDEX('01_Cad_Pecas'!$H$2:$H$5000,MATCH($E3058,'01_Cad_Pecas'!$D$2:$D$5000,0)),IFERROR(INDEX('01_Cad_Pecas'!$H$2:$H$5000,MATCH(VALUE($E3058),'01_Cad_Pecas'!$D$2:$D$5000,0)),"")))</f>
        <v>3</v>
      </c>
      <c r="L3058" s="14">
        <f>IF($E3058="","",IFERROR(INDEX('01_Cad_Pecas'!$I$2:$I$5000,MATCH($E3058,'01_Cad_Pecas'!$D$2:$D$5000,0)),IFERROR(INDEX('01_Cad_Pecas'!$I$2:$I$5000,MATCH(VALUE($E3058),'01_Cad_Pecas'!$D$2:$D$5000,0)),"")))</f>
        <v>6.7799999999999999E-2</v>
      </c>
      <c r="M3058" s="14">
        <f t="shared" si="347"/>
        <v>7.0679999999999996</v>
      </c>
      <c r="N3058" s="14">
        <v>46212</v>
      </c>
      <c r="O3058" s="14">
        <v>60</v>
      </c>
      <c r="P3058" s="14"/>
      <c r="Q3058" s="14"/>
      <c r="R3058" s="14"/>
      <c r="S3058" s="14"/>
      <c r="T3058" s="14">
        <f t="shared" si="351"/>
        <v>1</v>
      </c>
      <c r="U3058" s="14" t="s">
        <v>36</v>
      </c>
      <c r="V3058" s="14"/>
      <c r="W3058" s="14"/>
      <c r="X3058" s="14"/>
      <c r="Y3058" s="14"/>
      <c r="Z3058" s="14"/>
      <c r="AA3058" s="11"/>
      <c r="AB3058" s="14" t="str">
        <f t="shared" si="348"/>
        <v>10241|10 FURADEIRAS</v>
      </c>
      <c r="AC3058" t="str">
        <f t="shared" si="349"/>
        <v>|10241|</v>
      </c>
      <c r="AD3058" t="str">
        <f t="shared" si="350"/>
        <v>10 FURADEIRAS</v>
      </c>
    </row>
    <row r="3059" spans="1:30" ht="36" customHeight="1" x14ac:dyDescent="0.35">
      <c r="A3059" s="35">
        <v>46216</v>
      </c>
      <c r="B3059" s="14" t="s">
        <v>3676</v>
      </c>
      <c r="C3059" s="14" t="s">
        <v>3677</v>
      </c>
      <c r="D3059" s="14" t="s">
        <v>3047</v>
      </c>
      <c r="E3059" s="14">
        <v>30006110</v>
      </c>
      <c r="F3059" s="14" t="s">
        <v>3180</v>
      </c>
      <c r="G3059" s="14" t="s">
        <v>3047</v>
      </c>
      <c r="H3059" s="14" t="s">
        <v>3047</v>
      </c>
      <c r="I3059" s="9" t="s">
        <v>3047</v>
      </c>
      <c r="J3059" s="9">
        <v>612</v>
      </c>
      <c r="K3059" s="14">
        <f>IF($E3059="","",IFERROR(INDEX('01_Cad_Pecas'!$H$2:$H$5000,MATCH($E3059,'01_Cad_Pecas'!$D$2:$D$5000,0)),IFERROR(INDEX('01_Cad_Pecas'!$H$2:$H$5000,MATCH(VALUE($E3059),'01_Cad_Pecas'!$D$2:$D$5000,0)),"")))</f>
        <v>3</v>
      </c>
      <c r="L3059" s="14">
        <f>IF($E3059="","",IFERROR(INDEX('01_Cad_Pecas'!$I$2:$I$5000,MATCH($E3059,'01_Cad_Pecas'!$D$2:$D$5000,0)),IFERROR(INDEX('01_Cad_Pecas'!$I$2:$I$5000,MATCH(VALUE($E3059),'01_Cad_Pecas'!$D$2:$D$5000,0)),"")))</f>
        <v>6.7799999999999999E-2</v>
      </c>
      <c r="M3059" s="14">
        <f t="shared" si="347"/>
        <v>44.493600000000001</v>
      </c>
      <c r="N3059" s="14">
        <v>46212</v>
      </c>
      <c r="O3059" s="14">
        <v>612</v>
      </c>
      <c r="P3059" s="14"/>
      <c r="Q3059" s="14"/>
      <c r="R3059" s="14"/>
      <c r="S3059" s="14"/>
      <c r="T3059" s="14">
        <f t="shared" si="351"/>
        <v>1</v>
      </c>
      <c r="U3059" s="14" t="s">
        <v>36</v>
      </c>
      <c r="V3059" s="14"/>
      <c r="W3059" s="14"/>
      <c r="X3059" s="14"/>
      <c r="Y3059" s="14"/>
      <c r="Z3059" s="14"/>
      <c r="AA3059" s="11"/>
      <c r="AB3059" s="14" t="str">
        <f t="shared" si="348"/>
        <v>10247|10 FURADEIRAS</v>
      </c>
      <c r="AC3059" t="str">
        <f t="shared" si="349"/>
        <v>|10247|</v>
      </c>
      <c r="AD3059" t="str">
        <f t="shared" si="350"/>
        <v>10 FURADEIRAS</v>
      </c>
    </row>
    <row r="3060" spans="1:30" ht="36" customHeight="1" x14ac:dyDescent="0.35">
      <c r="A3060" s="35">
        <v>46216</v>
      </c>
      <c r="B3060" s="14" t="s">
        <v>3676</v>
      </c>
      <c r="C3060" s="14" t="s">
        <v>3677</v>
      </c>
      <c r="D3060" s="14" t="s">
        <v>3047</v>
      </c>
      <c r="E3060" s="14">
        <v>30006111</v>
      </c>
      <c r="F3060" s="14" t="s">
        <v>3182</v>
      </c>
      <c r="G3060" s="14" t="s">
        <v>3047</v>
      </c>
      <c r="H3060" s="14" t="s">
        <v>3047</v>
      </c>
      <c r="I3060" s="9" t="s">
        <v>3047</v>
      </c>
      <c r="J3060" s="9">
        <v>612</v>
      </c>
      <c r="K3060" s="14">
        <f>IF($E3060="","",IFERROR(INDEX('01_Cad_Pecas'!$H$2:$H$5000,MATCH($E3060,'01_Cad_Pecas'!$D$2:$D$5000,0)),IFERROR(INDEX('01_Cad_Pecas'!$H$2:$H$5000,MATCH(VALUE($E3060),'01_Cad_Pecas'!$D$2:$D$5000,0)),"")))</f>
        <v>3</v>
      </c>
      <c r="L3060" s="14">
        <f>IF($E3060="","",IFERROR(INDEX('01_Cad_Pecas'!$I$2:$I$5000,MATCH($E3060,'01_Cad_Pecas'!$D$2:$D$5000,0)),IFERROR(INDEX('01_Cad_Pecas'!$I$2:$I$5000,MATCH(VALUE($E3060),'01_Cad_Pecas'!$D$2:$D$5000,0)),"")))</f>
        <v>6.7799999999999999E-2</v>
      </c>
      <c r="M3060" s="14">
        <f t="shared" si="347"/>
        <v>44.493600000000001</v>
      </c>
      <c r="N3060" s="14">
        <v>46212</v>
      </c>
      <c r="O3060" s="14">
        <v>612</v>
      </c>
      <c r="P3060" s="14"/>
      <c r="Q3060" s="14"/>
      <c r="R3060" s="14"/>
      <c r="S3060" s="14"/>
      <c r="T3060" s="14">
        <f t="shared" si="351"/>
        <v>1</v>
      </c>
      <c r="U3060" s="14" t="s">
        <v>36</v>
      </c>
      <c r="V3060" s="14"/>
      <c r="W3060" s="14"/>
      <c r="X3060" s="14"/>
      <c r="Y3060" s="14"/>
      <c r="Z3060" s="14"/>
      <c r="AA3060" s="11"/>
      <c r="AB3060" s="14" t="str">
        <f t="shared" si="348"/>
        <v>10247|10 FURADEIRAS</v>
      </c>
      <c r="AC3060" t="str">
        <f t="shared" si="349"/>
        <v>|10247|</v>
      </c>
      <c r="AD3060" t="str">
        <f t="shared" si="350"/>
        <v>10 FURADEIRAS</v>
      </c>
    </row>
    <row r="3061" spans="1:30" ht="36" customHeight="1" x14ac:dyDescent="0.35">
      <c r="A3061" s="35">
        <v>46212</v>
      </c>
      <c r="B3061" s="14" t="s">
        <v>3670</v>
      </c>
      <c r="C3061" s="14" t="s">
        <v>3671</v>
      </c>
      <c r="D3061" s="14" t="s">
        <v>3047</v>
      </c>
      <c r="E3061" s="14">
        <v>30001206</v>
      </c>
      <c r="F3061" s="14" t="s">
        <v>3278</v>
      </c>
      <c r="G3061" s="14" t="s">
        <v>3047</v>
      </c>
      <c r="H3061" s="14" t="s">
        <v>3047</v>
      </c>
      <c r="I3061" s="9" t="s">
        <v>3047</v>
      </c>
      <c r="J3061" s="9">
        <v>28</v>
      </c>
      <c r="K3061" s="14">
        <f>IF($E3061="","",IFERROR(INDEX('01_Cad_Pecas'!$H$2:$H$5000,MATCH($E3061,'01_Cad_Pecas'!$D$2:$D$5000,0)),IFERROR(INDEX('01_Cad_Pecas'!$H$2:$H$5000,MATCH(VALUE($E3061),'01_Cad_Pecas'!$D$2:$D$5000,0)),"")))</f>
        <v>1.1000000000000001</v>
      </c>
      <c r="L3061" s="14">
        <f>IF($E3061="","",IFERROR(INDEX('01_Cad_Pecas'!$I$2:$I$5000,MATCH($E3061,'01_Cad_Pecas'!$D$2:$D$5000,0)),IFERROR(INDEX('01_Cad_Pecas'!$I$2:$I$5000,MATCH(VALUE($E3061),'01_Cad_Pecas'!$D$2:$D$5000,0)),"")))</f>
        <v>9.375E-2</v>
      </c>
      <c r="M3061" s="14">
        <f t="shared" si="347"/>
        <v>3.7250000000000001</v>
      </c>
      <c r="N3061" s="14">
        <v>46212</v>
      </c>
      <c r="O3061" s="14">
        <v>28</v>
      </c>
      <c r="P3061" s="14"/>
      <c r="Q3061" s="14"/>
      <c r="R3061" s="14"/>
      <c r="S3061" s="14"/>
      <c r="T3061" s="14">
        <f t="shared" si="351"/>
        <v>1</v>
      </c>
      <c r="U3061" s="14" t="s">
        <v>36</v>
      </c>
      <c r="V3061" s="14"/>
      <c r="W3061" s="14"/>
      <c r="X3061" s="14"/>
      <c r="Y3061" s="14"/>
      <c r="Z3061" s="14"/>
      <c r="AA3061" s="11"/>
      <c r="AB3061" s="14" t="str">
        <f t="shared" si="348"/>
        <v>10241|10 FURADEIRAS</v>
      </c>
      <c r="AC3061" t="str">
        <f t="shared" si="349"/>
        <v>|10241|</v>
      </c>
      <c r="AD3061" t="str">
        <f t="shared" si="350"/>
        <v>10 FURADEIRAS</v>
      </c>
    </row>
    <row r="3062" spans="1:30" ht="36" customHeight="1" x14ac:dyDescent="0.35">
      <c r="A3062" s="35">
        <v>46212</v>
      </c>
      <c r="B3062" s="14" t="s">
        <v>3670</v>
      </c>
      <c r="C3062" s="14" t="s">
        <v>3671</v>
      </c>
      <c r="D3062" s="14" t="s">
        <v>3047</v>
      </c>
      <c r="E3062" s="14">
        <v>30001207</v>
      </c>
      <c r="F3062" s="14" t="s">
        <v>3280</v>
      </c>
      <c r="G3062" s="14" t="s">
        <v>3047</v>
      </c>
      <c r="H3062" s="14" t="s">
        <v>3047</v>
      </c>
      <c r="I3062" s="9" t="s">
        <v>3047</v>
      </c>
      <c r="J3062" s="9">
        <v>28</v>
      </c>
      <c r="K3062" s="14">
        <f>IF($E3062="","",IFERROR(INDEX('01_Cad_Pecas'!$H$2:$H$5000,MATCH($E3062,'01_Cad_Pecas'!$D$2:$D$5000,0)),IFERROR(INDEX('01_Cad_Pecas'!$H$2:$H$5000,MATCH(VALUE($E3062),'01_Cad_Pecas'!$D$2:$D$5000,0)),"")))</f>
        <v>1.1000000000000001</v>
      </c>
      <c r="L3062" s="14">
        <f>IF($E3062="","",IFERROR(INDEX('01_Cad_Pecas'!$I$2:$I$5000,MATCH($E3062,'01_Cad_Pecas'!$D$2:$D$5000,0)),IFERROR(INDEX('01_Cad_Pecas'!$I$2:$I$5000,MATCH(VALUE($E3062),'01_Cad_Pecas'!$D$2:$D$5000,0)),"")))</f>
        <v>9.375E-2</v>
      </c>
      <c r="M3062" s="14">
        <f t="shared" si="347"/>
        <v>3.7250000000000001</v>
      </c>
      <c r="N3062" s="14">
        <v>46212</v>
      </c>
      <c r="O3062" s="14">
        <v>28</v>
      </c>
      <c r="P3062" s="14"/>
      <c r="Q3062" s="14"/>
      <c r="R3062" s="14"/>
      <c r="S3062" s="14"/>
      <c r="T3062" s="14">
        <f t="shared" si="351"/>
        <v>1</v>
      </c>
      <c r="U3062" s="14" t="s">
        <v>36</v>
      </c>
      <c r="V3062" s="14"/>
      <c r="W3062" s="14"/>
      <c r="X3062" s="14"/>
      <c r="Y3062" s="14"/>
      <c r="Z3062" s="14"/>
      <c r="AA3062" s="11"/>
      <c r="AB3062" s="14" t="str">
        <f t="shared" si="348"/>
        <v>10241|10 FURADEIRAS</v>
      </c>
      <c r="AC3062" t="str">
        <f t="shared" si="349"/>
        <v>|10241|</v>
      </c>
      <c r="AD3062" t="str">
        <f t="shared" si="350"/>
        <v>10 FURADEIRAS</v>
      </c>
    </row>
    <row r="3063" spans="1:30" ht="36" customHeight="1" x14ac:dyDescent="0.35">
      <c r="A3063" s="35">
        <v>46212</v>
      </c>
      <c r="B3063" s="14" t="s">
        <v>3670</v>
      </c>
      <c r="C3063" s="14" t="s">
        <v>3671</v>
      </c>
      <c r="D3063" s="14" t="s">
        <v>3047</v>
      </c>
      <c r="E3063" s="14">
        <v>30003407</v>
      </c>
      <c r="F3063" s="14" t="s">
        <v>3204</v>
      </c>
      <c r="G3063" s="14" t="s">
        <v>3047</v>
      </c>
      <c r="H3063" s="14" t="s">
        <v>3047</v>
      </c>
      <c r="I3063" s="9" t="s">
        <v>3047</v>
      </c>
      <c r="J3063" s="9">
        <v>180</v>
      </c>
      <c r="K3063" s="14">
        <f>IF($E3063="","",IFERROR(INDEX('01_Cad_Pecas'!$H$2:$H$5000,MATCH($E3063,'01_Cad_Pecas'!$D$2:$D$5000,0)),IFERROR(INDEX('01_Cad_Pecas'!$H$2:$H$5000,MATCH(VALUE($E3063),'01_Cad_Pecas'!$D$2:$D$5000,0)),"")))</f>
        <v>3</v>
      </c>
      <c r="L3063" s="14">
        <f>IF($E3063="","",IFERROR(INDEX('01_Cad_Pecas'!$I$2:$I$5000,MATCH($E3063,'01_Cad_Pecas'!$D$2:$D$5000,0)),IFERROR(INDEX('01_Cad_Pecas'!$I$2:$I$5000,MATCH(VALUE($E3063),'01_Cad_Pecas'!$D$2:$D$5000,0)),"")))</f>
        <v>6.7799999999999999E-2</v>
      </c>
      <c r="M3063" s="14">
        <f t="shared" si="347"/>
        <v>15.204000000000001</v>
      </c>
      <c r="N3063" s="14">
        <v>46212</v>
      </c>
      <c r="O3063" s="14">
        <v>180</v>
      </c>
      <c r="P3063" s="14"/>
      <c r="Q3063" s="14"/>
      <c r="R3063" s="14"/>
      <c r="S3063" s="14"/>
      <c r="T3063" s="14">
        <f t="shared" si="351"/>
        <v>1</v>
      </c>
      <c r="U3063" s="14" t="s">
        <v>36</v>
      </c>
      <c r="V3063" s="14"/>
      <c r="W3063" s="14"/>
      <c r="X3063" s="14"/>
      <c r="Y3063" s="14"/>
      <c r="Z3063" s="14"/>
      <c r="AA3063" s="11"/>
      <c r="AB3063" s="14" t="str">
        <f t="shared" si="348"/>
        <v>10241|10 FURADEIRAS</v>
      </c>
      <c r="AC3063" t="str">
        <f t="shared" si="349"/>
        <v>|10241|</v>
      </c>
      <c r="AD3063" t="str">
        <f t="shared" si="350"/>
        <v>10 FURADEIRAS</v>
      </c>
    </row>
    <row r="3064" spans="1:30" ht="36" customHeight="1" x14ac:dyDescent="0.35">
      <c r="A3064" s="35">
        <v>46212</v>
      </c>
      <c r="B3064" s="14" t="s">
        <v>3670</v>
      </c>
      <c r="C3064" s="14" t="s">
        <v>3671</v>
      </c>
      <c r="D3064" s="14" t="s">
        <v>3047</v>
      </c>
      <c r="E3064" s="14">
        <v>30003922</v>
      </c>
      <c r="F3064" s="14" t="s">
        <v>3709</v>
      </c>
      <c r="G3064" s="14" t="s">
        <v>3047</v>
      </c>
      <c r="H3064" s="14" t="s">
        <v>3047</v>
      </c>
      <c r="I3064" s="9" t="s">
        <v>3047</v>
      </c>
      <c r="J3064" s="9">
        <v>32</v>
      </c>
      <c r="K3064" s="14">
        <f>IF($E3064="","",IFERROR(INDEX('01_Cad_Pecas'!$H$2:$H$5000,MATCH($E3064,'01_Cad_Pecas'!$D$2:$D$5000,0)),IFERROR(INDEX('01_Cad_Pecas'!$H$2:$H$5000,MATCH(VALUE($E3064),'01_Cad_Pecas'!$D$2:$D$5000,0)),"")))</f>
        <v>1.1000000000000001</v>
      </c>
      <c r="L3064" s="14">
        <f>IF($E3064="","",IFERROR(INDEX('01_Cad_Pecas'!$I$2:$I$5000,MATCH($E3064,'01_Cad_Pecas'!$D$2:$D$5000,0)),IFERROR(INDEX('01_Cad_Pecas'!$I$2:$I$5000,MATCH(VALUE($E3064),'01_Cad_Pecas'!$D$2:$D$5000,0)),"")))</f>
        <v>9.375E-2</v>
      </c>
      <c r="M3064" s="14">
        <f t="shared" si="347"/>
        <v>4.0999999999999996</v>
      </c>
      <c r="N3064" s="14">
        <v>46212</v>
      </c>
      <c r="O3064" s="14">
        <v>32</v>
      </c>
      <c r="P3064" s="14"/>
      <c r="Q3064" s="14"/>
      <c r="R3064" s="14"/>
      <c r="S3064" s="14"/>
      <c r="T3064" s="14">
        <f t="shared" si="351"/>
        <v>1</v>
      </c>
      <c r="U3064" s="14" t="s">
        <v>36</v>
      </c>
      <c r="V3064" s="14"/>
      <c r="W3064" s="14"/>
      <c r="X3064" s="14"/>
      <c r="Y3064" s="14"/>
      <c r="Z3064" s="14"/>
      <c r="AA3064" s="11"/>
      <c r="AB3064" s="14" t="str">
        <f t="shared" si="348"/>
        <v>10241|10 FURADEIRAS</v>
      </c>
      <c r="AC3064" t="str">
        <f t="shared" si="349"/>
        <v>|10241|</v>
      </c>
      <c r="AD3064" t="str">
        <f t="shared" si="350"/>
        <v>10 FURADEIRAS</v>
      </c>
    </row>
    <row r="3065" spans="1:30" ht="36" customHeight="1" x14ac:dyDescent="0.35">
      <c r="A3065" s="35">
        <v>46212</v>
      </c>
      <c r="B3065" s="14" t="s">
        <v>3670</v>
      </c>
      <c r="C3065" s="14" t="s">
        <v>3671</v>
      </c>
      <c r="D3065" s="14" t="s">
        <v>3047</v>
      </c>
      <c r="E3065" s="14">
        <v>30001203</v>
      </c>
      <c r="F3065" s="14" t="s">
        <v>3281</v>
      </c>
      <c r="G3065" s="14" t="s">
        <v>3047</v>
      </c>
      <c r="H3065" s="14" t="s">
        <v>3047</v>
      </c>
      <c r="I3065" s="9" t="s">
        <v>3047</v>
      </c>
      <c r="J3065" s="9">
        <v>56</v>
      </c>
      <c r="K3065" s="14">
        <f>IF($E3065="","",IFERROR(INDEX('01_Cad_Pecas'!$H$2:$H$5000,MATCH($E3065,'01_Cad_Pecas'!$D$2:$D$5000,0)),IFERROR(INDEX('01_Cad_Pecas'!$H$2:$H$5000,MATCH(VALUE($E3065),'01_Cad_Pecas'!$D$2:$D$5000,0)),"")))</f>
        <v>1.1000000000000001</v>
      </c>
      <c r="L3065" s="14">
        <f>IF($E3065="","",IFERROR(INDEX('01_Cad_Pecas'!$I$2:$I$5000,MATCH($E3065,'01_Cad_Pecas'!$D$2:$D$5000,0)),IFERROR(INDEX('01_Cad_Pecas'!$I$2:$I$5000,MATCH(VALUE($E3065),'01_Cad_Pecas'!$D$2:$D$5000,0)),"")))</f>
        <v>9.375E-2</v>
      </c>
      <c r="M3065" s="14">
        <f t="shared" si="347"/>
        <v>6.35</v>
      </c>
      <c r="N3065" s="14">
        <v>46212</v>
      </c>
      <c r="O3065" s="14">
        <v>56</v>
      </c>
      <c r="P3065" s="14"/>
      <c r="Q3065" s="14"/>
      <c r="R3065" s="14"/>
      <c r="S3065" s="14"/>
      <c r="T3065" s="14">
        <f t="shared" si="351"/>
        <v>1</v>
      </c>
      <c r="U3065" s="14" t="s">
        <v>36</v>
      </c>
      <c r="V3065" s="14"/>
      <c r="W3065" s="14"/>
      <c r="X3065" s="14"/>
      <c r="Y3065" s="14"/>
      <c r="Z3065" s="14"/>
      <c r="AA3065" s="11"/>
      <c r="AB3065" s="14" t="str">
        <f t="shared" si="348"/>
        <v>10241|10 FURADEIRAS</v>
      </c>
      <c r="AC3065" t="str">
        <f t="shared" si="349"/>
        <v>|10241|</v>
      </c>
      <c r="AD3065" t="str">
        <f t="shared" si="350"/>
        <v>10 FURADEIRAS</v>
      </c>
    </row>
    <row r="3066" spans="1:30" ht="36" customHeight="1" x14ac:dyDescent="0.35">
      <c r="A3066" s="35">
        <v>46212</v>
      </c>
      <c r="B3066" s="14" t="s">
        <v>3670</v>
      </c>
      <c r="C3066" s="14" t="s">
        <v>3671</v>
      </c>
      <c r="D3066" s="14" t="s">
        <v>3047</v>
      </c>
      <c r="E3066" s="14">
        <v>30003403</v>
      </c>
      <c r="F3066" s="14" t="s">
        <v>3285</v>
      </c>
      <c r="G3066" s="14" t="s">
        <v>3047</v>
      </c>
      <c r="H3066" s="14" t="s">
        <v>3047</v>
      </c>
      <c r="I3066" s="9" t="s">
        <v>3047</v>
      </c>
      <c r="J3066" s="9">
        <v>152</v>
      </c>
      <c r="K3066" s="14">
        <f>IF($E3066="","",IFERROR(INDEX('01_Cad_Pecas'!$H$2:$H$5000,MATCH($E3066,'01_Cad_Pecas'!$D$2:$D$5000,0)),IFERROR(INDEX('01_Cad_Pecas'!$H$2:$H$5000,MATCH(VALUE($E3066),'01_Cad_Pecas'!$D$2:$D$5000,0)),"")))</f>
        <v>1.1000000000000001</v>
      </c>
      <c r="L3066" s="14">
        <f>IF($E3066="","",IFERROR(INDEX('01_Cad_Pecas'!$I$2:$I$5000,MATCH($E3066,'01_Cad_Pecas'!$D$2:$D$5000,0)),IFERROR(INDEX('01_Cad_Pecas'!$I$2:$I$5000,MATCH(VALUE($E3066),'01_Cad_Pecas'!$D$2:$D$5000,0)),"")))</f>
        <v>9.375E-2</v>
      </c>
      <c r="M3066" s="14">
        <f t="shared" si="347"/>
        <v>15.35</v>
      </c>
      <c r="N3066" s="14">
        <v>46212</v>
      </c>
      <c r="O3066" s="14">
        <v>152</v>
      </c>
      <c r="P3066" s="14"/>
      <c r="Q3066" s="14"/>
      <c r="R3066" s="14"/>
      <c r="S3066" s="14"/>
      <c r="T3066" s="14">
        <f t="shared" si="351"/>
        <v>1</v>
      </c>
      <c r="U3066" s="14" t="s">
        <v>36</v>
      </c>
      <c r="V3066" s="14"/>
      <c r="W3066" s="14"/>
      <c r="X3066" s="14"/>
      <c r="Y3066" s="14"/>
      <c r="Z3066" s="14"/>
      <c r="AA3066" s="11"/>
      <c r="AB3066" s="14" t="str">
        <f t="shared" si="348"/>
        <v>10241|10 FURADEIRAS</v>
      </c>
      <c r="AC3066" t="str">
        <f t="shared" si="349"/>
        <v>|10241|</v>
      </c>
      <c r="AD3066" t="str">
        <f t="shared" si="350"/>
        <v>10 FURADEIRAS</v>
      </c>
    </row>
    <row r="3067" spans="1:30" ht="36" customHeight="1" x14ac:dyDescent="0.35">
      <c r="A3067" s="35">
        <v>46212</v>
      </c>
      <c r="B3067" s="14" t="s">
        <v>3670</v>
      </c>
      <c r="C3067" s="14" t="s">
        <v>3671</v>
      </c>
      <c r="D3067" s="14" t="s">
        <v>3047</v>
      </c>
      <c r="E3067" s="14">
        <v>30003405</v>
      </c>
      <c r="F3067" s="14" t="s">
        <v>3282</v>
      </c>
      <c r="G3067" s="14" t="s">
        <v>3047</v>
      </c>
      <c r="H3067" s="14" t="s">
        <v>3047</v>
      </c>
      <c r="I3067" s="9" t="s">
        <v>3047</v>
      </c>
      <c r="J3067" s="9">
        <v>272</v>
      </c>
      <c r="K3067" s="14">
        <f>IF($E3067="","",IFERROR(INDEX('01_Cad_Pecas'!$H$2:$H$5000,MATCH($E3067,'01_Cad_Pecas'!$D$2:$D$5000,0)),IFERROR(INDEX('01_Cad_Pecas'!$H$2:$H$5000,MATCH(VALUE($E3067),'01_Cad_Pecas'!$D$2:$D$5000,0)),"")))</f>
        <v>1.1000000000000001</v>
      </c>
      <c r="L3067" s="14">
        <f>IF($E3067="","",IFERROR(INDEX('01_Cad_Pecas'!$I$2:$I$5000,MATCH($E3067,'01_Cad_Pecas'!$D$2:$D$5000,0)),IFERROR(INDEX('01_Cad_Pecas'!$I$2:$I$5000,MATCH(VALUE($E3067),'01_Cad_Pecas'!$D$2:$D$5000,0)),"")))</f>
        <v>9.375E-2</v>
      </c>
      <c r="M3067" s="14">
        <f t="shared" si="347"/>
        <v>26.6</v>
      </c>
      <c r="N3067" s="14">
        <v>46212</v>
      </c>
      <c r="O3067" s="14">
        <v>272</v>
      </c>
      <c r="P3067" s="14"/>
      <c r="Q3067" s="14"/>
      <c r="R3067" s="14"/>
      <c r="S3067" s="14"/>
      <c r="T3067" s="14">
        <f t="shared" si="351"/>
        <v>1</v>
      </c>
      <c r="U3067" s="14" t="s">
        <v>36</v>
      </c>
      <c r="V3067" s="14"/>
      <c r="W3067" s="14"/>
      <c r="X3067" s="14"/>
      <c r="Y3067" s="14"/>
      <c r="Z3067" s="14"/>
      <c r="AA3067" s="11"/>
      <c r="AB3067" s="14" t="str">
        <f t="shared" si="348"/>
        <v>10241|10 FURADEIRAS</v>
      </c>
      <c r="AC3067" t="str">
        <f t="shared" si="349"/>
        <v>|10241|</v>
      </c>
      <c r="AD3067" t="str">
        <f t="shared" si="350"/>
        <v>10 FURADEIRAS</v>
      </c>
    </row>
    <row r="3068" spans="1:30" ht="36" customHeight="1" x14ac:dyDescent="0.35">
      <c r="A3068" s="35">
        <v>46212</v>
      </c>
      <c r="B3068" s="14" t="s">
        <v>3670</v>
      </c>
      <c r="C3068" s="14" t="s">
        <v>3671</v>
      </c>
      <c r="D3068" s="14" t="s">
        <v>3047</v>
      </c>
      <c r="E3068" s="14">
        <v>30006103</v>
      </c>
      <c r="F3068" s="14" t="s">
        <v>3283</v>
      </c>
      <c r="G3068" s="14" t="s">
        <v>3047</v>
      </c>
      <c r="H3068" s="14" t="s">
        <v>3047</v>
      </c>
      <c r="I3068" s="9" t="s">
        <v>3047</v>
      </c>
      <c r="J3068" s="9">
        <v>120</v>
      </c>
      <c r="K3068" s="14">
        <f>IF($E3068="","",IFERROR(INDEX('01_Cad_Pecas'!$H$2:$H$5000,MATCH($E3068,'01_Cad_Pecas'!$D$2:$D$5000,0)),IFERROR(INDEX('01_Cad_Pecas'!$H$2:$H$5000,MATCH(VALUE($E3068),'01_Cad_Pecas'!$D$2:$D$5000,0)),"")))</f>
        <v>1.1000000000000001</v>
      </c>
      <c r="L3068" s="14">
        <f>IF($E3068="","",IFERROR(INDEX('01_Cad_Pecas'!$I$2:$I$5000,MATCH($E3068,'01_Cad_Pecas'!$D$2:$D$5000,0)),IFERROR(INDEX('01_Cad_Pecas'!$I$2:$I$5000,MATCH(VALUE($E3068),'01_Cad_Pecas'!$D$2:$D$5000,0)),"")))</f>
        <v>9.375E-2</v>
      </c>
      <c r="M3068" s="14">
        <f t="shared" si="347"/>
        <v>12.35</v>
      </c>
      <c r="N3068" s="14">
        <v>46212</v>
      </c>
      <c r="O3068" s="14">
        <v>120</v>
      </c>
      <c r="P3068" s="14"/>
      <c r="Q3068" s="14"/>
      <c r="R3068" s="14"/>
      <c r="S3068" s="14"/>
      <c r="T3068" s="14">
        <f t="shared" si="351"/>
        <v>1</v>
      </c>
      <c r="U3068" s="14" t="s">
        <v>36</v>
      </c>
      <c r="V3068" s="14"/>
      <c r="W3068" s="14"/>
      <c r="X3068" s="14"/>
      <c r="Y3068" s="14"/>
      <c r="Z3068" s="14"/>
      <c r="AA3068" s="11"/>
      <c r="AB3068" s="14" t="str">
        <f t="shared" si="348"/>
        <v>10241|10 FURADEIRAS</v>
      </c>
      <c r="AC3068" t="str">
        <f t="shared" si="349"/>
        <v>|10241|</v>
      </c>
      <c r="AD3068" t="str">
        <f t="shared" si="350"/>
        <v>10 FURADEIRAS</v>
      </c>
    </row>
    <row r="3069" spans="1:30" ht="48" customHeight="1" x14ac:dyDescent="0.35">
      <c r="A3069" s="35">
        <v>46212</v>
      </c>
      <c r="B3069" s="14" t="s">
        <v>3672</v>
      </c>
      <c r="C3069" s="14" t="s">
        <v>3673</v>
      </c>
      <c r="D3069" s="14" t="s">
        <v>3047</v>
      </c>
      <c r="E3069" s="14">
        <v>30001206</v>
      </c>
      <c r="F3069" s="14" t="s">
        <v>3278</v>
      </c>
      <c r="G3069" s="14" t="s">
        <v>3047</v>
      </c>
      <c r="H3069" s="14" t="s">
        <v>3047</v>
      </c>
      <c r="I3069" s="9" t="s">
        <v>3047</v>
      </c>
      <c r="J3069" s="9">
        <v>30</v>
      </c>
      <c r="K3069" s="14">
        <f>IF($E3069="","",IFERROR(INDEX('01_Cad_Pecas'!$H$2:$H$5000,MATCH($E3069,'01_Cad_Pecas'!$D$2:$D$5000,0)),IFERROR(INDEX('01_Cad_Pecas'!$H$2:$H$5000,MATCH(VALUE($E3069),'01_Cad_Pecas'!$D$2:$D$5000,0)),"")))</f>
        <v>1.1000000000000001</v>
      </c>
      <c r="L3069" s="14">
        <f>IF($E3069="","",IFERROR(INDEX('01_Cad_Pecas'!$I$2:$I$5000,MATCH($E3069,'01_Cad_Pecas'!$D$2:$D$5000,0)),IFERROR(INDEX('01_Cad_Pecas'!$I$2:$I$5000,MATCH(VALUE($E3069),'01_Cad_Pecas'!$D$2:$D$5000,0)),"")))</f>
        <v>9.375E-2</v>
      </c>
      <c r="M3069" s="14">
        <f t="shared" si="347"/>
        <v>3.9125000000000001</v>
      </c>
      <c r="N3069" s="14">
        <v>46212</v>
      </c>
      <c r="O3069" s="14">
        <v>30</v>
      </c>
      <c r="P3069" s="14"/>
      <c r="Q3069" s="14"/>
      <c r="R3069" s="14"/>
      <c r="S3069" s="14"/>
      <c r="T3069" s="14">
        <f t="shared" si="351"/>
        <v>1</v>
      </c>
      <c r="U3069" s="14" t="s">
        <v>36</v>
      </c>
      <c r="V3069" s="14"/>
      <c r="W3069" s="14"/>
      <c r="X3069" s="14"/>
      <c r="Y3069" s="14"/>
      <c r="Z3069" s="14"/>
      <c r="AA3069" s="11"/>
      <c r="AB3069" s="14" t="str">
        <f t="shared" si="348"/>
        <v>10245|10 FURADEIRAS</v>
      </c>
      <c r="AC3069" t="str">
        <f t="shared" si="349"/>
        <v>|10245|</v>
      </c>
      <c r="AD3069" t="str">
        <f t="shared" si="350"/>
        <v>10 FURADEIRAS</v>
      </c>
    </row>
    <row r="3070" spans="1:30" ht="48" customHeight="1" x14ac:dyDescent="0.35">
      <c r="A3070" s="35">
        <v>46212</v>
      </c>
      <c r="B3070" s="14" t="s">
        <v>3672</v>
      </c>
      <c r="C3070" s="14" t="s">
        <v>3673</v>
      </c>
      <c r="D3070" s="14" t="s">
        <v>3047</v>
      </c>
      <c r="E3070" s="14">
        <v>30001207</v>
      </c>
      <c r="F3070" s="14" t="s">
        <v>3280</v>
      </c>
      <c r="G3070" s="14" t="s">
        <v>3047</v>
      </c>
      <c r="H3070" s="14" t="s">
        <v>3047</v>
      </c>
      <c r="I3070" s="9" t="s">
        <v>3047</v>
      </c>
      <c r="J3070" s="9">
        <v>30</v>
      </c>
      <c r="K3070" s="14">
        <f>IF($E3070="","",IFERROR(INDEX('01_Cad_Pecas'!$H$2:$H$5000,MATCH($E3070,'01_Cad_Pecas'!$D$2:$D$5000,0)),IFERROR(INDEX('01_Cad_Pecas'!$H$2:$H$5000,MATCH(VALUE($E3070),'01_Cad_Pecas'!$D$2:$D$5000,0)),"")))</f>
        <v>1.1000000000000001</v>
      </c>
      <c r="L3070" s="14">
        <f>IF($E3070="","",IFERROR(INDEX('01_Cad_Pecas'!$I$2:$I$5000,MATCH($E3070,'01_Cad_Pecas'!$D$2:$D$5000,0)),IFERROR(INDEX('01_Cad_Pecas'!$I$2:$I$5000,MATCH(VALUE($E3070),'01_Cad_Pecas'!$D$2:$D$5000,0)),"")))</f>
        <v>9.375E-2</v>
      </c>
      <c r="M3070" s="14">
        <f t="shared" si="347"/>
        <v>3.9125000000000001</v>
      </c>
      <c r="N3070" s="14">
        <v>46212</v>
      </c>
      <c r="O3070" s="14">
        <v>30</v>
      </c>
      <c r="P3070" s="14"/>
      <c r="Q3070" s="14"/>
      <c r="R3070" s="14"/>
      <c r="S3070" s="14"/>
      <c r="T3070" s="14">
        <f t="shared" si="351"/>
        <v>1</v>
      </c>
      <c r="U3070" s="14" t="s">
        <v>36</v>
      </c>
      <c r="V3070" s="14"/>
      <c r="W3070" s="14"/>
      <c r="X3070" s="14"/>
      <c r="Y3070" s="14"/>
      <c r="Z3070" s="14"/>
      <c r="AA3070" s="11"/>
      <c r="AB3070" s="14" t="str">
        <f t="shared" si="348"/>
        <v>10245|10 FURADEIRAS</v>
      </c>
      <c r="AC3070" t="str">
        <f t="shared" si="349"/>
        <v>|10245|</v>
      </c>
      <c r="AD3070" t="str">
        <f t="shared" si="350"/>
        <v>10 FURADEIRAS</v>
      </c>
    </row>
    <row r="3071" spans="1:30" ht="48" customHeight="1" x14ac:dyDescent="0.35">
      <c r="A3071" s="35">
        <v>46212</v>
      </c>
      <c r="B3071" s="14" t="s">
        <v>3672</v>
      </c>
      <c r="C3071" s="14" t="s">
        <v>3673</v>
      </c>
      <c r="D3071" s="14" t="s">
        <v>3047</v>
      </c>
      <c r="E3071" s="14">
        <v>30001203</v>
      </c>
      <c r="F3071" s="14" t="s">
        <v>3281</v>
      </c>
      <c r="G3071" s="14" t="s">
        <v>3047</v>
      </c>
      <c r="H3071" s="14" t="s">
        <v>3047</v>
      </c>
      <c r="I3071" s="9" t="s">
        <v>3047</v>
      </c>
      <c r="J3071" s="9">
        <v>60</v>
      </c>
      <c r="K3071" s="14">
        <f>IF($E3071="","",IFERROR(INDEX('01_Cad_Pecas'!$H$2:$H$5000,MATCH($E3071,'01_Cad_Pecas'!$D$2:$D$5000,0)),IFERROR(INDEX('01_Cad_Pecas'!$H$2:$H$5000,MATCH(VALUE($E3071),'01_Cad_Pecas'!$D$2:$D$5000,0)),"")))</f>
        <v>1.1000000000000001</v>
      </c>
      <c r="L3071" s="14">
        <f>IF($E3071="","",IFERROR(INDEX('01_Cad_Pecas'!$I$2:$I$5000,MATCH($E3071,'01_Cad_Pecas'!$D$2:$D$5000,0)),IFERROR(INDEX('01_Cad_Pecas'!$I$2:$I$5000,MATCH(VALUE($E3071),'01_Cad_Pecas'!$D$2:$D$5000,0)),"")))</f>
        <v>9.375E-2</v>
      </c>
      <c r="M3071" s="14">
        <f t="shared" si="347"/>
        <v>6.7249999999999996</v>
      </c>
      <c r="N3071" s="14">
        <v>46212</v>
      </c>
      <c r="O3071" s="14">
        <v>60</v>
      </c>
      <c r="P3071" s="14"/>
      <c r="Q3071" s="14"/>
      <c r="R3071" s="14"/>
      <c r="S3071" s="14"/>
      <c r="T3071" s="14">
        <f t="shared" si="351"/>
        <v>1</v>
      </c>
      <c r="U3071" s="14" t="s">
        <v>36</v>
      </c>
      <c r="V3071" s="14"/>
      <c r="W3071" s="14"/>
      <c r="X3071" s="14"/>
      <c r="Y3071" s="14"/>
      <c r="Z3071" s="14"/>
      <c r="AA3071" s="11"/>
      <c r="AB3071" s="14" t="str">
        <f t="shared" si="348"/>
        <v>10245|10 FURADEIRAS</v>
      </c>
      <c r="AC3071" t="str">
        <f t="shared" si="349"/>
        <v>|10245|</v>
      </c>
      <c r="AD3071" t="str">
        <f t="shared" si="350"/>
        <v>10 FURADEIRAS</v>
      </c>
    </row>
    <row r="3072" spans="1:30" ht="36" customHeight="1" x14ac:dyDescent="0.35">
      <c r="A3072" s="35">
        <v>46213</v>
      </c>
      <c r="B3072" s="14" t="s">
        <v>3674</v>
      </c>
      <c r="C3072" s="14" t="s">
        <v>3675</v>
      </c>
      <c r="D3072" s="14" t="s">
        <v>3047</v>
      </c>
      <c r="E3072" s="14">
        <v>30001206</v>
      </c>
      <c r="F3072" s="14" t="s">
        <v>3278</v>
      </c>
      <c r="G3072" s="14" t="s">
        <v>3047</v>
      </c>
      <c r="H3072" s="14" t="s">
        <v>3047</v>
      </c>
      <c r="I3072" s="9" t="s">
        <v>3047</v>
      </c>
      <c r="J3072" s="9">
        <v>1116</v>
      </c>
      <c r="K3072" s="14">
        <f>IF($E3072="","",IFERROR(INDEX('01_Cad_Pecas'!$H$2:$H$5000,MATCH($E3072,'01_Cad_Pecas'!$D$2:$D$5000,0)),IFERROR(INDEX('01_Cad_Pecas'!$H$2:$H$5000,MATCH(VALUE($E3072),'01_Cad_Pecas'!$D$2:$D$5000,0)),"")))</f>
        <v>1.1000000000000001</v>
      </c>
      <c r="L3072" s="14">
        <f>IF($E3072="","",IFERROR(INDEX('01_Cad_Pecas'!$I$2:$I$5000,MATCH($E3072,'01_Cad_Pecas'!$D$2:$D$5000,0)),IFERROR(INDEX('01_Cad_Pecas'!$I$2:$I$5000,MATCH(VALUE($E3072),'01_Cad_Pecas'!$D$2:$D$5000,0)),"")))</f>
        <v>9.375E-2</v>
      </c>
      <c r="M3072" s="14">
        <f t="shared" si="347"/>
        <v>105.72499999999999</v>
      </c>
      <c r="N3072" s="14">
        <v>46213</v>
      </c>
      <c r="O3072" s="14">
        <v>1116</v>
      </c>
      <c r="P3072" s="14"/>
      <c r="Q3072" s="14"/>
      <c r="R3072" s="14"/>
      <c r="S3072" s="14"/>
      <c r="T3072" s="14">
        <f t="shared" si="351"/>
        <v>1</v>
      </c>
      <c r="U3072" s="14" t="s">
        <v>36</v>
      </c>
      <c r="V3072" s="14"/>
      <c r="W3072" s="14"/>
      <c r="X3072" s="14"/>
      <c r="Y3072" s="14"/>
      <c r="Z3072" s="14"/>
      <c r="AA3072" s="11"/>
      <c r="AB3072" s="14" t="str">
        <f t="shared" si="348"/>
        <v>10246|10 FURADEIRAS</v>
      </c>
      <c r="AC3072" t="str">
        <f t="shared" si="349"/>
        <v>|10246|</v>
      </c>
      <c r="AD3072" t="str">
        <f t="shared" si="350"/>
        <v>10 FURADEIRAS</v>
      </c>
    </row>
    <row r="3073" spans="1:30" ht="36" customHeight="1" x14ac:dyDescent="0.35">
      <c r="A3073" s="35">
        <v>46213</v>
      </c>
      <c r="B3073" s="14" t="s">
        <v>3674</v>
      </c>
      <c r="C3073" s="14" t="s">
        <v>3675</v>
      </c>
      <c r="D3073" s="14" t="s">
        <v>3047</v>
      </c>
      <c r="E3073" s="14">
        <v>30001207</v>
      </c>
      <c r="F3073" s="14" t="s">
        <v>3280</v>
      </c>
      <c r="G3073" s="14" t="s">
        <v>3047</v>
      </c>
      <c r="H3073" s="14" t="s">
        <v>3047</v>
      </c>
      <c r="I3073" s="9" t="s">
        <v>3047</v>
      </c>
      <c r="J3073" s="9">
        <v>1116</v>
      </c>
      <c r="K3073" s="14">
        <f>IF($E3073="","",IFERROR(INDEX('01_Cad_Pecas'!$H$2:$H$5000,MATCH($E3073,'01_Cad_Pecas'!$D$2:$D$5000,0)),IFERROR(INDEX('01_Cad_Pecas'!$H$2:$H$5000,MATCH(VALUE($E3073),'01_Cad_Pecas'!$D$2:$D$5000,0)),"")))</f>
        <v>1.1000000000000001</v>
      </c>
      <c r="L3073" s="14">
        <f>IF($E3073="","",IFERROR(INDEX('01_Cad_Pecas'!$I$2:$I$5000,MATCH($E3073,'01_Cad_Pecas'!$D$2:$D$5000,0)),IFERROR(INDEX('01_Cad_Pecas'!$I$2:$I$5000,MATCH(VALUE($E3073),'01_Cad_Pecas'!$D$2:$D$5000,0)),"")))</f>
        <v>9.375E-2</v>
      </c>
      <c r="M3073" s="14">
        <f t="shared" si="347"/>
        <v>105.72499999999999</v>
      </c>
      <c r="N3073" s="14">
        <v>46213</v>
      </c>
      <c r="O3073" s="14">
        <v>1116</v>
      </c>
      <c r="P3073" s="14"/>
      <c r="Q3073" s="14"/>
      <c r="R3073" s="14"/>
      <c r="S3073" s="14"/>
      <c r="T3073" s="14">
        <f t="shared" si="351"/>
        <v>1</v>
      </c>
      <c r="U3073" s="14" t="s">
        <v>36</v>
      </c>
      <c r="V3073" s="14"/>
      <c r="W3073" s="14"/>
      <c r="X3073" s="14"/>
      <c r="Y3073" s="14"/>
      <c r="Z3073" s="14"/>
      <c r="AA3073" s="11"/>
      <c r="AB3073" s="14" t="str">
        <f t="shared" si="348"/>
        <v>10246|10 FURADEIRAS</v>
      </c>
      <c r="AC3073" t="str">
        <f t="shared" si="349"/>
        <v>|10246|</v>
      </c>
      <c r="AD3073" t="str">
        <f t="shared" si="350"/>
        <v>10 FURADEIRAS</v>
      </c>
    </row>
    <row r="3074" spans="1:30" ht="36" customHeight="1" x14ac:dyDescent="0.35">
      <c r="A3074" s="35">
        <v>46213</v>
      </c>
      <c r="B3074" s="14" t="s">
        <v>3674</v>
      </c>
      <c r="C3074" s="14" t="s">
        <v>3675</v>
      </c>
      <c r="D3074" s="14" t="s">
        <v>3047</v>
      </c>
      <c r="E3074" s="14">
        <v>30001203</v>
      </c>
      <c r="F3074" s="14" t="s">
        <v>3281</v>
      </c>
      <c r="G3074" s="14" t="s">
        <v>3047</v>
      </c>
      <c r="H3074" s="14" t="s">
        <v>3047</v>
      </c>
      <c r="I3074" s="9" t="s">
        <v>3047</v>
      </c>
      <c r="J3074" s="9">
        <v>2232</v>
      </c>
      <c r="K3074" s="14">
        <f>IF($E3074="","",IFERROR(INDEX('01_Cad_Pecas'!$H$2:$H$5000,MATCH($E3074,'01_Cad_Pecas'!$D$2:$D$5000,0)),IFERROR(INDEX('01_Cad_Pecas'!$H$2:$H$5000,MATCH(VALUE($E3074),'01_Cad_Pecas'!$D$2:$D$5000,0)),"")))</f>
        <v>1.1000000000000001</v>
      </c>
      <c r="L3074" s="14">
        <f>IF($E3074="","",IFERROR(INDEX('01_Cad_Pecas'!$I$2:$I$5000,MATCH($E3074,'01_Cad_Pecas'!$D$2:$D$5000,0)),IFERROR(INDEX('01_Cad_Pecas'!$I$2:$I$5000,MATCH(VALUE($E3074),'01_Cad_Pecas'!$D$2:$D$5000,0)),"")))</f>
        <v>9.375E-2</v>
      </c>
      <c r="M3074" s="14">
        <f t="shared" si="347"/>
        <v>210.35</v>
      </c>
      <c r="N3074" s="14">
        <v>46213</v>
      </c>
      <c r="O3074" s="14">
        <v>2232</v>
      </c>
      <c r="P3074" s="14"/>
      <c r="Q3074" s="14"/>
      <c r="R3074" s="14"/>
      <c r="S3074" s="14"/>
      <c r="T3074" s="14">
        <f t="shared" si="351"/>
        <v>1</v>
      </c>
      <c r="U3074" s="14" t="s">
        <v>36</v>
      </c>
      <c r="V3074" s="14"/>
      <c r="W3074" s="14"/>
      <c r="X3074" s="14"/>
      <c r="Y3074" s="14"/>
      <c r="Z3074" s="14"/>
      <c r="AA3074" s="11"/>
      <c r="AB3074" s="14" t="str">
        <f t="shared" si="348"/>
        <v>10246|10 FURADEIRAS</v>
      </c>
      <c r="AC3074" t="str">
        <f t="shared" si="349"/>
        <v>|10246|</v>
      </c>
      <c r="AD3074" t="str">
        <f t="shared" si="350"/>
        <v>10 FURADEIRAS</v>
      </c>
    </row>
    <row r="3075" spans="1:30" ht="36" customHeight="1" x14ac:dyDescent="0.35">
      <c r="A3075" s="35">
        <v>46216</v>
      </c>
      <c r="B3075" s="14" t="s">
        <v>3676</v>
      </c>
      <c r="C3075" s="14" t="s">
        <v>3677</v>
      </c>
      <c r="D3075" s="14" t="s">
        <v>3047</v>
      </c>
      <c r="E3075" s="14">
        <v>30001206</v>
      </c>
      <c r="F3075" s="14" t="s">
        <v>3278</v>
      </c>
      <c r="G3075" s="14" t="s">
        <v>3047</v>
      </c>
      <c r="H3075" s="14" t="s">
        <v>3047</v>
      </c>
      <c r="I3075" s="9" t="s">
        <v>3047</v>
      </c>
      <c r="J3075" s="9">
        <v>362</v>
      </c>
      <c r="K3075" s="14">
        <f>IF($E3075="","",IFERROR(INDEX('01_Cad_Pecas'!$H$2:$H$5000,MATCH($E3075,'01_Cad_Pecas'!$D$2:$D$5000,0)),IFERROR(INDEX('01_Cad_Pecas'!$H$2:$H$5000,MATCH(VALUE($E3075),'01_Cad_Pecas'!$D$2:$D$5000,0)),"")))</f>
        <v>1.1000000000000001</v>
      </c>
      <c r="L3075" s="14">
        <f>IF($E3075="","",IFERROR(INDEX('01_Cad_Pecas'!$I$2:$I$5000,MATCH($E3075,'01_Cad_Pecas'!$D$2:$D$5000,0)),IFERROR(INDEX('01_Cad_Pecas'!$I$2:$I$5000,MATCH(VALUE($E3075),'01_Cad_Pecas'!$D$2:$D$5000,0)),"")))</f>
        <v>9.375E-2</v>
      </c>
      <c r="M3075" s="14">
        <f t="shared" si="347"/>
        <v>35.037500000000001</v>
      </c>
      <c r="N3075" s="14">
        <v>46213</v>
      </c>
      <c r="O3075" s="14">
        <v>362</v>
      </c>
      <c r="P3075" s="14"/>
      <c r="Q3075" s="14"/>
      <c r="R3075" s="14"/>
      <c r="S3075" s="14"/>
      <c r="T3075" s="14">
        <f t="shared" si="351"/>
        <v>1</v>
      </c>
      <c r="U3075" s="14" t="s">
        <v>36</v>
      </c>
      <c r="V3075" s="14"/>
      <c r="W3075" s="14"/>
      <c r="X3075" s="14"/>
      <c r="Y3075" s="14"/>
      <c r="Z3075" s="14"/>
      <c r="AA3075" s="11"/>
      <c r="AB3075" s="14" t="str">
        <f t="shared" si="348"/>
        <v>10247|10 FURADEIRAS</v>
      </c>
      <c r="AC3075" t="str">
        <f t="shared" si="349"/>
        <v>|10247|</v>
      </c>
      <c r="AD3075" t="str">
        <f t="shared" si="350"/>
        <v>10 FURADEIRAS</v>
      </c>
    </row>
    <row r="3076" spans="1:30" ht="36" customHeight="1" x14ac:dyDescent="0.35">
      <c r="A3076" s="35">
        <v>46216</v>
      </c>
      <c r="B3076" s="14" t="s">
        <v>3676</v>
      </c>
      <c r="C3076" s="14" t="s">
        <v>3677</v>
      </c>
      <c r="D3076" s="14" t="s">
        <v>3047</v>
      </c>
      <c r="E3076" s="14">
        <v>30001207</v>
      </c>
      <c r="F3076" s="14" t="s">
        <v>3280</v>
      </c>
      <c r="G3076" s="14" t="s">
        <v>3047</v>
      </c>
      <c r="H3076" s="14" t="s">
        <v>3047</v>
      </c>
      <c r="I3076" s="9" t="s">
        <v>3047</v>
      </c>
      <c r="J3076" s="9">
        <v>362</v>
      </c>
      <c r="K3076" s="14">
        <f>IF($E3076="","",IFERROR(INDEX('01_Cad_Pecas'!$H$2:$H$5000,MATCH($E3076,'01_Cad_Pecas'!$D$2:$D$5000,0)),IFERROR(INDEX('01_Cad_Pecas'!$H$2:$H$5000,MATCH(VALUE($E3076),'01_Cad_Pecas'!$D$2:$D$5000,0)),"")))</f>
        <v>1.1000000000000001</v>
      </c>
      <c r="L3076" s="14">
        <f>IF($E3076="","",IFERROR(INDEX('01_Cad_Pecas'!$I$2:$I$5000,MATCH($E3076,'01_Cad_Pecas'!$D$2:$D$5000,0)),IFERROR(INDEX('01_Cad_Pecas'!$I$2:$I$5000,MATCH(VALUE($E3076),'01_Cad_Pecas'!$D$2:$D$5000,0)),"")))</f>
        <v>9.375E-2</v>
      </c>
      <c r="M3076" s="14">
        <f t="shared" si="347"/>
        <v>35.037500000000001</v>
      </c>
      <c r="N3076" s="14">
        <v>46216</v>
      </c>
      <c r="O3076" s="14">
        <v>362</v>
      </c>
      <c r="P3076" s="14"/>
      <c r="Q3076" s="14"/>
      <c r="R3076" s="14"/>
      <c r="S3076" s="14"/>
      <c r="T3076" s="14">
        <f t="shared" si="351"/>
        <v>1</v>
      </c>
      <c r="U3076" s="14" t="s">
        <v>36</v>
      </c>
      <c r="V3076" s="14"/>
      <c r="W3076" s="14"/>
      <c r="X3076" s="14"/>
      <c r="Y3076" s="14"/>
      <c r="Z3076" s="14"/>
      <c r="AA3076" s="11"/>
      <c r="AB3076" s="14" t="str">
        <f t="shared" si="348"/>
        <v>10247|10 FURADEIRAS</v>
      </c>
      <c r="AC3076" t="str">
        <f t="shared" si="349"/>
        <v>|10247|</v>
      </c>
      <c r="AD3076" t="str">
        <f t="shared" si="350"/>
        <v>10 FURADEIRAS</v>
      </c>
    </row>
    <row r="3077" spans="1:30" ht="36" customHeight="1" x14ac:dyDescent="0.35">
      <c r="A3077" s="35">
        <v>46216</v>
      </c>
      <c r="B3077" s="14" t="s">
        <v>3676</v>
      </c>
      <c r="C3077" s="14" t="s">
        <v>3677</v>
      </c>
      <c r="D3077" s="14" t="s">
        <v>3047</v>
      </c>
      <c r="E3077" s="14">
        <v>30001203</v>
      </c>
      <c r="F3077" s="14" t="s">
        <v>3281</v>
      </c>
      <c r="G3077" s="14" t="s">
        <v>3047</v>
      </c>
      <c r="H3077" s="14" t="s">
        <v>3047</v>
      </c>
      <c r="I3077" s="9" t="s">
        <v>3047</v>
      </c>
      <c r="J3077" s="9">
        <v>724</v>
      </c>
      <c r="K3077" s="14">
        <f>IF($E3077="","",IFERROR(INDEX('01_Cad_Pecas'!$H$2:$H$5000,MATCH($E3077,'01_Cad_Pecas'!$D$2:$D$5000,0)),IFERROR(INDEX('01_Cad_Pecas'!$H$2:$H$5000,MATCH(VALUE($E3077),'01_Cad_Pecas'!$D$2:$D$5000,0)),"")))</f>
        <v>1.1000000000000001</v>
      </c>
      <c r="L3077" s="14">
        <f>IF($E3077="","",IFERROR(INDEX('01_Cad_Pecas'!$I$2:$I$5000,MATCH($E3077,'01_Cad_Pecas'!$D$2:$D$5000,0)),IFERROR(INDEX('01_Cad_Pecas'!$I$2:$I$5000,MATCH(VALUE($E3077),'01_Cad_Pecas'!$D$2:$D$5000,0)),"")))</f>
        <v>9.375E-2</v>
      </c>
      <c r="M3077" s="14">
        <f t="shared" ref="M3077:M3140" si="352">IF(OR($J3077="",$L3077=""),"",IF($K3077="",0,$K3077)+$J3077*$L3077)</f>
        <v>68.974999999999994</v>
      </c>
      <c r="N3077" s="14">
        <v>46216</v>
      </c>
      <c r="O3077" s="14">
        <v>724</v>
      </c>
      <c r="P3077" s="14"/>
      <c r="Q3077" s="14"/>
      <c r="R3077" s="14"/>
      <c r="S3077" s="14"/>
      <c r="T3077" s="14">
        <f t="shared" si="351"/>
        <v>1</v>
      </c>
      <c r="U3077" s="14" t="s">
        <v>36</v>
      </c>
      <c r="V3077" s="14"/>
      <c r="W3077" s="14"/>
      <c r="X3077" s="14"/>
      <c r="Y3077" s="14"/>
      <c r="Z3077" s="14"/>
      <c r="AA3077" s="11"/>
      <c r="AB3077" s="14" t="str">
        <f t="shared" si="348"/>
        <v>10247|10 FURADEIRAS</v>
      </c>
      <c r="AC3077" t="str">
        <f t="shared" si="349"/>
        <v>|10247|</v>
      </c>
      <c r="AD3077" t="str">
        <f t="shared" si="350"/>
        <v>10 FURADEIRAS</v>
      </c>
    </row>
    <row r="3078" spans="1:30" ht="36" customHeight="1" x14ac:dyDescent="0.35">
      <c r="A3078" s="35">
        <v>46216</v>
      </c>
      <c r="B3078" s="14" t="s">
        <v>3676</v>
      </c>
      <c r="C3078" s="14" t="s">
        <v>3677</v>
      </c>
      <c r="D3078" s="14" t="s">
        <v>3047</v>
      </c>
      <c r="E3078" s="14">
        <v>30003405</v>
      </c>
      <c r="F3078" s="14" t="s">
        <v>3282</v>
      </c>
      <c r="G3078" s="14" t="s">
        <v>3047</v>
      </c>
      <c r="H3078" s="14" t="s">
        <v>3047</v>
      </c>
      <c r="I3078" s="9" t="s">
        <v>3047</v>
      </c>
      <c r="J3078" s="9">
        <v>1224</v>
      </c>
      <c r="K3078" s="14">
        <f>IF($E3078="","",IFERROR(INDEX('01_Cad_Pecas'!$H$2:$H$5000,MATCH($E3078,'01_Cad_Pecas'!$D$2:$D$5000,0)),IFERROR(INDEX('01_Cad_Pecas'!$H$2:$H$5000,MATCH(VALUE($E3078),'01_Cad_Pecas'!$D$2:$D$5000,0)),"")))</f>
        <v>1.1000000000000001</v>
      </c>
      <c r="L3078" s="14">
        <f>IF($E3078="","",IFERROR(INDEX('01_Cad_Pecas'!$I$2:$I$5000,MATCH($E3078,'01_Cad_Pecas'!$D$2:$D$5000,0)),IFERROR(INDEX('01_Cad_Pecas'!$I$2:$I$5000,MATCH(VALUE($E3078),'01_Cad_Pecas'!$D$2:$D$5000,0)),"")))</f>
        <v>9.375E-2</v>
      </c>
      <c r="M3078" s="14">
        <f t="shared" si="352"/>
        <v>115.85</v>
      </c>
      <c r="N3078" s="14">
        <v>46216</v>
      </c>
      <c r="O3078" s="14">
        <v>1224</v>
      </c>
      <c r="P3078" s="14"/>
      <c r="Q3078" s="14"/>
      <c r="R3078" s="14"/>
      <c r="S3078" s="14"/>
      <c r="T3078" s="14">
        <f t="shared" si="351"/>
        <v>1</v>
      </c>
      <c r="U3078" s="14" t="s">
        <v>36</v>
      </c>
      <c r="V3078" s="14"/>
      <c r="W3078" s="14"/>
      <c r="X3078" s="14"/>
      <c r="Y3078" s="14"/>
      <c r="Z3078" s="14"/>
      <c r="AA3078" s="11"/>
      <c r="AB3078" s="14" t="str">
        <f t="shared" si="348"/>
        <v>10247|10 FURADEIRAS</v>
      </c>
      <c r="AC3078" t="str">
        <f t="shared" si="349"/>
        <v>|10247|</v>
      </c>
      <c r="AD3078" t="str">
        <f t="shared" si="350"/>
        <v>10 FURADEIRAS</v>
      </c>
    </row>
    <row r="3079" spans="1:30" ht="36" customHeight="1" x14ac:dyDescent="0.35">
      <c r="A3079" s="35">
        <v>46216</v>
      </c>
      <c r="B3079" s="14" t="s">
        <v>3676</v>
      </c>
      <c r="C3079" s="14" t="s">
        <v>3677</v>
      </c>
      <c r="D3079" s="14" t="s">
        <v>3047</v>
      </c>
      <c r="E3079" s="14">
        <v>30006103</v>
      </c>
      <c r="F3079" s="14" t="s">
        <v>3283</v>
      </c>
      <c r="G3079" s="14" t="s">
        <v>3047</v>
      </c>
      <c r="H3079" s="14" t="s">
        <v>3047</v>
      </c>
      <c r="I3079" s="9" t="s">
        <v>3047</v>
      </c>
      <c r="J3079" s="9">
        <v>1224</v>
      </c>
      <c r="K3079" s="14">
        <f>IF($E3079="","",IFERROR(INDEX('01_Cad_Pecas'!$H$2:$H$5000,MATCH($E3079,'01_Cad_Pecas'!$D$2:$D$5000,0)),IFERROR(INDEX('01_Cad_Pecas'!$H$2:$H$5000,MATCH(VALUE($E3079),'01_Cad_Pecas'!$D$2:$D$5000,0)),"")))</f>
        <v>1.1000000000000001</v>
      </c>
      <c r="L3079" s="14">
        <f>IF($E3079="","",IFERROR(INDEX('01_Cad_Pecas'!$I$2:$I$5000,MATCH($E3079,'01_Cad_Pecas'!$D$2:$D$5000,0)),IFERROR(INDEX('01_Cad_Pecas'!$I$2:$I$5000,MATCH(VALUE($E3079),'01_Cad_Pecas'!$D$2:$D$5000,0)),"")))</f>
        <v>9.375E-2</v>
      </c>
      <c r="M3079" s="14">
        <f t="shared" si="352"/>
        <v>115.85</v>
      </c>
      <c r="N3079" s="14">
        <v>46216</v>
      </c>
      <c r="O3079" s="14">
        <v>1224</v>
      </c>
      <c r="P3079" s="14"/>
      <c r="Q3079" s="14"/>
      <c r="R3079" s="14"/>
      <c r="S3079" s="14"/>
      <c r="T3079" s="14">
        <f t="shared" si="351"/>
        <v>1</v>
      </c>
      <c r="U3079" s="14" t="s">
        <v>36</v>
      </c>
      <c r="V3079" s="14"/>
      <c r="W3079" s="14"/>
      <c r="X3079" s="14"/>
      <c r="Y3079" s="14"/>
      <c r="Z3079" s="14"/>
      <c r="AA3079" s="11"/>
      <c r="AB3079" s="14" t="str">
        <f t="shared" ref="AB3079:AB3142" si="353">B3079&amp;"|"&amp;I3079</f>
        <v>10247|10 FURADEIRAS</v>
      </c>
      <c r="AC3079" t="str">
        <f t="shared" ref="AC3079:AC3142" si="354">IF($B3079="","","|"&amp;SUBSTITUTE(TRIM(SUBSTITUTE(SUBSTITUTE(SUBSTITUTE(SUBSTITUTE(SUBSTITUTE(SUBSTITUTE(SUBSTITUTE(SUBSTITUTE(SUBSTITUTE(SUBSTITUTE(SUBSTITUTE(SUBSTITUTE(SUBSTITUTE(SUBSTITUTE(TRIM($B3079&amp;""),CHAR(10)," "),CHAR(13)," "),"."," "),";"," "),","," "),"/"," "),"+"," "),"-"," "),"  "," "),"  "," "),"  "," "),"  "," "),"  "," "),"  "," "))," ","|")&amp;"|")</f>
        <v>|10247|</v>
      </c>
      <c r="AD3079" t="str">
        <f t="shared" ref="AD3079:AD3142" si="355">TRIM($I3079&amp;"")</f>
        <v>10 FURADEIRAS</v>
      </c>
    </row>
    <row r="3080" spans="1:30" ht="36" customHeight="1" x14ac:dyDescent="0.35">
      <c r="A3080" s="35">
        <v>46212</v>
      </c>
      <c r="B3080" s="14" t="s">
        <v>3670</v>
      </c>
      <c r="C3080" s="14" t="s">
        <v>3671</v>
      </c>
      <c r="D3080" s="14" t="s">
        <v>3047</v>
      </c>
      <c r="E3080" s="14">
        <v>30001309</v>
      </c>
      <c r="F3080" s="14" t="s">
        <v>3291</v>
      </c>
      <c r="G3080" s="14" t="s">
        <v>3047</v>
      </c>
      <c r="H3080" s="14" t="s">
        <v>3047</v>
      </c>
      <c r="I3080" s="9" t="s">
        <v>3047</v>
      </c>
      <c r="J3080" s="9">
        <v>28</v>
      </c>
      <c r="K3080" s="14">
        <f>IF($E3080="","",IFERROR(INDEX('01_Cad_Pecas'!$H$2:$H$5000,MATCH($E3080,'01_Cad_Pecas'!$D$2:$D$5000,0)),IFERROR(INDEX('01_Cad_Pecas'!$H$2:$H$5000,MATCH(VALUE($E3080),'01_Cad_Pecas'!$D$2:$D$5000,0)),"")))</f>
        <v>1.1000000000000001</v>
      </c>
      <c r="L3080" s="14">
        <f>IF($E3080="","",IFERROR(INDEX('01_Cad_Pecas'!$I$2:$I$5000,MATCH($E3080,'01_Cad_Pecas'!$D$2:$D$5000,0)),IFERROR(INDEX('01_Cad_Pecas'!$I$2:$I$5000,MATCH(VALUE($E3080),'01_Cad_Pecas'!$D$2:$D$5000,0)),"")))</f>
        <v>9.375E-2</v>
      </c>
      <c r="M3080" s="14">
        <f t="shared" si="352"/>
        <v>3.7250000000000001</v>
      </c>
      <c r="N3080" s="14">
        <v>46212</v>
      </c>
      <c r="O3080" s="14">
        <v>28</v>
      </c>
      <c r="P3080" s="14"/>
      <c r="Q3080" s="14"/>
      <c r="R3080" s="14"/>
      <c r="S3080" s="14"/>
      <c r="T3080" s="14">
        <f t="shared" si="351"/>
        <v>1</v>
      </c>
      <c r="U3080" s="14" t="s">
        <v>36</v>
      </c>
      <c r="V3080" s="14"/>
      <c r="W3080" s="14"/>
      <c r="X3080" s="14"/>
      <c r="Y3080" s="14"/>
      <c r="Z3080" s="14"/>
      <c r="AA3080" s="11"/>
      <c r="AB3080" s="14" t="str">
        <f t="shared" si="353"/>
        <v>10241|10 FURADEIRAS</v>
      </c>
      <c r="AC3080" t="str">
        <f t="shared" si="354"/>
        <v>|10241|</v>
      </c>
      <c r="AD3080" t="str">
        <f t="shared" si="355"/>
        <v>10 FURADEIRAS</v>
      </c>
    </row>
    <row r="3081" spans="1:30" ht="36" customHeight="1" x14ac:dyDescent="0.35">
      <c r="A3081" s="35">
        <v>46212</v>
      </c>
      <c r="B3081" s="14" t="s">
        <v>3670</v>
      </c>
      <c r="C3081" s="14" t="s">
        <v>3671</v>
      </c>
      <c r="D3081" s="14" t="s">
        <v>3047</v>
      </c>
      <c r="E3081" s="14">
        <v>30001202</v>
      </c>
      <c r="F3081" s="14" t="s">
        <v>3191</v>
      </c>
      <c r="G3081" s="14" t="s">
        <v>3047</v>
      </c>
      <c r="H3081" s="14" t="s">
        <v>3047</v>
      </c>
      <c r="I3081" s="9" t="s">
        <v>3047</v>
      </c>
      <c r="J3081" s="9">
        <v>56</v>
      </c>
      <c r="K3081" s="14">
        <f>IF($E3081="","",IFERROR(INDEX('01_Cad_Pecas'!$H$2:$H$5000,MATCH($E3081,'01_Cad_Pecas'!$D$2:$D$5000,0)),IFERROR(INDEX('01_Cad_Pecas'!$H$2:$H$5000,MATCH(VALUE($E3081),'01_Cad_Pecas'!$D$2:$D$5000,0)),"")))</f>
        <v>3</v>
      </c>
      <c r="L3081" s="14">
        <f>IF($E3081="","",IFERROR(INDEX('01_Cad_Pecas'!$I$2:$I$5000,MATCH($E3081,'01_Cad_Pecas'!$D$2:$D$5000,0)),IFERROR(INDEX('01_Cad_Pecas'!$I$2:$I$5000,MATCH(VALUE($E3081),'01_Cad_Pecas'!$D$2:$D$5000,0)),"")))</f>
        <v>6.7799999999999999E-2</v>
      </c>
      <c r="M3081" s="14">
        <f t="shared" si="352"/>
        <v>6.7968000000000002</v>
      </c>
      <c r="N3081" s="14">
        <v>46212</v>
      </c>
      <c r="O3081" s="14">
        <v>56</v>
      </c>
      <c r="P3081" s="14"/>
      <c r="Q3081" s="14"/>
      <c r="R3081" s="14"/>
      <c r="S3081" s="14"/>
      <c r="T3081" s="14">
        <f t="shared" si="351"/>
        <v>1</v>
      </c>
      <c r="U3081" s="14" t="s">
        <v>36</v>
      </c>
      <c r="V3081" s="14"/>
      <c r="W3081" s="14"/>
      <c r="X3081" s="14"/>
      <c r="Y3081" s="14"/>
      <c r="Z3081" s="14"/>
      <c r="AA3081" s="11"/>
      <c r="AB3081" s="14" t="str">
        <f t="shared" si="353"/>
        <v>10241|10 FURADEIRAS</v>
      </c>
      <c r="AC3081" t="str">
        <f t="shared" si="354"/>
        <v>|10241|</v>
      </c>
      <c r="AD3081" t="str">
        <f t="shared" si="355"/>
        <v>10 FURADEIRAS</v>
      </c>
    </row>
    <row r="3082" spans="1:30" ht="36" customHeight="1" x14ac:dyDescent="0.35">
      <c r="A3082" s="35">
        <v>46212</v>
      </c>
      <c r="B3082" s="14" t="s">
        <v>3670</v>
      </c>
      <c r="C3082" s="14" t="s">
        <v>3671</v>
      </c>
      <c r="D3082" s="14" t="s">
        <v>3047</v>
      </c>
      <c r="E3082" s="14">
        <v>30001301</v>
      </c>
      <c r="F3082" s="14" t="s">
        <v>3294</v>
      </c>
      <c r="G3082" s="14" t="s">
        <v>3047</v>
      </c>
      <c r="H3082" s="14" t="s">
        <v>3047</v>
      </c>
      <c r="I3082" s="9" t="s">
        <v>3047</v>
      </c>
      <c r="J3082" s="9">
        <v>56</v>
      </c>
      <c r="K3082" s="14">
        <f>IF($E3082="","",IFERROR(INDEX('01_Cad_Pecas'!$H$2:$H$5000,MATCH($E3082,'01_Cad_Pecas'!$D$2:$D$5000,0)),IFERROR(INDEX('01_Cad_Pecas'!$H$2:$H$5000,MATCH(VALUE($E3082),'01_Cad_Pecas'!$D$2:$D$5000,0)),"")))</f>
        <v>1.1000000000000001</v>
      </c>
      <c r="L3082" s="14">
        <f>IF($E3082="","",IFERROR(INDEX('01_Cad_Pecas'!$I$2:$I$5000,MATCH($E3082,'01_Cad_Pecas'!$D$2:$D$5000,0)),IFERROR(INDEX('01_Cad_Pecas'!$I$2:$I$5000,MATCH(VALUE($E3082),'01_Cad_Pecas'!$D$2:$D$5000,0)),"")))</f>
        <v>9.375E-2</v>
      </c>
      <c r="M3082" s="14">
        <f t="shared" si="352"/>
        <v>6.35</v>
      </c>
      <c r="N3082" s="14">
        <v>46213</v>
      </c>
      <c r="O3082" s="14">
        <v>56</v>
      </c>
      <c r="P3082" s="14"/>
      <c r="Q3082" s="14"/>
      <c r="R3082" s="14"/>
      <c r="S3082" s="14"/>
      <c r="T3082" s="14">
        <f t="shared" si="351"/>
        <v>1</v>
      </c>
      <c r="U3082" s="14" t="s">
        <v>36</v>
      </c>
      <c r="V3082" s="14"/>
      <c r="W3082" s="14"/>
      <c r="X3082" s="14"/>
      <c r="Y3082" s="14"/>
      <c r="Z3082" s="14"/>
      <c r="AA3082" s="11"/>
      <c r="AB3082" s="14" t="str">
        <f t="shared" si="353"/>
        <v>10241|10 FURADEIRAS</v>
      </c>
      <c r="AC3082" t="str">
        <f t="shared" si="354"/>
        <v>|10241|</v>
      </c>
      <c r="AD3082" t="str">
        <f t="shared" si="355"/>
        <v>10 FURADEIRAS</v>
      </c>
    </row>
    <row r="3083" spans="1:30" ht="48" customHeight="1" x14ac:dyDescent="0.35">
      <c r="A3083" s="35">
        <v>46212</v>
      </c>
      <c r="B3083" s="14" t="s">
        <v>3672</v>
      </c>
      <c r="C3083" s="14" t="s">
        <v>3673</v>
      </c>
      <c r="D3083" s="14" t="s">
        <v>3047</v>
      </c>
      <c r="E3083" s="14">
        <v>30001309</v>
      </c>
      <c r="F3083" s="14" t="s">
        <v>3291</v>
      </c>
      <c r="G3083" s="14" t="s">
        <v>3047</v>
      </c>
      <c r="H3083" s="14" t="s">
        <v>3047</v>
      </c>
      <c r="I3083" s="9" t="s">
        <v>3047</v>
      </c>
      <c r="J3083" s="9">
        <v>30</v>
      </c>
      <c r="K3083" s="14">
        <f>IF($E3083="","",IFERROR(INDEX('01_Cad_Pecas'!$H$2:$H$5000,MATCH($E3083,'01_Cad_Pecas'!$D$2:$D$5000,0)),IFERROR(INDEX('01_Cad_Pecas'!$H$2:$H$5000,MATCH(VALUE($E3083),'01_Cad_Pecas'!$D$2:$D$5000,0)),"")))</f>
        <v>1.1000000000000001</v>
      </c>
      <c r="L3083" s="14">
        <f>IF($E3083="","",IFERROR(INDEX('01_Cad_Pecas'!$I$2:$I$5000,MATCH($E3083,'01_Cad_Pecas'!$D$2:$D$5000,0)),IFERROR(INDEX('01_Cad_Pecas'!$I$2:$I$5000,MATCH(VALUE($E3083),'01_Cad_Pecas'!$D$2:$D$5000,0)),"")))</f>
        <v>9.375E-2</v>
      </c>
      <c r="M3083" s="14">
        <f t="shared" si="352"/>
        <v>3.9125000000000001</v>
      </c>
      <c r="N3083" s="14">
        <v>46213</v>
      </c>
      <c r="O3083" s="14">
        <v>30</v>
      </c>
      <c r="P3083" s="14"/>
      <c r="Q3083" s="14"/>
      <c r="R3083" s="14"/>
      <c r="S3083" s="14"/>
      <c r="T3083" s="14">
        <f t="shared" si="351"/>
        <v>1</v>
      </c>
      <c r="U3083" s="14" t="s">
        <v>36</v>
      </c>
      <c r="V3083" s="14"/>
      <c r="W3083" s="14"/>
      <c r="X3083" s="14"/>
      <c r="Y3083" s="14"/>
      <c r="Z3083" s="14"/>
      <c r="AA3083" s="11"/>
      <c r="AB3083" s="14" t="str">
        <f t="shared" si="353"/>
        <v>10245|10 FURADEIRAS</v>
      </c>
      <c r="AC3083" t="str">
        <f t="shared" si="354"/>
        <v>|10245|</v>
      </c>
      <c r="AD3083" t="str">
        <f t="shared" si="355"/>
        <v>10 FURADEIRAS</v>
      </c>
    </row>
    <row r="3084" spans="1:30" ht="48" customHeight="1" x14ac:dyDescent="0.35">
      <c r="A3084" s="35">
        <v>46212</v>
      </c>
      <c r="B3084" s="14" t="s">
        <v>3672</v>
      </c>
      <c r="C3084" s="14" t="s">
        <v>3673</v>
      </c>
      <c r="D3084" s="14" t="s">
        <v>3047</v>
      </c>
      <c r="E3084" s="14">
        <v>30001202</v>
      </c>
      <c r="F3084" s="14" t="s">
        <v>3191</v>
      </c>
      <c r="G3084" s="14" t="s">
        <v>3047</v>
      </c>
      <c r="H3084" s="14" t="s">
        <v>3047</v>
      </c>
      <c r="I3084" s="9" t="s">
        <v>3047</v>
      </c>
      <c r="J3084" s="9">
        <v>60</v>
      </c>
      <c r="K3084" s="14">
        <f>IF($E3084="","",IFERROR(INDEX('01_Cad_Pecas'!$H$2:$H$5000,MATCH($E3084,'01_Cad_Pecas'!$D$2:$D$5000,0)),IFERROR(INDEX('01_Cad_Pecas'!$H$2:$H$5000,MATCH(VALUE($E3084),'01_Cad_Pecas'!$D$2:$D$5000,0)),"")))</f>
        <v>3</v>
      </c>
      <c r="L3084" s="14">
        <f>IF($E3084="","",IFERROR(INDEX('01_Cad_Pecas'!$I$2:$I$5000,MATCH($E3084,'01_Cad_Pecas'!$D$2:$D$5000,0)),IFERROR(INDEX('01_Cad_Pecas'!$I$2:$I$5000,MATCH(VALUE($E3084),'01_Cad_Pecas'!$D$2:$D$5000,0)),"")))</f>
        <v>6.7799999999999999E-2</v>
      </c>
      <c r="M3084" s="14">
        <f t="shared" si="352"/>
        <v>7.0679999999999996</v>
      </c>
      <c r="N3084" s="14">
        <v>46213</v>
      </c>
      <c r="O3084" s="14">
        <v>60</v>
      </c>
      <c r="P3084" s="14"/>
      <c r="Q3084" s="14"/>
      <c r="R3084" s="14"/>
      <c r="S3084" s="14"/>
      <c r="T3084" s="14">
        <f t="shared" si="351"/>
        <v>1</v>
      </c>
      <c r="U3084" s="14" t="s">
        <v>36</v>
      </c>
      <c r="V3084" s="14"/>
      <c r="W3084" s="14"/>
      <c r="X3084" s="14"/>
      <c r="Y3084" s="14"/>
      <c r="Z3084" s="14"/>
      <c r="AA3084" s="11"/>
      <c r="AB3084" s="14" t="str">
        <f t="shared" si="353"/>
        <v>10245|10 FURADEIRAS</v>
      </c>
      <c r="AC3084" t="str">
        <f t="shared" si="354"/>
        <v>|10245|</v>
      </c>
      <c r="AD3084" t="str">
        <f t="shared" si="355"/>
        <v>10 FURADEIRAS</v>
      </c>
    </row>
    <row r="3085" spans="1:30" ht="48" customHeight="1" x14ac:dyDescent="0.35">
      <c r="A3085" s="35">
        <v>46212</v>
      </c>
      <c r="B3085" s="14" t="s">
        <v>3672</v>
      </c>
      <c r="C3085" s="14" t="s">
        <v>3673</v>
      </c>
      <c r="D3085" s="14" t="s">
        <v>3047</v>
      </c>
      <c r="E3085" s="14">
        <v>30001301</v>
      </c>
      <c r="F3085" s="14" t="s">
        <v>3294</v>
      </c>
      <c r="G3085" s="14" t="s">
        <v>3047</v>
      </c>
      <c r="H3085" s="14" t="s">
        <v>3047</v>
      </c>
      <c r="I3085" s="9" t="s">
        <v>3047</v>
      </c>
      <c r="J3085" s="9">
        <v>60</v>
      </c>
      <c r="K3085" s="14">
        <f>IF($E3085="","",IFERROR(INDEX('01_Cad_Pecas'!$H$2:$H$5000,MATCH($E3085,'01_Cad_Pecas'!$D$2:$D$5000,0)),IFERROR(INDEX('01_Cad_Pecas'!$H$2:$H$5000,MATCH(VALUE($E3085),'01_Cad_Pecas'!$D$2:$D$5000,0)),"")))</f>
        <v>1.1000000000000001</v>
      </c>
      <c r="L3085" s="14">
        <f>IF($E3085="","",IFERROR(INDEX('01_Cad_Pecas'!$I$2:$I$5000,MATCH($E3085,'01_Cad_Pecas'!$D$2:$D$5000,0)),IFERROR(INDEX('01_Cad_Pecas'!$I$2:$I$5000,MATCH(VALUE($E3085),'01_Cad_Pecas'!$D$2:$D$5000,0)),"")))</f>
        <v>9.375E-2</v>
      </c>
      <c r="M3085" s="14">
        <f t="shared" si="352"/>
        <v>6.7249999999999996</v>
      </c>
      <c r="N3085" s="14">
        <v>46212</v>
      </c>
      <c r="O3085" s="14">
        <v>60</v>
      </c>
      <c r="P3085" s="14"/>
      <c r="Q3085" s="14"/>
      <c r="R3085" s="14"/>
      <c r="S3085" s="14"/>
      <c r="T3085" s="14">
        <f t="shared" si="351"/>
        <v>1</v>
      </c>
      <c r="U3085" s="14" t="s">
        <v>36</v>
      </c>
      <c r="V3085" s="14"/>
      <c r="W3085" s="14"/>
      <c r="X3085" s="14"/>
      <c r="Y3085" s="14"/>
      <c r="Z3085" s="14"/>
      <c r="AA3085" s="11"/>
      <c r="AB3085" s="14" t="str">
        <f t="shared" si="353"/>
        <v>10245|10 FURADEIRAS</v>
      </c>
      <c r="AC3085" t="str">
        <f t="shared" si="354"/>
        <v>|10245|</v>
      </c>
      <c r="AD3085" t="str">
        <f t="shared" si="355"/>
        <v>10 FURADEIRAS</v>
      </c>
    </row>
    <row r="3086" spans="1:30" ht="36" customHeight="1" x14ac:dyDescent="0.35">
      <c r="A3086" s="35">
        <v>46213</v>
      </c>
      <c r="B3086" s="14" t="s">
        <v>3674</v>
      </c>
      <c r="C3086" s="14" t="s">
        <v>3675</v>
      </c>
      <c r="D3086" s="14" t="s">
        <v>3047</v>
      </c>
      <c r="E3086" s="14">
        <v>30001309</v>
      </c>
      <c r="F3086" s="14" t="s">
        <v>3291</v>
      </c>
      <c r="G3086" s="14" t="s">
        <v>3047</v>
      </c>
      <c r="H3086" s="14" t="s">
        <v>3047</v>
      </c>
      <c r="I3086" s="9" t="s">
        <v>3047</v>
      </c>
      <c r="J3086" s="9">
        <v>1066</v>
      </c>
      <c r="K3086" s="14">
        <f>IF($E3086="","",IFERROR(INDEX('01_Cad_Pecas'!$H$2:$H$5000,MATCH($E3086,'01_Cad_Pecas'!$D$2:$D$5000,0)),IFERROR(INDEX('01_Cad_Pecas'!$H$2:$H$5000,MATCH(VALUE($E3086),'01_Cad_Pecas'!$D$2:$D$5000,0)),"")))</f>
        <v>1.1000000000000001</v>
      </c>
      <c r="L3086" s="14">
        <f>IF($E3086="","",IFERROR(INDEX('01_Cad_Pecas'!$I$2:$I$5000,MATCH($E3086,'01_Cad_Pecas'!$D$2:$D$5000,0)),IFERROR(INDEX('01_Cad_Pecas'!$I$2:$I$5000,MATCH(VALUE($E3086),'01_Cad_Pecas'!$D$2:$D$5000,0)),"")))</f>
        <v>9.375E-2</v>
      </c>
      <c r="M3086" s="14">
        <f t="shared" si="352"/>
        <v>101.03749999999999</v>
      </c>
      <c r="N3086" s="14">
        <v>46212</v>
      </c>
      <c r="O3086" s="14">
        <v>1066</v>
      </c>
      <c r="P3086" s="14"/>
      <c r="Q3086" s="14"/>
      <c r="R3086" s="14"/>
      <c r="S3086" s="14"/>
      <c r="T3086" s="14">
        <f t="shared" si="351"/>
        <v>1</v>
      </c>
      <c r="U3086" s="14" t="s">
        <v>36</v>
      </c>
      <c r="V3086" s="14"/>
      <c r="W3086" s="14"/>
      <c r="X3086" s="14"/>
      <c r="Y3086" s="14"/>
      <c r="Z3086" s="14"/>
      <c r="AA3086" s="11"/>
      <c r="AB3086" s="14" t="str">
        <f t="shared" si="353"/>
        <v>10246|10 FURADEIRAS</v>
      </c>
      <c r="AC3086" t="str">
        <f t="shared" si="354"/>
        <v>|10246|</v>
      </c>
      <c r="AD3086" t="str">
        <f t="shared" si="355"/>
        <v>10 FURADEIRAS</v>
      </c>
    </row>
    <row r="3087" spans="1:30" ht="36" customHeight="1" x14ac:dyDescent="0.35">
      <c r="A3087" s="35">
        <v>46213</v>
      </c>
      <c r="B3087" s="14" t="s">
        <v>3674</v>
      </c>
      <c r="C3087" s="14" t="s">
        <v>3675</v>
      </c>
      <c r="D3087" s="14" t="s">
        <v>3047</v>
      </c>
      <c r="E3087" s="14">
        <v>30001322</v>
      </c>
      <c r="F3087" s="14" t="s">
        <v>3296</v>
      </c>
      <c r="G3087" s="14" t="s">
        <v>3047</v>
      </c>
      <c r="H3087" s="14" t="s">
        <v>3047</v>
      </c>
      <c r="I3087" s="9" t="s">
        <v>3047</v>
      </c>
      <c r="J3087" s="9">
        <v>50</v>
      </c>
      <c r="K3087" s="14">
        <f>IF($E3087="","",IFERROR(INDEX('01_Cad_Pecas'!$H$2:$H$5000,MATCH($E3087,'01_Cad_Pecas'!$D$2:$D$5000,0)),IFERROR(INDEX('01_Cad_Pecas'!$H$2:$H$5000,MATCH(VALUE($E3087),'01_Cad_Pecas'!$D$2:$D$5000,0)),"")))</f>
        <v>1.1000000000000001</v>
      </c>
      <c r="L3087" s="14">
        <f>IF($E3087="","",IFERROR(INDEX('01_Cad_Pecas'!$I$2:$I$5000,MATCH($E3087,'01_Cad_Pecas'!$D$2:$D$5000,0)),IFERROR(INDEX('01_Cad_Pecas'!$I$2:$I$5000,MATCH(VALUE($E3087),'01_Cad_Pecas'!$D$2:$D$5000,0)),"")))</f>
        <v>9.375E-2</v>
      </c>
      <c r="M3087" s="14">
        <f t="shared" si="352"/>
        <v>5.7874999999999996</v>
      </c>
      <c r="N3087" s="14">
        <v>46212</v>
      </c>
      <c r="O3087" s="14">
        <v>50</v>
      </c>
      <c r="P3087" s="14"/>
      <c r="Q3087" s="14"/>
      <c r="R3087" s="14"/>
      <c r="S3087" s="14"/>
      <c r="T3087" s="14">
        <f t="shared" ref="T3087:T3118" si="356">IF(OR($J3087="",$O3087=""),"",$O3087/$J3087)</f>
        <v>1</v>
      </c>
      <c r="U3087" s="14" t="s">
        <v>36</v>
      </c>
      <c r="V3087" s="14"/>
      <c r="W3087" s="14"/>
      <c r="X3087" s="14"/>
      <c r="Y3087" s="14"/>
      <c r="Z3087" s="14"/>
      <c r="AA3087" s="11"/>
      <c r="AB3087" s="14" t="str">
        <f t="shared" si="353"/>
        <v>10246|10 FURADEIRAS</v>
      </c>
      <c r="AC3087" t="str">
        <f t="shared" si="354"/>
        <v>|10246|</v>
      </c>
      <c r="AD3087" t="str">
        <f t="shared" si="355"/>
        <v>10 FURADEIRAS</v>
      </c>
    </row>
    <row r="3088" spans="1:30" ht="36" customHeight="1" x14ac:dyDescent="0.35">
      <c r="A3088" s="35">
        <v>46213</v>
      </c>
      <c r="B3088" s="14" t="s">
        <v>3674</v>
      </c>
      <c r="C3088" s="14" t="s">
        <v>3675</v>
      </c>
      <c r="D3088" s="14" t="s">
        <v>3047</v>
      </c>
      <c r="E3088" s="14">
        <v>30001201</v>
      </c>
      <c r="F3088" s="14" t="s">
        <v>3293</v>
      </c>
      <c r="G3088" s="14" t="s">
        <v>3047</v>
      </c>
      <c r="H3088" s="14" t="s">
        <v>3047</v>
      </c>
      <c r="I3088" s="9" t="s">
        <v>3047</v>
      </c>
      <c r="J3088" s="9">
        <v>100</v>
      </c>
      <c r="K3088" s="14">
        <f>IF($E3088="","",IFERROR(INDEX('01_Cad_Pecas'!$H$2:$H$5000,MATCH($E3088,'01_Cad_Pecas'!$D$2:$D$5000,0)),IFERROR(INDEX('01_Cad_Pecas'!$H$2:$H$5000,MATCH(VALUE($E3088),'01_Cad_Pecas'!$D$2:$D$5000,0)),"")))</f>
        <v>1.1000000000000001</v>
      </c>
      <c r="L3088" s="14">
        <f>IF($E3088="","",IFERROR(INDEX('01_Cad_Pecas'!$I$2:$I$5000,MATCH($E3088,'01_Cad_Pecas'!$D$2:$D$5000,0)),IFERROR(INDEX('01_Cad_Pecas'!$I$2:$I$5000,MATCH(VALUE($E3088),'01_Cad_Pecas'!$D$2:$D$5000,0)),"")))</f>
        <v>9.375E-2</v>
      </c>
      <c r="M3088" s="14">
        <f t="shared" si="352"/>
        <v>10.475</v>
      </c>
      <c r="N3088" s="14">
        <v>46212</v>
      </c>
      <c r="O3088" s="14">
        <v>100</v>
      </c>
      <c r="P3088" s="14"/>
      <c r="Q3088" s="14"/>
      <c r="R3088" s="14"/>
      <c r="S3088" s="14"/>
      <c r="T3088" s="14">
        <f t="shared" si="356"/>
        <v>1</v>
      </c>
      <c r="U3088" s="14" t="s">
        <v>36</v>
      </c>
      <c r="V3088" s="14"/>
      <c r="W3088" s="14"/>
      <c r="X3088" s="14"/>
      <c r="Y3088" s="14"/>
      <c r="Z3088" s="14"/>
      <c r="AA3088" s="11"/>
      <c r="AB3088" s="14" t="str">
        <f t="shared" si="353"/>
        <v>10246|10 FURADEIRAS</v>
      </c>
      <c r="AC3088" t="str">
        <f t="shared" si="354"/>
        <v>|10246|</v>
      </c>
      <c r="AD3088" t="str">
        <f t="shared" si="355"/>
        <v>10 FURADEIRAS</v>
      </c>
    </row>
    <row r="3089" spans="1:30" ht="36" customHeight="1" x14ac:dyDescent="0.35">
      <c r="A3089" s="35">
        <v>46213</v>
      </c>
      <c r="B3089" s="14" t="s">
        <v>3674</v>
      </c>
      <c r="C3089" s="14" t="s">
        <v>3675</v>
      </c>
      <c r="D3089" s="14" t="s">
        <v>3047</v>
      </c>
      <c r="E3089" s="14">
        <v>30001202</v>
      </c>
      <c r="F3089" s="14" t="s">
        <v>3191</v>
      </c>
      <c r="G3089" s="14" t="s">
        <v>3047</v>
      </c>
      <c r="H3089" s="14" t="s">
        <v>3047</v>
      </c>
      <c r="I3089" s="9" t="s">
        <v>3047</v>
      </c>
      <c r="J3089" s="9">
        <v>2232</v>
      </c>
      <c r="K3089" s="14">
        <f>IF($E3089="","",IFERROR(INDEX('01_Cad_Pecas'!$H$2:$H$5000,MATCH($E3089,'01_Cad_Pecas'!$D$2:$D$5000,0)),IFERROR(INDEX('01_Cad_Pecas'!$H$2:$H$5000,MATCH(VALUE($E3089),'01_Cad_Pecas'!$D$2:$D$5000,0)),"")))</f>
        <v>3</v>
      </c>
      <c r="L3089" s="14">
        <f>IF($E3089="","",IFERROR(INDEX('01_Cad_Pecas'!$I$2:$I$5000,MATCH($E3089,'01_Cad_Pecas'!$D$2:$D$5000,0)),IFERROR(INDEX('01_Cad_Pecas'!$I$2:$I$5000,MATCH(VALUE($E3089),'01_Cad_Pecas'!$D$2:$D$5000,0)),"")))</f>
        <v>6.7799999999999999E-2</v>
      </c>
      <c r="M3089" s="14">
        <f t="shared" si="352"/>
        <v>154.3296</v>
      </c>
      <c r="N3089" s="14">
        <v>46212</v>
      </c>
      <c r="O3089" s="14">
        <v>2232</v>
      </c>
      <c r="P3089" s="14"/>
      <c r="Q3089" s="14"/>
      <c r="R3089" s="14"/>
      <c r="S3089" s="14"/>
      <c r="T3089" s="14">
        <f t="shared" si="356"/>
        <v>1</v>
      </c>
      <c r="U3089" s="14" t="s">
        <v>36</v>
      </c>
      <c r="V3089" s="14"/>
      <c r="W3089" s="14"/>
      <c r="X3089" s="14"/>
      <c r="Y3089" s="14"/>
      <c r="Z3089" s="14"/>
      <c r="AA3089" s="11"/>
      <c r="AB3089" s="14" t="str">
        <f t="shared" si="353"/>
        <v>10246|10 FURADEIRAS</v>
      </c>
      <c r="AC3089" t="str">
        <f t="shared" si="354"/>
        <v>|10246|</v>
      </c>
      <c r="AD3089" t="str">
        <f t="shared" si="355"/>
        <v>10 FURADEIRAS</v>
      </c>
    </row>
    <row r="3090" spans="1:30" ht="36" customHeight="1" x14ac:dyDescent="0.35">
      <c r="A3090" s="35">
        <v>46213</v>
      </c>
      <c r="B3090" s="14" t="s">
        <v>3674</v>
      </c>
      <c r="C3090" s="14" t="s">
        <v>3675</v>
      </c>
      <c r="D3090" s="14" t="s">
        <v>3047</v>
      </c>
      <c r="E3090" s="14">
        <v>30001301</v>
      </c>
      <c r="F3090" s="14" t="s">
        <v>3294</v>
      </c>
      <c r="G3090" s="14" t="s">
        <v>3047</v>
      </c>
      <c r="H3090" s="14" t="s">
        <v>3047</v>
      </c>
      <c r="I3090" s="9" t="s">
        <v>3047</v>
      </c>
      <c r="J3090" s="9">
        <v>2132</v>
      </c>
      <c r="K3090" s="14">
        <f>IF($E3090="","",IFERROR(INDEX('01_Cad_Pecas'!$H$2:$H$5000,MATCH($E3090,'01_Cad_Pecas'!$D$2:$D$5000,0)),IFERROR(INDEX('01_Cad_Pecas'!$H$2:$H$5000,MATCH(VALUE($E3090),'01_Cad_Pecas'!$D$2:$D$5000,0)),"")))</f>
        <v>1.1000000000000001</v>
      </c>
      <c r="L3090" s="14">
        <f>IF($E3090="","",IFERROR(INDEX('01_Cad_Pecas'!$I$2:$I$5000,MATCH($E3090,'01_Cad_Pecas'!$D$2:$D$5000,0)),IFERROR(INDEX('01_Cad_Pecas'!$I$2:$I$5000,MATCH(VALUE($E3090),'01_Cad_Pecas'!$D$2:$D$5000,0)),"")))</f>
        <v>9.375E-2</v>
      </c>
      <c r="M3090" s="14">
        <f t="shared" si="352"/>
        <v>200.97499999999999</v>
      </c>
      <c r="N3090" s="14">
        <v>46212</v>
      </c>
      <c r="O3090" s="14">
        <v>2132</v>
      </c>
      <c r="P3090" s="14"/>
      <c r="Q3090" s="14"/>
      <c r="R3090" s="14"/>
      <c r="S3090" s="14"/>
      <c r="T3090" s="14">
        <f t="shared" si="356"/>
        <v>1</v>
      </c>
      <c r="U3090" s="14" t="s">
        <v>36</v>
      </c>
      <c r="V3090" s="14"/>
      <c r="W3090" s="14"/>
      <c r="X3090" s="14"/>
      <c r="Y3090" s="14"/>
      <c r="Z3090" s="14"/>
      <c r="AA3090" s="11"/>
      <c r="AB3090" s="14" t="str">
        <f t="shared" si="353"/>
        <v>10246|10 FURADEIRAS</v>
      </c>
      <c r="AC3090" t="str">
        <f t="shared" si="354"/>
        <v>|10246|</v>
      </c>
      <c r="AD3090" t="str">
        <f t="shared" si="355"/>
        <v>10 FURADEIRAS</v>
      </c>
    </row>
    <row r="3091" spans="1:30" ht="36" customHeight="1" x14ac:dyDescent="0.35">
      <c r="A3091" s="35">
        <v>46216</v>
      </c>
      <c r="B3091" s="14" t="s">
        <v>3676</v>
      </c>
      <c r="C3091" s="14" t="s">
        <v>3677</v>
      </c>
      <c r="D3091" s="14" t="s">
        <v>3047</v>
      </c>
      <c r="E3091" s="14">
        <v>30001309</v>
      </c>
      <c r="F3091" s="14" t="s">
        <v>3291</v>
      </c>
      <c r="G3091" s="14" t="s">
        <v>3047</v>
      </c>
      <c r="H3091" s="14" t="s">
        <v>3047</v>
      </c>
      <c r="I3091" s="9" t="s">
        <v>3047</v>
      </c>
      <c r="J3091" s="9">
        <v>342</v>
      </c>
      <c r="K3091" s="14">
        <f>IF($E3091="","",IFERROR(INDEX('01_Cad_Pecas'!$H$2:$H$5000,MATCH($E3091,'01_Cad_Pecas'!$D$2:$D$5000,0)),IFERROR(INDEX('01_Cad_Pecas'!$H$2:$H$5000,MATCH(VALUE($E3091),'01_Cad_Pecas'!$D$2:$D$5000,0)),"")))</f>
        <v>1.1000000000000001</v>
      </c>
      <c r="L3091" s="14">
        <f>IF($E3091="","",IFERROR(INDEX('01_Cad_Pecas'!$I$2:$I$5000,MATCH($E3091,'01_Cad_Pecas'!$D$2:$D$5000,0)),IFERROR(INDEX('01_Cad_Pecas'!$I$2:$I$5000,MATCH(VALUE($E3091),'01_Cad_Pecas'!$D$2:$D$5000,0)),"")))</f>
        <v>9.375E-2</v>
      </c>
      <c r="M3091" s="14">
        <f t="shared" si="352"/>
        <v>33.162500000000001</v>
      </c>
      <c r="N3091" s="14">
        <v>46212</v>
      </c>
      <c r="O3091" s="14">
        <v>342</v>
      </c>
      <c r="P3091" s="14"/>
      <c r="Q3091" s="14"/>
      <c r="R3091" s="14"/>
      <c r="S3091" s="14"/>
      <c r="T3091" s="14">
        <f t="shared" si="356"/>
        <v>1</v>
      </c>
      <c r="U3091" s="14" t="s">
        <v>36</v>
      </c>
      <c r="V3091" s="14"/>
      <c r="W3091" s="14"/>
      <c r="X3091" s="14"/>
      <c r="Y3091" s="14"/>
      <c r="Z3091" s="14"/>
      <c r="AA3091" s="11"/>
      <c r="AB3091" s="14" t="str">
        <f t="shared" si="353"/>
        <v>10247|10 FURADEIRAS</v>
      </c>
      <c r="AC3091" t="str">
        <f t="shared" si="354"/>
        <v>|10247|</v>
      </c>
      <c r="AD3091" t="str">
        <f t="shared" si="355"/>
        <v>10 FURADEIRAS</v>
      </c>
    </row>
    <row r="3092" spans="1:30" ht="36" customHeight="1" x14ac:dyDescent="0.35">
      <c r="A3092" s="35">
        <v>46216</v>
      </c>
      <c r="B3092" s="14" t="s">
        <v>3676</v>
      </c>
      <c r="C3092" s="14" t="s">
        <v>3677</v>
      </c>
      <c r="D3092" s="14" t="s">
        <v>3047</v>
      </c>
      <c r="E3092" s="14">
        <v>30001322</v>
      </c>
      <c r="F3092" s="14" t="s">
        <v>3296</v>
      </c>
      <c r="G3092" s="14" t="s">
        <v>3047</v>
      </c>
      <c r="H3092" s="14" t="s">
        <v>3047</v>
      </c>
      <c r="I3092" s="9" t="s">
        <v>3047</v>
      </c>
      <c r="J3092" s="9">
        <v>20</v>
      </c>
      <c r="K3092" s="14">
        <f>IF($E3092="","",IFERROR(INDEX('01_Cad_Pecas'!$H$2:$H$5000,MATCH($E3092,'01_Cad_Pecas'!$D$2:$D$5000,0)),IFERROR(INDEX('01_Cad_Pecas'!$H$2:$H$5000,MATCH(VALUE($E3092),'01_Cad_Pecas'!$D$2:$D$5000,0)),"")))</f>
        <v>1.1000000000000001</v>
      </c>
      <c r="L3092" s="14">
        <f>IF($E3092="","",IFERROR(INDEX('01_Cad_Pecas'!$I$2:$I$5000,MATCH($E3092,'01_Cad_Pecas'!$D$2:$D$5000,0)),IFERROR(INDEX('01_Cad_Pecas'!$I$2:$I$5000,MATCH(VALUE($E3092),'01_Cad_Pecas'!$D$2:$D$5000,0)),"")))</f>
        <v>9.375E-2</v>
      </c>
      <c r="M3092" s="14">
        <f t="shared" si="352"/>
        <v>2.9750000000000001</v>
      </c>
      <c r="N3092" s="14">
        <v>46216</v>
      </c>
      <c r="O3092" s="14">
        <v>20</v>
      </c>
      <c r="P3092" s="14"/>
      <c r="Q3092" s="14"/>
      <c r="R3092" s="14"/>
      <c r="S3092" s="14"/>
      <c r="T3092" s="14">
        <f t="shared" si="356"/>
        <v>1</v>
      </c>
      <c r="U3092" s="14" t="s">
        <v>36</v>
      </c>
      <c r="V3092" s="14"/>
      <c r="W3092" s="14"/>
      <c r="X3092" s="14"/>
      <c r="Y3092" s="14"/>
      <c r="Z3092" s="14"/>
      <c r="AA3092" s="11"/>
      <c r="AB3092" s="14" t="str">
        <f t="shared" si="353"/>
        <v>10247|10 FURADEIRAS</v>
      </c>
      <c r="AC3092" t="str">
        <f t="shared" si="354"/>
        <v>|10247|</v>
      </c>
      <c r="AD3092" t="str">
        <f t="shared" si="355"/>
        <v>10 FURADEIRAS</v>
      </c>
    </row>
    <row r="3093" spans="1:30" ht="36" customHeight="1" x14ac:dyDescent="0.35">
      <c r="A3093" s="35">
        <v>46216</v>
      </c>
      <c r="B3093" s="14" t="s">
        <v>3676</v>
      </c>
      <c r="C3093" s="14" t="s">
        <v>3677</v>
      </c>
      <c r="D3093" s="14" t="s">
        <v>3047</v>
      </c>
      <c r="E3093" s="14">
        <v>30001201</v>
      </c>
      <c r="F3093" s="14" t="s">
        <v>3293</v>
      </c>
      <c r="G3093" s="14" t="s">
        <v>3047</v>
      </c>
      <c r="H3093" s="14" t="s">
        <v>3047</v>
      </c>
      <c r="I3093" s="9" t="s">
        <v>3047</v>
      </c>
      <c r="J3093" s="9">
        <v>40</v>
      </c>
      <c r="K3093" s="14">
        <f>IF($E3093="","",IFERROR(INDEX('01_Cad_Pecas'!$H$2:$H$5000,MATCH($E3093,'01_Cad_Pecas'!$D$2:$D$5000,0)),IFERROR(INDEX('01_Cad_Pecas'!$H$2:$H$5000,MATCH(VALUE($E3093),'01_Cad_Pecas'!$D$2:$D$5000,0)),"")))</f>
        <v>1.1000000000000001</v>
      </c>
      <c r="L3093" s="14">
        <f>IF($E3093="","",IFERROR(INDEX('01_Cad_Pecas'!$I$2:$I$5000,MATCH($E3093,'01_Cad_Pecas'!$D$2:$D$5000,0)),IFERROR(INDEX('01_Cad_Pecas'!$I$2:$I$5000,MATCH(VALUE($E3093),'01_Cad_Pecas'!$D$2:$D$5000,0)),"")))</f>
        <v>9.375E-2</v>
      </c>
      <c r="M3093" s="14">
        <f t="shared" si="352"/>
        <v>4.8499999999999996</v>
      </c>
      <c r="N3093" s="14">
        <v>46216</v>
      </c>
      <c r="O3093" s="14">
        <v>40</v>
      </c>
      <c r="P3093" s="14"/>
      <c r="Q3093" s="14"/>
      <c r="R3093" s="14"/>
      <c r="S3093" s="14"/>
      <c r="T3093" s="14">
        <f t="shared" si="356"/>
        <v>1</v>
      </c>
      <c r="U3093" s="14" t="s">
        <v>36</v>
      </c>
      <c r="V3093" s="14"/>
      <c r="W3093" s="14"/>
      <c r="X3093" s="14"/>
      <c r="Y3093" s="14"/>
      <c r="Z3093" s="14"/>
      <c r="AA3093" s="11"/>
      <c r="AB3093" s="14" t="str">
        <f t="shared" si="353"/>
        <v>10247|10 FURADEIRAS</v>
      </c>
      <c r="AC3093" t="str">
        <f t="shared" si="354"/>
        <v>|10247|</v>
      </c>
      <c r="AD3093" t="str">
        <f t="shared" si="355"/>
        <v>10 FURADEIRAS</v>
      </c>
    </row>
    <row r="3094" spans="1:30" ht="36" customHeight="1" x14ac:dyDescent="0.35">
      <c r="A3094" s="35">
        <v>46216</v>
      </c>
      <c r="B3094" s="14" t="s">
        <v>3676</v>
      </c>
      <c r="C3094" s="14" t="s">
        <v>3677</v>
      </c>
      <c r="D3094" s="14" t="s">
        <v>3047</v>
      </c>
      <c r="E3094" s="14">
        <v>30001202</v>
      </c>
      <c r="F3094" s="14" t="s">
        <v>3191</v>
      </c>
      <c r="G3094" s="14" t="s">
        <v>3047</v>
      </c>
      <c r="H3094" s="14" t="s">
        <v>3047</v>
      </c>
      <c r="I3094" s="9" t="s">
        <v>3047</v>
      </c>
      <c r="J3094" s="9">
        <v>724</v>
      </c>
      <c r="K3094" s="14">
        <f>IF($E3094="","",IFERROR(INDEX('01_Cad_Pecas'!$H$2:$H$5000,MATCH($E3094,'01_Cad_Pecas'!$D$2:$D$5000,0)),IFERROR(INDEX('01_Cad_Pecas'!$H$2:$H$5000,MATCH(VALUE($E3094),'01_Cad_Pecas'!$D$2:$D$5000,0)),"")))</f>
        <v>3</v>
      </c>
      <c r="L3094" s="14">
        <f>IF($E3094="","",IFERROR(INDEX('01_Cad_Pecas'!$I$2:$I$5000,MATCH($E3094,'01_Cad_Pecas'!$D$2:$D$5000,0)),IFERROR(INDEX('01_Cad_Pecas'!$I$2:$I$5000,MATCH(VALUE($E3094),'01_Cad_Pecas'!$D$2:$D$5000,0)),"")))</f>
        <v>6.7799999999999999E-2</v>
      </c>
      <c r="M3094" s="14">
        <f t="shared" si="352"/>
        <v>52.087200000000003</v>
      </c>
      <c r="N3094" s="14">
        <v>46216</v>
      </c>
      <c r="O3094" s="14">
        <v>724</v>
      </c>
      <c r="P3094" s="14"/>
      <c r="Q3094" s="14"/>
      <c r="R3094" s="14"/>
      <c r="S3094" s="14"/>
      <c r="T3094" s="14">
        <f t="shared" si="356"/>
        <v>1</v>
      </c>
      <c r="U3094" s="14" t="s">
        <v>36</v>
      </c>
      <c r="V3094" s="14"/>
      <c r="W3094" s="14"/>
      <c r="X3094" s="14"/>
      <c r="Y3094" s="14"/>
      <c r="Z3094" s="14"/>
      <c r="AA3094" s="11"/>
      <c r="AB3094" s="14" t="str">
        <f t="shared" si="353"/>
        <v>10247|10 FURADEIRAS</v>
      </c>
      <c r="AC3094" t="str">
        <f t="shared" si="354"/>
        <v>|10247|</v>
      </c>
      <c r="AD3094" t="str">
        <f t="shared" si="355"/>
        <v>10 FURADEIRAS</v>
      </c>
    </row>
    <row r="3095" spans="1:30" ht="36" customHeight="1" x14ac:dyDescent="0.35">
      <c r="A3095" s="35">
        <v>46216</v>
      </c>
      <c r="B3095" s="14" t="s">
        <v>3676</v>
      </c>
      <c r="C3095" s="14" t="s">
        <v>3677</v>
      </c>
      <c r="D3095" s="14" t="s">
        <v>3047</v>
      </c>
      <c r="E3095" s="14">
        <v>30001301</v>
      </c>
      <c r="F3095" s="14" t="s">
        <v>3294</v>
      </c>
      <c r="G3095" s="14" t="s">
        <v>3047</v>
      </c>
      <c r="H3095" s="14" t="s">
        <v>3047</v>
      </c>
      <c r="I3095" s="9" t="s">
        <v>3047</v>
      </c>
      <c r="J3095" s="9">
        <v>684</v>
      </c>
      <c r="K3095" s="14">
        <f>IF($E3095="","",IFERROR(INDEX('01_Cad_Pecas'!$H$2:$H$5000,MATCH($E3095,'01_Cad_Pecas'!$D$2:$D$5000,0)),IFERROR(INDEX('01_Cad_Pecas'!$H$2:$H$5000,MATCH(VALUE($E3095),'01_Cad_Pecas'!$D$2:$D$5000,0)),"")))</f>
        <v>1.1000000000000001</v>
      </c>
      <c r="L3095" s="14">
        <f>IF($E3095="","",IFERROR(INDEX('01_Cad_Pecas'!$I$2:$I$5000,MATCH($E3095,'01_Cad_Pecas'!$D$2:$D$5000,0)),IFERROR(INDEX('01_Cad_Pecas'!$I$2:$I$5000,MATCH(VALUE($E3095),'01_Cad_Pecas'!$D$2:$D$5000,0)),"")))</f>
        <v>9.375E-2</v>
      </c>
      <c r="M3095" s="14">
        <f t="shared" si="352"/>
        <v>65.224999999999994</v>
      </c>
      <c r="N3095" s="14">
        <v>46212</v>
      </c>
      <c r="O3095" s="14">
        <v>684</v>
      </c>
      <c r="P3095" s="14"/>
      <c r="Q3095" s="14"/>
      <c r="R3095" s="14"/>
      <c r="S3095" s="14"/>
      <c r="T3095" s="14">
        <f t="shared" si="356"/>
        <v>1</v>
      </c>
      <c r="U3095" s="14" t="s">
        <v>36</v>
      </c>
      <c r="V3095" s="14"/>
      <c r="W3095" s="14"/>
      <c r="X3095" s="14"/>
      <c r="Y3095" s="14"/>
      <c r="Z3095" s="14"/>
      <c r="AA3095" s="11"/>
      <c r="AB3095" s="14" t="str">
        <f t="shared" si="353"/>
        <v>10247|10 FURADEIRAS</v>
      </c>
      <c r="AC3095" t="str">
        <f t="shared" si="354"/>
        <v>|10247|</v>
      </c>
      <c r="AD3095" t="str">
        <f t="shared" si="355"/>
        <v>10 FURADEIRAS</v>
      </c>
    </row>
    <row r="3096" spans="1:30" ht="36" customHeight="1" x14ac:dyDescent="0.35">
      <c r="A3096" s="35">
        <v>46226</v>
      </c>
      <c r="B3096" s="14" t="s">
        <v>3678</v>
      </c>
      <c r="C3096" s="14" t="s">
        <v>3689</v>
      </c>
      <c r="D3096" s="14" t="s">
        <v>3047</v>
      </c>
      <c r="E3096" s="14">
        <v>20065101</v>
      </c>
      <c r="F3096" s="14" t="s">
        <v>3271</v>
      </c>
      <c r="G3096" s="14" t="s">
        <v>3047</v>
      </c>
      <c r="H3096" s="14" t="s">
        <v>3047</v>
      </c>
      <c r="I3096" s="9" t="s">
        <v>3047</v>
      </c>
      <c r="J3096" s="9">
        <v>8</v>
      </c>
      <c r="K3096" s="14">
        <f>IF($E3096="","",IFERROR(INDEX('01_Cad_Pecas'!$H$2:$H$5000,MATCH($E3096,'01_Cad_Pecas'!$D$2:$D$5000,0)),IFERROR(INDEX('01_Cad_Pecas'!$H$2:$H$5000,MATCH(VALUE($E3096),'01_Cad_Pecas'!$D$2:$D$5000,0)),"")))</f>
        <v>1.1000000000000001</v>
      </c>
      <c r="L3096" s="14">
        <f>IF($E3096="","",IFERROR(INDEX('01_Cad_Pecas'!$I$2:$I$5000,MATCH($E3096,'01_Cad_Pecas'!$D$2:$D$5000,0)),IFERROR(INDEX('01_Cad_Pecas'!$I$2:$I$5000,MATCH(VALUE($E3096),'01_Cad_Pecas'!$D$2:$D$5000,0)),"")))</f>
        <v>9.375E-2</v>
      </c>
      <c r="M3096" s="14">
        <f t="shared" si="352"/>
        <v>1.85</v>
      </c>
      <c r="N3096" s="14">
        <v>46212</v>
      </c>
      <c r="O3096" s="14">
        <v>8</v>
      </c>
      <c r="P3096" s="14"/>
      <c r="Q3096" s="14"/>
      <c r="R3096" s="14"/>
      <c r="S3096" s="14"/>
      <c r="T3096" s="14">
        <f t="shared" si="356"/>
        <v>1</v>
      </c>
      <c r="U3096" s="14" t="s">
        <v>36</v>
      </c>
      <c r="V3096" s="14"/>
      <c r="W3096" s="14"/>
      <c r="X3096" s="14"/>
      <c r="Y3096" s="14"/>
      <c r="Z3096" s="14"/>
      <c r="AA3096" s="11"/>
      <c r="AB3096" s="14" t="str">
        <f t="shared" si="353"/>
        <v>10235,10232,10233,10234|10 FURADEIRAS</v>
      </c>
      <c r="AC3096" t="str">
        <f t="shared" si="354"/>
        <v>|10235|10232|10233|10234|</v>
      </c>
      <c r="AD3096" t="str">
        <f t="shared" si="355"/>
        <v>10 FURADEIRAS</v>
      </c>
    </row>
    <row r="3097" spans="1:30" ht="36" customHeight="1" x14ac:dyDescent="0.35">
      <c r="A3097" s="35">
        <v>46226</v>
      </c>
      <c r="B3097" s="14" t="s">
        <v>3678</v>
      </c>
      <c r="C3097" s="14" t="s">
        <v>3689</v>
      </c>
      <c r="D3097" s="14" t="s">
        <v>3047</v>
      </c>
      <c r="E3097" s="14">
        <v>30005104</v>
      </c>
      <c r="F3097" s="14" t="s">
        <v>3710</v>
      </c>
      <c r="G3097" s="14" t="s">
        <v>3047</v>
      </c>
      <c r="H3097" s="14" t="s">
        <v>3047</v>
      </c>
      <c r="I3097" s="9" t="s">
        <v>3047</v>
      </c>
      <c r="J3097" s="9">
        <v>80</v>
      </c>
      <c r="K3097" s="14">
        <f>IF($E3097="","",IFERROR(INDEX('01_Cad_Pecas'!$H$2:$H$5000,MATCH($E3097,'01_Cad_Pecas'!$D$2:$D$5000,0)),IFERROR(INDEX('01_Cad_Pecas'!$H$2:$H$5000,MATCH(VALUE($E3097),'01_Cad_Pecas'!$D$2:$D$5000,0)),"")))</f>
        <v>1.1000000000000001</v>
      </c>
      <c r="L3097" s="14">
        <f>IF($E3097="","",IFERROR(INDEX('01_Cad_Pecas'!$I$2:$I$5000,MATCH($E3097,'01_Cad_Pecas'!$D$2:$D$5000,0)),IFERROR(INDEX('01_Cad_Pecas'!$I$2:$I$5000,MATCH(VALUE($E3097),'01_Cad_Pecas'!$D$2:$D$5000,0)),"")))</f>
        <v>9.375E-2</v>
      </c>
      <c r="M3097" s="14">
        <f t="shared" si="352"/>
        <v>8.6</v>
      </c>
      <c r="N3097" s="14">
        <v>46212</v>
      </c>
      <c r="O3097" s="14">
        <v>80</v>
      </c>
      <c r="P3097" s="14"/>
      <c r="Q3097" s="14"/>
      <c r="R3097" s="14"/>
      <c r="S3097" s="14"/>
      <c r="T3097" s="14">
        <f t="shared" si="356"/>
        <v>1</v>
      </c>
      <c r="U3097" s="14" t="s">
        <v>36</v>
      </c>
      <c r="V3097" s="14"/>
      <c r="W3097" s="14"/>
      <c r="X3097" s="14"/>
      <c r="Y3097" s="14"/>
      <c r="Z3097" s="14"/>
      <c r="AA3097" s="11"/>
      <c r="AB3097" s="14" t="str">
        <f t="shared" si="353"/>
        <v>10235,10232,10233,10234|10 FURADEIRAS</v>
      </c>
      <c r="AC3097" t="str">
        <f t="shared" si="354"/>
        <v>|10235|10232|10233|10234|</v>
      </c>
      <c r="AD3097" t="str">
        <f t="shared" si="355"/>
        <v>10 FURADEIRAS</v>
      </c>
    </row>
    <row r="3098" spans="1:30" ht="36" customHeight="1" x14ac:dyDescent="0.35">
      <c r="A3098" s="35">
        <v>46212</v>
      </c>
      <c r="B3098" s="14" t="s">
        <v>3670</v>
      </c>
      <c r="C3098" s="14" t="s">
        <v>3671</v>
      </c>
      <c r="D3098" s="14" t="s">
        <v>3047</v>
      </c>
      <c r="E3098" s="14">
        <v>20052004</v>
      </c>
      <c r="F3098" s="14" t="s">
        <v>3268</v>
      </c>
      <c r="G3098" s="14" t="s">
        <v>3047</v>
      </c>
      <c r="H3098" s="14" t="s">
        <v>3047</v>
      </c>
      <c r="I3098" s="9" t="s">
        <v>3047</v>
      </c>
      <c r="J3098" s="9">
        <v>6</v>
      </c>
      <c r="K3098" s="14">
        <f>IF($E3098="","",IFERROR(INDEX('01_Cad_Pecas'!$H$2:$H$5000,MATCH($E3098,'01_Cad_Pecas'!$D$2:$D$5000,0)),IFERROR(INDEX('01_Cad_Pecas'!$H$2:$H$5000,MATCH(VALUE($E3098),'01_Cad_Pecas'!$D$2:$D$5000,0)),"")))</f>
        <v>1.1000000000000001</v>
      </c>
      <c r="L3098" s="14">
        <f>IF($E3098="","",IFERROR(INDEX('01_Cad_Pecas'!$I$2:$I$5000,MATCH($E3098,'01_Cad_Pecas'!$D$2:$D$5000,0)),IFERROR(INDEX('01_Cad_Pecas'!$I$2:$I$5000,MATCH(VALUE($E3098),'01_Cad_Pecas'!$D$2:$D$5000,0)),"")))</f>
        <v>9.375E-2</v>
      </c>
      <c r="M3098" s="14">
        <f t="shared" si="352"/>
        <v>1.6625000000000001</v>
      </c>
      <c r="N3098" s="14">
        <v>46212</v>
      </c>
      <c r="O3098" s="14">
        <v>6</v>
      </c>
      <c r="P3098" s="14"/>
      <c r="Q3098" s="14"/>
      <c r="R3098" s="14"/>
      <c r="S3098" s="14"/>
      <c r="T3098" s="14">
        <f t="shared" si="356"/>
        <v>1</v>
      </c>
      <c r="U3098" s="14" t="s">
        <v>36</v>
      </c>
      <c r="V3098" s="14"/>
      <c r="W3098" s="14"/>
      <c r="X3098" s="14"/>
      <c r="Y3098" s="14"/>
      <c r="Z3098" s="14"/>
      <c r="AA3098" s="11"/>
      <c r="AB3098" s="14" t="str">
        <f t="shared" si="353"/>
        <v>10241|10 FURADEIRAS</v>
      </c>
      <c r="AC3098" t="str">
        <f t="shared" si="354"/>
        <v>|10241|</v>
      </c>
      <c r="AD3098" t="str">
        <f t="shared" si="355"/>
        <v>10 FURADEIRAS</v>
      </c>
    </row>
    <row r="3099" spans="1:30" ht="36" customHeight="1" x14ac:dyDescent="0.35">
      <c r="A3099" s="35">
        <v>46212</v>
      </c>
      <c r="B3099" s="14" t="s">
        <v>3670</v>
      </c>
      <c r="C3099" s="14" t="s">
        <v>3671</v>
      </c>
      <c r="D3099" s="14" t="s">
        <v>3047</v>
      </c>
      <c r="E3099" s="14">
        <v>20052204</v>
      </c>
      <c r="F3099" s="14" t="s">
        <v>3270</v>
      </c>
      <c r="G3099" s="14" t="s">
        <v>3047</v>
      </c>
      <c r="H3099" s="14" t="s">
        <v>3047</v>
      </c>
      <c r="I3099" s="9" t="s">
        <v>3047</v>
      </c>
      <c r="J3099" s="9">
        <v>1</v>
      </c>
      <c r="K3099" s="14">
        <f>IF($E3099="","",IFERROR(INDEX('01_Cad_Pecas'!$H$2:$H$5000,MATCH($E3099,'01_Cad_Pecas'!$D$2:$D$5000,0)),IFERROR(INDEX('01_Cad_Pecas'!$H$2:$H$5000,MATCH(VALUE($E3099),'01_Cad_Pecas'!$D$2:$D$5000,0)),"")))</f>
        <v>1.1000000000000001</v>
      </c>
      <c r="L3099" s="14">
        <f>IF($E3099="","",IFERROR(INDEX('01_Cad_Pecas'!$I$2:$I$5000,MATCH($E3099,'01_Cad_Pecas'!$D$2:$D$5000,0)),IFERROR(INDEX('01_Cad_Pecas'!$I$2:$I$5000,MATCH(VALUE($E3099),'01_Cad_Pecas'!$D$2:$D$5000,0)),"")))</f>
        <v>9.375E-2</v>
      </c>
      <c r="M3099" s="14">
        <f t="shared" si="352"/>
        <v>1.1937500000000001</v>
      </c>
      <c r="N3099" s="14">
        <v>46212</v>
      </c>
      <c r="O3099" s="14">
        <v>1</v>
      </c>
      <c r="P3099" s="14"/>
      <c r="Q3099" s="14"/>
      <c r="R3099" s="14"/>
      <c r="S3099" s="14"/>
      <c r="T3099" s="14">
        <f t="shared" si="356"/>
        <v>1</v>
      </c>
      <c r="U3099" s="14" t="s">
        <v>36</v>
      </c>
      <c r="V3099" s="14"/>
      <c r="W3099" s="14"/>
      <c r="X3099" s="14"/>
      <c r="Y3099" s="14"/>
      <c r="Z3099" s="14"/>
      <c r="AA3099" s="11"/>
      <c r="AB3099" s="14" t="str">
        <f t="shared" si="353"/>
        <v>10241|10 FURADEIRAS</v>
      </c>
      <c r="AC3099" t="str">
        <f t="shared" si="354"/>
        <v>|10241|</v>
      </c>
      <c r="AD3099" t="str">
        <f t="shared" si="355"/>
        <v>10 FURADEIRAS</v>
      </c>
    </row>
    <row r="3100" spans="1:30" ht="36" customHeight="1" x14ac:dyDescent="0.35">
      <c r="A3100" s="35">
        <v>46212</v>
      </c>
      <c r="B3100" s="14" t="s">
        <v>3670</v>
      </c>
      <c r="C3100" s="14" t="s">
        <v>3671</v>
      </c>
      <c r="D3100" s="14" t="s">
        <v>3047</v>
      </c>
      <c r="E3100" s="14">
        <v>20011004</v>
      </c>
      <c r="F3100" s="14" t="s">
        <v>3256</v>
      </c>
      <c r="G3100" s="14" t="s">
        <v>3047</v>
      </c>
      <c r="H3100" s="14" t="s">
        <v>3047</v>
      </c>
      <c r="I3100" s="9" t="s">
        <v>3047</v>
      </c>
      <c r="J3100" s="9">
        <v>6</v>
      </c>
      <c r="K3100" s="14">
        <f>IF($E3100="","",IFERROR(INDEX('01_Cad_Pecas'!$H$2:$H$5000,MATCH($E3100,'01_Cad_Pecas'!$D$2:$D$5000,0)),IFERROR(INDEX('01_Cad_Pecas'!$H$2:$H$5000,MATCH(VALUE($E3100),'01_Cad_Pecas'!$D$2:$D$5000,0)),"")))</f>
        <v>1.1000000000000001</v>
      </c>
      <c r="L3100" s="14">
        <f>IF($E3100="","",IFERROR(INDEX('01_Cad_Pecas'!$I$2:$I$5000,MATCH($E3100,'01_Cad_Pecas'!$D$2:$D$5000,0)),IFERROR(INDEX('01_Cad_Pecas'!$I$2:$I$5000,MATCH(VALUE($E3100),'01_Cad_Pecas'!$D$2:$D$5000,0)),"")))</f>
        <v>9.375E-2</v>
      </c>
      <c r="M3100" s="14">
        <f t="shared" si="352"/>
        <v>1.6625000000000001</v>
      </c>
      <c r="N3100" s="14">
        <v>46212</v>
      </c>
      <c r="O3100" s="14">
        <v>6</v>
      </c>
      <c r="P3100" s="14"/>
      <c r="Q3100" s="14"/>
      <c r="R3100" s="14"/>
      <c r="S3100" s="14"/>
      <c r="T3100" s="14">
        <f t="shared" si="356"/>
        <v>1</v>
      </c>
      <c r="U3100" s="14" t="s">
        <v>36</v>
      </c>
      <c r="V3100" s="14"/>
      <c r="W3100" s="14"/>
      <c r="X3100" s="14"/>
      <c r="Y3100" s="14"/>
      <c r="Z3100" s="14"/>
      <c r="AA3100" s="11"/>
      <c r="AB3100" s="14" t="str">
        <f t="shared" si="353"/>
        <v>10241|10 FURADEIRAS</v>
      </c>
      <c r="AC3100" t="str">
        <f t="shared" si="354"/>
        <v>|10241|</v>
      </c>
      <c r="AD3100" t="str">
        <f t="shared" si="355"/>
        <v>10 FURADEIRAS</v>
      </c>
    </row>
    <row r="3101" spans="1:30" ht="36" customHeight="1" x14ac:dyDescent="0.35">
      <c r="A3101" s="35">
        <v>46212</v>
      </c>
      <c r="B3101" s="14" t="s">
        <v>3670</v>
      </c>
      <c r="C3101" s="14" t="s">
        <v>3671</v>
      </c>
      <c r="D3101" s="14" t="s">
        <v>3047</v>
      </c>
      <c r="E3101" s="14">
        <v>20011005</v>
      </c>
      <c r="F3101" s="14" t="s">
        <v>3258</v>
      </c>
      <c r="G3101" s="14" t="s">
        <v>3047</v>
      </c>
      <c r="H3101" s="14" t="s">
        <v>3047</v>
      </c>
      <c r="I3101" s="9" t="s">
        <v>3047</v>
      </c>
      <c r="J3101" s="9">
        <v>6</v>
      </c>
      <c r="K3101" s="14">
        <f>IF($E3101="","",IFERROR(INDEX('01_Cad_Pecas'!$H$2:$H$5000,MATCH($E3101,'01_Cad_Pecas'!$D$2:$D$5000,0)),IFERROR(INDEX('01_Cad_Pecas'!$H$2:$H$5000,MATCH(VALUE($E3101),'01_Cad_Pecas'!$D$2:$D$5000,0)),"")))</f>
        <v>1.1000000000000001</v>
      </c>
      <c r="L3101" s="14">
        <f>IF($E3101="","",IFERROR(INDEX('01_Cad_Pecas'!$I$2:$I$5000,MATCH($E3101,'01_Cad_Pecas'!$D$2:$D$5000,0)),IFERROR(INDEX('01_Cad_Pecas'!$I$2:$I$5000,MATCH(VALUE($E3101),'01_Cad_Pecas'!$D$2:$D$5000,0)),"")))</f>
        <v>9.375E-2</v>
      </c>
      <c r="M3101" s="14">
        <f t="shared" si="352"/>
        <v>1.6625000000000001</v>
      </c>
      <c r="N3101" s="14">
        <v>46212</v>
      </c>
      <c r="O3101" s="14">
        <v>6</v>
      </c>
      <c r="P3101" s="14"/>
      <c r="Q3101" s="14"/>
      <c r="R3101" s="14"/>
      <c r="S3101" s="14"/>
      <c r="T3101" s="14">
        <f t="shared" si="356"/>
        <v>1</v>
      </c>
      <c r="U3101" s="14" t="s">
        <v>36</v>
      </c>
      <c r="V3101" s="14"/>
      <c r="W3101" s="14"/>
      <c r="X3101" s="14"/>
      <c r="Y3101" s="14"/>
      <c r="Z3101" s="14"/>
      <c r="AA3101" s="11"/>
      <c r="AB3101" s="14" t="str">
        <f t="shared" si="353"/>
        <v>10241|10 FURADEIRAS</v>
      </c>
      <c r="AC3101" t="str">
        <f t="shared" si="354"/>
        <v>|10241|</v>
      </c>
      <c r="AD3101" t="str">
        <f t="shared" si="355"/>
        <v>10 FURADEIRAS</v>
      </c>
    </row>
    <row r="3102" spans="1:30" ht="36" customHeight="1" x14ac:dyDescent="0.35">
      <c r="A3102" s="35">
        <v>46212</v>
      </c>
      <c r="B3102" s="14" t="s">
        <v>3670</v>
      </c>
      <c r="C3102" s="14" t="s">
        <v>3671</v>
      </c>
      <c r="D3102" s="14" t="s">
        <v>3047</v>
      </c>
      <c r="E3102" s="14">
        <v>20012405</v>
      </c>
      <c r="F3102" s="14" t="s">
        <v>3259</v>
      </c>
      <c r="G3102" s="14" t="s">
        <v>3047</v>
      </c>
      <c r="H3102" s="14" t="s">
        <v>3047</v>
      </c>
      <c r="I3102" s="9" t="s">
        <v>3047</v>
      </c>
      <c r="J3102" s="9">
        <v>2</v>
      </c>
      <c r="K3102" s="14">
        <f>IF($E3102="","",IFERROR(INDEX('01_Cad_Pecas'!$H$2:$H$5000,MATCH($E3102,'01_Cad_Pecas'!$D$2:$D$5000,0)),IFERROR(INDEX('01_Cad_Pecas'!$H$2:$H$5000,MATCH(VALUE($E3102),'01_Cad_Pecas'!$D$2:$D$5000,0)),"")))</f>
        <v>1.1000000000000001</v>
      </c>
      <c r="L3102" s="14">
        <f>IF($E3102="","",IFERROR(INDEX('01_Cad_Pecas'!$I$2:$I$5000,MATCH($E3102,'01_Cad_Pecas'!$D$2:$D$5000,0)),IFERROR(INDEX('01_Cad_Pecas'!$I$2:$I$5000,MATCH(VALUE($E3102),'01_Cad_Pecas'!$D$2:$D$5000,0)),"")))</f>
        <v>9.375E-2</v>
      </c>
      <c r="M3102" s="14">
        <f t="shared" si="352"/>
        <v>1.2875000000000001</v>
      </c>
      <c r="N3102" s="14">
        <v>46212</v>
      </c>
      <c r="O3102" s="14">
        <v>2</v>
      </c>
      <c r="P3102" s="14"/>
      <c r="Q3102" s="14"/>
      <c r="R3102" s="14"/>
      <c r="S3102" s="14"/>
      <c r="T3102" s="14">
        <f t="shared" si="356"/>
        <v>1</v>
      </c>
      <c r="U3102" s="14" t="s">
        <v>36</v>
      </c>
      <c r="V3102" s="14"/>
      <c r="W3102" s="14"/>
      <c r="X3102" s="14"/>
      <c r="Y3102" s="14"/>
      <c r="Z3102" s="14"/>
      <c r="AA3102" s="11"/>
      <c r="AB3102" s="14" t="str">
        <f t="shared" si="353"/>
        <v>10241|10 FURADEIRAS</v>
      </c>
      <c r="AC3102" t="str">
        <f t="shared" si="354"/>
        <v>|10241|</v>
      </c>
      <c r="AD3102" t="str">
        <f t="shared" si="355"/>
        <v>10 FURADEIRAS</v>
      </c>
    </row>
    <row r="3103" spans="1:30" ht="36" customHeight="1" x14ac:dyDescent="0.35">
      <c r="A3103" s="35">
        <v>46212</v>
      </c>
      <c r="B3103" s="14" t="s">
        <v>3670</v>
      </c>
      <c r="C3103" s="14" t="s">
        <v>3671</v>
      </c>
      <c r="D3103" s="14" t="s">
        <v>3047</v>
      </c>
      <c r="E3103" s="14">
        <v>20013107</v>
      </c>
      <c r="F3103" s="14" t="s">
        <v>3260</v>
      </c>
      <c r="G3103" s="14" t="s">
        <v>3047</v>
      </c>
      <c r="H3103" s="14" t="s">
        <v>3047</v>
      </c>
      <c r="I3103" s="9" t="s">
        <v>3047</v>
      </c>
      <c r="J3103" s="9">
        <v>30</v>
      </c>
      <c r="K3103" s="14">
        <f>IF($E3103="","",IFERROR(INDEX('01_Cad_Pecas'!$H$2:$H$5000,MATCH($E3103,'01_Cad_Pecas'!$D$2:$D$5000,0)),IFERROR(INDEX('01_Cad_Pecas'!$H$2:$H$5000,MATCH(VALUE($E3103),'01_Cad_Pecas'!$D$2:$D$5000,0)),"")))</f>
        <v>1.1000000000000001</v>
      </c>
      <c r="L3103" s="14">
        <f>IF($E3103="","",IFERROR(INDEX('01_Cad_Pecas'!$I$2:$I$5000,MATCH($E3103,'01_Cad_Pecas'!$D$2:$D$5000,0)),IFERROR(INDEX('01_Cad_Pecas'!$I$2:$I$5000,MATCH(VALUE($E3103),'01_Cad_Pecas'!$D$2:$D$5000,0)),"")))</f>
        <v>9.375E-2</v>
      </c>
      <c r="M3103" s="14">
        <f t="shared" si="352"/>
        <v>3.9125000000000001</v>
      </c>
      <c r="N3103" s="14">
        <v>46212</v>
      </c>
      <c r="O3103" s="14">
        <v>30</v>
      </c>
      <c r="P3103" s="14"/>
      <c r="Q3103" s="14"/>
      <c r="R3103" s="14"/>
      <c r="S3103" s="14"/>
      <c r="T3103" s="14">
        <f t="shared" si="356"/>
        <v>1</v>
      </c>
      <c r="U3103" s="14" t="s">
        <v>36</v>
      </c>
      <c r="V3103" s="14"/>
      <c r="W3103" s="14"/>
      <c r="X3103" s="14"/>
      <c r="Y3103" s="14"/>
      <c r="Z3103" s="14"/>
      <c r="AA3103" s="11"/>
      <c r="AB3103" s="14" t="str">
        <f t="shared" si="353"/>
        <v>10241|10 FURADEIRAS</v>
      </c>
      <c r="AC3103" t="str">
        <f t="shared" si="354"/>
        <v>|10241|</v>
      </c>
      <c r="AD3103" t="str">
        <f t="shared" si="355"/>
        <v>10 FURADEIRAS</v>
      </c>
    </row>
    <row r="3104" spans="1:30" ht="36" customHeight="1" x14ac:dyDescent="0.35">
      <c r="A3104" s="35">
        <v>46212</v>
      </c>
      <c r="B3104" s="14" t="s">
        <v>3670</v>
      </c>
      <c r="C3104" s="14" t="s">
        <v>3671</v>
      </c>
      <c r="D3104" s="14" t="s">
        <v>3047</v>
      </c>
      <c r="E3104" s="14">
        <v>20016106</v>
      </c>
      <c r="F3104" s="14" t="s">
        <v>3261</v>
      </c>
      <c r="G3104" s="14" t="s">
        <v>3047</v>
      </c>
      <c r="H3104" s="14" t="s">
        <v>3047</v>
      </c>
      <c r="I3104" s="9" t="s">
        <v>3047</v>
      </c>
      <c r="J3104" s="9">
        <v>28</v>
      </c>
      <c r="K3104" s="14">
        <f>IF($E3104="","",IFERROR(INDEX('01_Cad_Pecas'!$H$2:$H$5000,MATCH($E3104,'01_Cad_Pecas'!$D$2:$D$5000,0)),IFERROR(INDEX('01_Cad_Pecas'!$H$2:$H$5000,MATCH(VALUE($E3104),'01_Cad_Pecas'!$D$2:$D$5000,0)),"")))</f>
        <v>1.1000000000000001</v>
      </c>
      <c r="L3104" s="14">
        <f>IF($E3104="","",IFERROR(INDEX('01_Cad_Pecas'!$I$2:$I$5000,MATCH($E3104,'01_Cad_Pecas'!$D$2:$D$5000,0)),IFERROR(INDEX('01_Cad_Pecas'!$I$2:$I$5000,MATCH(VALUE($E3104),'01_Cad_Pecas'!$D$2:$D$5000,0)),"")))</f>
        <v>9.375E-2</v>
      </c>
      <c r="M3104" s="14">
        <f t="shared" si="352"/>
        <v>3.7250000000000001</v>
      </c>
      <c r="N3104" s="14">
        <v>46212</v>
      </c>
      <c r="O3104" s="14">
        <v>28</v>
      </c>
      <c r="P3104" s="14"/>
      <c r="Q3104" s="14"/>
      <c r="R3104" s="14"/>
      <c r="S3104" s="14"/>
      <c r="T3104" s="14">
        <f t="shared" si="356"/>
        <v>1</v>
      </c>
      <c r="U3104" s="14" t="s">
        <v>36</v>
      </c>
      <c r="V3104" s="14"/>
      <c r="W3104" s="14"/>
      <c r="X3104" s="14"/>
      <c r="Y3104" s="14"/>
      <c r="Z3104" s="14"/>
      <c r="AA3104" s="11"/>
      <c r="AB3104" s="14" t="str">
        <f t="shared" si="353"/>
        <v>10241|10 FURADEIRAS</v>
      </c>
      <c r="AC3104" t="str">
        <f t="shared" si="354"/>
        <v>|10241|</v>
      </c>
      <c r="AD3104" t="str">
        <f t="shared" si="355"/>
        <v>10 FURADEIRAS</v>
      </c>
    </row>
    <row r="3105" spans="1:30" ht="36" customHeight="1" x14ac:dyDescent="0.35">
      <c r="A3105" s="35">
        <v>46212</v>
      </c>
      <c r="B3105" s="14" t="s">
        <v>3670</v>
      </c>
      <c r="C3105" s="14" t="s">
        <v>3671</v>
      </c>
      <c r="D3105" s="14" t="s">
        <v>3047</v>
      </c>
      <c r="E3105" s="14">
        <v>20031205</v>
      </c>
      <c r="F3105" s="14" t="s">
        <v>3273</v>
      </c>
      <c r="G3105" s="14" t="s">
        <v>3047</v>
      </c>
      <c r="H3105" s="14" t="s">
        <v>3047</v>
      </c>
      <c r="I3105" s="9" t="s">
        <v>3047</v>
      </c>
      <c r="J3105" s="9">
        <v>4</v>
      </c>
      <c r="K3105" s="14">
        <f>IF($E3105="","",IFERROR(INDEX('01_Cad_Pecas'!$H$2:$H$5000,MATCH($E3105,'01_Cad_Pecas'!$D$2:$D$5000,0)),IFERROR(INDEX('01_Cad_Pecas'!$H$2:$H$5000,MATCH(VALUE($E3105),'01_Cad_Pecas'!$D$2:$D$5000,0)),"")))</f>
        <v>1.1000000000000001</v>
      </c>
      <c r="L3105" s="14">
        <f>IF($E3105="","",IFERROR(INDEX('01_Cad_Pecas'!$I$2:$I$5000,MATCH($E3105,'01_Cad_Pecas'!$D$2:$D$5000,0)),IFERROR(INDEX('01_Cad_Pecas'!$I$2:$I$5000,MATCH(VALUE($E3105),'01_Cad_Pecas'!$D$2:$D$5000,0)),"")))</f>
        <v>9.375E-2</v>
      </c>
      <c r="M3105" s="14">
        <f t="shared" si="352"/>
        <v>1.4750000000000001</v>
      </c>
      <c r="N3105" s="14">
        <v>46212</v>
      </c>
      <c r="O3105" s="14">
        <v>4</v>
      </c>
      <c r="P3105" s="14"/>
      <c r="Q3105" s="14"/>
      <c r="R3105" s="14"/>
      <c r="S3105" s="14"/>
      <c r="T3105" s="14">
        <f t="shared" si="356"/>
        <v>1</v>
      </c>
      <c r="U3105" s="14" t="s">
        <v>36</v>
      </c>
      <c r="V3105" s="14"/>
      <c r="W3105" s="14"/>
      <c r="X3105" s="14"/>
      <c r="Y3105" s="14"/>
      <c r="Z3105" s="14"/>
      <c r="AA3105" s="11"/>
      <c r="AB3105" s="14" t="str">
        <f t="shared" si="353"/>
        <v>10241|10 FURADEIRAS</v>
      </c>
      <c r="AC3105" t="str">
        <f t="shared" si="354"/>
        <v>|10241|</v>
      </c>
      <c r="AD3105" t="str">
        <f t="shared" si="355"/>
        <v>10 FURADEIRAS</v>
      </c>
    </row>
    <row r="3106" spans="1:30" ht="36" customHeight="1" x14ac:dyDescent="0.35">
      <c r="A3106" s="35">
        <v>46212</v>
      </c>
      <c r="B3106" s="14" t="s">
        <v>3670</v>
      </c>
      <c r="C3106" s="14" t="s">
        <v>3671</v>
      </c>
      <c r="D3106" s="14" t="s">
        <v>3047</v>
      </c>
      <c r="E3106" s="14">
        <v>20031206</v>
      </c>
      <c r="F3106" s="14" t="s">
        <v>3274</v>
      </c>
      <c r="G3106" s="14" t="s">
        <v>3047</v>
      </c>
      <c r="H3106" s="14" t="s">
        <v>3047</v>
      </c>
      <c r="I3106" s="9" t="s">
        <v>3047</v>
      </c>
      <c r="J3106" s="9">
        <v>6</v>
      </c>
      <c r="K3106" s="14">
        <f>IF($E3106="","",IFERROR(INDEX('01_Cad_Pecas'!$H$2:$H$5000,MATCH($E3106,'01_Cad_Pecas'!$D$2:$D$5000,0)),IFERROR(INDEX('01_Cad_Pecas'!$H$2:$H$5000,MATCH(VALUE($E3106),'01_Cad_Pecas'!$D$2:$D$5000,0)),"")))</f>
        <v>1.1000000000000001</v>
      </c>
      <c r="L3106" s="14">
        <f>IF($E3106="","",IFERROR(INDEX('01_Cad_Pecas'!$I$2:$I$5000,MATCH($E3106,'01_Cad_Pecas'!$D$2:$D$5000,0)),IFERROR(INDEX('01_Cad_Pecas'!$I$2:$I$5000,MATCH(VALUE($E3106),'01_Cad_Pecas'!$D$2:$D$5000,0)),"")))</f>
        <v>9.375E-2</v>
      </c>
      <c r="M3106" s="14">
        <f t="shared" si="352"/>
        <v>1.6625000000000001</v>
      </c>
      <c r="N3106" s="14">
        <v>46212</v>
      </c>
      <c r="O3106" s="14">
        <v>6</v>
      </c>
      <c r="P3106" s="14"/>
      <c r="Q3106" s="14"/>
      <c r="R3106" s="14"/>
      <c r="S3106" s="14"/>
      <c r="T3106" s="14">
        <f t="shared" si="356"/>
        <v>1</v>
      </c>
      <c r="U3106" s="14" t="s">
        <v>36</v>
      </c>
      <c r="V3106" s="14"/>
      <c r="W3106" s="14"/>
      <c r="X3106" s="14"/>
      <c r="Y3106" s="14"/>
      <c r="Z3106" s="14"/>
      <c r="AA3106" s="11"/>
      <c r="AB3106" s="14" t="str">
        <f t="shared" si="353"/>
        <v>10241|10 FURADEIRAS</v>
      </c>
      <c r="AC3106" t="str">
        <f t="shared" si="354"/>
        <v>|10241|</v>
      </c>
      <c r="AD3106" t="str">
        <f t="shared" si="355"/>
        <v>10 FURADEIRAS</v>
      </c>
    </row>
    <row r="3107" spans="1:30" ht="36" customHeight="1" x14ac:dyDescent="0.35">
      <c r="A3107" s="35">
        <v>46212</v>
      </c>
      <c r="B3107" s="14" t="s">
        <v>3670</v>
      </c>
      <c r="C3107" s="14" t="s">
        <v>3671</v>
      </c>
      <c r="D3107" s="14" t="s">
        <v>3047</v>
      </c>
      <c r="E3107" s="14">
        <v>20031605</v>
      </c>
      <c r="F3107" s="14" t="s">
        <v>3562</v>
      </c>
      <c r="G3107" s="14" t="s">
        <v>3047</v>
      </c>
      <c r="H3107" s="14" t="s">
        <v>3047</v>
      </c>
      <c r="I3107" s="9" t="s">
        <v>3047</v>
      </c>
      <c r="J3107" s="9">
        <v>2</v>
      </c>
      <c r="K3107" s="14">
        <f>IF($E3107="","",IFERROR(INDEX('01_Cad_Pecas'!$H$2:$H$5000,MATCH($E3107,'01_Cad_Pecas'!$D$2:$D$5000,0)),IFERROR(INDEX('01_Cad_Pecas'!$H$2:$H$5000,MATCH(VALUE($E3107),'01_Cad_Pecas'!$D$2:$D$5000,0)),"")))</f>
        <v>1.1000000000000001</v>
      </c>
      <c r="L3107" s="14">
        <f>IF($E3107="","",IFERROR(INDEX('01_Cad_Pecas'!$I$2:$I$5000,MATCH($E3107,'01_Cad_Pecas'!$D$2:$D$5000,0)),IFERROR(INDEX('01_Cad_Pecas'!$I$2:$I$5000,MATCH(VALUE($E3107),'01_Cad_Pecas'!$D$2:$D$5000,0)),"")))</f>
        <v>9.375E-2</v>
      </c>
      <c r="M3107" s="14">
        <f t="shared" si="352"/>
        <v>1.2875000000000001</v>
      </c>
      <c r="N3107" s="14">
        <v>46212</v>
      </c>
      <c r="O3107" s="14">
        <v>2</v>
      </c>
      <c r="P3107" s="14"/>
      <c r="Q3107" s="14"/>
      <c r="R3107" s="14"/>
      <c r="S3107" s="14"/>
      <c r="T3107" s="14">
        <f t="shared" si="356"/>
        <v>1</v>
      </c>
      <c r="U3107" s="14" t="s">
        <v>36</v>
      </c>
      <c r="V3107" s="14"/>
      <c r="W3107" s="14"/>
      <c r="X3107" s="14"/>
      <c r="Y3107" s="14"/>
      <c r="Z3107" s="14"/>
      <c r="AA3107" s="11"/>
      <c r="AB3107" s="14" t="str">
        <f t="shared" si="353"/>
        <v>10241|10 FURADEIRAS</v>
      </c>
      <c r="AC3107" t="str">
        <f t="shared" si="354"/>
        <v>|10241|</v>
      </c>
      <c r="AD3107" t="str">
        <f t="shared" si="355"/>
        <v>10 FURADEIRAS</v>
      </c>
    </row>
    <row r="3108" spans="1:30" ht="36" customHeight="1" x14ac:dyDescent="0.35">
      <c r="A3108" s="35">
        <v>46212</v>
      </c>
      <c r="B3108" s="14" t="s">
        <v>3670</v>
      </c>
      <c r="C3108" s="14" t="s">
        <v>3671</v>
      </c>
      <c r="D3108" s="14" t="s">
        <v>3047</v>
      </c>
      <c r="E3108" s="14">
        <v>30080003</v>
      </c>
      <c r="F3108" s="14" t="s">
        <v>3275</v>
      </c>
      <c r="G3108" s="14" t="s">
        <v>3047</v>
      </c>
      <c r="H3108" s="14" t="s">
        <v>3047</v>
      </c>
      <c r="I3108" s="9" t="s">
        <v>3047</v>
      </c>
      <c r="J3108" s="9">
        <v>4</v>
      </c>
      <c r="K3108" s="14">
        <f>IF($E3108="","",IFERROR(INDEX('01_Cad_Pecas'!$H$2:$H$5000,MATCH($E3108,'01_Cad_Pecas'!$D$2:$D$5000,0)),IFERROR(INDEX('01_Cad_Pecas'!$H$2:$H$5000,MATCH(VALUE($E3108),'01_Cad_Pecas'!$D$2:$D$5000,0)),"")))</f>
        <v>1.1000000000000001</v>
      </c>
      <c r="L3108" s="14">
        <f>IF($E3108="","",IFERROR(INDEX('01_Cad_Pecas'!$I$2:$I$5000,MATCH($E3108,'01_Cad_Pecas'!$D$2:$D$5000,0)),IFERROR(INDEX('01_Cad_Pecas'!$I$2:$I$5000,MATCH(VALUE($E3108),'01_Cad_Pecas'!$D$2:$D$5000,0)),"")))</f>
        <v>9.375E-2</v>
      </c>
      <c r="M3108" s="14">
        <f t="shared" si="352"/>
        <v>1.4750000000000001</v>
      </c>
      <c r="N3108" s="14">
        <v>46212</v>
      </c>
      <c r="O3108" s="14">
        <v>4</v>
      </c>
      <c r="P3108" s="14"/>
      <c r="Q3108" s="14"/>
      <c r="R3108" s="14"/>
      <c r="S3108" s="14"/>
      <c r="T3108" s="14">
        <f t="shared" si="356"/>
        <v>1</v>
      </c>
      <c r="U3108" s="14" t="s">
        <v>36</v>
      </c>
      <c r="V3108" s="14"/>
      <c r="W3108" s="14"/>
      <c r="X3108" s="14"/>
      <c r="Y3108" s="14"/>
      <c r="Z3108" s="14"/>
      <c r="AA3108" s="11"/>
      <c r="AB3108" s="14" t="str">
        <f t="shared" si="353"/>
        <v>10241|10 FURADEIRAS</v>
      </c>
      <c r="AC3108" t="str">
        <f t="shared" si="354"/>
        <v>|10241|</v>
      </c>
      <c r="AD3108" t="str">
        <f t="shared" si="355"/>
        <v>10 FURADEIRAS</v>
      </c>
    </row>
    <row r="3109" spans="1:30" ht="36" customHeight="1" x14ac:dyDescent="0.35">
      <c r="A3109" s="35">
        <v>46212</v>
      </c>
      <c r="B3109" s="14" t="s">
        <v>3670</v>
      </c>
      <c r="C3109" s="14" t="s">
        <v>3671</v>
      </c>
      <c r="D3109" s="14" t="s">
        <v>3047</v>
      </c>
      <c r="E3109" s="14">
        <v>30080004</v>
      </c>
      <c r="F3109" s="14" t="s">
        <v>3205</v>
      </c>
      <c r="G3109" s="14" t="s">
        <v>3047</v>
      </c>
      <c r="H3109" s="14" t="s">
        <v>3047</v>
      </c>
      <c r="I3109" s="9" t="s">
        <v>3047</v>
      </c>
      <c r="J3109" s="9">
        <v>8</v>
      </c>
      <c r="K3109" s="14">
        <f>IF($E3109="","",IFERROR(INDEX('01_Cad_Pecas'!$H$2:$H$5000,MATCH($E3109,'01_Cad_Pecas'!$D$2:$D$5000,0)),IFERROR(INDEX('01_Cad_Pecas'!$H$2:$H$5000,MATCH(VALUE($E3109),'01_Cad_Pecas'!$D$2:$D$5000,0)),"")))</f>
        <v>1.1000000000000001</v>
      </c>
      <c r="L3109" s="14">
        <f>IF($E3109="","",IFERROR(INDEX('01_Cad_Pecas'!$I$2:$I$5000,MATCH($E3109,'01_Cad_Pecas'!$D$2:$D$5000,0)),IFERROR(INDEX('01_Cad_Pecas'!$I$2:$I$5000,MATCH(VALUE($E3109),'01_Cad_Pecas'!$D$2:$D$5000,0)),"")))</f>
        <v>9.375E-2</v>
      </c>
      <c r="M3109" s="14">
        <f t="shared" si="352"/>
        <v>1.85</v>
      </c>
      <c r="N3109" s="14">
        <v>46212</v>
      </c>
      <c r="O3109" s="14">
        <v>8</v>
      </c>
      <c r="P3109" s="14"/>
      <c r="Q3109" s="14"/>
      <c r="R3109" s="14"/>
      <c r="S3109" s="14"/>
      <c r="T3109" s="14">
        <f t="shared" si="356"/>
        <v>1</v>
      </c>
      <c r="U3109" s="14" t="s">
        <v>36</v>
      </c>
      <c r="V3109" s="14"/>
      <c r="W3109" s="14"/>
      <c r="X3109" s="14"/>
      <c r="Y3109" s="14"/>
      <c r="Z3109" s="14"/>
      <c r="AA3109" s="11"/>
      <c r="AB3109" s="14" t="str">
        <f t="shared" si="353"/>
        <v>10241|10 FURADEIRAS</v>
      </c>
      <c r="AC3109" t="str">
        <f t="shared" si="354"/>
        <v>|10241|</v>
      </c>
      <c r="AD3109" t="str">
        <f t="shared" si="355"/>
        <v>10 FURADEIRAS</v>
      </c>
    </row>
    <row r="3110" spans="1:30" ht="36" customHeight="1" x14ac:dyDescent="0.35">
      <c r="A3110" s="35">
        <v>46212</v>
      </c>
      <c r="B3110" s="14" t="s">
        <v>3670</v>
      </c>
      <c r="C3110" s="14" t="s">
        <v>3671</v>
      </c>
      <c r="D3110" s="14" t="s">
        <v>3047</v>
      </c>
      <c r="E3110" s="14">
        <v>30080005</v>
      </c>
      <c r="F3110" s="14" t="s">
        <v>3206</v>
      </c>
      <c r="G3110" s="14" t="s">
        <v>3047</v>
      </c>
      <c r="H3110" s="14" t="s">
        <v>3047</v>
      </c>
      <c r="I3110" s="9" t="s">
        <v>3047</v>
      </c>
      <c r="J3110" s="9">
        <v>8</v>
      </c>
      <c r="K3110" s="14">
        <f>IF($E3110="","",IFERROR(INDEX('01_Cad_Pecas'!$H$2:$H$5000,MATCH($E3110,'01_Cad_Pecas'!$D$2:$D$5000,0)),IFERROR(INDEX('01_Cad_Pecas'!$H$2:$H$5000,MATCH(VALUE($E3110),'01_Cad_Pecas'!$D$2:$D$5000,0)),"")))</f>
        <v>1.1000000000000001</v>
      </c>
      <c r="L3110" s="14">
        <f>IF($E3110="","",IFERROR(INDEX('01_Cad_Pecas'!$I$2:$I$5000,MATCH($E3110,'01_Cad_Pecas'!$D$2:$D$5000,0)),IFERROR(INDEX('01_Cad_Pecas'!$I$2:$I$5000,MATCH(VALUE($E3110),'01_Cad_Pecas'!$D$2:$D$5000,0)),"")))</f>
        <v>9.375E-2</v>
      </c>
      <c r="M3110" s="14">
        <f t="shared" si="352"/>
        <v>1.85</v>
      </c>
      <c r="N3110" s="14">
        <v>46212</v>
      </c>
      <c r="O3110" s="14">
        <v>8</v>
      </c>
      <c r="P3110" s="14"/>
      <c r="Q3110" s="14"/>
      <c r="R3110" s="14"/>
      <c r="S3110" s="14"/>
      <c r="T3110" s="14">
        <f t="shared" si="356"/>
        <v>1</v>
      </c>
      <c r="U3110" s="14" t="s">
        <v>36</v>
      </c>
      <c r="V3110" s="14"/>
      <c r="W3110" s="14"/>
      <c r="X3110" s="14"/>
      <c r="Y3110" s="14"/>
      <c r="Z3110" s="14"/>
      <c r="AA3110" s="11"/>
      <c r="AB3110" s="14" t="str">
        <f t="shared" si="353"/>
        <v>10241|10 FURADEIRAS</v>
      </c>
      <c r="AC3110" t="str">
        <f t="shared" si="354"/>
        <v>|10241|</v>
      </c>
      <c r="AD3110" t="str">
        <f t="shared" si="355"/>
        <v>10 FURADEIRAS</v>
      </c>
    </row>
    <row r="3111" spans="1:30" ht="36" customHeight="1" x14ac:dyDescent="0.35">
      <c r="A3111" s="35">
        <v>46212</v>
      </c>
      <c r="B3111" s="14" t="s">
        <v>3670</v>
      </c>
      <c r="C3111" s="14" t="s">
        <v>3671</v>
      </c>
      <c r="D3111" s="14" t="s">
        <v>3047</v>
      </c>
      <c r="E3111" s="14">
        <v>20019001</v>
      </c>
      <c r="F3111" s="14" t="s">
        <v>1616</v>
      </c>
      <c r="G3111" s="14" t="s">
        <v>3047</v>
      </c>
      <c r="H3111" s="14" t="s">
        <v>3047</v>
      </c>
      <c r="I3111" s="9" t="s">
        <v>3047</v>
      </c>
      <c r="J3111" s="9">
        <v>8</v>
      </c>
      <c r="K3111" s="14">
        <f>IF($E3111="","",IFERROR(INDEX('01_Cad_Pecas'!$H$2:$H$5000,MATCH($E3111,'01_Cad_Pecas'!$D$2:$D$5000,0)),IFERROR(INDEX('01_Cad_Pecas'!$H$2:$H$5000,MATCH(VALUE($E3111),'01_Cad_Pecas'!$D$2:$D$5000,0)),"")))</f>
        <v>1.1000000000000001</v>
      </c>
      <c r="L3111" s="14">
        <f>IF($E3111="","",IFERROR(INDEX('01_Cad_Pecas'!$I$2:$I$5000,MATCH($E3111,'01_Cad_Pecas'!$D$2:$D$5000,0)),IFERROR(INDEX('01_Cad_Pecas'!$I$2:$I$5000,MATCH(VALUE($E3111),'01_Cad_Pecas'!$D$2:$D$5000,0)),"")))</f>
        <v>9.375E-2</v>
      </c>
      <c r="M3111" s="14">
        <f t="shared" si="352"/>
        <v>1.85</v>
      </c>
      <c r="N3111" s="14">
        <v>46212</v>
      </c>
      <c r="O3111" s="14">
        <v>8</v>
      </c>
      <c r="P3111" s="14"/>
      <c r="Q3111" s="14"/>
      <c r="R3111" s="14"/>
      <c r="S3111" s="14"/>
      <c r="T3111" s="14">
        <f t="shared" si="356"/>
        <v>1</v>
      </c>
      <c r="U3111" s="14" t="s">
        <v>36</v>
      </c>
      <c r="V3111" s="14"/>
      <c r="W3111" s="14"/>
      <c r="X3111" s="14"/>
      <c r="Y3111" s="14"/>
      <c r="Z3111" s="14"/>
      <c r="AA3111" s="11"/>
      <c r="AB3111" s="14" t="str">
        <f t="shared" si="353"/>
        <v>10241|10 FURADEIRAS</v>
      </c>
      <c r="AC3111" t="str">
        <f t="shared" si="354"/>
        <v>|10241|</v>
      </c>
      <c r="AD3111" t="str">
        <f t="shared" si="355"/>
        <v>10 FURADEIRAS</v>
      </c>
    </row>
    <row r="3112" spans="1:30" ht="36" customHeight="1" x14ac:dyDescent="0.35">
      <c r="A3112" s="35">
        <v>46212</v>
      </c>
      <c r="B3112" s="14" t="s">
        <v>3670</v>
      </c>
      <c r="C3112" s="14" t="s">
        <v>3671</v>
      </c>
      <c r="D3112" s="14" t="s">
        <v>3047</v>
      </c>
      <c r="E3112" s="14">
        <v>20019002</v>
      </c>
      <c r="F3112" s="14" t="s">
        <v>1615</v>
      </c>
      <c r="G3112" s="14" t="s">
        <v>3047</v>
      </c>
      <c r="H3112" s="14" t="s">
        <v>3047</v>
      </c>
      <c r="I3112" s="9" t="s">
        <v>3047</v>
      </c>
      <c r="J3112" s="9">
        <v>8</v>
      </c>
      <c r="K3112" s="14">
        <f>IF($E3112="","",IFERROR(INDEX('01_Cad_Pecas'!$H$2:$H$5000,MATCH($E3112,'01_Cad_Pecas'!$D$2:$D$5000,0)),IFERROR(INDEX('01_Cad_Pecas'!$H$2:$H$5000,MATCH(VALUE($E3112),'01_Cad_Pecas'!$D$2:$D$5000,0)),"")))</f>
        <v>1.1000000000000001</v>
      </c>
      <c r="L3112" s="14">
        <f>IF($E3112="","",IFERROR(INDEX('01_Cad_Pecas'!$I$2:$I$5000,MATCH($E3112,'01_Cad_Pecas'!$D$2:$D$5000,0)),IFERROR(INDEX('01_Cad_Pecas'!$I$2:$I$5000,MATCH(VALUE($E3112),'01_Cad_Pecas'!$D$2:$D$5000,0)),"")))</f>
        <v>9.375E-2</v>
      </c>
      <c r="M3112" s="14">
        <f t="shared" si="352"/>
        <v>1.85</v>
      </c>
      <c r="N3112" s="14">
        <v>46212</v>
      </c>
      <c r="O3112" s="14">
        <v>8</v>
      </c>
      <c r="P3112" s="14"/>
      <c r="Q3112" s="14"/>
      <c r="R3112" s="14"/>
      <c r="S3112" s="14"/>
      <c r="T3112" s="14">
        <f t="shared" si="356"/>
        <v>1</v>
      </c>
      <c r="U3112" s="14" t="s">
        <v>36</v>
      </c>
      <c r="V3112" s="14"/>
      <c r="W3112" s="14"/>
      <c r="X3112" s="14"/>
      <c r="Y3112" s="14"/>
      <c r="Z3112" s="14"/>
      <c r="AA3112" s="11"/>
      <c r="AB3112" s="14" t="str">
        <f t="shared" si="353"/>
        <v>10241|10 FURADEIRAS</v>
      </c>
      <c r="AC3112" t="str">
        <f t="shared" si="354"/>
        <v>|10241|</v>
      </c>
      <c r="AD3112" t="str">
        <f t="shared" si="355"/>
        <v>10 FURADEIRAS</v>
      </c>
    </row>
    <row r="3113" spans="1:30" ht="36" customHeight="1" x14ac:dyDescent="0.35">
      <c r="A3113" s="35">
        <v>46212</v>
      </c>
      <c r="B3113" s="14" t="s">
        <v>3670</v>
      </c>
      <c r="C3113" s="14" t="s">
        <v>3671</v>
      </c>
      <c r="D3113" s="14" t="s">
        <v>3047</v>
      </c>
      <c r="E3113" s="14">
        <v>20019003</v>
      </c>
      <c r="F3113" s="14" t="s">
        <v>1617</v>
      </c>
      <c r="G3113" s="14" t="s">
        <v>3047</v>
      </c>
      <c r="H3113" s="14" t="s">
        <v>3047</v>
      </c>
      <c r="I3113" s="9" t="s">
        <v>3047</v>
      </c>
      <c r="J3113" s="9">
        <v>4</v>
      </c>
      <c r="K3113" s="14">
        <f>IF($E3113="","",IFERROR(INDEX('01_Cad_Pecas'!$H$2:$H$5000,MATCH($E3113,'01_Cad_Pecas'!$D$2:$D$5000,0)),IFERROR(INDEX('01_Cad_Pecas'!$H$2:$H$5000,MATCH(VALUE($E3113),'01_Cad_Pecas'!$D$2:$D$5000,0)),"")))</f>
        <v>3</v>
      </c>
      <c r="L3113" s="14">
        <f>IF($E3113="","",IFERROR(INDEX('01_Cad_Pecas'!$I$2:$I$5000,MATCH($E3113,'01_Cad_Pecas'!$D$2:$D$5000,0)),IFERROR(INDEX('01_Cad_Pecas'!$I$2:$I$5000,MATCH(VALUE($E3113),'01_Cad_Pecas'!$D$2:$D$5000,0)),"")))</f>
        <v>6.7799999999999999E-2</v>
      </c>
      <c r="M3113" s="14">
        <f t="shared" si="352"/>
        <v>3.2711999999999999</v>
      </c>
      <c r="N3113" s="14">
        <v>46212</v>
      </c>
      <c r="O3113" s="14">
        <v>4</v>
      </c>
      <c r="P3113" s="14"/>
      <c r="Q3113" s="14"/>
      <c r="R3113" s="14"/>
      <c r="S3113" s="14"/>
      <c r="T3113" s="14">
        <f t="shared" si="356"/>
        <v>1</v>
      </c>
      <c r="U3113" s="14" t="s">
        <v>36</v>
      </c>
      <c r="V3113" s="14"/>
      <c r="W3113" s="14"/>
      <c r="X3113" s="14"/>
      <c r="Y3113" s="14"/>
      <c r="Z3113" s="14"/>
      <c r="AA3113" s="11"/>
      <c r="AB3113" s="14" t="str">
        <f t="shared" si="353"/>
        <v>10241|10 FURADEIRAS</v>
      </c>
      <c r="AC3113" t="str">
        <f t="shared" si="354"/>
        <v>|10241|</v>
      </c>
      <c r="AD3113" t="str">
        <f t="shared" si="355"/>
        <v>10 FURADEIRAS</v>
      </c>
    </row>
    <row r="3114" spans="1:30" ht="36" customHeight="1" x14ac:dyDescent="0.35">
      <c r="A3114" s="35">
        <v>46212</v>
      </c>
      <c r="B3114" s="14" t="s">
        <v>3670</v>
      </c>
      <c r="C3114" s="14" t="s">
        <v>3671</v>
      </c>
      <c r="D3114" s="14" t="s">
        <v>3047</v>
      </c>
      <c r="E3114" s="14">
        <v>20019004</v>
      </c>
      <c r="F3114" s="14" t="s">
        <v>3262</v>
      </c>
      <c r="G3114" s="14" t="s">
        <v>3047</v>
      </c>
      <c r="H3114" s="14" t="s">
        <v>3047</v>
      </c>
      <c r="I3114" s="9" t="s">
        <v>3047</v>
      </c>
      <c r="J3114" s="9">
        <v>4</v>
      </c>
      <c r="K3114" s="14">
        <f>IF($E3114="","",IFERROR(INDEX('01_Cad_Pecas'!$H$2:$H$5000,MATCH($E3114,'01_Cad_Pecas'!$D$2:$D$5000,0)),IFERROR(INDEX('01_Cad_Pecas'!$H$2:$H$5000,MATCH(VALUE($E3114),'01_Cad_Pecas'!$D$2:$D$5000,0)),"")))</f>
        <v>1.1000000000000001</v>
      </c>
      <c r="L3114" s="14">
        <f>IF($E3114="","",IFERROR(INDEX('01_Cad_Pecas'!$I$2:$I$5000,MATCH($E3114,'01_Cad_Pecas'!$D$2:$D$5000,0)),IFERROR(INDEX('01_Cad_Pecas'!$I$2:$I$5000,MATCH(VALUE($E3114),'01_Cad_Pecas'!$D$2:$D$5000,0)),"")))</f>
        <v>9.375E-2</v>
      </c>
      <c r="M3114" s="14">
        <f t="shared" si="352"/>
        <v>1.4750000000000001</v>
      </c>
      <c r="N3114" s="14">
        <v>46212</v>
      </c>
      <c r="O3114" s="14">
        <v>4</v>
      </c>
      <c r="P3114" s="14"/>
      <c r="Q3114" s="14"/>
      <c r="R3114" s="14"/>
      <c r="S3114" s="14"/>
      <c r="T3114" s="14">
        <f t="shared" si="356"/>
        <v>1</v>
      </c>
      <c r="U3114" s="14" t="s">
        <v>36</v>
      </c>
      <c r="V3114" s="14"/>
      <c r="W3114" s="14"/>
      <c r="X3114" s="14"/>
      <c r="Y3114" s="14"/>
      <c r="Z3114" s="14"/>
      <c r="AA3114" s="11"/>
      <c r="AB3114" s="14" t="str">
        <f t="shared" si="353"/>
        <v>10241|10 FURADEIRAS</v>
      </c>
      <c r="AC3114" t="str">
        <f t="shared" si="354"/>
        <v>|10241|</v>
      </c>
      <c r="AD3114" t="str">
        <f t="shared" si="355"/>
        <v>10 FURADEIRAS</v>
      </c>
    </row>
    <row r="3115" spans="1:30" ht="36" customHeight="1" x14ac:dyDescent="0.35">
      <c r="A3115" s="35">
        <v>46212</v>
      </c>
      <c r="B3115" s="14" t="s">
        <v>3670</v>
      </c>
      <c r="C3115" s="14" t="s">
        <v>3671</v>
      </c>
      <c r="D3115" s="14" t="s">
        <v>3047</v>
      </c>
      <c r="E3115" s="14">
        <v>20019601</v>
      </c>
      <c r="F3115" s="14" t="s">
        <v>3276</v>
      </c>
      <c r="G3115" s="14" t="s">
        <v>3047</v>
      </c>
      <c r="H3115" s="14" t="s">
        <v>3047</v>
      </c>
      <c r="I3115" s="9" t="s">
        <v>3047</v>
      </c>
      <c r="J3115" s="9">
        <v>8</v>
      </c>
      <c r="K3115" s="14">
        <f>IF($E3115="","",IFERROR(INDEX('01_Cad_Pecas'!$H$2:$H$5000,MATCH($E3115,'01_Cad_Pecas'!$D$2:$D$5000,0)),IFERROR(INDEX('01_Cad_Pecas'!$H$2:$H$5000,MATCH(VALUE($E3115),'01_Cad_Pecas'!$D$2:$D$5000,0)),"")))</f>
        <v>1.1000000000000001</v>
      </c>
      <c r="L3115" s="14">
        <f>IF($E3115="","",IFERROR(INDEX('01_Cad_Pecas'!$I$2:$I$5000,MATCH($E3115,'01_Cad_Pecas'!$D$2:$D$5000,0)),IFERROR(INDEX('01_Cad_Pecas'!$I$2:$I$5000,MATCH(VALUE($E3115),'01_Cad_Pecas'!$D$2:$D$5000,0)),"")))</f>
        <v>9.375E-2</v>
      </c>
      <c r="M3115" s="14">
        <f t="shared" si="352"/>
        <v>1.85</v>
      </c>
      <c r="N3115" s="14">
        <v>46212</v>
      </c>
      <c r="O3115" s="14">
        <v>8</v>
      </c>
      <c r="P3115" s="14"/>
      <c r="Q3115" s="14"/>
      <c r="R3115" s="14"/>
      <c r="S3115" s="14"/>
      <c r="T3115" s="14">
        <f t="shared" si="356"/>
        <v>1</v>
      </c>
      <c r="U3115" s="14" t="s">
        <v>36</v>
      </c>
      <c r="V3115" s="14"/>
      <c r="W3115" s="14"/>
      <c r="X3115" s="14"/>
      <c r="Y3115" s="14"/>
      <c r="Z3115" s="14"/>
      <c r="AA3115" s="11"/>
      <c r="AB3115" s="14" t="str">
        <f t="shared" si="353"/>
        <v>10241|10 FURADEIRAS</v>
      </c>
      <c r="AC3115" t="str">
        <f t="shared" si="354"/>
        <v>|10241|</v>
      </c>
      <c r="AD3115" t="str">
        <f t="shared" si="355"/>
        <v>10 FURADEIRAS</v>
      </c>
    </row>
    <row r="3116" spans="1:30" ht="36" customHeight="1" x14ac:dyDescent="0.35">
      <c r="A3116" s="35">
        <v>46212</v>
      </c>
      <c r="B3116" s="14" t="s">
        <v>3670</v>
      </c>
      <c r="C3116" s="14" t="s">
        <v>3671</v>
      </c>
      <c r="D3116" s="14" t="s">
        <v>3047</v>
      </c>
      <c r="E3116" s="14">
        <v>20019602</v>
      </c>
      <c r="F3116" s="14" t="s">
        <v>3277</v>
      </c>
      <c r="G3116" s="14" t="s">
        <v>3047</v>
      </c>
      <c r="H3116" s="14" t="s">
        <v>3047</v>
      </c>
      <c r="I3116" s="9" t="s">
        <v>3047</v>
      </c>
      <c r="J3116" s="9">
        <v>8</v>
      </c>
      <c r="K3116" s="14">
        <f>IF($E3116="","",IFERROR(INDEX('01_Cad_Pecas'!$H$2:$H$5000,MATCH($E3116,'01_Cad_Pecas'!$D$2:$D$5000,0)),IFERROR(INDEX('01_Cad_Pecas'!$H$2:$H$5000,MATCH(VALUE($E3116),'01_Cad_Pecas'!$D$2:$D$5000,0)),"")))</f>
        <v>1.1000000000000001</v>
      </c>
      <c r="L3116" s="14">
        <f>IF($E3116="","",IFERROR(INDEX('01_Cad_Pecas'!$I$2:$I$5000,MATCH($E3116,'01_Cad_Pecas'!$D$2:$D$5000,0)),IFERROR(INDEX('01_Cad_Pecas'!$I$2:$I$5000,MATCH(VALUE($E3116),'01_Cad_Pecas'!$D$2:$D$5000,0)),"")))</f>
        <v>9.375E-2</v>
      </c>
      <c r="M3116" s="14">
        <f t="shared" si="352"/>
        <v>1.85</v>
      </c>
      <c r="N3116" s="14">
        <v>46212</v>
      </c>
      <c r="O3116" s="14">
        <v>8</v>
      </c>
      <c r="P3116" s="14"/>
      <c r="Q3116" s="14"/>
      <c r="R3116" s="14"/>
      <c r="S3116" s="14"/>
      <c r="T3116" s="14">
        <f t="shared" si="356"/>
        <v>1</v>
      </c>
      <c r="U3116" s="14" t="s">
        <v>36</v>
      </c>
      <c r="V3116" s="14"/>
      <c r="W3116" s="14"/>
      <c r="X3116" s="14"/>
      <c r="Y3116" s="14"/>
      <c r="Z3116" s="14"/>
      <c r="AA3116" s="11"/>
      <c r="AB3116" s="14" t="str">
        <f t="shared" si="353"/>
        <v>10241|10 FURADEIRAS</v>
      </c>
      <c r="AC3116" t="str">
        <f t="shared" si="354"/>
        <v>|10241|</v>
      </c>
      <c r="AD3116" t="str">
        <f t="shared" si="355"/>
        <v>10 FURADEIRAS</v>
      </c>
    </row>
    <row r="3117" spans="1:30" ht="36" customHeight="1" x14ac:dyDescent="0.35">
      <c r="A3117" s="35">
        <v>46212</v>
      </c>
      <c r="B3117" s="14" t="s">
        <v>3670</v>
      </c>
      <c r="C3117" s="14" t="s">
        <v>3671</v>
      </c>
      <c r="D3117" s="14" t="s">
        <v>3047</v>
      </c>
      <c r="E3117" s="14">
        <v>20019603</v>
      </c>
      <c r="F3117" s="14" t="s">
        <v>2937</v>
      </c>
      <c r="G3117" s="14" t="s">
        <v>3047</v>
      </c>
      <c r="H3117" s="14" t="s">
        <v>3047</v>
      </c>
      <c r="I3117" s="9" t="s">
        <v>3047</v>
      </c>
      <c r="J3117" s="9">
        <v>4</v>
      </c>
      <c r="K3117" s="14">
        <f>IF($E3117="","",IFERROR(INDEX('01_Cad_Pecas'!$H$2:$H$5000,MATCH($E3117,'01_Cad_Pecas'!$D$2:$D$5000,0)),IFERROR(INDEX('01_Cad_Pecas'!$H$2:$H$5000,MATCH(VALUE($E3117),'01_Cad_Pecas'!$D$2:$D$5000,0)),"")))</f>
        <v>3</v>
      </c>
      <c r="L3117" s="14">
        <f>IF($E3117="","",IFERROR(INDEX('01_Cad_Pecas'!$I$2:$I$5000,MATCH($E3117,'01_Cad_Pecas'!$D$2:$D$5000,0)),IFERROR(INDEX('01_Cad_Pecas'!$I$2:$I$5000,MATCH(VALUE($E3117),'01_Cad_Pecas'!$D$2:$D$5000,0)),"")))</f>
        <v>6.7799999999999999E-2</v>
      </c>
      <c r="M3117" s="14">
        <f t="shared" si="352"/>
        <v>3.2711999999999999</v>
      </c>
      <c r="N3117" s="14">
        <v>46212</v>
      </c>
      <c r="O3117" s="14">
        <v>4</v>
      </c>
      <c r="P3117" s="14"/>
      <c r="Q3117" s="14"/>
      <c r="R3117" s="14"/>
      <c r="S3117" s="14"/>
      <c r="T3117" s="14">
        <f t="shared" si="356"/>
        <v>1</v>
      </c>
      <c r="U3117" s="14" t="s">
        <v>36</v>
      </c>
      <c r="V3117" s="14"/>
      <c r="W3117" s="14"/>
      <c r="X3117" s="14"/>
      <c r="Y3117" s="14"/>
      <c r="Z3117" s="14"/>
      <c r="AA3117" s="11"/>
      <c r="AB3117" s="14" t="str">
        <f t="shared" si="353"/>
        <v>10241|10 FURADEIRAS</v>
      </c>
      <c r="AC3117" t="str">
        <f t="shared" si="354"/>
        <v>|10241|</v>
      </c>
      <c r="AD3117" t="str">
        <f t="shared" si="355"/>
        <v>10 FURADEIRAS</v>
      </c>
    </row>
    <row r="3118" spans="1:30" ht="36" customHeight="1" x14ac:dyDescent="0.35">
      <c r="A3118" s="35">
        <v>46212</v>
      </c>
      <c r="B3118" s="14" t="s">
        <v>3670</v>
      </c>
      <c r="C3118" s="14" t="s">
        <v>3671</v>
      </c>
      <c r="D3118" s="14" t="s">
        <v>3047</v>
      </c>
      <c r="E3118" s="14">
        <v>20020002</v>
      </c>
      <c r="F3118" s="14" t="s">
        <v>3263</v>
      </c>
      <c r="G3118" s="14" t="s">
        <v>3047</v>
      </c>
      <c r="H3118" s="14" t="s">
        <v>3047</v>
      </c>
      <c r="I3118" s="9" t="s">
        <v>3047</v>
      </c>
      <c r="J3118" s="9">
        <v>6</v>
      </c>
      <c r="K3118" s="14">
        <f>IF($E3118="","",IFERROR(INDEX('01_Cad_Pecas'!$H$2:$H$5000,MATCH($E3118,'01_Cad_Pecas'!$D$2:$D$5000,0)),IFERROR(INDEX('01_Cad_Pecas'!$H$2:$H$5000,MATCH(VALUE($E3118),'01_Cad_Pecas'!$D$2:$D$5000,0)),"")))</f>
        <v>1.1000000000000001</v>
      </c>
      <c r="L3118" s="14">
        <f>IF($E3118="","",IFERROR(INDEX('01_Cad_Pecas'!$I$2:$I$5000,MATCH($E3118,'01_Cad_Pecas'!$D$2:$D$5000,0)),IFERROR(INDEX('01_Cad_Pecas'!$I$2:$I$5000,MATCH(VALUE($E3118),'01_Cad_Pecas'!$D$2:$D$5000,0)),"")))</f>
        <v>9.375E-2</v>
      </c>
      <c r="M3118" s="14">
        <f t="shared" si="352"/>
        <v>1.6625000000000001</v>
      </c>
      <c r="N3118" s="14">
        <v>46212</v>
      </c>
      <c r="O3118" s="14">
        <v>6</v>
      </c>
      <c r="P3118" s="14"/>
      <c r="Q3118" s="14"/>
      <c r="R3118" s="14"/>
      <c r="S3118" s="14"/>
      <c r="T3118" s="14">
        <f t="shared" si="356"/>
        <v>1</v>
      </c>
      <c r="U3118" s="14" t="s">
        <v>36</v>
      </c>
      <c r="V3118" s="14"/>
      <c r="W3118" s="14"/>
      <c r="X3118" s="14"/>
      <c r="Y3118" s="14"/>
      <c r="Z3118" s="14"/>
      <c r="AA3118" s="11"/>
      <c r="AB3118" s="14" t="str">
        <f t="shared" si="353"/>
        <v>10241|10 FURADEIRAS</v>
      </c>
      <c r="AC3118" t="str">
        <f t="shared" si="354"/>
        <v>|10241|</v>
      </c>
      <c r="AD3118" t="str">
        <f t="shared" si="355"/>
        <v>10 FURADEIRAS</v>
      </c>
    </row>
    <row r="3119" spans="1:30" ht="36" customHeight="1" x14ac:dyDescent="0.35">
      <c r="A3119" s="35">
        <v>46212</v>
      </c>
      <c r="B3119" s="14" t="s">
        <v>3670</v>
      </c>
      <c r="C3119" s="14" t="s">
        <v>3671</v>
      </c>
      <c r="D3119" s="14" t="s">
        <v>3047</v>
      </c>
      <c r="E3119" s="14">
        <v>20020003</v>
      </c>
      <c r="F3119" s="14" t="s">
        <v>3264</v>
      </c>
      <c r="G3119" s="14" t="s">
        <v>3047</v>
      </c>
      <c r="H3119" s="14" t="s">
        <v>3047</v>
      </c>
      <c r="I3119" s="9" t="s">
        <v>3047</v>
      </c>
      <c r="J3119" s="9">
        <v>6</v>
      </c>
      <c r="K3119" s="14">
        <f>IF($E3119="","",IFERROR(INDEX('01_Cad_Pecas'!$H$2:$H$5000,MATCH($E3119,'01_Cad_Pecas'!$D$2:$D$5000,0)),IFERROR(INDEX('01_Cad_Pecas'!$H$2:$H$5000,MATCH(VALUE($E3119),'01_Cad_Pecas'!$D$2:$D$5000,0)),"")))</f>
        <v>1.1000000000000001</v>
      </c>
      <c r="L3119" s="14">
        <f>IF($E3119="","",IFERROR(INDEX('01_Cad_Pecas'!$I$2:$I$5000,MATCH($E3119,'01_Cad_Pecas'!$D$2:$D$5000,0)),IFERROR(INDEX('01_Cad_Pecas'!$I$2:$I$5000,MATCH(VALUE($E3119),'01_Cad_Pecas'!$D$2:$D$5000,0)),"")))</f>
        <v>9.375E-2</v>
      </c>
      <c r="M3119" s="14">
        <f t="shared" si="352"/>
        <v>1.6625000000000001</v>
      </c>
      <c r="N3119" s="14">
        <v>46212</v>
      </c>
      <c r="O3119" s="14">
        <v>6</v>
      </c>
      <c r="P3119" s="14"/>
      <c r="Q3119" s="14"/>
      <c r="R3119" s="14"/>
      <c r="S3119" s="14"/>
      <c r="T3119" s="14">
        <f t="shared" ref="T3119:T3150" si="357">IF(OR($J3119="",$O3119=""),"",$O3119/$J3119)</f>
        <v>1</v>
      </c>
      <c r="U3119" s="14" t="s">
        <v>36</v>
      </c>
      <c r="V3119" s="14"/>
      <c r="W3119" s="14"/>
      <c r="X3119" s="14"/>
      <c r="Y3119" s="14"/>
      <c r="Z3119" s="14"/>
      <c r="AA3119" s="11"/>
      <c r="AB3119" s="14" t="str">
        <f t="shared" si="353"/>
        <v>10241|10 FURADEIRAS</v>
      </c>
      <c r="AC3119" t="str">
        <f t="shared" si="354"/>
        <v>|10241|</v>
      </c>
      <c r="AD3119" t="str">
        <f t="shared" si="355"/>
        <v>10 FURADEIRAS</v>
      </c>
    </row>
    <row r="3120" spans="1:30" ht="36" customHeight="1" x14ac:dyDescent="0.35">
      <c r="A3120" s="35">
        <v>46212</v>
      </c>
      <c r="B3120" s="14" t="s">
        <v>3670</v>
      </c>
      <c r="C3120" s="14" t="s">
        <v>3671</v>
      </c>
      <c r="D3120" s="14" t="s">
        <v>3047</v>
      </c>
      <c r="E3120" s="14">
        <v>20020004</v>
      </c>
      <c r="F3120" s="14" t="s">
        <v>3265</v>
      </c>
      <c r="G3120" s="14" t="s">
        <v>3047</v>
      </c>
      <c r="H3120" s="14" t="s">
        <v>3047</v>
      </c>
      <c r="I3120" s="9" t="s">
        <v>3047</v>
      </c>
      <c r="J3120" s="9">
        <v>12</v>
      </c>
      <c r="K3120" s="14">
        <f>IF($E3120="","",IFERROR(INDEX('01_Cad_Pecas'!$H$2:$H$5000,MATCH($E3120,'01_Cad_Pecas'!$D$2:$D$5000,0)),IFERROR(INDEX('01_Cad_Pecas'!$H$2:$H$5000,MATCH(VALUE($E3120),'01_Cad_Pecas'!$D$2:$D$5000,0)),"")))</f>
        <v>1.1000000000000001</v>
      </c>
      <c r="L3120" s="14">
        <f>IF($E3120="","",IFERROR(INDEX('01_Cad_Pecas'!$I$2:$I$5000,MATCH($E3120,'01_Cad_Pecas'!$D$2:$D$5000,0)),IFERROR(INDEX('01_Cad_Pecas'!$I$2:$I$5000,MATCH(VALUE($E3120),'01_Cad_Pecas'!$D$2:$D$5000,0)),"")))</f>
        <v>9.375E-2</v>
      </c>
      <c r="M3120" s="14">
        <f t="shared" si="352"/>
        <v>2.2250000000000001</v>
      </c>
      <c r="N3120" s="14">
        <v>46212</v>
      </c>
      <c r="O3120" s="14">
        <v>12</v>
      </c>
      <c r="P3120" s="14"/>
      <c r="Q3120" s="14"/>
      <c r="R3120" s="14"/>
      <c r="S3120" s="14"/>
      <c r="T3120" s="14">
        <f t="shared" si="357"/>
        <v>1</v>
      </c>
      <c r="U3120" s="14" t="s">
        <v>36</v>
      </c>
      <c r="V3120" s="14"/>
      <c r="W3120" s="14"/>
      <c r="X3120" s="14"/>
      <c r="Y3120" s="14"/>
      <c r="Z3120" s="14"/>
      <c r="AA3120" s="11"/>
      <c r="AB3120" s="14" t="str">
        <f t="shared" si="353"/>
        <v>10241|10 FURADEIRAS</v>
      </c>
      <c r="AC3120" t="str">
        <f t="shared" si="354"/>
        <v>|10241|</v>
      </c>
      <c r="AD3120" t="str">
        <f t="shared" si="355"/>
        <v>10 FURADEIRAS</v>
      </c>
    </row>
    <row r="3121" spans="1:30" ht="36" customHeight="1" x14ac:dyDescent="0.35">
      <c r="A3121" s="35">
        <v>46212</v>
      </c>
      <c r="B3121" s="14" t="s">
        <v>3670</v>
      </c>
      <c r="C3121" s="14" t="s">
        <v>3671</v>
      </c>
      <c r="D3121" s="14" t="s">
        <v>3047</v>
      </c>
      <c r="E3121" s="14">
        <v>20020005</v>
      </c>
      <c r="F3121" s="14" t="s">
        <v>3266</v>
      </c>
      <c r="G3121" s="14" t="s">
        <v>3047</v>
      </c>
      <c r="H3121" s="14" t="s">
        <v>3047</v>
      </c>
      <c r="I3121" s="9" t="s">
        <v>3047</v>
      </c>
      <c r="J3121" s="9">
        <v>6</v>
      </c>
      <c r="K3121" s="14">
        <f>IF($E3121="","",IFERROR(INDEX('01_Cad_Pecas'!$H$2:$H$5000,MATCH($E3121,'01_Cad_Pecas'!$D$2:$D$5000,0)),IFERROR(INDEX('01_Cad_Pecas'!$H$2:$H$5000,MATCH(VALUE($E3121),'01_Cad_Pecas'!$D$2:$D$5000,0)),"")))</f>
        <v>1.1000000000000001</v>
      </c>
      <c r="L3121" s="14">
        <f>IF($E3121="","",IFERROR(INDEX('01_Cad_Pecas'!$I$2:$I$5000,MATCH($E3121,'01_Cad_Pecas'!$D$2:$D$5000,0)),IFERROR(INDEX('01_Cad_Pecas'!$I$2:$I$5000,MATCH(VALUE($E3121),'01_Cad_Pecas'!$D$2:$D$5000,0)),"")))</f>
        <v>9.375E-2</v>
      </c>
      <c r="M3121" s="14">
        <f t="shared" si="352"/>
        <v>1.6625000000000001</v>
      </c>
      <c r="N3121" s="14">
        <v>46212</v>
      </c>
      <c r="O3121" s="14">
        <v>6</v>
      </c>
      <c r="P3121" s="14"/>
      <c r="Q3121" s="14"/>
      <c r="R3121" s="14"/>
      <c r="S3121" s="14"/>
      <c r="T3121" s="14">
        <f t="shared" si="357"/>
        <v>1</v>
      </c>
      <c r="U3121" s="14" t="s">
        <v>36</v>
      </c>
      <c r="V3121" s="14"/>
      <c r="W3121" s="14"/>
      <c r="X3121" s="14"/>
      <c r="Y3121" s="14"/>
      <c r="Z3121" s="14"/>
      <c r="AA3121" s="11"/>
      <c r="AB3121" s="14" t="str">
        <f t="shared" si="353"/>
        <v>10241|10 FURADEIRAS</v>
      </c>
      <c r="AC3121" t="str">
        <f t="shared" si="354"/>
        <v>|10241|</v>
      </c>
      <c r="AD3121" t="str">
        <f t="shared" si="355"/>
        <v>10 FURADEIRAS</v>
      </c>
    </row>
    <row r="3122" spans="1:30" ht="36" customHeight="1" x14ac:dyDescent="0.35">
      <c r="A3122" s="35">
        <v>46212</v>
      </c>
      <c r="B3122" s="14" t="s">
        <v>3670</v>
      </c>
      <c r="C3122" s="14" t="s">
        <v>3671</v>
      </c>
      <c r="D3122" s="14" t="s">
        <v>3047</v>
      </c>
      <c r="E3122" s="14">
        <v>20013102</v>
      </c>
      <c r="F3122" s="14" t="s">
        <v>3188</v>
      </c>
      <c r="G3122" s="14" t="s">
        <v>3047</v>
      </c>
      <c r="H3122" s="14" t="s">
        <v>3047</v>
      </c>
      <c r="I3122" s="9" t="s">
        <v>3047</v>
      </c>
      <c r="J3122" s="9">
        <v>72</v>
      </c>
      <c r="K3122" s="14">
        <f>IF($E3122="","",IFERROR(INDEX('01_Cad_Pecas'!$H$2:$H$5000,MATCH($E3122,'01_Cad_Pecas'!$D$2:$D$5000,0)),IFERROR(INDEX('01_Cad_Pecas'!$H$2:$H$5000,MATCH(VALUE($E3122),'01_Cad_Pecas'!$D$2:$D$5000,0)),"")))</f>
        <v>3</v>
      </c>
      <c r="L3122" s="14">
        <f>IF($E3122="","",IFERROR(INDEX('01_Cad_Pecas'!$I$2:$I$5000,MATCH($E3122,'01_Cad_Pecas'!$D$2:$D$5000,0)),IFERROR(INDEX('01_Cad_Pecas'!$I$2:$I$5000,MATCH(VALUE($E3122),'01_Cad_Pecas'!$D$2:$D$5000,0)),"")))</f>
        <v>6.7799999999999999E-2</v>
      </c>
      <c r="M3122" s="14">
        <f t="shared" si="352"/>
        <v>7.8815999999999997</v>
      </c>
      <c r="N3122" s="14">
        <v>46212</v>
      </c>
      <c r="O3122" s="14">
        <v>72</v>
      </c>
      <c r="P3122" s="14"/>
      <c r="Q3122" s="14"/>
      <c r="R3122" s="14"/>
      <c r="S3122" s="14"/>
      <c r="T3122" s="14">
        <f t="shared" si="357"/>
        <v>1</v>
      </c>
      <c r="U3122" s="14" t="s">
        <v>36</v>
      </c>
      <c r="V3122" s="14"/>
      <c r="W3122" s="14"/>
      <c r="X3122" s="14"/>
      <c r="Y3122" s="14"/>
      <c r="Z3122" s="14"/>
      <c r="AA3122" s="11"/>
      <c r="AB3122" s="14" t="str">
        <f t="shared" si="353"/>
        <v>10241|10 FURADEIRAS</v>
      </c>
      <c r="AC3122" t="str">
        <f t="shared" si="354"/>
        <v>|10241|</v>
      </c>
      <c r="AD3122" t="str">
        <f t="shared" si="355"/>
        <v>10 FURADEIRAS</v>
      </c>
    </row>
    <row r="3123" spans="1:30" ht="36" customHeight="1" x14ac:dyDescent="0.35">
      <c r="A3123" s="35">
        <v>46212</v>
      </c>
      <c r="B3123" s="14" t="s">
        <v>3670</v>
      </c>
      <c r="C3123" s="14" t="s">
        <v>3671</v>
      </c>
      <c r="D3123" s="14" t="s">
        <v>3047</v>
      </c>
      <c r="E3123" s="14">
        <v>20013103</v>
      </c>
      <c r="F3123" s="14" t="s">
        <v>3189</v>
      </c>
      <c r="G3123" s="14" t="s">
        <v>3047</v>
      </c>
      <c r="H3123" s="14" t="s">
        <v>3047</v>
      </c>
      <c r="I3123" s="9" t="s">
        <v>3047</v>
      </c>
      <c r="J3123" s="9">
        <v>72</v>
      </c>
      <c r="K3123" s="14">
        <f>IF($E3123="","",IFERROR(INDEX('01_Cad_Pecas'!$H$2:$H$5000,MATCH($E3123,'01_Cad_Pecas'!$D$2:$D$5000,0)),IFERROR(INDEX('01_Cad_Pecas'!$H$2:$H$5000,MATCH(VALUE($E3123),'01_Cad_Pecas'!$D$2:$D$5000,0)),"")))</f>
        <v>3</v>
      </c>
      <c r="L3123" s="14">
        <f>IF($E3123="","",IFERROR(INDEX('01_Cad_Pecas'!$I$2:$I$5000,MATCH($E3123,'01_Cad_Pecas'!$D$2:$D$5000,0)),IFERROR(INDEX('01_Cad_Pecas'!$I$2:$I$5000,MATCH(VALUE($E3123),'01_Cad_Pecas'!$D$2:$D$5000,0)),"")))</f>
        <v>6.7799999999999999E-2</v>
      </c>
      <c r="M3123" s="14">
        <f t="shared" si="352"/>
        <v>7.8815999999999997</v>
      </c>
      <c r="N3123" s="14">
        <v>46212</v>
      </c>
      <c r="O3123" s="14">
        <v>72</v>
      </c>
      <c r="P3123" s="14"/>
      <c r="Q3123" s="14"/>
      <c r="R3123" s="14"/>
      <c r="S3123" s="14"/>
      <c r="T3123" s="14">
        <f t="shared" si="357"/>
        <v>1</v>
      </c>
      <c r="U3123" s="14" t="s">
        <v>36</v>
      </c>
      <c r="V3123" s="14"/>
      <c r="W3123" s="14"/>
      <c r="X3123" s="14"/>
      <c r="Y3123" s="14"/>
      <c r="Z3123" s="14"/>
      <c r="AA3123" s="11"/>
      <c r="AB3123" s="14" t="str">
        <f t="shared" si="353"/>
        <v>10241|10 FURADEIRAS</v>
      </c>
      <c r="AC3123" t="str">
        <f t="shared" si="354"/>
        <v>|10241|</v>
      </c>
      <c r="AD3123" t="str">
        <f t="shared" si="355"/>
        <v>10 FURADEIRAS</v>
      </c>
    </row>
    <row r="3124" spans="1:30" ht="36" customHeight="1" x14ac:dyDescent="0.35">
      <c r="A3124" s="35">
        <v>46212</v>
      </c>
      <c r="B3124" s="14" t="s">
        <v>3670</v>
      </c>
      <c r="C3124" s="14" t="s">
        <v>3671</v>
      </c>
      <c r="D3124" s="14" t="s">
        <v>3047</v>
      </c>
      <c r="E3124" s="14">
        <v>20020001</v>
      </c>
      <c r="F3124" s="14" t="s">
        <v>3190</v>
      </c>
      <c r="G3124" s="14" t="s">
        <v>3047</v>
      </c>
      <c r="H3124" s="14" t="s">
        <v>3047</v>
      </c>
      <c r="I3124" s="9" t="s">
        <v>3047</v>
      </c>
      <c r="J3124" s="9">
        <v>24</v>
      </c>
      <c r="K3124" s="14">
        <f>IF($E3124="","",IFERROR(INDEX('01_Cad_Pecas'!$H$2:$H$5000,MATCH($E3124,'01_Cad_Pecas'!$D$2:$D$5000,0)),IFERROR(INDEX('01_Cad_Pecas'!$H$2:$H$5000,MATCH(VALUE($E3124),'01_Cad_Pecas'!$D$2:$D$5000,0)),"")))</f>
        <v>3</v>
      </c>
      <c r="L3124" s="14">
        <f>IF($E3124="","",IFERROR(INDEX('01_Cad_Pecas'!$I$2:$I$5000,MATCH($E3124,'01_Cad_Pecas'!$D$2:$D$5000,0)),IFERROR(INDEX('01_Cad_Pecas'!$I$2:$I$5000,MATCH(VALUE($E3124),'01_Cad_Pecas'!$D$2:$D$5000,0)),"")))</f>
        <v>6.7799999999999999E-2</v>
      </c>
      <c r="M3124" s="14">
        <f t="shared" si="352"/>
        <v>4.6272000000000002</v>
      </c>
      <c r="N3124" s="14">
        <v>46212</v>
      </c>
      <c r="O3124" s="14">
        <v>24</v>
      </c>
      <c r="P3124" s="14"/>
      <c r="Q3124" s="14"/>
      <c r="R3124" s="14"/>
      <c r="S3124" s="14"/>
      <c r="T3124" s="14">
        <f t="shared" si="357"/>
        <v>1</v>
      </c>
      <c r="U3124" s="14" t="s">
        <v>36</v>
      </c>
      <c r="V3124" s="14"/>
      <c r="W3124" s="14"/>
      <c r="X3124" s="14"/>
      <c r="Y3124" s="14"/>
      <c r="Z3124" s="14"/>
      <c r="AA3124" s="11"/>
      <c r="AB3124" s="14" t="str">
        <f t="shared" si="353"/>
        <v>10241|10 FURADEIRAS</v>
      </c>
      <c r="AC3124" t="str">
        <f t="shared" si="354"/>
        <v>|10241|</v>
      </c>
      <c r="AD3124" t="str">
        <f t="shared" si="355"/>
        <v>10 FURADEIRAS</v>
      </c>
    </row>
    <row r="3125" spans="1:30" ht="36" customHeight="1" x14ac:dyDescent="0.35">
      <c r="A3125" s="35">
        <v>46212</v>
      </c>
      <c r="B3125" s="14" t="s">
        <v>3670</v>
      </c>
      <c r="C3125" s="14" t="s">
        <v>3671</v>
      </c>
      <c r="D3125" s="14" t="s">
        <v>3047</v>
      </c>
      <c r="E3125" s="14">
        <v>20031202</v>
      </c>
      <c r="F3125" s="14" t="s">
        <v>3194</v>
      </c>
      <c r="G3125" s="14" t="s">
        <v>3047</v>
      </c>
      <c r="H3125" s="14" t="s">
        <v>3047</v>
      </c>
      <c r="I3125" s="9" t="s">
        <v>3047</v>
      </c>
      <c r="J3125" s="9">
        <v>12</v>
      </c>
      <c r="K3125" s="14">
        <f>IF($E3125="","",IFERROR(INDEX('01_Cad_Pecas'!$H$2:$H$5000,MATCH($E3125,'01_Cad_Pecas'!$D$2:$D$5000,0)),IFERROR(INDEX('01_Cad_Pecas'!$H$2:$H$5000,MATCH(VALUE($E3125),'01_Cad_Pecas'!$D$2:$D$5000,0)),"")))</f>
        <v>1.1000000000000001</v>
      </c>
      <c r="L3125" s="14">
        <f>IF($E3125="","",IFERROR(INDEX('01_Cad_Pecas'!$I$2:$I$5000,MATCH($E3125,'01_Cad_Pecas'!$D$2:$D$5000,0)),IFERROR(INDEX('01_Cad_Pecas'!$I$2:$I$5000,MATCH(VALUE($E3125),'01_Cad_Pecas'!$D$2:$D$5000,0)),"")))</f>
        <v>9.375E-2</v>
      </c>
      <c r="M3125" s="14">
        <f t="shared" si="352"/>
        <v>2.2250000000000001</v>
      </c>
      <c r="N3125" s="14">
        <v>46212</v>
      </c>
      <c r="O3125" s="14">
        <v>12</v>
      </c>
      <c r="P3125" s="14"/>
      <c r="Q3125" s="14"/>
      <c r="R3125" s="14"/>
      <c r="S3125" s="14"/>
      <c r="T3125" s="14">
        <f t="shared" si="357"/>
        <v>1</v>
      </c>
      <c r="U3125" s="14" t="s">
        <v>36</v>
      </c>
      <c r="V3125" s="14"/>
      <c r="W3125" s="14"/>
      <c r="X3125" s="14"/>
      <c r="Y3125" s="14"/>
      <c r="Z3125" s="14"/>
      <c r="AA3125" s="11"/>
      <c r="AB3125" s="14" t="str">
        <f t="shared" si="353"/>
        <v>10241|10 FURADEIRAS</v>
      </c>
      <c r="AC3125" t="str">
        <f t="shared" si="354"/>
        <v>|10241|</v>
      </c>
      <c r="AD3125" t="str">
        <f t="shared" si="355"/>
        <v>10 FURADEIRAS</v>
      </c>
    </row>
    <row r="3126" spans="1:30" ht="36" customHeight="1" x14ac:dyDescent="0.35">
      <c r="A3126" s="35">
        <v>46212</v>
      </c>
      <c r="B3126" s="14" t="s">
        <v>3670</v>
      </c>
      <c r="C3126" s="14" t="s">
        <v>3671</v>
      </c>
      <c r="D3126" s="14" t="s">
        <v>3047</v>
      </c>
      <c r="E3126" s="14">
        <v>20031203</v>
      </c>
      <c r="F3126" s="14" t="s">
        <v>3195</v>
      </c>
      <c r="G3126" s="14" t="s">
        <v>3047</v>
      </c>
      <c r="H3126" s="14" t="s">
        <v>3047</v>
      </c>
      <c r="I3126" s="9" t="s">
        <v>3047</v>
      </c>
      <c r="J3126" s="9">
        <v>12</v>
      </c>
      <c r="K3126" s="14">
        <f>IF($E3126="","",IFERROR(INDEX('01_Cad_Pecas'!$H$2:$H$5000,MATCH($E3126,'01_Cad_Pecas'!$D$2:$D$5000,0)),IFERROR(INDEX('01_Cad_Pecas'!$H$2:$H$5000,MATCH(VALUE($E3126),'01_Cad_Pecas'!$D$2:$D$5000,0)),"")))</f>
        <v>1.1000000000000001</v>
      </c>
      <c r="L3126" s="14">
        <f>IF($E3126="","",IFERROR(INDEX('01_Cad_Pecas'!$I$2:$I$5000,MATCH($E3126,'01_Cad_Pecas'!$D$2:$D$5000,0)),IFERROR(INDEX('01_Cad_Pecas'!$I$2:$I$5000,MATCH(VALUE($E3126),'01_Cad_Pecas'!$D$2:$D$5000,0)),"")))</f>
        <v>9.375E-2</v>
      </c>
      <c r="M3126" s="14">
        <f t="shared" si="352"/>
        <v>2.2250000000000001</v>
      </c>
      <c r="N3126" s="14">
        <v>46212</v>
      </c>
      <c r="O3126" s="14">
        <v>12</v>
      </c>
      <c r="P3126" s="14"/>
      <c r="Q3126" s="14"/>
      <c r="R3126" s="14"/>
      <c r="S3126" s="14"/>
      <c r="T3126" s="14">
        <f t="shared" si="357"/>
        <v>1</v>
      </c>
      <c r="U3126" s="14" t="s">
        <v>36</v>
      </c>
      <c r="V3126" s="14"/>
      <c r="W3126" s="14"/>
      <c r="X3126" s="14"/>
      <c r="Y3126" s="14"/>
      <c r="Z3126" s="14"/>
      <c r="AA3126" s="11"/>
      <c r="AB3126" s="14" t="str">
        <f t="shared" si="353"/>
        <v>10241|10 FURADEIRAS</v>
      </c>
      <c r="AC3126" t="str">
        <f t="shared" si="354"/>
        <v>|10241|</v>
      </c>
      <c r="AD3126" t="str">
        <f t="shared" si="355"/>
        <v>10 FURADEIRAS</v>
      </c>
    </row>
    <row r="3127" spans="1:30" ht="36" customHeight="1" x14ac:dyDescent="0.35">
      <c r="A3127" s="35">
        <v>46212</v>
      </c>
      <c r="B3127" s="14" t="s">
        <v>3670</v>
      </c>
      <c r="C3127" s="14" t="s">
        <v>3671</v>
      </c>
      <c r="D3127" s="14" t="s">
        <v>3047</v>
      </c>
      <c r="E3127" s="14">
        <v>30006104</v>
      </c>
      <c r="F3127" s="14" t="s">
        <v>3159</v>
      </c>
      <c r="G3127" s="14" t="s">
        <v>3047</v>
      </c>
      <c r="H3127" s="14" t="s">
        <v>3047</v>
      </c>
      <c r="I3127" s="9" t="s">
        <v>3047</v>
      </c>
      <c r="J3127" s="9">
        <v>54</v>
      </c>
      <c r="K3127" s="14">
        <f>IF($E3127="","",IFERROR(INDEX('01_Cad_Pecas'!$H$2:$H$5000,MATCH($E3127,'01_Cad_Pecas'!$D$2:$D$5000,0)),IFERROR(INDEX('01_Cad_Pecas'!$H$2:$H$5000,MATCH(VALUE($E3127),'01_Cad_Pecas'!$D$2:$D$5000,0)),"")))</f>
        <v>7</v>
      </c>
      <c r="L3127" s="14">
        <f>IF($E3127="","",IFERROR(INDEX('01_Cad_Pecas'!$I$2:$I$5000,MATCH($E3127,'01_Cad_Pecas'!$D$2:$D$5000,0)),IFERROR(INDEX('01_Cad_Pecas'!$I$2:$I$5000,MATCH(VALUE($E3127),'01_Cad_Pecas'!$D$2:$D$5000,0)),"")))</f>
        <v>0.81</v>
      </c>
      <c r="M3127" s="14">
        <f t="shared" si="352"/>
        <v>50.74</v>
      </c>
      <c r="N3127" s="14">
        <v>46212</v>
      </c>
      <c r="O3127" s="14">
        <v>54</v>
      </c>
      <c r="P3127" s="14"/>
      <c r="Q3127" s="14"/>
      <c r="R3127" s="14"/>
      <c r="S3127" s="14"/>
      <c r="T3127" s="14">
        <f t="shared" si="357"/>
        <v>1</v>
      </c>
      <c r="U3127" s="14" t="s">
        <v>36</v>
      </c>
      <c r="V3127" s="14"/>
      <c r="W3127" s="14"/>
      <c r="X3127" s="14"/>
      <c r="Y3127" s="14"/>
      <c r="Z3127" s="14"/>
      <c r="AA3127" s="11"/>
      <c r="AB3127" s="14" t="str">
        <f t="shared" si="353"/>
        <v>10241|10 FURADEIRAS</v>
      </c>
      <c r="AC3127" t="str">
        <f t="shared" si="354"/>
        <v>|10241|</v>
      </c>
      <c r="AD3127" t="str">
        <f t="shared" si="355"/>
        <v>10 FURADEIRAS</v>
      </c>
    </row>
    <row r="3128" spans="1:30" ht="36" customHeight="1" x14ac:dyDescent="0.35">
      <c r="A3128" s="35">
        <v>46212</v>
      </c>
      <c r="B3128" s="14" t="s">
        <v>3670</v>
      </c>
      <c r="C3128" s="14" t="s">
        <v>3671</v>
      </c>
      <c r="D3128" s="14" t="s">
        <v>3047</v>
      </c>
      <c r="E3128" s="14">
        <v>30008101</v>
      </c>
      <c r="F3128" s="14" t="s">
        <v>3555</v>
      </c>
      <c r="G3128" s="14" t="s">
        <v>3047</v>
      </c>
      <c r="H3128" s="14" t="s">
        <v>3047</v>
      </c>
      <c r="I3128" s="9" t="s">
        <v>3047</v>
      </c>
      <c r="J3128" s="9">
        <v>6</v>
      </c>
      <c r="K3128" s="14">
        <f>IF($E3128="","",IFERROR(INDEX('01_Cad_Pecas'!$H$2:$H$5000,MATCH($E3128,'01_Cad_Pecas'!$D$2:$D$5000,0)),IFERROR(INDEX('01_Cad_Pecas'!$H$2:$H$5000,MATCH(VALUE($E3128),'01_Cad_Pecas'!$D$2:$D$5000,0)),"")))</f>
        <v>1.1000000000000001</v>
      </c>
      <c r="L3128" s="14">
        <f>IF($E3128="","",IFERROR(INDEX('01_Cad_Pecas'!$I$2:$I$5000,MATCH($E3128,'01_Cad_Pecas'!$D$2:$D$5000,0)),IFERROR(INDEX('01_Cad_Pecas'!$I$2:$I$5000,MATCH(VALUE($E3128),'01_Cad_Pecas'!$D$2:$D$5000,0)),"")))</f>
        <v>9.375E-2</v>
      </c>
      <c r="M3128" s="14">
        <f t="shared" si="352"/>
        <v>1.6625000000000001</v>
      </c>
      <c r="N3128" s="14">
        <v>46212</v>
      </c>
      <c r="O3128" s="14">
        <v>6</v>
      </c>
      <c r="P3128" s="14"/>
      <c r="Q3128" s="14"/>
      <c r="R3128" s="14"/>
      <c r="S3128" s="14"/>
      <c r="T3128" s="14">
        <f t="shared" si="357"/>
        <v>1</v>
      </c>
      <c r="U3128" s="14" t="s">
        <v>36</v>
      </c>
      <c r="V3128" s="14"/>
      <c r="W3128" s="14"/>
      <c r="X3128" s="14"/>
      <c r="Y3128" s="14"/>
      <c r="Z3128" s="14"/>
      <c r="AA3128" s="11"/>
      <c r="AB3128" s="14" t="str">
        <f t="shared" si="353"/>
        <v>10241|10 FURADEIRAS</v>
      </c>
      <c r="AC3128" t="str">
        <f t="shared" si="354"/>
        <v>|10241|</v>
      </c>
      <c r="AD3128" t="str">
        <f t="shared" si="355"/>
        <v>10 FURADEIRAS</v>
      </c>
    </row>
    <row r="3129" spans="1:30" ht="36" customHeight="1" x14ac:dyDescent="0.35">
      <c r="A3129" s="35">
        <v>46212</v>
      </c>
      <c r="B3129" s="14" t="s">
        <v>3670</v>
      </c>
      <c r="C3129" s="14" t="s">
        <v>3671</v>
      </c>
      <c r="D3129" s="14" t="s">
        <v>3047</v>
      </c>
      <c r="E3129" s="14">
        <v>20052001</v>
      </c>
      <c r="F3129" s="14" t="s">
        <v>3196</v>
      </c>
      <c r="G3129" s="14" t="s">
        <v>3047</v>
      </c>
      <c r="H3129" s="14" t="s">
        <v>3047</v>
      </c>
      <c r="I3129" s="9" t="s">
        <v>3047</v>
      </c>
      <c r="J3129" s="9">
        <v>28</v>
      </c>
      <c r="K3129" s="14">
        <f>IF($E3129="","",IFERROR(INDEX('01_Cad_Pecas'!$H$2:$H$5000,MATCH($E3129,'01_Cad_Pecas'!$D$2:$D$5000,0)),IFERROR(INDEX('01_Cad_Pecas'!$H$2:$H$5000,MATCH(VALUE($E3129),'01_Cad_Pecas'!$D$2:$D$5000,0)),"")))</f>
        <v>1.1000000000000001</v>
      </c>
      <c r="L3129" s="14">
        <f>IF($E3129="","",IFERROR(INDEX('01_Cad_Pecas'!$I$2:$I$5000,MATCH($E3129,'01_Cad_Pecas'!$D$2:$D$5000,0)),IFERROR(INDEX('01_Cad_Pecas'!$I$2:$I$5000,MATCH(VALUE($E3129),'01_Cad_Pecas'!$D$2:$D$5000,0)),"")))</f>
        <v>9.375E-2</v>
      </c>
      <c r="M3129" s="14">
        <f t="shared" si="352"/>
        <v>3.7250000000000001</v>
      </c>
      <c r="N3129" s="14">
        <v>46212</v>
      </c>
      <c r="O3129" s="14">
        <v>28</v>
      </c>
      <c r="P3129" s="14"/>
      <c r="Q3129" s="14"/>
      <c r="R3129" s="14"/>
      <c r="S3129" s="14"/>
      <c r="T3129" s="14">
        <f t="shared" si="357"/>
        <v>1</v>
      </c>
      <c r="U3129" s="14" t="s">
        <v>36</v>
      </c>
      <c r="V3129" s="14"/>
      <c r="W3129" s="14"/>
      <c r="X3129" s="14"/>
      <c r="Y3129" s="14"/>
      <c r="Z3129" s="14"/>
      <c r="AA3129" s="11"/>
      <c r="AB3129" s="14" t="str">
        <f t="shared" si="353"/>
        <v>10241|10 FURADEIRAS</v>
      </c>
      <c r="AC3129" t="str">
        <f t="shared" si="354"/>
        <v>|10241|</v>
      </c>
      <c r="AD3129" t="str">
        <f t="shared" si="355"/>
        <v>10 FURADEIRAS</v>
      </c>
    </row>
    <row r="3130" spans="1:30" ht="36" customHeight="1" x14ac:dyDescent="0.35">
      <c r="A3130" s="35">
        <v>46212</v>
      </c>
      <c r="B3130" s="14" t="s">
        <v>3670</v>
      </c>
      <c r="C3130" s="14" t="s">
        <v>3671</v>
      </c>
      <c r="D3130" s="14" t="s">
        <v>3047</v>
      </c>
      <c r="E3130" s="14">
        <v>20052002</v>
      </c>
      <c r="F3130" s="14" t="s">
        <v>3197</v>
      </c>
      <c r="G3130" s="14" t="s">
        <v>3047</v>
      </c>
      <c r="H3130" s="14" t="s">
        <v>3047</v>
      </c>
      <c r="I3130" s="9" t="s">
        <v>3047</v>
      </c>
      <c r="J3130" s="9">
        <v>6</v>
      </c>
      <c r="K3130" s="14">
        <f>IF($E3130="","",IFERROR(INDEX('01_Cad_Pecas'!$H$2:$H$5000,MATCH($E3130,'01_Cad_Pecas'!$D$2:$D$5000,0)),IFERROR(INDEX('01_Cad_Pecas'!$H$2:$H$5000,MATCH(VALUE($E3130),'01_Cad_Pecas'!$D$2:$D$5000,0)),"")))</f>
        <v>1.1000000000000001</v>
      </c>
      <c r="L3130" s="14">
        <f>IF($E3130="","",IFERROR(INDEX('01_Cad_Pecas'!$I$2:$I$5000,MATCH($E3130,'01_Cad_Pecas'!$D$2:$D$5000,0)),IFERROR(INDEX('01_Cad_Pecas'!$I$2:$I$5000,MATCH(VALUE($E3130),'01_Cad_Pecas'!$D$2:$D$5000,0)),"")))</f>
        <v>9.375E-2</v>
      </c>
      <c r="M3130" s="14">
        <f t="shared" si="352"/>
        <v>1.6625000000000001</v>
      </c>
      <c r="N3130" s="14">
        <v>46212</v>
      </c>
      <c r="O3130" s="14">
        <v>6</v>
      </c>
      <c r="P3130" s="14"/>
      <c r="Q3130" s="14"/>
      <c r="R3130" s="14"/>
      <c r="S3130" s="14"/>
      <c r="T3130" s="14">
        <f t="shared" si="357"/>
        <v>1</v>
      </c>
      <c r="U3130" s="14" t="s">
        <v>36</v>
      </c>
      <c r="V3130" s="14"/>
      <c r="W3130" s="14"/>
      <c r="X3130" s="14"/>
      <c r="Y3130" s="14"/>
      <c r="Z3130" s="14"/>
      <c r="AA3130" s="11"/>
      <c r="AB3130" s="14" t="str">
        <f t="shared" si="353"/>
        <v>10241|10 FURADEIRAS</v>
      </c>
      <c r="AC3130" t="str">
        <f t="shared" si="354"/>
        <v>|10241|</v>
      </c>
      <c r="AD3130" t="str">
        <f t="shared" si="355"/>
        <v>10 FURADEIRAS</v>
      </c>
    </row>
    <row r="3131" spans="1:30" ht="36" customHeight="1" x14ac:dyDescent="0.35">
      <c r="A3131" s="35">
        <v>46212</v>
      </c>
      <c r="B3131" s="14" t="s">
        <v>3670</v>
      </c>
      <c r="C3131" s="14" t="s">
        <v>3671</v>
      </c>
      <c r="D3131" s="14" t="s">
        <v>3047</v>
      </c>
      <c r="E3131" s="14">
        <v>20052003</v>
      </c>
      <c r="F3131" s="14" t="s">
        <v>3198</v>
      </c>
      <c r="G3131" s="14" t="s">
        <v>3047</v>
      </c>
      <c r="H3131" s="14" t="s">
        <v>3047</v>
      </c>
      <c r="I3131" s="9" t="s">
        <v>3047</v>
      </c>
      <c r="J3131" s="9">
        <v>12</v>
      </c>
      <c r="K3131" s="14">
        <f>IF($E3131="","",IFERROR(INDEX('01_Cad_Pecas'!$H$2:$H$5000,MATCH($E3131,'01_Cad_Pecas'!$D$2:$D$5000,0)),IFERROR(INDEX('01_Cad_Pecas'!$H$2:$H$5000,MATCH(VALUE($E3131),'01_Cad_Pecas'!$D$2:$D$5000,0)),"")))</f>
        <v>1.1000000000000001</v>
      </c>
      <c r="L3131" s="14">
        <f>IF($E3131="","",IFERROR(INDEX('01_Cad_Pecas'!$I$2:$I$5000,MATCH($E3131,'01_Cad_Pecas'!$D$2:$D$5000,0)),IFERROR(INDEX('01_Cad_Pecas'!$I$2:$I$5000,MATCH(VALUE($E3131),'01_Cad_Pecas'!$D$2:$D$5000,0)),"")))</f>
        <v>9.375E-2</v>
      </c>
      <c r="M3131" s="14">
        <f t="shared" si="352"/>
        <v>2.2250000000000001</v>
      </c>
      <c r="N3131" s="14">
        <v>46212</v>
      </c>
      <c r="O3131" s="14">
        <v>12</v>
      </c>
      <c r="P3131" s="14"/>
      <c r="Q3131" s="14"/>
      <c r="R3131" s="14"/>
      <c r="S3131" s="14"/>
      <c r="T3131" s="14">
        <f t="shared" si="357"/>
        <v>1</v>
      </c>
      <c r="U3131" s="14" t="s">
        <v>36</v>
      </c>
      <c r="V3131" s="14"/>
      <c r="W3131" s="14"/>
      <c r="X3131" s="14"/>
      <c r="Y3131" s="14"/>
      <c r="Z3131" s="14"/>
      <c r="AA3131" s="11"/>
      <c r="AB3131" s="14" t="str">
        <f t="shared" si="353"/>
        <v>10241|10 FURADEIRAS</v>
      </c>
      <c r="AC3131" t="str">
        <f t="shared" si="354"/>
        <v>|10241|</v>
      </c>
      <c r="AD3131" t="str">
        <f t="shared" si="355"/>
        <v>10 FURADEIRAS</v>
      </c>
    </row>
    <row r="3132" spans="1:30" ht="36" customHeight="1" x14ac:dyDescent="0.35">
      <c r="A3132" s="35">
        <v>46212</v>
      </c>
      <c r="B3132" s="14" t="s">
        <v>3670</v>
      </c>
      <c r="C3132" s="14" t="s">
        <v>3671</v>
      </c>
      <c r="D3132" s="14" t="s">
        <v>3047</v>
      </c>
      <c r="E3132" s="14">
        <v>20052202</v>
      </c>
      <c r="F3132" s="14" t="s">
        <v>3199</v>
      </c>
      <c r="G3132" s="14" t="s">
        <v>3047</v>
      </c>
      <c r="H3132" s="14" t="s">
        <v>3047</v>
      </c>
      <c r="I3132" s="9" t="s">
        <v>3047</v>
      </c>
      <c r="J3132" s="9">
        <v>1</v>
      </c>
      <c r="K3132" s="14">
        <f>IF($E3132="","",IFERROR(INDEX('01_Cad_Pecas'!$H$2:$H$5000,MATCH($E3132,'01_Cad_Pecas'!$D$2:$D$5000,0)),IFERROR(INDEX('01_Cad_Pecas'!$H$2:$H$5000,MATCH(VALUE($E3132),'01_Cad_Pecas'!$D$2:$D$5000,0)),"")))</f>
        <v>1.1000000000000001</v>
      </c>
      <c r="L3132" s="14">
        <f>IF($E3132="","",IFERROR(INDEX('01_Cad_Pecas'!$I$2:$I$5000,MATCH($E3132,'01_Cad_Pecas'!$D$2:$D$5000,0)),IFERROR(INDEX('01_Cad_Pecas'!$I$2:$I$5000,MATCH(VALUE($E3132),'01_Cad_Pecas'!$D$2:$D$5000,0)),"")))</f>
        <v>9.375E-2</v>
      </c>
      <c r="M3132" s="14">
        <f t="shared" si="352"/>
        <v>1.1937500000000001</v>
      </c>
      <c r="N3132" s="14">
        <v>46212</v>
      </c>
      <c r="O3132" s="14">
        <v>1</v>
      </c>
      <c r="P3132" s="14"/>
      <c r="Q3132" s="14"/>
      <c r="R3132" s="14"/>
      <c r="S3132" s="14"/>
      <c r="T3132" s="14">
        <f t="shared" si="357"/>
        <v>1</v>
      </c>
      <c r="U3132" s="14" t="s">
        <v>36</v>
      </c>
      <c r="V3132" s="14"/>
      <c r="W3132" s="14"/>
      <c r="X3132" s="14"/>
      <c r="Y3132" s="14"/>
      <c r="Z3132" s="14"/>
      <c r="AA3132" s="11"/>
      <c r="AB3132" s="14" t="str">
        <f t="shared" si="353"/>
        <v>10241|10 FURADEIRAS</v>
      </c>
      <c r="AC3132" t="str">
        <f t="shared" si="354"/>
        <v>|10241|</v>
      </c>
      <c r="AD3132" t="str">
        <f t="shared" si="355"/>
        <v>10 FURADEIRAS</v>
      </c>
    </row>
    <row r="3133" spans="1:30" ht="36" customHeight="1" x14ac:dyDescent="0.35">
      <c r="A3133" s="35">
        <v>46212</v>
      </c>
      <c r="B3133" s="14" t="s">
        <v>3670</v>
      </c>
      <c r="C3133" s="14" t="s">
        <v>3671</v>
      </c>
      <c r="D3133" s="14" t="s">
        <v>3047</v>
      </c>
      <c r="E3133" s="14">
        <v>20052203</v>
      </c>
      <c r="F3133" s="14" t="s">
        <v>3200</v>
      </c>
      <c r="G3133" s="14" t="s">
        <v>3047</v>
      </c>
      <c r="H3133" s="14" t="s">
        <v>3047</v>
      </c>
      <c r="I3133" s="9" t="s">
        <v>3047</v>
      </c>
      <c r="J3133" s="9">
        <v>2</v>
      </c>
      <c r="K3133" s="14">
        <f>IF($E3133="","",IFERROR(INDEX('01_Cad_Pecas'!$H$2:$H$5000,MATCH($E3133,'01_Cad_Pecas'!$D$2:$D$5000,0)),IFERROR(INDEX('01_Cad_Pecas'!$H$2:$H$5000,MATCH(VALUE($E3133),'01_Cad_Pecas'!$D$2:$D$5000,0)),"")))</f>
        <v>1.1000000000000001</v>
      </c>
      <c r="L3133" s="14">
        <f>IF($E3133="","",IFERROR(INDEX('01_Cad_Pecas'!$I$2:$I$5000,MATCH($E3133,'01_Cad_Pecas'!$D$2:$D$5000,0)),IFERROR(INDEX('01_Cad_Pecas'!$I$2:$I$5000,MATCH(VALUE($E3133),'01_Cad_Pecas'!$D$2:$D$5000,0)),"")))</f>
        <v>9.375E-2</v>
      </c>
      <c r="M3133" s="14">
        <f t="shared" si="352"/>
        <v>1.2875000000000001</v>
      </c>
      <c r="N3133" s="14">
        <v>46212</v>
      </c>
      <c r="O3133" s="14">
        <v>2</v>
      </c>
      <c r="P3133" s="14"/>
      <c r="Q3133" s="14"/>
      <c r="R3133" s="14"/>
      <c r="S3133" s="14"/>
      <c r="T3133" s="14">
        <f t="shared" si="357"/>
        <v>1</v>
      </c>
      <c r="U3133" s="14" t="s">
        <v>36</v>
      </c>
      <c r="V3133" s="14"/>
      <c r="W3133" s="14"/>
      <c r="X3133" s="14"/>
      <c r="Y3133" s="14"/>
      <c r="Z3133" s="14"/>
      <c r="AA3133" s="11"/>
      <c r="AB3133" s="14" t="str">
        <f t="shared" si="353"/>
        <v>10241|10 FURADEIRAS</v>
      </c>
      <c r="AC3133" t="str">
        <f t="shared" si="354"/>
        <v>|10241|</v>
      </c>
      <c r="AD3133" t="str">
        <f t="shared" si="355"/>
        <v>10 FURADEIRAS</v>
      </c>
    </row>
    <row r="3134" spans="1:30" ht="36" customHeight="1" x14ac:dyDescent="0.35">
      <c r="A3134" s="35">
        <v>46212</v>
      </c>
      <c r="B3134" s="14" t="s">
        <v>3670</v>
      </c>
      <c r="C3134" s="14" t="s">
        <v>3671</v>
      </c>
      <c r="D3134" s="14" t="s">
        <v>3047</v>
      </c>
      <c r="E3134" s="14">
        <v>30009703</v>
      </c>
      <c r="F3134" s="14" t="s">
        <v>3267</v>
      </c>
      <c r="G3134" s="14" t="s">
        <v>3047</v>
      </c>
      <c r="H3134" s="14" t="s">
        <v>3047</v>
      </c>
      <c r="I3134" s="9" t="s">
        <v>3047</v>
      </c>
      <c r="J3134" s="9">
        <v>8</v>
      </c>
      <c r="K3134" s="14">
        <f>IF($E3134="","",IFERROR(INDEX('01_Cad_Pecas'!$H$2:$H$5000,MATCH($E3134,'01_Cad_Pecas'!$D$2:$D$5000,0)),IFERROR(INDEX('01_Cad_Pecas'!$H$2:$H$5000,MATCH(VALUE($E3134),'01_Cad_Pecas'!$D$2:$D$5000,0)),"")))</f>
        <v>1.1000000000000001</v>
      </c>
      <c r="L3134" s="14">
        <f>IF($E3134="","",IFERROR(INDEX('01_Cad_Pecas'!$I$2:$I$5000,MATCH($E3134,'01_Cad_Pecas'!$D$2:$D$5000,0)),IFERROR(INDEX('01_Cad_Pecas'!$I$2:$I$5000,MATCH(VALUE($E3134),'01_Cad_Pecas'!$D$2:$D$5000,0)),"")))</f>
        <v>9.375E-2</v>
      </c>
      <c r="M3134" s="14">
        <f t="shared" si="352"/>
        <v>1.85</v>
      </c>
      <c r="N3134" s="14">
        <v>46212</v>
      </c>
      <c r="O3134" s="14">
        <v>8</v>
      </c>
      <c r="P3134" s="14"/>
      <c r="Q3134" s="14"/>
      <c r="R3134" s="14"/>
      <c r="S3134" s="14"/>
      <c r="T3134" s="14">
        <f t="shared" si="357"/>
        <v>1</v>
      </c>
      <c r="U3134" s="14" t="s">
        <v>36</v>
      </c>
      <c r="V3134" s="14"/>
      <c r="W3134" s="14"/>
      <c r="X3134" s="14"/>
      <c r="Y3134" s="14"/>
      <c r="Z3134" s="14"/>
      <c r="AA3134" s="11"/>
      <c r="AB3134" s="14" t="str">
        <f t="shared" si="353"/>
        <v>10241|10 FURADEIRAS</v>
      </c>
      <c r="AC3134" t="str">
        <f t="shared" si="354"/>
        <v>|10241|</v>
      </c>
      <c r="AD3134" t="str">
        <f t="shared" si="355"/>
        <v>10 FURADEIRAS</v>
      </c>
    </row>
    <row r="3135" spans="1:30" ht="36" customHeight="1" x14ac:dyDescent="0.35">
      <c r="A3135" s="35">
        <v>46213</v>
      </c>
      <c r="B3135" s="14" t="s">
        <v>3674</v>
      </c>
      <c r="C3135" s="14" t="s">
        <v>3675</v>
      </c>
      <c r="D3135" s="14" t="s">
        <v>3047</v>
      </c>
      <c r="E3135" s="14">
        <v>30080001</v>
      </c>
      <c r="F3135" s="14" t="s">
        <v>3441</v>
      </c>
      <c r="G3135" s="14" t="s">
        <v>3047</v>
      </c>
      <c r="H3135" s="14" t="s">
        <v>3047</v>
      </c>
      <c r="I3135" s="9" t="s">
        <v>3047</v>
      </c>
      <c r="J3135" s="9">
        <v>20</v>
      </c>
      <c r="K3135" s="14">
        <f>IF($E3135="","",IFERROR(INDEX('01_Cad_Pecas'!$H$2:$H$5000,MATCH($E3135,'01_Cad_Pecas'!$D$2:$D$5000,0)),IFERROR(INDEX('01_Cad_Pecas'!$H$2:$H$5000,MATCH(VALUE($E3135),'01_Cad_Pecas'!$D$2:$D$5000,0)),"")))</f>
        <v>1.1000000000000001</v>
      </c>
      <c r="L3135" s="14">
        <f>IF($E3135="","",IFERROR(INDEX('01_Cad_Pecas'!$I$2:$I$5000,MATCH($E3135,'01_Cad_Pecas'!$D$2:$D$5000,0)),IFERROR(INDEX('01_Cad_Pecas'!$I$2:$I$5000,MATCH(VALUE($E3135),'01_Cad_Pecas'!$D$2:$D$5000,0)),"")))</f>
        <v>9.375E-2</v>
      </c>
      <c r="M3135" s="14">
        <f t="shared" si="352"/>
        <v>2.9750000000000001</v>
      </c>
      <c r="N3135" s="14">
        <v>46213</v>
      </c>
      <c r="O3135" s="14">
        <v>20</v>
      </c>
      <c r="P3135" s="14"/>
      <c r="Q3135" s="14"/>
      <c r="R3135" s="14"/>
      <c r="S3135" s="14"/>
      <c r="T3135" s="14">
        <f t="shared" si="357"/>
        <v>1</v>
      </c>
      <c r="U3135" s="14" t="s">
        <v>36</v>
      </c>
      <c r="V3135" s="14"/>
      <c r="W3135" s="14"/>
      <c r="X3135" s="14"/>
      <c r="Y3135" s="14"/>
      <c r="Z3135" s="14"/>
      <c r="AA3135" s="11"/>
      <c r="AB3135" s="14" t="str">
        <f t="shared" si="353"/>
        <v>10246|10 FURADEIRAS</v>
      </c>
      <c r="AC3135" t="str">
        <f t="shared" si="354"/>
        <v>|10246|</v>
      </c>
      <c r="AD3135" t="str">
        <f t="shared" si="355"/>
        <v>10 FURADEIRAS</v>
      </c>
    </row>
    <row r="3136" spans="1:30" ht="36" customHeight="1" x14ac:dyDescent="0.35">
      <c r="A3136" s="35">
        <v>46213</v>
      </c>
      <c r="B3136" s="14" t="s">
        <v>3674</v>
      </c>
      <c r="C3136" s="14" t="s">
        <v>3675</v>
      </c>
      <c r="D3136" s="14" t="s">
        <v>3047</v>
      </c>
      <c r="E3136" s="14">
        <v>30080002</v>
      </c>
      <c r="F3136" s="14" t="s">
        <v>3570</v>
      </c>
      <c r="G3136" s="14" t="s">
        <v>3047</v>
      </c>
      <c r="H3136" s="14" t="s">
        <v>3047</v>
      </c>
      <c r="I3136" s="9" t="s">
        <v>3047</v>
      </c>
      <c r="J3136" s="9">
        <v>40</v>
      </c>
      <c r="K3136" s="14">
        <f>IF($E3136="","",IFERROR(INDEX('01_Cad_Pecas'!$H$2:$H$5000,MATCH($E3136,'01_Cad_Pecas'!$D$2:$D$5000,0)),IFERROR(INDEX('01_Cad_Pecas'!$H$2:$H$5000,MATCH(VALUE($E3136),'01_Cad_Pecas'!$D$2:$D$5000,0)),"")))</f>
        <v>1.1000000000000001</v>
      </c>
      <c r="L3136" s="14">
        <f>IF($E3136="","",IFERROR(INDEX('01_Cad_Pecas'!$I$2:$I$5000,MATCH($E3136,'01_Cad_Pecas'!$D$2:$D$5000,0)),IFERROR(INDEX('01_Cad_Pecas'!$I$2:$I$5000,MATCH(VALUE($E3136),'01_Cad_Pecas'!$D$2:$D$5000,0)),"")))</f>
        <v>9.375E-2</v>
      </c>
      <c r="M3136" s="14">
        <f t="shared" si="352"/>
        <v>4.8499999999999996</v>
      </c>
      <c r="N3136" s="14">
        <v>46213</v>
      </c>
      <c r="O3136" s="14">
        <v>40</v>
      </c>
      <c r="P3136" s="14"/>
      <c r="Q3136" s="14"/>
      <c r="R3136" s="14"/>
      <c r="S3136" s="14"/>
      <c r="T3136" s="14">
        <f t="shared" si="357"/>
        <v>1</v>
      </c>
      <c r="U3136" s="14" t="s">
        <v>36</v>
      </c>
      <c r="V3136" s="14"/>
      <c r="W3136" s="14"/>
      <c r="X3136" s="14"/>
      <c r="Y3136" s="14"/>
      <c r="Z3136" s="14"/>
      <c r="AA3136" s="11"/>
      <c r="AB3136" s="14" t="str">
        <f t="shared" si="353"/>
        <v>10246|10 FURADEIRAS</v>
      </c>
      <c r="AC3136" t="str">
        <f t="shared" si="354"/>
        <v>|10246|</v>
      </c>
      <c r="AD3136" t="str">
        <f t="shared" si="355"/>
        <v>10 FURADEIRAS</v>
      </c>
    </row>
    <row r="3137" spans="1:30" ht="36" customHeight="1" x14ac:dyDescent="0.35">
      <c r="A3137" s="35">
        <v>46213</v>
      </c>
      <c r="B3137" s="14" t="s">
        <v>3674</v>
      </c>
      <c r="C3137" s="14" t="s">
        <v>3675</v>
      </c>
      <c r="D3137" s="14" t="s">
        <v>3047</v>
      </c>
      <c r="E3137" s="14">
        <v>20012405</v>
      </c>
      <c r="F3137" s="14" t="s">
        <v>3259</v>
      </c>
      <c r="G3137" s="14" t="s">
        <v>3047</v>
      </c>
      <c r="H3137" s="14" t="s">
        <v>3047</v>
      </c>
      <c r="I3137" s="9" t="s">
        <v>3047</v>
      </c>
      <c r="J3137" s="9">
        <v>280</v>
      </c>
      <c r="K3137" s="14">
        <f>IF($E3137="","",IFERROR(INDEX('01_Cad_Pecas'!$H$2:$H$5000,MATCH($E3137,'01_Cad_Pecas'!$D$2:$D$5000,0)),IFERROR(INDEX('01_Cad_Pecas'!$H$2:$H$5000,MATCH(VALUE($E3137),'01_Cad_Pecas'!$D$2:$D$5000,0)),"")))</f>
        <v>1.1000000000000001</v>
      </c>
      <c r="L3137" s="14">
        <f>IF($E3137="","",IFERROR(INDEX('01_Cad_Pecas'!$I$2:$I$5000,MATCH($E3137,'01_Cad_Pecas'!$D$2:$D$5000,0)),IFERROR(INDEX('01_Cad_Pecas'!$I$2:$I$5000,MATCH(VALUE($E3137),'01_Cad_Pecas'!$D$2:$D$5000,0)),"")))</f>
        <v>9.375E-2</v>
      </c>
      <c r="M3137" s="14">
        <f t="shared" si="352"/>
        <v>27.35</v>
      </c>
      <c r="N3137" s="14">
        <v>46213</v>
      </c>
      <c r="O3137" s="14">
        <v>280</v>
      </c>
      <c r="P3137" s="14"/>
      <c r="Q3137" s="14"/>
      <c r="R3137" s="14"/>
      <c r="S3137" s="14"/>
      <c r="T3137" s="14">
        <f t="shared" si="357"/>
        <v>1</v>
      </c>
      <c r="U3137" s="14" t="s">
        <v>36</v>
      </c>
      <c r="V3137" s="14"/>
      <c r="W3137" s="14"/>
      <c r="X3137" s="14"/>
      <c r="Y3137" s="14"/>
      <c r="Z3137" s="14"/>
      <c r="AA3137" s="11"/>
      <c r="AB3137" s="14" t="str">
        <f t="shared" si="353"/>
        <v>10246|10 FURADEIRAS</v>
      </c>
      <c r="AC3137" t="str">
        <f t="shared" si="354"/>
        <v>|10246|</v>
      </c>
      <c r="AD3137" t="str">
        <f t="shared" si="355"/>
        <v>10 FURADEIRAS</v>
      </c>
    </row>
    <row r="3138" spans="1:30" ht="36" customHeight="1" x14ac:dyDescent="0.35">
      <c r="A3138" s="35">
        <v>46213</v>
      </c>
      <c r="B3138" s="14" t="s">
        <v>3674</v>
      </c>
      <c r="C3138" s="14" t="s">
        <v>3675</v>
      </c>
      <c r="D3138" s="14" t="s">
        <v>3047</v>
      </c>
      <c r="E3138" s="14">
        <v>20013107</v>
      </c>
      <c r="F3138" s="14" t="s">
        <v>3260</v>
      </c>
      <c r="G3138" s="14" t="s">
        <v>3047</v>
      </c>
      <c r="H3138" s="14" t="s">
        <v>3047</v>
      </c>
      <c r="I3138" s="9" t="s">
        <v>3047</v>
      </c>
      <c r="J3138" s="9">
        <v>280</v>
      </c>
      <c r="K3138" s="14">
        <f>IF($E3138="","",IFERROR(INDEX('01_Cad_Pecas'!$H$2:$H$5000,MATCH($E3138,'01_Cad_Pecas'!$D$2:$D$5000,0)),IFERROR(INDEX('01_Cad_Pecas'!$H$2:$H$5000,MATCH(VALUE($E3138),'01_Cad_Pecas'!$D$2:$D$5000,0)),"")))</f>
        <v>1.1000000000000001</v>
      </c>
      <c r="L3138" s="14">
        <f>IF($E3138="","",IFERROR(INDEX('01_Cad_Pecas'!$I$2:$I$5000,MATCH($E3138,'01_Cad_Pecas'!$D$2:$D$5000,0)),IFERROR(INDEX('01_Cad_Pecas'!$I$2:$I$5000,MATCH(VALUE($E3138),'01_Cad_Pecas'!$D$2:$D$5000,0)),"")))</f>
        <v>9.375E-2</v>
      </c>
      <c r="M3138" s="14">
        <f t="shared" si="352"/>
        <v>27.35</v>
      </c>
      <c r="N3138" s="14">
        <v>46212</v>
      </c>
      <c r="O3138" s="14">
        <v>280</v>
      </c>
      <c r="P3138" s="14"/>
      <c r="Q3138" s="14"/>
      <c r="R3138" s="14"/>
      <c r="S3138" s="14"/>
      <c r="T3138" s="14">
        <f t="shared" si="357"/>
        <v>1</v>
      </c>
      <c r="U3138" s="14" t="s">
        <v>36</v>
      </c>
      <c r="V3138" s="14"/>
      <c r="W3138" s="14"/>
      <c r="X3138" s="14"/>
      <c r="Y3138" s="14"/>
      <c r="Z3138" s="14"/>
      <c r="AA3138" s="11"/>
      <c r="AB3138" s="14" t="str">
        <f t="shared" si="353"/>
        <v>10246|10 FURADEIRAS</v>
      </c>
      <c r="AC3138" t="str">
        <f t="shared" si="354"/>
        <v>|10246|</v>
      </c>
      <c r="AD3138" t="str">
        <f t="shared" si="355"/>
        <v>10 FURADEIRAS</v>
      </c>
    </row>
    <row r="3139" spans="1:30" ht="36" customHeight="1" x14ac:dyDescent="0.35">
      <c r="A3139" s="35">
        <v>46213</v>
      </c>
      <c r="B3139" s="14" t="s">
        <v>3674</v>
      </c>
      <c r="C3139" s="14" t="s">
        <v>3675</v>
      </c>
      <c r="D3139" s="14" t="s">
        <v>3047</v>
      </c>
      <c r="E3139" s="14">
        <v>30080003</v>
      </c>
      <c r="F3139" s="14" t="s">
        <v>3275</v>
      </c>
      <c r="G3139" s="14" t="s">
        <v>3047</v>
      </c>
      <c r="H3139" s="14" t="s">
        <v>3047</v>
      </c>
      <c r="I3139" s="9" t="s">
        <v>3047</v>
      </c>
      <c r="J3139" s="9">
        <v>20</v>
      </c>
      <c r="K3139" s="14">
        <f>IF($E3139="","",IFERROR(INDEX('01_Cad_Pecas'!$H$2:$H$5000,MATCH($E3139,'01_Cad_Pecas'!$D$2:$D$5000,0)),IFERROR(INDEX('01_Cad_Pecas'!$H$2:$H$5000,MATCH(VALUE($E3139),'01_Cad_Pecas'!$D$2:$D$5000,0)),"")))</f>
        <v>1.1000000000000001</v>
      </c>
      <c r="L3139" s="14">
        <f>IF($E3139="","",IFERROR(INDEX('01_Cad_Pecas'!$I$2:$I$5000,MATCH($E3139,'01_Cad_Pecas'!$D$2:$D$5000,0)),IFERROR(INDEX('01_Cad_Pecas'!$I$2:$I$5000,MATCH(VALUE($E3139),'01_Cad_Pecas'!$D$2:$D$5000,0)),"")))</f>
        <v>9.375E-2</v>
      </c>
      <c r="M3139" s="14">
        <f t="shared" si="352"/>
        <v>2.9750000000000001</v>
      </c>
      <c r="N3139" s="14">
        <v>46216</v>
      </c>
      <c r="O3139" s="14">
        <v>20</v>
      </c>
      <c r="P3139" s="14"/>
      <c r="Q3139" s="14"/>
      <c r="R3139" s="14"/>
      <c r="S3139" s="14"/>
      <c r="T3139" s="14">
        <f t="shared" si="357"/>
        <v>1</v>
      </c>
      <c r="U3139" s="14" t="s">
        <v>36</v>
      </c>
      <c r="V3139" s="14"/>
      <c r="W3139" s="14"/>
      <c r="X3139" s="14"/>
      <c r="Y3139" s="14"/>
      <c r="Z3139" s="14"/>
      <c r="AA3139" s="11"/>
      <c r="AB3139" s="14" t="str">
        <f t="shared" si="353"/>
        <v>10246|10 FURADEIRAS</v>
      </c>
      <c r="AC3139" t="str">
        <f t="shared" si="354"/>
        <v>|10246|</v>
      </c>
      <c r="AD3139" t="str">
        <f t="shared" si="355"/>
        <v>10 FURADEIRAS</v>
      </c>
    </row>
    <row r="3140" spans="1:30" ht="36" customHeight="1" x14ac:dyDescent="0.35">
      <c r="A3140" s="35">
        <v>46213</v>
      </c>
      <c r="B3140" s="14" t="s">
        <v>3674</v>
      </c>
      <c r="C3140" s="14" t="s">
        <v>3675</v>
      </c>
      <c r="D3140" s="14" t="s">
        <v>3047</v>
      </c>
      <c r="E3140" s="14">
        <v>30080004</v>
      </c>
      <c r="F3140" s="14" t="s">
        <v>3205</v>
      </c>
      <c r="G3140" s="14" t="s">
        <v>3047</v>
      </c>
      <c r="H3140" s="14" t="s">
        <v>3047</v>
      </c>
      <c r="I3140" s="9" t="s">
        <v>3047</v>
      </c>
      <c r="J3140" s="9">
        <v>40</v>
      </c>
      <c r="K3140" s="14">
        <f>IF($E3140="","",IFERROR(INDEX('01_Cad_Pecas'!$H$2:$H$5000,MATCH($E3140,'01_Cad_Pecas'!$D$2:$D$5000,0)),IFERROR(INDEX('01_Cad_Pecas'!$H$2:$H$5000,MATCH(VALUE($E3140),'01_Cad_Pecas'!$D$2:$D$5000,0)),"")))</f>
        <v>1.1000000000000001</v>
      </c>
      <c r="L3140" s="14">
        <f>IF($E3140="","",IFERROR(INDEX('01_Cad_Pecas'!$I$2:$I$5000,MATCH($E3140,'01_Cad_Pecas'!$D$2:$D$5000,0)),IFERROR(INDEX('01_Cad_Pecas'!$I$2:$I$5000,MATCH(VALUE($E3140),'01_Cad_Pecas'!$D$2:$D$5000,0)),"")))</f>
        <v>9.375E-2</v>
      </c>
      <c r="M3140" s="14">
        <f t="shared" si="352"/>
        <v>4.8499999999999996</v>
      </c>
      <c r="N3140" s="14">
        <v>46216</v>
      </c>
      <c r="O3140" s="14">
        <v>40</v>
      </c>
      <c r="P3140" s="14"/>
      <c r="Q3140" s="14"/>
      <c r="R3140" s="14"/>
      <c r="S3140" s="14"/>
      <c r="T3140" s="14">
        <f t="shared" si="357"/>
        <v>1</v>
      </c>
      <c r="U3140" s="14" t="s">
        <v>36</v>
      </c>
      <c r="V3140" s="14"/>
      <c r="W3140" s="14"/>
      <c r="X3140" s="14"/>
      <c r="Y3140" s="14"/>
      <c r="Z3140" s="14"/>
      <c r="AA3140" s="11"/>
      <c r="AB3140" s="14" t="str">
        <f t="shared" si="353"/>
        <v>10246|10 FURADEIRAS</v>
      </c>
      <c r="AC3140" t="str">
        <f t="shared" si="354"/>
        <v>|10246|</v>
      </c>
      <c r="AD3140" t="str">
        <f t="shared" si="355"/>
        <v>10 FURADEIRAS</v>
      </c>
    </row>
    <row r="3141" spans="1:30" ht="36" customHeight="1" x14ac:dyDescent="0.35">
      <c r="A3141" s="35">
        <v>46213</v>
      </c>
      <c r="B3141" s="14" t="s">
        <v>3674</v>
      </c>
      <c r="C3141" s="14" t="s">
        <v>3675</v>
      </c>
      <c r="D3141" s="14" t="s">
        <v>3047</v>
      </c>
      <c r="E3141" s="14">
        <v>30080005</v>
      </c>
      <c r="F3141" s="14" t="s">
        <v>3206</v>
      </c>
      <c r="G3141" s="14" t="s">
        <v>3047</v>
      </c>
      <c r="H3141" s="14" t="s">
        <v>3047</v>
      </c>
      <c r="I3141" s="9" t="s">
        <v>3047</v>
      </c>
      <c r="J3141" s="9">
        <v>40</v>
      </c>
      <c r="K3141" s="14">
        <f>IF($E3141="","",IFERROR(INDEX('01_Cad_Pecas'!$H$2:$H$5000,MATCH($E3141,'01_Cad_Pecas'!$D$2:$D$5000,0)),IFERROR(INDEX('01_Cad_Pecas'!$H$2:$H$5000,MATCH(VALUE($E3141),'01_Cad_Pecas'!$D$2:$D$5000,0)),"")))</f>
        <v>1.1000000000000001</v>
      </c>
      <c r="L3141" s="14">
        <f>IF($E3141="","",IFERROR(INDEX('01_Cad_Pecas'!$I$2:$I$5000,MATCH($E3141,'01_Cad_Pecas'!$D$2:$D$5000,0)),IFERROR(INDEX('01_Cad_Pecas'!$I$2:$I$5000,MATCH(VALUE($E3141),'01_Cad_Pecas'!$D$2:$D$5000,0)),"")))</f>
        <v>9.375E-2</v>
      </c>
      <c r="M3141" s="14">
        <f t="shared" ref="M3141:M3204" si="358">IF(OR($J3141="",$L3141=""),"",IF($K3141="",0,$K3141)+$J3141*$L3141)</f>
        <v>4.8499999999999996</v>
      </c>
      <c r="N3141" s="14">
        <v>46216</v>
      </c>
      <c r="O3141" s="14">
        <v>40</v>
      </c>
      <c r="P3141" s="14"/>
      <c r="Q3141" s="14"/>
      <c r="R3141" s="14"/>
      <c r="S3141" s="14"/>
      <c r="T3141" s="14">
        <f t="shared" si="357"/>
        <v>1</v>
      </c>
      <c r="U3141" s="14" t="s">
        <v>36</v>
      </c>
      <c r="V3141" s="14"/>
      <c r="W3141" s="14"/>
      <c r="X3141" s="14"/>
      <c r="Y3141" s="14"/>
      <c r="Z3141" s="14"/>
      <c r="AA3141" s="11"/>
      <c r="AB3141" s="14" t="str">
        <f t="shared" si="353"/>
        <v>10246|10 FURADEIRAS</v>
      </c>
      <c r="AC3141" t="str">
        <f t="shared" si="354"/>
        <v>|10246|</v>
      </c>
      <c r="AD3141" t="str">
        <f t="shared" si="355"/>
        <v>10 FURADEIRAS</v>
      </c>
    </row>
    <row r="3142" spans="1:30" ht="36" customHeight="1" x14ac:dyDescent="0.35">
      <c r="A3142" s="35">
        <v>46213</v>
      </c>
      <c r="B3142" s="14" t="s">
        <v>3674</v>
      </c>
      <c r="C3142" s="14" t="s">
        <v>3675</v>
      </c>
      <c r="D3142" s="14" t="s">
        <v>3047</v>
      </c>
      <c r="E3142" s="14">
        <v>30080006</v>
      </c>
      <c r="F3142" s="14" t="s">
        <v>3444</v>
      </c>
      <c r="G3142" s="14" t="s">
        <v>3047</v>
      </c>
      <c r="H3142" s="14" t="s">
        <v>3047</v>
      </c>
      <c r="I3142" s="9" t="s">
        <v>3047</v>
      </c>
      <c r="J3142" s="9">
        <v>40</v>
      </c>
      <c r="K3142" s="14">
        <f>IF($E3142="","",IFERROR(INDEX('01_Cad_Pecas'!$H$2:$H$5000,MATCH($E3142,'01_Cad_Pecas'!$D$2:$D$5000,0)),IFERROR(INDEX('01_Cad_Pecas'!$H$2:$H$5000,MATCH(VALUE($E3142),'01_Cad_Pecas'!$D$2:$D$5000,0)),"")))</f>
        <v>1.1000000000000001</v>
      </c>
      <c r="L3142" s="14">
        <f>IF($E3142="","",IFERROR(INDEX('01_Cad_Pecas'!$I$2:$I$5000,MATCH($E3142,'01_Cad_Pecas'!$D$2:$D$5000,0)),IFERROR(INDEX('01_Cad_Pecas'!$I$2:$I$5000,MATCH(VALUE($E3142),'01_Cad_Pecas'!$D$2:$D$5000,0)),"")))</f>
        <v>9.375E-2</v>
      </c>
      <c r="M3142" s="14">
        <f t="shared" si="358"/>
        <v>4.8499999999999996</v>
      </c>
      <c r="N3142" s="14">
        <v>46216</v>
      </c>
      <c r="O3142" s="14">
        <v>40</v>
      </c>
      <c r="P3142" s="14"/>
      <c r="Q3142" s="14"/>
      <c r="R3142" s="14"/>
      <c r="S3142" s="14"/>
      <c r="T3142" s="14">
        <f t="shared" si="357"/>
        <v>1</v>
      </c>
      <c r="U3142" s="14" t="s">
        <v>36</v>
      </c>
      <c r="V3142" s="14"/>
      <c r="W3142" s="14"/>
      <c r="X3142" s="14"/>
      <c r="Y3142" s="14"/>
      <c r="Z3142" s="14"/>
      <c r="AA3142" s="11"/>
      <c r="AB3142" s="14" t="str">
        <f t="shared" si="353"/>
        <v>10246|10 FURADEIRAS</v>
      </c>
      <c r="AC3142" t="str">
        <f t="shared" si="354"/>
        <v>|10246|</v>
      </c>
      <c r="AD3142" t="str">
        <f t="shared" si="355"/>
        <v>10 FURADEIRAS</v>
      </c>
    </row>
    <row r="3143" spans="1:30" ht="36" customHeight="1" x14ac:dyDescent="0.35">
      <c r="A3143" s="35">
        <v>46213</v>
      </c>
      <c r="B3143" s="14" t="s">
        <v>3674</v>
      </c>
      <c r="C3143" s="14" t="s">
        <v>3675</v>
      </c>
      <c r="D3143" s="14" t="s">
        <v>3047</v>
      </c>
      <c r="E3143" s="14">
        <v>20013102</v>
      </c>
      <c r="F3143" s="14" t="s">
        <v>3188</v>
      </c>
      <c r="G3143" s="14" t="s">
        <v>3047</v>
      </c>
      <c r="H3143" s="14" t="s">
        <v>3047</v>
      </c>
      <c r="I3143" s="9" t="s">
        <v>3047</v>
      </c>
      <c r="J3143" s="9">
        <v>560</v>
      </c>
      <c r="K3143" s="14">
        <f>IF($E3143="","",IFERROR(INDEX('01_Cad_Pecas'!$H$2:$H$5000,MATCH($E3143,'01_Cad_Pecas'!$D$2:$D$5000,0)),IFERROR(INDEX('01_Cad_Pecas'!$H$2:$H$5000,MATCH(VALUE($E3143),'01_Cad_Pecas'!$D$2:$D$5000,0)),"")))</f>
        <v>3</v>
      </c>
      <c r="L3143" s="14">
        <f>IF($E3143="","",IFERROR(INDEX('01_Cad_Pecas'!$I$2:$I$5000,MATCH($E3143,'01_Cad_Pecas'!$D$2:$D$5000,0)),IFERROR(INDEX('01_Cad_Pecas'!$I$2:$I$5000,MATCH(VALUE($E3143),'01_Cad_Pecas'!$D$2:$D$5000,0)),"")))</f>
        <v>6.7799999999999999E-2</v>
      </c>
      <c r="M3143" s="14">
        <f t="shared" si="358"/>
        <v>40.967999999999996</v>
      </c>
      <c r="N3143" s="14">
        <v>46216</v>
      </c>
      <c r="O3143" s="14">
        <v>560</v>
      </c>
      <c r="P3143" s="14"/>
      <c r="Q3143" s="14"/>
      <c r="R3143" s="14"/>
      <c r="S3143" s="14"/>
      <c r="T3143" s="14">
        <f t="shared" si="357"/>
        <v>1</v>
      </c>
      <c r="U3143" s="14" t="s">
        <v>36</v>
      </c>
      <c r="V3143" s="14"/>
      <c r="W3143" s="14"/>
      <c r="X3143" s="14"/>
      <c r="Y3143" s="14"/>
      <c r="Z3143" s="14"/>
      <c r="AA3143" s="11"/>
      <c r="AB3143" s="14" t="str">
        <f t="shared" ref="AB3143:AB3206" si="359">B3143&amp;"|"&amp;I3143</f>
        <v>10246|10 FURADEIRAS</v>
      </c>
      <c r="AC3143" t="str">
        <f t="shared" ref="AC3143:AC3206" si="360">IF($B3143="","","|"&amp;SUBSTITUTE(TRIM(SUBSTITUTE(SUBSTITUTE(SUBSTITUTE(SUBSTITUTE(SUBSTITUTE(SUBSTITUTE(SUBSTITUTE(SUBSTITUTE(SUBSTITUTE(SUBSTITUTE(SUBSTITUTE(SUBSTITUTE(SUBSTITUTE(SUBSTITUTE(TRIM($B3143&amp;""),CHAR(10)," "),CHAR(13)," "),"."," "),";"," "),","," "),"/"," "),"+"," "),"-"," "),"  "," "),"  "," "),"  "," "),"  "," "),"  "," "),"  "," "))," ","|")&amp;"|")</f>
        <v>|10246|</v>
      </c>
      <c r="AD3143" t="str">
        <f t="shared" ref="AD3143:AD3206" si="361">TRIM($I3143&amp;"")</f>
        <v>10 FURADEIRAS</v>
      </c>
    </row>
    <row r="3144" spans="1:30" ht="36" customHeight="1" x14ac:dyDescent="0.35">
      <c r="A3144" s="35">
        <v>46213</v>
      </c>
      <c r="B3144" s="14" t="s">
        <v>3674</v>
      </c>
      <c r="C3144" s="14" t="s">
        <v>3675</v>
      </c>
      <c r="D3144" s="14" t="s">
        <v>3047</v>
      </c>
      <c r="E3144" s="14">
        <v>20013103</v>
      </c>
      <c r="F3144" s="14" t="s">
        <v>3189</v>
      </c>
      <c r="G3144" s="14" t="s">
        <v>3047</v>
      </c>
      <c r="H3144" s="14" t="s">
        <v>3047</v>
      </c>
      <c r="I3144" s="9" t="s">
        <v>3047</v>
      </c>
      <c r="J3144" s="9">
        <v>560</v>
      </c>
      <c r="K3144" s="14">
        <f>IF($E3144="","",IFERROR(INDEX('01_Cad_Pecas'!$H$2:$H$5000,MATCH($E3144,'01_Cad_Pecas'!$D$2:$D$5000,0)),IFERROR(INDEX('01_Cad_Pecas'!$H$2:$H$5000,MATCH(VALUE($E3144),'01_Cad_Pecas'!$D$2:$D$5000,0)),"")))</f>
        <v>3</v>
      </c>
      <c r="L3144" s="14">
        <f>IF($E3144="","",IFERROR(INDEX('01_Cad_Pecas'!$I$2:$I$5000,MATCH($E3144,'01_Cad_Pecas'!$D$2:$D$5000,0)),IFERROR(INDEX('01_Cad_Pecas'!$I$2:$I$5000,MATCH(VALUE($E3144),'01_Cad_Pecas'!$D$2:$D$5000,0)),"")))</f>
        <v>6.7799999999999999E-2</v>
      </c>
      <c r="M3144" s="14">
        <f t="shared" si="358"/>
        <v>40.967999999999996</v>
      </c>
      <c r="N3144" s="14">
        <v>46216</v>
      </c>
      <c r="O3144" s="14">
        <v>560</v>
      </c>
      <c r="P3144" s="14"/>
      <c r="Q3144" s="14"/>
      <c r="R3144" s="14"/>
      <c r="S3144" s="14"/>
      <c r="T3144" s="14">
        <f t="shared" si="357"/>
        <v>1</v>
      </c>
      <c r="U3144" s="14" t="s">
        <v>36</v>
      </c>
      <c r="V3144" s="14"/>
      <c r="W3144" s="14"/>
      <c r="X3144" s="14"/>
      <c r="Y3144" s="14"/>
      <c r="Z3144" s="14"/>
      <c r="AA3144" s="11"/>
      <c r="AB3144" s="14" t="str">
        <f t="shared" si="359"/>
        <v>10246|10 FURADEIRAS</v>
      </c>
      <c r="AC3144" t="str">
        <f t="shared" si="360"/>
        <v>|10246|</v>
      </c>
      <c r="AD3144" t="str">
        <f t="shared" si="361"/>
        <v>10 FURADEIRAS</v>
      </c>
    </row>
    <row r="3145" spans="1:30" ht="36" customHeight="1" x14ac:dyDescent="0.35">
      <c r="A3145" s="35">
        <v>46213</v>
      </c>
      <c r="B3145" s="14" t="s">
        <v>3674</v>
      </c>
      <c r="C3145" s="14" t="s">
        <v>3675</v>
      </c>
      <c r="D3145" s="14" t="s">
        <v>3047</v>
      </c>
      <c r="E3145" s="14">
        <v>30009703</v>
      </c>
      <c r="F3145" s="14" t="s">
        <v>3267</v>
      </c>
      <c r="G3145" s="14" t="s">
        <v>3047</v>
      </c>
      <c r="H3145" s="14" t="s">
        <v>3047</v>
      </c>
      <c r="I3145" s="9" t="s">
        <v>3047</v>
      </c>
      <c r="J3145" s="9">
        <v>50</v>
      </c>
      <c r="K3145" s="14">
        <f>IF($E3145="","",IFERROR(INDEX('01_Cad_Pecas'!$H$2:$H$5000,MATCH($E3145,'01_Cad_Pecas'!$D$2:$D$5000,0)),IFERROR(INDEX('01_Cad_Pecas'!$H$2:$H$5000,MATCH(VALUE($E3145),'01_Cad_Pecas'!$D$2:$D$5000,0)),"")))</f>
        <v>1.1000000000000001</v>
      </c>
      <c r="L3145" s="14">
        <f>IF($E3145="","",IFERROR(INDEX('01_Cad_Pecas'!$I$2:$I$5000,MATCH($E3145,'01_Cad_Pecas'!$D$2:$D$5000,0)),IFERROR(INDEX('01_Cad_Pecas'!$I$2:$I$5000,MATCH(VALUE($E3145),'01_Cad_Pecas'!$D$2:$D$5000,0)),"")))</f>
        <v>9.375E-2</v>
      </c>
      <c r="M3145" s="14">
        <f t="shared" si="358"/>
        <v>5.7874999999999996</v>
      </c>
      <c r="N3145" s="14">
        <v>46216</v>
      </c>
      <c r="O3145" s="14">
        <v>50</v>
      </c>
      <c r="P3145" s="14"/>
      <c r="Q3145" s="14"/>
      <c r="R3145" s="14"/>
      <c r="S3145" s="14"/>
      <c r="T3145" s="14">
        <f t="shared" si="357"/>
        <v>1</v>
      </c>
      <c r="U3145" s="14" t="s">
        <v>36</v>
      </c>
      <c r="V3145" s="14"/>
      <c r="W3145" s="14"/>
      <c r="X3145" s="14"/>
      <c r="Y3145" s="14"/>
      <c r="Z3145" s="14"/>
      <c r="AA3145" s="11"/>
      <c r="AB3145" s="14" t="str">
        <f t="shared" si="359"/>
        <v>10246|10 FURADEIRAS</v>
      </c>
      <c r="AC3145" t="str">
        <f t="shared" si="360"/>
        <v>|10246|</v>
      </c>
      <c r="AD3145" t="str">
        <f t="shared" si="361"/>
        <v>10 FURADEIRAS</v>
      </c>
    </row>
    <row r="3146" spans="1:30" ht="36" customHeight="1" x14ac:dyDescent="0.35">
      <c r="A3146" s="35">
        <v>46216</v>
      </c>
      <c r="B3146" s="14" t="s">
        <v>3676</v>
      </c>
      <c r="C3146" s="14" t="s">
        <v>3677</v>
      </c>
      <c r="D3146" s="14" t="s">
        <v>3047</v>
      </c>
      <c r="E3146" s="14">
        <v>20052004</v>
      </c>
      <c r="F3146" s="14" t="s">
        <v>3268</v>
      </c>
      <c r="G3146" s="14" t="s">
        <v>3047</v>
      </c>
      <c r="H3146" s="14" t="s">
        <v>3047</v>
      </c>
      <c r="I3146" s="9" t="s">
        <v>3047</v>
      </c>
      <c r="J3146" s="9">
        <v>40</v>
      </c>
      <c r="K3146" s="14">
        <f>IF($E3146="","",IFERROR(INDEX('01_Cad_Pecas'!$H$2:$H$5000,MATCH($E3146,'01_Cad_Pecas'!$D$2:$D$5000,0)),IFERROR(INDEX('01_Cad_Pecas'!$H$2:$H$5000,MATCH(VALUE($E3146),'01_Cad_Pecas'!$D$2:$D$5000,0)),"")))</f>
        <v>1.1000000000000001</v>
      </c>
      <c r="L3146" s="14">
        <f>IF($E3146="","",IFERROR(INDEX('01_Cad_Pecas'!$I$2:$I$5000,MATCH($E3146,'01_Cad_Pecas'!$D$2:$D$5000,0)),IFERROR(INDEX('01_Cad_Pecas'!$I$2:$I$5000,MATCH(VALUE($E3146),'01_Cad_Pecas'!$D$2:$D$5000,0)),"")))</f>
        <v>9.375E-2</v>
      </c>
      <c r="M3146" s="14">
        <f t="shared" si="358"/>
        <v>4.8499999999999996</v>
      </c>
      <c r="N3146" s="14">
        <v>46216</v>
      </c>
      <c r="O3146" s="14">
        <v>40</v>
      </c>
      <c r="P3146" s="14"/>
      <c r="Q3146" s="14"/>
      <c r="R3146" s="14"/>
      <c r="S3146" s="14"/>
      <c r="T3146" s="14">
        <f t="shared" si="357"/>
        <v>1</v>
      </c>
      <c r="U3146" s="14" t="s">
        <v>36</v>
      </c>
      <c r="V3146" s="14"/>
      <c r="W3146" s="14"/>
      <c r="X3146" s="14"/>
      <c r="Y3146" s="14"/>
      <c r="Z3146" s="14"/>
      <c r="AA3146" s="11"/>
      <c r="AB3146" s="14" t="str">
        <f t="shared" si="359"/>
        <v>10247|10 FURADEIRAS</v>
      </c>
      <c r="AC3146" t="str">
        <f t="shared" si="360"/>
        <v>|10247|</v>
      </c>
      <c r="AD3146" t="str">
        <f t="shared" si="361"/>
        <v>10 FURADEIRAS</v>
      </c>
    </row>
    <row r="3147" spans="1:30" ht="36" customHeight="1" x14ac:dyDescent="0.35">
      <c r="A3147" s="35">
        <v>46216</v>
      </c>
      <c r="B3147" s="14" t="s">
        <v>3676</v>
      </c>
      <c r="C3147" s="14" t="s">
        <v>3677</v>
      </c>
      <c r="D3147" s="14" t="s">
        <v>3047</v>
      </c>
      <c r="E3147" s="14">
        <v>20012405</v>
      </c>
      <c r="F3147" s="14" t="s">
        <v>3259</v>
      </c>
      <c r="G3147" s="14" t="s">
        <v>3047</v>
      </c>
      <c r="H3147" s="14" t="s">
        <v>3047</v>
      </c>
      <c r="I3147" s="9" t="s">
        <v>3047</v>
      </c>
      <c r="J3147" s="9">
        <v>600</v>
      </c>
      <c r="K3147" s="14">
        <f>IF($E3147="","",IFERROR(INDEX('01_Cad_Pecas'!$H$2:$H$5000,MATCH($E3147,'01_Cad_Pecas'!$D$2:$D$5000,0)),IFERROR(INDEX('01_Cad_Pecas'!$H$2:$H$5000,MATCH(VALUE($E3147),'01_Cad_Pecas'!$D$2:$D$5000,0)),"")))</f>
        <v>1.1000000000000001</v>
      </c>
      <c r="L3147" s="14">
        <f>IF($E3147="","",IFERROR(INDEX('01_Cad_Pecas'!$I$2:$I$5000,MATCH($E3147,'01_Cad_Pecas'!$D$2:$D$5000,0)),IFERROR(INDEX('01_Cad_Pecas'!$I$2:$I$5000,MATCH(VALUE($E3147),'01_Cad_Pecas'!$D$2:$D$5000,0)),"")))</f>
        <v>9.375E-2</v>
      </c>
      <c r="M3147" s="14">
        <f t="shared" si="358"/>
        <v>57.35</v>
      </c>
      <c r="N3147" s="14">
        <v>46216</v>
      </c>
      <c r="O3147" s="14">
        <v>600</v>
      </c>
      <c r="P3147" s="14"/>
      <c r="Q3147" s="14"/>
      <c r="R3147" s="14"/>
      <c r="S3147" s="14"/>
      <c r="T3147" s="14">
        <f t="shared" si="357"/>
        <v>1</v>
      </c>
      <c r="U3147" s="14" t="s">
        <v>36</v>
      </c>
      <c r="V3147" s="14"/>
      <c r="W3147" s="14"/>
      <c r="X3147" s="14"/>
      <c r="Y3147" s="14"/>
      <c r="Z3147" s="14"/>
      <c r="AA3147" s="11"/>
      <c r="AB3147" s="14" t="str">
        <f t="shared" si="359"/>
        <v>10247|10 FURADEIRAS</v>
      </c>
      <c r="AC3147" t="str">
        <f t="shared" si="360"/>
        <v>|10247|</v>
      </c>
      <c r="AD3147" t="str">
        <f t="shared" si="361"/>
        <v>10 FURADEIRAS</v>
      </c>
    </row>
    <row r="3148" spans="1:30" ht="36" customHeight="1" x14ac:dyDescent="0.35">
      <c r="A3148" s="35">
        <v>46216</v>
      </c>
      <c r="B3148" s="14" t="s">
        <v>3676</v>
      </c>
      <c r="C3148" s="14" t="s">
        <v>3677</v>
      </c>
      <c r="D3148" s="14" t="s">
        <v>3047</v>
      </c>
      <c r="E3148" s="14">
        <v>20013107</v>
      </c>
      <c r="F3148" s="14" t="s">
        <v>3260</v>
      </c>
      <c r="G3148" s="14" t="s">
        <v>3047</v>
      </c>
      <c r="H3148" s="14" t="s">
        <v>3047</v>
      </c>
      <c r="I3148" s="9" t="s">
        <v>3047</v>
      </c>
      <c r="J3148" s="9">
        <v>600</v>
      </c>
      <c r="K3148" s="14">
        <f>IF($E3148="","",IFERROR(INDEX('01_Cad_Pecas'!$H$2:$H$5000,MATCH($E3148,'01_Cad_Pecas'!$D$2:$D$5000,0)),IFERROR(INDEX('01_Cad_Pecas'!$H$2:$H$5000,MATCH(VALUE($E3148),'01_Cad_Pecas'!$D$2:$D$5000,0)),"")))</f>
        <v>1.1000000000000001</v>
      </c>
      <c r="L3148" s="14">
        <f>IF($E3148="","",IFERROR(INDEX('01_Cad_Pecas'!$I$2:$I$5000,MATCH($E3148,'01_Cad_Pecas'!$D$2:$D$5000,0)),IFERROR(INDEX('01_Cad_Pecas'!$I$2:$I$5000,MATCH(VALUE($E3148),'01_Cad_Pecas'!$D$2:$D$5000,0)),"")))</f>
        <v>9.375E-2</v>
      </c>
      <c r="M3148" s="14">
        <f t="shared" si="358"/>
        <v>57.35</v>
      </c>
      <c r="N3148" s="14">
        <v>46216</v>
      </c>
      <c r="O3148" s="14">
        <v>600</v>
      </c>
      <c r="P3148" s="14"/>
      <c r="Q3148" s="14"/>
      <c r="R3148" s="14"/>
      <c r="S3148" s="14"/>
      <c r="T3148" s="14">
        <f t="shared" si="357"/>
        <v>1</v>
      </c>
      <c r="U3148" s="14" t="s">
        <v>36</v>
      </c>
      <c r="V3148" s="14"/>
      <c r="W3148" s="14"/>
      <c r="X3148" s="14"/>
      <c r="Y3148" s="14"/>
      <c r="Z3148" s="14"/>
      <c r="AA3148" s="11"/>
      <c r="AB3148" s="14" t="str">
        <f t="shared" si="359"/>
        <v>10247|10 FURADEIRAS</v>
      </c>
      <c r="AC3148" t="str">
        <f t="shared" si="360"/>
        <v>|10247|</v>
      </c>
      <c r="AD3148" t="str">
        <f t="shared" si="361"/>
        <v>10 FURADEIRAS</v>
      </c>
    </row>
    <row r="3149" spans="1:30" ht="36" customHeight="1" x14ac:dyDescent="0.35">
      <c r="A3149" s="35">
        <v>46216</v>
      </c>
      <c r="B3149" s="14" t="s">
        <v>3676</v>
      </c>
      <c r="C3149" s="14" t="s">
        <v>3677</v>
      </c>
      <c r="D3149" s="14" t="s">
        <v>3047</v>
      </c>
      <c r="E3149" s="14">
        <v>30080003</v>
      </c>
      <c r="F3149" s="14" t="s">
        <v>3275</v>
      </c>
      <c r="G3149" s="14" t="s">
        <v>3047</v>
      </c>
      <c r="H3149" s="14" t="s">
        <v>3047</v>
      </c>
      <c r="I3149" s="9" t="s">
        <v>3047</v>
      </c>
      <c r="J3149" s="9">
        <v>10</v>
      </c>
      <c r="K3149" s="14">
        <f>IF($E3149="","",IFERROR(INDEX('01_Cad_Pecas'!$H$2:$H$5000,MATCH($E3149,'01_Cad_Pecas'!$D$2:$D$5000,0)),IFERROR(INDEX('01_Cad_Pecas'!$H$2:$H$5000,MATCH(VALUE($E3149),'01_Cad_Pecas'!$D$2:$D$5000,0)),"")))</f>
        <v>1.1000000000000001</v>
      </c>
      <c r="L3149" s="14">
        <f>IF($E3149="","",IFERROR(INDEX('01_Cad_Pecas'!$I$2:$I$5000,MATCH($E3149,'01_Cad_Pecas'!$D$2:$D$5000,0)),IFERROR(INDEX('01_Cad_Pecas'!$I$2:$I$5000,MATCH(VALUE($E3149),'01_Cad_Pecas'!$D$2:$D$5000,0)),"")))</f>
        <v>9.375E-2</v>
      </c>
      <c r="M3149" s="14">
        <f t="shared" si="358"/>
        <v>2.0375000000000001</v>
      </c>
      <c r="N3149" s="14">
        <v>46216</v>
      </c>
      <c r="O3149" s="14">
        <v>10</v>
      </c>
      <c r="P3149" s="14"/>
      <c r="Q3149" s="14"/>
      <c r="R3149" s="14"/>
      <c r="S3149" s="14"/>
      <c r="T3149" s="14">
        <f t="shared" si="357"/>
        <v>1</v>
      </c>
      <c r="U3149" s="14" t="s">
        <v>36</v>
      </c>
      <c r="V3149" s="14"/>
      <c r="W3149" s="14"/>
      <c r="X3149" s="14"/>
      <c r="Y3149" s="14"/>
      <c r="Z3149" s="14"/>
      <c r="AA3149" s="11"/>
      <c r="AB3149" s="14" t="str">
        <f t="shared" si="359"/>
        <v>10247|10 FURADEIRAS</v>
      </c>
      <c r="AC3149" t="str">
        <f t="shared" si="360"/>
        <v>|10247|</v>
      </c>
      <c r="AD3149" t="str">
        <f t="shared" si="361"/>
        <v>10 FURADEIRAS</v>
      </c>
    </row>
    <row r="3150" spans="1:30" ht="36" customHeight="1" x14ac:dyDescent="0.35">
      <c r="A3150" s="35">
        <v>46216</v>
      </c>
      <c r="B3150" s="14" t="s">
        <v>3676</v>
      </c>
      <c r="C3150" s="14" t="s">
        <v>3677</v>
      </c>
      <c r="D3150" s="14" t="s">
        <v>3047</v>
      </c>
      <c r="E3150" s="14">
        <v>30080004</v>
      </c>
      <c r="F3150" s="14" t="s">
        <v>3205</v>
      </c>
      <c r="G3150" s="14" t="s">
        <v>3047</v>
      </c>
      <c r="H3150" s="14" t="s">
        <v>3047</v>
      </c>
      <c r="I3150" s="9" t="s">
        <v>3047</v>
      </c>
      <c r="J3150" s="9">
        <v>20</v>
      </c>
      <c r="K3150" s="14">
        <f>IF($E3150="","",IFERROR(INDEX('01_Cad_Pecas'!$H$2:$H$5000,MATCH($E3150,'01_Cad_Pecas'!$D$2:$D$5000,0)),IFERROR(INDEX('01_Cad_Pecas'!$H$2:$H$5000,MATCH(VALUE($E3150),'01_Cad_Pecas'!$D$2:$D$5000,0)),"")))</f>
        <v>1.1000000000000001</v>
      </c>
      <c r="L3150" s="14">
        <f>IF($E3150="","",IFERROR(INDEX('01_Cad_Pecas'!$I$2:$I$5000,MATCH($E3150,'01_Cad_Pecas'!$D$2:$D$5000,0)),IFERROR(INDEX('01_Cad_Pecas'!$I$2:$I$5000,MATCH(VALUE($E3150),'01_Cad_Pecas'!$D$2:$D$5000,0)),"")))</f>
        <v>9.375E-2</v>
      </c>
      <c r="M3150" s="14">
        <f t="shared" si="358"/>
        <v>2.9750000000000001</v>
      </c>
      <c r="N3150" s="14">
        <v>46216</v>
      </c>
      <c r="O3150" s="14">
        <v>20</v>
      </c>
      <c r="P3150" s="14"/>
      <c r="Q3150" s="14"/>
      <c r="R3150" s="14"/>
      <c r="S3150" s="14"/>
      <c r="T3150" s="14">
        <f t="shared" si="357"/>
        <v>1</v>
      </c>
      <c r="U3150" s="14" t="s">
        <v>36</v>
      </c>
      <c r="V3150" s="14"/>
      <c r="W3150" s="14"/>
      <c r="X3150" s="14"/>
      <c r="Y3150" s="14"/>
      <c r="Z3150" s="14"/>
      <c r="AA3150" s="11"/>
      <c r="AB3150" s="14" t="str">
        <f t="shared" si="359"/>
        <v>10247|10 FURADEIRAS</v>
      </c>
      <c r="AC3150" t="str">
        <f t="shared" si="360"/>
        <v>|10247|</v>
      </c>
      <c r="AD3150" t="str">
        <f t="shared" si="361"/>
        <v>10 FURADEIRAS</v>
      </c>
    </row>
    <row r="3151" spans="1:30" ht="36" customHeight="1" x14ac:dyDescent="0.35">
      <c r="A3151" s="35">
        <v>46216</v>
      </c>
      <c r="B3151" s="14" t="s">
        <v>3676</v>
      </c>
      <c r="C3151" s="14" t="s">
        <v>3677</v>
      </c>
      <c r="D3151" s="14" t="s">
        <v>3047</v>
      </c>
      <c r="E3151" s="14">
        <v>30080005</v>
      </c>
      <c r="F3151" s="14" t="s">
        <v>3206</v>
      </c>
      <c r="G3151" s="14" t="s">
        <v>3047</v>
      </c>
      <c r="H3151" s="14" t="s">
        <v>3047</v>
      </c>
      <c r="I3151" s="9" t="s">
        <v>3047</v>
      </c>
      <c r="J3151" s="9">
        <v>20</v>
      </c>
      <c r="K3151" s="14">
        <f>IF($E3151="","",IFERROR(INDEX('01_Cad_Pecas'!$H$2:$H$5000,MATCH($E3151,'01_Cad_Pecas'!$D$2:$D$5000,0)),IFERROR(INDEX('01_Cad_Pecas'!$H$2:$H$5000,MATCH(VALUE($E3151),'01_Cad_Pecas'!$D$2:$D$5000,0)),"")))</f>
        <v>1.1000000000000001</v>
      </c>
      <c r="L3151" s="14">
        <f>IF($E3151="","",IFERROR(INDEX('01_Cad_Pecas'!$I$2:$I$5000,MATCH($E3151,'01_Cad_Pecas'!$D$2:$D$5000,0)),IFERROR(INDEX('01_Cad_Pecas'!$I$2:$I$5000,MATCH(VALUE($E3151),'01_Cad_Pecas'!$D$2:$D$5000,0)),"")))</f>
        <v>9.375E-2</v>
      </c>
      <c r="M3151" s="14">
        <f t="shared" si="358"/>
        <v>2.9750000000000001</v>
      </c>
      <c r="N3151" s="14">
        <v>46216</v>
      </c>
      <c r="O3151" s="14">
        <v>20</v>
      </c>
      <c r="P3151" s="14"/>
      <c r="Q3151" s="14"/>
      <c r="R3151" s="14"/>
      <c r="S3151" s="14"/>
      <c r="T3151" s="14">
        <f t="shared" ref="T3151:T3170" si="362">IF(OR($J3151="",$O3151=""),"",$O3151/$J3151)</f>
        <v>1</v>
      </c>
      <c r="U3151" s="14" t="s">
        <v>36</v>
      </c>
      <c r="V3151" s="14"/>
      <c r="W3151" s="14"/>
      <c r="X3151" s="14"/>
      <c r="Y3151" s="14"/>
      <c r="Z3151" s="14"/>
      <c r="AA3151" s="11"/>
      <c r="AB3151" s="14" t="str">
        <f t="shared" si="359"/>
        <v>10247|10 FURADEIRAS</v>
      </c>
      <c r="AC3151" t="str">
        <f t="shared" si="360"/>
        <v>|10247|</v>
      </c>
      <c r="AD3151" t="str">
        <f t="shared" si="361"/>
        <v>10 FURADEIRAS</v>
      </c>
    </row>
    <row r="3152" spans="1:30" ht="36" customHeight="1" x14ac:dyDescent="0.35">
      <c r="A3152" s="35">
        <v>46216</v>
      </c>
      <c r="B3152" s="14" t="s">
        <v>3676</v>
      </c>
      <c r="C3152" s="14" t="s">
        <v>3677</v>
      </c>
      <c r="D3152" s="14" t="s">
        <v>3047</v>
      </c>
      <c r="E3152" s="14">
        <v>20019001</v>
      </c>
      <c r="F3152" s="14" t="s">
        <v>1616</v>
      </c>
      <c r="G3152" s="14" t="s">
        <v>3047</v>
      </c>
      <c r="H3152" s="14" t="s">
        <v>3047</v>
      </c>
      <c r="I3152" s="9" t="s">
        <v>3047</v>
      </c>
      <c r="J3152" s="9">
        <v>32</v>
      </c>
      <c r="K3152" s="14">
        <f>IF($E3152="","",IFERROR(INDEX('01_Cad_Pecas'!$H$2:$H$5000,MATCH($E3152,'01_Cad_Pecas'!$D$2:$D$5000,0)),IFERROR(INDEX('01_Cad_Pecas'!$H$2:$H$5000,MATCH(VALUE($E3152),'01_Cad_Pecas'!$D$2:$D$5000,0)),"")))</f>
        <v>1.1000000000000001</v>
      </c>
      <c r="L3152" s="14">
        <f>IF($E3152="","",IFERROR(INDEX('01_Cad_Pecas'!$I$2:$I$5000,MATCH($E3152,'01_Cad_Pecas'!$D$2:$D$5000,0)),IFERROR(INDEX('01_Cad_Pecas'!$I$2:$I$5000,MATCH(VALUE($E3152),'01_Cad_Pecas'!$D$2:$D$5000,0)),"")))</f>
        <v>9.375E-2</v>
      </c>
      <c r="M3152" s="14">
        <f t="shared" si="358"/>
        <v>4.0999999999999996</v>
      </c>
      <c r="N3152" s="14">
        <v>46216</v>
      </c>
      <c r="O3152" s="14">
        <v>32</v>
      </c>
      <c r="P3152" s="14"/>
      <c r="Q3152" s="14"/>
      <c r="R3152" s="14"/>
      <c r="S3152" s="14"/>
      <c r="T3152" s="14">
        <f t="shared" si="362"/>
        <v>1</v>
      </c>
      <c r="U3152" s="14" t="s">
        <v>36</v>
      </c>
      <c r="V3152" s="14"/>
      <c r="W3152" s="14"/>
      <c r="X3152" s="14"/>
      <c r="Y3152" s="14"/>
      <c r="Z3152" s="14"/>
      <c r="AA3152" s="11"/>
      <c r="AB3152" s="14" t="str">
        <f t="shared" si="359"/>
        <v>10247|10 FURADEIRAS</v>
      </c>
      <c r="AC3152" t="str">
        <f t="shared" si="360"/>
        <v>|10247|</v>
      </c>
      <c r="AD3152" t="str">
        <f t="shared" si="361"/>
        <v>10 FURADEIRAS</v>
      </c>
    </row>
    <row r="3153" spans="1:30" ht="36" customHeight="1" x14ac:dyDescent="0.35">
      <c r="A3153" s="35">
        <v>46216</v>
      </c>
      <c r="B3153" s="14" t="s">
        <v>3676</v>
      </c>
      <c r="C3153" s="14" t="s">
        <v>3677</v>
      </c>
      <c r="D3153" s="14" t="s">
        <v>3047</v>
      </c>
      <c r="E3153" s="14">
        <v>20019002</v>
      </c>
      <c r="F3153" s="14" t="s">
        <v>1615</v>
      </c>
      <c r="G3153" s="14" t="s">
        <v>3047</v>
      </c>
      <c r="H3153" s="14" t="s">
        <v>3047</v>
      </c>
      <c r="I3153" s="9" t="s">
        <v>3047</v>
      </c>
      <c r="J3153" s="9">
        <v>32</v>
      </c>
      <c r="K3153" s="14">
        <f>IF($E3153="","",IFERROR(INDEX('01_Cad_Pecas'!$H$2:$H$5000,MATCH($E3153,'01_Cad_Pecas'!$D$2:$D$5000,0)),IFERROR(INDEX('01_Cad_Pecas'!$H$2:$H$5000,MATCH(VALUE($E3153),'01_Cad_Pecas'!$D$2:$D$5000,0)),"")))</f>
        <v>1.1000000000000001</v>
      </c>
      <c r="L3153" s="14">
        <f>IF($E3153="","",IFERROR(INDEX('01_Cad_Pecas'!$I$2:$I$5000,MATCH($E3153,'01_Cad_Pecas'!$D$2:$D$5000,0)),IFERROR(INDEX('01_Cad_Pecas'!$I$2:$I$5000,MATCH(VALUE($E3153),'01_Cad_Pecas'!$D$2:$D$5000,0)),"")))</f>
        <v>9.375E-2</v>
      </c>
      <c r="M3153" s="14">
        <f t="shared" si="358"/>
        <v>4.0999999999999996</v>
      </c>
      <c r="N3153" s="14">
        <v>46216</v>
      </c>
      <c r="O3153" s="14">
        <v>32</v>
      </c>
      <c r="P3153" s="14"/>
      <c r="Q3153" s="14"/>
      <c r="R3153" s="14"/>
      <c r="S3153" s="14"/>
      <c r="T3153" s="14">
        <f t="shared" si="362"/>
        <v>1</v>
      </c>
      <c r="U3153" s="14" t="s">
        <v>36</v>
      </c>
      <c r="V3153" s="14"/>
      <c r="W3153" s="14"/>
      <c r="X3153" s="14"/>
      <c r="Y3153" s="14"/>
      <c r="Z3153" s="14"/>
      <c r="AA3153" s="11"/>
      <c r="AB3153" s="14" t="str">
        <f t="shared" si="359"/>
        <v>10247|10 FURADEIRAS</v>
      </c>
      <c r="AC3153" t="str">
        <f t="shared" si="360"/>
        <v>|10247|</v>
      </c>
      <c r="AD3153" t="str">
        <f t="shared" si="361"/>
        <v>10 FURADEIRAS</v>
      </c>
    </row>
    <row r="3154" spans="1:30" ht="36" customHeight="1" x14ac:dyDescent="0.35">
      <c r="A3154" s="35">
        <v>46216</v>
      </c>
      <c r="B3154" s="14" t="s">
        <v>3676</v>
      </c>
      <c r="C3154" s="14" t="s">
        <v>3677</v>
      </c>
      <c r="D3154" s="14" t="s">
        <v>3047</v>
      </c>
      <c r="E3154" s="14">
        <v>20019003</v>
      </c>
      <c r="F3154" s="14" t="s">
        <v>1617</v>
      </c>
      <c r="G3154" s="14" t="s">
        <v>3047</v>
      </c>
      <c r="H3154" s="14" t="s">
        <v>3047</v>
      </c>
      <c r="I3154" s="9" t="s">
        <v>3047</v>
      </c>
      <c r="J3154" s="9">
        <v>16</v>
      </c>
      <c r="K3154" s="14">
        <f>IF($E3154="","",IFERROR(INDEX('01_Cad_Pecas'!$H$2:$H$5000,MATCH($E3154,'01_Cad_Pecas'!$D$2:$D$5000,0)),IFERROR(INDEX('01_Cad_Pecas'!$H$2:$H$5000,MATCH(VALUE($E3154),'01_Cad_Pecas'!$D$2:$D$5000,0)),"")))</f>
        <v>3</v>
      </c>
      <c r="L3154" s="14">
        <f>IF($E3154="","",IFERROR(INDEX('01_Cad_Pecas'!$I$2:$I$5000,MATCH($E3154,'01_Cad_Pecas'!$D$2:$D$5000,0)),IFERROR(INDEX('01_Cad_Pecas'!$I$2:$I$5000,MATCH(VALUE($E3154),'01_Cad_Pecas'!$D$2:$D$5000,0)),"")))</f>
        <v>6.7799999999999999E-2</v>
      </c>
      <c r="M3154" s="14">
        <f t="shared" si="358"/>
        <v>4.0847999999999995</v>
      </c>
      <c r="N3154" s="14">
        <v>46216</v>
      </c>
      <c r="O3154" s="14">
        <v>16</v>
      </c>
      <c r="P3154" s="14"/>
      <c r="Q3154" s="14"/>
      <c r="R3154" s="14"/>
      <c r="S3154" s="14"/>
      <c r="T3154" s="14">
        <f t="shared" si="362"/>
        <v>1</v>
      </c>
      <c r="U3154" s="14" t="s">
        <v>36</v>
      </c>
      <c r="V3154" s="14"/>
      <c r="W3154" s="14"/>
      <c r="X3154" s="14"/>
      <c r="Y3154" s="14"/>
      <c r="Z3154" s="14"/>
      <c r="AA3154" s="11"/>
      <c r="AB3154" s="14" t="str">
        <f t="shared" si="359"/>
        <v>10247|10 FURADEIRAS</v>
      </c>
      <c r="AC3154" t="str">
        <f t="shared" si="360"/>
        <v>|10247|</v>
      </c>
      <c r="AD3154" t="str">
        <f t="shared" si="361"/>
        <v>10 FURADEIRAS</v>
      </c>
    </row>
    <row r="3155" spans="1:30" ht="36" customHeight="1" x14ac:dyDescent="0.35">
      <c r="A3155" s="35">
        <v>46216</v>
      </c>
      <c r="B3155" s="14" t="s">
        <v>3676</v>
      </c>
      <c r="C3155" s="14" t="s">
        <v>3677</v>
      </c>
      <c r="D3155" s="14" t="s">
        <v>3047</v>
      </c>
      <c r="E3155" s="14">
        <v>20019004</v>
      </c>
      <c r="F3155" s="14" t="s">
        <v>3262</v>
      </c>
      <c r="G3155" s="14" t="s">
        <v>3047</v>
      </c>
      <c r="H3155" s="14" t="s">
        <v>3047</v>
      </c>
      <c r="I3155" s="9" t="s">
        <v>3047</v>
      </c>
      <c r="J3155" s="9">
        <v>16</v>
      </c>
      <c r="K3155" s="14">
        <f>IF($E3155="","",IFERROR(INDEX('01_Cad_Pecas'!$H$2:$H$5000,MATCH($E3155,'01_Cad_Pecas'!$D$2:$D$5000,0)),IFERROR(INDEX('01_Cad_Pecas'!$H$2:$H$5000,MATCH(VALUE($E3155),'01_Cad_Pecas'!$D$2:$D$5000,0)),"")))</f>
        <v>1.1000000000000001</v>
      </c>
      <c r="L3155" s="14">
        <f>IF($E3155="","",IFERROR(INDEX('01_Cad_Pecas'!$I$2:$I$5000,MATCH($E3155,'01_Cad_Pecas'!$D$2:$D$5000,0)),IFERROR(INDEX('01_Cad_Pecas'!$I$2:$I$5000,MATCH(VALUE($E3155),'01_Cad_Pecas'!$D$2:$D$5000,0)),"")))</f>
        <v>9.375E-2</v>
      </c>
      <c r="M3155" s="14">
        <f t="shared" si="358"/>
        <v>2.6</v>
      </c>
      <c r="N3155" s="14">
        <v>46216</v>
      </c>
      <c r="O3155" s="14">
        <v>16</v>
      </c>
      <c r="P3155" s="14"/>
      <c r="Q3155" s="14"/>
      <c r="R3155" s="14"/>
      <c r="S3155" s="14"/>
      <c r="T3155" s="14">
        <f t="shared" si="362"/>
        <v>1</v>
      </c>
      <c r="U3155" s="14" t="s">
        <v>36</v>
      </c>
      <c r="V3155" s="14"/>
      <c r="W3155" s="14"/>
      <c r="X3155" s="14"/>
      <c r="Y3155" s="14"/>
      <c r="Z3155" s="14"/>
      <c r="AA3155" s="11"/>
      <c r="AB3155" s="14" t="str">
        <f t="shared" si="359"/>
        <v>10247|10 FURADEIRAS</v>
      </c>
      <c r="AC3155" t="str">
        <f t="shared" si="360"/>
        <v>|10247|</v>
      </c>
      <c r="AD3155" t="str">
        <f t="shared" si="361"/>
        <v>10 FURADEIRAS</v>
      </c>
    </row>
    <row r="3156" spans="1:30" ht="36" customHeight="1" x14ac:dyDescent="0.35">
      <c r="A3156" s="35">
        <v>46216</v>
      </c>
      <c r="B3156" s="14" t="s">
        <v>3676</v>
      </c>
      <c r="C3156" s="14" t="s">
        <v>3677</v>
      </c>
      <c r="D3156" s="14" t="s">
        <v>3047</v>
      </c>
      <c r="E3156" s="14">
        <v>20019601</v>
      </c>
      <c r="F3156" s="14" t="s">
        <v>3276</v>
      </c>
      <c r="G3156" s="14" t="s">
        <v>3047</v>
      </c>
      <c r="H3156" s="14" t="s">
        <v>3047</v>
      </c>
      <c r="I3156" s="9" t="s">
        <v>3047</v>
      </c>
      <c r="J3156" s="9">
        <v>20</v>
      </c>
      <c r="K3156" s="14">
        <f>IF($E3156="","",IFERROR(INDEX('01_Cad_Pecas'!$H$2:$H$5000,MATCH($E3156,'01_Cad_Pecas'!$D$2:$D$5000,0)),IFERROR(INDEX('01_Cad_Pecas'!$H$2:$H$5000,MATCH(VALUE($E3156),'01_Cad_Pecas'!$D$2:$D$5000,0)),"")))</f>
        <v>1.1000000000000001</v>
      </c>
      <c r="L3156" s="14">
        <f>IF($E3156="","",IFERROR(INDEX('01_Cad_Pecas'!$I$2:$I$5000,MATCH($E3156,'01_Cad_Pecas'!$D$2:$D$5000,0)),IFERROR(INDEX('01_Cad_Pecas'!$I$2:$I$5000,MATCH(VALUE($E3156),'01_Cad_Pecas'!$D$2:$D$5000,0)),"")))</f>
        <v>9.375E-2</v>
      </c>
      <c r="M3156" s="14">
        <f t="shared" si="358"/>
        <v>2.9750000000000001</v>
      </c>
      <c r="N3156" s="14">
        <v>46216</v>
      </c>
      <c r="O3156" s="14">
        <v>20</v>
      </c>
      <c r="P3156" s="14"/>
      <c r="Q3156" s="14"/>
      <c r="R3156" s="14"/>
      <c r="S3156" s="14"/>
      <c r="T3156" s="14">
        <f t="shared" si="362"/>
        <v>1</v>
      </c>
      <c r="U3156" s="14" t="s">
        <v>36</v>
      </c>
      <c r="V3156" s="14"/>
      <c r="W3156" s="14"/>
      <c r="X3156" s="14"/>
      <c r="Y3156" s="14"/>
      <c r="Z3156" s="14"/>
      <c r="AA3156" s="11"/>
      <c r="AB3156" s="14" t="str">
        <f t="shared" si="359"/>
        <v>10247|10 FURADEIRAS</v>
      </c>
      <c r="AC3156" t="str">
        <f t="shared" si="360"/>
        <v>|10247|</v>
      </c>
      <c r="AD3156" t="str">
        <f t="shared" si="361"/>
        <v>10 FURADEIRAS</v>
      </c>
    </row>
    <row r="3157" spans="1:30" ht="36" customHeight="1" x14ac:dyDescent="0.35">
      <c r="A3157" s="35">
        <v>46216</v>
      </c>
      <c r="B3157" s="14" t="s">
        <v>3676</v>
      </c>
      <c r="C3157" s="14" t="s">
        <v>3677</v>
      </c>
      <c r="D3157" s="14" t="s">
        <v>3047</v>
      </c>
      <c r="E3157" s="14">
        <v>20019602</v>
      </c>
      <c r="F3157" s="14" t="s">
        <v>3277</v>
      </c>
      <c r="G3157" s="14" t="s">
        <v>3047</v>
      </c>
      <c r="H3157" s="14" t="s">
        <v>3047</v>
      </c>
      <c r="I3157" s="9" t="s">
        <v>3047</v>
      </c>
      <c r="J3157" s="9">
        <v>20</v>
      </c>
      <c r="K3157" s="14">
        <f>IF($E3157="","",IFERROR(INDEX('01_Cad_Pecas'!$H$2:$H$5000,MATCH($E3157,'01_Cad_Pecas'!$D$2:$D$5000,0)),IFERROR(INDEX('01_Cad_Pecas'!$H$2:$H$5000,MATCH(VALUE($E3157),'01_Cad_Pecas'!$D$2:$D$5000,0)),"")))</f>
        <v>1.1000000000000001</v>
      </c>
      <c r="L3157" s="14">
        <f>IF($E3157="","",IFERROR(INDEX('01_Cad_Pecas'!$I$2:$I$5000,MATCH($E3157,'01_Cad_Pecas'!$D$2:$D$5000,0)),IFERROR(INDEX('01_Cad_Pecas'!$I$2:$I$5000,MATCH(VALUE($E3157),'01_Cad_Pecas'!$D$2:$D$5000,0)),"")))</f>
        <v>9.375E-2</v>
      </c>
      <c r="M3157" s="14">
        <f t="shared" si="358"/>
        <v>2.9750000000000001</v>
      </c>
      <c r="N3157" s="14">
        <v>46216</v>
      </c>
      <c r="O3157" s="14">
        <v>20</v>
      </c>
      <c r="P3157" s="14"/>
      <c r="Q3157" s="14"/>
      <c r="R3157" s="14"/>
      <c r="S3157" s="14"/>
      <c r="T3157" s="14">
        <f t="shared" si="362"/>
        <v>1</v>
      </c>
      <c r="U3157" s="14" t="s">
        <v>36</v>
      </c>
      <c r="V3157" s="14"/>
      <c r="W3157" s="14"/>
      <c r="X3157" s="14"/>
      <c r="Y3157" s="14"/>
      <c r="Z3157" s="14"/>
      <c r="AA3157" s="11"/>
      <c r="AB3157" s="14" t="str">
        <f t="shared" si="359"/>
        <v>10247|10 FURADEIRAS</v>
      </c>
      <c r="AC3157" t="str">
        <f t="shared" si="360"/>
        <v>|10247|</v>
      </c>
      <c r="AD3157" t="str">
        <f t="shared" si="361"/>
        <v>10 FURADEIRAS</v>
      </c>
    </row>
    <row r="3158" spans="1:30" ht="36" customHeight="1" x14ac:dyDescent="0.35">
      <c r="A3158" s="35">
        <v>46216</v>
      </c>
      <c r="B3158" s="14" t="s">
        <v>3676</v>
      </c>
      <c r="C3158" s="14" t="s">
        <v>3677</v>
      </c>
      <c r="D3158" s="14" t="s">
        <v>3047</v>
      </c>
      <c r="E3158" s="14">
        <v>20019603</v>
      </c>
      <c r="F3158" s="14" t="s">
        <v>2937</v>
      </c>
      <c r="G3158" s="14" t="s">
        <v>3047</v>
      </c>
      <c r="H3158" s="14" t="s">
        <v>3047</v>
      </c>
      <c r="I3158" s="9" t="s">
        <v>3047</v>
      </c>
      <c r="J3158" s="9">
        <v>10</v>
      </c>
      <c r="K3158" s="14">
        <f>IF($E3158="","",IFERROR(INDEX('01_Cad_Pecas'!$H$2:$H$5000,MATCH($E3158,'01_Cad_Pecas'!$D$2:$D$5000,0)),IFERROR(INDEX('01_Cad_Pecas'!$H$2:$H$5000,MATCH(VALUE($E3158),'01_Cad_Pecas'!$D$2:$D$5000,0)),"")))</f>
        <v>3</v>
      </c>
      <c r="L3158" s="14">
        <f>IF($E3158="","",IFERROR(INDEX('01_Cad_Pecas'!$I$2:$I$5000,MATCH($E3158,'01_Cad_Pecas'!$D$2:$D$5000,0)),IFERROR(INDEX('01_Cad_Pecas'!$I$2:$I$5000,MATCH(VALUE($E3158),'01_Cad_Pecas'!$D$2:$D$5000,0)),"")))</f>
        <v>6.7799999999999999E-2</v>
      </c>
      <c r="M3158" s="14">
        <f t="shared" si="358"/>
        <v>3.6779999999999999</v>
      </c>
      <c r="N3158" s="14">
        <v>46216</v>
      </c>
      <c r="O3158" s="14">
        <v>10</v>
      </c>
      <c r="P3158" s="14"/>
      <c r="Q3158" s="14"/>
      <c r="R3158" s="14"/>
      <c r="S3158" s="14"/>
      <c r="T3158" s="14">
        <f t="shared" si="362"/>
        <v>1</v>
      </c>
      <c r="U3158" s="14" t="s">
        <v>36</v>
      </c>
      <c r="V3158" s="14"/>
      <c r="W3158" s="14"/>
      <c r="X3158" s="14"/>
      <c r="Y3158" s="14"/>
      <c r="Z3158" s="14"/>
      <c r="AA3158" s="11"/>
      <c r="AB3158" s="14" t="str">
        <f t="shared" si="359"/>
        <v>10247|10 FURADEIRAS</v>
      </c>
      <c r="AC3158" t="str">
        <f t="shared" si="360"/>
        <v>|10247|</v>
      </c>
      <c r="AD3158" t="str">
        <f t="shared" si="361"/>
        <v>10 FURADEIRAS</v>
      </c>
    </row>
    <row r="3159" spans="1:30" ht="36" customHeight="1" x14ac:dyDescent="0.35">
      <c r="A3159" s="35">
        <v>46216</v>
      </c>
      <c r="B3159" s="14" t="s">
        <v>3676</v>
      </c>
      <c r="C3159" s="14" t="s">
        <v>3677</v>
      </c>
      <c r="D3159" s="14" t="s">
        <v>3047</v>
      </c>
      <c r="E3159" s="14">
        <v>20020002</v>
      </c>
      <c r="F3159" s="14" t="s">
        <v>3263</v>
      </c>
      <c r="G3159" s="14" t="s">
        <v>3047</v>
      </c>
      <c r="H3159" s="14" t="s">
        <v>3047</v>
      </c>
      <c r="I3159" s="9" t="s">
        <v>3047</v>
      </c>
      <c r="J3159" s="9">
        <v>20</v>
      </c>
      <c r="K3159" s="14">
        <f>IF($E3159="","",IFERROR(INDEX('01_Cad_Pecas'!$H$2:$H$5000,MATCH($E3159,'01_Cad_Pecas'!$D$2:$D$5000,0)),IFERROR(INDEX('01_Cad_Pecas'!$H$2:$H$5000,MATCH(VALUE($E3159),'01_Cad_Pecas'!$D$2:$D$5000,0)),"")))</f>
        <v>1.1000000000000001</v>
      </c>
      <c r="L3159" s="14">
        <f>IF($E3159="","",IFERROR(INDEX('01_Cad_Pecas'!$I$2:$I$5000,MATCH($E3159,'01_Cad_Pecas'!$D$2:$D$5000,0)),IFERROR(INDEX('01_Cad_Pecas'!$I$2:$I$5000,MATCH(VALUE($E3159),'01_Cad_Pecas'!$D$2:$D$5000,0)),"")))</f>
        <v>9.375E-2</v>
      </c>
      <c r="M3159" s="14">
        <f t="shared" si="358"/>
        <v>2.9750000000000001</v>
      </c>
      <c r="N3159" s="14">
        <v>46216</v>
      </c>
      <c r="O3159" s="14">
        <v>20</v>
      </c>
      <c r="P3159" s="14"/>
      <c r="Q3159" s="14"/>
      <c r="R3159" s="14"/>
      <c r="S3159" s="14"/>
      <c r="T3159" s="14">
        <f t="shared" si="362"/>
        <v>1</v>
      </c>
      <c r="U3159" s="14" t="s">
        <v>36</v>
      </c>
      <c r="V3159" s="14"/>
      <c r="W3159" s="14"/>
      <c r="X3159" s="14"/>
      <c r="Y3159" s="14"/>
      <c r="Z3159" s="14"/>
      <c r="AA3159" s="11"/>
      <c r="AB3159" s="14" t="str">
        <f t="shared" si="359"/>
        <v>10247|10 FURADEIRAS</v>
      </c>
      <c r="AC3159" t="str">
        <f t="shared" si="360"/>
        <v>|10247|</v>
      </c>
      <c r="AD3159" t="str">
        <f t="shared" si="361"/>
        <v>10 FURADEIRAS</v>
      </c>
    </row>
    <row r="3160" spans="1:30" ht="36" customHeight="1" x14ac:dyDescent="0.35">
      <c r="A3160" s="35">
        <v>46216</v>
      </c>
      <c r="B3160" s="14" t="s">
        <v>3676</v>
      </c>
      <c r="C3160" s="14" t="s">
        <v>3677</v>
      </c>
      <c r="D3160" s="14" t="s">
        <v>3047</v>
      </c>
      <c r="E3160" s="14">
        <v>20020003</v>
      </c>
      <c r="F3160" s="14" t="s">
        <v>3264</v>
      </c>
      <c r="G3160" s="14" t="s">
        <v>3047</v>
      </c>
      <c r="H3160" s="14" t="s">
        <v>3047</v>
      </c>
      <c r="I3160" s="9" t="s">
        <v>3047</v>
      </c>
      <c r="J3160" s="9">
        <v>20</v>
      </c>
      <c r="K3160" s="14">
        <f>IF($E3160="","",IFERROR(INDEX('01_Cad_Pecas'!$H$2:$H$5000,MATCH($E3160,'01_Cad_Pecas'!$D$2:$D$5000,0)),IFERROR(INDEX('01_Cad_Pecas'!$H$2:$H$5000,MATCH(VALUE($E3160),'01_Cad_Pecas'!$D$2:$D$5000,0)),"")))</f>
        <v>1.1000000000000001</v>
      </c>
      <c r="L3160" s="14">
        <f>IF($E3160="","",IFERROR(INDEX('01_Cad_Pecas'!$I$2:$I$5000,MATCH($E3160,'01_Cad_Pecas'!$D$2:$D$5000,0)),IFERROR(INDEX('01_Cad_Pecas'!$I$2:$I$5000,MATCH(VALUE($E3160),'01_Cad_Pecas'!$D$2:$D$5000,0)),"")))</f>
        <v>9.375E-2</v>
      </c>
      <c r="M3160" s="14">
        <f t="shared" si="358"/>
        <v>2.9750000000000001</v>
      </c>
      <c r="N3160" s="14">
        <v>46216</v>
      </c>
      <c r="O3160" s="14">
        <v>20</v>
      </c>
      <c r="P3160" s="14"/>
      <c r="Q3160" s="14"/>
      <c r="R3160" s="14"/>
      <c r="S3160" s="14"/>
      <c r="T3160" s="14">
        <f t="shared" si="362"/>
        <v>1</v>
      </c>
      <c r="U3160" s="14" t="s">
        <v>36</v>
      </c>
      <c r="V3160" s="14"/>
      <c r="W3160" s="14"/>
      <c r="X3160" s="14"/>
      <c r="Y3160" s="14"/>
      <c r="Z3160" s="14"/>
      <c r="AA3160" s="11"/>
      <c r="AB3160" s="14" t="str">
        <f t="shared" si="359"/>
        <v>10247|10 FURADEIRAS</v>
      </c>
      <c r="AC3160" t="str">
        <f t="shared" si="360"/>
        <v>|10247|</v>
      </c>
      <c r="AD3160" t="str">
        <f t="shared" si="361"/>
        <v>10 FURADEIRAS</v>
      </c>
    </row>
    <row r="3161" spans="1:30" ht="36" customHeight="1" x14ac:dyDescent="0.35">
      <c r="A3161" s="35">
        <v>46216</v>
      </c>
      <c r="B3161" s="14" t="s">
        <v>3676</v>
      </c>
      <c r="C3161" s="14" t="s">
        <v>3677</v>
      </c>
      <c r="D3161" s="14" t="s">
        <v>3047</v>
      </c>
      <c r="E3161" s="14">
        <v>20020004</v>
      </c>
      <c r="F3161" s="14" t="s">
        <v>3265</v>
      </c>
      <c r="G3161" s="14" t="s">
        <v>3047</v>
      </c>
      <c r="H3161" s="14" t="s">
        <v>3047</v>
      </c>
      <c r="I3161" s="9" t="s">
        <v>3047</v>
      </c>
      <c r="J3161" s="9">
        <v>40</v>
      </c>
      <c r="K3161" s="14">
        <f>IF($E3161="","",IFERROR(INDEX('01_Cad_Pecas'!$H$2:$H$5000,MATCH($E3161,'01_Cad_Pecas'!$D$2:$D$5000,0)),IFERROR(INDEX('01_Cad_Pecas'!$H$2:$H$5000,MATCH(VALUE($E3161),'01_Cad_Pecas'!$D$2:$D$5000,0)),"")))</f>
        <v>1.1000000000000001</v>
      </c>
      <c r="L3161" s="14">
        <f>IF($E3161="","",IFERROR(INDEX('01_Cad_Pecas'!$I$2:$I$5000,MATCH($E3161,'01_Cad_Pecas'!$D$2:$D$5000,0)),IFERROR(INDEX('01_Cad_Pecas'!$I$2:$I$5000,MATCH(VALUE($E3161),'01_Cad_Pecas'!$D$2:$D$5000,0)),"")))</f>
        <v>9.375E-2</v>
      </c>
      <c r="M3161" s="14">
        <f t="shared" si="358"/>
        <v>4.8499999999999996</v>
      </c>
      <c r="N3161" s="14">
        <v>46216</v>
      </c>
      <c r="O3161" s="14">
        <v>40</v>
      </c>
      <c r="P3161" s="14"/>
      <c r="Q3161" s="14"/>
      <c r="R3161" s="14"/>
      <c r="S3161" s="14"/>
      <c r="T3161" s="14">
        <f t="shared" si="362"/>
        <v>1</v>
      </c>
      <c r="U3161" s="14" t="s">
        <v>36</v>
      </c>
      <c r="V3161" s="14"/>
      <c r="W3161" s="14"/>
      <c r="X3161" s="14"/>
      <c r="Y3161" s="14"/>
      <c r="Z3161" s="14"/>
      <c r="AA3161" s="11"/>
      <c r="AB3161" s="14" t="str">
        <f t="shared" si="359"/>
        <v>10247|10 FURADEIRAS</v>
      </c>
      <c r="AC3161" t="str">
        <f t="shared" si="360"/>
        <v>|10247|</v>
      </c>
      <c r="AD3161" t="str">
        <f t="shared" si="361"/>
        <v>10 FURADEIRAS</v>
      </c>
    </row>
    <row r="3162" spans="1:30" ht="36" customHeight="1" x14ac:dyDescent="0.35">
      <c r="A3162" s="35">
        <v>46216</v>
      </c>
      <c r="B3162" s="14" t="s">
        <v>3676</v>
      </c>
      <c r="C3162" s="14" t="s">
        <v>3677</v>
      </c>
      <c r="D3162" s="14" t="s">
        <v>3047</v>
      </c>
      <c r="E3162" s="14">
        <v>20020005</v>
      </c>
      <c r="F3162" s="14" t="s">
        <v>3266</v>
      </c>
      <c r="G3162" s="14" t="s">
        <v>3047</v>
      </c>
      <c r="H3162" s="14" t="s">
        <v>3047</v>
      </c>
      <c r="I3162" s="9" t="s">
        <v>3047</v>
      </c>
      <c r="J3162" s="9">
        <v>20</v>
      </c>
      <c r="K3162" s="14">
        <f>IF($E3162="","",IFERROR(INDEX('01_Cad_Pecas'!$H$2:$H$5000,MATCH($E3162,'01_Cad_Pecas'!$D$2:$D$5000,0)),IFERROR(INDEX('01_Cad_Pecas'!$H$2:$H$5000,MATCH(VALUE($E3162),'01_Cad_Pecas'!$D$2:$D$5000,0)),"")))</f>
        <v>1.1000000000000001</v>
      </c>
      <c r="L3162" s="14">
        <f>IF($E3162="","",IFERROR(INDEX('01_Cad_Pecas'!$I$2:$I$5000,MATCH($E3162,'01_Cad_Pecas'!$D$2:$D$5000,0)),IFERROR(INDEX('01_Cad_Pecas'!$I$2:$I$5000,MATCH(VALUE($E3162),'01_Cad_Pecas'!$D$2:$D$5000,0)),"")))</f>
        <v>9.375E-2</v>
      </c>
      <c r="M3162" s="14">
        <f t="shared" si="358"/>
        <v>2.9750000000000001</v>
      </c>
      <c r="N3162" s="14">
        <v>46216</v>
      </c>
      <c r="O3162" s="14">
        <v>20</v>
      </c>
      <c r="P3162" s="14"/>
      <c r="Q3162" s="14"/>
      <c r="R3162" s="14"/>
      <c r="S3162" s="14"/>
      <c r="T3162" s="14">
        <f t="shared" si="362"/>
        <v>1</v>
      </c>
      <c r="U3162" s="14" t="s">
        <v>36</v>
      </c>
      <c r="V3162" s="14"/>
      <c r="W3162" s="14"/>
      <c r="X3162" s="14"/>
      <c r="Y3162" s="14"/>
      <c r="Z3162" s="14"/>
      <c r="AA3162" s="11"/>
      <c r="AB3162" s="14" t="str">
        <f t="shared" si="359"/>
        <v>10247|10 FURADEIRAS</v>
      </c>
      <c r="AC3162" t="str">
        <f t="shared" si="360"/>
        <v>|10247|</v>
      </c>
      <c r="AD3162" t="str">
        <f t="shared" si="361"/>
        <v>10 FURADEIRAS</v>
      </c>
    </row>
    <row r="3163" spans="1:30" ht="36" customHeight="1" x14ac:dyDescent="0.35">
      <c r="A3163" s="35">
        <v>46216</v>
      </c>
      <c r="B3163" s="14" t="s">
        <v>3676</v>
      </c>
      <c r="C3163" s="14" t="s">
        <v>3677</v>
      </c>
      <c r="D3163" s="14" t="s">
        <v>3047</v>
      </c>
      <c r="E3163" s="14">
        <v>20013102</v>
      </c>
      <c r="F3163" s="14" t="s">
        <v>3188</v>
      </c>
      <c r="G3163" s="14" t="s">
        <v>3047</v>
      </c>
      <c r="H3163" s="14" t="s">
        <v>3047</v>
      </c>
      <c r="I3163" s="9" t="s">
        <v>3047</v>
      </c>
      <c r="J3163" s="9">
        <v>1200</v>
      </c>
      <c r="K3163" s="14">
        <f>IF($E3163="","",IFERROR(INDEX('01_Cad_Pecas'!$H$2:$H$5000,MATCH($E3163,'01_Cad_Pecas'!$D$2:$D$5000,0)),IFERROR(INDEX('01_Cad_Pecas'!$H$2:$H$5000,MATCH(VALUE($E3163),'01_Cad_Pecas'!$D$2:$D$5000,0)),"")))</f>
        <v>3</v>
      </c>
      <c r="L3163" s="14">
        <f>IF($E3163="","",IFERROR(INDEX('01_Cad_Pecas'!$I$2:$I$5000,MATCH($E3163,'01_Cad_Pecas'!$D$2:$D$5000,0)),IFERROR(INDEX('01_Cad_Pecas'!$I$2:$I$5000,MATCH(VALUE($E3163),'01_Cad_Pecas'!$D$2:$D$5000,0)),"")))</f>
        <v>6.7799999999999999E-2</v>
      </c>
      <c r="M3163" s="14">
        <f t="shared" si="358"/>
        <v>84.36</v>
      </c>
      <c r="N3163" s="14">
        <v>46216</v>
      </c>
      <c r="O3163" s="14">
        <v>1200</v>
      </c>
      <c r="P3163" s="14"/>
      <c r="Q3163" s="14"/>
      <c r="R3163" s="14"/>
      <c r="S3163" s="14"/>
      <c r="T3163" s="14">
        <f t="shared" si="362"/>
        <v>1</v>
      </c>
      <c r="U3163" s="14" t="s">
        <v>36</v>
      </c>
      <c r="V3163" s="14"/>
      <c r="W3163" s="14"/>
      <c r="X3163" s="14"/>
      <c r="Y3163" s="14"/>
      <c r="Z3163" s="14"/>
      <c r="AA3163" s="11"/>
      <c r="AB3163" s="14" t="str">
        <f t="shared" si="359"/>
        <v>10247|10 FURADEIRAS</v>
      </c>
      <c r="AC3163" t="str">
        <f t="shared" si="360"/>
        <v>|10247|</v>
      </c>
      <c r="AD3163" t="str">
        <f t="shared" si="361"/>
        <v>10 FURADEIRAS</v>
      </c>
    </row>
    <row r="3164" spans="1:30" ht="36" customHeight="1" x14ac:dyDescent="0.35">
      <c r="A3164" s="35">
        <v>46216</v>
      </c>
      <c r="B3164" s="14" t="s">
        <v>3676</v>
      </c>
      <c r="C3164" s="14" t="s">
        <v>3677</v>
      </c>
      <c r="D3164" s="14" t="s">
        <v>3047</v>
      </c>
      <c r="E3164" s="14">
        <v>20013103</v>
      </c>
      <c r="F3164" s="14" t="s">
        <v>3189</v>
      </c>
      <c r="G3164" s="14" t="s">
        <v>3047</v>
      </c>
      <c r="H3164" s="14" t="s">
        <v>3047</v>
      </c>
      <c r="I3164" s="9" t="s">
        <v>3047</v>
      </c>
      <c r="J3164" s="9">
        <v>1200</v>
      </c>
      <c r="K3164" s="14">
        <f>IF($E3164="","",IFERROR(INDEX('01_Cad_Pecas'!$H$2:$H$5000,MATCH($E3164,'01_Cad_Pecas'!$D$2:$D$5000,0)),IFERROR(INDEX('01_Cad_Pecas'!$H$2:$H$5000,MATCH(VALUE($E3164),'01_Cad_Pecas'!$D$2:$D$5000,0)),"")))</f>
        <v>3</v>
      </c>
      <c r="L3164" s="14">
        <f>IF($E3164="","",IFERROR(INDEX('01_Cad_Pecas'!$I$2:$I$5000,MATCH($E3164,'01_Cad_Pecas'!$D$2:$D$5000,0)),IFERROR(INDEX('01_Cad_Pecas'!$I$2:$I$5000,MATCH(VALUE($E3164),'01_Cad_Pecas'!$D$2:$D$5000,0)),"")))</f>
        <v>6.7799999999999999E-2</v>
      </c>
      <c r="M3164" s="14">
        <f t="shared" si="358"/>
        <v>84.36</v>
      </c>
      <c r="N3164" s="14">
        <v>46216</v>
      </c>
      <c r="O3164" s="14">
        <v>1200</v>
      </c>
      <c r="P3164" s="14"/>
      <c r="Q3164" s="14"/>
      <c r="R3164" s="14"/>
      <c r="S3164" s="14"/>
      <c r="T3164" s="14">
        <f t="shared" si="362"/>
        <v>1</v>
      </c>
      <c r="U3164" s="14" t="s">
        <v>36</v>
      </c>
      <c r="V3164" s="14"/>
      <c r="W3164" s="14"/>
      <c r="X3164" s="14"/>
      <c r="Y3164" s="14"/>
      <c r="Z3164" s="14"/>
      <c r="AA3164" s="11"/>
      <c r="AB3164" s="14" t="str">
        <f t="shared" si="359"/>
        <v>10247|10 FURADEIRAS</v>
      </c>
      <c r="AC3164" t="str">
        <f t="shared" si="360"/>
        <v>|10247|</v>
      </c>
      <c r="AD3164" t="str">
        <f t="shared" si="361"/>
        <v>10 FURADEIRAS</v>
      </c>
    </row>
    <row r="3165" spans="1:30" ht="36" customHeight="1" x14ac:dyDescent="0.35">
      <c r="A3165" s="35">
        <v>46216</v>
      </c>
      <c r="B3165" s="14" t="s">
        <v>3676</v>
      </c>
      <c r="C3165" s="14" t="s">
        <v>3677</v>
      </c>
      <c r="D3165" s="14" t="s">
        <v>3047</v>
      </c>
      <c r="E3165" s="14">
        <v>20020001</v>
      </c>
      <c r="F3165" s="14" t="s">
        <v>3190</v>
      </c>
      <c r="G3165" s="14" t="s">
        <v>3047</v>
      </c>
      <c r="H3165" s="14" t="s">
        <v>3047</v>
      </c>
      <c r="I3165" s="9" t="s">
        <v>3047</v>
      </c>
      <c r="J3165" s="9">
        <v>80</v>
      </c>
      <c r="K3165" s="14">
        <f>IF($E3165="","",IFERROR(INDEX('01_Cad_Pecas'!$H$2:$H$5000,MATCH($E3165,'01_Cad_Pecas'!$D$2:$D$5000,0)),IFERROR(INDEX('01_Cad_Pecas'!$H$2:$H$5000,MATCH(VALUE($E3165),'01_Cad_Pecas'!$D$2:$D$5000,0)),"")))</f>
        <v>3</v>
      </c>
      <c r="L3165" s="14">
        <f>IF($E3165="","",IFERROR(INDEX('01_Cad_Pecas'!$I$2:$I$5000,MATCH($E3165,'01_Cad_Pecas'!$D$2:$D$5000,0)),IFERROR(INDEX('01_Cad_Pecas'!$I$2:$I$5000,MATCH(VALUE($E3165),'01_Cad_Pecas'!$D$2:$D$5000,0)),"")))</f>
        <v>6.7799999999999999E-2</v>
      </c>
      <c r="M3165" s="14">
        <f t="shared" si="358"/>
        <v>8.4239999999999995</v>
      </c>
      <c r="N3165" s="14">
        <v>46216</v>
      </c>
      <c r="O3165" s="14">
        <v>80</v>
      </c>
      <c r="P3165" s="14"/>
      <c r="Q3165" s="14"/>
      <c r="R3165" s="14"/>
      <c r="S3165" s="14"/>
      <c r="T3165" s="14">
        <f t="shared" si="362"/>
        <v>1</v>
      </c>
      <c r="U3165" s="14" t="s">
        <v>36</v>
      </c>
      <c r="V3165" s="14"/>
      <c r="W3165" s="14"/>
      <c r="X3165" s="14"/>
      <c r="Y3165" s="14"/>
      <c r="Z3165" s="14"/>
      <c r="AA3165" s="11"/>
      <c r="AB3165" s="14" t="str">
        <f t="shared" si="359"/>
        <v>10247|10 FURADEIRAS</v>
      </c>
      <c r="AC3165" t="str">
        <f t="shared" si="360"/>
        <v>|10247|</v>
      </c>
      <c r="AD3165" t="str">
        <f t="shared" si="361"/>
        <v>10 FURADEIRAS</v>
      </c>
    </row>
    <row r="3166" spans="1:30" ht="36" customHeight="1" x14ac:dyDescent="0.35">
      <c r="A3166" s="35">
        <v>46216</v>
      </c>
      <c r="B3166" s="14" t="s">
        <v>3676</v>
      </c>
      <c r="C3166" s="14" t="s">
        <v>3677</v>
      </c>
      <c r="D3166" s="14" t="s">
        <v>3047</v>
      </c>
      <c r="E3166" s="14">
        <v>30006104</v>
      </c>
      <c r="F3166" s="14" t="s">
        <v>3159</v>
      </c>
      <c r="G3166" s="14" t="s">
        <v>3047</v>
      </c>
      <c r="H3166" s="14" t="s">
        <v>3047</v>
      </c>
      <c r="I3166" s="9" t="s">
        <v>3047</v>
      </c>
      <c r="J3166" s="9">
        <v>612</v>
      </c>
      <c r="K3166" s="14">
        <f>IF($E3166="","",IFERROR(INDEX('01_Cad_Pecas'!$H$2:$H$5000,MATCH($E3166,'01_Cad_Pecas'!$D$2:$D$5000,0)),IFERROR(INDEX('01_Cad_Pecas'!$H$2:$H$5000,MATCH(VALUE($E3166),'01_Cad_Pecas'!$D$2:$D$5000,0)),"")))</f>
        <v>7</v>
      </c>
      <c r="L3166" s="14">
        <f>IF($E3166="","",IFERROR(INDEX('01_Cad_Pecas'!$I$2:$I$5000,MATCH($E3166,'01_Cad_Pecas'!$D$2:$D$5000,0)),IFERROR(INDEX('01_Cad_Pecas'!$I$2:$I$5000,MATCH(VALUE($E3166),'01_Cad_Pecas'!$D$2:$D$5000,0)),"")))</f>
        <v>0.81</v>
      </c>
      <c r="M3166" s="14">
        <f t="shared" si="358"/>
        <v>502.72</v>
      </c>
      <c r="N3166" s="14">
        <v>46216</v>
      </c>
      <c r="O3166" s="14">
        <v>612</v>
      </c>
      <c r="P3166" s="14"/>
      <c r="Q3166" s="14"/>
      <c r="R3166" s="14"/>
      <c r="S3166" s="14"/>
      <c r="T3166" s="14">
        <f t="shared" si="362"/>
        <v>1</v>
      </c>
      <c r="U3166" s="14" t="s">
        <v>36</v>
      </c>
      <c r="V3166" s="14"/>
      <c r="W3166" s="14"/>
      <c r="X3166" s="14"/>
      <c r="Y3166" s="14"/>
      <c r="Z3166" s="14"/>
      <c r="AA3166" s="11"/>
      <c r="AB3166" s="14" t="str">
        <f t="shared" si="359"/>
        <v>10247|10 FURADEIRAS</v>
      </c>
      <c r="AC3166" t="str">
        <f t="shared" si="360"/>
        <v>|10247|</v>
      </c>
      <c r="AD3166" t="str">
        <f t="shared" si="361"/>
        <v>10 FURADEIRAS</v>
      </c>
    </row>
    <row r="3167" spans="1:30" ht="36" customHeight="1" x14ac:dyDescent="0.35">
      <c r="A3167" s="35">
        <v>46216</v>
      </c>
      <c r="B3167" s="14" t="s">
        <v>3676</v>
      </c>
      <c r="C3167" s="14" t="s">
        <v>3677</v>
      </c>
      <c r="D3167" s="14" t="s">
        <v>3047</v>
      </c>
      <c r="E3167" s="14">
        <v>20052001</v>
      </c>
      <c r="F3167" s="14" t="s">
        <v>3196</v>
      </c>
      <c r="G3167" s="14" t="s">
        <v>3047</v>
      </c>
      <c r="H3167" s="14" t="s">
        <v>3047</v>
      </c>
      <c r="I3167" s="9" t="s">
        <v>3047</v>
      </c>
      <c r="J3167" s="9">
        <v>160</v>
      </c>
      <c r="K3167" s="14">
        <f>IF($E3167="","",IFERROR(INDEX('01_Cad_Pecas'!$H$2:$H$5000,MATCH($E3167,'01_Cad_Pecas'!$D$2:$D$5000,0)),IFERROR(INDEX('01_Cad_Pecas'!$H$2:$H$5000,MATCH(VALUE($E3167),'01_Cad_Pecas'!$D$2:$D$5000,0)),"")))</f>
        <v>1.1000000000000001</v>
      </c>
      <c r="L3167" s="14">
        <f>IF($E3167="","",IFERROR(INDEX('01_Cad_Pecas'!$I$2:$I$5000,MATCH($E3167,'01_Cad_Pecas'!$D$2:$D$5000,0)),IFERROR(INDEX('01_Cad_Pecas'!$I$2:$I$5000,MATCH(VALUE($E3167),'01_Cad_Pecas'!$D$2:$D$5000,0)),"")))</f>
        <v>9.375E-2</v>
      </c>
      <c r="M3167" s="14">
        <f t="shared" si="358"/>
        <v>16.100000000000001</v>
      </c>
      <c r="N3167" s="14">
        <v>46216</v>
      </c>
      <c r="O3167" s="14">
        <v>160</v>
      </c>
      <c r="P3167" s="14"/>
      <c r="Q3167" s="14"/>
      <c r="R3167" s="14"/>
      <c r="S3167" s="14"/>
      <c r="T3167" s="14">
        <f t="shared" si="362"/>
        <v>1</v>
      </c>
      <c r="U3167" s="14" t="s">
        <v>36</v>
      </c>
      <c r="V3167" s="14"/>
      <c r="W3167" s="14"/>
      <c r="X3167" s="14"/>
      <c r="Y3167" s="14"/>
      <c r="Z3167" s="14"/>
      <c r="AA3167" s="11"/>
      <c r="AB3167" s="14" t="str">
        <f t="shared" si="359"/>
        <v>10247|10 FURADEIRAS</v>
      </c>
      <c r="AC3167" t="str">
        <f t="shared" si="360"/>
        <v>|10247|</v>
      </c>
      <c r="AD3167" t="str">
        <f t="shared" si="361"/>
        <v>10 FURADEIRAS</v>
      </c>
    </row>
    <row r="3168" spans="1:30" ht="36" customHeight="1" x14ac:dyDescent="0.35">
      <c r="A3168" s="35">
        <v>46216</v>
      </c>
      <c r="B3168" s="14" t="s">
        <v>3676</v>
      </c>
      <c r="C3168" s="14" t="s">
        <v>3677</v>
      </c>
      <c r="D3168" s="14" t="s">
        <v>3047</v>
      </c>
      <c r="E3168" s="14">
        <v>20052002</v>
      </c>
      <c r="F3168" s="14" t="s">
        <v>3197</v>
      </c>
      <c r="G3168" s="14" t="s">
        <v>3047</v>
      </c>
      <c r="H3168" s="14" t="s">
        <v>3047</v>
      </c>
      <c r="I3168" s="9" t="s">
        <v>3047</v>
      </c>
      <c r="J3168" s="9">
        <v>40</v>
      </c>
      <c r="K3168" s="14">
        <f>IF($E3168="","",IFERROR(INDEX('01_Cad_Pecas'!$H$2:$H$5000,MATCH($E3168,'01_Cad_Pecas'!$D$2:$D$5000,0)),IFERROR(INDEX('01_Cad_Pecas'!$H$2:$H$5000,MATCH(VALUE($E3168),'01_Cad_Pecas'!$D$2:$D$5000,0)),"")))</f>
        <v>1.1000000000000001</v>
      </c>
      <c r="L3168" s="14">
        <f>IF($E3168="","",IFERROR(INDEX('01_Cad_Pecas'!$I$2:$I$5000,MATCH($E3168,'01_Cad_Pecas'!$D$2:$D$5000,0)),IFERROR(INDEX('01_Cad_Pecas'!$I$2:$I$5000,MATCH(VALUE($E3168),'01_Cad_Pecas'!$D$2:$D$5000,0)),"")))</f>
        <v>9.375E-2</v>
      </c>
      <c r="M3168" s="14">
        <f t="shared" si="358"/>
        <v>4.8499999999999996</v>
      </c>
      <c r="N3168" s="14">
        <v>46216</v>
      </c>
      <c r="O3168" s="14">
        <v>40</v>
      </c>
      <c r="P3168" s="14"/>
      <c r="Q3168" s="14"/>
      <c r="R3168" s="14"/>
      <c r="S3168" s="14"/>
      <c r="T3168" s="14">
        <f t="shared" si="362"/>
        <v>1</v>
      </c>
      <c r="U3168" s="14" t="s">
        <v>36</v>
      </c>
      <c r="V3168" s="14"/>
      <c r="W3168" s="14"/>
      <c r="X3168" s="14"/>
      <c r="Y3168" s="14"/>
      <c r="Z3168" s="14"/>
      <c r="AA3168" s="11"/>
      <c r="AB3168" s="14" t="str">
        <f t="shared" si="359"/>
        <v>10247|10 FURADEIRAS</v>
      </c>
      <c r="AC3168" t="str">
        <f t="shared" si="360"/>
        <v>|10247|</v>
      </c>
      <c r="AD3168" t="str">
        <f t="shared" si="361"/>
        <v>10 FURADEIRAS</v>
      </c>
    </row>
    <row r="3169" spans="1:30" ht="36" customHeight="1" x14ac:dyDescent="0.35">
      <c r="A3169" s="35">
        <v>46216</v>
      </c>
      <c r="B3169" s="14" t="s">
        <v>3676</v>
      </c>
      <c r="C3169" s="14" t="s">
        <v>3677</v>
      </c>
      <c r="D3169" s="14" t="s">
        <v>3047</v>
      </c>
      <c r="E3169" s="14">
        <v>20052003</v>
      </c>
      <c r="F3169" s="14" t="s">
        <v>3198</v>
      </c>
      <c r="G3169" s="14" t="s">
        <v>3047</v>
      </c>
      <c r="H3169" s="14" t="s">
        <v>3047</v>
      </c>
      <c r="I3169" s="9" t="s">
        <v>3047</v>
      </c>
      <c r="J3169" s="9">
        <v>80</v>
      </c>
      <c r="K3169" s="14">
        <f>IF($E3169="","",IFERROR(INDEX('01_Cad_Pecas'!$H$2:$H$5000,MATCH($E3169,'01_Cad_Pecas'!$D$2:$D$5000,0)),IFERROR(INDEX('01_Cad_Pecas'!$H$2:$H$5000,MATCH(VALUE($E3169),'01_Cad_Pecas'!$D$2:$D$5000,0)),"")))</f>
        <v>1.1000000000000001</v>
      </c>
      <c r="L3169" s="14">
        <f>IF($E3169="","",IFERROR(INDEX('01_Cad_Pecas'!$I$2:$I$5000,MATCH($E3169,'01_Cad_Pecas'!$D$2:$D$5000,0)),IFERROR(INDEX('01_Cad_Pecas'!$I$2:$I$5000,MATCH(VALUE($E3169),'01_Cad_Pecas'!$D$2:$D$5000,0)),"")))</f>
        <v>9.375E-2</v>
      </c>
      <c r="M3169" s="14">
        <f t="shared" si="358"/>
        <v>8.6</v>
      </c>
      <c r="N3169" s="14">
        <v>46216</v>
      </c>
      <c r="O3169" s="14">
        <v>80</v>
      </c>
      <c r="P3169" s="14"/>
      <c r="Q3169" s="14"/>
      <c r="R3169" s="14"/>
      <c r="S3169" s="14"/>
      <c r="T3169" s="14">
        <f t="shared" si="362"/>
        <v>1</v>
      </c>
      <c r="U3169" s="14" t="s">
        <v>36</v>
      </c>
      <c r="V3169" s="14"/>
      <c r="W3169" s="14"/>
      <c r="X3169" s="14"/>
      <c r="Y3169" s="14"/>
      <c r="Z3169" s="14"/>
      <c r="AA3169" s="11"/>
      <c r="AB3169" s="14" t="str">
        <f t="shared" si="359"/>
        <v>10247|10 FURADEIRAS</v>
      </c>
      <c r="AC3169" t="str">
        <f t="shared" si="360"/>
        <v>|10247|</v>
      </c>
      <c r="AD3169" t="str">
        <f t="shared" si="361"/>
        <v>10 FURADEIRAS</v>
      </c>
    </row>
    <row r="3170" spans="1:30" ht="36" customHeight="1" x14ac:dyDescent="0.35">
      <c r="A3170" s="35">
        <v>46216</v>
      </c>
      <c r="B3170" s="14" t="s">
        <v>3676</v>
      </c>
      <c r="C3170" s="14" t="s">
        <v>3677</v>
      </c>
      <c r="D3170" s="14" t="s">
        <v>3047</v>
      </c>
      <c r="E3170" s="14">
        <v>30009703</v>
      </c>
      <c r="F3170" s="14" t="s">
        <v>3267</v>
      </c>
      <c r="G3170" s="14" t="s">
        <v>3047</v>
      </c>
      <c r="H3170" s="14" t="s">
        <v>3047</v>
      </c>
      <c r="I3170" s="9" t="s">
        <v>3047</v>
      </c>
      <c r="J3170" s="9">
        <v>20</v>
      </c>
      <c r="K3170" s="14">
        <f>IF($E3170="","",IFERROR(INDEX('01_Cad_Pecas'!$H$2:$H$5000,MATCH($E3170,'01_Cad_Pecas'!$D$2:$D$5000,0)),IFERROR(INDEX('01_Cad_Pecas'!$H$2:$H$5000,MATCH(VALUE($E3170),'01_Cad_Pecas'!$D$2:$D$5000,0)),"")))</f>
        <v>1.1000000000000001</v>
      </c>
      <c r="L3170" s="14">
        <f>IF($E3170="","",IFERROR(INDEX('01_Cad_Pecas'!$I$2:$I$5000,MATCH($E3170,'01_Cad_Pecas'!$D$2:$D$5000,0)),IFERROR(INDEX('01_Cad_Pecas'!$I$2:$I$5000,MATCH(VALUE($E3170),'01_Cad_Pecas'!$D$2:$D$5000,0)),"")))</f>
        <v>9.375E-2</v>
      </c>
      <c r="M3170" s="14">
        <f t="shared" si="358"/>
        <v>2.9750000000000001</v>
      </c>
      <c r="N3170" s="14">
        <v>46216</v>
      </c>
      <c r="O3170" s="14">
        <v>20</v>
      </c>
      <c r="P3170" s="14"/>
      <c r="Q3170" s="14"/>
      <c r="R3170" s="14"/>
      <c r="S3170" s="14"/>
      <c r="T3170" s="14">
        <f t="shared" si="362"/>
        <v>1</v>
      </c>
      <c r="U3170" s="14" t="s">
        <v>36</v>
      </c>
      <c r="V3170" s="14"/>
      <c r="W3170" s="14"/>
      <c r="X3170" s="14"/>
      <c r="Y3170" s="14"/>
      <c r="Z3170" s="14"/>
      <c r="AA3170" s="11"/>
      <c r="AB3170" s="14" t="str">
        <f t="shared" si="359"/>
        <v>10247|10 FURADEIRAS</v>
      </c>
      <c r="AC3170" t="str">
        <f t="shared" si="360"/>
        <v>|10247|</v>
      </c>
      <c r="AD3170" t="str">
        <f t="shared" si="361"/>
        <v>10 FURADEIRAS</v>
      </c>
    </row>
    <row r="3171" spans="1:30" ht="48" customHeight="1" x14ac:dyDescent="0.35">
      <c r="A3171" s="35">
        <v>46231</v>
      </c>
      <c r="B3171" s="14" t="s">
        <v>3681</v>
      </c>
      <c r="C3171" s="14" t="s">
        <v>3682</v>
      </c>
      <c r="D3171" s="14" t="s">
        <v>3050</v>
      </c>
      <c r="E3171" s="14">
        <v>30003602</v>
      </c>
      <c r="F3171" s="14" t="s">
        <v>3300</v>
      </c>
      <c r="G3171" s="14" t="s">
        <v>3050</v>
      </c>
      <c r="H3171" s="14" t="s">
        <v>3050</v>
      </c>
      <c r="I3171" s="9" t="s">
        <v>3050</v>
      </c>
      <c r="J3171" s="9">
        <v>126</v>
      </c>
      <c r="K3171" s="14">
        <f>IF($E3171="","",IFERROR(INDEX('01_Cad_Pecas'!$H$2:$H$5000,MATCH($E3171,'01_Cad_Pecas'!$D$2:$D$5000,0)),IFERROR(INDEX('01_Cad_Pecas'!$H$2:$H$5000,MATCH(VALUE($E3171),'01_Cad_Pecas'!$D$2:$D$5000,0)),"")))</f>
        <v>1.1000000000000001</v>
      </c>
      <c r="L3171" s="14">
        <f>IF($E3171="","",IFERROR(INDEX('01_Cad_Pecas'!$I$2:$I$5000,MATCH($E3171,'01_Cad_Pecas'!$D$2:$D$5000,0)),IFERROR(INDEX('01_Cad_Pecas'!$I$2:$I$5000,MATCH(VALUE($E3171),'01_Cad_Pecas'!$D$2:$D$5000,0)),"")))</f>
        <v>9.375E-2</v>
      </c>
      <c r="M3171" s="14">
        <f t="shared" si="358"/>
        <v>12.9125</v>
      </c>
      <c r="N3171" s="14"/>
      <c r="O3171" s="14"/>
      <c r="P3171" s="14"/>
      <c r="Q3171" s="14"/>
      <c r="R3171" s="14"/>
      <c r="S3171" s="14"/>
      <c r="T3171" s="14"/>
      <c r="U3171" s="14"/>
      <c r="V3171" s="14"/>
      <c r="W3171" s="14"/>
      <c r="X3171" s="14"/>
      <c r="Y3171" s="14"/>
      <c r="Z3171" s="14"/>
      <c r="AA3171" s="11"/>
      <c r="AB3171" s="14" t="str">
        <f t="shared" si="359"/>
        <v>10232|33 MONTAGEM CADEIRA</v>
      </c>
      <c r="AC3171" t="str">
        <f t="shared" si="360"/>
        <v>|10232|</v>
      </c>
      <c r="AD3171" t="str">
        <f t="shared" si="361"/>
        <v>33 MONTAGEM CADEIRA</v>
      </c>
    </row>
    <row r="3172" spans="1:30" ht="48" customHeight="1" x14ac:dyDescent="0.35">
      <c r="A3172" s="35">
        <v>46231</v>
      </c>
      <c r="B3172" s="14" t="s">
        <v>3681</v>
      </c>
      <c r="C3172" s="14" t="s">
        <v>3682</v>
      </c>
      <c r="D3172" s="14" t="s">
        <v>3050</v>
      </c>
      <c r="E3172" s="14">
        <v>30008306</v>
      </c>
      <c r="F3172" s="14" t="s">
        <v>3177</v>
      </c>
      <c r="G3172" s="14" t="s">
        <v>3050</v>
      </c>
      <c r="H3172" s="14" t="s">
        <v>3050</v>
      </c>
      <c r="I3172" s="9" t="s">
        <v>3050</v>
      </c>
      <c r="J3172" s="9">
        <v>14</v>
      </c>
      <c r="K3172" s="14">
        <f>IF($E3172="","",IFERROR(INDEX('01_Cad_Pecas'!$H$2:$H$5000,MATCH($E3172,'01_Cad_Pecas'!$D$2:$D$5000,0)),IFERROR(INDEX('01_Cad_Pecas'!$H$2:$H$5000,MATCH(VALUE($E3172),'01_Cad_Pecas'!$D$2:$D$5000,0)),"")))</f>
        <v>0</v>
      </c>
      <c r="L3172" s="14">
        <f>IF($E3172="","",IFERROR(INDEX('01_Cad_Pecas'!$I$2:$I$5000,MATCH($E3172,'01_Cad_Pecas'!$D$2:$D$5000,0)),IFERROR(INDEX('01_Cad_Pecas'!$I$2:$I$5000,MATCH(VALUE($E3172),'01_Cad_Pecas'!$D$2:$D$5000,0)),"")))</f>
        <v>0.35</v>
      </c>
      <c r="M3172" s="14">
        <f t="shared" si="358"/>
        <v>4.8999999999999995</v>
      </c>
      <c r="N3172" s="14"/>
      <c r="O3172" s="14"/>
      <c r="P3172" s="14"/>
      <c r="Q3172" s="14"/>
      <c r="R3172" s="14"/>
      <c r="S3172" s="14"/>
      <c r="T3172" s="14"/>
      <c r="U3172" s="14"/>
      <c r="V3172" s="14"/>
      <c r="W3172" s="14"/>
      <c r="X3172" s="14"/>
      <c r="Y3172" s="14"/>
      <c r="Z3172" s="14"/>
      <c r="AA3172" s="11"/>
      <c r="AB3172" s="14" t="str">
        <f t="shared" si="359"/>
        <v>10232|33 MONTAGEM CADEIRA</v>
      </c>
      <c r="AC3172" t="str">
        <f t="shared" si="360"/>
        <v>|10232|</v>
      </c>
      <c r="AD3172" t="str">
        <f t="shared" si="361"/>
        <v>33 MONTAGEM CADEIRA</v>
      </c>
    </row>
    <row r="3173" spans="1:30" ht="48" customHeight="1" x14ac:dyDescent="0.35">
      <c r="A3173" s="35">
        <v>46232</v>
      </c>
      <c r="B3173" s="14" t="s">
        <v>3683</v>
      </c>
      <c r="C3173" s="14" t="s">
        <v>3664</v>
      </c>
      <c r="D3173" s="14" t="s">
        <v>3050</v>
      </c>
      <c r="E3173" s="14">
        <v>30003602</v>
      </c>
      <c r="F3173" s="14" t="s">
        <v>3300</v>
      </c>
      <c r="G3173" s="14" t="s">
        <v>3050</v>
      </c>
      <c r="H3173" s="14" t="s">
        <v>3050</v>
      </c>
      <c r="I3173" s="9" t="s">
        <v>3050</v>
      </c>
      <c r="J3173" s="9">
        <v>50</v>
      </c>
      <c r="K3173" s="14">
        <f>IF($E3173="","",IFERROR(INDEX('01_Cad_Pecas'!$H$2:$H$5000,MATCH($E3173,'01_Cad_Pecas'!$D$2:$D$5000,0)),IFERROR(INDEX('01_Cad_Pecas'!$H$2:$H$5000,MATCH(VALUE($E3173),'01_Cad_Pecas'!$D$2:$D$5000,0)),"")))</f>
        <v>1.1000000000000001</v>
      </c>
      <c r="L3173" s="14">
        <f>IF($E3173="","",IFERROR(INDEX('01_Cad_Pecas'!$I$2:$I$5000,MATCH($E3173,'01_Cad_Pecas'!$D$2:$D$5000,0)),IFERROR(INDEX('01_Cad_Pecas'!$I$2:$I$5000,MATCH(VALUE($E3173),'01_Cad_Pecas'!$D$2:$D$5000,0)),"")))</f>
        <v>9.375E-2</v>
      </c>
      <c r="M3173" s="14">
        <f t="shared" si="358"/>
        <v>5.7874999999999996</v>
      </c>
      <c r="N3173" s="14"/>
      <c r="O3173" s="14"/>
      <c r="P3173" s="14"/>
      <c r="Q3173" s="14"/>
      <c r="R3173" s="14"/>
      <c r="S3173" s="14"/>
      <c r="T3173" s="14"/>
      <c r="U3173" s="14"/>
      <c r="V3173" s="14"/>
      <c r="W3173" s="14"/>
      <c r="X3173" s="14"/>
      <c r="Y3173" s="14"/>
      <c r="Z3173" s="14"/>
      <c r="AA3173" s="11"/>
      <c r="AB3173" s="14" t="str">
        <f t="shared" si="359"/>
        <v>10233|33 MONTAGEM CADEIRA</v>
      </c>
      <c r="AC3173" t="str">
        <f t="shared" si="360"/>
        <v>|10233|</v>
      </c>
      <c r="AD3173" t="str">
        <f t="shared" si="361"/>
        <v>33 MONTAGEM CADEIRA</v>
      </c>
    </row>
    <row r="3174" spans="1:30" ht="48" customHeight="1" x14ac:dyDescent="0.35">
      <c r="A3174" s="35">
        <v>46232</v>
      </c>
      <c r="B3174" s="14" t="s">
        <v>3683</v>
      </c>
      <c r="C3174" s="14" t="s">
        <v>3664</v>
      </c>
      <c r="D3174" s="14" t="s">
        <v>3050</v>
      </c>
      <c r="E3174" s="14">
        <v>30005104</v>
      </c>
      <c r="F3174" s="14" t="s">
        <v>3710</v>
      </c>
      <c r="G3174" s="14" t="s">
        <v>3050</v>
      </c>
      <c r="H3174" s="14" t="s">
        <v>3050</v>
      </c>
      <c r="I3174" s="9" t="s">
        <v>3050</v>
      </c>
      <c r="J3174" s="9">
        <v>80</v>
      </c>
      <c r="K3174" s="14">
        <f>IF($E3174="","",IFERROR(INDEX('01_Cad_Pecas'!$H$2:$H$5000,MATCH($E3174,'01_Cad_Pecas'!$D$2:$D$5000,0)),IFERROR(INDEX('01_Cad_Pecas'!$H$2:$H$5000,MATCH(VALUE($E3174),'01_Cad_Pecas'!$D$2:$D$5000,0)),"")))</f>
        <v>1.1000000000000001</v>
      </c>
      <c r="L3174" s="14">
        <f>IF($E3174="","",IFERROR(INDEX('01_Cad_Pecas'!$I$2:$I$5000,MATCH($E3174,'01_Cad_Pecas'!$D$2:$D$5000,0)),IFERROR(INDEX('01_Cad_Pecas'!$I$2:$I$5000,MATCH(VALUE($E3174),'01_Cad_Pecas'!$D$2:$D$5000,0)),"")))</f>
        <v>9.375E-2</v>
      </c>
      <c r="M3174" s="14">
        <f t="shared" si="358"/>
        <v>8.6</v>
      </c>
      <c r="N3174" s="14"/>
      <c r="O3174" s="14"/>
      <c r="P3174" s="14"/>
      <c r="Q3174" s="14"/>
      <c r="R3174" s="14"/>
      <c r="S3174" s="14"/>
      <c r="T3174" s="14"/>
      <c r="U3174" s="14"/>
      <c r="V3174" s="14"/>
      <c r="W3174" s="14"/>
      <c r="X3174" s="14"/>
      <c r="Y3174" s="14"/>
      <c r="Z3174" s="14"/>
      <c r="AA3174" s="11"/>
      <c r="AB3174" s="14" t="str">
        <f t="shared" si="359"/>
        <v>10233|33 MONTAGEM CADEIRA</v>
      </c>
      <c r="AC3174" t="str">
        <f t="shared" si="360"/>
        <v>|10233|</v>
      </c>
      <c r="AD3174" t="str">
        <f t="shared" si="361"/>
        <v>33 MONTAGEM CADEIRA</v>
      </c>
    </row>
    <row r="3175" spans="1:30" ht="48" customHeight="1" x14ac:dyDescent="0.35">
      <c r="A3175" s="35">
        <v>46232</v>
      </c>
      <c r="B3175" s="14" t="s">
        <v>3683</v>
      </c>
      <c r="C3175" s="14" t="s">
        <v>3664</v>
      </c>
      <c r="D3175" s="14" t="s">
        <v>3050</v>
      </c>
      <c r="E3175" s="14">
        <v>30009108</v>
      </c>
      <c r="F3175" s="14" t="s">
        <v>483</v>
      </c>
      <c r="G3175" s="14" t="s">
        <v>3050</v>
      </c>
      <c r="H3175" s="14" t="s">
        <v>3050</v>
      </c>
      <c r="I3175" s="9" t="s">
        <v>3050</v>
      </c>
      <c r="J3175" s="9">
        <v>80</v>
      </c>
      <c r="K3175" s="14">
        <f>IF($E3175="","",IFERROR(INDEX('01_Cad_Pecas'!$H$2:$H$5000,MATCH($E3175,'01_Cad_Pecas'!$D$2:$D$5000,0)),IFERROR(INDEX('01_Cad_Pecas'!$H$2:$H$5000,MATCH(VALUE($E3175),'01_Cad_Pecas'!$D$2:$D$5000,0)),"")))</f>
        <v>0</v>
      </c>
      <c r="L3175" s="14">
        <f>IF($E3175="","",IFERROR(INDEX('01_Cad_Pecas'!$I$2:$I$5000,MATCH($E3175,'01_Cad_Pecas'!$D$2:$D$5000,0)),IFERROR(INDEX('01_Cad_Pecas'!$I$2:$I$5000,MATCH(VALUE($E3175),'01_Cad_Pecas'!$D$2:$D$5000,0)),"")))</f>
        <v>0.35</v>
      </c>
      <c r="M3175" s="14">
        <f t="shared" si="358"/>
        <v>28</v>
      </c>
      <c r="N3175" s="14"/>
      <c r="O3175" s="14"/>
      <c r="P3175" s="14"/>
      <c r="Q3175" s="14"/>
      <c r="R3175" s="14"/>
      <c r="S3175" s="14"/>
      <c r="T3175" s="14"/>
      <c r="U3175" s="14"/>
      <c r="V3175" s="14"/>
      <c r="W3175" s="14"/>
      <c r="X3175" s="14"/>
      <c r="Y3175" s="14"/>
      <c r="Z3175" s="14"/>
      <c r="AA3175" s="11"/>
      <c r="AB3175" s="14" t="str">
        <f t="shared" si="359"/>
        <v>10233|33 MONTAGEM CADEIRA</v>
      </c>
      <c r="AC3175" t="str">
        <f t="shared" si="360"/>
        <v>|10233|</v>
      </c>
      <c r="AD3175" t="str">
        <f t="shared" si="361"/>
        <v>33 MONTAGEM CADEIRA</v>
      </c>
    </row>
    <row r="3176" spans="1:30" ht="48" customHeight="1" x14ac:dyDescent="0.35">
      <c r="A3176" s="35">
        <v>46232</v>
      </c>
      <c r="B3176" s="14" t="s">
        <v>3683</v>
      </c>
      <c r="C3176" s="14" t="s">
        <v>3664</v>
      </c>
      <c r="D3176" s="14" t="s">
        <v>3050</v>
      </c>
      <c r="E3176" s="14">
        <v>30009101</v>
      </c>
      <c r="F3176" s="14" t="s">
        <v>3711</v>
      </c>
      <c r="G3176" s="14" t="s">
        <v>3050</v>
      </c>
      <c r="H3176" s="14" t="s">
        <v>3050</v>
      </c>
      <c r="I3176" s="9" t="s">
        <v>3050</v>
      </c>
      <c r="J3176" s="9">
        <v>80</v>
      </c>
      <c r="K3176" s="14">
        <f>IF($E3176="","",IFERROR(INDEX('01_Cad_Pecas'!$H$2:$H$5000,MATCH($E3176,'01_Cad_Pecas'!$D$2:$D$5000,0)),IFERROR(INDEX('01_Cad_Pecas'!$H$2:$H$5000,MATCH(VALUE($E3176),'01_Cad_Pecas'!$D$2:$D$5000,0)),"")))</f>
        <v>1.1000000000000001</v>
      </c>
      <c r="L3176" s="14">
        <f>IF($E3176="","",IFERROR(INDEX('01_Cad_Pecas'!$I$2:$I$5000,MATCH($E3176,'01_Cad_Pecas'!$D$2:$D$5000,0)),IFERROR(INDEX('01_Cad_Pecas'!$I$2:$I$5000,MATCH(VALUE($E3176),'01_Cad_Pecas'!$D$2:$D$5000,0)),"")))</f>
        <v>9.375E-2</v>
      </c>
      <c r="M3176" s="14">
        <f t="shared" si="358"/>
        <v>8.6</v>
      </c>
      <c r="N3176" s="14"/>
      <c r="O3176" s="14"/>
      <c r="P3176" s="14"/>
      <c r="Q3176" s="14"/>
      <c r="R3176" s="14"/>
      <c r="S3176" s="14"/>
      <c r="T3176" s="14"/>
      <c r="U3176" s="14"/>
      <c r="V3176" s="14"/>
      <c r="W3176" s="14"/>
      <c r="X3176" s="14"/>
      <c r="Y3176" s="14"/>
      <c r="Z3176" s="14"/>
      <c r="AA3176" s="11"/>
      <c r="AB3176" s="14" t="str">
        <f t="shared" si="359"/>
        <v>10233|33 MONTAGEM CADEIRA</v>
      </c>
      <c r="AC3176" t="str">
        <f t="shared" si="360"/>
        <v>|10233|</v>
      </c>
      <c r="AD3176" t="str">
        <f t="shared" si="361"/>
        <v>33 MONTAGEM CADEIRA</v>
      </c>
    </row>
    <row r="3177" spans="1:30" ht="48" customHeight="1" x14ac:dyDescent="0.35">
      <c r="A3177" s="35">
        <v>46233</v>
      </c>
      <c r="B3177" s="14" t="s">
        <v>3688</v>
      </c>
      <c r="C3177" s="14" t="s">
        <v>3689</v>
      </c>
      <c r="D3177" s="14" t="s">
        <v>3050</v>
      </c>
      <c r="E3177" s="14">
        <v>30003602</v>
      </c>
      <c r="F3177" s="14" t="s">
        <v>3300</v>
      </c>
      <c r="G3177" s="14" t="s">
        <v>3050</v>
      </c>
      <c r="H3177" s="14" t="s">
        <v>3050</v>
      </c>
      <c r="I3177" s="9" t="s">
        <v>3050</v>
      </c>
      <c r="J3177" s="9">
        <v>110</v>
      </c>
      <c r="K3177" s="14">
        <f>IF($E3177="","",IFERROR(INDEX('01_Cad_Pecas'!$H$2:$H$5000,MATCH($E3177,'01_Cad_Pecas'!$D$2:$D$5000,0)),IFERROR(INDEX('01_Cad_Pecas'!$H$2:$H$5000,MATCH(VALUE($E3177),'01_Cad_Pecas'!$D$2:$D$5000,0)),"")))</f>
        <v>1.1000000000000001</v>
      </c>
      <c r="L3177" s="14">
        <f>IF($E3177="","",IFERROR(INDEX('01_Cad_Pecas'!$I$2:$I$5000,MATCH($E3177,'01_Cad_Pecas'!$D$2:$D$5000,0)),IFERROR(INDEX('01_Cad_Pecas'!$I$2:$I$5000,MATCH(VALUE($E3177),'01_Cad_Pecas'!$D$2:$D$5000,0)),"")))</f>
        <v>9.375E-2</v>
      </c>
      <c r="M3177" s="14">
        <f t="shared" si="358"/>
        <v>11.4125</v>
      </c>
      <c r="N3177" s="14"/>
      <c r="O3177" s="14"/>
      <c r="P3177" s="14"/>
      <c r="Q3177" s="14"/>
      <c r="R3177" s="14"/>
      <c r="S3177" s="14"/>
      <c r="T3177" s="14"/>
      <c r="U3177" s="14"/>
      <c r="V3177" s="14"/>
      <c r="W3177" s="14"/>
      <c r="X3177" s="14"/>
      <c r="Y3177" s="14"/>
      <c r="Z3177" s="14"/>
      <c r="AA3177" s="11"/>
      <c r="AB3177" s="14" t="str">
        <f t="shared" si="359"/>
        <v>10234|33 MONTAGEM CADEIRA</v>
      </c>
      <c r="AC3177" t="str">
        <f t="shared" si="360"/>
        <v>|10234|</v>
      </c>
      <c r="AD3177" t="str">
        <f t="shared" si="361"/>
        <v>33 MONTAGEM CADEIRA</v>
      </c>
    </row>
    <row r="3178" spans="1:30" ht="48" customHeight="1" x14ac:dyDescent="0.35">
      <c r="A3178" s="35">
        <v>46216</v>
      </c>
      <c r="B3178" s="14" t="s">
        <v>3670</v>
      </c>
      <c r="C3178" s="14" t="s">
        <v>3671</v>
      </c>
      <c r="D3178" s="14" t="s">
        <v>3050</v>
      </c>
      <c r="E3178" s="14">
        <v>30001213</v>
      </c>
      <c r="F3178" s="14" t="s">
        <v>477</v>
      </c>
      <c r="G3178" s="14" t="s">
        <v>3050</v>
      </c>
      <c r="H3178" s="14" t="s">
        <v>3050</v>
      </c>
      <c r="I3178" s="9" t="s">
        <v>3050</v>
      </c>
      <c r="J3178" s="9">
        <v>28</v>
      </c>
      <c r="K3178" s="14">
        <f>IF($E3178="","",IFERROR(INDEX('01_Cad_Pecas'!$H$2:$H$5000,MATCH($E3178,'01_Cad_Pecas'!$D$2:$D$5000,0)),IFERROR(INDEX('01_Cad_Pecas'!$H$2:$H$5000,MATCH(VALUE($E3178),'01_Cad_Pecas'!$D$2:$D$5000,0)),"")))</f>
        <v>0</v>
      </c>
      <c r="L3178" s="14">
        <f>IF($E3178="","",IFERROR(INDEX('01_Cad_Pecas'!$I$2:$I$5000,MATCH($E3178,'01_Cad_Pecas'!$D$2:$D$5000,0)),IFERROR(INDEX('01_Cad_Pecas'!$I$2:$I$5000,MATCH(VALUE($E3178),'01_Cad_Pecas'!$D$2:$D$5000,0)),"")))</f>
        <v>0.35</v>
      </c>
      <c r="M3178" s="14">
        <f t="shared" si="358"/>
        <v>9.7999999999999989</v>
      </c>
      <c r="N3178" s="14">
        <v>46216</v>
      </c>
      <c r="O3178" s="14">
        <v>28</v>
      </c>
      <c r="P3178" s="14"/>
      <c r="Q3178" s="14"/>
      <c r="R3178" s="14"/>
      <c r="S3178" s="14"/>
      <c r="T3178" s="14">
        <f t="shared" ref="T3178:T3191" si="363">IF(OR($J3178="",$O3178=""),"",$O3178/$J3178)</f>
        <v>1</v>
      </c>
      <c r="U3178" s="14" t="s">
        <v>36</v>
      </c>
      <c r="V3178" s="14"/>
      <c r="W3178" s="14"/>
      <c r="X3178" s="14"/>
      <c r="Y3178" s="14"/>
      <c r="Z3178" s="14"/>
      <c r="AA3178" s="11"/>
      <c r="AB3178" s="14" t="str">
        <f t="shared" si="359"/>
        <v>10241|33 MONTAGEM CADEIRA</v>
      </c>
      <c r="AC3178" t="str">
        <f t="shared" si="360"/>
        <v>|10241|</v>
      </c>
      <c r="AD3178" t="str">
        <f t="shared" si="361"/>
        <v>33 MONTAGEM CADEIRA</v>
      </c>
    </row>
    <row r="3179" spans="1:30" ht="48" customHeight="1" x14ac:dyDescent="0.35">
      <c r="A3179" s="35">
        <v>46216</v>
      </c>
      <c r="B3179" s="14" t="s">
        <v>3670</v>
      </c>
      <c r="C3179" s="14" t="s">
        <v>3671</v>
      </c>
      <c r="D3179" s="14" t="s">
        <v>3050</v>
      </c>
      <c r="E3179" s="14">
        <v>30001312</v>
      </c>
      <c r="F3179" s="14" t="s">
        <v>3169</v>
      </c>
      <c r="G3179" s="14" t="s">
        <v>3050</v>
      </c>
      <c r="H3179" s="14" t="s">
        <v>3050</v>
      </c>
      <c r="I3179" s="9" t="s">
        <v>3050</v>
      </c>
      <c r="J3179" s="9">
        <v>4</v>
      </c>
      <c r="K3179" s="14">
        <f>IF($E3179="","",IFERROR(INDEX('01_Cad_Pecas'!$H$2:$H$5000,MATCH($E3179,'01_Cad_Pecas'!$D$2:$D$5000,0)),IFERROR(INDEX('01_Cad_Pecas'!$H$2:$H$5000,MATCH(VALUE($E3179),'01_Cad_Pecas'!$D$2:$D$5000,0)),"")))</f>
        <v>0</v>
      </c>
      <c r="L3179" s="14">
        <f>IF($E3179="","",IFERROR(INDEX('01_Cad_Pecas'!$I$2:$I$5000,MATCH($E3179,'01_Cad_Pecas'!$D$2:$D$5000,0)),IFERROR(INDEX('01_Cad_Pecas'!$I$2:$I$5000,MATCH(VALUE($E3179),'01_Cad_Pecas'!$D$2:$D$5000,0)),"")))</f>
        <v>0.35</v>
      </c>
      <c r="M3179" s="14">
        <f t="shared" si="358"/>
        <v>1.4</v>
      </c>
      <c r="N3179" s="14">
        <v>46216</v>
      </c>
      <c r="O3179" s="14">
        <v>4</v>
      </c>
      <c r="P3179" s="14"/>
      <c r="Q3179" s="14"/>
      <c r="R3179" s="14"/>
      <c r="S3179" s="14"/>
      <c r="T3179" s="14">
        <f t="shared" si="363"/>
        <v>1</v>
      </c>
      <c r="U3179" s="14" t="s">
        <v>36</v>
      </c>
      <c r="V3179" s="14"/>
      <c r="W3179" s="14"/>
      <c r="X3179" s="14"/>
      <c r="Y3179" s="14"/>
      <c r="Z3179" s="14"/>
      <c r="AA3179" s="11"/>
      <c r="AB3179" s="14" t="str">
        <f t="shared" si="359"/>
        <v>10241|33 MONTAGEM CADEIRA</v>
      </c>
      <c r="AC3179" t="str">
        <f t="shared" si="360"/>
        <v>|10241|</v>
      </c>
      <c r="AD3179" t="str">
        <f t="shared" si="361"/>
        <v>33 MONTAGEM CADEIRA</v>
      </c>
    </row>
    <row r="3180" spans="1:30" ht="48" customHeight="1" x14ac:dyDescent="0.35">
      <c r="A3180" s="35">
        <v>46216</v>
      </c>
      <c r="B3180" s="14" t="s">
        <v>3670</v>
      </c>
      <c r="C3180" s="14" t="s">
        <v>3671</v>
      </c>
      <c r="D3180" s="14" t="s">
        <v>3050</v>
      </c>
      <c r="E3180" s="14">
        <v>30001412</v>
      </c>
      <c r="F3180" s="14" t="s">
        <v>3174</v>
      </c>
      <c r="G3180" s="14" t="s">
        <v>3050</v>
      </c>
      <c r="H3180" s="14" t="s">
        <v>3050</v>
      </c>
      <c r="I3180" s="9" t="s">
        <v>3050</v>
      </c>
      <c r="J3180" s="9">
        <v>16</v>
      </c>
      <c r="K3180" s="14">
        <f>IF($E3180="","",IFERROR(INDEX('01_Cad_Pecas'!$H$2:$H$5000,MATCH($E3180,'01_Cad_Pecas'!$D$2:$D$5000,0)),IFERROR(INDEX('01_Cad_Pecas'!$H$2:$H$5000,MATCH(VALUE($E3180),'01_Cad_Pecas'!$D$2:$D$5000,0)),"")))</f>
        <v>0</v>
      </c>
      <c r="L3180" s="14">
        <f>IF($E3180="","",IFERROR(INDEX('01_Cad_Pecas'!$I$2:$I$5000,MATCH($E3180,'01_Cad_Pecas'!$D$2:$D$5000,0)),IFERROR(INDEX('01_Cad_Pecas'!$I$2:$I$5000,MATCH(VALUE($E3180),'01_Cad_Pecas'!$D$2:$D$5000,0)),"")))</f>
        <v>0.35</v>
      </c>
      <c r="M3180" s="14">
        <f t="shared" si="358"/>
        <v>5.6</v>
      </c>
      <c r="N3180" s="14">
        <v>46216</v>
      </c>
      <c r="O3180" s="14">
        <v>16</v>
      </c>
      <c r="P3180" s="14"/>
      <c r="Q3180" s="14"/>
      <c r="R3180" s="14"/>
      <c r="S3180" s="14"/>
      <c r="T3180" s="14">
        <f t="shared" si="363"/>
        <v>1</v>
      </c>
      <c r="U3180" s="14" t="s">
        <v>36</v>
      </c>
      <c r="V3180" s="14"/>
      <c r="W3180" s="14"/>
      <c r="X3180" s="14"/>
      <c r="Y3180" s="14"/>
      <c r="Z3180" s="14"/>
      <c r="AA3180" s="11"/>
      <c r="AB3180" s="14" t="str">
        <f t="shared" si="359"/>
        <v>10241|33 MONTAGEM CADEIRA</v>
      </c>
      <c r="AC3180" t="str">
        <f t="shared" si="360"/>
        <v>|10241|</v>
      </c>
      <c r="AD3180" t="str">
        <f t="shared" si="361"/>
        <v>33 MONTAGEM CADEIRA</v>
      </c>
    </row>
    <row r="3181" spans="1:30" ht="48" customHeight="1" x14ac:dyDescent="0.35">
      <c r="A3181" s="35">
        <v>46216</v>
      </c>
      <c r="B3181" s="14" t="s">
        <v>3670</v>
      </c>
      <c r="C3181" s="14" t="s">
        <v>3671</v>
      </c>
      <c r="D3181" s="14" t="s">
        <v>3050</v>
      </c>
      <c r="E3181" s="14">
        <v>30003212</v>
      </c>
      <c r="F3181" s="14" t="s">
        <v>3170</v>
      </c>
      <c r="G3181" s="14" t="s">
        <v>3050</v>
      </c>
      <c r="H3181" s="14" t="s">
        <v>3050</v>
      </c>
      <c r="I3181" s="9" t="s">
        <v>3050</v>
      </c>
      <c r="J3181" s="9">
        <v>8</v>
      </c>
      <c r="K3181" s="14">
        <f>IF($E3181="","",IFERROR(INDEX('01_Cad_Pecas'!$H$2:$H$5000,MATCH($E3181,'01_Cad_Pecas'!$D$2:$D$5000,0)),IFERROR(INDEX('01_Cad_Pecas'!$H$2:$H$5000,MATCH(VALUE($E3181),'01_Cad_Pecas'!$D$2:$D$5000,0)),"")))</f>
        <v>0</v>
      </c>
      <c r="L3181" s="14">
        <f>IF($E3181="","",IFERROR(INDEX('01_Cad_Pecas'!$I$2:$I$5000,MATCH($E3181,'01_Cad_Pecas'!$D$2:$D$5000,0)),IFERROR(INDEX('01_Cad_Pecas'!$I$2:$I$5000,MATCH(VALUE($E3181),'01_Cad_Pecas'!$D$2:$D$5000,0)),"")))</f>
        <v>0.35</v>
      </c>
      <c r="M3181" s="14">
        <f t="shared" si="358"/>
        <v>2.8</v>
      </c>
      <c r="N3181" s="14">
        <v>46216</v>
      </c>
      <c r="O3181" s="14">
        <v>8</v>
      </c>
      <c r="P3181" s="14"/>
      <c r="Q3181" s="14"/>
      <c r="R3181" s="14"/>
      <c r="S3181" s="14"/>
      <c r="T3181" s="14">
        <f t="shared" si="363"/>
        <v>1</v>
      </c>
      <c r="U3181" s="14" t="s">
        <v>36</v>
      </c>
      <c r="V3181" s="14"/>
      <c r="W3181" s="14"/>
      <c r="X3181" s="14"/>
      <c r="Y3181" s="14"/>
      <c r="Z3181" s="14"/>
      <c r="AA3181" s="11"/>
      <c r="AB3181" s="14" t="str">
        <f t="shared" si="359"/>
        <v>10241|33 MONTAGEM CADEIRA</v>
      </c>
      <c r="AC3181" t="str">
        <f t="shared" si="360"/>
        <v>|10241|</v>
      </c>
      <c r="AD3181" t="str">
        <f t="shared" si="361"/>
        <v>33 MONTAGEM CADEIRA</v>
      </c>
    </row>
    <row r="3182" spans="1:30" ht="48" customHeight="1" x14ac:dyDescent="0.35">
      <c r="A3182" s="35">
        <v>46216</v>
      </c>
      <c r="B3182" s="14" t="s">
        <v>3670</v>
      </c>
      <c r="C3182" s="14" t="s">
        <v>3671</v>
      </c>
      <c r="D3182" s="14" t="s">
        <v>3050</v>
      </c>
      <c r="E3182" s="14">
        <v>30003920</v>
      </c>
      <c r="F3182" s="14" t="s">
        <v>3690</v>
      </c>
      <c r="G3182" s="14" t="s">
        <v>3050</v>
      </c>
      <c r="H3182" s="14" t="s">
        <v>3050</v>
      </c>
      <c r="I3182" s="9" t="s">
        <v>3050</v>
      </c>
      <c r="J3182" s="9">
        <v>16</v>
      </c>
      <c r="K3182" s="14">
        <f>IF($E3182="","",IFERROR(INDEX('01_Cad_Pecas'!$H$2:$H$5000,MATCH($E3182,'01_Cad_Pecas'!$D$2:$D$5000,0)),IFERROR(INDEX('01_Cad_Pecas'!$H$2:$H$5000,MATCH(VALUE($E3182),'01_Cad_Pecas'!$D$2:$D$5000,0)),"")))</f>
        <v>0</v>
      </c>
      <c r="L3182" s="14">
        <f>IF($E3182="","",IFERROR(INDEX('01_Cad_Pecas'!$I$2:$I$5000,MATCH($E3182,'01_Cad_Pecas'!$D$2:$D$5000,0)),IFERROR(INDEX('01_Cad_Pecas'!$I$2:$I$5000,MATCH(VALUE($E3182),'01_Cad_Pecas'!$D$2:$D$5000,0)),"")))</f>
        <v>0.35</v>
      </c>
      <c r="M3182" s="14">
        <f t="shared" si="358"/>
        <v>5.6</v>
      </c>
      <c r="N3182" s="14">
        <v>46216</v>
      </c>
      <c r="O3182" s="14">
        <v>16</v>
      </c>
      <c r="P3182" s="14"/>
      <c r="Q3182" s="14"/>
      <c r="R3182" s="14"/>
      <c r="S3182" s="14"/>
      <c r="T3182" s="14">
        <f t="shared" si="363"/>
        <v>1</v>
      </c>
      <c r="U3182" s="14" t="s">
        <v>36</v>
      </c>
      <c r="V3182" s="14"/>
      <c r="W3182" s="14"/>
      <c r="X3182" s="14"/>
      <c r="Y3182" s="14"/>
      <c r="Z3182" s="14"/>
      <c r="AA3182" s="11"/>
      <c r="AB3182" s="14" t="str">
        <f t="shared" si="359"/>
        <v>10241|33 MONTAGEM CADEIRA</v>
      </c>
      <c r="AC3182" t="str">
        <f t="shared" si="360"/>
        <v>|10241|</v>
      </c>
      <c r="AD3182" t="str">
        <f t="shared" si="361"/>
        <v>33 MONTAGEM CADEIRA</v>
      </c>
    </row>
    <row r="3183" spans="1:30" ht="48" customHeight="1" x14ac:dyDescent="0.35">
      <c r="A3183" s="35">
        <v>46213</v>
      </c>
      <c r="B3183" s="14" t="s">
        <v>3672</v>
      </c>
      <c r="C3183" s="14" t="s">
        <v>3673</v>
      </c>
      <c r="D3183" s="14" t="s">
        <v>3050</v>
      </c>
      <c r="E3183" s="14">
        <v>30001213</v>
      </c>
      <c r="F3183" s="14" t="s">
        <v>477</v>
      </c>
      <c r="G3183" s="14" t="s">
        <v>3050</v>
      </c>
      <c r="H3183" s="14" t="s">
        <v>3050</v>
      </c>
      <c r="I3183" s="9" t="s">
        <v>3050</v>
      </c>
      <c r="J3183" s="9">
        <v>30</v>
      </c>
      <c r="K3183" s="14">
        <f>IF($E3183="","",IFERROR(INDEX('01_Cad_Pecas'!$H$2:$H$5000,MATCH($E3183,'01_Cad_Pecas'!$D$2:$D$5000,0)),IFERROR(INDEX('01_Cad_Pecas'!$H$2:$H$5000,MATCH(VALUE($E3183),'01_Cad_Pecas'!$D$2:$D$5000,0)),"")))</f>
        <v>0</v>
      </c>
      <c r="L3183" s="14">
        <f>IF($E3183="","",IFERROR(INDEX('01_Cad_Pecas'!$I$2:$I$5000,MATCH($E3183,'01_Cad_Pecas'!$D$2:$D$5000,0)),IFERROR(INDEX('01_Cad_Pecas'!$I$2:$I$5000,MATCH(VALUE($E3183),'01_Cad_Pecas'!$D$2:$D$5000,0)),"")))</f>
        <v>0.35</v>
      </c>
      <c r="M3183" s="14">
        <f t="shared" si="358"/>
        <v>10.5</v>
      </c>
      <c r="N3183" s="14">
        <v>46216</v>
      </c>
      <c r="O3183" s="14">
        <v>30</v>
      </c>
      <c r="P3183" s="14"/>
      <c r="Q3183" s="14"/>
      <c r="R3183" s="14"/>
      <c r="S3183" s="14"/>
      <c r="T3183" s="14">
        <f t="shared" si="363"/>
        <v>1</v>
      </c>
      <c r="U3183" s="14" t="s">
        <v>36</v>
      </c>
      <c r="V3183" s="14"/>
      <c r="W3183" s="14"/>
      <c r="X3183" s="14"/>
      <c r="Y3183" s="14"/>
      <c r="Z3183" s="14"/>
      <c r="AA3183" s="11"/>
      <c r="AB3183" s="14" t="str">
        <f t="shared" si="359"/>
        <v>10245|33 MONTAGEM CADEIRA</v>
      </c>
      <c r="AC3183" t="str">
        <f t="shared" si="360"/>
        <v>|10245|</v>
      </c>
      <c r="AD3183" t="str">
        <f t="shared" si="361"/>
        <v>33 MONTAGEM CADEIRA</v>
      </c>
    </row>
    <row r="3184" spans="1:30" ht="48" customHeight="1" x14ac:dyDescent="0.35">
      <c r="A3184" s="35">
        <v>46213</v>
      </c>
      <c r="B3184" s="14" t="s">
        <v>3672</v>
      </c>
      <c r="C3184" s="14" t="s">
        <v>3673</v>
      </c>
      <c r="D3184" s="14" t="s">
        <v>3050</v>
      </c>
      <c r="E3184" s="14">
        <v>30001412</v>
      </c>
      <c r="F3184" s="14" t="s">
        <v>3174</v>
      </c>
      <c r="G3184" s="14" t="s">
        <v>3050</v>
      </c>
      <c r="H3184" s="14" t="s">
        <v>3050</v>
      </c>
      <c r="I3184" s="9" t="s">
        <v>3050</v>
      </c>
      <c r="J3184" s="9">
        <v>30</v>
      </c>
      <c r="K3184" s="14">
        <f>IF($E3184="","",IFERROR(INDEX('01_Cad_Pecas'!$H$2:$H$5000,MATCH($E3184,'01_Cad_Pecas'!$D$2:$D$5000,0)),IFERROR(INDEX('01_Cad_Pecas'!$H$2:$H$5000,MATCH(VALUE($E3184),'01_Cad_Pecas'!$D$2:$D$5000,0)),"")))</f>
        <v>0</v>
      </c>
      <c r="L3184" s="14">
        <f>IF($E3184="","",IFERROR(INDEX('01_Cad_Pecas'!$I$2:$I$5000,MATCH($E3184,'01_Cad_Pecas'!$D$2:$D$5000,0)),IFERROR(INDEX('01_Cad_Pecas'!$I$2:$I$5000,MATCH(VALUE($E3184),'01_Cad_Pecas'!$D$2:$D$5000,0)),"")))</f>
        <v>0.35</v>
      </c>
      <c r="M3184" s="14">
        <f t="shared" si="358"/>
        <v>10.5</v>
      </c>
      <c r="N3184" s="14">
        <v>46216</v>
      </c>
      <c r="O3184" s="14">
        <v>30</v>
      </c>
      <c r="P3184" s="14"/>
      <c r="Q3184" s="14"/>
      <c r="R3184" s="14"/>
      <c r="S3184" s="14"/>
      <c r="T3184" s="14">
        <f t="shared" si="363"/>
        <v>1</v>
      </c>
      <c r="U3184" s="14" t="s">
        <v>36</v>
      </c>
      <c r="V3184" s="14"/>
      <c r="W3184" s="14"/>
      <c r="X3184" s="14"/>
      <c r="Y3184" s="14"/>
      <c r="Z3184" s="14"/>
      <c r="AA3184" s="11"/>
      <c r="AB3184" s="14" t="str">
        <f t="shared" si="359"/>
        <v>10245|33 MONTAGEM CADEIRA</v>
      </c>
      <c r="AC3184" t="str">
        <f t="shared" si="360"/>
        <v>|10245|</v>
      </c>
      <c r="AD3184" t="str">
        <f t="shared" si="361"/>
        <v>33 MONTAGEM CADEIRA</v>
      </c>
    </row>
    <row r="3185" spans="1:30" ht="48" customHeight="1" x14ac:dyDescent="0.35">
      <c r="A3185" s="35">
        <v>46217</v>
      </c>
      <c r="B3185" s="14" t="s">
        <v>3674</v>
      </c>
      <c r="C3185" s="14" t="s">
        <v>3675</v>
      </c>
      <c r="D3185" s="14" t="s">
        <v>3050</v>
      </c>
      <c r="E3185" s="14">
        <v>30001322</v>
      </c>
      <c r="F3185" s="14" t="s">
        <v>3296</v>
      </c>
      <c r="G3185" s="14" t="s">
        <v>3050</v>
      </c>
      <c r="H3185" s="14" t="s">
        <v>3050</v>
      </c>
      <c r="I3185" s="9" t="s">
        <v>3050</v>
      </c>
      <c r="J3185" s="9">
        <v>50</v>
      </c>
      <c r="K3185" s="14">
        <f>IF($E3185="","",IFERROR(INDEX('01_Cad_Pecas'!$H$2:$H$5000,MATCH($E3185,'01_Cad_Pecas'!$D$2:$D$5000,0)),IFERROR(INDEX('01_Cad_Pecas'!$H$2:$H$5000,MATCH(VALUE($E3185),'01_Cad_Pecas'!$D$2:$D$5000,0)),"")))</f>
        <v>1.1000000000000001</v>
      </c>
      <c r="L3185" s="14">
        <f>IF($E3185="","",IFERROR(INDEX('01_Cad_Pecas'!$I$2:$I$5000,MATCH($E3185,'01_Cad_Pecas'!$D$2:$D$5000,0)),IFERROR(INDEX('01_Cad_Pecas'!$I$2:$I$5000,MATCH(VALUE($E3185),'01_Cad_Pecas'!$D$2:$D$5000,0)),"")))</f>
        <v>9.375E-2</v>
      </c>
      <c r="M3185" s="14">
        <f t="shared" si="358"/>
        <v>5.7874999999999996</v>
      </c>
      <c r="N3185" s="14">
        <v>46218</v>
      </c>
      <c r="O3185" s="14">
        <v>50</v>
      </c>
      <c r="P3185" s="14"/>
      <c r="Q3185" s="14"/>
      <c r="R3185" s="14"/>
      <c r="S3185" s="14"/>
      <c r="T3185" s="14">
        <f t="shared" si="363"/>
        <v>1</v>
      </c>
      <c r="U3185" s="14" t="s">
        <v>36</v>
      </c>
      <c r="V3185" s="14"/>
      <c r="W3185" s="14"/>
      <c r="X3185" s="14"/>
      <c r="Y3185" s="14"/>
      <c r="Z3185" s="14"/>
      <c r="AA3185" s="11"/>
      <c r="AB3185" s="14" t="str">
        <f t="shared" si="359"/>
        <v>10246|33 MONTAGEM CADEIRA</v>
      </c>
      <c r="AC3185" t="str">
        <f t="shared" si="360"/>
        <v>|10246|</v>
      </c>
      <c r="AD3185" t="str">
        <f t="shared" si="361"/>
        <v>33 MONTAGEM CADEIRA</v>
      </c>
    </row>
    <row r="3186" spans="1:30" ht="48" customHeight="1" x14ac:dyDescent="0.35">
      <c r="A3186" s="35">
        <v>46217</v>
      </c>
      <c r="B3186" s="14" t="s">
        <v>3674</v>
      </c>
      <c r="C3186" s="14" t="s">
        <v>3675</v>
      </c>
      <c r="D3186" s="14" t="s">
        <v>3050</v>
      </c>
      <c r="E3186" s="14">
        <v>30001213</v>
      </c>
      <c r="F3186" s="14" t="s">
        <v>477</v>
      </c>
      <c r="G3186" s="14" t="s">
        <v>3050</v>
      </c>
      <c r="H3186" s="14" t="s">
        <v>3050</v>
      </c>
      <c r="I3186" s="9" t="s">
        <v>3050</v>
      </c>
      <c r="J3186" s="9">
        <v>1116</v>
      </c>
      <c r="K3186" s="14">
        <f>IF($E3186="","",IFERROR(INDEX('01_Cad_Pecas'!$H$2:$H$5000,MATCH($E3186,'01_Cad_Pecas'!$D$2:$D$5000,0)),IFERROR(INDEX('01_Cad_Pecas'!$H$2:$H$5000,MATCH(VALUE($E3186),'01_Cad_Pecas'!$D$2:$D$5000,0)),"")))</f>
        <v>0</v>
      </c>
      <c r="L3186" s="14">
        <f>IF($E3186="","",IFERROR(INDEX('01_Cad_Pecas'!$I$2:$I$5000,MATCH($E3186,'01_Cad_Pecas'!$D$2:$D$5000,0)),IFERROR(INDEX('01_Cad_Pecas'!$I$2:$I$5000,MATCH(VALUE($E3186),'01_Cad_Pecas'!$D$2:$D$5000,0)),"")))</f>
        <v>0.35</v>
      </c>
      <c r="M3186" s="14">
        <f t="shared" si="358"/>
        <v>390.59999999999997</v>
      </c>
      <c r="N3186" s="14">
        <v>46218</v>
      </c>
      <c r="O3186" s="14">
        <v>1116</v>
      </c>
      <c r="P3186" s="14"/>
      <c r="Q3186" s="14"/>
      <c r="R3186" s="14"/>
      <c r="S3186" s="14"/>
      <c r="T3186" s="14">
        <f t="shared" si="363"/>
        <v>1</v>
      </c>
      <c r="U3186" s="14" t="s">
        <v>36</v>
      </c>
      <c r="V3186" s="14"/>
      <c r="W3186" s="14"/>
      <c r="X3186" s="14"/>
      <c r="Y3186" s="14"/>
      <c r="Z3186" s="14"/>
      <c r="AA3186" s="11"/>
      <c r="AB3186" s="14" t="str">
        <f t="shared" si="359"/>
        <v>10246|33 MONTAGEM CADEIRA</v>
      </c>
      <c r="AC3186" t="str">
        <f t="shared" si="360"/>
        <v>|10246|</v>
      </c>
      <c r="AD3186" t="str">
        <f t="shared" si="361"/>
        <v>33 MONTAGEM CADEIRA</v>
      </c>
    </row>
    <row r="3187" spans="1:30" ht="48" customHeight="1" x14ac:dyDescent="0.35">
      <c r="A3187" s="35">
        <v>46217</v>
      </c>
      <c r="B3187" s="14" t="s">
        <v>3674</v>
      </c>
      <c r="C3187" s="14" t="s">
        <v>3675</v>
      </c>
      <c r="D3187" s="14" t="s">
        <v>3050</v>
      </c>
      <c r="E3187" s="14">
        <v>30001320</v>
      </c>
      <c r="F3187" s="14" t="s">
        <v>3175</v>
      </c>
      <c r="G3187" s="14" t="s">
        <v>3050</v>
      </c>
      <c r="H3187" s="14" t="s">
        <v>3050</v>
      </c>
      <c r="I3187" s="9" t="s">
        <v>3050</v>
      </c>
      <c r="J3187" s="9">
        <v>50</v>
      </c>
      <c r="K3187" s="14">
        <f>IF($E3187="","",IFERROR(INDEX('01_Cad_Pecas'!$H$2:$H$5000,MATCH($E3187,'01_Cad_Pecas'!$D$2:$D$5000,0)),IFERROR(INDEX('01_Cad_Pecas'!$H$2:$H$5000,MATCH(VALUE($E3187),'01_Cad_Pecas'!$D$2:$D$5000,0)),"")))</f>
        <v>0</v>
      </c>
      <c r="L3187" s="14">
        <f>IF($E3187="","",IFERROR(INDEX('01_Cad_Pecas'!$I$2:$I$5000,MATCH($E3187,'01_Cad_Pecas'!$D$2:$D$5000,0)),IFERROR(INDEX('01_Cad_Pecas'!$I$2:$I$5000,MATCH(VALUE($E3187),'01_Cad_Pecas'!$D$2:$D$5000,0)),"")))</f>
        <v>0.35</v>
      </c>
      <c r="M3187" s="14">
        <f t="shared" si="358"/>
        <v>17.5</v>
      </c>
      <c r="N3187" s="14">
        <v>46218</v>
      </c>
      <c r="O3187" s="14">
        <v>50</v>
      </c>
      <c r="P3187" s="14"/>
      <c r="Q3187" s="14"/>
      <c r="R3187" s="14"/>
      <c r="S3187" s="14"/>
      <c r="T3187" s="14">
        <f t="shared" si="363"/>
        <v>1</v>
      </c>
      <c r="U3187" s="14" t="s">
        <v>36</v>
      </c>
      <c r="V3187" s="14"/>
      <c r="W3187" s="14"/>
      <c r="X3187" s="14"/>
      <c r="Y3187" s="14"/>
      <c r="Z3187" s="14"/>
      <c r="AA3187" s="11"/>
      <c r="AB3187" s="14" t="str">
        <f t="shared" si="359"/>
        <v>10246|33 MONTAGEM CADEIRA</v>
      </c>
      <c r="AC3187" t="str">
        <f t="shared" si="360"/>
        <v>|10246|</v>
      </c>
      <c r="AD3187" t="str">
        <f t="shared" si="361"/>
        <v>33 MONTAGEM CADEIRA</v>
      </c>
    </row>
    <row r="3188" spans="1:30" ht="48" customHeight="1" x14ac:dyDescent="0.35">
      <c r="A3188" s="35">
        <v>46217</v>
      </c>
      <c r="B3188" s="14" t="s">
        <v>3674</v>
      </c>
      <c r="C3188" s="14" t="s">
        <v>3675</v>
      </c>
      <c r="D3188" s="14" t="s">
        <v>3050</v>
      </c>
      <c r="E3188" s="14">
        <v>30001412</v>
      </c>
      <c r="F3188" s="14" t="s">
        <v>3174</v>
      </c>
      <c r="G3188" s="14" t="s">
        <v>3050</v>
      </c>
      <c r="H3188" s="14" t="s">
        <v>3050</v>
      </c>
      <c r="I3188" s="9" t="s">
        <v>3050</v>
      </c>
      <c r="J3188" s="9">
        <v>1066</v>
      </c>
      <c r="K3188" s="14">
        <f>IF($E3188="","",IFERROR(INDEX('01_Cad_Pecas'!$H$2:$H$5000,MATCH($E3188,'01_Cad_Pecas'!$D$2:$D$5000,0)),IFERROR(INDEX('01_Cad_Pecas'!$H$2:$H$5000,MATCH(VALUE($E3188),'01_Cad_Pecas'!$D$2:$D$5000,0)),"")))</f>
        <v>0</v>
      </c>
      <c r="L3188" s="14">
        <f>IF($E3188="","",IFERROR(INDEX('01_Cad_Pecas'!$I$2:$I$5000,MATCH($E3188,'01_Cad_Pecas'!$D$2:$D$5000,0)),IFERROR(INDEX('01_Cad_Pecas'!$I$2:$I$5000,MATCH(VALUE($E3188),'01_Cad_Pecas'!$D$2:$D$5000,0)),"")))</f>
        <v>0.35</v>
      </c>
      <c r="M3188" s="14">
        <f t="shared" si="358"/>
        <v>373.09999999999997</v>
      </c>
      <c r="N3188" s="14">
        <v>46218</v>
      </c>
      <c r="O3188" s="14">
        <v>1066</v>
      </c>
      <c r="P3188" s="14"/>
      <c r="Q3188" s="14"/>
      <c r="R3188" s="14"/>
      <c r="S3188" s="14"/>
      <c r="T3188" s="14">
        <f t="shared" si="363"/>
        <v>1</v>
      </c>
      <c r="U3188" s="14" t="s">
        <v>36</v>
      </c>
      <c r="V3188" s="14"/>
      <c r="W3188" s="14"/>
      <c r="X3188" s="14"/>
      <c r="Y3188" s="14"/>
      <c r="Z3188" s="14"/>
      <c r="AA3188" s="11"/>
      <c r="AB3188" s="14" t="str">
        <f t="shared" si="359"/>
        <v>10246|33 MONTAGEM CADEIRA</v>
      </c>
      <c r="AC3188" t="str">
        <f t="shared" si="360"/>
        <v>|10246|</v>
      </c>
      <c r="AD3188" t="str">
        <f t="shared" si="361"/>
        <v>33 MONTAGEM CADEIRA</v>
      </c>
    </row>
    <row r="3189" spans="1:30" ht="48" customHeight="1" x14ac:dyDescent="0.35">
      <c r="A3189" s="35">
        <v>46217</v>
      </c>
      <c r="B3189" s="14" t="s">
        <v>3674</v>
      </c>
      <c r="C3189" s="14" t="s">
        <v>3675</v>
      </c>
      <c r="D3189" s="14" t="s">
        <v>3050</v>
      </c>
      <c r="E3189" s="14">
        <v>30001201</v>
      </c>
      <c r="F3189" s="14" t="s">
        <v>3293</v>
      </c>
      <c r="G3189" s="14" t="s">
        <v>3050</v>
      </c>
      <c r="H3189" s="14" t="s">
        <v>3050</v>
      </c>
      <c r="I3189" s="9" t="s">
        <v>3050</v>
      </c>
      <c r="J3189" s="9">
        <v>100</v>
      </c>
      <c r="K3189" s="14">
        <f>IF($E3189="","",IFERROR(INDEX('01_Cad_Pecas'!$H$2:$H$5000,MATCH($E3189,'01_Cad_Pecas'!$D$2:$D$5000,0)),IFERROR(INDEX('01_Cad_Pecas'!$H$2:$H$5000,MATCH(VALUE($E3189),'01_Cad_Pecas'!$D$2:$D$5000,0)),"")))</f>
        <v>1.1000000000000001</v>
      </c>
      <c r="L3189" s="14">
        <f>IF($E3189="","",IFERROR(INDEX('01_Cad_Pecas'!$I$2:$I$5000,MATCH($E3189,'01_Cad_Pecas'!$D$2:$D$5000,0)),IFERROR(INDEX('01_Cad_Pecas'!$I$2:$I$5000,MATCH(VALUE($E3189),'01_Cad_Pecas'!$D$2:$D$5000,0)),"")))</f>
        <v>9.375E-2</v>
      </c>
      <c r="M3189" s="14">
        <f t="shared" si="358"/>
        <v>10.475</v>
      </c>
      <c r="N3189" s="14">
        <v>46219</v>
      </c>
      <c r="O3189" s="14">
        <v>100</v>
      </c>
      <c r="P3189" s="14"/>
      <c r="Q3189" s="14"/>
      <c r="R3189" s="14"/>
      <c r="S3189" s="14"/>
      <c r="T3189" s="14">
        <f t="shared" si="363"/>
        <v>1</v>
      </c>
      <c r="U3189" s="14" t="s">
        <v>36</v>
      </c>
      <c r="V3189" s="14"/>
      <c r="W3189" s="14"/>
      <c r="X3189" s="14"/>
      <c r="Y3189" s="14"/>
      <c r="Z3189" s="14"/>
      <c r="AA3189" s="11"/>
      <c r="AB3189" s="14" t="str">
        <f t="shared" si="359"/>
        <v>10246|33 MONTAGEM CADEIRA</v>
      </c>
      <c r="AC3189" t="str">
        <f t="shared" si="360"/>
        <v>|10246|</v>
      </c>
      <c r="AD3189" t="str">
        <f t="shared" si="361"/>
        <v>33 MONTAGEM CADEIRA</v>
      </c>
    </row>
    <row r="3190" spans="1:30" ht="48" customHeight="1" x14ac:dyDescent="0.35">
      <c r="A3190" s="35">
        <v>46218</v>
      </c>
      <c r="B3190" s="14" t="s">
        <v>3676</v>
      </c>
      <c r="C3190" s="14" t="s">
        <v>3677</v>
      </c>
      <c r="D3190" s="14" t="s">
        <v>3050</v>
      </c>
      <c r="E3190" s="14">
        <v>30001322</v>
      </c>
      <c r="F3190" s="14" t="s">
        <v>3296</v>
      </c>
      <c r="G3190" s="14" t="s">
        <v>3050</v>
      </c>
      <c r="H3190" s="14" t="s">
        <v>3050</v>
      </c>
      <c r="I3190" s="9" t="s">
        <v>3050</v>
      </c>
      <c r="J3190" s="9">
        <v>20</v>
      </c>
      <c r="K3190" s="14">
        <f>IF($E3190="","",IFERROR(INDEX('01_Cad_Pecas'!$H$2:$H$5000,MATCH($E3190,'01_Cad_Pecas'!$D$2:$D$5000,0)),IFERROR(INDEX('01_Cad_Pecas'!$H$2:$H$5000,MATCH(VALUE($E3190),'01_Cad_Pecas'!$D$2:$D$5000,0)),"")))</f>
        <v>1.1000000000000001</v>
      </c>
      <c r="L3190" s="14">
        <f>IF($E3190="","",IFERROR(INDEX('01_Cad_Pecas'!$I$2:$I$5000,MATCH($E3190,'01_Cad_Pecas'!$D$2:$D$5000,0)),IFERROR(INDEX('01_Cad_Pecas'!$I$2:$I$5000,MATCH(VALUE($E3190),'01_Cad_Pecas'!$D$2:$D$5000,0)),"")))</f>
        <v>9.375E-2</v>
      </c>
      <c r="M3190" s="14">
        <f t="shared" si="358"/>
        <v>2.9750000000000001</v>
      </c>
      <c r="N3190" s="14">
        <v>46219</v>
      </c>
      <c r="O3190" s="14">
        <v>20</v>
      </c>
      <c r="P3190" s="14"/>
      <c r="Q3190" s="14"/>
      <c r="R3190" s="14"/>
      <c r="S3190" s="14"/>
      <c r="T3190" s="14">
        <f t="shared" si="363"/>
        <v>1</v>
      </c>
      <c r="U3190" s="14" t="s">
        <v>36</v>
      </c>
      <c r="V3190" s="14"/>
      <c r="W3190" s="14"/>
      <c r="X3190" s="14"/>
      <c r="Y3190" s="14"/>
      <c r="Z3190" s="14"/>
      <c r="AA3190" s="11"/>
      <c r="AB3190" s="14" t="str">
        <f t="shared" si="359"/>
        <v>10247|33 MONTAGEM CADEIRA</v>
      </c>
      <c r="AC3190" t="str">
        <f t="shared" si="360"/>
        <v>|10247|</v>
      </c>
      <c r="AD3190" t="str">
        <f t="shared" si="361"/>
        <v>33 MONTAGEM CADEIRA</v>
      </c>
    </row>
    <row r="3191" spans="1:30" ht="48" customHeight="1" x14ac:dyDescent="0.35">
      <c r="A3191" s="35">
        <v>46218</v>
      </c>
      <c r="B3191" s="14" t="s">
        <v>3676</v>
      </c>
      <c r="C3191" s="14" t="s">
        <v>3677</v>
      </c>
      <c r="D3191" s="14" t="s">
        <v>3050</v>
      </c>
      <c r="E3191" s="14">
        <v>30001213</v>
      </c>
      <c r="F3191" s="14" t="s">
        <v>477</v>
      </c>
      <c r="G3191" s="14" t="s">
        <v>3050</v>
      </c>
      <c r="H3191" s="14" t="s">
        <v>3050</v>
      </c>
      <c r="I3191" s="9" t="s">
        <v>3050</v>
      </c>
      <c r="J3191" s="9">
        <v>362</v>
      </c>
      <c r="K3191" s="14">
        <f>IF($E3191="","",IFERROR(INDEX('01_Cad_Pecas'!$H$2:$H$5000,MATCH($E3191,'01_Cad_Pecas'!$D$2:$D$5000,0)),IFERROR(INDEX('01_Cad_Pecas'!$H$2:$H$5000,MATCH(VALUE($E3191),'01_Cad_Pecas'!$D$2:$D$5000,0)),"")))</f>
        <v>0</v>
      </c>
      <c r="L3191" s="14">
        <f>IF($E3191="","",IFERROR(INDEX('01_Cad_Pecas'!$I$2:$I$5000,MATCH($E3191,'01_Cad_Pecas'!$D$2:$D$5000,0)),IFERROR(INDEX('01_Cad_Pecas'!$I$2:$I$5000,MATCH(VALUE($E3191),'01_Cad_Pecas'!$D$2:$D$5000,0)),"")))</f>
        <v>0.35</v>
      </c>
      <c r="M3191" s="14">
        <f t="shared" si="358"/>
        <v>126.69999999999999</v>
      </c>
      <c r="N3191" s="14">
        <v>46219</v>
      </c>
      <c r="O3191" s="14">
        <v>362</v>
      </c>
      <c r="P3191" s="14"/>
      <c r="Q3191" s="14"/>
      <c r="R3191" s="14"/>
      <c r="S3191" s="14"/>
      <c r="T3191" s="14">
        <f t="shared" si="363"/>
        <v>1</v>
      </c>
      <c r="U3191" s="14" t="s">
        <v>36</v>
      </c>
      <c r="V3191" s="14"/>
      <c r="W3191" s="14"/>
      <c r="X3191" s="14"/>
      <c r="Y3191" s="14"/>
      <c r="Z3191" s="14"/>
      <c r="AA3191" s="11"/>
      <c r="AB3191" s="14" t="str">
        <f t="shared" si="359"/>
        <v>10247|33 MONTAGEM CADEIRA</v>
      </c>
      <c r="AC3191" t="str">
        <f t="shared" si="360"/>
        <v>|10247|</v>
      </c>
      <c r="AD3191" t="str">
        <f t="shared" si="361"/>
        <v>33 MONTAGEM CADEIRA</v>
      </c>
    </row>
    <row r="3192" spans="1:30" ht="48" customHeight="1" x14ac:dyDescent="0.35">
      <c r="A3192" s="35">
        <v>46218</v>
      </c>
      <c r="B3192" s="14" t="s">
        <v>3676</v>
      </c>
      <c r="C3192" s="14" t="s">
        <v>3677</v>
      </c>
      <c r="D3192" s="14" t="s">
        <v>3050</v>
      </c>
      <c r="E3192" s="14">
        <v>30001320</v>
      </c>
      <c r="F3192" s="14" t="s">
        <v>3175</v>
      </c>
      <c r="G3192" s="14" t="s">
        <v>3050</v>
      </c>
      <c r="H3192" s="14" t="s">
        <v>3050</v>
      </c>
      <c r="I3192" s="9" t="s">
        <v>3050</v>
      </c>
      <c r="J3192" s="9">
        <v>20</v>
      </c>
      <c r="K3192" s="14">
        <f>IF($E3192="","",IFERROR(INDEX('01_Cad_Pecas'!$H$2:$H$5000,MATCH($E3192,'01_Cad_Pecas'!$D$2:$D$5000,0)),IFERROR(INDEX('01_Cad_Pecas'!$H$2:$H$5000,MATCH(VALUE($E3192),'01_Cad_Pecas'!$D$2:$D$5000,0)),"")))</f>
        <v>0</v>
      </c>
      <c r="L3192" s="14">
        <f>IF($E3192="","",IFERROR(INDEX('01_Cad_Pecas'!$I$2:$I$5000,MATCH($E3192,'01_Cad_Pecas'!$D$2:$D$5000,0)),IFERROR(INDEX('01_Cad_Pecas'!$I$2:$I$5000,MATCH(VALUE($E3192),'01_Cad_Pecas'!$D$2:$D$5000,0)),"")))</f>
        <v>0.35</v>
      </c>
      <c r="M3192" s="14">
        <f t="shared" si="358"/>
        <v>7</v>
      </c>
      <c r="N3192" s="14"/>
      <c r="O3192" s="14"/>
      <c r="P3192" s="14"/>
      <c r="Q3192" s="14"/>
      <c r="R3192" s="14"/>
      <c r="S3192" s="14"/>
      <c r="T3192" s="14"/>
      <c r="U3192" s="14"/>
      <c r="V3192" s="14"/>
      <c r="W3192" s="14"/>
      <c r="X3192" s="14"/>
      <c r="Y3192" s="14"/>
      <c r="Z3192" s="14"/>
      <c r="AA3192" s="11"/>
      <c r="AB3192" s="14" t="str">
        <f t="shared" si="359"/>
        <v>10247|33 MONTAGEM CADEIRA</v>
      </c>
      <c r="AC3192" t="str">
        <f t="shared" si="360"/>
        <v>|10247|</v>
      </c>
      <c r="AD3192" t="str">
        <f t="shared" si="361"/>
        <v>33 MONTAGEM CADEIRA</v>
      </c>
    </row>
    <row r="3193" spans="1:30" ht="48" customHeight="1" x14ac:dyDescent="0.35">
      <c r="A3193" s="35">
        <v>46218</v>
      </c>
      <c r="B3193" s="14" t="s">
        <v>3676</v>
      </c>
      <c r="C3193" s="14" t="s">
        <v>3677</v>
      </c>
      <c r="D3193" s="14" t="s">
        <v>3050</v>
      </c>
      <c r="E3193" s="14">
        <v>30001412</v>
      </c>
      <c r="F3193" s="14" t="s">
        <v>3174</v>
      </c>
      <c r="G3193" s="14" t="s">
        <v>3050</v>
      </c>
      <c r="H3193" s="14" t="s">
        <v>3050</v>
      </c>
      <c r="I3193" s="9" t="s">
        <v>3050</v>
      </c>
      <c r="J3193" s="9">
        <v>342</v>
      </c>
      <c r="K3193" s="14">
        <f>IF($E3193="","",IFERROR(INDEX('01_Cad_Pecas'!$H$2:$H$5000,MATCH($E3193,'01_Cad_Pecas'!$D$2:$D$5000,0)),IFERROR(INDEX('01_Cad_Pecas'!$H$2:$H$5000,MATCH(VALUE($E3193),'01_Cad_Pecas'!$D$2:$D$5000,0)),"")))</f>
        <v>0</v>
      </c>
      <c r="L3193" s="14">
        <f>IF($E3193="","",IFERROR(INDEX('01_Cad_Pecas'!$I$2:$I$5000,MATCH($E3193,'01_Cad_Pecas'!$D$2:$D$5000,0)),IFERROR(INDEX('01_Cad_Pecas'!$I$2:$I$5000,MATCH(VALUE($E3193),'01_Cad_Pecas'!$D$2:$D$5000,0)),"")))</f>
        <v>0.35</v>
      </c>
      <c r="M3193" s="14">
        <f t="shared" si="358"/>
        <v>119.69999999999999</v>
      </c>
      <c r="N3193" s="14"/>
      <c r="O3193" s="14"/>
      <c r="P3193" s="14"/>
      <c r="Q3193" s="14"/>
      <c r="R3193" s="14"/>
      <c r="S3193" s="14"/>
      <c r="T3193" s="14"/>
      <c r="U3193" s="14"/>
      <c r="V3193" s="14"/>
      <c r="W3193" s="14"/>
      <c r="X3193" s="14"/>
      <c r="Y3193" s="14"/>
      <c r="Z3193" s="14"/>
      <c r="AA3193" s="11"/>
      <c r="AB3193" s="14" t="str">
        <f t="shared" si="359"/>
        <v>10247|33 MONTAGEM CADEIRA</v>
      </c>
      <c r="AC3193" t="str">
        <f t="shared" si="360"/>
        <v>|10247|</v>
      </c>
      <c r="AD3193" t="str">
        <f t="shared" si="361"/>
        <v>33 MONTAGEM CADEIRA</v>
      </c>
    </row>
    <row r="3194" spans="1:30" ht="48" customHeight="1" x14ac:dyDescent="0.35">
      <c r="A3194" s="35">
        <v>46218</v>
      </c>
      <c r="B3194" s="14" t="s">
        <v>3676</v>
      </c>
      <c r="C3194" s="14" t="s">
        <v>3677</v>
      </c>
      <c r="D3194" s="14" t="s">
        <v>3050</v>
      </c>
      <c r="E3194" s="14">
        <v>30001201</v>
      </c>
      <c r="F3194" s="14" t="s">
        <v>3293</v>
      </c>
      <c r="G3194" s="14" t="s">
        <v>3050</v>
      </c>
      <c r="H3194" s="14" t="s">
        <v>3050</v>
      </c>
      <c r="I3194" s="9" t="s">
        <v>3050</v>
      </c>
      <c r="J3194" s="9">
        <v>40</v>
      </c>
      <c r="K3194" s="14">
        <f>IF($E3194="","",IFERROR(INDEX('01_Cad_Pecas'!$H$2:$H$5000,MATCH($E3194,'01_Cad_Pecas'!$D$2:$D$5000,0)),IFERROR(INDEX('01_Cad_Pecas'!$H$2:$H$5000,MATCH(VALUE($E3194),'01_Cad_Pecas'!$D$2:$D$5000,0)),"")))</f>
        <v>1.1000000000000001</v>
      </c>
      <c r="L3194" s="14">
        <f>IF($E3194="","",IFERROR(INDEX('01_Cad_Pecas'!$I$2:$I$5000,MATCH($E3194,'01_Cad_Pecas'!$D$2:$D$5000,0)),IFERROR(INDEX('01_Cad_Pecas'!$I$2:$I$5000,MATCH(VALUE($E3194),'01_Cad_Pecas'!$D$2:$D$5000,0)),"")))</f>
        <v>9.375E-2</v>
      </c>
      <c r="M3194" s="14">
        <f t="shared" si="358"/>
        <v>4.8499999999999996</v>
      </c>
      <c r="N3194" s="14"/>
      <c r="O3194" s="14"/>
      <c r="P3194" s="14"/>
      <c r="Q3194" s="14"/>
      <c r="R3194" s="14"/>
      <c r="S3194" s="14"/>
      <c r="T3194" s="14"/>
      <c r="U3194" s="14"/>
      <c r="V3194" s="14"/>
      <c r="W3194" s="14"/>
      <c r="X3194" s="14"/>
      <c r="Y3194" s="14"/>
      <c r="Z3194" s="14"/>
      <c r="AA3194" s="11"/>
      <c r="AB3194" s="14" t="str">
        <f t="shared" si="359"/>
        <v>10247|33 MONTAGEM CADEIRA</v>
      </c>
      <c r="AC3194" t="str">
        <f t="shared" si="360"/>
        <v>|10247|</v>
      </c>
      <c r="AD3194" t="str">
        <f t="shared" si="361"/>
        <v>33 MONTAGEM CADEIRA</v>
      </c>
    </row>
    <row r="3195" spans="1:30" ht="60" customHeight="1" x14ac:dyDescent="0.35">
      <c r="A3195" s="35">
        <v>46226</v>
      </c>
      <c r="B3195" s="14" t="s">
        <v>3678</v>
      </c>
      <c r="C3195" s="14" t="s">
        <v>3666</v>
      </c>
      <c r="D3195" s="14" t="s">
        <v>3058</v>
      </c>
      <c r="E3195" s="14">
        <v>30008305</v>
      </c>
      <c r="F3195" s="14" t="s">
        <v>3307</v>
      </c>
      <c r="G3195" s="14" t="s">
        <v>3058</v>
      </c>
      <c r="H3195" s="14" t="s">
        <v>3058</v>
      </c>
      <c r="I3195" s="9" t="s">
        <v>3058</v>
      </c>
      <c r="J3195" s="9">
        <v>14</v>
      </c>
      <c r="K3195" s="14">
        <f>IF($E3195="","",IFERROR(INDEX('01_Cad_Pecas'!$H$2:$H$5000,MATCH($E3195,'01_Cad_Pecas'!$D$2:$D$5000,0)),IFERROR(INDEX('01_Cad_Pecas'!$H$2:$H$5000,MATCH(VALUE($E3195),'01_Cad_Pecas'!$D$2:$D$5000,0)),"")))</f>
        <v>30</v>
      </c>
      <c r="L3195" s="14">
        <f>IF($E3195="","",IFERROR(INDEX('01_Cad_Pecas'!$I$2:$I$5000,MATCH($E3195,'01_Cad_Pecas'!$D$2:$D$5000,0)),IFERROR(INDEX('01_Cad_Pecas'!$I$2:$I$5000,MATCH(VALUE($E3195),'01_Cad_Pecas'!$D$2:$D$5000,0)),"")))</f>
        <v>0.41649999999999998</v>
      </c>
      <c r="M3195" s="14">
        <f t="shared" si="358"/>
        <v>35.831000000000003</v>
      </c>
      <c r="N3195" s="14"/>
      <c r="O3195" s="14"/>
      <c r="P3195" s="14"/>
      <c r="Q3195" s="14"/>
      <c r="R3195" s="14"/>
      <c r="S3195" s="14"/>
      <c r="T3195" s="14"/>
      <c r="U3195" s="14"/>
      <c r="V3195" s="14"/>
      <c r="W3195" s="14"/>
      <c r="X3195" s="14"/>
      <c r="Y3195" s="14"/>
      <c r="Z3195" s="14"/>
      <c r="AA3195" s="11"/>
      <c r="AB3195" s="14" t="str">
        <f t="shared" si="359"/>
        <v>10235,10232,10233,10234|60 USINAGEM AUTOMATIZADA</v>
      </c>
      <c r="AC3195" t="str">
        <f t="shared" si="360"/>
        <v>|10235|10232|10233|10234|</v>
      </c>
      <c r="AD3195" t="str">
        <f t="shared" si="361"/>
        <v>60 USINAGEM AUTOMATIZADA</v>
      </c>
    </row>
    <row r="3196" spans="1:30" ht="60" customHeight="1" x14ac:dyDescent="0.35">
      <c r="A3196" s="35">
        <v>46226</v>
      </c>
      <c r="B3196" s="14" t="s">
        <v>3678</v>
      </c>
      <c r="C3196" s="14" t="s">
        <v>3666</v>
      </c>
      <c r="D3196" s="14" t="s">
        <v>3058</v>
      </c>
      <c r="E3196" s="14">
        <v>30005192</v>
      </c>
      <c r="F3196" s="14" t="s">
        <v>3712</v>
      </c>
      <c r="G3196" s="14" t="s">
        <v>3058</v>
      </c>
      <c r="H3196" s="14" t="s">
        <v>3058</v>
      </c>
      <c r="I3196" s="9" t="s">
        <v>3058</v>
      </c>
      <c r="J3196" s="9">
        <v>80</v>
      </c>
      <c r="K3196" s="14">
        <f>IF($E3196="","",IFERROR(INDEX('01_Cad_Pecas'!$H$2:$H$5000,MATCH($E3196,'01_Cad_Pecas'!$D$2:$D$5000,0)),IFERROR(INDEX('01_Cad_Pecas'!$H$2:$H$5000,MATCH(VALUE($E3196),'01_Cad_Pecas'!$D$2:$D$5000,0)),"")))</f>
        <v>30</v>
      </c>
      <c r="L3196" s="14">
        <f>IF($E3196="","",IFERROR(INDEX('01_Cad_Pecas'!$I$2:$I$5000,MATCH($E3196,'01_Cad_Pecas'!$D$2:$D$5000,0)),IFERROR(INDEX('01_Cad_Pecas'!$I$2:$I$5000,MATCH(VALUE($E3196),'01_Cad_Pecas'!$D$2:$D$5000,0)),"")))</f>
        <v>0.41649999999999998</v>
      </c>
      <c r="M3196" s="14">
        <f t="shared" si="358"/>
        <v>63.32</v>
      </c>
      <c r="N3196" s="14"/>
      <c r="O3196" s="14"/>
      <c r="P3196" s="14"/>
      <c r="Q3196" s="14"/>
      <c r="R3196" s="14"/>
      <c r="S3196" s="14"/>
      <c r="T3196" s="14"/>
      <c r="U3196" s="14"/>
      <c r="V3196" s="14"/>
      <c r="W3196" s="14"/>
      <c r="X3196" s="14"/>
      <c r="Y3196" s="14"/>
      <c r="Z3196" s="14"/>
      <c r="AA3196" s="11"/>
      <c r="AB3196" s="14" t="str">
        <f t="shared" si="359"/>
        <v>10235,10232,10233,10234|60 USINAGEM AUTOMATIZADA</v>
      </c>
      <c r="AC3196" t="str">
        <f t="shared" si="360"/>
        <v>|10235|10232|10233|10234|</v>
      </c>
      <c r="AD3196" t="str">
        <f t="shared" si="361"/>
        <v>60 USINAGEM AUTOMATIZADA</v>
      </c>
    </row>
    <row r="3197" spans="1:30" ht="60" customHeight="1" x14ac:dyDescent="0.35">
      <c r="A3197" s="35">
        <v>46230</v>
      </c>
      <c r="B3197" s="14" t="s">
        <v>3678</v>
      </c>
      <c r="C3197" s="14" t="s">
        <v>3666</v>
      </c>
      <c r="D3197" s="14" t="s">
        <v>3058</v>
      </c>
      <c r="E3197" s="14">
        <v>30005193</v>
      </c>
      <c r="F3197" s="14" t="s">
        <v>3713</v>
      </c>
      <c r="G3197" s="14" t="s">
        <v>3058</v>
      </c>
      <c r="H3197" s="14" t="s">
        <v>3058</v>
      </c>
      <c r="I3197" s="9" t="s">
        <v>3058</v>
      </c>
      <c r="J3197" s="9">
        <v>80</v>
      </c>
      <c r="K3197" s="14">
        <f>IF($E3197="","",IFERROR(INDEX('01_Cad_Pecas'!$H$2:$H$5000,MATCH($E3197,'01_Cad_Pecas'!$D$2:$D$5000,0)),IFERROR(INDEX('01_Cad_Pecas'!$H$2:$H$5000,MATCH(VALUE($E3197),'01_Cad_Pecas'!$D$2:$D$5000,0)),"")))</f>
        <v>30</v>
      </c>
      <c r="L3197" s="14">
        <f>IF($E3197="","",IFERROR(INDEX('01_Cad_Pecas'!$I$2:$I$5000,MATCH($E3197,'01_Cad_Pecas'!$D$2:$D$5000,0)),IFERROR(INDEX('01_Cad_Pecas'!$I$2:$I$5000,MATCH(VALUE($E3197),'01_Cad_Pecas'!$D$2:$D$5000,0)),"")))</f>
        <v>0.41649999999999998</v>
      </c>
      <c r="M3197" s="14">
        <f t="shared" si="358"/>
        <v>63.32</v>
      </c>
      <c r="N3197" s="14"/>
      <c r="O3197" s="14"/>
      <c r="P3197" s="14"/>
      <c r="Q3197" s="14"/>
      <c r="R3197" s="14"/>
      <c r="S3197" s="14"/>
      <c r="T3197" s="14"/>
      <c r="U3197" s="14"/>
      <c r="V3197" s="14"/>
      <c r="W3197" s="14"/>
      <c r="X3197" s="14"/>
      <c r="Y3197" s="14"/>
      <c r="Z3197" s="14"/>
      <c r="AA3197" s="11"/>
      <c r="AB3197" s="14" t="str">
        <f t="shared" si="359"/>
        <v>10235,10232,10233,10234|60 USINAGEM AUTOMATIZADA</v>
      </c>
      <c r="AC3197" t="str">
        <f t="shared" si="360"/>
        <v>|10235|10232|10233|10234|</v>
      </c>
      <c r="AD3197" t="str">
        <f t="shared" si="361"/>
        <v>60 USINAGEM AUTOMATIZADA</v>
      </c>
    </row>
    <row r="3198" spans="1:30" ht="60" customHeight="1" x14ac:dyDescent="0.35">
      <c r="A3198" s="35">
        <v>46230</v>
      </c>
      <c r="B3198" s="14" t="s">
        <v>3678</v>
      </c>
      <c r="C3198" s="14" t="s">
        <v>3666</v>
      </c>
      <c r="D3198" s="14" t="s">
        <v>3058</v>
      </c>
      <c r="E3198" s="14">
        <v>30008301</v>
      </c>
      <c r="F3198" s="14" t="s">
        <v>3308</v>
      </c>
      <c r="G3198" s="14" t="s">
        <v>3058</v>
      </c>
      <c r="H3198" s="14" t="s">
        <v>3058</v>
      </c>
      <c r="I3198" s="9" t="s">
        <v>3058</v>
      </c>
      <c r="J3198" s="9">
        <v>14</v>
      </c>
      <c r="K3198" s="14">
        <f>IF($E3198="","",IFERROR(INDEX('01_Cad_Pecas'!$H$2:$H$5000,MATCH($E3198,'01_Cad_Pecas'!$D$2:$D$5000,0)),IFERROR(INDEX('01_Cad_Pecas'!$H$2:$H$5000,MATCH(VALUE($E3198),'01_Cad_Pecas'!$D$2:$D$5000,0)),"")))</f>
        <v>30</v>
      </c>
      <c r="L3198" s="14">
        <f>IF($E3198="","",IFERROR(INDEX('01_Cad_Pecas'!$I$2:$I$5000,MATCH($E3198,'01_Cad_Pecas'!$D$2:$D$5000,0)),IFERROR(INDEX('01_Cad_Pecas'!$I$2:$I$5000,MATCH(VALUE($E3198),'01_Cad_Pecas'!$D$2:$D$5000,0)),"")))</f>
        <v>0.41649999999999998</v>
      </c>
      <c r="M3198" s="14">
        <f t="shared" si="358"/>
        <v>35.831000000000003</v>
      </c>
      <c r="N3198" s="14"/>
      <c r="O3198" s="14"/>
      <c r="P3198" s="14"/>
      <c r="Q3198" s="14"/>
      <c r="R3198" s="14"/>
      <c r="S3198" s="14"/>
      <c r="T3198" s="14"/>
      <c r="U3198" s="14"/>
      <c r="V3198" s="14"/>
      <c r="W3198" s="14"/>
      <c r="X3198" s="14"/>
      <c r="Y3198" s="14"/>
      <c r="Z3198" s="14"/>
      <c r="AA3198" s="11"/>
      <c r="AB3198" s="14" t="str">
        <f t="shared" si="359"/>
        <v>10235,10232,10233,10234|60 USINAGEM AUTOMATIZADA</v>
      </c>
      <c r="AC3198" t="str">
        <f t="shared" si="360"/>
        <v>|10235|10232|10233|10234|</v>
      </c>
      <c r="AD3198" t="str">
        <f t="shared" si="361"/>
        <v>60 USINAGEM AUTOMATIZADA</v>
      </c>
    </row>
    <row r="3199" spans="1:30" ht="60" customHeight="1" x14ac:dyDescent="0.35">
      <c r="A3199" s="35">
        <v>46230</v>
      </c>
      <c r="B3199" s="14" t="s">
        <v>3678</v>
      </c>
      <c r="C3199" s="14" t="s">
        <v>3666</v>
      </c>
      <c r="D3199" s="14" t="s">
        <v>3058</v>
      </c>
      <c r="E3199" s="14">
        <v>30008302</v>
      </c>
      <c r="F3199" s="14" t="s">
        <v>3309</v>
      </c>
      <c r="G3199" s="14" t="s">
        <v>3058</v>
      </c>
      <c r="H3199" s="14" t="s">
        <v>3058</v>
      </c>
      <c r="I3199" s="9" t="s">
        <v>3058</v>
      </c>
      <c r="J3199" s="9">
        <v>14</v>
      </c>
      <c r="K3199" s="14">
        <f>IF($E3199="","",IFERROR(INDEX('01_Cad_Pecas'!$H$2:$H$5000,MATCH($E3199,'01_Cad_Pecas'!$D$2:$D$5000,0)),IFERROR(INDEX('01_Cad_Pecas'!$H$2:$H$5000,MATCH(VALUE($E3199),'01_Cad_Pecas'!$D$2:$D$5000,0)),"")))</f>
        <v>30</v>
      </c>
      <c r="L3199" s="14">
        <f>IF($E3199="","",IFERROR(INDEX('01_Cad_Pecas'!$I$2:$I$5000,MATCH($E3199,'01_Cad_Pecas'!$D$2:$D$5000,0)),IFERROR(INDEX('01_Cad_Pecas'!$I$2:$I$5000,MATCH(VALUE($E3199),'01_Cad_Pecas'!$D$2:$D$5000,0)),"")))</f>
        <v>0.41649999999999998</v>
      </c>
      <c r="M3199" s="14">
        <f t="shared" si="358"/>
        <v>35.831000000000003</v>
      </c>
      <c r="N3199" s="14"/>
      <c r="O3199" s="14"/>
      <c r="P3199" s="14"/>
      <c r="Q3199" s="14"/>
      <c r="R3199" s="14"/>
      <c r="S3199" s="14"/>
      <c r="T3199" s="14"/>
      <c r="U3199" s="14"/>
      <c r="V3199" s="14"/>
      <c r="W3199" s="14"/>
      <c r="X3199" s="14"/>
      <c r="Y3199" s="14"/>
      <c r="Z3199" s="14"/>
      <c r="AA3199" s="11"/>
      <c r="AB3199" s="14" t="str">
        <f t="shared" si="359"/>
        <v>10235,10232,10233,10234|60 USINAGEM AUTOMATIZADA</v>
      </c>
      <c r="AC3199" t="str">
        <f t="shared" si="360"/>
        <v>|10235|10232|10233|10234|</v>
      </c>
      <c r="AD3199" t="str">
        <f t="shared" si="361"/>
        <v>60 USINAGEM AUTOMATIZADA</v>
      </c>
    </row>
    <row r="3200" spans="1:30" ht="60" customHeight="1" x14ac:dyDescent="0.35">
      <c r="A3200" s="35">
        <v>46230</v>
      </c>
      <c r="B3200" s="14" t="s">
        <v>3678</v>
      </c>
      <c r="C3200" s="14" t="s">
        <v>3666</v>
      </c>
      <c r="D3200" s="14" t="s">
        <v>3058</v>
      </c>
      <c r="E3200" s="14">
        <v>30008401</v>
      </c>
      <c r="F3200" s="14" t="s">
        <v>3310</v>
      </c>
      <c r="G3200" s="14" t="s">
        <v>3058</v>
      </c>
      <c r="H3200" s="14" t="s">
        <v>3058</v>
      </c>
      <c r="I3200" s="9" t="s">
        <v>3058</v>
      </c>
      <c r="J3200" s="9">
        <v>286</v>
      </c>
      <c r="K3200" s="14">
        <f>IF($E3200="","",IFERROR(INDEX('01_Cad_Pecas'!$H$2:$H$5000,MATCH($E3200,'01_Cad_Pecas'!$D$2:$D$5000,0)),IFERROR(INDEX('01_Cad_Pecas'!$H$2:$H$5000,MATCH(VALUE($E3200),'01_Cad_Pecas'!$D$2:$D$5000,0)),"")))</f>
        <v>30</v>
      </c>
      <c r="L3200" s="14">
        <f>IF($E3200="","",IFERROR(INDEX('01_Cad_Pecas'!$I$2:$I$5000,MATCH($E3200,'01_Cad_Pecas'!$D$2:$D$5000,0)),IFERROR(INDEX('01_Cad_Pecas'!$I$2:$I$5000,MATCH(VALUE($E3200),'01_Cad_Pecas'!$D$2:$D$5000,0)),"")))</f>
        <v>0.41649999999999998</v>
      </c>
      <c r="M3200" s="14">
        <f t="shared" si="358"/>
        <v>149.119</v>
      </c>
      <c r="N3200" s="14"/>
      <c r="O3200" s="14"/>
      <c r="P3200" s="14"/>
      <c r="Q3200" s="14"/>
      <c r="R3200" s="14"/>
      <c r="S3200" s="14"/>
      <c r="T3200" s="14"/>
      <c r="U3200" s="14"/>
      <c r="V3200" s="14"/>
      <c r="W3200" s="14"/>
      <c r="X3200" s="14"/>
      <c r="Y3200" s="14"/>
      <c r="Z3200" s="14"/>
      <c r="AA3200" s="11"/>
      <c r="AB3200" s="14" t="str">
        <f t="shared" si="359"/>
        <v>10235,10232,10233,10234|60 USINAGEM AUTOMATIZADA</v>
      </c>
      <c r="AC3200" t="str">
        <f t="shared" si="360"/>
        <v>|10235|10232|10233|10234|</v>
      </c>
      <c r="AD3200" t="str">
        <f t="shared" si="361"/>
        <v>60 USINAGEM AUTOMATIZADA</v>
      </c>
    </row>
    <row r="3201" spans="1:30" ht="60" customHeight="1" x14ac:dyDescent="0.35">
      <c r="A3201" s="35">
        <v>46230</v>
      </c>
      <c r="B3201" s="14" t="s">
        <v>3678</v>
      </c>
      <c r="C3201" s="14" t="s">
        <v>3666</v>
      </c>
      <c r="D3201" s="14" t="s">
        <v>3058</v>
      </c>
      <c r="E3201" s="14">
        <v>30008402</v>
      </c>
      <c r="F3201" s="14" t="s">
        <v>3311</v>
      </c>
      <c r="G3201" s="14" t="s">
        <v>3058</v>
      </c>
      <c r="H3201" s="14" t="s">
        <v>3058</v>
      </c>
      <c r="I3201" s="9" t="s">
        <v>3058</v>
      </c>
      <c r="J3201" s="9">
        <v>286</v>
      </c>
      <c r="K3201" s="14">
        <f>IF($E3201="","",IFERROR(INDEX('01_Cad_Pecas'!$H$2:$H$5000,MATCH($E3201,'01_Cad_Pecas'!$D$2:$D$5000,0)),IFERROR(INDEX('01_Cad_Pecas'!$H$2:$H$5000,MATCH(VALUE($E3201),'01_Cad_Pecas'!$D$2:$D$5000,0)),"")))</f>
        <v>30</v>
      </c>
      <c r="L3201" s="14">
        <f>IF($E3201="","",IFERROR(INDEX('01_Cad_Pecas'!$I$2:$I$5000,MATCH($E3201,'01_Cad_Pecas'!$D$2:$D$5000,0)),IFERROR(INDEX('01_Cad_Pecas'!$I$2:$I$5000,MATCH(VALUE($E3201),'01_Cad_Pecas'!$D$2:$D$5000,0)),"")))</f>
        <v>0.41649999999999998</v>
      </c>
      <c r="M3201" s="14">
        <f t="shared" si="358"/>
        <v>149.119</v>
      </c>
      <c r="N3201" s="14"/>
      <c r="O3201" s="14"/>
      <c r="P3201" s="14"/>
      <c r="Q3201" s="14"/>
      <c r="R3201" s="14"/>
      <c r="S3201" s="14"/>
      <c r="T3201" s="14"/>
      <c r="U3201" s="14"/>
      <c r="V3201" s="14"/>
      <c r="W3201" s="14"/>
      <c r="X3201" s="14"/>
      <c r="Y3201" s="14"/>
      <c r="Z3201" s="14"/>
      <c r="AA3201" s="11"/>
      <c r="AB3201" s="14" t="str">
        <f t="shared" si="359"/>
        <v>10235,10232,10233,10234|60 USINAGEM AUTOMATIZADA</v>
      </c>
      <c r="AC3201" t="str">
        <f t="shared" si="360"/>
        <v>|10235|10232|10233|10234|</v>
      </c>
      <c r="AD3201" t="str">
        <f t="shared" si="361"/>
        <v>60 USINAGEM AUTOMATIZADA</v>
      </c>
    </row>
    <row r="3202" spans="1:30" ht="60" customHeight="1" x14ac:dyDescent="0.35">
      <c r="A3202" s="35">
        <v>46230</v>
      </c>
      <c r="B3202" s="14" t="s">
        <v>3678</v>
      </c>
      <c r="C3202" s="14" t="s">
        <v>3666</v>
      </c>
      <c r="D3202" s="14" t="s">
        <v>3058</v>
      </c>
      <c r="E3202" s="14">
        <v>30008403</v>
      </c>
      <c r="F3202" s="14" t="s">
        <v>3312</v>
      </c>
      <c r="G3202" s="14" t="s">
        <v>3058</v>
      </c>
      <c r="H3202" s="14" t="s">
        <v>3058</v>
      </c>
      <c r="I3202" s="9" t="s">
        <v>3058</v>
      </c>
      <c r="J3202" s="9">
        <v>272</v>
      </c>
      <c r="K3202" s="14">
        <f>IF($E3202="","",IFERROR(INDEX('01_Cad_Pecas'!$H$2:$H$5000,MATCH($E3202,'01_Cad_Pecas'!$D$2:$D$5000,0)),IFERROR(INDEX('01_Cad_Pecas'!$H$2:$H$5000,MATCH(VALUE($E3202),'01_Cad_Pecas'!$D$2:$D$5000,0)),"")))</f>
        <v>30</v>
      </c>
      <c r="L3202" s="14">
        <f>IF($E3202="","",IFERROR(INDEX('01_Cad_Pecas'!$I$2:$I$5000,MATCH($E3202,'01_Cad_Pecas'!$D$2:$D$5000,0)),IFERROR(INDEX('01_Cad_Pecas'!$I$2:$I$5000,MATCH(VALUE($E3202),'01_Cad_Pecas'!$D$2:$D$5000,0)),"")))</f>
        <v>0.41649999999999998</v>
      </c>
      <c r="M3202" s="14">
        <f t="shared" si="358"/>
        <v>143.28800000000001</v>
      </c>
      <c r="N3202" s="14"/>
      <c r="O3202" s="14"/>
      <c r="P3202" s="14"/>
      <c r="Q3202" s="14"/>
      <c r="R3202" s="14"/>
      <c r="S3202" s="14"/>
      <c r="T3202" s="14"/>
      <c r="U3202" s="14"/>
      <c r="V3202" s="14"/>
      <c r="W3202" s="14"/>
      <c r="X3202" s="14"/>
      <c r="Y3202" s="14"/>
      <c r="Z3202" s="14"/>
      <c r="AA3202" s="11"/>
      <c r="AB3202" s="14" t="str">
        <f t="shared" si="359"/>
        <v>10235,10232,10233,10234|60 USINAGEM AUTOMATIZADA</v>
      </c>
      <c r="AC3202" t="str">
        <f t="shared" si="360"/>
        <v>|10235|10232|10233|10234|</v>
      </c>
      <c r="AD3202" t="str">
        <f t="shared" si="361"/>
        <v>60 USINAGEM AUTOMATIZADA</v>
      </c>
    </row>
    <row r="3203" spans="1:30" ht="60" customHeight="1" x14ac:dyDescent="0.35">
      <c r="A3203" s="35">
        <v>46230</v>
      </c>
      <c r="B3203" s="14" t="s">
        <v>3678</v>
      </c>
      <c r="C3203" s="14" t="s">
        <v>3666</v>
      </c>
      <c r="D3203" s="14" t="s">
        <v>3058</v>
      </c>
      <c r="E3203" s="14">
        <v>30008404</v>
      </c>
      <c r="F3203" s="14" t="s">
        <v>3313</v>
      </c>
      <c r="G3203" s="14" t="s">
        <v>3058</v>
      </c>
      <c r="H3203" s="14" t="s">
        <v>3058</v>
      </c>
      <c r="I3203" s="9" t="s">
        <v>3058</v>
      </c>
      <c r="J3203" s="9">
        <v>272</v>
      </c>
      <c r="K3203" s="14">
        <f>IF($E3203="","",IFERROR(INDEX('01_Cad_Pecas'!$H$2:$H$5000,MATCH($E3203,'01_Cad_Pecas'!$D$2:$D$5000,0)),IFERROR(INDEX('01_Cad_Pecas'!$H$2:$H$5000,MATCH(VALUE($E3203),'01_Cad_Pecas'!$D$2:$D$5000,0)),"")))</f>
        <v>30</v>
      </c>
      <c r="L3203" s="14">
        <f>IF($E3203="","",IFERROR(INDEX('01_Cad_Pecas'!$I$2:$I$5000,MATCH($E3203,'01_Cad_Pecas'!$D$2:$D$5000,0)),IFERROR(INDEX('01_Cad_Pecas'!$I$2:$I$5000,MATCH(VALUE($E3203),'01_Cad_Pecas'!$D$2:$D$5000,0)),"")))</f>
        <v>0.41649999999999998</v>
      </c>
      <c r="M3203" s="14">
        <f t="shared" si="358"/>
        <v>143.28800000000001</v>
      </c>
      <c r="N3203" s="14"/>
      <c r="O3203" s="14"/>
      <c r="P3203" s="14"/>
      <c r="Q3203" s="14"/>
      <c r="R3203" s="14"/>
      <c r="S3203" s="14"/>
      <c r="T3203" s="14"/>
      <c r="U3203" s="14"/>
      <c r="V3203" s="14"/>
      <c r="W3203" s="14"/>
      <c r="X3203" s="14"/>
      <c r="Y3203" s="14"/>
      <c r="Z3203" s="14"/>
      <c r="AA3203" s="11"/>
      <c r="AB3203" s="14" t="str">
        <f t="shared" si="359"/>
        <v>10235,10232,10233,10234|60 USINAGEM AUTOMATIZADA</v>
      </c>
      <c r="AC3203" t="str">
        <f t="shared" si="360"/>
        <v>|10235|10232|10233|10234|</v>
      </c>
      <c r="AD3203" t="str">
        <f t="shared" si="361"/>
        <v>60 USINAGEM AUTOMATIZADA</v>
      </c>
    </row>
    <row r="3204" spans="1:30" ht="60" customHeight="1" x14ac:dyDescent="0.35">
      <c r="A3204" s="35">
        <v>46212</v>
      </c>
      <c r="B3204" s="14" t="s">
        <v>3670</v>
      </c>
      <c r="C3204" s="14" t="s">
        <v>3671</v>
      </c>
      <c r="D3204" s="14" t="s">
        <v>3058</v>
      </c>
      <c r="E3204" s="14">
        <v>30003401</v>
      </c>
      <c r="F3204" s="14" t="s">
        <v>3305</v>
      </c>
      <c r="G3204" s="14" t="s">
        <v>3058</v>
      </c>
      <c r="H3204" s="14" t="s">
        <v>3058</v>
      </c>
      <c r="I3204" s="9" t="s">
        <v>3058</v>
      </c>
      <c r="J3204" s="9">
        <v>60</v>
      </c>
      <c r="K3204" s="14">
        <f>IF($E3204="","",IFERROR(INDEX('01_Cad_Pecas'!$H$2:$H$5000,MATCH($E3204,'01_Cad_Pecas'!$D$2:$D$5000,0)),IFERROR(INDEX('01_Cad_Pecas'!$H$2:$H$5000,MATCH(VALUE($E3204),'01_Cad_Pecas'!$D$2:$D$5000,0)),"")))</f>
        <v>1.1000000000000001</v>
      </c>
      <c r="L3204" s="14">
        <f>IF($E3204="","",IFERROR(INDEX('01_Cad_Pecas'!$I$2:$I$5000,MATCH($E3204,'01_Cad_Pecas'!$D$2:$D$5000,0)),IFERROR(INDEX('01_Cad_Pecas'!$I$2:$I$5000,MATCH(VALUE($E3204),'01_Cad_Pecas'!$D$2:$D$5000,0)),"")))</f>
        <v>9.375E-2</v>
      </c>
      <c r="M3204" s="14">
        <f t="shared" si="358"/>
        <v>6.7249999999999996</v>
      </c>
      <c r="N3204" s="14">
        <v>46212</v>
      </c>
      <c r="O3204" s="14">
        <v>60</v>
      </c>
      <c r="P3204" s="14"/>
      <c r="Q3204" s="14"/>
      <c r="R3204" s="14"/>
      <c r="S3204" s="14"/>
      <c r="T3204" s="14">
        <f t="shared" ref="T3204:T3211" si="364">IF(OR($J3204="",$O3204=""),"",$O3204/$J3204)</f>
        <v>1</v>
      </c>
      <c r="U3204" s="14" t="s">
        <v>36</v>
      </c>
      <c r="V3204" s="14"/>
      <c r="W3204" s="14"/>
      <c r="X3204" s="14"/>
      <c r="Y3204" s="14"/>
      <c r="Z3204" s="14"/>
      <c r="AA3204" s="11"/>
      <c r="AB3204" s="14" t="str">
        <f t="shared" si="359"/>
        <v>10241|60 USINAGEM AUTOMATIZADA</v>
      </c>
      <c r="AC3204" t="str">
        <f t="shared" si="360"/>
        <v>|10241|</v>
      </c>
      <c r="AD3204" t="str">
        <f t="shared" si="361"/>
        <v>60 USINAGEM AUTOMATIZADA</v>
      </c>
    </row>
    <row r="3205" spans="1:30" ht="60" customHeight="1" x14ac:dyDescent="0.35">
      <c r="A3205" s="35">
        <v>46212</v>
      </c>
      <c r="B3205" s="14" t="s">
        <v>3670</v>
      </c>
      <c r="C3205" s="14" t="s">
        <v>3671</v>
      </c>
      <c r="D3205" s="14" t="s">
        <v>3058</v>
      </c>
      <c r="E3205" s="14">
        <v>30003402</v>
      </c>
      <c r="F3205" s="14" t="s">
        <v>3306</v>
      </c>
      <c r="G3205" s="14" t="s">
        <v>3058</v>
      </c>
      <c r="H3205" s="14" t="s">
        <v>3058</v>
      </c>
      <c r="I3205" s="9" t="s">
        <v>3058</v>
      </c>
      <c r="J3205" s="9">
        <v>60</v>
      </c>
      <c r="K3205" s="14">
        <f>IF($E3205="","",IFERROR(INDEX('01_Cad_Pecas'!$H$2:$H$5000,MATCH($E3205,'01_Cad_Pecas'!$D$2:$D$5000,0)),IFERROR(INDEX('01_Cad_Pecas'!$H$2:$H$5000,MATCH(VALUE($E3205),'01_Cad_Pecas'!$D$2:$D$5000,0)),"")))</f>
        <v>1.1000000000000001</v>
      </c>
      <c r="L3205" s="14">
        <f>IF($E3205="","",IFERROR(INDEX('01_Cad_Pecas'!$I$2:$I$5000,MATCH($E3205,'01_Cad_Pecas'!$D$2:$D$5000,0)),IFERROR(INDEX('01_Cad_Pecas'!$I$2:$I$5000,MATCH(VALUE($E3205),'01_Cad_Pecas'!$D$2:$D$5000,0)),"")))</f>
        <v>9.375E-2</v>
      </c>
      <c r="M3205" s="14">
        <f t="shared" ref="M3205:M3268" si="365">IF(OR($J3205="",$L3205=""),"",IF($K3205="",0,$K3205)+$J3205*$L3205)</f>
        <v>6.7249999999999996</v>
      </c>
      <c r="N3205" s="14">
        <v>46212</v>
      </c>
      <c r="O3205" s="14">
        <v>60</v>
      </c>
      <c r="P3205" s="14"/>
      <c r="Q3205" s="14"/>
      <c r="R3205" s="14"/>
      <c r="S3205" s="14"/>
      <c r="T3205" s="14">
        <f t="shared" si="364"/>
        <v>1</v>
      </c>
      <c r="U3205" s="14" t="s">
        <v>36</v>
      </c>
      <c r="V3205" s="14"/>
      <c r="W3205" s="14"/>
      <c r="X3205" s="14"/>
      <c r="Y3205" s="14"/>
      <c r="Z3205" s="14"/>
      <c r="AA3205" s="11"/>
      <c r="AB3205" s="14" t="str">
        <f t="shared" si="359"/>
        <v>10241|60 USINAGEM AUTOMATIZADA</v>
      </c>
      <c r="AC3205" t="str">
        <f t="shared" si="360"/>
        <v>|10241|</v>
      </c>
      <c r="AD3205" t="str">
        <f t="shared" si="361"/>
        <v>60 USINAGEM AUTOMATIZADA</v>
      </c>
    </row>
    <row r="3206" spans="1:30" ht="60" customHeight="1" x14ac:dyDescent="0.35">
      <c r="A3206" s="35">
        <v>46212</v>
      </c>
      <c r="B3206" s="14" t="s">
        <v>3670</v>
      </c>
      <c r="C3206" s="14" t="s">
        <v>3671</v>
      </c>
      <c r="D3206" s="14" t="s">
        <v>3058</v>
      </c>
      <c r="E3206" s="14">
        <v>30003901</v>
      </c>
      <c r="F3206" s="14" t="s">
        <v>3714</v>
      </c>
      <c r="G3206" s="14" t="s">
        <v>3058</v>
      </c>
      <c r="H3206" s="14" t="s">
        <v>3058</v>
      </c>
      <c r="I3206" s="9" t="s">
        <v>3058</v>
      </c>
      <c r="J3206" s="9">
        <v>16</v>
      </c>
      <c r="K3206" s="14">
        <f>IF($E3206="","",IFERROR(INDEX('01_Cad_Pecas'!$H$2:$H$5000,MATCH($E3206,'01_Cad_Pecas'!$D$2:$D$5000,0)),IFERROR(INDEX('01_Cad_Pecas'!$H$2:$H$5000,MATCH(VALUE($E3206),'01_Cad_Pecas'!$D$2:$D$5000,0)),"")))</f>
        <v>1.1000000000000001</v>
      </c>
      <c r="L3206" s="14">
        <f>IF($E3206="","",IFERROR(INDEX('01_Cad_Pecas'!$I$2:$I$5000,MATCH($E3206,'01_Cad_Pecas'!$D$2:$D$5000,0)),IFERROR(INDEX('01_Cad_Pecas'!$I$2:$I$5000,MATCH(VALUE($E3206),'01_Cad_Pecas'!$D$2:$D$5000,0)),"")))</f>
        <v>9.375E-2</v>
      </c>
      <c r="M3206" s="14">
        <f t="shared" si="365"/>
        <v>2.6</v>
      </c>
      <c r="N3206" s="14">
        <v>46212</v>
      </c>
      <c r="O3206" s="14">
        <v>16</v>
      </c>
      <c r="P3206" s="14"/>
      <c r="Q3206" s="14"/>
      <c r="R3206" s="14"/>
      <c r="S3206" s="14"/>
      <c r="T3206" s="14">
        <f t="shared" si="364"/>
        <v>1</v>
      </c>
      <c r="U3206" s="14" t="s">
        <v>36</v>
      </c>
      <c r="V3206" s="14"/>
      <c r="W3206" s="14"/>
      <c r="X3206" s="14"/>
      <c r="Y3206" s="14"/>
      <c r="Z3206" s="14"/>
      <c r="AA3206" s="11"/>
      <c r="AB3206" s="14" t="str">
        <f t="shared" si="359"/>
        <v>10241|60 USINAGEM AUTOMATIZADA</v>
      </c>
      <c r="AC3206" t="str">
        <f t="shared" si="360"/>
        <v>|10241|</v>
      </c>
      <c r="AD3206" t="str">
        <f t="shared" si="361"/>
        <v>60 USINAGEM AUTOMATIZADA</v>
      </c>
    </row>
    <row r="3207" spans="1:30" ht="60" customHeight="1" x14ac:dyDescent="0.35">
      <c r="A3207" s="35">
        <v>46212</v>
      </c>
      <c r="B3207" s="14" t="s">
        <v>3670</v>
      </c>
      <c r="C3207" s="14" t="s">
        <v>3671</v>
      </c>
      <c r="D3207" s="14" t="s">
        <v>3058</v>
      </c>
      <c r="E3207" s="14">
        <v>30003902</v>
      </c>
      <c r="F3207" s="14" t="s">
        <v>3715</v>
      </c>
      <c r="G3207" s="14" t="s">
        <v>3058</v>
      </c>
      <c r="H3207" s="14" t="s">
        <v>3058</v>
      </c>
      <c r="I3207" s="9" t="s">
        <v>3058</v>
      </c>
      <c r="J3207" s="9">
        <v>16</v>
      </c>
      <c r="K3207" s="14">
        <f>IF($E3207="","",IFERROR(INDEX('01_Cad_Pecas'!$H$2:$H$5000,MATCH($E3207,'01_Cad_Pecas'!$D$2:$D$5000,0)),IFERROR(INDEX('01_Cad_Pecas'!$H$2:$H$5000,MATCH(VALUE($E3207),'01_Cad_Pecas'!$D$2:$D$5000,0)),"")))</f>
        <v>1.1000000000000001</v>
      </c>
      <c r="L3207" s="14">
        <f>IF($E3207="","",IFERROR(INDEX('01_Cad_Pecas'!$I$2:$I$5000,MATCH($E3207,'01_Cad_Pecas'!$D$2:$D$5000,0)),IFERROR(INDEX('01_Cad_Pecas'!$I$2:$I$5000,MATCH(VALUE($E3207),'01_Cad_Pecas'!$D$2:$D$5000,0)),"")))</f>
        <v>9.375E-2</v>
      </c>
      <c r="M3207" s="14">
        <f t="shared" si="365"/>
        <v>2.6</v>
      </c>
      <c r="N3207" s="14">
        <v>46212</v>
      </c>
      <c r="O3207" s="14">
        <v>16</v>
      </c>
      <c r="P3207" s="14"/>
      <c r="Q3207" s="14"/>
      <c r="R3207" s="14"/>
      <c r="S3207" s="14"/>
      <c r="T3207" s="14">
        <f t="shared" si="364"/>
        <v>1</v>
      </c>
      <c r="U3207" s="14" t="s">
        <v>36</v>
      </c>
      <c r="V3207" s="14"/>
      <c r="W3207" s="14"/>
      <c r="X3207" s="14"/>
      <c r="Y3207" s="14"/>
      <c r="Z3207" s="14"/>
      <c r="AA3207" s="11"/>
      <c r="AB3207" s="14" t="str">
        <f t="shared" ref="AB3207:AB3270" si="366">B3207&amp;"|"&amp;I3207</f>
        <v>10241|60 USINAGEM AUTOMATIZADA</v>
      </c>
      <c r="AC3207" t="str">
        <f t="shared" ref="AC3207:AC3270" si="367">IF($B3207="","","|"&amp;SUBSTITUTE(TRIM(SUBSTITUTE(SUBSTITUTE(SUBSTITUTE(SUBSTITUTE(SUBSTITUTE(SUBSTITUTE(SUBSTITUTE(SUBSTITUTE(SUBSTITUTE(SUBSTITUTE(SUBSTITUTE(SUBSTITUTE(SUBSTITUTE(SUBSTITUTE(TRIM($B3207&amp;""),CHAR(10)," "),CHAR(13)," "),"."," "),";"," "),","," "),"/"," "),"+"," "),"-"," "),"  "," "),"  "," "),"  "," "),"  "," "),"  "," "),"  "," "))," ","|")&amp;"|")</f>
        <v>|10241|</v>
      </c>
      <c r="AD3207" t="str">
        <f t="shared" ref="AD3207:AD3270" si="368">TRIM($I3207&amp;"")</f>
        <v>60 USINAGEM AUTOMATIZADA</v>
      </c>
    </row>
    <row r="3208" spans="1:30" ht="60" customHeight="1" x14ac:dyDescent="0.35">
      <c r="A3208" s="35">
        <v>46212</v>
      </c>
      <c r="B3208" s="14" t="s">
        <v>3670</v>
      </c>
      <c r="C3208" s="14" t="s">
        <v>3671</v>
      </c>
      <c r="D3208" s="14" t="s">
        <v>3058</v>
      </c>
      <c r="E3208" s="14">
        <v>30006101</v>
      </c>
      <c r="F3208" s="14" t="s">
        <v>3301</v>
      </c>
      <c r="G3208" s="14" t="s">
        <v>3058</v>
      </c>
      <c r="H3208" s="14" t="s">
        <v>3058</v>
      </c>
      <c r="I3208" s="9" t="s">
        <v>3058</v>
      </c>
      <c r="J3208" s="9">
        <v>60</v>
      </c>
      <c r="K3208" s="14">
        <f>IF($E3208="","",IFERROR(INDEX('01_Cad_Pecas'!$H$2:$H$5000,MATCH($E3208,'01_Cad_Pecas'!$D$2:$D$5000,0)),IFERROR(INDEX('01_Cad_Pecas'!$H$2:$H$5000,MATCH(VALUE($E3208),'01_Cad_Pecas'!$D$2:$D$5000,0)),"")))</f>
        <v>1.1000000000000001</v>
      </c>
      <c r="L3208" s="14">
        <f>IF($E3208="","",IFERROR(INDEX('01_Cad_Pecas'!$I$2:$I$5000,MATCH($E3208,'01_Cad_Pecas'!$D$2:$D$5000,0)),IFERROR(INDEX('01_Cad_Pecas'!$I$2:$I$5000,MATCH(VALUE($E3208),'01_Cad_Pecas'!$D$2:$D$5000,0)),"")))</f>
        <v>9.375E-2</v>
      </c>
      <c r="M3208" s="14">
        <f t="shared" si="365"/>
        <v>6.7249999999999996</v>
      </c>
      <c r="N3208" s="14">
        <v>46212</v>
      </c>
      <c r="O3208" s="14">
        <v>60</v>
      </c>
      <c r="P3208" s="14"/>
      <c r="Q3208" s="14"/>
      <c r="R3208" s="14"/>
      <c r="S3208" s="14"/>
      <c r="T3208" s="14">
        <f t="shared" si="364"/>
        <v>1</v>
      </c>
      <c r="U3208" s="14" t="s">
        <v>36</v>
      </c>
      <c r="V3208" s="14"/>
      <c r="W3208" s="14"/>
      <c r="X3208" s="14"/>
      <c r="Y3208" s="14"/>
      <c r="Z3208" s="14"/>
      <c r="AA3208" s="11"/>
      <c r="AB3208" s="14" t="str">
        <f t="shared" si="366"/>
        <v>10241|60 USINAGEM AUTOMATIZADA</v>
      </c>
      <c r="AC3208" t="str">
        <f t="shared" si="367"/>
        <v>|10241|</v>
      </c>
      <c r="AD3208" t="str">
        <f t="shared" si="368"/>
        <v>60 USINAGEM AUTOMATIZADA</v>
      </c>
    </row>
    <row r="3209" spans="1:30" ht="60" customHeight="1" x14ac:dyDescent="0.35">
      <c r="A3209" s="35">
        <v>46212</v>
      </c>
      <c r="B3209" s="14" t="s">
        <v>3670</v>
      </c>
      <c r="C3209" s="14" t="s">
        <v>3671</v>
      </c>
      <c r="D3209" s="14" t="s">
        <v>3058</v>
      </c>
      <c r="E3209" s="14">
        <v>30006102</v>
      </c>
      <c r="F3209" s="14" t="s">
        <v>3303</v>
      </c>
      <c r="G3209" s="14" t="s">
        <v>3058</v>
      </c>
      <c r="H3209" s="14" t="s">
        <v>3058</v>
      </c>
      <c r="I3209" s="9" t="s">
        <v>3058</v>
      </c>
      <c r="J3209" s="9">
        <v>60</v>
      </c>
      <c r="K3209" s="14">
        <f>IF($E3209="","",IFERROR(INDEX('01_Cad_Pecas'!$H$2:$H$5000,MATCH($E3209,'01_Cad_Pecas'!$D$2:$D$5000,0)),IFERROR(INDEX('01_Cad_Pecas'!$H$2:$H$5000,MATCH(VALUE($E3209),'01_Cad_Pecas'!$D$2:$D$5000,0)),"")))</f>
        <v>1.1000000000000001</v>
      </c>
      <c r="L3209" s="14">
        <f>IF($E3209="","",IFERROR(INDEX('01_Cad_Pecas'!$I$2:$I$5000,MATCH($E3209,'01_Cad_Pecas'!$D$2:$D$5000,0)),IFERROR(INDEX('01_Cad_Pecas'!$I$2:$I$5000,MATCH(VALUE($E3209),'01_Cad_Pecas'!$D$2:$D$5000,0)),"")))</f>
        <v>9.375E-2</v>
      </c>
      <c r="M3209" s="14">
        <f t="shared" si="365"/>
        <v>6.7249999999999996</v>
      </c>
      <c r="N3209" s="14">
        <v>46212</v>
      </c>
      <c r="O3209" s="14">
        <v>60</v>
      </c>
      <c r="P3209" s="14"/>
      <c r="Q3209" s="14"/>
      <c r="R3209" s="14"/>
      <c r="S3209" s="14"/>
      <c r="T3209" s="14">
        <f t="shared" si="364"/>
        <v>1</v>
      </c>
      <c r="U3209" s="14" t="s">
        <v>36</v>
      </c>
      <c r="V3209" s="14"/>
      <c r="W3209" s="14"/>
      <c r="X3209" s="14"/>
      <c r="Y3209" s="14"/>
      <c r="Z3209" s="14"/>
      <c r="AA3209" s="11"/>
      <c r="AB3209" s="14" t="str">
        <f t="shared" si="366"/>
        <v>10241|60 USINAGEM AUTOMATIZADA</v>
      </c>
      <c r="AC3209" t="str">
        <f t="shared" si="367"/>
        <v>|10241|</v>
      </c>
      <c r="AD3209" t="str">
        <f t="shared" si="368"/>
        <v>60 USINAGEM AUTOMATIZADA</v>
      </c>
    </row>
    <row r="3210" spans="1:30" ht="60" customHeight="1" x14ac:dyDescent="0.35">
      <c r="A3210" s="35">
        <v>46216</v>
      </c>
      <c r="B3210" s="14" t="s">
        <v>3676</v>
      </c>
      <c r="C3210" s="14" t="s">
        <v>3677</v>
      </c>
      <c r="D3210" s="14" t="s">
        <v>3058</v>
      </c>
      <c r="E3210" s="14">
        <v>30006101</v>
      </c>
      <c r="F3210" s="14" t="s">
        <v>3301</v>
      </c>
      <c r="G3210" s="14" t="s">
        <v>3058</v>
      </c>
      <c r="H3210" s="14" t="s">
        <v>3058</v>
      </c>
      <c r="I3210" s="9" t="s">
        <v>3058</v>
      </c>
      <c r="J3210" s="9">
        <v>612</v>
      </c>
      <c r="K3210" s="14">
        <f>IF($E3210="","",IFERROR(INDEX('01_Cad_Pecas'!$H$2:$H$5000,MATCH($E3210,'01_Cad_Pecas'!$D$2:$D$5000,0)),IFERROR(INDEX('01_Cad_Pecas'!$H$2:$H$5000,MATCH(VALUE($E3210),'01_Cad_Pecas'!$D$2:$D$5000,0)),"")))</f>
        <v>1.1000000000000001</v>
      </c>
      <c r="L3210" s="14">
        <f>IF($E3210="","",IFERROR(INDEX('01_Cad_Pecas'!$I$2:$I$5000,MATCH($E3210,'01_Cad_Pecas'!$D$2:$D$5000,0)),IFERROR(INDEX('01_Cad_Pecas'!$I$2:$I$5000,MATCH(VALUE($E3210),'01_Cad_Pecas'!$D$2:$D$5000,0)),"")))</f>
        <v>9.375E-2</v>
      </c>
      <c r="M3210" s="14">
        <f t="shared" si="365"/>
        <v>58.475000000000001</v>
      </c>
      <c r="N3210" s="14">
        <v>46216</v>
      </c>
      <c r="O3210" s="14">
        <v>612</v>
      </c>
      <c r="P3210" s="14"/>
      <c r="Q3210" s="14"/>
      <c r="R3210" s="14"/>
      <c r="S3210" s="14"/>
      <c r="T3210" s="14">
        <f t="shared" si="364"/>
        <v>1</v>
      </c>
      <c r="U3210" s="14" t="s">
        <v>36</v>
      </c>
      <c r="V3210" s="14"/>
      <c r="W3210" s="14"/>
      <c r="X3210" s="14"/>
      <c r="Y3210" s="14"/>
      <c r="Z3210" s="14"/>
      <c r="AA3210" s="11"/>
      <c r="AB3210" s="14" t="str">
        <f t="shared" si="366"/>
        <v>10247|60 USINAGEM AUTOMATIZADA</v>
      </c>
      <c r="AC3210" t="str">
        <f t="shared" si="367"/>
        <v>|10247|</v>
      </c>
      <c r="AD3210" t="str">
        <f t="shared" si="368"/>
        <v>60 USINAGEM AUTOMATIZADA</v>
      </c>
    </row>
    <row r="3211" spans="1:30" ht="60" customHeight="1" x14ac:dyDescent="0.35">
      <c r="A3211" s="35">
        <v>46216</v>
      </c>
      <c r="B3211" s="14" t="s">
        <v>3676</v>
      </c>
      <c r="C3211" s="14" t="s">
        <v>3677</v>
      </c>
      <c r="D3211" s="14" t="s">
        <v>3058</v>
      </c>
      <c r="E3211" s="14">
        <v>30006102</v>
      </c>
      <c r="F3211" s="14" t="s">
        <v>3303</v>
      </c>
      <c r="G3211" s="14" t="s">
        <v>3058</v>
      </c>
      <c r="H3211" s="14" t="s">
        <v>3058</v>
      </c>
      <c r="I3211" s="9" t="s">
        <v>3058</v>
      </c>
      <c r="J3211" s="9">
        <v>612</v>
      </c>
      <c r="K3211" s="14">
        <f>IF($E3211="","",IFERROR(INDEX('01_Cad_Pecas'!$H$2:$H$5000,MATCH($E3211,'01_Cad_Pecas'!$D$2:$D$5000,0)),IFERROR(INDEX('01_Cad_Pecas'!$H$2:$H$5000,MATCH(VALUE($E3211),'01_Cad_Pecas'!$D$2:$D$5000,0)),"")))</f>
        <v>1.1000000000000001</v>
      </c>
      <c r="L3211" s="14">
        <f>IF($E3211="","",IFERROR(INDEX('01_Cad_Pecas'!$I$2:$I$5000,MATCH($E3211,'01_Cad_Pecas'!$D$2:$D$5000,0)),IFERROR(INDEX('01_Cad_Pecas'!$I$2:$I$5000,MATCH(VALUE($E3211),'01_Cad_Pecas'!$D$2:$D$5000,0)),"")))</f>
        <v>9.375E-2</v>
      </c>
      <c r="M3211" s="14">
        <f t="shared" si="365"/>
        <v>58.475000000000001</v>
      </c>
      <c r="N3211" s="14">
        <v>46216</v>
      </c>
      <c r="O3211" s="14">
        <v>612</v>
      </c>
      <c r="P3211" s="14"/>
      <c r="Q3211" s="14"/>
      <c r="R3211" s="14"/>
      <c r="S3211" s="14"/>
      <c r="T3211" s="14">
        <f t="shared" si="364"/>
        <v>1</v>
      </c>
      <c r="U3211" s="14" t="s">
        <v>36</v>
      </c>
      <c r="V3211" s="14"/>
      <c r="W3211" s="14"/>
      <c r="X3211" s="14"/>
      <c r="Y3211" s="14"/>
      <c r="Z3211" s="14"/>
      <c r="AA3211" s="11"/>
      <c r="AB3211" s="14" t="str">
        <f t="shared" si="366"/>
        <v>10247|60 USINAGEM AUTOMATIZADA</v>
      </c>
      <c r="AC3211" t="str">
        <f t="shared" si="367"/>
        <v>|10247|</v>
      </c>
      <c r="AD3211" t="str">
        <f t="shared" si="368"/>
        <v>60 USINAGEM AUTOMATIZADA</v>
      </c>
    </row>
    <row r="3212" spans="1:30" ht="36" customHeight="1" x14ac:dyDescent="0.35">
      <c r="A3212" s="35">
        <v>46227</v>
      </c>
      <c r="B3212" s="14" t="s">
        <v>3678</v>
      </c>
      <c r="C3212" s="14" t="s">
        <v>3666</v>
      </c>
      <c r="D3212" s="14" t="s">
        <v>3051</v>
      </c>
      <c r="E3212" s="14">
        <v>20021607</v>
      </c>
      <c r="F3212" s="14" t="s">
        <v>2187</v>
      </c>
      <c r="G3212" s="14" t="s">
        <v>3051</v>
      </c>
      <c r="H3212" s="14" t="s">
        <v>3051</v>
      </c>
      <c r="I3212" s="9" t="s">
        <v>3051</v>
      </c>
      <c r="J3212" s="9">
        <v>23</v>
      </c>
      <c r="K3212" s="14">
        <f>IF($E3212="","",IFERROR(INDEX('01_Cad_Pecas'!$H$2:$H$5000,MATCH($E3212,'01_Cad_Pecas'!$D$2:$D$5000,0)),IFERROR(INDEX('01_Cad_Pecas'!$H$2:$H$5000,MATCH(VALUE($E3212),'01_Cad_Pecas'!$D$2:$D$5000,0)),"")))</f>
        <v>2</v>
      </c>
      <c r="L3212" s="14">
        <f>IF($E3212="","",IFERROR(INDEX('01_Cad_Pecas'!$I$2:$I$5000,MATCH($E3212,'01_Cad_Pecas'!$D$2:$D$5000,0)),IFERROR(INDEX('01_Cad_Pecas'!$I$2:$I$5000,MATCH(VALUE($E3212),'01_Cad_Pecas'!$D$2:$D$5000,0)),"")))</f>
        <v>1.45</v>
      </c>
      <c r="M3212" s="14">
        <f t="shared" si="365"/>
        <v>35.35</v>
      </c>
      <c r="N3212" s="14"/>
      <c r="O3212" s="14"/>
      <c r="P3212" s="14"/>
      <c r="Q3212" s="14"/>
      <c r="R3212" s="14"/>
      <c r="S3212" s="14"/>
      <c r="T3212" s="14"/>
      <c r="U3212" s="14"/>
      <c r="V3212" s="14"/>
      <c r="W3212" s="14"/>
      <c r="X3212" s="14"/>
      <c r="Y3212" s="14"/>
      <c r="Z3212" s="14"/>
      <c r="AA3212" s="11"/>
      <c r="AB3212" s="14" t="str">
        <f t="shared" si="366"/>
        <v>10235,10232,10233,10234|36 PINTURA P.U.</v>
      </c>
      <c r="AC3212" t="str">
        <f t="shared" si="367"/>
        <v>|10235|10232|10233|10234|</v>
      </c>
      <c r="AD3212" t="str">
        <f t="shared" si="368"/>
        <v>36 PINTURA P.U.</v>
      </c>
    </row>
    <row r="3213" spans="1:30" ht="36" customHeight="1" x14ac:dyDescent="0.35">
      <c r="A3213" s="35">
        <v>46227</v>
      </c>
      <c r="B3213" s="14" t="s">
        <v>3678</v>
      </c>
      <c r="C3213" s="14" t="s">
        <v>3666</v>
      </c>
      <c r="D3213" s="14" t="s">
        <v>3051</v>
      </c>
      <c r="E3213" s="14">
        <v>20053007</v>
      </c>
      <c r="F3213" s="14" t="s">
        <v>3217</v>
      </c>
      <c r="G3213" s="14" t="s">
        <v>3051</v>
      </c>
      <c r="H3213" s="14" t="s">
        <v>3051</v>
      </c>
      <c r="I3213" s="9" t="s">
        <v>3051</v>
      </c>
      <c r="J3213" s="9">
        <v>1</v>
      </c>
      <c r="K3213" s="14">
        <f>IF($E3213="","",IFERROR(INDEX('01_Cad_Pecas'!$H$2:$H$5000,MATCH($E3213,'01_Cad_Pecas'!$D$2:$D$5000,0)),IFERROR(INDEX('01_Cad_Pecas'!$H$2:$H$5000,MATCH(VALUE($E3213),'01_Cad_Pecas'!$D$2:$D$5000,0)),"")))</f>
        <v>2</v>
      </c>
      <c r="L3213" s="14">
        <f>IF($E3213="","",IFERROR(INDEX('01_Cad_Pecas'!$I$2:$I$5000,MATCH($E3213,'01_Cad_Pecas'!$D$2:$D$5000,0)),IFERROR(INDEX('01_Cad_Pecas'!$I$2:$I$5000,MATCH(VALUE($E3213),'01_Cad_Pecas'!$D$2:$D$5000,0)),"")))</f>
        <v>1.45</v>
      </c>
      <c r="M3213" s="14">
        <f t="shared" si="365"/>
        <v>3.45</v>
      </c>
      <c r="N3213" s="14"/>
      <c r="O3213" s="14"/>
      <c r="P3213" s="14"/>
      <c r="Q3213" s="14"/>
      <c r="R3213" s="14"/>
      <c r="S3213" s="14"/>
      <c r="T3213" s="14"/>
      <c r="U3213" s="14"/>
      <c r="V3213" s="14"/>
      <c r="W3213" s="14"/>
      <c r="X3213" s="14"/>
      <c r="Y3213" s="14"/>
      <c r="Z3213" s="14"/>
      <c r="AA3213" s="11"/>
      <c r="AB3213" s="14" t="str">
        <f t="shared" si="366"/>
        <v>10235,10232,10233,10234|36 PINTURA P.U.</v>
      </c>
      <c r="AC3213" t="str">
        <f t="shared" si="367"/>
        <v>|10235|10232|10233|10234|</v>
      </c>
      <c r="AD3213" t="str">
        <f t="shared" si="368"/>
        <v>36 PINTURA P.U.</v>
      </c>
    </row>
    <row r="3214" spans="1:30" ht="36" customHeight="1" x14ac:dyDescent="0.35">
      <c r="A3214" s="35">
        <v>46227</v>
      </c>
      <c r="B3214" s="14" t="s">
        <v>3678</v>
      </c>
      <c r="C3214" s="14" t="s">
        <v>3666</v>
      </c>
      <c r="D3214" s="14" t="s">
        <v>3051</v>
      </c>
      <c r="E3214" s="14">
        <v>20053207</v>
      </c>
      <c r="F3214" s="14" t="s">
        <v>3221</v>
      </c>
      <c r="G3214" s="14" t="s">
        <v>3051</v>
      </c>
      <c r="H3214" s="14" t="s">
        <v>3051</v>
      </c>
      <c r="I3214" s="9" t="s">
        <v>3051</v>
      </c>
      <c r="J3214" s="9">
        <v>9</v>
      </c>
      <c r="K3214" s="14">
        <f>IF($E3214="","",IFERROR(INDEX('01_Cad_Pecas'!$H$2:$H$5000,MATCH($E3214,'01_Cad_Pecas'!$D$2:$D$5000,0)),IFERROR(INDEX('01_Cad_Pecas'!$H$2:$H$5000,MATCH(VALUE($E3214),'01_Cad_Pecas'!$D$2:$D$5000,0)),"")))</f>
        <v>2</v>
      </c>
      <c r="L3214" s="14">
        <f>IF($E3214="","",IFERROR(INDEX('01_Cad_Pecas'!$I$2:$I$5000,MATCH($E3214,'01_Cad_Pecas'!$D$2:$D$5000,0)),IFERROR(INDEX('01_Cad_Pecas'!$I$2:$I$5000,MATCH(VALUE($E3214),'01_Cad_Pecas'!$D$2:$D$5000,0)),"")))</f>
        <v>1.45</v>
      </c>
      <c r="M3214" s="14">
        <f t="shared" si="365"/>
        <v>15.049999999999999</v>
      </c>
      <c r="N3214" s="14"/>
      <c r="O3214" s="14"/>
      <c r="P3214" s="14"/>
      <c r="Q3214" s="14"/>
      <c r="R3214" s="14"/>
      <c r="S3214" s="14"/>
      <c r="T3214" s="14"/>
      <c r="U3214" s="14"/>
      <c r="V3214" s="14"/>
      <c r="W3214" s="14"/>
      <c r="X3214" s="14"/>
      <c r="Y3214" s="14"/>
      <c r="Z3214" s="14"/>
      <c r="AA3214" s="11"/>
      <c r="AB3214" s="14" t="str">
        <f t="shared" si="366"/>
        <v>10235,10232,10233,10234|36 PINTURA P.U.</v>
      </c>
      <c r="AC3214" t="str">
        <f t="shared" si="367"/>
        <v>|10235|10232|10233|10234|</v>
      </c>
      <c r="AD3214" t="str">
        <f t="shared" si="368"/>
        <v>36 PINTURA P.U.</v>
      </c>
    </row>
    <row r="3215" spans="1:30" ht="36" customHeight="1" x14ac:dyDescent="0.35">
      <c r="A3215" s="35">
        <v>46227</v>
      </c>
      <c r="B3215" s="14" t="s">
        <v>3678</v>
      </c>
      <c r="C3215" s="14" t="s">
        <v>3666</v>
      </c>
      <c r="D3215" s="14" t="s">
        <v>3051</v>
      </c>
      <c r="E3215" s="14">
        <v>20053407</v>
      </c>
      <c r="F3215" s="14" t="s">
        <v>3218</v>
      </c>
      <c r="G3215" s="14" t="s">
        <v>3051</v>
      </c>
      <c r="H3215" s="14" t="s">
        <v>3051</v>
      </c>
      <c r="I3215" s="9" t="s">
        <v>3051</v>
      </c>
      <c r="J3215" s="9">
        <v>3</v>
      </c>
      <c r="K3215" s="14">
        <f>IF($E3215="","",IFERROR(INDEX('01_Cad_Pecas'!$H$2:$H$5000,MATCH($E3215,'01_Cad_Pecas'!$D$2:$D$5000,0)),IFERROR(INDEX('01_Cad_Pecas'!$H$2:$H$5000,MATCH(VALUE($E3215),'01_Cad_Pecas'!$D$2:$D$5000,0)),"")))</f>
        <v>2</v>
      </c>
      <c r="L3215" s="14">
        <f>IF($E3215="","",IFERROR(INDEX('01_Cad_Pecas'!$I$2:$I$5000,MATCH($E3215,'01_Cad_Pecas'!$D$2:$D$5000,0)),IFERROR(INDEX('01_Cad_Pecas'!$I$2:$I$5000,MATCH(VALUE($E3215),'01_Cad_Pecas'!$D$2:$D$5000,0)),"")))</f>
        <v>1.45</v>
      </c>
      <c r="M3215" s="14">
        <f t="shared" si="365"/>
        <v>6.35</v>
      </c>
      <c r="N3215" s="14">
        <v>46219</v>
      </c>
      <c r="O3215" s="14">
        <v>3</v>
      </c>
      <c r="P3215" s="14"/>
      <c r="Q3215" s="14"/>
      <c r="R3215" s="14"/>
      <c r="S3215" s="14"/>
      <c r="T3215" s="14">
        <f>IF(OR($J3215="",$O3215=""),"",$O3215/$J3215)</f>
        <v>1</v>
      </c>
      <c r="U3215" s="14" t="s">
        <v>36</v>
      </c>
      <c r="V3215" s="14"/>
      <c r="W3215" s="14"/>
      <c r="X3215" s="14"/>
      <c r="Y3215" s="14"/>
      <c r="Z3215" s="14"/>
      <c r="AA3215" s="11"/>
      <c r="AB3215" s="14" t="str">
        <f t="shared" si="366"/>
        <v>10235,10232,10233,10234|36 PINTURA P.U.</v>
      </c>
      <c r="AC3215" t="str">
        <f t="shared" si="367"/>
        <v>|10235|10232|10233|10234|</v>
      </c>
      <c r="AD3215" t="str">
        <f t="shared" si="368"/>
        <v>36 PINTURA P.U.</v>
      </c>
    </row>
    <row r="3216" spans="1:30" ht="36" customHeight="1" x14ac:dyDescent="0.35">
      <c r="A3216" s="35">
        <v>46227</v>
      </c>
      <c r="B3216" s="14" t="s">
        <v>3678</v>
      </c>
      <c r="C3216" s="14" t="s">
        <v>3666</v>
      </c>
      <c r="D3216" s="14" t="s">
        <v>3051</v>
      </c>
      <c r="E3216" s="14">
        <v>20061312</v>
      </c>
      <c r="F3216" s="14" t="s">
        <v>3157</v>
      </c>
      <c r="G3216" s="14" t="s">
        <v>3051</v>
      </c>
      <c r="H3216" s="14" t="s">
        <v>3051</v>
      </c>
      <c r="I3216" s="9" t="s">
        <v>3051</v>
      </c>
      <c r="J3216" s="9">
        <v>25</v>
      </c>
      <c r="K3216" s="14">
        <f>IF($E3216="","",IFERROR(INDEX('01_Cad_Pecas'!$H$2:$H$5000,MATCH($E3216,'01_Cad_Pecas'!$D$2:$D$5000,0)),IFERROR(INDEX('01_Cad_Pecas'!$H$2:$H$5000,MATCH(VALUE($E3216),'01_Cad_Pecas'!$D$2:$D$5000,0)),"")))</f>
        <v>7</v>
      </c>
      <c r="L3216" s="14">
        <f>IF($E3216="","",IFERROR(INDEX('01_Cad_Pecas'!$I$2:$I$5000,MATCH($E3216,'01_Cad_Pecas'!$D$2:$D$5000,0)),IFERROR(INDEX('01_Cad_Pecas'!$I$2:$I$5000,MATCH(VALUE($E3216),'01_Cad_Pecas'!$D$2:$D$5000,0)),"")))</f>
        <v>0.81</v>
      </c>
      <c r="M3216" s="14">
        <f t="shared" si="365"/>
        <v>27.25</v>
      </c>
      <c r="N3216" s="14">
        <v>46219</v>
      </c>
      <c r="O3216" s="14">
        <v>25</v>
      </c>
      <c r="P3216" s="14"/>
      <c r="Q3216" s="14"/>
      <c r="R3216" s="14"/>
      <c r="S3216" s="14"/>
      <c r="T3216" s="14">
        <f>IF(OR($J3216="",$O3216=""),"",$O3216/$J3216)</f>
        <v>1</v>
      </c>
      <c r="U3216" s="14" t="s">
        <v>36</v>
      </c>
      <c r="V3216" s="14"/>
      <c r="W3216" s="14"/>
      <c r="X3216" s="14"/>
      <c r="Y3216" s="14"/>
      <c r="Z3216" s="14"/>
      <c r="AA3216" s="11"/>
      <c r="AB3216" s="14" t="str">
        <f t="shared" si="366"/>
        <v>10235,10232,10233,10234|36 PINTURA P.U.</v>
      </c>
      <c r="AC3216" t="str">
        <f t="shared" si="367"/>
        <v>|10235|10232|10233|10234|</v>
      </c>
      <c r="AD3216" t="str">
        <f t="shared" si="368"/>
        <v>36 PINTURA P.U.</v>
      </c>
    </row>
    <row r="3217" spans="1:30" ht="36" customHeight="1" x14ac:dyDescent="0.35">
      <c r="A3217" s="35">
        <v>46227</v>
      </c>
      <c r="B3217" s="14" t="s">
        <v>3678</v>
      </c>
      <c r="C3217" s="14" t="s">
        <v>3666</v>
      </c>
      <c r="D3217" s="14" t="s">
        <v>3051</v>
      </c>
      <c r="E3217" s="14">
        <v>20083212</v>
      </c>
      <c r="F3217" s="14" t="s">
        <v>3222</v>
      </c>
      <c r="G3217" s="14" t="s">
        <v>3051</v>
      </c>
      <c r="H3217" s="14" t="s">
        <v>3051</v>
      </c>
      <c r="I3217" s="9" t="s">
        <v>3051</v>
      </c>
      <c r="J3217" s="9">
        <v>2</v>
      </c>
      <c r="K3217" s="14">
        <f>IF($E3217="","",IFERROR(INDEX('01_Cad_Pecas'!$H$2:$H$5000,MATCH($E3217,'01_Cad_Pecas'!$D$2:$D$5000,0)),IFERROR(INDEX('01_Cad_Pecas'!$H$2:$H$5000,MATCH(VALUE($E3217),'01_Cad_Pecas'!$D$2:$D$5000,0)),"")))</f>
        <v>2</v>
      </c>
      <c r="L3217" s="14">
        <f>IF($E3217="","",IFERROR(INDEX('01_Cad_Pecas'!$I$2:$I$5000,MATCH($E3217,'01_Cad_Pecas'!$D$2:$D$5000,0)),IFERROR(INDEX('01_Cad_Pecas'!$I$2:$I$5000,MATCH(VALUE($E3217),'01_Cad_Pecas'!$D$2:$D$5000,0)),"")))</f>
        <v>1.45</v>
      </c>
      <c r="M3217" s="14">
        <f t="shared" si="365"/>
        <v>4.9000000000000004</v>
      </c>
      <c r="N3217" s="14">
        <v>46219</v>
      </c>
      <c r="O3217" s="14">
        <v>2</v>
      </c>
      <c r="P3217" s="14"/>
      <c r="Q3217" s="14"/>
      <c r="R3217" s="14"/>
      <c r="S3217" s="14"/>
      <c r="T3217" s="14">
        <f>IF(OR($J3217="",$O3217=""),"",$O3217/$J3217)</f>
        <v>1</v>
      </c>
      <c r="U3217" s="14" t="s">
        <v>36</v>
      </c>
      <c r="V3217" s="14"/>
      <c r="W3217" s="14"/>
      <c r="X3217" s="14"/>
      <c r="Y3217" s="14"/>
      <c r="Z3217" s="14"/>
      <c r="AA3217" s="11"/>
      <c r="AB3217" s="14" t="str">
        <f t="shared" si="366"/>
        <v>10235,10232,10233,10234|36 PINTURA P.U.</v>
      </c>
      <c r="AC3217" t="str">
        <f t="shared" si="367"/>
        <v>|10235|10232|10233|10234|</v>
      </c>
      <c r="AD3217" t="str">
        <f t="shared" si="368"/>
        <v>36 PINTURA P.U.</v>
      </c>
    </row>
    <row r="3218" spans="1:30" ht="36" customHeight="1" x14ac:dyDescent="0.35">
      <c r="A3218" s="35">
        <v>46227</v>
      </c>
      <c r="B3218" s="14" t="s">
        <v>3678</v>
      </c>
      <c r="C3218" s="14" t="s">
        <v>3666</v>
      </c>
      <c r="D3218" s="14" t="s">
        <v>3051</v>
      </c>
      <c r="E3218" s="14">
        <v>20086212</v>
      </c>
      <c r="F3218" s="14" t="s">
        <v>3219</v>
      </c>
      <c r="G3218" s="14" t="s">
        <v>3051</v>
      </c>
      <c r="H3218" s="14" t="s">
        <v>3051</v>
      </c>
      <c r="I3218" s="9" t="s">
        <v>3051</v>
      </c>
      <c r="J3218" s="9">
        <v>12</v>
      </c>
      <c r="K3218" s="14">
        <f>IF($E3218="","",IFERROR(INDEX('01_Cad_Pecas'!$H$2:$H$5000,MATCH($E3218,'01_Cad_Pecas'!$D$2:$D$5000,0)),IFERROR(INDEX('01_Cad_Pecas'!$H$2:$H$5000,MATCH(VALUE($E3218),'01_Cad_Pecas'!$D$2:$D$5000,0)),"")))</f>
        <v>2</v>
      </c>
      <c r="L3218" s="14">
        <f>IF($E3218="","",IFERROR(INDEX('01_Cad_Pecas'!$I$2:$I$5000,MATCH($E3218,'01_Cad_Pecas'!$D$2:$D$5000,0)),IFERROR(INDEX('01_Cad_Pecas'!$I$2:$I$5000,MATCH(VALUE($E3218),'01_Cad_Pecas'!$D$2:$D$5000,0)),"")))</f>
        <v>1.45</v>
      </c>
      <c r="M3218" s="14">
        <f t="shared" si="365"/>
        <v>19.399999999999999</v>
      </c>
      <c r="N3218" s="14"/>
      <c r="O3218" s="14"/>
      <c r="P3218" s="14"/>
      <c r="Q3218" s="14"/>
      <c r="R3218" s="14"/>
      <c r="S3218" s="14"/>
      <c r="T3218" s="14"/>
      <c r="U3218" s="14"/>
      <c r="V3218" s="14"/>
      <c r="W3218" s="14"/>
      <c r="X3218" s="14"/>
      <c r="Y3218" s="14"/>
      <c r="Z3218" s="14"/>
      <c r="AA3218" s="11"/>
      <c r="AB3218" s="14" t="str">
        <f t="shared" si="366"/>
        <v>10235,10232,10233,10234|36 PINTURA P.U.</v>
      </c>
      <c r="AC3218" t="str">
        <f t="shared" si="367"/>
        <v>|10235|10232|10233|10234|</v>
      </c>
      <c r="AD3218" t="str">
        <f t="shared" si="368"/>
        <v>36 PINTURA P.U.</v>
      </c>
    </row>
    <row r="3219" spans="1:30" ht="36" customHeight="1" x14ac:dyDescent="0.35">
      <c r="A3219" s="35">
        <v>46227</v>
      </c>
      <c r="B3219" s="14" t="s">
        <v>3678</v>
      </c>
      <c r="C3219" s="14" t="s">
        <v>3666</v>
      </c>
      <c r="D3219" s="14" t="s">
        <v>3051</v>
      </c>
      <c r="E3219" s="14">
        <v>20088212</v>
      </c>
      <c r="F3219" s="14" t="s">
        <v>3680</v>
      </c>
      <c r="G3219" s="14" t="s">
        <v>3051</v>
      </c>
      <c r="H3219" s="14" t="s">
        <v>3051</v>
      </c>
      <c r="I3219" s="9" t="s">
        <v>3051</v>
      </c>
      <c r="J3219" s="9">
        <v>1</v>
      </c>
      <c r="K3219" s="14">
        <f>IF($E3219="","",IFERROR(INDEX('01_Cad_Pecas'!$H$2:$H$5000,MATCH($E3219,'01_Cad_Pecas'!$D$2:$D$5000,0)),IFERROR(INDEX('01_Cad_Pecas'!$H$2:$H$5000,MATCH(VALUE($E3219),'01_Cad_Pecas'!$D$2:$D$5000,0)),"")))</f>
        <v>7</v>
      </c>
      <c r="L3219" s="14">
        <f>IF($E3219="","",IFERROR(INDEX('01_Cad_Pecas'!$I$2:$I$5000,MATCH($E3219,'01_Cad_Pecas'!$D$2:$D$5000,0)),IFERROR(INDEX('01_Cad_Pecas'!$I$2:$I$5000,MATCH(VALUE($E3219),'01_Cad_Pecas'!$D$2:$D$5000,0)),"")))</f>
        <v>0.81</v>
      </c>
      <c r="M3219" s="14">
        <f t="shared" si="365"/>
        <v>7.8100000000000005</v>
      </c>
      <c r="N3219" s="14">
        <v>46219</v>
      </c>
      <c r="O3219" s="14">
        <v>1</v>
      </c>
      <c r="P3219" s="14"/>
      <c r="Q3219" s="14"/>
      <c r="R3219" s="14"/>
      <c r="S3219" s="14"/>
      <c r="T3219" s="14">
        <f t="shared" ref="T3219:T3282" si="369">IF(OR($J3219="",$O3219=""),"",$O3219/$J3219)</f>
        <v>1</v>
      </c>
      <c r="U3219" s="14" t="s">
        <v>36</v>
      </c>
      <c r="V3219" s="14"/>
      <c r="W3219" s="14"/>
      <c r="X3219" s="14"/>
      <c r="Y3219" s="14"/>
      <c r="Z3219" s="14"/>
      <c r="AA3219" s="11"/>
      <c r="AB3219" s="14" t="str">
        <f t="shared" si="366"/>
        <v>10235,10232,10233,10234|36 PINTURA P.U.</v>
      </c>
      <c r="AC3219" t="str">
        <f t="shared" si="367"/>
        <v>|10235|10232|10233|10234|</v>
      </c>
      <c r="AD3219" t="str">
        <f t="shared" si="368"/>
        <v>36 PINTURA P.U.</v>
      </c>
    </row>
    <row r="3220" spans="1:30" ht="36" customHeight="1" x14ac:dyDescent="0.35">
      <c r="A3220" s="35">
        <v>46213</v>
      </c>
      <c r="B3220" s="14" t="s">
        <v>3670</v>
      </c>
      <c r="C3220" s="14" t="s">
        <v>3671</v>
      </c>
      <c r="D3220" s="14" t="s">
        <v>3051</v>
      </c>
      <c r="E3220" s="14">
        <v>30080009</v>
      </c>
      <c r="F3220" s="14" t="s">
        <v>3160</v>
      </c>
      <c r="G3220" s="14" t="s">
        <v>3051</v>
      </c>
      <c r="H3220" s="14" t="s">
        <v>3051</v>
      </c>
      <c r="I3220" s="9" t="s">
        <v>3051</v>
      </c>
      <c r="J3220" s="9">
        <v>8</v>
      </c>
      <c r="K3220" s="14">
        <f>IF($E3220="","",IFERROR(INDEX('01_Cad_Pecas'!$H$2:$H$5000,MATCH($E3220,'01_Cad_Pecas'!$D$2:$D$5000,0)),IFERROR(INDEX('01_Cad_Pecas'!$H$2:$H$5000,MATCH(VALUE($E3220),'01_Cad_Pecas'!$D$2:$D$5000,0)),"")))</f>
        <v>7</v>
      </c>
      <c r="L3220" s="14">
        <f>IF($E3220="","",IFERROR(INDEX('01_Cad_Pecas'!$I$2:$I$5000,MATCH($E3220,'01_Cad_Pecas'!$D$2:$D$5000,0)),IFERROR(INDEX('01_Cad_Pecas'!$I$2:$I$5000,MATCH(VALUE($E3220),'01_Cad_Pecas'!$D$2:$D$5000,0)),"")))</f>
        <v>0.81</v>
      </c>
      <c r="M3220" s="14">
        <f t="shared" si="365"/>
        <v>13.48</v>
      </c>
      <c r="N3220" s="14">
        <v>46216</v>
      </c>
      <c r="O3220" s="14">
        <v>8</v>
      </c>
      <c r="P3220" s="14"/>
      <c r="Q3220" s="14"/>
      <c r="R3220" s="14"/>
      <c r="S3220" s="14"/>
      <c r="T3220" s="14">
        <f t="shared" si="369"/>
        <v>1</v>
      </c>
      <c r="U3220" s="14" t="s">
        <v>36</v>
      </c>
      <c r="V3220" s="14"/>
      <c r="W3220" s="14"/>
      <c r="X3220" s="14"/>
      <c r="Y3220" s="14"/>
      <c r="Z3220" s="14"/>
      <c r="AA3220" s="11"/>
      <c r="AB3220" s="14" t="str">
        <f t="shared" si="366"/>
        <v>10241|36 PINTURA P.U.</v>
      </c>
      <c r="AC3220" t="str">
        <f t="shared" si="367"/>
        <v>|10241|</v>
      </c>
      <c r="AD3220" t="str">
        <f t="shared" si="368"/>
        <v>36 PINTURA P.U.</v>
      </c>
    </row>
    <row r="3221" spans="1:30" ht="36" customHeight="1" x14ac:dyDescent="0.35">
      <c r="A3221" s="35">
        <v>46213</v>
      </c>
      <c r="B3221" s="14" t="s">
        <v>3670</v>
      </c>
      <c r="C3221" s="14" t="s">
        <v>3671</v>
      </c>
      <c r="D3221" s="14" t="s">
        <v>3051</v>
      </c>
      <c r="E3221" s="14">
        <v>30081507</v>
      </c>
      <c r="F3221" s="14" t="s">
        <v>3161</v>
      </c>
      <c r="G3221" s="14" t="s">
        <v>3051</v>
      </c>
      <c r="H3221" s="14" t="s">
        <v>3051</v>
      </c>
      <c r="I3221" s="9" t="s">
        <v>3051</v>
      </c>
      <c r="J3221" s="9">
        <v>4</v>
      </c>
      <c r="K3221" s="14">
        <f>IF($E3221="","",IFERROR(INDEX('01_Cad_Pecas'!$H$2:$H$5000,MATCH($E3221,'01_Cad_Pecas'!$D$2:$D$5000,0)),IFERROR(INDEX('01_Cad_Pecas'!$H$2:$H$5000,MATCH(VALUE($E3221),'01_Cad_Pecas'!$D$2:$D$5000,0)),"")))</f>
        <v>7</v>
      </c>
      <c r="L3221" s="14">
        <f>IF($E3221="","",IFERROR(INDEX('01_Cad_Pecas'!$I$2:$I$5000,MATCH($E3221,'01_Cad_Pecas'!$D$2:$D$5000,0)),IFERROR(INDEX('01_Cad_Pecas'!$I$2:$I$5000,MATCH(VALUE($E3221),'01_Cad_Pecas'!$D$2:$D$5000,0)),"")))</f>
        <v>0.81</v>
      </c>
      <c r="M3221" s="14">
        <f t="shared" si="365"/>
        <v>10.24</v>
      </c>
      <c r="N3221" s="14">
        <v>46216</v>
      </c>
      <c r="O3221" s="14">
        <v>4</v>
      </c>
      <c r="P3221" s="14"/>
      <c r="Q3221" s="14"/>
      <c r="R3221" s="14"/>
      <c r="S3221" s="14"/>
      <c r="T3221" s="14">
        <f t="shared" si="369"/>
        <v>1</v>
      </c>
      <c r="U3221" s="14" t="s">
        <v>36</v>
      </c>
      <c r="V3221" s="14"/>
      <c r="W3221" s="14"/>
      <c r="X3221" s="14"/>
      <c r="Y3221" s="14"/>
      <c r="Z3221" s="14"/>
      <c r="AA3221" s="11"/>
      <c r="AB3221" s="14" t="str">
        <f t="shared" si="366"/>
        <v>10241|36 PINTURA P.U.</v>
      </c>
      <c r="AC3221" t="str">
        <f t="shared" si="367"/>
        <v>|10241|</v>
      </c>
      <c r="AD3221" t="str">
        <f t="shared" si="368"/>
        <v>36 PINTURA P.U.</v>
      </c>
    </row>
    <row r="3222" spans="1:30" ht="36" customHeight="1" x14ac:dyDescent="0.35">
      <c r="A3222" s="35">
        <v>46213</v>
      </c>
      <c r="B3222" s="14" t="s">
        <v>3670</v>
      </c>
      <c r="C3222" s="14" t="s">
        <v>3671</v>
      </c>
      <c r="D3222" s="14" t="s">
        <v>3051</v>
      </c>
      <c r="E3222" s="14">
        <v>30081508</v>
      </c>
      <c r="F3222" s="14" t="s">
        <v>3162</v>
      </c>
      <c r="G3222" s="14" t="s">
        <v>3051</v>
      </c>
      <c r="H3222" s="14" t="s">
        <v>3051</v>
      </c>
      <c r="I3222" s="9" t="s">
        <v>3051</v>
      </c>
      <c r="J3222" s="9">
        <v>4</v>
      </c>
      <c r="K3222" s="14">
        <f>IF($E3222="","",IFERROR(INDEX('01_Cad_Pecas'!$H$2:$H$5000,MATCH($E3222,'01_Cad_Pecas'!$D$2:$D$5000,0)),IFERROR(INDEX('01_Cad_Pecas'!$H$2:$H$5000,MATCH(VALUE($E3222),'01_Cad_Pecas'!$D$2:$D$5000,0)),"")))</f>
        <v>7</v>
      </c>
      <c r="L3222" s="14">
        <f>IF($E3222="","",IFERROR(INDEX('01_Cad_Pecas'!$I$2:$I$5000,MATCH($E3222,'01_Cad_Pecas'!$D$2:$D$5000,0)),IFERROR(INDEX('01_Cad_Pecas'!$I$2:$I$5000,MATCH(VALUE($E3222),'01_Cad_Pecas'!$D$2:$D$5000,0)),"")))</f>
        <v>0.81</v>
      </c>
      <c r="M3222" s="14">
        <f t="shared" si="365"/>
        <v>10.24</v>
      </c>
      <c r="N3222" s="14">
        <v>46216</v>
      </c>
      <c r="O3222" s="14">
        <v>4</v>
      </c>
      <c r="P3222" s="14"/>
      <c r="Q3222" s="14"/>
      <c r="R3222" s="14"/>
      <c r="S3222" s="14"/>
      <c r="T3222" s="14">
        <f t="shared" si="369"/>
        <v>1</v>
      </c>
      <c r="U3222" s="14" t="s">
        <v>36</v>
      </c>
      <c r="V3222" s="14"/>
      <c r="W3222" s="14"/>
      <c r="X3222" s="14"/>
      <c r="Y3222" s="14"/>
      <c r="Z3222" s="14"/>
      <c r="AA3222" s="11"/>
      <c r="AB3222" s="14" t="str">
        <f t="shared" si="366"/>
        <v>10241|36 PINTURA P.U.</v>
      </c>
      <c r="AC3222" t="str">
        <f t="shared" si="367"/>
        <v>|10241|</v>
      </c>
      <c r="AD3222" t="str">
        <f t="shared" si="368"/>
        <v>36 PINTURA P.U.</v>
      </c>
    </row>
    <row r="3223" spans="1:30" ht="36" customHeight="1" x14ac:dyDescent="0.35">
      <c r="A3223" s="35">
        <v>46213</v>
      </c>
      <c r="B3223" s="14" t="s">
        <v>3670</v>
      </c>
      <c r="C3223" s="14" t="s">
        <v>3671</v>
      </c>
      <c r="D3223" s="14" t="s">
        <v>3051</v>
      </c>
      <c r="E3223" s="14">
        <v>20031207</v>
      </c>
      <c r="F3223" s="14" t="s">
        <v>3213</v>
      </c>
      <c r="G3223" s="14" t="s">
        <v>3051</v>
      </c>
      <c r="H3223" s="14" t="s">
        <v>3051</v>
      </c>
      <c r="I3223" s="9" t="s">
        <v>3051</v>
      </c>
      <c r="J3223" s="9">
        <v>2</v>
      </c>
      <c r="K3223" s="14">
        <f>IF($E3223="","",IFERROR(INDEX('01_Cad_Pecas'!$H$2:$H$5000,MATCH($E3223,'01_Cad_Pecas'!$D$2:$D$5000,0)),IFERROR(INDEX('01_Cad_Pecas'!$H$2:$H$5000,MATCH(VALUE($E3223),'01_Cad_Pecas'!$D$2:$D$5000,0)),"")))</f>
        <v>2</v>
      </c>
      <c r="L3223" s="14">
        <f>IF($E3223="","",IFERROR(INDEX('01_Cad_Pecas'!$I$2:$I$5000,MATCH($E3223,'01_Cad_Pecas'!$D$2:$D$5000,0)),IFERROR(INDEX('01_Cad_Pecas'!$I$2:$I$5000,MATCH(VALUE($E3223),'01_Cad_Pecas'!$D$2:$D$5000,0)),"")))</f>
        <v>1.45</v>
      </c>
      <c r="M3223" s="14">
        <f t="shared" si="365"/>
        <v>4.9000000000000004</v>
      </c>
      <c r="N3223" s="14">
        <v>46216</v>
      </c>
      <c r="O3223" s="14">
        <v>2</v>
      </c>
      <c r="P3223" s="14"/>
      <c r="Q3223" s="14"/>
      <c r="R3223" s="14"/>
      <c r="S3223" s="14"/>
      <c r="T3223" s="14">
        <f t="shared" si="369"/>
        <v>1</v>
      </c>
      <c r="U3223" s="14" t="s">
        <v>36</v>
      </c>
      <c r="V3223" s="14"/>
      <c r="W3223" s="14"/>
      <c r="X3223" s="14"/>
      <c r="Y3223" s="14"/>
      <c r="Z3223" s="14"/>
      <c r="AA3223" s="11"/>
      <c r="AB3223" s="14" t="str">
        <f t="shared" si="366"/>
        <v>10241|36 PINTURA P.U.</v>
      </c>
      <c r="AC3223" t="str">
        <f t="shared" si="367"/>
        <v>|10241|</v>
      </c>
      <c r="AD3223" t="str">
        <f t="shared" si="368"/>
        <v>36 PINTURA P.U.</v>
      </c>
    </row>
    <row r="3224" spans="1:30" ht="36" customHeight="1" x14ac:dyDescent="0.35">
      <c r="A3224" s="35">
        <v>46213</v>
      </c>
      <c r="B3224" s="14" t="s">
        <v>3670</v>
      </c>
      <c r="C3224" s="14" t="s">
        <v>3671</v>
      </c>
      <c r="D3224" s="14" t="s">
        <v>3051</v>
      </c>
      <c r="E3224" s="14">
        <v>20031607</v>
      </c>
      <c r="F3224" s="14" t="s">
        <v>3478</v>
      </c>
      <c r="G3224" s="14" t="s">
        <v>3051</v>
      </c>
      <c r="H3224" s="14" t="s">
        <v>3051</v>
      </c>
      <c r="I3224" s="9" t="s">
        <v>3051</v>
      </c>
      <c r="J3224" s="9">
        <v>1</v>
      </c>
      <c r="K3224" s="14">
        <f>IF($E3224="","",IFERROR(INDEX('01_Cad_Pecas'!$H$2:$H$5000,MATCH($E3224,'01_Cad_Pecas'!$D$2:$D$5000,0)),IFERROR(INDEX('01_Cad_Pecas'!$H$2:$H$5000,MATCH(VALUE($E3224),'01_Cad_Pecas'!$D$2:$D$5000,0)),"")))</f>
        <v>2</v>
      </c>
      <c r="L3224" s="14">
        <f>IF($E3224="","",IFERROR(INDEX('01_Cad_Pecas'!$I$2:$I$5000,MATCH($E3224,'01_Cad_Pecas'!$D$2:$D$5000,0)),IFERROR(INDEX('01_Cad_Pecas'!$I$2:$I$5000,MATCH(VALUE($E3224),'01_Cad_Pecas'!$D$2:$D$5000,0)),"")))</f>
        <v>1.45</v>
      </c>
      <c r="M3224" s="14">
        <f t="shared" si="365"/>
        <v>3.45</v>
      </c>
      <c r="N3224" s="14">
        <v>46216</v>
      </c>
      <c r="O3224" s="14">
        <v>1</v>
      </c>
      <c r="P3224" s="14"/>
      <c r="Q3224" s="14"/>
      <c r="R3224" s="14"/>
      <c r="S3224" s="14"/>
      <c r="T3224" s="14">
        <f t="shared" si="369"/>
        <v>1</v>
      </c>
      <c r="U3224" s="14" t="s">
        <v>36</v>
      </c>
      <c r="V3224" s="14"/>
      <c r="W3224" s="14"/>
      <c r="X3224" s="14"/>
      <c r="Y3224" s="14"/>
      <c r="Z3224" s="14"/>
      <c r="AA3224" s="11"/>
      <c r="AB3224" s="14" t="str">
        <f t="shared" si="366"/>
        <v>10241|36 PINTURA P.U.</v>
      </c>
      <c r="AC3224" t="str">
        <f t="shared" si="367"/>
        <v>|10241|</v>
      </c>
      <c r="AD3224" t="str">
        <f t="shared" si="368"/>
        <v>36 PINTURA P.U.</v>
      </c>
    </row>
    <row r="3225" spans="1:30" ht="36" customHeight="1" x14ac:dyDescent="0.35">
      <c r="A3225" s="35">
        <v>46213</v>
      </c>
      <c r="B3225" s="14" t="s">
        <v>3670</v>
      </c>
      <c r="C3225" s="14" t="s">
        <v>3671</v>
      </c>
      <c r="D3225" s="14" t="s">
        <v>3051</v>
      </c>
      <c r="E3225" s="14">
        <v>30080008</v>
      </c>
      <c r="F3225" s="14" t="s">
        <v>3163</v>
      </c>
      <c r="G3225" s="14" t="s">
        <v>3051</v>
      </c>
      <c r="H3225" s="14" t="s">
        <v>3051</v>
      </c>
      <c r="I3225" s="9" t="s">
        <v>3051</v>
      </c>
      <c r="J3225" s="9">
        <v>8</v>
      </c>
      <c r="K3225" s="14">
        <f>IF($E3225="","",IFERROR(INDEX('01_Cad_Pecas'!$H$2:$H$5000,MATCH($E3225,'01_Cad_Pecas'!$D$2:$D$5000,0)),IFERROR(INDEX('01_Cad_Pecas'!$H$2:$H$5000,MATCH(VALUE($E3225),'01_Cad_Pecas'!$D$2:$D$5000,0)),"")))</f>
        <v>7</v>
      </c>
      <c r="L3225" s="14">
        <f>IF($E3225="","",IFERROR(INDEX('01_Cad_Pecas'!$I$2:$I$5000,MATCH($E3225,'01_Cad_Pecas'!$D$2:$D$5000,0)),IFERROR(INDEX('01_Cad_Pecas'!$I$2:$I$5000,MATCH(VALUE($E3225),'01_Cad_Pecas'!$D$2:$D$5000,0)),"")))</f>
        <v>0.81</v>
      </c>
      <c r="M3225" s="14">
        <f t="shared" si="365"/>
        <v>13.48</v>
      </c>
      <c r="N3225" s="14">
        <v>46216</v>
      </c>
      <c r="O3225" s="14">
        <v>8</v>
      </c>
      <c r="P3225" s="14"/>
      <c r="Q3225" s="14"/>
      <c r="R3225" s="14"/>
      <c r="S3225" s="14"/>
      <c r="T3225" s="14">
        <f t="shared" si="369"/>
        <v>1</v>
      </c>
      <c r="U3225" s="14" t="s">
        <v>36</v>
      </c>
      <c r="V3225" s="14"/>
      <c r="W3225" s="14"/>
      <c r="X3225" s="14"/>
      <c r="Y3225" s="14"/>
      <c r="Z3225" s="14"/>
      <c r="AA3225" s="11"/>
      <c r="AB3225" s="14" t="str">
        <f t="shared" si="366"/>
        <v>10241|36 PINTURA P.U.</v>
      </c>
      <c r="AC3225" t="str">
        <f t="shared" si="367"/>
        <v>|10241|</v>
      </c>
      <c r="AD3225" t="str">
        <f t="shared" si="368"/>
        <v>36 PINTURA P.U.</v>
      </c>
    </row>
    <row r="3226" spans="1:30" ht="36" customHeight="1" x14ac:dyDescent="0.35">
      <c r="A3226" s="35">
        <v>46213</v>
      </c>
      <c r="B3226" s="14" t="s">
        <v>3670</v>
      </c>
      <c r="C3226" s="14" t="s">
        <v>3671</v>
      </c>
      <c r="D3226" s="14" t="s">
        <v>3051</v>
      </c>
      <c r="E3226" s="14">
        <v>20020507</v>
      </c>
      <c r="F3226" s="14" t="s">
        <v>3211</v>
      </c>
      <c r="G3226" s="14" t="s">
        <v>3051</v>
      </c>
      <c r="H3226" s="14" t="s">
        <v>3051</v>
      </c>
      <c r="I3226" s="9" t="s">
        <v>3051</v>
      </c>
      <c r="J3226" s="9">
        <v>1</v>
      </c>
      <c r="K3226" s="14">
        <f>IF($E3226="","",IFERROR(INDEX('01_Cad_Pecas'!$H$2:$H$5000,MATCH($E3226,'01_Cad_Pecas'!$D$2:$D$5000,0)),IFERROR(INDEX('01_Cad_Pecas'!$H$2:$H$5000,MATCH(VALUE($E3226),'01_Cad_Pecas'!$D$2:$D$5000,0)),"")))</f>
        <v>2</v>
      </c>
      <c r="L3226" s="14">
        <f>IF($E3226="","",IFERROR(INDEX('01_Cad_Pecas'!$I$2:$I$5000,MATCH($E3226,'01_Cad_Pecas'!$D$2:$D$5000,0)),IFERROR(INDEX('01_Cad_Pecas'!$I$2:$I$5000,MATCH(VALUE($E3226),'01_Cad_Pecas'!$D$2:$D$5000,0)),"")))</f>
        <v>1.45</v>
      </c>
      <c r="M3226" s="14">
        <f t="shared" si="365"/>
        <v>3.45</v>
      </c>
      <c r="N3226" s="14">
        <v>46216</v>
      </c>
      <c r="O3226" s="14">
        <v>1</v>
      </c>
      <c r="P3226" s="14"/>
      <c r="Q3226" s="14"/>
      <c r="R3226" s="14"/>
      <c r="S3226" s="14"/>
      <c r="T3226" s="14">
        <f t="shared" si="369"/>
        <v>1</v>
      </c>
      <c r="U3226" s="14" t="s">
        <v>36</v>
      </c>
      <c r="V3226" s="14"/>
      <c r="W3226" s="14"/>
      <c r="X3226" s="14"/>
      <c r="Y3226" s="14"/>
      <c r="Z3226" s="14"/>
      <c r="AA3226" s="11"/>
      <c r="AB3226" s="14" t="str">
        <f t="shared" si="366"/>
        <v>10241|36 PINTURA P.U.</v>
      </c>
      <c r="AC3226" t="str">
        <f t="shared" si="367"/>
        <v>|10241|</v>
      </c>
      <c r="AD3226" t="str">
        <f t="shared" si="368"/>
        <v>36 PINTURA P.U.</v>
      </c>
    </row>
    <row r="3227" spans="1:30" ht="36" customHeight="1" x14ac:dyDescent="0.35">
      <c r="A3227" s="35">
        <v>46213</v>
      </c>
      <c r="B3227" s="14" t="s">
        <v>3670</v>
      </c>
      <c r="C3227" s="14" t="s">
        <v>3671</v>
      </c>
      <c r="D3227" s="14" t="s">
        <v>3051</v>
      </c>
      <c r="E3227" s="14">
        <v>20021607</v>
      </c>
      <c r="F3227" s="14" t="s">
        <v>2187</v>
      </c>
      <c r="G3227" s="14" t="s">
        <v>3051</v>
      </c>
      <c r="H3227" s="14" t="s">
        <v>3051</v>
      </c>
      <c r="I3227" s="9" t="s">
        <v>3051</v>
      </c>
      <c r="J3227" s="9">
        <v>2</v>
      </c>
      <c r="K3227" s="14">
        <f>IF($E3227="","",IFERROR(INDEX('01_Cad_Pecas'!$H$2:$H$5000,MATCH($E3227,'01_Cad_Pecas'!$D$2:$D$5000,0)),IFERROR(INDEX('01_Cad_Pecas'!$H$2:$H$5000,MATCH(VALUE($E3227),'01_Cad_Pecas'!$D$2:$D$5000,0)),"")))</f>
        <v>2</v>
      </c>
      <c r="L3227" s="14">
        <f>IF($E3227="","",IFERROR(INDEX('01_Cad_Pecas'!$I$2:$I$5000,MATCH($E3227,'01_Cad_Pecas'!$D$2:$D$5000,0)),IFERROR(INDEX('01_Cad_Pecas'!$I$2:$I$5000,MATCH(VALUE($E3227),'01_Cad_Pecas'!$D$2:$D$5000,0)),"")))</f>
        <v>1.45</v>
      </c>
      <c r="M3227" s="14">
        <f t="shared" si="365"/>
        <v>4.9000000000000004</v>
      </c>
      <c r="N3227" s="14">
        <v>46216</v>
      </c>
      <c r="O3227" s="14">
        <v>2</v>
      </c>
      <c r="P3227" s="14"/>
      <c r="Q3227" s="14"/>
      <c r="R3227" s="14"/>
      <c r="S3227" s="14"/>
      <c r="T3227" s="14">
        <f t="shared" si="369"/>
        <v>1</v>
      </c>
      <c r="U3227" s="14" t="s">
        <v>36</v>
      </c>
      <c r="V3227" s="14"/>
      <c r="W3227" s="14"/>
      <c r="X3227" s="14"/>
      <c r="Y3227" s="14"/>
      <c r="Z3227" s="14"/>
      <c r="AA3227" s="11"/>
      <c r="AB3227" s="14" t="str">
        <f t="shared" si="366"/>
        <v>10241|36 PINTURA P.U.</v>
      </c>
      <c r="AC3227" t="str">
        <f t="shared" si="367"/>
        <v>|10241|</v>
      </c>
      <c r="AD3227" t="str">
        <f t="shared" si="368"/>
        <v>36 PINTURA P.U.</v>
      </c>
    </row>
    <row r="3228" spans="1:30" ht="36" customHeight="1" x14ac:dyDescent="0.35">
      <c r="A3228" s="35">
        <v>46213</v>
      </c>
      <c r="B3228" s="14" t="s">
        <v>3670</v>
      </c>
      <c r="C3228" s="14" t="s">
        <v>3671</v>
      </c>
      <c r="D3228" s="14" t="s">
        <v>3051</v>
      </c>
      <c r="E3228" s="14">
        <v>20021807</v>
      </c>
      <c r="F3228" s="14" t="s">
        <v>2188</v>
      </c>
      <c r="G3228" s="14" t="s">
        <v>3051</v>
      </c>
      <c r="H3228" s="14" t="s">
        <v>3051</v>
      </c>
      <c r="I3228" s="9" t="s">
        <v>3051</v>
      </c>
      <c r="J3228" s="9">
        <v>3</v>
      </c>
      <c r="K3228" s="14">
        <f>IF($E3228="","",IFERROR(INDEX('01_Cad_Pecas'!$H$2:$H$5000,MATCH($E3228,'01_Cad_Pecas'!$D$2:$D$5000,0)),IFERROR(INDEX('01_Cad_Pecas'!$H$2:$H$5000,MATCH(VALUE($E3228),'01_Cad_Pecas'!$D$2:$D$5000,0)),"")))</f>
        <v>2</v>
      </c>
      <c r="L3228" s="14">
        <f>IF($E3228="","",IFERROR(INDEX('01_Cad_Pecas'!$I$2:$I$5000,MATCH($E3228,'01_Cad_Pecas'!$D$2:$D$5000,0)),IFERROR(INDEX('01_Cad_Pecas'!$I$2:$I$5000,MATCH(VALUE($E3228),'01_Cad_Pecas'!$D$2:$D$5000,0)),"")))</f>
        <v>1.45</v>
      </c>
      <c r="M3228" s="14">
        <f t="shared" si="365"/>
        <v>6.35</v>
      </c>
      <c r="N3228" s="14">
        <v>46216</v>
      </c>
      <c r="O3228" s="14">
        <v>3</v>
      </c>
      <c r="P3228" s="14"/>
      <c r="Q3228" s="14"/>
      <c r="R3228" s="14"/>
      <c r="S3228" s="14"/>
      <c r="T3228" s="14">
        <f t="shared" si="369"/>
        <v>1</v>
      </c>
      <c r="U3228" s="14" t="s">
        <v>36</v>
      </c>
      <c r="V3228" s="14"/>
      <c r="W3228" s="14"/>
      <c r="X3228" s="14"/>
      <c r="Y3228" s="14"/>
      <c r="Z3228" s="14"/>
      <c r="AA3228" s="11"/>
      <c r="AB3228" s="14" t="str">
        <f t="shared" si="366"/>
        <v>10241|36 PINTURA P.U.</v>
      </c>
      <c r="AC3228" t="str">
        <f t="shared" si="367"/>
        <v>|10241|</v>
      </c>
      <c r="AD3228" t="str">
        <f t="shared" si="368"/>
        <v>36 PINTURA P.U.</v>
      </c>
    </row>
    <row r="3229" spans="1:30" ht="36" customHeight="1" x14ac:dyDescent="0.35">
      <c r="A3229" s="35">
        <v>46213</v>
      </c>
      <c r="B3229" s="14" t="s">
        <v>3670</v>
      </c>
      <c r="C3229" s="14" t="s">
        <v>3671</v>
      </c>
      <c r="D3229" s="14" t="s">
        <v>3051</v>
      </c>
      <c r="E3229" s="14">
        <v>20051001</v>
      </c>
      <c r="F3229" s="14" t="s">
        <v>3215</v>
      </c>
      <c r="G3229" s="14" t="s">
        <v>3051</v>
      </c>
      <c r="H3229" s="14" t="s">
        <v>3051</v>
      </c>
      <c r="I3229" s="9" t="s">
        <v>3051</v>
      </c>
      <c r="J3229" s="9">
        <v>1</v>
      </c>
      <c r="K3229" s="14">
        <f>IF($E3229="","",IFERROR(INDEX('01_Cad_Pecas'!$H$2:$H$5000,MATCH($E3229,'01_Cad_Pecas'!$D$2:$D$5000,0)),IFERROR(INDEX('01_Cad_Pecas'!$H$2:$H$5000,MATCH(VALUE($E3229),'01_Cad_Pecas'!$D$2:$D$5000,0)),"")))</f>
        <v>2</v>
      </c>
      <c r="L3229" s="14">
        <f>IF($E3229="","",IFERROR(INDEX('01_Cad_Pecas'!$I$2:$I$5000,MATCH($E3229,'01_Cad_Pecas'!$D$2:$D$5000,0)),IFERROR(INDEX('01_Cad_Pecas'!$I$2:$I$5000,MATCH(VALUE($E3229),'01_Cad_Pecas'!$D$2:$D$5000,0)),"")))</f>
        <v>1.45</v>
      </c>
      <c r="M3229" s="14">
        <f t="shared" si="365"/>
        <v>3.45</v>
      </c>
      <c r="N3229" s="14">
        <v>46216</v>
      </c>
      <c r="O3229" s="14">
        <v>1</v>
      </c>
      <c r="P3229" s="14"/>
      <c r="Q3229" s="14"/>
      <c r="R3229" s="14"/>
      <c r="S3229" s="14"/>
      <c r="T3229" s="14">
        <f t="shared" si="369"/>
        <v>1</v>
      </c>
      <c r="U3229" s="14" t="s">
        <v>36</v>
      </c>
      <c r="V3229" s="14"/>
      <c r="W3229" s="14"/>
      <c r="X3229" s="14"/>
      <c r="Y3229" s="14"/>
      <c r="Z3229" s="14"/>
      <c r="AA3229" s="11"/>
      <c r="AB3229" s="14" t="str">
        <f t="shared" si="366"/>
        <v>10241|36 PINTURA P.U.</v>
      </c>
      <c r="AC3229" t="str">
        <f t="shared" si="367"/>
        <v>|10241|</v>
      </c>
      <c r="AD3229" t="str">
        <f t="shared" si="368"/>
        <v>36 PINTURA P.U.</v>
      </c>
    </row>
    <row r="3230" spans="1:30" ht="36" customHeight="1" x14ac:dyDescent="0.35">
      <c r="A3230" s="35">
        <v>46213</v>
      </c>
      <c r="B3230" s="14" t="s">
        <v>3670</v>
      </c>
      <c r="C3230" s="14" t="s">
        <v>3671</v>
      </c>
      <c r="D3230" s="14" t="s">
        <v>3051</v>
      </c>
      <c r="E3230" s="14">
        <v>20052101</v>
      </c>
      <c r="F3230" s="14" t="s">
        <v>2157</v>
      </c>
      <c r="G3230" s="14" t="s">
        <v>3051</v>
      </c>
      <c r="H3230" s="14" t="s">
        <v>3051</v>
      </c>
      <c r="I3230" s="9" t="s">
        <v>3051</v>
      </c>
      <c r="J3230" s="9">
        <v>1</v>
      </c>
      <c r="K3230" s="14">
        <f>IF($E3230="","",IFERROR(INDEX('01_Cad_Pecas'!$H$2:$H$5000,MATCH($E3230,'01_Cad_Pecas'!$D$2:$D$5000,0)),IFERROR(INDEX('01_Cad_Pecas'!$H$2:$H$5000,MATCH(VALUE($E3230),'01_Cad_Pecas'!$D$2:$D$5000,0)),"")))</f>
        <v>7</v>
      </c>
      <c r="L3230" s="14">
        <f>IF($E3230="","",IFERROR(INDEX('01_Cad_Pecas'!$I$2:$I$5000,MATCH($E3230,'01_Cad_Pecas'!$D$2:$D$5000,0)),IFERROR(INDEX('01_Cad_Pecas'!$I$2:$I$5000,MATCH(VALUE($E3230),'01_Cad_Pecas'!$D$2:$D$5000,0)),"")))</f>
        <v>0.81</v>
      </c>
      <c r="M3230" s="14">
        <f t="shared" si="365"/>
        <v>7.8100000000000005</v>
      </c>
      <c r="N3230" s="14">
        <v>46216</v>
      </c>
      <c r="O3230" s="14">
        <v>1</v>
      </c>
      <c r="P3230" s="14"/>
      <c r="Q3230" s="14"/>
      <c r="R3230" s="14"/>
      <c r="S3230" s="14"/>
      <c r="T3230" s="14">
        <f t="shared" si="369"/>
        <v>1</v>
      </c>
      <c r="U3230" s="14" t="s">
        <v>36</v>
      </c>
      <c r="V3230" s="14"/>
      <c r="W3230" s="14"/>
      <c r="X3230" s="14"/>
      <c r="Y3230" s="14"/>
      <c r="Z3230" s="14"/>
      <c r="AA3230" s="11"/>
      <c r="AB3230" s="14" t="str">
        <f t="shared" si="366"/>
        <v>10241|36 PINTURA P.U.</v>
      </c>
      <c r="AC3230" t="str">
        <f t="shared" si="367"/>
        <v>|10241|</v>
      </c>
      <c r="AD3230" t="str">
        <f t="shared" si="368"/>
        <v>36 PINTURA P.U.</v>
      </c>
    </row>
    <row r="3231" spans="1:30" ht="36" customHeight="1" x14ac:dyDescent="0.35">
      <c r="A3231" s="35">
        <v>46213</v>
      </c>
      <c r="B3231" s="14" t="s">
        <v>3670</v>
      </c>
      <c r="C3231" s="14" t="s">
        <v>3671</v>
      </c>
      <c r="D3231" s="14" t="s">
        <v>3051</v>
      </c>
      <c r="E3231" s="14">
        <v>20053007</v>
      </c>
      <c r="F3231" s="14" t="s">
        <v>3217</v>
      </c>
      <c r="G3231" s="14" t="s">
        <v>3051</v>
      </c>
      <c r="H3231" s="14" t="s">
        <v>3051</v>
      </c>
      <c r="I3231" s="9" t="s">
        <v>3051</v>
      </c>
      <c r="J3231" s="9">
        <v>1</v>
      </c>
      <c r="K3231" s="14">
        <f>IF($E3231="","",IFERROR(INDEX('01_Cad_Pecas'!$H$2:$H$5000,MATCH($E3231,'01_Cad_Pecas'!$D$2:$D$5000,0)),IFERROR(INDEX('01_Cad_Pecas'!$H$2:$H$5000,MATCH(VALUE($E3231),'01_Cad_Pecas'!$D$2:$D$5000,0)),"")))</f>
        <v>2</v>
      </c>
      <c r="L3231" s="14">
        <f>IF($E3231="","",IFERROR(INDEX('01_Cad_Pecas'!$I$2:$I$5000,MATCH($E3231,'01_Cad_Pecas'!$D$2:$D$5000,0)),IFERROR(INDEX('01_Cad_Pecas'!$I$2:$I$5000,MATCH(VALUE($E3231),'01_Cad_Pecas'!$D$2:$D$5000,0)),"")))</f>
        <v>1.45</v>
      </c>
      <c r="M3231" s="14">
        <f t="shared" si="365"/>
        <v>3.45</v>
      </c>
      <c r="N3231" s="14">
        <v>46216</v>
      </c>
      <c r="O3231" s="14">
        <v>1</v>
      </c>
      <c r="P3231" s="14"/>
      <c r="Q3231" s="14"/>
      <c r="R3231" s="14"/>
      <c r="S3231" s="14"/>
      <c r="T3231" s="14">
        <f t="shared" si="369"/>
        <v>1</v>
      </c>
      <c r="U3231" s="14" t="s">
        <v>36</v>
      </c>
      <c r="V3231" s="14"/>
      <c r="W3231" s="14"/>
      <c r="X3231" s="14"/>
      <c r="Y3231" s="14"/>
      <c r="Z3231" s="14"/>
      <c r="AA3231" s="11"/>
      <c r="AB3231" s="14" t="str">
        <f t="shared" si="366"/>
        <v>10241|36 PINTURA P.U.</v>
      </c>
      <c r="AC3231" t="str">
        <f t="shared" si="367"/>
        <v>|10241|</v>
      </c>
      <c r="AD3231" t="str">
        <f t="shared" si="368"/>
        <v>36 PINTURA P.U.</v>
      </c>
    </row>
    <row r="3232" spans="1:30" ht="36" customHeight="1" x14ac:dyDescent="0.35">
      <c r="A3232" s="35">
        <v>46213</v>
      </c>
      <c r="B3232" s="14" t="s">
        <v>3670</v>
      </c>
      <c r="C3232" s="14" t="s">
        <v>3671</v>
      </c>
      <c r="D3232" s="14" t="s">
        <v>3051</v>
      </c>
      <c r="E3232" s="14">
        <v>20053407</v>
      </c>
      <c r="F3232" s="14" t="s">
        <v>3218</v>
      </c>
      <c r="G3232" s="14" t="s">
        <v>3051</v>
      </c>
      <c r="H3232" s="14" t="s">
        <v>3051</v>
      </c>
      <c r="I3232" s="9" t="s">
        <v>3051</v>
      </c>
      <c r="J3232" s="9">
        <v>1</v>
      </c>
      <c r="K3232" s="14">
        <f>IF($E3232="","",IFERROR(INDEX('01_Cad_Pecas'!$H$2:$H$5000,MATCH($E3232,'01_Cad_Pecas'!$D$2:$D$5000,0)),IFERROR(INDEX('01_Cad_Pecas'!$H$2:$H$5000,MATCH(VALUE($E3232),'01_Cad_Pecas'!$D$2:$D$5000,0)),"")))</f>
        <v>2</v>
      </c>
      <c r="L3232" s="14">
        <f>IF($E3232="","",IFERROR(INDEX('01_Cad_Pecas'!$I$2:$I$5000,MATCH($E3232,'01_Cad_Pecas'!$D$2:$D$5000,0)),IFERROR(INDEX('01_Cad_Pecas'!$I$2:$I$5000,MATCH(VALUE($E3232),'01_Cad_Pecas'!$D$2:$D$5000,0)),"")))</f>
        <v>1.45</v>
      </c>
      <c r="M3232" s="14">
        <f t="shared" si="365"/>
        <v>3.45</v>
      </c>
      <c r="N3232" s="14">
        <v>46216</v>
      </c>
      <c r="O3232" s="14">
        <v>1</v>
      </c>
      <c r="P3232" s="14"/>
      <c r="Q3232" s="14"/>
      <c r="R3232" s="14"/>
      <c r="S3232" s="14"/>
      <c r="T3232" s="14">
        <f t="shared" si="369"/>
        <v>1</v>
      </c>
      <c r="U3232" s="14" t="s">
        <v>36</v>
      </c>
      <c r="V3232" s="14"/>
      <c r="W3232" s="14"/>
      <c r="X3232" s="14"/>
      <c r="Y3232" s="14"/>
      <c r="Z3232" s="14"/>
      <c r="AA3232" s="11"/>
      <c r="AB3232" s="14" t="str">
        <f t="shared" si="366"/>
        <v>10241|36 PINTURA P.U.</v>
      </c>
      <c r="AC3232" t="str">
        <f t="shared" si="367"/>
        <v>|10241|</v>
      </c>
      <c r="AD3232" t="str">
        <f t="shared" si="368"/>
        <v>36 PINTURA P.U.</v>
      </c>
    </row>
    <row r="3233" spans="1:30" ht="36" customHeight="1" x14ac:dyDescent="0.35">
      <c r="A3233" s="35">
        <v>46213</v>
      </c>
      <c r="B3233" s="14" t="s">
        <v>3670</v>
      </c>
      <c r="C3233" s="14" t="s">
        <v>3671</v>
      </c>
      <c r="D3233" s="14" t="s">
        <v>3051</v>
      </c>
      <c r="E3233" s="14">
        <v>30006104</v>
      </c>
      <c r="F3233" s="14" t="s">
        <v>3159</v>
      </c>
      <c r="G3233" s="14" t="s">
        <v>3051</v>
      </c>
      <c r="H3233" s="14" t="s">
        <v>3051</v>
      </c>
      <c r="I3233" s="9" t="s">
        <v>3051</v>
      </c>
      <c r="J3233" s="9">
        <v>8</v>
      </c>
      <c r="K3233" s="14">
        <f>IF($E3233="","",IFERROR(INDEX('01_Cad_Pecas'!$H$2:$H$5000,MATCH($E3233,'01_Cad_Pecas'!$D$2:$D$5000,0)),IFERROR(INDEX('01_Cad_Pecas'!$H$2:$H$5000,MATCH(VALUE($E3233),'01_Cad_Pecas'!$D$2:$D$5000,0)),"")))</f>
        <v>7</v>
      </c>
      <c r="L3233" s="14">
        <f>IF($E3233="","",IFERROR(INDEX('01_Cad_Pecas'!$I$2:$I$5000,MATCH($E3233,'01_Cad_Pecas'!$D$2:$D$5000,0)),IFERROR(INDEX('01_Cad_Pecas'!$I$2:$I$5000,MATCH(VALUE($E3233),'01_Cad_Pecas'!$D$2:$D$5000,0)),"")))</f>
        <v>0.81</v>
      </c>
      <c r="M3233" s="14">
        <f t="shared" si="365"/>
        <v>13.48</v>
      </c>
      <c r="N3233" s="14">
        <v>46216</v>
      </c>
      <c r="O3233" s="14">
        <v>8</v>
      </c>
      <c r="P3233" s="14"/>
      <c r="Q3233" s="14"/>
      <c r="R3233" s="14"/>
      <c r="S3233" s="14"/>
      <c r="T3233" s="14">
        <f t="shared" si="369"/>
        <v>1</v>
      </c>
      <c r="U3233" s="14" t="s">
        <v>36</v>
      </c>
      <c r="V3233" s="14"/>
      <c r="W3233" s="14"/>
      <c r="X3233" s="14"/>
      <c r="Y3233" s="14"/>
      <c r="Z3233" s="14"/>
      <c r="AA3233" s="11"/>
      <c r="AB3233" s="14" t="str">
        <f t="shared" si="366"/>
        <v>10241|36 PINTURA P.U.</v>
      </c>
      <c r="AC3233" t="str">
        <f t="shared" si="367"/>
        <v>|10241|</v>
      </c>
      <c r="AD3233" t="str">
        <f t="shared" si="368"/>
        <v>36 PINTURA P.U.</v>
      </c>
    </row>
    <row r="3234" spans="1:30" ht="36" customHeight="1" x14ac:dyDescent="0.35">
      <c r="A3234" s="35">
        <v>46213</v>
      </c>
      <c r="B3234" s="14" t="s">
        <v>3670</v>
      </c>
      <c r="C3234" s="14" t="s">
        <v>3671</v>
      </c>
      <c r="D3234" s="14" t="s">
        <v>3051</v>
      </c>
      <c r="E3234" s="14">
        <v>30001301</v>
      </c>
      <c r="F3234" s="14" t="s">
        <v>3294</v>
      </c>
      <c r="G3234" s="14" t="s">
        <v>3051</v>
      </c>
      <c r="H3234" s="14" t="s">
        <v>3051</v>
      </c>
      <c r="I3234" s="9" t="s">
        <v>3051</v>
      </c>
      <c r="J3234" s="9">
        <v>40</v>
      </c>
      <c r="K3234" s="14">
        <f>IF($E3234="","",IFERROR(INDEX('01_Cad_Pecas'!$H$2:$H$5000,MATCH($E3234,'01_Cad_Pecas'!$D$2:$D$5000,0)),IFERROR(INDEX('01_Cad_Pecas'!$H$2:$H$5000,MATCH(VALUE($E3234),'01_Cad_Pecas'!$D$2:$D$5000,0)),"")))</f>
        <v>1.1000000000000001</v>
      </c>
      <c r="L3234" s="14">
        <f>IF($E3234="","",IFERROR(INDEX('01_Cad_Pecas'!$I$2:$I$5000,MATCH($E3234,'01_Cad_Pecas'!$D$2:$D$5000,0)),IFERROR(INDEX('01_Cad_Pecas'!$I$2:$I$5000,MATCH(VALUE($E3234),'01_Cad_Pecas'!$D$2:$D$5000,0)),"")))</f>
        <v>9.375E-2</v>
      </c>
      <c r="M3234" s="14">
        <f t="shared" si="365"/>
        <v>4.8499999999999996</v>
      </c>
      <c r="N3234" s="14">
        <v>46216</v>
      </c>
      <c r="O3234" s="14">
        <v>40</v>
      </c>
      <c r="P3234" s="14"/>
      <c r="Q3234" s="14"/>
      <c r="R3234" s="14"/>
      <c r="S3234" s="14"/>
      <c r="T3234" s="14">
        <f t="shared" si="369"/>
        <v>1</v>
      </c>
      <c r="U3234" s="14" t="s">
        <v>36</v>
      </c>
      <c r="V3234" s="14"/>
      <c r="W3234" s="14"/>
      <c r="X3234" s="14"/>
      <c r="Y3234" s="14"/>
      <c r="Z3234" s="14"/>
      <c r="AA3234" s="11"/>
      <c r="AB3234" s="14" t="str">
        <f t="shared" si="366"/>
        <v>10241|36 PINTURA P.U.</v>
      </c>
      <c r="AC3234" t="str">
        <f t="shared" si="367"/>
        <v>|10241|</v>
      </c>
      <c r="AD3234" t="str">
        <f t="shared" si="368"/>
        <v>36 PINTURA P.U.</v>
      </c>
    </row>
    <row r="3235" spans="1:30" ht="36" customHeight="1" x14ac:dyDescent="0.35">
      <c r="A3235" s="35">
        <v>46213</v>
      </c>
      <c r="B3235" s="14" t="s">
        <v>3670</v>
      </c>
      <c r="C3235" s="14" t="s">
        <v>3671</v>
      </c>
      <c r="D3235" s="14" t="s">
        <v>3051</v>
      </c>
      <c r="E3235" s="14">
        <v>30003401</v>
      </c>
      <c r="F3235" s="14" t="s">
        <v>3305</v>
      </c>
      <c r="G3235" s="14" t="s">
        <v>3051</v>
      </c>
      <c r="H3235" s="14" t="s">
        <v>3051</v>
      </c>
      <c r="I3235" s="9" t="s">
        <v>3051</v>
      </c>
      <c r="J3235" s="9">
        <v>60</v>
      </c>
      <c r="K3235" s="14">
        <f>IF($E3235="","",IFERROR(INDEX('01_Cad_Pecas'!$H$2:$H$5000,MATCH($E3235,'01_Cad_Pecas'!$D$2:$D$5000,0)),IFERROR(INDEX('01_Cad_Pecas'!$H$2:$H$5000,MATCH(VALUE($E3235),'01_Cad_Pecas'!$D$2:$D$5000,0)),"")))</f>
        <v>1.1000000000000001</v>
      </c>
      <c r="L3235" s="14">
        <f>IF($E3235="","",IFERROR(INDEX('01_Cad_Pecas'!$I$2:$I$5000,MATCH($E3235,'01_Cad_Pecas'!$D$2:$D$5000,0)),IFERROR(INDEX('01_Cad_Pecas'!$I$2:$I$5000,MATCH(VALUE($E3235),'01_Cad_Pecas'!$D$2:$D$5000,0)),"")))</f>
        <v>9.375E-2</v>
      </c>
      <c r="M3235" s="14">
        <f t="shared" si="365"/>
        <v>6.7249999999999996</v>
      </c>
      <c r="N3235" s="14">
        <v>46216</v>
      </c>
      <c r="O3235" s="14">
        <v>60</v>
      </c>
      <c r="P3235" s="14"/>
      <c r="Q3235" s="14"/>
      <c r="R3235" s="14"/>
      <c r="S3235" s="14"/>
      <c r="T3235" s="14">
        <f t="shared" si="369"/>
        <v>1</v>
      </c>
      <c r="U3235" s="14" t="s">
        <v>36</v>
      </c>
      <c r="V3235" s="14"/>
      <c r="W3235" s="14"/>
      <c r="X3235" s="14"/>
      <c r="Y3235" s="14"/>
      <c r="Z3235" s="14"/>
      <c r="AA3235" s="11"/>
      <c r="AB3235" s="14" t="str">
        <f t="shared" si="366"/>
        <v>10241|36 PINTURA P.U.</v>
      </c>
      <c r="AC3235" t="str">
        <f t="shared" si="367"/>
        <v>|10241|</v>
      </c>
      <c r="AD3235" t="str">
        <f t="shared" si="368"/>
        <v>36 PINTURA P.U.</v>
      </c>
    </row>
    <row r="3236" spans="1:30" ht="36" customHeight="1" x14ac:dyDescent="0.35">
      <c r="A3236" s="35">
        <v>46213</v>
      </c>
      <c r="B3236" s="14" t="s">
        <v>3670</v>
      </c>
      <c r="C3236" s="14" t="s">
        <v>3671</v>
      </c>
      <c r="D3236" s="14" t="s">
        <v>3051</v>
      </c>
      <c r="E3236" s="14">
        <v>30003402</v>
      </c>
      <c r="F3236" s="14" t="s">
        <v>3306</v>
      </c>
      <c r="G3236" s="14" t="s">
        <v>3051</v>
      </c>
      <c r="H3236" s="14" t="s">
        <v>3051</v>
      </c>
      <c r="I3236" s="9" t="s">
        <v>3051</v>
      </c>
      <c r="J3236" s="9">
        <v>60</v>
      </c>
      <c r="K3236" s="14">
        <f>IF($E3236="","",IFERROR(INDEX('01_Cad_Pecas'!$H$2:$H$5000,MATCH($E3236,'01_Cad_Pecas'!$D$2:$D$5000,0)),IFERROR(INDEX('01_Cad_Pecas'!$H$2:$H$5000,MATCH(VALUE($E3236),'01_Cad_Pecas'!$D$2:$D$5000,0)),"")))</f>
        <v>1.1000000000000001</v>
      </c>
      <c r="L3236" s="14">
        <f>IF($E3236="","",IFERROR(INDEX('01_Cad_Pecas'!$I$2:$I$5000,MATCH($E3236,'01_Cad_Pecas'!$D$2:$D$5000,0)),IFERROR(INDEX('01_Cad_Pecas'!$I$2:$I$5000,MATCH(VALUE($E3236),'01_Cad_Pecas'!$D$2:$D$5000,0)),"")))</f>
        <v>9.375E-2</v>
      </c>
      <c r="M3236" s="14">
        <f t="shared" si="365"/>
        <v>6.7249999999999996</v>
      </c>
      <c r="N3236" s="14">
        <v>46216</v>
      </c>
      <c r="O3236" s="14">
        <v>60</v>
      </c>
      <c r="P3236" s="14"/>
      <c r="Q3236" s="14"/>
      <c r="R3236" s="14"/>
      <c r="S3236" s="14"/>
      <c r="T3236" s="14">
        <f t="shared" si="369"/>
        <v>1</v>
      </c>
      <c r="U3236" s="14" t="s">
        <v>36</v>
      </c>
      <c r="V3236" s="14"/>
      <c r="W3236" s="14"/>
      <c r="X3236" s="14"/>
      <c r="Y3236" s="14"/>
      <c r="Z3236" s="14"/>
      <c r="AA3236" s="11"/>
      <c r="AB3236" s="14" t="str">
        <f t="shared" si="366"/>
        <v>10241|36 PINTURA P.U.</v>
      </c>
      <c r="AC3236" t="str">
        <f t="shared" si="367"/>
        <v>|10241|</v>
      </c>
      <c r="AD3236" t="str">
        <f t="shared" si="368"/>
        <v>36 PINTURA P.U.</v>
      </c>
    </row>
    <row r="3237" spans="1:30" ht="36" customHeight="1" x14ac:dyDescent="0.35">
      <c r="A3237" s="35">
        <v>46213</v>
      </c>
      <c r="B3237" s="14" t="s">
        <v>3670</v>
      </c>
      <c r="C3237" s="14" t="s">
        <v>3671</v>
      </c>
      <c r="D3237" s="14" t="s">
        <v>3051</v>
      </c>
      <c r="E3237" s="14">
        <v>30003901</v>
      </c>
      <c r="F3237" s="14" t="s">
        <v>3714</v>
      </c>
      <c r="G3237" s="14" t="s">
        <v>3051</v>
      </c>
      <c r="H3237" s="14" t="s">
        <v>3051</v>
      </c>
      <c r="I3237" s="9" t="s">
        <v>3051</v>
      </c>
      <c r="J3237" s="9">
        <v>16</v>
      </c>
      <c r="K3237" s="14">
        <f>IF($E3237="","",IFERROR(INDEX('01_Cad_Pecas'!$H$2:$H$5000,MATCH($E3237,'01_Cad_Pecas'!$D$2:$D$5000,0)),IFERROR(INDEX('01_Cad_Pecas'!$H$2:$H$5000,MATCH(VALUE($E3237),'01_Cad_Pecas'!$D$2:$D$5000,0)),"")))</f>
        <v>1.1000000000000001</v>
      </c>
      <c r="L3237" s="14">
        <f>IF($E3237="","",IFERROR(INDEX('01_Cad_Pecas'!$I$2:$I$5000,MATCH($E3237,'01_Cad_Pecas'!$D$2:$D$5000,0)),IFERROR(INDEX('01_Cad_Pecas'!$I$2:$I$5000,MATCH(VALUE($E3237),'01_Cad_Pecas'!$D$2:$D$5000,0)),"")))</f>
        <v>9.375E-2</v>
      </c>
      <c r="M3237" s="14">
        <f t="shared" si="365"/>
        <v>2.6</v>
      </c>
      <c r="N3237" s="14">
        <v>46216</v>
      </c>
      <c r="O3237" s="14">
        <v>16</v>
      </c>
      <c r="P3237" s="14"/>
      <c r="Q3237" s="14"/>
      <c r="R3237" s="14"/>
      <c r="S3237" s="14"/>
      <c r="T3237" s="14">
        <f t="shared" si="369"/>
        <v>1</v>
      </c>
      <c r="U3237" s="14" t="s">
        <v>36</v>
      </c>
      <c r="V3237" s="14"/>
      <c r="W3237" s="14"/>
      <c r="X3237" s="14"/>
      <c r="Y3237" s="14"/>
      <c r="Z3237" s="14"/>
      <c r="AA3237" s="11"/>
      <c r="AB3237" s="14" t="str">
        <f t="shared" si="366"/>
        <v>10241|36 PINTURA P.U.</v>
      </c>
      <c r="AC3237" t="str">
        <f t="shared" si="367"/>
        <v>|10241|</v>
      </c>
      <c r="AD3237" t="str">
        <f t="shared" si="368"/>
        <v>36 PINTURA P.U.</v>
      </c>
    </row>
    <row r="3238" spans="1:30" ht="36" customHeight="1" x14ac:dyDescent="0.35">
      <c r="A3238" s="35">
        <v>46213</v>
      </c>
      <c r="B3238" s="14" t="s">
        <v>3670</v>
      </c>
      <c r="C3238" s="14" t="s">
        <v>3671</v>
      </c>
      <c r="D3238" s="14" t="s">
        <v>3051</v>
      </c>
      <c r="E3238" s="14">
        <v>30003902</v>
      </c>
      <c r="F3238" s="14" t="s">
        <v>3715</v>
      </c>
      <c r="G3238" s="14" t="s">
        <v>3051</v>
      </c>
      <c r="H3238" s="14" t="s">
        <v>3051</v>
      </c>
      <c r="I3238" s="9" t="s">
        <v>3051</v>
      </c>
      <c r="J3238" s="9">
        <v>16</v>
      </c>
      <c r="K3238" s="14">
        <f>IF($E3238="","",IFERROR(INDEX('01_Cad_Pecas'!$H$2:$H$5000,MATCH($E3238,'01_Cad_Pecas'!$D$2:$D$5000,0)),IFERROR(INDEX('01_Cad_Pecas'!$H$2:$H$5000,MATCH(VALUE($E3238),'01_Cad_Pecas'!$D$2:$D$5000,0)),"")))</f>
        <v>1.1000000000000001</v>
      </c>
      <c r="L3238" s="14">
        <f>IF($E3238="","",IFERROR(INDEX('01_Cad_Pecas'!$I$2:$I$5000,MATCH($E3238,'01_Cad_Pecas'!$D$2:$D$5000,0)),IFERROR(INDEX('01_Cad_Pecas'!$I$2:$I$5000,MATCH(VALUE($E3238),'01_Cad_Pecas'!$D$2:$D$5000,0)),"")))</f>
        <v>9.375E-2</v>
      </c>
      <c r="M3238" s="14">
        <f t="shared" si="365"/>
        <v>2.6</v>
      </c>
      <c r="N3238" s="14">
        <v>46216</v>
      </c>
      <c r="O3238" s="14">
        <v>16</v>
      </c>
      <c r="P3238" s="14"/>
      <c r="Q3238" s="14"/>
      <c r="R3238" s="14"/>
      <c r="S3238" s="14"/>
      <c r="T3238" s="14">
        <f t="shared" si="369"/>
        <v>1</v>
      </c>
      <c r="U3238" s="14" t="s">
        <v>36</v>
      </c>
      <c r="V3238" s="14"/>
      <c r="W3238" s="14"/>
      <c r="X3238" s="14"/>
      <c r="Y3238" s="14"/>
      <c r="Z3238" s="14"/>
      <c r="AA3238" s="11"/>
      <c r="AB3238" s="14" t="str">
        <f t="shared" si="366"/>
        <v>10241|36 PINTURA P.U.</v>
      </c>
      <c r="AC3238" t="str">
        <f t="shared" si="367"/>
        <v>|10241|</v>
      </c>
      <c r="AD3238" t="str">
        <f t="shared" si="368"/>
        <v>36 PINTURA P.U.</v>
      </c>
    </row>
    <row r="3239" spans="1:30" ht="36" customHeight="1" x14ac:dyDescent="0.35">
      <c r="A3239" s="35">
        <v>46213</v>
      </c>
      <c r="B3239" s="14" t="s">
        <v>3670</v>
      </c>
      <c r="C3239" s="14" t="s">
        <v>3671</v>
      </c>
      <c r="D3239" s="14" t="s">
        <v>3051</v>
      </c>
      <c r="E3239" s="14">
        <v>30006101</v>
      </c>
      <c r="F3239" s="14" t="s">
        <v>3301</v>
      </c>
      <c r="G3239" s="14" t="s">
        <v>3051</v>
      </c>
      <c r="H3239" s="14" t="s">
        <v>3051</v>
      </c>
      <c r="I3239" s="9" t="s">
        <v>3051</v>
      </c>
      <c r="J3239" s="9">
        <v>52</v>
      </c>
      <c r="K3239" s="14">
        <f>IF($E3239="","",IFERROR(INDEX('01_Cad_Pecas'!$H$2:$H$5000,MATCH($E3239,'01_Cad_Pecas'!$D$2:$D$5000,0)),IFERROR(INDEX('01_Cad_Pecas'!$H$2:$H$5000,MATCH(VALUE($E3239),'01_Cad_Pecas'!$D$2:$D$5000,0)),"")))</f>
        <v>1.1000000000000001</v>
      </c>
      <c r="L3239" s="14">
        <f>IF($E3239="","",IFERROR(INDEX('01_Cad_Pecas'!$I$2:$I$5000,MATCH($E3239,'01_Cad_Pecas'!$D$2:$D$5000,0)),IFERROR(INDEX('01_Cad_Pecas'!$I$2:$I$5000,MATCH(VALUE($E3239),'01_Cad_Pecas'!$D$2:$D$5000,0)),"")))</f>
        <v>9.375E-2</v>
      </c>
      <c r="M3239" s="14">
        <f t="shared" si="365"/>
        <v>5.9749999999999996</v>
      </c>
      <c r="N3239" s="14">
        <v>46216</v>
      </c>
      <c r="O3239" s="14">
        <v>52</v>
      </c>
      <c r="P3239" s="14"/>
      <c r="Q3239" s="14"/>
      <c r="R3239" s="14"/>
      <c r="S3239" s="14"/>
      <c r="T3239" s="14">
        <f t="shared" si="369"/>
        <v>1</v>
      </c>
      <c r="U3239" s="14" t="s">
        <v>36</v>
      </c>
      <c r="V3239" s="14"/>
      <c r="W3239" s="14"/>
      <c r="X3239" s="14"/>
      <c r="Y3239" s="14"/>
      <c r="Z3239" s="14"/>
      <c r="AA3239" s="11"/>
      <c r="AB3239" s="14" t="str">
        <f t="shared" si="366"/>
        <v>10241|36 PINTURA P.U.</v>
      </c>
      <c r="AC3239" t="str">
        <f t="shared" si="367"/>
        <v>|10241|</v>
      </c>
      <c r="AD3239" t="str">
        <f t="shared" si="368"/>
        <v>36 PINTURA P.U.</v>
      </c>
    </row>
    <row r="3240" spans="1:30" ht="36" customHeight="1" x14ac:dyDescent="0.35">
      <c r="A3240" s="35">
        <v>46213</v>
      </c>
      <c r="B3240" s="14" t="s">
        <v>3670</v>
      </c>
      <c r="C3240" s="14" t="s">
        <v>3671</v>
      </c>
      <c r="D3240" s="14" t="s">
        <v>3051</v>
      </c>
      <c r="E3240" s="14">
        <v>30006102</v>
      </c>
      <c r="F3240" s="14" t="s">
        <v>3303</v>
      </c>
      <c r="G3240" s="14" t="s">
        <v>3051</v>
      </c>
      <c r="H3240" s="14" t="s">
        <v>3051</v>
      </c>
      <c r="I3240" s="9" t="s">
        <v>3051</v>
      </c>
      <c r="J3240" s="9">
        <v>52</v>
      </c>
      <c r="K3240" s="14">
        <f>IF($E3240="","",IFERROR(INDEX('01_Cad_Pecas'!$H$2:$H$5000,MATCH($E3240,'01_Cad_Pecas'!$D$2:$D$5000,0)),IFERROR(INDEX('01_Cad_Pecas'!$H$2:$H$5000,MATCH(VALUE($E3240),'01_Cad_Pecas'!$D$2:$D$5000,0)),"")))</f>
        <v>1.1000000000000001</v>
      </c>
      <c r="L3240" s="14">
        <f>IF($E3240="","",IFERROR(INDEX('01_Cad_Pecas'!$I$2:$I$5000,MATCH($E3240,'01_Cad_Pecas'!$D$2:$D$5000,0)),IFERROR(INDEX('01_Cad_Pecas'!$I$2:$I$5000,MATCH(VALUE($E3240),'01_Cad_Pecas'!$D$2:$D$5000,0)),"")))</f>
        <v>9.375E-2</v>
      </c>
      <c r="M3240" s="14">
        <f t="shared" si="365"/>
        <v>5.9749999999999996</v>
      </c>
      <c r="N3240" s="14">
        <v>46216</v>
      </c>
      <c r="O3240" s="14">
        <v>52</v>
      </c>
      <c r="P3240" s="14"/>
      <c r="Q3240" s="14"/>
      <c r="R3240" s="14"/>
      <c r="S3240" s="14"/>
      <c r="T3240" s="14">
        <f t="shared" si="369"/>
        <v>1</v>
      </c>
      <c r="U3240" s="14" t="s">
        <v>36</v>
      </c>
      <c r="V3240" s="14"/>
      <c r="W3240" s="14"/>
      <c r="X3240" s="14"/>
      <c r="Y3240" s="14"/>
      <c r="Z3240" s="14"/>
      <c r="AA3240" s="11"/>
      <c r="AB3240" s="14" t="str">
        <f t="shared" si="366"/>
        <v>10241|36 PINTURA P.U.</v>
      </c>
      <c r="AC3240" t="str">
        <f t="shared" si="367"/>
        <v>|10241|</v>
      </c>
      <c r="AD3240" t="str">
        <f t="shared" si="368"/>
        <v>36 PINTURA P.U.</v>
      </c>
    </row>
    <row r="3241" spans="1:30" ht="36" customHeight="1" x14ac:dyDescent="0.35">
      <c r="A3241" s="35">
        <v>46213</v>
      </c>
      <c r="B3241" s="14" t="s">
        <v>3670</v>
      </c>
      <c r="C3241" s="14" t="s">
        <v>3671</v>
      </c>
      <c r="D3241" s="14" t="s">
        <v>3051</v>
      </c>
      <c r="E3241" s="14">
        <v>30009703</v>
      </c>
      <c r="F3241" s="14" t="s">
        <v>3267</v>
      </c>
      <c r="G3241" s="14" t="s">
        <v>3051</v>
      </c>
      <c r="H3241" s="14" t="s">
        <v>3051</v>
      </c>
      <c r="I3241" s="9" t="s">
        <v>3051</v>
      </c>
      <c r="J3241" s="9">
        <v>8</v>
      </c>
      <c r="K3241" s="14">
        <f>IF($E3241="","",IFERROR(INDEX('01_Cad_Pecas'!$H$2:$H$5000,MATCH($E3241,'01_Cad_Pecas'!$D$2:$D$5000,0)),IFERROR(INDEX('01_Cad_Pecas'!$H$2:$H$5000,MATCH(VALUE($E3241),'01_Cad_Pecas'!$D$2:$D$5000,0)),"")))</f>
        <v>1.1000000000000001</v>
      </c>
      <c r="L3241" s="14">
        <f>IF($E3241="","",IFERROR(INDEX('01_Cad_Pecas'!$I$2:$I$5000,MATCH($E3241,'01_Cad_Pecas'!$D$2:$D$5000,0)),IFERROR(INDEX('01_Cad_Pecas'!$I$2:$I$5000,MATCH(VALUE($E3241),'01_Cad_Pecas'!$D$2:$D$5000,0)),"")))</f>
        <v>9.375E-2</v>
      </c>
      <c r="M3241" s="14">
        <f t="shared" si="365"/>
        <v>1.85</v>
      </c>
      <c r="N3241" s="14">
        <v>46216</v>
      </c>
      <c r="O3241" s="14">
        <v>8</v>
      </c>
      <c r="P3241" s="14"/>
      <c r="Q3241" s="14"/>
      <c r="R3241" s="14"/>
      <c r="S3241" s="14"/>
      <c r="T3241" s="14">
        <f t="shared" si="369"/>
        <v>1</v>
      </c>
      <c r="U3241" s="14" t="s">
        <v>36</v>
      </c>
      <c r="V3241" s="14"/>
      <c r="W3241" s="14"/>
      <c r="X3241" s="14"/>
      <c r="Y3241" s="14"/>
      <c r="Z3241" s="14"/>
      <c r="AA3241" s="11"/>
      <c r="AB3241" s="14" t="str">
        <f t="shared" si="366"/>
        <v>10241|36 PINTURA P.U.</v>
      </c>
      <c r="AC3241" t="str">
        <f t="shared" si="367"/>
        <v>|10241|</v>
      </c>
      <c r="AD3241" t="str">
        <f t="shared" si="368"/>
        <v>36 PINTURA P.U.</v>
      </c>
    </row>
    <row r="3242" spans="1:30" ht="48" customHeight="1" x14ac:dyDescent="0.35">
      <c r="A3242" s="35">
        <v>46213</v>
      </c>
      <c r="B3242" s="14" t="s">
        <v>3672</v>
      </c>
      <c r="C3242" s="14" t="s">
        <v>3673</v>
      </c>
      <c r="D3242" s="14" t="s">
        <v>3051</v>
      </c>
      <c r="E3242" s="14">
        <v>30001301</v>
      </c>
      <c r="F3242" s="14" t="s">
        <v>3294</v>
      </c>
      <c r="G3242" s="14" t="s">
        <v>3051</v>
      </c>
      <c r="H3242" s="14" t="s">
        <v>3051</v>
      </c>
      <c r="I3242" s="9" t="s">
        <v>3051</v>
      </c>
      <c r="J3242" s="9">
        <v>60</v>
      </c>
      <c r="K3242" s="14">
        <f>IF($E3242="","",IFERROR(INDEX('01_Cad_Pecas'!$H$2:$H$5000,MATCH($E3242,'01_Cad_Pecas'!$D$2:$D$5000,0)),IFERROR(INDEX('01_Cad_Pecas'!$H$2:$H$5000,MATCH(VALUE($E3242),'01_Cad_Pecas'!$D$2:$D$5000,0)),"")))</f>
        <v>1.1000000000000001</v>
      </c>
      <c r="L3242" s="14">
        <f>IF($E3242="","",IFERROR(INDEX('01_Cad_Pecas'!$I$2:$I$5000,MATCH($E3242,'01_Cad_Pecas'!$D$2:$D$5000,0)),IFERROR(INDEX('01_Cad_Pecas'!$I$2:$I$5000,MATCH(VALUE($E3242),'01_Cad_Pecas'!$D$2:$D$5000,0)),"")))</f>
        <v>9.375E-2</v>
      </c>
      <c r="M3242" s="14">
        <f t="shared" si="365"/>
        <v>6.7249999999999996</v>
      </c>
      <c r="N3242" s="14">
        <v>46216</v>
      </c>
      <c r="O3242" s="14">
        <v>60</v>
      </c>
      <c r="P3242" s="14"/>
      <c r="Q3242" s="14"/>
      <c r="R3242" s="14"/>
      <c r="S3242" s="14"/>
      <c r="T3242" s="14">
        <f t="shared" si="369"/>
        <v>1</v>
      </c>
      <c r="U3242" s="14" t="s">
        <v>36</v>
      </c>
      <c r="V3242" s="14"/>
      <c r="W3242" s="14"/>
      <c r="X3242" s="14"/>
      <c r="Y3242" s="14"/>
      <c r="Z3242" s="14"/>
      <c r="AA3242" s="11"/>
      <c r="AB3242" s="14" t="str">
        <f t="shared" si="366"/>
        <v>10245|36 PINTURA P.U.</v>
      </c>
      <c r="AC3242" t="str">
        <f t="shared" si="367"/>
        <v>|10245|</v>
      </c>
      <c r="AD3242" t="str">
        <f t="shared" si="368"/>
        <v>36 PINTURA P.U.</v>
      </c>
    </row>
    <row r="3243" spans="1:30" ht="36" customHeight="1" x14ac:dyDescent="0.35">
      <c r="A3243" s="35">
        <v>46216</v>
      </c>
      <c r="B3243" s="14" t="s">
        <v>3674</v>
      </c>
      <c r="C3243" s="14" t="s">
        <v>3675</v>
      </c>
      <c r="D3243" s="14" t="s">
        <v>3051</v>
      </c>
      <c r="E3243" s="14">
        <v>30080009</v>
      </c>
      <c r="F3243" s="14" t="s">
        <v>3160</v>
      </c>
      <c r="G3243" s="14" t="s">
        <v>3051</v>
      </c>
      <c r="H3243" s="14" t="s">
        <v>3051</v>
      </c>
      <c r="I3243" s="9" t="s">
        <v>3051</v>
      </c>
      <c r="J3243" s="9">
        <v>40</v>
      </c>
      <c r="K3243" s="14">
        <f>IF($E3243="","",IFERROR(INDEX('01_Cad_Pecas'!$H$2:$H$5000,MATCH($E3243,'01_Cad_Pecas'!$D$2:$D$5000,0)),IFERROR(INDEX('01_Cad_Pecas'!$H$2:$H$5000,MATCH(VALUE($E3243),'01_Cad_Pecas'!$D$2:$D$5000,0)),"")))</f>
        <v>7</v>
      </c>
      <c r="L3243" s="14">
        <f>IF($E3243="","",IFERROR(INDEX('01_Cad_Pecas'!$I$2:$I$5000,MATCH($E3243,'01_Cad_Pecas'!$D$2:$D$5000,0)),IFERROR(INDEX('01_Cad_Pecas'!$I$2:$I$5000,MATCH(VALUE($E3243),'01_Cad_Pecas'!$D$2:$D$5000,0)),"")))</f>
        <v>0.81</v>
      </c>
      <c r="M3243" s="14">
        <f t="shared" si="365"/>
        <v>39.400000000000006</v>
      </c>
      <c r="N3243" s="14">
        <v>46216</v>
      </c>
      <c r="O3243" s="14">
        <v>40</v>
      </c>
      <c r="P3243" s="14"/>
      <c r="Q3243" s="14"/>
      <c r="R3243" s="14"/>
      <c r="S3243" s="14"/>
      <c r="T3243" s="14">
        <f t="shared" si="369"/>
        <v>1</v>
      </c>
      <c r="U3243" s="14" t="s">
        <v>36</v>
      </c>
      <c r="V3243" s="14"/>
      <c r="W3243" s="14"/>
      <c r="X3243" s="14"/>
      <c r="Y3243" s="14"/>
      <c r="Z3243" s="14"/>
      <c r="AA3243" s="11"/>
      <c r="AB3243" s="14" t="str">
        <f t="shared" si="366"/>
        <v>10246|36 PINTURA P.U.</v>
      </c>
      <c r="AC3243" t="str">
        <f t="shared" si="367"/>
        <v>|10246|</v>
      </c>
      <c r="AD3243" t="str">
        <f t="shared" si="368"/>
        <v>36 PINTURA P.U.</v>
      </c>
    </row>
    <row r="3244" spans="1:30" ht="36" customHeight="1" x14ac:dyDescent="0.35">
      <c r="A3244" s="35">
        <v>46216</v>
      </c>
      <c r="B3244" s="14" t="s">
        <v>3674</v>
      </c>
      <c r="C3244" s="14" t="s">
        <v>3675</v>
      </c>
      <c r="D3244" s="14" t="s">
        <v>3051</v>
      </c>
      <c r="E3244" s="14">
        <v>30081507</v>
      </c>
      <c r="F3244" s="14" t="s">
        <v>3161</v>
      </c>
      <c r="G3244" s="14" t="s">
        <v>3051</v>
      </c>
      <c r="H3244" s="14" t="s">
        <v>3051</v>
      </c>
      <c r="I3244" s="9" t="s">
        <v>3051</v>
      </c>
      <c r="J3244" s="9">
        <v>20</v>
      </c>
      <c r="K3244" s="14">
        <f>IF($E3244="","",IFERROR(INDEX('01_Cad_Pecas'!$H$2:$H$5000,MATCH($E3244,'01_Cad_Pecas'!$D$2:$D$5000,0)),IFERROR(INDEX('01_Cad_Pecas'!$H$2:$H$5000,MATCH(VALUE($E3244),'01_Cad_Pecas'!$D$2:$D$5000,0)),"")))</f>
        <v>7</v>
      </c>
      <c r="L3244" s="14">
        <f>IF($E3244="","",IFERROR(INDEX('01_Cad_Pecas'!$I$2:$I$5000,MATCH($E3244,'01_Cad_Pecas'!$D$2:$D$5000,0)),IFERROR(INDEX('01_Cad_Pecas'!$I$2:$I$5000,MATCH(VALUE($E3244),'01_Cad_Pecas'!$D$2:$D$5000,0)),"")))</f>
        <v>0.81</v>
      </c>
      <c r="M3244" s="14">
        <f t="shared" si="365"/>
        <v>23.200000000000003</v>
      </c>
      <c r="N3244" s="14">
        <v>46218</v>
      </c>
      <c r="O3244" s="14">
        <v>20</v>
      </c>
      <c r="P3244" s="14"/>
      <c r="Q3244" s="14"/>
      <c r="R3244" s="14"/>
      <c r="S3244" s="14"/>
      <c r="T3244" s="14">
        <f t="shared" si="369"/>
        <v>1</v>
      </c>
      <c r="U3244" s="14" t="s">
        <v>36</v>
      </c>
      <c r="V3244" s="14"/>
      <c r="W3244" s="14"/>
      <c r="X3244" s="14"/>
      <c r="Y3244" s="14"/>
      <c r="Z3244" s="14"/>
      <c r="AA3244" s="11"/>
      <c r="AB3244" s="14" t="str">
        <f t="shared" si="366"/>
        <v>10246|36 PINTURA P.U.</v>
      </c>
      <c r="AC3244" t="str">
        <f t="shared" si="367"/>
        <v>|10246|</v>
      </c>
      <c r="AD3244" t="str">
        <f t="shared" si="368"/>
        <v>36 PINTURA P.U.</v>
      </c>
    </row>
    <row r="3245" spans="1:30" ht="36" customHeight="1" x14ac:dyDescent="0.35">
      <c r="A3245" s="35">
        <v>46216</v>
      </c>
      <c r="B3245" s="14" t="s">
        <v>3674</v>
      </c>
      <c r="C3245" s="14" t="s">
        <v>3675</v>
      </c>
      <c r="D3245" s="14" t="s">
        <v>3051</v>
      </c>
      <c r="E3245" s="14">
        <v>30081508</v>
      </c>
      <c r="F3245" s="14" t="s">
        <v>3162</v>
      </c>
      <c r="G3245" s="14" t="s">
        <v>3051</v>
      </c>
      <c r="H3245" s="14" t="s">
        <v>3051</v>
      </c>
      <c r="I3245" s="9" t="s">
        <v>3051</v>
      </c>
      <c r="J3245" s="9">
        <v>20</v>
      </c>
      <c r="K3245" s="14">
        <f>IF($E3245="","",IFERROR(INDEX('01_Cad_Pecas'!$H$2:$H$5000,MATCH($E3245,'01_Cad_Pecas'!$D$2:$D$5000,0)),IFERROR(INDEX('01_Cad_Pecas'!$H$2:$H$5000,MATCH(VALUE($E3245),'01_Cad_Pecas'!$D$2:$D$5000,0)),"")))</f>
        <v>7</v>
      </c>
      <c r="L3245" s="14">
        <f>IF($E3245="","",IFERROR(INDEX('01_Cad_Pecas'!$I$2:$I$5000,MATCH($E3245,'01_Cad_Pecas'!$D$2:$D$5000,0)),IFERROR(INDEX('01_Cad_Pecas'!$I$2:$I$5000,MATCH(VALUE($E3245),'01_Cad_Pecas'!$D$2:$D$5000,0)),"")))</f>
        <v>0.81</v>
      </c>
      <c r="M3245" s="14">
        <f t="shared" si="365"/>
        <v>23.200000000000003</v>
      </c>
      <c r="N3245" s="14">
        <v>46217</v>
      </c>
      <c r="O3245" s="14">
        <v>20</v>
      </c>
      <c r="P3245" s="14"/>
      <c r="Q3245" s="14"/>
      <c r="R3245" s="14"/>
      <c r="S3245" s="14"/>
      <c r="T3245" s="14">
        <f t="shared" si="369"/>
        <v>1</v>
      </c>
      <c r="U3245" s="14" t="s">
        <v>36</v>
      </c>
      <c r="V3245" s="14"/>
      <c r="W3245" s="14"/>
      <c r="X3245" s="14"/>
      <c r="Y3245" s="14"/>
      <c r="Z3245" s="14"/>
      <c r="AA3245" s="11"/>
      <c r="AB3245" s="14" t="str">
        <f t="shared" si="366"/>
        <v>10246|36 PINTURA P.U.</v>
      </c>
      <c r="AC3245" t="str">
        <f t="shared" si="367"/>
        <v>|10246|</v>
      </c>
      <c r="AD3245" t="str">
        <f t="shared" si="368"/>
        <v>36 PINTURA P.U.</v>
      </c>
    </row>
    <row r="3246" spans="1:30" ht="36" customHeight="1" x14ac:dyDescent="0.35">
      <c r="A3246" s="35">
        <v>46216</v>
      </c>
      <c r="B3246" s="14" t="s">
        <v>3674</v>
      </c>
      <c r="C3246" s="14" t="s">
        <v>3675</v>
      </c>
      <c r="D3246" s="14" t="s">
        <v>3051</v>
      </c>
      <c r="E3246" s="14">
        <v>30080008</v>
      </c>
      <c r="F3246" s="14" t="s">
        <v>3163</v>
      </c>
      <c r="G3246" s="14" t="s">
        <v>3051</v>
      </c>
      <c r="H3246" s="14" t="s">
        <v>3051</v>
      </c>
      <c r="I3246" s="9" t="s">
        <v>3051</v>
      </c>
      <c r="J3246" s="9">
        <v>40</v>
      </c>
      <c r="K3246" s="14">
        <f>IF($E3246="","",IFERROR(INDEX('01_Cad_Pecas'!$H$2:$H$5000,MATCH($E3246,'01_Cad_Pecas'!$D$2:$D$5000,0)),IFERROR(INDEX('01_Cad_Pecas'!$H$2:$H$5000,MATCH(VALUE($E3246),'01_Cad_Pecas'!$D$2:$D$5000,0)),"")))</f>
        <v>7</v>
      </c>
      <c r="L3246" s="14">
        <f>IF($E3246="","",IFERROR(INDEX('01_Cad_Pecas'!$I$2:$I$5000,MATCH($E3246,'01_Cad_Pecas'!$D$2:$D$5000,0)),IFERROR(INDEX('01_Cad_Pecas'!$I$2:$I$5000,MATCH(VALUE($E3246),'01_Cad_Pecas'!$D$2:$D$5000,0)),"")))</f>
        <v>0.81</v>
      </c>
      <c r="M3246" s="14">
        <f t="shared" si="365"/>
        <v>39.400000000000006</v>
      </c>
      <c r="N3246" s="14">
        <v>46216</v>
      </c>
      <c r="O3246" s="14">
        <v>40</v>
      </c>
      <c r="P3246" s="14"/>
      <c r="Q3246" s="14"/>
      <c r="R3246" s="14"/>
      <c r="S3246" s="14"/>
      <c r="T3246" s="14">
        <f t="shared" si="369"/>
        <v>1</v>
      </c>
      <c r="U3246" s="14" t="s">
        <v>36</v>
      </c>
      <c r="V3246" s="14"/>
      <c r="W3246" s="14"/>
      <c r="X3246" s="14"/>
      <c r="Y3246" s="14"/>
      <c r="Z3246" s="14"/>
      <c r="AA3246" s="11"/>
      <c r="AB3246" s="14" t="str">
        <f t="shared" si="366"/>
        <v>10246|36 PINTURA P.U.</v>
      </c>
      <c r="AC3246" t="str">
        <f t="shared" si="367"/>
        <v>|10246|</v>
      </c>
      <c r="AD3246" t="str">
        <f t="shared" si="368"/>
        <v>36 PINTURA P.U.</v>
      </c>
    </row>
    <row r="3247" spans="1:30" ht="36" customHeight="1" x14ac:dyDescent="0.35">
      <c r="A3247" s="35">
        <v>46216</v>
      </c>
      <c r="B3247" s="14" t="s">
        <v>3674</v>
      </c>
      <c r="C3247" s="14" t="s">
        <v>3675</v>
      </c>
      <c r="D3247" s="14" t="s">
        <v>3051</v>
      </c>
      <c r="E3247" s="14">
        <v>30001201</v>
      </c>
      <c r="F3247" s="14" t="s">
        <v>3293</v>
      </c>
      <c r="G3247" s="14" t="s">
        <v>3051</v>
      </c>
      <c r="H3247" s="14" t="s">
        <v>3051</v>
      </c>
      <c r="I3247" s="9" t="s">
        <v>3051</v>
      </c>
      <c r="J3247" s="9">
        <v>100</v>
      </c>
      <c r="K3247" s="14">
        <f>IF($E3247="","",IFERROR(INDEX('01_Cad_Pecas'!$H$2:$H$5000,MATCH($E3247,'01_Cad_Pecas'!$D$2:$D$5000,0)),IFERROR(INDEX('01_Cad_Pecas'!$H$2:$H$5000,MATCH(VALUE($E3247),'01_Cad_Pecas'!$D$2:$D$5000,0)),"")))</f>
        <v>1.1000000000000001</v>
      </c>
      <c r="L3247" s="14">
        <f>IF($E3247="","",IFERROR(INDEX('01_Cad_Pecas'!$I$2:$I$5000,MATCH($E3247,'01_Cad_Pecas'!$D$2:$D$5000,0)),IFERROR(INDEX('01_Cad_Pecas'!$I$2:$I$5000,MATCH(VALUE($E3247),'01_Cad_Pecas'!$D$2:$D$5000,0)),"")))</f>
        <v>9.375E-2</v>
      </c>
      <c r="M3247" s="14">
        <f t="shared" si="365"/>
        <v>10.475</v>
      </c>
      <c r="N3247" s="14">
        <v>46216</v>
      </c>
      <c r="O3247" s="14">
        <v>100</v>
      </c>
      <c r="P3247" s="14"/>
      <c r="Q3247" s="14"/>
      <c r="R3247" s="14"/>
      <c r="S3247" s="14"/>
      <c r="T3247" s="14">
        <f t="shared" si="369"/>
        <v>1</v>
      </c>
      <c r="U3247" s="14" t="s">
        <v>36</v>
      </c>
      <c r="V3247" s="14"/>
      <c r="W3247" s="14"/>
      <c r="X3247" s="14"/>
      <c r="Y3247" s="14"/>
      <c r="Z3247" s="14"/>
      <c r="AA3247" s="11"/>
      <c r="AB3247" s="14" t="str">
        <f t="shared" si="366"/>
        <v>10246|36 PINTURA P.U.</v>
      </c>
      <c r="AC3247" t="str">
        <f t="shared" si="367"/>
        <v>|10246|</v>
      </c>
      <c r="AD3247" t="str">
        <f t="shared" si="368"/>
        <v>36 PINTURA P.U.</v>
      </c>
    </row>
    <row r="3248" spans="1:30" ht="36" customHeight="1" x14ac:dyDescent="0.35">
      <c r="A3248" s="35">
        <v>46216</v>
      </c>
      <c r="B3248" s="14" t="s">
        <v>3674</v>
      </c>
      <c r="C3248" s="14" t="s">
        <v>3675</v>
      </c>
      <c r="D3248" s="14" t="s">
        <v>3051</v>
      </c>
      <c r="E3248" s="14">
        <v>30001301</v>
      </c>
      <c r="F3248" s="14" t="s">
        <v>3294</v>
      </c>
      <c r="G3248" s="14" t="s">
        <v>3051</v>
      </c>
      <c r="H3248" s="14" t="s">
        <v>3051</v>
      </c>
      <c r="I3248" s="9" t="s">
        <v>3051</v>
      </c>
      <c r="J3248" s="9">
        <v>920</v>
      </c>
      <c r="K3248" s="14">
        <f>IF($E3248="","",IFERROR(INDEX('01_Cad_Pecas'!$H$2:$H$5000,MATCH($E3248,'01_Cad_Pecas'!$D$2:$D$5000,0)),IFERROR(INDEX('01_Cad_Pecas'!$H$2:$H$5000,MATCH(VALUE($E3248),'01_Cad_Pecas'!$D$2:$D$5000,0)),"")))</f>
        <v>1.1000000000000001</v>
      </c>
      <c r="L3248" s="14">
        <f>IF($E3248="","",IFERROR(INDEX('01_Cad_Pecas'!$I$2:$I$5000,MATCH($E3248,'01_Cad_Pecas'!$D$2:$D$5000,0)),IFERROR(INDEX('01_Cad_Pecas'!$I$2:$I$5000,MATCH(VALUE($E3248),'01_Cad_Pecas'!$D$2:$D$5000,0)),"")))</f>
        <v>9.375E-2</v>
      </c>
      <c r="M3248" s="14">
        <f t="shared" si="365"/>
        <v>87.35</v>
      </c>
      <c r="N3248" s="14">
        <v>46216</v>
      </c>
      <c r="O3248" s="14">
        <v>920</v>
      </c>
      <c r="P3248" s="14"/>
      <c r="Q3248" s="14"/>
      <c r="R3248" s="14"/>
      <c r="S3248" s="14"/>
      <c r="T3248" s="14">
        <f t="shared" si="369"/>
        <v>1</v>
      </c>
      <c r="U3248" s="14" t="s">
        <v>36</v>
      </c>
      <c r="V3248" s="14"/>
      <c r="W3248" s="14"/>
      <c r="X3248" s="14"/>
      <c r="Y3248" s="14"/>
      <c r="Z3248" s="14"/>
      <c r="AA3248" s="11"/>
      <c r="AB3248" s="14" t="str">
        <f t="shared" si="366"/>
        <v>10246|36 PINTURA P.U.</v>
      </c>
      <c r="AC3248" t="str">
        <f t="shared" si="367"/>
        <v>|10246|</v>
      </c>
      <c r="AD3248" t="str">
        <f t="shared" si="368"/>
        <v>36 PINTURA P.U.</v>
      </c>
    </row>
    <row r="3249" spans="1:30" ht="36" customHeight="1" x14ac:dyDescent="0.35">
      <c r="A3249" s="35">
        <v>46216</v>
      </c>
      <c r="B3249" s="14" t="s">
        <v>3674</v>
      </c>
      <c r="C3249" s="14" t="s">
        <v>3675</v>
      </c>
      <c r="D3249" s="14" t="s">
        <v>3051</v>
      </c>
      <c r="E3249" s="14">
        <v>30009703</v>
      </c>
      <c r="F3249" s="14" t="s">
        <v>3267</v>
      </c>
      <c r="G3249" s="14" t="s">
        <v>3051</v>
      </c>
      <c r="H3249" s="14" t="s">
        <v>3051</v>
      </c>
      <c r="I3249" s="9" t="s">
        <v>3051</v>
      </c>
      <c r="J3249" s="9">
        <v>50</v>
      </c>
      <c r="K3249" s="14">
        <f>IF($E3249="","",IFERROR(INDEX('01_Cad_Pecas'!$H$2:$H$5000,MATCH($E3249,'01_Cad_Pecas'!$D$2:$D$5000,0)),IFERROR(INDEX('01_Cad_Pecas'!$H$2:$H$5000,MATCH(VALUE($E3249),'01_Cad_Pecas'!$D$2:$D$5000,0)),"")))</f>
        <v>1.1000000000000001</v>
      </c>
      <c r="L3249" s="14">
        <f>IF($E3249="","",IFERROR(INDEX('01_Cad_Pecas'!$I$2:$I$5000,MATCH($E3249,'01_Cad_Pecas'!$D$2:$D$5000,0)),IFERROR(INDEX('01_Cad_Pecas'!$I$2:$I$5000,MATCH(VALUE($E3249),'01_Cad_Pecas'!$D$2:$D$5000,0)),"")))</f>
        <v>9.375E-2</v>
      </c>
      <c r="M3249" s="14">
        <f t="shared" si="365"/>
        <v>5.7874999999999996</v>
      </c>
      <c r="N3249" s="14">
        <v>46217</v>
      </c>
      <c r="O3249" s="14">
        <v>50</v>
      </c>
      <c r="P3249" s="14"/>
      <c r="Q3249" s="14"/>
      <c r="R3249" s="14"/>
      <c r="S3249" s="14"/>
      <c r="T3249" s="14">
        <f t="shared" si="369"/>
        <v>1</v>
      </c>
      <c r="U3249" s="14" t="s">
        <v>36</v>
      </c>
      <c r="V3249" s="14"/>
      <c r="W3249" s="14"/>
      <c r="X3249" s="14"/>
      <c r="Y3249" s="14"/>
      <c r="Z3249" s="14"/>
      <c r="AA3249" s="11"/>
      <c r="AB3249" s="14" t="str">
        <f t="shared" si="366"/>
        <v>10246|36 PINTURA P.U.</v>
      </c>
      <c r="AC3249" t="str">
        <f t="shared" si="367"/>
        <v>|10246|</v>
      </c>
      <c r="AD3249" t="str">
        <f t="shared" si="368"/>
        <v>36 PINTURA P.U.</v>
      </c>
    </row>
    <row r="3250" spans="1:30" ht="36" customHeight="1" x14ac:dyDescent="0.35">
      <c r="A3250" s="35">
        <v>46217</v>
      </c>
      <c r="B3250" s="14" t="s">
        <v>3676</v>
      </c>
      <c r="C3250" s="14" t="s">
        <v>3677</v>
      </c>
      <c r="D3250" s="14" t="s">
        <v>3051</v>
      </c>
      <c r="E3250" s="14">
        <v>30080009</v>
      </c>
      <c r="F3250" s="14" t="s">
        <v>3160</v>
      </c>
      <c r="G3250" s="14" t="s">
        <v>3051</v>
      </c>
      <c r="H3250" s="14" t="s">
        <v>3051</v>
      </c>
      <c r="I3250" s="9" t="s">
        <v>3051</v>
      </c>
      <c r="J3250" s="9">
        <v>20</v>
      </c>
      <c r="K3250" s="14">
        <f>IF($E3250="","",IFERROR(INDEX('01_Cad_Pecas'!$H$2:$H$5000,MATCH($E3250,'01_Cad_Pecas'!$D$2:$D$5000,0)),IFERROR(INDEX('01_Cad_Pecas'!$H$2:$H$5000,MATCH(VALUE($E3250),'01_Cad_Pecas'!$D$2:$D$5000,0)),"")))</f>
        <v>7</v>
      </c>
      <c r="L3250" s="14">
        <f>IF($E3250="","",IFERROR(INDEX('01_Cad_Pecas'!$I$2:$I$5000,MATCH($E3250,'01_Cad_Pecas'!$D$2:$D$5000,0)),IFERROR(INDEX('01_Cad_Pecas'!$I$2:$I$5000,MATCH(VALUE($E3250),'01_Cad_Pecas'!$D$2:$D$5000,0)),"")))</f>
        <v>0.81</v>
      </c>
      <c r="M3250" s="14">
        <f t="shared" si="365"/>
        <v>23.200000000000003</v>
      </c>
      <c r="N3250" s="14">
        <v>46217</v>
      </c>
      <c r="O3250" s="14">
        <v>20</v>
      </c>
      <c r="P3250" s="14"/>
      <c r="Q3250" s="14"/>
      <c r="R3250" s="14"/>
      <c r="S3250" s="14"/>
      <c r="T3250" s="14">
        <f t="shared" si="369"/>
        <v>1</v>
      </c>
      <c r="U3250" s="14" t="s">
        <v>36</v>
      </c>
      <c r="V3250" s="14"/>
      <c r="W3250" s="14"/>
      <c r="X3250" s="14"/>
      <c r="Y3250" s="14"/>
      <c r="Z3250" s="14"/>
      <c r="AA3250" s="11"/>
      <c r="AB3250" s="14" t="str">
        <f t="shared" si="366"/>
        <v>10247|36 PINTURA P.U.</v>
      </c>
      <c r="AC3250" t="str">
        <f t="shared" si="367"/>
        <v>|10247|</v>
      </c>
      <c r="AD3250" t="str">
        <f t="shared" si="368"/>
        <v>36 PINTURA P.U.</v>
      </c>
    </row>
    <row r="3251" spans="1:30" ht="36" customHeight="1" x14ac:dyDescent="0.35">
      <c r="A3251" s="35">
        <v>46217</v>
      </c>
      <c r="B3251" s="14" t="s">
        <v>3676</v>
      </c>
      <c r="C3251" s="14" t="s">
        <v>3677</v>
      </c>
      <c r="D3251" s="14" t="s">
        <v>3051</v>
      </c>
      <c r="E3251" s="14">
        <v>30081507</v>
      </c>
      <c r="F3251" s="14" t="s">
        <v>3161</v>
      </c>
      <c r="G3251" s="14" t="s">
        <v>3051</v>
      </c>
      <c r="H3251" s="14" t="s">
        <v>3051</v>
      </c>
      <c r="I3251" s="9" t="s">
        <v>3051</v>
      </c>
      <c r="J3251" s="9">
        <v>10</v>
      </c>
      <c r="K3251" s="14">
        <f>IF($E3251="","",IFERROR(INDEX('01_Cad_Pecas'!$H$2:$H$5000,MATCH($E3251,'01_Cad_Pecas'!$D$2:$D$5000,0)),IFERROR(INDEX('01_Cad_Pecas'!$H$2:$H$5000,MATCH(VALUE($E3251),'01_Cad_Pecas'!$D$2:$D$5000,0)),"")))</f>
        <v>7</v>
      </c>
      <c r="L3251" s="14">
        <f>IF($E3251="","",IFERROR(INDEX('01_Cad_Pecas'!$I$2:$I$5000,MATCH($E3251,'01_Cad_Pecas'!$D$2:$D$5000,0)),IFERROR(INDEX('01_Cad_Pecas'!$I$2:$I$5000,MATCH(VALUE($E3251),'01_Cad_Pecas'!$D$2:$D$5000,0)),"")))</f>
        <v>0.81</v>
      </c>
      <c r="M3251" s="14">
        <f t="shared" si="365"/>
        <v>15.100000000000001</v>
      </c>
      <c r="N3251" s="14">
        <v>46217</v>
      </c>
      <c r="O3251" s="14">
        <v>10</v>
      </c>
      <c r="P3251" s="14"/>
      <c r="Q3251" s="14"/>
      <c r="R3251" s="14"/>
      <c r="S3251" s="14"/>
      <c r="T3251" s="14">
        <f t="shared" si="369"/>
        <v>1</v>
      </c>
      <c r="U3251" s="14" t="s">
        <v>36</v>
      </c>
      <c r="V3251" s="14"/>
      <c r="W3251" s="14"/>
      <c r="X3251" s="14"/>
      <c r="Y3251" s="14"/>
      <c r="Z3251" s="14"/>
      <c r="AA3251" s="11"/>
      <c r="AB3251" s="14" t="str">
        <f t="shared" si="366"/>
        <v>10247|36 PINTURA P.U.</v>
      </c>
      <c r="AC3251" t="str">
        <f t="shared" si="367"/>
        <v>|10247|</v>
      </c>
      <c r="AD3251" t="str">
        <f t="shared" si="368"/>
        <v>36 PINTURA P.U.</v>
      </c>
    </row>
    <row r="3252" spans="1:30" ht="36" customHeight="1" x14ac:dyDescent="0.35">
      <c r="A3252" s="35">
        <v>46217</v>
      </c>
      <c r="B3252" s="14" t="s">
        <v>3676</v>
      </c>
      <c r="C3252" s="14" t="s">
        <v>3677</v>
      </c>
      <c r="D3252" s="14" t="s">
        <v>3051</v>
      </c>
      <c r="E3252" s="14">
        <v>30081508</v>
      </c>
      <c r="F3252" s="14" t="s">
        <v>3162</v>
      </c>
      <c r="G3252" s="14" t="s">
        <v>3051</v>
      </c>
      <c r="H3252" s="14" t="s">
        <v>3051</v>
      </c>
      <c r="I3252" s="9" t="s">
        <v>3051</v>
      </c>
      <c r="J3252" s="9">
        <v>10</v>
      </c>
      <c r="K3252" s="14">
        <f>IF($E3252="","",IFERROR(INDEX('01_Cad_Pecas'!$H$2:$H$5000,MATCH($E3252,'01_Cad_Pecas'!$D$2:$D$5000,0)),IFERROR(INDEX('01_Cad_Pecas'!$H$2:$H$5000,MATCH(VALUE($E3252),'01_Cad_Pecas'!$D$2:$D$5000,0)),"")))</f>
        <v>7</v>
      </c>
      <c r="L3252" s="14">
        <f>IF($E3252="","",IFERROR(INDEX('01_Cad_Pecas'!$I$2:$I$5000,MATCH($E3252,'01_Cad_Pecas'!$D$2:$D$5000,0)),IFERROR(INDEX('01_Cad_Pecas'!$I$2:$I$5000,MATCH(VALUE($E3252),'01_Cad_Pecas'!$D$2:$D$5000,0)),"")))</f>
        <v>0.81</v>
      </c>
      <c r="M3252" s="14">
        <f t="shared" si="365"/>
        <v>15.100000000000001</v>
      </c>
      <c r="N3252" s="14">
        <v>46217</v>
      </c>
      <c r="O3252" s="14">
        <v>10</v>
      </c>
      <c r="P3252" s="14"/>
      <c r="Q3252" s="14"/>
      <c r="R3252" s="14"/>
      <c r="S3252" s="14"/>
      <c r="T3252" s="14">
        <f t="shared" si="369"/>
        <v>1</v>
      </c>
      <c r="U3252" s="14" t="s">
        <v>36</v>
      </c>
      <c r="V3252" s="14"/>
      <c r="W3252" s="14"/>
      <c r="X3252" s="14"/>
      <c r="Y3252" s="14"/>
      <c r="Z3252" s="14"/>
      <c r="AA3252" s="11"/>
      <c r="AB3252" s="14" t="str">
        <f t="shared" si="366"/>
        <v>10247|36 PINTURA P.U.</v>
      </c>
      <c r="AC3252" t="str">
        <f t="shared" si="367"/>
        <v>|10247|</v>
      </c>
      <c r="AD3252" t="str">
        <f t="shared" si="368"/>
        <v>36 PINTURA P.U.</v>
      </c>
    </row>
    <row r="3253" spans="1:30" ht="36" customHeight="1" x14ac:dyDescent="0.35">
      <c r="A3253" s="35">
        <v>46217</v>
      </c>
      <c r="B3253" s="14" t="s">
        <v>3676</v>
      </c>
      <c r="C3253" s="14" t="s">
        <v>3677</v>
      </c>
      <c r="D3253" s="14" t="s">
        <v>3051</v>
      </c>
      <c r="E3253" s="14">
        <v>30080008</v>
      </c>
      <c r="F3253" s="14" t="s">
        <v>3163</v>
      </c>
      <c r="G3253" s="14" t="s">
        <v>3051</v>
      </c>
      <c r="H3253" s="14" t="s">
        <v>3051</v>
      </c>
      <c r="I3253" s="9" t="s">
        <v>3051</v>
      </c>
      <c r="J3253" s="9">
        <v>20</v>
      </c>
      <c r="K3253" s="14">
        <f>IF($E3253="","",IFERROR(INDEX('01_Cad_Pecas'!$H$2:$H$5000,MATCH($E3253,'01_Cad_Pecas'!$D$2:$D$5000,0)),IFERROR(INDEX('01_Cad_Pecas'!$H$2:$H$5000,MATCH(VALUE($E3253),'01_Cad_Pecas'!$D$2:$D$5000,0)),"")))</f>
        <v>7</v>
      </c>
      <c r="L3253" s="14">
        <f>IF($E3253="","",IFERROR(INDEX('01_Cad_Pecas'!$I$2:$I$5000,MATCH($E3253,'01_Cad_Pecas'!$D$2:$D$5000,0)),IFERROR(INDEX('01_Cad_Pecas'!$I$2:$I$5000,MATCH(VALUE($E3253),'01_Cad_Pecas'!$D$2:$D$5000,0)),"")))</f>
        <v>0.81</v>
      </c>
      <c r="M3253" s="14">
        <f t="shared" si="365"/>
        <v>23.200000000000003</v>
      </c>
      <c r="N3253" s="14">
        <v>46217</v>
      </c>
      <c r="O3253" s="14">
        <v>20</v>
      </c>
      <c r="P3253" s="14"/>
      <c r="Q3253" s="14"/>
      <c r="R3253" s="14"/>
      <c r="S3253" s="14"/>
      <c r="T3253" s="14">
        <f t="shared" si="369"/>
        <v>1</v>
      </c>
      <c r="U3253" s="14" t="s">
        <v>36</v>
      </c>
      <c r="V3253" s="14"/>
      <c r="W3253" s="14"/>
      <c r="X3253" s="14"/>
      <c r="Y3253" s="14"/>
      <c r="Z3253" s="14"/>
      <c r="AA3253" s="11"/>
      <c r="AB3253" s="14" t="str">
        <f t="shared" si="366"/>
        <v>10247|36 PINTURA P.U.</v>
      </c>
      <c r="AC3253" t="str">
        <f t="shared" si="367"/>
        <v>|10247|</v>
      </c>
      <c r="AD3253" t="str">
        <f t="shared" si="368"/>
        <v>36 PINTURA P.U.</v>
      </c>
    </row>
    <row r="3254" spans="1:30" ht="36" customHeight="1" x14ac:dyDescent="0.35">
      <c r="A3254" s="35">
        <v>46217</v>
      </c>
      <c r="B3254" s="14" t="s">
        <v>3676</v>
      </c>
      <c r="C3254" s="14" t="s">
        <v>3677</v>
      </c>
      <c r="D3254" s="14" t="s">
        <v>3051</v>
      </c>
      <c r="E3254" s="14">
        <v>20021807</v>
      </c>
      <c r="F3254" s="14" t="s">
        <v>2188</v>
      </c>
      <c r="G3254" s="14" t="s">
        <v>3051</v>
      </c>
      <c r="H3254" s="14" t="s">
        <v>3051</v>
      </c>
      <c r="I3254" s="9" t="s">
        <v>3051</v>
      </c>
      <c r="J3254" s="9">
        <v>8</v>
      </c>
      <c r="K3254" s="14">
        <f>IF($E3254="","",IFERROR(INDEX('01_Cad_Pecas'!$H$2:$H$5000,MATCH($E3254,'01_Cad_Pecas'!$D$2:$D$5000,0)),IFERROR(INDEX('01_Cad_Pecas'!$H$2:$H$5000,MATCH(VALUE($E3254),'01_Cad_Pecas'!$D$2:$D$5000,0)),"")))</f>
        <v>2</v>
      </c>
      <c r="L3254" s="14">
        <f>IF($E3254="","",IFERROR(INDEX('01_Cad_Pecas'!$I$2:$I$5000,MATCH($E3254,'01_Cad_Pecas'!$D$2:$D$5000,0)),IFERROR(INDEX('01_Cad_Pecas'!$I$2:$I$5000,MATCH(VALUE($E3254),'01_Cad_Pecas'!$D$2:$D$5000,0)),"")))</f>
        <v>1.45</v>
      </c>
      <c r="M3254" s="14">
        <f t="shared" si="365"/>
        <v>13.6</v>
      </c>
      <c r="N3254" s="14">
        <v>46217</v>
      </c>
      <c r="O3254" s="14">
        <v>8</v>
      </c>
      <c r="P3254" s="14"/>
      <c r="Q3254" s="14"/>
      <c r="R3254" s="14"/>
      <c r="S3254" s="14"/>
      <c r="T3254" s="14">
        <f t="shared" si="369"/>
        <v>1</v>
      </c>
      <c r="U3254" s="14" t="s">
        <v>36</v>
      </c>
      <c r="V3254" s="14"/>
      <c r="W3254" s="14"/>
      <c r="X3254" s="14"/>
      <c r="Y3254" s="14"/>
      <c r="Z3254" s="14"/>
      <c r="AA3254" s="11"/>
      <c r="AB3254" s="14" t="str">
        <f t="shared" si="366"/>
        <v>10247|36 PINTURA P.U.</v>
      </c>
      <c r="AC3254" t="str">
        <f t="shared" si="367"/>
        <v>|10247|</v>
      </c>
      <c r="AD3254" t="str">
        <f t="shared" si="368"/>
        <v>36 PINTURA P.U.</v>
      </c>
    </row>
    <row r="3255" spans="1:30" ht="36" customHeight="1" x14ac:dyDescent="0.35">
      <c r="A3255" s="35">
        <v>46217</v>
      </c>
      <c r="B3255" s="14" t="s">
        <v>3676</v>
      </c>
      <c r="C3255" s="14" t="s">
        <v>3677</v>
      </c>
      <c r="D3255" s="14" t="s">
        <v>3051</v>
      </c>
      <c r="E3255" s="14">
        <v>20052101</v>
      </c>
      <c r="F3255" s="14" t="s">
        <v>2157</v>
      </c>
      <c r="G3255" s="14" t="s">
        <v>3051</v>
      </c>
      <c r="H3255" s="14" t="s">
        <v>3051</v>
      </c>
      <c r="I3255" s="9" t="s">
        <v>3051</v>
      </c>
      <c r="J3255" s="9">
        <v>40</v>
      </c>
      <c r="K3255" s="14">
        <f>IF($E3255="","",IFERROR(INDEX('01_Cad_Pecas'!$H$2:$H$5000,MATCH($E3255,'01_Cad_Pecas'!$D$2:$D$5000,0)),IFERROR(INDEX('01_Cad_Pecas'!$H$2:$H$5000,MATCH(VALUE($E3255),'01_Cad_Pecas'!$D$2:$D$5000,0)),"")))</f>
        <v>7</v>
      </c>
      <c r="L3255" s="14">
        <f>IF($E3255="","",IFERROR(INDEX('01_Cad_Pecas'!$I$2:$I$5000,MATCH($E3255,'01_Cad_Pecas'!$D$2:$D$5000,0)),IFERROR(INDEX('01_Cad_Pecas'!$I$2:$I$5000,MATCH(VALUE($E3255),'01_Cad_Pecas'!$D$2:$D$5000,0)),"")))</f>
        <v>0.81</v>
      </c>
      <c r="M3255" s="14">
        <f t="shared" si="365"/>
        <v>39.400000000000006</v>
      </c>
      <c r="N3255" s="14">
        <v>46217</v>
      </c>
      <c r="O3255" s="14">
        <v>40</v>
      </c>
      <c r="P3255" s="14"/>
      <c r="Q3255" s="14"/>
      <c r="R3255" s="14"/>
      <c r="S3255" s="14"/>
      <c r="T3255" s="14">
        <f t="shared" si="369"/>
        <v>1</v>
      </c>
      <c r="U3255" s="14" t="s">
        <v>36</v>
      </c>
      <c r="V3255" s="14"/>
      <c r="W3255" s="14"/>
      <c r="X3255" s="14"/>
      <c r="Y3255" s="14"/>
      <c r="Z3255" s="14"/>
      <c r="AA3255" s="11"/>
      <c r="AB3255" s="14" t="str">
        <f t="shared" si="366"/>
        <v>10247|36 PINTURA P.U.</v>
      </c>
      <c r="AC3255" t="str">
        <f t="shared" si="367"/>
        <v>|10247|</v>
      </c>
      <c r="AD3255" t="str">
        <f t="shared" si="368"/>
        <v>36 PINTURA P.U.</v>
      </c>
    </row>
    <row r="3256" spans="1:30" ht="36" customHeight="1" x14ac:dyDescent="0.35">
      <c r="A3256" s="35">
        <v>46217</v>
      </c>
      <c r="B3256" s="14" t="s">
        <v>3676</v>
      </c>
      <c r="C3256" s="14" t="s">
        <v>3677</v>
      </c>
      <c r="D3256" s="14" t="s">
        <v>3051</v>
      </c>
      <c r="E3256" s="14">
        <v>20053407</v>
      </c>
      <c r="F3256" s="14" t="s">
        <v>3218</v>
      </c>
      <c r="G3256" s="14" t="s">
        <v>3051</v>
      </c>
      <c r="H3256" s="14" t="s">
        <v>3051</v>
      </c>
      <c r="I3256" s="9" t="s">
        <v>3051</v>
      </c>
      <c r="J3256" s="9">
        <v>20</v>
      </c>
      <c r="K3256" s="14">
        <f>IF($E3256="","",IFERROR(INDEX('01_Cad_Pecas'!$H$2:$H$5000,MATCH($E3256,'01_Cad_Pecas'!$D$2:$D$5000,0)),IFERROR(INDEX('01_Cad_Pecas'!$H$2:$H$5000,MATCH(VALUE($E3256),'01_Cad_Pecas'!$D$2:$D$5000,0)),"")))</f>
        <v>2</v>
      </c>
      <c r="L3256" s="14">
        <f>IF($E3256="","",IFERROR(INDEX('01_Cad_Pecas'!$I$2:$I$5000,MATCH($E3256,'01_Cad_Pecas'!$D$2:$D$5000,0)),IFERROR(INDEX('01_Cad_Pecas'!$I$2:$I$5000,MATCH(VALUE($E3256),'01_Cad_Pecas'!$D$2:$D$5000,0)),"")))</f>
        <v>1.45</v>
      </c>
      <c r="M3256" s="14">
        <f t="shared" si="365"/>
        <v>31</v>
      </c>
      <c r="N3256" s="14">
        <v>46217</v>
      </c>
      <c r="O3256" s="14">
        <v>20</v>
      </c>
      <c r="P3256" s="14"/>
      <c r="Q3256" s="14"/>
      <c r="R3256" s="14"/>
      <c r="S3256" s="14"/>
      <c r="T3256" s="14">
        <f t="shared" si="369"/>
        <v>1</v>
      </c>
      <c r="U3256" s="14" t="s">
        <v>36</v>
      </c>
      <c r="V3256" s="14"/>
      <c r="W3256" s="14"/>
      <c r="X3256" s="14"/>
      <c r="Y3256" s="14"/>
      <c r="Z3256" s="14"/>
      <c r="AA3256" s="11"/>
      <c r="AB3256" s="14" t="str">
        <f t="shared" si="366"/>
        <v>10247|36 PINTURA P.U.</v>
      </c>
      <c r="AC3256" t="str">
        <f t="shared" si="367"/>
        <v>|10247|</v>
      </c>
      <c r="AD3256" t="str">
        <f t="shared" si="368"/>
        <v>36 PINTURA P.U.</v>
      </c>
    </row>
    <row r="3257" spans="1:30" ht="36" customHeight="1" x14ac:dyDescent="0.35">
      <c r="A3257" s="35">
        <v>46217</v>
      </c>
      <c r="B3257" s="14" t="s">
        <v>3676</v>
      </c>
      <c r="C3257" s="14" t="s">
        <v>3677</v>
      </c>
      <c r="D3257" s="14" t="s">
        <v>3051</v>
      </c>
      <c r="E3257" s="14">
        <v>30006104</v>
      </c>
      <c r="F3257" s="14" t="s">
        <v>3159</v>
      </c>
      <c r="G3257" s="14" t="s">
        <v>3051</v>
      </c>
      <c r="H3257" s="14" t="s">
        <v>3051</v>
      </c>
      <c r="I3257" s="9" t="s">
        <v>3051</v>
      </c>
      <c r="J3257" s="9">
        <v>612</v>
      </c>
      <c r="K3257" s="14">
        <f>IF($E3257="","",IFERROR(INDEX('01_Cad_Pecas'!$H$2:$H$5000,MATCH($E3257,'01_Cad_Pecas'!$D$2:$D$5000,0)),IFERROR(INDEX('01_Cad_Pecas'!$H$2:$H$5000,MATCH(VALUE($E3257),'01_Cad_Pecas'!$D$2:$D$5000,0)),"")))</f>
        <v>7</v>
      </c>
      <c r="L3257" s="14">
        <f>IF($E3257="","",IFERROR(INDEX('01_Cad_Pecas'!$I$2:$I$5000,MATCH($E3257,'01_Cad_Pecas'!$D$2:$D$5000,0)),IFERROR(INDEX('01_Cad_Pecas'!$I$2:$I$5000,MATCH(VALUE($E3257),'01_Cad_Pecas'!$D$2:$D$5000,0)),"")))</f>
        <v>0.81</v>
      </c>
      <c r="M3257" s="14">
        <f t="shared" si="365"/>
        <v>502.72</v>
      </c>
      <c r="N3257" s="14">
        <v>46217</v>
      </c>
      <c r="O3257" s="14">
        <v>612</v>
      </c>
      <c r="P3257" s="14"/>
      <c r="Q3257" s="14"/>
      <c r="R3257" s="14"/>
      <c r="S3257" s="14"/>
      <c r="T3257" s="14">
        <f t="shared" si="369"/>
        <v>1</v>
      </c>
      <c r="U3257" s="14" t="s">
        <v>36</v>
      </c>
      <c r="V3257" s="14"/>
      <c r="W3257" s="14"/>
      <c r="X3257" s="14"/>
      <c r="Y3257" s="14"/>
      <c r="Z3257" s="14"/>
      <c r="AA3257" s="11"/>
      <c r="AB3257" s="14" t="str">
        <f t="shared" si="366"/>
        <v>10247|36 PINTURA P.U.</v>
      </c>
      <c r="AC3257" t="str">
        <f t="shared" si="367"/>
        <v>|10247|</v>
      </c>
      <c r="AD3257" t="str">
        <f t="shared" si="368"/>
        <v>36 PINTURA P.U.</v>
      </c>
    </row>
    <row r="3258" spans="1:30" ht="36" customHeight="1" x14ac:dyDescent="0.35">
      <c r="A3258" s="35">
        <v>46217</v>
      </c>
      <c r="B3258" s="14" t="s">
        <v>3676</v>
      </c>
      <c r="C3258" s="14" t="s">
        <v>3677</v>
      </c>
      <c r="D3258" s="14" t="s">
        <v>3051</v>
      </c>
      <c r="E3258" s="14">
        <v>30001201</v>
      </c>
      <c r="F3258" s="14" t="s">
        <v>3293</v>
      </c>
      <c r="G3258" s="14" t="s">
        <v>3051</v>
      </c>
      <c r="H3258" s="14" t="s">
        <v>3051</v>
      </c>
      <c r="I3258" s="9" t="s">
        <v>3051</v>
      </c>
      <c r="J3258" s="9">
        <v>40</v>
      </c>
      <c r="K3258" s="14">
        <f>IF($E3258="","",IFERROR(INDEX('01_Cad_Pecas'!$H$2:$H$5000,MATCH($E3258,'01_Cad_Pecas'!$D$2:$D$5000,0)),IFERROR(INDEX('01_Cad_Pecas'!$H$2:$H$5000,MATCH(VALUE($E3258),'01_Cad_Pecas'!$D$2:$D$5000,0)),"")))</f>
        <v>1.1000000000000001</v>
      </c>
      <c r="L3258" s="14">
        <f>IF($E3258="","",IFERROR(INDEX('01_Cad_Pecas'!$I$2:$I$5000,MATCH($E3258,'01_Cad_Pecas'!$D$2:$D$5000,0)),IFERROR(INDEX('01_Cad_Pecas'!$I$2:$I$5000,MATCH(VALUE($E3258),'01_Cad_Pecas'!$D$2:$D$5000,0)),"")))</f>
        <v>9.375E-2</v>
      </c>
      <c r="M3258" s="14">
        <f t="shared" si="365"/>
        <v>4.8499999999999996</v>
      </c>
      <c r="N3258" s="14">
        <v>46217</v>
      </c>
      <c r="O3258" s="14">
        <v>40</v>
      </c>
      <c r="P3258" s="14"/>
      <c r="Q3258" s="14"/>
      <c r="R3258" s="14"/>
      <c r="S3258" s="14"/>
      <c r="T3258" s="14">
        <f t="shared" si="369"/>
        <v>1</v>
      </c>
      <c r="U3258" s="14" t="s">
        <v>36</v>
      </c>
      <c r="V3258" s="14"/>
      <c r="W3258" s="14"/>
      <c r="X3258" s="14"/>
      <c r="Y3258" s="14"/>
      <c r="Z3258" s="14"/>
      <c r="AA3258" s="11"/>
      <c r="AB3258" s="14" t="str">
        <f t="shared" si="366"/>
        <v>10247|36 PINTURA P.U.</v>
      </c>
      <c r="AC3258" t="str">
        <f t="shared" si="367"/>
        <v>|10247|</v>
      </c>
      <c r="AD3258" t="str">
        <f t="shared" si="368"/>
        <v>36 PINTURA P.U.</v>
      </c>
    </row>
    <row r="3259" spans="1:30" ht="36" customHeight="1" x14ac:dyDescent="0.35">
      <c r="A3259" s="35">
        <v>46217</v>
      </c>
      <c r="B3259" s="14" t="s">
        <v>3676</v>
      </c>
      <c r="C3259" s="14" t="s">
        <v>3677</v>
      </c>
      <c r="D3259" s="14" t="s">
        <v>3051</v>
      </c>
      <c r="E3259" s="14">
        <v>30001301</v>
      </c>
      <c r="F3259" s="14" t="s">
        <v>3294</v>
      </c>
      <c r="G3259" s="14" t="s">
        <v>3051</v>
      </c>
      <c r="H3259" s="14" t="s">
        <v>3051</v>
      </c>
      <c r="I3259" s="9" t="s">
        <v>3051</v>
      </c>
      <c r="J3259" s="9">
        <v>320</v>
      </c>
      <c r="K3259" s="14">
        <f>IF($E3259="","",IFERROR(INDEX('01_Cad_Pecas'!$H$2:$H$5000,MATCH($E3259,'01_Cad_Pecas'!$D$2:$D$5000,0)),IFERROR(INDEX('01_Cad_Pecas'!$H$2:$H$5000,MATCH(VALUE($E3259),'01_Cad_Pecas'!$D$2:$D$5000,0)),"")))</f>
        <v>1.1000000000000001</v>
      </c>
      <c r="L3259" s="14">
        <f>IF($E3259="","",IFERROR(INDEX('01_Cad_Pecas'!$I$2:$I$5000,MATCH($E3259,'01_Cad_Pecas'!$D$2:$D$5000,0)),IFERROR(INDEX('01_Cad_Pecas'!$I$2:$I$5000,MATCH(VALUE($E3259),'01_Cad_Pecas'!$D$2:$D$5000,0)),"")))</f>
        <v>9.375E-2</v>
      </c>
      <c r="M3259" s="14">
        <f t="shared" si="365"/>
        <v>31.1</v>
      </c>
      <c r="N3259" s="14">
        <v>46217</v>
      </c>
      <c r="O3259" s="14">
        <v>320</v>
      </c>
      <c r="P3259" s="14"/>
      <c r="Q3259" s="14"/>
      <c r="R3259" s="14"/>
      <c r="S3259" s="14"/>
      <c r="T3259" s="14">
        <f t="shared" si="369"/>
        <v>1</v>
      </c>
      <c r="U3259" s="14" t="s">
        <v>36</v>
      </c>
      <c r="V3259" s="14"/>
      <c r="W3259" s="14"/>
      <c r="X3259" s="14"/>
      <c r="Y3259" s="14"/>
      <c r="Z3259" s="14"/>
      <c r="AA3259" s="11"/>
      <c r="AB3259" s="14" t="str">
        <f t="shared" si="366"/>
        <v>10247|36 PINTURA P.U.</v>
      </c>
      <c r="AC3259" t="str">
        <f t="shared" si="367"/>
        <v>|10247|</v>
      </c>
      <c r="AD3259" t="str">
        <f t="shared" si="368"/>
        <v>36 PINTURA P.U.</v>
      </c>
    </row>
    <row r="3260" spans="1:30" ht="36" customHeight="1" x14ac:dyDescent="0.35">
      <c r="A3260" s="35">
        <v>46217</v>
      </c>
      <c r="B3260" s="14" t="s">
        <v>3676</v>
      </c>
      <c r="C3260" s="14" t="s">
        <v>3677</v>
      </c>
      <c r="D3260" s="14" t="s">
        <v>3051</v>
      </c>
      <c r="E3260" s="14">
        <v>30006101</v>
      </c>
      <c r="F3260" s="14" t="s">
        <v>3301</v>
      </c>
      <c r="G3260" s="14" t="s">
        <v>3051</v>
      </c>
      <c r="H3260" s="14" t="s">
        <v>3051</v>
      </c>
      <c r="I3260" s="9" t="s">
        <v>3051</v>
      </c>
      <c r="J3260" s="9">
        <v>612</v>
      </c>
      <c r="K3260" s="14">
        <f>IF($E3260="","",IFERROR(INDEX('01_Cad_Pecas'!$H$2:$H$5000,MATCH($E3260,'01_Cad_Pecas'!$D$2:$D$5000,0)),IFERROR(INDEX('01_Cad_Pecas'!$H$2:$H$5000,MATCH(VALUE($E3260),'01_Cad_Pecas'!$D$2:$D$5000,0)),"")))</f>
        <v>1.1000000000000001</v>
      </c>
      <c r="L3260" s="14">
        <f>IF($E3260="","",IFERROR(INDEX('01_Cad_Pecas'!$I$2:$I$5000,MATCH($E3260,'01_Cad_Pecas'!$D$2:$D$5000,0)),IFERROR(INDEX('01_Cad_Pecas'!$I$2:$I$5000,MATCH(VALUE($E3260),'01_Cad_Pecas'!$D$2:$D$5000,0)),"")))</f>
        <v>9.375E-2</v>
      </c>
      <c r="M3260" s="14">
        <f t="shared" si="365"/>
        <v>58.475000000000001</v>
      </c>
      <c r="N3260" s="14">
        <v>46218</v>
      </c>
      <c r="O3260" s="14">
        <v>612</v>
      </c>
      <c r="P3260" s="14"/>
      <c r="Q3260" s="14"/>
      <c r="R3260" s="14"/>
      <c r="S3260" s="14"/>
      <c r="T3260" s="14">
        <f t="shared" si="369"/>
        <v>1</v>
      </c>
      <c r="U3260" s="14" t="s">
        <v>36</v>
      </c>
      <c r="V3260" s="14"/>
      <c r="W3260" s="14"/>
      <c r="X3260" s="14"/>
      <c r="Y3260" s="14"/>
      <c r="Z3260" s="14"/>
      <c r="AA3260" s="11"/>
      <c r="AB3260" s="14" t="str">
        <f t="shared" si="366"/>
        <v>10247|36 PINTURA P.U.</v>
      </c>
      <c r="AC3260" t="str">
        <f t="shared" si="367"/>
        <v>|10247|</v>
      </c>
      <c r="AD3260" t="str">
        <f t="shared" si="368"/>
        <v>36 PINTURA P.U.</v>
      </c>
    </row>
    <row r="3261" spans="1:30" ht="36" customHeight="1" x14ac:dyDescent="0.35">
      <c r="A3261" s="35">
        <v>46217</v>
      </c>
      <c r="B3261" s="14" t="s">
        <v>3676</v>
      </c>
      <c r="C3261" s="14" t="s">
        <v>3677</v>
      </c>
      <c r="D3261" s="14" t="s">
        <v>3051</v>
      </c>
      <c r="E3261" s="14">
        <v>30006102</v>
      </c>
      <c r="F3261" s="14" t="s">
        <v>3303</v>
      </c>
      <c r="G3261" s="14" t="s">
        <v>3051</v>
      </c>
      <c r="H3261" s="14" t="s">
        <v>3051</v>
      </c>
      <c r="I3261" s="9" t="s">
        <v>3051</v>
      </c>
      <c r="J3261" s="9">
        <v>612</v>
      </c>
      <c r="K3261" s="14">
        <f>IF($E3261="","",IFERROR(INDEX('01_Cad_Pecas'!$H$2:$H$5000,MATCH($E3261,'01_Cad_Pecas'!$D$2:$D$5000,0)),IFERROR(INDEX('01_Cad_Pecas'!$H$2:$H$5000,MATCH(VALUE($E3261),'01_Cad_Pecas'!$D$2:$D$5000,0)),"")))</f>
        <v>1.1000000000000001</v>
      </c>
      <c r="L3261" s="14">
        <f>IF($E3261="","",IFERROR(INDEX('01_Cad_Pecas'!$I$2:$I$5000,MATCH($E3261,'01_Cad_Pecas'!$D$2:$D$5000,0)),IFERROR(INDEX('01_Cad_Pecas'!$I$2:$I$5000,MATCH(VALUE($E3261),'01_Cad_Pecas'!$D$2:$D$5000,0)),"")))</f>
        <v>9.375E-2</v>
      </c>
      <c r="M3261" s="14">
        <f t="shared" si="365"/>
        <v>58.475000000000001</v>
      </c>
      <c r="N3261" s="14">
        <v>46218</v>
      </c>
      <c r="O3261" s="14">
        <v>612</v>
      </c>
      <c r="P3261" s="14"/>
      <c r="Q3261" s="14"/>
      <c r="R3261" s="14"/>
      <c r="S3261" s="14"/>
      <c r="T3261" s="14">
        <f t="shared" si="369"/>
        <v>1</v>
      </c>
      <c r="U3261" s="14" t="s">
        <v>36</v>
      </c>
      <c r="V3261" s="14"/>
      <c r="W3261" s="14"/>
      <c r="X3261" s="14"/>
      <c r="Y3261" s="14"/>
      <c r="Z3261" s="14"/>
      <c r="AA3261" s="11"/>
      <c r="AB3261" s="14" t="str">
        <f t="shared" si="366"/>
        <v>10247|36 PINTURA P.U.</v>
      </c>
      <c r="AC3261" t="str">
        <f t="shared" si="367"/>
        <v>|10247|</v>
      </c>
      <c r="AD3261" t="str">
        <f t="shared" si="368"/>
        <v>36 PINTURA P.U.</v>
      </c>
    </row>
    <row r="3262" spans="1:30" ht="36" customHeight="1" x14ac:dyDescent="0.35">
      <c r="A3262" s="35">
        <v>46217</v>
      </c>
      <c r="B3262" s="14" t="s">
        <v>3676</v>
      </c>
      <c r="C3262" s="14" t="s">
        <v>3677</v>
      </c>
      <c r="D3262" s="14" t="s">
        <v>3051</v>
      </c>
      <c r="E3262" s="14">
        <v>30009703</v>
      </c>
      <c r="F3262" s="14" t="s">
        <v>3267</v>
      </c>
      <c r="G3262" s="14" t="s">
        <v>3051</v>
      </c>
      <c r="H3262" s="14" t="s">
        <v>3051</v>
      </c>
      <c r="I3262" s="9" t="s">
        <v>3051</v>
      </c>
      <c r="J3262" s="9">
        <v>20</v>
      </c>
      <c r="K3262" s="14">
        <f>IF($E3262="","",IFERROR(INDEX('01_Cad_Pecas'!$H$2:$H$5000,MATCH($E3262,'01_Cad_Pecas'!$D$2:$D$5000,0)),IFERROR(INDEX('01_Cad_Pecas'!$H$2:$H$5000,MATCH(VALUE($E3262),'01_Cad_Pecas'!$D$2:$D$5000,0)),"")))</f>
        <v>1.1000000000000001</v>
      </c>
      <c r="L3262" s="14">
        <f>IF($E3262="","",IFERROR(INDEX('01_Cad_Pecas'!$I$2:$I$5000,MATCH($E3262,'01_Cad_Pecas'!$D$2:$D$5000,0)),IFERROR(INDEX('01_Cad_Pecas'!$I$2:$I$5000,MATCH(VALUE($E3262),'01_Cad_Pecas'!$D$2:$D$5000,0)),"")))</f>
        <v>9.375E-2</v>
      </c>
      <c r="M3262" s="14">
        <f t="shared" si="365"/>
        <v>2.9750000000000001</v>
      </c>
      <c r="N3262" s="14">
        <v>46218</v>
      </c>
      <c r="O3262" s="14">
        <v>20</v>
      </c>
      <c r="P3262" s="14"/>
      <c r="Q3262" s="14"/>
      <c r="R3262" s="14"/>
      <c r="S3262" s="14"/>
      <c r="T3262" s="14">
        <f t="shared" si="369"/>
        <v>1</v>
      </c>
      <c r="U3262" s="14" t="s">
        <v>36</v>
      </c>
      <c r="V3262" s="14"/>
      <c r="W3262" s="14"/>
      <c r="X3262" s="14"/>
      <c r="Y3262" s="14"/>
      <c r="Z3262" s="14"/>
      <c r="AA3262" s="11"/>
      <c r="AB3262" s="14" t="str">
        <f t="shared" si="366"/>
        <v>10247|36 PINTURA P.U.</v>
      </c>
      <c r="AC3262" t="str">
        <f t="shared" si="367"/>
        <v>|10247|</v>
      </c>
      <c r="AD3262" t="str">
        <f t="shared" si="368"/>
        <v>36 PINTURA P.U.</v>
      </c>
    </row>
    <row r="3263" spans="1:30" ht="36" customHeight="1" x14ac:dyDescent="0.35">
      <c r="A3263" s="35">
        <v>46225</v>
      </c>
      <c r="B3263" s="14" t="s">
        <v>3678</v>
      </c>
      <c r="C3263" s="14" t="s">
        <v>3679</v>
      </c>
      <c r="D3263" s="14" t="s">
        <v>3052</v>
      </c>
      <c r="E3263" s="14">
        <v>20065101</v>
      </c>
      <c r="F3263" s="14" t="s">
        <v>3271</v>
      </c>
      <c r="G3263" s="14" t="s">
        <v>3052</v>
      </c>
      <c r="H3263" s="14" t="s">
        <v>3052</v>
      </c>
      <c r="I3263" s="9" t="s">
        <v>3052</v>
      </c>
      <c r="J3263" s="9">
        <v>8</v>
      </c>
      <c r="K3263" s="14">
        <f>IF($E3263="","",IFERROR(INDEX('01_Cad_Pecas'!$H$2:$H$5000,MATCH($E3263,'01_Cad_Pecas'!$D$2:$D$5000,0)),IFERROR(INDEX('01_Cad_Pecas'!$H$2:$H$5000,MATCH(VALUE($E3263),'01_Cad_Pecas'!$D$2:$D$5000,0)),"")))</f>
        <v>1.1000000000000001</v>
      </c>
      <c r="L3263" s="14">
        <f>IF($E3263="","",IFERROR(INDEX('01_Cad_Pecas'!$I$2:$I$5000,MATCH($E3263,'01_Cad_Pecas'!$D$2:$D$5000,0)),IFERROR(INDEX('01_Cad_Pecas'!$I$2:$I$5000,MATCH(VALUE($E3263),'01_Cad_Pecas'!$D$2:$D$5000,0)),"")))</f>
        <v>9.375E-2</v>
      </c>
      <c r="M3263" s="14">
        <f t="shared" si="365"/>
        <v>1.85</v>
      </c>
      <c r="N3263" s="14">
        <v>46213</v>
      </c>
      <c r="O3263" s="14">
        <v>8</v>
      </c>
      <c r="P3263" s="14"/>
      <c r="Q3263" s="14"/>
      <c r="R3263" s="14"/>
      <c r="S3263" s="14"/>
      <c r="T3263" s="14">
        <f t="shared" si="369"/>
        <v>1</v>
      </c>
      <c r="U3263" s="14" t="s">
        <v>36</v>
      </c>
      <c r="V3263" s="14"/>
      <c r="W3263" s="14"/>
      <c r="X3263" s="14"/>
      <c r="Y3263" s="14"/>
      <c r="Z3263" s="14"/>
      <c r="AA3263" s="11"/>
      <c r="AB3263" s="14" t="str">
        <f t="shared" si="366"/>
        <v>10235,10232,10233,10234|46 SECCIONADORA 1</v>
      </c>
      <c r="AC3263" t="str">
        <f t="shared" si="367"/>
        <v>|10235|10232|10233|10234|</v>
      </c>
      <c r="AD3263" t="str">
        <f t="shared" si="368"/>
        <v>46 SECCIONADORA 1</v>
      </c>
    </row>
    <row r="3264" spans="1:30" ht="36" customHeight="1" x14ac:dyDescent="0.35">
      <c r="A3264" s="35">
        <v>46225</v>
      </c>
      <c r="B3264" s="14" t="s">
        <v>3678</v>
      </c>
      <c r="C3264" s="14" t="s">
        <v>3679</v>
      </c>
      <c r="D3264" s="14" t="s">
        <v>3052</v>
      </c>
      <c r="E3264" s="14">
        <v>30003602</v>
      </c>
      <c r="F3264" s="14" t="s">
        <v>3300</v>
      </c>
      <c r="G3264" s="14" t="s">
        <v>3052</v>
      </c>
      <c r="H3264" s="14" t="s">
        <v>3052</v>
      </c>
      <c r="I3264" s="9" t="s">
        <v>3052</v>
      </c>
      <c r="J3264" s="9">
        <v>286</v>
      </c>
      <c r="K3264" s="14">
        <f>IF($E3264="","",IFERROR(INDEX('01_Cad_Pecas'!$H$2:$H$5000,MATCH($E3264,'01_Cad_Pecas'!$D$2:$D$5000,0)),IFERROR(INDEX('01_Cad_Pecas'!$H$2:$H$5000,MATCH(VALUE($E3264),'01_Cad_Pecas'!$D$2:$D$5000,0)),"")))</f>
        <v>1.1000000000000001</v>
      </c>
      <c r="L3264" s="14">
        <f>IF($E3264="","",IFERROR(INDEX('01_Cad_Pecas'!$I$2:$I$5000,MATCH($E3264,'01_Cad_Pecas'!$D$2:$D$5000,0)),IFERROR(INDEX('01_Cad_Pecas'!$I$2:$I$5000,MATCH(VALUE($E3264),'01_Cad_Pecas'!$D$2:$D$5000,0)),"")))</f>
        <v>9.375E-2</v>
      </c>
      <c r="M3264" s="14">
        <f t="shared" si="365"/>
        <v>27.912500000000001</v>
      </c>
      <c r="N3264" s="14">
        <v>46213</v>
      </c>
      <c r="O3264" s="14">
        <v>286</v>
      </c>
      <c r="P3264" s="14"/>
      <c r="Q3264" s="14"/>
      <c r="R3264" s="14"/>
      <c r="S3264" s="14"/>
      <c r="T3264" s="14">
        <f t="shared" si="369"/>
        <v>1</v>
      </c>
      <c r="U3264" s="14" t="s">
        <v>36</v>
      </c>
      <c r="V3264" s="14"/>
      <c r="W3264" s="14"/>
      <c r="X3264" s="14"/>
      <c r="Y3264" s="14"/>
      <c r="Z3264" s="14"/>
      <c r="AA3264" s="11"/>
      <c r="AB3264" s="14" t="str">
        <f t="shared" si="366"/>
        <v>10235,10232,10233,10234|46 SECCIONADORA 1</v>
      </c>
      <c r="AC3264" t="str">
        <f t="shared" si="367"/>
        <v>|10235|10232|10233|10234|</v>
      </c>
      <c r="AD3264" t="str">
        <f t="shared" si="368"/>
        <v>46 SECCIONADORA 1</v>
      </c>
    </row>
    <row r="3265" spans="1:30" ht="36" customHeight="1" x14ac:dyDescent="0.35">
      <c r="A3265" s="35">
        <v>46225</v>
      </c>
      <c r="B3265" s="14" t="s">
        <v>3678</v>
      </c>
      <c r="C3265" s="14" t="s">
        <v>3679</v>
      </c>
      <c r="D3265" s="14" t="s">
        <v>3052</v>
      </c>
      <c r="E3265" s="14">
        <v>30005104</v>
      </c>
      <c r="F3265" s="14" t="s">
        <v>3710</v>
      </c>
      <c r="G3265" s="14" t="s">
        <v>3052</v>
      </c>
      <c r="H3265" s="14" t="s">
        <v>3052</v>
      </c>
      <c r="I3265" s="9" t="s">
        <v>3052</v>
      </c>
      <c r="J3265" s="9">
        <v>80</v>
      </c>
      <c r="K3265" s="14">
        <f>IF($E3265="","",IFERROR(INDEX('01_Cad_Pecas'!$H$2:$H$5000,MATCH($E3265,'01_Cad_Pecas'!$D$2:$D$5000,0)),IFERROR(INDEX('01_Cad_Pecas'!$H$2:$H$5000,MATCH(VALUE($E3265),'01_Cad_Pecas'!$D$2:$D$5000,0)),"")))</f>
        <v>1.1000000000000001</v>
      </c>
      <c r="L3265" s="14">
        <f>IF($E3265="","",IFERROR(INDEX('01_Cad_Pecas'!$I$2:$I$5000,MATCH($E3265,'01_Cad_Pecas'!$D$2:$D$5000,0)),IFERROR(INDEX('01_Cad_Pecas'!$I$2:$I$5000,MATCH(VALUE($E3265),'01_Cad_Pecas'!$D$2:$D$5000,0)),"")))</f>
        <v>9.375E-2</v>
      </c>
      <c r="M3265" s="14">
        <f t="shared" si="365"/>
        <v>8.6</v>
      </c>
      <c r="N3265" s="14">
        <v>46213</v>
      </c>
      <c r="O3265" s="14">
        <v>80</v>
      </c>
      <c r="P3265" s="14"/>
      <c r="Q3265" s="14"/>
      <c r="R3265" s="14"/>
      <c r="S3265" s="14"/>
      <c r="T3265" s="14">
        <f t="shared" si="369"/>
        <v>1</v>
      </c>
      <c r="U3265" s="14" t="s">
        <v>36</v>
      </c>
      <c r="V3265" s="14"/>
      <c r="W3265" s="14"/>
      <c r="X3265" s="14"/>
      <c r="Y3265" s="14"/>
      <c r="Z3265" s="14"/>
      <c r="AA3265" s="11"/>
      <c r="AB3265" s="14" t="str">
        <f t="shared" si="366"/>
        <v>10235,10232,10233,10234|46 SECCIONADORA 1</v>
      </c>
      <c r="AC3265" t="str">
        <f t="shared" si="367"/>
        <v>|10235|10232|10233|10234|</v>
      </c>
      <c r="AD3265" t="str">
        <f t="shared" si="368"/>
        <v>46 SECCIONADORA 1</v>
      </c>
    </row>
    <row r="3266" spans="1:30" ht="36" customHeight="1" x14ac:dyDescent="0.35">
      <c r="A3266" s="35">
        <v>46225</v>
      </c>
      <c r="B3266" s="14" t="s">
        <v>3678</v>
      </c>
      <c r="C3266" s="14" t="s">
        <v>3679</v>
      </c>
      <c r="D3266" s="14" t="s">
        <v>3052</v>
      </c>
      <c r="E3266" s="14">
        <v>20055212</v>
      </c>
      <c r="F3266" s="14" t="s">
        <v>3716</v>
      </c>
      <c r="G3266" s="14" t="s">
        <v>3052</v>
      </c>
      <c r="H3266" s="14" t="s">
        <v>3052</v>
      </c>
      <c r="I3266" s="9" t="s">
        <v>3052</v>
      </c>
      <c r="J3266" s="9">
        <v>2</v>
      </c>
      <c r="K3266" s="14">
        <f>IF($E3266="","",IFERROR(INDEX('01_Cad_Pecas'!$H$2:$H$5000,MATCH($E3266,'01_Cad_Pecas'!$D$2:$D$5000,0)),IFERROR(INDEX('01_Cad_Pecas'!$H$2:$H$5000,MATCH(VALUE($E3266),'01_Cad_Pecas'!$D$2:$D$5000,0)),"")))</f>
        <v>1.1000000000000001</v>
      </c>
      <c r="L3266" s="14">
        <f>IF($E3266="","",IFERROR(INDEX('01_Cad_Pecas'!$I$2:$I$5000,MATCH($E3266,'01_Cad_Pecas'!$D$2:$D$5000,0)),IFERROR(INDEX('01_Cad_Pecas'!$I$2:$I$5000,MATCH(VALUE($E3266),'01_Cad_Pecas'!$D$2:$D$5000,0)),"")))</f>
        <v>9.375E-2</v>
      </c>
      <c r="M3266" s="14">
        <f t="shared" si="365"/>
        <v>1.2875000000000001</v>
      </c>
      <c r="N3266" s="14">
        <v>46213</v>
      </c>
      <c r="O3266" s="14">
        <v>2</v>
      </c>
      <c r="P3266" s="14"/>
      <c r="Q3266" s="14"/>
      <c r="R3266" s="14"/>
      <c r="S3266" s="14"/>
      <c r="T3266" s="14">
        <f t="shared" si="369"/>
        <v>1</v>
      </c>
      <c r="U3266" s="14" t="s">
        <v>36</v>
      </c>
      <c r="V3266" s="14"/>
      <c r="W3266" s="14"/>
      <c r="X3266" s="14"/>
      <c r="Y3266" s="14"/>
      <c r="Z3266" s="14"/>
      <c r="AA3266" s="11"/>
      <c r="AB3266" s="14" t="str">
        <f t="shared" si="366"/>
        <v>10235,10232,10233,10234|46 SECCIONADORA 1</v>
      </c>
      <c r="AC3266" t="str">
        <f t="shared" si="367"/>
        <v>|10235|10232|10233|10234|</v>
      </c>
      <c r="AD3266" t="str">
        <f t="shared" si="368"/>
        <v>46 SECCIONADORA 1</v>
      </c>
    </row>
    <row r="3267" spans="1:30" ht="36" customHeight="1" x14ac:dyDescent="0.35">
      <c r="A3267" s="35">
        <v>46225</v>
      </c>
      <c r="B3267" s="14" t="s">
        <v>3678</v>
      </c>
      <c r="C3267" s="14" t="s">
        <v>3679</v>
      </c>
      <c r="D3267" s="14" t="s">
        <v>3052</v>
      </c>
      <c r="E3267" s="14">
        <v>30009101</v>
      </c>
      <c r="F3267" s="14" t="s">
        <v>3711</v>
      </c>
      <c r="G3267" s="14" t="s">
        <v>3052</v>
      </c>
      <c r="H3267" s="14" t="s">
        <v>3052</v>
      </c>
      <c r="I3267" s="9" t="s">
        <v>3052</v>
      </c>
      <c r="J3267" s="9">
        <v>80</v>
      </c>
      <c r="K3267" s="14">
        <f>IF($E3267="","",IFERROR(INDEX('01_Cad_Pecas'!$H$2:$H$5000,MATCH($E3267,'01_Cad_Pecas'!$D$2:$D$5000,0)),IFERROR(INDEX('01_Cad_Pecas'!$H$2:$H$5000,MATCH(VALUE($E3267),'01_Cad_Pecas'!$D$2:$D$5000,0)),"")))</f>
        <v>1.1000000000000001</v>
      </c>
      <c r="L3267" s="14">
        <f>IF($E3267="","",IFERROR(INDEX('01_Cad_Pecas'!$I$2:$I$5000,MATCH($E3267,'01_Cad_Pecas'!$D$2:$D$5000,0)),IFERROR(INDEX('01_Cad_Pecas'!$I$2:$I$5000,MATCH(VALUE($E3267),'01_Cad_Pecas'!$D$2:$D$5000,0)),"")))</f>
        <v>9.375E-2</v>
      </c>
      <c r="M3267" s="14">
        <f t="shared" si="365"/>
        <v>8.6</v>
      </c>
      <c r="N3267" s="14">
        <v>46213</v>
      </c>
      <c r="O3267" s="14">
        <v>80</v>
      </c>
      <c r="P3267" s="14"/>
      <c r="Q3267" s="14"/>
      <c r="R3267" s="14"/>
      <c r="S3267" s="14"/>
      <c r="T3267" s="14">
        <f t="shared" si="369"/>
        <v>1</v>
      </c>
      <c r="U3267" s="14" t="s">
        <v>36</v>
      </c>
      <c r="V3267" s="14"/>
      <c r="W3267" s="14"/>
      <c r="X3267" s="14"/>
      <c r="Y3267" s="14"/>
      <c r="Z3267" s="14"/>
      <c r="AA3267" s="11"/>
      <c r="AB3267" s="14" t="str">
        <f t="shared" si="366"/>
        <v>10235,10232,10233,10234|46 SECCIONADORA 1</v>
      </c>
      <c r="AC3267" t="str">
        <f t="shared" si="367"/>
        <v>|10235|10232|10233|10234|</v>
      </c>
      <c r="AD3267" t="str">
        <f t="shared" si="368"/>
        <v>46 SECCIONADORA 1</v>
      </c>
    </row>
    <row r="3268" spans="1:30" ht="36" customHeight="1" x14ac:dyDescent="0.35">
      <c r="A3268" s="35">
        <v>46211</v>
      </c>
      <c r="B3268" s="14" t="s">
        <v>3670</v>
      </c>
      <c r="C3268" s="14" t="s">
        <v>3671</v>
      </c>
      <c r="D3268" s="14" t="s">
        <v>3052</v>
      </c>
      <c r="E3268" s="14">
        <v>20014005</v>
      </c>
      <c r="F3268" s="14" t="s">
        <v>3184</v>
      </c>
      <c r="G3268" s="14" t="s">
        <v>3052</v>
      </c>
      <c r="H3268" s="14" t="s">
        <v>3052</v>
      </c>
      <c r="I3268" s="9" t="s">
        <v>3052</v>
      </c>
      <c r="J3268" s="9">
        <v>3</v>
      </c>
      <c r="K3268" s="14">
        <f>IF($E3268="","",IFERROR(INDEX('01_Cad_Pecas'!$H$2:$H$5000,MATCH($E3268,'01_Cad_Pecas'!$D$2:$D$5000,0)),IFERROR(INDEX('01_Cad_Pecas'!$H$2:$H$5000,MATCH(VALUE($E3268),'01_Cad_Pecas'!$D$2:$D$5000,0)),"")))</f>
        <v>1.1000000000000001</v>
      </c>
      <c r="L3268" s="14">
        <f>IF($E3268="","",IFERROR(INDEX('01_Cad_Pecas'!$I$2:$I$5000,MATCH($E3268,'01_Cad_Pecas'!$D$2:$D$5000,0)),IFERROR(INDEX('01_Cad_Pecas'!$I$2:$I$5000,MATCH(VALUE($E3268),'01_Cad_Pecas'!$D$2:$D$5000,0)),"")))</f>
        <v>9.375E-2</v>
      </c>
      <c r="M3268" s="14">
        <f t="shared" si="365"/>
        <v>1.3812500000000001</v>
      </c>
      <c r="N3268" s="14">
        <v>46211</v>
      </c>
      <c r="O3268" s="14">
        <v>3</v>
      </c>
      <c r="P3268" s="14"/>
      <c r="Q3268" s="14"/>
      <c r="R3268" s="14"/>
      <c r="S3268" s="14"/>
      <c r="T3268" s="14">
        <f t="shared" si="369"/>
        <v>1</v>
      </c>
      <c r="U3268" s="14" t="s">
        <v>36</v>
      </c>
      <c r="V3268" s="14"/>
      <c r="W3268" s="14"/>
      <c r="X3268" s="14"/>
      <c r="Y3268" s="14"/>
      <c r="Z3268" s="14"/>
      <c r="AA3268" s="11"/>
      <c r="AB3268" s="14" t="str">
        <f t="shared" si="366"/>
        <v>10241|46 SECCIONADORA 1</v>
      </c>
      <c r="AC3268" t="str">
        <f t="shared" si="367"/>
        <v>|10241|</v>
      </c>
      <c r="AD3268" t="str">
        <f t="shared" si="368"/>
        <v>46 SECCIONADORA 1</v>
      </c>
    </row>
    <row r="3269" spans="1:30" ht="36" customHeight="1" x14ac:dyDescent="0.35">
      <c r="A3269" s="35">
        <v>46211</v>
      </c>
      <c r="B3269" s="14" t="s">
        <v>3670</v>
      </c>
      <c r="C3269" s="14" t="s">
        <v>3671</v>
      </c>
      <c r="D3269" s="14" t="s">
        <v>3052</v>
      </c>
      <c r="E3269" s="14">
        <v>20014006</v>
      </c>
      <c r="F3269" s="14" t="s">
        <v>3317</v>
      </c>
      <c r="G3269" s="14" t="s">
        <v>3052</v>
      </c>
      <c r="H3269" s="14" t="s">
        <v>3052</v>
      </c>
      <c r="I3269" s="9" t="s">
        <v>3052</v>
      </c>
      <c r="J3269" s="9">
        <v>6</v>
      </c>
      <c r="K3269" s="14">
        <f>IF($E3269="","",IFERROR(INDEX('01_Cad_Pecas'!$H$2:$H$5000,MATCH($E3269,'01_Cad_Pecas'!$D$2:$D$5000,0)),IFERROR(INDEX('01_Cad_Pecas'!$H$2:$H$5000,MATCH(VALUE($E3269),'01_Cad_Pecas'!$D$2:$D$5000,0)),"")))</f>
        <v>1.1000000000000001</v>
      </c>
      <c r="L3269" s="14">
        <f>IF($E3269="","",IFERROR(INDEX('01_Cad_Pecas'!$I$2:$I$5000,MATCH($E3269,'01_Cad_Pecas'!$D$2:$D$5000,0)),IFERROR(INDEX('01_Cad_Pecas'!$I$2:$I$5000,MATCH(VALUE($E3269),'01_Cad_Pecas'!$D$2:$D$5000,0)),"")))</f>
        <v>9.375E-2</v>
      </c>
      <c r="M3269" s="14">
        <f t="shared" ref="M3269:M3332" si="370">IF(OR($J3269="",$L3269=""),"",IF($K3269="",0,$K3269)+$J3269*$L3269)</f>
        <v>1.6625000000000001</v>
      </c>
      <c r="N3269" s="14">
        <v>46211</v>
      </c>
      <c r="O3269" s="14">
        <v>6</v>
      </c>
      <c r="P3269" s="14"/>
      <c r="Q3269" s="14"/>
      <c r="R3269" s="14"/>
      <c r="S3269" s="14"/>
      <c r="T3269" s="14">
        <f t="shared" si="369"/>
        <v>1</v>
      </c>
      <c r="U3269" s="14" t="s">
        <v>36</v>
      </c>
      <c r="V3269" s="14"/>
      <c r="W3269" s="14"/>
      <c r="X3269" s="14"/>
      <c r="Y3269" s="14"/>
      <c r="Z3269" s="14"/>
      <c r="AA3269" s="11"/>
      <c r="AB3269" s="14" t="str">
        <f t="shared" si="366"/>
        <v>10241|46 SECCIONADORA 1</v>
      </c>
      <c r="AC3269" t="str">
        <f t="shared" si="367"/>
        <v>|10241|</v>
      </c>
      <c r="AD3269" t="str">
        <f t="shared" si="368"/>
        <v>46 SECCIONADORA 1</v>
      </c>
    </row>
    <row r="3270" spans="1:30" ht="36" customHeight="1" x14ac:dyDescent="0.35">
      <c r="A3270" s="35">
        <v>46211</v>
      </c>
      <c r="B3270" s="14" t="s">
        <v>3670</v>
      </c>
      <c r="C3270" s="14" t="s">
        <v>3671</v>
      </c>
      <c r="D3270" s="14" t="s">
        <v>3052</v>
      </c>
      <c r="E3270" s="14">
        <v>20014007</v>
      </c>
      <c r="F3270" s="14" t="s">
        <v>3318</v>
      </c>
      <c r="G3270" s="14" t="s">
        <v>3052</v>
      </c>
      <c r="H3270" s="14" t="s">
        <v>3052</v>
      </c>
      <c r="I3270" s="9" t="s">
        <v>3052</v>
      </c>
      <c r="J3270" s="9">
        <v>6</v>
      </c>
      <c r="K3270" s="14">
        <f>IF($E3270="","",IFERROR(INDEX('01_Cad_Pecas'!$H$2:$H$5000,MATCH($E3270,'01_Cad_Pecas'!$D$2:$D$5000,0)),IFERROR(INDEX('01_Cad_Pecas'!$H$2:$H$5000,MATCH(VALUE($E3270),'01_Cad_Pecas'!$D$2:$D$5000,0)),"")))</f>
        <v>1.1000000000000001</v>
      </c>
      <c r="L3270" s="14">
        <f>IF($E3270="","",IFERROR(INDEX('01_Cad_Pecas'!$I$2:$I$5000,MATCH($E3270,'01_Cad_Pecas'!$D$2:$D$5000,0)),IFERROR(INDEX('01_Cad_Pecas'!$I$2:$I$5000,MATCH(VALUE($E3270),'01_Cad_Pecas'!$D$2:$D$5000,0)),"")))</f>
        <v>9.375E-2</v>
      </c>
      <c r="M3270" s="14">
        <f t="shared" si="370"/>
        <v>1.6625000000000001</v>
      </c>
      <c r="N3270" s="14">
        <v>46211</v>
      </c>
      <c r="O3270" s="14">
        <v>6</v>
      </c>
      <c r="P3270" s="14"/>
      <c r="Q3270" s="14"/>
      <c r="R3270" s="14"/>
      <c r="S3270" s="14"/>
      <c r="T3270" s="14">
        <f t="shared" si="369"/>
        <v>1</v>
      </c>
      <c r="U3270" s="14" t="s">
        <v>36</v>
      </c>
      <c r="V3270" s="14"/>
      <c r="W3270" s="14"/>
      <c r="X3270" s="14"/>
      <c r="Y3270" s="14"/>
      <c r="Z3270" s="14"/>
      <c r="AA3270" s="11"/>
      <c r="AB3270" s="14" t="str">
        <f t="shared" si="366"/>
        <v>10241|46 SECCIONADORA 1</v>
      </c>
      <c r="AC3270" t="str">
        <f t="shared" si="367"/>
        <v>|10241|</v>
      </c>
      <c r="AD3270" t="str">
        <f t="shared" si="368"/>
        <v>46 SECCIONADORA 1</v>
      </c>
    </row>
    <row r="3271" spans="1:30" ht="36" customHeight="1" x14ac:dyDescent="0.35">
      <c r="A3271" s="35">
        <v>46211</v>
      </c>
      <c r="B3271" s="14" t="s">
        <v>3670</v>
      </c>
      <c r="C3271" s="14" t="s">
        <v>3671</v>
      </c>
      <c r="D3271" s="14" t="s">
        <v>3052</v>
      </c>
      <c r="E3271" s="14">
        <v>20014107</v>
      </c>
      <c r="F3271" s="14" t="s">
        <v>3319</v>
      </c>
      <c r="G3271" s="14" t="s">
        <v>3052</v>
      </c>
      <c r="H3271" s="14" t="s">
        <v>3052</v>
      </c>
      <c r="I3271" s="9" t="s">
        <v>3052</v>
      </c>
      <c r="J3271" s="9">
        <v>30</v>
      </c>
      <c r="K3271" s="14">
        <f>IF($E3271="","",IFERROR(INDEX('01_Cad_Pecas'!$H$2:$H$5000,MATCH($E3271,'01_Cad_Pecas'!$D$2:$D$5000,0)),IFERROR(INDEX('01_Cad_Pecas'!$H$2:$H$5000,MATCH(VALUE($E3271),'01_Cad_Pecas'!$D$2:$D$5000,0)),"")))</f>
        <v>1.1000000000000001</v>
      </c>
      <c r="L3271" s="14">
        <f>IF($E3271="","",IFERROR(INDEX('01_Cad_Pecas'!$I$2:$I$5000,MATCH($E3271,'01_Cad_Pecas'!$D$2:$D$5000,0)),IFERROR(INDEX('01_Cad_Pecas'!$I$2:$I$5000,MATCH(VALUE($E3271),'01_Cad_Pecas'!$D$2:$D$5000,0)),"")))</f>
        <v>9.375E-2</v>
      </c>
      <c r="M3271" s="14">
        <f t="shared" si="370"/>
        <v>3.9125000000000001</v>
      </c>
      <c r="N3271" s="14">
        <v>46211</v>
      </c>
      <c r="O3271" s="14">
        <v>30</v>
      </c>
      <c r="P3271" s="14"/>
      <c r="Q3271" s="14"/>
      <c r="R3271" s="14"/>
      <c r="S3271" s="14"/>
      <c r="T3271" s="14">
        <f t="shared" si="369"/>
        <v>1</v>
      </c>
      <c r="U3271" s="14" t="s">
        <v>36</v>
      </c>
      <c r="V3271" s="14"/>
      <c r="W3271" s="14"/>
      <c r="X3271" s="14"/>
      <c r="Y3271" s="14"/>
      <c r="Z3271" s="14"/>
      <c r="AA3271" s="11"/>
      <c r="AB3271" s="14" t="str">
        <f t="shared" ref="AB3271:AB3334" si="371">B3271&amp;"|"&amp;I3271</f>
        <v>10241|46 SECCIONADORA 1</v>
      </c>
      <c r="AC3271" t="str">
        <f t="shared" ref="AC3271:AC3334" si="372">IF($B3271="","","|"&amp;SUBSTITUTE(TRIM(SUBSTITUTE(SUBSTITUTE(SUBSTITUTE(SUBSTITUTE(SUBSTITUTE(SUBSTITUTE(SUBSTITUTE(SUBSTITUTE(SUBSTITUTE(SUBSTITUTE(SUBSTITUTE(SUBSTITUTE(SUBSTITUTE(SUBSTITUTE(TRIM($B3271&amp;""),CHAR(10)," "),CHAR(13)," "),"."," "),";"," "),","," "),"/"," "),"+"," "),"-"," "),"  "," "),"  "," "),"  "," "),"  "," "),"  "," "),"  "," "))," ","|")&amp;"|")</f>
        <v>|10241|</v>
      </c>
      <c r="AD3271" t="str">
        <f t="shared" ref="AD3271:AD3334" si="373">TRIM($I3271&amp;"")</f>
        <v>46 SECCIONADORA 1</v>
      </c>
    </row>
    <row r="3272" spans="1:30" ht="36" customHeight="1" x14ac:dyDescent="0.35">
      <c r="A3272" s="35">
        <v>46211</v>
      </c>
      <c r="B3272" s="14" t="s">
        <v>3670</v>
      </c>
      <c r="C3272" s="14" t="s">
        <v>3671</v>
      </c>
      <c r="D3272" s="14" t="s">
        <v>3052</v>
      </c>
      <c r="E3272" s="14">
        <v>20014205</v>
      </c>
      <c r="F3272" s="14" t="s">
        <v>3186</v>
      </c>
      <c r="G3272" s="14" t="s">
        <v>3052</v>
      </c>
      <c r="H3272" s="14" t="s">
        <v>3052</v>
      </c>
      <c r="I3272" s="9" t="s">
        <v>3052</v>
      </c>
      <c r="J3272" s="9">
        <v>14</v>
      </c>
      <c r="K3272" s="14">
        <f>IF($E3272="","",IFERROR(INDEX('01_Cad_Pecas'!$H$2:$H$5000,MATCH($E3272,'01_Cad_Pecas'!$D$2:$D$5000,0)),IFERROR(INDEX('01_Cad_Pecas'!$H$2:$H$5000,MATCH(VALUE($E3272),'01_Cad_Pecas'!$D$2:$D$5000,0)),"")))</f>
        <v>1.1000000000000001</v>
      </c>
      <c r="L3272" s="14">
        <f>IF($E3272="","",IFERROR(INDEX('01_Cad_Pecas'!$I$2:$I$5000,MATCH($E3272,'01_Cad_Pecas'!$D$2:$D$5000,0)),IFERROR(INDEX('01_Cad_Pecas'!$I$2:$I$5000,MATCH(VALUE($E3272),'01_Cad_Pecas'!$D$2:$D$5000,0)),"")))</f>
        <v>9.375E-2</v>
      </c>
      <c r="M3272" s="14">
        <f t="shared" si="370"/>
        <v>2.4125000000000001</v>
      </c>
      <c r="N3272" s="14">
        <v>46211</v>
      </c>
      <c r="O3272" s="14">
        <v>14</v>
      </c>
      <c r="P3272" s="14"/>
      <c r="Q3272" s="14"/>
      <c r="R3272" s="14"/>
      <c r="S3272" s="14"/>
      <c r="T3272" s="14">
        <f t="shared" si="369"/>
        <v>1</v>
      </c>
      <c r="U3272" s="14" t="s">
        <v>36</v>
      </c>
      <c r="V3272" s="14"/>
      <c r="W3272" s="14"/>
      <c r="X3272" s="14"/>
      <c r="Y3272" s="14"/>
      <c r="Z3272" s="14"/>
      <c r="AA3272" s="11"/>
      <c r="AB3272" s="14" t="str">
        <f t="shared" si="371"/>
        <v>10241|46 SECCIONADORA 1</v>
      </c>
      <c r="AC3272" t="str">
        <f t="shared" si="372"/>
        <v>|10241|</v>
      </c>
      <c r="AD3272" t="str">
        <f t="shared" si="373"/>
        <v>46 SECCIONADORA 1</v>
      </c>
    </row>
    <row r="3273" spans="1:30" ht="36" customHeight="1" x14ac:dyDescent="0.35">
      <c r="A3273" s="35">
        <v>46211</v>
      </c>
      <c r="B3273" s="14" t="s">
        <v>3670</v>
      </c>
      <c r="C3273" s="14" t="s">
        <v>3671</v>
      </c>
      <c r="D3273" s="14" t="s">
        <v>3052</v>
      </c>
      <c r="E3273" s="14">
        <v>20014206</v>
      </c>
      <c r="F3273" s="14" t="s">
        <v>3320</v>
      </c>
      <c r="G3273" s="14" t="s">
        <v>3052</v>
      </c>
      <c r="H3273" s="14" t="s">
        <v>3052</v>
      </c>
      <c r="I3273" s="9" t="s">
        <v>3052</v>
      </c>
      <c r="J3273" s="9">
        <v>28</v>
      </c>
      <c r="K3273" s="14">
        <f>IF($E3273="","",IFERROR(INDEX('01_Cad_Pecas'!$H$2:$H$5000,MATCH($E3273,'01_Cad_Pecas'!$D$2:$D$5000,0)),IFERROR(INDEX('01_Cad_Pecas'!$H$2:$H$5000,MATCH(VALUE($E3273),'01_Cad_Pecas'!$D$2:$D$5000,0)),"")))</f>
        <v>1.1000000000000001</v>
      </c>
      <c r="L3273" s="14">
        <f>IF($E3273="","",IFERROR(INDEX('01_Cad_Pecas'!$I$2:$I$5000,MATCH($E3273,'01_Cad_Pecas'!$D$2:$D$5000,0)),IFERROR(INDEX('01_Cad_Pecas'!$I$2:$I$5000,MATCH(VALUE($E3273),'01_Cad_Pecas'!$D$2:$D$5000,0)),"")))</f>
        <v>9.375E-2</v>
      </c>
      <c r="M3273" s="14">
        <f t="shared" si="370"/>
        <v>3.7250000000000001</v>
      </c>
      <c r="N3273" s="14">
        <v>46211</v>
      </c>
      <c r="O3273" s="14">
        <v>28</v>
      </c>
      <c r="P3273" s="14"/>
      <c r="Q3273" s="14"/>
      <c r="R3273" s="14"/>
      <c r="S3273" s="14"/>
      <c r="T3273" s="14">
        <f t="shared" si="369"/>
        <v>1</v>
      </c>
      <c r="U3273" s="14" t="s">
        <v>36</v>
      </c>
      <c r="V3273" s="14"/>
      <c r="W3273" s="14"/>
      <c r="X3273" s="14"/>
      <c r="Y3273" s="14"/>
      <c r="Z3273" s="14"/>
      <c r="AA3273" s="11"/>
      <c r="AB3273" s="14" t="str">
        <f t="shared" si="371"/>
        <v>10241|46 SECCIONADORA 1</v>
      </c>
      <c r="AC3273" t="str">
        <f t="shared" si="372"/>
        <v>|10241|</v>
      </c>
      <c r="AD3273" t="str">
        <f t="shared" si="373"/>
        <v>46 SECCIONADORA 1</v>
      </c>
    </row>
    <row r="3274" spans="1:30" ht="36" customHeight="1" x14ac:dyDescent="0.35">
      <c r="A3274" s="35">
        <v>46211</v>
      </c>
      <c r="B3274" s="14" t="s">
        <v>3670</v>
      </c>
      <c r="C3274" s="14" t="s">
        <v>3671</v>
      </c>
      <c r="D3274" s="14" t="s">
        <v>3052</v>
      </c>
      <c r="E3274" s="14">
        <v>20014305</v>
      </c>
      <c r="F3274" s="14" t="s">
        <v>3187</v>
      </c>
      <c r="G3274" s="14" t="s">
        <v>3052</v>
      </c>
      <c r="H3274" s="14" t="s">
        <v>3052</v>
      </c>
      <c r="I3274" s="9" t="s">
        <v>3052</v>
      </c>
      <c r="J3274" s="9">
        <v>1</v>
      </c>
      <c r="K3274" s="14">
        <f>IF($E3274="","",IFERROR(INDEX('01_Cad_Pecas'!$H$2:$H$5000,MATCH($E3274,'01_Cad_Pecas'!$D$2:$D$5000,0)),IFERROR(INDEX('01_Cad_Pecas'!$H$2:$H$5000,MATCH(VALUE($E3274),'01_Cad_Pecas'!$D$2:$D$5000,0)),"")))</f>
        <v>1.1000000000000001</v>
      </c>
      <c r="L3274" s="14">
        <f>IF($E3274="","",IFERROR(INDEX('01_Cad_Pecas'!$I$2:$I$5000,MATCH($E3274,'01_Cad_Pecas'!$D$2:$D$5000,0)),IFERROR(INDEX('01_Cad_Pecas'!$I$2:$I$5000,MATCH(VALUE($E3274),'01_Cad_Pecas'!$D$2:$D$5000,0)),"")))</f>
        <v>9.375E-2</v>
      </c>
      <c r="M3274" s="14">
        <f t="shared" si="370"/>
        <v>1.1937500000000001</v>
      </c>
      <c r="N3274" s="14">
        <v>46211</v>
      </c>
      <c r="O3274" s="14">
        <v>1</v>
      </c>
      <c r="P3274" s="14"/>
      <c r="Q3274" s="14"/>
      <c r="R3274" s="14"/>
      <c r="S3274" s="14"/>
      <c r="T3274" s="14">
        <f t="shared" si="369"/>
        <v>1</v>
      </c>
      <c r="U3274" s="14" t="s">
        <v>36</v>
      </c>
      <c r="V3274" s="14"/>
      <c r="W3274" s="14"/>
      <c r="X3274" s="14"/>
      <c r="Y3274" s="14"/>
      <c r="Z3274" s="14"/>
      <c r="AA3274" s="11"/>
      <c r="AB3274" s="14" t="str">
        <f t="shared" si="371"/>
        <v>10241|46 SECCIONADORA 1</v>
      </c>
      <c r="AC3274" t="str">
        <f t="shared" si="372"/>
        <v>|10241|</v>
      </c>
      <c r="AD3274" t="str">
        <f t="shared" si="373"/>
        <v>46 SECCIONADORA 1</v>
      </c>
    </row>
    <row r="3275" spans="1:30" ht="36" customHeight="1" x14ac:dyDescent="0.35">
      <c r="A3275" s="35">
        <v>46211</v>
      </c>
      <c r="B3275" s="14" t="s">
        <v>3670</v>
      </c>
      <c r="C3275" s="14" t="s">
        <v>3671</v>
      </c>
      <c r="D3275" s="14" t="s">
        <v>3052</v>
      </c>
      <c r="E3275" s="14">
        <v>20014306</v>
      </c>
      <c r="F3275" s="14" t="s">
        <v>3321</v>
      </c>
      <c r="G3275" s="14" t="s">
        <v>3052</v>
      </c>
      <c r="H3275" s="14" t="s">
        <v>3052</v>
      </c>
      <c r="I3275" s="9" t="s">
        <v>3052</v>
      </c>
      <c r="J3275" s="9">
        <v>2</v>
      </c>
      <c r="K3275" s="14">
        <f>IF($E3275="","",IFERROR(INDEX('01_Cad_Pecas'!$H$2:$H$5000,MATCH($E3275,'01_Cad_Pecas'!$D$2:$D$5000,0)),IFERROR(INDEX('01_Cad_Pecas'!$H$2:$H$5000,MATCH(VALUE($E3275),'01_Cad_Pecas'!$D$2:$D$5000,0)),"")))</f>
        <v>1.1000000000000001</v>
      </c>
      <c r="L3275" s="14">
        <f>IF($E3275="","",IFERROR(INDEX('01_Cad_Pecas'!$I$2:$I$5000,MATCH($E3275,'01_Cad_Pecas'!$D$2:$D$5000,0)),IFERROR(INDEX('01_Cad_Pecas'!$I$2:$I$5000,MATCH(VALUE($E3275),'01_Cad_Pecas'!$D$2:$D$5000,0)),"")))</f>
        <v>9.375E-2</v>
      </c>
      <c r="M3275" s="14">
        <f t="shared" si="370"/>
        <v>1.2875000000000001</v>
      </c>
      <c r="N3275" s="14">
        <v>46211</v>
      </c>
      <c r="O3275" s="14">
        <v>2</v>
      </c>
      <c r="P3275" s="14"/>
      <c r="Q3275" s="14"/>
      <c r="R3275" s="14"/>
      <c r="S3275" s="14"/>
      <c r="T3275" s="14">
        <f t="shared" si="369"/>
        <v>1</v>
      </c>
      <c r="U3275" s="14" t="s">
        <v>36</v>
      </c>
      <c r="V3275" s="14"/>
      <c r="W3275" s="14"/>
      <c r="X3275" s="14"/>
      <c r="Y3275" s="14"/>
      <c r="Z3275" s="14"/>
      <c r="AA3275" s="11"/>
      <c r="AB3275" s="14" t="str">
        <f t="shared" si="371"/>
        <v>10241|46 SECCIONADORA 1</v>
      </c>
      <c r="AC3275" t="str">
        <f t="shared" si="372"/>
        <v>|10241|</v>
      </c>
      <c r="AD3275" t="str">
        <f t="shared" si="373"/>
        <v>46 SECCIONADORA 1</v>
      </c>
    </row>
    <row r="3276" spans="1:30" ht="36" customHeight="1" x14ac:dyDescent="0.35">
      <c r="A3276" s="35">
        <v>46211</v>
      </c>
      <c r="B3276" s="14" t="s">
        <v>3670</v>
      </c>
      <c r="C3276" s="14" t="s">
        <v>3671</v>
      </c>
      <c r="D3276" s="14" t="s">
        <v>3052</v>
      </c>
      <c r="E3276" s="14">
        <v>20052004</v>
      </c>
      <c r="F3276" s="14" t="s">
        <v>3268</v>
      </c>
      <c r="G3276" s="14" t="s">
        <v>3052</v>
      </c>
      <c r="H3276" s="14" t="s">
        <v>3052</v>
      </c>
      <c r="I3276" s="9" t="s">
        <v>3052</v>
      </c>
      <c r="J3276" s="9">
        <v>6</v>
      </c>
      <c r="K3276" s="14">
        <f>IF($E3276="","",IFERROR(INDEX('01_Cad_Pecas'!$H$2:$H$5000,MATCH($E3276,'01_Cad_Pecas'!$D$2:$D$5000,0)),IFERROR(INDEX('01_Cad_Pecas'!$H$2:$H$5000,MATCH(VALUE($E3276),'01_Cad_Pecas'!$D$2:$D$5000,0)),"")))</f>
        <v>1.1000000000000001</v>
      </c>
      <c r="L3276" s="14">
        <f>IF($E3276="","",IFERROR(INDEX('01_Cad_Pecas'!$I$2:$I$5000,MATCH($E3276,'01_Cad_Pecas'!$D$2:$D$5000,0)),IFERROR(INDEX('01_Cad_Pecas'!$I$2:$I$5000,MATCH(VALUE($E3276),'01_Cad_Pecas'!$D$2:$D$5000,0)),"")))</f>
        <v>9.375E-2</v>
      </c>
      <c r="M3276" s="14">
        <f t="shared" si="370"/>
        <v>1.6625000000000001</v>
      </c>
      <c r="N3276" s="14">
        <v>46211</v>
      </c>
      <c r="O3276" s="14">
        <v>6</v>
      </c>
      <c r="P3276" s="14"/>
      <c r="Q3276" s="14"/>
      <c r="R3276" s="14"/>
      <c r="S3276" s="14"/>
      <c r="T3276" s="14">
        <f t="shared" si="369"/>
        <v>1</v>
      </c>
      <c r="U3276" s="14" t="s">
        <v>36</v>
      </c>
      <c r="V3276" s="14"/>
      <c r="W3276" s="14"/>
      <c r="X3276" s="14"/>
      <c r="Y3276" s="14"/>
      <c r="Z3276" s="14"/>
      <c r="AA3276" s="11"/>
      <c r="AB3276" s="14" t="str">
        <f t="shared" si="371"/>
        <v>10241|46 SECCIONADORA 1</v>
      </c>
      <c r="AC3276" t="str">
        <f t="shared" si="372"/>
        <v>|10241|</v>
      </c>
      <c r="AD3276" t="str">
        <f t="shared" si="373"/>
        <v>46 SECCIONADORA 1</v>
      </c>
    </row>
    <row r="3277" spans="1:30" ht="36" customHeight="1" x14ac:dyDescent="0.35">
      <c r="A3277" s="35">
        <v>46211</v>
      </c>
      <c r="B3277" s="14" t="s">
        <v>3670</v>
      </c>
      <c r="C3277" s="14" t="s">
        <v>3671</v>
      </c>
      <c r="D3277" s="14" t="s">
        <v>3052</v>
      </c>
      <c r="E3277" s="14">
        <v>20052204</v>
      </c>
      <c r="F3277" s="14" t="s">
        <v>3270</v>
      </c>
      <c r="G3277" s="14" t="s">
        <v>3052</v>
      </c>
      <c r="H3277" s="14" t="s">
        <v>3052</v>
      </c>
      <c r="I3277" s="9" t="s">
        <v>3052</v>
      </c>
      <c r="J3277" s="9">
        <v>1</v>
      </c>
      <c r="K3277" s="14">
        <f>IF($E3277="","",IFERROR(INDEX('01_Cad_Pecas'!$H$2:$H$5000,MATCH($E3277,'01_Cad_Pecas'!$D$2:$D$5000,0)),IFERROR(INDEX('01_Cad_Pecas'!$H$2:$H$5000,MATCH(VALUE($E3277),'01_Cad_Pecas'!$D$2:$D$5000,0)),"")))</f>
        <v>1.1000000000000001</v>
      </c>
      <c r="L3277" s="14">
        <f>IF($E3277="","",IFERROR(INDEX('01_Cad_Pecas'!$I$2:$I$5000,MATCH($E3277,'01_Cad_Pecas'!$D$2:$D$5000,0)),IFERROR(INDEX('01_Cad_Pecas'!$I$2:$I$5000,MATCH(VALUE($E3277),'01_Cad_Pecas'!$D$2:$D$5000,0)),"")))</f>
        <v>9.375E-2</v>
      </c>
      <c r="M3277" s="14">
        <f t="shared" si="370"/>
        <v>1.1937500000000001</v>
      </c>
      <c r="N3277" s="14">
        <v>46211</v>
      </c>
      <c r="O3277" s="14">
        <v>1</v>
      </c>
      <c r="P3277" s="14"/>
      <c r="Q3277" s="14"/>
      <c r="R3277" s="14"/>
      <c r="S3277" s="14"/>
      <c r="T3277" s="14">
        <f t="shared" si="369"/>
        <v>1</v>
      </c>
      <c r="U3277" s="14" t="s">
        <v>36</v>
      </c>
      <c r="V3277" s="14"/>
      <c r="W3277" s="14"/>
      <c r="X3277" s="14"/>
      <c r="Y3277" s="14"/>
      <c r="Z3277" s="14"/>
      <c r="AA3277" s="11"/>
      <c r="AB3277" s="14" t="str">
        <f t="shared" si="371"/>
        <v>10241|46 SECCIONADORA 1</v>
      </c>
      <c r="AC3277" t="str">
        <f t="shared" si="372"/>
        <v>|10241|</v>
      </c>
      <c r="AD3277" t="str">
        <f t="shared" si="373"/>
        <v>46 SECCIONADORA 1</v>
      </c>
    </row>
    <row r="3278" spans="1:30" ht="36" customHeight="1" x14ac:dyDescent="0.35">
      <c r="A3278" s="35">
        <v>46211</v>
      </c>
      <c r="B3278" s="14" t="s">
        <v>3670</v>
      </c>
      <c r="C3278" s="14" t="s">
        <v>3671</v>
      </c>
      <c r="D3278" s="14" t="s">
        <v>3052</v>
      </c>
      <c r="E3278" s="14">
        <v>20011004</v>
      </c>
      <c r="F3278" s="14" t="s">
        <v>3256</v>
      </c>
      <c r="G3278" s="14" t="s">
        <v>3052</v>
      </c>
      <c r="H3278" s="14" t="s">
        <v>3052</v>
      </c>
      <c r="I3278" s="9" t="s">
        <v>3052</v>
      </c>
      <c r="J3278" s="9">
        <v>6</v>
      </c>
      <c r="K3278" s="14">
        <f>IF($E3278="","",IFERROR(INDEX('01_Cad_Pecas'!$H$2:$H$5000,MATCH($E3278,'01_Cad_Pecas'!$D$2:$D$5000,0)),IFERROR(INDEX('01_Cad_Pecas'!$H$2:$H$5000,MATCH(VALUE($E3278),'01_Cad_Pecas'!$D$2:$D$5000,0)),"")))</f>
        <v>1.1000000000000001</v>
      </c>
      <c r="L3278" s="14">
        <f>IF($E3278="","",IFERROR(INDEX('01_Cad_Pecas'!$I$2:$I$5000,MATCH($E3278,'01_Cad_Pecas'!$D$2:$D$5000,0)),IFERROR(INDEX('01_Cad_Pecas'!$I$2:$I$5000,MATCH(VALUE($E3278),'01_Cad_Pecas'!$D$2:$D$5000,0)),"")))</f>
        <v>9.375E-2</v>
      </c>
      <c r="M3278" s="14">
        <f t="shared" si="370"/>
        <v>1.6625000000000001</v>
      </c>
      <c r="N3278" s="14">
        <v>46211</v>
      </c>
      <c r="O3278" s="14">
        <v>6</v>
      </c>
      <c r="P3278" s="14"/>
      <c r="Q3278" s="14"/>
      <c r="R3278" s="14"/>
      <c r="S3278" s="14"/>
      <c r="T3278" s="14">
        <f t="shared" si="369"/>
        <v>1</v>
      </c>
      <c r="U3278" s="14" t="s">
        <v>36</v>
      </c>
      <c r="V3278" s="14"/>
      <c r="W3278" s="14"/>
      <c r="X3278" s="14"/>
      <c r="Y3278" s="14"/>
      <c r="Z3278" s="14"/>
      <c r="AA3278" s="11"/>
      <c r="AB3278" s="14" t="str">
        <f t="shared" si="371"/>
        <v>10241|46 SECCIONADORA 1</v>
      </c>
      <c r="AC3278" t="str">
        <f t="shared" si="372"/>
        <v>|10241|</v>
      </c>
      <c r="AD3278" t="str">
        <f t="shared" si="373"/>
        <v>46 SECCIONADORA 1</v>
      </c>
    </row>
    <row r="3279" spans="1:30" ht="36" customHeight="1" x14ac:dyDescent="0.35">
      <c r="A3279" s="35">
        <v>46211</v>
      </c>
      <c r="B3279" s="14" t="s">
        <v>3670</v>
      </c>
      <c r="C3279" s="14" t="s">
        <v>3671</v>
      </c>
      <c r="D3279" s="14" t="s">
        <v>3052</v>
      </c>
      <c r="E3279" s="14">
        <v>20011005</v>
      </c>
      <c r="F3279" s="14" t="s">
        <v>3258</v>
      </c>
      <c r="G3279" s="14" t="s">
        <v>3052</v>
      </c>
      <c r="H3279" s="14" t="s">
        <v>3052</v>
      </c>
      <c r="I3279" s="9" t="s">
        <v>3052</v>
      </c>
      <c r="J3279" s="9">
        <v>6</v>
      </c>
      <c r="K3279" s="14">
        <f>IF($E3279="","",IFERROR(INDEX('01_Cad_Pecas'!$H$2:$H$5000,MATCH($E3279,'01_Cad_Pecas'!$D$2:$D$5000,0)),IFERROR(INDEX('01_Cad_Pecas'!$H$2:$H$5000,MATCH(VALUE($E3279),'01_Cad_Pecas'!$D$2:$D$5000,0)),"")))</f>
        <v>1.1000000000000001</v>
      </c>
      <c r="L3279" s="14">
        <f>IF($E3279="","",IFERROR(INDEX('01_Cad_Pecas'!$I$2:$I$5000,MATCH($E3279,'01_Cad_Pecas'!$D$2:$D$5000,0)),IFERROR(INDEX('01_Cad_Pecas'!$I$2:$I$5000,MATCH(VALUE($E3279),'01_Cad_Pecas'!$D$2:$D$5000,0)),"")))</f>
        <v>9.375E-2</v>
      </c>
      <c r="M3279" s="14">
        <f t="shared" si="370"/>
        <v>1.6625000000000001</v>
      </c>
      <c r="N3279" s="14">
        <v>46211</v>
      </c>
      <c r="O3279" s="14">
        <v>6</v>
      </c>
      <c r="P3279" s="14"/>
      <c r="Q3279" s="14"/>
      <c r="R3279" s="14"/>
      <c r="S3279" s="14"/>
      <c r="T3279" s="14">
        <f t="shared" si="369"/>
        <v>1</v>
      </c>
      <c r="U3279" s="14" t="s">
        <v>36</v>
      </c>
      <c r="V3279" s="14"/>
      <c r="W3279" s="14"/>
      <c r="X3279" s="14"/>
      <c r="Y3279" s="14"/>
      <c r="Z3279" s="14"/>
      <c r="AA3279" s="11"/>
      <c r="AB3279" s="14" t="str">
        <f t="shared" si="371"/>
        <v>10241|46 SECCIONADORA 1</v>
      </c>
      <c r="AC3279" t="str">
        <f t="shared" si="372"/>
        <v>|10241|</v>
      </c>
      <c r="AD3279" t="str">
        <f t="shared" si="373"/>
        <v>46 SECCIONADORA 1</v>
      </c>
    </row>
    <row r="3280" spans="1:30" ht="36" customHeight="1" x14ac:dyDescent="0.35">
      <c r="A3280" s="35">
        <v>46211</v>
      </c>
      <c r="B3280" s="14" t="s">
        <v>3670</v>
      </c>
      <c r="C3280" s="14" t="s">
        <v>3671</v>
      </c>
      <c r="D3280" s="14" t="s">
        <v>3052</v>
      </c>
      <c r="E3280" s="14">
        <v>20012405</v>
      </c>
      <c r="F3280" s="14" t="s">
        <v>3259</v>
      </c>
      <c r="G3280" s="14" t="s">
        <v>3052</v>
      </c>
      <c r="H3280" s="14" t="s">
        <v>3052</v>
      </c>
      <c r="I3280" s="9" t="s">
        <v>3052</v>
      </c>
      <c r="J3280" s="9">
        <v>2</v>
      </c>
      <c r="K3280" s="14">
        <f>IF($E3280="","",IFERROR(INDEX('01_Cad_Pecas'!$H$2:$H$5000,MATCH($E3280,'01_Cad_Pecas'!$D$2:$D$5000,0)),IFERROR(INDEX('01_Cad_Pecas'!$H$2:$H$5000,MATCH(VALUE($E3280),'01_Cad_Pecas'!$D$2:$D$5000,0)),"")))</f>
        <v>1.1000000000000001</v>
      </c>
      <c r="L3280" s="14">
        <f>IF($E3280="","",IFERROR(INDEX('01_Cad_Pecas'!$I$2:$I$5000,MATCH($E3280,'01_Cad_Pecas'!$D$2:$D$5000,0)),IFERROR(INDEX('01_Cad_Pecas'!$I$2:$I$5000,MATCH(VALUE($E3280),'01_Cad_Pecas'!$D$2:$D$5000,0)),"")))</f>
        <v>9.375E-2</v>
      </c>
      <c r="M3280" s="14">
        <f t="shared" si="370"/>
        <v>1.2875000000000001</v>
      </c>
      <c r="N3280" s="14">
        <v>46211</v>
      </c>
      <c r="O3280" s="14">
        <v>2</v>
      </c>
      <c r="P3280" s="14"/>
      <c r="Q3280" s="14"/>
      <c r="R3280" s="14"/>
      <c r="S3280" s="14"/>
      <c r="T3280" s="14">
        <f t="shared" si="369"/>
        <v>1</v>
      </c>
      <c r="U3280" s="14" t="s">
        <v>36</v>
      </c>
      <c r="V3280" s="14"/>
      <c r="W3280" s="14"/>
      <c r="X3280" s="14"/>
      <c r="Y3280" s="14"/>
      <c r="Z3280" s="14"/>
      <c r="AA3280" s="11"/>
      <c r="AB3280" s="14" t="str">
        <f t="shared" si="371"/>
        <v>10241|46 SECCIONADORA 1</v>
      </c>
      <c r="AC3280" t="str">
        <f t="shared" si="372"/>
        <v>|10241|</v>
      </c>
      <c r="AD3280" t="str">
        <f t="shared" si="373"/>
        <v>46 SECCIONADORA 1</v>
      </c>
    </row>
    <row r="3281" spans="1:30" ht="36" customHeight="1" x14ac:dyDescent="0.35">
      <c r="A3281" s="35">
        <v>46211</v>
      </c>
      <c r="B3281" s="14" t="s">
        <v>3670</v>
      </c>
      <c r="C3281" s="14" t="s">
        <v>3671</v>
      </c>
      <c r="D3281" s="14" t="s">
        <v>3052</v>
      </c>
      <c r="E3281" s="14">
        <v>20013107</v>
      </c>
      <c r="F3281" s="14" t="s">
        <v>3260</v>
      </c>
      <c r="G3281" s="14" t="s">
        <v>3052</v>
      </c>
      <c r="H3281" s="14" t="s">
        <v>3052</v>
      </c>
      <c r="I3281" s="9" t="s">
        <v>3052</v>
      </c>
      <c r="J3281" s="9">
        <v>30</v>
      </c>
      <c r="K3281" s="14">
        <f>IF($E3281="","",IFERROR(INDEX('01_Cad_Pecas'!$H$2:$H$5000,MATCH($E3281,'01_Cad_Pecas'!$D$2:$D$5000,0)),IFERROR(INDEX('01_Cad_Pecas'!$H$2:$H$5000,MATCH(VALUE($E3281),'01_Cad_Pecas'!$D$2:$D$5000,0)),"")))</f>
        <v>1.1000000000000001</v>
      </c>
      <c r="L3281" s="14">
        <f>IF($E3281="","",IFERROR(INDEX('01_Cad_Pecas'!$I$2:$I$5000,MATCH($E3281,'01_Cad_Pecas'!$D$2:$D$5000,0)),IFERROR(INDEX('01_Cad_Pecas'!$I$2:$I$5000,MATCH(VALUE($E3281),'01_Cad_Pecas'!$D$2:$D$5000,0)),"")))</f>
        <v>9.375E-2</v>
      </c>
      <c r="M3281" s="14">
        <f t="shared" si="370"/>
        <v>3.9125000000000001</v>
      </c>
      <c r="N3281" s="14">
        <v>46211</v>
      </c>
      <c r="O3281" s="14">
        <v>30</v>
      </c>
      <c r="P3281" s="14"/>
      <c r="Q3281" s="14"/>
      <c r="R3281" s="14"/>
      <c r="S3281" s="14"/>
      <c r="T3281" s="14">
        <f t="shared" si="369"/>
        <v>1</v>
      </c>
      <c r="U3281" s="14" t="s">
        <v>36</v>
      </c>
      <c r="V3281" s="14"/>
      <c r="W3281" s="14"/>
      <c r="X3281" s="14"/>
      <c r="Y3281" s="14"/>
      <c r="Z3281" s="14"/>
      <c r="AA3281" s="11"/>
      <c r="AB3281" s="14" t="str">
        <f t="shared" si="371"/>
        <v>10241|46 SECCIONADORA 1</v>
      </c>
      <c r="AC3281" t="str">
        <f t="shared" si="372"/>
        <v>|10241|</v>
      </c>
      <c r="AD3281" t="str">
        <f t="shared" si="373"/>
        <v>46 SECCIONADORA 1</v>
      </c>
    </row>
    <row r="3282" spans="1:30" ht="36" customHeight="1" x14ac:dyDescent="0.35">
      <c r="A3282" s="35">
        <v>46211</v>
      </c>
      <c r="B3282" s="14" t="s">
        <v>3670</v>
      </c>
      <c r="C3282" s="14" t="s">
        <v>3671</v>
      </c>
      <c r="D3282" s="14" t="s">
        <v>3052</v>
      </c>
      <c r="E3282" s="14">
        <v>20016106</v>
      </c>
      <c r="F3282" s="14" t="s">
        <v>3261</v>
      </c>
      <c r="G3282" s="14" t="s">
        <v>3052</v>
      </c>
      <c r="H3282" s="14" t="s">
        <v>3052</v>
      </c>
      <c r="I3282" s="9" t="s">
        <v>3052</v>
      </c>
      <c r="J3282" s="9">
        <v>28</v>
      </c>
      <c r="K3282" s="14">
        <f>IF($E3282="","",IFERROR(INDEX('01_Cad_Pecas'!$H$2:$H$5000,MATCH($E3282,'01_Cad_Pecas'!$D$2:$D$5000,0)),IFERROR(INDEX('01_Cad_Pecas'!$H$2:$H$5000,MATCH(VALUE($E3282),'01_Cad_Pecas'!$D$2:$D$5000,0)),"")))</f>
        <v>1.1000000000000001</v>
      </c>
      <c r="L3282" s="14">
        <f>IF($E3282="","",IFERROR(INDEX('01_Cad_Pecas'!$I$2:$I$5000,MATCH($E3282,'01_Cad_Pecas'!$D$2:$D$5000,0)),IFERROR(INDEX('01_Cad_Pecas'!$I$2:$I$5000,MATCH(VALUE($E3282),'01_Cad_Pecas'!$D$2:$D$5000,0)),"")))</f>
        <v>9.375E-2</v>
      </c>
      <c r="M3282" s="14">
        <f t="shared" si="370"/>
        <v>3.7250000000000001</v>
      </c>
      <c r="N3282" s="14">
        <v>46211</v>
      </c>
      <c r="O3282" s="14">
        <v>28</v>
      </c>
      <c r="P3282" s="14"/>
      <c r="Q3282" s="14"/>
      <c r="R3282" s="14"/>
      <c r="S3282" s="14"/>
      <c r="T3282" s="14">
        <f t="shared" si="369"/>
        <v>1</v>
      </c>
      <c r="U3282" s="14" t="s">
        <v>36</v>
      </c>
      <c r="V3282" s="14"/>
      <c r="W3282" s="14"/>
      <c r="X3282" s="14"/>
      <c r="Y3282" s="14"/>
      <c r="Z3282" s="14"/>
      <c r="AA3282" s="11"/>
      <c r="AB3282" s="14" t="str">
        <f t="shared" si="371"/>
        <v>10241|46 SECCIONADORA 1</v>
      </c>
      <c r="AC3282" t="str">
        <f t="shared" si="372"/>
        <v>|10241|</v>
      </c>
      <c r="AD3282" t="str">
        <f t="shared" si="373"/>
        <v>46 SECCIONADORA 1</v>
      </c>
    </row>
    <row r="3283" spans="1:30" ht="36" customHeight="1" x14ac:dyDescent="0.35">
      <c r="A3283" s="35">
        <v>46211</v>
      </c>
      <c r="B3283" s="14" t="s">
        <v>3670</v>
      </c>
      <c r="C3283" s="14" t="s">
        <v>3671</v>
      </c>
      <c r="D3283" s="14" t="s">
        <v>3052</v>
      </c>
      <c r="E3283" s="14">
        <v>20031205</v>
      </c>
      <c r="F3283" s="14" t="s">
        <v>3273</v>
      </c>
      <c r="G3283" s="14" t="s">
        <v>3052</v>
      </c>
      <c r="H3283" s="14" t="s">
        <v>3052</v>
      </c>
      <c r="I3283" s="9" t="s">
        <v>3052</v>
      </c>
      <c r="J3283" s="9">
        <v>4</v>
      </c>
      <c r="K3283" s="14">
        <f>IF($E3283="","",IFERROR(INDEX('01_Cad_Pecas'!$H$2:$H$5000,MATCH($E3283,'01_Cad_Pecas'!$D$2:$D$5000,0)),IFERROR(INDEX('01_Cad_Pecas'!$H$2:$H$5000,MATCH(VALUE($E3283),'01_Cad_Pecas'!$D$2:$D$5000,0)),"")))</f>
        <v>1.1000000000000001</v>
      </c>
      <c r="L3283" s="14">
        <f>IF($E3283="","",IFERROR(INDEX('01_Cad_Pecas'!$I$2:$I$5000,MATCH($E3283,'01_Cad_Pecas'!$D$2:$D$5000,0)),IFERROR(INDEX('01_Cad_Pecas'!$I$2:$I$5000,MATCH(VALUE($E3283),'01_Cad_Pecas'!$D$2:$D$5000,0)),"")))</f>
        <v>9.375E-2</v>
      </c>
      <c r="M3283" s="14">
        <f t="shared" si="370"/>
        <v>1.4750000000000001</v>
      </c>
      <c r="N3283" s="14">
        <v>46211</v>
      </c>
      <c r="O3283" s="14">
        <v>4</v>
      </c>
      <c r="P3283" s="14"/>
      <c r="Q3283" s="14"/>
      <c r="R3283" s="14"/>
      <c r="S3283" s="14"/>
      <c r="T3283" s="14">
        <f t="shared" ref="T3283:T3346" si="374">IF(OR($J3283="",$O3283=""),"",$O3283/$J3283)</f>
        <v>1</v>
      </c>
      <c r="U3283" s="14" t="s">
        <v>36</v>
      </c>
      <c r="V3283" s="14"/>
      <c r="W3283" s="14"/>
      <c r="X3283" s="14"/>
      <c r="Y3283" s="14"/>
      <c r="Z3283" s="14"/>
      <c r="AA3283" s="11"/>
      <c r="AB3283" s="14" t="str">
        <f t="shared" si="371"/>
        <v>10241|46 SECCIONADORA 1</v>
      </c>
      <c r="AC3283" t="str">
        <f t="shared" si="372"/>
        <v>|10241|</v>
      </c>
      <c r="AD3283" t="str">
        <f t="shared" si="373"/>
        <v>46 SECCIONADORA 1</v>
      </c>
    </row>
    <row r="3284" spans="1:30" ht="36" customHeight="1" x14ac:dyDescent="0.35">
      <c r="A3284" s="35">
        <v>46211</v>
      </c>
      <c r="B3284" s="14" t="s">
        <v>3670</v>
      </c>
      <c r="C3284" s="14" t="s">
        <v>3671</v>
      </c>
      <c r="D3284" s="14" t="s">
        <v>3052</v>
      </c>
      <c r="E3284" s="14">
        <v>20031206</v>
      </c>
      <c r="F3284" s="14" t="s">
        <v>3274</v>
      </c>
      <c r="G3284" s="14" t="s">
        <v>3052</v>
      </c>
      <c r="H3284" s="14" t="s">
        <v>3052</v>
      </c>
      <c r="I3284" s="9" t="s">
        <v>3052</v>
      </c>
      <c r="J3284" s="9">
        <v>6</v>
      </c>
      <c r="K3284" s="14">
        <f>IF($E3284="","",IFERROR(INDEX('01_Cad_Pecas'!$H$2:$H$5000,MATCH($E3284,'01_Cad_Pecas'!$D$2:$D$5000,0)),IFERROR(INDEX('01_Cad_Pecas'!$H$2:$H$5000,MATCH(VALUE($E3284),'01_Cad_Pecas'!$D$2:$D$5000,0)),"")))</f>
        <v>1.1000000000000001</v>
      </c>
      <c r="L3284" s="14">
        <f>IF($E3284="","",IFERROR(INDEX('01_Cad_Pecas'!$I$2:$I$5000,MATCH($E3284,'01_Cad_Pecas'!$D$2:$D$5000,0)),IFERROR(INDEX('01_Cad_Pecas'!$I$2:$I$5000,MATCH(VALUE($E3284),'01_Cad_Pecas'!$D$2:$D$5000,0)),"")))</f>
        <v>9.375E-2</v>
      </c>
      <c r="M3284" s="14">
        <f t="shared" si="370"/>
        <v>1.6625000000000001</v>
      </c>
      <c r="N3284" s="14">
        <v>46211</v>
      </c>
      <c r="O3284" s="14">
        <v>6</v>
      </c>
      <c r="P3284" s="14"/>
      <c r="Q3284" s="14"/>
      <c r="R3284" s="14"/>
      <c r="S3284" s="14"/>
      <c r="T3284" s="14">
        <f t="shared" si="374"/>
        <v>1</v>
      </c>
      <c r="U3284" s="14" t="s">
        <v>36</v>
      </c>
      <c r="V3284" s="14"/>
      <c r="W3284" s="14"/>
      <c r="X3284" s="14"/>
      <c r="Y3284" s="14"/>
      <c r="Z3284" s="14"/>
      <c r="AA3284" s="11"/>
      <c r="AB3284" s="14" t="str">
        <f t="shared" si="371"/>
        <v>10241|46 SECCIONADORA 1</v>
      </c>
      <c r="AC3284" t="str">
        <f t="shared" si="372"/>
        <v>|10241|</v>
      </c>
      <c r="AD3284" t="str">
        <f t="shared" si="373"/>
        <v>46 SECCIONADORA 1</v>
      </c>
    </row>
    <row r="3285" spans="1:30" ht="36" customHeight="1" x14ac:dyDescent="0.35">
      <c r="A3285" s="35">
        <v>46211</v>
      </c>
      <c r="B3285" s="14" t="s">
        <v>3670</v>
      </c>
      <c r="C3285" s="14" t="s">
        <v>3671</v>
      </c>
      <c r="D3285" s="14" t="s">
        <v>3052</v>
      </c>
      <c r="E3285" s="14">
        <v>20031605</v>
      </c>
      <c r="F3285" s="14" t="s">
        <v>3562</v>
      </c>
      <c r="G3285" s="14" t="s">
        <v>3052</v>
      </c>
      <c r="H3285" s="14" t="s">
        <v>3052</v>
      </c>
      <c r="I3285" s="9" t="s">
        <v>3052</v>
      </c>
      <c r="J3285" s="9">
        <v>2</v>
      </c>
      <c r="K3285" s="14">
        <f>IF($E3285="","",IFERROR(INDEX('01_Cad_Pecas'!$H$2:$H$5000,MATCH($E3285,'01_Cad_Pecas'!$D$2:$D$5000,0)),IFERROR(INDEX('01_Cad_Pecas'!$H$2:$H$5000,MATCH(VALUE($E3285),'01_Cad_Pecas'!$D$2:$D$5000,0)),"")))</f>
        <v>1.1000000000000001</v>
      </c>
      <c r="L3285" s="14">
        <f>IF($E3285="","",IFERROR(INDEX('01_Cad_Pecas'!$I$2:$I$5000,MATCH($E3285,'01_Cad_Pecas'!$D$2:$D$5000,0)),IFERROR(INDEX('01_Cad_Pecas'!$I$2:$I$5000,MATCH(VALUE($E3285),'01_Cad_Pecas'!$D$2:$D$5000,0)),"")))</f>
        <v>9.375E-2</v>
      </c>
      <c r="M3285" s="14">
        <f t="shared" si="370"/>
        <v>1.2875000000000001</v>
      </c>
      <c r="N3285" s="14">
        <v>46211</v>
      </c>
      <c r="O3285" s="14">
        <v>2</v>
      </c>
      <c r="P3285" s="14"/>
      <c r="Q3285" s="14"/>
      <c r="R3285" s="14"/>
      <c r="S3285" s="14"/>
      <c r="T3285" s="14">
        <f t="shared" si="374"/>
        <v>1</v>
      </c>
      <c r="U3285" s="14" t="s">
        <v>36</v>
      </c>
      <c r="V3285" s="14"/>
      <c r="W3285" s="14"/>
      <c r="X3285" s="14"/>
      <c r="Y3285" s="14"/>
      <c r="Z3285" s="14"/>
      <c r="AA3285" s="11"/>
      <c r="AB3285" s="14" t="str">
        <f t="shared" si="371"/>
        <v>10241|46 SECCIONADORA 1</v>
      </c>
      <c r="AC3285" t="str">
        <f t="shared" si="372"/>
        <v>|10241|</v>
      </c>
      <c r="AD3285" t="str">
        <f t="shared" si="373"/>
        <v>46 SECCIONADORA 1</v>
      </c>
    </row>
    <row r="3286" spans="1:30" ht="36" customHeight="1" x14ac:dyDescent="0.35">
      <c r="A3286" s="35">
        <v>46211</v>
      </c>
      <c r="B3286" s="14" t="s">
        <v>3670</v>
      </c>
      <c r="C3286" s="14" t="s">
        <v>3671</v>
      </c>
      <c r="D3286" s="14" t="s">
        <v>3052</v>
      </c>
      <c r="E3286" s="14">
        <v>30001205</v>
      </c>
      <c r="F3286" s="14" t="s">
        <v>3322</v>
      </c>
      <c r="G3286" s="14" t="s">
        <v>3052</v>
      </c>
      <c r="H3286" s="14" t="s">
        <v>3052</v>
      </c>
      <c r="I3286" s="9" t="s">
        <v>3052</v>
      </c>
      <c r="J3286" s="9">
        <v>28</v>
      </c>
      <c r="K3286" s="14">
        <f>IF($E3286="","",IFERROR(INDEX('01_Cad_Pecas'!$H$2:$H$5000,MATCH($E3286,'01_Cad_Pecas'!$D$2:$D$5000,0)),IFERROR(INDEX('01_Cad_Pecas'!$H$2:$H$5000,MATCH(VALUE($E3286),'01_Cad_Pecas'!$D$2:$D$5000,0)),"")))</f>
        <v>1.1000000000000001</v>
      </c>
      <c r="L3286" s="14">
        <f>IF($E3286="","",IFERROR(INDEX('01_Cad_Pecas'!$I$2:$I$5000,MATCH($E3286,'01_Cad_Pecas'!$D$2:$D$5000,0)),IFERROR(INDEX('01_Cad_Pecas'!$I$2:$I$5000,MATCH(VALUE($E3286),'01_Cad_Pecas'!$D$2:$D$5000,0)),"")))</f>
        <v>9.375E-2</v>
      </c>
      <c r="M3286" s="14">
        <f t="shared" si="370"/>
        <v>3.7250000000000001</v>
      </c>
      <c r="N3286" s="14">
        <v>46211</v>
      </c>
      <c r="O3286" s="14">
        <v>28</v>
      </c>
      <c r="P3286" s="14"/>
      <c r="Q3286" s="14"/>
      <c r="R3286" s="14"/>
      <c r="S3286" s="14"/>
      <c r="T3286" s="14">
        <f t="shared" si="374"/>
        <v>1</v>
      </c>
      <c r="U3286" s="14" t="s">
        <v>36</v>
      </c>
      <c r="V3286" s="14"/>
      <c r="W3286" s="14"/>
      <c r="X3286" s="14"/>
      <c r="Y3286" s="14"/>
      <c r="Z3286" s="14"/>
      <c r="AA3286" s="11"/>
      <c r="AB3286" s="14" t="str">
        <f t="shared" si="371"/>
        <v>10241|46 SECCIONADORA 1</v>
      </c>
      <c r="AC3286" t="str">
        <f t="shared" si="372"/>
        <v>|10241|</v>
      </c>
      <c r="AD3286" t="str">
        <f t="shared" si="373"/>
        <v>46 SECCIONADORA 1</v>
      </c>
    </row>
    <row r="3287" spans="1:30" ht="36" customHeight="1" x14ac:dyDescent="0.35">
      <c r="A3287" s="35">
        <v>46211</v>
      </c>
      <c r="B3287" s="14" t="s">
        <v>3670</v>
      </c>
      <c r="C3287" s="14" t="s">
        <v>3671</v>
      </c>
      <c r="D3287" s="14" t="s">
        <v>3052</v>
      </c>
      <c r="E3287" s="14">
        <v>30001206</v>
      </c>
      <c r="F3287" s="14" t="s">
        <v>3278</v>
      </c>
      <c r="G3287" s="14" t="s">
        <v>3052</v>
      </c>
      <c r="H3287" s="14" t="s">
        <v>3052</v>
      </c>
      <c r="I3287" s="9" t="s">
        <v>3052</v>
      </c>
      <c r="J3287" s="9">
        <v>28</v>
      </c>
      <c r="K3287" s="14">
        <f>IF($E3287="","",IFERROR(INDEX('01_Cad_Pecas'!$H$2:$H$5000,MATCH($E3287,'01_Cad_Pecas'!$D$2:$D$5000,0)),IFERROR(INDEX('01_Cad_Pecas'!$H$2:$H$5000,MATCH(VALUE($E3287),'01_Cad_Pecas'!$D$2:$D$5000,0)),"")))</f>
        <v>1.1000000000000001</v>
      </c>
      <c r="L3287" s="14">
        <f>IF($E3287="","",IFERROR(INDEX('01_Cad_Pecas'!$I$2:$I$5000,MATCH($E3287,'01_Cad_Pecas'!$D$2:$D$5000,0)),IFERROR(INDEX('01_Cad_Pecas'!$I$2:$I$5000,MATCH(VALUE($E3287),'01_Cad_Pecas'!$D$2:$D$5000,0)),"")))</f>
        <v>9.375E-2</v>
      </c>
      <c r="M3287" s="14">
        <f t="shared" si="370"/>
        <v>3.7250000000000001</v>
      </c>
      <c r="N3287" s="14">
        <v>46211</v>
      </c>
      <c r="O3287" s="14">
        <v>28</v>
      </c>
      <c r="P3287" s="14"/>
      <c r="Q3287" s="14"/>
      <c r="R3287" s="14"/>
      <c r="S3287" s="14"/>
      <c r="T3287" s="14">
        <f t="shared" si="374"/>
        <v>1</v>
      </c>
      <c r="U3287" s="14" t="s">
        <v>36</v>
      </c>
      <c r="V3287" s="14"/>
      <c r="W3287" s="14"/>
      <c r="X3287" s="14"/>
      <c r="Y3287" s="14"/>
      <c r="Z3287" s="14"/>
      <c r="AA3287" s="11"/>
      <c r="AB3287" s="14" t="str">
        <f t="shared" si="371"/>
        <v>10241|46 SECCIONADORA 1</v>
      </c>
      <c r="AC3287" t="str">
        <f t="shared" si="372"/>
        <v>|10241|</v>
      </c>
      <c r="AD3287" t="str">
        <f t="shared" si="373"/>
        <v>46 SECCIONADORA 1</v>
      </c>
    </row>
    <row r="3288" spans="1:30" ht="36" customHeight="1" x14ac:dyDescent="0.35">
      <c r="A3288" s="35">
        <v>46211</v>
      </c>
      <c r="B3288" s="14" t="s">
        <v>3670</v>
      </c>
      <c r="C3288" s="14" t="s">
        <v>3671</v>
      </c>
      <c r="D3288" s="14" t="s">
        <v>3052</v>
      </c>
      <c r="E3288" s="14">
        <v>30001207</v>
      </c>
      <c r="F3288" s="14" t="s">
        <v>3280</v>
      </c>
      <c r="G3288" s="14" t="s">
        <v>3052</v>
      </c>
      <c r="H3288" s="14" t="s">
        <v>3052</v>
      </c>
      <c r="I3288" s="9" t="s">
        <v>3052</v>
      </c>
      <c r="J3288" s="9">
        <v>28</v>
      </c>
      <c r="K3288" s="14">
        <f>IF($E3288="","",IFERROR(INDEX('01_Cad_Pecas'!$H$2:$H$5000,MATCH($E3288,'01_Cad_Pecas'!$D$2:$D$5000,0)),IFERROR(INDEX('01_Cad_Pecas'!$H$2:$H$5000,MATCH(VALUE($E3288),'01_Cad_Pecas'!$D$2:$D$5000,0)),"")))</f>
        <v>1.1000000000000001</v>
      </c>
      <c r="L3288" s="14">
        <f>IF($E3288="","",IFERROR(INDEX('01_Cad_Pecas'!$I$2:$I$5000,MATCH($E3288,'01_Cad_Pecas'!$D$2:$D$5000,0)),IFERROR(INDEX('01_Cad_Pecas'!$I$2:$I$5000,MATCH(VALUE($E3288),'01_Cad_Pecas'!$D$2:$D$5000,0)),"")))</f>
        <v>9.375E-2</v>
      </c>
      <c r="M3288" s="14">
        <f t="shared" si="370"/>
        <v>3.7250000000000001</v>
      </c>
      <c r="N3288" s="14">
        <v>46211</v>
      </c>
      <c r="O3288" s="14">
        <v>28</v>
      </c>
      <c r="P3288" s="14"/>
      <c r="Q3288" s="14"/>
      <c r="R3288" s="14"/>
      <c r="S3288" s="14"/>
      <c r="T3288" s="14">
        <f t="shared" si="374"/>
        <v>1</v>
      </c>
      <c r="U3288" s="14" t="s">
        <v>36</v>
      </c>
      <c r="V3288" s="14"/>
      <c r="W3288" s="14"/>
      <c r="X3288" s="14"/>
      <c r="Y3288" s="14"/>
      <c r="Z3288" s="14"/>
      <c r="AA3288" s="11"/>
      <c r="AB3288" s="14" t="str">
        <f t="shared" si="371"/>
        <v>10241|46 SECCIONADORA 1</v>
      </c>
      <c r="AC3288" t="str">
        <f t="shared" si="372"/>
        <v>|10241|</v>
      </c>
      <c r="AD3288" t="str">
        <f t="shared" si="373"/>
        <v>46 SECCIONADORA 1</v>
      </c>
    </row>
    <row r="3289" spans="1:30" ht="36" customHeight="1" x14ac:dyDescent="0.35">
      <c r="A3289" s="35">
        <v>46211</v>
      </c>
      <c r="B3289" s="14" t="s">
        <v>3670</v>
      </c>
      <c r="C3289" s="14" t="s">
        <v>3671</v>
      </c>
      <c r="D3289" s="14" t="s">
        <v>3052</v>
      </c>
      <c r="E3289" s="14">
        <v>30003407</v>
      </c>
      <c r="F3289" s="14" t="s">
        <v>3204</v>
      </c>
      <c r="G3289" s="14" t="s">
        <v>3052</v>
      </c>
      <c r="H3289" s="14" t="s">
        <v>3052</v>
      </c>
      <c r="I3289" s="9" t="s">
        <v>3052</v>
      </c>
      <c r="J3289" s="9">
        <v>180</v>
      </c>
      <c r="K3289" s="14">
        <f>IF($E3289="","",IFERROR(INDEX('01_Cad_Pecas'!$H$2:$H$5000,MATCH($E3289,'01_Cad_Pecas'!$D$2:$D$5000,0)),IFERROR(INDEX('01_Cad_Pecas'!$H$2:$H$5000,MATCH(VALUE($E3289),'01_Cad_Pecas'!$D$2:$D$5000,0)),"")))</f>
        <v>3</v>
      </c>
      <c r="L3289" s="14">
        <f>IF($E3289="","",IFERROR(INDEX('01_Cad_Pecas'!$I$2:$I$5000,MATCH($E3289,'01_Cad_Pecas'!$D$2:$D$5000,0)),IFERROR(INDEX('01_Cad_Pecas'!$I$2:$I$5000,MATCH(VALUE($E3289),'01_Cad_Pecas'!$D$2:$D$5000,0)),"")))</f>
        <v>6.7799999999999999E-2</v>
      </c>
      <c r="M3289" s="14">
        <f t="shared" si="370"/>
        <v>15.204000000000001</v>
      </c>
      <c r="N3289" s="14">
        <v>46211</v>
      </c>
      <c r="O3289" s="14">
        <v>180</v>
      </c>
      <c r="P3289" s="14"/>
      <c r="Q3289" s="14"/>
      <c r="R3289" s="14"/>
      <c r="S3289" s="14"/>
      <c r="T3289" s="14">
        <f t="shared" si="374"/>
        <v>1</v>
      </c>
      <c r="U3289" s="14" t="s">
        <v>36</v>
      </c>
      <c r="V3289" s="14"/>
      <c r="W3289" s="14"/>
      <c r="X3289" s="14"/>
      <c r="Y3289" s="14"/>
      <c r="Z3289" s="14"/>
      <c r="AA3289" s="11"/>
      <c r="AB3289" s="14" t="str">
        <f t="shared" si="371"/>
        <v>10241|46 SECCIONADORA 1</v>
      </c>
      <c r="AC3289" t="str">
        <f t="shared" si="372"/>
        <v>|10241|</v>
      </c>
      <c r="AD3289" t="str">
        <f t="shared" si="373"/>
        <v>46 SECCIONADORA 1</v>
      </c>
    </row>
    <row r="3290" spans="1:30" ht="36" customHeight="1" x14ac:dyDescent="0.35">
      <c r="A3290" s="35">
        <v>46211</v>
      </c>
      <c r="B3290" s="14" t="s">
        <v>3670</v>
      </c>
      <c r="C3290" s="14" t="s">
        <v>3671</v>
      </c>
      <c r="D3290" s="14" t="s">
        <v>3052</v>
      </c>
      <c r="E3290" s="14">
        <v>30003921</v>
      </c>
      <c r="F3290" s="14" t="s">
        <v>3717</v>
      </c>
      <c r="G3290" s="14" t="s">
        <v>3052</v>
      </c>
      <c r="H3290" s="14" t="s">
        <v>3052</v>
      </c>
      <c r="I3290" s="9" t="s">
        <v>3052</v>
      </c>
      <c r="J3290" s="9">
        <v>32</v>
      </c>
      <c r="K3290" s="14">
        <f>IF($E3290="","",IFERROR(INDEX('01_Cad_Pecas'!$H$2:$H$5000,MATCH($E3290,'01_Cad_Pecas'!$D$2:$D$5000,0)),IFERROR(INDEX('01_Cad_Pecas'!$H$2:$H$5000,MATCH(VALUE($E3290),'01_Cad_Pecas'!$D$2:$D$5000,0)),"")))</f>
        <v>1.1000000000000001</v>
      </c>
      <c r="L3290" s="14">
        <f>IF($E3290="","",IFERROR(INDEX('01_Cad_Pecas'!$I$2:$I$5000,MATCH($E3290,'01_Cad_Pecas'!$D$2:$D$5000,0)),IFERROR(INDEX('01_Cad_Pecas'!$I$2:$I$5000,MATCH(VALUE($E3290),'01_Cad_Pecas'!$D$2:$D$5000,0)),"")))</f>
        <v>9.375E-2</v>
      </c>
      <c r="M3290" s="14">
        <f t="shared" si="370"/>
        <v>4.0999999999999996</v>
      </c>
      <c r="N3290" s="14">
        <v>46211</v>
      </c>
      <c r="O3290" s="14">
        <v>32</v>
      </c>
      <c r="P3290" s="14"/>
      <c r="Q3290" s="14"/>
      <c r="R3290" s="14"/>
      <c r="S3290" s="14"/>
      <c r="T3290" s="14">
        <f t="shared" si="374"/>
        <v>1</v>
      </c>
      <c r="U3290" s="14" t="s">
        <v>36</v>
      </c>
      <c r="V3290" s="14"/>
      <c r="W3290" s="14"/>
      <c r="X3290" s="14"/>
      <c r="Y3290" s="14"/>
      <c r="Z3290" s="14"/>
      <c r="AA3290" s="11"/>
      <c r="AB3290" s="14" t="str">
        <f t="shared" si="371"/>
        <v>10241|46 SECCIONADORA 1</v>
      </c>
      <c r="AC3290" t="str">
        <f t="shared" si="372"/>
        <v>|10241|</v>
      </c>
      <c r="AD3290" t="str">
        <f t="shared" si="373"/>
        <v>46 SECCIONADORA 1</v>
      </c>
    </row>
    <row r="3291" spans="1:30" ht="36" customHeight="1" x14ac:dyDescent="0.35">
      <c r="A3291" s="35">
        <v>46211</v>
      </c>
      <c r="B3291" s="14" t="s">
        <v>3670</v>
      </c>
      <c r="C3291" s="14" t="s">
        <v>3671</v>
      </c>
      <c r="D3291" s="14" t="s">
        <v>3052</v>
      </c>
      <c r="E3291" s="14">
        <v>30003922</v>
      </c>
      <c r="F3291" s="14" t="s">
        <v>3709</v>
      </c>
      <c r="G3291" s="14" t="s">
        <v>3052</v>
      </c>
      <c r="H3291" s="14" t="s">
        <v>3052</v>
      </c>
      <c r="I3291" s="9" t="s">
        <v>3052</v>
      </c>
      <c r="J3291" s="9">
        <v>32</v>
      </c>
      <c r="K3291" s="14">
        <f>IF($E3291="","",IFERROR(INDEX('01_Cad_Pecas'!$H$2:$H$5000,MATCH($E3291,'01_Cad_Pecas'!$D$2:$D$5000,0)),IFERROR(INDEX('01_Cad_Pecas'!$H$2:$H$5000,MATCH(VALUE($E3291),'01_Cad_Pecas'!$D$2:$D$5000,0)),"")))</f>
        <v>1.1000000000000001</v>
      </c>
      <c r="L3291" s="14">
        <f>IF($E3291="","",IFERROR(INDEX('01_Cad_Pecas'!$I$2:$I$5000,MATCH($E3291,'01_Cad_Pecas'!$D$2:$D$5000,0)),IFERROR(INDEX('01_Cad_Pecas'!$I$2:$I$5000,MATCH(VALUE($E3291),'01_Cad_Pecas'!$D$2:$D$5000,0)),"")))</f>
        <v>9.375E-2</v>
      </c>
      <c r="M3291" s="14">
        <f t="shared" si="370"/>
        <v>4.0999999999999996</v>
      </c>
      <c r="N3291" s="14">
        <v>46211</v>
      </c>
      <c r="O3291" s="14">
        <v>32</v>
      </c>
      <c r="P3291" s="14"/>
      <c r="Q3291" s="14"/>
      <c r="R3291" s="14"/>
      <c r="S3291" s="14"/>
      <c r="T3291" s="14">
        <f t="shared" si="374"/>
        <v>1</v>
      </c>
      <c r="U3291" s="14" t="s">
        <v>36</v>
      </c>
      <c r="V3291" s="14"/>
      <c r="W3291" s="14"/>
      <c r="X3291" s="14"/>
      <c r="Y3291" s="14"/>
      <c r="Z3291" s="14"/>
      <c r="AA3291" s="11"/>
      <c r="AB3291" s="14" t="str">
        <f t="shared" si="371"/>
        <v>10241|46 SECCIONADORA 1</v>
      </c>
      <c r="AC3291" t="str">
        <f t="shared" si="372"/>
        <v>|10241|</v>
      </c>
      <c r="AD3291" t="str">
        <f t="shared" si="373"/>
        <v>46 SECCIONADORA 1</v>
      </c>
    </row>
    <row r="3292" spans="1:30" ht="36" customHeight="1" x14ac:dyDescent="0.35">
      <c r="A3292" s="35">
        <v>46211</v>
      </c>
      <c r="B3292" s="14" t="s">
        <v>3670</v>
      </c>
      <c r="C3292" s="14" t="s">
        <v>3671</v>
      </c>
      <c r="D3292" s="14" t="s">
        <v>3052</v>
      </c>
      <c r="E3292" s="14">
        <v>30080003</v>
      </c>
      <c r="F3292" s="14" t="s">
        <v>3275</v>
      </c>
      <c r="G3292" s="14" t="s">
        <v>3052</v>
      </c>
      <c r="H3292" s="14" t="s">
        <v>3052</v>
      </c>
      <c r="I3292" s="9" t="s">
        <v>3052</v>
      </c>
      <c r="J3292" s="9">
        <v>4</v>
      </c>
      <c r="K3292" s="14">
        <f>IF($E3292="","",IFERROR(INDEX('01_Cad_Pecas'!$H$2:$H$5000,MATCH($E3292,'01_Cad_Pecas'!$D$2:$D$5000,0)),IFERROR(INDEX('01_Cad_Pecas'!$H$2:$H$5000,MATCH(VALUE($E3292),'01_Cad_Pecas'!$D$2:$D$5000,0)),"")))</f>
        <v>1.1000000000000001</v>
      </c>
      <c r="L3292" s="14">
        <f>IF($E3292="","",IFERROR(INDEX('01_Cad_Pecas'!$I$2:$I$5000,MATCH($E3292,'01_Cad_Pecas'!$D$2:$D$5000,0)),IFERROR(INDEX('01_Cad_Pecas'!$I$2:$I$5000,MATCH(VALUE($E3292),'01_Cad_Pecas'!$D$2:$D$5000,0)),"")))</f>
        <v>9.375E-2</v>
      </c>
      <c r="M3292" s="14">
        <f t="shared" si="370"/>
        <v>1.4750000000000001</v>
      </c>
      <c r="N3292" s="14">
        <v>46211</v>
      </c>
      <c r="O3292" s="14">
        <v>4</v>
      </c>
      <c r="P3292" s="14"/>
      <c r="Q3292" s="14"/>
      <c r="R3292" s="14"/>
      <c r="S3292" s="14"/>
      <c r="T3292" s="14">
        <f t="shared" si="374"/>
        <v>1</v>
      </c>
      <c r="U3292" s="14" t="s">
        <v>36</v>
      </c>
      <c r="V3292" s="14"/>
      <c r="W3292" s="14"/>
      <c r="X3292" s="14"/>
      <c r="Y3292" s="14"/>
      <c r="Z3292" s="14"/>
      <c r="AA3292" s="11"/>
      <c r="AB3292" s="14" t="str">
        <f t="shared" si="371"/>
        <v>10241|46 SECCIONADORA 1</v>
      </c>
      <c r="AC3292" t="str">
        <f t="shared" si="372"/>
        <v>|10241|</v>
      </c>
      <c r="AD3292" t="str">
        <f t="shared" si="373"/>
        <v>46 SECCIONADORA 1</v>
      </c>
    </row>
    <row r="3293" spans="1:30" ht="36" customHeight="1" x14ac:dyDescent="0.35">
      <c r="A3293" s="35">
        <v>46211</v>
      </c>
      <c r="B3293" s="14" t="s">
        <v>3670</v>
      </c>
      <c r="C3293" s="14" t="s">
        <v>3671</v>
      </c>
      <c r="D3293" s="14" t="s">
        <v>3052</v>
      </c>
      <c r="E3293" s="14">
        <v>30080004</v>
      </c>
      <c r="F3293" s="14" t="s">
        <v>3205</v>
      </c>
      <c r="G3293" s="14" t="s">
        <v>3052</v>
      </c>
      <c r="H3293" s="14" t="s">
        <v>3052</v>
      </c>
      <c r="I3293" s="9" t="s">
        <v>3052</v>
      </c>
      <c r="J3293" s="9">
        <v>8</v>
      </c>
      <c r="K3293" s="14">
        <f>IF($E3293="","",IFERROR(INDEX('01_Cad_Pecas'!$H$2:$H$5000,MATCH($E3293,'01_Cad_Pecas'!$D$2:$D$5000,0)),IFERROR(INDEX('01_Cad_Pecas'!$H$2:$H$5000,MATCH(VALUE($E3293),'01_Cad_Pecas'!$D$2:$D$5000,0)),"")))</f>
        <v>1.1000000000000001</v>
      </c>
      <c r="L3293" s="14">
        <f>IF($E3293="","",IFERROR(INDEX('01_Cad_Pecas'!$I$2:$I$5000,MATCH($E3293,'01_Cad_Pecas'!$D$2:$D$5000,0)),IFERROR(INDEX('01_Cad_Pecas'!$I$2:$I$5000,MATCH(VALUE($E3293),'01_Cad_Pecas'!$D$2:$D$5000,0)),"")))</f>
        <v>9.375E-2</v>
      </c>
      <c r="M3293" s="14">
        <f t="shared" si="370"/>
        <v>1.85</v>
      </c>
      <c r="N3293" s="14">
        <v>46211</v>
      </c>
      <c r="O3293" s="14">
        <v>8</v>
      </c>
      <c r="P3293" s="14"/>
      <c r="Q3293" s="14"/>
      <c r="R3293" s="14"/>
      <c r="S3293" s="14"/>
      <c r="T3293" s="14">
        <f t="shared" si="374"/>
        <v>1</v>
      </c>
      <c r="U3293" s="14" t="s">
        <v>36</v>
      </c>
      <c r="V3293" s="14"/>
      <c r="W3293" s="14"/>
      <c r="X3293" s="14"/>
      <c r="Y3293" s="14"/>
      <c r="Z3293" s="14"/>
      <c r="AA3293" s="11"/>
      <c r="AB3293" s="14" t="str">
        <f t="shared" si="371"/>
        <v>10241|46 SECCIONADORA 1</v>
      </c>
      <c r="AC3293" t="str">
        <f t="shared" si="372"/>
        <v>|10241|</v>
      </c>
      <c r="AD3293" t="str">
        <f t="shared" si="373"/>
        <v>46 SECCIONADORA 1</v>
      </c>
    </row>
    <row r="3294" spans="1:30" ht="36" customHeight="1" x14ac:dyDescent="0.35">
      <c r="A3294" s="35">
        <v>46211</v>
      </c>
      <c r="B3294" s="14" t="s">
        <v>3670</v>
      </c>
      <c r="C3294" s="14" t="s">
        <v>3671</v>
      </c>
      <c r="D3294" s="14" t="s">
        <v>3052</v>
      </c>
      <c r="E3294" s="14">
        <v>30080005</v>
      </c>
      <c r="F3294" s="14" t="s">
        <v>3206</v>
      </c>
      <c r="G3294" s="14" t="s">
        <v>3052</v>
      </c>
      <c r="H3294" s="14" t="s">
        <v>3052</v>
      </c>
      <c r="I3294" s="9" t="s">
        <v>3052</v>
      </c>
      <c r="J3294" s="9">
        <v>8</v>
      </c>
      <c r="K3294" s="14">
        <f>IF($E3294="","",IFERROR(INDEX('01_Cad_Pecas'!$H$2:$H$5000,MATCH($E3294,'01_Cad_Pecas'!$D$2:$D$5000,0)),IFERROR(INDEX('01_Cad_Pecas'!$H$2:$H$5000,MATCH(VALUE($E3294),'01_Cad_Pecas'!$D$2:$D$5000,0)),"")))</f>
        <v>1.1000000000000001</v>
      </c>
      <c r="L3294" s="14">
        <f>IF($E3294="","",IFERROR(INDEX('01_Cad_Pecas'!$I$2:$I$5000,MATCH($E3294,'01_Cad_Pecas'!$D$2:$D$5000,0)),IFERROR(INDEX('01_Cad_Pecas'!$I$2:$I$5000,MATCH(VALUE($E3294),'01_Cad_Pecas'!$D$2:$D$5000,0)),"")))</f>
        <v>9.375E-2</v>
      </c>
      <c r="M3294" s="14">
        <f t="shared" si="370"/>
        <v>1.85</v>
      </c>
      <c r="N3294" s="14">
        <v>46211</v>
      </c>
      <c r="O3294" s="14">
        <v>8</v>
      </c>
      <c r="P3294" s="14"/>
      <c r="Q3294" s="14"/>
      <c r="R3294" s="14"/>
      <c r="S3294" s="14"/>
      <c r="T3294" s="14">
        <f t="shared" si="374"/>
        <v>1</v>
      </c>
      <c r="U3294" s="14" t="s">
        <v>36</v>
      </c>
      <c r="V3294" s="14"/>
      <c r="W3294" s="14"/>
      <c r="X3294" s="14"/>
      <c r="Y3294" s="14"/>
      <c r="Z3294" s="14"/>
      <c r="AA3294" s="11"/>
      <c r="AB3294" s="14" t="str">
        <f t="shared" si="371"/>
        <v>10241|46 SECCIONADORA 1</v>
      </c>
      <c r="AC3294" t="str">
        <f t="shared" si="372"/>
        <v>|10241|</v>
      </c>
      <c r="AD3294" t="str">
        <f t="shared" si="373"/>
        <v>46 SECCIONADORA 1</v>
      </c>
    </row>
    <row r="3295" spans="1:30" ht="36" customHeight="1" x14ac:dyDescent="0.35">
      <c r="A3295" s="35">
        <v>46211</v>
      </c>
      <c r="B3295" s="14" t="s">
        <v>3670</v>
      </c>
      <c r="C3295" s="14" t="s">
        <v>3671</v>
      </c>
      <c r="D3295" s="14" t="s">
        <v>3052</v>
      </c>
      <c r="E3295" s="14">
        <v>20019001</v>
      </c>
      <c r="F3295" s="14" t="s">
        <v>1616</v>
      </c>
      <c r="G3295" s="14" t="s">
        <v>3052</v>
      </c>
      <c r="H3295" s="14" t="s">
        <v>3052</v>
      </c>
      <c r="I3295" s="9" t="s">
        <v>3052</v>
      </c>
      <c r="J3295" s="9">
        <v>8</v>
      </c>
      <c r="K3295" s="14">
        <f>IF($E3295="","",IFERROR(INDEX('01_Cad_Pecas'!$H$2:$H$5000,MATCH($E3295,'01_Cad_Pecas'!$D$2:$D$5000,0)),IFERROR(INDEX('01_Cad_Pecas'!$H$2:$H$5000,MATCH(VALUE($E3295),'01_Cad_Pecas'!$D$2:$D$5000,0)),"")))</f>
        <v>1.1000000000000001</v>
      </c>
      <c r="L3295" s="14">
        <f>IF($E3295="","",IFERROR(INDEX('01_Cad_Pecas'!$I$2:$I$5000,MATCH($E3295,'01_Cad_Pecas'!$D$2:$D$5000,0)),IFERROR(INDEX('01_Cad_Pecas'!$I$2:$I$5000,MATCH(VALUE($E3295),'01_Cad_Pecas'!$D$2:$D$5000,0)),"")))</f>
        <v>9.375E-2</v>
      </c>
      <c r="M3295" s="14">
        <f t="shared" si="370"/>
        <v>1.85</v>
      </c>
      <c r="N3295" s="14">
        <v>46211</v>
      </c>
      <c r="O3295" s="14">
        <v>8</v>
      </c>
      <c r="P3295" s="14"/>
      <c r="Q3295" s="14"/>
      <c r="R3295" s="14"/>
      <c r="S3295" s="14"/>
      <c r="T3295" s="14">
        <f t="shared" si="374"/>
        <v>1</v>
      </c>
      <c r="U3295" s="14" t="s">
        <v>36</v>
      </c>
      <c r="V3295" s="14"/>
      <c r="W3295" s="14"/>
      <c r="X3295" s="14"/>
      <c r="Y3295" s="14"/>
      <c r="Z3295" s="14"/>
      <c r="AA3295" s="11"/>
      <c r="AB3295" s="14" t="str">
        <f t="shared" si="371"/>
        <v>10241|46 SECCIONADORA 1</v>
      </c>
      <c r="AC3295" t="str">
        <f t="shared" si="372"/>
        <v>|10241|</v>
      </c>
      <c r="AD3295" t="str">
        <f t="shared" si="373"/>
        <v>46 SECCIONADORA 1</v>
      </c>
    </row>
    <row r="3296" spans="1:30" ht="36" customHeight="1" x14ac:dyDescent="0.35">
      <c r="A3296" s="35">
        <v>46211</v>
      </c>
      <c r="B3296" s="14" t="s">
        <v>3670</v>
      </c>
      <c r="C3296" s="14" t="s">
        <v>3671</v>
      </c>
      <c r="D3296" s="14" t="s">
        <v>3052</v>
      </c>
      <c r="E3296" s="14">
        <v>20019002</v>
      </c>
      <c r="F3296" s="14" t="s">
        <v>1615</v>
      </c>
      <c r="G3296" s="14" t="s">
        <v>3052</v>
      </c>
      <c r="H3296" s="14" t="s">
        <v>3052</v>
      </c>
      <c r="I3296" s="9" t="s">
        <v>3052</v>
      </c>
      <c r="J3296" s="9">
        <v>8</v>
      </c>
      <c r="K3296" s="14">
        <f>IF($E3296="","",IFERROR(INDEX('01_Cad_Pecas'!$H$2:$H$5000,MATCH($E3296,'01_Cad_Pecas'!$D$2:$D$5000,0)),IFERROR(INDEX('01_Cad_Pecas'!$H$2:$H$5000,MATCH(VALUE($E3296),'01_Cad_Pecas'!$D$2:$D$5000,0)),"")))</f>
        <v>1.1000000000000001</v>
      </c>
      <c r="L3296" s="14">
        <f>IF($E3296="","",IFERROR(INDEX('01_Cad_Pecas'!$I$2:$I$5000,MATCH($E3296,'01_Cad_Pecas'!$D$2:$D$5000,0)),IFERROR(INDEX('01_Cad_Pecas'!$I$2:$I$5000,MATCH(VALUE($E3296),'01_Cad_Pecas'!$D$2:$D$5000,0)),"")))</f>
        <v>9.375E-2</v>
      </c>
      <c r="M3296" s="14">
        <f t="shared" si="370"/>
        <v>1.85</v>
      </c>
      <c r="N3296" s="14">
        <v>46211</v>
      </c>
      <c r="O3296" s="14">
        <v>8</v>
      </c>
      <c r="P3296" s="14"/>
      <c r="Q3296" s="14"/>
      <c r="R3296" s="14"/>
      <c r="S3296" s="14"/>
      <c r="T3296" s="14">
        <f t="shared" si="374"/>
        <v>1</v>
      </c>
      <c r="U3296" s="14" t="s">
        <v>36</v>
      </c>
      <c r="V3296" s="14"/>
      <c r="W3296" s="14"/>
      <c r="X3296" s="14"/>
      <c r="Y3296" s="14"/>
      <c r="Z3296" s="14"/>
      <c r="AA3296" s="11"/>
      <c r="AB3296" s="14" t="str">
        <f t="shared" si="371"/>
        <v>10241|46 SECCIONADORA 1</v>
      </c>
      <c r="AC3296" t="str">
        <f t="shared" si="372"/>
        <v>|10241|</v>
      </c>
      <c r="AD3296" t="str">
        <f t="shared" si="373"/>
        <v>46 SECCIONADORA 1</v>
      </c>
    </row>
    <row r="3297" spans="1:30" ht="36" customHeight="1" x14ac:dyDescent="0.35">
      <c r="A3297" s="35">
        <v>46211</v>
      </c>
      <c r="B3297" s="14" t="s">
        <v>3670</v>
      </c>
      <c r="C3297" s="14" t="s">
        <v>3671</v>
      </c>
      <c r="D3297" s="14" t="s">
        <v>3052</v>
      </c>
      <c r="E3297" s="14">
        <v>20019003</v>
      </c>
      <c r="F3297" s="14" t="s">
        <v>1617</v>
      </c>
      <c r="G3297" s="14" t="s">
        <v>3052</v>
      </c>
      <c r="H3297" s="14" t="s">
        <v>3052</v>
      </c>
      <c r="I3297" s="9" t="s">
        <v>3052</v>
      </c>
      <c r="J3297" s="9">
        <v>4</v>
      </c>
      <c r="K3297" s="14">
        <f>IF($E3297="","",IFERROR(INDEX('01_Cad_Pecas'!$H$2:$H$5000,MATCH($E3297,'01_Cad_Pecas'!$D$2:$D$5000,0)),IFERROR(INDEX('01_Cad_Pecas'!$H$2:$H$5000,MATCH(VALUE($E3297),'01_Cad_Pecas'!$D$2:$D$5000,0)),"")))</f>
        <v>3</v>
      </c>
      <c r="L3297" s="14">
        <f>IF($E3297="","",IFERROR(INDEX('01_Cad_Pecas'!$I$2:$I$5000,MATCH($E3297,'01_Cad_Pecas'!$D$2:$D$5000,0)),IFERROR(INDEX('01_Cad_Pecas'!$I$2:$I$5000,MATCH(VALUE($E3297),'01_Cad_Pecas'!$D$2:$D$5000,0)),"")))</f>
        <v>6.7799999999999999E-2</v>
      </c>
      <c r="M3297" s="14">
        <f t="shared" si="370"/>
        <v>3.2711999999999999</v>
      </c>
      <c r="N3297" s="14">
        <v>46211</v>
      </c>
      <c r="O3297" s="14">
        <v>4</v>
      </c>
      <c r="P3297" s="14"/>
      <c r="Q3297" s="14"/>
      <c r="R3297" s="14"/>
      <c r="S3297" s="14"/>
      <c r="T3297" s="14">
        <f t="shared" si="374"/>
        <v>1</v>
      </c>
      <c r="U3297" s="14" t="s">
        <v>36</v>
      </c>
      <c r="V3297" s="14"/>
      <c r="W3297" s="14"/>
      <c r="X3297" s="14"/>
      <c r="Y3297" s="14"/>
      <c r="Z3297" s="14"/>
      <c r="AA3297" s="11"/>
      <c r="AB3297" s="14" t="str">
        <f t="shared" si="371"/>
        <v>10241|46 SECCIONADORA 1</v>
      </c>
      <c r="AC3297" t="str">
        <f t="shared" si="372"/>
        <v>|10241|</v>
      </c>
      <c r="AD3297" t="str">
        <f t="shared" si="373"/>
        <v>46 SECCIONADORA 1</v>
      </c>
    </row>
    <row r="3298" spans="1:30" ht="36" customHeight="1" x14ac:dyDescent="0.35">
      <c r="A3298" s="35">
        <v>46211</v>
      </c>
      <c r="B3298" s="14" t="s">
        <v>3670</v>
      </c>
      <c r="C3298" s="14" t="s">
        <v>3671</v>
      </c>
      <c r="D3298" s="14" t="s">
        <v>3052</v>
      </c>
      <c r="E3298" s="14">
        <v>20019004</v>
      </c>
      <c r="F3298" s="14" t="s">
        <v>3262</v>
      </c>
      <c r="G3298" s="14" t="s">
        <v>3052</v>
      </c>
      <c r="H3298" s="14" t="s">
        <v>3052</v>
      </c>
      <c r="I3298" s="9" t="s">
        <v>3052</v>
      </c>
      <c r="J3298" s="9">
        <v>4</v>
      </c>
      <c r="K3298" s="14">
        <f>IF($E3298="","",IFERROR(INDEX('01_Cad_Pecas'!$H$2:$H$5000,MATCH($E3298,'01_Cad_Pecas'!$D$2:$D$5000,0)),IFERROR(INDEX('01_Cad_Pecas'!$H$2:$H$5000,MATCH(VALUE($E3298),'01_Cad_Pecas'!$D$2:$D$5000,0)),"")))</f>
        <v>1.1000000000000001</v>
      </c>
      <c r="L3298" s="14">
        <f>IF($E3298="","",IFERROR(INDEX('01_Cad_Pecas'!$I$2:$I$5000,MATCH($E3298,'01_Cad_Pecas'!$D$2:$D$5000,0)),IFERROR(INDEX('01_Cad_Pecas'!$I$2:$I$5000,MATCH(VALUE($E3298),'01_Cad_Pecas'!$D$2:$D$5000,0)),"")))</f>
        <v>9.375E-2</v>
      </c>
      <c r="M3298" s="14">
        <f t="shared" si="370"/>
        <v>1.4750000000000001</v>
      </c>
      <c r="N3298" s="14">
        <v>46211</v>
      </c>
      <c r="O3298" s="14">
        <v>4</v>
      </c>
      <c r="P3298" s="14"/>
      <c r="Q3298" s="14"/>
      <c r="R3298" s="14"/>
      <c r="S3298" s="14"/>
      <c r="T3298" s="14">
        <f t="shared" si="374"/>
        <v>1</v>
      </c>
      <c r="U3298" s="14" t="s">
        <v>36</v>
      </c>
      <c r="V3298" s="14"/>
      <c r="W3298" s="14"/>
      <c r="X3298" s="14"/>
      <c r="Y3298" s="14"/>
      <c r="Z3298" s="14"/>
      <c r="AA3298" s="11"/>
      <c r="AB3298" s="14" t="str">
        <f t="shared" si="371"/>
        <v>10241|46 SECCIONADORA 1</v>
      </c>
      <c r="AC3298" t="str">
        <f t="shared" si="372"/>
        <v>|10241|</v>
      </c>
      <c r="AD3298" t="str">
        <f t="shared" si="373"/>
        <v>46 SECCIONADORA 1</v>
      </c>
    </row>
    <row r="3299" spans="1:30" ht="36" customHeight="1" x14ac:dyDescent="0.35">
      <c r="A3299" s="35">
        <v>46211</v>
      </c>
      <c r="B3299" s="14" t="s">
        <v>3670</v>
      </c>
      <c r="C3299" s="14" t="s">
        <v>3671</v>
      </c>
      <c r="D3299" s="14" t="s">
        <v>3052</v>
      </c>
      <c r="E3299" s="14">
        <v>20019005</v>
      </c>
      <c r="F3299" s="14" t="s">
        <v>2939</v>
      </c>
      <c r="G3299" s="14" t="s">
        <v>3052</v>
      </c>
      <c r="H3299" s="14" t="s">
        <v>3052</v>
      </c>
      <c r="I3299" s="9" t="s">
        <v>3052</v>
      </c>
      <c r="J3299" s="9">
        <v>88</v>
      </c>
      <c r="K3299" s="14">
        <f>IF($E3299="","",IFERROR(INDEX('01_Cad_Pecas'!$H$2:$H$5000,MATCH($E3299,'01_Cad_Pecas'!$D$2:$D$5000,0)),IFERROR(INDEX('01_Cad_Pecas'!$H$2:$H$5000,MATCH(VALUE($E3299),'01_Cad_Pecas'!$D$2:$D$5000,0)),"")))</f>
        <v>3</v>
      </c>
      <c r="L3299" s="14">
        <f>IF($E3299="","",IFERROR(INDEX('01_Cad_Pecas'!$I$2:$I$5000,MATCH($E3299,'01_Cad_Pecas'!$D$2:$D$5000,0)),IFERROR(INDEX('01_Cad_Pecas'!$I$2:$I$5000,MATCH(VALUE($E3299),'01_Cad_Pecas'!$D$2:$D$5000,0)),"")))</f>
        <v>6.7799999999999999E-2</v>
      </c>
      <c r="M3299" s="14">
        <f t="shared" si="370"/>
        <v>8.9664000000000001</v>
      </c>
      <c r="N3299" s="14">
        <v>46211</v>
      </c>
      <c r="O3299" s="14">
        <v>88</v>
      </c>
      <c r="P3299" s="14"/>
      <c r="Q3299" s="14"/>
      <c r="R3299" s="14"/>
      <c r="S3299" s="14"/>
      <c r="T3299" s="14">
        <f t="shared" si="374"/>
        <v>1</v>
      </c>
      <c r="U3299" s="14" t="s">
        <v>36</v>
      </c>
      <c r="V3299" s="14"/>
      <c r="W3299" s="14"/>
      <c r="X3299" s="14"/>
      <c r="Y3299" s="14"/>
      <c r="Z3299" s="14"/>
      <c r="AA3299" s="11"/>
      <c r="AB3299" s="14" t="str">
        <f t="shared" si="371"/>
        <v>10241|46 SECCIONADORA 1</v>
      </c>
      <c r="AC3299" t="str">
        <f t="shared" si="372"/>
        <v>|10241|</v>
      </c>
      <c r="AD3299" t="str">
        <f t="shared" si="373"/>
        <v>46 SECCIONADORA 1</v>
      </c>
    </row>
    <row r="3300" spans="1:30" ht="36" customHeight="1" x14ac:dyDescent="0.35">
      <c r="A3300" s="35">
        <v>46211</v>
      </c>
      <c r="B3300" s="14" t="s">
        <v>3670</v>
      </c>
      <c r="C3300" s="14" t="s">
        <v>3671</v>
      </c>
      <c r="D3300" s="14" t="s">
        <v>3052</v>
      </c>
      <c r="E3300" s="14">
        <v>20019601</v>
      </c>
      <c r="F3300" s="14" t="s">
        <v>3276</v>
      </c>
      <c r="G3300" s="14" t="s">
        <v>3052</v>
      </c>
      <c r="H3300" s="14" t="s">
        <v>3052</v>
      </c>
      <c r="I3300" s="9" t="s">
        <v>3052</v>
      </c>
      <c r="J3300" s="9">
        <v>8</v>
      </c>
      <c r="K3300" s="14">
        <f>IF($E3300="","",IFERROR(INDEX('01_Cad_Pecas'!$H$2:$H$5000,MATCH($E3300,'01_Cad_Pecas'!$D$2:$D$5000,0)),IFERROR(INDEX('01_Cad_Pecas'!$H$2:$H$5000,MATCH(VALUE($E3300),'01_Cad_Pecas'!$D$2:$D$5000,0)),"")))</f>
        <v>1.1000000000000001</v>
      </c>
      <c r="L3300" s="14">
        <f>IF($E3300="","",IFERROR(INDEX('01_Cad_Pecas'!$I$2:$I$5000,MATCH($E3300,'01_Cad_Pecas'!$D$2:$D$5000,0)),IFERROR(INDEX('01_Cad_Pecas'!$I$2:$I$5000,MATCH(VALUE($E3300),'01_Cad_Pecas'!$D$2:$D$5000,0)),"")))</f>
        <v>9.375E-2</v>
      </c>
      <c r="M3300" s="14">
        <f t="shared" si="370"/>
        <v>1.85</v>
      </c>
      <c r="N3300" s="14">
        <v>46211</v>
      </c>
      <c r="O3300" s="14">
        <v>8</v>
      </c>
      <c r="P3300" s="14"/>
      <c r="Q3300" s="14"/>
      <c r="R3300" s="14"/>
      <c r="S3300" s="14"/>
      <c r="T3300" s="14">
        <f t="shared" si="374"/>
        <v>1</v>
      </c>
      <c r="U3300" s="14" t="s">
        <v>36</v>
      </c>
      <c r="V3300" s="14"/>
      <c r="W3300" s="14"/>
      <c r="X3300" s="14"/>
      <c r="Y3300" s="14"/>
      <c r="Z3300" s="14"/>
      <c r="AA3300" s="11"/>
      <c r="AB3300" s="14" t="str">
        <f t="shared" si="371"/>
        <v>10241|46 SECCIONADORA 1</v>
      </c>
      <c r="AC3300" t="str">
        <f t="shared" si="372"/>
        <v>|10241|</v>
      </c>
      <c r="AD3300" t="str">
        <f t="shared" si="373"/>
        <v>46 SECCIONADORA 1</v>
      </c>
    </row>
    <row r="3301" spans="1:30" ht="36" customHeight="1" x14ac:dyDescent="0.35">
      <c r="A3301" s="35">
        <v>46211</v>
      </c>
      <c r="B3301" s="14" t="s">
        <v>3670</v>
      </c>
      <c r="C3301" s="14" t="s">
        <v>3671</v>
      </c>
      <c r="D3301" s="14" t="s">
        <v>3052</v>
      </c>
      <c r="E3301" s="14">
        <v>20019602</v>
      </c>
      <c r="F3301" s="14" t="s">
        <v>3277</v>
      </c>
      <c r="G3301" s="14" t="s">
        <v>3052</v>
      </c>
      <c r="H3301" s="14" t="s">
        <v>3052</v>
      </c>
      <c r="I3301" s="9" t="s">
        <v>3052</v>
      </c>
      <c r="J3301" s="9">
        <v>8</v>
      </c>
      <c r="K3301" s="14">
        <f>IF($E3301="","",IFERROR(INDEX('01_Cad_Pecas'!$H$2:$H$5000,MATCH($E3301,'01_Cad_Pecas'!$D$2:$D$5000,0)),IFERROR(INDEX('01_Cad_Pecas'!$H$2:$H$5000,MATCH(VALUE($E3301),'01_Cad_Pecas'!$D$2:$D$5000,0)),"")))</f>
        <v>1.1000000000000001</v>
      </c>
      <c r="L3301" s="14">
        <f>IF($E3301="","",IFERROR(INDEX('01_Cad_Pecas'!$I$2:$I$5000,MATCH($E3301,'01_Cad_Pecas'!$D$2:$D$5000,0)),IFERROR(INDEX('01_Cad_Pecas'!$I$2:$I$5000,MATCH(VALUE($E3301),'01_Cad_Pecas'!$D$2:$D$5000,0)),"")))</f>
        <v>9.375E-2</v>
      </c>
      <c r="M3301" s="14">
        <f t="shared" si="370"/>
        <v>1.85</v>
      </c>
      <c r="N3301" s="14">
        <v>46211</v>
      </c>
      <c r="O3301" s="14">
        <v>8</v>
      </c>
      <c r="P3301" s="14"/>
      <c r="Q3301" s="14"/>
      <c r="R3301" s="14"/>
      <c r="S3301" s="14"/>
      <c r="T3301" s="14">
        <f t="shared" si="374"/>
        <v>1</v>
      </c>
      <c r="U3301" s="14" t="s">
        <v>36</v>
      </c>
      <c r="V3301" s="14"/>
      <c r="W3301" s="14"/>
      <c r="X3301" s="14"/>
      <c r="Y3301" s="14"/>
      <c r="Z3301" s="14"/>
      <c r="AA3301" s="11"/>
      <c r="AB3301" s="14" t="str">
        <f t="shared" si="371"/>
        <v>10241|46 SECCIONADORA 1</v>
      </c>
      <c r="AC3301" t="str">
        <f t="shared" si="372"/>
        <v>|10241|</v>
      </c>
      <c r="AD3301" t="str">
        <f t="shared" si="373"/>
        <v>46 SECCIONADORA 1</v>
      </c>
    </row>
    <row r="3302" spans="1:30" ht="36" customHeight="1" x14ac:dyDescent="0.35">
      <c r="A3302" s="35">
        <v>46211</v>
      </c>
      <c r="B3302" s="14" t="s">
        <v>3670</v>
      </c>
      <c r="C3302" s="14" t="s">
        <v>3671</v>
      </c>
      <c r="D3302" s="14" t="s">
        <v>3052</v>
      </c>
      <c r="E3302" s="14">
        <v>20019603</v>
      </c>
      <c r="F3302" s="14" t="s">
        <v>2937</v>
      </c>
      <c r="G3302" s="14" t="s">
        <v>3052</v>
      </c>
      <c r="H3302" s="14" t="s">
        <v>3052</v>
      </c>
      <c r="I3302" s="9" t="s">
        <v>3052</v>
      </c>
      <c r="J3302" s="9">
        <v>4</v>
      </c>
      <c r="K3302" s="14">
        <f>IF($E3302="","",IFERROR(INDEX('01_Cad_Pecas'!$H$2:$H$5000,MATCH($E3302,'01_Cad_Pecas'!$D$2:$D$5000,0)),IFERROR(INDEX('01_Cad_Pecas'!$H$2:$H$5000,MATCH(VALUE($E3302),'01_Cad_Pecas'!$D$2:$D$5000,0)),"")))</f>
        <v>3</v>
      </c>
      <c r="L3302" s="14">
        <f>IF($E3302="","",IFERROR(INDEX('01_Cad_Pecas'!$I$2:$I$5000,MATCH($E3302,'01_Cad_Pecas'!$D$2:$D$5000,0)),IFERROR(INDEX('01_Cad_Pecas'!$I$2:$I$5000,MATCH(VALUE($E3302),'01_Cad_Pecas'!$D$2:$D$5000,0)),"")))</f>
        <v>6.7799999999999999E-2</v>
      </c>
      <c r="M3302" s="14">
        <f t="shared" si="370"/>
        <v>3.2711999999999999</v>
      </c>
      <c r="N3302" s="14">
        <v>46211</v>
      </c>
      <c r="O3302" s="14">
        <v>4</v>
      </c>
      <c r="P3302" s="14"/>
      <c r="Q3302" s="14"/>
      <c r="R3302" s="14"/>
      <c r="S3302" s="14"/>
      <c r="T3302" s="14">
        <f t="shared" si="374"/>
        <v>1</v>
      </c>
      <c r="U3302" s="14" t="s">
        <v>36</v>
      </c>
      <c r="V3302" s="14"/>
      <c r="W3302" s="14"/>
      <c r="X3302" s="14"/>
      <c r="Y3302" s="14"/>
      <c r="Z3302" s="14"/>
      <c r="AA3302" s="11"/>
      <c r="AB3302" s="14" t="str">
        <f t="shared" si="371"/>
        <v>10241|46 SECCIONADORA 1</v>
      </c>
      <c r="AC3302" t="str">
        <f t="shared" si="372"/>
        <v>|10241|</v>
      </c>
      <c r="AD3302" t="str">
        <f t="shared" si="373"/>
        <v>46 SECCIONADORA 1</v>
      </c>
    </row>
    <row r="3303" spans="1:30" ht="36" customHeight="1" x14ac:dyDescent="0.35">
      <c r="A3303" s="35">
        <v>46211</v>
      </c>
      <c r="B3303" s="14" t="s">
        <v>3670</v>
      </c>
      <c r="C3303" s="14" t="s">
        <v>3671</v>
      </c>
      <c r="D3303" s="14" t="s">
        <v>3052</v>
      </c>
      <c r="E3303" s="14">
        <v>20019606</v>
      </c>
      <c r="F3303" s="14" t="s">
        <v>3207</v>
      </c>
      <c r="G3303" s="14" t="s">
        <v>3052</v>
      </c>
      <c r="H3303" s="14" t="s">
        <v>3052</v>
      </c>
      <c r="I3303" s="9" t="s">
        <v>3052</v>
      </c>
      <c r="J3303" s="9">
        <v>8</v>
      </c>
      <c r="K3303" s="14">
        <f>IF($E3303="","",IFERROR(INDEX('01_Cad_Pecas'!$H$2:$H$5000,MATCH($E3303,'01_Cad_Pecas'!$D$2:$D$5000,0)),IFERROR(INDEX('01_Cad_Pecas'!$H$2:$H$5000,MATCH(VALUE($E3303),'01_Cad_Pecas'!$D$2:$D$5000,0)),"")))</f>
        <v>3</v>
      </c>
      <c r="L3303" s="14">
        <f>IF($E3303="","",IFERROR(INDEX('01_Cad_Pecas'!$I$2:$I$5000,MATCH($E3303,'01_Cad_Pecas'!$D$2:$D$5000,0)),IFERROR(INDEX('01_Cad_Pecas'!$I$2:$I$5000,MATCH(VALUE($E3303),'01_Cad_Pecas'!$D$2:$D$5000,0)),"")))</f>
        <v>6.7799999999999999E-2</v>
      </c>
      <c r="M3303" s="14">
        <f t="shared" si="370"/>
        <v>3.5423999999999998</v>
      </c>
      <c r="N3303" s="14">
        <v>46211</v>
      </c>
      <c r="O3303" s="14">
        <v>8</v>
      </c>
      <c r="P3303" s="14"/>
      <c r="Q3303" s="14"/>
      <c r="R3303" s="14"/>
      <c r="S3303" s="14"/>
      <c r="T3303" s="14">
        <f t="shared" si="374"/>
        <v>1</v>
      </c>
      <c r="U3303" s="14" t="s">
        <v>36</v>
      </c>
      <c r="V3303" s="14"/>
      <c r="W3303" s="14"/>
      <c r="X3303" s="14"/>
      <c r="Y3303" s="14"/>
      <c r="Z3303" s="14"/>
      <c r="AA3303" s="11"/>
      <c r="AB3303" s="14" t="str">
        <f t="shared" si="371"/>
        <v>10241|46 SECCIONADORA 1</v>
      </c>
      <c r="AC3303" t="str">
        <f t="shared" si="372"/>
        <v>|10241|</v>
      </c>
      <c r="AD3303" t="str">
        <f t="shared" si="373"/>
        <v>46 SECCIONADORA 1</v>
      </c>
    </row>
    <row r="3304" spans="1:30" ht="36" customHeight="1" x14ac:dyDescent="0.35">
      <c r="A3304" s="35">
        <v>46211</v>
      </c>
      <c r="B3304" s="14" t="s">
        <v>3670</v>
      </c>
      <c r="C3304" s="14" t="s">
        <v>3671</v>
      </c>
      <c r="D3304" s="14" t="s">
        <v>3052</v>
      </c>
      <c r="E3304" s="14">
        <v>20020002</v>
      </c>
      <c r="F3304" s="14" t="s">
        <v>3263</v>
      </c>
      <c r="G3304" s="14" t="s">
        <v>3052</v>
      </c>
      <c r="H3304" s="14" t="s">
        <v>3052</v>
      </c>
      <c r="I3304" s="9" t="s">
        <v>3052</v>
      </c>
      <c r="J3304" s="9">
        <v>6</v>
      </c>
      <c r="K3304" s="14">
        <f>IF($E3304="","",IFERROR(INDEX('01_Cad_Pecas'!$H$2:$H$5000,MATCH($E3304,'01_Cad_Pecas'!$D$2:$D$5000,0)),IFERROR(INDEX('01_Cad_Pecas'!$H$2:$H$5000,MATCH(VALUE($E3304),'01_Cad_Pecas'!$D$2:$D$5000,0)),"")))</f>
        <v>1.1000000000000001</v>
      </c>
      <c r="L3304" s="14">
        <f>IF($E3304="","",IFERROR(INDEX('01_Cad_Pecas'!$I$2:$I$5000,MATCH($E3304,'01_Cad_Pecas'!$D$2:$D$5000,0)),IFERROR(INDEX('01_Cad_Pecas'!$I$2:$I$5000,MATCH(VALUE($E3304),'01_Cad_Pecas'!$D$2:$D$5000,0)),"")))</f>
        <v>9.375E-2</v>
      </c>
      <c r="M3304" s="14">
        <f t="shared" si="370"/>
        <v>1.6625000000000001</v>
      </c>
      <c r="N3304" s="14">
        <v>46211</v>
      </c>
      <c r="O3304" s="14">
        <v>6</v>
      </c>
      <c r="P3304" s="14"/>
      <c r="Q3304" s="14"/>
      <c r="R3304" s="14"/>
      <c r="S3304" s="14"/>
      <c r="T3304" s="14">
        <f t="shared" si="374"/>
        <v>1</v>
      </c>
      <c r="U3304" s="14" t="s">
        <v>36</v>
      </c>
      <c r="V3304" s="14"/>
      <c r="W3304" s="14"/>
      <c r="X3304" s="14"/>
      <c r="Y3304" s="14"/>
      <c r="Z3304" s="14"/>
      <c r="AA3304" s="11"/>
      <c r="AB3304" s="14" t="str">
        <f t="shared" si="371"/>
        <v>10241|46 SECCIONADORA 1</v>
      </c>
      <c r="AC3304" t="str">
        <f t="shared" si="372"/>
        <v>|10241|</v>
      </c>
      <c r="AD3304" t="str">
        <f t="shared" si="373"/>
        <v>46 SECCIONADORA 1</v>
      </c>
    </row>
    <row r="3305" spans="1:30" ht="36" customHeight="1" x14ac:dyDescent="0.35">
      <c r="A3305" s="35">
        <v>46211</v>
      </c>
      <c r="B3305" s="14" t="s">
        <v>3670</v>
      </c>
      <c r="C3305" s="14" t="s">
        <v>3671</v>
      </c>
      <c r="D3305" s="14" t="s">
        <v>3052</v>
      </c>
      <c r="E3305" s="14">
        <v>20020003</v>
      </c>
      <c r="F3305" s="14" t="s">
        <v>3264</v>
      </c>
      <c r="G3305" s="14" t="s">
        <v>3052</v>
      </c>
      <c r="H3305" s="14" t="s">
        <v>3052</v>
      </c>
      <c r="I3305" s="9" t="s">
        <v>3052</v>
      </c>
      <c r="J3305" s="9">
        <v>6</v>
      </c>
      <c r="K3305" s="14">
        <f>IF($E3305="","",IFERROR(INDEX('01_Cad_Pecas'!$H$2:$H$5000,MATCH($E3305,'01_Cad_Pecas'!$D$2:$D$5000,0)),IFERROR(INDEX('01_Cad_Pecas'!$H$2:$H$5000,MATCH(VALUE($E3305),'01_Cad_Pecas'!$D$2:$D$5000,0)),"")))</f>
        <v>1.1000000000000001</v>
      </c>
      <c r="L3305" s="14">
        <f>IF($E3305="","",IFERROR(INDEX('01_Cad_Pecas'!$I$2:$I$5000,MATCH($E3305,'01_Cad_Pecas'!$D$2:$D$5000,0)),IFERROR(INDEX('01_Cad_Pecas'!$I$2:$I$5000,MATCH(VALUE($E3305),'01_Cad_Pecas'!$D$2:$D$5000,0)),"")))</f>
        <v>9.375E-2</v>
      </c>
      <c r="M3305" s="14">
        <f t="shared" si="370"/>
        <v>1.6625000000000001</v>
      </c>
      <c r="N3305" s="14">
        <v>46211</v>
      </c>
      <c r="O3305" s="14">
        <v>6</v>
      </c>
      <c r="P3305" s="14"/>
      <c r="Q3305" s="14"/>
      <c r="R3305" s="14"/>
      <c r="S3305" s="14"/>
      <c r="T3305" s="14">
        <f t="shared" si="374"/>
        <v>1</v>
      </c>
      <c r="U3305" s="14" t="s">
        <v>36</v>
      </c>
      <c r="V3305" s="14"/>
      <c r="W3305" s="14"/>
      <c r="X3305" s="14"/>
      <c r="Y3305" s="14"/>
      <c r="Z3305" s="14"/>
      <c r="AA3305" s="11"/>
      <c r="AB3305" s="14" t="str">
        <f t="shared" si="371"/>
        <v>10241|46 SECCIONADORA 1</v>
      </c>
      <c r="AC3305" t="str">
        <f t="shared" si="372"/>
        <v>|10241|</v>
      </c>
      <c r="AD3305" t="str">
        <f t="shared" si="373"/>
        <v>46 SECCIONADORA 1</v>
      </c>
    </row>
    <row r="3306" spans="1:30" ht="36" customHeight="1" x14ac:dyDescent="0.35">
      <c r="A3306" s="35">
        <v>46211</v>
      </c>
      <c r="B3306" s="14" t="s">
        <v>3670</v>
      </c>
      <c r="C3306" s="14" t="s">
        <v>3671</v>
      </c>
      <c r="D3306" s="14" t="s">
        <v>3052</v>
      </c>
      <c r="E3306" s="14">
        <v>20020004</v>
      </c>
      <c r="F3306" s="14" t="s">
        <v>3265</v>
      </c>
      <c r="G3306" s="14" t="s">
        <v>3052</v>
      </c>
      <c r="H3306" s="14" t="s">
        <v>3052</v>
      </c>
      <c r="I3306" s="9" t="s">
        <v>3052</v>
      </c>
      <c r="J3306" s="9">
        <v>12</v>
      </c>
      <c r="K3306" s="14">
        <f>IF($E3306="","",IFERROR(INDEX('01_Cad_Pecas'!$H$2:$H$5000,MATCH($E3306,'01_Cad_Pecas'!$D$2:$D$5000,0)),IFERROR(INDEX('01_Cad_Pecas'!$H$2:$H$5000,MATCH(VALUE($E3306),'01_Cad_Pecas'!$D$2:$D$5000,0)),"")))</f>
        <v>1.1000000000000001</v>
      </c>
      <c r="L3306" s="14">
        <f>IF($E3306="","",IFERROR(INDEX('01_Cad_Pecas'!$I$2:$I$5000,MATCH($E3306,'01_Cad_Pecas'!$D$2:$D$5000,0)),IFERROR(INDEX('01_Cad_Pecas'!$I$2:$I$5000,MATCH(VALUE($E3306),'01_Cad_Pecas'!$D$2:$D$5000,0)),"")))</f>
        <v>9.375E-2</v>
      </c>
      <c r="M3306" s="14">
        <f t="shared" si="370"/>
        <v>2.2250000000000001</v>
      </c>
      <c r="N3306" s="14">
        <v>46211</v>
      </c>
      <c r="O3306" s="14">
        <v>12</v>
      </c>
      <c r="P3306" s="14"/>
      <c r="Q3306" s="14"/>
      <c r="R3306" s="14"/>
      <c r="S3306" s="14"/>
      <c r="T3306" s="14">
        <f t="shared" si="374"/>
        <v>1</v>
      </c>
      <c r="U3306" s="14" t="s">
        <v>36</v>
      </c>
      <c r="V3306" s="14"/>
      <c r="W3306" s="14"/>
      <c r="X3306" s="14"/>
      <c r="Y3306" s="14"/>
      <c r="Z3306" s="14"/>
      <c r="AA3306" s="11"/>
      <c r="AB3306" s="14" t="str">
        <f t="shared" si="371"/>
        <v>10241|46 SECCIONADORA 1</v>
      </c>
      <c r="AC3306" t="str">
        <f t="shared" si="372"/>
        <v>|10241|</v>
      </c>
      <c r="AD3306" t="str">
        <f t="shared" si="373"/>
        <v>46 SECCIONADORA 1</v>
      </c>
    </row>
    <row r="3307" spans="1:30" ht="36" customHeight="1" x14ac:dyDescent="0.35">
      <c r="A3307" s="35">
        <v>46211</v>
      </c>
      <c r="B3307" s="14" t="s">
        <v>3670</v>
      </c>
      <c r="C3307" s="14" t="s">
        <v>3671</v>
      </c>
      <c r="D3307" s="14" t="s">
        <v>3052</v>
      </c>
      <c r="E3307" s="14">
        <v>20020005</v>
      </c>
      <c r="F3307" s="14" t="s">
        <v>3266</v>
      </c>
      <c r="G3307" s="14" t="s">
        <v>3052</v>
      </c>
      <c r="H3307" s="14" t="s">
        <v>3052</v>
      </c>
      <c r="I3307" s="9" t="s">
        <v>3052</v>
      </c>
      <c r="J3307" s="9">
        <v>6</v>
      </c>
      <c r="K3307" s="14">
        <f>IF($E3307="","",IFERROR(INDEX('01_Cad_Pecas'!$H$2:$H$5000,MATCH($E3307,'01_Cad_Pecas'!$D$2:$D$5000,0)),IFERROR(INDEX('01_Cad_Pecas'!$H$2:$H$5000,MATCH(VALUE($E3307),'01_Cad_Pecas'!$D$2:$D$5000,0)),"")))</f>
        <v>1.1000000000000001</v>
      </c>
      <c r="L3307" s="14">
        <f>IF($E3307="","",IFERROR(INDEX('01_Cad_Pecas'!$I$2:$I$5000,MATCH($E3307,'01_Cad_Pecas'!$D$2:$D$5000,0)),IFERROR(INDEX('01_Cad_Pecas'!$I$2:$I$5000,MATCH(VALUE($E3307),'01_Cad_Pecas'!$D$2:$D$5000,0)),"")))</f>
        <v>9.375E-2</v>
      </c>
      <c r="M3307" s="14">
        <f t="shared" si="370"/>
        <v>1.6625000000000001</v>
      </c>
      <c r="N3307" s="14">
        <v>46211</v>
      </c>
      <c r="O3307" s="14">
        <v>6</v>
      </c>
      <c r="P3307" s="14"/>
      <c r="Q3307" s="14"/>
      <c r="R3307" s="14"/>
      <c r="S3307" s="14"/>
      <c r="T3307" s="14">
        <f t="shared" si="374"/>
        <v>1</v>
      </c>
      <c r="U3307" s="14" t="s">
        <v>36</v>
      </c>
      <c r="V3307" s="14"/>
      <c r="W3307" s="14"/>
      <c r="X3307" s="14"/>
      <c r="Y3307" s="14"/>
      <c r="Z3307" s="14"/>
      <c r="AA3307" s="11"/>
      <c r="AB3307" s="14" t="str">
        <f t="shared" si="371"/>
        <v>10241|46 SECCIONADORA 1</v>
      </c>
      <c r="AC3307" t="str">
        <f t="shared" si="372"/>
        <v>|10241|</v>
      </c>
      <c r="AD3307" t="str">
        <f t="shared" si="373"/>
        <v>46 SECCIONADORA 1</v>
      </c>
    </row>
    <row r="3308" spans="1:30" ht="36" customHeight="1" x14ac:dyDescent="0.35">
      <c r="A3308" s="35">
        <v>46211</v>
      </c>
      <c r="B3308" s="14" t="s">
        <v>3670</v>
      </c>
      <c r="C3308" s="14" t="s">
        <v>3671</v>
      </c>
      <c r="D3308" s="14" t="s">
        <v>3052</v>
      </c>
      <c r="E3308" s="14">
        <v>20013102</v>
      </c>
      <c r="F3308" s="14" t="s">
        <v>3188</v>
      </c>
      <c r="G3308" s="14" t="s">
        <v>3052</v>
      </c>
      <c r="H3308" s="14" t="s">
        <v>3052</v>
      </c>
      <c r="I3308" s="9" t="s">
        <v>3052</v>
      </c>
      <c r="J3308" s="9">
        <v>72</v>
      </c>
      <c r="K3308" s="14">
        <f>IF($E3308="","",IFERROR(INDEX('01_Cad_Pecas'!$H$2:$H$5000,MATCH($E3308,'01_Cad_Pecas'!$D$2:$D$5000,0)),IFERROR(INDEX('01_Cad_Pecas'!$H$2:$H$5000,MATCH(VALUE($E3308),'01_Cad_Pecas'!$D$2:$D$5000,0)),"")))</f>
        <v>3</v>
      </c>
      <c r="L3308" s="14">
        <f>IF($E3308="","",IFERROR(INDEX('01_Cad_Pecas'!$I$2:$I$5000,MATCH($E3308,'01_Cad_Pecas'!$D$2:$D$5000,0)),IFERROR(INDEX('01_Cad_Pecas'!$I$2:$I$5000,MATCH(VALUE($E3308),'01_Cad_Pecas'!$D$2:$D$5000,0)),"")))</f>
        <v>6.7799999999999999E-2</v>
      </c>
      <c r="M3308" s="14">
        <f t="shared" si="370"/>
        <v>7.8815999999999997</v>
      </c>
      <c r="N3308" s="14">
        <v>46211</v>
      </c>
      <c r="O3308" s="14">
        <v>72</v>
      </c>
      <c r="P3308" s="14"/>
      <c r="Q3308" s="14"/>
      <c r="R3308" s="14"/>
      <c r="S3308" s="14"/>
      <c r="T3308" s="14">
        <f t="shared" si="374"/>
        <v>1</v>
      </c>
      <c r="U3308" s="14" t="s">
        <v>36</v>
      </c>
      <c r="V3308" s="14"/>
      <c r="W3308" s="14"/>
      <c r="X3308" s="14"/>
      <c r="Y3308" s="14"/>
      <c r="Z3308" s="14"/>
      <c r="AA3308" s="11"/>
      <c r="AB3308" s="14" t="str">
        <f t="shared" si="371"/>
        <v>10241|46 SECCIONADORA 1</v>
      </c>
      <c r="AC3308" t="str">
        <f t="shared" si="372"/>
        <v>|10241|</v>
      </c>
      <c r="AD3308" t="str">
        <f t="shared" si="373"/>
        <v>46 SECCIONADORA 1</v>
      </c>
    </row>
    <row r="3309" spans="1:30" ht="36" customHeight="1" x14ac:dyDescent="0.35">
      <c r="A3309" s="35">
        <v>46211</v>
      </c>
      <c r="B3309" s="14" t="s">
        <v>3670</v>
      </c>
      <c r="C3309" s="14" t="s">
        <v>3671</v>
      </c>
      <c r="D3309" s="14" t="s">
        <v>3052</v>
      </c>
      <c r="E3309" s="14">
        <v>20013103</v>
      </c>
      <c r="F3309" s="14" t="s">
        <v>3189</v>
      </c>
      <c r="G3309" s="14" t="s">
        <v>3052</v>
      </c>
      <c r="H3309" s="14" t="s">
        <v>3052</v>
      </c>
      <c r="I3309" s="9" t="s">
        <v>3052</v>
      </c>
      <c r="J3309" s="9">
        <v>72</v>
      </c>
      <c r="K3309" s="14">
        <f>IF($E3309="","",IFERROR(INDEX('01_Cad_Pecas'!$H$2:$H$5000,MATCH($E3309,'01_Cad_Pecas'!$D$2:$D$5000,0)),IFERROR(INDEX('01_Cad_Pecas'!$H$2:$H$5000,MATCH(VALUE($E3309),'01_Cad_Pecas'!$D$2:$D$5000,0)),"")))</f>
        <v>3</v>
      </c>
      <c r="L3309" s="14">
        <f>IF($E3309="","",IFERROR(INDEX('01_Cad_Pecas'!$I$2:$I$5000,MATCH($E3309,'01_Cad_Pecas'!$D$2:$D$5000,0)),IFERROR(INDEX('01_Cad_Pecas'!$I$2:$I$5000,MATCH(VALUE($E3309),'01_Cad_Pecas'!$D$2:$D$5000,0)),"")))</f>
        <v>6.7799999999999999E-2</v>
      </c>
      <c r="M3309" s="14">
        <f t="shared" si="370"/>
        <v>7.8815999999999997</v>
      </c>
      <c r="N3309" s="14">
        <v>46211</v>
      </c>
      <c r="O3309" s="14">
        <v>72</v>
      </c>
      <c r="P3309" s="14"/>
      <c r="Q3309" s="14"/>
      <c r="R3309" s="14"/>
      <c r="S3309" s="14"/>
      <c r="T3309" s="14">
        <f t="shared" si="374"/>
        <v>1</v>
      </c>
      <c r="U3309" s="14" t="s">
        <v>36</v>
      </c>
      <c r="V3309" s="14"/>
      <c r="W3309" s="14"/>
      <c r="X3309" s="14"/>
      <c r="Y3309" s="14"/>
      <c r="Z3309" s="14"/>
      <c r="AA3309" s="11"/>
      <c r="AB3309" s="14" t="str">
        <f t="shared" si="371"/>
        <v>10241|46 SECCIONADORA 1</v>
      </c>
      <c r="AC3309" t="str">
        <f t="shared" si="372"/>
        <v>|10241|</v>
      </c>
      <c r="AD3309" t="str">
        <f t="shared" si="373"/>
        <v>46 SECCIONADORA 1</v>
      </c>
    </row>
    <row r="3310" spans="1:30" ht="36" customHeight="1" x14ac:dyDescent="0.35">
      <c r="A3310" s="35">
        <v>46211</v>
      </c>
      <c r="B3310" s="14" t="s">
        <v>3670</v>
      </c>
      <c r="C3310" s="14" t="s">
        <v>3671</v>
      </c>
      <c r="D3310" s="14" t="s">
        <v>3052</v>
      </c>
      <c r="E3310" s="14">
        <v>20020001</v>
      </c>
      <c r="F3310" s="14" t="s">
        <v>3190</v>
      </c>
      <c r="G3310" s="14" t="s">
        <v>3052</v>
      </c>
      <c r="H3310" s="14" t="s">
        <v>3052</v>
      </c>
      <c r="I3310" s="9" t="s">
        <v>3052</v>
      </c>
      <c r="J3310" s="9">
        <v>24</v>
      </c>
      <c r="K3310" s="14">
        <f>IF($E3310="","",IFERROR(INDEX('01_Cad_Pecas'!$H$2:$H$5000,MATCH($E3310,'01_Cad_Pecas'!$D$2:$D$5000,0)),IFERROR(INDEX('01_Cad_Pecas'!$H$2:$H$5000,MATCH(VALUE($E3310),'01_Cad_Pecas'!$D$2:$D$5000,0)),"")))</f>
        <v>3</v>
      </c>
      <c r="L3310" s="14">
        <f>IF($E3310="","",IFERROR(INDEX('01_Cad_Pecas'!$I$2:$I$5000,MATCH($E3310,'01_Cad_Pecas'!$D$2:$D$5000,0)),IFERROR(INDEX('01_Cad_Pecas'!$I$2:$I$5000,MATCH(VALUE($E3310),'01_Cad_Pecas'!$D$2:$D$5000,0)),"")))</f>
        <v>6.7799999999999999E-2</v>
      </c>
      <c r="M3310" s="14">
        <f t="shared" si="370"/>
        <v>4.6272000000000002</v>
      </c>
      <c r="N3310" s="14">
        <v>46211</v>
      </c>
      <c r="O3310" s="14">
        <v>24</v>
      </c>
      <c r="P3310" s="14"/>
      <c r="Q3310" s="14"/>
      <c r="R3310" s="14"/>
      <c r="S3310" s="14"/>
      <c r="T3310" s="14">
        <f t="shared" si="374"/>
        <v>1</v>
      </c>
      <c r="U3310" s="14" t="s">
        <v>36</v>
      </c>
      <c r="V3310" s="14"/>
      <c r="W3310" s="14"/>
      <c r="X3310" s="14"/>
      <c r="Y3310" s="14"/>
      <c r="Z3310" s="14"/>
      <c r="AA3310" s="11"/>
      <c r="AB3310" s="14" t="str">
        <f t="shared" si="371"/>
        <v>10241|46 SECCIONADORA 1</v>
      </c>
      <c r="AC3310" t="str">
        <f t="shared" si="372"/>
        <v>|10241|</v>
      </c>
      <c r="AD3310" t="str">
        <f t="shared" si="373"/>
        <v>46 SECCIONADORA 1</v>
      </c>
    </row>
    <row r="3311" spans="1:30" ht="36" customHeight="1" x14ac:dyDescent="0.35">
      <c r="A3311" s="35">
        <v>46211</v>
      </c>
      <c r="B3311" s="14" t="s">
        <v>3670</v>
      </c>
      <c r="C3311" s="14" t="s">
        <v>3671</v>
      </c>
      <c r="D3311" s="14" t="s">
        <v>3052</v>
      </c>
      <c r="E3311" s="14">
        <v>20031202</v>
      </c>
      <c r="F3311" s="14" t="s">
        <v>3194</v>
      </c>
      <c r="G3311" s="14" t="s">
        <v>3052</v>
      </c>
      <c r="H3311" s="14" t="s">
        <v>3052</v>
      </c>
      <c r="I3311" s="9" t="s">
        <v>3052</v>
      </c>
      <c r="J3311" s="9">
        <v>12</v>
      </c>
      <c r="K3311" s="14">
        <f>IF($E3311="","",IFERROR(INDEX('01_Cad_Pecas'!$H$2:$H$5000,MATCH($E3311,'01_Cad_Pecas'!$D$2:$D$5000,0)),IFERROR(INDEX('01_Cad_Pecas'!$H$2:$H$5000,MATCH(VALUE($E3311),'01_Cad_Pecas'!$D$2:$D$5000,0)),"")))</f>
        <v>1.1000000000000001</v>
      </c>
      <c r="L3311" s="14">
        <f>IF($E3311="","",IFERROR(INDEX('01_Cad_Pecas'!$I$2:$I$5000,MATCH($E3311,'01_Cad_Pecas'!$D$2:$D$5000,0)),IFERROR(INDEX('01_Cad_Pecas'!$I$2:$I$5000,MATCH(VALUE($E3311),'01_Cad_Pecas'!$D$2:$D$5000,0)),"")))</f>
        <v>9.375E-2</v>
      </c>
      <c r="M3311" s="14">
        <f t="shared" si="370"/>
        <v>2.2250000000000001</v>
      </c>
      <c r="N3311" s="14">
        <v>46211</v>
      </c>
      <c r="O3311" s="14">
        <v>12</v>
      </c>
      <c r="P3311" s="14"/>
      <c r="Q3311" s="14"/>
      <c r="R3311" s="14"/>
      <c r="S3311" s="14"/>
      <c r="T3311" s="14">
        <f t="shared" si="374"/>
        <v>1</v>
      </c>
      <c r="U3311" s="14" t="s">
        <v>36</v>
      </c>
      <c r="V3311" s="14"/>
      <c r="W3311" s="14"/>
      <c r="X3311" s="14"/>
      <c r="Y3311" s="14"/>
      <c r="Z3311" s="14"/>
      <c r="AA3311" s="11"/>
      <c r="AB3311" s="14" t="str">
        <f t="shared" si="371"/>
        <v>10241|46 SECCIONADORA 1</v>
      </c>
      <c r="AC3311" t="str">
        <f t="shared" si="372"/>
        <v>|10241|</v>
      </c>
      <c r="AD3311" t="str">
        <f t="shared" si="373"/>
        <v>46 SECCIONADORA 1</v>
      </c>
    </row>
    <row r="3312" spans="1:30" ht="36" customHeight="1" x14ac:dyDescent="0.35">
      <c r="A3312" s="35">
        <v>46211</v>
      </c>
      <c r="B3312" s="14" t="s">
        <v>3670</v>
      </c>
      <c r="C3312" s="14" t="s">
        <v>3671</v>
      </c>
      <c r="D3312" s="14" t="s">
        <v>3052</v>
      </c>
      <c r="E3312" s="14">
        <v>20031203</v>
      </c>
      <c r="F3312" s="14" t="s">
        <v>3195</v>
      </c>
      <c r="G3312" s="14" t="s">
        <v>3052</v>
      </c>
      <c r="H3312" s="14" t="s">
        <v>3052</v>
      </c>
      <c r="I3312" s="9" t="s">
        <v>3052</v>
      </c>
      <c r="J3312" s="9">
        <v>12</v>
      </c>
      <c r="K3312" s="14">
        <f>IF($E3312="","",IFERROR(INDEX('01_Cad_Pecas'!$H$2:$H$5000,MATCH($E3312,'01_Cad_Pecas'!$D$2:$D$5000,0)),IFERROR(INDEX('01_Cad_Pecas'!$H$2:$H$5000,MATCH(VALUE($E3312),'01_Cad_Pecas'!$D$2:$D$5000,0)),"")))</f>
        <v>1.1000000000000001</v>
      </c>
      <c r="L3312" s="14">
        <f>IF($E3312="","",IFERROR(INDEX('01_Cad_Pecas'!$I$2:$I$5000,MATCH($E3312,'01_Cad_Pecas'!$D$2:$D$5000,0)),IFERROR(INDEX('01_Cad_Pecas'!$I$2:$I$5000,MATCH(VALUE($E3312),'01_Cad_Pecas'!$D$2:$D$5000,0)),"")))</f>
        <v>9.375E-2</v>
      </c>
      <c r="M3312" s="14">
        <f t="shared" si="370"/>
        <v>2.2250000000000001</v>
      </c>
      <c r="N3312" s="14">
        <v>46211</v>
      </c>
      <c r="O3312" s="14">
        <v>12</v>
      </c>
      <c r="P3312" s="14"/>
      <c r="Q3312" s="14"/>
      <c r="R3312" s="14"/>
      <c r="S3312" s="14"/>
      <c r="T3312" s="14">
        <f t="shared" si="374"/>
        <v>1</v>
      </c>
      <c r="U3312" s="14" t="s">
        <v>36</v>
      </c>
      <c r="V3312" s="14"/>
      <c r="W3312" s="14"/>
      <c r="X3312" s="14"/>
      <c r="Y3312" s="14"/>
      <c r="Z3312" s="14"/>
      <c r="AA3312" s="11"/>
      <c r="AB3312" s="14" t="str">
        <f t="shared" si="371"/>
        <v>10241|46 SECCIONADORA 1</v>
      </c>
      <c r="AC3312" t="str">
        <f t="shared" si="372"/>
        <v>|10241|</v>
      </c>
      <c r="AD3312" t="str">
        <f t="shared" si="373"/>
        <v>46 SECCIONADORA 1</v>
      </c>
    </row>
    <row r="3313" spans="1:30" ht="36" customHeight="1" x14ac:dyDescent="0.35">
      <c r="A3313" s="35">
        <v>46211</v>
      </c>
      <c r="B3313" s="14" t="s">
        <v>3670</v>
      </c>
      <c r="C3313" s="14" t="s">
        <v>3671</v>
      </c>
      <c r="D3313" s="14" t="s">
        <v>3052</v>
      </c>
      <c r="E3313" s="14">
        <v>20031207</v>
      </c>
      <c r="F3313" s="14" t="s">
        <v>3213</v>
      </c>
      <c r="G3313" s="14" t="s">
        <v>3052</v>
      </c>
      <c r="H3313" s="14" t="s">
        <v>3052</v>
      </c>
      <c r="I3313" s="9" t="s">
        <v>3052</v>
      </c>
      <c r="J3313" s="9">
        <v>2</v>
      </c>
      <c r="K3313" s="14">
        <f>IF($E3313="","",IFERROR(INDEX('01_Cad_Pecas'!$H$2:$H$5000,MATCH($E3313,'01_Cad_Pecas'!$D$2:$D$5000,0)),IFERROR(INDEX('01_Cad_Pecas'!$H$2:$H$5000,MATCH(VALUE($E3313),'01_Cad_Pecas'!$D$2:$D$5000,0)),"")))</f>
        <v>2</v>
      </c>
      <c r="L3313" s="14">
        <f>IF($E3313="","",IFERROR(INDEX('01_Cad_Pecas'!$I$2:$I$5000,MATCH($E3313,'01_Cad_Pecas'!$D$2:$D$5000,0)),IFERROR(INDEX('01_Cad_Pecas'!$I$2:$I$5000,MATCH(VALUE($E3313),'01_Cad_Pecas'!$D$2:$D$5000,0)),"")))</f>
        <v>1.45</v>
      </c>
      <c r="M3313" s="14">
        <f t="shared" si="370"/>
        <v>4.9000000000000004</v>
      </c>
      <c r="N3313" s="14">
        <v>46211</v>
      </c>
      <c r="O3313" s="14">
        <v>2</v>
      </c>
      <c r="P3313" s="14"/>
      <c r="Q3313" s="14"/>
      <c r="R3313" s="14"/>
      <c r="S3313" s="14"/>
      <c r="T3313" s="14">
        <f t="shared" si="374"/>
        <v>1</v>
      </c>
      <c r="U3313" s="14" t="s">
        <v>36</v>
      </c>
      <c r="V3313" s="14"/>
      <c r="W3313" s="14"/>
      <c r="X3313" s="14"/>
      <c r="Y3313" s="14"/>
      <c r="Z3313" s="14"/>
      <c r="AA3313" s="11"/>
      <c r="AB3313" s="14" t="str">
        <f t="shared" si="371"/>
        <v>10241|46 SECCIONADORA 1</v>
      </c>
      <c r="AC3313" t="str">
        <f t="shared" si="372"/>
        <v>|10241|</v>
      </c>
      <c r="AD3313" t="str">
        <f t="shared" si="373"/>
        <v>46 SECCIONADORA 1</v>
      </c>
    </row>
    <row r="3314" spans="1:30" ht="36" customHeight="1" x14ac:dyDescent="0.35">
      <c r="A3314" s="35">
        <v>46211</v>
      </c>
      <c r="B3314" s="14" t="s">
        <v>3670</v>
      </c>
      <c r="C3314" s="14" t="s">
        <v>3671</v>
      </c>
      <c r="D3314" s="14" t="s">
        <v>3052</v>
      </c>
      <c r="E3314" s="14">
        <v>20031607</v>
      </c>
      <c r="F3314" s="14" t="s">
        <v>3478</v>
      </c>
      <c r="G3314" s="14" t="s">
        <v>3052</v>
      </c>
      <c r="H3314" s="14" t="s">
        <v>3052</v>
      </c>
      <c r="I3314" s="9" t="s">
        <v>3052</v>
      </c>
      <c r="J3314" s="9">
        <v>1</v>
      </c>
      <c r="K3314" s="14">
        <f>IF($E3314="","",IFERROR(INDEX('01_Cad_Pecas'!$H$2:$H$5000,MATCH($E3314,'01_Cad_Pecas'!$D$2:$D$5000,0)),IFERROR(INDEX('01_Cad_Pecas'!$H$2:$H$5000,MATCH(VALUE($E3314),'01_Cad_Pecas'!$D$2:$D$5000,0)),"")))</f>
        <v>2</v>
      </c>
      <c r="L3314" s="14">
        <f>IF($E3314="","",IFERROR(INDEX('01_Cad_Pecas'!$I$2:$I$5000,MATCH($E3314,'01_Cad_Pecas'!$D$2:$D$5000,0)),IFERROR(INDEX('01_Cad_Pecas'!$I$2:$I$5000,MATCH(VALUE($E3314),'01_Cad_Pecas'!$D$2:$D$5000,0)),"")))</f>
        <v>1.45</v>
      </c>
      <c r="M3314" s="14">
        <f t="shared" si="370"/>
        <v>3.45</v>
      </c>
      <c r="N3314" s="14">
        <v>46211</v>
      </c>
      <c r="O3314" s="14">
        <v>1</v>
      </c>
      <c r="P3314" s="14"/>
      <c r="Q3314" s="14"/>
      <c r="R3314" s="14"/>
      <c r="S3314" s="14"/>
      <c r="T3314" s="14">
        <f t="shared" si="374"/>
        <v>1</v>
      </c>
      <c r="U3314" s="14" t="s">
        <v>36</v>
      </c>
      <c r="V3314" s="14"/>
      <c r="W3314" s="14"/>
      <c r="X3314" s="14"/>
      <c r="Y3314" s="14"/>
      <c r="Z3314" s="14"/>
      <c r="AA3314" s="11"/>
      <c r="AB3314" s="14" t="str">
        <f t="shared" si="371"/>
        <v>10241|46 SECCIONADORA 1</v>
      </c>
      <c r="AC3314" t="str">
        <f t="shared" si="372"/>
        <v>|10241|</v>
      </c>
      <c r="AD3314" t="str">
        <f t="shared" si="373"/>
        <v>46 SECCIONADORA 1</v>
      </c>
    </row>
    <row r="3315" spans="1:30" ht="36" customHeight="1" x14ac:dyDescent="0.35">
      <c r="A3315" s="35">
        <v>46211</v>
      </c>
      <c r="B3315" s="14" t="s">
        <v>3670</v>
      </c>
      <c r="C3315" s="14" t="s">
        <v>3671</v>
      </c>
      <c r="D3315" s="14" t="s">
        <v>3052</v>
      </c>
      <c r="E3315" s="14">
        <v>30008101</v>
      </c>
      <c r="F3315" s="14" t="s">
        <v>3555</v>
      </c>
      <c r="G3315" s="14" t="s">
        <v>3052</v>
      </c>
      <c r="H3315" s="14" t="s">
        <v>3052</v>
      </c>
      <c r="I3315" s="9" t="s">
        <v>3052</v>
      </c>
      <c r="J3315" s="9">
        <v>6</v>
      </c>
      <c r="K3315" s="14">
        <f>IF($E3315="","",IFERROR(INDEX('01_Cad_Pecas'!$H$2:$H$5000,MATCH($E3315,'01_Cad_Pecas'!$D$2:$D$5000,0)),IFERROR(INDEX('01_Cad_Pecas'!$H$2:$H$5000,MATCH(VALUE($E3315),'01_Cad_Pecas'!$D$2:$D$5000,0)),"")))</f>
        <v>1.1000000000000001</v>
      </c>
      <c r="L3315" s="14">
        <f>IF($E3315="","",IFERROR(INDEX('01_Cad_Pecas'!$I$2:$I$5000,MATCH($E3315,'01_Cad_Pecas'!$D$2:$D$5000,0)),IFERROR(INDEX('01_Cad_Pecas'!$I$2:$I$5000,MATCH(VALUE($E3315),'01_Cad_Pecas'!$D$2:$D$5000,0)),"")))</f>
        <v>9.375E-2</v>
      </c>
      <c r="M3315" s="14">
        <f t="shared" si="370"/>
        <v>1.6625000000000001</v>
      </c>
      <c r="N3315" s="14">
        <v>46211</v>
      </c>
      <c r="O3315" s="14">
        <v>6</v>
      </c>
      <c r="P3315" s="14"/>
      <c r="Q3315" s="14"/>
      <c r="R3315" s="14"/>
      <c r="S3315" s="14"/>
      <c r="T3315" s="14">
        <f t="shared" si="374"/>
        <v>1</v>
      </c>
      <c r="U3315" s="14" t="s">
        <v>36</v>
      </c>
      <c r="V3315" s="14"/>
      <c r="W3315" s="14"/>
      <c r="X3315" s="14"/>
      <c r="Y3315" s="14"/>
      <c r="Z3315" s="14"/>
      <c r="AA3315" s="11"/>
      <c r="AB3315" s="14" t="str">
        <f t="shared" si="371"/>
        <v>10241|46 SECCIONADORA 1</v>
      </c>
      <c r="AC3315" t="str">
        <f t="shared" si="372"/>
        <v>|10241|</v>
      </c>
      <c r="AD3315" t="str">
        <f t="shared" si="373"/>
        <v>46 SECCIONADORA 1</v>
      </c>
    </row>
    <row r="3316" spans="1:30" ht="36" customHeight="1" x14ac:dyDescent="0.35">
      <c r="A3316" s="35">
        <v>46211</v>
      </c>
      <c r="B3316" s="14" t="s">
        <v>3670</v>
      </c>
      <c r="C3316" s="14" t="s">
        <v>3671</v>
      </c>
      <c r="D3316" s="14" t="s">
        <v>3052</v>
      </c>
      <c r="E3316" s="14">
        <v>20052001</v>
      </c>
      <c r="F3316" s="14" t="s">
        <v>3196</v>
      </c>
      <c r="G3316" s="14" t="s">
        <v>3052</v>
      </c>
      <c r="H3316" s="14" t="s">
        <v>3052</v>
      </c>
      <c r="I3316" s="9" t="s">
        <v>3052</v>
      </c>
      <c r="J3316" s="9">
        <v>28</v>
      </c>
      <c r="K3316" s="14">
        <f>IF($E3316="","",IFERROR(INDEX('01_Cad_Pecas'!$H$2:$H$5000,MATCH($E3316,'01_Cad_Pecas'!$D$2:$D$5000,0)),IFERROR(INDEX('01_Cad_Pecas'!$H$2:$H$5000,MATCH(VALUE($E3316),'01_Cad_Pecas'!$D$2:$D$5000,0)),"")))</f>
        <v>1.1000000000000001</v>
      </c>
      <c r="L3316" s="14">
        <f>IF($E3316="","",IFERROR(INDEX('01_Cad_Pecas'!$I$2:$I$5000,MATCH($E3316,'01_Cad_Pecas'!$D$2:$D$5000,0)),IFERROR(INDEX('01_Cad_Pecas'!$I$2:$I$5000,MATCH(VALUE($E3316),'01_Cad_Pecas'!$D$2:$D$5000,0)),"")))</f>
        <v>9.375E-2</v>
      </c>
      <c r="M3316" s="14">
        <f t="shared" si="370"/>
        <v>3.7250000000000001</v>
      </c>
      <c r="N3316" s="14">
        <v>46211</v>
      </c>
      <c r="O3316" s="14">
        <v>28</v>
      </c>
      <c r="P3316" s="14"/>
      <c r="Q3316" s="14"/>
      <c r="R3316" s="14"/>
      <c r="S3316" s="14"/>
      <c r="T3316" s="14">
        <f t="shared" si="374"/>
        <v>1</v>
      </c>
      <c r="U3316" s="14" t="s">
        <v>36</v>
      </c>
      <c r="V3316" s="14"/>
      <c r="W3316" s="14"/>
      <c r="X3316" s="14"/>
      <c r="Y3316" s="14"/>
      <c r="Z3316" s="14"/>
      <c r="AA3316" s="11"/>
      <c r="AB3316" s="14" t="str">
        <f t="shared" si="371"/>
        <v>10241|46 SECCIONADORA 1</v>
      </c>
      <c r="AC3316" t="str">
        <f t="shared" si="372"/>
        <v>|10241|</v>
      </c>
      <c r="AD3316" t="str">
        <f t="shared" si="373"/>
        <v>46 SECCIONADORA 1</v>
      </c>
    </row>
    <row r="3317" spans="1:30" ht="36" customHeight="1" x14ac:dyDescent="0.35">
      <c r="A3317" s="35">
        <v>46211</v>
      </c>
      <c r="B3317" s="14" t="s">
        <v>3670</v>
      </c>
      <c r="C3317" s="14" t="s">
        <v>3671</v>
      </c>
      <c r="D3317" s="14" t="s">
        <v>3052</v>
      </c>
      <c r="E3317" s="14">
        <v>20052002</v>
      </c>
      <c r="F3317" s="14" t="s">
        <v>3197</v>
      </c>
      <c r="G3317" s="14" t="s">
        <v>3052</v>
      </c>
      <c r="H3317" s="14" t="s">
        <v>3052</v>
      </c>
      <c r="I3317" s="9" t="s">
        <v>3052</v>
      </c>
      <c r="J3317" s="9">
        <v>6</v>
      </c>
      <c r="K3317" s="14">
        <f>IF($E3317="","",IFERROR(INDEX('01_Cad_Pecas'!$H$2:$H$5000,MATCH($E3317,'01_Cad_Pecas'!$D$2:$D$5000,0)),IFERROR(INDEX('01_Cad_Pecas'!$H$2:$H$5000,MATCH(VALUE($E3317),'01_Cad_Pecas'!$D$2:$D$5000,0)),"")))</f>
        <v>1.1000000000000001</v>
      </c>
      <c r="L3317" s="14">
        <f>IF($E3317="","",IFERROR(INDEX('01_Cad_Pecas'!$I$2:$I$5000,MATCH($E3317,'01_Cad_Pecas'!$D$2:$D$5000,0)),IFERROR(INDEX('01_Cad_Pecas'!$I$2:$I$5000,MATCH(VALUE($E3317),'01_Cad_Pecas'!$D$2:$D$5000,0)),"")))</f>
        <v>9.375E-2</v>
      </c>
      <c r="M3317" s="14">
        <f t="shared" si="370"/>
        <v>1.6625000000000001</v>
      </c>
      <c r="N3317" s="14">
        <v>46211</v>
      </c>
      <c r="O3317" s="14">
        <v>6</v>
      </c>
      <c r="P3317" s="14"/>
      <c r="Q3317" s="14"/>
      <c r="R3317" s="14"/>
      <c r="S3317" s="14"/>
      <c r="T3317" s="14">
        <f t="shared" si="374"/>
        <v>1</v>
      </c>
      <c r="U3317" s="14" t="s">
        <v>36</v>
      </c>
      <c r="V3317" s="14"/>
      <c r="W3317" s="14"/>
      <c r="X3317" s="14"/>
      <c r="Y3317" s="14"/>
      <c r="Z3317" s="14"/>
      <c r="AA3317" s="11"/>
      <c r="AB3317" s="14" t="str">
        <f t="shared" si="371"/>
        <v>10241|46 SECCIONADORA 1</v>
      </c>
      <c r="AC3317" t="str">
        <f t="shared" si="372"/>
        <v>|10241|</v>
      </c>
      <c r="AD3317" t="str">
        <f t="shared" si="373"/>
        <v>46 SECCIONADORA 1</v>
      </c>
    </row>
    <row r="3318" spans="1:30" ht="36" customHeight="1" x14ac:dyDescent="0.35">
      <c r="A3318" s="35">
        <v>46211</v>
      </c>
      <c r="B3318" s="14" t="s">
        <v>3670</v>
      </c>
      <c r="C3318" s="14" t="s">
        <v>3671</v>
      </c>
      <c r="D3318" s="14" t="s">
        <v>3052</v>
      </c>
      <c r="E3318" s="14">
        <v>20052003</v>
      </c>
      <c r="F3318" s="14" t="s">
        <v>3198</v>
      </c>
      <c r="G3318" s="14" t="s">
        <v>3052</v>
      </c>
      <c r="H3318" s="14" t="s">
        <v>3052</v>
      </c>
      <c r="I3318" s="9" t="s">
        <v>3052</v>
      </c>
      <c r="J3318" s="9">
        <v>12</v>
      </c>
      <c r="K3318" s="14">
        <f>IF($E3318="","",IFERROR(INDEX('01_Cad_Pecas'!$H$2:$H$5000,MATCH($E3318,'01_Cad_Pecas'!$D$2:$D$5000,0)),IFERROR(INDEX('01_Cad_Pecas'!$H$2:$H$5000,MATCH(VALUE($E3318),'01_Cad_Pecas'!$D$2:$D$5000,0)),"")))</f>
        <v>1.1000000000000001</v>
      </c>
      <c r="L3318" s="14">
        <f>IF($E3318="","",IFERROR(INDEX('01_Cad_Pecas'!$I$2:$I$5000,MATCH($E3318,'01_Cad_Pecas'!$D$2:$D$5000,0)),IFERROR(INDEX('01_Cad_Pecas'!$I$2:$I$5000,MATCH(VALUE($E3318),'01_Cad_Pecas'!$D$2:$D$5000,0)),"")))</f>
        <v>9.375E-2</v>
      </c>
      <c r="M3318" s="14">
        <f t="shared" si="370"/>
        <v>2.2250000000000001</v>
      </c>
      <c r="N3318" s="14">
        <v>46211</v>
      </c>
      <c r="O3318" s="14">
        <v>12</v>
      </c>
      <c r="P3318" s="14"/>
      <c r="Q3318" s="14"/>
      <c r="R3318" s="14"/>
      <c r="S3318" s="14"/>
      <c r="T3318" s="14">
        <f t="shared" si="374"/>
        <v>1</v>
      </c>
      <c r="U3318" s="14" t="s">
        <v>36</v>
      </c>
      <c r="V3318" s="14"/>
      <c r="W3318" s="14"/>
      <c r="X3318" s="14"/>
      <c r="Y3318" s="14"/>
      <c r="Z3318" s="14"/>
      <c r="AA3318" s="11"/>
      <c r="AB3318" s="14" t="str">
        <f t="shared" si="371"/>
        <v>10241|46 SECCIONADORA 1</v>
      </c>
      <c r="AC3318" t="str">
        <f t="shared" si="372"/>
        <v>|10241|</v>
      </c>
      <c r="AD3318" t="str">
        <f t="shared" si="373"/>
        <v>46 SECCIONADORA 1</v>
      </c>
    </row>
    <row r="3319" spans="1:30" ht="36" customHeight="1" x14ac:dyDescent="0.35">
      <c r="A3319" s="35">
        <v>46211</v>
      </c>
      <c r="B3319" s="14" t="s">
        <v>3670</v>
      </c>
      <c r="C3319" s="14" t="s">
        <v>3671</v>
      </c>
      <c r="D3319" s="14" t="s">
        <v>3052</v>
      </c>
      <c r="E3319" s="14">
        <v>20052202</v>
      </c>
      <c r="F3319" s="14" t="s">
        <v>3199</v>
      </c>
      <c r="G3319" s="14" t="s">
        <v>3052</v>
      </c>
      <c r="H3319" s="14" t="s">
        <v>3052</v>
      </c>
      <c r="I3319" s="9" t="s">
        <v>3052</v>
      </c>
      <c r="J3319" s="9">
        <v>1</v>
      </c>
      <c r="K3319" s="14">
        <f>IF($E3319="","",IFERROR(INDEX('01_Cad_Pecas'!$H$2:$H$5000,MATCH($E3319,'01_Cad_Pecas'!$D$2:$D$5000,0)),IFERROR(INDEX('01_Cad_Pecas'!$H$2:$H$5000,MATCH(VALUE($E3319),'01_Cad_Pecas'!$D$2:$D$5000,0)),"")))</f>
        <v>1.1000000000000001</v>
      </c>
      <c r="L3319" s="14">
        <f>IF($E3319="","",IFERROR(INDEX('01_Cad_Pecas'!$I$2:$I$5000,MATCH($E3319,'01_Cad_Pecas'!$D$2:$D$5000,0)),IFERROR(INDEX('01_Cad_Pecas'!$I$2:$I$5000,MATCH(VALUE($E3319),'01_Cad_Pecas'!$D$2:$D$5000,0)),"")))</f>
        <v>9.375E-2</v>
      </c>
      <c r="M3319" s="14">
        <f t="shared" si="370"/>
        <v>1.1937500000000001</v>
      </c>
      <c r="N3319" s="14">
        <v>46211</v>
      </c>
      <c r="O3319" s="14">
        <v>1</v>
      </c>
      <c r="P3319" s="14"/>
      <c r="Q3319" s="14"/>
      <c r="R3319" s="14"/>
      <c r="S3319" s="14"/>
      <c r="T3319" s="14">
        <f t="shared" si="374"/>
        <v>1</v>
      </c>
      <c r="U3319" s="14" t="s">
        <v>36</v>
      </c>
      <c r="V3319" s="14"/>
      <c r="W3319" s="14"/>
      <c r="X3319" s="14"/>
      <c r="Y3319" s="14"/>
      <c r="Z3319" s="14"/>
      <c r="AA3319" s="11"/>
      <c r="AB3319" s="14" t="str">
        <f t="shared" si="371"/>
        <v>10241|46 SECCIONADORA 1</v>
      </c>
      <c r="AC3319" t="str">
        <f t="shared" si="372"/>
        <v>|10241|</v>
      </c>
      <c r="AD3319" t="str">
        <f t="shared" si="373"/>
        <v>46 SECCIONADORA 1</v>
      </c>
    </row>
    <row r="3320" spans="1:30" ht="36" customHeight="1" x14ac:dyDescent="0.35">
      <c r="A3320" s="35">
        <v>46211</v>
      </c>
      <c r="B3320" s="14" t="s">
        <v>3670</v>
      </c>
      <c r="C3320" s="14" t="s">
        <v>3671</v>
      </c>
      <c r="D3320" s="14" t="s">
        <v>3052</v>
      </c>
      <c r="E3320" s="14">
        <v>20052203</v>
      </c>
      <c r="F3320" s="14" t="s">
        <v>3200</v>
      </c>
      <c r="G3320" s="14" t="s">
        <v>3052</v>
      </c>
      <c r="H3320" s="14" t="s">
        <v>3052</v>
      </c>
      <c r="I3320" s="9" t="s">
        <v>3052</v>
      </c>
      <c r="J3320" s="9">
        <v>2</v>
      </c>
      <c r="K3320" s="14">
        <f>IF($E3320="","",IFERROR(INDEX('01_Cad_Pecas'!$H$2:$H$5000,MATCH($E3320,'01_Cad_Pecas'!$D$2:$D$5000,0)),IFERROR(INDEX('01_Cad_Pecas'!$H$2:$H$5000,MATCH(VALUE($E3320),'01_Cad_Pecas'!$D$2:$D$5000,0)),"")))</f>
        <v>1.1000000000000001</v>
      </c>
      <c r="L3320" s="14">
        <f>IF($E3320="","",IFERROR(INDEX('01_Cad_Pecas'!$I$2:$I$5000,MATCH($E3320,'01_Cad_Pecas'!$D$2:$D$5000,0)),IFERROR(INDEX('01_Cad_Pecas'!$I$2:$I$5000,MATCH(VALUE($E3320),'01_Cad_Pecas'!$D$2:$D$5000,0)),"")))</f>
        <v>9.375E-2</v>
      </c>
      <c r="M3320" s="14">
        <f t="shared" si="370"/>
        <v>1.2875000000000001</v>
      </c>
      <c r="N3320" s="14">
        <v>46211</v>
      </c>
      <c r="O3320" s="14">
        <v>2</v>
      </c>
      <c r="P3320" s="14"/>
      <c r="Q3320" s="14"/>
      <c r="R3320" s="14"/>
      <c r="S3320" s="14"/>
      <c r="T3320" s="14">
        <f t="shared" si="374"/>
        <v>1</v>
      </c>
      <c r="U3320" s="14" t="s">
        <v>36</v>
      </c>
      <c r="V3320" s="14"/>
      <c r="W3320" s="14"/>
      <c r="X3320" s="14"/>
      <c r="Y3320" s="14"/>
      <c r="Z3320" s="14"/>
      <c r="AA3320" s="11"/>
      <c r="AB3320" s="14" t="str">
        <f t="shared" si="371"/>
        <v>10241|46 SECCIONADORA 1</v>
      </c>
      <c r="AC3320" t="str">
        <f t="shared" si="372"/>
        <v>|10241|</v>
      </c>
      <c r="AD3320" t="str">
        <f t="shared" si="373"/>
        <v>46 SECCIONADORA 1</v>
      </c>
    </row>
    <row r="3321" spans="1:30" ht="48" customHeight="1" x14ac:dyDescent="0.35">
      <c r="A3321" s="35">
        <v>46211</v>
      </c>
      <c r="B3321" s="14" t="s">
        <v>3672</v>
      </c>
      <c r="C3321" s="14" t="s">
        <v>3673</v>
      </c>
      <c r="D3321" s="14" t="s">
        <v>3052</v>
      </c>
      <c r="E3321" s="14">
        <v>30001205</v>
      </c>
      <c r="F3321" s="14" t="s">
        <v>3322</v>
      </c>
      <c r="G3321" s="14" t="s">
        <v>3052</v>
      </c>
      <c r="H3321" s="14" t="s">
        <v>3052</v>
      </c>
      <c r="I3321" s="9" t="s">
        <v>3052</v>
      </c>
      <c r="J3321" s="9">
        <v>30</v>
      </c>
      <c r="K3321" s="14">
        <f>IF($E3321="","",IFERROR(INDEX('01_Cad_Pecas'!$H$2:$H$5000,MATCH($E3321,'01_Cad_Pecas'!$D$2:$D$5000,0)),IFERROR(INDEX('01_Cad_Pecas'!$H$2:$H$5000,MATCH(VALUE($E3321),'01_Cad_Pecas'!$D$2:$D$5000,0)),"")))</f>
        <v>1.1000000000000001</v>
      </c>
      <c r="L3321" s="14">
        <f>IF($E3321="","",IFERROR(INDEX('01_Cad_Pecas'!$I$2:$I$5000,MATCH($E3321,'01_Cad_Pecas'!$D$2:$D$5000,0)),IFERROR(INDEX('01_Cad_Pecas'!$I$2:$I$5000,MATCH(VALUE($E3321),'01_Cad_Pecas'!$D$2:$D$5000,0)),"")))</f>
        <v>9.375E-2</v>
      </c>
      <c r="M3321" s="14">
        <f t="shared" si="370"/>
        <v>3.9125000000000001</v>
      </c>
      <c r="N3321" s="14">
        <v>46211</v>
      </c>
      <c r="O3321" s="14">
        <v>30</v>
      </c>
      <c r="P3321" s="14"/>
      <c r="Q3321" s="14"/>
      <c r="R3321" s="14"/>
      <c r="S3321" s="14"/>
      <c r="T3321" s="14">
        <f t="shared" si="374"/>
        <v>1</v>
      </c>
      <c r="U3321" s="14" t="s">
        <v>36</v>
      </c>
      <c r="V3321" s="14"/>
      <c r="W3321" s="14"/>
      <c r="X3321" s="14"/>
      <c r="Y3321" s="14"/>
      <c r="Z3321" s="14"/>
      <c r="AA3321" s="11"/>
      <c r="AB3321" s="14" t="str">
        <f t="shared" si="371"/>
        <v>10245|46 SECCIONADORA 1</v>
      </c>
      <c r="AC3321" t="str">
        <f t="shared" si="372"/>
        <v>|10245|</v>
      </c>
      <c r="AD3321" t="str">
        <f t="shared" si="373"/>
        <v>46 SECCIONADORA 1</v>
      </c>
    </row>
    <row r="3322" spans="1:30" ht="48" customHeight="1" x14ac:dyDescent="0.35">
      <c r="A3322" s="35">
        <v>46211</v>
      </c>
      <c r="B3322" s="14" t="s">
        <v>3672</v>
      </c>
      <c r="C3322" s="14" t="s">
        <v>3673</v>
      </c>
      <c r="D3322" s="14" t="s">
        <v>3052</v>
      </c>
      <c r="E3322" s="14">
        <v>30001206</v>
      </c>
      <c r="F3322" s="14" t="s">
        <v>3278</v>
      </c>
      <c r="G3322" s="14" t="s">
        <v>3052</v>
      </c>
      <c r="H3322" s="14" t="s">
        <v>3052</v>
      </c>
      <c r="I3322" s="9" t="s">
        <v>3052</v>
      </c>
      <c r="J3322" s="9">
        <v>30</v>
      </c>
      <c r="K3322" s="14">
        <f>IF($E3322="","",IFERROR(INDEX('01_Cad_Pecas'!$H$2:$H$5000,MATCH($E3322,'01_Cad_Pecas'!$D$2:$D$5000,0)),IFERROR(INDEX('01_Cad_Pecas'!$H$2:$H$5000,MATCH(VALUE($E3322),'01_Cad_Pecas'!$D$2:$D$5000,0)),"")))</f>
        <v>1.1000000000000001</v>
      </c>
      <c r="L3322" s="14">
        <f>IF($E3322="","",IFERROR(INDEX('01_Cad_Pecas'!$I$2:$I$5000,MATCH($E3322,'01_Cad_Pecas'!$D$2:$D$5000,0)),IFERROR(INDEX('01_Cad_Pecas'!$I$2:$I$5000,MATCH(VALUE($E3322),'01_Cad_Pecas'!$D$2:$D$5000,0)),"")))</f>
        <v>9.375E-2</v>
      </c>
      <c r="M3322" s="14">
        <f t="shared" si="370"/>
        <v>3.9125000000000001</v>
      </c>
      <c r="N3322" s="14">
        <v>46211</v>
      </c>
      <c r="O3322" s="14">
        <v>30</v>
      </c>
      <c r="P3322" s="14"/>
      <c r="Q3322" s="14"/>
      <c r="R3322" s="14"/>
      <c r="S3322" s="14"/>
      <c r="T3322" s="14">
        <f t="shared" si="374"/>
        <v>1</v>
      </c>
      <c r="U3322" s="14" t="s">
        <v>36</v>
      </c>
      <c r="V3322" s="14"/>
      <c r="W3322" s="14"/>
      <c r="X3322" s="14"/>
      <c r="Y3322" s="14"/>
      <c r="Z3322" s="14"/>
      <c r="AA3322" s="11"/>
      <c r="AB3322" s="14" t="str">
        <f t="shared" si="371"/>
        <v>10245|46 SECCIONADORA 1</v>
      </c>
      <c r="AC3322" t="str">
        <f t="shared" si="372"/>
        <v>|10245|</v>
      </c>
      <c r="AD3322" t="str">
        <f t="shared" si="373"/>
        <v>46 SECCIONADORA 1</v>
      </c>
    </row>
    <row r="3323" spans="1:30" ht="48" customHeight="1" x14ac:dyDescent="0.35">
      <c r="A3323" s="35">
        <v>46211</v>
      </c>
      <c r="B3323" s="14" t="s">
        <v>3672</v>
      </c>
      <c r="C3323" s="14" t="s">
        <v>3673</v>
      </c>
      <c r="D3323" s="14" t="s">
        <v>3052</v>
      </c>
      <c r="E3323" s="14">
        <v>30001207</v>
      </c>
      <c r="F3323" s="14" t="s">
        <v>3280</v>
      </c>
      <c r="G3323" s="14" t="s">
        <v>3052</v>
      </c>
      <c r="H3323" s="14" t="s">
        <v>3052</v>
      </c>
      <c r="I3323" s="9" t="s">
        <v>3052</v>
      </c>
      <c r="J3323" s="9">
        <v>30</v>
      </c>
      <c r="K3323" s="14">
        <f>IF($E3323="","",IFERROR(INDEX('01_Cad_Pecas'!$H$2:$H$5000,MATCH($E3323,'01_Cad_Pecas'!$D$2:$D$5000,0)),IFERROR(INDEX('01_Cad_Pecas'!$H$2:$H$5000,MATCH(VALUE($E3323),'01_Cad_Pecas'!$D$2:$D$5000,0)),"")))</f>
        <v>1.1000000000000001</v>
      </c>
      <c r="L3323" s="14">
        <f>IF($E3323="","",IFERROR(INDEX('01_Cad_Pecas'!$I$2:$I$5000,MATCH($E3323,'01_Cad_Pecas'!$D$2:$D$5000,0)),IFERROR(INDEX('01_Cad_Pecas'!$I$2:$I$5000,MATCH(VALUE($E3323),'01_Cad_Pecas'!$D$2:$D$5000,0)),"")))</f>
        <v>9.375E-2</v>
      </c>
      <c r="M3323" s="14">
        <f t="shared" si="370"/>
        <v>3.9125000000000001</v>
      </c>
      <c r="N3323" s="14">
        <v>46211</v>
      </c>
      <c r="O3323" s="14">
        <v>30</v>
      </c>
      <c r="P3323" s="14"/>
      <c r="Q3323" s="14"/>
      <c r="R3323" s="14"/>
      <c r="S3323" s="14"/>
      <c r="T3323" s="14">
        <f t="shared" si="374"/>
        <v>1</v>
      </c>
      <c r="U3323" s="14" t="s">
        <v>36</v>
      </c>
      <c r="V3323" s="14"/>
      <c r="W3323" s="14"/>
      <c r="X3323" s="14"/>
      <c r="Y3323" s="14"/>
      <c r="Z3323" s="14"/>
      <c r="AA3323" s="11"/>
      <c r="AB3323" s="14" t="str">
        <f t="shared" si="371"/>
        <v>10245|46 SECCIONADORA 1</v>
      </c>
      <c r="AC3323" t="str">
        <f t="shared" si="372"/>
        <v>|10245|</v>
      </c>
      <c r="AD3323" t="str">
        <f t="shared" si="373"/>
        <v>46 SECCIONADORA 1</v>
      </c>
    </row>
    <row r="3324" spans="1:30" ht="36" customHeight="1" x14ac:dyDescent="0.35">
      <c r="A3324" s="35">
        <v>46212</v>
      </c>
      <c r="B3324" s="14" t="s">
        <v>3674</v>
      </c>
      <c r="C3324" s="14" t="s">
        <v>3675</v>
      </c>
      <c r="D3324" s="14" t="s">
        <v>3052</v>
      </c>
      <c r="E3324" s="14">
        <v>20014107</v>
      </c>
      <c r="F3324" s="14" t="s">
        <v>3319</v>
      </c>
      <c r="G3324" s="14" t="s">
        <v>3052</v>
      </c>
      <c r="H3324" s="14" t="s">
        <v>3052</v>
      </c>
      <c r="I3324" s="9" t="s">
        <v>3052</v>
      </c>
      <c r="J3324" s="9">
        <v>280</v>
      </c>
      <c r="K3324" s="14">
        <f>IF($E3324="","",IFERROR(INDEX('01_Cad_Pecas'!$H$2:$H$5000,MATCH($E3324,'01_Cad_Pecas'!$D$2:$D$5000,0)),IFERROR(INDEX('01_Cad_Pecas'!$H$2:$H$5000,MATCH(VALUE($E3324),'01_Cad_Pecas'!$D$2:$D$5000,0)),"")))</f>
        <v>1.1000000000000001</v>
      </c>
      <c r="L3324" s="14">
        <f>IF($E3324="","",IFERROR(INDEX('01_Cad_Pecas'!$I$2:$I$5000,MATCH($E3324,'01_Cad_Pecas'!$D$2:$D$5000,0)),IFERROR(INDEX('01_Cad_Pecas'!$I$2:$I$5000,MATCH(VALUE($E3324),'01_Cad_Pecas'!$D$2:$D$5000,0)),"")))</f>
        <v>9.375E-2</v>
      </c>
      <c r="M3324" s="14">
        <f t="shared" si="370"/>
        <v>27.35</v>
      </c>
      <c r="N3324" s="14">
        <v>46211</v>
      </c>
      <c r="O3324" s="14">
        <v>280</v>
      </c>
      <c r="P3324" s="14"/>
      <c r="Q3324" s="14"/>
      <c r="R3324" s="14"/>
      <c r="S3324" s="14"/>
      <c r="T3324" s="14">
        <f t="shared" si="374"/>
        <v>1</v>
      </c>
      <c r="U3324" s="14" t="s">
        <v>36</v>
      </c>
      <c r="V3324" s="14"/>
      <c r="W3324" s="14"/>
      <c r="X3324" s="14"/>
      <c r="Y3324" s="14"/>
      <c r="Z3324" s="14"/>
      <c r="AA3324" s="11"/>
      <c r="AB3324" s="14" t="str">
        <f t="shared" si="371"/>
        <v>10246|46 SECCIONADORA 1</v>
      </c>
      <c r="AC3324" t="str">
        <f t="shared" si="372"/>
        <v>|10246|</v>
      </c>
      <c r="AD3324" t="str">
        <f t="shared" si="373"/>
        <v>46 SECCIONADORA 1</v>
      </c>
    </row>
    <row r="3325" spans="1:30" ht="36" customHeight="1" x14ac:dyDescent="0.35">
      <c r="A3325" s="35">
        <v>46212</v>
      </c>
      <c r="B3325" s="14" t="s">
        <v>3674</v>
      </c>
      <c r="C3325" s="14" t="s">
        <v>3675</v>
      </c>
      <c r="D3325" s="14" t="s">
        <v>3052</v>
      </c>
      <c r="E3325" s="14">
        <v>20014305</v>
      </c>
      <c r="F3325" s="14" t="s">
        <v>3187</v>
      </c>
      <c r="G3325" s="14" t="s">
        <v>3052</v>
      </c>
      <c r="H3325" s="14" t="s">
        <v>3052</v>
      </c>
      <c r="I3325" s="9" t="s">
        <v>3052</v>
      </c>
      <c r="J3325" s="9">
        <v>140</v>
      </c>
      <c r="K3325" s="14">
        <f>IF($E3325="","",IFERROR(INDEX('01_Cad_Pecas'!$H$2:$H$5000,MATCH($E3325,'01_Cad_Pecas'!$D$2:$D$5000,0)),IFERROR(INDEX('01_Cad_Pecas'!$H$2:$H$5000,MATCH(VALUE($E3325),'01_Cad_Pecas'!$D$2:$D$5000,0)),"")))</f>
        <v>1.1000000000000001</v>
      </c>
      <c r="L3325" s="14">
        <f>IF($E3325="","",IFERROR(INDEX('01_Cad_Pecas'!$I$2:$I$5000,MATCH($E3325,'01_Cad_Pecas'!$D$2:$D$5000,0)),IFERROR(INDEX('01_Cad_Pecas'!$I$2:$I$5000,MATCH(VALUE($E3325),'01_Cad_Pecas'!$D$2:$D$5000,0)),"")))</f>
        <v>9.375E-2</v>
      </c>
      <c r="M3325" s="14">
        <f t="shared" si="370"/>
        <v>14.225</v>
      </c>
      <c r="N3325" s="14">
        <v>46211</v>
      </c>
      <c r="O3325" s="14">
        <v>140</v>
      </c>
      <c r="P3325" s="14"/>
      <c r="Q3325" s="14"/>
      <c r="R3325" s="14"/>
      <c r="S3325" s="14"/>
      <c r="T3325" s="14">
        <f t="shared" si="374"/>
        <v>1</v>
      </c>
      <c r="U3325" s="14" t="s">
        <v>36</v>
      </c>
      <c r="V3325" s="14"/>
      <c r="W3325" s="14"/>
      <c r="X3325" s="14"/>
      <c r="Y3325" s="14"/>
      <c r="Z3325" s="14"/>
      <c r="AA3325" s="11"/>
      <c r="AB3325" s="14" t="str">
        <f t="shared" si="371"/>
        <v>10246|46 SECCIONADORA 1</v>
      </c>
      <c r="AC3325" t="str">
        <f t="shared" si="372"/>
        <v>|10246|</v>
      </c>
      <c r="AD3325" t="str">
        <f t="shared" si="373"/>
        <v>46 SECCIONADORA 1</v>
      </c>
    </row>
    <row r="3326" spans="1:30" ht="36" customHeight="1" x14ac:dyDescent="0.35">
      <c r="A3326" s="35">
        <v>46212</v>
      </c>
      <c r="B3326" s="14" t="s">
        <v>3674</v>
      </c>
      <c r="C3326" s="14" t="s">
        <v>3675</v>
      </c>
      <c r="D3326" s="14" t="s">
        <v>3052</v>
      </c>
      <c r="E3326" s="14">
        <v>20014306</v>
      </c>
      <c r="F3326" s="14" t="s">
        <v>3321</v>
      </c>
      <c r="G3326" s="14" t="s">
        <v>3052</v>
      </c>
      <c r="H3326" s="14" t="s">
        <v>3052</v>
      </c>
      <c r="I3326" s="9" t="s">
        <v>3052</v>
      </c>
      <c r="J3326" s="9">
        <v>280</v>
      </c>
      <c r="K3326" s="14">
        <f>IF($E3326="","",IFERROR(INDEX('01_Cad_Pecas'!$H$2:$H$5000,MATCH($E3326,'01_Cad_Pecas'!$D$2:$D$5000,0)),IFERROR(INDEX('01_Cad_Pecas'!$H$2:$H$5000,MATCH(VALUE($E3326),'01_Cad_Pecas'!$D$2:$D$5000,0)),"")))</f>
        <v>1.1000000000000001</v>
      </c>
      <c r="L3326" s="14">
        <f>IF($E3326="","",IFERROR(INDEX('01_Cad_Pecas'!$I$2:$I$5000,MATCH($E3326,'01_Cad_Pecas'!$D$2:$D$5000,0)),IFERROR(INDEX('01_Cad_Pecas'!$I$2:$I$5000,MATCH(VALUE($E3326),'01_Cad_Pecas'!$D$2:$D$5000,0)),"")))</f>
        <v>9.375E-2</v>
      </c>
      <c r="M3326" s="14">
        <f t="shared" si="370"/>
        <v>27.35</v>
      </c>
      <c r="N3326" s="14">
        <v>46211</v>
      </c>
      <c r="O3326" s="14">
        <v>280</v>
      </c>
      <c r="P3326" s="14"/>
      <c r="Q3326" s="14"/>
      <c r="R3326" s="14"/>
      <c r="S3326" s="14"/>
      <c r="T3326" s="14">
        <f t="shared" si="374"/>
        <v>1</v>
      </c>
      <c r="U3326" s="14" t="s">
        <v>36</v>
      </c>
      <c r="V3326" s="14"/>
      <c r="W3326" s="14"/>
      <c r="X3326" s="14"/>
      <c r="Y3326" s="14"/>
      <c r="Z3326" s="14"/>
      <c r="AA3326" s="11"/>
      <c r="AB3326" s="14" t="str">
        <f t="shared" si="371"/>
        <v>10246|46 SECCIONADORA 1</v>
      </c>
      <c r="AC3326" t="str">
        <f t="shared" si="372"/>
        <v>|10246|</v>
      </c>
      <c r="AD3326" t="str">
        <f t="shared" si="373"/>
        <v>46 SECCIONADORA 1</v>
      </c>
    </row>
    <row r="3327" spans="1:30" ht="36" customHeight="1" x14ac:dyDescent="0.35">
      <c r="A3327" s="35">
        <v>46212</v>
      </c>
      <c r="B3327" s="14" t="s">
        <v>3674</v>
      </c>
      <c r="C3327" s="14" t="s">
        <v>3675</v>
      </c>
      <c r="D3327" s="14" t="s">
        <v>3052</v>
      </c>
      <c r="E3327" s="14">
        <v>30080001</v>
      </c>
      <c r="F3327" s="14" t="s">
        <v>3441</v>
      </c>
      <c r="G3327" s="14" t="s">
        <v>3052</v>
      </c>
      <c r="H3327" s="14" t="s">
        <v>3052</v>
      </c>
      <c r="I3327" s="9" t="s">
        <v>3052</v>
      </c>
      <c r="J3327" s="9">
        <v>20</v>
      </c>
      <c r="K3327" s="14">
        <f>IF($E3327="","",IFERROR(INDEX('01_Cad_Pecas'!$H$2:$H$5000,MATCH($E3327,'01_Cad_Pecas'!$D$2:$D$5000,0)),IFERROR(INDEX('01_Cad_Pecas'!$H$2:$H$5000,MATCH(VALUE($E3327),'01_Cad_Pecas'!$D$2:$D$5000,0)),"")))</f>
        <v>1.1000000000000001</v>
      </c>
      <c r="L3327" s="14">
        <f>IF($E3327="","",IFERROR(INDEX('01_Cad_Pecas'!$I$2:$I$5000,MATCH($E3327,'01_Cad_Pecas'!$D$2:$D$5000,0)),IFERROR(INDEX('01_Cad_Pecas'!$I$2:$I$5000,MATCH(VALUE($E3327),'01_Cad_Pecas'!$D$2:$D$5000,0)),"")))</f>
        <v>9.375E-2</v>
      </c>
      <c r="M3327" s="14">
        <f t="shared" si="370"/>
        <v>2.9750000000000001</v>
      </c>
      <c r="N3327" s="14">
        <v>46211</v>
      </c>
      <c r="O3327" s="14">
        <v>20</v>
      </c>
      <c r="P3327" s="14"/>
      <c r="Q3327" s="14"/>
      <c r="R3327" s="14"/>
      <c r="S3327" s="14"/>
      <c r="T3327" s="14">
        <f t="shared" si="374"/>
        <v>1</v>
      </c>
      <c r="U3327" s="14" t="s">
        <v>36</v>
      </c>
      <c r="V3327" s="14"/>
      <c r="W3327" s="14"/>
      <c r="X3327" s="14"/>
      <c r="Y3327" s="14"/>
      <c r="Z3327" s="14"/>
      <c r="AA3327" s="11"/>
      <c r="AB3327" s="14" t="str">
        <f t="shared" si="371"/>
        <v>10246|46 SECCIONADORA 1</v>
      </c>
      <c r="AC3327" t="str">
        <f t="shared" si="372"/>
        <v>|10246|</v>
      </c>
      <c r="AD3327" t="str">
        <f t="shared" si="373"/>
        <v>46 SECCIONADORA 1</v>
      </c>
    </row>
    <row r="3328" spans="1:30" ht="36" customHeight="1" x14ac:dyDescent="0.35">
      <c r="A3328" s="35">
        <v>46212</v>
      </c>
      <c r="B3328" s="14" t="s">
        <v>3674</v>
      </c>
      <c r="C3328" s="14" t="s">
        <v>3675</v>
      </c>
      <c r="D3328" s="14" t="s">
        <v>3052</v>
      </c>
      <c r="E3328" s="14">
        <v>30080002</v>
      </c>
      <c r="F3328" s="14" t="s">
        <v>3570</v>
      </c>
      <c r="G3328" s="14" t="s">
        <v>3052</v>
      </c>
      <c r="H3328" s="14" t="s">
        <v>3052</v>
      </c>
      <c r="I3328" s="9" t="s">
        <v>3052</v>
      </c>
      <c r="J3328" s="9">
        <v>40</v>
      </c>
      <c r="K3328" s="14">
        <f>IF($E3328="","",IFERROR(INDEX('01_Cad_Pecas'!$H$2:$H$5000,MATCH($E3328,'01_Cad_Pecas'!$D$2:$D$5000,0)),IFERROR(INDEX('01_Cad_Pecas'!$H$2:$H$5000,MATCH(VALUE($E3328),'01_Cad_Pecas'!$D$2:$D$5000,0)),"")))</f>
        <v>1.1000000000000001</v>
      </c>
      <c r="L3328" s="14">
        <f>IF($E3328="","",IFERROR(INDEX('01_Cad_Pecas'!$I$2:$I$5000,MATCH($E3328,'01_Cad_Pecas'!$D$2:$D$5000,0)),IFERROR(INDEX('01_Cad_Pecas'!$I$2:$I$5000,MATCH(VALUE($E3328),'01_Cad_Pecas'!$D$2:$D$5000,0)),"")))</f>
        <v>9.375E-2</v>
      </c>
      <c r="M3328" s="14">
        <f t="shared" si="370"/>
        <v>4.8499999999999996</v>
      </c>
      <c r="N3328" s="14">
        <v>46211</v>
      </c>
      <c r="O3328" s="14">
        <v>40</v>
      </c>
      <c r="P3328" s="14"/>
      <c r="Q3328" s="14"/>
      <c r="R3328" s="14"/>
      <c r="S3328" s="14"/>
      <c r="T3328" s="14">
        <f t="shared" si="374"/>
        <v>1</v>
      </c>
      <c r="U3328" s="14" t="s">
        <v>36</v>
      </c>
      <c r="V3328" s="14"/>
      <c r="W3328" s="14"/>
      <c r="X3328" s="14"/>
      <c r="Y3328" s="14"/>
      <c r="Z3328" s="14"/>
      <c r="AA3328" s="11"/>
      <c r="AB3328" s="14" t="str">
        <f t="shared" si="371"/>
        <v>10246|46 SECCIONADORA 1</v>
      </c>
      <c r="AC3328" t="str">
        <f t="shared" si="372"/>
        <v>|10246|</v>
      </c>
      <c r="AD3328" t="str">
        <f t="shared" si="373"/>
        <v>46 SECCIONADORA 1</v>
      </c>
    </row>
    <row r="3329" spans="1:30" ht="36" customHeight="1" x14ac:dyDescent="0.35">
      <c r="A3329" s="35">
        <v>46212</v>
      </c>
      <c r="B3329" s="14" t="s">
        <v>3674</v>
      </c>
      <c r="C3329" s="14" t="s">
        <v>3675</v>
      </c>
      <c r="D3329" s="14" t="s">
        <v>3052</v>
      </c>
      <c r="E3329" s="14">
        <v>20012405</v>
      </c>
      <c r="F3329" s="14" t="s">
        <v>3259</v>
      </c>
      <c r="G3329" s="14" t="s">
        <v>3052</v>
      </c>
      <c r="H3329" s="14" t="s">
        <v>3052</v>
      </c>
      <c r="I3329" s="9" t="s">
        <v>3052</v>
      </c>
      <c r="J3329" s="9">
        <v>280</v>
      </c>
      <c r="K3329" s="14">
        <f>IF($E3329="","",IFERROR(INDEX('01_Cad_Pecas'!$H$2:$H$5000,MATCH($E3329,'01_Cad_Pecas'!$D$2:$D$5000,0)),IFERROR(INDEX('01_Cad_Pecas'!$H$2:$H$5000,MATCH(VALUE($E3329),'01_Cad_Pecas'!$D$2:$D$5000,0)),"")))</f>
        <v>1.1000000000000001</v>
      </c>
      <c r="L3329" s="14">
        <f>IF($E3329="","",IFERROR(INDEX('01_Cad_Pecas'!$I$2:$I$5000,MATCH($E3329,'01_Cad_Pecas'!$D$2:$D$5000,0)),IFERROR(INDEX('01_Cad_Pecas'!$I$2:$I$5000,MATCH(VALUE($E3329),'01_Cad_Pecas'!$D$2:$D$5000,0)),"")))</f>
        <v>9.375E-2</v>
      </c>
      <c r="M3329" s="14">
        <f t="shared" si="370"/>
        <v>27.35</v>
      </c>
      <c r="N3329" s="14">
        <v>46212</v>
      </c>
      <c r="O3329" s="14">
        <v>280</v>
      </c>
      <c r="P3329" s="14"/>
      <c r="Q3329" s="14"/>
      <c r="R3329" s="14"/>
      <c r="S3329" s="14"/>
      <c r="T3329" s="14">
        <f t="shared" si="374"/>
        <v>1</v>
      </c>
      <c r="U3329" s="14" t="s">
        <v>36</v>
      </c>
      <c r="V3329" s="14"/>
      <c r="W3329" s="14"/>
      <c r="X3329" s="14"/>
      <c r="Y3329" s="14"/>
      <c r="Z3329" s="14"/>
      <c r="AA3329" s="11"/>
      <c r="AB3329" s="14" t="str">
        <f t="shared" si="371"/>
        <v>10246|46 SECCIONADORA 1</v>
      </c>
      <c r="AC3329" t="str">
        <f t="shared" si="372"/>
        <v>|10246|</v>
      </c>
      <c r="AD3329" t="str">
        <f t="shared" si="373"/>
        <v>46 SECCIONADORA 1</v>
      </c>
    </row>
    <row r="3330" spans="1:30" ht="36" customHeight="1" x14ac:dyDescent="0.35">
      <c r="A3330" s="35">
        <v>46212</v>
      </c>
      <c r="B3330" s="14" t="s">
        <v>3674</v>
      </c>
      <c r="C3330" s="14" t="s">
        <v>3675</v>
      </c>
      <c r="D3330" s="14" t="s">
        <v>3052</v>
      </c>
      <c r="E3330" s="14">
        <v>20013107</v>
      </c>
      <c r="F3330" s="14" t="s">
        <v>3260</v>
      </c>
      <c r="G3330" s="14" t="s">
        <v>3052</v>
      </c>
      <c r="H3330" s="14" t="s">
        <v>3052</v>
      </c>
      <c r="I3330" s="9" t="s">
        <v>3052</v>
      </c>
      <c r="J3330" s="9">
        <v>280</v>
      </c>
      <c r="K3330" s="14">
        <f>IF($E3330="","",IFERROR(INDEX('01_Cad_Pecas'!$H$2:$H$5000,MATCH($E3330,'01_Cad_Pecas'!$D$2:$D$5000,0)),IFERROR(INDEX('01_Cad_Pecas'!$H$2:$H$5000,MATCH(VALUE($E3330),'01_Cad_Pecas'!$D$2:$D$5000,0)),"")))</f>
        <v>1.1000000000000001</v>
      </c>
      <c r="L3330" s="14">
        <f>IF($E3330="","",IFERROR(INDEX('01_Cad_Pecas'!$I$2:$I$5000,MATCH($E3330,'01_Cad_Pecas'!$D$2:$D$5000,0)),IFERROR(INDEX('01_Cad_Pecas'!$I$2:$I$5000,MATCH(VALUE($E3330),'01_Cad_Pecas'!$D$2:$D$5000,0)),"")))</f>
        <v>9.375E-2</v>
      </c>
      <c r="M3330" s="14">
        <f t="shared" si="370"/>
        <v>27.35</v>
      </c>
      <c r="N3330" s="14">
        <v>46212</v>
      </c>
      <c r="O3330" s="14">
        <v>280</v>
      </c>
      <c r="P3330" s="14"/>
      <c r="Q3330" s="14"/>
      <c r="R3330" s="14"/>
      <c r="S3330" s="14"/>
      <c r="T3330" s="14">
        <f t="shared" si="374"/>
        <v>1</v>
      </c>
      <c r="U3330" s="14" t="s">
        <v>36</v>
      </c>
      <c r="V3330" s="14"/>
      <c r="W3330" s="14"/>
      <c r="X3330" s="14"/>
      <c r="Y3330" s="14"/>
      <c r="Z3330" s="14"/>
      <c r="AA3330" s="11"/>
      <c r="AB3330" s="14" t="str">
        <f t="shared" si="371"/>
        <v>10246|46 SECCIONADORA 1</v>
      </c>
      <c r="AC3330" t="str">
        <f t="shared" si="372"/>
        <v>|10246|</v>
      </c>
      <c r="AD3330" t="str">
        <f t="shared" si="373"/>
        <v>46 SECCIONADORA 1</v>
      </c>
    </row>
    <row r="3331" spans="1:30" ht="36" customHeight="1" x14ac:dyDescent="0.35">
      <c r="A3331" s="35">
        <v>46212</v>
      </c>
      <c r="B3331" s="14" t="s">
        <v>3674</v>
      </c>
      <c r="C3331" s="14" t="s">
        <v>3675</v>
      </c>
      <c r="D3331" s="14" t="s">
        <v>3052</v>
      </c>
      <c r="E3331" s="14">
        <v>30001205</v>
      </c>
      <c r="F3331" s="14" t="s">
        <v>3322</v>
      </c>
      <c r="G3331" s="14" t="s">
        <v>3052</v>
      </c>
      <c r="H3331" s="14" t="s">
        <v>3052</v>
      </c>
      <c r="I3331" s="9" t="s">
        <v>3052</v>
      </c>
      <c r="J3331" s="9">
        <v>1116</v>
      </c>
      <c r="K3331" s="14">
        <f>IF($E3331="","",IFERROR(INDEX('01_Cad_Pecas'!$H$2:$H$5000,MATCH($E3331,'01_Cad_Pecas'!$D$2:$D$5000,0)),IFERROR(INDEX('01_Cad_Pecas'!$H$2:$H$5000,MATCH(VALUE($E3331),'01_Cad_Pecas'!$D$2:$D$5000,0)),"")))</f>
        <v>1.1000000000000001</v>
      </c>
      <c r="L3331" s="14">
        <f>IF($E3331="","",IFERROR(INDEX('01_Cad_Pecas'!$I$2:$I$5000,MATCH($E3331,'01_Cad_Pecas'!$D$2:$D$5000,0)),IFERROR(INDEX('01_Cad_Pecas'!$I$2:$I$5000,MATCH(VALUE($E3331),'01_Cad_Pecas'!$D$2:$D$5000,0)),"")))</f>
        <v>9.375E-2</v>
      </c>
      <c r="M3331" s="14">
        <f t="shared" si="370"/>
        <v>105.72499999999999</v>
      </c>
      <c r="N3331" s="14">
        <v>46212</v>
      </c>
      <c r="O3331" s="14">
        <v>1116</v>
      </c>
      <c r="P3331" s="14"/>
      <c r="Q3331" s="14"/>
      <c r="R3331" s="14"/>
      <c r="S3331" s="14"/>
      <c r="T3331" s="14">
        <f t="shared" si="374"/>
        <v>1</v>
      </c>
      <c r="U3331" s="14" t="s">
        <v>36</v>
      </c>
      <c r="V3331" s="14"/>
      <c r="W3331" s="14"/>
      <c r="X3331" s="14"/>
      <c r="Y3331" s="14"/>
      <c r="Z3331" s="14"/>
      <c r="AA3331" s="11"/>
      <c r="AB3331" s="14" t="str">
        <f t="shared" si="371"/>
        <v>10246|46 SECCIONADORA 1</v>
      </c>
      <c r="AC3331" t="str">
        <f t="shared" si="372"/>
        <v>|10246|</v>
      </c>
      <c r="AD3331" t="str">
        <f t="shared" si="373"/>
        <v>46 SECCIONADORA 1</v>
      </c>
    </row>
    <row r="3332" spans="1:30" ht="36" customHeight="1" x14ac:dyDescent="0.35">
      <c r="A3332" s="35">
        <v>46212</v>
      </c>
      <c r="B3332" s="14" t="s">
        <v>3674</v>
      </c>
      <c r="C3332" s="14" t="s">
        <v>3675</v>
      </c>
      <c r="D3332" s="14" t="s">
        <v>3052</v>
      </c>
      <c r="E3332" s="14">
        <v>30001206</v>
      </c>
      <c r="F3332" s="14" t="s">
        <v>3278</v>
      </c>
      <c r="G3332" s="14" t="s">
        <v>3052</v>
      </c>
      <c r="H3332" s="14" t="s">
        <v>3052</v>
      </c>
      <c r="I3332" s="9" t="s">
        <v>3052</v>
      </c>
      <c r="J3332" s="9">
        <v>1116</v>
      </c>
      <c r="K3332" s="14">
        <f>IF($E3332="","",IFERROR(INDEX('01_Cad_Pecas'!$H$2:$H$5000,MATCH($E3332,'01_Cad_Pecas'!$D$2:$D$5000,0)),IFERROR(INDEX('01_Cad_Pecas'!$H$2:$H$5000,MATCH(VALUE($E3332),'01_Cad_Pecas'!$D$2:$D$5000,0)),"")))</f>
        <v>1.1000000000000001</v>
      </c>
      <c r="L3332" s="14">
        <f>IF($E3332="","",IFERROR(INDEX('01_Cad_Pecas'!$I$2:$I$5000,MATCH($E3332,'01_Cad_Pecas'!$D$2:$D$5000,0)),IFERROR(INDEX('01_Cad_Pecas'!$I$2:$I$5000,MATCH(VALUE($E3332),'01_Cad_Pecas'!$D$2:$D$5000,0)),"")))</f>
        <v>9.375E-2</v>
      </c>
      <c r="M3332" s="14">
        <f t="shared" si="370"/>
        <v>105.72499999999999</v>
      </c>
      <c r="N3332" s="14">
        <v>46212</v>
      </c>
      <c r="O3332" s="14">
        <v>1116</v>
      </c>
      <c r="P3332" s="14"/>
      <c r="Q3332" s="14"/>
      <c r="R3332" s="14"/>
      <c r="S3332" s="14"/>
      <c r="T3332" s="14">
        <f t="shared" si="374"/>
        <v>1</v>
      </c>
      <c r="U3332" s="14" t="s">
        <v>36</v>
      </c>
      <c r="V3332" s="14"/>
      <c r="W3332" s="14"/>
      <c r="X3332" s="14"/>
      <c r="Y3332" s="14"/>
      <c r="Z3332" s="14"/>
      <c r="AA3332" s="11"/>
      <c r="AB3332" s="14" t="str">
        <f t="shared" si="371"/>
        <v>10246|46 SECCIONADORA 1</v>
      </c>
      <c r="AC3332" t="str">
        <f t="shared" si="372"/>
        <v>|10246|</v>
      </c>
      <c r="AD3332" t="str">
        <f t="shared" si="373"/>
        <v>46 SECCIONADORA 1</v>
      </c>
    </row>
    <row r="3333" spans="1:30" ht="36" customHeight="1" x14ac:dyDescent="0.35">
      <c r="A3333" s="35">
        <v>46212</v>
      </c>
      <c r="B3333" s="14" t="s">
        <v>3674</v>
      </c>
      <c r="C3333" s="14" t="s">
        <v>3675</v>
      </c>
      <c r="D3333" s="14" t="s">
        <v>3052</v>
      </c>
      <c r="E3333" s="14">
        <v>30001207</v>
      </c>
      <c r="F3333" s="14" t="s">
        <v>3280</v>
      </c>
      <c r="G3333" s="14" t="s">
        <v>3052</v>
      </c>
      <c r="H3333" s="14" t="s">
        <v>3052</v>
      </c>
      <c r="I3333" s="9" t="s">
        <v>3052</v>
      </c>
      <c r="J3333" s="9">
        <v>1116</v>
      </c>
      <c r="K3333" s="14">
        <f>IF($E3333="","",IFERROR(INDEX('01_Cad_Pecas'!$H$2:$H$5000,MATCH($E3333,'01_Cad_Pecas'!$D$2:$D$5000,0)),IFERROR(INDEX('01_Cad_Pecas'!$H$2:$H$5000,MATCH(VALUE($E3333),'01_Cad_Pecas'!$D$2:$D$5000,0)),"")))</f>
        <v>1.1000000000000001</v>
      </c>
      <c r="L3333" s="14">
        <f>IF($E3333="","",IFERROR(INDEX('01_Cad_Pecas'!$I$2:$I$5000,MATCH($E3333,'01_Cad_Pecas'!$D$2:$D$5000,0)),IFERROR(INDEX('01_Cad_Pecas'!$I$2:$I$5000,MATCH(VALUE($E3333),'01_Cad_Pecas'!$D$2:$D$5000,0)),"")))</f>
        <v>9.375E-2</v>
      </c>
      <c r="M3333" s="14">
        <f t="shared" ref="M3333:M3396" si="375">IF(OR($J3333="",$L3333=""),"",IF($K3333="",0,$K3333)+$J3333*$L3333)</f>
        <v>105.72499999999999</v>
      </c>
      <c r="N3333" s="14">
        <v>46212</v>
      </c>
      <c r="O3333" s="14">
        <v>1116</v>
      </c>
      <c r="P3333" s="14"/>
      <c r="Q3333" s="14"/>
      <c r="R3333" s="14"/>
      <c r="S3333" s="14"/>
      <c r="T3333" s="14">
        <f t="shared" si="374"/>
        <v>1</v>
      </c>
      <c r="U3333" s="14" t="s">
        <v>36</v>
      </c>
      <c r="V3333" s="14"/>
      <c r="W3333" s="14"/>
      <c r="X3333" s="14"/>
      <c r="Y3333" s="14"/>
      <c r="Z3333" s="14"/>
      <c r="AA3333" s="11"/>
      <c r="AB3333" s="14" t="str">
        <f t="shared" si="371"/>
        <v>10246|46 SECCIONADORA 1</v>
      </c>
      <c r="AC3333" t="str">
        <f t="shared" si="372"/>
        <v>|10246|</v>
      </c>
      <c r="AD3333" t="str">
        <f t="shared" si="373"/>
        <v>46 SECCIONADORA 1</v>
      </c>
    </row>
    <row r="3334" spans="1:30" ht="36" customHeight="1" x14ac:dyDescent="0.35">
      <c r="A3334" s="35">
        <v>46212</v>
      </c>
      <c r="B3334" s="14" t="s">
        <v>3674</v>
      </c>
      <c r="C3334" s="14" t="s">
        <v>3675</v>
      </c>
      <c r="D3334" s="14" t="s">
        <v>3052</v>
      </c>
      <c r="E3334" s="14">
        <v>30080003</v>
      </c>
      <c r="F3334" s="14" t="s">
        <v>3275</v>
      </c>
      <c r="G3334" s="14" t="s">
        <v>3052</v>
      </c>
      <c r="H3334" s="14" t="s">
        <v>3052</v>
      </c>
      <c r="I3334" s="9" t="s">
        <v>3052</v>
      </c>
      <c r="J3334" s="9">
        <v>20</v>
      </c>
      <c r="K3334" s="14">
        <f>IF($E3334="","",IFERROR(INDEX('01_Cad_Pecas'!$H$2:$H$5000,MATCH($E3334,'01_Cad_Pecas'!$D$2:$D$5000,0)),IFERROR(INDEX('01_Cad_Pecas'!$H$2:$H$5000,MATCH(VALUE($E3334),'01_Cad_Pecas'!$D$2:$D$5000,0)),"")))</f>
        <v>1.1000000000000001</v>
      </c>
      <c r="L3334" s="14">
        <f>IF($E3334="","",IFERROR(INDEX('01_Cad_Pecas'!$I$2:$I$5000,MATCH($E3334,'01_Cad_Pecas'!$D$2:$D$5000,0)),IFERROR(INDEX('01_Cad_Pecas'!$I$2:$I$5000,MATCH(VALUE($E3334),'01_Cad_Pecas'!$D$2:$D$5000,0)),"")))</f>
        <v>9.375E-2</v>
      </c>
      <c r="M3334" s="14">
        <f t="shared" si="375"/>
        <v>2.9750000000000001</v>
      </c>
      <c r="N3334" s="14">
        <v>46212</v>
      </c>
      <c r="O3334" s="14">
        <v>20</v>
      </c>
      <c r="P3334" s="14"/>
      <c r="Q3334" s="14"/>
      <c r="R3334" s="14"/>
      <c r="S3334" s="14"/>
      <c r="T3334" s="14">
        <f t="shared" si="374"/>
        <v>1</v>
      </c>
      <c r="U3334" s="14" t="s">
        <v>36</v>
      </c>
      <c r="V3334" s="14"/>
      <c r="W3334" s="14"/>
      <c r="X3334" s="14"/>
      <c r="Y3334" s="14"/>
      <c r="Z3334" s="14"/>
      <c r="AA3334" s="11"/>
      <c r="AB3334" s="14" t="str">
        <f t="shared" si="371"/>
        <v>10246|46 SECCIONADORA 1</v>
      </c>
      <c r="AC3334" t="str">
        <f t="shared" si="372"/>
        <v>|10246|</v>
      </c>
      <c r="AD3334" t="str">
        <f t="shared" si="373"/>
        <v>46 SECCIONADORA 1</v>
      </c>
    </row>
    <row r="3335" spans="1:30" ht="36" customHeight="1" x14ac:dyDescent="0.35">
      <c r="A3335" s="35">
        <v>46212</v>
      </c>
      <c r="B3335" s="14" t="s">
        <v>3674</v>
      </c>
      <c r="C3335" s="14" t="s">
        <v>3675</v>
      </c>
      <c r="D3335" s="14" t="s">
        <v>3052</v>
      </c>
      <c r="E3335" s="14">
        <v>30080004</v>
      </c>
      <c r="F3335" s="14" t="s">
        <v>3205</v>
      </c>
      <c r="G3335" s="14" t="s">
        <v>3052</v>
      </c>
      <c r="H3335" s="14" t="s">
        <v>3052</v>
      </c>
      <c r="I3335" s="9" t="s">
        <v>3052</v>
      </c>
      <c r="J3335" s="9">
        <v>40</v>
      </c>
      <c r="K3335" s="14">
        <f>IF($E3335="","",IFERROR(INDEX('01_Cad_Pecas'!$H$2:$H$5000,MATCH($E3335,'01_Cad_Pecas'!$D$2:$D$5000,0)),IFERROR(INDEX('01_Cad_Pecas'!$H$2:$H$5000,MATCH(VALUE($E3335),'01_Cad_Pecas'!$D$2:$D$5000,0)),"")))</f>
        <v>1.1000000000000001</v>
      </c>
      <c r="L3335" s="14">
        <f>IF($E3335="","",IFERROR(INDEX('01_Cad_Pecas'!$I$2:$I$5000,MATCH($E3335,'01_Cad_Pecas'!$D$2:$D$5000,0)),IFERROR(INDEX('01_Cad_Pecas'!$I$2:$I$5000,MATCH(VALUE($E3335),'01_Cad_Pecas'!$D$2:$D$5000,0)),"")))</f>
        <v>9.375E-2</v>
      </c>
      <c r="M3335" s="14">
        <f t="shared" si="375"/>
        <v>4.8499999999999996</v>
      </c>
      <c r="N3335" s="14">
        <v>46212</v>
      </c>
      <c r="O3335" s="14">
        <v>40</v>
      </c>
      <c r="P3335" s="14"/>
      <c r="Q3335" s="14"/>
      <c r="R3335" s="14"/>
      <c r="S3335" s="14"/>
      <c r="T3335" s="14">
        <f t="shared" si="374"/>
        <v>1</v>
      </c>
      <c r="U3335" s="14" t="s">
        <v>36</v>
      </c>
      <c r="V3335" s="14"/>
      <c r="W3335" s="14"/>
      <c r="X3335" s="14"/>
      <c r="Y3335" s="14"/>
      <c r="Z3335" s="14"/>
      <c r="AA3335" s="11"/>
      <c r="AB3335" s="14" t="str">
        <f t="shared" ref="AB3335:AB3398" si="376">B3335&amp;"|"&amp;I3335</f>
        <v>10246|46 SECCIONADORA 1</v>
      </c>
      <c r="AC3335" t="str">
        <f t="shared" ref="AC3335:AC3398" si="377">IF($B3335="","","|"&amp;SUBSTITUTE(TRIM(SUBSTITUTE(SUBSTITUTE(SUBSTITUTE(SUBSTITUTE(SUBSTITUTE(SUBSTITUTE(SUBSTITUTE(SUBSTITUTE(SUBSTITUTE(SUBSTITUTE(SUBSTITUTE(SUBSTITUTE(SUBSTITUTE(SUBSTITUTE(TRIM($B3335&amp;""),CHAR(10)," "),CHAR(13)," "),"."," "),";"," "),","," "),"/"," "),"+"," "),"-"," "),"  "," "),"  "," "),"  "," "),"  "," "),"  "," "),"  "," "))," ","|")&amp;"|")</f>
        <v>|10246|</v>
      </c>
      <c r="AD3335" t="str">
        <f t="shared" ref="AD3335:AD3398" si="378">TRIM($I3335&amp;"")</f>
        <v>46 SECCIONADORA 1</v>
      </c>
    </row>
    <row r="3336" spans="1:30" ht="36" customHeight="1" x14ac:dyDescent="0.35">
      <c r="A3336" s="35">
        <v>46212</v>
      </c>
      <c r="B3336" s="14" t="s">
        <v>3674</v>
      </c>
      <c r="C3336" s="14" t="s">
        <v>3675</v>
      </c>
      <c r="D3336" s="14" t="s">
        <v>3052</v>
      </c>
      <c r="E3336" s="14">
        <v>30080005</v>
      </c>
      <c r="F3336" s="14" t="s">
        <v>3206</v>
      </c>
      <c r="G3336" s="14" t="s">
        <v>3052</v>
      </c>
      <c r="H3336" s="14" t="s">
        <v>3052</v>
      </c>
      <c r="I3336" s="9" t="s">
        <v>3052</v>
      </c>
      <c r="J3336" s="9">
        <v>40</v>
      </c>
      <c r="K3336" s="14">
        <f>IF($E3336="","",IFERROR(INDEX('01_Cad_Pecas'!$H$2:$H$5000,MATCH($E3336,'01_Cad_Pecas'!$D$2:$D$5000,0)),IFERROR(INDEX('01_Cad_Pecas'!$H$2:$H$5000,MATCH(VALUE($E3336),'01_Cad_Pecas'!$D$2:$D$5000,0)),"")))</f>
        <v>1.1000000000000001</v>
      </c>
      <c r="L3336" s="14">
        <f>IF($E3336="","",IFERROR(INDEX('01_Cad_Pecas'!$I$2:$I$5000,MATCH($E3336,'01_Cad_Pecas'!$D$2:$D$5000,0)),IFERROR(INDEX('01_Cad_Pecas'!$I$2:$I$5000,MATCH(VALUE($E3336),'01_Cad_Pecas'!$D$2:$D$5000,0)),"")))</f>
        <v>9.375E-2</v>
      </c>
      <c r="M3336" s="14">
        <f t="shared" si="375"/>
        <v>4.8499999999999996</v>
      </c>
      <c r="N3336" s="14">
        <v>46212</v>
      </c>
      <c r="O3336" s="14">
        <v>40</v>
      </c>
      <c r="P3336" s="14"/>
      <c r="Q3336" s="14"/>
      <c r="R3336" s="14"/>
      <c r="S3336" s="14"/>
      <c r="T3336" s="14">
        <f t="shared" si="374"/>
        <v>1</v>
      </c>
      <c r="U3336" s="14" t="s">
        <v>36</v>
      </c>
      <c r="V3336" s="14"/>
      <c r="W3336" s="14"/>
      <c r="X3336" s="14"/>
      <c r="Y3336" s="14"/>
      <c r="Z3336" s="14"/>
      <c r="AA3336" s="11"/>
      <c r="AB3336" s="14" t="str">
        <f t="shared" si="376"/>
        <v>10246|46 SECCIONADORA 1</v>
      </c>
      <c r="AC3336" t="str">
        <f t="shared" si="377"/>
        <v>|10246|</v>
      </c>
      <c r="AD3336" t="str">
        <f t="shared" si="378"/>
        <v>46 SECCIONADORA 1</v>
      </c>
    </row>
    <row r="3337" spans="1:30" ht="36" customHeight="1" x14ac:dyDescent="0.35">
      <c r="A3337" s="35">
        <v>46212</v>
      </c>
      <c r="B3337" s="14" t="s">
        <v>3674</v>
      </c>
      <c r="C3337" s="14" t="s">
        <v>3675</v>
      </c>
      <c r="D3337" s="14" t="s">
        <v>3052</v>
      </c>
      <c r="E3337" s="14">
        <v>30080006</v>
      </c>
      <c r="F3337" s="14" t="s">
        <v>3444</v>
      </c>
      <c r="G3337" s="14" t="s">
        <v>3052</v>
      </c>
      <c r="H3337" s="14" t="s">
        <v>3052</v>
      </c>
      <c r="I3337" s="9" t="s">
        <v>3052</v>
      </c>
      <c r="J3337" s="9">
        <v>40</v>
      </c>
      <c r="K3337" s="14">
        <f>IF($E3337="","",IFERROR(INDEX('01_Cad_Pecas'!$H$2:$H$5000,MATCH($E3337,'01_Cad_Pecas'!$D$2:$D$5000,0)),IFERROR(INDEX('01_Cad_Pecas'!$H$2:$H$5000,MATCH(VALUE($E3337),'01_Cad_Pecas'!$D$2:$D$5000,0)),"")))</f>
        <v>1.1000000000000001</v>
      </c>
      <c r="L3337" s="14">
        <f>IF($E3337="","",IFERROR(INDEX('01_Cad_Pecas'!$I$2:$I$5000,MATCH($E3337,'01_Cad_Pecas'!$D$2:$D$5000,0)),IFERROR(INDEX('01_Cad_Pecas'!$I$2:$I$5000,MATCH(VALUE($E3337),'01_Cad_Pecas'!$D$2:$D$5000,0)),"")))</f>
        <v>9.375E-2</v>
      </c>
      <c r="M3337" s="14">
        <f t="shared" si="375"/>
        <v>4.8499999999999996</v>
      </c>
      <c r="N3337" s="14">
        <v>46212</v>
      </c>
      <c r="O3337" s="14">
        <v>40</v>
      </c>
      <c r="P3337" s="14"/>
      <c r="Q3337" s="14"/>
      <c r="R3337" s="14"/>
      <c r="S3337" s="14"/>
      <c r="T3337" s="14">
        <f t="shared" si="374"/>
        <v>1</v>
      </c>
      <c r="U3337" s="14" t="s">
        <v>36</v>
      </c>
      <c r="V3337" s="14"/>
      <c r="W3337" s="14"/>
      <c r="X3337" s="14"/>
      <c r="Y3337" s="14"/>
      <c r="Z3337" s="14"/>
      <c r="AA3337" s="11"/>
      <c r="AB3337" s="14" t="str">
        <f t="shared" si="376"/>
        <v>10246|46 SECCIONADORA 1</v>
      </c>
      <c r="AC3337" t="str">
        <f t="shared" si="377"/>
        <v>|10246|</v>
      </c>
      <c r="AD3337" t="str">
        <f t="shared" si="378"/>
        <v>46 SECCIONADORA 1</v>
      </c>
    </row>
    <row r="3338" spans="1:30" ht="36" customHeight="1" x14ac:dyDescent="0.35">
      <c r="A3338" s="35">
        <v>46212</v>
      </c>
      <c r="B3338" s="14" t="s">
        <v>3674</v>
      </c>
      <c r="C3338" s="14" t="s">
        <v>3675</v>
      </c>
      <c r="D3338" s="14" t="s">
        <v>3052</v>
      </c>
      <c r="E3338" s="14">
        <v>20013102</v>
      </c>
      <c r="F3338" s="14" t="s">
        <v>3188</v>
      </c>
      <c r="G3338" s="14" t="s">
        <v>3052</v>
      </c>
      <c r="H3338" s="14" t="s">
        <v>3052</v>
      </c>
      <c r="I3338" s="9" t="s">
        <v>3052</v>
      </c>
      <c r="J3338" s="9">
        <v>560</v>
      </c>
      <c r="K3338" s="14">
        <f>IF($E3338="","",IFERROR(INDEX('01_Cad_Pecas'!$H$2:$H$5000,MATCH($E3338,'01_Cad_Pecas'!$D$2:$D$5000,0)),IFERROR(INDEX('01_Cad_Pecas'!$H$2:$H$5000,MATCH(VALUE($E3338),'01_Cad_Pecas'!$D$2:$D$5000,0)),"")))</f>
        <v>3</v>
      </c>
      <c r="L3338" s="14">
        <f>IF($E3338="","",IFERROR(INDEX('01_Cad_Pecas'!$I$2:$I$5000,MATCH($E3338,'01_Cad_Pecas'!$D$2:$D$5000,0)),IFERROR(INDEX('01_Cad_Pecas'!$I$2:$I$5000,MATCH(VALUE($E3338),'01_Cad_Pecas'!$D$2:$D$5000,0)),"")))</f>
        <v>6.7799999999999999E-2</v>
      </c>
      <c r="M3338" s="14">
        <f t="shared" si="375"/>
        <v>40.967999999999996</v>
      </c>
      <c r="N3338" s="14">
        <v>46212</v>
      </c>
      <c r="O3338" s="14">
        <v>560</v>
      </c>
      <c r="P3338" s="14"/>
      <c r="Q3338" s="14"/>
      <c r="R3338" s="14"/>
      <c r="S3338" s="14"/>
      <c r="T3338" s="14">
        <f t="shared" si="374"/>
        <v>1</v>
      </c>
      <c r="U3338" s="14" t="s">
        <v>36</v>
      </c>
      <c r="V3338" s="14"/>
      <c r="W3338" s="14"/>
      <c r="X3338" s="14"/>
      <c r="Y3338" s="14"/>
      <c r="Z3338" s="14"/>
      <c r="AA3338" s="11"/>
      <c r="AB3338" s="14" t="str">
        <f t="shared" si="376"/>
        <v>10246|46 SECCIONADORA 1</v>
      </c>
      <c r="AC3338" t="str">
        <f t="shared" si="377"/>
        <v>|10246|</v>
      </c>
      <c r="AD3338" t="str">
        <f t="shared" si="378"/>
        <v>46 SECCIONADORA 1</v>
      </c>
    </row>
    <row r="3339" spans="1:30" ht="36" customHeight="1" x14ac:dyDescent="0.35">
      <c r="A3339" s="35">
        <v>46212</v>
      </c>
      <c r="B3339" s="14" t="s">
        <v>3674</v>
      </c>
      <c r="C3339" s="14" t="s">
        <v>3675</v>
      </c>
      <c r="D3339" s="14" t="s">
        <v>3052</v>
      </c>
      <c r="E3339" s="14">
        <v>20013103</v>
      </c>
      <c r="F3339" s="14" t="s">
        <v>3189</v>
      </c>
      <c r="G3339" s="14" t="s">
        <v>3052</v>
      </c>
      <c r="H3339" s="14" t="s">
        <v>3052</v>
      </c>
      <c r="I3339" s="9" t="s">
        <v>3052</v>
      </c>
      <c r="J3339" s="9">
        <v>560</v>
      </c>
      <c r="K3339" s="14">
        <f>IF($E3339="","",IFERROR(INDEX('01_Cad_Pecas'!$H$2:$H$5000,MATCH($E3339,'01_Cad_Pecas'!$D$2:$D$5000,0)),IFERROR(INDEX('01_Cad_Pecas'!$H$2:$H$5000,MATCH(VALUE($E3339),'01_Cad_Pecas'!$D$2:$D$5000,0)),"")))</f>
        <v>3</v>
      </c>
      <c r="L3339" s="14">
        <f>IF($E3339="","",IFERROR(INDEX('01_Cad_Pecas'!$I$2:$I$5000,MATCH($E3339,'01_Cad_Pecas'!$D$2:$D$5000,0)),IFERROR(INDEX('01_Cad_Pecas'!$I$2:$I$5000,MATCH(VALUE($E3339),'01_Cad_Pecas'!$D$2:$D$5000,0)),"")))</f>
        <v>6.7799999999999999E-2</v>
      </c>
      <c r="M3339" s="14">
        <f t="shared" si="375"/>
        <v>40.967999999999996</v>
      </c>
      <c r="N3339" s="14">
        <v>46212</v>
      </c>
      <c r="O3339" s="14">
        <v>560</v>
      </c>
      <c r="P3339" s="14"/>
      <c r="Q3339" s="14"/>
      <c r="R3339" s="14"/>
      <c r="S3339" s="14"/>
      <c r="T3339" s="14">
        <f t="shared" si="374"/>
        <v>1</v>
      </c>
      <c r="U3339" s="14" t="s">
        <v>36</v>
      </c>
      <c r="V3339" s="14"/>
      <c r="W3339" s="14"/>
      <c r="X3339" s="14"/>
      <c r="Y3339" s="14"/>
      <c r="Z3339" s="14"/>
      <c r="AA3339" s="11"/>
      <c r="AB3339" s="14" t="str">
        <f t="shared" si="376"/>
        <v>10246|46 SECCIONADORA 1</v>
      </c>
      <c r="AC3339" t="str">
        <f t="shared" si="377"/>
        <v>|10246|</v>
      </c>
      <c r="AD3339" t="str">
        <f t="shared" si="378"/>
        <v>46 SECCIONADORA 1</v>
      </c>
    </row>
    <row r="3340" spans="1:30" ht="36" customHeight="1" x14ac:dyDescent="0.35">
      <c r="A3340" s="35">
        <v>46213</v>
      </c>
      <c r="B3340" s="14" t="s">
        <v>3676</v>
      </c>
      <c r="C3340" s="14" t="s">
        <v>3677</v>
      </c>
      <c r="D3340" s="14" t="s">
        <v>3052</v>
      </c>
      <c r="E3340" s="14">
        <v>20014107</v>
      </c>
      <c r="F3340" s="14" t="s">
        <v>3319</v>
      </c>
      <c r="G3340" s="14" t="s">
        <v>3052</v>
      </c>
      <c r="H3340" s="14" t="s">
        <v>3052</v>
      </c>
      <c r="I3340" s="9" t="s">
        <v>3052</v>
      </c>
      <c r="J3340" s="9">
        <v>600</v>
      </c>
      <c r="K3340" s="14">
        <f>IF($E3340="","",IFERROR(INDEX('01_Cad_Pecas'!$H$2:$H$5000,MATCH($E3340,'01_Cad_Pecas'!$D$2:$D$5000,0)),IFERROR(INDEX('01_Cad_Pecas'!$H$2:$H$5000,MATCH(VALUE($E3340),'01_Cad_Pecas'!$D$2:$D$5000,0)),"")))</f>
        <v>1.1000000000000001</v>
      </c>
      <c r="L3340" s="14">
        <f>IF($E3340="","",IFERROR(INDEX('01_Cad_Pecas'!$I$2:$I$5000,MATCH($E3340,'01_Cad_Pecas'!$D$2:$D$5000,0)),IFERROR(INDEX('01_Cad_Pecas'!$I$2:$I$5000,MATCH(VALUE($E3340),'01_Cad_Pecas'!$D$2:$D$5000,0)),"")))</f>
        <v>9.375E-2</v>
      </c>
      <c r="M3340" s="14">
        <f t="shared" si="375"/>
        <v>57.35</v>
      </c>
      <c r="N3340" s="14">
        <v>46213</v>
      </c>
      <c r="O3340" s="14">
        <v>600</v>
      </c>
      <c r="P3340" s="14"/>
      <c r="Q3340" s="14"/>
      <c r="R3340" s="14"/>
      <c r="S3340" s="14"/>
      <c r="T3340" s="14">
        <f t="shared" si="374"/>
        <v>1</v>
      </c>
      <c r="U3340" s="14" t="s">
        <v>36</v>
      </c>
      <c r="V3340" s="14"/>
      <c r="W3340" s="14"/>
      <c r="X3340" s="14"/>
      <c r="Y3340" s="14"/>
      <c r="Z3340" s="14"/>
      <c r="AA3340" s="11"/>
      <c r="AB3340" s="14" t="str">
        <f t="shared" si="376"/>
        <v>10247|46 SECCIONADORA 1</v>
      </c>
      <c r="AC3340" t="str">
        <f t="shared" si="377"/>
        <v>|10247|</v>
      </c>
      <c r="AD3340" t="str">
        <f t="shared" si="378"/>
        <v>46 SECCIONADORA 1</v>
      </c>
    </row>
    <row r="3341" spans="1:30" ht="36" customHeight="1" x14ac:dyDescent="0.35">
      <c r="A3341" s="35">
        <v>46213</v>
      </c>
      <c r="B3341" s="14" t="s">
        <v>3676</v>
      </c>
      <c r="C3341" s="14" t="s">
        <v>3677</v>
      </c>
      <c r="D3341" s="14" t="s">
        <v>3052</v>
      </c>
      <c r="E3341" s="14">
        <v>20014305</v>
      </c>
      <c r="F3341" s="14" t="s">
        <v>3187</v>
      </c>
      <c r="G3341" s="14" t="s">
        <v>3052</v>
      </c>
      <c r="H3341" s="14" t="s">
        <v>3052</v>
      </c>
      <c r="I3341" s="9" t="s">
        <v>3052</v>
      </c>
      <c r="J3341" s="9">
        <v>300</v>
      </c>
      <c r="K3341" s="14">
        <f>IF($E3341="","",IFERROR(INDEX('01_Cad_Pecas'!$H$2:$H$5000,MATCH($E3341,'01_Cad_Pecas'!$D$2:$D$5000,0)),IFERROR(INDEX('01_Cad_Pecas'!$H$2:$H$5000,MATCH(VALUE($E3341),'01_Cad_Pecas'!$D$2:$D$5000,0)),"")))</f>
        <v>1.1000000000000001</v>
      </c>
      <c r="L3341" s="14">
        <f>IF($E3341="","",IFERROR(INDEX('01_Cad_Pecas'!$I$2:$I$5000,MATCH($E3341,'01_Cad_Pecas'!$D$2:$D$5000,0)),IFERROR(INDEX('01_Cad_Pecas'!$I$2:$I$5000,MATCH(VALUE($E3341),'01_Cad_Pecas'!$D$2:$D$5000,0)),"")))</f>
        <v>9.375E-2</v>
      </c>
      <c r="M3341" s="14">
        <f t="shared" si="375"/>
        <v>29.225000000000001</v>
      </c>
      <c r="N3341" s="14">
        <v>46213</v>
      </c>
      <c r="O3341" s="14">
        <v>300</v>
      </c>
      <c r="P3341" s="14"/>
      <c r="Q3341" s="14"/>
      <c r="R3341" s="14"/>
      <c r="S3341" s="14"/>
      <c r="T3341" s="14">
        <f t="shared" si="374"/>
        <v>1</v>
      </c>
      <c r="U3341" s="14" t="s">
        <v>36</v>
      </c>
      <c r="V3341" s="14"/>
      <c r="W3341" s="14"/>
      <c r="X3341" s="14"/>
      <c r="Y3341" s="14"/>
      <c r="Z3341" s="14"/>
      <c r="AA3341" s="11"/>
      <c r="AB3341" s="14" t="str">
        <f t="shared" si="376"/>
        <v>10247|46 SECCIONADORA 1</v>
      </c>
      <c r="AC3341" t="str">
        <f t="shared" si="377"/>
        <v>|10247|</v>
      </c>
      <c r="AD3341" t="str">
        <f t="shared" si="378"/>
        <v>46 SECCIONADORA 1</v>
      </c>
    </row>
    <row r="3342" spans="1:30" ht="36" customHeight="1" x14ac:dyDescent="0.35">
      <c r="A3342" s="35">
        <v>46213</v>
      </c>
      <c r="B3342" s="14" t="s">
        <v>3676</v>
      </c>
      <c r="C3342" s="14" t="s">
        <v>3677</v>
      </c>
      <c r="D3342" s="14" t="s">
        <v>3052</v>
      </c>
      <c r="E3342" s="14">
        <v>20014306</v>
      </c>
      <c r="F3342" s="14" t="s">
        <v>3321</v>
      </c>
      <c r="G3342" s="14" t="s">
        <v>3052</v>
      </c>
      <c r="H3342" s="14" t="s">
        <v>3052</v>
      </c>
      <c r="I3342" s="9" t="s">
        <v>3052</v>
      </c>
      <c r="J3342" s="9">
        <v>600</v>
      </c>
      <c r="K3342" s="14">
        <f>IF($E3342="","",IFERROR(INDEX('01_Cad_Pecas'!$H$2:$H$5000,MATCH($E3342,'01_Cad_Pecas'!$D$2:$D$5000,0)),IFERROR(INDEX('01_Cad_Pecas'!$H$2:$H$5000,MATCH(VALUE($E3342),'01_Cad_Pecas'!$D$2:$D$5000,0)),"")))</f>
        <v>1.1000000000000001</v>
      </c>
      <c r="L3342" s="14">
        <f>IF($E3342="","",IFERROR(INDEX('01_Cad_Pecas'!$I$2:$I$5000,MATCH($E3342,'01_Cad_Pecas'!$D$2:$D$5000,0)),IFERROR(INDEX('01_Cad_Pecas'!$I$2:$I$5000,MATCH(VALUE($E3342),'01_Cad_Pecas'!$D$2:$D$5000,0)),"")))</f>
        <v>9.375E-2</v>
      </c>
      <c r="M3342" s="14">
        <f t="shared" si="375"/>
        <v>57.35</v>
      </c>
      <c r="N3342" s="14">
        <v>46213</v>
      </c>
      <c r="O3342" s="14">
        <v>600</v>
      </c>
      <c r="P3342" s="14"/>
      <c r="Q3342" s="14"/>
      <c r="R3342" s="14"/>
      <c r="S3342" s="14"/>
      <c r="T3342" s="14">
        <f t="shared" si="374"/>
        <v>1</v>
      </c>
      <c r="U3342" s="14" t="s">
        <v>36</v>
      </c>
      <c r="V3342" s="14"/>
      <c r="W3342" s="14"/>
      <c r="X3342" s="14"/>
      <c r="Y3342" s="14"/>
      <c r="Z3342" s="14"/>
      <c r="AA3342" s="11"/>
      <c r="AB3342" s="14" t="str">
        <f t="shared" si="376"/>
        <v>10247|46 SECCIONADORA 1</v>
      </c>
      <c r="AC3342" t="str">
        <f t="shared" si="377"/>
        <v>|10247|</v>
      </c>
      <c r="AD3342" t="str">
        <f t="shared" si="378"/>
        <v>46 SECCIONADORA 1</v>
      </c>
    </row>
    <row r="3343" spans="1:30" ht="36" customHeight="1" x14ac:dyDescent="0.35">
      <c r="A3343" s="35">
        <v>46213</v>
      </c>
      <c r="B3343" s="14" t="s">
        <v>3676</v>
      </c>
      <c r="C3343" s="14" t="s">
        <v>3677</v>
      </c>
      <c r="D3343" s="14" t="s">
        <v>3052</v>
      </c>
      <c r="E3343" s="14">
        <v>20052004</v>
      </c>
      <c r="F3343" s="14" t="s">
        <v>3268</v>
      </c>
      <c r="G3343" s="14" t="s">
        <v>3052</v>
      </c>
      <c r="H3343" s="14" t="s">
        <v>3052</v>
      </c>
      <c r="I3343" s="9" t="s">
        <v>3052</v>
      </c>
      <c r="J3343" s="9">
        <v>40</v>
      </c>
      <c r="K3343" s="14">
        <f>IF($E3343="","",IFERROR(INDEX('01_Cad_Pecas'!$H$2:$H$5000,MATCH($E3343,'01_Cad_Pecas'!$D$2:$D$5000,0)),IFERROR(INDEX('01_Cad_Pecas'!$H$2:$H$5000,MATCH(VALUE($E3343),'01_Cad_Pecas'!$D$2:$D$5000,0)),"")))</f>
        <v>1.1000000000000001</v>
      </c>
      <c r="L3343" s="14">
        <f>IF($E3343="","",IFERROR(INDEX('01_Cad_Pecas'!$I$2:$I$5000,MATCH($E3343,'01_Cad_Pecas'!$D$2:$D$5000,0)),IFERROR(INDEX('01_Cad_Pecas'!$I$2:$I$5000,MATCH(VALUE($E3343),'01_Cad_Pecas'!$D$2:$D$5000,0)),"")))</f>
        <v>9.375E-2</v>
      </c>
      <c r="M3343" s="14">
        <f t="shared" si="375"/>
        <v>4.8499999999999996</v>
      </c>
      <c r="N3343" s="14">
        <v>46213</v>
      </c>
      <c r="O3343" s="14">
        <v>40</v>
      </c>
      <c r="P3343" s="14"/>
      <c r="Q3343" s="14"/>
      <c r="R3343" s="14"/>
      <c r="S3343" s="14"/>
      <c r="T3343" s="14">
        <f t="shared" si="374"/>
        <v>1</v>
      </c>
      <c r="U3343" s="14" t="s">
        <v>36</v>
      </c>
      <c r="V3343" s="14"/>
      <c r="W3343" s="14"/>
      <c r="X3343" s="14"/>
      <c r="Y3343" s="14"/>
      <c r="Z3343" s="14"/>
      <c r="AA3343" s="11"/>
      <c r="AB3343" s="14" t="str">
        <f t="shared" si="376"/>
        <v>10247|46 SECCIONADORA 1</v>
      </c>
      <c r="AC3343" t="str">
        <f t="shared" si="377"/>
        <v>|10247|</v>
      </c>
      <c r="AD3343" t="str">
        <f t="shared" si="378"/>
        <v>46 SECCIONADORA 1</v>
      </c>
    </row>
    <row r="3344" spans="1:30" ht="36" customHeight="1" x14ac:dyDescent="0.35">
      <c r="A3344" s="35">
        <v>46213</v>
      </c>
      <c r="B3344" s="14" t="s">
        <v>3676</v>
      </c>
      <c r="C3344" s="14" t="s">
        <v>3677</v>
      </c>
      <c r="D3344" s="14" t="s">
        <v>3052</v>
      </c>
      <c r="E3344" s="14">
        <v>20012405</v>
      </c>
      <c r="F3344" s="14" t="s">
        <v>3259</v>
      </c>
      <c r="G3344" s="14" t="s">
        <v>3052</v>
      </c>
      <c r="H3344" s="14" t="s">
        <v>3052</v>
      </c>
      <c r="I3344" s="9" t="s">
        <v>3052</v>
      </c>
      <c r="J3344" s="9">
        <v>600</v>
      </c>
      <c r="K3344" s="14">
        <f>IF($E3344="","",IFERROR(INDEX('01_Cad_Pecas'!$H$2:$H$5000,MATCH($E3344,'01_Cad_Pecas'!$D$2:$D$5000,0)),IFERROR(INDEX('01_Cad_Pecas'!$H$2:$H$5000,MATCH(VALUE($E3344),'01_Cad_Pecas'!$D$2:$D$5000,0)),"")))</f>
        <v>1.1000000000000001</v>
      </c>
      <c r="L3344" s="14">
        <f>IF($E3344="","",IFERROR(INDEX('01_Cad_Pecas'!$I$2:$I$5000,MATCH($E3344,'01_Cad_Pecas'!$D$2:$D$5000,0)),IFERROR(INDEX('01_Cad_Pecas'!$I$2:$I$5000,MATCH(VALUE($E3344),'01_Cad_Pecas'!$D$2:$D$5000,0)),"")))</f>
        <v>9.375E-2</v>
      </c>
      <c r="M3344" s="14">
        <f t="shared" si="375"/>
        <v>57.35</v>
      </c>
      <c r="N3344" s="14">
        <v>46213</v>
      </c>
      <c r="O3344" s="14">
        <v>600</v>
      </c>
      <c r="P3344" s="14"/>
      <c r="Q3344" s="14"/>
      <c r="R3344" s="14"/>
      <c r="S3344" s="14"/>
      <c r="T3344" s="14">
        <f t="shared" si="374"/>
        <v>1</v>
      </c>
      <c r="U3344" s="14" t="s">
        <v>36</v>
      </c>
      <c r="V3344" s="14"/>
      <c r="W3344" s="14"/>
      <c r="X3344" s="14"/>
      <c r="Y3344" s="14"/>
      <c r="Z3344" s="14"/>
      <c r="AA3344" s="11"/>
      <c r="AB3344" s="14" t="str">
        <f t="shared" si="376"/>
        <v>10247|46 SECCIONADORA 1</v>
      </c>
      <c r="AC3344" t="str">
        <f t="shared" si="377"/>
        <v>|10247|</v>
      </c>
      <c r="AD3344" t="str">
        <f t="shared" si="378"/>
        <v>46 SECCIONADORA 1</v>
      </c>
    </row>
    <row r="3345" spans="1:30" ht="36" customHeight="1" x14ac:dyDescent="0.35">
      <c r="A3345" s="35">
        <v>46213</v>
      </c>
      <c r="B3345" s="14" t="s">
        <v>3676</v>
      </c>
      <c r="C3345" s="14" t="s">
        <v>3677</v>
      </c>
      <c r="D3345" s="14" t="s">
        <v>3052</v>
      </c>
      <c r="E3345" s="14">
        <v>20013107</v>
      </c>
      <c r="F3345" s="14" t="s">
        <v>3260</v>
      </c>
      <c r="G3345" s="14" t="s">
        <v>3052</v>
      </c>
      <c r="H3345" s="14" t="s">
        <v>3052</v>
      </c>
      <c r="I3345" s="9" t="s">
        <v>3052</v>
      </c>
      <c r="J3345" s="9">
        <v>600</v>
      </c>
      <c r="K3345" s="14">
        <f>IF($E3345="","",IFERROR(INDEX('01_Cad_Pecas'!$H$2:$H$5000,MATCH($E3345,'01_Cad_Pecas'!$D$2:$D$5000,0)),IFERROR(INDEX('01_Cad_Pecas'!$H$2:$H$5000,MATCH(VALUE($E3345),'01_Cad_Pecas'!$D$2:$D$5000,0)),"")))</f>
        <v>1.1000000000000001</v>
      </c>
      <c r="L3345" s="14">
        <f>IF($E3345="","",IFERROR(INDEX('01_Cad_Pecas'!$I$2:$I$5000,MATCH($E3345,'01_Cad_Pecas'!$D$2:$D$5000,0)),IFERROR(INDEX('01_Cad_Pecas'!$I$2:$I$5000,MATCH(VALUE($E3345),'01_Cad_Pecas'!$D$2:$D$5000,0)),"")))</f>
        <v>9.375E-2</v>
      </c>
      <c r="M3345" s="14">
        <f t="shared" si="375"/>
        <v>57.35</v>
      </c>
      <c r="N3345" s="14">
        <v>46213</v>
      </c>
      <c r="O3345" s="14">
        <v>600</v>
      </c>
      <c r="P3345" s="14"/>
      <c r="Q3345" s="14"/>
      <c r="R3345" s="14"/>
      <c r="S3345" s="14"/>
      <c r="T3345" s="14">
        <f t="shared" si="374"/>
        <v>1</v>
      </c>
      <c r="U3345" s="14" t="s">
        <v>36</v>
      </c>
      <c r="V3345" s="14"/>
      <c r="W3345" s="14"/>
      <c r="X3345" s="14"/>
      <c r="Y3345" s="14"/>
      <c r="Z3345" s="14"/>
      <c r="AA3345" s="11"/>
      <c r="AB3345" s="14" t="str">
        <f t="shared" si="376"/>
        <v>10247|46 SECCIONADORA 1</v>
      </c>
      <c r="AC3345" t="str">
        <f t="shared" si="377"/>
        <v>|10247|</v>
      </c>
      <c r="AD3345" t="str">
        <f t="shared" si="378"/>
        <v>46 SECCIONADORA 1</v>
      </c>
    </row>
    <row r="3346" spans="1:30" ht="36" customHeight="1" x14ac:dyDescent="0.35">
      <c r="A3346" s="35">
        <v>46213</v>
      </c>
      <c r="B3346" s="14" t="s">
        <v>3676</v>
      </c>
      <c r="C3346" s="14" t="s">
        <v>3677</v>
      </c>
      <c r="D3346" s="14" t="s">
        <v>3052</v>
      </c>
      <c r="E3346" s="14">
        <v>30001205</v>
      </c>
      <c r="F3346" s="14" t="s">
        <v>3322</v>
      </c>
      <c r="G3346" s="14" t="s">
        <v>3052</v>
      </c>
      <c r="H3346" s="14" t="s">
        <v>3052</v>
      </c>
      <c r="I3346" s="9" t="s">
        <v>3052</v>
      </c>
      <c r="J3346" s="9">
        <v>362</v>
      </c>
      <c r="K3346" s="14">
        <f>IF($E3346="","",IFERROR(INDEX('01_Cad_Pecas'!$H$2:$H$5000,MATCH($E3346,'01_Cad_Pecas'!$D$2:$D$5000,0)),IFERROR(INDEX('01_Cad_Pecas'!$H$2:$H$5000,MATCH(VALUE($E3346),'01_Cad_Pecas'!$D$2:$D$5000,0)),"")))</f>
        <v>1.1000000000000001</v>
      </c>
      <c r="L3346" s="14">
        <f>IF($E3346="","",IFERROR(INDEX('01_Cad_Pecas'!$I$2:$I$5000,MATCH($E3346,'01_Cad_Pecas'!$D$2:$D$5000,0)),IFERROR(INDEX('01_Cad_Pecas'!$I$2:$I$5000,MATCH(VALUE($E3346),'01_Cad_Pecas'!$D$2:$D$5000,0)),"")))</f>
        <v>9.375E-2</v>
      </c>
      <c r="M3346" s="14">
        <f t="shared" si="375"/>
        <v>35.037500000000001</v>
      </c>
      <c r="N3346" s="14">
        <v>46213</v>
      </c>
      <c r="O3346" s="14">
        <v>362</v>
      </c>
      <c r="P3346" s="14"/>
      <c r="Q3346" s="14"/>
      <c r="R3346" s="14"/>
      <c r="S3346" s="14"/>
      <c r="T3346" s="14">
        <f t="shared" si="374"/>
        <v>1</v>
      </c>
      <c r="U3346" s="14" t="s">
        <v>36</v>
      </c>
      <c r="V3346" s="14"/>
      <c r="W3346" s="14"/>
      <c r="X3346" s="14"/>
      <c r="Y3346" s="14"/>
      <c r="Z3346" s="14"/>
      <c r="AA3346" s="11"/>
      <c r="AB3346" s="14" t="str">
        <f t="shared" si="376"/>
        <v>10247|46 SECCIONADORA 1</v>
      </c>
      <c r="AC3346" t="str">
        <f t="shared" si="377"/>
        <v>|10247|</v>
      </c>
      <c r="AD3346" t="str">
        <f t="shared" si="378"/>
        <v>46 SECCIONADORA 1</v>
      </c>
    </row>
    <row r="3347" spans="1:30" ht="36" customHeight="1" x14ac:dyDescent="0.35">
      <c r="A3347" s="35">
        <v>46213</v>
      </c>
      <c r="B3347" s="14" t="s">
        <v>3676</v>
      </c>
      <c r="C3347" s="14" t="s">
        <v>3677</v>
      </c>
      <c r="D3347" s="14" t="s">
        <v>3052</v>
      </c>
      <c r="E3347" s="14">
        <v>30001206</v>
      </c>
      <c r="F3347" s="14" t="s">
        <v>3278</v>
      </c>
      <c r="G3347" s="14" t="s">
        <v>3052</v>
      </c>
      <c r="H3347" s="14" t="s">
        <v>3052</v>
      </c>
      <c r="I3347" s="9" t="s">
        <v>3052</v>
      </c>
      <c r="J3347" s="9">
        <v>362</v>
      </c>
      <c r="K3347" s="14">
        <f>IF($E3347="","",IFERROR(INDEX('01_Cad_Pecas'!$H$2:$H$5000,MATCH($E3347,'01_Cad_Pecas'!$D$2:$D$5000,0)),IFERROR(INDEX('01_Cad_Pecas'!$H$2:$H$5000,MATCH(VALUE($E3347),'01_Cad_Pecas'!$D$2:$D$5000,0)),"")))</f>
        <v>1.1000000000000001</v>
      </c>
      <c r="L3347" s="14">
        <f>IF($E3347="","",IFERROR(INDEX('01_Cad_Pecas'!$I$2:$I$5000,MATCH($E3347,'01_Cad_Pecas'!$D$2:$D$5000,0)),IFERROR(INDEX('01_Cad_Pecas'!$I$2:$I$5000,MATCH(VALUE($E3347),'01_Cad_Pecas'!$D$2:$D$5000,0)),"")))</f>
        <v>9.375E-2</v>
      </c>
      <c r="M3347" s="14">
        <f t="shared" si="375"/>
        <v>35.037500000000001</v>
      </c>
      <c r="N3347" s="14">
        <v>46213</v>
      </c>
      <c r="O3347" s="14">
        <v>362</v>
      </c>
      <c r="P3347" s="14"/>
      <c r="Q3347" s="14"/>
      <c r="R3347" s="14"/>
      <c r="S3347" s="14"/>
      <c r="T3347" s="14">
        <f t="shared" ref="T3347:T3410" si="379">IF(OR($J3347="",$O3347=""),"",$O3347/$J3347)</f>
        <v>1</v>
      </c>
      <c r="U3347" s="14" t="s">
        <v>36</v>
      </c>
      <c r="V3347" s="14"/>
      <c r="W3347" s="14"/>
      <c r="X3347" s="14"/>
      <c r="Y3347" s="14"/>
      <c r="Z3347" s="14"/>
      <c r="AA3347" s="11"/>
      <c r="AB3347" s="14" t="str">
        <f t="shared" si="376"/>
        <v>10247|46 SECCIONADORA 1</v>
      </c>
      <c r="AC3347" t="str">
        <f t="shared" si="377"/>
        <v>|10247|</v>
      </c>
      <c r="AD3347" t="str">
        <f t="shared" si="378"/>
        <v>46 SECCIONADORA 1</v>
      </c>
    </row>
    <row r="3348" spans="1:30" ht="36" customHeight="1" x14ac:dyDescent="0.35">
      <c r="A3348" s="35">
        <v>46213</v>
      </c>
      <c r="B3348" s="14" t="s">
        <v>3676</v>
      </c>
      <c r="C3348" s="14" t="s">
        <v>3677</v>
      </c>
      <c r="D3348" s="14" t="s">
        <v>3052</v>
      </c>
      <c r="E3348" s="14">
        <v>30001207</v>
      </c>
      <c r="F3348" s="14" t="s">
        <v>3280</v>
      </c>
      <c r="G3348" s="14" t="s">
        <v>3052</v>
      </c>
      <c r="H3348" s="14" t="s">
        <v>3052</v>
      </c>
      <c r="I3348" s="9" t="s">
        <v>3052</v>
      </c>
      <c r="J3348" s="9">
        <v>362</v>
      </c>
      <c r="K3348" s="14">
        <f>IF($E3348="","",IFERROR(INDEX('01_Cad_Pecas'!$H$2:$H$5000,MATCH($E3348,'01_Cad_Pecas'!$D$2:$D$5000,0)),IFERROR(INDEX('01_Cad_Pecas'!$H$2:$H$5000,MATCH(VALUE($E3348),'01_Cad_Pecas'!$D$2:$D$5000,0)),"")))</f>
        <v>1.1000000000000001</v>
      </c>
      <c r="L3348" s="14">
        <f>IF($E3348="","",IFERROR(INDEX('01_Cad_Pecas'!$I$2:$I$5000,MATCH($E3348,'01_Cad_Pecas'!$D$2:$D$5000,0)),IFERROR(INDEX('01_Cad_Pecas'!$I$2:$I$5000,MATCH(VALUE($E3348),'01_Cad_Pecas'!$D$2:$D$5000,0)),"")))</f>
        <v>9.375E-2</v>
      </c>
      <c r="M3348" s="14">
        <f t="shared" si="375"/>
        <v>35.037500000000001</v>
      </c>
      <c r="N3348" s="14">
        <v>46213</v>
      </c>
      <c r="O3348" s="14">
        <v>362</v>
      </c>
      <c r="P3348" s="14"/>
      <c r="Q3348" s="14"/>
      <c r="R3348" s="14"/>
      <c r="S3348" s="14"/>
      <c r="T3348" s="14">
        <f t="shared" si="379"/>
        <v>1</v>
      </c>
      <c r="U3348" s="14" t="s">
        <v>36</v>
      </c>
      <c r="V3348" s="14"/>
      <c r="W3348" s="14"/>
      <c r="X3348" s="14"/>
      <c r="Y3348" s="14"/>
      <c r="Z3348" s="14"/>
      <c r="AA3348" s="11"/>
      <c r="AB3348" s="14" t="str">
        <f t="shared" si="376"/>
        <v>10247|46 SECCIONADORA 1</v>
      </c>
      <c r="AC3348" t="str">
        <f t="shared" si="377"/>
        <v>|10247|</v>
      </c>
      <c r="AD3348" t="str">
        <f t="shared" si="378"/>
        <v>46 SECCIONADORA 1</v>
      </c>
    </row>
    <row r="3349" spans="1:30" ht="36" customHeight="1" x14ac:dyDescent="0.35">
      <c r="A3349" s="35">
        <v>46213</v>
      </c>
      <c r="B3349" s="14" t="s">
        <v>3676</v>
      </c>
      <c r="C3349" s="14" t="s">
        <v>3677</v>
      </c>
      <c r="D3349" s="14" t="s">
        <v>3052</v>
      </c>
      <c r="E3349" s="14">
        <v>30080003</v>
      </c>
      <c r="F3349" s="14" t="s">
        <v>3275</v>
      </c>
      <c r="G3349" s="14" t="s">
        <v>3052</v>
      </c>
      <c r="H3349" s="14" t="s">
        <v>3052</v>
      </c>
      <c r="I3349" s="9" t="s">
        <v>3052</v>
      </c>
      <c r="J3349" s="9">
        <v>10</v>
      </c>
      <c r="K3349" s="14">
        <f>IF($E3349="","",IFERROR(INDEX('01_Cad_Pecas'!$H$2:$H$5000,MATCH($E3349,'01_Cad_Pecas'!$D$2:$D$5000,0)),IFERROR(INDEX('01_Cad_Pecas'!$H$2:$H$5000,MATCH(VALUE($E3349),'01_Cad_Pecas'!$D$2:$D$5000,0)),"")))</f>
        <v>1.1000000000000001</v>
      </c>
      <c r="L3349" s="14">
        <f>IF($E3349="","",IFERROR(INDEX('01_Cad_Pecas'!$I$2:$I$5000,MATCH($E3349,'01_Cad_Pecas'!$D$2:$D$5000,0)),IFERROR(INDEX('01_Cad_Pecas'!$I$2:$I$5000,MATCH(VALUE($E3349),'01_Cad_Pecas'!$D$2:$D$5000,0)),"")))</f>
        <v>9.375E-2</v>
      </c>
      <c r="M3349" s="14">
        <f t="shared" si="375"/>
        <v>2.0375000000000001</v>
      </c>
      <c r="N3349" s="14">
        <v>46213</v>
      </c>
      <c r="O3349" s="14">
        <v>10</v>
      </c>
      <c r="P3349" s="14"/>
      <c r="Q3349" s="14"/>
      <c r="R3349" s="14"/>
      <c r="S3349" s="14"/>
      <c r="T3349" s="14">
        <f t="shared" si="379"/>
        <v>1</v>
      </c>
      <c r="U3349" s="14" t="s">
        <v>36</v>
      </c>
      <c r="V3349" s="14"/>
      <c r="W3349" s="14"/>
      <c r="X3349" s="14"/>
      <c r="Y3349" s="14"/>
      <c r="Z3349" s="14"/>
      <c r="AA3349" s="11"/>
      <c r="AB3349" s="14" t="str">
        <f t="shared" si="376"/>
        <v>10247|46 SECCIONADORA 1</v>
      </c>
      <c r="AC3349" t="str">
        <f t="shared" si="377"/>
        <v>|10247|</v>
      </c>
      <c r="AD3349" t="str">
        <f t="shared" si="378"/>
        <v>46 SECCIONADORA 1</v>
      </c>
    </row>
    <row r="3350" spans="1:30" ht="36" customHeight="1" x14ac:dyDescent="0.35">
      <c r="A3350" s="35">
        <v>46213</v>
      </c>
      <c r="B3350" s="14" t="s">
        <v>3676</v>
      </c>
      <c r="C3350" s="14" t="s">
        <v>3677</v>
      </c>
      <c r="D3350" s="14" t="s">
        <v>3052</v>
      </c>
      <c r="E3350" s="14">
        <v>30080004</v>
      </c>
      <c r="F3350" s="14" t="s">
        <v>3205</v>
      </c>
      <c r="G3350" s="14" t="s">
        <v>3052</v>
      </c>
      <c r="H3350" s="14" t="s">
        <v>3052</v>
      </c>
      <c r="I3350" s="9" t="s">
        <v>3052</v>
      </c>
      <c r="J3350" s="9">
        <v>20</v>
      </c>
      <c r="K3350" s="14">
        <f>IF($E3350="","",IFERROR(INDEX('01_Cad_Pecas'!$H$2:$H$5000,MATCH($E3350,'01_Cad_Pecas'!$D$2:$D$5000,0)),IFERROR(INDEX('01_Cad_Pecas'!$H$2:$H$5000,MATCH(VALUE($E3350),'01_Cad_Pecas'!$D$2:$D$5000,0)),"")))</f>
        <v>1.1000000000000001</v>
      </c>
      <c r="L3350" s="14">
        <f>IF($E3350="","",IFERROR(INDEX('01_Cad_Pecas'!$I$2:$I$5000,MATCH($E3350,'01_Cad_Pecas'!$D$2:$D$5000,0)),IFERROR(INDEX('01_Cad_Pecas'!$I$2:$I$5000,MATCH(VALUE($E3350),'01_Cad_Pecas'!$D$2:$D$5000,0)),"")))</f>
        <v>9.375E-2</v>
      </c>
      <c r="M3350" s="14">
        <f t="shared" si="375"/>
        <v>2.9750000000000001</v>
      </c>
      <c r="N3350" s="14">
        <v>46213</v>
      </c>
      <c r="O3350" s="14">
        <v>20</v>
      </c>
      <c r="P3350" s="14"/>
      <c r="Q3350" s="14"/>
      <c r="R3350" s="14"/>
      <c r="S3350" s="14"/>
      <c r="T3350" s="14">
        <f t="shared" si="379"/>
        <v>1</v>
      </c>
      <c r="U3350" s="14" t="s">
        <v>36</v>
      </c>
      <c r="V3350" s="14"/>
      <c r="W3350" s="14"/>
      <c r="X3350" s="14"/>
      <c r="Y3350" s="14"/>
      <c r="Z3350" s="14"/>
      <c r="AA3350" s="11"/>
      <c r="AB3350" s="14" t="str">
        <f t="shared" si="376"/>
        <v>10247|46 SECCIONADORA 1</v>
      </c>
      <c r="AC3350" t="str">
        <f t="shared" si="377"/>
        <v>|10247|</v>
      </c>
      <c r="AD3350" t="str">
        <f t="shared" si="378"/>
        <v>46 SECCIONADORA 1</v>
      </c>
    </row>
    <row r="3351" spans="1:30" ht="36" customHeight="1" x14ac:dyDescent="0.35">
      <c r="A3351" s="35">
        <v>46213</v>
      </c>
      <c r="B3351" s="14" t="s">
        <v>3676</v>
      </c>
      <c r="C3351" s="14" t="s">
        <v>3677</v>
      </c>
      <c r="D3351" s="14" t="s">
        <v>3052</v>
      </c>
      <c r="E3351" s="14">
        <v>30080005</v>
      </c>
      <c r="F3351" s="14" t="s">
        <v>3206</v>
      </c>
      <c r="G3351" s="14" t="s">
        <v>3052</v>
      </c>
      <c r="H3351" s="14" t="s">
        <v>3052</v>
      </c>
      <c r="I3351" s="9" t="s">
        <v>3052</v>
      </c>
      <c r="J3351" s="9">
        <v>20</v>
      </c>
      <c r="K3351" s="14">
        <f>IF($E3351="","",IFERROR(INDEX('01_Cad_Pecas'!$H$2:$H$5000,MATCH($E3351,'01_Cad_Pecas'!$D$2:$D$5000,0)),IFERROR(INDEX('01_Cad_Pecas'!$H$2:$H$5000,MATCH(VALUE($E3351),'01_Cad_Pecas'!$D$2:$D$5000,0)),"")))</f>
        <v>1.1000000000000001</v>
      </c>
      <c r="L3351" s="14">
        <f>IF($E3351="","",IFERROR(INDEX('01_Cad_Pecas'!$I$2:$I$5000,MATCH($E3351,'01_Cad_Pecas'!$D$2:$D$5000,0)),IFERROR(INDEX('01_Cad_Pecas'!$I$2:$I$5000,MATCH(VALUE($E3351),'01_Cad_Pecas'!$D$2:$D$5000,0)),"")))</f>
        <v>9.375E-2</v>
      </c>
      <c r="M3351" s="14">
        <f t="shared" si="375"/>
        <v>2.9750000000000001</v>
      </c>
      <c r="N3351" s="14">
        <v>46213</v>
      </c>
      <c r="O3351" s="14">
        <v>20</v>
      </c>
      <c r="P3351" s="14"/>
      <c r="Q3351" s="14"/>
      <c r="R3351" s="14"/>
      <c r="S3351" s="14"/>
      <c r="T3351" s="14">
        <f t="shared" si="379"/>
        <v>1</v>
      </c>
      <c r="U3351" s="14" t="s">
        <v>36</v>
      </c>
      <c r="V3351" s="14"/>
      <c r="W3351" s="14"/>
      <c r="X3351" s="14"/>
      <c r="Y3351" s="14"/>
      <c r="Z3351" s="14"/>
      <c r="AA3351" s="11"/>
      <c r="AB3351" s="14" t="str">
        <f t="shared" si="376"/>
        <v>10247|46 SECCIONADORA 1</v>
      </c>
      <c r="AC3351" t="str">
        <f t="shared" si="377"/>
        <v>|10247|</v>
      </c>
      <c r="AD3351" t="str">
        <f t="shared" si="378"/>
        <v>46 SECCIONADORA 1</v>
      </c>
    </row>
    <row r="3352" spans="1:30" ht="36" customHeight="1" x14ac:dyDescent="0.35">
      <c r="A3352" s="35">
        <v>46213</v>
      </c>
      <c r="B3352" s="14" t="s">
        <v>3676</v>
      </c>
      <c r="C3352" s="14" t="s">
        <v>3677</v>
      </c>
      <c r="D3352" s="14" t="s">
        <v>3052</v>
      </c>
      <c r="E3352" s="14">
        <v>20019001</v>
      </c>
      <c r="F3352" s="14" t="s">
        <v>1616</v>
      </c>
      <c r="G3352" s="14" t="s">
        <v>3052</v>
      </c>
      <c r="H3352" s="14" t="s">
        <v>3052</v>
      </c>
      <c r="I3352" s="9" t="s">
        <v>3052</v>
      </c>
      <c r="J3352" s="9">
        <v>32</v>
      </c>
      <c r="K3352" s="14">
        <f>IF($E3352="","",IFERROR(INDEX('01_Cad_Pecas'!$H$2:$H$5000,MATCH($E3352,'01_Cad_Pecas'!$D$2:$D$5000,0)),IFERROR(INDEX('01_Cad_Pecas'!$H$2:$H$5000,MATCH(VALUE($E3352),'01_Cad_Pecas'!$D$2:$D$5000,0)),"")))</f>
        <v>1.1000000000000001</v>
      </c>
      <c r="L3352" s="14">
        <f>IF($E3352="","",IFERROR(INDEX('01_Cad_Pecas'!$I$2:$I$5000,MATCH($E3352,'01_Cad_Pecas'!$D$2:$D$5000,0)),IFERROR(INDEX('01_Cad_Pecas'!$I$2:$I$5000,MATCH(VALUE($E3352),'01_Cad_Pecas'!$D$2:$D$5000,0)),"")))</f>
        <v>9.375E-2</v>
      </c>
      <c r="M3352" s="14">
        <f t="shared" si="375"/>
        <v>4.0999999999999996</v>
      </c>
      <c r="N3352" s="14">
        <v>46213</v>
      </c>
      <c r="O3352" s="14">
        <v>32</v>
      </c>
      <c r="P3352" s="14"/>
      <c r="Q3352" s="14"/>
      <c r="R3352" s="14"/>
      <c r="S3352" s="14"/>
      <c r="T3352" s="14">
        <f t="shared" si="379"/>
        <v>1</v>
      </c>
      <c r="U3352" s="14" t="s">
        <v>36</v>
      </c>
      <c r="V3352" s="14"/>
      <c r="W3352" s="14"/>
      <c r="X3352" s="14"/>
      <c r="Y3352" s="14"/>
      <c r="Z3352" s="14"/>
      <c r="AA3352" s="11"/>
      <c r="AB3352" s="14" t="str">
        <f t="shared" si="376"/>
        <v>10247|46 SECCIONADORA 1</v>
      </c>
      <c r="AC3352" t="str">
        <f t="shared" si="377"/>
        <v>|10247|</v>
      </c>
      <c r="AD3352" t="str">
        <f t="shared" si="378"/>
        <v>46 SECCIONADORA 1</v>
      </c>
    </row>
    <row r="3353" spans="1:30" ht="36" customHeight="1" x14ac:dyDescent="0.35">
      <c r="A3353" s="35">
        <v>46213</v>
      </c>
      <c r="B3353" s="14" t="s">
        <v>3676</v>
      </c>
      <c r="C3353" s="14" t="s">
        <v>3677</v>
      </c>
      <c r="D3353" s="14" t="s">
        <v>3052</v>
      </c>
      <c r="E3353" s="14">
        <v>20019002</v>
      </c>
      <c r="F3353" s="14" t="s">
        <v>1615</v>
      </c>
      <c r="G3353" s="14" t="s">
        <v>3052</v>
      </c>
      <c r="H3353" s="14" t="s">
        <v>3052</v>
      </c>
      <c r="I3353" s="9" t="s">
        <v>3052</v>
      </c>
      <c r="J3353" s="9">
        <v>32</v>
      </c>
      <c r="K3353" s="14">
        <f>IF($E3353="","",IFERROR(INDEX('01_Cad_Pecas'!$H$2:$H$5000,MATCH($E3353,'01_Cad_Pecas'!$D$2:$D$5000,0)),IFERROR(INDEX('01_Cad_Pecas'!$H$2:$H$5000,MATCH(VALUE($E3353),'01_Cad_Pecas'!$D$2:$D$5000,0)),"")))</f>
        <v>1.1000000000000001</v>
      </c>
      <c r="L3353" s="14">
        <f>IF($E3353="","",IFERROR(INDEX('01_Cad_Pecas'!$I$2:$I$5000,MATCH($E3353,'01_Cad_Pecas'!$D$2:$D$5000,0)),IFERROR(INDEX('01_Cad_Pecas'!$I$2:$I$5000,MATCH(VALUE($E3353),'01_Cad_Pecas'!$D$2:$D$5000,0)),"")))</f>
        <v>9.375E-2</v>
      </c>
      <c r="M3353" s="14">
        <f t="shared" si="375"/>
        <v>4.0999999999999996</v>
      </c>
      <c r="N3353" s="14">
        <v>46213</v>
      </c>
      <c r="O3353" s="14">
        <v>32</v>
      </c>
      <c r="P3353" s="14"/>
      <c r="Q3353" s="14"/>
      <c r="R3353" s="14"/>
      <c r="S3353" s="14"/>
      <c r="T3353" s="14">
        <f t="shared" si="379"/>
        <v>1</v>
      </c>
      <c r="U3353" s="14" t="s">
        <v>36</v>
      </c>
      <c r="V3353" s="14"/>
      <c r="W3353" s="14"/>
      <c r="X3353" s="14"/>
      <c r="Y3353" s="14"/>
      <c r="Z3353" s="14"/>
      <c r="AA3353" s="11"/>
      <c r="AB3353" s="14" t="str">
        <f t="shared" si="376"/>
        <v>10247|46 SECCIONADORA 1</v>
      </c>
      <c r="AC3353" t="str">
        <f t="shared" si="377"/>
        <v>|10247|</v>
      </c>
      <c r="AD3353" t="str">
        <f t="shared" si="378"/>
        <v>46 SECCIONADORA 1</v>
      </c>
    </row>
    <row r="3354" spans="1:30" ht="36" customHeight="1" x14ac:dyDescent="0.35">
      <c r="A3354" s="35">
        <v>46213</v>
      </c>
      <c r="B3354" s="14" t="s">
        <v>3676</v>
      </c>
      <c r="C3354" s="14" t="s">
        <v>3677</v>
      </c>
      <c r="D3354" s="14" t="s">
        <v>3052</v>
      </c>
      <c r="E3354" s="14">
        <v>20019003</v>
      </c>
      <c r="F3354" s="14" t="s">
        <v>1617</v>
      </c>
      <c r="G3354" s="14" t="s">
        <v>3052</v>
      </c>
      <c r="H3354" s="14" t="s">
        <v>3052</v>
      </c>
      <c r="I3354" s="9" t="s">
        <v>3052</v>
      </c>
      <c r="J3354" s="9">
        <v>16</v>
      </c>
      <c r="K3354" s="14">
        <f>IF($E3354="","",IFERROR(INDEX('01_Cad_Pecas'!$H$2:$H$5000,MATCH($E3354,'01_Cad_Pecas'!$D$2:$D$5000,0)),IFERROR(INDEX('01_Cad_Pecas'!$H$2:$H$5000,MATCH(VALUE($E3354),'01_Cad_Pecas'!$D$2:$D$5000,0)),"")))</f>
        <v>3</v>
      </c>
      <c r="L3354" s="14">
        <f>IF($E3354="","",IFERROR(INDEX('01_Cad_Pecas'!$I$2:$I$5000,MATCH($E3354,'01_Cad_Pecas'!$D$2:$D$5000,0)),IFERROR(INDEX('01_Cad_Pecas'!$I$2:$I$5000,MATCH(VALUE($E3354),'01_Cad_Pecas'!$D$2:$D$5000,0)),"")))</f>
        <v>6.7799999999999999E-2</v>
      </c>
      <c r="M3354" s="14">
        <f t="shared" si="375"/>
        <v>4.0847999999999995</v>
      </c>
      <c r="N3354" s="14">
        <v>46213</v>
      </c>
      <c r="O3354" s="14">
        <v>16</v>
      </c>
      <c r="P3354" s="14"/>
      <c r="Q3354" s="14"/>
      <c r="R3354" s="14"/>
      <c r="S3354" s="14"/>
      <c r="T3354" s="14">
        <f t="shared" si="379"/>
        <v>1</v>
      </c>
      <c r="U3354" s="14" t="s">
        <v>36</v>
      </c>
      <c r="V3354" s="14"/>
      <c r="W3354" s="14"/>
      <c r="X3354" s="14"/>
      <c r="Y3354" s="14"/>
      <c r="Z3354" s="14"/>
      <c r="AA3354" s="11"/>
      <c r="AB3354" s="14" t="str">
        <f t="shared" si="376"/>
        <v>10247|46 SECCIONADORA 1</v>
      </c>
      <c r="AC3354" t="str">
        <f t="shared" si="377"/>
        <v>|10247|</v>
      </c>
      <c r="AD3354" t="str">
        <f t="shared" si="378"/>
        <v>46 SECCIONADORA 1</v>
      </c>
    </row>
    <row r="3355" spans="1:30" ht="36" customHeight="1" x14ac:dyDescent="0.35">
      <c r="A3355" s="35">
        <v>46213</v>
      </c>
      <c r="B3355" s="14" t="s">
        <v>3676</v>
      </c>
      <c r="C3355" s="14" t="s">
        <v>3677</v>
      </c>
      <c r="D3355" s="14" t="s">
        <v>3052</v>
      </c>
      <c r="E3355" s="14">
        <v>20019004</v>
      </c>
      <c r="F3355" s="14" t="s">
        <v>3262</v>
      </c>
      <c r="G3355" s="14" t="s">
        <v>3052</v>
      </c>
      <c r="H3355" s="14" t="s">
        <v>3052</v>
      </c>
      <c r="I3355" s="9" t="s">
        <v>3052</v>
      </c>
      <c r="J3355" s="9">
        <v>16</v>
      </c>
      <c r="K3355" s="14">
        <f>IF($E3355="","",IFERROR(INDEX('01_Cad_Pecas'!$H$2:$H$5000,MATCH($E3355,'01_Cad_Pecas'!$D$2:$D$5000,0)),IFERROR(INDEX('01_Cad_Pecas'!$H$2:$H$5000,MATCH(VALUE($E3355),'01_Cad_Pecas'!$D$2:$D$5000,0)),"")))</f>
        <v>1.1000000000000001</v>
      </c>
      <c r="L3355" s="14">
        <f>IF($E3355="","",IFERROR(INDEX('01_Cad_Pecas'!$I$2:$I$5000,MATCH($E3355,'01_Cad_Pecas'!$D$2:$D$5000,0)),IFERROR(INDEX('01_Cad_Pecas'!$I$2:$I$5000,MATCH(VALUE($E3355),'01_Cad_Pecas'!$D$2:$D$5000,0)),"")))</f>
        <v>9.375E-2</v>
      </c>
      <c r="M3355" s="14">
        <f t="shared" si="375"/>
        <v>2.6</v>
      </c>
      <c r="N3355" s="14">
        <v>46213</v>
      </c>
      <c r="O3355" s="14">
        <v>16</v>
      </c>
      <c r="P3355" s="14"/>
      <c r="Q3355" s="14"/>
      <c r="R3355" s="14"/>
      <c r="S3355" s="14"/>
      <c r="T3355" s="14">
        <f t="shared" si="379"/>
        <v>1</v>
      </c>
      <c r="U3355" s="14" t="s">
        <v>36</v>
      </c>
      <c r="V3355" s="14"/>
      <c r="W3355" s="14"/>
      <c r="X3355" s="14"/>
      <c r="Y3355" s="14"/>
      <c r="Z3355" s="14"/>
      <c r="AA3355" s="11"/>
      <c r="AB3355" s="14" t="str">
        <f t="shared" si="376"/>
        <v>10247|46 SECCIONADORA 1</v>
      </c>
      <c r="AC3355" t="str">
        <f t="shared" si="377"/>
        <v>|10247|</v>
      </c>
      <c r="AD3355" t="str">
        <f t="shared" si="378"/>
        <v>46 SECCIONADORA 1</v>
      </c>
    </row>
    <row r="3356" spans="1:30" ht="36" customHeight="1" x14ac:dyDescent="0.35">
      <c r="A3356" s="35">
        <v>46213</v>
      </c>
      <c r="B3356" s="14" t="s">
        <v>3676</v>
      </c>
      <c r="C3356" s="14" t="s">
        <v>3677</v>
      </c>
      <c r="D3356" s="14" t="s">
        <v>3052</v>
      </c>
      <c r="E3356" s="14">
        <v>20019005</v>
      </c>
      <c r="F3356" s="14" t="s">
        <v>2939</v>
      </c>
      <c r="G3356" s="14" t="s">
        <v>3052</v>
      </c>
      <c r="H3356" s="14" t="s">
        <v>3052</v>
      </c>
      <c r="I3356" s="9" t="s">
        <v>3052</v>
      </c>
      <c r="J3356" s="9">
        <v>280</v>
      </c>
      <c r="K3356" s="14">
        <f>IF($E3356="","",IFERROR(INDEX('01_Cad_Pecas'!$H$2:$H$5000,MATCH($E3356,'01_Cad_Pecas'!$D$2:$D$5000,0)),IFERROR(INDEX('01_Cad_Pecas'!$H$2:$H$5000,MATCH(VALUE($E3356),'01_Cad_Pecas'!$D$2:$D$5000,0)),"")))</f>
        <v>3</v>
      </c>
      <c r="L3356" s="14">
        <f>IF($E3356="","",IFERROR(INDEX('01_Cad_Pecas'!$I$2:$I$5000,MATCH($E3356,'01_Cad_Pecas'!$D$2:$D$5000,0)),IFERROR(INDEX('01_Cad_Pecas'!$I$2:$I$5000,MATCH(VALUE($E3356),'01_Cad_Pecas'!$D$2:$D$5000,0)),"")))</f>
        <v>6.7799999999999999E-2</v>
      </c>
      <c r="M3356" s="14">
        <f t="shared" si="375"/>
        <v>21.983999999999998</v>
      </c>
      <c r="N3356" s="14">
        <v>46213</v>
      </c>
      <c r="O3356" s="14">
        <v>280</v>
      </c>
      <c r="P3356" s="14"/>
      <c r="Q3356" s="14"/>
      <c r="R3356" s="14"/>
      <c r="S3356" s="14"/>
      <c r="T3356" s="14">
        <f t="shared" si="379"/>
        <v>1</v>
      </c>
      <c r="U3356" s="14" t="s">
        <v>36</v>
      </c>
      <c r="V3356" s="14"/>
      <c r="W3356" s="14"/>
      <c r="X3356" s="14"/>
      <c r="Y3356" s="14"/>
      <c r="Z3356" s="14"/>
      <c r="AA3356" s="11"/>
      <c r="AB3356" s="14" t="str">
        <f t="shared" si="376"/>
        <v>10247|46 SECCIONADORA 1</v>
      </c>
      <c r="AC3356" t="str">
        <f t="shared" si="377"/>
        <v>|10247|</v>
      </c>
      <c r="AD3356" t="str">
        <f t="shared" si="378"/>
        <v>46 SECCIONADORA 1</v>
      </c>
    </row>
    <row r="3357" spans="1:30" ht="36" customHeight="1" x14ac:dyDescent="0.35">
      <c r="A3357" s="35">
        <v>46213</v>
      </c>
      <c r="B3357" s="14" t="s">
        <v>3676</v>
      </c>
      <c r="C3357" s="14" t="s">
        <v>3677</v>
      </c>
      <c r="D3357" s="14" t="s">
        <v>3052</v>
      </c>
      <c r="E3357" s="14">
        <v>20019601</v>
      </c>
      <c r="F3357" s="14" t="s">
        <v>3276</v>
      </c>
      <c r="G3357" s="14" t="s">
        <v>3052</v>
      </c>
      <c r="H3357" s="14" t="s">
        <v>3052</v>
      </c>
      <c r="I3357" s="9" t="s">
        <v>3052</v>
      </c>
      <c r="J3357" s="9">
        <v>20</v>
      </c>
      <c r="K3357" s="14">
        <f>IF($E3357="","",IFERROR(INDEX('01_Cad_Pecas'!$H$2:$H$5000,MATCH($E3357,'01_Cad_Pecas'!$D$2:$D$5000,0)),IFERROR(INDEX('01_Cad_Pecas'!$H$2:$H$5000,MATCH(VALUE($E3357),'01_Cad_Pecas'!$D$2:$D$5000,0)),"")))</f>
        <v>1.1000000000000001</v>
      </c>
      <c r="L3357" s="14">
        <f>IF($E3357="","",IFERROR(INDEX('01_Cad_Pecas'!$I$2:$I$5000,MATCH($E3357,'01_Cad_Pecas'!$D$2:$D$5000,0)),IFERROR(INDEX('01_Cad_Pecas'!$I$2:$I$5000,MATCH(VALUE($E3357),'01_Cad_Pecas'!$D$2:$D$5000,0)),"")))</f>
        <v>9.375E-2</v>
      </c>
      <c r="M3357" s="14">
        <f t="shared" si="375"/>
        <v>2.9750000000000001</v>
      </c>
      <c r="N3357" s="14">
        <v>46213</v>
      </c>
      <c r="O3357" s="14">
        <v>20</v>
      </c>
      <c r="P3357" s="14"/>
      <c r="Q3357" s="14"/>
      <c r="R3357" s="14"/>
      <c r="S3357" s="14"/>
      <c r="T3357" s="14">
        <f t="shared" si="379"/>
        <v>1</v>
      </c>
      <c r="U3357" s="14" t="s">
        <v>36</v>
      </c>
      <c r="V3357" s="14"/>
      <c r="W3357" s="14"/>
      <c r="X3357" s="14"/>
      <c r="Y3357" s="14"/>
      <c r="Z3357" s="14"/>
      <c r="AA3357" s="11"/>
      <c r="AB3357" s="14" t="str">
        <f t="shared" si="376"/>
        <v>10247|46 SECCIONADORA 1</v>
      </c>
      <c r="AC3357" t="str">
        <f t="shared" si="377"/>
        <v>|10247|</v>
      </c>
      <c r="AD3357" t="str">
        <f t="shared" si="378"/>
        <v>46 SECCIONADORA 1</v>
      </c>
    </row>
    <row r="3358" spans="1:30" ht="36" customHeight="1" x14ac:dyDescent="0.35">
      <c r="A3358" s="35">
        <v>46213</v>
      </c>
      <c r="B3358" s="14" t="s">
        <v>3676</v>
      </c>
      <c r="C3358" s="14" t="s">
        <v>3677</v>
      </c>
      <c r="D3358" s="14" t="s">
        <v>3052</v>
      </c>
      <c r="E3358" s="14">
        <v>20019602</v>
      </c>
      <c r="F3358" s="14" t="s">
        <v>3277</v>
      </c>
      <c r="G3358" s="14" t="s">
        <v>3052</v>
      </c>
      <c r="H3358" s="14" t="s">
        <v>3052</v>
      </c>
      <c r="I3358" s="9" t="s">
        <v>3052</v>
      </c>
      <c r="J3358" s="9">
        <v>20</v>
      </c>
      <c r="K3358" s="14">
        <f>IF($E3358="","",IFERROR(INDEX('01_Cad_Pecas'!$H$2:$H$5000,MATCH($E3358,'01_Cad_Pecas'!$D$2:$D$5000,0)),IFERROR(INDEX('01_Cad_Pecas'!$H$2:$H$5000,MATCH(VALUE($E3358),'01_Cad_Pecas'!$D$2:$D$5000,0)),"")))</f>
        <v>1.1000000000000001</v>
      </c>
      <c r="L3358" s="14">
        <f>IF($E3358="","",IFERROR(INDEX('01_Cad_Pecas'!$I$2:$I$5000,MATCH($E3358,'01_Cad_Pecas'!$D$2:$D$5000,0)),IFERROR(INDEX('01_Cad_Pecas'!$I$2:$I$5000,MATCH(VALUE($E3358),'01_Cad_Pecas'!$D$2:$D$5000,0)),"")))</f>
        <v>9.375E-2</v>
      </c>
      <c r="M3358" s="14">
        <f t="shared" si="375"/>
        <v>2.9750000000000001</v>
      </c>
      <c r="N3358" s="14">
        <v>46213</v>
      </c>
      <c r="O3358" s="14">
        <v>20</v>
      </c>
      <c r="P3358" s="14"/>
      <c r="Q3358" s="14"/>
      <c r="R3358" s="14"/>
      <c r="S3358" s="14"/>
      <c r="T3358" s="14">
        <f t="shared" si="379"/>
        <v>1</v>
      </c>
      <c r="U3358" s="14" t="s">
        <v>36</v>
      </c>
      <c r="V3358" s="14"/>
      <c r="W3358" s="14"/>
      <c r="X3358" s="14"/>
      <c r="Y3358" s="14"/>
      <c r="Z3358" s="14"/>
      <c r="AA3358" s="11"/>
      <c r="AB3358" s="14" t="str">
        <f t="shared" si="376"/>
        <v>10247|46 SECCIONADORA 1</v>
      </c>
      <c r="AC3358" t="str">
        <f t="shared" si="377"/>
        <v>|10247|</v>
      </c>
      <c r="AD3358" t="str">
        <f t="shared" si="378"/>
        <v>46 SECCIONADORA 1</v>
      </c>
    </row>
    <row r="3359" spans="1:30" ht="36" customHeight="1" x14ac:dyDescent="0.35">
      <c r="A3359" s="35">
        <v>46213</v>
      </c>
      <c r="B3359" s="14" t="s">
        <v>3676</v>
      </c>
      <c r="C3359" s="14" t="s">
        <v>3677</v>
      </c>
      <c r="D3359" s="14" t="s">
        <v>3052</v>
      </c>
      <c r="E3359" s="14">
        <v>20019603</v>
      </c>
      <c r="F3359" s="14" t="s">
        <v>2937</v>
      </c>
      <c r="G3359" s="14" t="s">
        <v>3052</v>
      </c>
      <c r="H3359" s="14" t="s">
        <v>3052</v>
      </c>
      <c r="I3359" s="9" t="s">
        <v>3052</v>
      </c>
      <c r="J3359" s="9">
        <v>10</v>
      </c>
      <c r="K3359" s="14">
        <f>IF($E3359="","",IFERROR(INDEX('01_Cad_Pecas'!$H$2:$H$5000,MATCH($E3359,'01_Cad_Pecas'!$D$2:$D$5000,0)),IFERROR(INDEX('01_Cad_Pecas'!$H$2:$H$5000,MATCH(VALUE($E3359),'01_Cad_Pecas'!$D$2:$D$5000,0)),"")))</f>
        <v>3</v>
      </c>
      <c r="L3359" s="14">
        <f>IF($E3359="","",IFERROR(INDEX('01_Cad_Pecas'!$I$2:$I$5000,MATCH($E3359,'01_Cad_Pecas'!$D$2:$D$5000,0)),IFERROR(INDEX('01_Cad_Pecas'!$I$2:$I$5000,MATCH(VALUE($E3359),'01_Cad_Pecas'!$D$2:$D$5000,0)),"")))</f>
        <v>6.7799999999999999E-2</v>
      </c>
      <c r="M3359" s="14">
        <f t="shared" si="375"/>
        <v>3.6779999999999999</v>
      </c>
      <c r="N3359" s="14">
        <v>46213</v>
      </c>
      <c r="O3359" s="14">
        <v>10</v>
      </c>
      <c r="P3359" s="14"/>
      <c r="Q3359" s="14"/>
      <c r="R3359" s="14"/>
      <c r="S3359" s="14"/>
      <c r="T3359" s="14">
        <f t="shared" si="379"/>
        <v>1</v>
      </c>
      <c r="U3359" s="14" t="s">
        <v>36</v>
      </c>
      <c r="V3359" s="14"/>
      <c r="W3359" s="14"/>
      <c r="X3359" s="14"/>
      <c r="Y3359" s="14"/>
      <c r="Z3359" s="14"/>
      <c r="AA3359" s="11"/>
      <c r="AB3359" s="14" t="str">
        <f t="shared" si="376"/>
        <v>10247|46 SECCIONADORA 1</v>
      </c>
      <c r="AC3359" t="str">
        <f t="shared" si="377"/>
        <v>|10247|</v>
      </c>
      <c r="AD3359" t="str">
        <f t="shared" si="378"/>
        <v>46 SECCIONADORA 1</v>
      </c>
    </row>
    <row r="3360" spans="1:30" ht="36" customHeight="1" x14ac:dyDescent="0.35">
      <c r="A3360" s="35">
        <v>46213</v>
      </c>
      <c r="B3360" s="14" t="s">
        <v>3676</v>
      </c>
      <c r="C3360" s="14" t="s">
        <v>3677</v>
      </c>
      <c r="D3360" s="14" t="s">
        <v>3052</v>
      </c>
      <c r="E3360" s="14">
        <v>20019606</v>
      </c>
      <c r="F3360" s="14" t="s">
        <v>3207</v>
      </c>
      <c r="G3360" s="14" t="s">
        <v>3052</v>
      </c>
      <c r="H3360" s="14" t="s">
        <v>3052</v>
      </c>
      <c r="I3360" s="9" t="s">
        <v>3052</v>
      </c>
      <c r="J3360" s="9">
        <v>20</v>
      </c>
      <c r="K3360" s="14">
        <f>IF($E3360="","",IFERROR(INDEX('01_Cad_Pecas'!$H$2:$H$5000,MATCH($E3360,'01_Cad_Pecas'!$D$2:$D$5000,0)),IFERROR(INDEX('01_Cad_Pecas'!$H$2:$H$5000,MATCH(VALUE($E3360),'01_Cad_Pecas'!$D$2:$D$5000,0)),"")))</f>
        <v>3</v>
      </c>
      <c r="L3360" s="14">
        <f>IF($E3360="","",IFERROR(INDEX('01_Cad_Pecas'!$I$2:$I$5000,MATCH($E3360,'01_Cad_Pecas'!$D$2:$D$5000,0)),IFERROR(INDEX('01_Cad_Pecas'!$I$2:$I$5000,MATCH(VALUE($E3360),'01_Cad_Pecas'!$D$2:$D$5000,0)),"")))</f>
        <v>6.7799999999999999E-2</v>
      </c>
      <c r="M3360" s="14">
        <f t="shared" si="375"/>
        <v>4.3559999999999999</v>
      </c>
      <c r="N3360" s="14">
        <v>46213</v>
      </c>
      <c r="O3360" s="14">
        <v>20</v>
      </c>
      <c r="P3360" s="14"/>
      <c r="Q3360" s="14"/>
      <c r="R3360" s="14"/>
      <c r="S3360" s="14"/>
      <c r="T3360" s="14">
        <f t="shared" si="379"/>
        <v>1</v>
      </c>
      <c r="U3360" s="14" t="s">
        <v>36</v>
      </c>
      <c r="V3360" s="14"/>
      <c r="W3360" s="14"/>
      <c r="X3360" s="14"/>
      <c r="Y3360" s="14"/>
      <c r="Z3360" s="14"/>
      <c r="AA3360" s="11"/>
      <c r="AB3360" s="14" t="str">
        <f t="shared" si="376"/>
        <v>10247|46 SECCIONADORA 1</v>
      </c>
      <c r="AC3360" t="str">
        <f t="shared" si="377"/>
        <v>|10247|</v>
      </c>
      <c r="AD3360" t="str">
        <f t="shared" si="378"/>
        <v>46 SECCIONADORA 1</v>
      </c>
    </row>
    <row r="3361" spans="1:30" ht="36" customHeight="1" x14ac:dyDescent="0.35">
      <c r="A3361" s="35">
        <v>46213</v>
      </c>
      <c r="B3361" s="14" t="s">
        <v>3676</v>
      </c>
      <c r="C3361" s="14" t="s">
        <v>3677</v>
      </c>
      <c r="D3361" s="14" t="s">
        <v>3052</v>
      </c>
      <c r="E3361" s="14">
        <v>20020002</v>
      </c>
      <c r="F3361" s="14" t="s">
        <v>3263</v>
      </c>
      <c r="G3361" s="14" t="s">
        <v>3052</v>
      </c>
      <c r="H3361" s="14" t="s">
        <v>3052</v>
      </c>
      <c r="I3361" s="9" t="s">
        <v>3052</v>
      </c>
      <c r="J3361" s="9">
        <v>20</v>
      </c>
      <c r="K3361" s="14">
        <f>IF($E3361="","",IFERROR(INDEX('01_Cad_Pecas'!$H$2:$H$5000,MATCH($E3361,'01_Cad_Pecas'!$D$2:$D$5000,0)),IFERROR(INDEX('01_Cad_Pecas'!$H$2:$H$5000,MATCH(VALUE($E3361),'01_Cad_Pecas'!$D$2:$D$5000,0)),"")))</f>
        <v>1.1000000000000001</v>
      </c>
      <c r="L3361" s="14">
        <f>IF($E3361="","",IFERROR(INDEX('01_Cad_Pecas'!$I$2:$I$5000,MATCH($E3361,'01_Cad_Pecas'!$D$2:$D$5000,0)),IFERROR(INDEX('01_Cad_Pecas'!$I$2:$I$5000,MATCH(VALUE($E3361),'01_Cad_Pecas'!$D$2:$D$5000,0)),"")))</f>
        <v>9.375E-2</v>
      </c>
      <c r="M3361" s="14">
        <f t="shared" si="375"/>
        <v>2.9750000000000001</v>
      </c>
      <c r="N3361" s="14">
        <v>46213</v>
      </c>
      <c r="O3361" s="14">
        <v>20</v>
      </c>
      <c r="P3361" s="14"/>
      <c r="Q3361" s="14"/>
      <c r="R3361" s="14"/>
      <c r="S3361" s="14"/>
      <c r="T3361" s="14">
        <f t="shared" si="379"/>
        <v>1</v>
      </c>
      <c r="U3361" s="14" t="s">
        <v>36</v>
      </c>
      <c r="V3361" s="14"/>
      <c r="W3361" s="14"/>
      <c r="X3361" s="14"/>
      <c r="Y3361" s="14"/>
      <c r="Z3361" s="14"/>
      <c r="AA3361" s="11"/>
      <c r="AB3361" s="14" t="str">
        <f t="shared" si="376"/>
        <v>10247|46 SECCIONADORA 1</v>
      </c>
      <c r="AC3361" t="str">
        <f t="shared" si="377"/>
        <v>|10247|</v>
      </c>
      <c r="AD3361" t="str">
        <f t="shared" si="378"/>
        <v>46 SECCIONADORA 1</v>
      </c>
    </row>
    <row r="3362" spans="1:30" ht="36" customHeight="1" x14ac:dyDescent="0.35">
      <c r="A3362" s="35">
        <v>46213</v>
      </c>
      <c r="B3362" s="14" t="s">
        <v>3676</v>
      </c>
      <c r="C3362" s="14" t="s">
        <v>3677</v>
      </c>
      <c r="D3362" s="14" t="s">
        <v>3052</v>
      </c>
      <c r="E3362" s="14">
        <v>20020003</v>
      </c>
      <c r="F3362" s="14" t="s">
        <v>3264</v>
      </c>
      <c r="G3362" s="14" t="s">
        <v>3052</v>
      </c>
      <c r="H3362" s="14" t="s">
        <v>3052</v>
      </c>
      <c r="I3362" s="9" t="s">
        <v>3052</v>
      </c>
      <c r="J3362" s="9">
        <v>20</v>
      </c>
      <c r="K3362" s="14">
        <f>IF($E3362="","",IFERROR(INDEX('01_Cad_Pecas'!$H$2:$H$5000,MATCH($E3362,'01_Cad_Pecas'!$D$2:$D$5000,0)),IFERROR(INDEX('01_Cad_Pecas'!$H$2:$H$5000,MATCH(VALUE($E3362),'01_Cad_Pecas'!$D$2:$D$5000,0)),"")))</f>
        <v>1.1000000000000001</v>
      </c>
      <c r="L3362" s="14">
        <f>IF($E3362="","",IFERROR(INDEX('01_Cad_Pecas'!$I$2:$I$5000,MATCH($E3362,'01_Cad_Pecas'!$D$2:$D$5000,0)),IFERROR(INDEX('01_Cad_Pecas'!$I$2:$I$5000,MATCH(VALUE($E3362),'01_Cad_Pecas'!$D$2:$D$5000,0)),"")))</f>
        <v>9.375E-2</v>
      </c>
      <c r="M3362" s="14">
        <f t="shared" si="375"/>
        <v>2.9750000000000001</v>
      </c>
      <c r="N3362" s="14">
        <v>46213</v>
      </c>
      <c r="O3362" s="14">
        <v>20</v>
      </c>
      <c r="P3362" s="14"/>
      <c r="Q3362" s="14"/>
      <c r="R3362" s="14"/>
      <c r="S3362" s="14"/>
      <c r="T3362" s="14">
        <f t="shared" si="379"/>
        <v>1</v>
      </c>
      <c r="U3362" s="14" t="s">
        <v>36</v>
      </c>
      <c r="V3362" s="14"/>
      <c r="W3362" s="14"/>
      <c r="X3362" s="14"/>
      <c r="Y3362" s="14"/>
      <c r="Z3362" s="14"/>
      <c r="AA3362" s="11"/>
      <c r="AB3362" s="14" t="str">
        <f t="shared" si="376"/>
        <v>10247|46 SECCIONADORA 1</v>
      </c>
      <c r="AC3362" t="str">
        <f t="shared" si="377"/>
        <v>|10247|</v>
      </c>
      <c r="AD3362" t="str">
        <f t="shared" si="378"/>
        <v>46 SECCIONADORA 1</v>
      </c>
    </row>
    <row r="3363" spans="1:30" ht="36" customHeight="1" x14ac:dyDescent="0.35">
      <c r="A3363" s="35">
        <v>46213</v>
      </c>
      <c r="B3363" s="14" t="s">
        <v>3676</v>
      </c>
      <c r="C3363" s="14" t="s">
        <v>3677</v>
      </c>
      <c r="D3363" s="14" t="s">
        <v>3052</v>
      </c>
      <c r="E3363" s="14">
        <v>20020004</v>
      </c>
      <c r="F3363" s="14" t="s">
        <v>3265</v>
      </c>
      <c r="G3363" s="14" t="s">
        <v>3052</v>
      </c>
      <c r="H3363" s="14" t="s">
        <v>3052</v>
      </c>
      <c r="I3363" s="9" t="s">
        <v>3052</v>
      </c>
      <c r="J3363" s="9">
        <v>40</v>
      </c>
      <c r="K3363" s="14">
        <f>IF($E3363="","",IFERROR(INDEX('01_Cad_Pecas'!$H$2:$H$5000,MATCH($E3363,'01_Cad_Pecas'!$D$2:$D$5000,0)),IFERROR(INDEX('01_Cad_Pecas'!$H$2:$H$5000,MATCH(VALUE($E3363),'01_Cad_Pecas'!$D$2:$D$5000,0)),"")))</f>
        <v>1.1000000000000001</v>
      </c>
      <c r="L3363" s="14">
        <f>IF($E3363="","",IFERROR(INDEX('01_Cad_Pecas'!$I$2:$I$5000,MATCH($E3363,'01_Cad_Pecas'!$D$2:$D$5000,0)),IFERROR(INDEX('01_Cad_Pecas'!$I$2:$I$5000,MATCH(VALUE($E3363),'01_Cad_Pecas'!$D$2:$D$5000,0)),"")))</f>
        <v>9.375E-2</v>
      </c>
      <c r="M3363" s="14">
        <f t="shared" si="375"/>
        <v>4.8499999999999996</v>
      </c>
      <c r="N3363" s="14">
        <v>46213</v>
      </c>
      <c r="O3363" s="14">
        <v>40</v>
      </c>
      <c r="P3363" s="14"/>
      <c r="Q3363" s="14"/>
      <c r="R3363" s="14"/>
      <c r="S3363" s="14"/>
      <c r="T3363" s="14">
        <f t="shared" si="379"/>
        <v>1</v>
      </c>
      <c r="U3363" s="14" t="s">
        <v>36</v>
      </c>
      <c r="V3363" s="14"/>
      <c r="W3363" s="14"/>
      <c r="X3363" s="14"/>
      <c r="Y3363" s="14"/>
      <c r="Z3363" s="14"/>
      <c r="AA3363" s="11"/>
      <c r="AB3363" s="14" t="str">
        <f t="shared" si="376"/>
        <v>10247|46 SECCIONADORA 1</v>
      </c>
      <c r="AC3363" t="str">
        <f t="shared" si="377"/>
        <v>|10247|</v>
      </c>
      <c r="AD3363" t="str">
        <f t="shared" si="378"/>
        <v>46 SECCIONADORA 1</v>
      </c>
    </row>
    <row r="3364" spans="1:30" ht="36" customHeight="1" x14ac:dyDescent="0.35">
      <c r="A3364" s="35">
        <v>46213</v>
      </c>
      <c r="B3364" s="14" t="s">
        <v>3676</v>
      </c>
      <c r="C3364" s="14" t="s">
        <v>3677</v>
      </c>
      <c r="D3364" s="14" t="s">
        <v>3052</v>
      </c>
      <c r="E3364" s="14">
        <v>20020005</v>
      </c>
      <c r="F3364" s="14" t="s">
        <v>3266</v>
      </c>
      <c r="G3364" s="14" t="s">
        <v>3052</v>
      </c>
      <c r="H3364" s="14" t="s">
        <v>3052</v>
      </c>
      <c r="I3364" s="9" t="s">
        <v>3052</v>
      </c>
      <c r="J3364" s="9">
        <v>20</v>
      </c>
      <c r="K3364" s="14">
        <f>IF($E3364="","",IFERROR(INDEX('01_Cad_Pecas'!$H$2:$H$5000,MATCH($E3364,'01_Cad_Pecas'!$D$2:$D$5000,0)),IFERROR(INDEX('01_Cad_Pecas'!$H$2:$H$5000,MATCH(VALUE($E3364),'01_Cad_Pecas'!$D$2:$D$5000,0)),"")))</f>
        <v>1.1000000000000001</v>
      </c>
      <c r="L3364" s="14">
        <f>IF($E3364="","",IFERROR(INDEX('01_Cad_Pecas'!$I$2:$I$5000,MATCH($E3364,'01_Cad_Pecas'!$D$2:$D$5000,0)),IFERROR(INDEX('01_Cad_Pecas'!$I$2:$I$5000,MATCH(VALUE($E3364),'01_Cad_Pecas'!$D$2:$D$5000,0)),"")))</f>
        <v>9.375E-2</v>
      </c>
      <c r="M3364" s="14">
        <f t="shared" si="375"/>
        <v>2.9750000000000001</v>
      </c>
      <c r="N3364" s="14">
        <v>46213</v>
      </c>
      <c r="O3364" s="14">
        <v>20</v>
      </c>
      <c r="P3364" s="14"/>
      <c r="Q3364" s="14"/>
      <c r="R3364" s="14"/>
      <c r="S3364" s="14"/>
      <c r="T3364" s="14">
        <f t="shared" si="379"/>
        <v>1</v>
      </c>
      <c r="U3364" s="14" t="s">
        <v>36</v>
      </c>
      <c r="V3364" s="14"/>
      <c r="W3364" s="14"/>
      <c r="X3364" s="14"/>
      <c r="Y3364" s="14"/>
      <c r="Z3364" s="14"/>
      <c r="AA3364" s="11"/>
      <c r="AB3364" s="14" t="str">
        <f t="shared" si="376"/>
        <v>10247|46 SECCIONADORA 1</v>
      </c>
      <c r="AC3364" t="str">
        <f t="shared" si="377"/>
        <v>|10247|</v>
      </c>
      <c r="AD3364" t="str">
        <f t="shared" si="378"/>
        <v>46 SECCIONADORA 1</v>
      </c>
    </row>
    <row r="3365" spans="1:30" ht="36" customHeight="1" x14ac:dyDescent="0.35">
      <c r="A3365" s="35">
        <v>46213</v>
      </c>
      <c r="B3365" s="14" t="s">
        <v>3676</v>
      </c>
      <c r="C3365" s="14" t="s">
        <v>3677</v>
      </c>
      <c r="D3365" s="14" t="s">
        <v>3052</v>
      </c>
      <c r="E3365" s="14">
        <v>20013102</v>
      </c>
      <c r="F3365" s="14" t="s">
        <v>3188</v>
      </c>
      <c r="G3365" s="14" t="s">
        <v>3052</v>
      </c>
      <c r="H3365" s="14" t="s">
        <v>3052</v>
      </c>
      <c r="I3365" s="9" t="s">
        <v>3052</v>
      </c>
      <c r="J3365" s="9">
        <v>1200</v>
      </c>
      <c r="K3365" s="14">
        <f>IF($E3365="","",IFERROR(INDEX('01_Cad_Pecas'!$H$2:$H$5000,MATCH($E3365,'01_Cad_Pecas'!$D$2:$D$5000,0)),IFERROR(INDEX('01_Cad_Pecas'!$H$2:$H$5000,MATCH(VALUE($E3365),'01_Cad_Pecas'!$D$2:$D$5000,0)),"")))</f>
        <v>3</v>
      </c>
      <c r="L3365" s="14">
        <f>IF($E3365="","",IFERROR(INDEX('01_Cad_Pecas'!$I$2:$I$5000,MATCH($E3365,'01_Cad_Pecas'!$D$2:$D$5000,0)),IFERROR(INDEX('01_Cad_Pecas'!$I$2:$I$5000,MATCH(VALUE($E3365),'01_Cad_Pecas'!$D$2:$D$5000,0)),"")))</f>
        <v>6.7799999999999999E-2</v>
      </c>
      <c r="M3365" s="14">
        <f t="shared" si="375"/>
        <v>84.36</v>
      </c>
      <c r="N3365" s="14">
        <v>46213</v>
      </c>
      <c r="O3365" s="14">
        <v>1200</v>
      </c>
      <c r="P3365" s="14"/>
      <c r="Q3365" s="14"/>
      <c r="R3365" s="14"/>
      <c r="S3365" s="14"/>
      <c r="T3365" s="14">
        <f t="shared" si="379"/>
        <v>1</v>
      </c>
      <c r="U3365" s="14" t="s">
        <v>36</v>
      </c>
      <c r="V3365" s="14"/>
      <c r="W3365" s="14"/>
      <c r="X3365" s="14"/>
      <c r="Y3365" s="14"/>
      <c r="Z3365" s="14"/>
      <c r="AA3365" s="11"/>
      <c r="AB3365" s="14" t="str">
        <f t="shared" si="376"/>
        <v>10247|46 SECCIONADORA 1</v>
      </c>
      <c r="AC3365" t="str">
        <f t="shared" si="377"/>
        <v>|10247|</v>
      </c>
      <c r="AD3365" t="str">
        <f t="shared" si="378"/>
        <v>46 SECCIONADORA 1</v>
      </c>
    </row>
    <row r="3366" spans="1:30" ht="36" customHeight="1" x14ac:dyDescent="0.35">
      <c r="A3366" s="35">
        <v>46213</v>
      </c>
      <c r="B3366" s="14" t="s">
        <v>3676</v>
      </c>
      <c r="C3366" s="14" t="s">
        <v>3677</v>
      </c>
      <c r="D3366" s="14" t="s">
        <v>3052</v>
      </c>
      <c r="E3366" s="14">
        <v>20013103</v>
      </c>
      <c r="F3366" s="14" t="s">
        <v>3189</v>
      </c>
      <c r="G3366" s="14" t="s">
        <v>3052</v>
      </c>
      <c r="H3366" s="14" t="s">
        <v>3052</v>
      </c>
      <c r="I3366" s="9" t="s">
        <v>3052</v>
      </c>
      <c r="J3366" s="9">
        <v>1200</v>
      </c>
      <c r="K3366" s="14">
        <f>IF($E3366="","",IFERROR(INDEX('01_Cad_Pecas'!$H$2:$H$5000,MATCH($E3366,'01_Cad_Pecas'!$D$2:$D$5000,0)),IFERROR(INDEX('01_Cad_Pecas'!$H$2:$H$5000,MATCH(VALUE($E3366),'01_Cad_Pecas'!$D$2:$D$5000,0)),"")))</f>
        <v>3</v>
      </c>
      <c r="L3366" s="14">
        <f>IF($E3366="","",IFERROR(INDEX('01_Cad_Pecas'!$I$2:$I$5000,MATCH($E3366,'01_Cad_Pecas'!$D$2:$D$5000,0)),IFERROR(INDEX('01_Cad_Pecas'!$I$2:$I$5000,MATCH(VALUE($E3366),'01_Cad_Pecas'!$D$2:$D$5000,0)),"")))</f>
        <v>6.7799999999999999E-2</v>
      </c>
      <c r="M3366" s="14">
        <f t="shared" si="375"/>
        <v>84.36</v>
      </c>
      <c r="N3366" s="14">
        <v>46213</v>
      </c>
      <c r="O3366" s="14">
        <v>1200</v>
      </c>
      <c r="P3366" s="14"/>
      <c r="Q3366" s="14"/>
      <c r="R3366" s="14"/>
      <c r="S3366" s="14"/>
      <c r="T3366" s="14">
        <f t="shared" si="379"/>
        <v>1</v>
      </c>
      <c r="U3366" s="14" t="s">
        <v>36</v>
      </c>
      <c r="V3366" s="14"/>
      <c r="W3366" s="14"/>
      <c r="X3366" s="14"/>
      <c r="Y3366" s="14"/>
      <c r="Z3366" s="14"/>
      <c r="AA3366" s="11"/>
      <c r="AB3366" s="14" t="str">
        <f t="shared" si="376"/>
        <v>10247|46 SECCIONADORA 1</v>
      </c>
      <c r="AC3366" t="str">
        <f t="shared" si="377"/>
        <v>|10247|</v>
      </c>
      <c r="AD3366" t="str">
        <f t="shared" si="378"/>
        <v>46 SECCIONADORA 1</v>
      </c>
    </row>
    <row r="3367" spans="1:30" ht="36" customHeight="1" x14ac:dyDescent="0.35">
      <c r="A3367" s="35">
        <v>46213</v>
      </c>
      <c r="B3367" s="14" t="s">
        <v>3676</v>
      </c>
      <c r="C3367" s="14" t="s">
        <v>3677</v>
      </c>
      <c r="D3367" s="14" t="s">
        <v>3052</v>
      </c>
      <c r="E3367" s="14">
        <v>20020001</v>
      </c>
      <c r="F3367" s="14" t="s">
        <v>3190</v>
      </c>
      <c r="G3367" s="14" t="s">
        <v>3052</v>
      </c>
      <c r="H3367" s="14" t="s">
        <v>3052</v>
      </c>
      <c r="I3367" s="9" t="s">
        <v>3052</v>
      </c>
      <c r="J3367" s="9">
        <v>80</v>
      </c>
      <c r="K3367" s="14">
        <f>IF($E3367="","",IFERROR(INDEX('01_Cad_Pecas'!$H$2:$H$5000,MATCH($E3367,'01_Cad_Pecas'!$D$2:$D$5000,0)),IFERROR(INDEX('01_Cad_Pecas'!$H$2:$H$5000,MATCH(VALUE($E3367),'01_Cad_Pecas'!$D$2:$D$5000,0)),"")))</f>
        <v>3</v>
      </c>
      <c r="L3367" s="14">
        <f>IF($E3367="","",IFERROR(INDEX('01_Cad_Pecas'!$I$2:$I$5000,MATCH($E3367,'01_Cad_Pecas'!$D$2:$D$5000,0)),IFERROR(INDEX('01_Cad_Pecas'!$I$2:$I$5000,MATCH(VALUE($E3367),'01_Cad_Pecas'!$D$2:$D$5000,0)),"")))</f>
        <v>6.7799999999999999E-2</v>
      </c>
      <c r="M3367" s="14">
        <f t="shared" si="375"/>
        <v>8.4239999999999995</v>
      </c>
      <c r="N3367" s="14">
        <v>46213</v>
      </c>
      <c r="O3367" s="14">
        <v>80</v>
      </c>
      <c r="P3367" s="14"/>
      <c r="Q3367" s="14"/>
      <c r="R3367" s="14"/>
      <c r="S3367" s="14"/>
      <c r="T3367" s="14">
        <f t="shared" si="379"/>
        <v>1</v>
      </c>
      <c r="U3367" s="14" t="s">
        <v>36</v>
      </c>
      <c r="V3367" s="14"/>
      <c r="W3367" s="14"/>
      <c r="X3367" s="14"/>
      <c r="Y3367" s="14"/>
      <c r="Z3367" s="14"/>
      <c r="AA3367" s="11"/>
      <c r="AB3367" s="14" t="str">
        <f t="shared" si="376"/>
        <v>10247|46 SECCIONADORA 1</v>
      </c>
      <c r="AC3367" t="str">
        <f t="shared" si="377"/>
        <v>|10247|</v>
      </c>
      <c r="AD3367" t="str">
        <f t="shared" si="378"/>
        <v>46 SECCIONADORA 1</v>
      </c>
    </row>
    <row r="3368" spans="1:30" ht="36" customHeight="1" x14ac:dyDescent="0.35">
      <c r="A3368" s="35">
        <v>46213</v>
      </c>
      <c r="B3368" s="14" t="s">
        <v>3676</v>
      </c>
      <c r="C3368" s="14" t="s">
        <v>3677</v>
      </c>
      <c r="D3368" s="14" t="s">
        <v>3052</v>
      </c>
      <c r="E3368" s="14">
        <v>20052001</v>
      </c>
      <c r="F3368" s="14" t="s">
        <v>3196</v>
      </c>
      <c r="G3368" s="14" t="s">
        <v>3052</v>
      </c>
      <c r="H3368" s="14" t="s">
        <v>3052</v>
      </c>
      <c r="I3368" s="9" t="s">
        <v>3052</v>
      </c>
      <c r="J3368" s="9">
        <v>160</v>
      </c>
      <c r="K3368" s="14">
        <f>IF($E3368="","",IFERROR(INDEX('01_Cad_Pecas'!$H$2:$H$5000,MATCH($E3368,'01_Cad_Pecas'!$D$2:$D$5000,0)),IFERROR(INDEX('01_Cad_Pecas'!$H$2:$H$5000,MATCH(VALUE($E3368),'01_Cad_Pecas'!$D$2:$D$5000,0)),"")))</f>
        <v>1.1000000000000001</v>
      </c>
      <c r="L3368" s="14">
        <f>IF($E3368="","",IFERROR(INDEX('01_Cad_Pecas'!$I$2:$I$5000,MATCH($E3368,'01_Cad_Pecas'!$D$2:$D$5000,0)),IFERROR(INDEX('01_Cad_Pecas'!$I$2:$I$5000,MATCH(VALUE($E3368),'01_Cad_Pecas'!$D$2:$D$5000,0)),"")))</f>
        <v>9.375E-2</v>
      </c>
      <c r="M3368" s="14">
        <f t="shared" si="375"/>
        <v>16.100000000000001</v>
      </c>
      <c r="N3368" s="14">
        <v>46213</v>
      </c>
      <c r="O3368" s="14">
        <v>160</v>
      </c>
      <c r="P3368" s="14"/>
      <c r="Q3368" s="14"/>
      <c r="R3368" s="14"/>
      <c r="S3368" s="14"/>
      <c r="T3368" s="14">
        <f t="shared" si="379"/>
        <v>1</v>
      </c>
      <c r="U3368" s="14" t="s">
        <v>36</v>
      </c>
      <c r="V3368" s="14"/>
      <c r="W3368" s="14"/>
      <c r="X3368" s="14"/>
      <c r="Y3368" s="14"/>
      <c r="Z3368" s="14"/>
      <c r="AA3368" s="11"/>
      <c r="AB3368" s="14" t="str">
        <f t="shared" si="376"/>
        <v>10247|46 SECCIONADORA 1</v>
      </c>
      <c r="AC3368" t="str">
        <f t="shared" si="377"/>
        <v>|10247|</v>
      </c>
      <c r="AD3368" t="str">
        <f t="shared" si="378"/>
        <v>46 SECCIONADORA 1</v>
      </c>
    </row>
    <row r="3369" spans="1:30" ht="36" customHeight="1" x14ac:dyDescent="0.35">
      <c r="A3369" s="35">
        <v>46213</v>
      </c>
      <c r="B3369" s="14" t="s">
        <v>3676</v>
      </c>
      <c r="C3369" s="14" t="s">
        <v>3677</v>
      </c>
      <c r="D3369" s="14" t="s">
        <v>3052</v>
      </c>
      <c r="E3369" s="14">
        <v>20052002</v>
      </c>
      <c r="F3369" s="14" t="s">
        <v>3197</v>
      </c>
      <c r="G3369" s="14" t="s">
        <v>3052</v>
      </c>
      <c r="H3369" s="14" t="s">
        <v>3052</v>
      </c>
      <c r="I3369" s="9" t="s">
        <v>3052</v>
      </c>
      <c r="J3369" s="9">
        <v>40</v>
      </c>
      <c r="K3369" s="14">
        <f>IF($E3369="","",IFERROR(INDEX('01_Cad_Pecas'!$H$2:$H$5000,MATCH($E3369,'01_Cad_Pecas'!$D$2:$D$5000,0)),IFERROR(INDEX('01_Cad_Pecas'!$H$2:$H$5000,MATCH(VALUE($E3369),'01_Cad_Pecas'!$D$2:$D$5000,0)),"")))</f>
        <v>1.1000000000000001</v>
      </c>
      <c r="L3369" s="14">
        <f>IF($E3369="","",IFERROR(INDEX('01_Cad_Pecas'!$I$2:$I$5000,MATCH($E3369,'01_Cad_Pecas'!$D$2:$D$5000,0)),IFERROR(INDEX('01_Cad_Pecas'!$I$2:$I$5000,MATCH(VALUE($E3369),'01_Cad_Pecas'!$D$2:$D$5000,0)),"")))</f>
        <v>9.375E-2</v>
      </c>
      <c r="M3369" s="14">
        <f t="shared" si="375"/>
        <v>4.8499999999999996</v>
      </c>
      <c r="N3369" s="14">
        <v>46213</v>
      </c>
      <c r="O3369" s="14">
        <v>40</v>
      </c>
      <c r="P3369" s="14"/>
      <c r="Q3369" s="14"/>
      <c r="R3369" s="14"/>
      <c r="S3369" s="14"/>
      <c r="T3369" s="14">
        <f t="shared" si="379"/>
        <v>1</v>
      </c>
      <c r="U3369" s="14" t="s">
        <v>36</v>
      </c>
      <c r="V3369" s="14"/>
      <c r="W3369" s="14"/>
      <c r="X3369" s="14"/>
      <c r="Y3369" s="14"/>
      <c r="Z3369" s="14"/>
      <c r="AA3369" s="11"/>
      <c r="AB3369" s="14" t="str">
        <f t="shared" si="376"/>
        <v>10247|46 SECCIONADORA 1</v>
      </c>
      <c r="AC3369" t="str">
        <f t="shared" si="377"/>
        <v>|10247|</v>
      </c>
      <c r="AD3369" t="str">
        <f t="shared" si="378"/>
        <v>46 SECCIONADORA 1</v>
      </c>
    </row>
    <row r="3370" spans="1:30" ht="36" customHeight="1" x14ac:dyDescent="0.35">
      <c r="A3370" s="35">
        <v>46213</v>
      </c>
      <c r="B3370" s="14" t="s">
        <v>3676</v>
      </c>
      <c r="C3370" s="14" t="s">
        <v>3677</v>
      </c>
      <c r="D3370" s="14" t="s">
        <v>3052</v>
      </c>
      <c r="E3370" s="14">
        <v>20052003</v>
      </c>
      <c r="F3370" s="14" t="s">
        <v>3198</v>
      </c>
      <c r="G3370" s="14" t="s">
        <v>3052</v>
      </c>
      <c r="H3370" s="14" t="s">
        <v>3052</v>
      </c>
      <c r="I3370" s="9" t="s">
        <v>3052</v>
      </c>
      <c r="J3370" s="9">
        <v>80</v>
      </c>
      <c r="K3370" s="14">
        <f>IF($E3370="","",IFERROR(INDEX('01_Cad_Pecas'!$H$2:$H$5000,MATCH($E3370,'01_Cad_Pecas'!$D$2:$D$5000,0)),IFERROR(INDEX('01_Cad_Pecas'!$H$2:$H$5000,MATCH(VALUE($E3370),'01_Cad_Pecas'!$D$2:$D$5000,0)),"")))</f>
        <v>1.1000000000000001</v>
      </c>
      <c r="L3370" s="14">
        <f>IF($E3370="","",IFERROR(INDEX('01_Cad_Pecas'!$I$2:$I$5000,MATCH($E3370,'01_Cad_Pecas'!$D$2:$D$5000,0)),IFERROR(INDEX('01_Cad_Pecas'!$I$2:$I$5000,MATCH(VALUE($E3370),'01_Cad_Pecas'!$D$2:$D$5000,0)),"")))</f>
        <v>9.375E-2</v>
      </c>
      <c r="M3370" s="14">
        <f t="shared" si="375"/>
        <v>8.6</v>
      </c>
      <c r="N3370" s="14">
        <v>46213</v>
      </c>
      <c r="O3370" s="14">
        <v>80</v>
      </c>
      <c r="P3370" s="14"/>
      <c r="Q3370" s="14"/>
      <c r="R3370" s="14"/>
      <c r="S3370" s="14"/>
      <c r="T3370" s="14">
        <f t="shared" si="379"/>
        <v>1</v>
      </c>
      <c r="U3370" s="14" t="s">
        <v>36</v>
      </c>
      <c r="V3370" s="14"/>
      <c r="W3370" s="14"/>
      <c r="X3370" s="14"/>
      <c r="Y3370" s="14"/>
      <c r="Z3370" s="14"/>
      <c r="AA3370" s="11"/>
      <c r="AB3370" s="14" t="str">
        <f t="shared" si="376"/>
        <v>10247|46 SECCIONADORA 1</v>
      </c>
      <c r="AC3370" t="str">
        <f t="shared" si="377"/>
        <v>|10247|</v>
      </c>
      <c r="AD3370" t="str">
        <f t="shared" si="378"/>
        <v>46 SECCIONADORA 1</v>
      </c>
    </row>
    <row r="3371" spans="1:30" ht="36" customHeight="1" x14ac:dyDescent="0.35">
      <c r="A3371" s="35">
        <v>46225</v>
      </c>
      <c r="B3371" s="14" t="s">
        <v>3678</v>
      </c>
      <c r="C3371" s="14" t="s">
        <v>3679</v>
      </c>
      <c r="D3371" s="14" t="s">
        <v>3054</v>
      </c>
      <c r="E3371" s="14">
        <v>20021607</v>
      </c>
      <c r="F3371" s="14" t="s">
        <v>2187</v>
      </c>
      <c r="G3371" s="14" t="s">
        <v>3054</v>
      </c>
      <c r="H3371" s="14" t="s">
        <v>3054</v>
      </c>
      <c r="I3371" s="9" t="s">
        <v>3054</v>
      </c>
      <c r="J3371" s="9">
        <v>23</v>
      </c>
      <c r="K3371" s="14">
        <f>IF($E3371="","",IFERROR(INDEX('01_Cad_Pecas'!$H$2:$H$5000,MATCH($E3371,'01_Cad_Pecas'!$D$2:$D$5000,0)),IFERROR(INDEX('01_Cad_Pecas'!$H$2:$H$5000,MATCH(VALUE($E3371),'01_Cad_Pecas'!$D$2:$D$5000,0)),"")))</f>
        <v>2</v>
      </c>
      <c r="L3371" s="14">
        <f>IF($E3371="","",IFERROR(INDEX('01_Cad_Pecas'!$I$2:$I$5000,MATCH($E3371,'01_Cad_Pecas'!$D$2:$D$5000,0)),IFERROR(INDEX('01_Cad_Pecas'!$I$2:$I$5000,MATCH(VALUE($E3371),'01_Cad_Pecas'!$D$2:$D$5000,0)),"")))</f>
        <v>1.45</v>
      </c>
      <c r="M3371" s="14">
        <f t="shared" si="375"/>
        <v>35.35</v>
      </c>
      <c r="N3371" s="14">
        <v>46213</v>
      </c>
      <c r="O3371" s="14">
        <v>23</v>
      </c>
      <c r="P3371" s="14"/>
      <c r="Q3371" s="14"/>
      <c r="R3371" s="14"/>
      <c r="S3371" s="14"/>
      <c r="T3371" s="14">
        <f t="shared" si="379"/>
        <v>1</v>
      </c>
      <c r="U3371" s="14" t="s">
        <v>36</v>
      </c>
      <c r="V3371" s="14"/>
      <c r="W3371" s="14"/>
      <c r="X3371" s="14"/>
      <c r="Y3371" s="14"/>
      <c r="Z3371" s="14"/>
      <c r="AA3371" s="11"/>
      <c r="AB3371" s="14" t="str">
        <f t="shared" si="376"/>
        <v>10235,10232,10233,10234|50 SECCIONADORA 2</v>
      </c>
      <c r="AC3371" t="str">
        <f t="shared" si="377"/>
        <v>|10235|10232|10233|10234|</v>
      </c>
      <c r="AD3371" t="str">
        <f t="shared" si="378"/>
        <v>50 SECCIONADORA 2</v>
      </c>
    </row>
    <row r="3372" spans="1:30" ht="36" customHeight="1" x14ac:dyDescent="0.35">
      <c r="A3372" s="35">
        <v>46225</v>
      </c>
      <c r="B3372" s="14" t="s">
        <v>3678</v>
      </c>
      <c r="C3372" s="14" t="s">
        <v>3679</v>
      </c>
      <c r="D3372" s="14" t="s">
        <v>3054</v>
      </c>
      <c r="E3372" s="14">
        <v>20053007</v>
      </c>
      <c r="F3372" s="14" t="s">
        <v>3217</v>
      </c>
      <c r="G3372" s="14" t="s">
        <v>3054</v>
      </c>
      <c r="H3372" s="14" t="s">
        <v>3054</v>
      </c>
      <c r="I3372" s="9" t="s">
        <v>3054</v>
      </c>
      <c r="J3372" s="9">
        <v>1</v>
      </c>
      <c r="K3372" s="14">
        <f>IF($E3372="","",IFERROR(INDEX('01_Cad_Pecas'!$H$2:$H$5000,MATCH($E3372,'01_Cad_Pecas'!$D$2:$D$5000,0)),IFERROR(INDEX('01_Cad_Pecas'!$H$2:$H$5000,MATCH(VALUE($E3372),'01_Cad_Pecas'!$D$2:$D$5000,0)),"")))</f>
        <v>2</v>
      </c>
      <c r="L3372" s="14">
        <f>IF($E3372="","",IFERROR(INDEX('01_Cad_Pecas'!$I$2:$I$5000,MATCH($E3372,'01_Cad_Pecas'!$D$2:$D$5000,0)),IFERROR(INDEX('01_Cad_Pecas'!$I$2:$I$5000,MATCH(VALUE($E3372),'01_Cad_Pecas'!$D$2:$D$5000,0)),"")))</f>
        <v>1.45</v>
      </c>
      <c r="M3372" s="14">
        <f t="shared" si="375"/>
        <v>3.45</v>
      </c>
      <c r="N3372" s="14">
        <v>46213</v>
      </c>
      <c r="O3372" s="14">
        <v>1</v>
      </c>
      <c r="P3372" s="14"/>
      <c r="Q3372" s="14"/>
      <c r="R3372" s="14"/>
      <c r="S3372" s="14"/>
      <c r="T3372" s="14">
        <f t="shared" si="379"/>
        <v>1</v>
      </c>
      <c r="U3372" s="14" t="s">
        <v>36</v>
      </c>
      <c r="V3372" s="14"/>
      <c r="W3372" s="14"/>
      <c r="X3372" s="14"/>
      <c r="Y3372" s="14"/>
      <c r="Z3372" s="14"/>
      <c r="AA3372" s="11"/>
      <c r="AB3372" s="14" t="str">
        <f t="shared" si="376"/>
        <v>10235,10232,10233,10234|50 SECCIONADORA 2</v>
      </c>
      <c r="AC3372" t="str">
        <f t="shared" si="377"/>
        <v>|10235|10232|10233|10234|</v>
      </c>
      <c r="AD3372" t="str">
        <f t="shared" si="378"/>
        <v>50 SECCIONADORA 2</v>
      </c>
    </row>
    <row r="3373" spans="1:30" ht="36" customHeight="1" x14ac:dyDescent="0.35">
      <c r="A3373" s="35">
        <v>46225</v>
      </c>
      <c r="B3373" s="14" t="s">
        <v>3678</v>
      </c>
      <c r="C3373" s="14" t="s">
        <v>3679</v>
      </c>
      <c r="D3373" s="14" t="s">
        <v>3054</v>
      </c>
      <c r="E3373" s="14">
        <v>20053207</v>
      </c>
      <c r="F3373" s="14" t="s">
        <v>3221</v>
      </c>
      <c r="G3373" s="14" t="s">
        <v>3054</v>
      </c>
      <c r="H3373" s="14" t="s">
        <v>3054</v>
      </c>
      <c r="I3373" s="9" t="s">
        <v>3054</v>
      </c>
      <c r="J3373" s="9">
        <v>9</v>
      </c>
      <c r="K3373" s="14">
        <f>IF($E3373="","",IFERROR(INDEX('01_Cad_Pecas'!$H$2:$H$5000,MATCH($E3373,'01_Cad_Pecas'!$D$2:$D$5000,0)),IFERROR(INDEX('01_Cad_Pecas'!$H$2:$H$5000,MATCH(VALUE($E3373),'01_Cad_Pecas'!$D$2:$D$5000,0)),"")))</f>
        <v>2</v>
      </c>
      <c r="L3373" s="14">
        <f>IF($E3373="","",IFERROR(INDEX('01_Cad_Pecas'!$I$2:$I$5000,MATCH($E3373,'01_Cad_Pecas'!$D$2:$D$5000,0)),IFERROR(INDEX('01_Cad_Pecas'!$I$2:$I$5000,MATCH(VALUE($E3373),'01_Cad_Pecas'!$D$2:$D$5000,0)),"")))</f>
        <v>1.45</v>
      </c>
      <c r="M3373" s="14">
        <f t="shared" si="375"/>
        <v>15.049999999999999</v>
      </c>
      <c r="N3373" s="14">
        <v>46213</v>
      </c>
      <c r="O3373" s="14">
        <v>9</v>
      </c>
      <c r="P3373" s="14"/>
      <c r="Q3373" s="14"/>
      <c r="R3373" s="14"/>
      <c r="S3373" s="14"/>
      <c r="T3373" s="14">
        <f t="shared" si="379"/>
        <v>1</v>
      </c>
      <c r="U3373" s="14" t="s">
        <v>36</v>
      </c>
      <c r="V3373" s="14"/>
      <c r="W3373" s="14"/>
      <c r="X3373" s="14"/>
      <c r="Y3373" s="14"/>
      <c r="Z3373" s="14"/>
      <c r="AA3373" s="11"/>
      <c r="AB3373" s="14" t="str">
        <f t="shared" si="376"/>
        <v>10235,10232,10233,10234|50 SECCIONADORA 2</v>
      </c>
      <c r="AC3373" t="str">
        <f t="shared" si="377"/>
        <v>|10235|10232|10233|10234|</v>
      </c>
      <c r="AD3373" t="str">
        <f t="shared" si="378"/>
        <v>50 SECCIONADORA 2</v>
      </c>
    </row>
    <row r="3374" spans="1:30" ht="36" customHeight="1" x14ac:dyDescent="0.35">
      <c r="A3374" s="35">
        <v>46225</v>
      </c>
      <c r="B3374" s="14" t="s">
        <v>3678</v>
      </c>
      <c r="C3374" s="14" t="s">
        <v>3679</v>
      </c>
      <c r="D3374" s="14" t="s">
        <v>3054</v>
      </c>
      <c r="E3374" s="14">
        <v>20053407</v>
      </c>
      <c r="F3374" s="14" t="s">
        <v>3218</v>
      </c>
      <c r="G3374" s="14" t="s">
        <v>3054</v>
      </c>
      <c r="H3374" s="14" t="s">
        <v>3054</v>
      </c>
      <c r="I3374" s="9" t="s">
        <v>3054</v>
      </c>
      <c r="J3374" s="9">
        <v>3</v>
      </c>
      <c r="K3374" s="14">
        <f>IF($E3374="","",IFERROR(INDEX('01_Cad_Pecas'!$H$2:$H$5000,MATCH($E3374,'01_Cad_Pecas'!$D$2:$D$5000,0)),IFERROR(INDEX('01_Cad_Pecas'!$H$2:$H$5000,MATCH(VALUE($E3374),'01_Cad_Pecas'!$D$2:$D$5000,0)),"")))</f>
        <v>2</v>
      </c>
      <c r="L3374" s="14">
        <f>IF($E3374="","",IFERROR(INDEX('01_Cad_Pecas'!$I$2:$I$5000,MATCH($E3374,'01_Cad_Pecas'!$D$2:$D$5000,0)),IFERROR(INDEX('01_Cad_Pecas'!$I$2:$I$5000,MATCH(VALUE($E3374),'01_Cad_Pecas'!$D$2:$D$5000,0)),"")))</f>
        <v>1.45</v>
      </c>
      <c r="M3374" s="14">
        <f t="shared" si="375"/>
        <v>6.35</v>
      </c>
      <c r="N3374" s="14">
        <v>46213</v>
      </c>
      <c r="O3374" s="14">
        <v>3</v>
      </c>
      <c r="P3374" s="14"/>
      <c r="Q3374" s="14"/>
      <c r="R3374" s="14"/>
      <c r="S3374" s="14"/>
      <c r="T3374" s="14">
        <f t="shared" si="379"/>
        <v>1</v>
      </c>
      <c r="U3374" s="14" t="s">
        <v>36</v>
      </c>
      <c r="V3374" s="14"/>
      <c r="W3374" s="14"/>
      <c r="X3374" s="14"/>
      <c r="Y3374" s="14"/>
      <c r="Z3374" s="14"/>
      <c r="AA3374" s="11"/>
      <c r="AB3374" s="14" t="str">
        <f t="shared" si="376"/>
        <v>10235,10232,10233,10234|50 SECCIONADORA 2</v>
      </c>
      <c r="AC3374" t="str">
        <f t="shared" si="377"/>
        <v>|10235|10232|10233|10234|</v>
      </c>
      <c r="AD3374" t="str">
        <f t="shared" si="378"/>
        <v>50 SECCIONADORA 2</v>
      </c>
    </row>
    <row r="3375" spans="1:30" ht="36" customHeight="1" x14ac:dyDescent="0.35">
      <c r="A3375" s="35">
        <v>46225</v>
      </c>
      <c r="B3375" s="14" t="s">
        <v>3678</v>
      </c>
      <c r="C3375" s="14" t="s">
        <v>3679</v>
      </c>
      <c r="D3375" s="14" t="s">
        <v>3054</v>
      </c>
      <c r="E3375" s="14">
        <v>20083212</v>
      </c>
      <c r="F3375" s="14" t="s">
        <v>3222</v>
      </c>
      <c r="G3375" s="14" t="s">
        <v>3054</v>
      </c>
      <c r="H3375" s="14" t="s">
        <v>3054</v>
      </c>
      <c r="I3375" s="9" t="s">
        <v>3054</v>
      </c>
      <c r="J3375" s="9">
        <v>2</v>
      </c>
      <c r="K3375" s="14">
        <f>IF($E3375="","",IFERROR(INDEX('01_Cad_Pecas'!$H$2:$H$5000,MATCH($E3375,'01_Cad_Pecas'!$D$2:$D$5000,0)),IFERROR(INDEX('01_Cad_Pecas'!$H$2:$H$5000,MATCH(VALUE($E3375),'01_Cad_Pecas'!$D$2:$D$5000,0)),"")))</f>
        <v>2</v>
      </c>
      <c r="L3375" s="14">
        <f>IF($E3375="","",IFERROR(INDEX('01_Cad_Pecas'!$I$2:$I$5000,MATCH($E3375,'01_Cad_Pecas'!$D$2:$D$5000,0)),IFERROR(INDEX('01_Cad_Pecas'!$I$2:$I$5000,MATCH(VALUE($E3375),'01_Cad_Pecas'!$D$2:$D$5000,0)),"")))</f>
        <v>1.45</v>
      </c>
      <c r="M3375" s="14">
        <f t="shared" si="375"/>
        <v>4.9000000000000004</v>
      </c>
      <c r="N3375" s="14">
        <v>46213</v>
      </c>
      <c r="O3375" s="14">
        <v>2</v>
      </c>
      <c r="P3375" s="14"/>
      <c r="Q3375" s="14"/>
      <c r="R3375" s="14"/>
      <c r="S3375" s="14"/>
      <c r="T3375" s="14">
        <f t="shared" si="379"/>
        <v>1</v>
      </c>
      <c r="U3375" s="14" t="s">
        <v>36</v>
      </c>
      <c r="V3375" s="14"/>
      <c r="W3375" s="14"/>
      <c r="X3375" s="14"/>
      <c r="Y3375" s="14"/>
      <c r="Z3375" s="14"/>
      <c r="AA3375" s="11"/>
      <c r="AB3375" s="14" t="str">
        <f t="shared" si="376"/>
        <v>10235,10232,10233,10234|50 SECCIONADORA 2</v>
      </c>
      <c r="AC3375" t="str">
        <f t="shared" si="377"/>
        <v>|10235|10232|10233|10234|</v>
      </c>
      <c r="AD3375" t="str">
        <f t="shared" si="378"/>
        <v>50 SECCIONADORA 2</v>
      </c>
    </row>
    <row r="3376" spans="1:30" ht="36" customHeight="1" x14ac:dyDescent="0.35">
      <c r="A3376" s="35">
        <v>46225</v>
      </c>
      <c r="B3376" s="14" t="s">
        <v>3678</v>
      </c>
      <c r="C3376" s="14" t="s">
        <v>3679</v>
      </c>
      <c r="D3376" s="14" t="s">
        <v>3054</v>
      </c>
      <c r="E3376" s="14">
        <v>20086212</v>
      </c>
      <c r="F3376" s="14" t="s">
        <v>3219</v>
      </c>
      <c r="G3376" s="14" t="s">
        <v>3054</v>
      </c>
      <c r="H3376" s="14" t="s">
        <v>3054</v>
      </c>
      <c r="I3376" s="9" t="s">
        <v>3054</v>
      </c>
      <c r="J3376" s="9">
        <v>12</v>
      </c>
      <c r="K3376" s="14">
        <f>IF($E3376="","",IFERROR(INDEX('01_Cad_Pecas'!$H$2:$H$5000,MATCH($E3376,'01_Cad_Pecas'!$D$2:$D$5000,0)),IFERROR(INDEX('01_Cad_Pecas'!$H$2:$H$5000,MATCH(VALUE($E3376),'01_Cad_Pecas'!$D$2:$D$5000,0)),"")))</f>
        <v>2</v>
      </c>
      <c r="L3376" s="14">
        <f>IF($E3376="","",IFERROR(INDEX('01_Cad_Pecas'!$I$2:$I$5000,MATCH($E3376,'01_Cad_Pecas'!$D$2:$D$5000,0)),IFERROR(INDEX('01_Cad_Pecas'!$I$2:$I$5000,MATCH(VALUE($E3376),'01_Cad_Pecas'!$D$2:$D$5000,0)),"")))</f>
        <v>1.45</v>
      </c>
      <c r="M3376" s="14">
        <f t="shared" si="375"/>
        <v>19.399999999999999</v>
      </c>
      <c r="N3376" s="14">
        <v>46213</v>
      </c>
      <c r="O3376" s="14">
        <v>12</v>
      </c>
      <c r="P3376" s="14"/>
      <c r="Q3376" s="14"/>
      <c r="R3376" s="14"/>
      <c r="S3376" s="14"/>
      <c r="T3376" s="14">
        <f t="shared" si="379"/>
        <v>1</v>
      </c>
      <c r="U3376" s="14" t="s">
        <v>36</v>
      </c>
      <c r="V3376" s="14"/>
      <c r="W3376" s="14"/>
      <c r="X3376" s="14"/>
      <c r="Y3376" s="14"/>
      <c r="Z3376" s="14"/>
      <c r="AA3376" s="11"/>
      <c r="AB3376" s="14" t="str">
        <f t="shared" si="376"/>
        <v>10235,10232,10233,10234|50 SECCIONADORA 2</v>
      </c>
      <c r="AC3376" t="str">
        <f t="shared" si="377"/>
        <v>|10235|10232|10233|10234|</v>
      </c>
      <c r="AD3376" t="str">
        <f t="shared" si="378"/>
        <v>50 SECCIONADORA 2</v>
      </c>
    </row>
    <row r="3377" spans="1:30" ht="36" customHeight="1" x14ac:dyDescent="0.35">
      <c r="A3377" s="35">
        <v>46211</v>
      </c>
      <c r="B3377" s="14" t="s">
        <v>3670</v>
      </c>
      <c r="C3377" s="14" t="s">
        <v>3671</v>
      </c>
      <c r="D3377" s="14" t="s">
        <v>3054</v>
      </c>
      <c r="E3377" s="14">
        <v>30001204</v>
      </c>
      <c r="F3377" s="14" t="s">
        <v>3326</v>
      </c>
      <c r="G3377" s="14" t="s">
        <v>3054</v>
      </c>
      <c r="H3377" s="14" t="s">
        <v>3054</v>
      </c>
      <c r="I3377" s="9" t="s">
        <v>3054</v>
      </c>
      <c r="J3377" s="9">
        <v>28</v>
      </c>
      <c r="K3377" s="14">
        <f>IF($E3377="","",IFERROR(INDEX('01_Cad_Pecas'!$H$2:$H$5000,MATCH($E3377,'01_Cad_Pecas'!$D$2:$D$5000,0)),IFERROR(INDEX('01_Cad_Pecas'!$H$2:$H$5000,MATCH(VALUE($E3377),'01_Cad_Pecas'!$D$2:$D$5000,0)),"")))</f>
        <v>1.1000000000000001</v>
      </c>
      <c r="L3377" s="14">
        <f>IF($E3377="","",IFERROR(INDEX('01_Cad_Pecas'!$I$2:$I$5000,MATCH($E3377,'01_Cad_Pecas'!$D$2:$D$5000,0)),IFERROR(INDEX('01_Cad_Pecas'!$I$2:$I$5000,MATCH(VALUE($E3377),'01_Cad_Pecas'!$D$2:$D$5000,0)),"")))</f>
        <v>9.375E-2</v>
      </c>
      <c r="M3377" s="14">
        <f t="shared" si="375"/>
        <v>3.7250000000000001</v>
      </c>
      <c r="N3377" s="14">
        <v>46212</v>
      </c>
      <c r="O3377" s="14">
        <v>28</v>
      </c>
      <c r="P3377" s="14"/>
      <c r="Q3377" s="14"/>
      <c r="R3377" s="14"/>
      <c r="S3377" s="14"/>
      <c r="T3377" s="14">
        <f t="shared" si="379"/>
        <v>1</v>
      </c>
      <c r="U3377" s="14" t="s">
        <v>36</v>
      </c>
      <c r="V3377" s="14"/>
      <c r="W3377" s="14"/>
      <c r="X3377" s="14"/>
      <c r="Y3377" s="14"/>
      <c r="Z3377" s="14"/>
      <c r="AA3377" s="11"/>
      <c r="AB3377" s="14" t="str">
        <f t="shared" si="376"/>
        <v>10241|50 SECCIONADORA 2</v>
      </c>
      <c r="AC3377" t="str">
        <f t="shared" si="377"/>
        <v>|10241|</v>
      </c>
      <c r="AD3377" t="str">
        <f t="shared" si="378"/>
        <v>50 SECCIONADORA 2</v>
      </c>
    </row>
    <row r="3378" spans="1:30" ht="36" customHeight="1" x14ac:dyDescent="0.35">
      <c r="A3378" s="35">
        <v>46211</v>
      </c>
      <c r="B3378" s="14" t="s">
        <v>3670</v>
      </c>
      <c r="C3378" s="14" t="s">
        <v>3671</v>
      </c>
      <c r="D3378" s="14" t="s">
        <v>3054</v>
      </c>
      <c r="E3378" s="14">
        <v>30003404</v>
      </c>
      <c r="F3378" s="14" t="s">
        <v>461</v>
      </c>
      <c r="G3378" s="14" t="s">
        <v>3054</v>
      </c>
      <c r="H3378" s="14" t="s">
        <v>3054</v>
      </c>
      <c r="I3378" s="9" t="s">
        <v>3054</v>
      </c>
      <c r="J3378" s="9">
        <v>76</v>
      </c>
      <c r="K3378" s="14">
        <f>IF($E3378="","",IFERROR(INDEX('01_Cad_Pecas'!$H$2:$H$5000,MATCH($E3378,'01_Cad_Pecas'!$D$2:$D$5000,0)),IFERROR(INDEX('01_Cad_Pecas'!$H$2:$H$5000,MATCH(VALUE($E3378),'01_Cad_Pecas'!$D$2:$D$5000,0)),"")))</f>
        <v>0</v>
      </c>
      <c r="L3378" s="14">
        <f>IF($E3378="","",IFERROR(INDEX('01_Cad_Pecas'!$I$2:$I$5000,MATCH($E3378,'01_Cad_Pecas'!$D$2:$D$5000,0)),IFERROR(INDEX('01_Cad_Pecas'!$I$2:$I$5000,MATCH(VALUE($E3378),'01_Cad_Pecas'!$D$2:$D$5000,0)),"")))</f>
        <v>0.35</v>
      </c>
      <c r="M3378" s="14">
        <f t="shared" si="375"/>
        <v>26.599999999999998</v>
      </c>
      <c r="N3378" s="14">
        <v>46211</v>
      </c>
      <c r="O3378" s="14">
        <v>76</v>
      </c>
      <c r="P3378" s="14"/>
      <c r="Q3378" s="14"/>
      <c r="R3378" s="14"/>
      <c r="S3378" s="14"/>
      <c r="T3378" s="14">
        <f t="shared" si="379"/>
        <v>1</v>
      </c>
      <c r="U3378" s="14" t="s">
        <v>36</v>
      </c>
      <c r="V3378" s="14"/>
      <c r="W3378" s="14"/>
      <c r="X3378" s="14"/>
      <c r="Y3378" s="14"/>
      <c r="Z3378" s="14"/>
      <c r="AA3378" s="11"/>
      <c r="AB3378" s="14" t="str">
        <f t="shared" si="376"/>
        <v>10241|50 SECCIONADORA 2</v>
      </c>
      <c r="AC3378" t="str">
        <f t="shared" si="377"/>
        <v>|10241|</v>
      </c>
      <c r="AD3378" t="str">
        <f t="shared" si="378"/>
        <v>50 SECCIONADORA 2</v>
      </c>
    </row>
    <row r="3379" spans="1:30" ht="36" customHeight="1" x14ac:dyDescent="0.35">
      <c r="A3379" s="35">
        <v>46211</v>
      </c>
      <c r="B3379" s="14" t="s">
        <v>3670</v>
      </c>
      <c r="C3379" s="14" t="s">
        <v>3671</v>
      </c>
      <c r="D3379" s="14" t="s">
        <v>3054</v>
      </c>
      <c r="E3379" s="14">
        <v>30004805</v>
      </c>
      <c r="F3379" s="14" t="s">
        <v>3328</v>
      </c>
      <c r="G3379" s="14" t="s">
        <v>3054</v>
      </c>
      <c r="H3379" s="14" t="s">
        <v>3054</v>
      </c>
      <c r="I3379" s="9" t="s">
        <v>3054</v>
      </c>
      <c r="J3379" s="9">
        <v>60</v>
      </c>
      <c r="K3379" s="14">
        <f>IF($E3379="","",IFERROR(INDEX('01_Cad_Pecas'!$H$2:$H$5000,MATCH($E3379,'01_Cad_Pecas'!$D$2:$D$5000,0)),IFERROR(INDEX('01_Cad_Pecas'!$H$2:$H$5000,MATCH(VALUE($E3379),'01_Cad_Pecas'!$D$2:$D$5000,0)),"")))</f>
        <v>1.1000000000000001</v>
      </c>
      <c r="L3379" s="14">
        <f>IF($E3379="","",IFERROR(INDEX('01_Cad_Pecas'!$I$2:$I$5000,MATCH($E3379,'01_Cad_Pecas'!$D$2:$D$5000,0)),IFERROR(INDEX('01_Cad_Pecas'!$I$2:$I$5000,MATCH(VALUE($E3379),'01_Cad_Pecas'!$D$2:$D$5000,0)),"")))</f>
        <v>9.375E-2</v>
      </c>
      <c r="M3379" s="14">
        <f t="shared" si="375"/>
        <v>6.7249999999999996</v>
      </c>
      <c r="N3379" s="14">
        <v>46211</v>
      </c>
      <c r="O3379" s="14">
        <v>60</v>
      </c>
      <c r="P3379" s="14"/>
      <c r="Q3379" s="14"/>
      <c r="R3379" s="14"/>
      <c r="S3379" s="14"/>
      <c r="T3379" s="14">
        <f t="shared" si="379"/>
        <v>1</v>
      </c>
      <c r="U3379" s="14" t="s">
        <v>36</v>
      </c>
      <c r="V3379" s="14"/>
      <c r="W3379" s="14"/>
      <c r="X3379" s="14"/>
      <c r="Y3379" s="14"/>
      <c r="Z3379" s="14"/>
      <c r="AA3379" s="11"/>
      <c r="AB3379" s="14" t="str">
        <f t="shared" si="376"/>
        <v>10241|50 SECCIONADORA 2</v>
      </c>
      <c r="AC3379" t="str">
        <f t="shared" si="377"/>
        <v>|10241|</v>
      </c>
      <c r="AD3379" t="str">
        <f t="shared" si="378"/>
        <v>50 SECCIONADORA 2</v>
      </c>
    </row>
    <row r="3380" spans="1:30" ht="36" customHeight="1" x14ac:dyDescent="0.35">
      <c r="A3380" s="35">
        <v>46211</v>
      </c>
      <c r="B3380" s="14" t="s">
        <v>3670</v>
      </c>
      <c r="C3380" s="14" t="s">
        <v>3671</v>
      </c>
      <c r="D3380" s="14" t="s">
        <v>3054</v>
      </c>
      <c r="E3380" s="14">
        <v>30001308</v>
      </c>
      <c r="F3380" s="14" t="s">
        <v>3329</v>
      </c>
      <c r="G3380" s="14" t="s">
        <v>3054</v>
      </c>
      <c r="H3380" s="14" t="s">
        <v>3054</v>
      </c>
      <c r="I3380" s="9" t="s">
        <v>3054</v>
      </c>
      <c r="J3380" s="9">
        <v>20</v>
      </c>
      <c r="K3380" s="14">
        <f>IF($E3380="","",IFERROR(INDEX('01_Cad_Pecas'!$H$2:$H$5000,MATCH($E3380,'01_Cad_Pecas'!$D$2:$D$5000,0)),IFERROR(INDEX('01_Cad_Pecas'!$H$2:$H$5000,MATCH(VALUE($E3380),'01_Cad_Pecas'!$D$2:$D$5000,0)),"")))</f>
        <v>1.1000000000000001</v>
      </c>
      <c r="L3380" s="14">
        <f>IF($E3380="","",IFERROR(INDEX('01_Cad_Pecas'!$I$2:$I$5000,MATCH($E3380,'01_Cad_Pecas'!$D$2:$D$5000,0)),IFERROR(INDEX('01_Cad_Pecas'!$I$2:$I$5000,MATCH(VALUE($E3380),'01_Cad_Pecas'!$D$2:$D$5000,0)),"")))</f>
        <v>9.375E-2</v>
      </c>
      <c r="M3380" s="14">
        <f t="shared" si="375"/>
        <v>2.9750000000000001</v>
      </c>
      <c r="N3380" s="14">
        <v>46211</v>
      </c>
      <c r="O3380" s="14">
        <v>20</v>
      </c>
      <c r="P3380" s="14"/>
      <c r="Q3380" s="14"/>
      <c r="R3380" s="14"/>
      <c r="S3380" s="14"/>
      <c r="T3380" s="14">
        <f t="shared" si="379"/>
        <v>1</v>
      </c>
      <c r="U3380" s="14" t="s">
        <v>36</v>
      </c>
      <c r="V3380" s="14"/>
      <c r="W3380" s="14"/>
      <c r="X3380" s="14"/>
      <c r="Y3380" s="14"/>
      <c r="Z3380" s="14"/>
      <c r="AA3380" s="11"/>
      <c r="AB3380" s="14" t="str">
        <f t="shared" si="376"/>
        <v>10241|50 SECCIONADORA 2</v>
      </c>
      <c r="AC3380" t="str">
        <f t="shared" si="377"/>
        <v>|10241|</v>
      </c>
      <c r="AD3380" t="str">
        <f t="shared" si="378"/>
        <v>50 SECCIONADORA 2</v>
      </c>
    </row>
    <row r="3381" spans="1:30" ht="36" customHeight="1" x14ac:dyDescent="0.35">
      <c r="A3381" s="35">
        <v>46211</v>
      </c>
      <c r="B3381" s="14" t="s">
        <v>3670</v>
      </c>
      <c r="C3381" s="14" t="s">
        <v>3671</v>
      </c>
      <c r="D3381" s="14" t="s">
        <v>3054</v>
      </c>
      <c r="E3381" s="14">
        <v>30001309</v>
      </c>
      <c r="F3381" s="14" t="s">
        <v>3291</v>
      </c>
      <c r="G3381" s="14" t="s">
        <v>3054</v>
      </c>
      <c r="H3381" s="14" t="s">
        <v>3054</v>
      </c>
      <c r="I3381" s="9" t="s">
        <v>3054</v>
      </c>
      <c r="J3381" s="9">
        <v>28</v>
      </c>
      <c r="K3381" s="14">
        <f>IF($E3381="","",IFERROR(INDEX('01_Cad_Pecas'!$H$2:$H$5000,MATCH($E3381,'01_Cad_Pecas'!$D$2:$D$5000,0)),IFERROR(INDEX('01_Cad_Pecas'!$H$2:$H$5000,MATCH(VALUE($E3381),'01_Cad_Pecas'!$D$2:$D$5000,0)),"")))</f>
        <v>1.1000000000000001</v>
      </c>
      <c r="L3381" s="14">
        <f>IF($E3381="","",IFERROR(INDEX('01_Cad_Pecas'!$I$2:$I$5000,MATCH($E3381,'01_Cad_Pecas'!$D$2:$D$5000,0)),IFERROR(INDEX('01_Cad_Pecas'!$I$2:$I$5000,MATCH(VALUE($E3381),'01_Cad_Pecas'!$D$2:$D$5000,0)),"")))</f>
        <v>9.375E-2</v>
      </c>
      <c r="M3381" s="14">
        <f t="shared" si="375"/>
        <v>3.7250000000000001</v>
      </c>
      <c r="N3381" s="14">
        <v>46211</v>
      </c>
      <c r="O3381" s="14">
        <v>28</v>
      </c>
      <c r="P3381" s="14"/>
      <c r="Q3381" s="14"/>
      <c r="R3381" s="14"/>
      <c r="S3381" s="14"/>
      <c r="T3381" s="14">
        <f t="shared" si="379"/>
        <v>1</v>
      </c>
      <c r="U3381" s="14" t="s">
        <v>36</v>
      </c>
      <c r="V3381" s="14"/>
      <c r="W3381" s="14"/>
      <c r="X3381" s="14"/>
      <c r="Y3381" s="14"/>
      <c r="Z3381" s="14"/>
      <c r="AA3381" s="11"/>
      <c r="AB3381" s="14" t="str">
        <f t="shared" si="376"/>
        <v>10241|50 SECCIONADORA 2</v>
      </c>
      <c r="AC3381" t="str">
        <f t="shared" si="377"/>
        <v>|10241|</v>
      </c>
      <c r="AD3381" t="str">
        <f t="shared" si="378"/>
        <v>50 SECCIONADORA 2</v>
      </c>
    </row>
    <row r="3382" spans="1:30" ht="36" customHeight="1" x14ac:dyDescent="0.35">
      <c r="A3382" s="35">
        <v>46211</v>
      </c>
      <c r="B3382" s="14" t="s">
        <v>3670</v>
      </c>
      <c r="C3382" s="14" t="s">
        <v>3671</v>
      </c>
      <c r="D3382" s="14" t="s">
        <v>3054</v>
      </c>
      <c r="E3382" s="14">
        <v>30001321</v>
      </c>
      <c r="F3382" s="14" t="s">
        <v>3330</v>
      </c>
      <c r="G3382" s="14" t="s">
        <v>3054</v>
      </c>
      <c r="H3382" s="14" t="s">
        <v>3054</v>
      </c>
      <c r="I3382" s="9" t="s">
        <v>3054</v>
      </c>
      <c r="J3382" s="9">
        <v>8</v>
      </c>
      <c r="K3382" s="14">
        <f>IF($E3382="","",IFERROR(INDEX('01_Cad_Pecas'!$H$2:$H$5000,MATCH($E3382,'01_Cad_Pecas'!$D$2:$D$5000,0)),IFERROR(INDEX('01_Cad_Pecas'!$H$2:$H$5000,MATCH(VALUE($E3382),'01_Cad_Pecas'!$D$2:$D$5000,0)),"")))</f>
        <v>1.1000000000000001</v>
      </c>
      <c r="L3382" s="14">
        <f>IF($E3382="","",IFERROR(INDEX('01_Cad_Pecas'!$I$2:$I$5000,MATCH($E3382,'01_Cad_Pecas'!$D$2:$D$5000,0)),IFERROR(INDEX('01_Cad_Pecas'!$I$2:$I$5000,MATCH(VALUE($E3382),'01_Cad_Pecas'!$D$2:$D$5000,0)),"")))</f>
        <v>9.375E-2</v>
      </c>
      <c r="M3382" s="14">
        <f t="shared" si="375"/>
        <v>1.85</v>
      </c>
      <c r="N3382" s="14">
        <v>46211</v>
      </c>
      <c r="O3382" s="14">
        <v>8</v>
      </c>
      <c r="P3382" s="14"/>
      <c r="Q3382" s="14"/>
      <c r="R3382" s="14"/>
      <c r="S3382" s="14"/>
      <c r="T3382" s="14">
        <f t="shared" si="379"/>
        <v>1</v>
      </c>
      <c r="U3382" s="14" t="s">
        <v>36</v>
      </c>
      <c r="V3382" s="14"/>
      <c r="W3382" s="14"/>
      <c r="X3382" s="14"/>
      <c r="Y3382" s="14"/>
      <c r="Z3382" s="14"/>
      <c r="AA3382" s="11"/>
      <c r="AB3382" s="14" t="str">
        <f t="shared" si="376"/>
        <v>10241|50 SECCIONADORA 2</v>
      </c>
      <c r="AC3382" t="str">
        <f t="shared" si="377"/>
        <v>|10241|</v>
      </c>
      <c r="AD3382" t="str">
        <f t="shared" si="378"/>
        <v>50 SECCIONADORA 2</v>
      </c>
    </row>
    <row r="3383" spans="1:30" ht="36" customHeight="1" x14ac:dyDescent="0.35">
      <c r="A3383" s="35">
        <v>46211</v>
      </c>
      <c r="B3383" s="14" t="s">
        <v>3670</v>
      </c>
      <c r="C3383" s="14" t="s">
        <v>3671</v>
      </c>
      <c r="D3383" s="14" t="s">
        <v>3054</v>
      </c>
      <c r="E3383" s="14">
        <v>20020507</v>
      </c>
      <c r="F3383" s="14" t="s">
        <v>3211</v>
      </c>
      <c r="G3383" s="14" t="s">
        <v>3054</v>
      </c>
      <c r="H3383" s="14" t="s">
        <v>3054</v>
      </c>
      <c r="I3383" s="9" t="s">
        <v>3054</v>
      </c>
      <c r="J3383" s="9">
        <v>2</v>
      </c>
      <c r="K3383" s="14">
        <f>IF($E3383="","",IFERROR(INDEX('01_Cad_Pecas'!$H$2:$H$5000,MATCH($E3383,'01_Cad_Pecas'!$D$2:$D$5000,0)),IFERROR(INDEX('01_Cad_Pecas'!$H$2:$H$5000,MATCH(VALUE($E3383),'01_Cad_Pecas'!$D$2:$D$5000,0)),"")))</f>
        <v>2</v>
      </c>
      <c r="L3383" s="14">
        <f>IF($E3383="","",IFERROR(INDEX('01_Cad_Pecas'!$I$2:$I$5000,MATCH($E3383,'01_Cad_Pecas'!$D$2:$D$5000,0)),IFERROR(INDEX('01_Cad_Pecas'!$I$2:$I$5000,MATCH(VALUE($E3383),'01_Cad_Pecas'!$D$2:$D$5000,0)),"")))</f>
        <v>1.45</v>
      </c>
      <c r="M3383" s="14">
        <f t="shared" si="375"/>
        <v>4.9000000000000004</v>
      </c>
      <c r="N3383" s="14">
        <v>46211</v>
      </c>
      <c r="O3383" s="14">
        <v>2</v>
      </c>
      <c r="P3383" s="14"/>
      <c r="Q3383" s="14"/>
      <c r="R3383" s="14"/>
      <c r="S3383" s="14"/>
      <c r="T3383" s="14">
        <f t="shared" si="379"/>
        <v>1</v>
      </c>
      <c r="U3383" s="14" t="s">
        <v>36</v>
      </c>
      <c r="V3383" s="14"/>
      <c r="W3383" s="14"/>
      <c r="X3383" s="14"/>
      <c r="Y3383" s="14"/>
      <c r="Z3383" s="14"/>
      <c r="AA3383" s="11"/>
      <c r="AB3383" s="14" t="str">
        <f t="shared" si="376"/>
        <v>10241|50 SECCIONADORA 2</v>
      </c>
      <c r="AC3383" t="str">
        <f t="shared" si="377"/>
        <v>|10241|</v>
      </c>
      <c r="AD3383" t="str">
        <f t="shared" si="378"/>
        <v>50 SECCIONADORA 2</v>
      </c>
    </row>
    <row r="3384" spans="1:30" ht="36" customHeight="1" x14ac:dyDescent="0.35">
      <c r="A3384" s="35">
        <v>46211</v>
      </c>
      <c r="B3384" s="14" t="s">
        <v>3670</v>
      </c>
      <c r="C3384" s="14" t="s">
        <v>3671</v>
      </c>
      <c r="D3384" s="14" t="s">
        <v>3054</v>
      </c>
      <c r="E3384" s="14">
        <v>20021607</v>
      </c>
      <c r="F3384" s="14" t="s">
        <v>2187</v>
      </c>
      <c r="G3384" s="14" t="s">
        <v>3054</v>
      </c>
      <c r="H3384" s="14" t="s">
        <v>3054</v>
      </c>
      <c r="I3384" s="9" t="s">
        <v>3054</v>
      </c>
      <c r="J3384" s="9">
        <v>3</v>
      </c>
      <c r="K3384" s="14">
        <f>IF($E3384="","",IFERROR(INDEX('01_Cad_Pecas'!$H$2:$H$5000,MATCH($E3384,'01_Cad_Pecas'!$D$2:$D$5000,0)),IFERROR(INDEX('01_Cad_Pecas'!$H$2:$H$5000,MATCH(VALUE($E3384),'01_Cad_Pecas'!$D$2:$D$5000,0)),"")))</f>
        <v>2</v>
      </c>
      <c r="L3384" s="14">
        <f>IF($E3384="","",IFERROR(INDEX('01_Cad_Pecas'!$I$2:$I$5000,MATCH($E3384,'01_Cad_Pecas'!$D$2:$D$5000,0)),IFERROR(INDEX('01_Cad_Pecas'!$I$2:$I$5000,MATCH(VALUE($E3384),'01_Cad_Pecas'!$D$2:$D$5000,0)),"")))</f>
        <v>1.45</v>
      </c>
      <c r="M3384" s="14">
        <f t="shared" si="375"/>
        <v>6.35</v>
      </c>
      <c r="N3384" s="14">
        <v>46211</v>
      </c>
      <c r="O3384" s="14">
        <v>3</v>
      </c>
      <c r="P3384" s="14"/>
      <c r="Q3384" s="14"/>
      <c r="R3384" s="14"/>
      <c r="S3384" s="14"/>
      <c r="T3384" s="14">
        <f t="shared" si="379"/>
        <v>1</v>
      </c>
      <c r="U3384" s="14" t="s">
        <v>36</v>
      </c>
      <c r="V3384" s="14"/>
      <c r="W3384" s="14"/>
      <c r="X3384" s="14"/>
      <c r="Y3384" s="14"/>
      <c r="Z3384" s="14"/>
      <c r="AA3384" s="11"/>
      <c r="AB3384" s="14" t="str">
        <f t="shared" si="376"/>
        <v>10241|50 SECCIONADORA 2</v>
      </c>
      <c r="AC3384" t="str">
        <f t="shared" si="377"/>
        <v>|10241|</v>
      </c>
      <c r="AD3384" t="str">
        <f t="shared" si="378"/>
        <v>50 SECCIONADORA 2</v>
      </c>
    </row>
    <row r="3385" spans="1:30" ht="36" customHeight="1" x14ac:dyDescent="0.35">
      <c r="A3385" s="35">
        <v>46211</v>
      </c>
      <c r="B3385" s="14" t="s">
        <v>3670</v>
      </c>
      <c r="C3385" s="14" t="s">
        <v>3671</v>
      </c>
      <c r="D3385" s="14" t="s">
        <v>3054</v>
      </c>
      <c r="E3385" s="14">
        <v>20021807</v>
      </c>
      <c r="F3385" s="14" t="s">
        <v>2188</v>
      </c>
      <c r="G3385" s="14" t="s">
        <v>3054</v>
      </c>
      <c r="H3385" s="14" t="s">
        <v>3054</v>
      </c>
      <c r="I3385" s="9" t="s">
        <v>3054</v>
      </c>
      <c r="J3385" s="9">
        <v>3</v>
      </c>
      <c r="K3385" s="14">
        <f>IF($E3385="","",IFERROR(INDEX('01_Cad_Pecas'!$H$2:$H$5000,MATCH($E3385,'01_Cad_Pecas'!$D$2:$D$5000,0)),IFERROR(INDEX('01_Cad_Pecas'!$H$2:$H$5000,MATCH(VALUE($E3385),'01_Cad_Pecas'!$D$2:$D$5000,0)),"")))</f>
        <v>2</v>
      </c>
      <c r="L3385" s="14">
        <f>IF($E3385="","",IFERROR(INDEX('01_Cad_Pecas'!$I$2:$I$5000,MATCH($E3385,'01_Cad_Pecas'!$D$2:$D$5000,0)),IFERROR(INDEX('01_Cad_Pecas'!$I$2:$I$5000,MATCH(VALUE($E3385),'01_Cad_Pecas'!$D$2:$D$5000,0)),"")))</f>
        <v>1.45</v>
      </c>
      <c r="M3385" s="14">
        <f t="shared" si="375"/>
        <v>6.35</v>
      </c>
      <c r="N3385" s="14">
        <v>46211</v>
      </c>
      <c r="O3385" s="14">
        <v>3</v>
      </c>
      <c r="P3385" s="14"/>
      <c r="Q3385" s="14"/>
      <c r="R3385" s="14"/>
      <c r="S3385" s="14"/>
      <c r="T3385" s="14">
        <f t="shared" si="379"/>
        <v>1</v>
      </c>
      <c r="U3385" s="14" t="s">
        <v>36</v>
      </c>
      <c r="V3385" s="14"/>
      <c r="W3385" s="14"/>
      <c r="X3385" s="14"/>
      <c r="Y3385" s="14"/>
      <c r="Z3385" s="14"/>
      <c r="AA3385" s="11"/>
      <c r="AB3385" s="14" t="str">
        <f t="shared" si="376"/>
        <v>10241|50 SECCIONADORA 2</v>
      </c>
      <c r="AC3385" t="str">
        <f t="shared" si="377"/>
        <v>|10241|</v>
      </c>
      <c r="AD3385" t="str">
        <f t="shared" si="378"/>
        <v>50 SECCIONADORA 2</v>
      </c>
    </row>
    <row r="3386" spans="1:30" ht="36" customHeight="1" x14ac:dyDescent="0.35">
      <c r="A3386" s="35">
        <v>46211</v>
      </c>
      <c r="B3386" s="14" t="s">
        <v>3670</v>
      </c>
      <c r="C3386" s="14" t="s">
        <v>3671</v>
      </c>
      <c r="D3386" s="14" t="s">
        <v>3054</v>
      </c>
      <c r="E3386" s="14">
        <v>20051001</v>
      </c>
      <c r="F3386" s="14" t="s">
        <v>3215</v>
      </c>
      <c r="G3386" s="14" t="s">
        <v>3054</v>
      </c>
      <c r="H3386" s="14" t="s">
        <v>3054</v>
      </c>
      <c r="I3386" s="9" t="s">
        <v>3054</v>
      </c>
      <c r="J3386" s="9">
        <v>3</v>
      </c>
      <c r="K3386" s="14">
        <f>IF($E3386="","",IFERROR(INDEX('01_Cad_Pecas'!$H$2:$H$5000,MATCH($E3386,'01_Cad_Pecas'!$D$2:$D$5000,0)),IFERROR(INDEX('01_Cad_Pecas'!$H$2:$H$5000,MATCH(VALUE($E3386),'01_Cad_Pecas'!$D$2:$D$5000,0)),"")))</f>
        <v>2</v>
      </c>
      <c r="L3386" s="14">
        <f>IF($E3386="","",IFERROR(INDEX('01_Cad_Pecas'!$I$2:$I$5000,MATCH($E3386,'01_Cad_Pecas'!$D$2:$D$5000,0)),IFERROR(INDEX('01_Cad_Pecas'!$I$2:$I$5000,MATCH(VALUE($E3386),'01_Cad_Pecas'!$D$2:$D$5000,0)),"")))</f>
        <v>1.45</v>
      </c>
      <c r="M3386" s="14">
        <f t="shared" si="375"/>
        <v>6.35</v>
      </c>
      <c r="N3386" s="14">
        <v>46211</v>
      </c>
      <c r="O3386" s="14">
        <v>3</v>
      </c>
      <c r="P3386" s="14"/>
      <c r="Q3386" s="14"/>
      <c r="R3386" s="14"/>
      <c r="S3386" s="14"/>
      <c r="T3386" s="14">
        <f t="shared" si="379"/>
        <v>1</v>
      </c>
      <c r="U3386" s="14" t="s">
        <v>36</v>
      </c>
      <c r="V3386" s="14"/>
      <c r="W3386" s="14"/>
      <c r="X3386" s="14"/>
      <c r="Y3386" s="14"/>
      <c r="Z3386" s="14"/>
      <c r="AA3386" s="11"/>
      <c r="AB3386" s="14" t="str">
        <f t="shared" si="376"/>
        <v>10241|50 SECCIONADORA 2</v>
      </c>
      <c r="AC3386" t="str">
        <f t="shared" si="377"/>
        <v>|10241|</v>
      </c>
      <c r="AD3386" t="str">
        <f t="shared" si="378"/>
        <v>50 SECCIONADORA 2</v>
      </c>
    </row>
    <row r="3387" spans="1:30" ht="36" customHeight="1" x14ac:dyDescent="0.35">
      <c r="A3387" s="35">
        <v>46211</v>
      </c>
      <c r="B3387" s="14" t="s">
        <v>3670</v>
      </c>
      <c r="C3387" s="14" t="s">
        <v>3671</v>
      </c>
      <c r="D3387" s="14" t="s">
        <v>3054</v>
      </c>
      <c r="E3387" s="14">
        <v>20053007</v>
      </c>
      <c r="F3387" s="14" t="s">
        <v>3217</v>
      </c>
      <c r="G3387" s="14" t="s">
        <v>3054</v>
      </c>
      <c r="H3387" s="14" t="s">
        <v>3054</v>
      </c>
      <c r="I3387" s="9" t="s">
        <v>3054</v>
      </c>
      <c r="J3387" s="9">
        <v>2</v>
      </c>
      <c r="K3387" s="14">
        <f>IF($E3387="","",IFERROR(INDEX('01_Cad_Pecas'!$H$2:$H$5000,MATCH($E3387,'01_Cad_Pecas'!$D$2:$D$5000,0)),IFERROR(INDEX('01_Cad_Pecas'!$H$2:$H$5000,MATCH(VALUE($E3387),'01_Cad_Pecas'!$D$2:$D$5000,0)),"")))</f>
        <v>2</v>
      </c>
      <c r="L3387" s="14">
        <f>IF($E3387="","",IFERROR(INDEX('01_Cad_Pecas'!$I$2:$I$5000,MATCH($E3387,'01_Cad_Pecas'!$D$2:$D$5000,0)),IFERROR(INDEX('01_Cad_Pecas'!$I$2:$I$5000,MATCH(VALUE($E3387),'01_Cad_Pecas'!$D$2:$D$5000,0)),"")))</f>
        <v>1.45</v>
      </c>
      <c r="M3387" s="14">
        <f t="shared" si="375"/>
        <v>4.9000000000000004</v>
      </c>
      <c r="N3387" s="14">
        <v>46211</v>
      </c>
      <c r="O3387" s="14">
        <v>2</v>
      </c>
      <c r="P3387" s="14"/>
      <c r="Q3387" s="14"/>
      <c r="R3387" s="14"/>
      <c r="S3387" s="14"/>
      <c r="T3387" s="14">
        <f t="shared" si="379"/>
        <v>1</v>
      </c>
      <c r="U3387" s="14" t="s">
        <v>36</v>
      </c>
      <c r="V3387" s="14"/>
      <c r="W3387" s="14"/>
      <c r="X3387" s="14"/>
      <c r="Y3387" s="14"/>
      <c r="Z3387" s="14"/>
      <c r="AA3387" s="11"/>
      <c r="AB3387" s="14" t="str">
        <f t="shared" si="376"/>
        <v>10241|50 SECCIONADORA 2</v>
      </c>
      <c r="AC3387" t="str">
        <f t="shared" si="377"/>
        <v>|10241|</v>
      </c>
      <c r="AD3387" t="str">
        <f t="shared" si="378"/>
        <v>50 SECCIONADORA 2</v>
      </c>
    </row>
    <row r="3388" spans="1:30" ht="36" customHeight="1" x14ac:dyDescent="0.35">
      <c r="A3388" s="35">
        <v>46211</v>
      </c>
      <c r="B3388" s="14" t="s">
        <v>3670</v>
      </c>
      <c r="C3388" s="14" t="s">
        <v>3671</v>
      </c>
      <c r="D3388" s="14" t="s">
        <v>3054</v>
      </c>
      <c r="E3388" s="14">
        <v>20053407</v>
      </c>
      <c r="F3388" s="14" t="s">
        <v>3218</v>
      </c>
      <c r="G3388" s="14" t="s">
        <v>3054</v>
      </c>
      <c r="H3388" s="14" t="s">
        <v>3054</v>
      </c>
      <c r="I3388" s="9" t="s">
        <v>3054</v>
      </c>
      <c r="J3388" s="9">
        <v>1</v>
      </c>
      <c r="K3388" s="14">
        <f>IF($E3388="","",IFERROR(INDEX('01_Cad_Pecas'!$H$2:$H$5000,MATCH($E3388,'01_Cad_Pecas'!$D$2:$D$5000,0)),IFERROR(INDEX('01_Cad_Pecas'!$H$2:$H$5000,MATCH(VALUE($E3388),'01_Cad_Pecas'!$D$2:$D$5000,0)),"")))</f>
        <v>2</v>
      </c>
      <c r="L3388" s="14">
        <f>IF($E3388="","",IFERROR(INDEX('01_Cad_Pecas'!$I$2:$I$5000,MATCH($E3388,'01_Cad_Pecas'!$D$2:$D$5000,0)),IFERROR(INDEX('01_Cad_Pecas'!$I$2:$I$5000,MATCH(VALUE($E3388),'01_Cad_Pecas'!$D$2:$D$5000,0)),"")))</f>
        <v>1.45</v>
      </c>
      <c r="M3388" s="14">
        <f t="shared" si="375"/>
        <v>3.45</v>
      </c>
      <c r="N3388" s="14">
        <v>46211</v>
      </c>
      <c r="O3388" s="14">
        <v>1</v>
      </c>
      <c r="P3388" s="14"/>
      <c r="Q3388" s="14"/>
      <c r="R3388" s="14"/>
      <c r="S3388" s="14"/>
      <c r="T3388" s="14">
        <f t="shared" si="379"/>
        <v>1</v>
      </c>
      <c r="U3388" s="14" t="s">
        <v>36</v>
      </c>
      <c r="V3388" s="14"/>
      <c r="W3388" s="14"/>
      <c r="X3388" s="14"/>
      <c r="Y3388" s="14"/>
      <c r="Z3388" s="14"/>
      <c r="AA3388" s="11"/>
      <c r="AB3388" s="14" t="str">
        <f t="shared" si="376"/>
        <v>10241|50 SECCIONADORA 2</v>
      </c>
      <c r="AC3388" t="str">
        <f t="shared" si="377"/>
        <v>|10241|</v>
      </c>
      <c r="AD3388" t="str">
        <f t="shared" si="378"/>
        <v>50 SECCIONADORA 2</v>
      </c>
    </row>
    <row r="3389" spans="1:30" ht="36" customHeight="1" x14ac:dyDescent="0.35">
      <c r="A3389" s="35">
        <v>46211</v>
      </c>
      <c r="B3389" s="14" t="s">
        <v>3670</v>
      </c>
      <c r="C3389" s="14" t="s">
        <v>3671</v>
      </c>
      <c r="D3389" s="14" t="s">
        <v>3054</v>
      </c>
      <c r="E3389" s="14">
        <v>30001203</v>
      </c>
      <c r="F3389" s="14" t="s">
        <v>3281</v>
      </c>
      <c r="G3389" s="14" t="s">
        <v>3054</v>
      </c>
      <c r="H3389" s="14" t="s">
        <v>3054</v>
      </c>
      <c r="I3389" s="9" t="s">
        <v>3054</v>
      </c>
      <c r="J3389" s="9">
        <v>56</v>
      </c>
      <c r="K3389" s="14">
        <f>IF($E3389="","",IFERROR(INDEX('01_Cad_Pecas'!$H$2:$H$5000,MATCH($E3389,'01_Cad_Pecas'!$D$2:$D$5000,0)),IFERROR(INDEX('01_Cad_Pecas'!$H$2:$H$5000,MATCH(VALUE($E3389),'01_Cad_Pecas'!$D$2:$D$5000,0)),"")))</f>
        <v>1.1000000000000001</v>
      </c>
      <c r="L3389" s="14">
        <f>IF($E3389="","",IFERROR(INDEX('01_Cad_Pecas'!$I$2:$I$5000,MATCH($E3389,'01_Cad_Pecas'!$D$2:$D$5000,0)),IFERROR(INDEX('01_Cad_Pecas'!$I$2:$I$5000,MATCH(VALUE($E3389),'01_Cad_Pecas'!$D$2:$D$5000,0)),"")))</f>
        <v>9.375E-2</v>
      </c>
      <c r="M3389" s="14">
        <f t="shared" si="375"/>
        <v>6.35</v>
      </c>
      <c r="N3389" s="14">
        <v>46211</v>
      </c>
      <c r="O3389" s="14">
        <v>56</v>
      </c>
      <c r="P3389" s="14"/>
      <c r="Q3389" s="14"/>
      <c r="R3389" s="14"/>
      <c r="S3389" s="14"/>
      <c r="T3389" s="14">
        <f t="shared" si="379"/>
        <v>1</v>
      </c>
      <c r="U3389" s="14" t="s">
        <v>36</v>
      </c>
      <c r="V3389" s="14"/>
      <c r="W3389" s="14"/>
      <c r="X3389" s="14"/>
      <c r="Y3389" s="14"/>
      <c r="Z3389" s="14"/>
      <c r="AA3389" s="11"/>
      <c r="AB3389" s="14" t="str">
        <f t="shared" si="376"/>
        <v>10241|50 SECCIONADORA 2</v>
      </c>
      <c r="AC3389" t="str">
        <f t="shared" si="377"/>
        <v>|10241|</v>
      </c>
      <c r="AD3389" t="str">
        <f t="shared" si="378"/>
        <v>50 SECCIONADORA 2</v>
      </c>
    </row>
    <row r="3390" spans="1:30" ht="36" customHeight="1" x14ac:dyDescent="0.35">
      <c r="A3390" s="35">
        <v>46211</v>
      </c>
      <c r="B3390" s="14" t="s">
        <v>3670</v>
      </c>
      <c r="C3390" s="14" t="s">
        <v>3671</v>
      </c>
      <c r="D3390" s="14" t="s">
        <v>3054</v>
      </c>
      <c r="E3390" s="14">
        <v>30003403</v>
      </c>
      <c r="F3390" s="14" t="s">
        <v>3285</v>
      </c>
      <c r="G3390" s="14" t="s">
        <v>3054</v>
      </c>
      <c r="H3390" s="14" t="s">
        <v>3054</v>
      </c>
      <c r="I3390" s="9" t="s">
        <v>3054</v>
      </c>
      <c r="J3390" s="9">
        <v>152</v>
      </c>
      <c r="K3390" s="14">
        <f>IF($E3390="","",IFERROR(INDEX('01_Cad_Pecas'!$H$2:$H$5000,MATCH($E3390,'01_Cad_Pecas'!$D$2:$D$5000,0)),IFERROR(INDEX('01_Cad_Pecas'!$H$2:$H$5000,MATCH(VALUE($E3390),'01_Cad_Pecas'!$D$2:$D$5000,0)),"")))</f>
        <v>1.1000000000000001</v>
      </c>
      <c r="L3390" s="14">
        <f>IF($E3390="","",IFERROR(INDEX('01_Cad_Pecas'!$I$2:$I$5000,MATCH($E3390,'01_Cad_Pecas'!$D$2:$D$5000,0)),IFERROR(INDEX('01_Cad_Pecas'!$I$2:$I$5000,MATCH(VALUE($E3390),'01_Cad_Pecas'!$D$2:$D$5000,0)),"")))</f>
        <v>9.375E-2</v>
      </c>
      <c r="M3390" s="14">
        <f t="shared" si="375"/>
        <v>15.35</v>
      </c>
      <c r="N3390" s="14">
        <v>46211</v>
      </c>
      <c r="O3390" s="14">
        <v>152</v>
      </c>
      <c r="P3390" s="14"/>
      <c r="Q3390" s="14"/>
      <c r="R3390" s="14"/>
      <c r="S3390" s="14"/>
      <c r="T3390" s="14">
        <f t="shared" si="379"/>
        <v>1</v>
      </c>
      <c r="U3390" s="14" t="s">
        <v>36</v>
      </c>
      <c r="V3390" s="14"/>
      <c r="W3390" s="14"/>
      <c r="X3390" s="14"/>
      <c r="Y3390" s="14"/>
      <c r="Z3390" s="14"/>
      <c r="AA3390" s="11"/>
      <c r="AB3390" s="14" t="str">
        <f t="shared" si="376"/>
        <v>10241|50 SECCIONADORA 2</v>
      </c>
      <c r="AC3390" t="str">
        <f t="shared" si="377"/>
        <v>|10241|</v>
      </c>
      <c r="AD3390" t="str">
        <f t="shared" si="378"/>
        <v>50 SECCIONADORA 2</v>
      </c>
    </row>
    <row r="3391" spans="1:30" ht="36" customHeight="1" x14ac:dyDescent="0.35">
      <c r="A3391" s="35">
        <v>46211</v>
      </c>
      <c r="B3391" s="14" t="s">
        <v>3670</v>
      </c>
      <c r="C3391" s="14" t="s">
        <v>3671</v>
      </c>
      <c r="D3391" s="14" t="s">
        <v>3054</v>
      </c>
      <c r="E3391" s="14">
        <v>30003405</v>
      </c>
      <c r="F3391" s="14" t="s">
        <v>3282</v>
      </c>
      <c r="G3391" s="14" t="s">
        <v>3054</v>
      </c>
      <c r="H3391" s="14" t="s">
        <v>3054</v>
      </c>
      <c r="I3391" s="9" t="s">
        <v>3054</v>
      </c>
      <c r="J3391" s="9">
        <v>272</v>
      </c>
      <c r="K3391" s="14">
        <f>IF($E3391="","",IFERROR(INDEX('01_Cad_Pecas'!$H$2:$H$5000,MATCH($E3391,'01_Cad_Pecas'!$D$2:$D$5000,0)),IFERROR(INDEX('01_Cad_Pecas'!$H$2:$H$5000,MATCH(VALUE($E3391),'01_Cad_Pecas'!$D$2:$D$5000,0)),"")))</f>
        <v>1.1000000000000001</v>
      </c>
      <c r="L3391" s="14">
        <f>IF($E3391="","",IFERROR(INDEX('01_Cad_Pecas'!$I$2:$I$5000,MATCH($E3391,'01_Cad_Pecas'!$D$2:$D$5000,0)),IFERROR(INDEX('01_Cad_Pecas'!$I$2:$I$5000,MATCH(VALUE($E3391),'01_Cad_Pecas'!$D$2:$D$5000,0)),"")))</f>
        <v>9.375E-2</v>
      </c>
      <c r="M3391" s="14">
        <f t="shared" si="375"/>
        <v>26.6</v>
      </c>
      <c r="N3391" s="14">
        <v>46211</v>
      </c>
      <c r="O3391" s="14">
        <v>272</v>
      </c>
      <c r="P3391" s="14"/>
      <c r="Q3391" s="14"/>
      <c r="R3391" s="14"/>
      <c r="S3391" s="14"/>
      <c r="T3391" s="14">
        <f t="shared" si="379"/>
        <v>1</v>
      </c>
      <c r="U3391" s="14" t="s">
        <v>36</v>
      </c>
      <c r="V3391" s="14"/>
      <c r="W3391" s="14"/>
      <c r="X3391" s="14"/>
      <c r="Y3391" s="14"/>
      <c r="Z3391" s="14"/>
      <c r="AA3391" s="11"/>
      <c r="AB3391" s="14" t="str">
        <f t="shared" si="376"/>
        <v>10241|50 SECCIONADORA 2</v>
      </c>
      <c r="AC3391" t="str">
        <f t="shared" si="377"/>
        <v>|10241|</v>
      </c>
      <c r="AD3391" t="str">
        <f t="shared" si="378"/>
        <v>50 SECCIONADORA 2</v>
      </c>
    </row>
    <row r="3392" spans="1:30" ht="36" customHeight="1" x14ac:dyDescent="0.35">
      <c r="A3392" s="35">
        <v>46211</v>
      </c>
      <c r="B3392" s="14" t="s">
        <v>3670</v>
      </c>
      <c r="C3392" s="14" t="s">
        <v>3671</v>
      </c>
      <c r="D3392" s="14" t="s">
        <v>3054</v>
      </c>
      <c r="E3392" s="14">
        <v>30006103</v>
      </c>
      <c r="F3392" s="14" t="s">
        <v>3283</v>
      </c>
      <c r="G3392" s="14" t="s">
        <v>3054</v>
      </c>
      <c r="H3392" s="14" t="s">
        <v>3054</v>
      </c>
      <c r="I3392" s="9" t="s">
        <v>3054</v>
      </c>
      <c r="J3392" s="9">
        <v>120</v>
      </c>
      <c r="K3392" s="14">
        <f>IF($E3392="","",IFERROR(INDEX('01_Cad_Pecas'!$H$2:$H$5000,MATCH($E3392,'01_Cad_Pecas'!$D$2:$D$5000,0)),IFERROR(INDEX('01_Cad_Pecas'!$H$2:$H$5000,MATCH(VALUE($E3392),'01_Cad_Pecas'!$D$2:$D$5000,0)),"")))</f>
        <v>1.1000000000000001</v>
      </c>
      <c r="L3392" s="14">
        <f>IF($E3392="","",IFERROR(INDEX('01_Cad_Pecas'!$I$2:$I$5000,MATCH($E3392,'01_Cad_Pecas'!$D$2:$D$5000,0)),IFERROR(INDEX('01_Cad_Pecas'!$I$2:$I$5000,MATCH(VALUE($E3392),'01_Cad_Pecas'!$D$2:$D$5000,0)),"")))</f>
        <v>9.375E-2</v>
      </c>
      <c r="M3392" s="14">
        <f t="shared" si="375"/>
        <v>12.35</v>
      </c>
      <c r="N3392" s="14">
        <v>46211</v>
      </c>
      <c r="O3392" s="14">
        <v>120</v>
      </c>
      <c r="P3392" s="14"/>
      <c r="Q3392" s="14"/>
      <c r="R3392" s="14"/>
      <c r="S3392" s="14"/>
      <c r="T3392" s="14">
        <f t="shared" si="379"/>
        <v>1</v>
      </c>
      <c r="U3392" s="14" t="s">
        <v>36</v>
      </c>
      <c r="V3392" s="14"/>
      <c r="W3392" s="14"/>
      <c r="X3392" s="14"/>
      <c r="Y3392" s="14"/>
      <c r="Z3392" s="14"/>
      <c r="AA3392" s="11"/>
      <c r="AB3392" s="14" t="str">
        <f t="shared" si="376"/>
        <v>10241|50 SECCIONADORA 2</v>
      </c>
      <c r="AC3392" t="str">
        <f t="shared" si="377"/>
        <v>|10241|</v>
      </c>
      <c r="AD3392" t="str">
        <f t="shared" si="378"/>
        <v>50 SECCIONADORA 2</v>
      </c>
    </row>
    <row r="3393" spans="1:30" ht="36" customHeight="1" x14ac:dyDescent="0.35">
      <c r="A3393" s="35">
        <v>46211</v>
      </c>
      <c r="B3393" s="14" t="s">
        <v>3670</v>
      </c>
      <c r="C3393" s="14" t="s">
        <v>3671</v>
      </c>
      <c r="D3393" s="14" t="s">
        <v>3054</v>
      </c>
      <c r="E3393" s="14">
        <v>20020008</v>
      </c>
      <c r="F3393" s="14" t="s">
        <v>3331</v>
      </c>
      <c r="G3393" s="14" t="s">
        <v>3054</v>
      </c>
      <c r="H3393" s="14" t="s">
        <v>3054</v>
      </c>
      <c r="I3393" s="9" t="s">
        <v>3054</v>
      </c>
      <c r="J3393" s="9">
        <v>12</v>
      </c>
      <c r="K3393" s="14">
        <f>IF($E3393="","",IFERROR(INDEX('01_Cad_Pecas'!$H$2:$H$5000,MATCH($E3393,'01_Cad_Pecas'!$D$2:$D$5000,0)),IFERROR(INDEX('01_Cad_Pecas'!$H$2:$H$5000,MATCH(VALUE($E3393),'01_Cad_Pecas'!$D$2:$D$5000,0)),"")))</f>
        <v>1.1000000000000001</v>
      </c>
      <c r="L3393" s="14">
        <f>IF($E3393="","",IFERROR(INDEX('01_Cad_Pecas'!$I$2:$I$5000,MATCH($E3393,'01_Cad_Pecas'!$D$2:$D$5000,0)),IFERROR(INDEX('01_Cad_Pecas'!$I$2:$I$5000,MATCH(VALUE($E3393),'01_Cad_Pecas'!$D$2:$D$5000,0)),"")))</f>
        <v>9.375E-2</v>
      </c>
      <c r="M3393" s="14">
        <f t="shared" si="375"/>
        <v>2.2250000000000001</v>
      </c>
      <c r="N3393" s="14">
        <v>46211</v>
      </c>
      <c r="O3393" s="14">
        <v>12</v>
      </c>
      <c r="P3393" s="14"/>
      <c r="Q3393" s="14"/>
      <c r="R3393" s="14"/>
      <c r="S3393" s="14"/>
      <c r="T3393" s="14">
        <f t="shared" si="379"/>
        <v>1</v>
      </c>
      <c r="U3393" s="14" t="s">
        <v>36</v>
      </c>
      <c r="V3393" s="14"/>
      <c r="W3393" s="14"/>
      <c r="X3393" s="14"/>
      <c r="Y3393" s="14"/>
      <c r="Z3393" s="14"/>
      <c r="AA3393" s="11"/>
      <c r="AB3393" s="14" t="str">
        <f t="shared" si="376"/>
        <v>10241|50 SECCIONADORA 2</v>
      </c>
      <c r="AC3393" t="str">
        <f t="shared" si="377"/>
        <v>|10241|</v>
      </c>
      <c r="AD3393" t="str">
        <f t="shared" si="378"/>
        <v>50 SECCIONADORA 2</v>
      </c>
    </row>
    <row r="3394" spans="1:30" ht="36" customHeight="1" x14ac:dyDescent="0.35">
      <c r="A3394" s="35">
        <v>46211</v>
      </c>
      <c r="B3394" s="14" t="s">
        <v>3670</v>
      </c>
      <c r="C3394" s="14" t="s">
        <v>3671</v>
      </c>
      <c r="D3394" s="14" t="s">
        <v>3054</v>
      </c>
      <c r="E3394" s="14">
        <v>30001202</v>
      </c>
      <c r="F3394" s="14" t="s">
        <v>3191</v>
      </c>
      <c r="G3394" s="14" t="s">
        <v>3054</v>
      </c>
      <c r="H3394" s="14" t="s">
        <v>3054</v>
      </c>
      <c r="I3394" s="9" t="s">
        <v>3054</v>
      </c>
      <c r="J3394" s="9">
        <v>56</v>
      </c>
      <c r="K3394" s="14">
        <f>IF($E3394="","",IFERROR(INDEX('01_Cad_Pecas'!$H$2:$H$5000,MATCH($E3394,'01_Cad_Pecas'!$D$2:$D$5000,0)),IFERROR(INDEX('01_Cad_Pecas'!$H$2:$H$5000,MATCH(VALUE($E3394),'01_Cad_Pecas'!$D$2:$D$5000,0)),"")))</f>
        <v>3</v>
      </c>
      <c r="L3394" s="14">
        <f>IF($E3394="","",IFERROR(INDEX('01_Cad_Pecas'!$I$2:$I$5000,MATCH($E3394,'01_Cad_Pecas'!$D$2:$D$5000,0)),IFERROR(INDEX('01_Cad_Pecas'!$I$2:$I$5000,MATCH(VALUE($E3394),'01_Cad_Pecas'!$D$2:$D$5000,0)),"")))</f>
        <v>6.7799999999999999E-2</v>
      </c>
      <c r="M3394" s="14">
        <f t="shared" si="375"/>
        <v>6.7968000000000002</v>
      </c>
      <c r="N3394" s="14">
        <v>46211</v>
      </c>
      <c r="O3394" s="14">
        <v>56</v>
      </c>
      <c r="P3394" s="14"/>
      <c r="Q3394" s="14"/>
      <c r="R3394" s="14"/>
      <c r="S3394" s="14"/>
      <c r="T3394" s="14">
        <f t="shared" si="379"/>
        <v>1</v>
      </c>
      <c r="U3394" s="14" t="s">
        <v>36</v>
      </c>
      <c r="V3394" s="14"/>
      <c r="W3394" s="14"/>
      <c r="X3394" s="14"/>
      <c r="Y3394" s="14"/>
      <c r="Z3394" s="14"/>
      <c r="AA3394" s="11"/>
      <c r="AB3394" s="14" t="str">
        <f t="shared" si="376"/>
        <v>10241|50 SECCIONADORA 2</v>
      </c>
      <c r="AC3394" t="str">
        <f t="shared" si="377"/>
        <v>|10241|</v>
      </c>
      <c r="AD3394" t="str">
        <f t="shared" si="378"/>
        <v>50 SECCIONADORA 2</v>
      </c>
    </row>
    <row r="3395" spans="1:30" ht="36" customHeight="1" x14ac:dyDescent="0.35">
      <c r="A3395" s="35">
        <v>46211</v>
      </c>
      <c r="B3395" s="14" t="s">
        <v>3670</v>
      </c>
      <c r="C3395" s="14" t="s">
        <v>3671</v>
      </c>
      <c r="D3395" s="14" t="s">
        <v>3054</v>
      </c>
      <c r="E3395" s="14">
        <v>30001301</v>
      </c>
      <c r="F3395" s="14" t="s">
        <v>3294</v>
      </c>
      <c r="G3395" s="14" t="s">
        <v>3054</v>
      </c>
      <c r="H3395" s="14" t="s">
        <v>3054</v>
      </c>
      <c r="I3395" s="9" t="s">
        <v>3054</v>
      </c>
      <c r="J3395" s="9">
        <v>56</v>
      </c>
      <c r="K3395" s="14">
        <f>IF($E3395="","",IFERROR(INDEX('01_Cad_Pecas'!$H$2:$H$5000,MATCH($E3395,'01_Cad_Pecas'!$D$2:$D$5000,0)),IFERROR(INDEX('01_Cad_Pecas'!$H$2:$H$5000,MATCH(VALUE($E3395),'01_Cad_Pecas'!$D$2:$D$5000,0)),"")))</f>
        <v>1.1000000000000001</v>
      </c>
      <c r="L3395" s="14">
        <f>IF($E3395="","",IFERROR(INDEX('01_Cad_Pecas'!$I$2:$I$5000,MATCH($E3395,'01_Cad_Pecas'!$D$2:$D$5000,0)),IFERROR(INDEX('01_Cad_Pecas'!$I$2:$I$5000,MATCH(VALUE($E3395),'01_Cad_Pecas'!$D$2:$D$5000,0)),"")))</f>
        <v>9.375E-2</v>
      </c>
      <c r="M3395" s="14">
        <f t="shared" si="375"/>
        <v>6.35</v>
      </c>
      <c r="N3395" s="14">
        <v>46211</v>
      </c>
      <c r="O3395" s="14">
        <v>56</v>
      </c>
      <c r="P3395" s="14"/>
      <c r="Q3395" s="14"/>
      <c r="R3395" s="14"/>
      <c r="S3395" s="14"/>
      <c r="T3395" s="14">
        <f t="shared" si="379"/>
        <v>1</v>
      </c>
      <c r="U3395" s="14" t="s">
        <v>36</v>
      </c>
      <c r="V3395" s="14"/>
      <c r="W3395" s="14"/>
      <c r="X3395" s="14"/>
      <c r="Y3395" s="14"/>
      <c r="Z3395" s="14"/>
      <c r="AA3395" s="11"/>
      <c r="AB3395" s="14" t="str">
        <f t="shared" si="376"/>
        <v>10241|50 SECCIONADORA 2</v>
      </c>
      <c r="AC3395" t="str">
        <f t="shared" si="377"/>
        <v>|10241|</v>
      </c>
      <c r="AD3395" t="str">
        <f t="shared" si="378"/>
        <v>50 SECCIONADORA 2</v>
      </c>
    </row>
    <row r="3396" spans="1:30" ht="36" customHeight="1" x14ac:dyDescent="0.35">
      <c r="A3396" s="35">
        <v>46211</v>
      </c>
      <c r="B3396" s="14" t="s">
        <v>3670</v>
      </c>
      <c r="C3396" s="14" t="s">
        <v>3671</v>
      </c>
      <c r="D3396" s="14" t="s">
        <v>3054</v>
      </c>
      <c r="E3396" s="14">
        <v>30003401</v>
      </c>
      <c r="F3396" s="14" t="s">
        <v>3305</v>
      </c>
      <c r="G3396" s="14" t="s">
        <v>3054</v>
      </c>
      <c r="H3396" s="14" t="s">
        <v>3054</v>
      </c>
      <c r="I3396" s="9" t="s">
        <v>3054</v>
      </c>
      <c r="J3396" s="9">
        <v>60</v>
      </c>
      <c r="K3396" s="14">
        <f>IF($E3396="","",IFERROR(INDEX('01_Cad_Pecas'!$H$2:$H$5000,MATCH($E3396,'01_Cad_Pecas'!$D$2:$D$5000,0)),IFERROR(INDEX('01_Cad_Pecas'!$H$2:$H$5000,MATCH(VALUE($E3396),'01_Cad_Pecas'!$D$2:$D$5000,0)),"")))</f>
        <v>1.1000000000000001</v>
      </c>
      <c r="L3396" s="14">
        <f>IF($E3396="","",IFERROR(INDEX('01_Cad_Pecas'!$I$2:$I$5000,MATCH($E3396,'01_Cad_Pecas'!$D$2:$D$5000,0)),IFERROR(INDEX('01_Cad_Pecas'!$I$2:$I$5000,MATCH(VALUE($E3396),'01_Cad_Pecas'!$D$2:$D$5000,0)),"")))</f>
        <v>9.375E-2</v>
      </c>
      <c r="M3396" s="14">
        <f t="shared" si="375"/>
        <v>6.7249999999999996</v>
      </c>
      <c r="N3396" s="14">
        <v>46211</v>
      </c>
      <c r="O3396" s="14">
        <v>60</v>
      </c>
      <c r="P3396" s="14"/>
      <c r="Q3396" s="14"/>
      <c r="R3396" s="14"/>
      <c r="S3396" s="14"/>
      <c r="T3396" s="14">
        <f t="shared" si="379"/>
        <v>1</v>
      </c>
      <c r="U3396" s="14" t="s">
        <v>36</v>
      </c>
      <c r="V3396" s="14"/>
      <c r="W3396" s="14"/>
      <c r="X3396" s="14"/>
      <c r="Y3396" s="14"/>
      <c r="Z3396" s="14"/>
      <c r="AA3396" s="11"/>
      <c r="AB3396" s="14" t="str">
        <f t="shared" si="376"/>
        <v>10241|50 SECCIONADORA 2</v>
      </c>
      <c r="AC3396" t="str">
        <f t="shared" si="377"/>
        <v>|10241|</v>
      </c>
      <c r="AD3396" t="str">
        <f t="shared" si="378"/>
        <v>50 SECCIONADORA 2</v>
      </c>
    </row>
    <row r="3397" spans="1:30" ht="36" customHeight="1" x14ac:dyDescent="0.35">
      <c r="A3397" s="35">
        <v>46211</v>
      </c>
      <c r="B3397" s="14" t="s">
        <v>3670</v>
      </c>
      <c r="C3397" s="14" t="s">
        <v>3671</v>
      </c>
      <c r="D3397" s="14" t="s">
        <v>3054</v>
      </c>
      <c r="E3397" s="14">
        <v>30003402</v>
      </c>
      <c r="F3397" s="14" t="s">
        <v>3306</v>
      </c>
      <c r="G3397" s="14" t="s">
        <v>3054</v>
      </c>
      <c r="H3397" s="14" t="s">
        <v>3054</v>
      </c>
      <c r="I3397" s="9" t="s">
        <v>3054</v>
      </c>
      <c r="J3397" s="9">
        <v>60</v>
      </c>
      <c r="K3397" s="14">
        <f>IF($E3397="","",IFERROR(INDEX('01_Cad_Pecas'!$H$2:$H$5000,MATCH($E3397,'01_Cad_Pecas'!$D$2:$D$5000,0)),IFERROR(INDEX('01_Cad_Pecas'!$H$2:$H$5000,MATCH(VALUE($E3397),'01_Cad_Pecas'!$D$2:$D$5000,0)),"")))</f>
        <v>1.1000000000000001</v>
      </c>
      <c r="L3397" s="14">
        <f>IF($E3397="","",IFERROR(INDEX('01_Cad_Pecas'!$I$2:$I$5000,MATCH($E3397,'01_Cad_Pecas'!$D$2:$D$5000,0)),IFERROR(INDEX('01_Cad_Pecas'!$I$2:$I$5000,MATCH(VALUE($E3397),'01_Cad_Pecas'!$D$2:$D$5000,0)),"")))</f>
        <v>9.375E-2</v>
      </c>
      <c r="M3397" s="14">
        <f t="shared" ref="M3397:M3460" si="380">IF(OR($J3397="",$L3397=""),"",IF($K3397="",0,$K3397)+$J3397*$L3397)</f>
        <v>6.7249999999999996</v>
      </c>
      <c r="N3397" s="14">
        <v>46211</v>
      </c>
      <c r="O3397" s="14">
        <v>60</v>
      </c>
      <c r="P3397" s="14"/>
      <c r="Q3397" s="14"/>
      <c r="R3397" s="14"/>
      <c r="S3397" s="14"/>
      <c r="T3397" s="14">
        <f t="shared" si="379"/>
        <v>1</v>
      </c>
      <c r="U3397" s="14" t="s">
        <v>36</v>
      </c>
      <c r="V3397" s="14"/>
      <c r="W3397" s="14"/>
      <c r="X3397" s="14"/>
      <c r="Y3397" s="14"/>
      <c r="Z3397" s="14"/>
      <c r="AA3397" s="11"/>
      <c r="AB3397" s="14" t="str">
        <f t="shared" si="376"/>
        <v>10241|50 SECCIONADORA 2</v>
      </c>
      <c r="AC3397" t="str">
        <f t="shared" si="377"/>
        <v>|10241|</v>
      </c>
      <c r="AD3397" t="str">
        <f t="shared" si="378"/>
        <v>50 SECCIONADORA 2</v>
      </c>
    </row>
    <row r="3398" spans="1:30" ht="36" customHeight="1" x14ac:dyDescent="0.35">
      <c r="A3398" s="35">
        <v>46211</v>
      </c>
      <c r="B3398" s="14" t="s">
        <v>3670</v>
      </c>
      <c r="C3398" s="14" t="s">
        <v>3671</v>
      </c>
      <c r="D3398" s="14" t="s">
        <v>3054</v>
      </c>
      <c r="E3398" s="14">
        <v>30003410</v>
      </c>
      <c r="F3398" s="14" t="s">
        <v>556</v>
      </c>
      <c r="G3398" s="14" t="s">
        <v>3054</v>
      </c>
      <c r="H3398" s="14" t="s">
        <v>3054</v>
      </c>
      <c r="I3398" s="9" t="s">
        <v>3054</v>
      </c>
      <c r="J3398" s="9">
        <v>76</v>
      </c>
      <c r="K3398" s="14">
        <f>IF($E3398="","",IFERROR(INDEX('01_Cad_Pecas'!$H$2:$H$5000,MATCH($E3398,'01_Cad_Pecas'!$D$2:$D$5000,0)),IFERROR(INDEX('01_Cad_Pecas'!$H$2:$H$5000,MATCH(VALUE($E3398),'01_Cad_Pecas'!$D$2:$D$5000,0)),"")))</f>
        <v>3</v>
      </c>
      <c r="L3398" s="14">
        <f>IF($E3398="","",IFERROR(INDEX('01_Cad_Pecas'!$I$2:$I$5000,MATCH($E3398,'01_Cad_Pecas'!$D$2:$D$5000,0)),IFERROR(INDEX('01_Cad_Pecas'!$I$2:$I$5000,MATCH(VALUE($E3398),'01_Cad_Pecas'!$D$2:$D$5000,0)),"")))</f>
        <v>6.7799999999999999E-2</v>
      </c>
      <c r="M3398" s="14">
        <f t="shared" si="380"/>
        <v>8.1527999999999992</v>
      </c>
      <c r="N3398" s="14">
        <v>46211</v>
      </c>
      <c r="O3398" s="14">
        <v>76</v>
      </c>
      <c r="P3398" s="14"/>
      <c r="Q3398" s="14"/>
      <c r="R3398" s="14"/>
      <c r="S3398" s="14"/>
      <c r="T3398" s="14">
        <f t="shared" si="379"/>
        <v>1</v>
      </c>
      <c r="U3398" s="14" t="s">
        <v>36</v>
      </c>
      <c r="V3398" s="14"/>
      <c r="W3398" s="14"/>
      <c r="X3398" s="14"/>
      <c r="Y3398" s="14"/>
      <c r="Z3398" s="14"/>
      <c r="AA3398" s="11"/>
      <c r="AB3398" s="14" t="str">
        <f t="shared" si="376"/>
        <v>10241|50 SECCIONADORA 2</v>
      </c>
      <c r="AC3398" t="str">
        <f t="shared" si="377"/>
        <v>|10241|</v>
      </c>
      <c r="AD3398" t="str">
        <f t="shared" si="378"/>
        <v>50 SECCIONADORA 2</v>
      </c>
    </row>
    <row r="3399" spans="1:30" ht="36" customHeight="1" x14ac:dyDescent="0.35">
      <c r="A3399" s="35">
        <v>46211</v>
      </c>
      <c r="B3399" s="14" t="s">
        <v>3670</v>
      </c>
      <c r="C3399" s="14" t="s">
        <v>3671</v>
      </c>
      <c r="D3399" s="14" t="s">
        <v>3054</v>
      </c>
      <c r="E3399" s="14">
        <v>30003411</v>
      </c>
      <c r="F3399" s="14" t="s">
        <v>555</v>
      </c>
      <c r="G3399" s="14" t="s">
        <v>3054</v>
      </c>
      <c r="H3399" s="14" t="s">
        <v>3054</v>
      </c>
      <c r="I3399" s="9" t="s">
        <v>3054</v>
      </c>
      <c r="J3399" s="9">
        <v>76</v>
      </c>
      <c r="K3399" s="14">
        <f>IF($E3399="","",IFERROR(INDEX('01_Cad_Pecas'!$H$2:$H$5000,MATCH($E3399,'01_Cad_Pecas'!$D$2:$D$5000,0)),IFERROR(INDEX('01_Cad_Pecas'!$H$2:$H$5000,MATCH(VALUE($E3399),'01_Cad_Pecas'!$D$2:$D$5000,0)),"")))</f>
        <v>3</v>
      </c>
      <c r="L3399" s="14">
        <f>IF($E3399="","",IFERROR(INDEX('01_Cad_Pecas'!$I$2:$I$5000,MATCH($E3399,'01_Cad_Pecas'!$D$2:$D$5000,0)),IFERROR(INDEX('01_Cad_Pecas'!$I$2:$I$5000,MATCH(VALUE($E3399),'01_Cad_Pecas'!$D$2:$D$5000,0)),"")))</f>
        <v>6.7799999999999999E-2</v>
      </c>
      <c r="M3399" s="14">
        <f t="shared" si="380"/>
        <v>8.1527999999999992</v>
      </c>
      <c r="N3399" s="14">
        <v>46211</v>
      </c>
      <c r="O3399" s="14">
        <v>76</v>
      </c>
      <c r="P3399" s="14"/>
      <c r="Q3399" s="14"/>
      <c r="R3399" s="14"/>
      <c r="S3399" s="14"/>
      <c r="T3399" s="14">
        <f t="shared" si="379"/>
        <v>1</v>
      </c>
      <c r="U3399" s="14" t="s">
        <v>36</v>
      </c>
      <c r="V3399" s="14"/>
      <c r="W3399" s="14"/>
      <c r="X3399" s="14"/>
      <c r="Y3399" s="14"/>
      <c r="Z3399" s="14"/>
      <c r="AA3399" s="11"/>
      <c r="AB3399" s="14" t="str">
        <f t="shared" ref="AB3399:AB3462" si="381">B3399&amp;"|"&amp;I3399</f>
        <v>10241|50 SECCIONADORA 2</v>
      </c>
      <c r="AC3399" t="str">
        <f t="shared" ref="AC3399:AC3462" si="382">IF($B3399="","","|"&amp;SUBSTITUTE(TRIM(SUBSTITUTE(SUBSTITUTE(SUBSTITUTE(SUBSTITUTE(SUBSTITUTE(SUBSTITUTE(SUBSTITUTE(SUBSTITUTE(SUBSTITUTE(SUBSTITUTE(SUBSTITUTE(SUBSTITUTE(SUBSTITUTE(SUBSTITUTE(TRIM($B3399&amp;""),CHAR(10)," "),CHAR(13)," "),"."," "),";"," "),","," "),"/"," "),"+"," "),"-"," "),"  "," "),"  "," "),"  "," "),"  "," "),"  "," "),"  "," "))," ","|")&amp;"|")</f>
        <v>|10241|</v>
      </c>
      <c r="AD3399" t="str">
        <f t="shared" ref="AD3399:AD3462" si="383">TRIM($I3399&amp;"")</f>
        <v>50 SECCIONADORA 2</v>
      </c>
    </row>
    <row r="3400" spans="1:30" ht="36" customHeight="1" x14ac:dyDescent="0.35">
      <c r="A3400" s="35">
        <v>46211</v>
      </c>
      <c r="B3400" s="14" t="s">
        <v>3670</v>
      </c>
      <c r="C3400" s="14" t="s">
        <v>3671</v>
      </c>
      <c r="D3400" s="14" t="s">
        <v>3054</v>
      </c>
      <c r="E3400" s="14">
        <v>30003901</v>
      </c>
      <c r="F3400" s="14" t="s">
        <v>3714</v>
      </c>
      <c r="G3400" s="14" t="s">
        <v>3054</v>
      </c>
      <c r="H3400" s="14" t="s">
        <v>3054</v>
      </c>
      <c r="I3400" s="9" t="s">
        <v>3054</v>
      </c>
      <c r="J3400" s="9">
        <v>16</v>
      </c>
      <c r="K3400" s="14">
        <f>IF($E3400="","",IFERROR(INDEX('01_Cad_Pecas'!$H$2:$H$5000,MATCH($E3400,'01_Cad_Pecas'!$D$2:$D$5000,0)),IFERROR(INDEX('01_Cad_Pecas'!$H$2:$H$5000,MATCH(VALUE($E3400),'01_Cad_Pecas'!$D$2:$D$5000,0)),"")))</f>
        <v>1.1000000000000001</v>
      </c>
      <c r="L3400" s="14">
        <f>IF($E3400="","",IFERROR(INDEX('01_Cad_Pecas'!$I$2:$I$5000,MATCH($E3400,'01_Cad_Pecas'!$D$2:$D$5000,0)),IFERROR(INDEX('01_Cad_Pecas'!$I$2:$I$5000,MATCH(VALUE($E3400),'01_Cad_Pecas'!$D$2:$D$5000,0)),"")))</f>
        <v>9.375E-2</v>
      </c>
      <c r="M3400" s="14">
        <f t="shared" si="380"/>
        <v>2.6</v>
      </c>
      <c r="N3400" s="14">
        <v>46211</v>
      </c>
      <c r="O3400" s="14">
        <v>16</v>
      </c>
      <c r="P3400" s="14"/>
      <c r="Q3400" s="14"/>
      <c r="R3400" s="14"/>
      <c r="S3400" s="14"/>
      <c r="T3400" s="14">
        <f t="shared" si="379"/>
        <v>1</v>
      </c>
      <c r="U3400" s="14" t="s">
        <v>36</v>
      </c>
      <c r="V3400" s="14"/>
      <c r="W3400" s="14"/>
      <c r="X3400" s="14"/>
      <c r="Y3400" s="14"/>
      <c r="Z3400" s="14"/>
      <c r="AA3400" s="11"/>
      <c r="AB3400" s="14" t="str">
        <f t="shared" si="381"/>
        <v>10241|50 SECCIONADORA 2</v>
      </c>
      <c r="AC3400" t="str">
        <f t="shared" si="382"/>
        <v>|10241|</v>
      </c>
      <c r="AD3400" t="str">
        <f t="shared" si="383"/>
        <v>50 SECCIONADORA 2</v>
      </c>
    </row>
    <row r="3401" spans="1:30" ht="36" customHeight="1" x14ac:dyDescent="0.35">
      <c r="A3401" s="35">
        <v>46211</v>
      </c>
      <c r="B3401" s="14" t="s">
        <v>3670</v>
      </c>
      <c r="C3401" s="14" t="s">
        <v>3671</v>
      </c>
      <c r="D3401" s="14" t="s">
        <v>3054</v>
      </c>
      <c r="E3401" s="14">
        <v>30003902</v>
      </c>
      <c r="F3401" s="14" t="s">
        <v>3715</v>
      </c>
      <c r="G3401" s="14" t="s">
        <v>3054</v>
      </c>
      <c r="H3401" s="14" t="s">
        <v>3054</v>
      </c>
      <c r="I3401" s="9" t="s">
        <v>3054</v>
      </c>
      <c r="J3401" s="9">
        <v>16</v>
      </c>
      <c r="K3401" s="14">
        <f>IF($E3401="","",IFERROR(INDEX('01_Cad_Pecas'!$H$2:$H$5000,MATCH($E3401,'01_Cad_Pecas'!$D$2:$D$5000,0)),IFERROR(INDEX('01_Cad_Pecas'!$H$2:$H$5000,MATCH(VALUE($E3401),'01_Cad_Pecas'!$D$2:$D$5000,0)),"")))</f>
        <v>1.1000000000000001</v>
      </c>
      <c r="L3401" s="14">
        <f>IF($E3401="","",IFERROR(INDEX('01_Cad_Pecas'!$I$2:$I$5000,MATCH($E3401,'01_Cad_Pecas'!$D$2:$D$5000,0)),IFERROR(INDEX('01_Cad_Pecas'!$I$2:$I$5000,MATCH(VALUE($E3401),'01_Cad_Pecas'!$D$2:$D$5000,0)),"")))</f>
        <v>9.375E-2</v>
      </c>
      <c r="M3401" s="14">
        <f t="shared" si="380"/>
        <v>2.6</v>
      </c>
      <c r="N3401" s="14">
        <v>46211</v>
      </c>
      <c r="O3401" s="14">
        <v>16</v>
      </c>
      <c r="P3401" s="14"/>
      <c r="Q3401" s="14"/>
      <c r="R3401" s="14"/>
      <c r="S3401" s="14"/>
      <c r="T3401" s="14">
        <f t="shared" si="379"/>
        <v>1</v>
      </c>
      <c r="U3401" s="14" t="s">
        <v>36</v>
      </c>
      <c r="V3401" s="14"/>
      <c r="W3401" s="14"/>
      <c r="X3401" s="14"/>
      <c r="Y3401" s="14"/>
      <c r="Z3401" s="14"/>
      <c r="AA3401" s="11"/>
      <c r="AB3401" s="14" t="str">
        <f t="shared" si="381"/>
        <v>10241|50 SECCIONADORA 2</v>
      </c>
      <c r="AC3401" t="str">
        <f t="shared" si="382"/>
        <v>|10241|</v>
      </c>
      <c r="AD3401" t="str">
        <f t="shared" si="383"/>
        <v>50 SECCIONADORA 2</v>
      </c>
    </row>
    <row r="3402" spans="1:30" ht="36" customHeight="1" x14ac:dyDescent="0.35">
      <c r="A3402" s="35">
        <v>46211</v>
      </c>
      <c r="B3402" s="14" t="s">
        <v>3670</v>
      </c>
      <c r="C3402" s="14" t="s">
        <v>3671</v>
      </c>
      <c r="D3402" s="14" t="s">
        <v>3054</v>
      </c>
      <c r="E3402" s="14">
        <v>30006101</v>
      </c>
      <c r="F3402" s="14" t="s">
        <v>3301</v>
      </c>
      <c r="G3402" s="14" t="s">
        <v>3054</v>
      </c>
      <c r="H3402" s="14" t="s">
        <v>3054</v>
      </c>
      <c r="I3402" s="9" t="s">
        <v>3054</v>
      </c>
      <c r="J3402" s="9">
        <v>60</v>
      </c>
      <c r="K3402" s="14">
        <f>IF($E3402="","",IFERROR(INDEX('01_Cad_Pecas'!$H$2:$H$5000,MATCH($E3402,'01_Cad_Pecas'!$D$2:$D$5000,0)),IFERROR(INDEX('01_Cad_Pecas'!$H$2:$H$5000,MATCH(VALUE($E3402),'01_Cad_Pecas'!$D$2:$D$5000,0)),"")))</f>
        <v>1.1000000000000001</v>
      </c>
      <c r="L3402" s="14">
        <f>IF($E3402="","",IFERROR(INDEX('01_Cad_Pecas'!$I$2:$I$5000,MATCH($E3402,'01_Cad_Pecas'!$D$2:$D$5000,0)),IFERROR(INDEX('01_Cad_Pecas'!$I$2:$I$5000,MATCH(VALUE($E3402),'01_Cad_Pecas'!$D$2:$D$5000,0)),"")))</f>
        <v>9.375E-2</v>
      </c>
      <c r="M3402" s="14">
        <f t="shared" si="380"/>
        <v>6.7249999999999996</v>
      </c>
      <c r="N3402" s="14">
        <v>46211</v>
      </c>
      <c r="O3402" s="14">
        <v>60</v>
      </c>
      <c r="P3402" s="14"/>
      <c r="Q3402" s="14"/>
      <c r="R3402" s="14"/>
      <c r="S3402" s="14"/>
      <c r="T3402" s="14">
        <f t="shared" si="379"/>
        <v>1</v>
      </c>
      <c r="U3402" s="14" t="s">
        <v>36</v>
      </c>
      <c r="V3402" s="14"/>
      <c r="W3402" s="14"/>
      <c r="X3402" s="14"/>
      <c r="Y3402" s="14"/>
      <c r="Z3402" s="14"/>
      <c r="AA3402" s="11"/>
      <c r="AB3402" s="14" t="str">
        <f t="shared" si="381"/>
        <v>10241|50 SECCIONADORA 2</v>
      </c>
      <c r="AC3402" t="str">
        <f t="shared" si="382"/>
        <v>|10241|</v>
      </c>
      <c r="AD3402" t="str">
        <f t="shared" si="383"/>
        <v>50 SECCIONADORA 2</v>
      </c>
    </row>
    <row r="3403" spans="1:30" ht="36" customHeight="1" x14ac:dyDescent="0.35">
      <c r="A3403" s="35">
        <v>46211</v>
      </c>
      <c r="B3403" s="14" t="s">
        <v>3670</v>
      </c>
      <c r="C3403" s="14" t="s">
        <v>3671</v>
      </c>
      <c r="D3403" s="14" t="s">
        <v>3054</v>
      </c>
      <c r="E3403" s="14">
        <v>30006102</v>
      </c>
      <c r="F3403" s="14" t="s">
        <v>3303</v>
      </c>
      <c r="G3403" s="14" t="s">
        <v>3054</v>
      </c>
      <c r="H3403" s="14" t="s">
        <v>3054</v>
      </c>
      <c r="I3403" s="9" t="s">
        <v>3054</v>
      </c>
      <c r="J3403" s="9">
        <v>60</v>
      </c>
      <c r="K3403" s="14">
        <f>IF($E3403="","",IFERROR(INDEX('01_Cad_Pecas'!$H$2:$H$5000,MATCH($E3403,'01_Cad_Pecas'!$D$2:$D$5000,0)),IFERROR(INDEX('01_Cad_Pecas'!$H$2:$H$5000,MATCH(VALUE($E3403),'01_Cad_Pecas'!$D$2:$D$5000,0)),"")))</f>
        <v>1.1000000000000001</v>
      </c>
      <c r="L3403" s="14">
        <f>IF($E3403="","",IFERROR(INDEX('01_Cad_Pecas'!$I$2:$I$5000,MATCH($E3403,'01_Cad_Pecas'!$D$2:$D$5000,0)),IFERROR(INDEX('01_Cad_Pecas'!$I$2:$I$5000,MATCH(VALUE($E3403),'01_Cad_Pecas'!$D$2:$D$5000,0)),"")))</f>
        <v>9.375E-2</v>
      </c>
      <c r="M3403" s="14">
        <f t="shared" si="380"/>
        <v>6.7249999999999996</v>
      </c>
      <c r="N3403" s="14">
        <v>46211</v>
      </c>
      <c r="O3403" s="14">
        <v>60</v>
      </c>
      <c r="P3403" s="14"/>
      <c r="Q3403" s="14"/>
      <c r="R3403" s="14"/>
      <c r="S3403" s="14"/>
      <c r="T3403" s="14">
        <f t="shared" si="379"/>
        <v>1</v>
      </c>
      <c r="U3403" s="14" t="s">
        <v>36</v>
      </c>
      <c r="V3403" s="14"/>
      <c r="W3403" s="14"/>
      <c r="X3403" s="14"/>
      <c r="Y3403" s="14"/>
      <c r="Z3403" s="14"/>
      <c r="AA3403" s="11"/>
      <c r="AB3403" s="14" t="str">
        <f t="shared" si="381"/>
        <v>10241|50 SECCIONADORA 2</v>
      </c>
      <c r="AC3403" t="str">
        <f t="shared" si="382"/>
        <v>|10241|</v>
      </c>
      <c r="AD3403" t="str">
        <f t="shared" si="383"/>
        <v>50 SECCIONADORA 2</v>
      </c>
    </row>
    <row r="3404" spans="1:30" ht="36" customHeight="1" x14ac:dyDescent="0.35">
      <c r="A3404" s="35">
        <v>46211</v>
      </c>
      <c r="B3404" s="14" t="s">
        <v>3670</v>
      </c>
      <c r="C3404" s="14" t="s">
        <v>3671</v>
      </c>
      <c r="D3404" s="14" t="s">
        <v>3054</v>
      </c>
      <c r="E3404" s="14">
        <v>30006110</v>
      </c>
      <c r="F3404" s="14" t="s">
        <v>3180</v>
      </c>
      <c r="G3404" s="14" t="s">
        <v>3054</v>
      </c>
      <c r="H3404" s="14" t="s">
        <v>3054</v>
      </c>
      <c r="I3404" s="9" t="s">
        <v>3054</v>
      </c>
      <c r="J3404" s="9">
        <v>60</v>
      </c>
      <c r="K3404" s="14">
        <f>IF($E3404="","",IFERROR(INDEX('01_Cad_Pecas'!$H$2:$H$5000,MATCH($E3404,'01_Cad_Pecas'!$D$2:$D$5000,0)),IFERROR(INDEX('01_Cad_Pecas'!$H$2:$H$5000,MATCH(VALUE($E3404),'01_Cad_Pecas'!$D$2:$D$5000,0)),"")))</f>
        <v>3</v>
      </c>
      <c r="L3404" s="14">
        <f>IF($E3404="","",IFERROR(INDEX('01_Cad_Pecas'!$I$2:$I$5000,MATCH($E3404,'01_Cad_Pecas'!$D$2:$D$5000,0)),IFERROR(INDEX('01_Cad_Pecas'!$I$2:$I$5000,MATCH(VALUE($E3404),'01_Cad_Pecas'!$D$2:$D$5000,0)),"")))</f>
        <v>6.7799999999999999E-2</v>
      </c>
      <c r="M3404" s="14">
        <f t="shared" si="380"/>
        <v>7.0679999999999996</v>
      </c>
      <c r="N3404" s="14">
        <v>46211</v>
      </c>
      <c r="O3404" s="14">
        <v>60</v>
      </c>
      <c r="P3404" s="14"/>
      <c r="Q3404" s="14"/>
      <c r="R3404" s="14"/>
      <c r="S3404" s="14"/>
      <c r="T3404" s="14">
        <f t="shared" si="379"/>
        <v>1</v>
      </c>
      <c r="U3404" s="14" t="s">
        <v>36</v>
      </c>
      <c r="V3404" s="14"/>
      <c r="W3404" s="14"/>
      <c r="X3404" s="14"/>
      <c r="Y3404" s="14"/>
      <c r="Z3404" s="14"/>
      <c r="AA3404" s="11"/>
      <c r="AB3404" s="14" t="str">
        <f t="shared" si="381"/>
        <v>10241|50 SECCIONADORA 2</v>
      </c>
      <c r="AC3404" t="str">
        <f t="shared" si="382"/>
        <v>|10241|</v>
      </c>
      <c r="AD3404" t="str">
        <f t="shared" si="383"/>
        <v>50 SECCIONADORA 2</v>
      </c>
    </row>
    <row r="3405" spans="1:30" ht="36" customHeight="1" x14ac:dyDescent="0.35">
      <c r="A3405" s="35">
        <v>46211</v>
      </c>
      <c r="B3405" s="14" t="s">
        <v>3670</v>
      </c>
      <c r="C3405" s="14" t="s">
        <v>3671</v>
      </c>
      <c r="D3405" s="14" t="s">
        <v>3054</v>
      </c>
      <c r="E3405" s="14">
        <v>30006111</v>
      </c>
      <c r="F3405" s="14" t="s">
        <v>3182</v>
      </c>
      <c r="G3405" s="14" t="s">
        <v>3054</v>
      </c>
      <c r="H3405" s="14" t="s">
        <v>3054</v>
      </c>
      <c r="I3405" s="9" t="s">
        <v>3054</v>
      </c>
      <c r="J3405" s="9">
        <v>60</v>
      </c>
      <c r="K3405" s="14">
        <f>IF($E3405="","",IFERROR(INDEX('01_Cad_Pecas'!$H$2:$H$5000,MATCH($E3405,'01_Cad_Pecas'!$D$2:$D$5000,0)),IFERROR(INDEX('01_Cad_Pecas'!$H$2:$H$5000,MATCH(VALUE($E3405),'01_Cad_Pecas'!$D$2:$D$5000,0)),"")))</f>
        <v>3</v>
      </c>
      <c r="L3405" s="14">
        <f>IF($E3405="","",IFERROR(INDEX('01_Cad_Pecas'!$I$2:$I$5000,MATCH($E3405,'01_Cad_Pecas'!$D$2:$D$5000,0)),IFERROR(INDEX('01_Cad_Pecas'!$I$2:$I$5000,MATCH(VALUE($E3405),'01_Cad_Pecas'!$D$2:$D$5000,0)),"")))</f>
        <v>6.7799999999999999E-2</v>
      </c>
      <c r="M3405" s="14">
        <f t="shared" si="380"/>
        <v>7.0679999999999996</v>
      </c>
      <c r="N3405" s="14">
        <v>46211</v>
      </c>
      <c r="O3405" s="14">
        <v>60</v>
      </c>
      <c r="P3405" s="14"/>
      <c r="Q3405" s="14"/>
      <c r="R3405" s="14"/>
      <c r="S3405" s="14"/>
      <c r="T3405" s="14">
        <f t="shared" si="379"/>
        <v>1</v>
      </c>
      <c r="U3405" s="14" t="s">
        <v>36</v>
      </c>
      <c r="V3405" s="14"/>
      <c r="W3405" s="14"/>
      <c r="X3405" s="14"/>
      <c r="Y3405" s="14"/>
      <c r="Z3405" s="14"/>
      <c r="AA3405" s="11"/>
      <c r="AB3405" s="14" t="str">
        <f t="shared" si="381"/>
        <v>10241|50 SECCIONADORA 2</v>
      </c>
      <c r="AC3405" t="str">
        <f t="shared" si="382"/>
        <v>|10241|</v>
      </c>
      <c r="AD3405" t="str">
        <f t="shared" si="383"/>
        <v>50 SECCIONADORA 2</v>
      </c>
    </row>
    <row r="3406" spans="1:30" ht="36" customHeight="1" x14ac:dyDescent="0.35">
      <c r="A3406" s="35">
        <v>46211</v>
      </c>
      <c r="B3406" s="14" t="s">
        <v>3670</v>
      </c>
      <c r="C3406" s="14" t="s">
        <v>3671</v>
      </c>
      <c r="D3406" s="14" t="s">
        <v>3054</v>
      </c>
      <c r="E3406" s="14">
        <v>30009703</v>
      </c>
      <c r="F3406" s="14" t="s">
        <v>3267</v>
      </c>
      <c r="G3406" s="14" t="s">
        <v>3054</v>
      </c>
      <c r="H3406" s="14" t="s">
        <v>3054</v>
      </c>
      <c r="I3406" s="9" t="s">
        <v>3054</v>
      </c>
      <c r="J3406" s="9">
        <v>8</v>
      </c>
      <c r="K3406" s="14">
        <f>IF($E3406="","",IFERROR(INDEX('01_Cad_Pecas'!$H$2:$H$5000,MATCH($E3406,'01_Cad_Pecas'!$D$2:$D$5000,0)),IFERROR(INDEX('01_Cad_Pecas'!$H$2:$H$5000,MATCH(VALUE($E3406),'01_Cad_Pecas'!$D$2:$D$5000,0)),"")))</f>
        <v>1.1000000000000001</v>
      </c>
      <c r="L3406" s="14">
        <f>IF($E3406="","",IFERROR(INDEX('01_Cad_Pecas'!$I$2:$I$5000,MATCH($E3406,'01_Cad_Pecas'!$D$2:$D$5000,0)),IFERROR(INDEX('01_Cad_Pecas'!$I$2:$I$5000,MATCH(VALUE($E3406),'01_Cad_Pecas'!$D$2:$D$5000,0)),"")))</f>
        <v>9.375E-2</v>
      </c>
      <c r="M3406" s="14">
        <f t="shared" si="380"/>
        <v>1.85</v>
      </c>
      <c r="N3406" s="14">
        <v>46211</v>
      </c>
      <c r="O3406" s="14">
        <v>8</v>
      </c>
      <c r="P3406" s="14"/>
      <c r="Q3406" s="14"/>
      <c r="R3406" s="14"/>
      <c r="S3406" s="14"/>
      <c r="T3406" s="14">
        <f t="shared" si="379"/>
        <v>1</v>
      </c>
      <c r="U3406" s="14" t="s">
        <v>36</v>
      </c>
      <c r="V3406" s="14"/>
      <c r="W3406" s="14"/>
      <c r="X3406" s="14"/>
      <c r="Y3406" s="14"/>
      <c r="Z3406" s="14"/>
      <c r="AA3406" s="11"/>
      <c r="AB3406" s="14" t="str">
        <f t="shared" si="381"/>
        <v>10241|50 SECCIONADORA 2</v>
      </c>
      <c r="AC3406" t="str">
        <f t="shared" si="382"/>
        <v>|10241|</v>
      </c>
      <c r="AD3406" t="str">
        <f t="shared" si="383"/>
        <v>50 SECCIONADORA 2</v>
      </c>
    </row>
    <row r="3407" spans="1:30" ht="48" customHeight="1" x14ac:dyDescent="0.35">
      <c r="A3407" s="35">
        <v>46211</v>
      </c>
      <c r="B3407" s="14" t="s">
        <v>3672</v>
      </c>
      <c r="C3407" s="14" t="s">
        <v>3673</v>
      </c>
      <c r="D3407" s="14" t="s">
        <v>3054</v>
      </c>
      <c r="E3407" s="14">
        <v>30001204</v>
      </c>
      <c r="F3407" s="14" t="s">
        <v>3326</v>
      </c>
      <c r="G3407" s="14" t="s">
        <v>3054</v>
      </c>
      <c r="H3407" s="14" t="s">
        <v>3054</v>
      </c>
      <c r="I3407" s="9" t="s">
        <v>3054</v>
      </c>
      <c r="J3407" s="9">
        <v>30</v>
      </c>
      <c r="K3407" s="14">
        <f>IF($E3407="","",IFERROR(INDEX('01_Cad_Pecas'!$H$2:$H$5000,MATCH($E3407,'01_Cad_Pecas'!$D$2:$D$5000,0)),IFERROR(INDEX('01_Cad_Pecas'!$H$2:$H$5000,MATCH(VALUE($E3407),'01_Cad_Pecas'!$D$2:$D$5000,0)),"")))</f>
        <v>1.1000000000000001</v>
      </c>
      <c r="L3407" s="14">
        <f>IF($E3407="","",IFERROR(INDEX('01_Cad_Pecas'!$I$2:$I$5000,MATCH($E3407,'01_Cad_Pecas'!$D$2:$D$5000,0)),IFERROR(INDEX('01_Cad_Pecas'!$I$2:$I$5000,MATCH(VALUE($E3407),'01_Cad_Pecas'!$D$2:$D$5000,0)),"")))</f>
        <v>9.375E-2</v>
      </c>
      <c r="M3407" s="14">
        <f t="shared" si="380"/>
        <v>3.9125000000000001</v>
      </c>
      <c r="N3407" s="14">
        <v>46211</v>
      </c>
      <c r="O3407" s="14">
        <v>30</v>
      </c>
      <c r="P3407" s="14"/>
      <c r="Q3407" s="14"/>
      <c r="R3407" s="14"/>
      <c r="S3407" s="14"/>
      <c r="T3407" s="14">
        <f t="shared" si="379"/>
        <v>1</v>
      </c>
      <c r="U3407" s="14" t="s">
        <v>36</v>
      </c>
      <c r="V3407" s="14"/>
      <c r="W3407" s="14"/>
      <c r="X3407" s="14"/>
      <c r="Y3407" s="14"/>
      <c r="Z3407" s="14"/>
      <c r="AA3407" s="11"/>
      <c r="AB3407" s="14" t="str">
        <f t="shared" si="381"/>
        <v>10245|50 SECCIONADORA 2</v>
      </c>
      <c r="AC3407" t="str">
        <f t="shared" si="382"/>
        <v>|10245|</v>
      </c>
      <c r="AD3407" t="str">
        <f t="shared" si="383"/>
        <v>50 SECCIONADORA 2</v>
      </c>
    </row>
    <row r="3408" spans="1:30" ht="48" customHeight="1" x14ac:dyDescent="0.35">
      <c r="A3408" s="35">
        <v>46211</v>
      </c>
      <c r="B3408" s="14" t="s">
        <v>3672</v>
      </c>
      <c r="C3408" s="14" t="s">
        <v>3673</v>
      </c>
      <c r="D3408" s="14" t="s">
        <v>3054</v>
      </c>
      <c r="E3408" s="14">
        <v>30001308</v>
      </c>
      <c r="F3408" s="14" t="s">
        <v>3329</v>
      </c>
      <c r="G3408" s="14" t="s">
        <v>3054</v>
      </c>
      <c r="H3408" s="14" t="s">
        <v>3054</v>
      </c>
      <c r="I3408" s="9" t="s">
        <v>3054</v>
      </c>
      <c r="J3408" s="9">
        <v>30</v>
      </c>
      <c r="K3408" s="14">
        <f>IF($E3408="","",IFERROR(INDEX('01_Cad_Pecas'!$H$2:$H$5000,MATCH($E3408,'01_Cad_Pecas'!$D$2:$D$5000,0)),IFERROR(INDEX('01_Cad_Pecas'!$H$2:$H$5000,MATCH(VALUE($E3408),'01_Cad_Pecas'!$D$2:$D$5000,0)),"")))</f>
        <v>1.1000000000000001</v>
      </c>
      <c r="L3408" s="14">
        <f>IF($E3408="","",IFERROR(INDEX('01_Cad_Pecas'!$I$2:$I$5000,MATCH($E3408,'01_Cad_Pecas'!$D$2:$D$5000,0)),IFERROR(INDEX('01_Cad_Pecas'!$I$2:$I$5000,MATCH(VALUE($E3408),'01_Cad_Pecas'!$D$2:$D$5000,0)),"")))</f>
        <v>9.375E-2</v>
      </c>
      <c r="M3408" s="14">
        <f t="shared" si="380"/>
        <v>3.9125000000000001</v>
      </c>
      <c r="N3408" s="14">
        <v>46211</v>
      </c>
      <c r="O3408" s="14">
        <v>30</v>
      </c>
      <c r="P3408" s="14"/>
      <c r="Q3408" s="14"/>
      <c r="R3408" s="14"/>
      <c r="S3408" s="14"/>
      <c r="T3408" s="14">
        <f t="shared" si="379"/>
        <v>1</v>
      </c>
      <c r="U3408" s="14" t="s">
        <v>36</v>
      </c>
      <c r="V3408" s="14"/>
      <c r="W3408" s="14"/>
      <c r="X3408" s="14"/>
      <c r="Y3408" s="14"/>
      <c r="Z3408" s="14"/>
      <c r="AA3408" s="11"/>
      <c r="AB3408" s="14" t="str">
        <f t="shared" si="381"/>
        <v>10245|50 SECCIONADORA 2</v>
      </c>
      <c r="AC3408" t="str">
        <f t="shared" si="382"/>
        <v>|10245|</v>
      </c>
      <c r="AD3408" t="str">
        <f t="shared" si="383"/>
        <v>50 SECCIONADORA 2</v>
      </c>
    </row>
    <row r="3409" spans="1:30" ht="48" customHeight="1" x14ac:dyDescent="0.35">
      <c r="A3409" s="35">
        <v>46211</v>
      </c>
      <c r="B3409" s="14" t="s">
        <v>3672</v>
      </c>
      <c r="C3409" s="14" t="s">
        <v>3673</v>
      </c>
      <c r="D3409" s="14" t="s">
        <v>3054</v>
      </c>
      <c r="E3409" s="14">
        <v>30001309</v>
      </c>
      <c r="F3409" s="14" t="s">
        <v>3291</v>
      </c>
      <c r="G3409" s="14" t="s">
        <v>3054</v>
      </c>
      <c r="H3409" s="14" t="s">
        <v>3054</v>
      </c>
      <c r="I3409" s="9" t="s">
        <v>3054</v>
      </c>
      <c r="J3409" s="9">
        <v>30</v>
      </c>
      <c r="K3409" s="14">
        <f>IF($E3409="","",IFERROR(INDEX('01_Cad_Pecas'!$H$2:$H$5000,MATCH($E3409,'01_Cad_Pecas'!$D$2:$D$5000,0)),IFERROR(INDEX('01_Cad_Pecas'!$H$2:$H$5000,MATCH(VALUE($E3409),'01_Cad_Pecas'!$D$2:$D$5000,0)),"")))</f>
        <v>1.1000000000000001</v>
      </c>
      <c r="L3409" s="14">
        <f>IF($E3409="","",IFERROR(INDEX('01_Cad_Pecas'!$I$2:$I$5000,MATCH($E3409,'01_Cad_Pecas'!$D$2:$D$5000,0)),IFERROR(INDEX('01_Cad_Pecas'!$I$2:$I$5000,MATCH(VALUE($E3409),'01_Cad_Pecas'!$D$2:$D$5000,0)),"")))</f>
        <v>9.375E-2</v>
      </c>
      <c r="M3409" s="14">
        <f t="shared" si="380"/>
        <v>3.9125000000000001</v>
      </c>
      <c r="N3409" s="14">
        <v>46211</v>
      </c>
      <c r="O3409" s="14">
        <v>30</v>
      </c>
      <c r="P3409" s="14"/>
      <c r="Q3409" s="14"/>
      <c r="R3409" s="14"/>
      <c r="S3409" s="14"/>
      <c r="T3409" s="14">
        <f t="shared" si="379"/>
        <v>1</v>
      </c>
      <c r="U3409" s="14" t="s">
        <v>36</v>
      </c>
      <c r="V3409" s="14"/>
      <c r="W3409" s="14"/>
      <c r="X3409" s="14"/>
      <c r="Y3409" s="14"/>
      <c r="Z3409" s="14"/>
      <c r="AA3409" s="11"/>
      <c r="AB3409" s="14" t="str">
        <f t="shared" si="381"/>
        <v>10245|50 SECCIONADORA 2</v>
      </c>
      <c r="AC3409" t="str">
        <f t="shared" si="382"/>
        <v>|10245|</v>
      </c>
      <c r="AD3409" t="str">
        <f t="shared" si="383"/>
        <v>50 SECCIONADORA 2</v>
      </c>
    </row>
    <row r="3410" spans="1:30" ht="48" customHeight="1" x14ac:dyDescent="0.35">
      <c r="A3410" s="35">
        <v>46211</v>
      </c>
      <c r="B3410" s="14" t="s">
        <v>3672</v>
      </c>
      <c r="C3410" s="14" t="s">
        <v>3673</v>
      </c>
      <c r="D3410" s="14" t="s">
        <v>3054</v>
      </c>
      <c r="E3410" s="14">
        <v>30001203</v>
      </c>
      <c r="F3410" s="14" t="s">
        <v>3281</v>
      </c>
      <c r="G3410" s="14" t="s">
        <v>3054</v>
      </c>
      <c r="H3410" s="14" t="s">
        <v>3054</v>
      </c>
      <c r="I3410" s="9" t="s">
        <v>3054</v>
      </c>
      <c r="J3410" s="9">
        <v>60</v>
      </c>
      <c r="K3410" s="14">
        <f>IF($E3410="","",IFERROR(INDEX('01_Cad_Pecas'!$H$2:$H$5000,MATCH($E3410,'01_Cad_Pecas'!$D$2:$D$5000,0)),IFERROR(INDEX('01_Cad_Pecas'!$H$2:$H$5000,MATCH(VALUE($E3410),'01_Cad_Pecas'!$D$2:$D$5000,0)),"")))</f>
        <v>1.1000000000000001</v>
      </c>
      <c r="L3410" s="14">
        <f>IF($E3410="","",IFERROR(INDEX('01_Cad_Pecas'!$I$2:$I$5000,MATCH($E3410,'01_Cad_Pecas'!$D$2:$D$5000,0)),IFERROR(INDEX('01_Cad_Pecas'!$I$2:$I$5000,MATCH(VALUE($E3410),'01_Cad_Pecas'!$D$2:$D$5000,0)),"")))</f>
        <v>9.375E-2</v>
      </c>
      <c r="M3410" s="14">
        <f t="shared" si="380"/>
        <v>6.7249999999999996</v>
      </c>
      <c r="N3410" s="14">
        <v>46211</v>
      </c>
      <c r="O3410" s="14">
        <v>60</v>
      </c>
      <c r="P3410" s="14"/>
      <c r="Q3410" s="14"/>
      <c r="R3410" s="14"/>
      <c r="S3410" s="14"/>
      <c r="T3410" s="14">
        <f t="shared" si="379"/>
        <v>1</v>
      </c>
      <c r="U3410" s="14" t="s">
        <v>36</v>
      </c>
      <c r="V3410" s="14"/>
      <c r="W3410" s="14"/>
      <c r="X3410" s="14"/>
      <c r="Y3410" s="14"/>
      <c r="Z3410" s="14"/>
      <c r="AA3410" s="11"/>
      <c r="AB3410" s="14" t="str">
        <f t="shared" si="381"/>
        <v>10245|50 SECCIONADORA 2</v>
      </c>
      <c r="AC3410" t="str">
        <f t="shared" si="382"/>
        <v>|10245|</v>
      </c>
      <c r="AD3410" t="str">
        <f t="shared" si="383"/>
        <v>50 SECCIONADORA 2</v>
      </c>
    </row>
    <row r="3411" spans="1:30" ht="48" customHeight="1" x14ac:dyDescent="0.35">
      <c r="A3411" s="35">
        <v>46211</v>
      </c>
      <c r="B3411" s="14" t="s">
        <v>3672</v>
      </c>
      <c r="C3411" s="14" t="s">
        <v>3673</v>
      </c>
      <c r="D3411" s="14" t="s">
        <v>3054</v>
      </c>
      <c r="E3411" s="14">
        <v>30001202</v>
      </c>
      <c r="F3411" s="14" t="s">
        <v>3191</v>
      </c>
      <c r="G3411" s="14" t="s">
        <v>3054</v>
      </c>
      <c r="H3411" s="14" t="s">
        <v>3054</v>
      </c>
      <c r="I3411" s="9" t="s">
        <v>3054</v>
      </c>
      <c r="J3411" s="9">
        <v>60</v>
      </c>
      <c r="K3411" s="14">
        <f>IF($E3411="","",IFERROR(INDEX('01_Cad_Pecas'!$H$2:$H$5000,MATCH($E3411,'01_Cad_Pecas'!$D$2:$D$5000,0)),IFERROR(INDEX('01_Cad_Pecas'!$H$2:$H$5000,MATCH(VALUE($E3411),'01_Cad_Pecas'!$D$2:$D$5000,0)),"")))</f>
        <v>3</v>
      </c>
      <c r="L3411" s="14">
        <f>IF($E3411="","",IFERROR(INDEX('01_Cad_Pecas'!$I$2:$I$5000,MATCH($E3411,'01_Cad_Pecas'!$D$2:$D$5000,0)),IFERROR(INDEX('01_Cad_Pecas'!$I$2:$I$5000,MATCH(VALUE($E3411),'01_Cad_Pecas'!$D$2:$D$5000,0)),"")))</f>
        <v>6.7799999999999999E-2</v>
      </c>
      <c r="M3411" s="14">
        <f t="shared" si="380"/>
        <v>7.0679999999999996</v>
      </c>
      <c r="N3411" s="14">
        <v>46211</v>
      </c>
      <c r="O3411" s="14">
        <v>60</v>
      </c>
      <c r="P3411" s="14"/>
      <c r="Q3411" s="14"/>
      <c r="R3411" s="14"/>
      <c r="S3411" s="14"/>
      <c r="T3411" s="14">
        <f t="shared" ref="T3411:T3460" si="384">IF(OR($J3411="",$O3411=""),"",$O3411/$J3411)</f>
        <v>1</v>
      </c>
      <c r="U3411" s="14" t="s">
        <v>36</v>
      </c>
      <c r="V3411" s="14"/>
      <c r="W3411" s="14"/>
      <c r="X3411" s="14"/>
      <c r="Y3411" s="14"/>
      <c r="Z3411" s="14"/>
      <c r="AA3411" s="11"/>
      <c r="AB3411" s="14" t="str">
        <f t="shared" si="381"/>
        <v>10245|50 SECCIONADORA 2</v>
      </c>
      <c r="AC3411" t="str">
        <f t="shared" si="382"/>
        <v>|10245|</v>
      </c>
      <c r="AD3411" t="str">
        <f t="shared" si="383"/>
        <v>50 SECCIONADORA 2</v>
      </c>
    </row>
    <row r="3412" spans="1:30" ht="48" customHeight="1" x14ac:dyDescent="0.35">
      <c r="A3412" s="35">
        <v>46211</v>
      </c>
      <c r="B3412" s="14" t="s">
        <v>3672</v>
      </c>
      <c r="C3412" s="14" t="s">
        <v>3673</v>
      </c>
      <c r="D3412" s="14" t="s">
        <v>3054</v>
      </c>
      <c r="E3412" s="14">
        <v>30001301</v>
      </c>
      <c r="F3412" s="14" t="s">
        <v>3294</v>
      </c>
      <c r="G3412" s="14" t="s">
        <v>3054</v>
      </c>
      <c r="H3412" s="14" t="s">
        <v>3054</v>
      </c>
      <c r="I3412" s="9" t="s">
        <v>3054</v>
      </c>
      <c r="J3412" s="9">
        <v>60</v>
      </c>
      <c r="K3412" s="14">
        <f>IF($E3412="","",IFERROR(INDEX('01_Cad_Pecas'!$H$2:$H$5000,MATCH($E3412,'01_Cad_Pecas'!$D$2:$D$5000,0)),IFERROR(INDEX('01_Cad_Pecas'!$H$2:$H$5000,MATCH(VALUE($E3412),'01_Cad_Pecas'!$D$2:$D$5000,0)),"")))</f>
        <v>1.1000000000000001</v>
      </c>
      <c r="L3412" s="14">
        <f>IF($E3412="","",IFERROR(INDEX('01_Cad_Pecas'!$I$2:$I$5000,MATCH($E3412,'01_Cad_Pecas'!$D$2:$D$5000,0)),IFERROR(INDEX('01_Cad_Pecas'!$I$2:$I$5000,MATCH(VALUE($E3412),'01_Cad_Pecas'!$D$2:$D$5000,0)),"")))</f>
        <v>9.375E-2</v>
      </c>
      <c r="M3412" s="14">
        <f t="shared" si="380"/>
        <v>6.7249999999999996</v>
      </c>
      <c r="N3412" s="14">
        <v>46211</v>
      </c>
      <c r="O3412" s="14">
        <v>60</v>
      </c>
      <c r="P3412" s="14"/>
      <c r="Q3412" s="14"/>
      <c r="R3412" s="14"/>
      <c r="S3412" s="14"/>
      <c r="T3412" s="14">
        <f t="shared" si="384"/>
        <v>1</v>
      </c>
      <c r="U3412" s="14" t="s">
        <v>36</v>
      </c>
      <c r="V3412" s="14"/>
      <c r="W3412" s="14"/>
      <c r="X3412" s="14"/>
      <c r="Y3412" s="14"/>
      <c r="Z3412" s="14"/>
      <c r="AA3412" s="11"/>
      <c r="AB3412" s="14" t="str">
        <f t="shared" si="381"/>
        <v>10245|50 SECCIONADORA 2</v>
      </c>
      <c r="AC3412" t="str">
        <f t="shared" si="382"/>
        <v>|10245|</v>
      </c>
      <c r="AD3412" t="str">
        <f t="shared" si="383"/>
        <v>50 SECCIONADORA 2</v>
      </c>
    </row>
    <row r="3413" spans="1:30" ht="36" customHeight="1" x14ac:dyDescent="0.35">
      <c r="A3413" s="35">
        <v>46212</v>
      </c>
      <c r="B3413" s="14" t="s">
        <v>3674</v>
      </c>
      <c r="C3413" s="14" t="s">
        <v>3675</v>
      </c>
      <c r="D3413" s="14" t="s">
        <v>3054</v>
      </c>
      <c r="E3413" s="14">
        <v>30001204</v>
      </c>
      <c r="F3413" s="14" t="s">
        <v>3326</v>
      </c>
      <c r="G3413" s="14" t="s">
        <v>3054</v>
      </c>
      <c r="H3413" s="14" t="s">
        <v>3054</v>
      </c>
      <c r="I3413" s="9" t="s">
        <v>3054</v>
      </c>
      <c r="J3413" s="9">
        <v>1116</v>
      </c>
      <c r="K3413" s="14">
        <f>IF($E3413="","",IFERROR(INDEX('01_Cad_Pecas'!$H$2:$H$5000,MATCH($E3413,'01_Cad_Pecas'!$D$2:$D$5000,0)),IFERROR(INDEX('01_Cad_Pecas'!$H$2:$H$5000,MATCH(VALUE($E3413),'01_Cad_Pecas'!$D$2:$D$5000,0)),"")))</f>
        <v>1.1000000000000001</v>
      </c>
      <c r="L3413" s="14">
        <f>IF($E3413="","",IFERROR(INDEX('01_Cad_Pecas'!$I$2:$I$5000,MATCH($E3413,'01_Cad_Pecas'!$D$2:$D$5000,0)),IFERROR(INDEX('01_Cad_Pecas'!$I$2:$I$5000,MATCH(VALUE($E3413),'01_Cad_Pecas'!$D$2:$D$5000,0)),"")))</f>
        <v>9.375E-2</v>
      </c>
      <c r="M3413" s="14">
        <f t="shared" si="380"/>
        <v>105.72499999999999</v>
      </c>
      <c r="N3413" s="14">
        <v>46212</v>
      </c>
      <c r="O3413" s="14">
        <v>1116</v>
      </c>
      <c r="P3413" s="14"/>
      <c r="Q3413" s="14"/>
      <c r="R3413" s="14"/>
      <c r="S3413" s="14"/>
      <c r="T3413" s="14">
        <f t="shared" si="384"/>
        <v>1</v>
      </c>
      <c r="U3413" s="14" t="s">
        <v>36</v>
      </c>
      <c r="V3413" s="14"/>
      <c r="W3413" s="14"/>
      <c r="X3413" s="14"/>
      <c r="Y3413" s="14"/>
      <c r="Z3413" s="14"/>
      <c r="AA3413" s="11"/>
      <c r="AB3413" s="14" t="str">
        <f t="shared" si="381"/>
        <v>10246|50 SECCIONADORA 2</v>
      </c>
      <c r="AC3413" t="str">
        <f t="shared" si="382"/>
        <v>|10246|</v>
      </c>
      <c r="AD3413" t="str">
        <f t="shared" si="383"/>
        <v>50 SECCIONADORA 2</v>
      </c>
    </row>
    <row r="3414" spans="1:30" ht="36" customHeight="1" x14ac:dyDescent="0.35">
      <c r="A3414" s="35">
        <v>46212</v>
      </c>
      <c r="B3414" s="14" t="s">
        <v>3674</v>
      </c>
      <c r="C3414" s="14" t="s">
        <v>3675</v>
      </c>
      <c r="D3414" s="14" t="s">
        <v>3054</v>
      </c>
      <c r="E3414" s="14">
        <v>30001308</v>
      </c>
      <c r="F3414" s="14" t="s">
        <v>3329</v>
      </c>
      <c r="G3414" s="14" t="s">
        <v>3054</v>
      </c>
      <c r="H3414" s="14" t="s">
        <v>3054</v>
      </c>
      <c r="I3414" s="9" t="s">
        <v>3054</v>
      </c>
      <c r="J3414" s="9">
        <v>1066</v>
      </c>
      <c r="K3414" s="14">
        <f>IF($E3414="","",IFERROR(INDEX('01_Cad_Pecas'!$H$2:$H$5000,MATCH($E3414,'01_Cad_Pecas'!$D$2:$D$5000,0)),IFERROR(INDEX('01_Cad_Pecas'!$H$2:$H$5000,MATCH(VALUE($E3414),'01_Cad_Pecas'!$D$2:$D$5000,0)),"")))</f>
        <v>1.1000000000000001</v>
      </c>
      <c r="L3414" s="14">
        <f>IF($E3414="","",IFERROR(INDEX('01_Cad_Pecas'!$I$2:$I$5000,MATCH($E3414,'01_Cad_Pecas'!$D$2:$D$5000,0)),IFERROR(INDEX('01_Cad_Pecas'!$I$2:$I$5000,MATCH(VALUE($E3414),'01_Cad_Pecas'!$D$2:$D$5000,0)),"")))</f>
        <v>9.375E-2</v>
      </c>
      <c r="M3414" s="14">
        <f t="shared" si="380"/>
        <v>101.03749999999999</v>
      </c>
      <c r="N3414" s="14">
        <v>46212</v>
      </c>
      <c r="O3414" s="14">
        <v>1066</v>
      </c>
      <c r="P3414" s="14"/>
      <c r="Q3414" s="14"/>
      <c r="R3414" s="14"/>
      <c r="S3414" s="14"/>
      <c r="T3414" s="14">
        <f t="shared" si="384"/>
        <v>1</v>
      </c>
      <c r="U3414" s="14" t="s">
        <v>36</v>
      </c>
      <c r="V3414" s="14"/>
      <c r="W3414" s="14"/>
      <c r="X3414" s="14"/>
      <c r="Y3414" s="14"/>
      <c r="Z3414" s="14"/>
      <c r="AA3414" s="11"/>
      <c r="AB3414" s="14" t="str">
        <f t="shared" si="381"/>
        <v>10246|50 SECCIONADORA 2</v>
      </c>
      <c r="AC3414" t="str">
        <f t="shared" si="382"/>
        <v>|10246|</v>
      </c>
      <c r="AD3414" t="str">
        <f t="shared" si="383"/>
        <v>50 SECCIONADORA 2</v>
      </c>
    </row>
    <row r="3415" spans="1:30" ht="36" customHeight="1" x14ac:dyDescent="0.35">
      <c r="A3415" s="35">
        <v>46212</v>
      </c>
      <c r="B3415" s="14" t="s">
        <v>3674</v>
      </c>
      <c r="C3415" s="14" t="s">
        <v>3675</v>
      </c>
      <c r="D3415" s="14" t="s">
        <v>3054</v>
      </c>
      <c r="E3415" s="14">
        <v>30001309</v>
      </c>
      <c r="F3415" s="14" t="s">
        <v>3291</v>
      </c>
      <c r="G3415" s="14" t="s">
        <v>3054</v>
      </c>
      <c r="H3415" s="14" t="s">
        <v>3054</v>
      </c>
      <c r="I3415" s="9" t="s">
        <v>3054</v>
      </c>
      <c r="J3415" s="9">
        <v>1066</v>
      </c>
      <c r="K3415" s="14">
        <f>IF($E3415="","",IFERROR(INDEX('01_Cad_Pecas'!$H$2:$H$5000,MATCH($E3415,'01_Cad_Pecas'!$D$2:$D$5000,0)),IFERROR(INDEX('01_Cad_Pecas'!$H$2:$H$5000,MATCH(VALUE($E3415),'01_Cad_Pecas'!$D$2:$D$5000,0)),"")))</f>
        <v>1.1000000000000001</v>
      </c>
      <c r="L3415" s="14">
        <f>IF($E3415="","",IFERROR(INDEX('01_Cad_Pecas'!$I$2:$I$5000,MATCH($E3415,'01_Cad_Pecas'!$D$2:$D$5000,0)),IFERROR(INDEX('01_Cad_Pecas'!$I$2:$I$5000,MATCH(VALUE($E3415),'01_Cad_Pecas'!$D$2:$D$5000,0)),"")))</f>
        <v>9.375E-2</v>
      </c>
      <c r="M3415" s="14">
        <f t="shared" si="380"/>
        <v>101.03749999999999</v>
      </c>
      <c r="N3415" s="14">
        <v>46212</v>
      </c>
      <c r="O3415" s="14">
        <v>1066</v>
      </c>
      <c r="P3415" s="14"/>
      <c r="Q3415" s="14"/>
      <c r="R3415" s="14"/>
      <c r="S3415" s="14"/>
      <c r="T3415" s="14">
        <f t="shared" si="384"/>
        <v>1</v>
      </c>
      <c r="U3415" s="14" t="s">
        <v>36</v>
      </c>
      <c r="V3415" s="14"/>
      <c r="W3415" s="14"/>
      <c r="X3415" s="14"/>
      <c r="Y3415" s="14"/>
      <c r="Z3415" s="14"/>
      <c r="AA3415" s="11"/>
      <c r="AB3415" s="14" t="str">
        <f t="shared" si="381"/>
        <v>10246|50 SECCIONADORA 2</v>
      </c>
      <c r="AC3415" t="str">
        <f t="shared" si="382"/>
        <v>|10246|</v>
      </c>
      <c r="AD3415" t="str">
        <f t="shared" si="383"/>
        <v>50 SECCIONADORA 2</v>
      </c>
    </row>
    <row r="3416" spans="1:30" ht="36" customHeight="1" x14ac:dyDescent="0.35">
      <c r="A3416" s="35">
        <v>46212</v>
      </c>
      <c r="B3416" s="14" t="s">
        <v>3674</v>
      </c>
      <c r="C3416" s="14" t="s">
        <v>3675</v>
      </c>
      <c r="D3416" s="14" t="s">
        <v>3054</v>
      </c>
      <c r="E3416" s="14">
        <v>30001321</v>
      </c>
      <c r="F3416" s="14" t="s">
        <v>3330</v>
      </c>
      <c r="G3416" s="14" t="s">
        <v>3054</v>
      </c>
      <c r="H3416" s="14" t="s">
        <v>3054</v>
      </c>
      <c r="I3416" s="9" t="s">
        <v>3054</v>
      </c>
      <c r="J3416" s="9">
        <v>50</v>
      </c>
      <c r="K3416" s="14">
        <f>IF($E3416="","",IFERROR(INDEX('01_Cad_Pecas'!$H$2:$H$5000,MATCH($E3416,'01_Cad_Pecas'!$D$2:$D$5000,0)),IFERROR(INDEX('01_Cad_Pecas'!$H$2:$H$5000,MATCH(VALUE($E3416),'01_Cad_Pecas'!$D$2:$D$5000,0)),"")))</f>
        <v>1.1000000000000001</v>
      </c>
      <c r="L3416" s="14">
        <f>IF($E3416="","",IFERROR(INDEX('01_Cad_Pecas'!$I$2:$I$5000,MATCH($E3416,'01_Cad_Pecas'!$D$2:$D$5000,0)),IFERROR(INDEX('01_Cad_Pecas'!$I$2:$I$5000,MATCH(VALUE($E3416),'01_Cad_Pecas'!$D$2:$D$5000,0)),"")))</f>
        <v>9.375E-2</v>
      </c>
      <c r="M3416" s="14">
        <f t="shared" si="380"/>
        <v>5.7874999999999996</v>
      </c>
      <c r="N3416" s="14">
        <v>46212</v>
      </c>
      <c r="O3416" s="14">
        <v>50</v>
      </c>
      <c r="P3416" s="14"/>
      <c r="Q3416" s="14"/>
      <c r="R3416" s="14"/>
      <c r="S3416" s="14"/>
      <c r="T3416" s="14">
        <f t="shared" si="384"/>
        <v>1</v>
      </c>
      <c r="U3416" s="14" t="s">
        <v>36</v>
      </c>
      <c r="V3416" s="14"/>
      <c r="W3416" s="14"/>
      <c r="X3416" s="14"/>
      <c r="Y3416" s="14"/>
      <c r="Z3416" s="14"/>
      <c r="AA3416" s="11"/>
      <c r="AB3416" s="14" t="str">
        <f t="shared" si="381"/>
        <v>10246|50 SECCIONADORA 2</v>
      </c>
      <c r="AC3416" t="str">
        <f t="shared" si="382"/>
        <v>|10246|</v>
      </c>
      <c r="AD3416" t="str">
        <f t="shared" si="383"/>
        <v>50 SECCIONADORA 2</v>
      </c>
    </row>
    <row r="3417" spans="1:30" ht="36" customHeight="1" x14ac:dyDescent="0.35">
      <c r="A3417" s="35">
        <v>46212</v>
      </c>
      <c r="B3417" s="14" t="s">
        <v>3674</v>
      </c>
      <c r="C3417" s="14" t="s">
        <v>3675</v>
      </c>
      <c r="D3417" s="14" t="s">
        <v>3054</v>
      </c>
      <c r="E3417" s="14">
        <v>30001322</v>
      </c>
      <c r="F3417" s="14" t="s">
        <v>3296</v>
      </c>
      <c r="G3417" s="14" t="s">
        <v>3054</v>
      </c>
      <c r="H3417" s="14" t="s">
        <v>3054</v>
      </c>
      <c r="I3417" s="9" t="s">
        <v>3054</v>
      </c>
      <c r="J3417" s="9">
        <v>50</v>
      </c>
      <c r="K3417" s="14">
        <f>IF($E3417="","",IFERROR(INDEX('01_Cad_Pecas'!$H$2:$H$5000,MATCH($E3417,'01_Cad_Pecas'!$D$2:$D$5000,0)),IFERROR(INDEX('01_Cad_Pecas'!$H$2:$H$5000,MATCH(VALUE($E3417),'01_Cad_Pecas'!$D$2:$D$5000,0)),"")))</f>
        <v>1.1000000000000001</v>
      </c>
      <c r="L3417" s="14">
        <f>IF($E3417="","",IFERROR(INDEX('01_Cad_Pecas'!$I$2:$I$5000,MATCH($E3417,'01_Cad_Pecas'!$D$2:$D$5000,0)),IFERROR(INDEX('01_Cad_Pecas'!$I$2:$I$5000,MATCH(VALUE($E3417),'01_Cad_Pecas'!$D$2:$D$5000,0)),"")))</f>
        <v>9.375E-2</v>
      </c>
      <c r="M3417" s="14">
        <f t="shared" si="380"/>
        <v>5.7874999999999996</v>
      </c>
      <c r="N3417" s="14">
        <v>46212</v>
      </c>
      <c r="O3417" s="14">
        <v>50</v>
      </c>
      <c r="P3417" s="14"/>
      <c r="Q3417" s="14"/>
      <c r="R3417" s="14"/>
      <c r="S3417" s="14"/>
      <c r="T3417" s="14">
        <f t="shared" si="384"/>
        <v>1</v>
      </c>
      <c r="U3417" s="14" t="s">
        <v>36</v>
      </c>
      <c r="V3417" s="14"/>
      <c r="W3417" s="14"/>
      <c r="X3417" s="14"/>
      <c r="Y3417" s="14"/>
      <c r="Z3417" s="14"/>
      <c r="AA3417" s="11"/>
      <c r="AB3417" s="14" t="str">
        <f t="shared" si="381"/>
        <v>10246|50 SECCIONADORA 2</v>
      </c>
      <c r="AC3417" t="str">
        <f t="shared" si="382"/>
        <v>|10246|</v>
      </c>
      <c r="AD3417" t="str">
        <f t="shared" si="383"/>
        <v>50 SECCIONADORA 2</v>
      </c>
    </row>
    <row r="3418" spans="1:30" ht="36" customHeight="1" x14ac:dyDescent="0.35">
      <c r="A3418" s="35">
        <v>46212</v>
      </c>
      <c r="B3418" s="14" t="s">
        <v>3674</v>
      </c>
      <c r="C3418" s="14" t="s">
        <v>3675</v>
      </c>
      <c r="D3418" s="14" t="s">
        <v>3054</v>
      </c>
      <c r="E3418" s="14">
        <v>30001203</v>
      </c>
      <c r="F3418" s="14" t="s">
        <v>3281</v>
      </c>
      <c r="G3418" s="14" t="s">
        <v>3054</v>
      </c>
      <c r="H3418" s="14" t="s">
        <v>3054</v>
      </c>
      <c r="I3418" s="9" t="s">
        <v>3054</v>
      </c>
      <c r="J3418" s="9">
        <v>2232</v>
      </c>
      <c r="K3418" s="14">
        <f>IF($E3418="","",IFERROR(INDEX('01_Cad_Pecas'!$H$2:$H$5000,MATCH($E3418,'01_Cad_Pecas'!$D$2:$D$5000,0)),IFERROR(INDEX('01_Cad_Pecas'!$H$2:$H$5000,MATCH(VALUE($E3418),'01_Cad_Pecas'!$D$2:$D$5000,0)),"")))</f>
        <v>1.1000000000000001</v>
      </c>
      <c r="L3418" s="14">
        <f>IF($E3418="","",IFERROR(INDEX('01_Cad_Pecas'!$I$2:$I$5000,MATCH($E3418,'01_Cad_Pecas'!$D$2:$D$5000,0)),IFERROR(INDEX('01_Cad_Pecas'!$I$2:$I$5000,MATCH(VALUE($E3418),'01_Cad_Pecas'!$D$2:$D$5000,0)),"")))</f>
        <v>9.375E-2</v>
      </c>
      <c r="M3418" s="14">
        <f t="shared" si="380"/>
        <v>210.35</v>
      </c>
      <c r="N3418" s="14">
        <v>46212</v>
      </c>
      <c r="O3418" s="14">
        <v>2232</v>
      </c>
      <c r="P3418" s="14"/>
      <c r="Q3418" s="14"/>
      <c r="R3418" s="14"/>
      <c r="S3418" s="14"/>
      <c r="T3418" s="14">
        <f t="shared" si="384"/>
        <v>1</v>
      </c>
      <c r="U3418" s="14" t="s">
        <v>36</v>
      </c>
      <c r="V3418" s="14"/>
      <c r="W3418" s="14"/>
      <c r="X3418" s="14"/>
      <c r="Y3418" s="14"/>
      <c r="Z3418" s="14"/>
      <c r="AA3418" s="11"/>
      <c r="AB3418" s="14" t="str">
        <f t="shared" si="381"/>
        <v>10246|50 SECCIONADORA 2</v>
      </c>
      <c r="AC3418" t="str">
        <f t="shared" si="382"/>
        <v>|10246|</v>
      </c>
      <c r="AD3418" t="str">
        <f t="shared" si="383"/>
        <v>50 SECCIONADORA 2</v>
      </c>
    </row>
    <row r="3419" spans="1:30" ht="36" customHeight="1" x14ac:dyDescent="0.35">
      <c r="A3419" s="35">
        <v>46212</v>
      </c>
      <c r="B3419" s="14" t="s">
        <v>3674</v>
      </c>
      <c r="C3419" s="14" t="s">
        <v>3675</v>
      </c>
      <c r="D3419" s="14" t="s">
        <v>3054</v>
      </c>
      <c r="E3419" s="14">
        <v>30001201</v>
      </c>
      <c r="F3419" s="14" t="s">
        <v>3293</v>
      </c>
      <c r="G3419" s="14" t="s">
        <v>3054</v>
      </c>
      <c r="H3419" s="14" t="s">
        <v>3054</v>
      </c>
      <c r="I3419" s="9" t="s">
        <v>3054</v>
      </c>
      <c r="J3419" s="9">
        <v>100</v>
      </c>
      <c r="K3419" s="14">
        <f>IF($E3419="","",IFERROR(INDEX('01_Cad_Pecas'!$H$2:$H$5000,MATCH($E3419,'01_Cad_Pecas'!$D$2:$D$5000,0)),IFERROR(INDEX('01_Cad_Pecas'!$H$2:$H$5000,MATCH(VALUE($E3419),'01_Cad_Pecas'!$D$2:$D$5000,0)),"")))</f>
        <v>1.1000000000000001</v>
      </c>
      <c r="L3419" s="14">
        <f>IF($E3419="","",IFERROR(INDEX('01_Cad_Pecas'!$I$2:$I$5000,MATCH($E3419,'01_Cad_Pecas'!$D$2:$D$5000,0)),IFERROR(INDEX('01_Cad_Pecas'!$I$2:$I$5000,MATCH(VALUE($E3419),'01_Cad_Pecas'!$D$2:$D$5000,0)),"")))</f>
        <v>9.375E-2</v>
      </c>
      <c r="M3419" s="14">
        <f t="shared" si="380"/>
        <v>10.475</v>
      </c>
      <c r="N3419" s="14">
        <v>46212</v>
      </c>
      <c r="O3419" s="14">
        <v>100</v>
      </c>
      <c r="P3419" s="14"/>
      <c r="Q3419" s="14"/>
      <c r="R3419" s="14"/>
      <c r="S3419" s="14"/>
      <c r="T3419" s="14">
        <f t="shared" si="384"/>
        <v>1</v>
      </c>
      <c r="U3419" s="14" t="s">
        <v>36</v>
      </c>
      <c r="V3419" s="14"/>
      <c r="W3419" s="14"/>
      <c r="X3419" s="14"/>
      <c r="Y3419" s="14"/>
      <c r="Z3419" s="14"/>
      <c r="AA3419" s="11"/>
      <c r="AB3419" s="14" t="str">
        <f t="shared" si="381"/>
        <v>10246|50 SECCIONADORA 2</v>
      </c>
      <c r="AC3419" t="str">
        <f t="shared" si="382"/>
        <v>|10246|</v>
      </c>
      <c r="AD3419" t="str">
        <f t="shared" si="383"/>
        <v>50 SECCIONADORA 2</v>
      </c>
    </row>
    <row r="3420" spans="1:30" ht="36" customHeight="1" x14ac:dyDescent="0.35">
      <c r="A3420" s="35">
        <v>46212</v>
      </c>
      <c r="B3420" s="14" t="s">
        <v>3674</v>
      </c>
      <c r="C3420" s="14" t="s">
        <v>3675</v>
      </c>
      <c r="D3420" s="14" t="s">
        <v>3054</v>
      </c>
      <c r="E3420" s="14">
        <v>30001202</v>
      </c>
      <c r="F3420" s="14" t="s">
        <v>3191</v>
      </c>
      <c r="G3420" s="14" t="s">
        <v>3054</v>
      </c>
      <c r="H3420" s="14" t="s">
        <v>3054</v>
      </c>
      <c r="I3420" s="9" t="s">
        <v>3054</v>
      </c>
      <c r="J3420" s="9">
        <v>2232</v>
      </c>
      <c r="K3420" s="14">
        <f>IF($E3420="","",IFERROR(INDEX('01_Cad_Pecas'!$H$2:$H$5000,MATCH($E3420,'01_Cad_Pecas'!$D$2:$D$5000,0)),IFERROR(INDEX('01_Cad_Pecas'!$H$2:$H$5000,MATCH(VALUE($E3420),'01_Cad_Pecas'!$D$2:$D$5000,0)),"")))</f>
        <v>3</v>
      </c>
      <c r="L3420" s="14">
        <f>IF($E3420="","",IFERROR(INDEX('01_Cad_Pecas'!$I$2:$I$5000,MATCH($E3420,'01_Cad_Pecas'!$D$2:$D$5000,0)),IFERROR(INDEX('01_Cad_Pecas'!$I$2:$I$5000,MATCH(VALUE($E3420),'01_Cad_Pecas'!$D$2:$D$5000,0)),"")))</f>
        <v>6.7799999999999999E-2</v>
      </c>
      <c r="M3420" s="14">
        <f t="shared" si="380"/>
        <v>154.3296</v>
      </c>
      <c r="N3420" s="14">
        <v>46212</v>
      </c>
      <c r="O3420" s="14">
        <v>2232</v>
      </c>
      <c r="P3420" s="14"/>
      <c r="Q3420" s="14"/>
      <c r="R3420" s="14"/>
      <c r="S3420" s="14"/>
      <c r="T3420" s="14">
        <f t="shared" si="384"/>
        <v>1</v>
      </c>
      <c r="U3420" s="14" t="s">
        <v>36</v>
      </c>
      <c r="V3420" s="14"/>
      <c r="W3420" s="14"/>
      <c r="X3420" s="14"/>
      <c r="Y3420" s="14"/>
      <c r="Z3420" s="14"/>
      <c r="AA3420" s="11"/>
      <c r="AB3420" s="14" t="str">
        <f t="shared" si="381"/>
        <v>10246|50 SECCIONADORA 2</v>
      </c>
      <c r="AC3420" t="str">
        <f t="shared" si="382"/>
        <v>|10246|</v>
      </c>
      <c r="AD3420" t="str">
        <f t="shared" si="383"/>
        <v>50 SECCIONADORA 2</v>
      </c>
    </row>
    <row r="3421" spans="1:30" ht="36" customHeight="1" x14ac:dyDescent="0.35">
      <c r="A3421" s="35">
        <v>46212</v>
      </c>
      <c r="B3421" s="14" t="s">
        <v>3674</v>
      </c>
      <c r="C3421" s="14" t="s">
        <v>3675</v>
      </c>
      <c r="D3421" s="14" t="s">
        <v>3054</v>
      </c>
      <c r="E3421" s="14">
        <v>30001301</v>
      </c>
      <c r="F3421" s="14" t="s">
        <v>3294</v>
      </c>
      <c r="G3421" s="14" t="s">
        <v>3054</v>
      </c>
      <c r="H3421" s="14" t="s">
        <v>3054</v>
      </c>
      <c r="I3421" s="9" t="s">
        <v>3054</v>
      </c>
      <c r="J3421" s="9">
        <v>2132</v>
      </c>
      <c r="K3421" s="14">
        <f>IF($E3421="","",IFERROR(INDEX('01_Cad_Pecas'!$H$2:$H$5000,MATCH($E3421,'01_Cad_Pecas'!$D$2:$D$5000,0)),IFERROR(INDEX('01_Cad_Pecas'!$H$2:$H$5000,MATCH(VALUE($E3421),'01_Cad_Pecas'!$D$2:$D$5000,0)),"")))</f>
        <v>1.1000000000000001</v>
      </c>
      <c r="L3421" s="14">
        <f>IF($E3421="","",IFERROR(INDEX('01_Cad_Pecas'!$I$2:$I$5000,MATCH($E3421,'01_Cad_Pecas'!$D$2:$D$5000,0)),IFERROR(INDEX('01_Cad_Pecas'!$I$2:$I$5000,MATCH(VALUE($E3421),'01_Cad_Pecas'!$D$2:$D$5000,0)),"")))</f>
        <v>9.375E-2</v>
      </c>
      <c r="M3421" s="14">
        <f t="shared" si="380"/>
        <v>200.97499999999999</v>
      </c>
      <c r="N3421" s="14">
        <v>46212</v>
      </c>
      <c r="O3421" s="14">
        <v>2132</v>
      </c>
      <c r="P3421" s="14"/>
      <c r="Q3421" s="14"/>
      <c r="R3421" s="14"/>
      <c r="S3421" s="14"/>
      <c r="T3421" s="14">
        <f t="shared" si="384"/>
        <v>1</v>
      </c>
      <c r="U3421" s="14" t="s">
        <v>36</v>
      </c>
      <c r="V3421" s="14"/>
      <c r="W3421" s="14"/>
      <c r="X3421" s="14"/>
      <c r="Y3421" s="14"/>
      <c r="Z3421" s="14"/>
      <c r="AA3421" s="11"/>
      <c r="AB3421" s="14" t="str">
        <f t="shared" si="381"/>
        <v>10246|50 SECCIONADORA 2</v>
      </c>
      <c r="AC3421" t="str">
        <f t="shared" si="382"/>
        <v>|10246|</v>
      </c>
      <c r="AD3421" t="str">
        <f t="shared" si="383"/>
        <v>50 SECCIONADORA 2</v>
      </c>
    </row>
    <row r="3422" spans="1:30" ht="36" customHeight="1" x14ac:dyDescent="0.35">
      <c r="A3422" s="35">
        <v>46212</v>
      </c>
      <c r="B3422" s="14" t="s">
        <v>3674</v>
      </c>
      <c r="C3422" s="14" t="s">
        <v>3675</v>
      </c>
      <c r="D3422" s="14" t="s">
        <v>3054</v>
      </c>
      <c r="E3422" s="14">
        <v>30009703</v>
      </c>
      <c r="F3422" s="14" t="s">
        <v>3267</v>
      </c>
      <c r="G3422" s="14" t="s">
        <v>3054</v>
      </c>
      <c r="H3422" s="14" t="s">
        <v>3054</v>
      </c>
      <c r="I3422" s="9" t="s">
        <v>3054</v>
      </c>
      <c r="J3422" s="9">
        <v>50</v>
      </c>
      <c r="K3422" s="14">
        <f>IF($E3422="","",IFERROR(INDEX('01_Cad_Pecas'!$H$2:$H$5000,MATCH($E3422,'01_Cad_Pecas'!$D$2:$D$5000,0)),IFERROR(INDEX('01_Cad_Pecas'!$H$2:$H$5000,MATCH(VALUE($E3422),'01_Cad_Pecas'!$D$2:$D$5000,0)),"")))</f>
        <v>1.1000000000000001</v>
      </c>
      <c r="L3422" s="14">
        <f>IF($E3422="","",IFERROR(INDEX('01_Cad_Pecas'!$I$2:$I$5000,MATCH($E3422,'01_Cad_Pecas'!$D$2:$D$5000,0)),IFERROR(INDEX('01_Cad_Pecas'!$I$2:$I$5000,MATCH(VALUE($E3422),'01_Cad_Pecas'!$D$2:$D$5000,0)),"")))</f>
        <v>9.375E-2</v>
      </c>
      <c r="M3422" s="14">
        <f t="shared" si="380"/>
        <v>5.7874999999999996</v>
      </c>
      <c r="N3422" s="14">
        <v>46212</v>
      </c>
      <c r="O3422" s="14">
        <v>50</v>
      </c>
      <c r="P3422" s="14"/>
      <c r="Q3422" s="14"/>
      <c r="R3422" s="14"/>
      <c r="S3422" s="14"/>
      <c r="T3422" s="14">
        <f t="shared" si="384"/>
        <v>1</v>
      </c>
      <c r="U3422" s="14" t="s">
        <v>36</v>
      </c>
      <c r="V3422" s="14"/>
      <c r="W3422" s="14"/>
      <c r="X3422" s="14"/>
      <c r="Y3422" s="14"/>
      <c r="Z3422" s="14"/>
      <c r="AA3422" s="11"/>
      <c r="AB3422" s="14" t="str">
        <f t="shared" si="381"/>
        <v>10246|50 SECCIONADORA 2</v>
      </c>
      <c r="AC3422" t="str">
        <f t="shared" si="382"/>
        <v>|10246|</v>
      </c>
      <c r="AD3422" t="str">
        <f t="shared" si="383"/>
        <v>50 SECCIONADORA 2</v>
      </c>
    </row>
    <row r="3423" spans="1:30" ht="36" customHeight="1" x14ac:dyDescent="0.35">
      <c r="A3423" s="35">
        <v>46213</v>
      </c>
      <c r="B3423" s="14" t="s">
        <v>3676</v>
      </c>
      <c r="C3423" s="14" t="s">
        <v>3677</v>
      </c>
      <c r="D3423" s="14" t="s">
        <v>3054</v>
      </c>
      <c r="E3423" s="14">
        <v>30001204</v>
      </c>
      <c r="F3423" s="14" t="s">
        <v>3326</v>
      </c>
      <c r="G3423" s="14" t="s">
        <v>3054</v>
      </c>
      <c r="H3423" s="14" t="s">
        <v>3054</v>
      </c>
      <c r="I3423" s="9" t="s">
        <v>3054</v>
      </c>
      <c r="J3423" s="9">
        <v>362</v>
      </c>
      <c r="K3423" s="14">
        <f>IF($E3423="","",IFERROR(INDEX('01_Cad_Pecas'!$H$2:$H$5000,MATCH($E3423,'01_Cad_Pecas'!$D$2:$D$5000,0)),IFERROR(INDEX('01_Cad_Pecas'!$H$2:$H$5000,MATCH(VALUE($E3423),'01_Cad_Pecas'!$D$2:$D$5000,0)),"")))</f>
        <v>1.1000000000000001</v>
      </c>
      <c r="L3423" s="14">
        <f>IF($E3423="","",IFERROR(INDEX('01_Cad_Pecas'!$I$2:$I$5000,MATCH($E3423,'01_Cad_Pecas'!$D$2:$D$5000,0)),IFERROR(INDEX('01_Cad_Pecas'!$I$2:$I$5000,MATCH(VALUE($E3423),'01_Cad_Pecas'!$D$2:$D$5000,0)),"")))</f>
        <v>9.375E-2</v>
      </c>
      <c r="M3423" s="14">
        <f t="shared" si="380"/>
        <v>35.037500000000001</v>
      </c>
      <c r="N3423" s="14">
        <v>46213</v>
      </c>
      <c r="O3423" s="14">
        <v>362</v>
      </c>
      <c r="P3423" s="14"/>
      <c r="Q3423" s="14"/>
      <c r="R3423" s="14"/>
      <c r="S3423" s="14"/>
      <c r="T3423" s="14">
        <f t="shared" si="384"/>
        <v>1</v>
      </c>
      <c r="U3423" s="14" t="s">
        <v>36</v>
      </c>
      <c r="V3423" s="14"/>
      <c r="W3423" s="14"/>
      <c r="X3423" s="14"/>
      <c r="Y3423" s="14"/>
      <c r="Z3423" s="14"/>
      <c r="AA3423" s="11"/>
      <c r="AB3423" s="14" t="str">
        <f t="shared" si="381"/>
        <v>10247|50 SECCIONADORA 2</v>
      </c>
      <c r="AC3423" t="str">
        <f t="shared" si="382"/>
        <v>|10247|</v>
      </c>
      <c r="AD3423" t="str">
        <f t="shared" si="383"/>
        <v>50 SECCIONADORA 2</v>
      </c>
    </row>
    <row r="3424" spans="1:30" ht="36" customHeight="1" x14ac:dyDescent="0.35">
      <c r="A3424" s="35">
        <v>46213</v>
      </c>
      <c r="B3424" s="14" t="s">
        <v>3676</v>
      </c>
      <c r="C3424" s="14" t="s">
        <v>3677</v>
      </c>
      <c r="D3424" s="14" t="s">
        <v>3054</v>
      </c>
      <c r="E3424" s="14">
        <v>30004805</v>
      </c>
      <c r="F3424" s="14" t="s">
        <v>3328</v>
      </c>
      <c r="G3424" s="14" t="s">
        <v>3054</v>
      </c>
      <c r="H3424" s="14" t="s">
        <v>3054</v>
      </c>
      <c r="I3424" s="9" t="s">
        <v>3054</v>
      </c>
      <c r="J3424" s="9">
        <v>612</v>
      </c>
      <c r="K3424" s="14">
        <f>IF($E3424="","",IFERROR(INDEX('01_Cad_Pecas'!$H$2:$H$5000,MATCH($E3424,'01_Cad_Pecas'!$D$2:$D$5000,0)),IFERROR(INDEX('01_Cad_Pecas'!$H$2:$H$5000,MATCH(VALUE($E3424),'01_Cad_Pecas'!$D$2:$D$5000,0)),"")))</f>
        <v>1.1000000000000001</v>
      </c>
      <c r="L3424" s="14">
        <f>IF($E3424="","",IFERROR(INDEX('01_Cad_Pecas'!$I$2:$I$5000,MATCH($E3424,'01_Cad_Pecas'!$D$2:$D$5000,0)),IFERROR(INDEX('01_Cad_Pecas'!$I$2:$I$5000,MATCH(VALUE($E3424),'01_Cad_Pecas'!$D$2:$D$5000,0)),"")))</f>
        <v>9.375E-2</v>
      </c>
      <c r="M3424" s="14">
        <f t="shared" si="380"/>
        <v>58.475000000000001</v>
      </c>
      <c r="N3424" s="14">
        <v>46213</v>
      </c>
      <c r="O3424" s="14">
        <v>612</v>
      </c>
      <c r="P3424" s="14"/>
      <c r="Q3424" s="14"/>
      <c r="R3424" s="14"/>
      <c r="S3424" s="14"/>
      <c r="T3424" s="14">
        <f t="shared" si="384"/>
        <v>1</v>
      </c>
      <c r="U3424" s="14" t="s">
        <v>36</v>
      </c>
      <c r="V3424" s="14"/>
      <c r="W3424" s="14"/>
      <c r="X3424" s="14"/>
      <c r="Y3424" s="14"/>
      <c r="Z3424" s="14"/>
      <c r="AA3424" s="11"/>
      <c r="AB3424" s="14" t="str">
        <f t="shared" si="381"/>
        <v>10247|50 SECCIONADORA 2</v>
      </c>
      <c r="AC3424" t="str">
        <f t="shared" si="382"/>
        <v>|10247|</v>
      </c>
      <c r="AD3424" t="str">
        <f t="shared" si="383"/>
        <v>50 SECCIONADORA 2</v>
      </c>
    </row>
    <row r="3425" spans="1:30" ht="36" customHeight="1" x14ac:dyDescent="0.35">
      <c r="A3425" s="35">
        <v>46213</v>
      </c>
      <c r="B3425" s="14" t="s">
        <v>3676</v>
      </c>
      <c r="C3425" s="14" t="s">
        <v>3677</v>
      </c>
      <c r="D3425" s="14" t="s">
        <v>3054</v>
      </c>
      <c r="E3425" s="14">
        <v>30001308</v>
      </c>
      <c r="F3425" s="14" t="s">
        <v>3329</v>
      </c>
      <c r="G3425" s="14" t="s">
        <v>3054</v>
      </c>
      <c r="H3425" s="14" t="s">
        <v>3054</v>
      </c>
      <c r="I3425" s="9" t="s">
        <v>3054</v>
      </c>
      <c r="J3425" s="9">
        <v>342</v>
      </c>
      <c r="K3425" s="14">
        <f>IF($E3425="","",IFERROR(INDEX('01_Cad_Pecas'!$H$2:$H$5000,MATCH($E3425,'01_Cad_Pecas'!$D$2:$D$5000,0)),IFERROR(INDEX('01_Cad_Pecas'!$H$2:$H$5000,MATCH(VALUE($E3425),'01_Cad_Pecas'!$D$2:$D$5000,0)),"")))</f>
        <v>1.1000000000000001</v>
      </c>
      <c r="L3425" s="14">
        <f>IF($E3425="","",IFERROR(INDEX('01_Cad_Pecas'!$I$2:$I$5000,MATCH($E3425,'01_Cad_Pecas'!$D$2:$D$5000,0)),IFERROR(INDEX('01_Cad_Pecas'!$I$2:$I$5000,MATCH(VALUE($E3425),'01_Cad_Pecas'!$D$2:$D$5000,0)),"")))</f>
        <v>9.375E-2</v>
      </c>
      <c r="M3425" s="14">
        <f t="shared" si="380"/>
        <v>33.162500000000001</v>
      </c>
      <c r="N3425" s="14">
        <v>46213</v>
      </c>
      <c r="O3425" s="14">
        <v>342</v>
      </c>
      <c r="P3425" s="14"/>
      <c r="Q3425" s="14"/>
      <c r="R3425" s="14"/>
      <c r="S3425" s="14"/>
      <c r="T3425" s="14">
        <f t="shared" si="384"/>
        <v>1</v>
      </c>
      <c r="U3425" s="14" t="s">
        <v>36</v>
      </c>
      <c r="V3425" s="14"/>
      <c r="W3425" s="14"/>
      <c r="X3425" s="14"/>
      <c r="Y3425" s="14"/>
      <c r="Z3425" s="14"/>
      <c r="AA3425" s="11"/>
      <c r="AB3425" s="14" t="str">
        <f t="shared" si="381"/>
        <v>10247|50 SECCIONADORA 2</v>
      </c>
      <c r="AC3425" t="str">
        <f t="shared" si="382"/>
        <v>|10247|</v>
      </c>
      <c r="AD3425" t="str">
        <f t="shared" si="383"/>
        <v>50 SECCIONADORA 2</v>
      </c>
    </row>
    <row r="3426" spans="1:30" ht="36" customHeight="1" x14ac:dyDescent="0.35">
      <c r="A3426" s="35">
        <v>46213</v>
      </c>
      <c r="B3426" s="14" t="s">
        <v>3676</v>
      </c>
      <c r="C3426" s="14" t="s">
        <v>3677</v>
      </c>
      <c r="D3426" s="14" t="s">
        <v>3054</v>
      </c>
      <c r="E3426" s="14">
        <v>30001309</v>
      </c>
      <c r="F3426" s="14" t="s">
        <v>3291</v>
      </c>
      <c r="G3426" s="14" t="s">
        <v>3054</v>
      </c>
      <c r="H3426" s="14" t="s">
        <v>3054</v>
      </c>
      <c r="I3426" s="9" t="s">
        <v>3054</v>
      </c>
      <c r="J3426" s="9">
        <v>342</v>
      </c>
      <c r="K3426" s="14">
        <f>IF($E3426="","",IFERROR(INDEX('01_Cad_Pecas'!$H$2:$H$5000,MATCH($E3426,'01_Cad_Pecas'!$D$2:$D$5000,0)),IFERROR(INDEX('01_Cad_Pecas'!$H$2:$H$5000,MATCH(VALUE($E3426),'01_Cad_Pecas'!$D$2:$D$5000,0)),"")))</f>
        <v>1.1000000000000001</v>
      </c>
      <c r="L3426" s="14">
        <f>IF($E3426="","",IFERROR(INDEX('01_Cad_Pecas'!$I$2:$I$5000,MATCH($E3426,'01_Cad_Pecas'!$D$2:$D$5000,0)),IFERROR(INDEX('01_Cad_Pecas'!$I$2:$I$5000,MATCH(VALUE($E3426),'01_Cad_Pecas'!$D$2:$D$5000,0)),"")))</f>
        <v>9.375E-2</v>
      </c>
      <c r="M3426" s="14">
        <f t="shared" si="380"/>
        <v>33.162500000000001</v>
      </c>
      <c r="N3426" s="14">
        <v>46213</v>
      </c>
      <c r="O3426" s="14">
        <v>342</v>
      </c>
      <c r="P3426" s="14"/>
      <c r="Q3426" s="14"/>
      <c r="R3426" s="14"/>
      <c r="S3426" s="14"/>
      <c r="T3426" s="14">
        <f t="shared" si="384"/>
        <v>1</v>
      </c>
      <c r="U3426" s="14" t="s">
        <v>36</v>
      </c>
      <c r="V3426" s="14"/>
      <c r="W3426" s="14"/>
      <c r="X3426" s="14"/>
      <c r="Y3426" s="14"/>
      <c r="Z3426" s="14"/>
      <c r="AA3426" s="11"/>
      <c r="AB3426" s="14" t="str">
        <f t="shared" si="381"/>
        <v>10247|50 SECCIONADORA 2</v>
      </c>
      <c r="AC3426" t="str">
        <f t="shared" si="382"/>
        <v>|10247|</v>
      </c>
      <c r="AD3426" t="str">
        <f t="shared" si="383"/>
        <v>50 SECCIONADORA 2</v>
      </c>
    </row>
    <row r="3427" spans="1:30" ht="36" customHeight="1" x14ac:dyDescent="0.35">
      <c r="A3427" s="35">
        <v>46213</v>
      </c>
      <c r="B3427" s="14" t="s">
        <v>3676</v>
      </c>
      <c r="C3427" s="14" t="s">
        <v>3677</v>
      </c>
      <c r="D3427" s="14" t="s">
        <v>3054</v>
      </c>
      <c r="E3427" s="14">
        <v>30001321</v>
      </c>
      <c r="F3427" s="14" t="s">
        <v>3330</v>
      </c>
      <c r="G3427" s="14" t="s">
        <v>3054</v>
      </c>
      <c r="H3427" s="14" t="s">
        <v>3054</v>
      </c>
      <c r="I3427" s="9" t="s">
        <v>3054</v>
      </c>
      <c r="J3427" s="9">
        <v>20</v>
      </c>
      <c r="K3427" s="14">
        <f>IF($E3427="","",IFERROR(INDEX('01_Cad_Pecas'!$H$2:$H$5000,MATCH($E3427,'01_Cad_Pecas'!$D$2:$D$5000,0)),IFERROR(INDEX('01_Cad_Pecas'!$H$2:$H$5000,MATCH(VALUE($E3427),'01_Cad_Pecas'!$D$2:$D$5000,0)),"")))</f>
        <v>1.1000000000000001</v>
      </c>
      <c r="L3427" s="14">
        <f>IF($E3427="","",IFERROR(INDEX('01_Cad_Pecas'!$I$2:$I$5000,MATCH($E3427,'01_Cad_Pecas'!$D$2:$D$5000,0)),IFERROR(INDEX('01_Cad_Pecas'!$I$2:$I$5000,MATCH(VALUE($E3427),'01_Cad_Pecas'!$D$2:$D$5000,0)),"")))</f>
        <v>9.375E-2</v>
      </c>
      <c r="M3427" s="14">
        <f t="shared" si="380"/>
        <v>2.9750000000000001</v>
      </c>
      <c r="N3427" s="14">
        <v>46213</v>
      </c>
      <c r="O3427" s="14">
        <v>20</v>
      </c>
      <c r="P3427" s="14"/>
      <c r="Q3427" s="14"/>
      <c r="R3427" s="14"/>
      <c r="S3427" s="14"/>
      <c r="T3427" s="14">
        <f t="shared" si="384"/>
        <v>1</v>
      </c>
      <c r="U3427" s="14" t="s">
        <v>36</v>
      </c>
      <c r="V3427" s="14"/>
      <c r="W3427" s="14"/>
      <c r="X3427" s="14"/>
      <c r="Y3427" s="14"/>
      <c r="Z3427" s="14"/>
      <c r="AA3427" s="11"/>
      <c r="AB3427" s="14" t="str">
        <f t="shared" si="381"/>
        <v>10247|50 SECCIONADORA 2</v>
      </c>
      <c r="AC3427" t="str">
        <f t="shared" si="382"/>
        <v>|10247|</v>
      </c>
      <c r="AD3427" t="str">
        <f t="shared" si="383"/>
        <v>50 SECCIONADORA 2</v>
      </c>
    </row>
    <row r="3428" spans="1:30" ht="36" customHeight="1" x14ac:dyDescent="0.35">
      <c r="A3428" s="35">
        <v>46213</v>
      </c>
      <c r="B3428" s="14" t="s">
        <v>3676</v>
      </c>
      <c r="C3428" s="14" t="s">
        <v>3677</v>
      </c>
      <c r="D3428" s="14" t="s">
        <v>3054</v>
      </c>
      <c r="E3428" s="14">
        <v>30001322</v>
      </c>
      <c r="F3428" s="14" t="s">
        <v>3296</v>
      </c>
      <c r="G3428" s="14" t="s">
        <v>3054</v>
      </c>
      <c r="H3428" s="14" t="s">
        <v>3054</v>
      </c>
      <c r="I3428" s="9" t="s">
        <v>3054</v>
      </c>
      <c r="J3428" s="9">
        <v>20</v>
      </c>
      <c r="K3428" s="14">
        <f>IF($E3428="","",IFERROR(INDEX('01_Cad_Pecas'!$H$2:$H$5000,MATCH($E3428,'01_Cad_Pecas'!$D$2:$D$5000,0)),IFERROR(INDEX('01_Cad_Pecas'!$H$2:$H$5000,MATCH(VALUE($E3428),'01_Cad_Pecas'!$D$2:$D$5000,0)),"")))</f>
        <v>1.1000000000000001</v>
      </c>
      <c r="L3428" s="14">
        <f>IF($E3428="","",IFERROR(INDEX('01_Cad_Pecas'!$I$2:$I$5000,MATCH($E3428,'01_Cad_Pecas'!$D$2:$D$5000,0)),IFERROR(INDEX('01_Cad_Pecas'!$I$2:$I$5000,MATCH(VALUE($E3428),'01_Cad_Pecas'!$D$2:$D$5000,0)),"")))</f>
        <v>9.375E-2</v>
      </c>
      <c r="M3428" s="14">
        <f t="shared" si="380"/>
        <v>2.9750000000000001</v>
      </c>
      <c r="N3428" s="14">
        <v>46213</v>
      </c>
      <c r="O3428" s="14">
        <v>20</v>
      </c>
      <c r="P3428" s="14"/>
      <c r="Q3428" s="14"/>
      <c r="R3428" s="14"/>
      <c r="S3428" s="14"/>
      <c r="T3428" s="14">
        <f t="shared" si="384"/>
        <v>1</v>
      </c>
      <c r="U3428" s="14" t="s">
        <v>36</v>
      </c>
      <c r="V3428" s="14"/>
      <c r="W3428" s="14"/>
      <c r="X3428" s="14"/>
      <c r="Y3428" s="14"/>
      <c r="Z3428" s="14"/>
      <c r="AA3428" s="11"/>
      <c r="AB3428" s="14" t="str">
        <f t="shared" si="381"/>
        <v>10247|50 SECCIONADORA 2</v>
      </c>
      <c r="AC3428" t="str">
        <f t="shared" si="382"/>
        <v>|10247|</v>
      </c>
      <c r="AD3428" t="str">
        <f t="shared" si="383"/>
        <v>50 SECCIONADORA 2</v>
      </c>
    </row>
    <row r="3429" spans="1:30" ht="36" customHeight="1" x14ac:dyDescent="0.35">
      <c r="A3429" s="35">
        <v>46213</v>
      </c>
      <c r="B3429" s="14" t="s">
        <v>3676</v>
      </c>
      <c r="C3429" s="14" t="s">
        <v>3677</v>
      </c>
      <c r="D3429" s="14" t="s">
        <v>3054</v>
      </c>
      <c r="E3429" s="14">
        <v>20021807</v>
      </c>
      <c r="F3429" s="14" t="s">
        <v>2188</v>
      </c>
      <c r="G3429" s="14" t="s">
        <v>3054</v>
      </c>
      <c r="H3429" s="14" t="s">
        <v>3054</v>
      </c>
      <c r="I3429" s="9" t="s">
        <v>3054</v>
      </c>
      <c r="J3429" s="9">
        <v>8</v>
      </c>
      <c r="K3429" s="14">
        <f>IF($E3429="","",IFERROR(INDEX('01_Cad_Pecas'!$H$2:$H$5000,MATCH($E3429,'01_Cad_Pecas'!$D$2:$D$5000,0)),IFERROR(INDEX('01_Cad_Pecas'!$H$2:$H$5000,MATCH(VALUE($E3429),'01_Cad_Pecas'!$D$2:$D$5000,0)),"")))</f>
        <v>2</v>
      </c>
      <c r="L3429" s="14">
        <f>IF($E3429="","",IFERROR(INDEX('01_Cad_Pecas'!$I$2:$I$5000,MATCH($E3429,'01_Cad_Pecas'!$D$2:$D$5000,0)),IFERROR(INDEX('01_Cad_Pecas'!$I$2:$I$5000,MATCH(VALUE($E3429),'01_Cad_Pecas'!$D$2:$D$5000,0)),"")))</f>
        <v>1.45</v>
      </c>
      <c r="M3429" s="14">
        <f t="shared" si="380"/>
        <v>13.6</v>
      </c>
      <c r="N3429" s="14">
        <v>46213</v>
      </c>
      <c r="O3429" s="14">
        <v>8</v>
      </c>
      <c r="P3429" s="14"/>
      <c r="Q3429" s="14"/>
      <c r="R3429" s="14"/>
      <c r="S3429" s="14"/>
      <c r="T3429" s="14">
        <f t="shared" si="384"/>
        <v>1</v>
      </c>
      <c r="U3429" s="14" t="s">
        <v>36</v>
      </c>
      <c r="V3429" s="14"/>
      <c r="W3429" s="14"/>
      <c r="X3429" s="14"/>
      <c r="Y3429" s="14"/>
      <c r="Z3429" s="14"/>
      <c r="AA3429" s="11"/>
      <c r="AB3429" s="14" t="str">
        <f t="shared" si="381"/>
        <v>10247|50 SECCIONADORA 2</v>
      </c>
      <c r="AC3429" t="str">
        <f t="shared" si="382"/>
        <v>|10247|</v>
      </c>
      <c r="AD3429" t="str">
        <f t="shared" si="383"/>
        <v>50 SECCIONADORA 2</v>
      </c>
    </row>
    <row r="3430" spans="1:30" ht="36" customHeight="1" x14ac:dyDescent="0.35">
      <c r="A3430" s="35">
        <v>46213</v>
      </c>
      <c r="B3430" s="14" t="s">
        <v>3676</v>
      </c>
      <c r="C3430" s="14" t="s">
        <v>3677</v>
      </c>
      <c r="D3430" s="14" t="s">
        <v>3054</v>
      </c>
      <c r="E3430" s="14">
        <v>20053407</v>
      </c>
      <c r="F3430" s="14" t="s">
        <v>3218</v>
      </c>
      <c r="G3430" s="14" t="s">
        <v>3054</v>
      </c>
      <c r="H3430" s="14" t="s">
        <v>3054</v>
      </c>
      <c r="I3430" s="9" t="s">
        <v>3054</v>
      </c>
      <c r="J3430" s="9">
        <v>20</v>
      </c>
      <c r="K3430" s="14">
        <f>IF($E3430="","",IFERROR(INDEX('01_Cad_Pecas'!$H$2:$H$5000,MATCH($E3430,'01_Cad_Pecas'!$D$2:$D$5000,0)),IFERROR(INDEX('01_Cad_Pecas'!$H$2:$H$5000,MATCH(VALUE($E3430),'01_Cad_Pecas'!$D$2:$D$5000,0)),"")))</f>
        <v>2</v>
      </c>
      <c r="L3430" s="14">
        <f>IF($E3430="","",IFERROR(INDEX('01_Cad_Pecas'!$I$2:$I$5000,MATCH($E3430,'01_Cad_Pecas'!$D$2:$D$5000,0)),IFERROR(INDEX('01_Cad_Pecas'!$I$2:$I$5000,MATCH(VALUE($E3430),'01_Cad_Pecas'!$D$2:$D$5000,0)),"")))</f>
        <v>1.45</v>
      </c>
      <c r="M3430" s="14">
        <f t="shared" si="380"/>
        <v>31</v>
      </c>
      <c r="N3430" s="14">
        <v>46213</v>
      </c>
      <c r="O3430" s="14">
        <v>20</v>
      </c>
      <c r="P3430" s="14"/>
      <c r="Q3430" s="14"/>
      <c r="R3430" s="14"/>
      <c r="S3430" s="14"/>
      <c r="T3430" s="14">
        <f t="shared" si="384"/>
        <v>1</v>
      </c>
      <c r="U3430" s="14" t="s">
        <v>36</v>
      </c>
      <c r="V3430" s="14"/>
      <c r="W3430" s="14"/>
      <c r="X3430" s="14"/>
      <c r="Y3430" s="14"/>
      <c r="Z3430" s="14"/>
      <c r="AA3430" s="11"/>
      <c r="AB3430" s="14" t="str">
        <f t="shared" si="381"/>
        <v>10247|50 SECCIONADORA 2</v>
      </c>
      <c r="AC3430" t="str">
        <f t="shared" si="382"/>
        <v>|10247|</v>
      </c>
      <c r="AD3430" t="str">
        <f t="shared" si="383"/>
        <v>50 SECCIONADORA 2</v>
      </c>
    </row>
    <row r="3431" spans="1:30" ht="36" customHeight="1" x14ac:dyDescent="0.35">
      <c r="A3431" s="35">
        <v>46213</v>
      </c>
      <c r="B3431" s="14" t="s">
        <v>3676</v>
      </c>
      <c r="C3431" s="14" t="s">
        <v>3677</v>
      </c>
      <c r="D3431" s="14" t="s">
        <v>3054</v>
      </c>
      <c r="E3431" s="14">
        <v>30001203</v>
      </c>
      <c r="F3431" s="14" t="s">
        <v>3281</v>
      </c>
      <c r="G3431" s="14" t="s">
        <v>3054</v>
      </c>
      <c r="H3431" s="14" t="s">
        <v>3054</v>
      </c>
      <c r="I3431" s="9" t="s">
        <v>3054</v>
      </c>
      <c r="J3431" s="9">
        <v>724</v>
      </c>
      <c r="K3431" s="14">
        <f>IF($E3431="","",IFERROR(INDEX('01_Cad_Pecas'!$H$2:$H$5000,MATCH($E3431,'01_Cad_Pecas'!$D$2:$D$5000,0)),IFERROR(INDEX('01_Cad_Pecas'!$H$2:$H$5000,MATCH(VALUE($E3431),'01_Cad_Pecas'!$D$2:$D$5000,0)),"")))</f>
        <v>1.1000000000000001</v>
      </c>
      <c r="L3431" s="14">
        <f>IF($E3431="","",IFERROR(INDEX('01_Cad_Pecas'!$I$2:$I$5000,MATCH($E3431,'01_Cad_Pecas'!$D$2:$D$5000,0)),IFERROR(INDEX('01_Cad_Pecas'!$I$2:$I$5000,MATCH(VALUE($E3431),'01_Cad_Pecas'!$D$2:$D$5000,0)),"")))</f>
        <v>9.375E-2</v>
      </c>
      <c r="M3431" s="14">
        <f t="shared" si="380"/>
        <v>68.974999999999994</v>
      </c>
      <c r="N3431" s="14">
        <v>46213</v>
      </c>
      <c r="O3431" s="14">
        <v>724</v>
      </c>
      <c r="P3431" s="14"/>
      <c r="Q3431" s="14"/>
      <c r="R3431" s="14"/>
      <c r="S3431" s="14"/>
      <c r="T3431" s="14">
        <f t="shared" si="384"/>
        <v>1</v>
      </c>
      <c r="U3431" s="14" t="s">
        <v>36</v>
      </c>
      <c r="V3431" s="14"/>
      <c r="W3431" s="14"/>
      <c r="X3431" s="14"/>
      <c r="Y3431" s="14"/>
      <c r="Z3431" s="14"/>
      <c r="AA3431" s="11"/>
      <c r="AB3431" s="14" t="str">
        <f t="shared" si="381"/>
        <v>10247|50 SECCIONADORA 2</v>
      </c>
      <c r="AC3431" t="str">
        <f t="shared" si="382"/>
        <v>|10247|</v>
      </c>
      <c r="AD3431" t="str">
        <f t="shared" si="383"/>
        <v>50 SECCIONADORA 2</v>
      </c>
    </row>
    <row r="3432" spans="1:30" ht="36" customHeight="1" x14ac:dyDescent="0.35">
      <c r="A3432" s="35">
        <v>46213</v>
      </c>
      <c r="B3432" s="14" t="s">
        <v>3676</v>
      </c>
      <c r="C3432" s="14" t="s">
        <v>3677</v>
      </c>
      <c r="D3432" s="14" t="s">
        <v>3054</v>
      </c>
      <c r="E3432" s="14">
        <v>30003405</v>
      </c>
      <c r="F3432" s="14" t="s">
        <v>3282</v>
      </c>
      <c r="G3432" s="14" t="s">
        <v>3054</v>
      </c>
      <c r="H3432" s="14" t="s">
        <v>3054</v>
      </c>
      <c r="I3432" s="9" t="s">
        <v>3054</v>
      </c>
      <c r="J3432" s="9">
        <v>1224</v>
      </c>
      <c r="K3432" s="14">
        <f>IF($E3432="","",IFERROR(INDEX('01_Cad_Pecas'!$H$2:$H$5000,MATCH($E3432,'01_Cad_Pecas'!$D$2:$D$5000,0)),IFERROR(INDEX('01_Cad_Pecas'!$H$2:$H$5000,MATCH(VALUE($E3432),'01_Cad_Pecas'!$D$2:$D$5000,0)),"")))</f>
        <v>1.1000000000000001</v>
      </c>
      <c r="L3432" s="14">
        <f>IF($E3432="","",IFERROR(INDEX('01_Cad_Pecas'!$I$2:$I$5000,MATCH($E3432,'01_Cad_Pecas'!$D$2:$D$5000,0)),IFERROR(INDEX('01_Cad_Pecas'!$I$2:$I$5000,MATCH(VALUE($E3432),'01_Cad_Pecas'!$D$2:$D$5000,0)),"")))</f>
        <v>9.375E-2</v>
      </c>
      <c r="M3432" s="14">
        <f t="shared" si="380"/>
        <v>115.85</v>
      </c>
      <c r="N3432" s="14">
        <v>46213</v>
      </c>
      <c r="O3432" s="14">
        <v>1224</v>
      </c>
      <c r="P3432" s="14"/>
      <c r="Q3432" s="14"/>
      <c r="R3432" s="14"/>
      <c r="S3432" s="14"/>
      <c r="T3432" s="14">
        <f t="shared" si="384"/>
        <v>1</v>
      </c>
      <c r="U3432" s="14" t="s">
        <v>36</v>
      </c>
      <c r="V3432" s="14"/>
      <c r="W3432" s="14"/>
      <c r="X3432" s="14"/>
      <c r="Y3432" s="14"/>
      <c r="Z3432" s="14"/>
      <c r="AA3432" s="11"/>
      <c r="AB3432" s="14" t="str">
        <f t="shared" si="381"/>
        <v>10247|50 SECCIONADORA 2</v>
      </c>
      <c r="AC3432" t="str">
        <f t="shared" si="382"/>
        <v>|10247|</v>
      </c>
      <c r="AD3432" t="str">
        <f t="shared" si="383"/>
        <v>50 SECCIONADORA 2</v>
      </c>
    </row>
    <row r="3433" spans="1:30" ht="36" customHeight="1" x14ac:dyDescent="0.35">
      <c r="A3433" s="35">
        <v>46213</v>
      </c>
      <c r="B3433" s="14" t="s">
        <v>3676</v>
      </c>
      <c r="C3433" s="14" t="s">
        <v>3677</v>
      </c>
      <c r="D3433" s="14" t="s">
        <v>3054</v>
      </c>
      <c r="E3433" s="14">
        <v>30006103</v>
      </c>
      <c r="F3433" s="14" t="s">
        <v>3283</v>
      </c>
      <c r="G3433" s="14" t="s">
        <v>3054</v>
      </c>
      <c r="H3433" s="14" t="s">
        <v>3054</v>
      </c>
      <c r="I3433" s="9" t="s">
        <v>3054</v>
      </c>
      <c r="J3433" s="9">
        <v>1224</v>
      </c>
      <c r="K3433" s="14">
        <f>IF($E3433="","",IFERROR(INDEX('01_Cad_Pecas'!$H$2:$H$5000,MATCH($E3433,'01_Cad_Pecas'!$D$2:$D$5000,0)),IFERROR(INDEX('01_Cad_Pecas'!$H$2:$H$5000,MATCH(VALUE($E3433),'01_Cad_Pecas'!$D$2:$D$5000,0)),"")))</f>
        <v>1.1000000000000001</v>
      </c>
      <c r="L3433" s="14">
        <f>IF($E3433="","",IFERROR(INDEX('01_Cad_Pecas'!$I$2:$I$5000,MATCH($E3433,'01_Cad_Pecas'!$D$2:$D$5000,0)),IFERROR(INDEX('01_Cad_Pecas'!$I$2:$I$5000,MATCH(VALUE($E3433),'01_Cad_Pecas'!$D$2:$D$5000,0)),"")))</f>
        <v>9.375E-2</v>
      </c>
      <c r="M3433" s="14">
        <f t="shared" si="380"/>
        <v>115.85</v>
      </c>
      <c r="N3433" s="14">
        <v>46213</v>
      </c>
      <c r="O3433" s="14">
        <v>1224</v>
      </c>
      <c r="P3433" s="14"/>
      <c r="Q3433" s="14"/>
      <c r="R3433" s="14"/>
      <c r="S3433" s="14"/>
      <c r="T3433" s="14">
        <f t="shared" si="384"/>
        <v>1</v>
      </c>
      <c r="U3433" s="14" t="s">
        <v>36</v>
      </c>
      <c r="V3433" s="14"/>
      <c r="W3433" s="14"/>
      <c r="X3433" s="14"/>
      <c r="Y3433" s="14"/>
      <c r="Z3433" s="14"/>
      <c r="AA3433" s="11"/>
      <c r="AB3433" s="14" t="str">
        <f t="shared" si="381"/>
        <v>10247|50 SECCIONADORA 2</v>
      </c>
      <c r="AC3433" t="str">
        <f t="shared" si="382"/>
        <v>|10247|</v>
      </c>
      <c r="AD3433" t="str">
        <f t="shared" si="383"/>
        <v>50 SECCIONADORA 2</v>
      </c>
    </row>
    <row r="3434" spans="1:30" ht="36" customHeight="1" x14ac:dyDescent="0.35">
      <c r="A3434" s="35">
        <v>46213</v>
      </c>
      <c r="B3434" s="14" t="s">
        <v>3676</v>
      </c>
      <c r="C3434" s="14" t="s">
        <v>3677</v>
      </c>
      <c r="D3434" s="14" t="s">
        <v>3054</v>
      </c>
      <c r="E3434" s="14">
        <v>20020008</v>
      </c>
      <c r="F3434" s="14" t="s">
        <v>3331</v>
      </c>
      <c r="G3434" s="14" t="s">
        <v>3054</v>
      </c>
      <c r="H3434" s="14" t="s">
        <v>3054</v>
      </c>
      <c r="I3434" s="9" t="s">
        <v>3054</v>
      </c>
      <c r="J3434" s="9">
        <v>40</v>
      </c>
      <c r="K3434" s="14">
        <f>IF($E3434="","",IFERROR(INDEX('01_Cad_Pecas'!$H$2:$H$5000,MATCH($E3434,'01_Cad_Pecas'!$D$2:$D$5000,0)),IFERROR(INDEX('01_Cad_Pecas'!$H$2:$H$5000,MATCH(VALUE($E3434),'01_Cad_Pecas'!$D$2:$D$5000,0)),"")))</f>
        <v>1.1000000000000001</v>
      </c>
      <c r="L3434" s="14">
        <f>IF($E3434="","",IFERROR(INDEX('01_Cad_Pecas'!$I$2:$I$5000,MATCH($E3434,'01_Cad_Pecas'!$D$2:$D$5000,0)),IFERROR(INDEX('01_Cad_Pecas'!$I$2:$I$5000,MATCH(VALUE($E3434),'01_Cad_Pecas'!$D$2:$D$5000,0)),"")))</f>
        <v>9.375E-2</v>
      </c>
      <c r="M3434" s="14">
        <f t="shared" si="380"/>
        <v>4.8499999999999996</v>
      </c>
      <c r="N3434" s="14">
        <v>46213</v>
      </c>
      <c r="O3434" s="14">
        <v>40</v>
      </c>
      <c r="P3434" s="14"/>
      <c r="Q3434" s="14"/>
      <c r="R3434" s="14"/>
      <c r="S3434" s="14"/>
      <c r="T3434" s="14">
        <f t="shared" si="384"/>
        <v>1</v>
      </c>
      <c r="U3434" s="14" t="s">
        <v>36</v>
      </c>
      <c r="V3434" s="14"/>
      <c r="W3434" s="14"/>
      <c r="X3434" s="14"/>
      <c r="Y3434" s="14"/>
      <c r="Z3434" s="14"/>
      <c r="AA3434" s="11"/>
      <c r="AB3434" s="14" t="str">
        <f t="shared" si="381"/>
        <v>10247|50 SECCIONADORA 2</v>
      </c>
      <c r="AC3434" t="str">
        <f t="shared" si="382"/>
        <v>|10247|</v>
      </c>
      <c r="AD3434" t="str">
        <f t="shared" si="383"/>
        <v>50 SECCIONADORA 2</v>
      </c>
    </row>
    <row r="3435" spans="1:30" ht="36" customHeight="1" x14ac:dyDescent="0.35">
      <c r="A3435" s="35">
        <v>46213</v>
      </c>
      <c r="B3435" s="14" t="s">
        <v>3676</v>
      </c>
      <c r="C3435" s="14" t="s">
        <v>3677</v>
      </c>
      <c r="D3435" s="14" t="s">
        <v>3054</v>
      </c>
      <c r="E3435" s="14">
        <v>30001201</v>
      </c>
      <c r="F3435" s="14" t="s">
        <v>3293</v>
      </c>
      <c r="G3435" s="14" t="s">
        <v>3054</v>
      </c>
      <c r="H3435" s="14" t="s">
        <v>3054</v>
      </c>
      <c r="I3435" s="9" t="s">
        <v>3054</v>
      </c>
      <c r="J3435" s="9">
        <v>40</v>
      </c>
      <c r="K3435" s="14">
        <f>IF($E3435="","",IFERROR(INDEX('01_Cad_Pecas'!$H$2:$H$5000,MATCH($E3435,'01_Cad_Pecas'!$D$2:$D$5000,0)),IFERROR(INDEX('01_Cad_Pecas'!$H$2:$H$5000,MATCH(VALUE($E3435),'01_Cad_Pecas'!$D$2:$D$5000,0)),"")))</f>
        <v>1.1000000000000001</v>
      </c>
      <c r="L3435" s="14">
        <f>IF($E3435="","",IFERROR(INDEX('01_Cad_Pecas'!$I$2:$I$5000,MATCH($E3435,'01_Cad_Pecas'!$D$2:$D$5000,0)),IFERROR(INDEX('01_Cad_Pecas'!$I$2:$I$5000,MATCH(VALUE($E3435),'01_Cad_Pecas'!$D$2:$D$5000,0)),"")))</f>
        <v>9.375E-2</v>
      </c>
      <c r="M3435" s="14">
        <f t="shared" si="380"/>
        <v>4.8499999999999996</v>
      </c>
      <c r="N3435" s="14">
        <v>46213</v>
      </c>
      <c r="O3435" s="14">
        <v>40</v>
      </c>
      <c r="P3435" s="14"/>
      <c r="Q3435" s="14"/>
      <c r="R3435" s="14"/>
      <c r="S3435" s="14"/>
      <c r="T3435" s="14">
        <f t="shared" si="384"/>
        <v>1</v>
      </c>
      <c r="U3435" s="14" t="s">
        <v>36</v>
      </c>
      <c r="V3435" s="14"/>
      <c r="W3435" s="14"/>
      <c r="X3435" s="14"/>
      <c r="Y3435" s="14"/>
      <c r="Z3435" s="14"/>
      <c r="AA3435" s="11"/>
      <c r="AB3435" s="14" t="str">
        <f t="shared" si="381"/>
        <v>10247|50 SECCIONADORA 2</v>
      </c>
      <c r="AC3435" t="str">
        <f t="shared" si="382"/>
        <v>|10247|</v>
      </c>
      <c r="AD3435" t="str">
        <f t="shared" si="383"/>
        <v>50 SECCIONADORA 2</v>
      </c>
    </row>
    <row r="3436" spans="1:30" ht="36" customHeight="1" x14ac:dyDescent="0.35">
      <c r="A3436" s="35">
        <v>46213</v>
      </c>
      <c r="B3436" s="14" t="s">
        <v>3676</v>
      </c>
      <c r="C3436" s="14" t="s">
        <v>3677</v>
      </c>
      <c r="D3436" s="14" t="s">
        <v>3054</v>
      </c>
      <c r="E3436" s="14">
        <v>30001202</v>
      </c>
      <c r="F3436" s="14" t="s">
        <v>3191</v>
      </c>
      <c r="G3436" s="14" t="s">
        <v>3054</v>
      </c>
      <c r="H3436" s="14" t="s">
        <v>3054</v>
      </c>
      <c r="I3436" s="9" t="s">
        <v>3054</v>
      </c>
      <c r="J3436" s="9">
        <v>724</v>
      </c>
      <c r="K3436" s="14">
        <f>IF($E3436="","",IFERROR(INDEX('01_Cad_Pecas'!$H$2:$H$5000,MATCH($E3436,'01_Cad_Pecas'!$D$2:$D$5000,0)),IFERROR(INDEX('01_Cad_Pecas'!$H$2:$H$5000,MATCH(VALUE($E3436),'01_Cad_Pecas'!$D$2:$D$5000,0)),"")))</f>
        <v>3</v>
      </c>
      <c r="L3436" s="14">
        <f>IF($E3436="","",IFERROR(INDEX('01_Cad_Pecas'!$I$2:$I$5000,MATCH($E3436,'01_Cad_Pecas'!$D$2:$D$5000,0)),IFERROR(INDEX('01_Cad_Pecas'!$I$2:$I$5000,MATCH(VALUE($E3436),'01_Cad_Pecas'!$D$2:$D$5000,0)),"")))</f>
        <v>6.7799999999999999E-2</v>
      </c>
      <c r="M3436" s="14">
        <f t="shared" si="380"/>
        <v>52.087200000000003</v>
      </c>
      <c r="N3436" s="14">
        <v>46213</v>
      </c>
      <c r="O3436" s="14">
        <v>724</v>
      </c>
      <c r="P3436" s="14"/>
      <c r="Q3436" s="14"/>
      <c r="R3436" s="14"/>
      <c r="S3436" s="14"/>
      <c r="T3436" s="14">
        <f t="shared" si="384"/>
        <v>1</v>
      </c>
      <c r="U3436" s="14" t="s">
        <v>36</v>
      </c>
      <c r="V3436" s="14"/>
      <c r="W3436" s="14"/>
      <c r="X3436" s="14"/>
      <c r="Y3436" s="14"/>
      <c r="Z3436" s="14"/>
      <c r="AA3436" s="11"/>
      <c r="AB3436" s="14" t="str">
        <f t="shared" si="381"/>
        <v>10247|50 SECCIONADORA 2</v>
      </c>
      <c r="AC3436" t="str">
        <f t="shared" si="382"/>
        <v>|10247|</v>
      </c>
      <c r="AD3436" t="str">
        <f t="shared" si="383"/>
        <v>50 SECCIONADORA 2</v>
      </c>
    </row>
    <row r="3437" spans="1:30" ht="36" customHeight="1" x14ac:dyDescent="0.35">
      <c r="A3437" s="35">
        <v>46213</v>
      </c>
      <c r="B3437" s="14" t="s">
        <v>3676</v>
      </c>
      <c r="C3437" s="14" t="s">
        <v>3677</v>
      </c>
      <c r="D3437" s="14" t="s">
        <v>3054</v>
      </c>
      <c r="E3437" s="14">
        <v>30001301</v>
      </c>
      <c r="F3437" s="14" t="s">
        <v>3294</v>
      </c>
      <c r="G3437" s="14" t="s">
        <v>3054</v>
      </c>
      <c r="H3437" s="14" t="s">
        <v>3054</v>
      </c>
      <c r="I3437" s="9" t="s">
        <v>3054</v>
      </c>
      <c r="J3437" s="9">
        <v>684</v>
      </c>
      <c r="K3437" s="14">
        <f>IF($E3437="","",IFERROR(INDEX('01_Cad_Pecas'!$H$2:$H$5000,MATCH($E3437,'01_Cad_Pecas'!$D$2:$D$5000,0)),IFERROR(INDEX('01_Cad_Pecas'!$H$2:$H$5000,MATCH(VALUE($E3437),'01_Cad_Pecas'!$D$2:$D$5000,0)),"")))</f>
        <v>1.1000000000000001</v>
      </c>
      <c r="L3437" s="14">
        <f>IF($E3437="","",IFERROR(INDEX('01_Cad_Pecas'!$I$2:$I$5000,MATCH($E3437,'01_Cad_Pecas'!$D$2:$D$5000,0)),IFERROR(INDEX('01_Cad_Pecas'!$I$2:$I$5000,MATCH(VALUE($E3437),'01_Cad_Pecas'!$D$2:$D$5000,0)),"")))</f>
        <v>9.375E-2</v>
      </c>
      <c r="M3437" s="14">
        <f t="shared" si="380"/>
        <v>65.224999999999994</v>
      </c>
      <c r="N3437" s="14">
        <v>46213</v>
      </c>
      <c r="O3437" s="14">
        <v>684</v>
      </c>
      <c r="P3437" s="14"/>
      <c r="Q3437" s="14"/>
      <c r="R3437" s="14"/>
      <c r="S3437" s="14"/>
      <c r="T3437" s="14">
        <f t="shared" si="384"/>
        <v>1</v>
      </c>
      <c r="U3437" s="14" t="s">
        <v>36</v>
      </c>
      <c r="V3437" s="14"/>
      <c r="W3437" s="14"/>
      <c r="X3437" s="14"/>
      <c r="Y3437" s="14"/>
      <c r="Z3437" s="14"/>
      <c r="AA3437" s="11"/>
      <c r="AB3437" s="14" t="str">
        <f t="shared" si="381"/>
        <v>10247|50 SECCIONADORA 2</v>
      </c>
      <c r="AC3437" t="str">
        <f t="shared" si="382"/>
        <v>|10247|</v>
      </c>
      <c r="AD3437" t="str">
        <f t="shared" si="383"/>
        <v>50 SECCIONADORA 2</v>
      </c>
    </row>
    <row r="3438" spans="1:30" ht="36" customHeight="1" x14ac:dyDescent="0.35">
      <c r="A3438" s="35">
        <v>46213</v>
      </c>
      <c r="B3438" s="14" t="s">
        <v>3676</v>
      </c>
      <c r="C3438" s="14" t="s">
        <v>3677</v>
      </c>
      <c r="D3438" s="14" t="s">
        <v>3054</v>
      </c>
      <c r="E3438" s="14">
        <v>30006101</v>
      </c>
      <c r="F3438" s="14" t="s">
        <v>3301</v>
      </c>
      <c r="G3438" s="14" t="s">
        <v>3054</v>
      </c>
      <c r="H3438" s="14" t="s">
        <v>3054</v>
      </c>
      <c r="I3438" s="9" t="s">
        <v>3054</v>
      </c>
      <c r="J3438" s="9">
        <v>612</v>
      </c>
      <c r="K3438" s="14">
        <f>IF($E3438="","",IFERROR(INDEX('01_Cad_Pecas'!$H$2:$H$5000,MATCH($E3438,'01_Cad_Pecas'!$D$2:$D$5000,0)),IFERROR(INDEX('01_Cad_Pecas'!$H$2:$H$5000,MATCH(VALUE($E3438),'01_Cad_Pecas'!$D$2:$D$5000,0)),"")))</f>
        <v>1.1000000000000001</v>
      </c>
      <c r="L3438" s="14">
        <f>IF($E3438="","",IFERROR(INDEX('01_Cad_Pecas'!$I$2:$I$5000,MATCH($E3438,'01_Cad_Pecas'!$D$2:$D$5000,0)),IFERROR(INDEX('01_Cad_Pecas'!$I$2:$I$5000,MATCH(VALUE($E3438),'01_Cad_Pecas'!$D$2:$D$5000,0)),"")))</f>
        <v>9.375E-2</v>
      </c>
      <c r="M3438" s="14">
        <f t="shared" si="380"/>
        <v>58.475000000000001</v>
      </c>
      <c r="N3438" s="14">
        <v>46213</v>
      </c>
      <c r="O3438" s="14">
        <v>612</v>
      </c>
      <c r="P3438" s="14"/>
      <c r="Q3438" s="14"/>
      <c r="R3438" s="14"/>
      <c r="S3438" s="14"/>
      <c r="T3438" s="14">
        <f t="shared" si="384"/>
        <v>1</v>
      </c>
      <c r="U3438" s="14" t="s">
        <v>36</v>
      </c>
      <c r="V3438" s="14"/>
      <c r="W3438" s="14"/>
      <c r="X3438" s="14"/>
      <c r="Y3438" s="14"/>
      <c r="Z3438" s="14"/>
      <c r="AA3438" s="11"/>
      <c r="AB3438" s="14" t="str">
        <f t="shared" si="381"/>
        <v>10247|50 SECCIONADORA 2</v>
      </c>
      <c r="AC3438" t="str">
        <f t="shared" si="382"/>
        <v>|10247|</v>
      </c>
      <c r="AD3438" t="str">
        <f t="shared" si="383"/>
        <v>50 SECCIONADORA 2</v>
      </c>
    </row>
    <row r="3439" spans="1:30" ht="36" customHeight="1" x14ac:dyDescent="0.35">
      <c r="A3439" s="35">
        <v>46213</v>
      </c>
      <c r="B3439" s="14" t="s">
        <v>3676</v>
      </c>
      <c r="C3439" s="14" t="s">
        <v>3677</v>
      </c>
      <c r="D3439" s="14" t="s">
        <v>3054</v>
      </c>
      <c r="E3439" s="14">
        <v>30006102</v>
      </c>
      <c r="F3439" s="14" t="s">
        <v>3303</v>
      </c>
      <c r="G3439" s="14" t="s">
        <v>3054</v>
      </c>
      <c r="H3439" s="14" t="s">
        <v>3054</v>
      </c>
      <c r="I3439" s="9" t="s">
        <v>3054</v>
      </c>
      <c r="J3439" s="9">
        <v>612</v>
      </c>
      <c r="K3439" s="14">
        <f>IF($E3439="","",IFERROR(INDEX('01_Cad_Pecas'!$H$2:$H$5000,MATCH($E3439,'01_Cad_Pecas'!$D$2:$D$5000,0)),IFERROR(INDEX('01_Cad_Pecas'!$H$2:$H$5000,MATCH(VALUE($E3439),'01_Cad_Pecas'!$D$2:$D$5000,0)),"")))</f>
        <v>1.1000000000000001</v>
      </c>
      <c r="L3439" s="14">
        <f>IF($E3439="","",IFERROR(INDEX('01_Cad_Pecas'!$I$2:$I$5000,MATCH($E3439,'01_Cad_Pecas'!$D$2:$D$5000,0)),IFERROR(INDEX('01_Cad_Pecas'!$I$2:$I$5000,MATCH(VALUE($E3439),'01_Cad_Pecas'!$D$2:$D$5000,0)),"")))</f>
        <v>9.375E-2</v>
      </c>
      <c r="M3439" s="14">
        <f t="shared" si="380"/>
        <v>58.475000000000001</v>
      </c>
      <c r="N3439" s="14">
        <v>46213</v>
      </c>
      <c r="O3439" s="14">
        <v>612</v>
      </c>
      <c r="P3439" s="14"/>
      <c r="Q3439" s="14"/>
      <c r="R3439" s="14"/>
      <c r="S3439" s="14"/>
      <c r="T3439" s="14">
        <f t="shared" si="384"/>
        <v>1</v>
      </c>
      <c r="U3439" s="14" t="s">
        <v>36</v>
      </c>
      <c r="V3439" s="14"/>
      <c r="W3439" s="14"/>
      <c r="X3439" s="14"/>
      <c r="Y3439" s="14"/>
      <c r="Z3439" s="14"/>
      <c r="AA3439" s="11"/>
      <c r="AB3439" s="14" t="str">
        <f t="shared" si="381"/>
        <v>10247|50 SECCIONADORA 2</v>
      </c>
      <c r="AC3439" t="str">
        <f t="shared" si="382"/>
        <v>|10247|</v>
      </c>
      <c r="AD3439" t="str">
        <f t="shared" si="383"/>
        <v>50 SECCIONADORA 2</v>
      </c>
    </row>
    <row r="3440" spans="1:30" ht="36" customHeight="1" x14ac:dyDescent="0.35">
      <c r="A3440" s="35">
        <v>46213</v>
      </c>
      <c r="B3440" s="14" t="s">
        <v>3676</v>
      </c>
      <c r="C3440" s="14" t="s">
        <v>3677</v>
      </c>
      <c r="D3440" s="14" t="s">
        <v>3054</v>
      </c>
      <c r="E3440" s="14">
        <v>30006110</v>
      </c>
      <c r="F3440" s="14" t="s">
        <v>3180</v>
      </c>
      <c r="G3440" s="14" t="s">
        <v>3054</v>
      </c>
      <c r="H3440" s="14" t="s">
        <v>3054</v>
      </c>
      <c r="I3440" s="9" t="s">
        <v>3054</v>
      </c>
      <c r="J3440" s="9">
        <v>612</v>
      </c>
      <c r="K3440" s="14">
        <f>IF($E3440="","",IFERROR(INDEX('01_Cad_Pecas'!$H$2:$H$5000,MATCH($E3440,'01_Cad_Pecas'!$D$2:$D$5000,0)),IFERROR(INDEX('01_Cad_Pecas'!$H$2:$H$5000,MATCH(VALUE($E3440),'01_Cad_Pecas'!$D$2:$D$5000,0)),"")))</f>
        <v>3</v>
      </c>
      <c r="L3440" s="14">
        <f>IF($E3440="","",IFERROR(INDEX('01_Cad_Pecas'!$I$2:$I$5000,MATCH($E3440,'01_Cad_Pecas'!$D$2:$D$5000,0)),IFERROR(INDEX('01_Cad_Pecas'!$I$2:$I$5000,MATCH(VALUE($E3440),'01_Cad_Pecas'!$D$2:$D$5000,0)),"")))</f>
        <v>6.7799999999999999E-2</v>
      </c>
      <c r="M3440" s="14">
        <f t="shared" si="380"/>
        <v>44.493600000000001</v>
      </c>
      <c r="N3440" s="14">
        <v>46213</v>
      </c>
      <c r="O3440" s="14">
        <v>612</v>
      </c>
      <c r="P3440" s="14"/>
      <c r="Q3440" s="14"/>
      <c r="R3440" s="14"/>
      <c r="S3440" s="14"/>
      <c r="T3440" s="14">
        <f t="shared" si="384"/>
        <v>1</v>
      </c>
      <c r="U3440" s="14" t="s">
        <v>36</v>
      </c>
      <c r="V3440" s="14"/>
      <c r="W3440" s="14"/>
      <c r="X3440" s="14"/>
      <c r="Y3440" s="14"/>
      <c r="Z3440" s="14"/>
      <c r="AA3440" s="11"/>
      <c r="AB3440" s="14" t="str">
        <f t="shared" si="381"/>
        <v>10247|50 SECCIONADORA 2</v>
      </c>
      <c r="AC3440" t="str">
        <f t="shared" si="382"/>
        <v>|10247|</v>
      </c>
      <c r="AD3440" t="str">
        <f t="shared" si="383"/>
        <v>50 SECCIONADORA 2</v>
      </c>
    </row>
    <row r="3441" spans="1:30" ht="36" customHeight="1" x14ac:dyDescent="0.35">
      <c r="A3441" s="35">
        <v>46213</v>
      </c>
      <c r="B3441" s="14" t="s">
        <v>3676</v>
      </c>
      <c r="C3441" s="14" t="s">
        <v>3677</v>
      </c>
      <c r="D3441" s="14" t="s">
        <v>3054</v>
      </c>
      <c r="E3441" s="14">
        <v>30006111</v>
      </c>
      <c r="F3441" s="14" t="s">
        <v>3182</v>
      </c>
      <c r="G3441" s="14" t="s">
        <v>3054</v>
      </c>
      <c r="H3441" s="14" t="s">
        <v>3054</v>
      </c>
      <c r="I3441" s="9" t="s">
        <v>3054</v>
      </c>
      <c r="J3441" s="9">
        <v>612</v>
      </c>
      <c r="K3441" s="14">
        <f>IF($E3441="","",IFERROR(INDEX('01_Cad_Pecas'!$H$2:$H$5000,MATCH($E3441,'01_Cad_Pecas'!$D$2:$D$5000,0)),IFERROR(INDEX('01_Cad_Pecas'!$H$2:$H$5000,MATCH(VALUE($E3441),'01_Cad_Pecas'!$D$2:$D$5000,0)),"")))</f>
        <v>3</v>
      </c>
      <c r="L3441" s="14">
        <f>IF($E3441="","",IFERROR(INDEX('01_Cad_Pecas'!$I$2:$I$5000,MATCH($E3441,'01_Cad_Pecas'!$D$2:$D$5000,0)),IFERROR(INDEX('01_Cad_Pecas'!$I$2:$I$5000,MATCH(VALUE($E3441),'01_Cad_Pecas'!$D$2:$D$5000,0)),"")))</f>
        <v>6.7799999999999999E-2</v>
      </c>
      <c r="M3441" s="14">
        <f t="shared" si="380"/>
        <v>44.493600000000001</v>
      </c>
      <c r="N3441" s="14">
        <v>46213</v>
      </c>
      <c r="O3441" s="14">
        <v>612</v>
      </c>
      <c r="P3441" s="14"/>
      <c r="Q3441" s="14"/>
      <c r="R3441" s="14"/>
      <c r="S3441" s="14"/>
      <c r="T3441" s="14">
        <f t="shared" si="384"/>
        <v>1</v>
      </c>
      <c r="U3441" s="14" t="s">
        <v>36</v>
      </c>
      <c r="V3441" s="14"/>
      <c r="W3441" s="14"/>
      <c r="X3441" s="14"/>
      <c r="Y3441" s="14"/>
      <c r="Z3441" s="14"/>
      <c r="AA3441" s="11"/>
      <c r="AB3441" s="14" t="str">
        <f t="shared" si="381"/>
        <v>10247|50 SECCIONADORA 2</v>
      </c>
      <c r="AC3441" t="str">
        <f t="shared" si="382"/>
        <v>|10247|</v>
      </c>
      <c r="AD3441" t="str">
        <f t="shared" si="383"/>
        <v>50 SECCIONADORA 2</v>
      </c>
    </row>
    <row r="3442" spans="1:30" ht="36" customHeight="1" x14ac:dyDescent="0.35">
      <c r="A3442" s="35">
        <v>46213</v>
      </c>
      <c r="B3442" s="14" t="s">
        <v>3676</v>
      </c>
      <c r="C3442" s="14" t="s">
        <v>3677</v>
      </c>
      <c r="D3442" s="14" t="s">
        <v>3054</v>
      </c>
      <c r="E3442" s="14">
        <v>30009703</v>
      </c>
      <c r="F3442" s="14" t="s">
        <v>3267</v>
      </c>
      <c r="G3442" s="14" t="s">
        <v>3054</v>
      </c>
      <c r="H3442" s="14" t="s">
        <v>3054</v>
      </c>
      <c r="I3442" s="9" t="s">
        <v>3054</v>
      </c>
      <c r="J3442" s="9">
        <v>20</v>
      </c>
      <c r="K3442" s="14">
        <f>IF($E3442="","",IFERROR(INDEX('01_Cad_Pecas'!$H$2:$H$5000,MATCH($E3442,'01_Cad_Pecas'!$D$2:$D$5000,0)),IFERROR(INDEX('01_Cad_Pecas'!$H$2:$H$5000,MATCH(VALUE($E3442),'01_Cad_Pecas'!$D$2:$D$5000,0)),"")))</f>
        <v>1.1000000000000001</v>
      </c>
      <c r="L3442" s="14">
        <f>IF($E3442="","",IFERROR(INDEX('01_Cad_Pecas'!$I$2:$I$5000,MATCH($E3442,'01_Cad_Pecas'!$D$2:$D$5000,0)),IFERROR(INDEX('01_Cad_Pecas'!$I$2:$I$5000,MATCH(VALUE($E3442),'01_Cad_Pecas'!$D$2:$D$5000,0)),"")))</f>
        <v>9.375E-2</v>
      </c>
      <c r="M3442" s="14">
        <f t="shared" si="380"/>
        <v>2.9750000000000001</v>
      </c>
      <c r="N3442" s="14">
        <v>46213</v>
      </c>
      <c r="O3442" s="14">
        <v>20</v>
      </c>
      <c r="P3442" s="14"/>
      <c r="Q3442" s="14"/>
      <c r="R3442" s="14"/>
      <c r="S3442" s="14"/>
      <c r="T3442" s="14">
        <f t="shared" si="384"/>
        <v>1</v>
      </c>
      <c r="U3442" s="14" t="s">
        <v>36</v>
      </c>
      <c r="V3442" s="14"/>
      <c r="W3442" s="14"/>
      <c r="X3442" s="14"/>
      <c r="Y3442" s="14"/>
      <c r="Z3442" s="14"/>
      <c r="AA3442" s="11"/>
      <c r="AB3442" s="14" t="str">
        <f t="shared" si="381"/>
        <v>10247|50 SECCIONADORA 2</v>
      </c>
      <c r="AC3442" t="str">
        <f t="shared" si="382"/>
        <v>|10247|</v>
      </c>
      <c r="AD3442" t="str">
        <f t="shared" si="383"/>
        <v>50 SECCIONADORA 2</v>
      </c>
    </row>
    <row r="3443" spans="1:30" ht="60" customHeight="1" x14ac:dyDescent="0.35">
      <c r="A3443" s="35">
        <v>46212</v>
      </c>
      <c r="B3443" s="14" t="s">
        <v>3670</v>
      </c>
      <c r="C3443" s="14" t="s">
        <v>3671</v>
      </c>
      <c r="D3443" s="14" t="s">
        <v>3058</v>
      </c>
      <c r="E3443" s="14">
        <v>30001309</v>
      </c>
      <c r="F3443" s="14" t="s">
        <v>3291</v>
      </c>
      <c r="G3443" s="14" t="s">
        <v>3058</v>
      </c>
      <c r="H3443" s="14" t="s">
        <v>3058</v>
      </c>
      <c r="I3443" s="9" t="s">
        <v>3058</v>
      </c>
      <c r="J3443" s="9">
        <v>28</v>
      </c>
      <c r="K3443" s="14">
        <f>IF($E3443="","",IFERROR(INDEX('01_Cad_Pecas'!$H$2:$H$5000,MATCH($E3443,'01_Cad_Pecas'!$D$2:$D$5000,0)),IFERROR(INDEX('01_Cad_Pecas'!$H$2:$H$5000,MATCH(VALUE($E3443),'01_Cad_Pecas'!$D$2:$D$5000,0)),"")))</f>
        <v>1.1000000000000001</v>
      </c>
      <c r="L3443" s="14">
        <f>IF($E3443="","",IFERROR(INDEX('01_Cad_Pecas'!$I$2:$I$5000,MATCH($E3443,'01_Cad_Pecas'!$D$2:$D$5000,0)),IFERROR(INDEX('01_Cad_Pecas'!$I$2:$I$5000,MATCH(VALUE($E3443),'01_Cad_Pecas'!$D$2:$D$5000,0)),"")))</f>
        <v>9.375E-2</v>
      </c>
      <c r="M3443" s="14">
        <f t="shared" si="380"/>
        <v>3.7250000000000001</v>
      </c>
      <c r="N3443" s="14">
        <v>46212</v>
      </c>
      <c r="O3443" s="14">
        <v>28</v>
      </c>
      <c r="P3443" s="14"/>
      <c r="Q3443" s="14"/>
      <c r="R3443" s="14"/>
      <c r="S3443" s="14"/>
      <c r="T3443" s="14">
        <f t="shared" si="384"/>
        <v>1</v>
      </c>
      <c r="U3443" s="14" t="s">
        <v>36</v>
      </c>
      <c r="V3443" s="14"/>
      <c r="W3443" s="14"/>
      <c r="X3443" s="14"/>
      <c r="Y3443" s="14"/>
      <c r="Z3443" s="14"/>
      <c r="AA3443" s="11"/>
      <c r="AB3443" s="14" t="str">
        <f t="shared" si="381"/>
        <v>10241|60 USINAGEM AUTOMATIZADA</v>
      </c>
      <c r="AC3443" t="str">
        <f t="shared" si="382"/>
        <v>|10241|</v>
      </c>
      <c r="AD3443" t="str">
        <f t="shared" si="383"/>
        <v>60 USINAGEM AUTOMATIZADA</v>
      </c>
    </row>
    <row r="3444" spans="1:30" ht="60" customHeight="1" x14ac:dyDescent="0.35">
      <c r="A3444" s="35">
        <v>46212</v>
      </c>
      <c r="B3444" s="14" t="s">
        <v>3670</v>
      </c>
      <c r="C3444" s="14" t="s">
        <v>3671</v>
      </c>
      <c r="D3444" s="14" t="s">
        <v>3058</v>
      </c>
      <c r="E3444" s="14">
        <v>30001321</v>
      </c>
      <c r="F3444" s="14" t="s">
        <v>3330</v>
      </c>
      <c r="G3444" s="14" t="s">
        <v>3058</v>
      </c>
      <c r="H3444" s="14" t="s">
        <v>3058</v>
      </c>
      <c r="I3444" s="9" t="s">
        <v>3058</v>
      </c>
      <c r="J3444" s="9">
        <v>8</v>
      </c>
      <c r="K3444" s="14">
        <f>IF($E3444="","",IFERROR(INDEX('01_Cad_Pecas'!$H$2:$H$5000,MATCH($E3444,'01_Cad_Pecas'!$D$2:$D$5000,0)),IFERROR(INDEX('01_Cad_Pecas'!$H$2:$H$5000,MATCH(VALUE($E3444),'01_Cad_Pecas'!$D$2:$D$5000,0)),"")))</f>
        <v>1.1000000000000001</v>
      </c>
      <c r="L3444" s="14">
        <f>IF($E3444="","",IFERROR(INDEX('01_Cad_Pecas'!$I$2:$I$5000,MATCH($E3444,'01_Cad_Pecas'!$D$2:$D$5000,0)),IFERROR(INDEX('01_Cad_Pecas'!$I$2:$I$5000,MATCH(VALUE($E3444),'01_Cad_Pecas'!$D$2:$D$5000,0)),"")))</f>
        <v>9.375E-2</v>
      </c>
      <c r="M3444" s="14">
        <f t="shared" si="380"/>
        <v>1.85</v>
      </c>
      <c r="N3444" s="14">
        <v>46212</v>
      </c>
      <c r="O3444" s="14">
        <v>8</v>
      </c>
      <c r="P3444" s="14"/>
      <c r="Q3444" s="14"/>
      <c r="R3444" s="14"/>
      <c r="S3444" s="14"/>
      <c r="T3444" s="14">
        <f t="shared" si="384"/>
        <v>1</v>
      </c>
      <c r="U3444" s="14" t="s">
        <v>36</v>
      </c>
      <c r="V3444" s="14"/>
      <c r="W3444" s="14"/>
      <c r="X3444" s="14"/>
      <c r="Y3444" s="14"/>
      <c r="Z3444" s="14"/>
      <c r="AA3444" s="11"/>
      <c r="AB3444" s="14" t="str">
        <f t="shared" si="381"/>
        <v>10241|60 USINAGEM AUTOMATIZADA</v>
      </c>
      <c r="AC3444" t="str">
        <f t="shared" si="382"/>
        <v>|10241|</v>
      </c>
      <c r="AD3444" t="str">
        <f t="shared" si="383"/>
        <v>60 USINAGEM AUTOMATIZADA</v>
      </c>
    </row>
    <row r="3445" spans="1:30" ht="60" customHeight="1" x14ac:dyDescent="0.35">
      <c r="A3445" s="35">
        <v>46212</v>
      </c>
      <c r="B3445" s="14" t="s">
        <v>3670</v>
      </c>
      <c r="C3445" s="14" t="s">
        <v>3671</v>
      </c>
      <c r="D3445" s="14" t="s">
        <v>3058</v>
      </c>
      <c r="E3445" s="14">
        <v>30001301</v>
      </c>
      <c r="F3445" s="14" t="s">
        <v>3294</v>
      </c>
      <c r="G3445" s="14" t="s">
        <v>3058</v>
      </c>
      <c r="H3445" s="14" t="s">
        <v>3058</v>
      </c>
      <c r="I3445" s="9" t="s">
        <v>3058</v>
      </c>
      <c r="J3445" s="9">
        <v>56</v>
      </c>
      <c r="K3445" s="14">
        <f>IF($E3445="","",IFERROR(INDEX('01_Cad_Pecas'!$H$2:$H$5000,MATCH($E3445,'01_Cad_Pecas'!$D$2:$D$5000,0)),IFERROR(INDEX('01_Cad_Pecas'!$H$2:$H$5000,MATCH(VALUE($E3445),'01_Cad_Pecas'!$D$2:$D$5000,0)),"")))</f>
        <v>1.1000000000000001</v>
      </c>
      <c r="L3445" s="14">
        <f>IF($E3445="","",IFERROR(INDEX('01_Cad_Pecas'!$I$2:$I$5000,MATCH($E3445,'01_Cad_Pecas'!$D$2:$D$5000,0)),IFERROR(INDEX('01_Cad_Pecas'!$I$2:$I$5000,MATCH(VALUE($E3445),'01_Cad_Pecas'!$D$2:$D$5000,0)),"")))</f>
        <v>9.375E-2</v>
      </c>
      <c r="M3445" s="14">
        <f t="shared" si="380"/>
        <v>6.35</v>
      </c>
      <c r="N3445" s="14">
        <v>46212</v>
      </c>
      <c r="O3445" s="14">
        <v>56</v>
      </c>
      <c r="P3445" s="14"/>
      <c r="Q3445" s="14"/>
      <c r="R3445" s="14"/>
      <c r="S3445" s="14"/>
      <c r="T3445" s="14">
        <f t="shared" si="384"/>
        <v>1</v>
      </c>
      <c r="U3445" s="14" t="s">
        <v>36</v>
      </c>
      <c r="V3445" s="14"/>
      <c r="W3445" s="14"/>
      <c r="X3445" s="14"/>
      <c r="Y3445" s="14"/>
      <c r="Z3445" s="14"/>
      <c r="AA3445" s="11"/>
      <c r="AB3445" s="14" t="str">
        <f t="shared" si="381"/>
        <v>10241|60 USINAGEM AUTOMATIZADA</v>
      </c>
      <c r="AC3445" t="str">
        <f t="shared" si="382"/>
        <v>|10241|</v>
      </c>
      <c r="AD3445" t="str">
        <f t="shared" si="383"/>
        <v>60 USINAGEM AUTOMATIZADA</v>
      </c>
    </row>
    <row r="3446" spans="1:30" ht="60" customHeight="1" x14ac:dyDescent="0.35">
      <c r="A3446" s="35">
        <v>46212</v>
      </c>
      <c r="B3446" s="14" t="s">
        <v>3670</v>
      </c>
      <c r="C3446" s="14" t="s">
        <v>3671</v>
      </c>
      <c r="D3446" s="14" t="s">
        <v>3058</v>
      </c>
      <c r="E3446" s="14">
        <v>30009703</v>
      </c>
      <c r="F3446" s="14" t="s">
        <v>3267</v>
      </c>
      <c r="G3446" s="14" t="s">
        <v>3058</v>
      </c>
      <c r="H3446" s="14" t="s">
        <v>3058</v>
      </c>
      <c r="I3446" s="9" t="s">
        <v>3058</v>
      </c>
      <c r="J3446" s="9">
        <v>8</v>
      </c>
      <c r="K3446" s="14">
        <f>IF($E3446="","",IFERROR(INDEX('01_Cad_Pecas'!$H$2:$H$5000,MATCH($E3446,'01_Cad_Pecas'!$D$2:$D$5000,0)),IFERROR(INDEX('01_Cad_Pecas'!$H$2:$H$5000,MATCH(VALUE($E3446),'01_Cad_Pecas'!$D$2:$D$5000,0)),"")))</f>
        <v>1.1000000000000001</v>
      </c>
      <c r="L3446" s="14">
        <f>IF($E3446="","",IFERROR(INDEX('01_Cad_Pecas'!$I$2:$I$5000,MATCH($E3446,'01_Cad_Pecas'!$D$2:$D$5000,0)),IFERROR(INDEX('01_Cad_Pecas'!$I$2:$I$5000,MATCH(VALUE($E3446),'01_Cad_Pecas'!$D$2:$D$5000,0)),"")))</f>
        <v>9.375E-2</v>
      </c>
      <c r="M3446" s="14">
        <f t="shared" si="380"/>
        <v>1.85</v>
      </c>
      <c r="N3446" s="14">
        <v>46212</v>
      </c>
      <c r="O3446" s="14">
        <v>8</v>
      </c>
      <c r="P3446" s="14"/>
      <c r="Q3446" s="14"/>
      <c r="R3446" s="14"/>
      <c r="S3446" s="14"/>
      <c r="T3446" s="14">
        <f t="shared" si="384"/>
        <v>1</v>
      </c>
      <c r="U3446" s="14" t="s">
        <v>36</v>
      </c>
      <c r="V3446" s="14"/>
      <c r="W3446" s="14"/>
      <c r="X3446" s="14"/>
      <c r="Y3446" s="14"/>
      <c r="Z3446" s="14"/>
      <c r="AA3446" s="11"/>
      <c r="AB3446" s="14" t="str">
        <f t="shared" si="381"/>
        <v>10241|60 USINAGEM AUTOMATIZADA</v>
      </c>
      <c r="AC3446" t="str">
        <f t="shared" si="382"/>
        <v>|10241|</v>
      </c>
      <c r="AD3446" t="str">
        <f t="shared" si="383"/>
        <v>60 USINAGEM AUTOMATIZADA</v>
      </c>
    </row>
    <row r="3447" spans="1:30" ht="60" customHeight="1" x14ac:dyDescent="0.35">
      <c r="A3447" s="35">
        <v>46212</v>
      </c>
      <c r="B3447" s="14" t="s">
        <v>3672</v>
      </c>
      <c r="C3447" s="14" t="s">
        <v>3673</v>
      </c>
      <c r="D3447" s="14" t="s">
        <v>3058</v>
      </c>
      <c r="E3447" s="14">
        <v>30001309</v>
      </c>
      <c r="F3447" s="14" t="s">
        <v>3291</v>
      </c>
      <c r="G3447" s="14" t="s">
        <v>3058</v>
      </c>
      <c r="H3447" s="14" t="s">
        <v>3058</v>
      </c>
      <c r="I3447" s="9" t="s">
        <v>3058</v>
      </c>
      <c r="J3447" s="9">
        <v>30</v>
      </c>
      <c r="K3447" s="14">
        <f>IF($E3447="","",IFERROR(INDEX('01_Cad_Pecas'!$H$2:$H$5000,MATCH($E3447,'01_Cad_Pecas'!$D$2:$D$5000,0)),IFERROR(INDEX('01_Cad_Pecas'!$H$2:$H$5000,MATCH(VALUE($E3447),'01_Cad_Pecas'!$D$2:$D$5000,0)),"")))</f>
        <v>1.1000000000000001</v>
      </c>
      <c r="L3447" s="14">
        <f>IF($E3447="","",IFERROR(INDEX('01_Cad_Pecas'!$I$2:$I$5000,MATCH($E3447,'01_Cad_Pecas'!$D$2:$D$5000,0)),IFERROR(INDEX('01_Cad_Pecas'!$I$2:$I$5000,MATCH(VALUE($E3447),'01_Cad_Pecas'!$D$2:$D$5000,0)),"")))</f>
        <v>9.375E-2</v>
      </c>
      <c r="M3447" s="14">
        <f t="shared" si="380"/>
        <v>3.9125000000000001</v>
      </c>
      <c r="N3447" s="14">
        <v>46212</v>
      </c>
      <c r="O3447" s="14">
        <v>30</v>
      </c>
      <c r="P3447" s="14"/>
      <c r="Q3447" s="14"/>
      <c r="R3447" s="14"/>
      <c r="S3447" s="14"/>
      <c r="T3447" s="14">
        <f t="shared" si="384"/>
        <v>1</v>
      </c>
      <c r="U3447" s="14" t="s">
        <v>36</v>
      </c>
      <c r="V3447" s="14"/>
      <c r="W3447" s="14"/>
      <c r="X3447" s="14"/>
      <c r="Y3447" s="14"/>
      <c r="Z3447" s="14"/>
      <c r="AA3447" s="11"/>
      <c r="AB3447" s="14" t="str">
        <f t="shared" si="381"/>
        <v>10245|60 USINAGEM AUTOMATIZADA</v>
      </c>
      <c r="AC3447" t="str">
        <f t="shared" si="382"/>
        <v>|10245|</v>
      </c>
      <c r="AD3447" t="str">
        <f t="shared" si="383"/>
        <v>60 USINAGEM AUTOMATIZADA</v>
      </c>
    </row>
    <row r="3448" spans="1:30" ht="60" customHeight="1" x14ac:dyDescent="0.35">
      <c r="A3448" s="35">
        <v>46212</v>
      </c>
      <c r="B3448" s="14" t="s">
        <v>3672</v>
      </c>
      <c r="C3448" s="14" t="s">
        <v>3673</v>
      </c>
      <c r="D3448" s="14" t="s">
        <v>3058</v>
      </c>
      <c r="E3448" s="14">
        <v>30001301</v>
      </c>
      <c r="F3448" s="14" t="s">
        <v>3294</v>
      </c>
      <c r="G3448" s="14" t="s">
        <v>3058</v>
      </c>
      <c r="H3448" s="14" t="s">
        <v>3058</v>
      </c>
      <c r="I3448" s="9" t="s">
        <v>3058</v>
      </c>
      <c r="J3448" s="9">
        <v>60</v>
      </c>
      <c r="K3448" s="14">
        <f>IF($E3448="","",IFERROR(INDEX('01_Cad_Pecas'!$H$2:$H$5000,MATCH($E3448,'01_Cad_Pecas'!$D$2:$D$5000,0)),IFERROR(INDEX('01_Cad_Pecas'!$H$2:$H$5000,MATCH(VALUE($E3448),'01_Cad_Pecas'!$D$2:$D$5000,0)),"")))</f>
        <v>1.1000000000000001</v>
      </c>
      <c r="L3448" s="14">
        <f>IF($E3448="","",IFERROR(INDEX('01_Cad_Pecas'!$I$2:$I$5000,MATCH($E3448,'01_Cad_Pecas'!$D$2:$D$5000,0)),IFERROR(INDEX('01_Cad_Pecas'!$I$2:$I$5000,MATCH(VALUE($E3448),'01_Cad_Pecas'!$D$2:$D$5000,0)),"")))</f>
        <v>9.375E-2</v>
      </c>
      <c r="M3448" s="14">
        <f t="shared" si="380"/>
        <v>6.7249999999999996</v>
      </c>
      <c r="N3448" s="14">
        <v>46212</v>
      </c>
      <c r="O3448" s="14">
        <v>60</v>
      </c>
      <c r="P3448" s="14"/>
      <c r="Q3448" s="14"/>
      <c r="R3448" s="14"/>
      <c r="S3448" s="14"/>
      <c r="T3448" s="14">
        <f t="shared" si="384"/>
        <v>1</v>
      </c>
      <c r="U3448" s="14" t="s">
        <v>36</v>
      </c>
      <c r="V3448" s="14"/>
      <c r="W3448" s="14"/>
      <c r="X3448" s="14"/>
      <c r="Y3448" s="14"/>
      <c r="Z3448" s="14"/>
      <c r="AA3448" s="11"/>
      <c r="AB3448" s="14" t="str">
        <f t="shared" si="381"/>
        <v>10245|60 USINAGEM AUTOMATIZADA</v>
      </c>
      <c r="AC3448" t="str">
        <f t="shared" si="382"/>
        <v>|10245|</v>
      </c>
      <c r="AD3448" t="str">
        <f t="shared" si="383"/>
        <v>60 USINAGEM AUTOMATIZADA</v>
      </c>
    </row>
    <row r="3449" spans="1:30" ht="60" customHeight="1" x14ac:dyDescent="0.35">
      <c r="A3449" s="35">
        <v>46213</v>
      </c>
      <c r="B3449" s="14" t="s">
        <v>3674</v>
      </c>
      <c r="C3449" s="14" t="s">
        <v>3675</v>
      </c>
      <c r="D3449" s="14" t="s">
        <v>3058</v>
      </c>
      <c r="E3449" s="14">
        <v>30001309</v>
      </c>
      <c r="F3449" s="14" t="s">
        <v>3291</v>
      </c>
      <c r="G3449" s="14" t="s">
        <v>3058</v>
      </c>
      <c r="H3449" s="14" t="s">
        <v>3058</v>
      </c>
      <c r="I3449" s="9" t="s">
        <v>3058</v>
      </c>
      <c r="J3449" s="9">
        <v>1066</v>
      </c>
      <c r="K3449" s="14">
        <f>IF($E3449="","",IFERROR(INDEX('01_Cad_Pecas'!$H$2:$H$5000,MATCH($E3449,'01_Cad_Pecas'!$D$2:$D$5000,0)),IFERROR(INDEX('01_Cad_Pecas'!$H$2:$H$5000,MATCH(VALUE($E3449),'01_Cad_Pecas'!$D$2:$D$5000,0)),"")))</f>
        <v>1.1000000000000001</v>
      </c>
      <c r="L3449" s="14">
        <f>IF($E3449="","",IFERROR(INDEX('01_Cad_Pecas'!$I$2:$I$5000,MATCH($E3449,'01_Cad_Pecas'!$D$2:$D$5000,0)),IFERROR(INDEX('01_Cad_Pecas'!$I$2:$I$5000,MATCH(VALUE($E3449),'01_Cad_Pecas'!$D$2:$D$5000,0)),"")))</f>
        <v>9.375E-2</v>
      </c>
      <c r="M3449" s="14">
        <f t="shared" si="380"/>
        <v>101.03749999999999</v>
      </c>
      <c r="N3449" s="14">
        <v>46212</v>
      </c>
      <c r="O3449" s="14">
        <v>1066</v>
      </c>
      <c r="P3449" s="14"/>
      <c r="Q3449" s="14"/>
      <c r="R3449" s="14"/>
      <c r="S3449" s="14"/>
      <c r="T3449" s="14">
        <f t="shared" si="384"/>
        <v>1</v>
      </c>
      <c r="U3449" s="14" t="s">
        <v>36</v>
      </c>
      <c r="V3449" s="14"/>
      <c r="W3449" s="14"/>
      <c r="X3449" s="14"/>
      <c r="Y3449" s="14"/>
      <c r="Z3449" s="14"/>
      <c r="AA3449" s="11"/>
      <c r="AB3449" s="14" t="str">
        <f t="shared" si="381"/>
        <v>10246|60 USINAGEM AUTOMATIZADA</v>
      </c>
      <c r="AC3449" t="str">
        <f t="shared" si="382"/>
        <v>|10246|</v>
      </c>
      <c r="AD3449" t="str">
        <f t="shared" si="383"/>
        <v>60 USINAGEM AUTOMATIZADA</v>
      </c>
    </row>
    <row r="3450" spans="1:30" ht="60" customHeight="1" x14ac:dyDescent="0.35">
      <c r="A3450" s="35">
        <v>46213</v>
      </c>
      <c r="B3450" s="14" t="s">
        <v>3674</v>
      </c>
      <c r="C3450" s="14" t="s">
        <v>3675</v>
      </c>
      <c r="D3450" s="14" t="s">
        <v>3058</v>
      </c>
      <c r="E3450" s="14">
        <v>30001321</v>
      </c>
      <c r="F3450" s="14" t="s">
        <v>3330</v>
      </c>
      <c r="G3450" s="14" t="s">
        <v>3058</v>
      </c>
      <c r="H3450" s="14" t="s">
        <v>3058</v>
      </c>
      <c r="I3450" s="9" t="s">
        <v>3058</v>
      </c>
      <c r="J3450" s="9">
        <v>50</v>
      </c>
      <c r="K3450" s="14">
        <f>IF($E3450="","",IFERROR(INDEX('01_Cad_Pecas'!$H$2:$H$5000,MATCH($E3450,'01_Cad_Pecas'!$D$2:$D$5000,0)),IFERROR(INDEX('01_Cad_Pecas'!$H$2:$H$5000,MATCH(VALUE($E3450),'01_Cad_Pecas'!$D$2:$D$5000,0)),"")))</f>
        <v>1.1000000000000001</v>
      </c>
      <c r="L3450" s="14">
        <f>IF($E3450="","",IFERROR(INDEX('01_Cad_Pecas'!$I$2:$I$5000,MATCH($E3450,'01_Cad_Pecas'!$D$2:$D$5000,0)),IFERROR(INDEX('01_Cad_Pecas'!$I$2:$I$5000,MATCH(VALUE($E3450),'01_Cad_Pecas'!$D$2:$D$5000,0)),"")))</f>
        <v>9.375E-2</v>
      </c>
      <c r="M3450" s="14">
        <f t="shared" si="380"/>
        <v>5.7874999999999996</v>
      </c>
      <c r="N3450" s="14">
        <v>46212</v>
      </c>
      <c r="O3450" s="14">
        <v>50</v>
      </c>
      <c r="P3450" s="14"/>
      <c r="Q3450" s="14"/>
      <c r="R3450" s="14"/>
      <c r="S3450" s="14"/>
      <c r="T3450" s="14">
        <f t="shared" si="384"/>
        <v>1</v>
      </c>
      <c r="U3450" s="14" t="s">
        <v>36</v>
      </c>
      <c r="V3450" s="14"/>
      <c r="W3450" s="14"/>
      <c r="X3450" s="14"/>
      <c r="Y3450" s="14"/>
      <c r="Z3450" s="14"/>
      <c r="AA3450" s="11"/>
      <c r="AB3450" s="14" t="str">
        <f t="shared" si="381"/>
        <v>10246|60 USINAGEM AUTOMATIZADA</v>
      </c>
      <c r="AC3450" t="str">
        <f t="shared" si="382"/>
        <v>|10246|</v>
      </c>
      <c r="AD3450" t="str">
        <f t="shared" si="383"/>
        <v>60 USINAGEM AUTOMATIZADA</v>
      </c>
    </row>
    <row r="3451" spans="1:30" ht="60" customHeight="1" x14ac:dyDescent="0.35">
      <c r="A3451" s="35">
        <v>46213</v>
      </c>
      <c r="B3451" s="14" t="s">
        <v>3674</v>
      </c>
      <c r="C3451" s="14" t="s">
        <v>3675</v>
      </c>
      <c r="D3451" s="14" t="s">
        <v>3058</v>
      </c>
      <c r="E3451" s="14">
        <v>30001322</v>
      </c>
      <c r="F3451" s="14" t="s">
        <v>3296</v>
      </c>
      <c r="G3451" s="14" t="s">
        <v>3058</v>
      </c>
      <c r="H3451" s="14" t="s">
        <v>3058</v>
      </c>
      <c r="I3451" s="9" t="s">
        <v>3058</v>
      </c>
      <c r="J3451" s="9">
        <v>50</v>
      </c>
      <c r="K3451" s="14">
        <f>IF($E3451="","",IFERROR(INDEX('01_Cad_Pecas'!$H$2:$H$5000,MATCH($E3451,'01_Cad_Pecas'!$D$2:$D$5000,0)),IFERROR(INDEX('01_Cad_Pecas'!$H$2:$H$5000,MATCH(VALUE($E3451),'01_Cad_Pecas'!$D$2:$D$5000,0)),"")))</f>
        <v>1.1000000000000001</v>
      </c>
      <c r="L3451" s="14">
        <f>IF($E3451="","",IFERROR(INDEX('01_Cad_Pecas'!$I$2:$I$5000,MATCH($E3451,'01_Cad_Pecas'!$D$2:$D$5000,0)),IFERROR(INDEX('01_Cad_Pecas'!$I$2:$I$5000,MATCH(VALUE($E3451),'01_Cad_Pecas'!$D$2:$D$5000,0)),"")))</f>
        <v>9.375E-2</v>
      </c>
      <c r="M3451" s="14">
        <f t="shared" si="380"/>
        <v>5.7874999999999996</v>
      </c>
      <c r="N3451" s="14">
        <v>46212</v>
      </c>
      <c r="O3451" s="14">
        <v>50</v>
      </c>
      <c r="P3451" s="14"/>
      <c r="Q3451" s="14"/>
      <c r="R3451" s="14"/>
      <c r="S3451" s="14"/>
      <c r="T3451" s="14">
        <f t="shared" si="384"/>
        <v>1</v>
      </c>
      <c r="U3451" s="14" t="s">
        <v>36</v>
      </c>
      <c r="V3451" s="14"/>
      <c r="W3451" s="14"/>
      <c r="X3451" s="14"/>
      <c r="Y3451" s="14"/>
      <c r="Z3451" s="14"/>
      <c r="AA3451" s="11"/>
      <c r="AB3451" s="14" t="str">
        <f t="shared" si="381"/>
        <v>10246|60 USINAGEM AUTOMATIZADA</v>
      </c>
      <c r="AC3451" t="str">
        <f t="shared" si="382"/>
        <v>|10246|</v>
      </c>
      <c r="AD3451" t="str">
        <f t="shared" si="383"/>
        <v>60 USINAGEM AUTOMATIZADA</v>
      </c>
    </row>
    <row r="3452" spans="1:30" ht="60" customHeight="1" x14ac:dyDescent="0.35">
      <c r="A3452" s="35">
        <v>46213</v>
      </c>
      <c r="B3452" s="14" t="s">
        <v>3674</v>
      </c>
      <c r="C3452" s="14" t="s">
        <v>3675</v>
      </c>
      <c r="D3452" s="14" t="s">
        <v>3058</v>
      </c>
      <c r="E3452" s="14">
        <v>30001201</v>
      </c>
      <c r="F3452" s="14" t="s">
        <v>3293</v>
      </c>
      <c r="G3452" s="14" t="s">
        <v>3058</v>
      </c>
      <c r="H3452" s="14" t="s">
        <v>3058</v>
      </c>
      <c r="I3452" s="9" t="s">
        <v>3058</v>
      </c>
      <c r="J3452" s="9">
        <v>100</v>
      </c>
      <c r="K3452" s="14">
        <f>IF($E3452="","",IFERROR(INDEX('01_Cad_Pecas'!$H$2:$H$5000,MATCH($E3452,'01_Cad_Pecas'!$D$2:$D$5000,0)),IFERROR(INDEX('01_Cad_Pecas'!$H$2:$H$5000,MATCH(VALUE($E3452),'01_Cad_Pecas'!$D$2:$D$5000,0)),"")))</f>
        <v>1.1000000000000001</v>
      </c>
      <c r="L3452" s="14">
        <f>IF($E3452="","",IFERROR(INDEX('01_Cad_Pecas'!$I$2:$I$5000,MATCH($E3452,'01_Cad_Pecas'!$D$2:$D$5000,0)),IFERROR(INDEX('01_Cad_Pecas'!$I$2:$I$5000,MATCH(VALUE($E3452),'01_Cad_Pecas'!$D$2:$D$5000,0)),"")))</f>
        <v>9.375E-2</v>
      </c>
      <c r="M3452" s="14">
        <f t="shared" si="380"/>
        <v>10.475</v>
      </c>
      <c r="N3452" s="14">
        <v>46212</v>
      </c>
      <c r="O3452" s="14">
        <v>100</v>
      </c>
      <c r="P3452" s="14"/>
      <c r="Q3452" s="14"/>
      <c r="R3452" s="14"/>
      <c r="S3452" s="14"/>
      <c r="T3452" s="14">
        <f t="shared" si="384"/>
        <v>1</v>
      </c>
      <c r="U3452" s="14" t="s">
        <v>36</v>
      </c>
      <c r="V3452" s="14"/>
      <c r="W3452" s="14"/>
      <c r="X3452" s="14"/>
      <c r="Y3452" s="14"/>
      <c r="Z3452" s="14"/>
      <c r="AA3452" s="11"/>
      <c r="AB3452" s="14" t="str">
        <f t="shared" si="381"/>
        <v>10246|60 USINAGEM AUTOMATIZADA</v>
      </c>
      <c r="AC3452" t="str">
        <f t="shared" si="382"/>
        <v>|10246|</v>
      </c>
      <c r="AD3452" t="str">
        <f t="shared" si="383"/>
        <v>60 USINAGEM AUTOMATIZADA</v>
      </c>
    </row>
    <row r="3453" spans="1:30" ht="60" customHeight="1" x14ac:dyDescent="0.35">
      <c r="A3453" s="35">
        <v>46213</v>
      </c>
      <c r="B3453" s="14" t="s">
        <v>3674</v>
      </c>
      <c r="C3453" s="14" t="s">
        <v>3675</v>
      </c>
      <c r="D3453" s="14" t="s">
        <v>3058</v>
      </c>
      <c r="E3453" s="14">
        <v>30001301</v>
      </c>
      <c r="F3453" s="14" t="s">
        <v>3294</v>
      </c>
      <c r="G3453" s="14" t="s">
        <v>3058</v>
      </c>
      <c r="H3453" s="14" t="s">
        <v>3058</v>
      </c>
      <c r="I3453" s="9" t="s">
        <v>3058</v>
      </c>
      <c r="J3453" s="9">
        <v>2132</v>
      </c>
      <c r="K3453" s="14">
        <f>IF($E3453="","",IFERROR(INDEX('01_Cad_Pecas'!$H$2:$H$5000,MATCH($E3453,'01_Cad_Pecas'!$D$2:$D$5000,0)),IFERROR(INDEX('01_Cad_Pecas'!$H$2:$H$5000,MATCH(VALUE($E3453),'01_Cad_Pecas'!$D$2:$D$5000,0)),"")))</f>
        <v>1.1000000000000001</v>
      </c>
      <c r="L3453" s="14">
        <f>IF($E3453="","",IFERROR(INDEX('01_Cad_Pecas'!$I$2:$I$5000,MATCH($E3453,'01_Cad_Pecas'!$D$2:$D$5000,0)),IFERROR(INDEX('01_Cad_Pecas'!$I$2:$I$5000,MATCH(VALUE($E3453),'01_Cad_Pecas'!$D$2:$D$5000,0)),"")))</f>
        <v>9.375E-2</v>
      </c>
      <c r="M3453" s="14">
        <f t="shared" si="380"/>
        <v>200.97499999999999</v>
      </c>
      <c r="N3453" s="14">
        <v>46212</v>
      </c>
      <c r="O3453" s="14">
        <v>2132</v>
      </c>
      <c r="P3453" s="14"/>
      <c r="Q3453" s="14"/>
      <c r="R3453" s="14"/>
      <c r="S3453" s="14"/>
      <c r="T3453" s="14">
        <f t="shared" si="384"/>
        <v>1</v>
      </c>
      <c r="U3453" s="14" t="s">
        <v>36</v>
      </c>
      <c r="V3453" s="14"/>
      <c r="W3453" s="14"/>
      <c r="X3453" s="14"/>
      <c r="Y3453" s="14"/>
      <c r="Z3453" s="14"/>
      <c r="AA3453" s="11"/>
      <c r="AB3453" s="14" t="str">
        <f t="shared" si="381"/>
        <v>10246|60 USINAGEM AUTOMATIZADA</v>
      </c>
      <c r="AC3453" t="str">
        <f t="shared" si="382"/>
        <v>|10246|</v>
      </c>
      <c r="AD3453" t="str">
        <f t="shared" si="383"/>
        <v>60 USINAGEM AUTOMATIZADA</v>
      </c>
    </row>
    <row r="3454" spans="1:30" ht="60" customHeight="1" x14ac:dyDescent="0.35">
      <c r="A3454" s="35">
        <v>46213</v>
      </c>
      <c r="B3454" s="14" t="s">
        <v>3674</v>
      </c>
      <c r="C3454" s="14" t="s">
        <v>3675</v>
      </c>
      <c r="D3454" s="14" t="s">
        <v>3058</v>
      </c>
      <c r="E3454" s="14">
        <v>30009703</v>
      </c>
      <c r="F3454" s="14" t="s">
        <v>3267</v>
      </c>
      <c r="G3454" s="14" t="s">
        <v>3058</v>
      </c>
      <c r="H3454" s="14" t="s">
        <v>3058</v>
      </c>
      <c r="I3454" s="9" t="s">
        <v>3058</v>
      </c>
      <c r="J3454" s="9">
        <v>50</v>
      </c>
      <c r="K3454" s="14">
        <f>IF($E3454="","",IFERROR(INDEX('01_Cad_Pecas'!$H$2:$H$5000,MATCH($E3454,'01_Cad_Pecas'!$D$2:$D$5000,0)),IFERROR(INDEX('01_Cad_Pecas'!$H$2:$H$5000,MATCH(VALUE($E3454),'01_Cad_Pecas'!$D$2:$D$5000,0)),"")))</f>
        <v>1.1000000000000001</v>
      </c>
      <c r="L3454" s="14">
        <f>IF($E3454="","",IFERROR(INDEX('01_Cad_Pecas'!$I$2:$I$5000,MATCH($E3454,'01_Cad_Pecas'!$D$2:$D$5000,0)),IFERROR(INDEX('01_Cad_Pecas'!$I$2:$I$5000,MATCH(VALUE($E3454),'01_Cad_Pecas'!$D$2:$D$5000,0)),"")))</f>
        <v>9.375E-2</v>
      </c>
      <c r="M3454" s="14">
        <f t="shared" si="380"/>
        <v>5.7874999999999996</v>
      </c>
      <c r="N3454" s="14">
        <v>46212</v>
      </c>
      <c r="O3454" s="14">
        <v>50</v>
      </c>
      <c r="P3454" s="14"/>
      <c r="Q3454" s="14"/>
      <c r="R3454" s="14"/>
      <c r="S3454" s="14"/>
      <c r="T3454" s="14">
        <f t="shared" si="384"/>
        <v>1</v>
      </c>
      <c r="U3454" s="14" t="s">
        <v>36</v>
      </c>
      <c r="V3454" s="14"/>
      <c r="W3454" s="14"/>
      <c r="X3454" s="14"/>
      <c r="Y3454" s="14"/>
      <c r="Z3454" s="14"/>
      <c r="AA3454" s="11"/>
      <c r="AB3454" s="14" t="str">
        <f t="shared" si="381"/>
        <v>10246|60 USINAGEM AUTOMATIZADA</v>
      </c>
      <c r="AC3454" t="str">
        <f t="shared" si="382"/>
        <v>|10246|</v>
      </c>
      <c r="AD3454" t="str">
        <f t="shared" si="383"/>
        <v>60 USINAGEM AUTOMATIZADA</v>
      </c>
    </row>
    <row r="3455" spans="1:30" ht="60" customHeight="1" x14ac:dyDescent="0.35">
      <c r="A3455" s="35">
        <v>46216</v>
      </c>
      <c r="B3455" s="14" t="s">
        <v>3676</v>
      </c>
      <c r="C3455" s="14" t="s">
        <v>3677</v>
      </c>
      <c r="D3455" s="14" t="s">
        <v>3058</v>
      </c>
      <c r="E3455" s="14">
        <v>30001309</v>
      </c>
      <c r="F3455" s="14" t="s">
        <v>3291</v>
      </c>
      <c r="G3455" s="14" t="s">
        <v>3058</v>
      </c>
      <c r="H3455" s="14" t="s">
        <v>3058</v>
      </c>
      <c r="I3455" s="9" t="s">
        <v>3058</v>
      </c>
      <c r="J3455" s="9">
        <v>342</v>
      </c>
      <c r="K3455" s="14">
        <f>IF($E3455="","",IFERROR(INDEX('01_Cad_Pecas'!$H$2:$H$5000,MATCH($E3455,'01_Cad_Pecas'!$D$2:$D$5000,0)),IFERROR(INDEX('01_Cad_Pecas'!$H$2:$H$5000,MATCH(VALUE($E3455),'01_Cad_Pecas'!$D$2:$D$5000,0)),"")))</f>
        <v>1.1000000000000001</v>
      </c>
      <c r="L3455" s="14">
        <f>IF($E3455="","",IFERROR(INDEX('01_Cad_Pecas'!$I$2:$I$5000,MATCH($E3455,'01_Cad_Pecas'!$D$2:$D$5000,0)),IFERROR(INDEX('01_Cad_Pecas'!$I$2:$I$5000,MATCH(VALUE($E3455),'01_Cad_Pecas'!$D$2:$D$5000,0)),"")))</f>
        <v>9.375E-2</v>
      </c>
      <c r="M3455" s="14">
        <f t="shared" si="380"/>
        <v>33.162500000000001</v>
      </c>
      <c r="N3455" s="14">
        <v>46212</v>
      </c>
      <c r="O3455" s="14">
        <v>342</v>
      </c>
      <c r="P3455" s="14"/>
      <c r="Q3455" s="14"/>
      <c r="R3455" s="14"/>
      <c r="S3455" s="14"/>
      <c r="T3455" s="14">
        <f t="shared" si="384"/>
        <v>1</v>
      </c>
      <c r="U3455" s="14" t="s">
        <v>36</v>
      </c>
      <c r="V3455" s="14"/>
      <c r="W3455" s="14"/>
      <c r="X3455" s="14"/>
      <c r="Y3455" s="14"/>
      <c r="Z3455" s="14"/>
      <c r="AA3455" s="11"/>
      <c r="AB3455" s="14" t="str">
        <f t="shared" si="381"/>
        <v>10247|60 USINAGEM AUTOMATIZADA</v>
      </c>
      <c r="AC3455" t="str">
        <f t="shared" si="382"/>
        <v>|10247|</v>
      </c>
      <c r="AD3455" t="str">
        <f t="shared" si="383"/>
        <v>60 USINAGEM AUTOMATIZADA</v>
      </c>
    </row>
    <row r="3456" spans="1:30" ht="60" customHeight="1" x14ac:dyDescent="0.35">
      <c r="A3456" s="35">
        <v>46216</v>
      </c>
      <c r="B3456" s="14" t="s">
        <v>3676</v>
      </c>
      <c r="C3456" s="14" t="s">
        <v>3677</v>
      </c>
      <c r="D3456" s="14" t="s">
        <v>3058</v>
      </c>
      <c r="E3456" s="14">
        <v>30001321</v>
      </c>
      <c r="F3456" s="14" t="s">
        <v>3330</v>
      </c>
      <c r="G3456" s="14" t="s">
        <v>3058</v>
      </c>
      <c r="H3456" s="14" t="s">
        <v>3058</v>
      </c>
      <c r="I3456" s="9" t="s">
        <v>3058</v>
      </c>
      <c r="J3456" s="9">
        <v>20</v>
      </c>
      <c r="K3456" s="14">
        <f>IF($E3456="","",IFERROR(INDEX('01_Cad_Pecas'!$H$2:$H$5000,MATCH($E3456,'01_Cad_Pecas'!$D$2:$D$5000,0)),IFERROR(INDEX('01_Cad_Pecas'!$H$2:$H$5000,MATCH(VALUE($E3456),'01_Cad_Pecas'!$D$2:$D$5000,0)),"")))</f>
        <v>1.1000000000000001</v>
      </c>
      <c r="L3456" s="14">
        <f>IF($E3456="","",IFERROR(INDEX('01_Cad_Pecas'!$I$2:$I$5000,MATCH($E3456,'01_Cad_Pecas'!$D$2:$D$5000,0)),IFERROR(INDEX('01_Cad_Pecas'!$I$2:$I$5000,MATCH(VALUE($E3456),'01_Cad_Pecas'!$D$2:$D$5000,0)),"")))</f>
        <v>9.375E-2</v>
      </c>
      <c r="M3456" s="14">
        <f t="shared" si="380"/>
        <v>2.9750000000000001</v>
      </c>
      <c r="N3456" s="14">
        <v>46216</v>
      </c>
      <c r="O3456" s="14">
        <v>20</v>
      </c>
      <c r="P3456" s="14"/>
      <c r="Q3456" s="14"/>
      <c r="R3456" s="14"/>
      <c r="S3456" s="14"/>
      <c r="T3456" s="14">
        <f t="shared" si="384"/>
        <v>1</v>
      </c>
      <c r="U3456" s="14" t="s">
        <v>36</v>
      </c>
      <c r="V3456" s="14"/>
      <c r="W3456" s="14"/>
      <c r="X3456" s="14"/>
      <c r="Y3456" s="14"/>
      <c r="Z3456" s="14"/>
      <c r="AA3456" s="11"/>
      <c r="AB3456" s="14" t="str">
        <f t="shared" si="381"/>
        <v>10247|60 USINAGEM AUTOMATIZADA</v>
      </c>
      <c r="AC3456" t="str">
        <f t="shared" si="382"/>
        <v>|10247|</v>
      </c>
      <c r="AD3456" t="str">
        <f t="shared" si="383"/>
        <v>60 USINAGEM AUTOMATIZADA</v>
      </c>
    </row>
    <row r="3457" spans="1:30" ht="60" customHeight="1" x14ac:dyDescent="0.35">
      <c r="A3457" s="35">
        <v>46216</v>
      </c>
      <c r="B3457" s="14" t="s">
        <v>3676</v>
      </c>
      <c r="C3457" s="14" t="s">
        <v>3677</v>
      </c>
      <c r="D3457" s="14" t="s">
        <v>3058</v>
      </c>
      <c r="E3457" s="14">
        <v>30001322</v>
      </c>
      <c r="F3457" s="14" t="s">
        <v>3296</v>
      </c>
      <c r="G3457" s="14" t="s">
        <v>3058</v>
      </c>
      <c r="H3457" s="14" t="s">
        <v>3058</v>
      </c>
      <c r="I3457" s="9" t="s">
        <v>3058</v>
      </c>
      <c r="J3457" s="9">
        <v>20</v>
      </c>
      <c r="K3457" s="14">
        <f>IF($E3457="","",IFERROR(INDEX('01_Cad_Pecas'!$H$2:$H$5000,MATCH($E3457,'01_Cad_Pecas'!$D$2:$D$5000,0)),IFERROR(INDEX('01_Cad_Pecas'!$H$2:$H$5000,MATCH(VALUE($E3457),'01_Cad_Pecas'!$D$2:$D$5000,0)),"")))</f>
        <v>1.1000000000000001</v>
      </c>
      <c r="L3457" s="14">
        <f>IF($E3457="","",IFERROR(INDEX('01_Cad_Pecas'!$I$2:$I$5000,MATCH($E3457,'01_Cad_Pecas'!$D$2:$D$5000,0)),IFERROR(INDEX('01_Cad_Pecas'!$I$2:$I$5000,MATCH(VALUE($E3457),'01_Cad_Pecas'!$D$2:$D$5000,0)),"")))</f>
        <v>9.375E-2</v>
      </c>
      <c r="M3457" s="14">
        <f t="shared" si="380"/>
        <v>2.9750000000000001</v>
      </c>
      <c r="N3457" s="14">
        <v>46216</v>
      </c>
      <c r="O3457" s="14">
        <v>20</v>
      </c>
      <c r="P3457" s="14"/>
      <c r="Q3457" s="14"/>
      <c r="R3457" s="14"/>
      <c r="S3457" s="14"/>
      <c r="T3457" s="14">
        <f t="shared" si="384"/>
        <v>1</v>
      </c>
      <c r="U3457" s="14" t="s">
        <v>36</v>
      </c>
      <c r="V3457" s="14"/>
      <c r="W3457" s="14"/>
      <c r="X3457" s="14"/>
      <c r="Y3457" s="14"/>
      <c r="Z3457" s="14"/>
      <c r="AA3457" s="11"/>
      <c r="AB3457" s="14" t="str">
        <f t="shared" si="381"/>
        <v>10247|60 USINAGEM AUTOMATIZADA</v>
      </c>
      <c r="AC3457" t="str">
        <f t="shared" si="382"/>
        <v>|10247|</v>
      </c>
      <c r="AD3457" t="str">
        <f t="shared" si="383"/>
        <v>60 USINAGEM AUTOMATIZADA</v>
      </c>
    </row>
    <row r="3458" spans="1:30" ht="60" customHeight="1" x14ac:dyDescent="0.35">
      <c r="A3458" s="35">
        <v>46216</v>
      </c>
      <c r="B3458" s="14" t="s">
        <v>3676</v>
      </c>
      <c r="C3458" s="14" t="s">
        <v>3677</v>
      </c>
      <c r="D3458" s="14" t="s">
        <v>3058</v>
      </c>
      <c r="E3458" s="14">
        <v>30001201</v>
      </c>
      <c r="F3458" s="14" t="s">
        <v>3293</v>
      </c>
      <c r="G3458" s="14" t="s">
        <v>3058</v>
      </c>
      <c r="H3458" s="14" t="s">
        <v>3058</v>
      </c>
      <c r="I3458" s="9" t="s">
        <v>3058</v>
      </c>
      <c r="J3458" s="9">
        <v>40</v>
      </c>
      <c r="K3458" s="14">
        <f>IF($E3458="","",IFERROR(INDEX('01_Cad_Pecas'!$H$2:$H$5000,MATCH($E3458,'01_Cad_Pecas'!$D$2:$D$5000,0)),IFERROR(INDEX('01_Cad_Pecas'!$H$2:$H$5000,MATCH(VALUE($E3458),'01_Cad_Pecas'!$D$2:$D$5000,0)),"")))</f>
        <v>1.1000000000000001</v>
      </c>
      <c r="L3458" s="14">
        <f>IF($E3458="","",IFERROR(INDEX('01_Cad_Pecas'!$I$2:$I$5000,MATCH($E3458,'01_Cad_Pecas'!$D$2:$D$5000,0)),IFERROR(INDEX('01_Cad_Pecas'!$I$2:$I$5000,MATCH(VALUE($E3458),'01_Cad_Pecas'!$D$2:$D$5000,0)),"")))</f>
        <v>9.375E-2</v>
      </c>
      <c r="M3458" s="14">
        <f t="shared" si="380"/>
        <v>4.8499999999999996</v>
      </c>
      <c r="N3458" s="14">
        <v>46216</v>
      </c>
      <c r="O3458" s="14">
        <v>40</v>
      </c>
      <c r="P3458" s="14"/>
      <c r="Q3458" s="14"/>
      <c r="R3458" s="14"/>
      <c r="S3458" s="14"/>
      <c r="T3458" s="14">
        <f t="shared" si="384"/>
        <v>1</v>
      </c>
      <c r="U3458" s="14" t="s">
        <v>36</v>
      </c>
      <c r="V3458" s="14"/>
      <c r="W3458" s="14"/>
      <c r="X3458" s="14"/>
      <c r="Y3458" s="14"/>
      <c r="Z3458" s="14"/>
      <c r="AA3458" s="11"/>
      <c r="AB3458" s="14" t="str">
        <f t="shared" si="381"/>
        <v>10247|60 USINAGEM AUTOMATIZADA</v>
      </c>
      <c r="AC3458" t="str">
        <f t="shared" si="382"/>
        <v>|10247|</v>
      </c>
      <c r="AD3458" t="str">
        <f t="shared" si="383"/>
        <v>60 USINAGEM AUTOMATIZADA</v>
      </c>
    </row>
    <row r="3459" spans="1:30" ht="60" customHeight="1" x14ac:dyDescent="0.35">
      <c r="A3459" s="35">
        <v>46216</v>
      </c>
      <c r="B3459" s="14" t="s">
        <v>3676</v>
      </c>
      <c r="C3459" s="14" t="s">
        <v>3677</v>
      </c>
      <c r="D3459" s="14" t="s">
        <v>3058</v>
      </c>
      <c r="E3459" s="14">
        <v>30001301</v>
      </c>
      <c r="F3459" s="14" t="s">
        <v>3294</v>
      </c>
      <c r="G3459" s="14" t="s">
        <v>3058</v>
      </c>
      <c r="H3459" s="14" t="s">
        <v>3058</v>
      </c>
      <c r="I3459" s="9" t="s">
        <v>3058</v>
      </c>
      <c r="J3459" s="9">
        <v>684</v>
      </c>
      <c r="K3459" s="14">
        <f>IF($E3459="","",IFERROR(INDEX('01_Cad_Pecas'!$H$2:$H$5000,MATCH($E3459,'01_Cad_Pecas'!$D$2:$D$5000,0)),IFERROR(INDEX('01_Cad_Pecas'!$H$2:$H$5000,MATCH(VALUE($E3459),'01_Cad_Pecas'!$D$2:$D$5000,0)),"")))</f>
        <v>1.1000000000000001</v>
      </c>
      <c r="L3459" s="14">
        <f>IF($E3459="","",IFERROR(INDEX('01_Cad_Pecas'!$I$2:$I$5000,MATCH($E3459,'01_Cad_Pecas'!$D$2:$D$5000,0)),IFERROR(INDEX('01_Cad_Pecas'!$I$2:$I$5000,MATCH(VALUE($E3459),'01_Cad_Pecas'!$D$2:$D$5000,0)),"")))</f>
        <v>9.375E-2</v>
      </c>
      <c r="M3459" s="14">
        <f t="shared" si="380"/>
        <v>65.224999999999994</v>
      </c>
      <c r="N3459" s="14">
        <v>46216</v>
      </c>
      <c r="O3459" s="14">
        <v>684</v>
      </c>
      <c r="P3459" s="14"/>
      <c r="Q3459" s="14"/>
      <c r="R3459" s="14"/>
      <c r="S3459" s="14"/>
      <c r="T3459" s="14">
        <f t="shared" si="384"/>
        <v>1</v>
      </c>
      <c r="U3459" s="14" t="s">
        <v>36</v>
      </c>
      <c r="V3459" s="14"/>
      <c r="W3459" s="14"/>
      <c r="X3459" s="14"/>
      <c r="Y3459" s="14"/>
      <c r="Z3459" s="14"/>
      <c r="AA3459" s="11"/>
      <c r="AB3459" s="14" t="str">
        <f t="shared" si="381"/>
        <v>10247|60 USINAGEM AUTOMATIZADA</v>
      </c>
      <c r="AC3459" t="str">
        <f t="shared" si="382"/>
        <v>|10247|</v>
      </c>
      <c r="AD3459" t="str">
        <f t="shared" si="383"/>
        <v>60 USINAGEM AUTOMATIZADA</v>
      </c>
    </row>
    <row r="3460" spans="1:30" ht="60" customHeight="1" x14ac:dyDescent="0.35">
      <c r="A3460" s="35">
        <v>46216</v>
      </c>
      <c r="B3460" s="14" t="s">
        <v>3676</v>
      </c>
      <c r="C3460" s="14" t="s">
        <v>3677</v>
      </c>
      <c r="D3460" s="14" t="s">
        <v>3058</v>
      </c>
      <c r="E3460" s="14">
        <v>30009703</v>
      </c>
      <c r="F3460" s="14" t="s">
        <v>3267</v>
      </c>
      <c r="G3460" s="14" t="s">
        <v>3058</v>
      </c>
      <c r="H3460" s="14" t="s">
        <v>3058</v>
      </c>
      <c r="I3460" s="9" t="s">
        <v>3058</v>
      </c>
      <c r="J3460" s="9">
        <v>20</v>
      </c>
      <c r="K3460" s="14">
        <f>IF($E3460="","",IFERROR(INDEX('01_Cad_Pecas'!$H$2:$H$5000,MATCH($E3460,'01_Cad_Pecas'!$D$2:$D$5000,0)),IFERROR(INDEX('01_Cad_Pecas'!$H$2:$H$5000,MATCH(VALUE($E3460),'01_Cad_Pecas'!$D$2:$D$5000,0)),"")))</f>
        <v>1.1000000000000001</v>
      </c>
      <c r="L3460" s="14">
        <f>IF($E3460="","",IFERROR(INDEX('01_Cad_Pecas'!$I$2:$I$5000,MATCH($E3460,'01_Cad_Pecas'!$D$2:$D$5000,0)),IFERROR(INDEX('01_Cad_Pecas'!$I$2:$I$5000,MATCH(VALUE($E3460),'01_Cad_Pecas'!$D$2:$D$5000,0)),"")))</f>
        <v>9.375E-2</v>
      </c>
      <c r="M3460" s="14">
        <f t="shared" si="380"/>
        <v>2.9750000000000001</v>
      </c>
      <c r="N3460" s="14">
        <v>46216</v>
      </c>
      <c r="O3460" s="14">
        <v>20</v>
      </c>
      <c r="P3460" s="14"/>
      <c r="Q3460" s="14"/>
      <c r="R3460" s="14"/>
      <c r="S3460" s="14"/>
      <c r="T3460" s="14">
        <f t="shared" si="384"/>
        <v>1</v>
      </c>
      <c r="U3460" s="14" t="s">
        <v>36</v>
      </c>
      <c r="V3460" s="14"/>
      <c r="W3460" s="14"/>
      <c r="X3460" s="14"/>
      <c r="Y3460" s="14"/>
      <c r="Z3460" s="14"/>
      <c r="AA3460" s="11"/>
      <c r="AB3460" s="14" t="str">
        <f t="shared" si="381"/>
        <v>10247|60 USINAGEM AUTOMATIZADA</v>
      </c>
      <c r="AC3460" t="str">
        <f t="shared" si="382"/>
        <v>|10247|</v>
      </c>
      <c r="AD3460" t="str">
        <f t="shared" si="383"/>
        <v>60 USINAGEM AUTOMATIZADA</v>
      </c>
    </row>
    <row r="3461" spans="1:30" ht="36" customHeight="1" x14ac:dyDescent="0.35">
      <c r="A3461" s="35">
        <v>46230</v>
      </c>
      <c r="B3461" s="14" t="s">
        <v>3681</v>
      </c>
      <c r="C3461" s="14" t="s">
        <v>3682</v>
      </c>
      <c r="D3461" s="14" t="s">
        <v>3049</v>
      </c>
      <c r="E3461" s="14">
        <v>30003609</v>
      </c>
      <c r="F3461" s="14" t="s">
        <v>3176</v>
      </c>
      <c r="G3461" s="14" t="s">
        <v>3049</v>
      </c>
      <c r="H3461" s="14" t="s">
        <v>3049</v>
      </c>
      <c r="I3461" s="9" t="s">
        <v>3049</v>
      </c>
      <c r="J3461" s="9">
        <v>126</v>
      </c>
      <c r="K3461" s="14">
        <f>IF($E3461="","",IFERROR(INDEX('01_Cad_Pecas'!$H$2:$H$5000,MATCH($E3461,'01_Cad_Pecas'!$D$2:$D$5000,0)),IFERROR(INDEX('01_Cad_Pecas'!$H$2:$H$5000,MATCH(VALUE($E3461),'01_Cad_Pecas'!$D$2:$D$5000,0)),"")))</f>
        <v>0</v>
      </c>
      <c r="L3461" s="14">
        <f>IF($E3461="","",IFERROR(INDEX('01_Cad_Pecas'!$I$2:$I$5000,MATCH($E3461,'01_Cad_Pecas'!$D$2:$D$5000,0)),IFERROR(INDEX('01_Cad_Pecas'!$I$2:$I$5000,MATCH(VALUE($E3461),'01_Cad_Pecas'!$D$2:$D$5000,0)),"")))</f>
        <v>0.35</v>
      </c>
      <c r="M3461" s="14">
        <f t="shared" ref="M3461:M3524" si="385">IF(OR($J3461="",$L3461=""),"",IF($K3461="",0,$K3461)+$J3461*$L3461)</f>
        <v>44.099999999999994</v>
      </c>
      <c r="N3461" s="14"/>
      <c r="O3461" s="14"/>
      <c r="P3461" s="14"/>
      <c r="Q3461" s="14"/>
      <c r="R3461" s="14"/>
      <c r="S3461" s="14"/>
      <c r="T3461" s="14"/>
      <c r="U3461" s="14"/>
      <c r="V3461" s="14"/>
      <c r="W3461" s="14"/>
      <c r="X3461" s="14"/>
      <c r="Y3461" s="14"/>
      <c r="Z3461" s="14"/>
      <c r="AA3461" s="11"/>
      <c r="AB3461" s="14" t="str">
        <f t="shared" si="381"/>
        <v>10232|32 TAPEÇARIA</v>
      </c>
      <c r="AC3461" t="str">
        <f t="shared" si="382"/>
        <v>|10232|</v>
      </c>
      <c r="AD3461" t="str">
        <f t="shared" si="383"/>
        <v>32 TAPEÇARIA</v>
      </c>
    </row>
    <row r="3462" spans="1:30" ht="36" customHeight="1" x14ac:dyDescent="0.35">
      <c r="A3462" s="35">
        <v>46230</v>
      </c>
      <c r="B3462" s="14" t="s">
        <v>3681</v>
      </c>
      <c r="C3462" s="14" t="s">
        <v>3682</v>
      </c>
      <c r="D3462" s="14" t="s">
        <v>3049</v>
      </c>
      <c r="E3462" s="14">
        <v>30003708</v>
      </c>
      <c r="F3462" s="14" t="s">
        <v>2400</v>
      </c>
      <c r="G3462" s="14" t="s">
        <v>3049</v>
      </c>
      <c r="H3462" s="14" t="s">
        <v>3049</v>
      </c>
      <c r="I3462" s="9" t="s">
        <v>3049</v>
      </c>
      <c r="J3462" s="9">
        <v>112</v>
      </c>
      <c r="K3462" s="14">
        <f>IF($E3462="","",IFERROR(INDEX('01_Cad_Pecas'!$H$2:$H$5000,MATCH($E3462,'01_Cad_Pecas'!$D$2:$D$5000,0)),IFERROR(INDEX('01_Cad_Pecas'!$H$2:$H$5000,MATCH(VALUE($E3462),'01_Cad_Pecas'!$D$2:$D$5000,0)),"")))</f>
        <v>0</v>
      </c>
      <c r="L3462" s="14">
        <f>IF($E3462="","",IFERROR(INDEX('01_Cad_Pecas'!$I$2:$I$5000,MATCH($E3462,'01_Cad_Pecas'!$D$2:$D$5000,0)),IFERROR(INDEX('01_Cad_Pecas'!$I$2:$I$5000,MATCH(VALUE($E3462),'01_Cad_Pecas'!$D$2:$D$5000,0)),"")))</f>
        <v>1.75</v>
      </c>
      <c r="M3462" s="14">
        <f t="shared" si="385"/>
        <v>196</v>
      </c>
      <c r="N3462" s="14"/>
      <c r="O3462" s="14"/>
      <c r="P3462" s="14"/>
      <c r="Q3462" s="14"/>
      <c r="R3462" s="14"/>
      <c r="S3462" s="14"/>
      <c r="T3462" s="14"/>
      <c r="U3462" s="14"/>
      <c r="V3462" s="14"/>
      <c r="W3462" s="14"/>
      <c r="X3462" s="14"/>
      <c r="Y3462" s="14"/>
      <c r="Z3462" s="14"/>
      <c r="AA3462" s="11"/>
      <c r="AB3462" s="14" t="str">
        <f t="shared" si="381"/>
        <v>10232|32 TAPEÇARIA</v>
      </c>
      <c r="AC3462" t="str">
        <f t="shared" si="382"/>
        <v>|10232|</v>
      </c>
      <c r="AD3462" t="str">
        <f t="shared" si="383"/>
        <v>32 TAPEÇARIA</v>
      </c>
    </row>
    <row r="3463" spans="1:30" ht="36" customHeight="1" x14ac:dyDescent="0.35">
      <c r="A3463" s="35">
        <v>46230</v>
      </c>
      <c r="B3463" s="14" t="s">
        <v>3681</v>
      </c>
      <c r="C3463" s="14" t="s">
        <v>3682</v>
      </c>
      <c r="D3463" s="14" t="s">
        <v>3049</v>
      </c>
      <c r="E3463" s="14">
        <v>30008306</v>
      </c>
      <c r="F3463" s="14" t="s">
        <v>3177</v>
      </c>
      <c r="G3463" s="14" t="s">
        <v>3049</v>
      </c>
      <c r="H3463" s="14" t="s">
        <v>3049</v>
      </c>
      <c r="I3463" s="9" t="s">
        <v>3049</v>
      </c>
      <c r="J3463" s="9">
        <v>14</v>
      </c>
      <c r="K3463" s="14">
        <f>IF($E3463="","",IFERROR(INDEX('01_Cad_Pecas'!$H$2:$H$5000,MATCH($E3463,'01_Cad_Pecas'!$D$2:$D$5000,0)),IFERROR(INDEX('01_Cad_Pecas'!$H$2:$H$5000,MATCH(VALUE($E3463),'01_Cad_Pecas'!$D$2:$D$5000,0)),"")))</f>
        <v>0</v>
      </c>
      <c r="L3463" s="14">
        <f>IF($E3463="","",IFERROR(INDEX('01_Cad_Pecas'!$I$2:$I$5000,MATCH($E3463,'01_Cad_Pecas'!$D$2:$D$5000,0)),IFERROR(INDEX('01_Cad_Pecas'!$I$2:$I$5000,MATCH(VALUE($E3463),'01_Cad_Pecas'!$D$2:$D$5000,0)),"")))</f>
        <v>0.35</v>
      </c>
      <c r="M3463" s="14">
        <f t="shared" si="385"/>
        <v>4.8999999999999995</v>
      </c>
      <c r="N3463" s="14"/>
      <c r="O3463" s="14"/>
      <c r="P3463" s="14"/>
      <c r="Q3463" s="14"/>
      <c r="R3463" s="14"/>
      <c r="S3463" s="14"/>
      <c r="T3463" s="14"/>
      <c r="U3463" s="14"/>
      <c r="V3463" s="14"/>
      <c r="W3463" s="14"/>
      <c r="X3463" s="14"/>
      <c r="Y3463" s="14"/>
      <c r="Z3463" s="14"/>
      <c r="AA3463" s="11"/>
      <c r="AB3463" s="14" t="str">
        <f t="shared" ref="AB3463:AB3526" si="386">B3463&amp;"|"&amp;I3463</f>
        <v>10232|32 TAPEÇARIA</v>
      </c>
      <c r="AC3463" t="str">
        <f t="shared" ref="AC3463:AC3526" si="387">IF($B3463="","","|"&amp;SUBSTITUTE(TRIM(SUBSTITUTE(SUBSTITUTE(SUBSTITUTE(SUBSTITUTE(SUBSTITUTE(SUBSTITUTE(SUBSTITUTE(SUBSTITUTE(SUBSTITUTE(SUBSTITUTE(SUBSTITUTE(SUBSTITUTE(SUBSTITUTE(SUBSTITUTE(TRIM($B3463&amp;""),CHAR(10)," "),CHAR(13)," "),"."," "),";"," "),","," "),"/"," "),"+"," "),"-"," "),"  "," "),"  "," "),"  "," "),"  "," "),"  "," "),"  "," "))," ","|")&amp;"|")</f>
        <v>|10232|</v>
      </c>
      <c r="AD3463" t="str">
        <f t="shared" ref="AD3463:AD3526" si="388">TRIM($I3463&amp;"")</f>
        <v>32 TAPEÇARIA</v>
      </c>
    </row>
    <row r="3464" spans="1:30" ht="36" customHeight="1" x14ac:dyDescent="0.35">
      <c r="A3464" s="35">
        <v>46232</v>
      </c>
      <c r="B3464" s="14" t="s">
        <v>3683</v>
      </c>
      <c r="C3464" s="14" t="s">
        <v>3664</v>
      </c>
      <c r="D3464" s="14" t="s">
        <v>3049</v>
      </c>
      <c r="E3464" s="14">
        <v>30003609</v>
      </c>
      <c r="F3464" s="14" t="s">
        <v>3176</v>
      </c>
      <c r="G3464" s="14" t="s">
        <v>3049</v>
      </c>
      <c r="H3464" s="14" t="s">
        <v>3049</v>
      </c>
      <c r="I3464" s="9" t="s">
        <v>3049</v>
      </c>
      <c r="J3464" s="9">
        <v>50</v>
      </c>
      <c r="K3464" s="14">
        <f>IF($E3464="","",IFERROR(INDEX('01_Cad_Pecas'!$H$2:$H$5000,MATCH($E3464,'01_Cad_Pecas'!$D$2:$D$5000,0)),IFERROR(INDEX('01_Cad_Pecas'!$H$2:$H$5000,MATCH(VALUE($E3464),'01_Cad_Pecas'!$D$2:$D$5000,0)),"")))</f>
        <v>0</v>
      </c>
      <c r="L3464" s="14">
        <f>IF($E3464="","",IFERROR(INDEX('01_Cad_Pecas'!$I$2:$I$5000,MATCH($E3464,'01_Cad_Pecas'!$D$2:$D$5000,0)),IFERROR(INDEX('01_Cad_Pecas'!$I$2:$I$5000,MATCH(VALUE($E3464),'01_Cad_Pecas'!$D$2:$D$5000,0)),"")))</f>
        <v>0.35</v>
      </c>
      <c r="M3464" s="14">
        <f t="shared" si="385"/>
        <v>17.5</v>
      </c>
      <c r="N3464" s="14"/>
      <c r="O3464" s="14"/>
      <c r="P3464" s="14"/>
      <c r="Q3464" s="14"/>
      <c r="R3464" s="14"/>
      <c r="S3464" s="14"/>
      <c r="T3464" s="14"/>
      <c r="U3464" s="14"/>
      <c r="V3464" s="14"/>
      <c r="W3464" s="14"/>
      <c r="X3464" s="14"/>
      <c r="Y3464" s="14"/>
      <c r="Z3464" s="14"/>
      <c r="AA3464" s="11"/>
      <c r="AB3464" s="14" t="str">
        <f t="shared" si="386"/>
        <v>10233|32 TAPEÇARIA</v>
      </c>
      <c r="AC3464" t="str">
        <f t="shared" si="387"/>
        <v>|10233|</v>
      </c>
      <c r="AD3464" t="str">
        <f t="shared" si="388"/>
        <v>32 TAPEÇARIA</v>
      </c>
    </row>
    <row r="3465" spans="1:30" ht="36" customHeight="1" x14ac:dyDescent="0.35">
      <c r="A3465" s="35">
        <v>46232</v>
      </c>
      <c r="B3465" s="14" t="s">
        <v>3683</v>
      </c>
      <c r="C3465" s="14" t="s">
        <v>3664</v>
      </c>
      <c r="D3465" s="14" t="s">
        <v>3049</v>
      </c>
      <c r="E3465" s="14">
        <v>30003708</v>
      </c>
      <c r="F3465" s="14" t="s">
        <v>2400</v>
      </c>
      <c r="G3465" s="14" t="s">
        <v>3049</v>
      </c>
      <c r="H3465" s="14" t="s">
        <v>3049</v>
      </c>
      <c r="I3465" s="9" t="s">
        <v>3049</v>
      </c>
      <c r="J3465" s="9">
        <v>50</v>
      </c>
      <c r="K3465" s="14">
        <f>IF($E3465="","",IFERROR(INDEX('01_Cad_Pecas'!$H$2:$H$5000,MATCH($E3465,'01_Cad_Pecas'!$D$2:$D$5000,0)),IFERROR(INDEX('01_Cad_Pecas'!$H$2:$H$5000,MATCH(VALUE($E3465),'01_Cad_Pecas'!$D$2:$D$5000,0)),"")))</f>
        <v>0</v>
      </c>
      <c r="L3465" s="14">
        <f>IF($E3465="","",IFERROR(INDEX('01_Cad_Pecas'!$I$2:$I$5000,MATCH($E3465,'01_Cad_Pecas'!$D$2:$D$5000,0)),IFERROR(INDEX('01_Cad_Pecas'!$I$2:$I$5000,MATCH(VALUE($E3465),'01_Cad_Pecas'!$D$2:$D$5000,0)),"")))</f>
        <v>1.75</v>
      </c>
      <c r="M3465" s="14">
        <f t="shared" si="385"/>
        <v>87.5</v>
      </c>
      <c r="N3465" s="14"/>
      <c r="O3465" s="14"/>
      <c r="P3465" s="14"/>
      <c r="Q3465" s="14"/>
      <c r="R3465" s="14"/>
      <c r="S3465" s="14"/>
      <c r="T3465" s="14"/>
      <c r="U3465" s="14"/>
      <c r="V3465" s="14"/>
      <c r="W3465" s="14"/>
      <c r="X3465" s="14"/>
      <c r="Y3465" s="14"/>
      <c r="Z3465" s="14"/>
      <c r="AA3465" s="11"/>
      <c r="AB3465" s="14" t="str">
        <f t="shared" si="386"/>
        <v>10233|32 TAPEÇARIA</v>
      </c>
      <c r="AC3465" t="str">
        <f t="shared" si="387"/>
        <v>|10233|</v>
      </c>
      <c r="AD3465" t="str">
        <f t="shared" si="388"/>
        <v>32 TAPEÇARIA</v>
      </c>
    </row>
    <row r="3466" spans="1:30" ht="36" customHeight="1" x14ac:dyDescent="0.35">
      <c r="A3466" s="35">
        <v>46232</v>
      </c>
      <c r="B3466" s="14" t="s">
        <v>3683</v>
      </c>
      <c r="C3466" s="14" t="s">
        <v>3664</v>
      </c>
      <c r="D3466" s="14" t="s">
        <v>3049</v>
      </c>
      <c r="E3466" s="14">
        <v>30009108</v>
      </c>
      <c r="F3466" s="14" t="s">
        <v>483</v>
      </c>
      <c r="G3466" s="14" t="s">
        <v>3049</v>
      </c>
      <c r="H3466" s="14" t="s">
        <v>3049</v>
      </c>
      <c r="I3466" s="9" t="s">
        <v>3049</v>
      </c>
      <c r="J3466" s="9">
        <v>80</v>
      </c>
      <c r="K3466" s="14">
        <f>IF($E3466="","",IFERROR(INDEX('01_Cad_Pecas'!$H$2:$H$5000,MATCH($E3466,'01_Cad_Pecas'!$D$2:$D$5000,0)),IFERROR(INDEX('01_Cad_Pecas'!$H$2:$H$5000,MATCH(VALUE($E3466),'01_Cad_Pecas'!$D$2:$D$5000,0)),"")))</f>
        <v>0</v>
      </c>
      <c r="L3466" s="14">
        <f>IF($E3466="","",IFERROR(INDEX('01_Cad_Pecas'!$I$2:$I$5000,MATCH($E3466,'01_Cad_Pecas'!$D$2:$D$5000,0)),IFERROR(INDEX('01_Cad_Pecas'!$I$2:$I$5000,MATCH(VALUE($E3466),'01_Cad_Pecas'!$D$2:$D$5000,0)),"")))</f>
        <v>0.35</v>
      </c>
      <c r="M3466" s="14">
        <f t="shared" si="385"/>
        <v>28</v>
      </c>
      <c r="N3466" s="14"/>
      <c r="O3466" s="14"/>
      <c r="P3466" s="14"/>
      <c r="Q3466" s="14"/>
      <c r="R3466" s="14"/>
      <c r="S3466" s="14"/>
      <c r="T3466" s="14"/>
      <c r="U3466" s="14"/>
      <c r="V3466" s="14"/>
      <c r="W3466" s="14"/>
      <c r="X3466" s="14"/>
      <c r="Y3466" s="14"/>
      <c r="Z3466" s="14"/>
      <c r="AA3466" s="11"/>
      <c r="AB3466" s="14" t="str">
        <f t="shared" si="386"/>
        <v>10233|32 TAPEÇARIA</v>
      </c>
      <c r="AC3466" t="str">
        <f t="shared" si="387"/>
        <v>|10233|</v>
      </c>
      <c r="AD3466" t="str">
        <f t="shared" si="388"/>
        <v>32 TAPEÇARIA</v>
      </c>
    </row>
    <row r="3467" spans="1:30" ht="36" customHeight="1" x14ac:dyDescent="0.35">
      <c r="A3467" s="35">
        <v>46233</v>
      </c>
      <c r="B3467" s="14" t="s">
        <v>3688</v>
      </c>
      <c r="C3467" s="14" t="s">
        <v>3689</v>
      </c>
      <c r="D3467" s="14" t="s">
        <v>3049</v>
      </c>
      <c r="E3467" s="14">
        <v>30003609</v>
      </c>
      <c r="F3467" s="14" t="s">
        <v>3176</v>
      </c>
      <c r="G3467" s="14" t="s">
        <v>3049</v>
      </c>
      <c r="H3467" s="14" t="s">
        <v>3049</v>
      </c>
      <c r="I3467" s="9" t="s">
        <v>3049</v>
      </c>
      <c r="J3467" s="9">
        <v>110</v>
      </c>
      <c r="K3467" s="14">
        <f>IF($E3467="","",IFERROR(INDEX('01_Cad_Pecas'!$H$2:$H$5000,MATCH($E3467,'01_Cad_Pecas'!$D$2:$D$5000,0)),IFERROR(INDEX('01_Cad_Pecas'!$H$2:$H$5000,MATCH(VALUE($E3467),'01_Cad_Pecas'!$D$2:$D$5000,0)),"")))</f>
        <v>0</v>
      </c>
      <c r="L3467" s="14">
        <f>IF($E3467="","",IFERROR(INDEX('01_Cad_Pecas'!$I$2:$I$5000,MATCH($E3467,'01_Cad_Pecas'!$D$2:$D$5000,0)),IFERROR(INDEX('01_Cad_Pecas'!$I$2:$I$5000,MATCH(VALUE($E3467),'01_Cad_Pecas'!$D$2:$D$5000,0)),"")))</f>
        <v>0.35</v>
      </c>
      <c r="M3467" s="14">
        <f t="shared" si="385"/>
        <v>38.5</v>
      </c>
      <c r="N3467" s="14"/>
      <c r="O3467" s="14"/>
      <c r="P3467" s="14"/>
      <c r="Q3467" s="14"/>
      <c r="R3467" s="14"/>
      <c r="S3467" s="14"/>
      <c r="T3467" s="14"/>
      <c r="U3467" s="14"/>
      <c r="V3467" s="14"/>
      <c r="W3467" s="14"/>
      <c r="X3467" s="14"/>
      <c r="Y3467" s="14"/>
      <c r="Z3467" s="14"/>
      <c r="AA3467" s="11"/>
      <c r="AB3467" s="14" t="str">
        <f t="shared" si="386"/>
        <v>10234|32 TAPEÇARIA</v>
      </c>
      <c r="AC3467" t="str">
        <f t="shared" si="387"/>
        <v>|10234|</v>
      </c>
      <c r="AD3467" t="str">
        <f t="shared" si="388"/>
        <v>32 TAPEÇARIA</v>
      </c>
    </row>
    <row r="3468" spans="1:30" ht="36" customHeight="1" x14ac:dyDescent="0.35">
      <c r="A3468" s="35">
        <v>46233</v>
      </c>
      <c r="B3468" s="14" t="s">
        <v>3688</v>
      </c>
      <c r="C3468" s="14" t="s">
        <v>3689</v>
      </c>
      <c r="D3468" s="14" t="s">
        <v>3049</v>
      </c>
      <c r="E3468" s="14">
        <v>30003708</v>
      </c>
      <c r="F3468" s="14" t="s">
        <v>2400</v>
      </c>
      <c r="G3468" s="14" t="s">
        <v>3049</v>
      </c>
      <c r="H3468" s="14" t="s">
        <v>3049</v>
      </c>
      <c r="I3468" s="9" t="s">
        <v>3049</v>
      </c>
      <c r="J3468" s="9">
        <v>110</v>
      </c>
      <c r="K3468" s="14">
        <f>IF($E3468="","",IFERROR(INDEX('01_Cad_Pecas'!$H$2:$H$5000,MATCH($E3468,'01_Cad_Pecas'!$D$2:$D$5000,0)),IFERROR(INDEX('01_Cad_Pecas'!$H$2:$H$5000,MATCH(VALUE($E3468),'01_Cad_Pecas'!$D$2:$D$5000,0)),"")))</f>
        <v>0</v>
      </c>
      <c r="L3468" s="14">
        <f>IF($E3468="","",IFERROR(INDEX('01_Cad_Pecas'!$I$2:$I$5000,MATCH($E3468,'01_Cad_Pecas'!$D$2:$D$5000,0)),IFERROR(INDEX('01_Cad_Pecas'!$I$2:$I$5000,MATCH(VALUE($E3468),'01_Cad_Pecas'!$D$2:$D$5000,0)),"")))</f>
        <v>1.75</v>
      </c>
      <c r="M3468" s="14">
        <f t="shared" si="385"/>
        <v>192.5</v>
      </c>
      <c r="N3468" s="14"/>
      <c r="O3468" s="14"/>
      <c r="P3468" s="14"/>
      <c r="Q3468" s="14"/>
      <c r="R3468" s="14"/>
      <c r="S3468" s="14"/>
      <c r="T3468" s="14"/>
      <c r="U3468" s="14"/>
      <c r="V3468" s="14"/>
      <c r="W3468" s="14"/>
      <c r="X3468" s="14"/>
      <c r="Y3468" s="14"/>
      <c r="Z3468" s="14"/>
      <c r="AA3468" s="11"/>
      <c r="AB3468" s="14" t="str">
        <f t="shared" si="386"/>
        <v>10234|32 TAPEÇARIA</v>
      </c>
      <c r="AC3468" t="str">
        <f t="shared" si="387"/>
        <v>|10234|</v>
      </c>
      <c r="AD3468" t="str">
        <f t="shared" si="388"/>
        <v>32 TAPEÇARIA</v>
      </c>
    </row>
    <row r="3469" spans="1:30" ht="36" customHeight="1" x14ac:dyDescent="0.35">
      <c r="A3469" s="35">
        <v>46216</v>
      </c>
      <c r="B3469" s="14" t="s">
        <v>3670</v>
      </c>
      <c r="C3469" s="14" t="s">
        <v>3671</v>
      </c>
      <c r="D3469" s="14" t="s">
        <v>3049</v>
      </c>
      <c r="E3469" s="14">
        <v>30001213</v>
      </c>
      <c r="F3469" s="14" t="s">
        <v>477</v>
      </c>
      <c r="G3469" s="14" t="s">
        <v>3049</v>
      </c>
      <c r="H3469" s="14" t="s">
        <v>3049</v>
      </c>
      <c r="I3469" s="9" t="s">
        <v>3049</v>
      </c>
      <c r="J3469" s="9">
        <v>28</v>
      </c>
      <c r="K3469" s="14">
        <f>IF($E3469="","",IFERROR(INDEX('01_Cad_Pecas'!$H$2:$H$5000,MATCH($E3469,'01_Cad_Pecas'!$D$2:$D$5000,0)),IFERROR(INDEX('01_Cad_Pecas'!$H$2:$H$5000,MATCH(VALUE($E3469),'01_Cad_Pecas'!$D$2:$D$5000,0)),"")))</f>
        <v>0</v>
      </c>
      <c r="L3469" s="14">
        <f>IF($E3469="","",IFERROR(INDEX('01_Cad_Pecas'!$I$2:$I$5000,MATCH($E3469,'01_Cad_Pecas'!$D$2:$D$5000,0)),IFERROR(INDEX('01_Cad_Pecas'!$I$2:$I$5000,MATCH(VALUE($E3469),'01_Cad_Pecas'!$D$2:$D$5000,0)),"")))</f>
        <v>0.35</v>
      </c>
      <c r="M3469" s="14">
        <f t="shared" si="385"/>
        <v>9.7999999999999989</v>
      </c>
      <c r="N3469" s="14">
        <v>46217</v>
      </c>
      <c r="O3469" s="14">
        <v>28</v>
      </c>
      <c r="P3469" s="14"/>
      <c r="Q3469" s="14"/>
      <c r="R3469" s="14"/>
      <c r="S3469" s="14"/>
      <c r="T3469" s="14">
        <f t="shared" ref="T3469:T3483" si="389">IF(OR($J3469="",$O3469=""),"",$O3469/$J3469)</f>
        <v>1</v>
      </c>
      <c r="U3469" s="14" t="s">
        <v>36</v>
      </c>
      <c r="V3469" s="14"/>
      <c r="W3469" s="14"/>
      <c r="X3469" s="14"/>
      <c r="Y3469" s="14"/>
      <c r="Z3469" s="14"/>
      <c r="AA3469" s="11"/>
      <c r="AB3469" s="14" t="str">
        <f t="shared" si="386"/>
        <v>10241|32 TAPEÇARIA</v>
      </c>
      <c r="AC3469" t="str">
        <f t="shared" si="387"/>
        <v>|10241|</v>
      </c>
      <c r="AD3469" t="str">
        <f t="shared" si="388"/>
        <v>32 TAPEÇARIA</v>
      </c>
    </row>
    <row r="3470" spans="1:30" ht="36" customHeight="1" x14ac:dyDescent="0.35">
      <c r="A3470" s="35">
        <v>46216</v>
      </c>
      <c r="B3470" s="14" t="s">
        <v>3670</v>
      </c>
      <c r="C3470" s="14" t="s">
        <v>3671</v>
      </c>
      <c r="D3470" s="14" t="s">
        <v>3049</v>
      </c>
      <c r="E3470" s="14">
        <v>30001312</v>
      </c>
      <c r="F3470" s="14" t="s">
        <v>3169</v>
      </c>
      <c r="G3470" s="14" t="s">
        <v>3049</v>
      </c>
      <c r="H3470" s="14" t="s">
        <v>3049</v>
      </c>
      <c r="I3470" s="9" t="s">
        <v>3049</v>
      </c>
      <c r="J3470" s="9">
        <v>4</v>
      </c>
      <c r="K3470" s="14">
        <f>IF($E3470="","",IFERROR(INDEX('01_Cad_Pecas'!$H$2:$H$5000,MATCH($E3470,'01_Cad_Pecas'!$D$2:$D$5000,0)),IFERROR(INDEX('01_Cad_Pecas'!$H$2:$H$5000,MATCH(VALUE($E3470),'01_Cad_Pecas'!$D$2:$D$5000,0)),"")))</f>
        <v>0</v>
      </c>
      <c r="L3470" s="14">
        <f>IF($E3470="","",IFERROR(INDEX('01_Cad_Pecas'!$I$2:$I$5000,MATCH($E3470,'01_Cad_Pecas'!$D$2:$D$5000,0)),IFERROR(INDEX('01_Cad_Pecas'!$I$2:$I$5000,MATCH(VALUE($E3470),'01_Cad_Pecas'!$D$2:$D$5000,0)),"")))</f>
        <v>0.35</v>
      </c>
      <c r="M3470" s="14">
        <f t="shared" si="385"/>
        <v>1.4</v>
      </c>
      <c r="N3470" s="14">
        <v>46217</v>
      </c>
      <c r="O3470" s="14">
        <v>4</v>
      </c>
      <c r="P3470" s="14"/>
      <c r="Q3470" s="14"/>
      <c r="R3470" s="14"/>
      <c r="S3470" s="14"/>
      <c r="T3470" s="14">
        <f t="shared" si="389"/>
        <v>1</v>
      </c>
      <c r="U3470" s="14" t="s">
        <v>36</v>
      </c>
      <c r="V3470" s="14"/>
      <c r="W3470" s="14"/>
      <c r="X3470" s="14"/>
      <c r="Y3470" s="14"/>
      <c r="Z3470" s="14"/>
      <c r="AA3470" s="11"/>
      <c r="AB3470" s="14" t="str">
        <f t="shared" si="386"/>
        <v>10241|32 TAPEÇARIA</v>
      </c>
      <c r="AC3470" t="str">
        <f t="shared" si="387"/>
        <v>|10241|</v>
      </c>
      <c r="AD3470" t="str">
        <f t="shared" si="388"/>
        <v>32 TAPEÇARIA</v>
      </c>
    </row>
    <row r="3471" spans="1:30" ht="36" customHeight="1" x14ac:dyDescent="0.35">
      <c r="A3471" s="35">
        <v>46216</v>
      </c>
      <c r="B3471" s="14" t="s">
        <v>3670</v>
      </c>
      <c r="C3471" s="14" t="s">
        <v>3671</v>
      </c>
      <c r="D3471" s="14" t="s">
        <v>3049</v>
      </c>
      <c r="E3471" s="14">
        <v>30001412</v>
      </c>
      <c r="F3471" s="14" t="s">
        <v>3174</v>
      </c>
      <c r="G3471" s="14" t="s">
        <v>3049</v>
      </c>
      <c r="H3471" s="14" t="s">
        <v>3049</v>
      </c>
      <c r="I3471" s="9" t="s">
        <v>3049</v>
      </c>
      <c r="J3471" s="9">
        <v>16</v>
      </c>
      <c r="K3471" s="14">
        <f>IF($E3471="","",IFERROR(INDEX('01_Cad_Pecas'!$H$2:$H$5000,MATCH($E3471,'01_Cad_Pecas'!$D$2:$D$5000,0)),IFERROR(INDEX('01_Cad_Pecas'!$H$2:$H$5000,MATCH(VALUE($E3471),'01_Cad_Pecas'!$D$2:$D$5000,0)),"")))</f>
        <v>0</v>
      </c>
      <c r="L3471" s="14">
        <f>IF($E3471="","",IFERROR(INDEX('01_Cad_Pecas'!$I$2:$I$5000,MATCH($E3471,'01_Cad_Pecas'!$D$2:$D$5000,0)),IFERROR(INDEX('01_Cad_Pecas'!$I$2:$I$5000,MATCH(VALUE($E3471),'01_Cad_Pecas'!$D$2:$D$5000,0)),"")))</f>
        <v>0.35</v>
      </c>
      <c r="M3471" s="14">
        <f t="shared" si="385"/>
        <v>5.6</v>
      </c>
      <c r="N3471" s="14">
        <v>46217</v>
      </c>
      <c r="O3471" s="14">
        <v>16</v>
      </c>
      <c r="P3471" s="14"/>
      <c r="Q3471" s="14"/>
      <c r="R3471" s="14"/>
      <c r="S3471" s="14"/>
      <c r="T3471" s="14">
        <f t="shared" si="389"/>
        <v>1</v>
      </c>
      <c r="U3471" s="14" t="s">
        <v>36</v>
      </c>
      <c r="V3471" s="14"/>
      <c r="W3471" s="14"/>
      <c r="X3471" s="14"/>
      <c r="Y3471" s="14"/>
      <c r="Z3471" s="14"/>
      <c r="AA3471" s="11"/>
      <c r="AB3471" s="14" t="str">
        <f t="shared" si="386"/>
        <v>10241|32 TAPEÇARIA</v>
      </c>
      <c r="AC3471" t="str">
        <f t="shared" si="387"/>
        <v>|10241|</v>
      </c>
      <c r="AD3471" t="str">
        <f t="shared" si="388"/>
        <v>32 TAPEÇARIA</v>
      </c>
    </row>
    <row r="3472" spans="1:30" ht="36" customHeight="1" x14ac:dyDescent="0.35">
      <c r="A3472" s="35">
        <v>46216</v>
      </c>
      <c r="B3472" s="14" t="s">
        <v>3670</v>
      </c>
      <c r="C3472" s="14" t="s">
        <v>3671</v>
      </c>
      <c r="D3472" s="14" t="s">
        <v>3049</v>
      </c>
      <c r="E3472" s="14">
        <v>30003212</v>
      </c>
      <c r="F3472" s="14" t="s">
        <v>3170</v>
      </c>
      <c r="G3472" s="14" t="s">
        <v>3049</v>
      </c>
      <c r="H3472" s="14" t="s">
        <v>3049</v>
      </c>
      <c r="I3472" s="9" t="s">
        <v>3049</v>
      </c>
      <c r="J3472" s="9">
        <v>8</v>
      </c>
      <c r="K3472" s="14">
        <f>IF($E3472="","",IFERROR(INDEX('01_Cad_Pecas'!$H$2:$H$5000,MATCH($E3472,'01_Cad_Pecas'!$D$2:$D$5000,0)),IFERROR(INDEX('01_Cad_Pecas'!$H$2:$H$5000,MATCH(VALUE($E3472),'01_Cad_Pecas'!$D$2:$D$5000,0)),"")))</f>
        <v>0</v>
      </c>
      <c r="L3472" s="14">
        <f>IF($E3472="","",IFERROR(INDEX('01_Cad_Pecas'!$I$2:$I$5000,MATCH($E3472,'01_Cad_Pecas'!$D$2:$D$5000,0)),IFERROR(INDEX('01_Cad_Pecas'!$I$2:$I$5000,MATCH(VALUE($E3472),'01_Cad_Pecas'!$D$2:$D$5000,0)),"")))</f>
        <v>0.35</v>
      </c>
      <c r="M3472" s="14">
        <f t="shared" si="385"/>
        <v>2.8</v>
      </c>
      <c r="N3472" s="14">
        <v>46217</v>
      </c>
      <c r="O3472" s="14">
        <v>8</v>
      </c>
      <c r="P3472" s="14"/>
      <c r="Q3472" s="14"/>
      <c r="R3472" s="14"/>
      <c r="S3472" s="14"/>
      <c r="T3472" s="14">
        <f t="shared" si="389"/>
        <v>1</v>
      </c>
      <c r="U3472" s="14" t="s">
        <v>36</v>
      </c>
      <c r="V3472" s="14"/>
      <c r="W3472" s="14"/>
      <c r="X3472" s="14"/>
      <c r="Y3472" s="14"/>
      <c r="Z3472" s="14"/>
      <c r="AA3472" s="11"/>
      <c r="AB3472" s="14" t="str">
        <f t="shared" si="386"/>
        <v>10241|32 TAPEÇARIA</v>
      </c>
      <c r="AC3472" t="str">
        <f t="shared" si="387"/>
        <v>|10241|</v>
      </c>
      <c r="AD3472" t="str">
        <f t="shared" si="388"/>
        <v>32 TAPEÇARIA</v>
      </c>
    </row>
    <row r="3473" spans="1:30" ht="36" customHeight="1" x14ac:dyDescent="0.35">
      <c r="A3473" s="35">
        <v>46216</v>
      </c>
      <c r="B3473" s="14" t="s">
        <v>3670</v>
      </c>
      <c r="C3473" s="14" t="s">
        <v>3671</v>
      </c>
      <c r="D3473" s="14" t="s">
        <v>3049</v>
      </c>
      <c r="E3473" s="14">
        <v>30003413</v>
      </c>
      <c r="F3473" s="14" t="s">
        <v>462</v>
      </c>
      <c r="G3473" s="14" t="s">
        <v>3049</v>
      </c>
      <c r="H3473" s="14" t="s">
        <v>3049</v>
      </c>
      <c r="I3473" s="9" t="s">
        <v>3049</v>
      </c>
      <c r="J3473" s="9">
        <v>76</v>
      </c>
      <c r="K3473" s="14">
        <f>IF($E3473="","",IFERROR(INDEX('01_Cad_Pecas'!$H$2:$H$5000,MATCH($E3473,'01_Cad_Pecas'!$D$2:$D$5000,0)),IFERROR(INDEX('01_Cad_Pecas'!$H$2:$H$5000,MATCH(VALUE($E3473),'01_Cad_Pecas'!$D$2:$D$5000,0)),"")))</f>
        <v>0</v>
      </c>
      <c r="L3473" s="14">
        <f>IF($E3473="","",IFERROR(INDEX('01_Cad_Pecas'!$I$2:$I$5000,MATCH($E3473,'01_Cad_Pecas'!$D$2:$D$5000,0)),IFERROR(INDEX('01_Cad_Pecas'!$I$2:$I$5000,MATCH(VALUE($E3473),'01_Cad_Pecas'!$D$2:$D$5000,0)),"")))</f>
        <v>0.35</v>
      </c>
      <c r="M3473" s="14">
        <f t="shared" si="385"/>
        <v>26.599999999999998</v>
      </c>
      <c r="N3473" s="14">
        <v>46217</v>
      </c>
      <c r="O3473" s="14">
        <v>76</v>
      </c>
      <c r="P3473" s="14"/>
      <c r="Q3473" s="14"/>
      <c r="R3473" s="14"/>
      <c r="S3473" s="14"/>
      <c r="T3473" s="14">
        <f t="shared" si="389"/>
        <v>1</v>
      </c>
      <c r="U3473" s="14" t="s">
        <v>36</v>
      </c>
      <c r="V3473" s="14"/>
      <c r="W3473" s="14"/>
      <c r="X3473" s="14"/>
      <c r="Y3473" s="14"/>
      <c r="Z3473" s="14"/>
      <c r="AA3473" s="11"/>
      <c r="AB3473" s="14" t="str">
        <f t="shared" si="386"/>
        <v>10241|32 TAPEÇARIA</v>
      </c>
      <c r="AC3473" t="str">
        <f t="shared" si="387"/>
        <v>|10241|</v>
      </c>
      <c r="AD3473" t="str">
        <f t="shared" si="388"/>
        <v>32 TAPEÇARIA</v>
      </c>
    </row>
    <row r="3474" spans="1:30" ht="36" customHeight="1" x14ac:dyDescent="0.35">
      <c r="A3474" s="35">
        <v>46216</v>
      </c>
      <c r="B3474" s="14" t="s">
        <v>3670</v>
      </c>
      <c r="C3474" s="14" t="s">
        <v>3671</v>
      </c>
      <c r="D3474" s="14" t="s">
        <v>3049</v>
      </c>
      <c r="E3474" s="14">
        <v>30003920</v>
      </c>
      <c r="F3474" s="14" t="s">
        <v>3690</v>
      </c>
      <c r="G3474" s="14" t="s">
        <v>3049</v>
      </c>
      <c r="H3474" s="14" t="s">
        <v>3049</v>
      </c>
      <c r="I3474" s="9" t="s">
        <v>3049</v>
      </c>
      <c r="J3474" s="9">
        <v>16</v>
      </c>
      <c r="K3474" s="14">
        <f>IF($E3474="","",IFERROR(INDEX('01_Cad_Pecas'!$H$2:$H$5000,MATCH($E3474,'01_Cad_Pecas'!$D$2:$D$5000,0)),IFERROR(INDEX('01_Cad_Pecas'!$H$2:$H$5000,MATCH(VALUE($E3474),'01_Cad_Pecas'!$D$2:$D$5000,0)),"")))</f>
        <v>0</v>
      </c>
      <c r="L3474" s="14">
        <f>IF($E3474="","",IFERROR(INDEX('01_Cad_Pecas'!$I$2:$I$5000,MATCH($E3474,'01_Cad_Pecas'!$D$2:$D$5000,0)),IFERROR(INDEX('01_Cad_Pecas'!$I$2:$I$5000,MATCH(VALUE($E3474),'01_Cad_Pecas'!$D$2:$D$5000,0)),"")))</f>
        <v>0.35</v>
      </c>
      <c r="M3474" s="14">
        <f t="shared" si="385"/>
        <v>5.6</v>
      </c>
      <c r="N3474" s="14">
        <v>46217</v>
      </c>
      <c r="O3474" s="14">
        <v>16</v>
      </c>
      <c r="P3474" s="14"/>
      <c r="Q3474" s="14"/>
      <c r="R3474" s="14"/>
      <c r="S3474" s="14"/>
      <c r="T3474" s="14">
        <f t="shared" si="389"/>
        <v>1</v>
      </c>
      <c r="U3474" s="14" t="s">
        <v>36</v>
      </c>
      <c r="V3474" s="14"/>
      <c r="W3474" s="14"/>
      <c r="X3474" s="14"/>
      <c r="Y3474" s="14"/>
      <c r="Z3474" s="14"/>
      <c r="AA3474" s="11"/>
      <c r="AB3474" s="14" t="str">
        <f t="shared" si="386"/>
        <v>10241|32 TAPEÇARIA</v>
      </c>
      <c r="AC3474" t="str">
        <f t="shared" si="387"/>
        <v>|10241|</v>
      </c>
      <c r="AD3474" t="str">
        <f t="shared" si="388"/>
        <v>32 TAPEÇARIA</v>
      </c>
    </row>
    <row r="3475" spans="1:30" ht="36" customHeight="1" x14ac:dyDescent="0.35">
      <c r="A3475" s="35">
        <v>46216</v>
      </c>
      <c r="B3475" s="14" t="s">
        <v>3670</v>
      </c>
      <c r="C3475" s="14" t="s">
        <v>3671</v>
      </c>
      <c r="D3475" s="14" t="s">
        <v>3049</v>
      </c>
      <c r="E3475" s="14">
        <v>30008105</v>
      </c>
      <c r="F3475" s="14" t="s">
        <v>471</v>
      </c>
      <c r="G3475" s="14" t="s">
        <v>3049</v>
      </c>
      <c r="H3475" s="14" t="s">
        <v>3049</v>
      </c>
      <c r="I3475" s="9" t="s">
        <v>3049</v>
      </c>
      <c r="J3475" s="9">
        <v>6</v>
      </c>
      <c r="K3475" s="14">
        <f>IF($E3475="","",IFERROR(INDEX('01_Cad_Pecas'!$H$2:$H$5000,MATCH($E3475,'01_Cad_Pecas'!$D$2:$D$5000,0)),IFERROR(INDEX('01_Cad_Pecas'!$H$2:$H$5000,MATCH(VALUE($E3475),'01_Cad_Pecas'!$D$2:$D$5000,0)),"")))</f>
        <v>0</v>
      </c>
      <c r="L3475" s="14">
        <f>IF($E3475="","",IFERROR(INDEX('01_Cad_Pecas'!$I$2:$I$5000,MATCH($E3475,'01_Cad_Pecas'!$D$2:$D$5000,0)),IFERROR(INDEX('01_Cad_Pecas'!$I$2:$I$5000,MATCH(VALUE($E3475),'01_Cad_Pecas'!$D$2:$D$5000,0)),"")))</f>
        <v>0.35</v>
      </c>
      <c r="M3475" s="14">
        <f t="shared" si="385"/>
        <v>2.0999999999999996</v>
      </c>
      <c r="N3475" s="14">
        <v>46217</v>
      </c>
      <c r="O3475" s="14">
        <v>6</v>
      </c>
      <c r="P3475" s="14"/>
      <c r="Q3475" s="14"/>
      <c r="R3475" s="14"/>
      <c r="S3475" s="14"/>
      <c r="T3475" s="14">
        <f t="shared" si="389"/>
        <v>1</v>
      </c>
      <c r="U3475" s="14" t="s">
        <v>36</v>
      </c>
      <c r="V3475" s="14"/>
      <c r="W3475" s="14"/>
      <c r="X3475" s="14"/>
      <c r="Y3475" s="14"/>
      <c r="Z3475" s="14"/>
      <c r="AA3475" s="11"/>
      <c r="AB3475" s="14" t="str">
        <f t="shared" si="386"/>
        <v>10241|32 TAPEÇARIA</v>
      </c>
      <c r="AC3475" t="str">
        <f t="shared" si="387"/>
        <v>|10241|</v>
      </c>
      <c r="AD3475" t="str">
        <f t="shared" si="388"/>
        <v>32 TAPEÇARIA</v>
      </c>
    </row>
    <row r="3476" spans="1:30" ht="36" customHeight="1" x14ac:dyDescent="0.35">
      <c r="A3476" s="35">
        <v>46216</v>
      </c>
      <c r="B3476" s="14" t="s">
        <v>3670</v>
      </c>
      <c r="C3476" s="14" t="s">
        <v>3671</v>
      </c>
      <c r="D3476" s="14" t="s">
        <v>3049</v>
      </c>
      <c r="E3476" s="14">
        <v>30004807</v>
      </c>
      <c r="F3476" s="14" t="s">
        <v>466</v>
      </c>
      <c r="G3476" s="14" t="s">
        <v>3049</v>
      </c>
      <c r="H3476" s="14" t="s">
        <v>3049</v>
      </c>
      <c r="I3476" s="9" t="s">
        <v>3049</v>
      </c>
      <c r="J3476" s="9">
        <v>54</v>
      </c>
      <c r="K3476" s="14">
        <f>IF($E3476="","",IFERROR(INDEX('01_Cad_Pecas'!$H$2:$H$5000,MATCH($E3476,'01_Cad_Pecas'!$D$2:$D$5000,0)),IFERROR(INDEX('01_Cad_Pecas'!$H$2:$H$5000,MATCH(VALUE($E3476),'01_Cad_Pecas'!$D$2:$D$5000,0)),"")))</f>
        <v>0</v>
      </c>
      <c r="L3476" s="14">
        <f>IF($E3476="","",IFERROR(INDEX('01_Cad_Pecas'!$I$2:$I$5000,MATCH($E3476,'01_Cad_Pecas'!$D$2:$D$5000,0)),IFERROR(INDEX('01_Cad_Pecas'!$I$2:$I$5000,MATCH(VALUE($E3476),'01_Cad_Pecas'!$D$2:$D$5000,0)),"")))</f>
        <v>0.35</v>
      </c>
      <c r="M3476" s="14">
        <f t="shared" si="385"/>
        <v>18.899999999999999</v>
      </c>
      <c r="N3476" s="14">
        <v>46217</v>
      </c>
      <c r="O3476" s="14">
        <v>54</v>
      </c>
      <c r="P3476" s="14"/>
      <c r="Q3476" s="14"/>
      <c r="R3476" s="14"/>
      <c r="S3476" s="14"/>
      <c r="T3476" s="14">
        <f t="shared" si="389"/>
        <v>1</v>
      </c>
      <c r="U3476" s="14" t="s">
        <v>36</v>
      </c>
      <c r="V3476" s="14"/>
      <c r="W3476" s="14"/>
      <c r="X3476" s="14"/>
      <c r="Y3476" s="14"/>
      <c r="Z3476" s="14"/>
      <c r="AA3476" s="11"/>
      <c r="AB3476" s="14" t="str">
        <f t="shared" si="386"/>
        <v>10241|32 TAPEÇARIA</v>
      </c>
      <c r="AC3476" t="str">
        <f t="shared" si="387"/>
        <v>|10241|</v>
      </c>
      <c r="AD3476" t="str">
        <f t="shared" si="388"/>
        <v>32 TAPEÇARIA</v>
      </c>
    </row>
    <row r="3477" spans="1:30" ht="36" customHeight="1" x14ac:dyDescent="0.35">
      <c r="A3477" s="35">
        <v>46216</v>
      </c>
      <c r="B3477" s="14" t="s">
        <v>3670</v>
      </c>
      <c r="C3477" s="14" t="s">
        <v>3671</v>
      </c>
      <c r="D3477" s="14" t="s">
        <v>3049</v>
      </c>
      <c r="E3477" s="14">
        <v>30006106</v>
      </c>
      <c r="F3477" s="14" t="s">
        <v>3340</v>
      </c>
      <c r="G3477" s="14" t="s">
        <v>3049</v>
      </c>
      <c r="H3477" s="14" t="s">
        <v>3049</v>
      </c>
      <c r="I3477" s="9" t="s">
        <v>3049</v>
      </c>
      <c r="J3477" s="9">
        <v>54</v>
      </c>
      <c r="K3477" s="14">
        <f>IF($E3477="","",IFERROR(INDEX('01_Cad_Pecas'!$H$2:$H$5000,MATCH($E3477,'01_Cad_Pecas'!$D$2:$D$5000,0)),IFERROR(INDEX('01_Cad_Pecas'!$H$2:$H$5000,MATCH(VALUE($E3477),'01_Cad_Pecas'!$D$2:$D$5000,0)),"")))</f>
        <v>0</v>
      </c>
      <c r="L3477" s="14">
        <f>IF($E3477="","",IFERROR(INDEX('01_Cad_Pecas'!$I$2:$I$5000,MATCH($E3477,'01_Cad_Pecas'!$D$2:$D$5000,0)),IFERROR(INDEX('01_Cad_Pecas'!$I$2:$I$5000,MATCH(VALUE($E3477),'01_Cad_Pecas'!$D$2:$D$5000,0)),"")))</f>
        <v>1.75</v>
      </c>
      <c r="M3477" s="14">
        <f t="shared" si="385"/>
        <v>94.5</v>
      </c>
      <c r="N3477" s="14">
        <v>46217</v>
      </c>
      <c r="O3477" s="14">
        <v>54</v>
      </c>
      <c r="P3477" s="14"/>
      <c r="Q3477" s="14"/>
      <c r="R3477" s="14"/>
      <c r="S3477" s="14"/>
      <c r="T3477" s="14">
        <f t="shared" si="389"/>
        <v>1</v>
      </c>
      <c r="U3477" s="14" t="s">
        <v>36</v>
      </c>
      <c r="V3477" s="14"/>
      <c r="W3477" s="14"/>
      <c r="X3477" s="14"/>
      <c r="Y3477" s="14"/>
      <c r="Z3477" s="14"/>
      <c r="AA3477" s="11"/>
      <c r="AB3477" s="14" t="str">
        <f t="shared" si="386"/>
        <v>10241|32 TAPEÇARIA</v>
      </c>
      <c r="AC3477" t="str">
        <f t="shared" si="387"/>
        <v>|10241|</v>
      </c>
      <c r="AD3477" t="str">
        <f t="shared" si="388"/>
        <v>32 TAPEÇARIA</v>
      </c>
    </row>
    <row r="3478" spans="1:30" ht="36" customHeight="1" x14ac:dyDescent="0.35">
      <c r="A3478" s="35">
        <v>46216</v>
      </c>
      <c r="B3478" s="14" t="s">
        <v>3670</v>
      </c>
      <c r="C3478" s="14" t="s">
        <v>3671</v>
      </c>
      <c r="D3478" s="14" t="s">
        <v>3049</v>
      </c>
      <c r="E3478" s="14">
        <v>30008106</v>
      </c>
      <c r="F3478" s="14" t="s">
        <v>470</v>
      </c>
      <c r="G3478" s="14" t="s">
        <v>3049</v>
      </c>
      <c r="H3478" s="14" t="s">
        <v>3049</v>
      </c>
      <c r="I3478" s="9" t="s">
        <v>3049</v>
      </c>
      <c r="J3478" s="9">
        <v>6</v>
      </c>
      <c r="K3478" s="14">
        <f>IF($E3478="","",IFERROR(INDEX('01_Cad_Pecas'!$H$2:$H$5000,MATCH($E3478,'01_Cad_Pecas'!$D$2:$D$5000,0)),IFERROR(INDEX('01_Cad_Pecas'!$H$2:$H$5000,MATCH(VALUE($E3478),'01_Cad_Pecas'!$D$2:$D$5000,0)),"")))</f>
        <v>0</v>
      </c>
      <c r="L3478" s="14">
        <f>IF($E3478="","",IFERROR(INDEX('01_Cad_Pecas'!$I$2:$I$5000,MATCH($E3478,'01_Cad_Pecas'!$D$2:$D$5000,0)),IFERROR(INDEX('01_Cad_Pecas'!$I$2:$I$5000,MATCH(VALUE($E3478),'01_Cad_Pecas'!$D$2:$D$5000,0)),"")))</f>
        <v>0.35</v>
      </c>
      <c r="M3478" s="14">
        <f t="shared" si="385"/>
        <v>2.0999999999999996</v>
      </c>
      <c r="N3478" s="14">
        <v>46217</v>
      </c>
      <c r="O3478" s="14">
        <v>6</v>
      </c>
      <c r="P3478" s="14"/>
      <c r="Q3478" s="14"/>
      <c r="R3478" s="14"/>
      <c r="S3478" s="14"/>
      <c r="T3478" s="14">
        <f t="shared" si="389"/>
        <v>1</v>
      </c>
      <c r="U3478" s="14" t="s">
        <v>36</v>
      </c>
      <c r="V3478" s="14"/>
      <c r="W3478" s="14"/>
      <c r="X3478" s="14"/>
      <c r="Y3478" s="14"/>
      <c r="Z3478" s="14"/>
      <c r="AA3478" s="11"/>
      <c r="AB3478" s="14" t="str">
        <f t="shared" si="386"/>
        <v>10241|32 TAPEÇARIA</v>
      </c>
      <c r="AC3478" t="str">
        <f t="shared" si="387"/>
        <v>|10241|</v>
      </c>
      <c r="AD3478" t="str">
        <f t="shared" si="388"/>
        <v>32 TAPEÇARIA</v>
      </c>
    </row>
    <row r="3479" spans="1:30" ht="48" customHeight="1" x14ac:dyDescent="0.35">
      <c r="A3479" s="35">
        <v>46216</v>
      </c>
      <c r="B3479" s="14" t="s">
        <v>3672</v>
      </c>
      <c r="C3479" s="14" t="s">
        <v>3673</v>
      </c>
      <c r="D3479" s="14" t="s">
        <v>3049</v>
      </c>
      <c r="E3479" s="14">
        <v>30001213</v>
      </c>
      <c r="F3479" s="14" t="s">
        <v>477</v>
      </c>
      <c r="G3479" s="14" t="s">
        <v>3049</v>
      </c>
      <c r="H3479" s="14" t="s">
        <v>3049</v>
      </c>
      <c r="I3479" s="9" t="s">
        <v>3049</v>
      </c>
      <c r="J3479" s="9">
        <v>30</v>
      </c>
      <c r="K3479" s="14">
        <f>IF($E3479="","",IFERROR(INDEX('01_Cad_Pecas'!$H$2:$H$5000,MATCH($E3479,'01_Cad_Pecas'!$D$2:$D$5000,0)),IFERROR(INDEX('01_Cad_Pecas'!$H$2:$H$5000,MATCH(VALUE($E3479),'01_Cad_Pecas'!$D$2:$D$5000,0)),"")))</f>
        <v>0</v>
      </c>
      <c r="L3479" s="14">
        <f>IF($E3479="","",IFERROR(INDEX('01_Cad_Pecas'!$I$2:$I$5000,MATCH($E3479,'01_Cad_Pecas'!$D$2:$D$5000,0)),IFERROR(INDEX('01_Cad_Pecas'!$I$2:$I$5000,MATCH(VALUE($E3479),'01_Cad_Pecas'!$D$2:$D$5000,0)),"")))</f>
        <v>0.35</v>
      </c>
      <c r="M3479" s="14">
        <f t="shared" si="385"/>
        <v>10.5</v>
      </c>
      <c r="N3479" s="14">
        <v>46217</v>
      </c>
      <c r="O3479" s="14">
        <v>30</v>
      </c>
      <c r="P3479" s="14"/>
      <c r="Q3479" s="14"/>
      <c r="R3479" s="14"/>
      <c r="S3479" s="14"/>
      <c r="T3479" s="14">
        <f t="shared" si="389"/>
        <v>1</v>
      </c>
      <c r="U3479" s="14" t="s">
        <v>36</v>
      </c>
      <c r="V3479" s="14"/>
      <c r="W3479" s="14"/>
      <c r="X3479" s="14"/>
      <c r="Y3479" s="14"/>
      <c r="Z3479" s="14"/>
      <c r="AA3479" s="11"/>
      <c r="AB3479" s="14" t="str">
        <f t="shared" si="386"/>
        <v>10245|32 TAPEÇARIA</v>
      </c>
      <c r="AC3479" t="str">
        <f t="shared" si="387"/>
        <v>|10245|</v>
      </c>
      <c r="AD3479" t="str">
        <f t="shared" si="388"/>
        <v>32 TAPEÇARIA</v>
      </c>
    </row>
    <row r="3480" spans="1:30" ht="48" customHeight="1" x14ac:dyDescent="0.35">
      <c r="A3480" s="35">
        <v>46216</v>
      </c>
      <c r="B3480" s="14" t="s">
        <v>3672</v>
      </c>
      <c r="C3480" s="14" t="s">
        <v>3673</v>
      </c>
      <c r="D3480" s="14" t="s">
        <v>3049</v>
      </c>
      <c r="E3480" s="14">
        <v>30001412</v>
      </c>
      <c r="F3480" s="14" t="s">
        <v>3174</v>
      </c>
      <c r="G3480" s="14" t="s">
        <v>3049</v>
      </c>
      <c r="H3480" s="14" t="s">
        <v>3049</v>
      </c>
      <c r="I3480" s="9" t="s">
        <v>3049</v>
      </c>
      <c r="J3480" s="9">
        <v>30</v>
      </c>
      <c r="K3480" s="14">
        <f>IF($E3480="","",IFERROR(INDEX('01_Cad_Pecas'!$H$2:$H$5000,MATCH($E3480,'01_Cad_Pecas'!$D$2:$D$5000,0)),IFERROR(INDEX('01_Cad_Pecas'!$H$2:$H$5000,MATCH(VALUE($E3480),'01_Cad_Pecas'!$D$2:$D$5000,0)),"")))</f>
        <v>0</v>
      </c>
      <c r="L3480" s="14">
        <f>IF($E3480="","",IFERROR(INDEX('01_Cad_Pecas'!$I$2:$I$5000,MATCH($E3480,'01_Cad_Pecas'!$D$2:$D$5000,0)),IFERROR(INDEX('01_Cad_Pecas'!$I$2:$I$5000,MATCH(VALUE($E3480),'01_Cad_Pecas'!$D$2:$D$5000,0)),"")))</f>
        <v>0.35</v>
      </c>
      <c r="M3480" s="14">
        <f t="shared" si="385"/>
        <v>10.5</v>
      </c>
      <c r="N3480" s="14">
        <v>46218</v>
      </c>
      <c r="O3480" s="14">
        <v>30</v>
      </c>
      <c r="P3480" s="14"/>
      <c r="Q3480" s="14"/>
      <c r="R3480" s="14"/>
      <c r="S3480" s="14"/>
      <c r="T3480" s="14">
        <f t="shared" si="389"/>
        <v>1</v>
      </c>
      <c r="U3480" s="14" t="s">
        <v>36</v>
      </c>
      <c r="V3480" s="14"/>
      <c r="W3480" s="14"/>
      <c r="X3480" s="14"/>
      <c r="Y3480" s="14"/>
      <c r="Z3480" s="14"/>
      <c r="AA3480" s="11"/>
      <c r="AB3480" s="14" t="str">
        <f t="shared" si="386"/>
        <v>10245|32 TAPEÇARIA</v>
      </c>
      <c r="AC3480" t="str">
        <f t="shared" si="387"/>
        <v>|10245|</v>
      </c>
      <c r="AD3480" t="str">
        <f t="shared" si="388"/>
        <v>32 TAPEÇARIA</v>
      </c>
    </row>
    <row r="3481" spans="1:30" ht="36" customHeight="1" x14ac:dyDescent="0.35">
      <c r="A3481" s="35">
        <v>46217</v>
      </c>
      <c r="B3481" s="14" t="s">
        <v>3674</v>
      </c>
      <c r="C3481" s="14" t="s">
        <v>3675</v>
      </c>
      <c r="D3481" s="14" t="s">
        <v>3049</v>
      </c>
      <c r="E3481" s="14">
        <v>30001213</v>
      </c>
      <c r="F3481" s="14" t="s">
        <v>477</v>
      </c>
      <c r="G3481" s="14" t="s">
        <v>3049</v>
      </c>
      <c r="H3481" s="14" t="s">
        <v>3049</v>
      </c>
      <c r="I3481" s="9" t="s">
        <v>3049</v>
      </c>
      <c r="J3481" s="9">
        <v>1116</v>
      </c>
      <c r="K3481" s="14">
        <f>IF($E3481="","",IFERROR(INDEX('01_Cad_Pecas'!$H$2:$H$5000,MATCH($E3481,'01_Cad_Pecas'!$D$2:$D$5000,0)),IFERROR(INDEX('01_Cad_Pecas'!$H$2:$H$5000,MATCH(VALUE($E3481),'01_Cad_Pecas'!$D$2:$D$5000,0)),"")))</f>
        <v>0</v>
      </c>
      <c r="L3481" s="14">
        <f>IF($E3481="","",IFERROR(INDEX('01_Cad_Pecas'!$I$2:$I$5000,MATCH($E3481,'01_Cad_Pecas'!$D$2:$D$5000,0)),IFERROR(INDEX('01_Cad_Pecas'!$I$2:$I$5000,MATCH(VALUE($E3481),'01_Cad_Pecas'!$D$2:$D$5000,0)),"")))</f>
        <v>0.35</v>
      </c>
      <c r="M3481" s="14">
        <f t="shared" si="385"/>
        <v>390.59999999999997</v>
      </c>
      <c r="N3481" s="14">
        <v>46218</v>
      </c>
      <c r="O3481" s="14">
        <v>1116</v>
      </c>
      <c r="P3481" s="14"/>
      <c r="Q3481" s="14"/>
      <c r="R3481" s="14"/>
      <c r="S3481" s="14"/>
      <c r="T3481" s="14">
        <f t="shared" si="389"/>
        <v>1</v>
      </c>
      <c r="U3481" s="14" t="s">
        <v>36</v>
      </c>
      <c r="V3481" s="14"/>
      <c r="W3481" s="14"/>
      <c r="X3481" s="14"/>
      <c r="Y3481" s="14"/>
      <c r="Z3481" s="14"/>
      <c r="AA3481" s="11"/>
      <c r="AB3481" s="14" t="str">
        <f t="shared" si="386"/>
        <v>10246|32 TAPEÇARIA</v>
      </c>
      <c r="AC3481" t="str">
        <f t="shared" si="387"/>
        <v>|10246|</v>
      </c>
      <c r="AD3481" t="str">
        <f t="shared" si="388"/>
        <v>32 TAPEÇARIA</v>
      </c>
    </row>
    <row r="3482" spans="1:30" ht="36" customHeight="1" x14ac:dyDescent="0.35">
      <c r="A3482" s="35">
        <v>46217</v>
      </c>
      <c r="B3482" s="14" t="s">
        <v>3674</v>
      </c>
      <c r="C3482" s="14" t="s">
        <v>3675</v>
      </c>
      <c r="D3482" s="14" t="s">
        <v>3049</v>
      </c>
      <c r="E3482" s="14">
        <v>30001320</v>
      </c>
      <c r="F3482" s="14" t="s">
        <v>3175</v>
      </c>
      <c r="G3482" s="14" t="s">
        <v>3049</v>
      </c>
      <c r="H3482" s="14" t="s">
        <v>3049</v>
      </c>
      <c r="I3482" s="9" t="s">
        <v>3049</v>
      </c>
      <c r="J3482" s="9">
        <v>50</v>
      </c>
      <c r="K3482" s="14">
        <f>IF($E3482="","",IFERROR(INDEX('01_Cad_Pecas'!$H$2:$H$5000,MATCH($E3482,'01_Cad_Pecas'!$D$2:$D$5000,0)),IFERROR(INDEX('01_Cad_Pecas'!$H$2:$H$5000,MATCH(VALUE($E3482),'01_Cad_Pecas'!$D$2:$D$5000,0)),"")))</f>
        <v>0</v>
      </c>
      <c r="L3482" s="14">
        <f>IF($E3482="","",IFERROR(INDEX('01_Cad_Pecas'!$I$2:$I$5000,MATCH($E3482,'01_Cad_Pecas'!$D$2:$D$5000,0)),IFERROR(INDEX('01_Cad_Pecas'!$I$2:$I$5000,MATCH(VALUE($E3482),'01_Cad_Pecas'!$D$2:$D$5000,0)),"")))</f>
        <v>0.35</v>
      </c>
      <c r="M3482" s="14">
        <f t="shared" si="385"/>
        <v>17.5</v>
      </c>
      <c r="N3482" s="14">
        <v>46218</v>
      </c>
      <c r="O3482" s="14">
        <v>50</v>
      </c>
      <c r="P3482" s="14"/>
      <c r="Q3482" s="14"/>
      <c r="R3482" s="14"/>
      <c r="S3482" s="14"/>
      <c r="T3482" s="14">
        <f t="shared" si="389"/>
        <v>1</v>
      </c>
      <c r="U3482" s="14" t="s">
        <v>36</v>
      </c>
      <c r="V3482" s="14"/>
      <c r="W3482" s="14"/>
      <c r="X3482" s="14"/>
      <c r="Y3482" s="14"/>
      <c r="Z3482" s="14"/>
      <c r="AA3482" s="11"/>
      <c r="AB3482" s="14" t="str">
        <f t="shared" si="386"/>
        <v>10246|32 TAPEÇARIA</v>
      </c>
      <c r="AC3482" t="str">
        <f t="shared" si="387"/>
        <v>|10246|</v>
      </c>
      <c r="AD3482" t="str">
        <f t="shared" si="388"/>
        <v>32 TAPEÇARIA</v>
      </c>
    </row>
    <row r="3483" spans="1:30" ht="36" customHeight="1" x14ac:dyDescent="0.35">
      <c r="A3483" s="35">
        <v>46217</v>
      </c>
      <c r="B3483" s="14" t="s">
        <v>3674</v>
      </c>
      <c r="C3483" s="14" t="s">
        <v>3675</v>
      </c>
      <c r="D3483" s="14" t="s">
        <v>3049</v>
      </c>
      <c r="E3483" s="14">
        <v>30001412</v>
      </c>
      <c r="F3483" s="14" t="s">
        <v>3174</v>
      </c>
      <c r="G3483" s="14" t="s">
        <v>3049</v>
      </c>
      <c r="H3483" s="14" t="s">
        <v>3049</v>
      </c>
      <c r="I3483" s="9" t="s">
        <v>3049</v>
      </c>
      <c r="J3483" s="9">
        <v>1066</v>
      </c>
      <c r="K3483" s="14">
        <f>IF($E3483="","",IFERROR(INDEX('01_Cad_Pecas'!$H$2:$H$5000,MATCH($E3483,'01_Cad_Pecas'!$D$2:$D$5000,0)),IFERROR(INDEX('01_Cad_Pecas'!$H$2:$H$5000,MATCH(VALUE($E3483),'01_Cad_Pecas'!$D$2:$D$5000,0)),"")))</f>
        <v>0</v>
      </c>
      <c r="L3483" s="14">
        <f>IF($E3483="","",IFERROR(INDEX('01_Cad_Pecas'!$I$2:$I$5000,MATCH($E3483,'01_Cad_Pecas'!$D$2:$D$5000,0)),IFERROR(INDEX('01_Cad_Pecas'!$I$2:$I$5000,MATCH(VALUE($E3483),'01_Cad_Pecas'!$D$2:$D$5000,0)),"")))</f>
        <v>0.35</v>
      </c>
      <c r="M3483" s="14">
        <f t="shared" si="385"/>
        <v>373.09999999999997</v>
      </c>
      <c r="N3483" s="14">
        <v>46218</v>
      </c>
      <c r="O3483" s="14">
        <v>1066</v>
      </c>
      <c r="P3483" s="14"/>
      <c r="Q3483" s="14"/>
      <c r="R3483" s="14"/>
      <c r="S3483" s="14"/>
      <c r="T3483" s="14">
        <f t="shared" si="389"/>
        <v>1</v>
      </c>
      <c r="U3483" s="14" t="s">
        <v>36</v>
      </c>
      <c r="V3483" s="14"/>
      <c r="W3483" s="14"/>
      <c r="X3483" s="14"/>
      <c r="Y3483" s="14"/>
      <c r="Z3483" s="14"/>
      <c r="AA3483" s="11"/>
      <c r="AB3483" s="14" t="str">
        <f t="shared" si="386"/>
        <v>10246|32 TAPEÇARIA</v>
      </c>
      <c r="AC3483" t="str">
        <f t="shared" si="387"/>
        <v>|10246|</v>
      </c>
      <c r="AD3483" t="str">
        <f t="shared" si="388"/>
        <v>32 TAPEÇARIA</v>
      </c>
    </row>
    <row r="3484" spans="1:30" ht="36" customHeight="1" x14ac:dyDescent="0.35">
      <c r="A3484" s="35">
        <v>46218</v>
      </c>
      <c r="B3484" s="14" t="s">
        <v>3676</v>
      </c>
      <c r="C3484" s="14" t="s">
        <v>3677</v>
      </c>
      <c r="D3484" s="14" t="s">
        <v>3049</v>
      </c>
      <c r="E3484" s="14">
        <v>30001213</v>
      </c>
      <c r="F3484" s="14" t="s">
        <v>477</v>
      </c>
      <c r="G3484" s="14" t="s">
        <v>3049</v>
      </c>
      <c r="H3484" s="14" t="s">
        <v>3049</v>
      </c>
      <c r="I3484" s="9" t="s">
        <v>3049</v>
      </c>
      <c r="J3484" s="9">
        <v>362</v>
      </c>
      <c r="K3484" s="14">
        <f>IF($E3484="","",IFERROR(INDEX('01_Cad_Pecas'!$H$2:$H$5000,MATCH($E3484,'01_Cad_Pecas'!$D$2:$D$5000,0)),IFERROR(INDEX('01_Cad_Pecas'!$H$2:$H$5000,MATCH(VALUE($E3484),'01_Cad_Pecas'!$D$2:$D$5000,0)),"")))</f>
        <v>0</v>
      </c>
      <c r="L3484" s="14">
        <f>IF($E3484="","",IFERROR(INDEX('01_Cad_Pecas'!$I$2:$I$5000,MATCH($E3484,'01_Cad_Pecas'!$D$2:$D$5000,0)),IFERROR(INDEX('01_Cad_Pecas'!$I$2:$I$5000,MATCH(VALUE($E3484),'01_Cad_Pecas'!$D$2:$D$5000,0)),"")))</f>
        <v>0.35</v>
      </c>
      <c r="M3484" s="14">
        <f t="shared" si="385"/>
        <v>126.69999999999999</v>
      </c>
      <c r="N3484" s="14"/>
      <c r="O3484" s="14"/>
      <c r="P3484" s="14"/>
      <c r="Q3484" s="14"/>
      <c r="R3484" s="14"/>
      <c r="S3484" s="14"/>
      <c r="T3484" s="14"/>
      <c r="U3484" s="14"/>
      <c r="V3484" s="14"/>
      <c r="W3484" s="14"/>
      <c r="X3484" s="14"/>
      <c r="Y3484" s="14"/>
      <c r="Z3484" s="14"/>
      <c r="AA3484" s="11"/>
      <c r="AB3484" s="14" t="str">
        <f t="shared" si="386"/>
        <v>10247|32 TAPEÇARIA</v>
      </c>
      <c r="AC3484" t="str">
        <f t="shared" si="387"/>
        <v>|10247|</v>
      </c>
      <c r="AD3484" t="str">
        <f t="shared" si="388"/>
        <v>32 TAPEÇARIA</v>
      </c>
    </row>
    <row r="3485" spans="1:30" ht="36" customHeight="1" x14ac:dyDescent="0.35">
      <c r="A3485" s="35">
        <v>46218</v>
      </c>
      <c r="B3485" s="14" t="s">
        <v>3676</v>
      </c>
      <c r="C3485" s="14" t="s">
        <v>3677</v>
      </c>
      <c r="D3485" s="14" t="s">
        <v>3049</v>
      </c>
      <c r="E3485" s="14">
        <v>30001320</v>
      </c>
      <c r="F3485" s="14" t="s">
        <v>3175</v>
      </c>
      <c r="G3485" s="14" t="s">
        <v>3049</v>
      </c>
      <c r="H3485" s="14" t="s">
        <v>3049</v>
      </c>
      <c r="I3485" s="9" t="s">
        <v>3049</v>
      </c>
      <c r="J3485" s="9">
        <v>20</v>
      </c>
      <c r="K3485" s="14">
        <f>IF($E3485="","",IFERROR(INDEX('01_Cad_Pecas'!$H$2:$H$5000,MATCH($E3485,'01_Cad_Pecas'!$D$2:$D$5000,0)),IFERROR(INDEX('01_Cad_Pecas'!$H$2:$H$5000,MATCH(VALUE($E3485),'01_Cad_Pecas'!$D$2:$D$5000,0)),"")))</f>
        <v>0</v>
      </c>
      <c r="L3485" s="14">
        <f>IF($E3485="","",IFERROR(INDEX('01_Cad_Pecas'!$I$2:$I$5000,MATCH($E3485,'01_Cad_Pecas'!$D$2:$D$5000,0)),IFERROR(INDEX('01_Cad_Pecas'!$I$2:$I$5000,MATCH(VALUE($E3485),'01_Cad_Pecas'!$D$2:$D$5000,0)),"")))</f>
        <v>0.35</v>
      </c>
      <c r="M3485" s="14">
        <f t="shared" si="385"/>
        <v>7</v>
      </c>
      <c r="N3485" s="14"/>
      <c r="O3485" s="14"/>
      <c r="P3485" s="14"/>
      <c r="Q3485" s="14"/>
      <c r="R3485" s="14"/>
      <c r="S3485" s="14"/>
      <c r="T3485" s="14"/>
      <c r="U3485" s="14"/>
      <c r="V3485" s="14"/>
      <c r="W3485" s="14"/>
      <c r="X3485" s="14"/>
      <c r="Y3485" s="14"/>
      <c r="Z3485" s="14"/>
      <c r="AA3485" s="11"/>
      <c r="AB3485" s="14" t="str">
        <f t="shared" si="386"/>
        <v>10247|32 TAPEÇARIA</v>
      </c>
      <c r="AC3485" t="str">
        <f t="shared" si="387"/>
        <v>|10247|</v>
      </c>
      <c r="AD3485" t="str">
        <f t="shared" si="388"/>
        <v>32 TAPEÇARIA</v>
      </c>
    </row>
    <row r="3486" spans="1:30" ht="36" customHeight="1" x14ac:dyDescent="0.35">
      <c r="A3486" s="35">
        <v>46218</v>
      </c>
      <c r="B3486" s="14" t="s">
        <v>3676</v>
      </c>
      <c r="C3486" s="14" t="s">
        <v>3677</v>
      </c>
      <c r="D3486" s="14" t="s">
        <v>3049</v>
      </c>
      <c r="E3486" s="14">
        <v>30001412</v>
      </c>
      <c r="F3486" s="14" t="s">
        <v>3174</v>
      </c>
      <c r="G3486" s="14" t="s">
        <v>3049</v>
      </c>
      <c r="H3486" s="14" t="s">
        <v>3049</v>
      </c>
      <c r="I3486" s="9" t="s">
        <v>3049</v>
      </c>
      <c r="J3486" s="9">
        <v>342</v>
      </c>
      <c r="K3486" s="14">
        <f>IF($E3486="","",IFERROR(INDEX('01_Cad_Pecas'!$H$2:$H$5000,MATCH($E3486,'01_Cad_Pecas'!$D$2:$D$5000,0)),IFERROR(INDEX('01_Cad_Pecas'!$H$2:$H$5000,MATCH(VALUE($E3486),'01_Cad_Pecas'!$D$2:$D$5000,0)),"")))</f>
        <v>0</v>
      </c>
      <c r="L3486" s="14">
        <f>IF($E3486="","",IFERROR(INDEX('01_Cad_Pecas'!$I$2:$I$5000,MATCH($E3486,'01_Cad_Pecas'!$D$2:$D$5000,0)),IFERROR(INDEX('01_Cad_Pecas'!$I$2:$I$5000,MATCH(VALUE($E3486),'01_Cad_Pecas'!$D$2:$D$5000,0)),"")))</f>
        <v>0.35</v>
      </c>
      <c r="M3486" s="14">
        <f t="shared" si="385"/>
        <v>119.69999999999999</v>
      </c>
      <c r="N3486" s="14"/>
      <c r="O3486" s="14"/>
      <c r="P3486" s="14"/>
      <c r="Q3486" s="14"/>
      <c r="R3486" s="14"/>
      <c r="S3486" s="14"/>
      <c r="T3486" s="14"/>
      <c r="U3486" s="14"/>
      <c r="V3486" s="14"/>
      <c r="W3486" s="14"/>
      <c r="X3486" s="14"/>
      <c r="Y3486" s="14"/>
      <c r="Z3486" s="14"/>
      <c r="AA3486" s="11"/>
      <c r="AB3486" s="14" t="str">
        <f t="shared" si="386"/>
        <v>10247|32 TAPEÇARIA</v>
      </c>
      <c r="AC3486" t="str">
        <f t="shared" si="387"/>
        <v>|10247|</v>
      </c>
      <c r="AD3486" t="str">
        <f t="shared" si="388"/>
        <v>32 TAPEÇARIA</v>
      </c>
    </row>
    <row r="3487" spans="1:30" ht="36" customHeight="1" x14ac:dyDescent="0.35">
      <c r="A3487" s="35">
        <v>46218</v>
      </c>
      <c r="B3487" s="14" t="s">
        <v>3676</v>
      </c>
      <c r="C3487" s="14" t="s">
        <v>3677</v>
      </c>
      <c r="D3487" s="14" t="s">
        <v>3049</v>
      </c>
      <c r="E3487" s="14">
        <v>30004807</v>
      </c>
      <c r="F3487" s="14" t="s">
        <v>466</v>
      </c>
      <c r="G3487" s="14" t="s">
        <v>3049</v>
      </c>
      <c r="H3487" s="14" t="s">
        <v>3049</v>
      </c>
      <c r="I3487" s="9" t="s">
        <v>3049</v>
      </c>
      <c r="J3487" s="9">
        <v>612</v>
      </c>
      <c r="K3487" s="14">
        <f>IF($E3487="","",IFERROR(INDEX('01_Cad_Pecas'!$H$2:$H$5000,MATCH($E3487,'01_Cad_Pecas'!$D$2:$D$5000,0)),IFERROR(INDEX('01_Cad_Pecas'!$H$2:$H$5000,MATCH(VALUE($E3487),'01_Cad_Pecas'!$D$2:$D$5000,0)),"")))</f>
        <v>0</v>
      </c>
      <c r="L3487" s="14">
        <f>IF($E3487="","",IFERROR(INDEX('01_Cad_Pecas'!$I$2:$I$5000,MATCH($E3487,'01_Cad_Pecas'!$D$2:$D$5000,0)),IFERROR(INDEX('01_Cad_Pecas'!$I$2:$I$5000,MATCH(VALUE($E3487),'01_Cad_Pecas'!$D$2:$D$5000,0)),"")))</f>
        <v>0.35</v>
      </c>
      <c r="M3487" s="14">
        <f t="shared" si="385"/>
        <v>214.2</v>
      </c>
      <c r="N3487" s="14"/>
      <c r="O3487" s="14"/>
      <c r="P3487" s="14"/>
      <c r="Q3487" s="14"/>
      <c r="R3487" s="14"/>
      <c r="S3487" s="14"/>
      <c r="T3487" s="14"/>
      <c r="U3487" s="14"/>
      <c r="V3487" s="14"/>
      <c r="W3487" s="14"/>
      <c r="X3487" s="14"/>
      <c r="Y3487" s="14"/>
      <c r="Z3487" s="14"/>
      <c r="AA3487" s="11"/>
      <c r="AB3487" s="14" t="str">
        <f t="shared" si="386"/>
        <v>10247|32 TAPEÇARIA</v>
      </c>
      <c r="AC3487" t="str">
        <f t="shared" si="387"/>
        <v>|10247|</v>
      </c>
      <c r="AD3487" t="str">
        <f t="shared" si="388"/>
        <v>32 TAPEÇARIA</v>
      </c>
    </row>
    <row r="3488" spans="1:30" ht="36" customHeight="1" x14ac:dyDescent="0.35">
      <c r="A3488" s="35">
        <v>46218</v>
      </c>
      <c r="B3488" s="14" t="s">
        <v>3676</v>
      </c>
      <c r="C3488" s="14" t="s">
        <v>3677</v>
      </c>
      <c r="D3488" s="14" t="s">
        <v>3049</v>
      </c>
      <c r="E3488" s="14">
        <v>30006106</v>
      </c>
      <c r="F3488" s="14" t="s">
        <v>3340</v>
      </c>
      <c r="G3488" s="14" t="s">
        <v>3049</v>
      </c>
      <c r="H3488" s="14" t="s">
        <v>3049</v>
      </c>
      <c r="I3488" s="9" t="s">
        <v>3049</v>
      </c>
      <c r="J3488" s="9">
        <v>612</v>
      </c>
      <c r="K3488" s="14">
        <f>IF($E3488="","",IFERROR(INDEX('01_Cad_Pecas'!$H$2:$H$5000,MATCH($E3488,'01_Cad_Pecas'!$D$2:$D$5000,0)),IFERROR(INDEX('01_Cad_Pecas'!$H$2:$H$5000,MATCH(VALUE($E3488),'01_Cad_Pecas'!$D$2:$D$5000,0)),"")))</f>
        <v>0</v>
      </c>
      <c r="L3488" s="14">
        <f>IF($E3488="","",IFERROR(INDEX('01_Cad_Pecas'!$I$2:$I$5000,MATCH($E3488,'01_Cad_Pecas'!$D$2:$D$5000,0)),IFERROR(INDEX('01_Cad_Pecas'!$I$2:$I$5000,MATCH(VALUE($E3488),'01_Cad_Pecas'!$D$2:$D$5000,0)),"")))</f>
        <v>1.75</v>
      </c>
      <c r="M3488" s="14">
        <f t="shared" si="385"/>
        <v>1071</v>
      </c>
      <c r="N3488" s="14"/>
      <c r="O3488" s="14"/>
      <c r="P3488" s="14"/>
      <c r="Q3488" s="14"/>
      <c r="R3488" s="14"/>
      <c r="S3488" s="14"/>
      <c r="T3488" s="14"/>
      <c r="U3488" s="14"/>
      <c r="V3488" s="14"/>
      <c r="W3488" s="14"/>
      <c r="X3488" s="14"/>
      <c r="Y3488" s="14"/>
      <c r="Z3488" s="14"/>
      <c r="AA3488" s="11"/>
      <c r="AB3488" s="14" t="str">
        <f t="shared" si="386"/>
        <v>10247|32 TAPEÇARIA</v>
      </c>
      <c r="AC3488" t="str">
        <f t="shared" si="387"/>
        <v>|10247|</v>
      </c>
      <c r="AD3488" t="str">
        <f t="shared" si="388"/>
        <v>32 TAPEÇARIA</v>
      </c>
    </row>
    <row r="3489" spans="1:30" ht="36" customHeight="1" x14ac:dyDescent="0.35">
      <c r="A3489" s="35">
        <v>46225</v>
      </c>
      <c r="B3489" s="14" t="s">
        <v>3678</v>
      </c>
      <c r="C3489" s="14" t="s">
        <v>3689</v>
      </c>
      <c r="D3489" s="14" t="s">
        <v>3048</v>
      </c>
      <c r="E3489" s="14">
        <v>30003602</v>
      </c>
      <c r="F3489" s="14" t="s">
        <v>3300</v>
      </c>
      <c r="G3489" s="14" t="s">
        <v>3048</v>
      </c>
      <c r="H3489" s="14" t="s">
        <v>3048</v>
      </c>
      <c r="I3489" s="9" t="s">
        <v>3048</v>
      </c>
      <c r="J3489" s="9">
        <v>286</v>
      </c>
      <c r="K3489" s="14">
        <f>IF($E3489="","",IFERROR(INDEX('01_Cad_Pecas'!$H$2:$H$5000,MATCH($E3489,'01_Cad_Pecas'!$D$2:$D$5000,0)),IFERROR(INDEX('01_Cad_Pecas'!$H$2:$H$5000,MATCH(VALUE($E3489),'01_Cad_Pecas'!$D$2:$D$5000,0)),"")))</f>
        <v>1.1000000000000001</v>
      </c>
      <c r="L3489" s="14">
        <f>IF($E3489="","",IFERROR(INDEX('01_Cad_Pecas'!$I$2:$I$5000,MATCH($E3489,'01_Cad_Pecas'!$D$2:$D$5000,0)),IFERROR(INDEX('01_Cad_Pecas'!$I$2:$I$5000,MATCH(VALUE($E3489),'01_Cad_Pecas'!$D$2:$D$5000,0)),"")))</f>
        <v>9.375E-2</v>
      </c>
      <c r="M3489" s="14">
        <f t="shared" si="385"/>
        <v>27.912500000000001</v>
      </c>
      <c r="N3489" s="14"/>
      <c r="O3489" s="14"/>
      <c r="P3489" s="14"/>
      <c r="Q3489" s="14"/>
      <c r="R3489" s="14"/>
      <c r="S3489" s="14"/>
      <c r="T3489" s="14"/>
      <c r="U3489" s="14"/>
      <c r="V3489" s="14"/>
      <c r="W3489" s="14"/>
      <c r="X3489" s="14"/>
      <c r="Y3489" s="14"/>
      <c r="Z3489" s="14"/>
      <c r="AA3489" s="11"/>
      <c r="AB3489" s="14" t="str">
        <f t="shared" si="386"/>
        <v>10235,10232,10233,10234|11 USINAGEM</v>
      </c>
      <c r="AC3489" t="str">
        <f t="shared" si="387"/>
        <v>|10235|10232|10233|10234|</v>
      </c>
      <c r="AD3489" t="str">
        <f t="shared" si="388"/>
        <v>11 USINAGEM</v>
      </c>
    </row>
    <row r="3490" spans="1:30" ht="36" customHeight="1" x14ac:dyDescent="0.35">
      <c r="A3490" s="35">
        <v>46225</v>
      </c>
      <c r="B3490" s="14" t="s">
        <v>3678</v>
      </c>
      <c r="C3490" s="14" t="s">
        <v>3689</v>
      </c>
      <c r="D3490" s="14" t="s">
        <v>3048</v>
      </c>
      <c r="E3490" s="14">
        <v>30005104</v>
      </c>
      <c r="F3490" s="14" t="s">
        <v>3710</v>
      </c>
      <c r="G3490" s="14" t="s">
        <v>3048</v>
      </c>
      <c r="H3490" s="14" t="s">
        <v>3048</v>
      </c>
      <c r="I3490" s="9" t="s">
        <v>3048</v>
      </c>
      <c r="J3490" s="9">
        <v>80</v>
      </c>
      <c r="K3490" s="14">
        <f>IF($E3490="","",IFERROR(INDEX('01_Cad_Pecas'!$H$2:$H$5000,MATCH($E3490,'01_Cad_Pecas'!$D$2:$D$5000,0)),IFERROR(INDEX('01_Cad_Pecas'!$H$2:$H$5000,MATCH(VALUE($E3490),'01_Cad_Pecas'!$D$2:$D$5000,0)),"")))</f>
        <v>1.1000000000000001</v>
      </c>
      <c r="L3490" s="14">
        <f>IF($E3490="","",IFERROR(INDEX('01_Cad_Pecas'!$I$2:$I$5000,MATCH($E3490,'01_Cad_Pecas'!$D$2:$D$5000,0)),IFERROR(INDEX('01_Cad_Pecas'!$I$2:$I$5000,MATCH(VALUE($E3490),'01_Cad_Pecas'!$D$2:$D$5000,0)),"")))</f>
        <v>9.375E-2</v>
      </c>
      <c r="M3490" s="14">
        <f t="shared" si="385"/>
        <v>8.6</v>
      </c>
      <c r="N3490" s="14"/>
      <c r="O3490" s="14"/>
      <c r="P3490" s="14"/>
      <c r="Q3490" s="14"/>
      <c r="R3490" s="14"/>
      <c r="S3490" s="14"/>
      <c r="T3490" s="14"/>
      <c r="U3490" s="14"/>
      <c r="V3490" s="14"/>
      <c r="W3490" s="14"/>
      <c r="X3490" s="14"/>
      <c r="Y3490" s="14"/>
      <c r="Z3490" s="14"/>
      <c r="AA3490" s="11"/>
      <c r="AB3490" s="14" t="str">
        <f t="shared" si="386"/>
        <v>10235,10232,10233,10234|11 USINAGEM</v>
      </c>
      <c r="AC3490" t="str">
        <f t="shared" si="387"/>
        <v>|10235|10232|10233|10234|</v>
      </c>
      <c r="AD3490" t="str">
        <f t="shared" si="388"/>
        <v>11 USINAGEM</v>
      </c>
    </row>
    <row r="3491" spans="1:30" ht="36" customHeight="1" x14ac:dyDescent="0.35">
      <c r="A3491" s="35">
        <v>46225</v>
      </c>
      <c r="B3491" s="14" t="s">
        <v>3678</v>
      </c>
      <c r="C3491" s="14" t="s">
        <v>3689</v>
      </c>
      <c r="D3491" s="14" t="s">
        <v>3048</v>
      </c>
      <c r="E3491" s="14">
        <v>30008305</v>
      </c>
      <c r="F3491" s="14" t="s">
        <v>3307</v>
      </c>
      <c r="G3491" s="14" t="s">
        <v>3048</v>
      </c>
      <c r="H3491" s="14" t="s">
        <v>3048</v>
      </c>
      <c r="I3491" s="9" t="s">
        <v>3048</v>
      </c>
      <c r="J3491" s="9">
        <v>14</v>
      </c>
      <c r="K3491" s="14">
        <f>IF($E3491="","",IFERROR(INDEX('01_Cad_Pecas'!$H$2:$H$5000,MATCH($E3491,'01_Cad_Pecas'!$D$2:$D$5000,0)),IFERROR(INDEX('01_Cad_Pecas'!$H$2:$H$5000,MATCH(VALUE($E3491),'01_Cad_Pecas'!$D$2:$D$5000,0)),"")))</f>
        <v>30</v>
      </c>
      <c r="L3491" s="14">
        <f>IF($E3491="","",IFERROR(INDEX('01_Cad_Pecas'!$I$2:$I$5000,MATCH($E3491,'01_Cad_Pecas'!$D$2:$D$5000,0)),IFERROR(INDEX('01_Cad_Pecas'!$I$2:$I$5000,MATCH(VALUE($E3491),'01_Cad_Pecas'!$D$2:$D$5000,0)),"")))</f>
        <v>0.41649999999999998</v>
      </c>
      <c r="M3491" s="14">
        <f t="shared" si="385"/>
        <v>35.831000000000003</v>
      </c>
      <c r="N3491" s="14"/>
      <c r="O3491" s="14"/>
      <c r="P3491" s="14"/>
      <c r="Q3491" s="14"/>
      <c r="R3491" s="14"/>
      <c r="S3491" s="14"/>
      <c r="T3491" s="14"/>
      <c r="U3491" s="14"/>
      <c r="V3491" s="14"/>
      <c r="W3491" s="14"/>
      <c r="X3491" s="14"/>
      <c r="Y3491" s="14"/>
      <c r="Z3491" s="14"/>
      <c r="AA3491" s="11"/>
      <c r="AB3491" s="14" t="str">
        <f t="shared" si="386"/>
        <v>10235,10232,10233,10234|11 USINAGEM</v>
      </c>
      <c r="AC3491" t="str">
        <f t="shared" si="387"/>
        <v>|10235|10232|10233|10234|</v>
      </c>
      <c r="AD3491" t="str">
        <f t="shared" si="388"/>
        <v>11 USINAGEM</v>
      </c>
    </row>
    <row r="3492" spans="1:30" ht="36" customHeight="1" x14ac:dyDescent="0.35">
      <c r="A3492" s="35">
        <v>46212</v>
      </c>
      <c r="B3492" s="14" t="s">
        <v>3670</v>
      </c>
      <c r="C3492" s="14" t="s">
        <v>3671</v>
      </c>
      <c r="D3492" s="14" t="s">
        <v>3048</v>
      </c>
      <c r="E3492" s="14">
        <v>30003404</v>
      </c>
      <c r="F3492" s="14" t="s">
        <v>461</v>
      </c>
      <c r="G3492" s="14" t="s">
        <v>3048</v>
      </c>
      <c r="H3492" s="14" t="s">
        <v>3048</v>
      </c>
      <c r="I3492" s="9" t="s">
        <v>3048</v>
      </c>
      <c r="J3492" s="9">
        <v>76</v>
      </c>
      <c r="K3492" s="14">
        <f>IF($E3492="","",IFERROR(INDEX('01_Cad_Pecas'!$H$2:$H$5000,MATCH($E3492,'01_Cad_Pecas'!$D$2:$D$5000,0)),IFERROR(INDEX('01_Cad_Pecas'!$H$2:$H$5000,MATCH(VALUE($E3492),'01_Cad_Pecas'!$D$2:$D$5000,0)),"")))</f>
        <v>0</v>
      </c>
      <c r="L3492" s="14">
        <f>IF($E3492="","",IFERROR(INDEX('01_Cad_Pecas'!$I$2:$I$5000,MATCH($E3492,'01_Cad_Pecas'!$D$2:$D$5000,0)),IFERROR(INDEX('01_Cad_Pecas'!$I$2:$I$5000,MATCH(VALUE($E3492),'01_Cad_Pecas'!$D$2:$D$5000,0)),"")))</f>
        <v>0.35</v>
      </c>
      <c r="M3492" s="14">
        <f t="shared" si="385"/>
        <v>26.599999999999998</v>
      </c>
      <c r="N3492" s="14">
        <v>46213</v>
      </c>
      <c r="O3492" s="14">
        <v>76</v>
      </c>
      <c r="P3492" s="14"/>
      <c r="Q3492" s="14"/>
      <c r="R3492" s="14"/>
      <c r="S3492" s="14"/>
      <c r="T3492" s="14">
        <f t="shared" ref="T3492:T3523" si="390">IF(OR($J3492="",$O3492=""),"",$O3492/$J3492)</f>
        <v>1</v>
      </c>
      <c r="U3492" s="14" t="s">
        <v>36</v>
      </c>
      <c r="V3492" s="14"/>
      <c r="W3492" s="14"/>
      <c r="X3492" s="14"/>
      <c r="Y3492" s="14"/>
      <c r="Z3492" s="14"/>
      <c r="AA3492" s="11"/>
      <c r="AB3492" s="14" t="str">
        <f t="shared" si="386"/>
        <v>10241|11 USINAGEM</v>
      </c>
      <c r="AC3492" t="str">
        <f t="shared" si="387"/>
        <v>|10241|</v>
      </c>
      <c r="AD3492" t="str">
        <f t="shared" si="388"/>
        <v>11 USINAGEM</v>
      </c>
    </row>
    <row r="3493" spans="1:30" ht="36" customHeight="1" x14ac:dyDescent="0.35">
      <c r="A3493" s="35">
        <v>46212</v>
      </c>
      <c r="B3493" s="14" t="s">
        <v>3670</v>
      </c>
      <c r="C3493" s="14" t="s">
        <v>3671</v>
      </c>
      <c r="D3493" s="14" t="s">
        <v>3048</v>
      </c>
      <c r="E3493" s="14">
        <v>30004805</v>
      </c>
      <c r="F3493" s="14" t="s">
        <v>3328</v>
      </c>
      <c r="G3493" s="14" t="s">
        <v>3048</v>
      </c>
      <c r="H3493" s="14" t="s">
        <v>3048</v>
      </c>
      <c r="I3493" s="9" t="s">
        <v>3048</v>
      </c>
      <c r="J3493" s="9">
        <v>60</v>
      </c>
      <c r="K3493" s="14">
        <f>IF($E3493="","",IFERROR(INDEX('01_Cad_Pecas'!$H$2:$H$5000,MATCH($E3493,'01_Cad_Pecas'!$D$2:$D$5000,0)),IFERROR(INDEX('01_Cad_Pecas'!$H$2:$H$5000,MATCH(VALUE($E3493),'01_Cad_Pecas'!$D$2:$D$5000,0)),"")))</f>
        <v>1.1000000000000001</v>
      </c>
      <c r="L3493" s="14">
        <f>IF($E3493="","",IFERROR(INDEX('01_Cad_Pecas'!$I$2:$I$5000,MATCH($E3493,'01_Cad_Pecas'!$D$2:$D$5000,0)),IFERROR(INDEX('01_Cad_Pecas'!$I$2:$I$5000,MATCH(VALUE($E3493),'01_Cad_Pecas'!$D$2:$D$5000,0)),"")))</f>
        <v>9.375E-2</v>
      </c>
      <c r="M3493" s="14">
        <f t="shared" si="385"/>
        <v>6.7249999999999996</v>
      </c>
      <c r="N3493" s="14">
        <v>46213</v>
      </c>
      <c r="O3493" s="14">
        <v>60</v>
      </c>
      <c r="P3493" s="14"/>
      <c r="Q3493" s="14"/>
      <c r="R3493" s="14"/>
      <c r="S3493" s="14"/>
      <c r="T3493" s="14">
        <f t="shared" si="390"/>
        <v>1</v>
      </c>
      <c r="U3493" s="14" t="s">
        <v>36</v>
      </c>
      <c r="V3493" s="14"/>
      <c r="W3493" s="14"/>
      <c r="X3493" s="14"/>
      <c r="Y3493" s="14"/>
      <c r="Z3493" s="14"/>
      <c r="AA3493" s="11"/>
      <c r="AB3493" s="14" t="str">
        <f t="shared" si="386"/>
        <v>10241|11 USINAGEM</v>
      </c>
      <c r="AC3493" t="str">
        <f t="shared" si="387"/>
        <v>|10241|</v>
      </c>
      <c r="AD3493" t="str">
        <f t="shared" si="388"/>
        <v>11 USINAGEM</v>
      </c>
    </row>
    <row r="3494" spans="1:30" ht="36" customHeight="1" x14ac:dyDescent="0.35">
      <c r="A3494" s="35">
        <v>46212</v>
      </c>
      <c r="B3494" s="14" t="s">
        <v>3670</v>
      </c>
      <c r="C3494" s="14" t="s">
        <v>3671</v>
      </c>
      <c r="D3494" s="14" t="s">
        <v>3048</v>
      </c>
      <c r="E3494" s="14">
        <v>20014005</v>
      </c>
      <c r="F3494" s="14" t="s">
        <v>3184</v>
      </c>
      <c r="G3494" s="14" t="s">
        <v>3048</v>
      </c>
      <c r="H3494" s="14" t="s">
        <v>3048</v>
      </c>
      <c r="I3494" s="9" t="s">
        <v>3048</v>
      </c>
      <c r="J3494" s="9">
        <v>3</v>
      </c>
      <c r="K3494" s="14">
        <f>IF($E3494="","",IFERROR(INDEX('01_Cad_Pecas'!$H$2:$H$5000,MATCH($E3494,'01_Cad_Pecas'!$D$2:$D$5000,0)),IFERROR(INDEX('01_Cad_Pecas'!$H$2:$H$5000,MATCH(VALUE($E3494),'01_Cad_Pecas'!$D$2:$D$5000,0)),"")))</f>
        <v>1.1000000000000001</v>
      </c>
      <c r="L3494" s="14">
        <f>IF($E3494="","",IFERROR(INDEX('01_Cad_Pecas'!$I$2:$I$5000,MATCH($E3494,'01_Cad_Pecas'!$D$2:$D$5000,0)),IFERROR(INDEX('01_Cad_Pecas'!$I$2:$I$5000,MATCH(VALUE($E3494),'01_Cad_Pecas'!$D$2:$D$5000,0)),"")))</f>
        <v>9.375E-2</v>
      </c>
      <c r="M3494" s="14">
        <f t="shared" si="385"/>
        <v>1.3812500000000001</v>
      </c>
      <c r="N3494" s="14">
        <v>46213</v>
      </c>
      <c r="O3494" s="14">
        <v>3</v>
      </c>
      <c r="P3494" s="14"/>
      <c r="Q3494" s="14"/>
      <c r="R3494" s="14"/>
      <c r="S3494" s="14"/>
      <c r="T3494" s="14">
        <f t="shared" si="390"/>
        <v>1</v>
      </c>
      <c r="U3494" s="14" t="s">
        <v>36</v>
      </c>
      <c r="V3494" s="14"/>
      <c r="W3494" s="14"/>
      <c r="X3494" s="14"/>
      <c r="Y3494" s="14"/>
      <c r="Z3494" s="14"/>
      <c r="AA3494" s="11"/>
      <c r="AB3494" s="14" t="str">
        <f t="shared" si="386"/>
        <v>10241|11 USINAGEM</v>
      </c>
      <c r="AC3494" t="str">
        <f t="shared" si="387"/>
        <v>|10241|</v>
      </c>
      <c r="AD3494" t="str">
        <f t="shared" si="388"/>
        <v>11 USINAGEM</v>
      </c>
    </row>
    <row r="3495" spans="1:30" ht="36" customHeight="1" x14ac:dyDescent="0.35">
      <c r="A3495" s="35">
        <v>46212</v>
      </c>
      <c r="B3495" s="14" t="s">
        <v>3670</v>
      </c>
      <c r="C3495" s="14" t="s">
        <v>3671</v>
      </c>
      <c r="D3495" s="14" t="s">
        <v>3048</v>
      </c>
      <c r="E3495" s="14">
        <v>20014006</v>
      </c>
      <c r="F3495" s="14" t="s">
        <v>3317</v>
      </c>
      <c r="G3495" s="14" t="s">
        <v>3048</v>
      </c>
      <c r="H3495" s="14" t="s">
        <v>3048</v>
      </c>
      <c r="I3495" s="9" t="s">
        <v>3048</v>
      </c>
      <c r="J3495" s="9">
        <v>6</v>
      </c>
      <c r="K3495" s="14">
        <f>IF($E3495="","",IFERROR(INDEX('01_Cad_Pecas'!$H$2:$H$5000,MATCH($E3495,'01_Cad_Pecas'!$D$2:$D$5000,0)),IFERROR(INDEX('01_Cad_Pecas'!$H$2:$H$5000,MATCH(VALUE($E3495),'01_Cad_Pecas'!$D$2:$D$5000,0)),"")))</f>
        <v>1.1000000000000001</v>
      </c>
      <c r="L3495" s="14">
        <f>IF($E3495="","",IFERROR(INDEX('01_Cad_Pecas'!$I$2:$I$5000,MATCH($E3495,'01_Cad_Pecas'!$D$2:$D$5000,0)),IFERROR(INDEX('01_Cad_Pecas'!$I$2:$I$5000,MATCH(VALUE($E3495),'01_Cad_Pecas'!$D$2:$D$5000,0)),"")))</f>
        <v>9.375E-2</v>
      </c>
      <c r="M3495" s="14">
        <f t="shared" si="385"/>
        <v>1.6625000000000001</v>
      </c>
      <c r="N3495" s="14">
        <v>46213</v>
      </c>
      <c r="O3495" s="14">
        <v>6</v>
      </c>
      <c r="P3495" s="14"/>
      <c r="Q3495" s="14"/>
      <c r="R3495" s="14"/>
      <c r="S3495" s="14"/>
      <c r="T3495" s="14">
        <f t="shared" si="390"/>
        <v>1</v>
      </c>
      <c r="U3495" s="14" t="s">
        <v>36</v>
      </c>
      <c r="V3495" s="14"/>
      <c r="W3495" s="14"/>
      <c r="X3495" s="14"/>
      <c r="Y3495" s="14"/>
      <c r="Z3495" s="14"/>
      <c r="AA3495" s="11"/>
      <c r="AB3495" s="14" t="str">
        <f t="shared" si="386"/>
        <v>10241|11 USINAGEM</v>
      </c>
      <c r="AC3495" t="str">
        <f t="shared" si="387"/>
        <v>|10241|</v>
      </c>
      <c r="AD3495" t="str">
        <f t="shared" si="388"/>
        <v>11 USINAGEM</v>
      </c>
    </row>
    <row r="3496" spans="1:30" ht="36" customHeight="1" x14ac:dyDescent="0.35">
      <c r="A3496" s="35">
        <v>46212</v>
      </c>
      <c r="B3496" s="14" t="s">
        <v>3670</v>
      </c>
      <c r="C3496" s="14" t="s">
        <v>3671</v>
      </c>
      <c r="D3496" s="14" t="s">
        <v>3048</v>
      </c>
      <c r="E3496" s="14">
        <v>20014007</v>
      </c>
      <c r="F3496" s="14" t="s">
        <v>3318</v>
      </c>
      <c r="G3496" s="14" t="s">
        <v>3048</v>
      </c>
      <c r="H3496" s="14" t="s">
        <v>3048</v>
      </c>
      <c r="I3496" s="9" t="s">
        <v>3048</v>
      </c>
      <c r="J3496" s="9">
        <v>6</v>
      </c>
      <c r="K3496" s="14">
        <f>IF($E3496="","",IFERROR(INDEX('01_Cad_Pecas'!$H$2:$H$5000,MATCH($E3496,'01_Cad_Pecas'!$D$2:$D$5000,0)),IFERROR(INDEX('01_Cad_Pecas'!$H$2:$H$5000,MATCH(VALUE($E3496),'01_Cad_Pecas'!$D$2:$D$5000,0)),"")))</f>
        <v>1.1000000000000001</v>
      </c>
      <c r="L3496" s="14">
        <f>IF($E3496="","",IFERROR(INDEX('01_Cad_Pecas'!$I$2:$I$5000,MATCH($E3496,'01_Cad_Pecas'!$D$2:$D$5000,0)),IFERROR(INDEX('01_Cad_Pecas'!$I$2:$I$5000,MATCH(VALUE($E3496),'01_Cad_Pecas'!$D$2:$D$5000,0)),"")))</f>
        <v>9.375E-2</v>
      </c>
      <c r="M3496" s="14">
        <f t="shared" si="385"/>
        <v>1.6625000000000001</v>
      </c>
      <c r="N3496" s="14">
        <v>46213</v>
      </c>
      <c r="O3496" s="14">
        <v>6</v>
      </c>
      <c r="P3496" s="14"/>
      <c r="Q3496" s="14"/>
      <c r="R3496" s="14"/>
      <c r="S3496" s="14"/>
      <c r="T3496" s="14">
        <f t="shared" si="390"/>
        <v>1</v>
      </c>
      <c r="U3496" s="14" t="s">
        <v>36</v>
      </c>
      <c r="V3496" s="14"/>
      <c r="W3496" s="14"/>
      <c r="X3496" s="14"/>
      <c r="Y3496" s="14"/>
      <c r="Z3496" s="14"/>
      <c r="AA3496" s="11"/>
      <c r="AB3496" s="14" t="str">
        <f t="shared" si="386"/>
        <v>10241|11 USINAGEM</v>
      </c>
      <c r="AC3496" t="str">
        <f t="shared" si="387"/>
        <v>|10241|</v>
      </c>
      <c r="AD3496" t="str">
        <f t="shared" si="388"/>
        <v>11 USINAGEM</v>
      </c>
    </row>
    <row r="3497" spans="1:30" ht="36" customHeight="1" x14ac:dyDescent="0.35">
      <c r="A3497" s="35">
        <v>46212</v>
      </c>
      <c r="B3497" s="14" t="s">
        <v>3670</v>
      </c>
      <c r="C3497" s="14" t="s">
        <v>3671</v>
      </c>
      <c r="D3497" s="14" t="s">
        <v>3048</v>
      </c>
      <c r="E3497" s="14">
        <v>20014107</v>
      </c>
      <c r="F3497" s="14" t="s">
        <v>3319</v>
      </c>
      <c r="G3497" s="14" t="s">
        <v>3048</v>
      </c>
      <c r="H3497" s="14" t="s">
        <v>3048</v>
      </c>
      <c r="I3497" s="9" t="s">
        <v>3048</v>
      </c>
      <c r="J3497" s="9">
        <v>30</v>
      </c>
      <c r="K3497" s="14">
        <f>IF($E3497="","",IFERROR(INDEX('01_Cad_Pecas'!$H$2:$H$5000,MATCH($E3497,'01_Cad_Pecas'!$D$2:$D$5000,0)),IFERROR(INDEX('01_Cad_Pecas'!$H$2:$H$5000,MATCH(VALUE($E3497),'01_Cad_Pecas'!$D$2:$D$5000,0)),"")))</f>
        <v>1.1000000000000001</v>
      </c>
      <c r="L3497" s="14">
        <f>IF($E3497="","",IFERROR(INDEX('01_Cad_Pecas'!$I$2:$I$5000,MATCH($E3497,'01_Cad_Pecas'!$D$2:$D$5000,0)),IFERROR(INDEX('01_Cad_Pecas'!$I$2:$I$5000,MATCH(VALUE($E3497),'01_Cad_Pecas'!$D$2:$D$5000,0)),"")))</f>
        <v>9.375E-2</v>
      </c>
      <c r="M3497" s="14">
        <f t="shared" si="385"/>
        <v>3.9125000000000001</v>
      </c>
      <c r="N3497" s="14">
        <v>46213</v>
      </c>
      <c r="O3497" s="14">
        <v>30</v>
      </c>
      <c r="P3497" s="14"/>
      <c r="Q3497" s="14"/>
      <c r="R3497" s="14"/>
      <c r="S3497" s="14"/>
      <c r="T3497" s="14">
        <f t="shared" si="390"/>
        <v>1</v>
      </c>
      <c r="U3497" s="14" t="s">
        <v>36</v>
      </c>
      <c r="V3497" s="14"/>
      <c r="W3497" s="14"/>
      <c r="X3497" s="14"/>
      <c r="Y3497" s="14"/>
      <c r="Z3497" s="14"/>
      <c r="AA3497" s="11"/>
      <c r="AB3497" s="14" t="str">
        <f t="shared" si="386"/>
        <v>10241|11 USINAGEM</v>
      </c>
      <c r="AC3497" t="str">
        <f t="shared" si="387"/>
        <v>|10241|</v>
      </c>
      <c r="AD3497" t="str">
        <f t="shared" si="388"/>
        <v>11 USINAGEM</v>
      </c>
    </row>
    <row r="3498" spans="1:30" ht="36" customHeight="1" x14ac:dyDescent="0.35">
      <c r="A3498" s="35">
        <v>46212</v>
      </c>
      <c r="B3498" s="14" t="s">
        <v>3670</v>
      </c>
      <c r="C3498" s="14" t="s">
        <v>3671</v>
      </c>
      <c r="D3498" s="14" t="s">
        <v>3048</v>
      </c>
      <c r="E3498" s="14">
        <v>20014205</v>
      </c>
      <c r="F3498" s="14" t="s">
        <v>3186</v>
      </c>
      <c r="G3498" s="14" t="s">
        <v>3048</v>
      </c>
      <c r="H3498" s="14" t="s">
        <v>3048</v>
      </c>
      <c r="I3498" s="9" t="s">
        <v>3048</v>
      </c>
      <c r="J3498" s="9">
        <v>14</v>
      </c>
      <c r="K3498" s="14">
        <f>IF($E3498="","",IFERROR(INDEX('01_Cad_Pecas'!$H$2:$H$5000,MATCH($E3498,'01_Cad_Pecas'!$D$2:$D$5000,0)),IFERROR(INDEX('01_Cad_Pecas'!$H$2:$H$5000,MATCH(VALUE($E3498),'01_Cad_Pecas'!$D$2:$D$5000,0)),"")))</f>
        <v>1.1000000000000001</v>
      </c>
      <c r="L3498" s="14">
        <f>IF($E3498="","",IFERROR(INDEX('01_Cad_Pecas'!$I$2:$I$5000,MATCH($E3498,'01_Cad_Pecas'!$D$2:$D$5000,0)),IFERROR(INDEX('01_Cad_Pecas'!$I$2:$I$5000,MATCH(VALUE($E3498),'01_Cad_Pecas'!$D$2:$D$5000,0)),"")))</f>
        <v>9.375E-2</v>
      </c>
      <c r="M3498" s="14">
        <f t="shared" si="385"/>
        <v>2.4125000000000001</v>
      </c>
      <c r="N3498" s="14">
        <v>46213</v>
      </c>
      <c r="O3498" s="14">
        <v>14</v>
      </c>
      <c r="P3498" s="14"/>
      <c r="Q3498" s="14"/>
      <c r="R3498" s="14"/>
      <c r="S3498" s="14"/>
      <c r="T3498" s="14">
        <f t="shared" si="390"/>
        <v>1</v>
      </c>
      <c r="U3498" s="14" t="s">
        <v>36</v>
      </c>
      <c r="V3498" s="14"/>
      <c r="W3498" s="14"/>
      <c r="X3498" s="14"/>
      <c r="Y3498" s="14"/>
      <c r="Z3498" s="14"/>
      <c r="AA3498" s="11"/>
      <c r="AB3498" s="14" t="str">
        <f t="shared" si="386"/>
        <v>10241|11 USINAGEM</v>
      </c>
      <c r="AC3498" t="str">
        <f t="shared" si="387"/>
        <v>|10241|</v>
      </c>
      <c r="AD3498" t="str">
        <f t="shared" si="388"/>
        <v>11 USINAGEM</v>
      </c>
    </row>
    <row r="3499" spans="1:30" ht="36" customHeight="1" x14ac:dyDescent="0.35">
      <c r="A3499" s="35">
        <v>46212</v>
      </c>
      <c r="B3499" s="14" t="s">
        <v>3670</v>
      </c>
      <c r="C3499" s="14" t="s">
        <v>3671</v>
      </c>
      <c r="D3499" s="14" t="s">
        <v>3048</v>
      </c>
      <c r="E3499" s="14">
        <v>20014206</v>
      </c>
      <c r="F3499" s="14" t="s">
        <v>3320</v>
      </c>
      <c r="G3499" s="14" t="s">
        <v>3048</v>
      </c>
      <c r="H3499" s="14" t="s">
        <v>3048</v>
      </c>
      <c r="I3499" s="9" t="s">
        <v>3048</v>
      </c>
      <c r="J3499" s="9">
        <v>28</v>
      </c>
      <c r="K3499" s="14">
        <f>IF($E3499="","",IFERROR(INDEX('01_Cad_Pecas'!$H$2:$H$5000,MATCH($E3499,'01_Cad_Pecas'!$D$2:$D$5000,0)),IFERROR(INDEX('01_Cad_Pecas'!$H$2:$H$5000,MATCH(VALUE($E3499),'01_Cad_Pecas'!$D$2:$D$5000,0)),"")))</f>
        <v>1.1000000000000001</v>
      </c>
      <c r="L3499" s="14">
        <f>IF($E3499="","",IFERROR(INDEX('01_Cad_Pecas'!$I$2:$I$5000,MATCH($E3499,'01_Cad_Pecas'!$D$2:$D$5000,0)),IFERROR(INDEX('01_Cad_Pecas'!$I$2:$I$5000,MATCH(VALUE($E3499),'01_Cad_Pecas'!$D$2:$D$5000,0)),"")))</f>
        <v>9.375E-2</v>
      </c>
      <c r="M3499" s="14">
        <f t="shared" si="385"/>
        <v>3.7250000000000001</v>
      </c>
      <c r="N3499" s="14">
        <v>46213</v>
      </c>
      <c r="O3499" s="14">
        <v>28</v>
      </c>
      <c r="P3499" s="14"/>
      <c r="Q3499" s="14"/>
      <c r="R3499" s="14"/>
      <c r="S3499" s="14"/>
      <c r="T3499" s="14">
        <f t="shared" si="390"/>
        <v>1</v>
      </c>
      <c r="U3499" s="14" t="s">
        <v>36</v>
      </c>
      <c r="V3499" s="14"/>
      <c r="W3499" s="14"/>
      <c r="X3499" s="14"/>
      <c r="Y3499" s="14"/>
      <c r="Z3499" s="14"/>
      <c r="AA3499" s="11"/>
      <c r="AB3499" s="14" t="str">
        <f t="shared" si="386"/>
        <v>10241|11 USINAGEM</v>
      </c>
      <c r="AC3499" t="str">
        <f t="shared" si="387"/>
        <v>|10241|</v>
      </c>
      <c r="AD3499" t="str">
        <f t="shared" si="388"/>
        <v>11 USINAGEM</v>
      </c>
    </row>
    <row r="3500" spans="1:30" ht="36" customHeight="1" x14ac:dyDescent="0.35">
      <c r="A3500" s="35">
        <v>46212</v>
      </c>
      <c r="B3500" s="14" t="s">
        <v>3670</v>
      </c>
      <c r="C3500" s="14" t="s">
        <v>3671</v>
      </c>
      <c r="D3500" s="14" t="s">
        <v>3048</v>
      </c>
      <c r="E3500" s="14">
        <v>20014305</v>
      </c>
      <c r="F3500" s="14" t="s">
        <v>3187</v>
      </c>
      <c r="G3500" s="14" t="s">
        <v>3048</v>
      </c>
      <c r="H3500" s="14" t="s">
        <v>3048</v>
      </c>
      <c r="I3500" s="9" t="s">
        <v>3048</v>
      </c>
      <c r="J3500" s="9">
        <v>1</v>
      </c>
      <c r="K3500" s="14">
        <f>IF($E3500="","",IFERROR(INDEX('01_Cad_Pecas'!$H$2:$H$5000,MATCH($E3500,'01_Cad_Pecas'!$D$2:$D$5000,0)),IFERROR(INDEX('01_Cad_Pecas'!$H$2:$H$5000,MATCH(VALUE($E3500),'01_Cad_Pecas'!$D$2:$D$5000,0)),"")))</f>
        <v>1.1000000000000001</v>
      </c>
      <c r="L3500" s="14">
        <f>IF($E3500="","",IFERROR(INDEX('01_Cad_Pecas'!$I$2:$I$5000,MATCH($E3500,'01_Cad_Pecas'!$D$2:$D$5000,0)),IFERROR(INDEX('01_Cad_Pecas'!$I$2:$I$5000,MATCH(VALUE($E3500),'01_Cad_Pecas'!$D$2:$D$5000,0)),"")))</f>
        <v>9.375E-2</v>
      </c>
      <c r="M3500" s="14">
        <f t="shared" si="385"/>
        <v>1.1937500000000001</v>
      </c>
      <c r="N3500" s="14">
        <v>46213</v>
      </c>
      <c r="O3500" s="14">
        <v>1</v>
      </c>
      <c r="P3500" s="14"/>
      <c r="Q3500" s="14"/>
      <c r="R3500" s="14"/>
      <c r="S3500" s="14"/>
      <c r="T3500" s="14">
        <f t="shared" si="390"/>
        <v>1</v>
      </c>
      <c r="U3500" s="14" t="s">
        <v>36</v>
      </c>
      <c r="V3500" s="14"/>
      <c r="W3500" s="14"/>
      <c r="X3500" s="14"/>
      <c r="Y3500" s="14"/>
      <c r="Z3500" s="14"/>
      <c r="AA3500" s="11"/>
      <c r="AB3500" s="14" t="str">
        <f t="shared" si="386"/>
        <v>10241|11 USINAGEM</v>
      </c>
      <c r="AC3500" t="str">
        <f t="shared" si="387"/>
        <v>|10241|</v>
      </c>
      <c r="AD3500" t="str">
        <f t="shared" si="388"/>
        <v>11 USINAGEM</v>
      </c>
    </row>
    <row r="3501" spans="1:30" ht="36" customHeight="1" x14ac:dyDescent="0.35">
      <c r="A3501" s="35">
        <v>46212</v>
      </c>
      <c r="B3501" s="14" t="s">
        <v>3670</v>
      </c>
      <c r="C3501" s="14" t="s">
        <v>3671</v>
      </c>
      <c r="D3501" s="14" t="s">
        <v>3048</v>
      </c>
      <c r="E3501" s="14">
        <v>20014306</v>
      </c>
      <c r="F3501" s="14" t="s">
        <v>3321</v>
      </c>
      <c r="G3501" s="14" t="s">
        <v>3048</v>
      </c>
      <c r="H3501" s="14" t="s">
        <v>3048</v>
      </c>
      <c r="I3501" s="9" t="s">
        <v>3048</v>
      </c>
      <c r="J3501" s="9">
        <v>2</v>
      </c>
      <c r="K3501" s="14">
        <f>IF($E3501="","",IFERROR(INDEX('01_Cad_Pecas'!$H$2:$H$5000,MATCH($E3501,'01_Cad_Pecas'!$D$2:$D$5000,0)),IFERROR(INDEX('01_Cad_Pecas'!$H$2:$H$5000,MATCH(VALUE($E3501),'01_Cad_Pecas'!$D$2:$D$5000,0)),"")))</f>
        <v>1.1000000000000001</v>
      </c>
      <c r="L3501" s="14">
        <f>IF($E3501="","",IFERROR(INDEX('01_Cad_Pecas'!$I$2:$I$5000,MATCH($E3501,'01_Cad_Pecas'!$D$2:$D$5000,0)),IFERROR(INDEX('01_Cad_Pecas'!$I$2:$I$5000,MATCH(VALUE($E3501),'01_Cad_Pecas'!$D$2:$D$5000,0)),"")))</f>
        <v>9.375E-2</v>
      </c>
      <c r="M3501" s="14">
        <f t="shared" si="385"/>
        <v>1.2875000000000001</v>
      </c>
      <c r="N3501" s="14">
        <v>46213</v>
      </c>
      <c r="O3501" s="14">
        <v>2</v>
      </c>
      <c r="P3501" s="14"/>
      <c r="Q3501" s="14"/>
      <c r="R3501" s="14"/>
      <c r="S3501" s="14"/>
      <c r="T3501" s="14">
        <f t="shared" si="390"/>
        <v>1</v>
      </c>
      <c r="U3501" s="14" t="s">
        <v>36</v>
      </c>
      <c r="V3501" s="14"/>
      <c r="W3501" s="14"/>
      <c r="X3501" s="14"/>
      <c r="Y3501" s="14"/>
      <c r="Z3501" s="14"/>
      <c r="AA3501" s="11"/>
      <c r="AB3501" s="14" t="str">
        <f t="shared" si="386"/>
        <v>10241|11 USINAGEM</v>
      </c>
      <c r="AC3501" t="str">
        <f t="shared" si="387"/>
        <v>|10241|</v>
      </c>
      <c r="AD3501" t="str">
        <f t="shared" si="388"/>
        <v>11 USINAGEM</v>
      </c>
    </row>
    <row r="3502" spans="1:30" ht="36" customHeight="1" x14ac:dyDescent="0.35">
      <c r="A3502" s="35">
        <v>46212</v>
      </c>
      <c r="B3502" s="14" t="s">
        <v>3670</v>
      </c>
      <c r="C3502" s="14" t="s">
        <v>3671</v>
      </c>
      <c r="D3502" s="14" t="s">
        <v>3048</v>
      </c>
      <c r="E3502" s="14">
        <v>20031205</v>
      </c>
      <c r="F3502" s="14" t="s">
        <v>3273</v>
      </c>
      <c r="G3502" s="14" t="s">
        <v>3048</v>
      </c>
      <c r="H3502" s="14" t="s">
        <v>3048</v>
      </c>
      <c r="I3502" s="9" t="s">
        <v>3048</v>
      </c>
      <c r="J3502" s="9">
        <v>4</v>
      </c>
      <c r="K3502" s="14">
        <f>IF($E3502="","",IFERROR(INDEX('01_Cad_Pecas'!$H$2:$H$5000,MATCH($E3502,'01_Cad_Pecas'!$D$2:$D$5000,0)),IFERROR(INDEX('01_Cad_Pecas'!$H$2:$H$5000,MATCH(VALUE($E3502),'01_Cad_Pecas'!$D$2:$D$5000,0)),"")))</f>
        <v>1.1000000000000001</v>
      </c>
      <c r="L3502" s="14">
        <f>IF($E3502="","",IFERROR(INDEX('01_Cad_Pecas'!$I$2:$I$5000,MATCH($E3502,'01_Cad_Pecas'!$D$2:$D$5000,0)),IFERROR(INDEX('01_Cad_Pecas'!$I$2:$I$5000,MATCH(VALUE($E3502),'01_Cad_Pecas'!$D$2:$D$5000,0)),"")))</f>
        <v>9.375E-2</v>
      </c>
      <c r="M3502" s="14">
        <f t="shared" si="385"/>
        <v>1.4750000000000001</v>
      </c>
      <c r="N3502" s="14">
        <v>46213</v>
      </c>
      <c r="O3502" s="14">
        <v>4</v>
      </c>
      <c r="P3502" s="14"/>
      <c r="Q3502" s="14"/>
      <c r="R3502" s="14"/>
      <c r="S3502" s="14"/>
      <c r="T3502" s="14">
        <f t="shared" si="390"/>
        <v>1</v>
      </c>
      <c r="U3502" s="14" t="s">
        <v>36</v>
      </c>
      <c r="V3502" s="14"/>
      <c r="W3502" s="14"/>
      <c r="X3502" s="14"/>
      <c r="Y3502" s="14"/>
      <c r="Z3502" s="14"/>
      <c r="AA3502" s="11"/>
      <c r="AB3502" s="14" t="str">
        <f t="shared" si="386"/>
        <v>10241|11 USINAGEM</v>
      </c>
      <c r="AC3502" t="str">
        <f t="shared" si="387"/>
        <v>|10241|</v>
      </c>
      <c r="AD3502" t="str">
        <f t="shared" si="388"/>
        <v>11 USINAGEM</v>
      </c>
    </row>
    <row r="3503" spans="1:30" ht="36" customHeight="1" x14ac:dyDescent="0.35">
      <c r="A3503" s="35">
        <v>46212</v>
      </c>
      <c r="B3503" s="14" t="s">
        <v>3670</v>
      </c>
      <c r="C3503" s="14" t="s">
        <v>3671</v>
      </c>
      <c r="D3503" s="14" t="s">
        <v>3048</v>
      </c>
      <c r="E3503" s="14">
        <v>20031206</v>
      </c>
      <c r="F3503" s="14" t="s">
        <v>3274</v>
      </c>
      <c r="G3503" s="14" t="s">
        <v>3048</v>
      </c>
      <c r="H3503" s="14" t="s">
        <v>3048</v>
      </c>
      <c r="I3503" s="9" t="s">
        <v>3048</v>
      </c>
      <c r="J3503" s="9">
        <v>6</v>
      </c>
      <c r="K3503" s="14">
        <f>IF($E3503="","",IFERROR(INDEX('01_Cad_Pecas'!$H$2:$H$5000,MATCH($E3503,'01_Cad_Pecas'!$D$2:$D$5000,0)),IFERROR(INDEX('01_Cad_Pecas'!$H$2:$H$5000,MATCH(VALUE($E3503),'01_Cad_Pecas'!$D$2:$D$5000,0)),"")))</f>
        <v>1.1000000000000001</v>
      </c>
      <c r="L3503" s="14">
        <f>IF($E3503="","",IFERROR(INDEX('01_Cad_Pecas'!$I$2:$I$5000,MATCH($E3503,'01_Cad_Pecas'!$D$2:$D$5000,0)),IFERROR(INDEX('01_Cad_Pecas'!$I$2:$I$5000,MATCH(VALUE($E3503),'01_Cad_Pecas'!$D$2:$D$5000,0)),"")))</f>
        <v>9.375E-2</v>
      </c>
      <c r="M3503" s="14">
        <f t="shared" si="385"/>
        <v>1.6625000000000001</v>
      </c>
      <c r="N3503" s="14">
        <v>46213</v>
      </c>
      <c r="O3503" s="14">
        <v>6</v>
      </c>
      <c r="P3503" s="14"/>
      <c r="Q3503" s="14"/>
      <c r="R3503" s="14"/>
      <c r="S3503" s="14"/>
      <c r="T3503" s="14">
        <f t="shared" si="390"/>
        <v>1</v>
      </c>
      <c r="U3503" s="14" t="s">
        <v>36</v>
      </c>
      <c r="V3503" s="14"/>
      <c r="W3503" s="14"/>
      <c r="X3503" s="14"/>
      <c r="Y3503" s="14"/>
      <c r="Z3503" s="14"/>
      <c r="AA3503" s="11"/>
      <c r="AB3503" s="14" t="str">
        <f t="shared" si="386"/>
        <v>10241|11 USINAGEM</v>
      </c>
      <c r="AC3503" t="str">
        <f t="shared" si="387"/>
        <v>|10241|</v>
      </c>
      <c r="AD3503" t="str">
        <f t="shared" si="388"/>
        <v>11 USINAGEM</v>
      </c>
    </row>
    <row r="3504" spans="1:30" ht="36" customHeight="1" x14ac:dyDescent="0.35">
      <c r="A3504" s="35">
        <v>46212</v>
      </c>
      <c r="B3504" s="14" t="s">
        <v>3670</v>
      </c>
      <c r="C3504" s="14" t="s">
        <v>3671</v>
      </c>
      <c r="D3504" s="14" t="s">
        <v>3048</v>
      </c>
      <c r="E3504" s="14">
        <v>20031605</v>
      </c>
      <c r="F3504" s="14" t="s">
        <v>3562</v>
      </c>
      <c r="G3504" s="14" t="s">
        <v>3048</v>
      </c>
      <c r="H3504" s="14" t="s">
        <v>3048</v>
      </c>
      <c r="I3504" s="9" t="s">
        <v>3048</v>
      </c>
      <c r="J3504" s="9">
        <v>2</v>
      </c>
      <c r="K3504" s="14">
        <f>IF($E3504="","",IFERROR(INDEX('01_Cad_Pecas'!$H$2:$H$5000,MATCH($E3504,'01_Cad_Pecas'!$D$2:$D$5000,0)),IFERROR(INDEX('01_Cad_Pecas'!$H$2:$H$5000,MATCH(VALUE($E3504),'01_Cad_Pecas'!$D$2:$D$5000,0)),"")))</f>
        <v>1.1000000000000001</v>
      </c>
      <c r="L3504" s="14">
        <f>IF($E3504="","",IFERROR(INDEX('01_Cad_Pecas'!$I$2:$I$5000,MATCH($E3504,'01_Cad_Pecas'!$D$2:$D$5000,0)),IFERROR(INDEX('01_Cad_Pecas'!$I$2:$I$5000,MATCH(VALUE($E3504),'01_Cad_Pecas'!$D$2:$D$5000,0)),"")))</f>
        <v>9.375E-2</v>
      </c>
      <c r="M3504" s="14">
        <f t="shared" si="385"/>
        <v>1.2875000000000001</v>
      </c>
      <c r="N3504" s="14">
        <v>46213</v>
      </c>
      <c r="O3504" s="14">
        <v>2</v>
      </c>
      <c r="P3504" s="14"/>
      <c r="Q3504" s="14"/>
      <c r="R3504" s="14"/>
      <c r="S3504" s="14"/>
      <c r="T3504" s="14">
        <f t="shared" si="390"/>
        <v>1</v>
      </c>
      <c r="U3504" s="14" t="s">
        <v>36</v>
      </c>
      <c r="V3504" s="14"/>
      <c r="W3504" s="14"/>
      <c r="X3504" s="14"/>
      <c r="Y3504" s="14"/>
      <c r="Z3504" s="14"/>
      <c r="AA3504" s="11"/>
      <c r="AB3504" s="14" t="str">
        <f t="shared" si="386"/>
        <v>10241|11 USINAGEM</v>
      </c>
      <c r="AC3504" t="str">
        <f t="shared" si="387"/>
        <v>|10241|</v>
      </c>
      <c r="AD3504" t="str">
        <f t="shared" si="388"/>
        <v>11 USINAGEM</v>
      </c>
    </row>
    <row r="3505" spans="1:30" ht="36" customHeight="1" x14ac:dyDescent="0.35">
      <c r="A3505" s="35">
        <v>46212</v>
      </c>
      <c r="B3505" s="14" t="s">
        <v>3670</v>
      </c>
      <c r="C3505" s="14" t="s">
        <v>3671</v>
      </c>
      <c r="D3505" s="14" t="s">
        <v>3048</v>
      </c>
      <c r="E3505" s="14">
        <v>30080004</v>
      </c>
      <c r="F3505" s="14" t="s">
        <v>3205</v>
      </c>
      <c r="G3505" s="14" t="s">
        <v>3048</v>
      </c>
      <c r="H3505" s="14" t="s">
        <v>3048</v>
      </c>
      <c r="I3505" s="9" t="s">
        <v>3048</v>
      </c>
      <c r="J3505" s="9">
        <v>8</v>
      </c>
      <c r="K3505" s="14">
        <f>IF($E3505="","",IFERROR(INDEX('01_Cad_Pecas'!$H$2:$H$5000,MATCH($E3505,'01_Cad_Pecas'!$D$2:$D$5000,0)),IFERROR(INDEX('01_Cad_Pecas'!$H$2:$H$5000,MATCH(VALUE($E3505),'01_Cad_Pecas'!$D$2:$D$5000,0)),"")))</f>
        <v>1.1000000000000001</v>
      </c>
      <c r="L3505" s="14">
        <f>IF($E3505="","",IFERROR(INDEX('01_Cad_Pecas'!$I$2:$I$5000,MATCH($E3505,'01_Cad_Pecas'!$D$2:$D$5000,0)),IFERROR(INDEX('01_Cad_Pecas'!$I$2:$I$5000,MATCH(VALUE($E3505),'01_Cad_Pecas'!$D$2:$D$5000,0)),"")))</f>
        <v>9.375E-2</v>
      </c>
      <c r="M3505" s="14">
        <f t="shared" si="385"/>
        <v>1.85</v>
      </c>
      <c r="N3505" s="14">
        <v>46213</v>
      </c>
      <c r="O3505" s="14">
        <v>8</v>
      </c>
      <c r="P3505" s="14"/>
      <c r="Q3505" s="14"/>
      <c r="R3505" s="14"/>
      <c r="S3505" s="14"/>
      <c r="T3505" s="14">
        <f t="shared" si="390"/>
        <v>1</v>
      </c>
      <c r="U3505" s="14" t="s">
        <v>36</v>
      </c>
      <c r="V3505" s="14"/>
      <c r="W3505" s="14"/>
      <c r="X3505" s="14"/>
      <c r="Y3505" s="14"/>
      <c r="Z3505" s="14"/>
      <c r="AA3505" s="11"/>
      <c r="AB3505" s="14" t="str">
        <f t="shared" si="386"/>
        <v>10241|11 USINAGEM</v>
      </c>
      <c r="AC3505" t="str">
        <f t="shared" si="387"/>
        <v>|10241|</v>
      </c>
      <c r="AD3505" t="str">
        <f t="shared" si="388"/>
        <v>11 USINAGEM</v>
      </c>
    </row>
    <row r="3506" spans="1:30" ht="36" customHeight="1" x14ac:dyDescent="0.35">
      <c r="A3506" s="35">
        <v>46212</v>
      </c>
      <c r="B3506" s="14" t="s">
        <v>3670</v>
      </c>
      <c r="C3506" s="14" t="s">
        <v>3671</v>
      </c>
      <c r="D3506" s="14" t="s">
        <v>3048</v>
      </c>
      <c r="E3506" s="14">
        <v>20019002</v>
      </c>
      <c r="F3506" s="14" t="s">
        <v>1615</v>
      </c>
      <c r="G3506" s="14" t="s">
        <v>3048</v>
      </c>
      <c r="H3506" s="14" t="s">
        <v>3048</v>
      </c>
      <c r="I3506" s="9" t="s">
        <v>3048</v>
      </c>
      <c r="J3506" s="9">
        <v>8</v>
      </c>
      <c r="K3506" s="14">
        <f>IF($E3506="","",IFERROR(INDEX('01_Cad_Pecas'!$H$2:$H$5000,MATCH($E3506,'01_Cad_Pecas'!$D$2:$D$5000,0)),IFERROR(INDEX('01_Cad_Pecas'!$H$2:$H$5000,MATCH(VALUE($E3506),'01_Cad_Pecas'!$D$2:$D$5000,0)),"")))</f>
        <v>1.1000000000000001</v>
      </c>
      <c r="L3506" s="14">
        <f>IF($E3506="","",IFERROR(INDEX('01_Cad_Pecas'!$I$2:$I$5000,MATCH($E3506,'01_Cad_Pecas'!$D$2:$D$5000,0)),IFERROR(INDEX('01_Cad_Pecas'!$I$2:$I$5000,MATCH(VALUE($E3506),'01_Cad_Pecas'!$D$2:$D$5000,0)),"")))</f>
        <v>9.375E-2</v>
      </c>
      <c r="M3506" s="14">
        <f t="shared" si="385"/>
        <v>1.85</v>
      </c>
      <c r="N3506" s="14">
        <v>46213</v>
      </c>
      <c r="O3506" s="14">
        <v>8</v>
      </c>
      <c r="P3506" s="14"/>
      <c r="Q3506" s="14"/>
      <c r="R3506" s="14"/>
      <c r="S3506" s="14"/>
      <c r="T3506" s="14">
        <f t="shared" si="390"/>
        <v>1</v>
      </c>
      <c r="U3506" s="14" t="s">
        <v>36</v>
      </c>
      <c r="V3506" s="14"/>
      <c r="W3506" s="14"/>
      <c r="X3506" s="14"/>
      <c r="Y3506" s="14"/>
      <c r="Z3506" s="14"/>
      <c r="AA3506" s="11"/>
      <c r="AB3506" s="14" t="str">
        <f t="shared" si="386"/>
        <v>10241|11 USINAGEM</v>
      </c>
      <c r="AC3506" t="str">
        <f t="shared" si="387"/>
        <v>|10241|</v>
      </c>
      <c r="AD3506" t="str">
        <f t="shared" si="388"/>
        <v>11 USINAGEM</v>
      </c>
    </row>
    <row r="3507" spans="1:30" ht="36" customHeight="1" x14ac:dyDescent="0.35">
      <c r="A3507" s="35">
        <v>46212</v>
      </c>
      <c r="B3507" s="14" t="s">
        <v>3670</v>
      </c>
      <c r="C3507" s="14" t="s">
        <v>3671</v>
      </c>
      <c r="D3507" s="14" t="s">
        <v>3048</v>
      </c>
      <c r="E3507" s="14">
        <v>20019005</v>
      </c>
      <c r="F3507" s="14" t="s">
        <v>2939</v>
      </c>
      <c r="G3507" s="14" t="s">
        <v>3048</v>
      </c>
      <c r="H3507" s="14" t="s">
        <v>3048</v>
      </c>
      <c r="I3507" s="9" t="s">
        <v>3048</v>
      </c>
      <c r="J3507" s="9">
        <v>88</v>
      </c>
      <c r="K3507" s="14">
        <f>IF($E3507="","",IFERROR(INDEX('01_Cad_Pecas'!$H$2:$H$5000,MATCH($E3507,'01_Cad_Pecas'!$D$2:$D$5000,0)),IFERROR(INDEX('01_Cad_Pecas'!$H$2:$H$5000,MATCH(VALUE($E3507),'01_Cad_Pecas'!$D$2:$D$5000,0)),"")))</f>
        <v>3</v>
      </c>
      <c r="L3507" s="14">
        <f>IF($E3507="","",IFERROR(INDEX('01_Cad_Pecas'!$I$2:$I$5000,MATCH($E3507,'01_Cad_Pecas'!$D$2:$D$5000,0)),IFERROR(INDEX('01_Cad_Pecas'!$I$2:$I$5000,MATCH(VALUE($E3507),'01_Cad_Pecas'!$D$2:$D$5000,0)),"")))</f>
        <v>6.7799999999999999E-2</v>
      </c>
      <c r="M3507" s="14">
        <f t="shared" si="385"/>
        <v>8.9664000000000001</v>
      </c>
      <c r="N3507" s="14">
        <v>46213</v>
      </c>
      <c r="O3507" s="14">
        <v>88</v>
      </c>
      <c r="P3507" s="14"/>
      <c r="Q3507" s="14"/>
      <c r="R3507" s="14"/>
      <c r="S3507" s="14"/>
      <c r="T3507" s="14">
        <f t="shared" si="390"/>
        <v>1</v>
      </c>
      <c r="U3507" s="14" t="s">
        <v>36</v>
      </c>
      <c r="V3507" s="14"/>
      <c r="W3507" s="14"/>
      <c r="X3507" s="14"/>
      <c r="Y3507" s="14"/>
      <c r="Z3507" s="14"/>
      <c r="AA3507" s="11"/>
      <c r="AB3507" s="14" t="str">
        <f t="shared" si="386"/>
        <v>10241|11 USINAGEM</v>
      </c>
      <c r="AC3507" t="str">
        <f t="shared" si="387"/>
        <v>|10241|</v>
      </c>
      <c r="AD3507" t="str">
        <f t="shared" si="388"/>
        <v>11 USINAGEM</v>
      </c>
    </row>
    <row r="3508" spans="1:30" ht="36" customHeight="1" x14ac:dyDescent="0.35">
      <c r="A3508" s="35">
        <v>46212</v>
      </c>
      <c r="B3508" s="14" t="s">
        <v>3670</v>
      </c>
      <c r="C3508" s="14" t="s">
        <v>3671</v>
      </c>
      <c r="D3508" s="14" t="s">
        <v>3048</v>
      </c>
      <c r="E3508" s="14">
        <v>20019602</v>
      </c>
      <c r="F3508" s="14" t="s">
        <v>3277</v>
      </c>
      <c r="G3508" s="14" t="s">
        <v>3048</v>
      </c>
      <c r="H3508" s="14" t="s">
        <v>3048</v>
      </c>
      <c r="I3508" s="9" t="s">
        <v>3048</v>
      </c>
      <c r="J3508" s="9">
        <v>8</v>
      </c>
      <c r="K3508" s="14">
        <f>IF($E3508="","",IFERROR(INDEX('01_Cad_Pecas'!$H$2:$H$5000,MATCH($E3508,'01_Cad_Pecas'!$D$2:$D$5000,0)),IFERROR(INDEX('01_Cad_Pecas'!$H$2:$H$5000,MATCH(VALUE($E3508),'01_Cad_Pecas'!$D$2:$D$5000,0)),"")))</f>
        <v>1.1000000000000001</v>
      </c>
      <c r="L3508" s="14">
        <f>IF($E3508="","",IFERROR(INDEX('01_Cad_Pecas'!$I$2:$I$5000,MATCH($E3508,'01_Cad_Pecas'!$D$2:$D$5000,0)),IFERROR(INDEX('01_Cad_Pecas'!$I$2:$I$5000,MATCH(VALUE($E3508),'01_Cad_Pecas'!$D$2:$D$5000,0)),"")))</f>
        <v>9.375E-2</v>
      </c>
      <c r="M3508" s="14">
        <f t="shared" si="385"/>
        <v>1.85</v>
      </c>
      <c r="N3508" s="14">
        <v>46213</v>
      </c>
      <c r="O3508" s="14">
        <v>8</v>
      </c>
      <c r="P3508" s="14"/>
      <c r="Q3508" s="14"/>
      <c r="R3508" s="14"/>
      <c r="S3508" s="14"/>
      <c r="T3508" s="14">
        <f t="shared" si="390"/>
        <v>1</v>
      </c>
      <c r="U3508" s="14" t="s">
        <v>36</v>
      </c>
      <c r="V3508" s="14"/>
      <c r="W3508" s="14"/>
      <c r="X3508" s="14"/>
      <c r="Y3508" s="14"/>
      <c r="Z3508" s="14"/>
      <c r="AA3508" s="11"/>
      <c r="AB3508" s="14" t="str">
        <f t="shared" si="386"/>
        <v>10241|11 USINAGEM</v>
      </c>
      <c r="AC3508" t="str">
        <f t="shared" si="387"/>
        <v>|10241|</v>
      </c>
      <c r="AD3508" t="str">
        <f t="shared" si="388"/>
        <v>11 USINAGEM</v>
      </c>
    </row>
    <row r="3509" spans="1:30" ht="36" customHeight="1" x14ac:dyDescent="0.35">
      <c r="A3509" s="35">
        <v>46212</v>
      </c>
      <c r="B3509" s="14" t="s">
        <v>3670</v>
      </c>
      <c r="C3509" s="14" t="s">
        <v>3671</v>
      </c>
      <c r="D3509" s="14" t="s">
        <v>3048</v>
      </c>
      <c r="E3509" s="14">
        <v>20020002</v>
      </c>
      <c r="F3509" s="14" t="s">
        <v>3263</v>
      </c>
      <c r="G3509" s="14" t="s">
        <v>3048</v>
      </c>
      <c r="H3509" s="14" t="s">
        <v>3048</v>
      </c>
      <c r="I3509" s="9" t="s">
        <v>3048</v>
      </c>
      <c r="J3509" s="9">
        <v>6</v>
      </c>
      <c r="K3509" s="14">
        <f>IF($E3509="","",IFERROR(INDEX('01_Cad_Pecas'!$H$2:$H$5000,MATCH($E3509,'01_Cad_Pecas'!$D$2:$D$5000,0)),IFERROR(INDEX('01_Cad_Pecas'!$H$2:$H$5000,MATCH(VALUE($E3509),'01_Cad_Pecas'!$D$2:$D$5000,0)),"")))</f>
        <v>1.1000000000000001</v>
      </c>
      <c r="L3509" s="14">
        <f>IF($E3509="","",IFERROR(INDEX('01_Cad_Pecas'!$I$2:$I$5000,MATCH($E3509,'01_Cad_Pecas'!$D$2:$D$5000,0)),IFERROR(INDEX('01_Cad_Pecas'!$I$2:$I$5000,MATCH(VALUE($E3509),'01_Cad_Pecas'!$D$2:$D$5000,0)),"")))</f>
        <v>9.375E-2</v>
      </c>
      <c r="M3509" s="14">
        <f t="shared" si="385"/>
        <v>1.6625000000000001</v>
      </c>
      <c r="N3509" s="14">
        <v>46213</v>
      </c>
      <c r="O3509" s="14">
        <v>6</v>
      </c>
      <c r="P3509" s="14"/>
      <c r="Q3509" s="14"/>
      <c r="R3509" s="14"/>
      <c r="S3509" s="14"/>
      <c r="T3509" s="14">
        <f t="shared" si="390"/>
        <v>1</v>
      </c>
      <c r="U3509" s="14" t="s">
        <v>36</v>
      </c>
      <c r="V3509" s="14"/>
      <c r="W3509" s="14"/>
      <c r="X3509" s="14"/>
      <c r="Y3509" s="14"/>
      <c r="Z3509" s="14"/>
      <c r="AA3509" s="11"/>
      <c r="AB3509" s="14" t="str">
        <f t="shared" si="386"/>
        <v>10241|11 USINAGEM</v>
      </c>
      <c r="AC3509" t="str">
        <f t="shared" si="387"/>
        <v>|10241|</v>
      </c>
      <c r="AD3509" t="str">
        <f t="shared" si="388"/>
        <v>11 USINAGEM</v>
      </c>
    </row>
    <row r="3510" spans="1:30" ht="36" customHeight="1" x14ac:dyDescent="0.35">
      <c r="A3510" s="35">
        <v>46212</v>
      </c>
      <c r="B3510" s="14" t="s">
        <v>3670</v>
      </c>
      <c r="C3510" s="14" t="s">
        <v>3671</v>
      </c>
      <c r="D3510" s="14" t="s">
        <v>3048</v>
      </c>
      <c r="E3510" s="14">
        <v>20020003</v>
      </c>
      <c r="F3510" s="14" t="s">
        <v>3264</v>
      </c>
      <c r="G3510" s="14" t="s">
        <v>3048</v>
      </c>
      <c r="H3510" s="14" t="s">
        <v>3048</v>
      </c>
      <c r="I3510" s="9" t="s">
        <v>3048</v>
      </c>
      <c r="J3510" s="9">
        <v>6</v>
      </c>
      <c r="K3510" s="14">
        <f>IF($E3510="","",IFERROR(INDEX('01_Cad_Pecas'!$H$2:$H$5000,MATCH($E3510,'01_Cad_Pecas'!$D$2:$D$5000,0)),IFERROR(INDEX('01_Cad_Pecas'!$H$2:$H$5000,MATCH(VALUE($E3510),'01_Cad_Pecas'!$D$2:$D$5000,0)),"")))</f>
        <v>1.1000000000000001</v>
      </c>
      <c r="L3510" s="14">
        <f>IF($E3510="","",IFERROR(INDEX('01_Cad_Pecas'!$I$2:$I$5000,MATCH($E3510,'01_Cad_Pecas'!$D$2:$D$5000,0)),IFERROR(INDEX('01_Cad_Pecas'!$I$2:$I$5000,MATCH(VALUE($E3510),'01_Cad_Pecas'!$D$2:$D$5000,0)),"")))</f>
        <v>9.375E-2</v>
      </c>
      <c r="M3510" s="14">
        <f t="shared" si="385"/>
        <v>1.6625000000000001</v>
      </c>
      <c r="N3510" s="14">
        <v>46213</v>
      </c>
      <c r="O3510" s="14">
        <v>6</v>
      </c>
      <c r="P3510" s="14"/>
      <c r="Q3510" s="14"/>
      <c r="R3510" s="14"/>
      <c r="S3510" s="14"/>
      <c r="T3510" s="14">
        <f t="shared" si="390"/>
        <v>1</v>
      </c>
      <c r="U3510" s="14" t="s">
        <v>36</v>
      </c>
      <c r="V3510" s="14"/>
      <c r="W3510" s="14"/>
      <c r="X3510" s="14"/>
      <c r="Y3510" s="14"/>
      <c r="Z3510" s="14"/>
      <c r="AA3510" s="11"/>
      <c r="AB3510" s="14" t="str">
        <f t="shared" si="386"/>
        <v>10241|11 USINAGEM</v>
      </c>
      <c r="AC3510" t="str">
        <f t="shared" si="387"/>
        <v>|10241|</v>
      </c>
      <c r="AD3510" t="str">
        <f t="shared" si="388"/>
        <v>11 USINAGEM</v>
      </c>
    </row>
    <row r="3511" spans="1:30" ht="36" customHeight="1" x14ac:dyDescent="0.35">
      <c r="A3511" s="35">
        <v>46212</v>
      </c>
      <c r="B3511" s="14" t="s">
        <v>3670</v>
      </c>
      <c r="C3511" s="14" t="s">
        <v>3671</v>
      </c>
      <c r="D3511" s="14" t="s">
        <v>3048</v>
      </c>
      <c r="E3511" s="14">
        <v>20020004</v>
      </c>
      <c r="F3511" s="14" t="s">
        <v>3265</v>
      </c>
      <c r="G3511" s="14" t="s">
        <v>3048</v>
      </c>
      <c r="H3511" s="14" t="s">
        <v>3048</v>
      </c>
      <c r="I3511" s="9" t="s">
        <v>3048</v>
      </c>
      <c r="J3511" s="9">
        <v>12</v>
      </c>
      <c r="K3511" s="14">
        <f>IF($E3511="","",IFERROR(INDEX('01_Cad_Pecas'!$H$2:$H$5000,MATCH($E3511,'01_Cad_Pecas'!$D$2:$D$5000,0)),IFERROR(INDEX('01_Cad_Pecas'!$H$2:$H$5000,MATCH(VALUE($E3511),'01_Cad_Pecas'!$D$2:$D$5000,0)),"")))</f>
        <v>1.1000000000000001</v>
      </c>
      <c r="L3511" s="14">
        <f>IF($E3511="","",IFERROR(INDEX('01_Cad_Pecas'!$I$2:$I$5000,MATCH($E3511,'01_Cad_Pecas'!$D$2:$D$5000,0)),IFERROR(INDEX('01_Cad_Pecas'!$I$2:$I$5000,MATCH(VALUE($E3511),'01_Cad_Pecas'!$D$2:$D$5000,0)),"")))</f>
        <v>9.375E-2</v>
      </c>
      <c r="M3511" s="14">
        <f t="shared" si="385"/>
        <v>2.2250000000000001</v>
      </c>
      <c r="N3511" s="14">
        <v>46213</v>
      </c>
      <c r="O3511" s="14">
        <v>12</v>
      </c>
      <c r="P3511" s="14"/>
      <c r="Q3511" s="14"/>
      <c r="R3511" s="14"/>
      <c r="S3511" s="14"/>
      <c r="T3511" s="14">
        <f t="shared" si="390"/>
        <v>1</v>
      </c>
      <c r="U3511" s="14" t="s">
        <v>36</v>
      </c>
      <c r="V3511" s="14"/>
      <c r="W3511" s="14"/>
      <c r="X3511" s="14"/>
      <c r="Y3511" s="14"/>
      <c r="Z3511" s="14"/>
      <c r="AA3511" s="11"/>
      <c r="AB3511" s="14" t="str">
        <f t="shared" si="386"/>
        <v>10241|11 USINAGEM</v>
      </c>
      <c r="AC3511" t="str">
        <f t="shared" si="387"/>
        <v>|10241|</v>
      </c>
      <c r="AD3511" t="str">
        <f t="shared" si="388"/>
        <v>11 USINAGEM</v>
      </c>
    </row>
    <row r="3512" spans="1:30" ht="36" customHeight="1" x14ac:dyDescent="0.35">
      <c r="A3512" s="35">
        <v>46212</v>
      </c>
      <c r="B3512" s="14" t="s">
        <v>3670</v>
      </c>
      <c r="C3512" s="14" t="s">
        <v>3671</v>
      </c>
      <c r="D3512" s="14" t="s">
        <v>3048</v>
      </c>
      <c r="E3512" s="14">
        <v>20020005</v>
      </c>
      <c r="F3512" s="14" t="s">
        <v>3266</v>
      </c>
      <c r="G3512" s="14" t="s">
        <v>3048</v>
      </c>
      <c r="H3512" s="14" t="s">
        <v>3048</v>
      </c>
      <c r="I3512" s="9" t="s">
        <v>3048</v>
      </c>
      <c r="J3512" s="9">
        <v>6</v>
      </c>
      <c r="K3512" s="14">
        <f>IF($E3512="","",IFERROR(INDEX('01_Cad_Pecas'!$H$2:$H$5000,MATCH($E3512,'01_Cad_Pecas'!$D$2:$D$5000,0)),IFERROR(INDEX('01_Cad_Pecas'!$H$2:$H$5000,MATCH(VALUE($E3512),'01_Cad_Pecas'!$D$2:$D$5000,0)),"")))</f>
        <v>1.1000000000000001</v>
      </c>
      <c r="L3512" s="14">
        <f>IF($E3512="","",IFERROR(INDEX('01_Cad_Pecas'!$I$2:$I$5000,MATCH($E3512,'01_Cad_Pecas'!$D$2:$D$5000,0)),IFERROR(INDEX('01_Cad_Pecas'!$I$2:$I$5000,MATCH(VALUE($E3512),'01_Cad_Pecas'!$D$2:$D$5000,0)),"")))</f>
        <v>9.375E-2</v>
      </c>
      <c r="M3512" s="14">
        <f t="shared" si="385"/>
        <v>1.6625000000000001</v>
      </c>
      <c r="N3512" s="14">
        <v>46213</v>
      </c>
      <c r="O3512" s="14">
        <v>6</v>
      </c>
      <c r="P3512" s="14"/>
      <c r="Q3512" s="14"/>
      <c r="R3512" s="14"/>
      <c r="S3512" s="14"/>
      <c r="T3512" s="14">
        <f t="shared" si="390"/>
        <v>1</v>
      </c>
      <c r="U3512" s="14" t="s">
        <v>36</v>
      </c>
      <c r="V3512" s="14"/>
      <c r="W3512" s="14"/>
      <c r="X3512" s="14"/>
      <c r="Y3512" s="14"/>
      <c r="Z3512" s="14"/>
      <c r="AA3512" s="11"/>
      <c r="AB3512" s="14" t="str">
        <f t="shared" si="386"/>
        <v>10241|11 USINAGEM</v>
      </c>
      <c r="AC3512" t="str">
        <f t="shared" si="387"/>
        <v>|10241|</v>
      </c>
      <c r="AD3512" t="str">
        <f t="shared" si="388"/>
        <v>11 USINAGEM</v>
      </c>
    </row>
    <row r="3513" spans="1:30" ht="36" customHeight="1" x14ac:dyDescent="0.35">
      <c r="A3513" s="35">
        <v>46212</v>
      </c>
      <c r="B3513" s="14" t="s">
        <v>3670</v>
      </c>
      <c r="C3513" s="14" t="s">
        <v>3671</v>
      </c>
      <c r="D3513" s="14" t="s">
        <v>3048</v>
      </c>
      <c r="E3513" s="14">
        <v>20013102</v>
      </c>
      <c r="F3513" s="14" t="s">
        <v>3188</v>
      </c>
      <c r="G3513" s="14" t="s">
        <v>3048</v>
      </c>
      <c r="H3513" s="14" t="s">
        <v>3048</v>
      </c>
      <c r="I3513" s="9" t="s">
        <v>3048</v>
      </c>
      <c r="J3513" s="9">
        <v>72</v>
      </c>
      <c r="K3513" s="14">
        <f>IF($E3513="","",IFERROR(INDEX('01_Cad_Pecas'!$H$2:$H$5000,MATCH($E3513,'01_Cad_Pecas'!$D$2:$D$5000,0)),IFERROR(INDEX('01_Cad_Pecas'!$H$2:$H$5000,MATCH(VALUE($E3513),'01_Cad_Pecas'!$D$2:$D$5000,0)),"")))</f>
        <v>3</v>
      </c>
      <c r="L3513" s="14">
        <f>IF($E3513="","",IFERROR(INDEX('01_Cad_Pecas'!$I$2:$I$5000,MATCH($E3513,'01_Cad_Pecas'!$D$2:$D$5000,0)),IFERROR(INDEX('01_Cad_Pecas'!$I$2:$I$5000,MATCH(VALUE($E3513),'01_Cad_Pecas'!$D$2:$D$5000,0)),"")))</f>
        <v>6.7799999999999999E-2</v>
      </c>
      <c r="M3513" s="14">
        <f t="shared" si="385"/>
        <v>7.8815999999999997</v>
      </c>
      <c r="N3513" s="14">
        <v>46213</v>
      </c>
      <c r="O3513" s="14">
        <v>72</v>
      </c>
      <c r="P3513" s="14"/>
      <c r="Q3513" s="14"/>
      <c r="R3513" s="14"/>
      <c r="S3513" s="14"/>
      <c r="T3513" s="14">
        <f t="shared" si="390"/>
        <v>1</v>
      </c>
      <c r="U3513" s="14" t="s">
        <v>36</v>
      </c>
      <c r="V3513" s="14"/>
      <c r="W3513" s="14"/>
      <c r="X3513" s="14"/>
      <c r="Y3513" s="14"/>
      <c r="Z3513" s="14"/>
      <c r="AA3513" s="11"/>
      <c r="AB3513" s="14" t="str">
        <f t="shared" si="386"/>
        <v>10241|11 USINAGEM</v>
      </c>
      <c r="AC3513" t="str">
        <f t="shared" si="387"/>
        <v>|10241|</v>
      </c>
      <c r="AD3513" t="str">
        <f t="shared" si="388"/>
        <v>11 USINAGEM</v>
      </c>
    </row>
    <row r="3514" spans="1:30" ht="36" customHeight="1" x14ac:dyDescent="0.35">
      <c r="A3514" s="35">
        <v>46212</v>
      </c>
      <c r="B3514" s="14" t="s">
        <v>3670</v>
      </c>
      <c r="C3514" s="14" t="s">
        <v>3671</v>
      </c>
      <c r="D3514" s="14" t="s">
        <v>3048</v>
      </c>
      <c r="E3514" s="14">
        <v>20013103</v>
      </c>
      <c r="F3514" s="14" t="s">
        <v>3189</v>
      </c>
      <c r="G3514" s="14" t="s">
        <v>3048</v>
      </c>
      <c r="H3514" s="14" t="s">
        <v>3048</v>
      </c>
      <c r="I3514" s="9" t="s">
        <v>3048</v>
      </c>
      <c r="J3514" s="9">
        <v>72</v>
      </c>
      <c r="K3514" s="14">
        <f>IF($E3514="","",IFERROR(INDEX('01_Cad_Pecas'!$H$2:$H$5000,MATCH($E3514,'01_Cad_Pecas'!$D$2:$D$5000,0)),IFERROR(INDEX('01_Cad_Pecas'!$H$2:$H$5000,MATCH(VALUE($E3514),'01_Cad_Pecas'!$D$2:$D$5000,0)),"")))</f>
        <v>3</v>
      </c>
      <c r="L3514" s="14">
        <f>IF($E3514="","",IFERROR(INDEX('01_Cad_Pecas'!$I$2:$I$5000,MATCH($E3514,'01_Cad_Pecas'!$D$2:$D$5000,0)),IFERROR(INDEX('01_Cad_Pecas'!$I$2:$I$5000,MATCH(VALUE($E3514),'01_Cad_Pecas'!$D$2:$D$5000,0)),"")))</f>
        <v>6.7799999999999999E-2</v>
      </c>
      <c r="M3514" s="14">
        <f t="shared" si="385"/>
        <v>7.8815999999999997</v>
      </c>
      <c r="N3514" s="14">
        <v>46213</v>
      </c>
      <c r="O3514" s="14">
        <v>72</v>
      </c>
      <c r="P3514" s="14"/>
      <c r="Q3514" s="14"/>
      <c r="R3514" s="14"/>
      <c r="S3514" s="14"/>
      <c r="T3514" s="14">
        <f t="shared" si="390"/>
        <v>1</v>
      </c>
      <c r="U3514" s="14" t="s">
        <v>36</v>
      </c>
      <c r="V3514" s="14"/>
      <c r="W3514" s="14"/>
      <c r="X3514" s="14"/>
      <c r="Y3514" s="14"/>
      <c r="Z3514" s="14"/>
      <c r="AA3514" s="11"/>
      <c r="AB3514" s="14" t="str">
        <f t="shared" si="386"/>
        <v>10241|11 USINAGEM</v>
      </c>
      <c r="AC3514" t="str">
        <f t="shared" si="387"/>
        <v>|10241|</v>
      </c>
      <c r="AD3514" t="str">
        <f t="shared" si="388"/>
        <v>11 USINAGEM</v>
      </c>
    </row>
    <row r="3515" spans="1:30" ht="36" customHeight="1" x14ac:dyDescent="0.35">
      <c r="A3515" s="35">
        <v>46212</v>
      </c>
      <c r="B3515" s="14" t="s">
        <v>3670</v>
      </c>
      <c r="C3515" s="14" t="s">
        <v>3671</v>
      </c>
      <c r="D3515" s="14" t="s">
        <v>3048</v>
      </c>
      <c r="E3515" s="14">
        <v>20020001</v>
      </c>
      <c r="F3515" s="14" t="s">
        <v>3190</v>
      </c>
      <c r="G3515" s="14" t="s">
        <v>3048</v>
      </c>
      <c r="H3515" s="14" t="s">
        <v>3048</v>
      </c>
      <c r="I3515" s="9" t="s">
        <v>3048</v>
      </c>
      <c r="J3515" s="9">
        <v>24</v>
      </c>
      <c r="K3515" s="14">
        <f>IF($E3515="","",IFERROR(INDEX('01_Cad_Pecas'!$H$2:$H$5000,MATCH($E3515,'01_Cad_Pecas'!$D$2:$D$5000,0)),IFERROR(INDEX('01_Cad_Pecas'!$H$2:$H$5000,MATCH(VALUE($E3515),'01_Cad_Pecas'!$D$2:$D$5000,0)),"")))</f>
        <v>3</v>
      </c>
      <c r="L3515" s="14">
        <f>IF($E3515="","",IFERROR(INDEX('01_Cad_Pecas'!$I$2:$I$5000,MATCH($E3515,'01_Cad_Pecas'!$D$2:$D$5000,0)),IFERROR(INDEX('01_Cad_Pecas'!$I$2:$I$5000,MATCH(VALUE($E3515),'01_Cad_Pecas'!$D$2:$D$5000,0)),"")))</f>
        <v>6.7799999999999999E-2</v>
      </c>
      <c r="M3515" s="14">
        <f t="shared" si="385"/>
        <v>4.6272000000000002</v>
      </c>
      <c r="N3515" s="14">
        <v>46213</v>
      </c>
      <c r="O3515" s="14">
        <v>24</v>
      </c>
      <c r="P3515" s="14"/>
      <c r="Q3515" s="14"/>
      <c r="R3515" s="14"/>
      <c r="S3515" s="14"/>
      <c r="T3515" s="14">
        <f t="shared" si="390"/>
        <v>1</v>
      </c>
      <c r="U3515" s="14" t="s">
        <v>36</v>
      </c>
      <c r="V3515" s="14"/>
      <c r="W3515" s="14"/>
      <c r="X3515" s="14"/>
      <c r="Y3515" s="14"/>
      <c r="Z3515" s="14"/>
      <c r="AA3515" s="11"/>
      <c r="AB3515" s="14" t="str">
        <f t="shared" si="386"/>
        <v>10241|11 USINAGEM</v>
      </c>
      <c r="AC3515" t="str">
        <f t="shared" si="387"/>
        <v>|10241|</v>
      </c>
      <c r="AD3515" t="str">
        <f t="shared" si="388"/>
        <v>11 USINAGEM</v>
      </c>
    </row>
    <row r="3516" spans="1:30" ht="36" customHeight="1" x14ac:dyDescent="0.35">
      <c r="A3516" s="35">
        <v>46212</v>
      </c>
      <c r="B3516" s="14" t="s">
        <v>3670</v>
      </c>
      <c r="C3516" s="14" t="s">
        <v>3671</v>
      </c>
      <c r="D3516" s="14" t="s">
        <v>3048</v>
      </c>
      <c r="E3516" s="14">
        <v>20031202</v>
      </c>
      <c r="F3516" s="14" t="s">
        <v>3194</v>
      </c>
      <c r="G3516" s="14" t="s">
        <v>3048</v>
      </c>
      <c r="H3516" s="14" t="s">
        <v>3048</v>
      </c>
      <c r="I3516" s="9" t="s">
        <v>3048</v>
      </c>
      <c r="J3516" s="9">
        <v>12</v>
      </c>
      <c r="K3516" s="14">
        <f>IF($E3516="","",IFERROR(INDEX('01_Cad_Pecas'!$H$2:$H$5000,MATCH($E3516,'01_Cad_Pecas'!$D$2:$D$5000,0)),IFERROR(INDEX('01_Cad_Pecas'!$H$2:$H$5000,MATCH(VALUE($E3516),'01_Cad_Pecas'!$D$2:$D$5000,0)),"")))</f>
        <v>1.1000000000000001</v>
      </c>
      <c r="L3516" s="14">
        <f>IF($E3516="","",IFERROR(INDEX('01_Cad_Pecas'!$I$2:$I$5000,MATCH($E3516,'01_Cad_Pecas'!$D$2:$D$5000,0)),IFERROR(INDEX('01_Cad_Pecas'!$I$2:$I$5000,MATCH(VALUE($E3516),'01_Cad_Pecas'!$D$2:$D$5000,0)),"")))</f>
        <v>9.375E-2</v>
      </c>
      <c r="M3516" s="14">
        <f t="shared" si="385"/>
        <v>2.2250000000000001</v>
      </c>
      <c r="N3516" s="14">
        <v>46213</v>
      </c>
      <c r="O3516" s="14">
        <v>12</v>
      </c>
      <c r="P3516" s="14"/>
      <c r="Q3516" s="14"/>
      <c r="R3516" s="14"/>
      <c r="S3516" s="14"/>
      <c r="T3516" s="14">
        <f t="shared" si="390"/>
        <v>1</v>
      </c>
      <c r="U3516" s="14" t="s">
        <v>36</v>
      </c>
      <c r="V3516" s="14"/>
      <c r="W3516" s="14"/>
      <c r="X3516" s="14"/>
      <c r="Y3516" s="14"/>
      <c r="Z3516" s="14"/>
      <c r="AA3516" s="11"/>
      <c r="AB3516" s="14" t="str">
        <f t="shared" si="386"/>
        <v>10241|11 USINAGEM</v>
      </c>
      <c r="AC3516" t="str">
        <f t="shared" si="387"/>
        <v>|10241|</v>
      </c>
      <c r="AD3516" t="str">
        <f t="shared" si="388"/>
        <v>11 USINAGEM</v>
      </c>
    </row>
    <row r="3517" spans="1:30" ht="36" customHeight="1" x14ac:dyDescent="0.35">
      <c r="A3517" s="35">
        <v>46212</v>
      </c>
      <c r="B3517" s="14" t="s">
        <v>3670</v>
      </c>
      <c r="C3517" s="14" t="s">
        <v>3671</v>
      </c>
      <c r="D3517" s="14" t="s">
        <v>3048</v>
      </c>
      <c r="E3517" s="14">
        <v>20031203</v>
      </c>
      <c r="F3517" s="14" t="s">
        <v>3195</v>
      </c>
      <c r="G3517" s="14" t="s">
        <v>3048</v>
      </c>
      <c r="H3517" s="14" t="s">
        <v>3048</v>
      </c>
      <c r="I3517" s="9" t="s">
        <v>3048</v>
      </c>
      <c r="J3517" s="9">
        <v>12</v>
      </c>
      <c r="K3517" s="14">
        <f>IF($E3517="","",IFERROR(INDEX('01_Cad_Pecas'!$H$2:$H$5000,MATCH($E3517,'01_Cad_Pecas'!$D$2:$D$5000,0)),IFERROR(INDEX('01_Cad_Pecas'!$H$2:$H$5000,MATCH(VALUE($E3517),'01_Cad_Pecas'!$D$2:$D$5000,0)),"")))</f>
        <v>1.1000000000000001</v>
      </c>
      <c r="L3517" s="14">
        <f>IF($E3517="","",IFERROR(INDEX('01_Cad_Pecas'!$I$2:$I$5000,MATCH($E3517,'01_Cad_Pecas'!$D$2:$D$5000,0)),IFERROR(INDEX('01_Cad_Pecas'!$I$2:$I$5000,MATCH(VALUE($E3517),'01_Cad_Pecas'!$D$2:$D$5000,0)),"")))</f>
        <v>9.375E-2</v>
      </c>
      <c r="M3517" s="14">
        <f t="shared" si="385"/>
        <v>2.2250000000000001</v>
      </c>
      <c r="N3517" s="14">
        <v>46213</v>
      </c>
      <c r="O3517" s="14">
        <v>12</v>
      </c>
      <c r="P3517" s="14"/>
      <c r="Q3517" s="14"/>
      <c r="R3517" s="14"/>
      <c r="S3517" s="14"/>
      <c r="T3517" s="14">
        <f t="shared" si="390"/>
        <v>1</v>
      </c>
      <c r="U3517" s="14" t="s">
        <v>36</v>
      </c>
      <c r="V3517" s="14"/>
      <c r="W3517" s="14"/>
      <c r="X3517" s="14"/>
      <c r="Y3517" s="14"/>
      <c r="Z3517" s="14"/>
      <c r="AA3517" s="11"/>
      <c r="AB3517" s="14" t="str">
        <f t="shared" si="386"/>
        <v>10241|11 USINAGEM</v>
      </c>
      <c r="AC3517" t="str">
        <f t="shared" si="387"/>
        <v>|10241|</v>
      </c>
      <c r="AD3517" t="str">
        <f t="shared" si="388"/>
        <v>11 USINAGEM</v>
      </c>
    </row>
    <row r="3518" spans="1:30" ht="36" customHeight="1" x14ac:dyDescent="0.35">
      <c r="A3518" s="35">
        <v>46212</v>
      </c>
      <c r="B3518" s="14" t="s">
        <v>3670</v>
      </c>
      <c r="C3518" s="14" t="s">
        <v>3671</v>
      </c>
      <c r="D3518" s="14" t="s">
        <v>3048</v>
      </c>
      <c r="E3518" s="14">
        <v>30008101</v>
      </c>
      <c r="F3518" s="14" t="s">
        <v>3555</v>
      </c>
      <c r="G3518" s="14" t="s">
        <v>3048</v>
      </c>
      <c r="H3518" s="14" t="s">
        <v>3048</v>
      </c>
      <c r="I3518" s="9" t="s">
        <v>3048</v>
      </c>
      <c r="J3518" s="9">
        <v>6</v>
      </c>
      <c r="K3518" s="14">
        <f>IF($E3518="","",IFERROR(INDEX('01_Cad_Pecas'!$H$2:$H$5000,MATCH($E3518,'01_Cad_Pecas'!$D$2:$D$5000,0)),IFERROR(INDEX('01_Cad_Pecas'!$H$2:$H$5000,MATCH(VALUE($E3518),'01_Cad_Pecas'!$D$2:$D$5000,0)),"")))</f>
        <v>1.1000000000000001</v>
      </c>
      <c r="L3518" s="14">
        <f>IF($E3518="","",IFERROR(INDEX('01_Cad_Pecas'!$I$2:$I$5000,MATCH($E3518,'01_Cad_Pecas'!$D$2:$D$5000,0)),IFERROR(INDEX('01_Cad_Pecas'!$I$2:$I$5000,MATCH(VALUE($E3518),'01_Cad_Pecas'!$D$2:$D$5000,0)),"")))</f>
        <v>9.375E-2</v>
      </c>
      <c r="M3518" s="14">
        <f t="shared" si="385"/>
        <v>1.6625000000000001</v>
      </c>
      <c r="N3518" s="14">
        <v>46213</v>
      </c>
      <c r="O3518" s="14">
        <v>6</v>
      </c>
      <c r="P3518" s="14"/>
      <c r="Q3518" s="14"/>
      <c r="R3518" s="14"/>
      <c r="S3518" s="14"/>
      <c r="T3518" s="14">
        <f t="shared" si="390"/>
        <v>1</v>
      </c>
      <c r="U3518" s="14" t="s">
        <v>36</v>
      </c>
      <c r="V3518" s="14"/>
      <c r="W3518" s="14"/>
      <c r="X3518" s="14"/>
      <c r="Y3518" s="14"/>
      <c r="Z3518" s="14"/>
      <c r="AA3518" s="11"/>
      <c r="AB3518" s="14" t="str">
        <f t="shared" si="386"/>
        <v>10241|11 USINAGEM</v>
      </c>
      <c r="AC3518" t="str">
        <f t="shared" si="387"/>
        <v>|10241|</v>
      </c>
      <c r="AD3518" t="str">
        <f t="shared" si="388"/>
        <v>11 USINAGEM</v>
      </c>
    </row>
    <row r="3519" spans="1:30" ht="36" customHeight="1" x14ac:dyDescent="0.35">
      <c r="A3519" s="35">
        <v>46212</v>
      </c>
      <c r="B3519" s="14" t="s">
        <v>3670</v>
      </c>
      <c r="C3519" s="14" t="s">
        <v>3671</v>
      </c>
      <c r="D3519" s="14" t="s">
        <v>3048</v>
      </c>
      <c r="E3519" s="14">
        <v>20052001</v>
      </c>
      <c r="F3519" s="14" t="s">
        <v>3196</v>
      </c>
      <c r="G3519" s="14" t="s">
        <v>3048</v>
      </c>
      <c r="H3519" s="14" t="s">
        <v>3048</v>
      </c>
      <c r="I3519" s="9" t="s">
        <v>3048</v>
      </c>
      <c r="J3519" s="9">
        <v>28</v>
      </c>
      <c r="K3519" s="14">
        <f>IF($E3519="","",IFERROR(INDEX('01_Cad_Pecas'!$H$2:$H$5000,MATCH($E3519,'01_Cad_Pecas'!$D$2:$D$5000,0)),IFERROR(INDEX('01_Cad_Pecas'!$H$2:$H$5000,MATCH(VALUE($E3519),'01_Cad_Pecas'!$D$2:$D$5000,0)),"")))</f>
        <v>1.1000000000000001</v>
      </c>
      <c r="L3519" s="14">
        <f>IF($E3519="","",IFERROR(INDEX('01_Cad_Pecas'!$I$2:$I$5000,MATCH($E3519,'01_Cad_Pecas'!$D$2:$D$5000,0)),IFERROR(INDEX('01_Cad_Pecas'!$I$2:$I$5000,MATCH(VALUE($E3519),'01_Cad_Pecas'!$D$2:$D$5000,0)),"")))</f>
        <v>9.375E-2</v>
      </c>
      <c r="M3519" s="14">
        <f t="shared" si="385"/>
        <v>3.7250000000000001</v>
      </c>
      <c r="N3519" s="14">
        <v>46213</v>
      </c>
      <c r="O3519" s="14">
        <v>28</v>
      </c>
      <c r="P3519" s="14"/>
      <c r="Q3519" s="14"/>
      <c r="R3519" s="14"/>
      <c r="S3519" s="14"/>
      <c r="T3519" s="14">
        <f t="shared" si="390"/>
        <v>1</v>
      </c>
      <c r="U3519" s="14" t="s">
        <v>36</v>
      </c>
      <c r="V3519" s="14"/>
      <c r="W3519" s="14"/>
      <c r="X3519" s="14"/>
      <c r="Y3519" s="14"/>
      <c r="Z3519" s="14"/>
      <c r="AA3519" s="11"/>
      <c r="AB3519" s="14" t="str">
        <f t="shared" si="386"/>
        <v>10241|11 USINAGEM</v>
      </c>
      <c r="AC3519" t="str">
        <f t="shared" si="387"/>
        <v>|10241|</v>
      </c>
      <c r="AD3519" t="str">
        <f t="shared" si="388"/>
        <v>11 USINAGEM</v>
      </c>
    </row>
    <row r="3520" spans="1:30" ht="36" customHeight="1" x14ac:dyDescent="0.35">
      <c r="A3520" s="35">
        <v>46212</v>
      </c>
      <c r="B3520" s="14" t="s">
        <v>3670</v>
      </c>
      <c r="C3520" s="14" t="s">
        <v>3671</v>
      </c>
      <c r="D3520" s="14" t="s">
        <v>3048</v>
      </c>
      <c r="E3520" s="14">
        <v>20052003</v>
      </c>
      <c r="F3520" s="14" t="s">
        <v>3198</v>
      </c>
      <c r="G3520" s="14" t="s">
        <v>3048</v>
      </c>
      <c r="H3520" s="14" t="s">
        <v>3048</v>
      </c>
      <c r="I3520" s="9" t="s">
        <v>3048</v>
      </c>
      <c r="J3520" s="9">
        <v>12</v>
      </c>
      <c r="K3520" s="14">
        <f>IF($E3520="","",IFERROR(INDEX('01_Cad_Pecas'!$H$2:$H$5000,MATCH($E3520,'01_Cad_Pecas'!$D$2:$D$5000,0)),IFERROR(INDEX('01_Cad_Pecas'!$H$2:$H$5000,MATCH(VALUE($E3520),'01_Cad_Pecas'!$D$2:$D$5000,0)),"")))</f>
        <v>1.1000000000000001</v>
      </c>
      <c r="L3520" s="14">
        <f>IF($E3520="","",IFERROR(INDEX('01_Cad_Pecas'!$I$2:$I$5000,MATCH($E3520,'01_Cad_Pecas'!$D$2:$D$5000,0)),IFERROR(INDEX('01_Cad_Pecas'!$I$2:$I$5000,MATCH(VALUE($E3520),'01_Cad_Pecas'!$D$2:$D$5000,0)),"")))</f>
        <v>9.375E-2</v>
      </c>
      <c r="M3520" s="14">
        <f t="shared" si="385"/>
        <v>2.2250000000000001</v>
      </c>
      <c r="N3520" s="14">
        <v>46213</v>
      </c>
      <c r="O3520" s="14">
        <v>12</v>
      </c>
      <c r="P3520" s="14"/>
      <c r="Q3520" s="14"/>
      <c r="R3520" s="14"/>
      <c r="S3520" s="14"/>
      <c r="T3520" s="14">
        <f t="shared" si="390"/>
        <v>1</v>
      </c>
      <c r="U3520" s="14" t="s">
        <v>36</v>
      </c>
      <c r="V3520" s="14"/>
      <c r="W3520" s="14"/>
      <c r="X3520" s="14"/>
      <c r="Y3520" s="14"/>
      <c r="Z3520" s="14"/>
      <c r="AA3520" s="11"/>
      <c r="AB3520" s="14" t="str">
        <f t="shared" si="386"/>
        <v>10241|11 USINAGEM</v>
      </c>
      <c r="AC3520" t="str">
        <f t="shared" si="387"/>
        <v>|10241|</v>
      </c>
      <c r="AD3520" t="str">
        <f t="shared" si="388"/>
        <v>11 USINAGEM</v>
      </c>
    </row>
    <row r="3521" spans="1:30" ht="36" customHeight="1" x14ac:dyDescent="0.35">
      <c r="A3521" s="35">
        <v>46212</v>
      </c>
      <c r="B3521" s="14" t="s">
        <v>3670</v>
      </c>
      <c r="C3521" s="14" t="s">
        <v>3671</v>
      </c>
      <c r="D3521" s="14" t="s">
        <v>3048</v>
      </c>
      <c r="E3521" s="14">
        <v>20052203</v>
      </c>
      <c r="F3521" s="14" t="s">
        <v>3200</v>
      </c>
      <c r="G3521" s="14" t="s">
        <v>3048</v>
      </c>
      <c r="H3521" s="14" t="s">
        <v>3048</v>
      </c>
      <c r="I3521" s="9" t="s">
        <v>3048</v>
      </c>
      <c r="J3521" s="9">
        <v>2</v>
      </c>
      <c r="K3521" s="14">
        <f>IF($E3521="","",IFERROR(INDEX('01_Cad_Pecas'!$H$2:$H$5000,MATCH($E3521,'01_Cad_Pecas'!$D$2:$D$5000,0)),IFERROR(INDEX('01_Cad_Pecas'!$H$2:$H$5000,MATCH(VALUE($E3521),'01_Cad_Pecas'!$D$2:$D$5000,0)),"")))</f>
        <v>1.1000000000000001</v>
      </c>
      <c r="L3521" s="14">
        <f>IF($E3521="","",IFERROR(INDEX('01_Cad_Pecas'!$I$2:$I$5000,MATCH($E3521,'01_Cad_Pecas'!$D$2:$D$5000,0)),IFERROR(INDEX('01_Cad_Pecas'!$I$2:$I$5000,MATCH(VALUE($E3521),'01_Cad_Pecas'!$D$2:$D$5000,0)),"")))</f>
        <v>9.375E-2</v>
      </c>
      <c r="M3521" s="14">
        <f t="shared" si="385"/>
        <v>1.2875000000000001</v>
      </c>
      <c r="N3521" s="14">
        <v>46213</v>
      </c>
      <c r="O3521" s="14">
        <v>2</v>
      </c>
      <c r="P3521" s="14"/>
      <c r="Q3521" s="14"/>
      <c r="R3521" s="14"/>
      <c r="S3521" s="14"/>
      <c r="T3521" s="14">
        <f t="shared" si="390"/>
        <v>1</v>
      </c>
      <c r="U3521" s="14" t="s">
        <v>36</v>
      </c>
      <c r="V3521" s="14"/>
      <c r="W3521" s="14"/>
      <c r="X3521" s="14"/>
      <c r="Y3521" s="14"/>
      <c r="Z3521" s="14"/>
      <c r="AA3521" s="11"/>
      <c r="AB3521" s="14" t="str">
        <f t="shared" si="386"/>
        <v>10241|11 USINAGEM</v>
      </c>
      <c r="AC3521" t="str">
        <f t="shared" si="387"/>
        <v>|10241|</v>
      </c>
      <c r="AD3521" t="str">
        <f t="shared" si="388"/>
        <v>11 USINAGEM</v>
      </c>
    </row>
    <row r="3522" spans="1:30" ht="36" customHeight="1" x14ac:dyDescent="0.35">
      <c r="A3522" s="35">
        <v>46212</v>
      </c>
      <c r="B3522" s="14" t="s">
        <v>3670</v>
      </c>
      <c r="C3522" s="14" t="s">
        <v>3671</v>
      </c>
      <c r="D3522" s="14" t="s">
        <v>3048</v>
      </c>
      <c r="E3522" s="14">
        <v>30001202</v>
      </c>
      <c r="F3522" s="14" t="s">
        <v>3191</v>
      </c>
      <c r="G3522" s="14" t="s">
        <v>3048</v>
      </c>
      <c r="H3522" s="14" t="s">
        <v>3048</v>
      </c>
      <c r="I3522" s="9" t="s">
        <v>3048</v>
      </c>
      <c r="J3522" s="9">
        <v>56</v>
      </c>
      <c r="K3522" s="14">
        <f>IF($E3522="","",IFERROR(INDEX('01_Cad_Pecas'!$H$2:$H$5000,MATCH($E3522,'01_Cad_Pecas'!$D$2:$D$5000,0)),IFERROR(INDEX('01_Cad_Pecas'!$H$2:$H$5000,MATCH(VALUE($E3522),'01_Cad_Pecas'!$D$2:$D$5000,0)),"")))</f>
        <v>3</v>
      </c>
      <c r="L3522" s="14">
        <f>IF($E3522="","",IFERROR(INDEX('01_Cad_Pecas'!$I$2:$I$5000,MATCH($E3522,'01_Cad_Pecas'!$D$2:$D$5000,0)),IFERROR(INDEX('01_Cad_Pecas'!$I$2:$I$5000,MATCH(VALUE($E3522),'01_Cad_Pecas'!$D$2:$D$5000,0)),"")))</f>
        <v>6.7799999999999999E-2</v>
      </c>
      <c r="M3522" s="14">
        <f t="shared" si="385"/>
        <v>6.7968000000000002</v>
      </c>
      <c r="N3522" s="14">
        <v>46213</v>
      </c>
      <c r="O3522" s="14">
        <v>56</v>
      </c>
      <c r="P3522" s="14"/>
      <c r="Q3522" s="14"/>
      <c r="R3522" s="14"/>
      <c r="S3522" s="14"/>
      <c r="T3522" s="14">
        <f t="shared" si="390"/>
        <v>1</v>
      </c>
      <c r="U3522" s="14" t="s">
        <v>36</v>
      </c>
      <c r="V3522" s="14"/>
      <c r="W3522" s="14"/>
      <c r="X3522" s="14"/>
      <c r="Y3522" s="14"/>
      <c r="Z3522" s="14"/>
      <c r="AA3522" s="11"/>
      <c r="AB3522" s="14" t="str">
        <f t="shared" si="386"/>
        <v>10241|11 USINAGEM</v>
      </c>
      <c r="AC3522" t="str">
        <f t="shared" si="387"/>
        <v>|10241|</v>
      </c>
      <c r="AD3522" t="str">
        <f t="shared" si="388"/>
        <v>11 USINAGEM</v>
      </c>
    </row>
    <row r="3523" spans="1:30" ht="36" customHeight="1" x14ac:dyDescent="0.35">
      <c r="A3523" s="35">
        <v>46212</v>
      </c>
      <c r="B3523" s="14" t="s">
        <v>3670</v>
      </c>
      <c r="C3523" s="14" t="s">
        <v>3671</v>
      </c>
      <c r="D3523" s="14" t="s">
        <v>3048</v>
      </c>
      <c r="E3523" s="14">
        <v>30003410</v>
      </c>
      <c r="F3523" s="14" t="s">
        <v>556</v>
      </c>
      <c r="G3523" s="14" t="s">
        <v>3048</v>
      </c>
      <c r="H3523" s="14" t="s">
        <v>3048</v>
      </c>
      <c r="I3523" s="9" t="s">
        <v>3048</v>
      </c>
      <c r="J3523" s="9">
        <v>76</v>
      </c>
      <c r="K3523" s="14">
        <f>IF($E3523="","",IFERROR(INDEX('01_Cad_Pecas'!$H$2:$H$5000,MATCH($E3523,'01_Cad_Pecas'!$D$2:$D$5000,0)),IFERROR(INDEX('01_Cad_Pecas'!$H$2:$H$5000,MATCH(VALUE($E3523),'01_Cad_Pecas'!$D$2:$D$5000,0)),"")))</f>
        <v>3</v>
      </c>
      <c r="L3523" s="14">
        <f>IF($E3523="","",IFERROR(INDEX('01_Cad_Pecas'!$I$2:$I$5000,MATCH($E3523,'01_Cad_Pecas'!$D$2:$D$5000,0)),IFERROR(INDEX('01_Cad_Pecas'!$I$2:$I$5000,MATCH(VALUE($E3523),'01_Cad_Pecas'!$D$2:$D$5000,0)),"")))</f>
        <v>6.7799999999999999E-2</v>
      </c>
      <c r="M3523" s="14">
        <f t="shared" si="385"/>
        <v>8.1527999999999992</v>
      </c>
      <c r="N3523" s="14">
        <v>46213</v>
      </c>
      <c r="O3523" s="14">
        <v>76</v>
      </c>
      <c r="P3523" s="14"/>
      <c r="Q3523" s="14"/>
      <c r="R3523" s="14"/>
      <c r="S3523" s="14"/>
      <c r="T3523" s="14">
        <f t="shared" si="390"/>
        <v>1</v>
      </c>
      <c r="U3523" s="14" t="s">
        <v>36</v>
      </c>
      <c r="V3523" s="14"/>
      <c r="W3523" s="14"/>
      <c r="X3523" s="14"/>
      <c r="Y3523" s="14"/>
      <c r="Z3523" s="14"/>
      <c r="AA3523" s="11"/>
      <c r="AB3523" s="14" t="str">
        <f t="shared" si="386"/>
        <v>10241|11 USINAGEM</v>
      </c>
      <c r="AC3523" t="str">
        <f t="shared" si="387"/>
        <v>|10241|</v>
      </c>
      <c r="AD3523" t="str">
        <f t="shared" si="388"/>
        <v>11 USINAGEM</v>
      </c>
    </row>
    <row r="3524" spans="1:30" ht="36" customHeight="1" x14ac:dyDescent="0.35">
      <c r="A3524" s="35">
        <v>46212</v>
      </c>
      <c r="B3524" s="14" t="s">
        <v>3670</v>
      </c>
      <c r="C3524" s="14" t="s">
        <v>3671</v>
      </c>
      <c r="D3524" s="14" t="s">
        <v>3048</v>
      </c>
      <c r="E3524" s="14">
        <v>30003411</v>
      </c>
      <c r="F3524" s="14" t="s">
        <v>555</v>
      </c>
      <c r="G3524" s="14" t="s">
        <v>3048</v>
      </c>
      <c r="H3524" s="14" t="s">
        <v>3048</v>
      </c>
      <c r="I3524" s="9" t="s">
        <v>3048</v>
      </c>
      <c r="J3524" s="9">
        <v>76</v>
      </c>
      <c r="K3524" s="14">
        <f>IF($E3524="","",IFERROR(INDEX('01_Cad_Pecas'!$H$2:$H$5000,MATCH($E3524,'01_Cad_Pecas'!$D$2:$D$5000,0)),IFERROR(INDEX('01_Cad_Pecas'!$H$2:$H$5000,MATCH(VALUE($E3524),'01_Cad_Pecas'!$D$2:$D$5000,0)),"")))</f>
        <v>3</v>
      </c>
      <c r="L3524" s="14">
        <f>IF($E3524="","",IFERROR(INDEX('01_Cad_Pecas'!$I$2:$I$5000,MATCH($E3524,'01_Cad_Pecas'!$D$2:$D$5000,0)),IFERROR(INDEX('01_Cad_Pecas'!$I$2:$I$5000,MATCH(VALUE($E3524),'01_Cad_Pecas'!$D$2:$D$5000,0)),"")))</f>
        <v>6.7799999999999999E-2</v>
      </c>
      <c r="M3524" s="14">
        <f t="shared" si="385"/>
        <v>8.1527999999999992</v>
      </c>
      <c r="N3524" s="14">
        <v>46213</v>
      </c>
      <c r="O3524" s="14">
        <v>76</v>
      </c>
      <c r="P3524" s="14"/>
      <c r="Q3524" s="14"/>
      <c r="R3524" s="14"/>
      <c r="S3524" s="14"/>
      <c r="T3524" s="14">
        <f t="shared" ref="T3524:T3557" si="391">IF(OR($J3524="",$O3524=""),"",$O3524/$J3524)</f>
        <v>1</v>
      </c>
      <c r="U3524" s="14" t="s">
        <v>36</v>
      </c>
      <c r="V3524" s="14"/>
      <c r="W3524" s="14"/>
      <c r="X3524" s="14"/>
      <c r="Y3524" s="14"/>
      <c r="Z3524" s="14"/>
      <c r="AA3524" s="11"/>
      <c r="AB3524" s="14" t="str">
        <f t="shared" si="386"/>
        <v>10241|11 USINAGEM</v>
      </c>
      <c r="AC3524" t="str">
        <f t="shared" si="387"/>
        <v>|10241|</v>
      </c>
      <c r="AD3524" t="str">
        <f t="shared" si="388"/>
        <v>11 USINAGEM</v>
      </c>
    </row>
    <row r="3525" spans="1:30" ht="36" customHeight="1" x14ac:dyDescent="0.35">
      <c r="A3525" s="35">
        <v>46212</v>
      </c>
      <c r="B3525" s="14" t="s">
        <v>3670</v>
      </c>
      <c r="C3525" s="14" t="s">
        <v>3671</v>
      </c>
      <c r="D3525" s="14" t="s">
        <v>3048</v>
      </c>
      <c r="E3525" s="14">
        <v>30006110</v>
      </c>
      <c r="F3525" s="14" t="s">
        <v>3180</v>
      </c>
      <c r="G3525" s="14" t="s">
        <v>3048</v>
      </c>
      <c r="H3525" s="14" t="s">
        <v>3048</v>
      </c>
      <c r="I3525" s="9" t="s">
        <v>3048</v>
      </c>
      <c r="J3525" s="9">
        <v>60</v>
      </c>
      <c r="K3525" s="14">
        <f>IF($E3525="","",IFERROR(INDEX('01_Cad_Pecas'!$H$2:$H$5000,MATCH($E3525,'01_Cad_Pecas'!$D$2:$D$5000,0)),IFERROR(INDEX('01_Cad_Pecas'!$H$2:$H$5000,MATCH(VALUE($E3525),'01_Cad_Pecas'!$D$2:$D$5000,0)),"")))</f>
        <v>3</v>
      </c>
      <c r="L3525" s="14">
        <f>IF($E3525="","",IFERROR(INDEX('01_Cad_Pecas'!$I$2:$I$5000,MATCH($E3525,'01_Cad_Pecas'!$D$2:$D$5000,0)),IFERROR(INDEX('01_Cad_Pecas'!$I$2:$I$5000,MATCH(VALUE($E3525),'01_Cad_Pecas'!$D$2:$D$5000,0)),"")))</f>
        <v>6.7799999999999999E-2</v>
      </c>
      <c r="M3525" s="14">
        <f t="shared" ref="M3525:M3593" si="392">IF(OR($J3525="",$L3525=""),"",IF($K3525="",0,$K3525)+$J3525*$L3525)</f>
        <v>7.0679999999999996</v>
      </c>
      <c r="N3525" s="14">
        <v>46213</v>
      </c>
      <c r="O3525" s="14">
        <v>60</v>
      </c>
      <c r="P3525" s="14"/>
      <c r="Q3525" s="14"/>
      <c r="R3525" s="14"/>
      <c r="S3525" s="14"/>
      <c r="T3525" s="14">
        <f t="shared" si="391"/>
        <v>1</v>
      </c>
      <c r="U3525" s="14" t="s">
        <v>36</v>
      </c>
      <c r="V3525" s="14"/>
      <c r="W3525" s="14"/>
      <c r="X3525" s="14"/>
      <c r="Y3525" s="14"/>
      <c r="Z3525" s="14"/>
      <c r="AA3525" s="11"/>
      <c r="AB3525" s="14" t="str">
        <f t="shared" si="386"/>
        <v>10241|11 USINAGEM</v>
      </c>
      <c r="AC3525" t="str">
        <f t="shared" si="387"/>
        <v>|10241|</v>
      </c>
      <c r="AD3525" t="str">
        <f t="shared" si="388"/>
        <v>11 USINAGEM</v>
      </c>
    </row>
    <row r="3526" spans="1:30" ht="36" customHeight="1" x14ac:dyDescent="0.35">
      <c r="A3526" s="35">
        <v>46212</v>
      </c>
      <c r="B3526" s="14" t="s">
        <v>3670</v>
      </c>
      <c r="C3526" s="14" t="s">
        <v>3671</v>
      </c>
      <c r="D3526" s="14" t="s">
        <v>3048</v>
      </c>
      <c r="E3526" s="14">
        <v>30006111</v>
      </c>
      <c r="F3526" s="14" t="s">
        <v>3182</v>
      </c>
      <c r="G3526" s="14" t="s">
        <v>3048</v>
      </c>
      <c r="H3526" s="14" t="s">
        <v>3048</v>
      </c>
      <c r="I3526" s="9" t="s">
        <v>3048</v>
      </c>
      <c r="J3526" s="9">
        <v>60</v>
      </c>
      <c r="K3526" s="14">
        <f>IF($E3526="","",IFERROR(INDEX('01_Cad_Pecas'!$H$2:$H$5000,MATCH($E3526,'01_Cad_Pecas'!$D$2:$D$5000,0)),IFERROR(INDEX('01_Cad_Pecas'!$H$2:$H$5000,MATCH(VALUE($E3526),'01_Cad_Pecas'!$D$2:$D$5000,0)),"")))</f>
        <v>3</v>
      </c>
      <c r="L3526" s="14">
        <f>IF($E3526="","",IFERROR(INDEX('01_Cad_Pecas'!$I$2:$I$5000,MATCH($E3526,'01_Cad_Pecas'!$D$2:$D$5000,0)),IFERROR(INDEX('01_Cad_Pecas'!$I$2:$I$5000,MATCH(VALUE($E3526),'01_Cad_Pecas'!$D$2:$D$5000,0)),"")))</f>
        <v>6.7799999999999999E-2</v>
      </c>
      <c r="M3526" s="14">
        <f t="shared" si="392"/>
        <v>7.0679999999999996</v>
      </c>
      <c r="N3526" s="14">
        <v>46213</v>
      </c>
      <c r="O3526" s="14">
        <v>60</v>
      </c>
      <c r="P3526" s="14"/>
      <c r="Q3526" s="14"/>
      <c r="R3526" s="14"/>
      <c r="S3526" s="14"/>
      <c r="T3526" s="14">
        <f t="shared" si="391"/>
        <v>1</v>
      </c>
      <c r="U3526" s="14" t="s">
        <v>36</v>
      </c>
      <c r="V3526" s="14"/>
      <c r="W3526" s="14"/>
      <c r="X3526" s="14"/>
      <c r="Y3526" s="14"/>
      <c r="Z3526" s="14"/>
      <c r="AA3526" s="11"/>
      <c r="AB3526" s="14" t="str">
        <f t="shared" si="386"/>
        <v>10241|11 USINAGEM</v>
      </c>
      <c r="AC3526" t="str">
        <f t="shared" si="387"/>
        <v>|10241|</v>
      </c>
      <c r="AD3526" t="str">
        <f t="shared" si="388"/>
        <v>11 USINAGEM</v>
      </c>
    </row>
    <row r="3527" spans="1:30" ht="36" customHeight="1" x14ac:dyDescent="0.35">
      <c r="A3527" s="35">
        <v>46212</v>
      </c>
      <c r="B3527" s="14" t="s">
        <v>3670</v>
      </c>
      <c r="C3527" s="14" t="s">
        <v>3671</v>
      </c>
      <c r="D3527" s="14" t="s">
        <v>3048</v>
      </c>
      <c r="E3527" s="14">
        <v>30009703</v>
      </c>
      <c r="F3527" s="14" t="s">
        <v>3267</v>
      </c>
      <c r="G3527" s="14" t="s">
        <v>3048</v>
      </c>
      <c r="H3527" s="14" t="s">
        <v>3048</v>
      </c>
      <c r="I3527" s="9" t="s">
        <v>3048</v>
      </c>
      <c r="J3527" s="9">
        <v>8</v>
      </c>
      <c r="K3527" s="14">
        <f>IF($E3527="","",IFERROR(INDEX('01_Cad_Pecas'!$H$2:$H$5000,MATCH($E3527,'01_Cad_Pecas'!$D$2:$D$5000,0)),IFERROR(INDEX('01_Cad_Pecas'!$H$2:$H$5000,MATCH(VALUE($E3527),'01_Cad_Pecas'!$D$2:$D$5000,0)),"")))</f>
        <v>1.1000000000000001</v>
      </c>
      <c r="L3527" s="14">
        <f>IF($E3527="","",IFERROR(INDEX('01_Cad_Pecas'!$I$2:$I$5000,MATCH($E3527,'01_Cad_Pecas'!$D$2:$D$5000,0)),IFERROR(INDEX('01_Cad_Pecas'!$I$2:$I$5000,MATCH(VALUE($E3527),'01_Cad_Pecas'!$D$2:$D$5000,0)),"")))</f>
        <v>9.375E-2</v>
      </c>
      <c r="M3527" s="14">
        <f t="shared" si="392"/>
        <v>1.85</v>
      </c>
      <c r="N3527" s="14">
        <v>46213</v>
      </c>
      <c r="O3527" s="14">
        <v>8</v>
      </c>
      <c r="P3527" s="14"/>
      <c r="Q3527" s="14"/>
      <c r="R3527" s="14"/>
      <c r="S3527" s="14"/>
      <c r="T3527" s="14">
        <f t="shared" si="391"/>
        <v>1</v>
      </c>
      <c r="U3527" s="14" t="s">
        <v>36</v>
      </c>
      <c r="V3527" s="14"/>
      <c r="W3527" s="14"/>
      <c r="X3527" s="14"/>
      <c r="Y3527" s="14"/>
      <c r="Z3527" s="14"/>
      <c r="AA3527" s="11"/>
      <c r="AB3527" s="14" t="str">
        <f t="shared" ref="AB3527:AB3590" si="393">B3527&amp;"|"&amp;I3527</f>
        <v>10241|11 USINAGEM</v>
      </c>
      <c r="AC3527" t="str">
        <f t="shared" ref="AC3527:AC3590" si="394">IF($B3527="","","|"&amp;SUBSTITUTE(TRIM(SUBSTITUTE(SUBSTITUTE(SUBSTITUTE(SUBSTITUTE(SUBSTITUTE(SUBSTITUTE(SUBSTITUTE(SUBSTITUTE(SUBSTITUTE(SUBSTITUTE(SUBSTITUTE(SUBSTITUTE(SUBSTITUTE(SUBSTITUTE(TRIM($B3527&amp;""),CHAR(10)," "),CHAR(13)," "),"."," "),";"," "),","," "),"/"," "),"+"," "),"-"," "),"  "," "),"  "," "),"  "," "),"  "," "),"  "," "),"  "," "))," ","|")&amp;"|")</f>
        <v>|10241|</v>
      </c>
      <c r="AD3527" t="str">
        <f t="shared" ref="AD3527:AD3590" si="395">TRIM($I3527&amp;"")</f>
        <v>11 USINAGEM</v>
      </c>
    </row>
    <row r="3528" spans="1:30" ht="48" customHeight="1" x14ac:dyDescent="0.35">
      <c r="A3528" s="35">
        <v>46212</v>
      </c>
      <c r="B3528" s="14" t="s">
        <v>3672</v>
      </c>
      <c r="C3528" s="14" t="s">
        <v>3673</v>
      </c>
      <c r="D3528" s="14" t="s">
        <v>3048</v>
      </c>
      <c r="E3528" s="14">
        <v>30001202</v>
      </c>
      <c r="F3528" s="14" t="s">
        <v>3191</v>
      </c>
      <c r="G3528" s="14" t="s">
        <v>3048</v>
      </c>
      <c r="H3528" s="14" t="s">
        <v>3048</v>
      </c>
      <c r="I3528" s="9" t="s">
        <v>3048</v>
      </c>
      <c r="J3528" s="9">
        <v>60</v>
      </c>
      <c r="K3528" s="14">
        <f>IF($E3528="","",IFERROR(INDEX('01_Cad_Pecas'!$H$2:$H$5000,MATCH($E3528,'01_Cad_Pecas'!$D$2:$D$5000,0)),IFERROR(INDEX('01_Cad_Pecas'!$H$2:$H$5000,MATCH(VALUE($E3528),'01_Cad_Pecas'!$D$2:$D$5000,0)),"")))</f>
        <v>3</v>
      </c>
      <c r="L3528" s="14">
        <f>IF($E3528="","",IFERROR(INDEX('01_Cad_Pecas'!$I$2:$I$5000,MATCH($E3528,'01_Cad_Pecas'!$D$2:$D$5000,0)),IFERROR(INDEX('01_Cad_Pecas'!$I$2:$I$5000,MATCH(VALUE($E3528),'01_Cad_Pecas'!$D$2:$D$5000,0)),"")))</f>
        <v>6.7799999999999999E-2</v>
      </c>
      <c r="M3528" s="14">
        <f t="shared" si="392"/>
        <v>7.0679999999999996</v>
      </c>
      <c r="N3528" s="14">
        <v>46213</v>
      </c>
      <c r="O3528" s="14">
        <v>60</v>
      </c>
      <c r="P3528" s="14"/>
      <c r="Q3528" s="14"/>
      <c r="R3528" s="14"/>
      <c r="S3528" s="14"/>
      <c r="T3528" s="14">
        <f t="shared" si="391"/>
        <v>1</v>
      </c>
      <c r="U3528" s="14" t="s">
        <v>36</v>
      </c>
      <c r="V3528" s="14"/>
      <c r="W3528" s="14"/>
      <c r="X3528" s="14"/>
      <c r="Y3528" s="14"/>
      <c r="Z3528" s="14"/>
      <c r="AA3528" s="11"/>
      <c r="AB3528" s="14" t="str">
        <f t="shared" si="393"/>
        <v>10245|11 USINAGEM</v>
      </c>
      <c r="AC3528" t="str">
        <f t="shared" si="394"/>
        <v>|10245|</v>
      </c>
      <c r="AD3528" t="str">
        <f t="shared" si="395"/>
        <v>11 USINAGEM</v>
      </c>
    </row>
    <row r="3529" spans="1:30" ht="36" customHeight="1" x14ac:dyDescent="0.35">
      <c r="A3529" s="35">
        <v>46213</v>
      </c>
      <c r="B3529" s="14" t="s">
        <v>3674</v>
      </c>
      <c r="C3529" s="14" t="s">
        <v>3675</v>
      </c>
      <c r="D3529" s="14" t="s">
        <v>3048</v>
      </c>
      <c r="E3529" s="14">
        <v>20014107</v>
      </c>
      <c r="F3529" s="14" t="s">
        <v>3319</v>
      </c>
      <c r="G3529" s="14" t="s">
        <v>3048</v>
      </c>
      <c r="H3529" s="14" t="s">
        <v>3048</v>
      </c>
      <c r="I3529" s="9" t="s">
        <v>3048</v>
      </c>
      <c r="J3529" s="9">
        <v>280</v>
      </c>
      <c r="K3529" s="14">
        <f>IF($E3529="","",IFERROR(INDEX('01_Cad_Pecas'!$H$2:$H$5000,MATCH($E3529,'01_Cad_Pecas'!$D$2:$D$5000,0)),IFERROR(INDEX('01_Cad_Pecas'!$H$2:$H$5000,MATCH(VALUE($E3529),'01_Cad_Pecas'!$D$2:$D$5000,0)),"")))</f>
        <v>1.1000000000000001</v>
      </c>
      <c r="L3529" s="14">
        <f>IF($E3529="","",IFERROR(INDEX('01_Cad_Pecas'!$I$2:$I$5000,MATCH($E3529,'01_Cad_Pecas'!$D$2:$D$5000,0)),IFERROR(INDEX('01_Cad_Pecas'!$I$2:$I$5000,MATCH(VALUE($E3529),'01_Cad_Pecas'!$D$2:$D$5000,0)),"")))</f>
        <v>9.375E-2</v>
      </c>
      <c r="M3529" s="14">
        <f t="shared" si="392"/>
        <v>27.35</v>
      </c>
      <c r="N3529" s="14">
        <v>46213</v>
      </c>
      <c r="O3529" s="14">
        <v>280</v>
      </c>
      <c r="P3529" s="14"/>
      <c r="Q3529" s="14"/>
      <c r="R3529" s="14"/>
      <c r="S3529" s="14"/>
      <c r="T3529" s="14">
        <f t="shared" si="391"/>
        <v>1</v>
      </c>
      <c r="U3529" s="14" t="s">
        <v>36</v>
      </c>
      <c r="V3529" s="14"/>
      <c r="W3529" s="14"/>
      <c r="X3529" s="14"/>
      <c r="Y3529" s="14"/>
      <c r="Z3529" s="14"/>
      <c r="AA3529" s="11"/>
      <c r="AB3529" s="14" t="str">
        <f t="shared" si="393"/>
        <v>10246|11 USINAGEM</v>
      </c>
      <c r="AC3529" t="str">
        <f t="shared" si="394"/>
        <v>|10246|</v>
      </c>
      <c r="AD3529" t="str">
        <f t="shared" si="395"/>
        <v>11 USINAGEM</v>
      </c>
    </row>
    <row r="3530" spans="1:30" ht="36" customHeight="1" x14ac:dyDescent="0.35">
      <c r="A3530" s="35">
        <v>46213</v>
      </c>
      <c r="B3530" s="14" t="s">
        <v>3674</v>
      </c>
      <c r="C3530" s="14" t="s">
        <v>3675</v>
      </c>
      <c r="D3530" s="14" t="s">
        <v>3048</v>
      </c>
      <c r="E3530" s="14">
        <v>20014305</v>
      </c>
      <c r="F3530" s="14" t="s">
        <v>3187</v>
      </c>
      <c r="G3530" s="14" t="s">
        <v>3048</v>
      </c>
      <c r="H3530" s="14" t="s">
        <v>3048</v>
      </c>
      <c r="I3530" s="9" t="s">
        <v>3048</v>
      </c>
      <c r="J3530" s="9">
        <v>140</v>
      </c>
      <c r="K3530" s="14">
        <f>IF($E3530="","",IFERROR(INDEX('01_Cad_Pecas'!$H$2:$H$5000,MATCH($E3530,'01_Cad_Pecas'!$D$2:$D$5000,0)),IFERROR(INDEX('01_Cad_Pecas'!$H$2:$H$5000,MATCH(VALUE($E3530),'01_Cad_Pecas'!$D$2:$D$5000,0)),"")))</f>
        <v>1.1000000000000001</v>
      </c>
      <c r="L3530" s="14">
        <f>IF($E3530="","",IFERROR(INDEX('01_Cad_Pecas'!$I$2:$I$5000,MATCH($E3530,'01_Cad_Pecas'!$D$2:$D$5000,0)),IFERROR(INDEX('01_Cad_Pecas'!$I$2:$I$5000,MATCH(VALUE($E3530),'01_Cad_Pecas'!$D$2:$D$5000,0)),"")))</f>
        <v>9.375E-2</v>
      </c>
      <c r="M3530" s="14">
        <f t="shared" si="392"/>
        <v>14.225</v>
      </c>
      <c r="N3530" s="14">
        <v>46213</v>
      </c>
      <c r="O3530" s="14">
        <v>140</v>
      </c>
      <c r="P3530" s="14"/>
      <c r="Q3530" s="14"/>
      <c r="R3530" s="14"/>
      <c r="S3530" s="14"/>
      <c r="T3530" s="14">
        <f t="shared" si="391"/>
        <v>1</v>
      </c>
      <c r="U3530" s="14" t="s">
        <v>36</v>
      </c>
      <c r="V3530" s="14"/>
      <c r="W3530" s="14"/>
      <c r="X3530" s="14"/>
      <c r="Y3530" s="14"/>
      <c r="Z3530" s="14"/>
      <c r="AA3530" s="11"/>
      <c r="AB3530" s="14" t="str">
        <f t="shared" si="393"/>
        <v>10246|11 USINAGEM</v>
      </c>
      <c r="AC3530" t="str">
        <f t="shared" si="394"/>
        <v>|10246|</v>
      </c>
      <c r="AD3530" t="str">
        <f t="shared" si="395"/>
        <v>11 USINAGEM</v>
      </c>
    </row>
    <row r="3531" spans="1:30" ht="36" customHeight="1" x14ac:dyDescent="0.35">
      <c r="A3531" s="35">
        <v>46213</v>
      </c>
      <c r="B3531" s="14" t="s">
        <v>3674</v>
      </c>
      <c r="C3531" s="14" t="s">
        <v>3675</v>
      </c>
      <c r="D3531" s="14" t="s">
        <v>3048</v>
      </c>
      <c r="E3531" s="14">
        <v>20014306</v>
      </c>
      <c r="F3531" s="14" t="s">
        <v>3321</v>
      </c>
      <c r="G3531" s="14" t="s">
        <v>3048</v>
      </c>
      <c r="H3531" s="14" t="s">
        <v>3048</v>
      </c>
      <c r="I3531" s="9" t="s">
        <v>3048</v>
      </c>
      <c r="J3531" s="9">
        <v>280</v>
      </c>
      <c r="K3531" s="14">
        <f>IF($E3531="","",IFERROR(INDEX('01_Cad_Pecas'!$H$2:$H$5000,MATCH($E3531,'01_Cad_Pecas'!$D$2:$D$5000,0)),IFERROR(INDEX('01_Cad_Pecas'!$H$2:$H$5000,MATCH(VALUE($E3531),'01_Cad_Pecas'!$D$2:$D$5000,0)),"")))</f>
        <v>1.1000000000000001</v>
      </c>
      <c r="L3531" s="14">
        <f>IF($E3531="","",IFERROR(INDEX('01_Cad_Pecas'!$I$2:$I$5000,MATCH($E3531,'01_Cad_Pecas'!$D$2:$D$5000,0)),IFERROR(INDEX('01_Cad_Pecas'!$I$2:$I$5000,MATCH(VALUE($E3531),'01_Cad_Pecas'!$D$2:$D$5000,0)),"")))</f>
        <v>9.375E-2</v>
      </c>
      <c r="M3531" s="14">
        <f t="shared" si="392"/>
        <v>27.35</v>
      </c>
      <c r="N3531" s="14">
        <v>46213</v>
      </c>
      <c r="O3531" s="14">
        <v>280</v>
      </c>
      <c r="P3531" s="14"/>
      <c r="Q3531" s="14"/>
      <c r="R3531" s="14"/>
      <c r="S3531" s="14"/>
      <c r="T3531" s="14">
        <f t="shared" si="391"/>
        <v>1</v>
      </c>
      <c r="U3531" s="14" t="s">
        <v>36</v>
      </c>
      <c r="V3531" s="14"/>
      <c r="W3531" s="14"/>
      <c r="X3531" s="14"/>
      <c r="Y3531" s="14"/>
      <c r="Z3531" s="14"/>
      <c r="AA3531" s="11"/>
      <c r="AB3531" s="14" t="str">
        <f t="shared" si="393"/>
        <v>10246|11 USINAGEM</v>
      </c>
      <c r="AC3531" t="str">
        <f t="shared" si="394"/>
        <v>|10246|</v>
      </c>
      <c r="AD3531" t="str">
        <f t="shared" si="395"/>
        <v>11 USINAGEM</v>
      </c>
    </row>
    <row r="3532" spans="1:30" ht="36" customHeight="1" x14ac:dyDescent="0.35">
      <c r="A3532" s="35">
        <v>46213</v>
      </c>
      <c r="B3532" s="14" t="s">
        <v>3674</v>
      </c>
      <c r="C3532" s="14" t="s">
        <v>3675</v>
      </c>
      <c r="D3532" s="14" t="s">
        <v>3048</v>
      </c>
      <c r="E3532" s="14">
        <v>30080004</v>
      </c>
      <c r="F3532" s="14" t="s">
        <v>3205</v>
      </c>
      <c r="G3532" s="14" t="s">
        <v>3048</v>
      </c>
      <c r="H3532" s="14" t="s">
        <v>3048</v>
      </c>
      <c r="I3532" s="9" t="s">
        <v>3048</v>
      </c>
      <c r="J3532" s="9">
        <v>40</v>
      </c>
      <c r="K3532" s="14">
        <f>IF($E3532="","",IFERROR(INDEX('01_Cad_Pecas'!$H$2:$H$5000,MATCH($E3532,'01_Cad_Pecas'!$D$2:$D$5000,0)),IFERROR(INDEX('01_Cad_Pecas'!$H$2:$H$5000,MATCH(VALUE($E3532),'01_Cad_Pecas'!$D$2:$D$5000,0)),"")))</f>
        <v>1.1000000000000001</v>
      </c>
      <c r="L3532" s="14">
        <f>IF($E3532="","",IFERROR(INDEX('01_Cad_Pecas'!$I$2:$I$5000,MATCH($E3532,'01_Cad_Pecas'!$D$2:$D$5000,0)),IFERROR(INDEX('01_Cad_Pecas'!$I$2:$I$5000,MATCH(VALUE($E3532),'01_Cad_Pecas'!$D$2:$D$5000,0)),"")))</f>
        <v>9.375E-2</v>
      </c>
      <c r="M3532" s="14">
        <f t="shared" si="392"/>
        <v>4.8499999999999996</v>
      </c>
      <c r="N3532" s="14">
        <v>46213</v>
      </c>
      <c r="O3532" s="14">
        <v>40</v>
      </c>
      <c r="P3532" s="14"/>
      <c r="Q3532" s="14"/>
      <c r="R3532" s="14"/>
      <c r="S3532" s="14"/>
      <c r="T3532" s="14">
        <f t="shared" si="391"/>
        <v>1</v>
      </c>
      <c r="U3532" s="14" t="s">
        <v>36</v>
      </c>
      <c r="V3532" s="14"/>
      <c r="W3532" s="14"/>
      <c r="X3532" s="14"/>
      <c r="Y3532" s="14"/>
      <c r="Z3532" s="14"/>
      <c r="AA3532" s="11"/>
      <c r="AB3532" s="14" t="str">
        <f t="shared" si="393"/>
        <v>10246|11 USINAGEM</v>
      </c>
      <c r="AC3532" t="str">
        <f t="shared" si="394"/>
        <v>|10246|</v>
      </c>
      <c r="AD3532" t="str">
        <f t="shared" si="395"/>
        <v>11 USINAGEM</v>
      </c>
    </row>
    <row r="3533" spans="1:30" ht="36" customHeight="1" x14ac:dyDescent="0.35">
      <c r="A3533" s="35">
        <v>46213</v>
      </c>
      <c r="B3533" s="14" t="s">
        <v>3674</v>
      </c>
      <c r="C3533" s="14" t="s">
        <v>3675</v>
      </c>
      <c r="D3533" s="14" t="s">
        <v>3048</v>
      </c>
      <c r="E3533" s="14">
        <v>20013102</v>
      </c>
      <c r="F3533" s="14" t="s">
        <v>3188</v>
      </c>
      <c r="G3533" s="14" t="s">
        <v>3048</v>
      </c>
      <c r="H3533" s="14" t="s">
        <v>3048</v>
      </c>
      <c r="I3533" s="9" t="s">
        <v>3048</v>
      </c>
      <c r="J3533" s="9">
        <v>560</v>
      </c>
      <c r="K3533" s="14">
        <f>IF($E3533="","",IFERROR(INDEX('01_Cad_Pecas'!$H$2:$H$5000,MATCH($E3533,'01_Cad_Pecas'!$D$2:$D$5000,0)),IFERROR(INDEX('01_Cad_Pecas'!$H$2:$H$5000,MATCH(VALUE($E3533),'01_Cad_Pecas'!$D$2:$D$5000,0)),"")))</f>
        <v>3</v>
      </c>
      <c r="L3533" s="14">
        <f>IF($E3533="","",IFERROR(INDEX('01_Cad_Pecas'!$I$2:$I$5000,MATCH($E3533,'01_Cad_Pecas'!$D$2:$D$5000,0)),IFERROR(INDEX('01_Cad_Pecas'!$I$2:$I$5000,MATCH(VALUE($E3533),'01_Cad_Pecas'!$D$2:$D$5000,0)),"")))</f>
        <v>6.7799999999999999E-2</v>
      </c>
      <c r="M3533" s="14">
        <f t="shared" si="392"/>
        <v>40.967999999999996</v>
      </c>
      <c r="N3533" s="14">
        <v>46213</v>
      </c>
      <c r="O3533" s="14">
        <v>560</v>
      </c>
      <c r="P3533" s="14"/>
      <c r="Q3533" s="14"/>
      <c r="R3533" s="14"/>
      <c r="S3533" s="14"/>
      <c r="T3533" s="14">
        <f t="shared" si="391"/>
        <v>1</v>
      </c>
      <c r="U3533" s="14" t="s">
        <v>36</v>
      </c>
      <c r="V3533" s="14"/>
      <c r="W3533" s="14"/>
      <c r="X3533" s="14"/>
      <c r="Y3533" s="14"/>
      <c r="Z3533" s="14"/>
      <c r="AA3533" s="11"/>
      <c r="AB3533" s="14" t="str">
        <f t="shared" si="393"/>
        <v>10246|11 USINAGEM</v>
      </c>
      <c r="AC3533" t="str">
        <f t="shared" si="394"/>
        <v>|10246|</v>
      </c>
      <c r="AD3533" t="str">
        <f t="shared" si="395"/>
        <v>11 USINAGEM</v>
      </c>
    </row>
    <row r="3534" spans="1:30" ht="36" customHeight="1" x14ac:dyDescent="0.35">
      <c r="A3534" s="35">
        <v>46213</v>
      </c>
      <c r="B3534" s="14" t="s">
        <v>3674</v>
      </c>
      <c r="C3534" s="14" t="s">
        <v>3675</v>
      </c>
      <c r="D3534" s="14" t="s">
        <v>3048</v>
      </c>
      <c r="E3534" s="14">
        <v>20013103</v>
      </c>
      <c r="F3534" s="14" t="s">
        <v>3189</v>
      </c>
      <c r="G3534" s="14" t="s">
        <v>3048</v>
      </c>
      <c r="H3534" s="14" t="s">
        <v>3048</v>
      </c>
      <c r="I3534" s="9" t="s">
        <v>3048</v>
      </c>
      <c r="J3534" s="9">
        <v>560</v>
      </c>
      <c r="K3534" s="14">
        <f>IF($E3534="","",IFERROR(INDEX('01_Cad_Pecas'!$H$2:$H$5000,MATCH($E3534,'01_Cad_Pecas'!$D$2:$D$5000,0)),IFERROR(INDEX('01_Cad_Pecas'!$H$2:$H$5000,MATCH(VALUE($E3534),'01_Cad_Pecas'!$D$2:$D$5000,0)),"")))</f>
        <v>3</v>
      </c>
      <c r="L3534" s="14">
        <f>IF($E3534="","",IFERROR(INDEX('01_Cad_Pecas'!$I$2:$I$5000,MATCH($E3534,'01_Cad_Pecas'!$D$2:$D$5000,0)),IFERROR(INDEX('01_Cad_Pecas'!$I$2:$I$5000,MATCH(VALUE($E3534),'01_Cad_Pecas'!$D$2:$D$5000,0)),"")))</f>
        <v>6.7799999999999999E-2</v>
      </c>
      <c r="M3534" s="14">
        <f t="shared" si="392"/>
        <v>40.967999999999996</v>
      </c>
      <c r="N3534" s="14">
        <v>46213</v>
      </c>
      <c r="O3534" s="14">
        <v>560</v>
      </c>
      <c r="P3534" s="14"/>
      <c r="Q3534" s="14"/>
      <c r="R3534" s="14"/>
      <c r="S3534" s="14"/>
      <c r="T3534" s="14">
        <f t="shared" si="391"/>
        <v>1</v>
      </c>
      <c r="U3534" s="14" t="s">
        <v>36</v>
      </c>
      <c r="V3534" s="14"/>
      <c r="W3534" s="14"/>
      <c r="X3534" s="14"/>
      <c r="Y3534" s="14"/>
      <c r="Z3534" s="14"/>
      <c r="AA3534" s="11"/>
      <c r="AB3534" s="14" t="str">
        <f t="shared" si="393"/>
        <v>10246|11 USINAGEM</v>
      </c>
      <c r="AC3534" t="str">
        <f t="shared" si="394"/>
        <v>|10246|</v>
      </c>
      <c r="AD3534" t="str">
        <f t="shared" si="395"/>
        <v>11 USINAGEM</v>
      </c>
    </row>
    <row r="3535" spans="1:30" ht="36" customHeight="1" x14ac:dyDescent="0.35">
      <c r="A3535" s="35">
        <v>46213</v>
      </c>
      <c r="B3535" s="14" t="s">
        <v>3674</v>
      </c>
      <c r="C3535" s="14" t="s">
        <v>3675</v>
      </c>
      <c r="D3535" s="14" t="s">
        <v>3048</v>
      </c>
      <c r="E3535" s="14">
        <v>30001202</v>
      </c>
      <c r="F3535" s="14" t="s">
        <v>3191</v>
      </c>
      <c r="G3535" s="14" t="s">
        <v>3048</v>
      </c>
      <c r="H3535" s="14" t="s">
        <v>3048</v>
      </c>
      <c r="I3535" s="9" t="s">
        <v>3048</v>
      </c>
      <c r="J3535" s="9">
        <v>2232</v>
      </c>
      <c r="K3535" s="14">
        <f>IF($E3535="","",IFERROR(INDEX('01_Cad_Pecas'!$H$2:$H$5000,MATCH($E3535,'01_Cad_Pecas'!$D$2:$D$5000,0)),IFERROR(INDEX('01_Cad_Pecas'!$H$2:$H$5000,MATCH(VALUE($E3535),'01_Cad_Pecas'!$D$2:$D$5000,0)),"")))</f>
        <v>3</v>
      </c>
      <c r="L3535" s="14">
        <f>IF($E3535="","",IFERROR(INDEX('01_Cad_Pecas'!$I$2:$I$5000,MATCH($E3535,'01_Cad_Pecas'!$D$2:$D$5000,0)),IFERROR(INDEX('01_Cad_Pecas'!$I$2:$I$5000,MATCH(VALUE($E3535),'01_Cad_Pecas'!$D$2:$D$5000,0)),"")))</f>
        <v>6.7799999999999999E-2</v>
      </c>
      <c r="M3535" s="14">
        <f t="shared" si="392"/>
        <v>154.3296</v>
      </c>
      <c r="N3535" s="14">
        <v>46213</v>
      </c>
      <c r="O3535" s="14">
        <v>2232</v>
      </c>
      <c r="P3535" s="14"/>
      <c r="Q3535" s="14"/>
      <c r="R3535" s="14"/>
      <c r="S3535" s="14"/>
      <c r="T3535" s="14">
        <f t="shared" si="391"/>
        <v>1</v>
      </c>
      <c r="U3535" s="14" t="s">
        <v>36</v>
      </c>
      <c r="V3535" s="14"/>
      <c r="W3535" s="14"/>
      <c r="X3535" s="14"/>
      <c r="Y3535" s="14"/>
      <c r="Z3535" s="14"/>
      <c r="AA3535" s="11"/>
      <c r="AB3535" s="14" t="str">
        <f t="shared" si="393"/>
        <v>10246|11 USINAGEM</v>
      </c>
      <c r="AC3535" t="str">
        <f t="shared" si="394"/>
        <v>|10246|</v>
      </c>
      <c r="AD3535" t="str">
        <f t="shared" si="395"/>
        <v>11 USINAGEM</v>
      </c>
    </row>
    <row r="3536" spans="1:30" ht="36" customHeight="1" x14ac:dyDescent="0.35">
      <c r="A3536" s="35">
        <v>46213</v>
      </c>
      <c r="B3536" s="14" t="s">
        <v>3674</v>
      </c>
      <c r="C3536" s="14" t="s">
        <v>3675</v>
      </c>
      <c r="D3536" s="14" t="s">
        <v>3048</v>
      </c>
      <c r="E3536" s="14">
        <v>30009703</v>
      </c>
      <c r="F3536" s="14" t="s">
        <v>3267</v>
      </c>
      <c r="G3536" s="14" t="s">
        <v>3048</v>
      </c>
      <c r="H3536" s="14" t="s">
        <v>3048</v>
      </c>
      <c r="I3536" s="9" t="s">
        <v>3048</v>
      </c>
      <c r="J3536" s="9">
        <v>50</v>
      </c>
      <c r="K3536" s="14">
        <f>IF($E3536="","",IFERROR(INDEX('01_Cad_Pecas'!$H$2:$H$5000,MATCH($E3536,'01_Cad_Pecas'!$D$2:$D$5000,0)),IFERROR(INDEX('01_Cad_Pecas'!$H$2:$H$5000,MATCH(VALUE($E3536),'01_Cad_Pecas'!$D$2:$D$5000,0)),"")))</f>
        <v>1.1000000000000001</v>
      </c>
      <c r="L3536" s="14">
        <f>IF($E3536="","",IFERROR(INDEX('01_Cad_Pecas'!$I$2:$I$5000,MATCH($E3536,'01_Cad_Pecas'!$D$2:$D$5000,0)),IFERROR(INDEX('01_Cad_Pecas'!$I$2:$I$5000,MATCH(VALUE($E3536),'01_Cad_Pecas'!$D$2:$D$5000,0)),"")))</f>
        <v>9.375E-2</v>
      </c>
      <c r="M3536" s="14">
        <f t="shared" si="392"/>
        <v>5.7874999999999996</v>
      </c>
      <c r="N3536" s="14">
        <v>46213</v>
      </c>
      <c r="O3536" s="14">
        <v>50</v>
      </c>
      <c r="P3536" s="14"/>
      <c r="Q3536" s="14"/>
      <c r="R3536" s="14"/>
      <c r="S3536" s="14"/>
      <c r="T3536" s="14">
        <f t="shared" si="391"/>
        <v>1</v>
      </c>
      <c r="U3536" s="14" t="s">
        <v>36</v>
      </c>
      <c r="V3536" s="14"/>
      <c r="W3536" s="14"/>
      <c r="X3536" s="14"/>
      <c r="Y3536" s="14"/>
      <c r="Z3536" s="14"/>
      <c r="AA3536" s="11"/>
      <c r="AB3536" s="14" t="str">
        <f t="shared" si="393"/>
        <v>10246|11 USINAGEM</v>
      </c>
      <c r="AC3536" t="str">
        <f t="shared" si="394"/>
        <v>|10246|</v>
      </c>
      <c r="AD3536" t="str">
        <f t="shared" si="395"/>
        <v>11 USINAGEM</v>
      </c>
    </row>
    <row r="3537" spans="1:30" ht="36" customHeight="1" x14ac:dyDescent="0.35">
      <c r="A3537" s="35">
        <v>46216</v>
      </c>
      <c r="B3537" s="14" t="s">
        <v>3676</v>
      </c>
      <c r="C3537" s="14" t="s">
        <v>3677</v>
      </c>
      <c r="D3537" s="14" t="s">
        <v>3048</v>
      </c>
      <c r="E3537" s="14">
        <v>30004805</v>
      </c>
      <c r="F3537" s="14" t="s">
        <v>3328</v>
      </c>
      <c r="G3537" s="14" t="s">
        <v>3048</v>
      </c>
      <c r="H3537" s="14" t="s">
        <v>3048</v>
      </c>
      <c r="I3537" s="9" t="s">
        <v>3048</v>
      </c>
      <c r="J3537" s="9">
        <v>612</v>
      </c>
      <c r="K3537" s="14">
        <f>IF($E3537="","",IFERROR(INDEX('01_Cad_Pecas'!$H$2:$H$5000,MATCH($E3537,'01_Cad_Pecas'!$D$2:$D$5000,0)),IFERROR(INDEX('01_Cad_Pecas'!$H$2:$H$5000,MATCH(VALUE($E3537),'01_Cad_Pecas'!$D$2:$D$5000,0)),"")))</f>
        <v>1.1000000000000001</v>
      </c>
      <c r="L3537" s="14">
        <f>IF($E3537="","",IFERROR(INDEX('01_Cad_Pecas'!$I$2:$I$5000,MATCH($E3537,'01_Cad_Pecas'!$D$2:$D$5000,0)),IFERROR(INDEX('01_Cad_Pecas'!$I$2:$I$5000,MATCH(VALUE($E3537),'01_Cad_Pecas'!$D$2:$D$5000,0)),"")))</f>
        <v>9.375E-2</v>
      </c>
      <c r="M3537" s="14">
        <f t="shared" si="392"/>
        <v>58.475000000000001</v>
      </c>
      <c r="N3537" s="14">
        <v>46216</v>
      </c>
      <c r="O3537" s="14">
        <v>612</v>
      </c>
      <c r="P3537" s="14"/>
      <c r="Q3537" s="14"/>
      <c r="R3537" s="14"/>
      <c r="S3537" s="14"/>
      <c r="T3537" s="14">
        <f t="shared" si="391"/>
        <v>1</v>
      </c>
      <c r="U3537" s="14" t="s">
        <v>36</v>
      </c>
      <c r="V3537" s="14"/>
      <c r="W3537" s="14"/>
      <c r="X3537" s="14"/>
      <c r="Y3537" s="14"/>
      <c r="Z3537" s="14"/>
      <c r="AA3537" s="11"/>
      <c r="AB3537" s="14" t="str">
        <f t="shared" si="393"/>
        <v>10247|11 USINAGEM</v>
      </c>
      <c r="AC3537" t="str">
        <f t="shared" si="394"/>
        <v>|10247|</v>
      </c>
      <c r="AD3537" t="str">
        <f t="shared" si="395"/>
        <v>11 USINAGEM</v>
      </c>
    </row>
    <row r="3538" spans="1:30" ht="36" customHeight="1" x14ac:dyDescent="0.35">
      <c r="A3538" s="35">
        <v>46216</v>
      </c>
      <c r="B3538" s="14" t="s">
        <v>3676</v>
      </c>
      <c r="C3538" s="14" t="s">
        <v>3677</v>
      </c>
      <c r="D3538" s="14" t="s">
        <v>3048</v>
      </c>
      <c r="E3538" s="14">
        <v>20014107</v>
      </c>
      <c r="F3538" s="14" t="s">
        <v>3319</v>
      </c>
      <c r="G3538" s="14" t="s">
        <v>3048</v>
      </c>
      <c r="H3538" s="14" t="s">
        <v>3048</v>
      </c>
      <c r="I3538" s="9" t="s">
        <v>3048</v>
      </c>
      <c r="J3538" s="9">
        <v>600</v>
      </c>
      <c r="K3538" s="14">
        <f>IF($E3538="","",IFERROR(INDEX('01_Cad_Pecas'!$H$2:$H$5000,MATCH($E3538,'01_Cad_Pecas'!$D$2:$D$5000,0)),IFERROR(INDEX('01_Cad_Pecas'!$H$2:$H$5000,MATCH(VALUE($E3538),'01_Cad_Pecas'!$D$2:$D$5000,0)),"")))</f>
        <v>1.1000000000000001</v>
      </c>
      <c r="L3538" s="14">
        <f>IF($E3538="","",IFERROR(INDEX('01_Cad_Pecas'!$I$2:$I$5000,MATCH($E3538,'01_Cad_Pecas'!$D$2:$D$5000,0)),IFERROR(INDEX('01_Cad_Pecas'!$I$2:$I$5000,MATCH(VALUE($E3538),'01_Cad_Pecas'!$D$2:$D$5000,0)),"")))</f>
        <v>9.375E-2</v>
      </c>
      <c r="M3538" s="14">
        <f t="shared" si="392"/>
        <v>57.35</v>
      </c>
      <c r="N3538" s="14">
        <v>46216</v>
      </c>
      <c r="O3538" s="14">
        <v>600</v>
      </c>
      <c r="P3538" s="14"/>
      <c r="Q3538" s="14"/>
      <c r="R3538" s="14"/>
      <c r="S3538" s="14"/>
      <c r="T3538" s="14">
        <f t="shared" si="391"/>
        <v>1</v>
      </c>
      <c r="U3538" s="14" t="s">
        <v>36</v>
      </c>
      <c r="V3538" s="14"/>
      <c r="W3538" s="14"/>
      <c r="X3538" s="14"/>
      <c r="Y3538" s="14"/>
      <c r="Z3538" s="14"/>
      <c r="AA3538" s="11"/>
      <c r="AB3538" s="14" t="str">
        <f t="shared" si="393"/>
        <v>10247|11 USINAGEM</v>
      </c>
      <c r="AC3538" t="str">
        <f t="shared" si="394"/>
        <v>|10247|</v>
      </c>
      <c r="AD3538" t="str">
        <f t="shared" si="395"/>
        <v>11 USINAGEM</v>
      </c>
    </row>
    <row r="3539" spans="1:30" ht="36" customHeight="1" x14ac:dyDescent="0.35">
      <c r="A3539" s="35">
        <v>46216</v>
      </c>
      <c r="B3539" s="14" t="s">
        <v>3676</v>
      </c>
      <c r="C3539" s="14" t="s">
        <v>3677</v>
      </c>
      <c r="D3539" s="14" t="s">
        <v>3048</v>
      </c>
      <c r="E3539" s="14">
        <v>20014305</v>
      </c>
      <c r="F3539" s="14" t="s">
        <v>3187</v>
      </c>
      <c r="G3539" s="14" t="s">
        <v>3048</v>
      </c>
      <c r="H3539" s="14" t="s">
        <v>3048</v>
      </c>
      <c r="I3539" s="9" t="s">
        <v>3048</v>
      </c>
      <c r="J3539" s="9">
        <v>300</v>
      </c>
      <c r="K3539" s="14">
        <f>IF($E3539="","",IFERROR(INDEX('01_Cad_Pecas'!$H$2:$H$5000,MATCH($E3539,'01_Cad_Pecas'!$D$2:$D$5000,0)),IFERROR(INDEX('01_Cad_Pecas'!$H$2:$H$5000,MATCH(VALUE($E3539),'01_Cad_Pecas'!$D$2:$D$5000,0)),"")))</f>
        <v>1.1000000000000001</v>
      </c>
      <c r="L3539" s="14">
        <f>IF($E3539="","",IFERROR(INDEX('01_Cad_Pecas'!$I$2:$I$5000,MATCH($E3539,'01_Cad_Pecas'!$D$2:$D$5000,0)),IFERROR(INDEX('01_Cad_Pecas'!$I$2:$I$5000,MATCH(VALUE($E3539),'01_Cad_Pecas'!$D$2:$D$5000,0)),"")))</f>
        <v>9.375E-2</v>
      </c>
      <c r="M3539" s="14">
        <f t="shared" si="392"/>
        <v>29.225000000000001</v>
      </c>
      <c r="N3539" s="14">
        <v>46216</v>
      </c>
      <c r="O3539" s="14">
        <v>300</v>
      </c>
      <c r="P3539" s="14"/>
      <c r="Q3539" s="14"/>
      <c r="R3539" s="14"/>
      <c r="S3539" s="14"/>
      <c r="T3539" s="14">
        <f t="shared" si="391"/>
        <v>1</v>
      </c>
      <c r="U3539" s="14" t="s">
        <v>36</v>
      </c>
      <c r="V3539" s="14"/>
      <c r="W3539" s="14"/>
      <c r="X3539" s="14"/>
      <c r="Y3539" s="14"/>
      <c r="Z3539" s="14"/>
      <c r="AA3539" s="11"/>
      <c r="AB3539" s="14" t="str">
        <f t="shared" si="393"/>
        <v>10247|11 USINAGEM</v>
      </c>
      <c r="AC3539" t="str">
        <f t="shared" si="394"/>
        <v>|10247|</v>
      </c>
      <c r="AD3539" t="str">
        <f t="shared" si="395"/>
        <v>11 USINAGEM</v>
      </c>
    </row>
    <row r="3540" spans="1:30" ht="36" customHeight="1" x14ac:dyDescent="0.35">
      <c r="A3540" s="35">
        <v>46216</v>
      </c>
      <c r="B3540" s="14" t="s">
        <v>3676</v>
      </c>
      <c r="C3540" s="14" t="s">
        <v>3677</v>
      </c>
      <c r="D3540" s="14" t="s">
        <v>3048</v>
      </c>
      <c r="E3540" s="14">
        <v>20014306</v>
      </c>
      <c r="F3540" s="14" t="s">
        <v>3321</v>
      </c>
      <c r="G3540" s="14" t="s">
        <v>3048</v>
      </c>
      <c r="H3540" s="14" t="s">
        <v>3048</v>
      </c>
      <c r="I3540" s="9" t="s">
        <v>3048</v>
      </c>
      <c r="J3540" s="9">
        <v>600</v>
      </c>
      <c r="K3540" s="14">
        <f>IF($E3540="","",IFERROR(INDEX('01_Cad_Pecas'!$H$2:$H$5000,MATCH($E3540,'01_Cad_Pecas'!$D$2:$D$5000,0)),IFERROR(INDEX('01_Cad_Pecas'!$H$2:$H$5000,MATCH(VALUE($E3540),'01_Cad_Pecas'!$D$2:$D$5000,0)),"")))</f>
        <v>1.1000000000000001</v>
      </c>
      <c r="L3540" s="14">
        <f>IF($E3540="","",IFERROR(INDEX('01_Cad_Pecas'!$I$2:$I$5000,MATCH($E3540,'01_Cad_Pecas'!$D$2:$D$5000,0)),IFERROR(INDEX('01_Cad_Pecas'!$I$2:$I$5000,MATCH(VALUE($E3540),'01_Cad_Pecas'!$D$2:$D$5000,0)),"")))</f>
        <v>9.375E-2</v>
      </c>
      <c r="M3540" s="14">
        <f t="shared" si="392"/>
        <v>57.35</v>
      </c>
      <c r="N3540" s="14">
        <v>46216</v>
      </c>
      <c r="O3540" s="14">
        <v>600</v>
      </c>
      <c r="P3540" s="14"/>
      <c r="Q3540" s="14"/>
      <c r="R3540" s="14"/>
      <c r="S3540" s="14"/>
      <c r="T3540" s="14">
        <f t="shared" si="391"/>
        <v>1</v>
      </c>
      <c r="U3540" s="14" t="s">
        <v>36</v>
      </c>
      <c r="V3540" s="14"/>
      <c r="W3540" s="14"/>
      <c r="X3540" s="14"/>
      <c r="Y3540" s="14"/>
      <c r="Z3540" s="14"/>
      <c r="AA3540" s="11"/>
      <c r="AB3540" s="14" t="str">
        <f t="shared" si="393"/>
        <v>10247|11 USINAGEM</v>
      </c>
      <c r="AC3540" t="str">
        <f t="shared" si="394"/>
        <v>|10247|</v>
      </c>
      <c r="AD3540" t="str">
        <f t="shared" si="395"/>
        <v>11 USINAGEM</v>
      </c>
    </row>
    <row r="3541" spans="1:30" ht="36" customHeight="1" x14ac:dyDescent="0.35">
      <c r="A3541" s="35">
        <v>46216</v>
      </c>
      <c r="B3541" s="14" t="s">
        <v>3676</v>
      </c>
      <c r="C3541" s="14" t="s">
        <v>3677</v>
      </c>
      <c r="D3541" s="14" t="s">
        <v>3048</v>
      </c>
      <c r="E3541" s="14">
        <v>30080004</v>
      </c>
      <c r="F3541" s="14" t="s">
        <v>3205</v>
      </c>
      <c r="G3541" s="14" t="s">
        <v>3048</v>
      </c>
      <c r="H3541" s="14" t="s">
        <v>3048</v>
      </c>
      <c r="I3541" s="9" t="s">
        <v>3048</v>
      </c>
      <c r="J3541" s="9">
        <v>20</v>
      </c>
      <c r="K3541" s="14">
        <f>IF($E3541="","",IFERROR(INDEX('01_Cad_Pecas'!$H$2:$H$5000,MATCH($E3541,'01_Cad_Pecas'!$D$2:$D$5000,0)),IFERROR(INDEX('01_Cad_Pecas'!$H$2:$H$5000,MATCH(VALUE($E3541),'01_Cad_Pecas'!$D$2:$D$5000,0)),"")))</f>
        <v>1.1000000000000001</v>
      </c>
      <c r="L3541" s="14">
        <f>IF($E3541="","",IFERROR(INDEX('01_Cad_Pecas'!$I$2:$I$5000,MATCH($E3541,'01_Cad_Pecas'!$D$2:$D$5000,0)),IFERROR(INDEX('01_Cad_Pecas'!$I$2:$I$5000,MATCH(VALUE($E3541),'01_Cad_Pecas'!$D$2:$D$5000,0)),"")))</f>
        <v>9.375E-2</v>
      </c>
      <c r="M3541" s="14">
        <f t="shared" si="392"/>
        <v>2.9750000000000001</v>
      </c>
      <c r="N3541" s="14">
        <v>46216</v>
      </c>
      <c r="O3541" s="14">
        <v>20</v>
      </c>
      <c r="P3541" s="14"/>
      <c r="Q3541" s="14"/>
      <c r="R3541" s="14"/>
      <c r="S3541" s="14"/>
      <c r="T3541" s="14">
        <f t="shared" si="391"/>
        <v>1</v>
      </c>
      <c r="U3541" s="14" t="s">
        <v>36</v>
      </c>
      <c r="V3541" s="14"/>
      <c r="W3541" s="14"/>
      <c r="X3541" s="14"/>
      <c r="Y3541" s="14"/>
      <c r="Z3541" s="14"/>
      <c r="AA3541" s="11"/>
      <c r="AB3541" s="14" t="str">
        <f t="shared" si="393"/>
        <v>10247|11 USINAGEM</v>
      </c>
      <c r="AC3541" t="str">
        <f t="shared" si="394"/>
        <v>|10247|</v>
      </c>
      <c r="AD3541" t="str">
        <f t="shared" si="395"/>
        <v>11 USINAGEM</v>
      </c>
    </row>
    <row r="3542" spans="1:30" ht="36" customHeight="1" x14ac:dyDescent="0.35">
      <c r="A3542" s="35">
        <v>46216</v>
      </c>
      <c r="B3542" s="14" t="s">
        <v>3676</v>
      </c>
      <c r="C3542" s="14" t="s">
        <v>3677</v>
      </c>
      <c r="D3542" s="14" t="s">
        <v>3048</v>
      </c>
      <c r="E3542" s="14">
        <v>20019002</v>
      </c>
      <c r="F3542" s="14" t="s">
        <v>1615</v>
      </c>
      <c r="G3542" s="14" t="s">
        <v>3048</v>
      </c>
      <c r="H3542" s="14" t="s">
        <v>3048</v>
      </c>
      <c r="I3542" s="9" t="s">
        <v>3048</v>
      </c>
      <c r="J3542" s="9">
        <v>32</v>
      </c>
      <c r="K3542" s="14">
        <f>IF($E3542="","",IFERROR(INDEX('01_Cad_Pecas'!$H$2:$H$5000,MATCH($E3542,'01_Cad_Pecas'!$D$2:$D$5000,0)),IFERROR(INDEX('01_Cad_Pecas'!$H$2:$H$5000,MATCH(VALUE($E3542),'01_Cad_Pecas'!$D$2:$D$5000,0)),"")))</f>
        <v>1.1000000000000001</v>
      </c>
      <c r="L3542" s="14">
        <f>IF($E3542="","",IFERROR(INDEX('01_Cad_Pecas'!$I$2:$I$5000,MATCH($E3542,'01_Cad_Pecas'!$D$2:$D$5000,0)),IFERROR(INDEX('01_Cad_Pecas'!$I$2:$I$5000,MATCH(VALUE($E3542),'01_Cad_Pecas'!$D$2:$D$5000,0)),"")))</f>
        <v>9.375E-2</v>
      </c>
      <c r="M3542" s="14">
        <f t="shared" si="392"/>
        <v>4.0999999999999996</v>
      </c>
      <c r="N3542" s="14">
        <v>46216</v>
      </c>
      <c r="O3542" s="14">
        <v>32</v>
      </c>
      <c r="P3542" s="14"/>
      <c r="Q3542" s="14"/>
      <c r="R3542" s="14"/>
      <c r="S3542" s="14"/>
      <c r="T3542" s="14">
        <f t="shared" si="391"/>
        <v>1</v>
      </c>
      <c r="U3542" s="14" t="s">
        <v>36</v>
      </c>
      <c r="V3542" s="14"/>
      <c r="W3542" s="14"/>
      <c r="X3542" s="14"/>
      <c r="Y3542" s="14"/>
      <c r="Z3542" s="14"/>
      <c r="AA3542" s="11"/>
      <c r="AB3542" s="14" t="str">
        <f t="shared" si="393"/>
        <v>10247|11 USINAGEM</v>
      </c>
      <c r="AC3542" t="str">
        <f t="shared" si="394"/>
        <v>|10247|</v>
      </c>
      <c r="AD3542" t="str">
        <f t="shared" si="395"/>
        <v>11 USINAGEM</v>
      </c>
    </row>
    <row r="3543" spans="1:30" ht="36" customHeight="1" x14ac:dyDescent="0.35">
      <c r="A3543" s="35">
        <v>46216</v>
      </c>
      <c r="B3543" s="14" t="s">
        <v>3676</v>
      </c>
      <c r="C3543" s="14" t="s">
        <v>3677</v>
      </c>
      <c r="D3543" s="14" t="s">
        <v>3048</v>
      </c>
      <c r="E3543" s="14">
        <v>20019005</v>
      </c>
      <c r="F3543" s="14" t="s">
        <v>2939</v>
      </c>
      <c r="G3543" s="14" t="s">
        <v>3048</v>
      </c>
      <c r="H3543" s="14" t="s">
        <v>3048</v>
      </c>
      <c r="I3543" s="9" t="s">
        <v>3048</v>
      </c>
      <c r="J3543" s="9">
        <v>280</v>
      </c>
      <c r="K3543" s="14">
        <f>IF($E3543="","",IFERROR(INDEX('01_Cad_Pecas'!$H$2:$H$5000,MATCH($E3543,'01_Cad_Pecas'!$D$2:$D$5000,0)),IFERROR(INDEX('01_Cad_Pecas'!$H$2:$H$5000,MATCH(VALUE($E3543),'01_Cad_Pecas'!$D$2:$D$5000,0)),"")))</f>
        <v>3</v>
      </c>
      <c r="L3543" s="14">
        <f>IF($E3543="","",IFERROR(INDEX('01_Cad_Pecas'!$I$2:$I$5000,MATCH($E3543,'01_Cad_Pecas'!$D$2:$D$5000,0)),IFERROR(INDEX('01_Cad_Pecas'!$I$2:$I$5000,MATCH(VALUE($E3543),'01_Cad_Pecas'!$D$2:$D$5000,0)),"")))</f>
        <v>6.7799999999999999E-2</v>
      </c>
      <c r="M3543" s="14">
        <f t="shared" si="392"/>
        <v>21.983999999999998</v>
      </c>
      <c r="N3543" s="14">
        <v>46216</v>
      </c>
      <c r="O3543" s="14">
        <v>280</v>
      </c>
      <c r="P3543" s="14"/>
      <c r="Q3543" s="14"/>
      <c r="R3543" s="14"/>
      <c r="S3543" s="14"/>
      <c r="T3543" s="14">
        <f t="shared" si="391"/>
        <v>1</v>
      </c>
      <c r="U3543" s="14" t="s">
        <v>36</v>
      </c>
      <c r="V3543" s="14"/>
      <c r="W3543" s="14"/>
      <c r="X3543" s="14"/>
      <c r="Y3543" s="14"/>
      <c r="Z3543" s="14"/>
      <c r="AA3543" s="11"/>
      <c r="AB3543" s="14" t="str">
        <f t="shared" si="393"/>
        <v>10247|11 USINAGEM</v>
      </c>
      <c r="AC3543" t="str">
        <f t="shared" si="394"/>
        <v>|10247|</v>
      </c>
      <c r="AD3543" t="str">
        <f t="shared" si="395"/>
        <v>11 USINAGEM</v>
      </c>
    </row>
    <row r="3544" spans="1:30" ht="36" customHeight="1" x14ac:dyDescent="0.35">
      <c r="A3544" s="35">
        <v>46216</v>
      </c>
      <c r="B3544" s="14" t="s">
        <v>3676</v>
      </c>
      <c r="C3544" s="14" t="s">
        <v>3677</v>
      </c>
      <c r="D3544" s="14" t="s">
        <v>3048</v>
      </c>
      <c r="E3544" s="14">
        <v>20019602</v>
      </c>
      <c r="F3544" s="14" t="s">
        <v>3277</v>
      </c>
      <c r="G3544" s="14" t="s">
        <v>3048</v>
      </c>
      <c r="H3544" s="14" t="s">
        <v>3048</v>
      </c>
      <c r="I3544" s="9" t="s">
        <v>3048</v>
      </c>
      <c r="J3544" s="9">
        <v>20</v>
      </c>
      <c r="K3544" s="14">
        <f>IF($E3544="","",IFERROR(INDEX('01_Cad_Pecas'!$H$2:$H$5000,MATCH($E3544,'01_Cad_Pecas'!$D$2:$D$5000,0)),IFERROR(INDEX('01_Cad_Pecas'!$H$2:$H$5000,MATCH(VALUE($E3544),'01_Cad_Pecas'!$D$2:$D$5000,0)),"")))</f>
        <v>1.1000000000000001</v>
      </c>
      <c r="L3544" s="14">
        <f>IF($E3544="","",IFERROR(INDEX('01_Cad_Pecas'!$I$2:$I$5000,MATCH($E3544,'01_Cad_Pecas'!$D$2:$D$5000,0)),IFERROR(INDEX('01_Cad_Pecas'!$I$2:$I$5000,MATCH(VALUE($E3544),'01_Cad_Pecas'!$D$2:$D$5000,0)),"")))</f>
        <v>9.375E-2</v>
      </c>
      <c r="M3544" s="14">
        <f t="shared" si="392"/>
        <v>2.9750000000000001</v>
      </c>
      <c r="N3544" s="14">
        <v>46216</v>
      </c>
      <c r="O3544" s="14">
        <v>20</v>
      </c>
      <c r="P3544" s="14"/>
      <c r="Q3544" s="14"/>
      <c r="R3544" s="14"/>
      <c r="S3544" s="14"/>
      <c r="T3544" s="14">
        <f t="shared" si="391"/>
        <v>1</v>
      </c>
      <c r="U3544" s="14" t="s">
        <v>36</v>
      </c>
      <c r="V3544" s="14"/>
      <c r="W3544" s="14"/>
      <c r="X3544" s="14"/>
      <c r="Y3544" s="14"/>
      <c r="Z3544" s="14"/>
      <c r="AA3544" s="11"/>
      <c r="AB3544" s="14" t="str">
        <f t="shared" si="393"/>
        <v>10247|11 USINAGEM</v>
      </c>
      <c r="AC3544" t="str">
        <f t="shared" si="394"/>
        <v>|10247|</v>
      </c>
      <c r="AD3544" t="str">
        <f t="shared" si="395"/>
        <v>11 USINAGEM</v>
      </c>
    </row>
    <row r="3545" spans="1:30" ht="36" customHeight="1" x14ac:dyDescent="0.35">
      <c r="A3545" s="35">
        <v>46216</v>
      </c>
      <c r="B3545" s="14" t="s">
        <v>3676</v>
      </c>
      <c r="C3545" s="14" t="s">
        <v>3677</v>
      </c>
      <c r="D3545" s="14" t="s">
        <v>3048</v>
      </c>
      <c r="E3545" s="14">
        <v>20020002</v>
      </c>
      <c r="F3545" s="14" t="s">
        <v>3263</v>
      </c>
      <c r="G3545" s="14" t="s">
        <v>3048</v>
      </c>
      <c r="H3545" s="14" t="s">
        <v>3048</v>
      </c>
      <c r="I3545" s="9" t="s">
        <v>3048</v>
      </c>
      <c r="J3545" s="9">
        <v>20</v>
      </c>
      <c r="K3545" s="14">
        <f>IF($E3545="","",IFERROR(INDEX('01_Cad_Pecas'!$H$2:$H$5000,MATCH($E3545,'01_Cad_Pecas'!$D$2:$D$5000,0)),IFERROR(INDEX('01_Cad_Pecas'!$H$2:$H$5000,MATCH(VALUE($E3545),'01_Cad_Pecas'!$D$2:$D$5000,0)),"")))</f>
        <v>1.1000000000000001</v>
      </c>
      <c r="L3545" s="14">
        <f>IF($E3545="","",IFERROR(INDEX('01_Cad_Pecas'!$I$2:$I$5000,MATCH($E3545,'01_Cad_Pecas'!$D$2:$D$5000,0)),IFERROR(INDEX('01_Cad_Pecas'!$I$2:$I$5000,MATCH(VALUE($E3545),'01_Cad_Pecas'!$D$2:$D$5000,0)),"")))</f>
        <v>9.375E-2</v>
      </c>
      <c r="M3545" s="14">
        <f t="shared" si="392"/>
        <v>2.9750000000000001</v>
      </c>
      <c r="N3545" s="14">
        <v>46216</v>
      </c>
      <c r="O3545" s="14">
        <v>20</v>
      </c>
      <c r="P3545" s="14"/>
      <c r="Q3545" s="14"/>
      <c r="R3545" s="14"/>
      <c r="S3545" s="14"/>
      <c r="T3545" s="14">
        <f t="shared" si="391"/>
        <v>1</v>
      </c>
      <c r="U3545" s="14" t="s">
        <v>36</v>
      </c>
      <c r="V3545" s="14"/>
      <c r="W3545" s="14"/>
      <c r="X3545" s="14"/>
      <c r="Y3545" s="14"/>
      <c r="Z3545" s="14"/>
      <c r="AA3545" s="11"/>
      <c r="AB3545" s="14" t="str">
        <f t="shared" si="393"/>
        <v>10247|11 USINAGEM</v>
      </c>
      <c r="AC3545" t="str">
        <f t="shared" si="394"/>
        <v>|10247|</v>
      </c>
      <c r="AD3545" t="str">
        <f t="shared" si="395"/>
        <v>11 USINAGEM</v>
      </c>
    </row>
    <row r="3546" spans="1:30" ht="36" customHeight="1" x14ac:dyDescent="0.35">
      <c r="A3546" s="35">
        <v>46216</v>
      </c>
      <c r="B3546" s="14" t="s">
        <v>3676</v>
      </c>
      <c r="C3546" s="14" t="s">
        <v>3677</v>
      </c>
      <c r="D3546" s="14" t="s">
        <v>3048</v>
      </c>
      <c r="E3546" s="14">
        <v>20020003</v>
      </c>
      <c r="F3546" s="14" t="s">
        <v>3264</v>
      </c>
      <c r="G3546" s="14" t="s">
        <v>3048</v>
      </c>
      <c r="H3546" s="14" t="s">
        <v>3048</v>
      </c>
      <c r="I3546" s="9" t="s">
        <v>3048</v>
      </c>
      <c r="J3546" s="9">
        <v>20</v>
      </c>
      <c r="K3546" s="14">
        <f>IF($E3546="","",IFERROR(INDEX('01_Cad_Pecas'!$H$2:$H$5000,MATCH($E3546,'01_Cad_Pecas'!$D$2:$D$5000,0)),IFERROR(INDEX('01_Cad_Pecas'!$H$2:$H$5000,MATCH(VALUE($E3546),'01_Cad_Pecas'!$D$2:$D$5000,0)),"")))</f>
        <v>1.1000000000000001</v>
      </c>
      <c r="L3546" s="14">
        <f>IF($E3546="","",IFERROR(INDEX('01_Cad_Pecas'!$I$2:$I$5000,MATCH($E3546,'01_Cad_Pecas'!$D$2:$D$5000,0)),IFERROR(INDEX('01_Cad_Pecas'!$I$2:$I$5000,MATCH(VALUE($E3546),'01_Cad_Pecas'!$D$2:$D$5000,0)),"")))</f>
        <v>9.375E-2</v>
      </c>
      <c r="M3546" s="14">
        <f t="shared" si="392"/>
        <v>2.9750000000000001</v>
      </c>
      <c r="N3546" s="14">
        <v>46216</v>
      </c>
      <c r="O3546" s="14">
        <v>20</v>
      </c>
      <c r="P3546" s="14"/>
      <c r="Q3546" s="14"/>
      <c r="R3546" s="14"/>
      <c r="S3546" s="14"/>
      <c r="T3546" s="14">
        <f t="shared" si="391"/>
        <v>1</v>
      </c>
      <c r="U3546" s="14" t="s">
        <v>36</v>
      </c>
      <c r="V3546" s="14"/>
      <c r="W3546" s="14"/>
      <c r="X3546" s="14"/>
      <c r="Y3546" s="14"/>
      <c r="Z3546" s="14"/>
      <c r="AA3546" s="11"/>
      <c r="AB3546" s="14" t="str">
        <f t="shared" si="393"/>
        <v>10247|11 USINAGEM</v>
      </c>
      <c r="AC3546" t="str">
        <f t="shared" si="394"/>
        <v>|10247|</v>
      </c>
      <c r="AD3546" t="str">
        <f t="shared" si="395"/>
        <v>11 USINAGEM</v>
      </c>
    </row>
    <row r="3547" spans="1:30" ht="36" customHeight="1" x14ac:dyDescent="0.35">
      <c r="A3547" s="35">
        <v>46216</v>
      </c>
      <c r="B3547" s="14" t="s">
        <v>3676</v>
      </c>
      <c r="C3547" s="14" t="s">
        <v>3677</v>
      </c>
      <c r="D3547" s="14" t="s">
        <v>3048</v>
      </c>
      <c r="E3547" s="14">
        <v>20020004</v>
      </c>
      <c r="F3547" s="14" t="s">
        <v>3265</v>
      </c>
      <c r="G3547" s="14" t="s">
        <v>3048</v>
      </c>
      <c r="H3547" s="14" t="s">
        <v>3048</v>
      </c>
      <c r="I3547" s="9" t="s">
        <v>3048</v>
      </c>
      <c r="J3547" s="9">
        <v>40</v>
      </c>
      <c r="K3547" s="14">
        <f>IF($E3547="","",IFERROR(INDEX('01_Cad_Pecas'!$H$2:$H$5000,MATCH($E3547,'01_Cad_Pecas'!$D$2:$D$5000,0)),IFERROR(INDEX('01_Cad_Pecas'!$H$2:$H$5000,MATCH(VALUE($E3547),'01_Cad_Pecas'!$D$2:$D$5000,0)),"")))</f>
        <v>1.1000000000000001</v>
      </c>
      <c r="L3547" s="14">
        <f>IF($E3547="","",IFERROR(INDEX('01_Cad_Pecas'!$I$2:$I$5000,MATCH($E3547,'01_Cad_Pecas'!$D$2:$D$5000,0)),IFERROR(INDEX('01_Cad_Pecas'!$I$2:$I$5000,MATCH(VALUE($E3547),'01_Cad_Pecas'!$D$2:$D$5000,0)),"")))</f>
        <v>9.375E-2</v>
      </c>
      <c r="M3547" s="14">
        <f t="shared" si="392"/>
        <v>4.8499999999999996</v>
      </c>
      <c r="N3547" s="14">
        <v>46216</v>
      </c>
      <c r="O3547" s="14">
        <v>40</v>
      </c>
      <c r="P3547" s="14"/>
      <c r="Q3547" s="14"/>
      <c r="R3547" s="14"/>
      <c r="S3547" s="14"/>
      <c r="T3547" s="14">
        <f t="shared" si="391"/>
        <v>1</v>
      </c>
      <c r="U3547" s="14" t="s">
        <v>36</v>
      </c>
      <c r="V3547" s="14"/>
      <c r="W3547" s="14"/>
      <c r="X3547" s="14"/>
      <c r="Y3547" s="14"/>
      <c r="Z3547" s="14"/>
      <c r="AA3547" s="11"/>
      <c r="AB3547" s="14" t="str">
        <f t="shared" si="393"/>
        <v>10247|11 USINAGEM</v>
      </c>
      <c r="AC3547" t="str">
        <f t="shared" si="394"/>
        <v>|10247|</v>
      </c>
      <c r="AD3547" t="str">
        <f t="shared" si="395"/>
        <v>11 USINAGEM</v>
      </c>
    </row>
    <row r="3548" spans="1:30" ht="36" customHeight="1" x14ac:dyDescent="0.35">
      <c r="A3548" s="35">
        <v>46216</v>
      </c>
      <c r="B3548" s="14" t="s">
        <v>3676</v>
      </c>
      <c r="C3548" s="14" t="s">
        <v>3677</v>
      </c>
      <c r="D3548" s="14" t="s">
        <v>3048</v>
      </c>
      <c r="E3548" s="14">
        <v>20020005</v>
      </c>
      <c r="F3548" s="14" t="s">
        <v>3266</v>
      </c>
      <c r="G3548" s="14" t="s">
        <v>3048</v>
      </c>
      <c r="H3548" s="14" t="s">
        <v>3048</v>
      </c>
      <c r="I3548" s="9" t="s">
        <v>3048</v>
      </c>
      <c r="J3548" s="9">
        <v>20</v>
      </c>
      <c r="K3548" s="14">
        <f>IF($E3548="","",IFERROR(INDEX('01_Cad_Pecas'!$H$2:$H$5000,MATCH($E3548,'01_Cad_Pecas'!$D$2:$D$5000,0)),IFERROR(INDEX('01_Cad_Pecas'!$H$2:$H$5000,MATCH(VALUE($E3548),'01_Cad_Pecas'!$D$2:$D$5000,0)),"")))</f>
        <v>1.1000000000000001</v>
      </c>
      <c r="L3548" s="14">
        <f>IF($E3548="","",IFERROR(INDEX('01_Cad_Pecas'!$I$2:$I$5000,MATCH($E3548,'01_Cad_Pecas'!$D$2:$D$5000,0)),IFERROR(INDEX('01_Cad_Pecas'!$I$2:$I$5000,MATCH(VALUE($E3548),'01_Cad_Pecas'!$D$2:$D$5000,0)),"")))</f>
        <v>9.375E-2</v>
      </c>
      <c r="M3548" s="14">
        <f t="shared" si="392"/>
        <v>2.9750000000000001</v>
      </c>
      <c r="N3548" s="14">
        <v>46216</v>
      </c>
      <c r="O3548" s="14">
        <v>20</v>
      </c>
      <c r="P3548" s="14"/>
      <c r="Q3548" s="14"/>
      <c r="R3548" s="14"/>
      <c r="S3548" s="14"/>
      <c r="T3548" s="14">
        <f t="shared" si="391"/>
        <v>1</v>
      </c>
      <c r="U3548" s="14" t="s">
        <v>36</v>
      </c>
      <c r="V3548" s="14"/>
      <c r="W3548" s="14"/>
      <c r="X3548" s="14"/>
      <c r="Y3548" s="14"/>
      <c r="Z3548" s="14"/>
      <c r="AA3548" s="11"/>
      <c r="AB3548" s="14" t="str">
        <f t="shared" si="393"/>
        <v>10247|11 USINAGEM</v>
      </c>
      <c r="AC3548" t="str">
        <f t="shared" si="394"/>
        <v>|10247|</v>
      </c>
      <c r="AD3548" t="str">
        <f t="shared" si="395"/>
        <v>11 USINAGEM</v>
      </c>
    </row>
    <row r="3549" spans="1:30" ht="36" customHeight="1" x14ac:dyDescent="0.35">
      <c r="A3549" s="35">
        <v>46216</v>
      </c>
      <c r="B3549" s="14" t="s">
        <v>3676</v>
      </c>
      <c r="C3549" s="14" t="s">
        <v>3677</v>
      </c>
      <c r="D3549" s="14" t="s">
        <v>3048</v>
      </c>
      <c r="E3549" s="14">
        <v>20013102</v>
      </c>
      <c r="F3549" s="14" t="s">
        <v>3188</v>
      </c>
      <c r="G3549" s="14" t="s">
        <v>3048</v>
      </c>
      <c r="H3549" s="14" t="s">
        <v>3048</v>
      </c>
      <c r="I3549" s="9" t="s">
        <v>3048</v>
      </c>
      <c r="J3549" s="9">
        <v>1200</v>
      </c>
      <c r="K3549" s="14">
        <f>IF($E3549="","",IFERROR(INDEX('01_Cad_Pecas'!$H$2:$H$5000,MATCH($E3549,'01_Cad_Pecas'!$D$2:$D$5000,0)),IFERROR(INDEX('01_Cad_Pecas'!$H$2:$H$5000,MATCH(VALUE($E3549),'01_Cad_Pecas'!$D$2:$D$5000,0)),"")))</f>
        <v>3</v>
      </c>
      <c r="L3549" s="14">
        <f>IF($E3549="","",IFERROR(INDEX('01_Cad_Pecas'!$I$2:$I$5000,MATCH($E3549,'01_Cad_Pecas'!$D$2:$D$5000,0)),IFERROR(INDEX('01_Cad_Pecas'!$I$2:$I$5000,MATCH(VALUE($E3549),'01_Cad_Pecas'!$D$2:$D$5000,0)),"")))</f>
        <v>6.7799999999999999E-2</v>
      </c>
      <c r="M3549" s="14">
        <f t="shared" si="392"/>
        <v>84.36</v>
      </c>
      <c r="N3549" s="14">
        <v>46216</v>
      </c>
      <c r="O3549" s="14">
        <v>1200</v>
      </c>
      <c r="P3549" s="14"/>
      <c r="Q3549" s="14"/>
      <c r="R3549" s="14"/>
      <c r="S3549" s="14"/>
      <c r="T3549" s="14">
        <f t="shared" si="391"/>
        <v>1</v>
      </c>
      <c r="U3549" s="14" t="s">
        <v>36</v>
      </c>
      <c r="V3549" s="14"/>
      <c r="W3549" s="14"/>
      <c r="X3549" s="14"/>
      <c r="Y3549" s="14"/>
      <c r="Z3549" s="14"/>
      <c r="AA3549" s="11"/>
      <c r="AB3549" s="14" t="str">
        <f t="shared" si="393"/>
        <v>10247|11 USINAGEM</v>
      </c>
      <c r="AC3549" t="str">
        <f t="shared" si="394"/>
        <v>|10247|</v>
      </c>
      <c r="AD3549" t="str">
        <f t="shared" si="395"/>
        <v>11 USINAGEM</v>
      </c>
    </row>
    <row r="3550" spans="1:30" ht="36" customHeight="1" x14ac:dyDescent="0.35">
      <c r="A3550" s="35">
        <v>46216</v>
      </c>
      <c r="B3550" s="14" t="s">
        <v>3676</v>
      </c>
      <c r="C3550" s="14" t="s">
        <v>3677</v>
      </c>
      <c r="D3550" s="14" t="s">
        <v>3048</v>
      </c>
      <c r="E3550" s="14">
        <v>20013103</v>
      </c>
      <c r="F3550" s="14" t="s">
        <v>3189</v>
      </c>
      <c r="G3550" s="14" t="s">
        <v>3048</v>
      </c>
      <c r="H3550" s="14" t="s">
        <v>3048</v>
      </c>
      <c r="I3550" s="9" t="s">
        <v>3048</v>
      </c>
      <c r="J3550" s="9">
        <v>1200</v>
      </c>
      <c r="K3550" s="14">
        <f>IF($E3550="","",IFERROR(INDEX('01_Cad_Pecas'!$H$2:$H$5000,MATCH($E3550,'01_Cad_Pecas'!$D$2:$D$5000,0)),IFERROR(INDEX('01_Cad_Pecas'!$H$2:$H$5000,MATCH(VALUE($E3550),'01_Cad_Pecas'!$D$2:$D$5000,0)),"")))</f>
        <v>3</v>
      </c>
      <c r="L3550" s="14">
        <f>IF($E3550="","",IFERROR(INDEX('01_Cad_Pecas'!$I$2:$I$5000,MATCH($E3550,'01_Cad_Pecas'!$D$2:$D$5000,0)),IFERROR(INDEX('01_Cad_Pecas'!$I$2:$I$5000,MATCH(VALUE($E3550),'01_Cad_Pecas'!$D$2:$D$5000,0)),"")))</f>
        <v>6.7799999999999999E-2</v>
      </c>
      <c r="M3550" s="14">
        <f t="shared" si="392"/>
        <v>84.36</v>
      </c>
      <c r="N3550" s="14">
        <v>46216</v>
      </c>
      <c r="O3550" s="14">
        <v>1200</v>
      </c>
      <c r="P3550" s="14"/>
      <c r="Q3550" s="14"/>
      <c r="R3550" s="14"/>
      <c r="S3550" s="14"/>
      <c r="T3550" s="14">
        <f t="shared" si="391"/>
        <v>1</v>
      </c>
      <c r="U3550" s="14" t="s">
        <v>36</v>
      </c>
      <c r="V3550" s="14"/>
      <c r="W3550" s="14"/>
      <c r="X3550" s="14"/>
      <c r="Y3550" s="14"/>
      <c r="Z3550" s="14"/>
      <c r="AA3550" s="11"/>
      <c r="AB3550" s="14" t="str">
        <f t="shared" si="393"/>
        <v>10247|11 USINAGEM</v>
      </c>
      <c r="AC3550" t="str">
        <f t="shared" si="394"/>
        <v>|10247|</v>
      </c>
      <c r="AD3550" t="str">
        <f t="shared" si="395"/>
        <v>11 USINAGEM</v>
      </c>
    </row>
    <row r="3551" spans="1:30" ht="36" customHeight="1" x14ac:dyDescent="0.35">
      <c r="A3551" s="35">
        <v>46216</v>
      </c>
      <c r="B3551" s="14" t="s">
        <v>3676</v>
      </c>
      <c r="C3551" s="14" t="s">
        <v>3677</v>
      </c>
      <c r="D3551" s="14" t="s">
        <v>3048</v>
      </c>
      <c r="E3551" s="14">
        <v>20020001</v>
      </c>
      <c r="F3551" s="14" t="s">
        <v>3190</v>
      </c>
      <c r="G3551" s="14" t="s">
        <v>3048</v>
      </c>
      <c r="H3551" s="14" t="s">
        <v>3048</v>
      </c>
      <c r="I3551" s="9" t="s">
        <v>3048</v>
      </c>
      <c r="J3551" s="9">
        <v>80</v>
      </c>
      <c r="K3551" s="14">
        <f>IF($E3551="","",IFERROR(INDEX('01_Cad_Pecas'!$H$2:$H$5000,MATCH($E3551,'01_Cad_Pecas'!$D$2:$D$5000,0)),IFERROR(INDEX('01_Cad_Pecas'!$H$2:$H$5000,MATCH(VALUE($E3551),'01_Cad_Pecas'!$D$2:$D$5000,0)),"")))</f>
        <v>3</v>
      </c>
      <c r="L3551" s="14">
        <f>IF($E3551="","",IFERROR(INDEX('01_Cad_Pecas'!$I$2:$I$5000,MATCH($E3551,'01_Cad_Pecas'!$D$2:$D$5000,0)),IFERROR(INDEX('01_Cad_Pecas'!$I$2:$I$5000,MATCH(VALUE($E3551),'01_Cad_Pecas'!$D$2:$D$5000,0)),"")))</f>
        <v>6.7799999999999999E-2</v>
      </c>
      <c r="M3551" s="14">
        <f t="shared" si="392"/>
        <v>8.4239999999999995</v>
      </c>
      <c r="N3551" s="14">
        <v>46216</v>
      </c>
      <c r="O3551" s="14">
        <v>80</v>
      </c>
      <c r="P3551" s="14"/>
      <c r="Q3551" s="14"/>
      <c r="R3551" s="14"/>
      <c r="S3551" s="14"/>
      <c r="T3551" s="14">
        <f t="shared" si="391"/>
        <v>1</v>
      </c>
      <c r="U3551" s="14" t="s">
        <v>36</v>
      </c>
      <c r="V3551" s="14"/>
      <c r="W3551" s="14"/>
      <c r="X3551" s="14"/>
      <c r="Y3551" s="14"/>
      <c r="Z3551" s="14"/>
      <c r="AA3551" s="11"/>
      <c r="AB3551" s="14" t="str">
        <f t="shared" si="393"/>
        <v>10247|11 USINAGEM</v>
      </c>
      <c r="AC3551" t="str">
        <f t="shared" si="394"/>
        <v>|10247|</v>
      </c>
      <c r="AD3551" t="str">
        <f t="shared" si="395"/>
        <v>11 USINAGEM</v>
      </c>
    </row>
    <row r="3552" spans="1:30" ht="36" customHeight="1" x14ac:dyDescent="0.35">
      <c r="A3552" s="35">
        <v>46216</v>
      </c>
      <c r="B3552" s="14" t="s">
        <v>3676</v>
      </c>
      <c r="C3552" s="14" t="s">
        <v>3677</v>
      </c>
      <c r="D3552" s="14" t="s">
        <v>3048</v>
      </c>
      <c r="E3552" s="14">
        <v>20052001</v>
      </c>
      <c r="F3552" s="14" t="s">
        <v>3196</v>
      </c>
      <c r="G3552" s="14" t="s">
        <v>3048</v>
      </c>
      <c r="H3552" s="14" t="s">
        <v>3048</v>
      </c>
      <c r="I3552" s="9" t="s">
        <v>3048</v>
      </c>
      <c r="J3552" s="9">
        <v>160</v>
      </c>
      <c r="K3552" s="14">
        <f>IF($E3552="","",IFERROR(INDEX('01_Cad_Pecas'!$H$2:$H$5000,MATCH($E3552,'01_Cad_Pecas'!$D$2:$D$5000,0)),IFERROR(INDEX('01_Cad_Pecas'!$H$2:$H$5000,MATCH(VALUE($E3552),'01_Cad_Pecas'!$D$2:$D$5000,0)),"")))</f>
        <v>1.1000000000000001</v>
      </c>
      <c r="L3552" s="14">
        <f>IF($E3552="","",IFERROR(INDEX('01_Cad_Pecas'!$I$2:$I$5000,MATCH($E3552,'01_Cad_Pecas'!$D$2:$D$5000,0)),IFERROR(INDEX('01_Cad_Pecas'!$I$2:$I$5000,MATCH(VALUE($E3552),'01_Cad_Pecas'!$D$2:$D$5000,0)),"")))</f>
        <v>9.375E-2</v>
      </c>
      <c r="M3552" s="14">
        <f t="shared" si="392"/>
        <v>16.100000000000001</v>
      </c>
      <c r="N3552" s="14">
        <v>46216</v>
      </c>
      <c r="O3552" s="14">
        <v>160</v>
      </c>
      <c r="P3552" s="14"/>
      <c r="Q3552" s="14"/>
      <c r="R3552" s="14"/>
      <c r="S3552" s="14"/>
      <c r="T3552" s="14">
        <f t="shared" si="391"/>
        <v>1</v>
      </c>
      <c r="U3552" s="14" t="s">
        <v>36</v>
      </c>
      <c r="V3552" s="14"/>
      <c r="W3552" s="14"/>
      <c r="X3552" s="14"/>
      <c r="Y3552" s="14"/>
      <c r="Z3552" s="14"/>
      <c r="AA3552" s="11"/>
      <c r="AB3552" s="14" t="str">
        <f t="shared" si="393"/>
        <v>10247|11 USINAGEM</v>
      </c>
      <c r="AC3552" t="str">
        <f t="shared" si="394"/>
        <v>|10247|</v>
      </c>
      <c r="AD3552" t="str">
        <f t="shared" si="395"/>
        <v>11 USINAGEM</v>
      </c>
    </row>
    <row r="3553" spans="1:30" ht="36" customHeight="1" x14ac:dyDescent="0.35">
      <c r="A3553" s="35">
        <v>46216</v>
      </c>
      <c r="B3553" s="14" t="s">
        <v>3676</v>
      </c>
      <c r="C3553" s="14" t="s">
        <v>3677</v>
      </c>
      <c r="D3553" s="14" t="s">
        <v>3048</v>
      </c>
      <c r="E3553" s="14">
        <v>20052003</v>
      </c>
      <c r="F3553" s="14" t="s">
        <v>3198</v>
      </c>
      <c r="G3553" s="14" t="s">
        <v>3048</v>
      </c>
      <c r="H3553" s="14" t="s">
        <v>3048</v>
      </c>
      <c r="I3553" s="9" t="s">
        <v>3048</v>
      </c>
      <c r="J3553" s="9">
        <v>80</v>
      </c>
      <c r="K3553" s="14">
        <f>IF($E3553="","",IFERROR(INDEX('01_Cad_Pecas'!$H$2:$H$5000,MATCH($E3553,'01_Cad_Pecas'!$D$2:$D$5000,0)),IFERROR(INDEX('01_Cad_Pecas'!$H$2:$H$5000,MATCH(VALUE($E3553),'01_Cad_Pecas'!$D$2:$D$5000,0)),"")))</f>
        <v>1.1000000000000001</v>
      </c>
      <c r="L3553" s="14">
        <f>IF($E3553="","",IFERROR(INDEX('01_Cad_Pecas'!$I$2:$I$5000,MATCH($E3553,'01_Cad_Pecas'!$D$2:$D$5000,0)),IFERROR(INDEX('01_Cad_Pecas'!$I$2:$I$5000,MATCH(VALUE($E3553),'01_Cad_Pecas'!$D$2:$D$5000,0)),"")))</f>
        <v>9.375E-2</v>
      </c>
      <c r="M3553" s="14">
        <f t="shared" si="392"/>
        <v>8.6</v>
      </c>
      <c r="N3553" s="14">
        <v>46216</v>
      </c>
      <c r="O3553" s="14">
        <v>80</v>
      </c>
      <c r="P3553" s="14"/>
      <c r="Q3553" s="14"/>
      <c r="R3553" s="14"/>
      <c r="S3553" s="14"/>
      <c r="T3553" s="14">
        <f t="shared" si="391"/>
        <v>1</v>
      </c>
      <c r="U3553" s="14" t="s">
        <v>36</v>
      </c>
      <c r="V3553" s="14"/>
      <c r="W3553" s="14"/>
      <c r="X3553" s="14"/>
      <c r="Y3553" s="14"/>
      <c r="Z3553" s="14"/>
      <c r="AA3553" s="11"/>
      <c r="AB3553" s="14" t="str">
        <f t="shared" si="393"/>
        <v>10247|11 USINAGEM</v>
      </c>
      <c r="AC3553" t="str">
        <f t="shared" si="394"/>
        <v>|10247|</v>
      </c>
      <c r="AD3553" t="str">
        <f t="shared" si="395"/>
        <v>11 USINAGEM</v>
      </c>
    </row>
    <row r="3554" spans="1:30" ht="36" customHeight="1" x14ac:dyDescent="0.35">
      <c r="A3554" s="35">
        <v>46216</v>
      </c>
      <c r="B3554" s="14" t="s">
        <v>3676</v>
      </c>
      <c r="C3554" s="14" t="s">
        <v>3677</v>
      </c>
      <c r="D3554" s="14" t="s">
        <v>3048</v>
      </c>
      <c r="E3554" s="14">
        <v>30001202</v>
      </c>
      <c r="F3554" s="14" t="s">
        <v>3191</v>
      </c>
      <c r="G3554" s="14" t="s">
        <v>3048</v>
      </c>
      <c r="H3554" s="14" t="s">
        <v>3048</v>
      </c>
      <c r="I3554" s="9" t="s">
        <v>3048</v>
      </c>
      <c r="J3554" s="9">
        <v>724</v>
      </c>
      <c r="K3554" s="14">
        <f>IF($E3554="","",IFERROR(INDEX('01_Cad_Pecas'!$H$2:$H$5000,MATCH($E3554,'01_Cad_Pecas'!$D$2:$D$5000,0)),IFERROR(INDEX('01_Cad_Pecas'!$H$2:$H$5000,MATCH(VALUE($E3554),'01_Cad_Pecas'!$D$2:$D$5000,0)),"")))</f>
        <v>3</v>
      </c>
      <c r="L3554" s="14">
        <f>IF($E3554="","",IFERROR(INDEX('01_Cad_Pecas'!$I$2:$I$5000,MATCH($E3554,'01_Cad_Pecas'!$D$2:$D$5000,0)),IFERROR(INDEX('01_Cad_Pecas'!$I$2:$I$5000,MATCH(VALUE($E3554),'01_Cad_Pecas'!$D$2:$D$5000,0)),"")))</f>
        <v>6.7799999999999999E-2</v>
      </c>
      <c r="M3554" s="14">
        <f t="shared" si="392"/>
        <v>52.087200000000003</v>
      </c>
      <c r="N3554" s="14">
        <v>46216</v>
      </c>
      <c r="O3554" s="14">
        <v>724</v>
      </c>
      <c r="P3554" s="14"/>
      <c r="Q3554" s="14"/>
      <c r="R3554" s="14"/>
      <c r="S3554" s="14"/>
      <c r="T3554" s="14">
        <f t="shared" si="391"/>
        <v>1</v>
      </c>
      <c r="U3554" s="14" t="s">
        <v>36</v>
      </c>
      <c r="V3554" s="14"/>
      <c r="W3554" s="14"/>
      <c r="X3554" s="14"/>
      <c r="Y3554" s="14"/>
      <c r="Z3554" s="14"/>
      <c r="AA3554" s="11"/>
      <c r="AB3554" s="14" t="str">
        <f t="shared" si="393"/>
        <v>10247|11 USINAGEM</v>
      </c>
      <c r="AC3554" t="str">
        <f t="shared" si="394"/>
        <v>|10247|</v>
      </c>
      <c r="AD3554" t="str">
        <f t="shared" si="395"/>
        <v>11 USINAGEM</v>
      </c>
    </row>
    <row r="3555" spans="1:30" ht="36" customHeight="1" x14ac:dyDescent="0.35">
      <c r="A3555" s="35">
        <v>46216</v>
      </c>
      <c r="B3555" s="14" t="s">
        <v>3676</v>
      </c>
      <c r="C3555" s="14" t="s">
        <v>3677</v>
      </c>
      <c r="D3555" s="14" t="s">
        <v>3048</v>
      </c>
      <c r="E3555" s="14">
        <v>30006110</v>
      </c>
      <c r="F3555" s="14" t="s">
        <v>3180</v>
      </c>
      <c r="G3555" s="14" t="s">
        <v>3048</v>
      </c>
      <c r="H3555" s="14" t="s">
        <v>3048</v>
      </c>
      <c r="I3555" s="9" t="s">
        <v>3048</v>
      </c>
      <c r="J3555" s="9">
        <v>612</v>
      </c>
      <c r="K3555" s="14">
        <f>IF($E3555="","",IFERROR(INDEX('01_Cad_Pecas'!$H$2:$H$5000,MATCH($E3555,'01_Cad_Pecas'!$D$2:$D$5000,0)),IFERROR(INDEX('01_Cad_Pecas'!$H$2:$H$5000,MATCH(VALUE($E3555),'01_Cad_Pecas'!$D$2:$D$5000,0)),"")))</f>
        <v>3</v>
      </c>
      <c r="L3555" s="14">
        <f>IF($E3555="","",IFERROR(INDEX('01_Cad_Pecas'!$I$2:$I$5000,MATCH($E3555,'01_Cad_Pecas'!$D$2:$D$5000,0)),IFERROR(INDEX('01_Cad_Pecas'!$I$2:$I$5000,MATCH(VALUE($E3555),'01_Cad_Pecas'!$D$2:$D$5000,0)),"")))</f>
        <v>6.7799999999999999E-2</v>
      </c>
      <c r="M3555" s="14">
        <f t="shared" si="392"/>
        <v>44.493600000000001</v>
      </c>
      <c r="N3555" s="14">
        <v>46216</v>
      </c>
      <c r="O3555" s="14">
        <v>612</v>
      </c>
      <c r="P3555" s="14"/>
      <c r="Q3555" s="14"/>
      <c r="R3555" s="14"/>
      <c r="S3555" s="14"/>
      <c r="T3555" s="14">
        <f t="shared" si="391"/>
        <v>1</v>
      </c>
      <c r="U3555" s="14" t="s">
        <v>36</v>
      </c>
      <c r="V3555" s="14"/>
      <c r="W3555" s="14"/>
      <c r="X3555" s="14"/>
      <c r="Y3555" s="14"/>
      <c r="Z3555" s="14"/>
      <c r="AA3555" s="11"/>
      <c r="AB3555" s="14" t="str">
        <f t="shared" si="393"/>
        <v>10247|11 USINAGEM</v>
      </c>
      <c r="AC3555" t="str">
        <f t="shared" si="394"/>
        <v>|10247|</v>
      </c>
      <c r="AD3555" t="str">
        <f t="shared" si="395"/>
        <v>11 USINAGEM</v>
      </c>
    </row>
    <row r="3556" spans="1:30" ht="36" customHeight="1" x14ac:dyDescent="0.35">
      <c r="A3556" s="35">
        <v>46216</v>
      </c>
      <c r="B3556" s="14" t="s">
        <v>3676</v>
      </c>
      <c r="C3556" s="14" t="s">
        <v>3677</v>
      </c>
      <c r="D3556" s="14" t="s">
        <v>3048</v>
      </c>
      <c r="E3556" s="14">
        <v>30006111</v>
      </c>
      <c r="F3556" s="14" t="s">
        <v>3182</v>
      </c>
      <c r="G3556" s="14" t="s">
        <v>3048</v>
      </c>
      <c r="H3556" s="14" t="s">
        <v>3048</v>
      </c>
      <c r="I3556" s="9" t="s">
        <v>3048</v>
      </c>
      <c r="J3556" s="9">
        <v>612</v>
      </c>
      <c r="K3556" s="14">
        <f>IF($E3556="","",IFERROR(INDEX('01_Cad_Pecas'!$H$2:$H$5000,MATCH($E3556,'01_Cad_Pecas'!$D$2:$D$5000,0)),IFERROR(INDEX('01_Cad_Pecas'!$H$2:$H$5000,MATCH(VALUE($E3556),'01_Cad_Pecas'!$D$2:$D$5000,0)),"")))</f>
        <v>3</v>
      </c>
      <c r="L3556" s="14">
        <f>IF($E3556="","",IFERROR(INDEX('01_Cad_Pecas'!$I$2:$I$5000,MATCH($E3556,'01_Cad_Pecas'!$D$2:$D$5000,0)),IFERROR(INDEX('01_Cad_Pecas'!$I$2:$I$5000,MATCH(VALUE($E3556),'01_Cad_Pecas'!$D$2:$D$5000,0)),"")))</f>
        <v>6.7799999999999999E-2</v>
      </c>
      <c r="M3556" s="14">
        <f t="shared" si="392"/>
        <v>44.493600000000001</v>
      </c>
      <c r="N3556" s="14">
        <v>46216</v>
      </c>
      <c r="O3556" s="14">
        <v>612</v>
      </c>
      <c r="P3556" s="14"/>
      <c r="Q3556" s="14"/>
      <c r="R3556" s="14"/>
      <c r="S3556" s="14"/>
      <c r="T3556" s="14">
        <f t="shared" si="391"/>
        <v>1</v>
      </c>
      <c r="U3556" s="14" t="s">
        <v>36</v>
      </c>
      <c r="V3556" s="14"/>
      <c r="W3556" s="14"/>
      <c r="X3556" s="14"/>
      <c r="Y3556" s="14"/>
      <c r="Z3556" s="14"/>
      <c r="AA3556" s="11"/>
      <c r="AB3556" s="14" t="str">
        <f t="shared" si="393"/>
        <v>10247|11 USINAGEM</v>
      </c>
      <c r="AC3556" t="str">
        <f t="shared" si="394"/>
        <v>|10247|</v>
      </c>
      <c r="AD3556" t="str">
        <f t="shared" si="395"/>
        <v>11 USINAGEM</v>
      </c>
    </row>
    <row r="3557" spans="1:30" ht="36" customHeight="1" x14ac:dyDescent="0.35">
      <c r="A3557" s="35">
        <v>46216</v>
      </c>
      <c r="B3557" s="14" t="s">
        <v>3676</v>
      </c>
      <c r="C3557" s="14" t="s">
        <v>3677</v>
      </c>
      <c r="D3557" s="14" t="s">
        <v>3048</v>
      </c>
      <c r="E3557" s="14">
        <v>30009703</v>
      </c>
      <c r="F3557" s="14" t="s">
        <v>3267</v>
      </c>
      <c r="G3557" s="14" t="s">
        <v>3048</v>
      </c>
      <c r="H3557" s="14" t="s">
        <v>3048</v>
      </c>
      <c r="I3557" s="9" t="s">
        <v>3048</v>
      </c>
      <c r="J3557" s="9">
        <v>20</v>
      </c>
      <c r="K3557" s="14">
        <f>IF($E3557="","",IFERROR(INDEX('01_Cad_Pecas'!$H$2:$H$5000,MATCH($E3557,'01_Cad_Pecas'!$D$2:$D$5000,0)),IFERROR(INDEX('01_Cad_Pecas'!$H$2:$H$5000,MATCH(VALUE($E3557),'01_Cad_Pecas'!$D$2:$D$5000,0)),"")))</f>
        <v>1.1000000000000001</v>
      </c>
      <c r="L3557" s="14">
        <f>IF($E3557="","",IFERROR(INDEX('01_Cad_Pecas'!$I$2:$I$5000,MATCH($E3557,'01_Cad_Pecas'!$D$2:$D$5000,0)),IFERROR(INDEX('01_Cad_Pecas'!$I$2:$I$5000,MATCH(VALUE($E3557),'01_Cad_Pecas'!$D$2:$D$5000,0)),"")))</f>
        <v>9.375E-2</v>
      </c>
      <c r="M3557" s="14">
        <f t="shared" si="392"/>
        <v>2.9750000000000001</v>
      </c>
      <c r="N3557" s="14">
        <v>46216</v>
      </c>
      <c r="O3557" s="14">
        <v>20</v>
      </c>
      <c r="P3557" s="14"/>
      <c r="Q3557" s="14"/>
      <c r="R3557" s="14"/>
      <c r="S3557" s="14"/>
      <c r="T3557" s="14">
        <f t="shared" si="391"/>
        <v>1</v>
      </c>
      <c r="U3557" s="14" t="s">
        <v>36</v>
      </c>
      <c r="V3557" s="14"/>
      <c r="W3557" s="14"/>
      <c r="X3557" s="14"/>
      <c r="Y3557" s="14"/>
      <c r="Z3557" s="14"/>
      <c r="AA3557" s="11"/>
      <c r="AB3557" s="14" t="str">
        <f t="shared" si="393"/>
        <v>10247|11 USINAGEM</v>
      </c>
      <c r="AC3557" t="str">
        <f t="shared" si="394"/>
        <v>|10247|</v>
      </c>
      <c r="AD3557" t="str">
        <f t="shared" si="395"/>
        <v>11 USINAGEM</v>
      </c>
    </row>
    <row r="3558" spans="1:30" ht="36" customHeight="1" x14ac:dyDescent="0.35">
      <c r="A3558" s="35">
        <v>46230</v>
      </c>
      <c r="B3558" s="14" t="s">
        <v>3678</v>
      </c>
      <c r="C3558" s="14" t="s">
        <v>3664</v>
      </c>
      <c r="D3558" s="14" t="s">
        <v>3057</v>
      </c>
      <c r="E3558" s="14">
        <v>20021607</v>
      </c>
      <c r="F3558" s="14" t="s">
        <v>2187</v>
      </c>
      <c r="G3558" s="14" t="s">
        <v>3057</v>
      </c>
      <c r="H3558" s="14" t="s">
        <v>3057</v>
      </c>
      <c r="I3558" s="9" t="s">
        <v>3057</v>
      </c>
      <c r="J3558" s="9">
        <v>23</v>
      </c>
      <c r="K3558" s="14">
        <f>IF($E3558="","",IFERROR(INDEX('01_Cad_Pecas'!$H$2:$H$5000,MATCH($E3558,'01_Cad_Pecas'!$D$2:$D$5000,0)),IFERROR(INDEX('01_Cad_Pecas'!$H$2:$H$5000,MATCH(VALUE($E3558),'01_Cad_Pecas'!$D$2:$D$5000,0)),"")))</f>
        <v>2</v>
      </c>
      <c r="L3558" s="14">
        <f>IF($E3558="","",IFERROR(INDEX('01_Cad_Pecas'!$I$2:$I$5000,MATCH($E3558,'01_Cad_Pecas'!$D$2:$D$5000,0)),IFERROR(INDEX('01_Cad_Pecas'!$I$2:$I$5000,MATCH(VALUE($E3558),'01_Cad_Pecas'!$D$2:$D$5000,0)),"")))</f>
        <v>1.45</v>
      </c>
      <c r="M3558" s="14">
        <f t="shared" si="392"/>
        <v>35.35</v>
      </c>
      <c r="N3558" s="14"/>
      <c r="O3558" s="14"/>
      <c r="P3558" s="14"/>
      <c r="Q3558" s="14"/>
      <c r="R3558" s="14"/>
      <c r="S3558" s="14"/>
      <c r="T3558" s="14"/>
      <c r="U3558" s="14"/>
      <c r="V3558" s="14"/>
      <c r="W3558" s="14"/>
      <c r="X3558" s="14"/>
      <c r="Y3558" s="14"/>
      <c r="Z3558" s="14"/>
      <c r="AA3558" s="11"/>
      <c r="AB3558" s="14" t="str">
        <f t="shared" si="393"/>
        <v>10235,10232,10233,10234|6 PINTURA UV</v>
      </c>
      <c r="AC3558" t="str">
        <f t="shared" si="394"/>
        <v>|10235|10232|10233|10234|</v>
      </c>
      <c r="AD3558" t="str">
        <f t="shared" si="395"/>
        <v>6 PINTURA UV</v>
      </c>
    </row>
    <row r="3559" spans="1:30" ht="36" customHeight="1" x14ac:dyDescent="0.35">
      <c r="A3559" s="35">
        <v>46230</v>
      </c>
      <c r="B3559" s="14" t="s">
        <v>3678</v>
      </c>
      <c r="C3559" s="14" t="s">
        <v>3664</v>
      </c>
      <c r="D3559" s="14" t="s">
        <v>3057</v>
      </c>
      <c r="E3559" s="14">
        <v>20053007</v>
      </c>
      <c r="F3559" s="14" t="s">
        <v>3217</v>
      </c>
      <c r="G3559" s="14" t="s">
        <v>3057</v>
      </c>
      <c r="H3559" s="14" t="s">
        <v>3057</v>
      </c>
      <c r="I3559" s="9" t="s">
        <v>3057</v>
      </c>
      <c r="J3559" s="9">
        <v>1</v>
      </c>
      <c r="K3559" s="14">
        <f>IF($E3559="","",IFERROR(INDEX('01_Cad_Pecas'!$H$2:$H$5000,MATCH($E3559,'01_Cad_Pecas'!$D$2:$D$5000,0)),IFERROR(INDEX('01_Cad_Pecas'!$H$2:$H$5000,MATCH(VALUE($E3559),'01_Cad_Pecas'!$D$2:$D$5000,0)),"")))</f>
        <v>2</v>
      </c>
      <c r="L3559" s="14">
        <f>IF($E3559="","",IFERROR(INDEX('01_Cad_Pecas'!$I$2:$I$5000,MATCH($E3559,'01_Cad_Pecas'!$D$2:$D$5000,0)),IFERROR(INDEX('01_Cad_Pecas'!$I$2:$I$5000,MATCH(VALUE($E3559),'01_Cad_Pecas'!$D$2:$D$5000,0)),"")))</f>
        <v>1.45</v>
      </c>
      <c r="M3559" s="14">
        <f t="shared" si="392"/>
        <v>3.45</v>
      </c>
      <c r="N3559" s="14"/>
      <c r="O3559" s="14"/>
      <c r="P3559" s="14"/>
      <c r="Q3559" s="14"/>
      <c r="R3559" s="14"/>
      <c r="S3559" s="14"/>
      <c r="T3559" s="14"/>
      <c r="U3559" s="14"/>
      <c r="V3559" s="14"/>
      <c r="W3559" s="14"/>
      <c r="X3559" s="14"/>
      <c r="Y3559" s="14"/>
      <c r="Z3559" s="14"/>
      <c r="AA3559" s="11"/>
      <c r="AB3559" s="14" t="str">
        <f t="shared" si="393"/>
        <v>10235,10232,10233,10234|6 PINTURA UV</v>
      </c>
      <c r="AC3559" t="str">
        <f t="shared" si="394"/>
        <v>|10235|10232|10233|10234|</v>
      </c>
      <c r="AD3559" t="str">
        <f t="shared" si="395"/>
        <v>6 PINTURA UV</v>
      </c>
    </row>
    <row r="3560" spans="1:30" ht="36" customHeight="1" x14ac:dyDescent="0.35">
      <c r="A3560" s="35">
        <v>46230</v>
      </c>
      <c r="B3560" s="14" t="s">
        <v>3678</v>
      </c>
      <c r="C3560" s="14" t="s">
        <v>3664</v>
      </c>
      <c r="D3560" s="14" t="s">
        <v>3057</v>
      </c>
      <c r="E3560" s="14">
        <v>20053207</v>
      </c>
      <c r="F3560" s="14" t="s">
        <v>3221</v>
      </c>
      <c r="G3560" s="14" t="s">
        <v>3057</v>
      </c>
      <c r="H3560" s="14" t="s">
        <v>3057</v>
      </c>
      <c r="I3560" s="9" t="s">
        <v>3057</v>
      </c>
      <c r="J3560" s="9">
        <v>9</v>
      </c>
      <c r="K3560" s="14">
        <f>IF($E3560="","",IFERROR(INDEX('01_Cad_Pecas'!$H$2:$H$5000,MATCH($E3560,'01_Cad_Pecas'!$D$2:$D$5000,0)),IFERROR(INDEX('01_Cad_Pecas'!$H$2:$H$5000,MATCH(VALUE($E3560),'01_Cad_Pecas'!$D$2:$D$5000,0)),"")))</f>
        <v>2</v>
      </c>
      <c r="L3560" s="14">
        <f>IF($E3560="","",IFERROR(INDEX('01_Cad_Pecas'!$I$2:$I$5000,MATCH($E3560,'01_Cad_Pecas'!$D$2:$D$5000,0)),IFERROR(INDEX('01_Cad_Pecas'!$I$2:$I$5000,MATCH(VALUE($E3560),'01_Cad_Pecas'!$D$2:$D$5000,0)),"")))</f>
        <v>1.45</v>
      </c>
      <c r="M3560" s="14">
        <f t="shared" si="392"/>
        <v>15.049999999999999</v>
      </c>
      <c r="N3560" s="14"/>
      <c r="O3560" s="14"/>
      <c r="P3560" s="14"/>
      <c r="Q3560" s="14"/>
      <c r="R3560" s="14"/>
      <c r="S3560" s="14"/>
      <c r="T3560" s="14"/>
      <c r="U3560" s="14"/>
      <c r="V3560" s="14"/>
      <c r="W3560" s="14"/>
      <c r="X3560" s="14"/>
      <c r="Y3560" s="14"/>
      <c r="Z3560" s="14"/>
      <c r="AA3560" s="11"/>
      <c r="AB3560" s="14" t="str">
        <f t="shared" si="393"/>
        <v>10235,10232,10233,10234|6 PINTURA UV</v>
      </c>
      <c r="AC3560" t="str">
        <f t="shared" si="394"/>
        <v>|10235|10232|10233|10234|</v>
      </c>
      <c r="AD3560" t="str">
        <f t="shared" si="395"/>
        <v>6 PINTURA UV</v>
      </c>
    </row>
    <row r="3561" spans="1:30" ht="36" customHeight="1" x14ac:dyDescent="0.35">
      <c r="A3561" s="35">
        <v>46230</v>
      </c>
      <c r="B3561" s="14" t="s">
        <v>3678</v>
      </c>
      <c r="C3561" s="14" t="s">
        <v>3664</v>
      </c>
      <c r="D3561" s="14" t="s">
        <v>3057</v>
      </c>
      <c r="E3561" s="14">
        <v>20053407</v>
      </c>
      <c r="F3561" s="14" t="s">
        <v>3218</v>
      </c>
      <c r="G3561" s="14" t="s">
        <v>3057</v>
      </c>
      <c r="H3561" s="14" t="s">
        <v>3057</v>
      </c>
      <c r="I3561" s="9" t="s">
        <v>3057</v>
      </c>
      <c r="J3561" s="9">
        <v>3</v>
      </c>
      <c r="K3561" s="14">
        <f>IF($E3561="","",IFERROR(INDEX('01_Cad_Pecas'!$H$2:$H$5000,MATCH($E3561,'01_Cad_Pecas'!$D$2:$D$5000,0)),IFERROR(INDEX('01_Cad_Pecas'!$H$2:$H$5000,MATCH(VALUE($E3561),'01_Cad_Pecas'!$D$2:$D$5000,0)),"")))</f>
        <v>2</v>
      </c>
      <c r="L3561" s="14">
        <f>IF($E3561="","",IFERROR(INDEX('01_Cad_Pecas'!$I$2:$I$5000,MATCH($E3561,'01_Cad_Pecas'!$D$2:$D$5000,0)),IFERROR(INDEX('01_Cad_Pecas'!$I$2:$I$5000,MATCH(VALUE($E3561),'01_Cad_Pecas'!$D$2:$D$5000,0)),"")))</f>
        <v>1.45</v>
      </c>
      <c r="M3561" s="14">
        <f t="shared" si="392"/>
        <v>6.35</v>
      </c>
      <c r="N3561" s="14"/>
      <c r="O3561" s="14"/>
      <c r="P3561" s="14"/>
      <c r="Q3561" s="14"/>
      <c r="R3561" s="14"/>
      <c r="S3561" s="14"/>
      <c r="T3561" s="14"/>
      <c r="U3561" s="14"/>
      <c r="V3561" s="14"/>
      <c r="W3561" s="14"/>
      <c r="X3561" s="14"/>
      <c r="Y3561" s="14"/>
      <c r="Z3561" s="14"/>
      <c r="AA3561" s="11"/>
      <c r="AB3561" s="14" t="str">
        <f t="shared" si="393"/>
        <v>10235,10232,10233,10234|6 PINTURA UV</v>
      </c>
      <c r="AC3561" t="str">
        <f t="shared" si="394"/>
        <v>|10235|10232|10233|10234|</v>
      </c>
      <c r="AD3561" t="str">
        <f t="shared" si="395"/>
        <v>6 PINTURA UV</v>
      </c>
    </row>
    <row r="3562" spans="1:30" ht="36" customHeight="1" x14ac:dyDescent="0.35">
      <c r="A3562" s="35">
        <v>46230</v>
      </c>
      <c r="B3562" s="14" t="s">
        <v>3678</v>
      </c>
      <c r="C3562" s="14" t="s">
        <v>3664</v>
      </c>
      <c r="D3562" s="14" t="s">
        <v>3057</v>
      </c>
      <c r="E3562" s="14">
        <v>20061312</v>
      </c>
      <c r="F3562" s="14" t="s">
        <v>3157</v>
      </c>
      <c r="G3562" s="14" t="s">
        <v>3057</v>
      </c>
      <c r="H3562" s="14" t="s">
        <v>3057</v>
      </c>
      <c r="I3562" s="9" t="s">
        <v>3057</v>
      </c>
      <c r="J3562" s="9">
        <v>25</v>
      </c>
      <c r="K3562" s="14">
        <f>IF($E3562="","",IFERROR(INDEX('01_Cad_Pecas'!$H$2:$H$5000,MATCH($E3562,'01_Cad_Pecas'!$D$2:$D$5000,0)),IFERROR(INDEX('01_Cad_Pecas'!$H$2:$H$5000,MATCH(VALUE($E3562),'01_Cad_Pecas'!$D$2:$D$5000,0)),"")))</f>
        <v>7</v>
      </c>
      <c r="L3562" s="14">
        <f>IF($E3562="","",IFERROR(INDEX('01_Cad_Pecas'!$I$2:$I$5000,MATCH($E3562,'01_Cad_Pecas'!$D$2:$D$5000,0)),IFERROR(INDEX('01_Cad_Pecas'!$I$2:$I$5000,MATCH(VALUE($E3562),'01_Cad_Pecas'!$D$2:$D$5000,0)),"")))</f>
        <v>0.81</v>
      </c>
      <c r="M3562" s="14">
        <f t="shared" si="392"/>
        <v>27.25</v>
      </c>
      <c r="N3562" s="14"/>
      <c r="O3562" s="14"/>
      <c r="P3562" s="14"/>
      <c r="Q3562" s="14"/>
      <c r="R3562" s="14"/>
      <c r="S3562" s="14"/>
      <c r="T3562" s="14"/>
      <c r="U3562" s="14"/>
      <c r="V3562" s="14"/>
      <c r="W3562" s="14"/>
      <c r="X3562" s="14"/>
      <c r="Y3562" s="14"/>
      <c r="Z3562" s="14"/>
      <c r="AA3562" s="11"/>
      <c r="AB3562" s="14" t="str">
        <f t="shared" si="393"/>
        <v>10235,10232,10233,10234|6 PINTURA UV</v>
      </c>
      <c r="AC3562" t="str">
        <f t="shared" si="394"/>
        <v>|10235|10232|10233|10234|</v>
      </c>
      <c r="AD3562" t="str">
        <f t="shared" si="395"/>
        <v>6 PINTURA UV</v>
      </c>
    </row>
    <row r="3563" spans="1:30" ht="36" customHeight="1" x14ac:dyDescent="0.35">
      <c r="A3563" s="35">
        <v>46230</v>
      </c>
      <c r="B3563" s="14" t="s">
        <v>3678</v>
      </c>
      <c r="C3563" s="14" t="s">
        <v>3664</v>
      </c>
      <c r="D3563" s="14" t="s">
        <v>3057</v>
      </c>
      <c r="E3563" s="14">
        <v>20083212</v>
      </c>
      <c r="F3563" s="14" t="s">
        <v>3222</v>
      </c>
      <c r="G3563" s="14" t="s">
        <v>3057</v>
      </c>
      <c r="H3563" s="14" t="s">
        <v>3057</v>
      </c>
      <c r="I3563" s="9" t="s">
        <v>3057</v>
      </c>
      <c r="J3563" s="9">
        <v>2</v>
      </c>
      <c r="K3563" s="14">
        <f>IF($E3563="","",IFERROR(INDEX('01_Cad_Pecas'!$H$2:$H$5000,MATCH($E3563,'01_Cad_Pecas'!$D$2:$D$5000,0)),IFERROR(INDEX('01_Cad_Pecas'!$H$2:$H$5000,MATCH(VALUE($E3563),'01_Cad_Pecas'!$D$2:$D$5000,0)),"")))</f>
        <v>2</v>
      </c>
      <c r="L3563" s="14">
        <f>IF($E3563="","",IFERROR(INDEX('01_Cad_Pecas'!$I$2:$I$5000,MATCH($E3563,'01_Cad_Pecas'!$D$2:$D$5000,0)),IFERROR(INDEX('01_Cad_Pecas'!$I$2:$I$5000,MATCH(VALUE($E3563),'01_Cad_Pecas'!$D$2:$D$5000,0)),"")))</f>
        <v>1.45</v>
      </c>
      <c r="M3563" s="14">
        <f t="shared" si="392"/>
        <v>4.9000000000000004</v>
      </c>
      <c r="N3563" s="14"/>
      <c r="O3563" s="14"/>
      <c r="P3563" s="14"/>
      <c r="Q3563" s="14"/>
      <c r="R3563" s="14"/>
      <c r="S3563" s="14"/>
      <c r="T3563" s="14"/>
      <c r="U3563" s="14"/>
      <c r="V3563" s="14"/>
      <c r="W3563" s="14"/>
      <c r="X3563" s="14"/>
      <c r="Y3563" s="14"/>
      <c r="Z3563" s="14"/>
      <c r="AA3563" s="11"/>
      <c r="AB3563" s="14" t="str">
        <f t="shared" si="393"/>
        <v>10235,10232,10233,10234|6 PINTURA UV</v>
      </c>
      <c r="AC3563" t="str">
        <f t="shared" si="394"/>
        <v>|10235|10232|10233|10234|</v>
      </c>
      <c r="AD3563" t="str">
        <f t="shared" si="395"/>
        <v>6 PINTURA UV</v>
      </c>
    </row>
    <row r="3564" spans="1:30" ht="36" customHeight="1" x14ac:dyDescent="0.35">
      <c r="A3564" s="35">
        <v>46230</v>
      </c>
      <c r="B3564" s="14" t="s">
        <v>3678</v>
      </c>
      <c r="C3564" s="14" t="s">
        <v>3664</v>
      </c>
      <c r="D3564" s="14" t="s">
        <v>3057</v>
      </c>
      <c r="E3564" s="14">
        <v>20086212</v>
      </c>
      <c r="F3564" s="14" t="s">
        <v>3219</v>
      </c>
      <c r="G3564" s="14" t="s">
        <v>3057</v>
      </c>
      <c r="H3564" s="14" t="s">
        <v>3057</v>
      </c>
      <c r="I3564" s="9" t="s">
        <v>3057</v>
      </c>
      <c r="J3564" s="9">
        <v>12</v>
      </c>
      <c r="K3564" s="14">
        <f>IF($E3564="","",IFERROR(INDEX('01_Cad_Pecas'!$H$2:$H$5000,MATCH($E3564,'01_Cad_Pecas'!$D$2:$D$5000,0)),IFERROR(INDEX('01_Cad_Pecas'!$H$2:$H$5000,MATCH(VALUE($E3564),'01_Cad_Pecas'!$D$2:$D$5000,0)),"")))</f>
        <v>2</v>
      </c>
      <c r="L3564" s="14">
        <f>IF($E3564="","",IFERROR(INDEX('01_Cad_Pecas'!$I$2:$I$5000,MATCH($E3564,'01_Cad_Pecas'!$D$2:$D$5000,0)),IFERROR(INDEX('01_Cad_Pecas'!$I$2:$I$5000,MATCH(VALUE($E3564),'01_Cad_Pecas'!$D$2:$D$5000,0)),"")))</f>
        <v>1.45</v>
      </c>
      <c r="M3564" s="14">
        <f t="shared" si="392"/>
        <v>19.399999999999999</v>
      </c>
      <c r="N3564" s="14"/>
      <c r="O3564" s="14"/>
      <c r="P3564" s="14"/>
      <c r="Q3564" s="14"/>
      <c r="R3564" s="14"/>
      <c r="S3564" s="14"/>
      <c r="T3564" s="14"/>
      <c r="U3564" s="14"/>
      <c r="V3564" s="14"/>
      <c r="W3564" s="14"/>
      <c r="X3564" s="14"/>
      <c r="Y3564" s="14"/>
      <c r="Z3564" s="14"/>
      <c r="AA3564" s="11"/>
      <c r="AB3564" s="14" t="str">
        <f t="shared" si="393"/>
        <v>10235,10232,10233,10234|6 PINTURA UV</v>
      </c>
      <c r="AC3564" t="str">
        <f t="shared" si="394"/>
        <v>|10235|10232|10233|10234|</v>
      </c>
      <c r="AD3564" t="str">
        <f t="shared" si="395"/>
        <v>6 PINTURA UV</v>
      </c>
    </row>
    <row r="3565" spans="1:30" ht="36" customHeight="1" x14ac:dyDescent="0.35">
      <c r="A3565" s="35">
        <v>46230</v>
      </c>
      <c r="B3565" s="14" t="s">
        <v>3678</v>
      </c>
      <c r="C3565" s="14" t="s">
        <v>3664</v>
      </c>
      <c r="D3565" s="14" t="s">
        <v>3057</v>
      </c>
      <c r="E3565" s="14">
        <v>20088212</v>
      </c>
      <c r="F3565" s="14" t="s">
        <v>3680</v>
      </c>
      <c r="G3565" s="14" t="s">
        <v>3057</v>
      </c>
      <c r="H3565" s="14" t="s">
        <v>3057</v>
      </c>
      <c r="I3565" s="9" t="s">
        <v>3057</v>
      </c>
      <c r="J3565" s="9">
        <v>1</v>
      </c>
      <c r="K3565" s="14">
        <f>IF($E3565="","",IFERROR(INDEX('01_Cad_Pecas'!$H$2:$H$5000,MATCH($E3565,'01_Cad_Pecas'!$D$2:$D$5000,0)),IFERROR(INDEX('01_Cad_Pecas'!$H$2:$H$5000,MATCH(VALUE($E3565),'01_Cad_Pecas'!$D$2:$D$5000,0)),"")))</f>
        <v>7</v>
      </c>
      <c r="L3565" s="14">
        <f>IF($E3565="","",IFERROR(INDEX('01_Cad_Pecas'!$I$2:$I$5000,MATCH($E3565,'01_Cad_Pecas'!$D$2:$D$5000,0)),IFERROR(INDEX('01_Cad_Pecas'!$I$2:$I$5000,MATCH(VALUE($E3565),'01_Cad_Pecas'!$D$2:$D$5000,0)),"")))</f>
        <v>0.81</v>
      </c>
      <c r="M3565" s="14">
        <f t="shared" si="392"/>
        <v>7.8100000000000005</v>
      </c>
      <c r="N3565" s="14"/>
      <c r="O3565" s="14"/>
      <c r="P3565" s="14"/>
      <c r="Q3565" s="14"/>
      <c r="R3565" s="14"/>
      <c r="S3565" s="14"/>
      <c r="T3565" s="14"/>
      <c r="U3565" s="14"/>
      <c r="V3565" s="14"/>
      <c r="W3565" s="14"/>
      <c r="X3565" s="14"/>
      <c r="Y3565" s="14"/>
      <c r="Z3565" s="14"/>
      <c r="AA3565" s="11"/>
      <c r="AB3565" s="14" t="str">
        <f t="shared" si="393"/>
        <v>10235,10232,10233,10234|6 PINTURA UV</v>
      </c>
      <c r="AC3565" t="str">
        <f t="shared" si="394"/>
        <v>|10235|10232|10233|10234|</v>
      </c>
      <c r="AD3565" t="str">
        <f t="shared" si="395"/>
        <v>6 PINTURA UV</v>
      </c>
    </row>
    <row r="3566" spans="1:30" ht="24" customHeight="1" x14ac:dyDescent="0.35">
      <c r="A3566" s="35">
        <v>46216</v>
      </c>
      <c r="B3566" s="14" t="s">
        <v>3670</v>
      </c>
      <c r="C3566" s="14" t="s">
        <v>3671</v>
      </c>
      <c r="D3566" s="14" t="s">
        <v>3057</v>
      </c>
      <c r="E3566" s="14">
        <v>20014005</v>
      </c>
      <c r="F3566" s="14" t="s">
        <v>3184</v>
      </c>
      <c r="G3566" s="14" t="s">
        <v>3057</v>
      </c>
      <c r="H3566" s="14" t="s">
        <v>3057</v>
      </c>
      <c r="I3566" s="9" t="s">
        <v>3057</v>
      </c>
      <c r="J3566" s="9">
        <v>1</v>
      </c>
      <c r="K3566" s="14">
        <f>IF($E3566="","",IFERROR(INDEX('01_Cad_Pecas'!$H$2:$H$5000,MATCH($E3566,'01_Cad_Pecas'!$D$2:$D$5000,0)),IFERROR(INDEX('01_Cad_Pecas'!$H$2:$H$5000,MATCH(VALUE($E3566),'01_Cad_Pecas'!$D$2:$D$5000,0)),"")))</f>
        <v>1.1000000000000001</v>
      </c>
      <c r="L3566" s="14">
        <f>IF($E3566="","",IFERROR(INDEX('01_Cad_Pecas'!$I$2:$I$5000,MATCH($E3566,'01_Cad_Pecas'!$D$2:$D$5000,0)),IFERROR(INDEX('01_Cad_Pecas'!$I$2:$I$5000,MATCH(VALUE($E3566),'01_Cad_Pecas'!$D$2:$D$5000,0)),"")))</f>
        <v>9.375E-2</v>
      </c>
      <c r="M3566" s="14">
        <f t="shared" si="392"/>
        <v>1.1937500000000001</v>
      </c>
      <c r="N3566" s="14">
        <v>46217</v>
      </c>
      <c r="O3566" s="14">
        <v>1</v>
      </c>
      <c r="P3566" s="14"/>
      <c r="Q3566" s="14"/>
      <c r="R3566" s="14"/>
      <c r="S3566" s="14"/>
      <c r="T3566" s="14">
        <f t="shared" ref="T3566:T3593" si="396">IF(OR($J3566="",$O3566=""),"",$O3566/$J3566)</f>
        <v>1</v>
      </c>
      <c r="U3566" s="14" t="s">
        <v>36</v>
      </c>
      <c r="V3566" s="14"/>
      <c r="W3566" s="14"/>
      <c r="X3566" s="14"/>
      <c r="Y3566" s="14"/>
      <c r="Z3566" s="14"/>
      <c r="AA3566" s="11"/>
      <c r="AB3566" s="14" t="str">
        <f t="shared" si="393"/>
        <v>10241|6 PINTURA UV</v>
      </c>
      <c r="AC3566" t="str">
        <f t="shared" si="394"/>
        <v>|10241|</v>
      </c>
      <c r="AD3566" t="str">
        <f t="shared" si="395"/>
        <v>6 PINTURA UV</v>
      </c>
    </row>
    <row r="3567" spans="1:30" ht="24" customHeight="1" x14ac:dyDescent="0.35">
      <c r="A3567" s="35">
        <v>46216</v>
      </c>
      <c r="B3567" s="14" t="s">
        <v>3670</v>
      </c>
      <c r="C3567" s="14" t="s">
        <v>3671</v>
      </c>
      <c r="D3567" s="14" t="s">
        <v>3057</v>
      </c>
      <c r="E3567" s="14">
        <v>20014205</v>
      </c>
      <c r="F3567" s="14" t="s">
        <v>3186</v>
      </c>
      <c r="G3567" s="14" t="s">
        <v>3057</v>
      </c>
      <c r="H3567" s="14" t="s">
        <v>3057</v>
      </c>
      <c r="I3567" s="9" t="s">
        <v>3057</v>
      </c>
      <c r="J3567" s="9">
        <v>14</v>
      </c>
      <c r="K3567" s="14">
        <f>IF($E3567="","",IFERROR(INDEX('01_Cad_Pecas'!$H$2:$H$5000,MATCH($E3567,'01_Cad_Pecas'!$D$2:$D$5000,0)),IFERROR(INDEX('01_Cad_Pecas'!$H$2:$H$5000,MATCH(VALUE($E3567),'01_Cad_Pecas'!$D$2:$D$5000,0)),"")))</f>
        <v>1.1000000000000001</v>
      </c>
      <c r="L3567" s="14">
        <f>IF($E3567="","",IFERROR(INDEX('01_Cad_Pecas'!$I$2:$I$5000,MATCH($E3567,'01_Cad_Pecas'!$D$2:$D$5000,0)),IFERROR(INDEX('01_Cad_Pecas'!$I$2:$I$5000,MATCH(VALUE($E3567),'01_Cad_Pecas'!$D$2:$D$5000,0)),"")))</f>
        <v>9.375E-2</v>
      </c>
      <c r="M3567" s="14">
        <f t="shared" si="392"/>
        <v>2.4125000000000001</v>
      </c>
      <c r="N3567" s="14">
        <v>46217</v>
      </c>
      <c r="O3567" s="14">
        <v>14</v>
      </c>
      <c r="P3567" s="14"/>
      <c r="Q3567" s="14"/>
      <c r="R3567" s="14"/>
      <c r="S3567" s="14"/>
      <c r="T3567" s="14">
        <f t="shared" si="396"/>
        <v>1</v>
      </c>
      <c r="U3567" s="14" t="s">
        <v>36</v>
      </c>
      <c r="V3567" s="14"/>
      <c r="W3567" s="14"/>
      <c r="X3567" s="14"/>
      <c r="Y3567" s="14"/>
      <c r="Z3567" s="14"/>
      <c r="AA3567" s="11"/>
      <c r="AB3567" s="14" t="str">
        <f t="shared" si="393"/>
        <v>10241|6 PINTURA UV</v>
      </c>
      <c r="AC3567" t="str">
        <f t="shared" si="394"/>
        <v>|10241|</v>
      </c>
      <c r="AD3567" t="str">
        <f t="shared" si="395"/>
        <v>6 PINTURA UV</v>
      </c>
    </row>
    <row r="3568" spans="1:30" ht="24" customHeight="1" x14ac:dyDescent="0.35">
      <c r="A3568" s="35">
        <v>46216</v>
      </c>
      <c r="B3568" s="14" t="s">
        <v>3670</v>
      </c>
      <c r="C3568" s="14" t="s">
        <v>3671</v>
      </c>
      <c r="D3568" s="14" t="s">
        <v>3057</v>
      </c>
      <c r="E3568" s="14">
        <v>20014305</v>
      </c>
      <c r="F3568" s="14" t="s">
        <v>3187</v>
      </c>
      <c r="G3568" s="14" t="s">
        <v>3057</v>
      </c>
      <c r="H3568" s="14" t="s">
        <v>3057</v>
      </c>
      <c r="I3568" s="9" t="s">
        <v>3057</v>
      </c>
      <c r="J3568" s="9">
        <v>1</v>
      </c>
      <c r="K3568" s="14">
        <f>IF($E3568="","",IFERROR(INDEX('01_Cad_Pecas'!$H$2:$H$5000,MATCH($E3568,'01_Cad_Pecas'!$D$2:$D$5000,0)),IFERROR(INDEX('01_Cad_Pecas'!$H$2:$H$5000,MATCH(VALUE($E3568),'01_Cad_Pecas'!$D$2:$D$5000,0)),"")))</f>
        <v>1.1000000000000001</v>
      </c>
      <c r="L3568" s="14">
        <f>IF($E3568="","",IFERROR(INDEX('01_Cad_Pecas'!$I$2:$I$5000,MATCH($E3568,'01_Cad_Pecas'!$D$2:$D$5000,0)),IFERROR(INDEX('01_Cad_Pecas'!$I$2:$I$5000,MATCH(VALUE($E3568),'01_Cad_Pecas'!$D$2:$D$5000,0)),"")))</f>
        <v>9.375E-2</v>
      </c>
      <c r="M3568" s="14">
        <f t="shared" si="392"/>
        <v>1.1937500000000001</v>
      </c>
      <c r="N3568" s="14">
        <v>46217</v>
      </c>
      <c r="O3568" s="14">
        <v>1</v>
      </c>
      <c r="P3568" s="14"/>
      <c r="Q3568" s="14"/>
      <c r="R3568" s="14"/>
      <c r="S3568" s="14"/>
      <c r="T3568" s="14">
        <f t="shared" si="396"/>
        <v>1</v>
      </c>
      <c r="U3568" s="14" t="s">
        <v>36</v>
      </c>
      <c r="V3568" s="14"/>
      <c r="W3568" s="14"/>
      <c r="X3568" s="14"/>
      <c r="Y3568" s="14"/>
      <c r="Z3568" s="14"/>
      <c r="AA3568" s="11"/>
      <c r="AB3568" s="14" t="str">
        <f t="shared" si="393"/>
        <v>10241|6 PINTURA UV</v>
      </c>
      <c r="AC3568" t="str">
        <f t="shared" si="394"/>
        <v>|10241|</v>
      </c>
      <c r="AD3568" t="str">
        <f t="shared" si="395"/>
        <v>6 PINTURA UV</v>
      </c>
    </row>
    <row r="3569" spans="1:30" ht="24" customHeight="1" x14ac:dyDescent="0.35">
      <c r="A3569" s="35">
        <v>46216</v>
      </c>
      <c r="B3569" s="14" t="s">
        <v>3670</v>
      </c>
      <c r="C3569" s="14" t="s">
        <v>3671</v>
      </c>
      <c r="D3569" s="14" t="s">
        <v>3057</v>
      </c>
      <c r="E3569" s="14">
        <v>20011004</v>
      </c>
      <c r="F3569" s="14" t="s">
        <v>3256</v>
      </c>
      <c r="G3569" s="14" t="s">
        <v>3057</v>
      </c>
      <c r="H3569" s="14" t="s">
        <v>3057</v>
      </c>
      <c r="I3569" s="9" t="s">
        <v>3057</v>
      </c>
      <c r="J3569" s="9">
        <v>6</v>
      </c>
      <c r="K3569" s="14">
        <f>IF($E3569="","",IFERROR(INDEX('01_Cad_Pecas'!$H$2:$H$5000,MATCH($E3569,'01_Cad_Pecas'!$D$2:$D$5000,0)),IFERROR(INDEX('01_Cad_Pecas'!$H$2:$H$5000,MATCH(VALUE($E3569),'01_Cad_Pecas'!$D$2:$D$5000,0)),"")))</f>
        <v>1.1000000000000001</v>
      </c>
      <c r="L3569" s="14">
        <f>IF($E3569="","",IFERROR(INDEX('01_Cad_Pecas'!$I$2:$I$5000,MATCH($E3569,'01_Cad_Pecas'!$D$2:$D$5000,0)),IFERROR(INDEX('01_Cad_Pecas'!$I$2:$I$5000,MATCH(VALUE($E3569),'01_Cad_Pecas'!$D$2:$D$5000,0)),"")))</f>
        <v>9.375E-2</v>
      </c>
      <c r="M3569" s="14">
        <f t="shared" si="392"/>
        <v>1.6625000000000001</v>
      </c>
      <c r="N3569" s="14">
        <v>46217</v>
      </c>
      <c r="O3569" s="14">
        <v>6</v>
      </c>
      <c r="P3569" s="14"/>
      <c r="Q3569" s="14"/>
      <c r="R3569" s="14"/>
      <c r="S3569" s="14"/>
      <c r="T3569" s="14">
        <f t="shared" si="396"/>
        <v>1</v>
      </c>
      <c r="U3569" s="14" t="s">
        <v>36</v>
      </c>
      <c r="V3569" s="14"/>
      <c r="W3569" s="14"/>
      <c r="X3569" s="14"/>
      <c r="Y3569" s="14"/>
      <c r="Z3569" s="14"/>
      <c r="AA3569" s="11"/>
      <c r="AB3569" s="14" t="str">
        <f t="shared" si="393"/>
        <v>10241|6 PINTURA UV</v>
      </c>
      <c r="AC3569" t="str">
        <f t="shared" si="394"/>
        <v>|10241|</v>
      </c>
      <c r="AD3569" t="str">
        <f t="shared" si="395"/>
        <v>6 PINTURA UV</v>
      </c>
    </row>
    <row r="3570" spans="1:30" ht="24" customHeight="1" x14ac:dyDescent="0.35">
      <c r="A3570" s="35">
        <v>46216</v>
      </c>
      <c r="B3570" s="14" t="s">
        <v>3670</v>
      </c>
      <c r="C3570" s="14" t="s">
        <v>3671</v>
      </c>
      <c r="D3570" s="14" t="s">
        <v>3057</v>
      </c>
      <c r="E3570" s="14">
        <v>20011005</v>
      </c>
      <c r="F3570" s="14" t="s">
        <v>3258</v>
      </c>
      <c r="G3570" s="14" t="s">
        <v>3057</v>
      </c>
      <c r="H3570" s="14" t="s">
        <v>3057</v>
      </c>
      <c r="I3570" s="9" t="s">
        <v>3057</v>
      </c>
      <c r="J3570" s="9">
        <v>6</v>
      </c>
      <c r="K3570" s="14">
        <f>IF($E3570="","",IFERROR(INDEX('01_Cad_Pecas'!$H$2:$H$5000,MATCH($E3570,'01_Cad_Pecas'!$D$2:$D$5000,0)),IFERROR(INDEX('01_Cad_Pecas'!$H$2:$H$5000,MATCH(VALUE($E3570),'01_Cad_Pecas'!$D$2:$D$5000,0)),"")))</f>
        <v>1.1000000000000001</v>
      </c>
      <c r="L3570" s="14">
        <f>IF($E3570="","",IFERROR(INDEX('01_Cad_Pecas'!$I$2:$I$5000,MATCH($E3570,'01_Cad_Pecas'!$D$2:$D$5000,0)),IFERROR(INDEX('01_Cad_Pecas'!$I$2:$I$5000,MATCH(VALUE($E3570),'01_Cad_Pecas'!$D$2:$D$5000,0)),"")))</f>
        <v>9.375E-2</v>
      </c>
      <c r="M3570" s="14">
        <f t="shared" si="392"/>
        <v>1.6625000000000001</v>
      </c>
      <c r="N3570" s="14">
        <v>46217</v>
      </c>
      <c r="O3570" s="14">
        <v>6</v>
      </c>
      <c r="P3570" s="14"/>
      <c r="Q3570" s="14"/>
      <c r="R3570" s="14"/>
      <c r="S3570" s="14"/>
      <c r="T3570" s="14">
        <f t="shared" si="396"/>
        <v>1</v>
      </c>
      <c r="U3570" s="14" t="s">
        <v>36</v>
      </c>
      <c r="V3570" s="14"/>
      <c r="W3570" s="14"/>
      <c r="X3570" s="14"/>
      <c r="Y3570" s="14"/>
      <c r="Z3570" s="14"/>
      <c r="AA3570" s="11"/>
      <c r="AB3570" s="14" t="str">
        <f t="shared" si="393"/>
        <v>10241|6 PINTURA UV</v>
      </c>
      <c r="AC3570" t="str">
        <f t="shared" si="394"/>
        <v>|10241|</v>
      </c>
      <c r="AD3570" t="str">
        <f t="shared" si="395"/>
        <v>6 PINTURA UV</v>
      </c>
    </row>
    <row r="3571" spans="1:30" ht="24" customHeight="1" x14ac:dyDescent="0.35">
      <c r="A3571" s="35">
        <v>46216</v>
      </c>
      <c r="B3571" s="14" t="s">
        <v>3670</v>
      </c>
      <c r="C3571" s="14" t="s">
        <v>3671</v>
      </c>
      <c r="D3571" s="14" t="s">
        <v>3057</v>
      </c>
      <c r="E3571" s="14">
        <v>20012405</v>
      </c>
      <c r="F3571" s="14" t="s">
        <v>3259</v>
      </c>
      <c r="G3571" s="14" t="s">
        <v>3057</v>
      </c>
      <c r="H3571" s="14" t="s">
        <v>3057</v>
      </c>
      <c r="I3571" s="9" t="s">
        <v>3057</v>
      </c>
      <c r="J3571" s="9">
        <v>2</v>
      </c>
      <c r="K3571" s="14">
        <f>IF($E3571="","",IFERROR(INDEX('01_Cad_Pecas'!$H$2:$H$5000,MATCH($E3571,'01_Cad_Pecas'!$D$2:$D$5000,0)),IFERROR(INDEX('01_Cad_Pecas'!$H$2:$H$5000,MATCH(VALUE($E3571),'01_Cad_Pecas'!$D$2:$D$5000,0)),"")))</f>
        <v>1.1000000000000001</v>
      </c>
      <c r="L3571" s="14">
        <f>IF($E3571="","",IFERROR(INDEX('01_Cad_Pecas'!$I$2:$I$5000,MATCH($E3571,'01_Cad_Pecas'!$D$2:$D$5000,0)),IFERROR(INDEX('01_Cad_Pecas'!$I$2:$I$5000,MATCH(VALUE($E3571),'01_Cad_Pecas'!$D$2:$D$5000,0)),"")))</f>
        <v>9.375E-2</v>
      </c>
      <c r="M3571" s="14">
        <f t="shared" si="392"/>
        <v>1.2875000000000001</v>
      </c>
      <c r="N3571" s="14">
        <v>46217</v>
      </c>
      <c r="O3571" s="14">
        <v>2</v>
      </c>
      <c r="P3571" s="14"/>
      <c r="Q3571" s="14"/>
      <c r="R3571" s="14"/>
      <c r="S3571" s="14"/>
      <c r="T3571" s="14">
        <f t="shared" si="396"/>
        <v>1</v>
      </c>
      <c r="U3571" s="14" t="s">
        <v>36</v>
      </c>
      <c r="V3571" s="14"/>
      <c r="W3571" s="14"/>
      <c r="X3571" s="14"/>
      <c r="Y3571" s="14"/>
      <c r="Z3571" s="14"/>
      <c r="AA3571" s="11"/>
      <c r="AB3571" s="14" t="str">
        <f t="shared" si="393"/>
        <v>10241|6 PINTURA UV</v>
      </c>
      <c r="AC3571" t="str">
        <f t="shared" si="394"/>
        <v>|10241|</v>
      </c>
      <c r="AD3571" t="str">
        <f t="shared" si="395"/>
        <v>6 PINTURA UV</v>
      </c>
    </row>
    <row r="3572" spans="1:30" ht="24" customHeight="1" x14ac:dyDescent="0.35">
      <c r="A3572" s="35">
        <v>46216</v>
      </c>
      <c r="B3572" s="14" t="s">
        <v>3670</v>
      </c>
      <c r="C3572" s="14" t="s">
        <v>3671</v>
      </c>
      <c r="D3572" s="14" t="s">
        <v>3057</v>
      </c>
      <c r="E3572" s="14">
        <v>20013107</v>
      </c>
      <c r="F3572" s="14" t="s">
        <v>3260</v>
      </c>
      <c r="G3572" s="14" t="s">
        <v>3057</v>
      </c>
      <c r="H3572" s="14" t="s">
        <v>3057</v>
      </c>
      <c r="I3572" s="9" t="s">
        <v>3057</v>
      </c>
      <c r="J3572" s="9">
        <v>2</v>
      </c>
      <c r="K3572" s="14">
        <f>IF($E3572="","",IFERROR(INDEX('01_Cad_Pecas'!$H$2:$H$5000,MATCH($E3572,'01_Cad_Pecas'!$D$2:$D$5000,0)),IFERROR(INDEX('01_Cad_Pecas'!$H$2:$H$5000,MATCH(VALUE($E3572),'01_Cad_Pecas'!$D$2:$D$5000,0)),"")))</f>
        <v>1.1000000000000001</v>
      </c>
      <c r="L3572" s="14">
        <f>IF($E3572="","",IFERROR(INDEX('01_Cad_Pecas'!$I$2:$I$5000,MATCH($E3572,'01_Cad_Pecas'!$D$2:$D$5000,0)),IFERROR(INDEX('01_Cad_Pecas'!$I$2:$I$5000,MATCH(VALUE($E3572),'01_Cad_Pecas'!$D$2:$D$5000,0)),"")))</f>
        <v>9.375E-2</v>
      </c>
      <c r="M3572" s="14">
        <f t="shared" si="392"/>
        <v>1.2875000000000001</v>
      </c>
      <c r="N3572" s="14">
        <v>46217</v>
      </c>
      <c r="O3572" s="14">
        <v>2</v>
      </c>
      <c r="P3572" s="14"/>
      <c r="Q3572" s="14"/>
      <c r="R3572" s="14"/>
      <c r="S3572" s="14"/>
      <c r="T3572" s="14">
        <f t="shared" si="396"/>
        <v>1</v>
      </c>
      <c r="U3572" s="14" t="s">
        <v>36</v>
      </c>
      <c r="V3572" s="14"/>
      <c r="W3572" s="14"/>
      <c r="X3572" s="14"/>
      <c r="Y3572" s="14"/>
      <c r="Z3572" s="14"/>
      <c r="AA3572" s="11"/>
      <c r="AB3572" s="14" t="str">
        <f t="shared" si="393"/>
        <v>10241|6 PINTURA UV</v>
      </c>
      <c r="AC3572" t="str">
        <f t="shared" si="394"/>
        <v>|10241|</v>
      </c>
      <c r="AD3572" t="str">
        <f t="shared" si="395"/>
        <v>6 PINTURA UV</v>
      </c>
    </row>
    <row r="3573" spans="1:30" ht="24" customHeight="1" x14ac:dyDescent="0.35">
      <c r="A3573" s="35">
        <v>46216</v>
      </c>
      <c r="B3573" s="14" t="s">
        <v>3670</v>
      </c>
      <c r="C3573" s="14" t="s">
        <v>3671</v>
      </c>
      <c r="D3573" s="14" t="s">
        <v>3057</v>
      </c>
      <c r="E3573" s="14">
        <v>20016106</v>
      </c>
      <c r="F3573" s="14" t="s">
        <v>3261</v>
      </c>
      <c r="G3573" s="14" t="s">
        <v>3057</v>
      </c>
      <c r="H3573" s="14" t="s">
        <v>3057</v>
      </c>
      <c r="I3573" s="9" t="s">
        <v>3057</v>
      </c>
      <c r="J3573" s="9">
        <v>28</v>
      </c>
      <c r="K3573" s="14">
        <f>IF($E3573="","",IFERROR(INDEX('01_Cad_Pecas'!$H$2:$H$5000,MATCH($E3573,'01_Cad_Pecas'!$D$2:$D$5000,0)),IFERROR(INDEX('01_Cad_Pecas'!$H$2:$H$5000,MATCH(VALUE($E3573),'01_Cad_Pecas'!$D$2:$D$5000,0)),"")))</f>
        <v>1.1000000000000001</v>
      </c>
      <c r="L3573" s="14">
        <f>IF($E3573="","",IFERROR(INDEX('01_Cad_Pecas'!$I$2:$I$5000,MATCH($E3573,'01_Cad_Pecas'!$D$2:$D$5000,0)),IFERROR(INDEX('01_Cad_Pecas'!$I$2:$I$5000,MATCH(VALUE($E3573),'01_Cad_Pecas'!$D$2:$D$5000,0)),"")))</f>
        <v>9.375E-2</v>
      </c>
      <c r="M3573" s="14">
        <f t="shared" si="392"/>
        <v>3.7250000000000001</v>
      </c>
      <c r="N3573" s="14">
        <v>46217</v>
      </c>
      <c r="O3573" s="14">
        <v>28</v>
      </c>
      <c r="P3573" s="14"/>
      <c r="Q3573" s="14"/>
      <c r="R3573" s="14"/>
      <c r="S3573" s="14"/>
      <c r="T3573" s="14">
        <f t="shared" si="396"/>
        <v>1</v>
      </c>
      <c r="U3573" s="14" t="s">
        <v>36</v>
      </c>
      <c r="V3573" s="14"/>
      <c r="W3573" s="14"/>
      <c r="X3573" s="14"/>
      <c r="Y3573" s="14"/>
      <c r="Z3573" s="14"/>
      <c r="AA3573" s="11"/>
      <c r="AB3573" s="14" t="str">
        <f t="shared" si="393"/>
        <v>10241|6 PINTURA UV</v>
      </c>
      <c r="AC3573" t="str">
        <f t="shared" si="394"/>
        <v>|10241|</v>
      </c>
      <c r="AD3573" t="str">
        <f t="shared" si="395"/>
        <v>6 PINTURA UV</v>
      </c>
    </row>
    <row r="3574" spans="1:30" ht="24" customHeight="1" x14ac:dyDescent="0.35">
      <c r="A3574" s="35">
        <v>46216</v>
      </c>
      <c r="B3574" s="14" t="s">
        <v>3670</v>
      </c>
      <c r="C3574" s="14" t="s">
        <v>3671</v>
      </c>
      <c r="D3574" s="14" t="s">
        <v>3057</v>
      </c>
      <c r="E3574" s="14">
        <v>20031205</v>
      </c>
      <c r="F3574" s="14" t="s">
        <v>3273</v>
      </c>
      <c r="G3574" s="14" t="s">
        <v>3057</v>
      </c>
      <c r="H3574" s="14" t="s">
        <v>3057</v>
      </c>
      <c r="I3574" s="9" t="s">
        <v>3057</v>
      </c>
      <c r="J3574" s="9">
        <v>4</v>
      </c>
      <c r="K3574" s="14">
        <f>IF($E3574="","",IFERROR(INDEX('01_Cad_Pecas'!$H$2:$H$5000,MATCH($E3574,'01_Cad_Pecas'!$D$2:$D$5000,0)),IFERROR(INDEX('01_Cad_Pecas'!$H$2:$H$5000,MATCH(VALUE($E3574),'01_Cad_Pecas'!$D$2:$D$5000,0)),"")))</f>
        <v>1.1000000000000001</v>
      </c>
      <c r="L3574" s="14">
        <f>IF($E3574="","",IFERROR(INDEX('01_Cad_Pecas'!$I$2:$I$5000,MATCH($E3574,'01_Cad_Pecas'!$D$2:$D$5000,0)),IFERROR(INDEX('01_Cad_Pecas'!$I$2:$I$5000,MATCH(VALUE($E3574),'01_Cad_Pecas'!$D$2:$D$5000,0)),"")))</f>
        <v>9.375E-2</v>
      </c>
      <c r="M3574" s="14">
        <f t="shared" si="392"/>
        <v>1.4750000000000001</v>
      </c>
      <c r="N3574" s="14">
        <v>46217</v>
      </c>
      <c r="O3574" s="14">
        <v>4</v>
      </c>
      <c r="P3574" s="14"/>
      <c r="Q3574" s="14"/>
      <c r="R3574" s="14"/>
      <c r="S3574" s="14"/>
      <c r="T3574" s="14">
        <f t="shared" si="396"/>
        <v>1</v>
      </c>
      <c r="U3574" s="14" t="s">
        <v>36</v>
      </c>
      <c r="V3574" s="14"/>
      <c r="W3574" s="14"/>
      <c r="X3574" s="14"/>
      <c r="Y3574" s="14"/>
      <c r="Z3574" s="14"/>
      <c r="AA3574" s="11"/>
      <c r="AB3574" s="14" t="str">
        <f t="shared" si="393"/>
        <v>10241|6 PINTURA UV</v>
      </c>
      <c r="AC3574" t="str">
        <f t="shared" si="394"/>
        <v>|10241|</v>
      </c>
      <c r="AD3574" t="str">
        <f t="shared" si="395"/>
        <v>6 PINTURA UV</v>
      </c>
    </row>
    <row r="3575" spans="1:30" ht="24" customHeight="1" x14ac:dyDescent="0.35">
      <c r="A3575" s="35">
        <v>46216</v>
      </c>
      <c r="B3575" s="14" t="s">
        <v>3670</v>
      </c>
      <c r="C3575" s="14" t="s">
        <v>3671</v>
      </c>
      <c r="D3575" s="14" t="s">
        <v>3057</v>
      </c>
      <c r="E3575" s="14">
        <v>20031206</v>
      </c>
      <c r="F3575" s="14" t="s">
        <v>3274</v>
      </c>
      <c r="G3575" s="14" t="s">
        <v>3057</v>
      </c>
      <c r="H3575" s="14" t="s">
        <v>3057</v>
      </c>
      <c r="I3575" s="9" t="s">
        <v>3057</v>
      </c>
      <c r="J3575" s="9">
        <v>4</v>
      </c>
      <c r="K3575" s="14">
        <f>IF($E3575="","",IFERROR(INDEX('01_Cad_Pecas'!$H$2:$H$5000,MATCH($E3575,'01_Cad_Pecas'!$D$2:$D$5000,0)),IFERROR(INDEX('01_Cad_Pecas'!$H$2:$H$5000,MATCH(VALUE($E3575),'01_Cad_Pecas'!$D$2:$D$5000,0)),"")))</f>
        <v>1.1000000000000001</v>
      </c>
      <c r="L3575" s="14">
        <f>IF($E3575="","",IFERROR(INDEX('01_Cad_Pecas'!$I$2:$I$5000,MATCH($E3575,'01_Cad_Pecas'!$D$2:$D$5000,0)),IFERROR(INDEX('01_Cad_Pecas'!$I$2:$I$5000,MATCH(VALUE($E3575),'01_Cad_Pecas'!$D$2:$D$5000,0)),"")))</f>
        <v>9.375E-2</v>
      </c>
      <c r="M3575" s="14">
        <f t="shared" si="392"/>
        <v>1.4750000000000001</v>
      </c>
      <c r="N3575" s="14">
        <v>46217</v>
      </c>
      <c r="O3575" s="14">
        <v>4</v>
      </c>
      <c r="P3575" s="14"/>
      <c r="Q3575" s="14"/>
      <c r="R3575" s="14"/>
      <c r="S3575" s="14"/>
      <c r="T3575" s="14">
        <f t="shared" si="396"/>
        <v>1</v>
      </c>
      <c r="U3575" s="14" t="s">
        <v>36</v>
      </c>
      <c r="V3575" s="14"/>
      <c r="W3575" s="14"/>
      <c r="X3575" s="14"/>
      <c r="Y3575" s="14"/>
      <c r="Z3575" s="14"/>
      <c r="AA3575" s="11"/>
      <c r="AB3575" s="14" t="str">
        <f t="shared" si="393"/>
        <v>10241|6 PINTURA UV</v>
      </c>
      <c r="AC3575" t="str">
        <f t="shared" si="394"/>
        <v>|10241|</v>
      </c>
      <c r="AD3575" t="str">
        <f t="shared" si="395"/>
        <v>6 PINTURA UV</v>
      </c>
    </row>
    <row r="3576" spans="1:30" ht="24" customHeight="1" x14ac:dyDescent="0.35">
      <c r="A3576" s="35">
        <v>46216</v>
      </c>
      <c r="B3576" s="14" t="s">
        <v>3670</v>
      </c>
      <c r="C3576" s="14" t="s">
        <v>3671</v>
      </c>
      <c r="D3576" s="14" t="s">
        <v>3057</v>
      </c>
      <c r="E3576" s="14">
        <v>20031605</v>
      </c>
      <c r="F3576" s="14" t="s">
        <v>3562</v>
      </c>
      <c r="G3576" s="14" t="s">
        <v>3057</v>
      </c>
      <c r="H3576" s="14" t="s">
        <v>3057</v>
      </c>
      <c r="I3576" s="9" t="s">
        <v>3057</v>
      </c>
      <c r="J3576" s="9">
        <v>2</v>
      </c>
      <c r="K3576" s="14">
        <f>IF($E3576="","",IFERROR(INDEX('01_Cad_Pecas'!$H$2:$H$5000,MATCH($E3576,'01_Cad_Pecas'!$D$2:$D$5000,0)),IFERROR(INDEX('01_Cad_Pecas'!$H$2:$H$5000,MATCH(VALUE($E3576),'01_Cad_Pecas'!$D$2:$D$5000,0)),"")))</f>
        <v>1.1000000000000001</v>
      </c>
      <c r="L3576" s="14">
        <f>IF($E3576="","",IFERROR(INDEX('01_Cad_Pecas'!$I$2:$I$5000,MATCH($E3576,'01_Cad_Pecas'!$D$2:$D$5000,0)),IFERROR(INDEX('01_Cad_Pecas'!$I$2:$I$5000,MATCH(VALUE($E3576),'01_Cad_Pecas'!$D$2:$D$5000,0)),"")))</f>
        <v>9.375E-2</v>
      </c>
      <c r="M3576" s="14">
        <f t="shared" si="392"/>
        <v>1.2875000000000001</v>
      </c>
      <c r="N3576" s="14">
        <v>46217</v>
      </c>
      <c r="O3576" s="14">
        <v>2</v>
      </c>
      <c r="P3576" s="14"/>
      <c r="Q3576" s="14"/>
      <c r="R3576" s="14"/>
      <c r="S3576" s="14"/>
      <c r="T3576" s="14">
        <f t="shared" si="396"/>
        <v>1</v>
      </c>
      <c r="U3576" s="14" t="s">
        <v>36</v>
      </c>
      <c r="V3576" s="14"/>
      <c r="W3576" s="14"/>
      <c r="X3576" s="14"/>
      <c r="Y3576" s="14"/>
      <c r="Z3576" s="14"/>
      <c r="AA3576" s="11"/>
      <c r="AB3576" s="14" t="str">
        <f t="shared" si="393"/>
        <v>10241|6 PINTURA UV</v>
      </c>
      <c r="AC3576" t="str">
        <f t="shared" si="394"/>
        <v>|10241|</v>
      </c>
      <c r="AD3576" t="str">
        <f t="shared" si="395"/>
        <v>6 PINTURA UV</v>
      </c>
    </row>
    <row r="3577" spans="1:30" ht="24" customHeight="1" x14ac:dyDescent="0.35">
      <c r="A3577" s="35">
        <v>46216</v>
      </c>
      <c r="B3577" s="14" t="s">
        <v>3670</v>
      </c>
      <c r="C3577" s="14" t="s">
        <v>3671</v>
      </c>
      <c r="D3577" s="14" t="s">
        <v>3057</v>
      </c>
      <c r="E3577" s="14">
        <v>30003407</v>
      </c>
      <c r="F3577" s="14" t="s">
        <v>3204</v>
      </c>
      <c r="G3577" s="14" t="s">
        <v>3057</v>
      </c>
      <c r="H3577" s="14" t="s">
        <v>3057</v>
      </c>
      <c r="I3577" s="9" t="s">
        <v>3057</v>
      </c>
      <c r="J3577" s="9">
        <v>180</v>
      </c>
      <c r="K3577" s="14">
        <f>IF($E3577="","",IFERROR(INDEX('01_Cad_Pecas'!$H$2:$H$5000,MATCH($E3577,'01_Cad_Pecas'!$D$2:$D$5000,0)),IFERROR(INDEX('01_Cad_Pecas'!$H$2:$H$5000,MATCH(VALUE($E3577),'01_Cad_Pecas'!$D$2:$D$5000,0)),"")))</f>
        <v>3</v>
      </c>
      <c r="L3577" s="14">
        <f>IF($E3577="","",IFERROR(INDEX('01_Cad_Pecas'!$I$2:$I$5000,MATCH($E3577,'01_Cad_Pecas'!$D$2:$D$5000,0)),IFERROR(INDEX('01_Cad_Pecas'!$I$2:$I$5000,MATCH(VALUE($E3577),'01_Cad_Pecas'!$D$2:$D$5000,0)),"")))</f>
        <v>6.7799999999999999E-2</v>
      </c>
      <c r="M3577" s="14">
        <f t="shared" si="392"/>
        <v>15.204000000000001</v>
      </c>
      <c r="N3577" s="14">
        <v>46217</v>
      </c>
      <c r="O3577" s="14">
        <v>180</v>
      </c>
      <c r="P3577" s="14"/>
      <c r="Q3577" s="14"/>
      <c r="R3577" s="14"/>
      <c r="S3577" s="14"/>
      <c r="T3577" s="14">
        <f t="shared" si="396"/>
        <v>1</v>
      </c>
      <c r="U3577" s="14" t="s">
        <v>36</v>
      </c>
      <c r="V3577" s="14"/>
      <c r="W3577" s="14"/>
      <c r="X3577" s="14"/>
      <c r="Y3577" s="14"/>
      <c r="Z3577" s="14"/>
      <c r="AA3577" s="11"/>
      <c r="AB3577" s="14" t="str">
        <f t="shared" si="393"/>
        <v>10241|6 PINTURA UV</v>
      </c>
      <c r="AC3577" t="str">
        <f t="shared" si="394"/>
        <v>|10241|</v>
      </c>
      <c r="AD3577" t="str">
        <f t="shared" si="395"/>
        <v>6 PINTURA UV</v>
      </c>
    </row>
    <row r="3578" spans="1:30" ht="24" customHeight="1" x14ac:dyDescent="0.35">
      <c r="A3578" s="35">
        <v>46216</v>
      </c>
      <c r="B3578" s="14" t="s">
        <v>3670</v>
      </c>
      <c r="C3578" s="14" t="s">
        <v>3671</v>
      </c>
      <c r="D3578" s="14" t="s">
        <v>3057</v>
      </c>
      <c r="E3578" s="14">
        <v>20019001</v>
      </c>
      <c r="F3578" s="14" t="s">
        <v>1616</v>
      </c>
      <c r="G3578" s="14" t="s">
        <v>3057</v>
      </c>
      <c r="H3578" s="14" t="s">
        <v>3057</v>
      </c>
      <c r="I3578" s="9" t="s">
        <v>3057</v>
      </c>
      <c r="J3578" s="9">
        <v>8</v>
      </c>
      <c r="K3578" s="14">
        <f>IF($E3578="","",IFERROR(INDEX('01_Cad_Pecas'!$H$2:$H$5000,MATCH($E3578,'01_Cad_Pecas'!$D$2:$D$5000,0)),IFERROR(INDEX('01_Cad_Pecas'!$H$2:$H$5000,MATCH(VALUE($E3578),'01_Cad_Pecas'!$D$2:$D$5000,0)),"")))</f>
        <v>1.1000000000000001</v>
      </c>
      <c r="L3578" s="14">
        <f>IF($E3578="","",IFERROR(INDEX('01_Cad_Pecas'!$I$2:$I$5000,MATCH($E3578,'01_Cad_Pecas'!$D$2:$D$5000,0)),IFERROR(INDEX('01_Cad_Pecas'!$I$2:$I$5000,MATCH(VALUE($E3578),'01_Cad_Pecas'!$D$2:$D$5000,0)),"")))</f>
        <v>9.375E-2</v>
      </c>
      <c r="M3578" s="14">
        <f t="shared" si="392"/>
        <v>1.85</v>
      </c>
      <c r="N3578" s="14">
        <v>46217</v>
      </c>
      <c r="O3578" s="14">
        <v>8</v>
      </c>
      <c r="P3578" s="14"/>
      <c r="Q3578" s="14"/>
      <c r="R3578" s="14"/>
      <c r="S3578" s="14"/>
      <c r="T3578" s="14">
        <f t="shared" si="396"/>
        <v>1</v>
      </c>
      <c r="U3578" s="14" t="s">
        <v>36</v>
      </c>
      <c r="V3578" s="14"/>
      <c r="W3578" s="14"/>
      <c r="X3578" s="14"/>
      <c r="Y3578" s="14"/>
      <c r="Z3578" s="14"/>
      <c r="AA3578" s="11"/>
      <c r="AB3578" s="14" t="str">
        <f t="shared" si="393"/>
        <v>10241|6 PINTURA UV</v>
      </c>
      <c r="AC3578" t="str">
        <f t="shared" si="394"/>
        <v>|10241|</v>
      </c>
      <c r="AD3578" t="str">
        <f t="shared" si="395"/>
        <v>6 PINTURA UV</v>
      </c>
    </row>
    <row r="3579" spans="1:30" ht="24" customHeight="1" x14ac:dyDescent="0.35">
      <c r="A3579" s="35">
        <v>46216</v>
      </c>
      <c r="B3579" s="14" t="s">
        <v>3670</v>
      </c>
      <c r="C3579" s="14" t="s">
        <v>3671</v>
      </c>
      <c r="D3579" s="14" t="s">
        <v>3057</v>
      </c>
      <c r="E3579" s="14">
        <v>20019002</v>
      </c>
      <c r="F3579" s="14" t="s">
        <v>1615</v>
      </c>
      <c r="G3579" s="14" t="s">
        <v>3057</v>
      </c>
      <c r="H3579" s="14" t="s">
        <v>3057</v>
      </c>
      <c r="I3579" s="9" t="s">
        <v>3057</v>
      </c>
      <c r="J3579" s="9">
        <v>8</v>
      </c>
      <c r="K3579" s="14">
        <f>IF($E3579="","",IFERROR(INDEX('01_Cad_Pecas'!$H$2:$H$5000,MATCH($E3579,'01_Cad_Pecas'!$D$2:$D$5000,0)),IFERROR(INDEX('01_Cad_Pecas'!$H$2:$H$5000,MATCH(VALUE($E3579),'01_Cad_Pecas'!$D$2:$D$5000,0)),"")))</f>
        <v>1.1000000000000001</v>
      </c>
      <c r="L3579" s="14">
        <f>IF($E3579="","",IFERROR(INDEX('01_Cad_Pecas'!$I$2:$I$5000,MATCH($E3579,'01_Cad_Pecas'!$D$2:$D$5000,0)),IFERROR(INDEX('01_Cad_Pecas'!$I$2:$I$5000,MATCH(VALUE($E3579),'01_Cad_Pecas'!$D$2:$D$5000,0)),"")))</f>
        <v>9.375E-2</v>
      </c>
      <c r="M3579" s="14">
        <f t="shared" si="392"/>
        <v>1.85</v>
      </c>
      <c r="N3579" s="14">
        <v>46217</v>
      </c>
      <c r="O3579" s="14">
        <v>8</v>
      </c>
      <c r="P3579" s="14"/>
      <c r="Q3579" s="14"/>
      <c r="R3579" s="14"/>
      <c r="S3579" s="14"/>
      <c r="T3579" s="14">
        <f t="shared" si="396"/>
        <v>1</v>
      </c>
      <c r="U3579" s="14" t="s">
        <v>36</v>
      </c>
      <c r="V3579" s="14"/>
      <c r="W3579" s="14"/>
      <c r="X3579" s="14"/>
      <c r="Y3579" s="14"/>
      <c r="Z3579" s="14"/>
      <c r="AA3579" s="11"/>
      <c r="AB3579" s="14" t="str">
        <f t="shared" si="393"/>
        <v>10241|6 PINTURA UV</v>
      </c>
      <c r="AC3579" t="str">
        <f t="shared" si="394"/>
        <v>|10241|</v>
      </c>
      <c r="AD3579" t="str">
        <f t="shared" si="395"/>
        <v>6 PINTURA UV</v>
      </c>
    </row>
    <row r="3580" spans="1:30" ht="24" customHeight="1" x14ac:dyDescent="0.35">
      <c r="A3580" s="35">
        <v>46216</v>
      </c>
      <c r="B3580" s="14" t="s">
        <v>3670</v>
      </c>
      <c r="C3580" s="14" t="s">
        <v>3671</v>
      </c>
      <c r="D3580" s="14" t="s">
        <v>3057</v>
      </c>
      <c r="E3580" s="14">
        <v>20019003</v>
      </c>
      <c r="F3580" s="14" t="s">
        <v>1617</v>
      </c>
      <c r="G3580" s="14" t="s">
        <v>3057</v>
      </c>
      <c r="H3580" s="14" t="s">
        <v>3057</v>
      </c>
      <c r="I3580" s="9" t="s">
        <v>3057</v>
      </c>
      <c r="J3580" s="9">
        <v>4</v>
      </c>
      <c r="K3580" s="14">
        <f>IF($E3580="","",IFERROR(INDEX('01_Cad_Pecas'!$H$2:$H$5000,MATCH($E3580,'01_Cad_Pecas'!$D$2:$D$5000,0)),IFERROR(INDEX('01_Cad_Pecas'!$H$2:$H$5000,MATCH(VALUE($E3580),'01_Cad_Pecas'!$D$2:$D$5000,0)),"")))</f>
        <v>3</v>
      </c>
      <c r="L3580" s="14">
        <f>IF($E3580="","",IFERROR(INDEX('01_Cad_Pecas'!$I$2:$I$5000,MATCH($E3580,'01_Cad_Pecas'!$D$2:$D$5000,0)),IFERROR(INDEX('01_Cad_Pecas'!$I$2:$I$5000,MATCH(VALUE($E3580),'01_Cad_Pecas'!$D$2:$D$5000,0)),"")))</f>
        <v>6.7799999999999999E-2</v>
      </c>
      <c r="M3580" s="14">
        <f t="shared" si="392"/>
        <v>3.2711999999999999</v>
      </c>
      <c r="N3580" s="14">
        <v>46217</v>
      </c>
      <c r="O3580" s="14">
        <v>4</v>
      </c>
      <c r="P3580" s="14"/>
      <c r="Q3580" s="14"/>
      <c r="R3580" s="14"/>
      <c r="S3580" s="14"/>
      <c r="T3580" s="14">
        <f t="shared" si="396"/>
        <v>1</v>
      </c>
      <c r="U3580" s="14" t="s">
        <v>36</v>
      </c>
      <c r="V3580" s="14"/>
      <c r="W3580" s="14"/>
      <c r="X3580" s="14"/>
      <c r="Y3580" s="14"/>
      <c r="Z3580" s="14"/>
      <c r="AA3580" s="11"/>
      <c r="AB3580" s="14" t="str">
        <f t="shared" si="393"/>
        <v>10241|6 PINTURA UV</v>
      </c>
      <c r="AC3580" t="str">
        <f t="shared" si="394"/>
        <v>|10241|</v>
      </c>
      <c r="AD3580" t="str">
        <f t="shared" si="395"/>
        <v>6 PINTURA UV</v>
      </c>
    </row>
    <row r="3581" spans="1:30" ht="24" customHeight="1" x14ac:dyDescent="0.35">
      <c r="A3581" s="35">
        <v>46216</v>
      </c>
      <c r="B3581" s="14" t="s">
        <v>3670</v>
      </c>
      <c r="C3581" s="14" t="s">
        <v>3671</v>
      </c>
      <c r="D3581" s="14" t="s">
        <v>3057</v>
      </c>
      <c r="E3581" s="14">
        <v>20019005</v>
      </c>
      <c r="F3581" s="14" t="s">
        <v>2939</v>
      </c>
      <c r="G3581" s="14" t="s">
        <v>3057</v>
      </c>
      <c r="H3581" s="14" t="s">
        <v>3057</v>
      </c>
      <c r="I3581" s="9" t="s">
        <v>3057</v>
      </c>
      <c r="J3581" s="9">
        <v>88</v>
      </c>
      <c r="K3581" s="14">
        <f>IF($E3581="","",IFERROR(INDEX('01_Cad_Pecas'!$H$2:$H$5000,MATCH($E3581,'01_Cad_Pecas'!$D$2:$D$5000,0)),IFERROR(INDEX('01_Cad_Pecas'!$H$2:$H$5000,MATCH(VALUE($E3581),'01_Cad_Pecas'!$D$2:$D$5000,0)),"")))</f>
        <v>3</v>
      </c>
      <c r="L3581" s="14">
        <f>IF($E3581="","",IFERROR(INDEX('01_Cad_Pecas'!$I$2:$I$5000,MATCH($E3581,'01_Cad_Pecas'!$D$2:$D$5000,0)),IFERROR(INDEX('01_Cad_Pecas'!$I$2:$I$5000,MATCH(VALUE($E3581),'01_Cad_Pecas'!$D$2:$D$5000,0)),"")))</f>
        <v>6.7799999999999999E-2</v>
      </c>
      <c r="M3581" s="14">
        <f t="shared" si="392"/>
        <v>8.9664000000000001</v>
      </c>
      <c r="N3581" s="14">
        <v>46217</v>
      </c>
      <c r="O3581" s="14">
        <v>88</v>
      </c>
      <c r="P3581" s="14"/>
      <c r="Q3581" s="14"/>
      <c r="R3581" s="14"/>
      <c r="S3581" s="14"/>
      <c r="T3581" s="14">
        <f t="shared" si="396"/>
        <v>1</v>
      </c>
      <c r="U3581" s="14" t="s">
        <v>36</v>
      </c>
      <c r="V3581" s="14"/>
      <c r="W3581" s="14"/>
      <c r="X3581" s="14"/>
      <c r="Y3581" s="14"/>
      <c r="Z3581" s="14"/>
      <c r="AA3581" s="11"/>
      <c r="AB3581" s="14" t="str">
        <f t="shared" si="393"/>
        <v>10241|6 PINTURA UV</v>
      </c>
      <c r="AC3581" t="str">
        <f t="shared" si="394"/>
        <v>|10241|</v>
      </c>
      <c r="AD3581" t="str">
        <f t="shared" si="395"/>
        <v>6 PINTURA UV</v>
      </c>
    </row>
    <row r="3582" spans="1:30" ht="24" customHeight="1" x14ac:dyDescent="0.35">
      <c r="A3582" s="35">
        <v>46216</v>
      </c>
      <c r="B3582" s="14" t="s">
        <v>3670</v>
      </c>
      <c r="C3582" s="14" t="s">
        <v>3671</v>
      </c>
      <c r="D3582" s="14" t="s">
        <v>3057</v>
      </c>
      <c r="E3582" s="14">
        <v>20019601</v>
      </c>
      <c r="F3582" s="14" t="s">
        <v>3276</v>
      </c>
      <c r="G3582" s="14" t="s">
        <v>3057</v>
      </c>
      <c r="H3582" s="14" t="s">
        <v>3057</v>
      </c>
      <c r="I3582" s="9" t="s">
        <v>3057</v>
      </c>
      <c r="J3582" s="9">
        <v>8</v>
      </c>
      <c r="K3582" s="14">
        <f>IF($E3582="","",IFERROR(INDEX('01_Cad_Pecas'!$H$2:$H$5000,MATCH($E3582,'01_Cad_Pecas'!$D$2:$D$5000,0)),IFERROR(INDEX('01_Cad_Pecas'!$H$2:$H$5000,MATCH(VALUE($E3582),'01_Cad_Pecas'!$D$2:$D$5000,0)),"")))</f>
        <v>1.1000000000000001</v>
      </c>
      <c r="L3582" s="14">
        <f>IF($E3582="","",IFERROR(INDEX('01_Cad_Pecas'!$I$2:$I$5000,MATCH($E3582,'01_Cad_Pecas'!$D$2:$D$5000,0)),IFERROR(INDEX('01_Cad_Pecas'!$I$2:$I$5000,MATCH(VALUE($E3582),'01_Cad_Pecas'!$D$2:$D$5000,0)),"")))</f>
        <v>9.375E-2</v>
      </c>
      <c r="M3582" s="14">
        <f t="shared" si="392"/>
        <v>1.85</v>
      </c>
      <c r="N3582" s="14">
        <v>46217</v>
      </c>
      <c r="O3582" s="14">
        <v>8</v>
      </c>
      <c r="P3582" s="14"/>
      <c r="Q3582" s="14"/>
      <c r="R3582" s="14"/>
      <c r="S3582" s="14"/>
      <c r="T3582" s="14">
        <f t="shared" si="396"/>
        <v>1</v>
      </c>
      <c r="U3582" s="14" t="s">
        <v>36</v>
      </c>
      <c r="V3582" s="14"/>
      <c r="W3582" s="14"/>
      <c r="X3582" s="14"/>
      <c r="Y3582" s="14"/>
      <c r="Z3582" s="14"/>
      <c r="AA3582" s="11"/>
      <c r="AB3582" s="14" t="str">
        <f t="shared" si="393"/>
        <v>10241|6 PINTURA UV</v>
      </c>
      <c r="AC3582" t="str">
        <f t="shared" si="394"/>
        <v>|10241|</v>
      </c>
      <c r="AD3582" t="str">
        <f t="shared" si="395"/>
        <v>6 PINTURA UV</v>
      </c>
    </row>
    <row r="3583" spans="1:30" ht="24" customHeight="1" x14ac:dyDescent="0.35">
      <c r="A3583" s="35">
        <v>46216</v>
      </c>
      <c r="B3583" s="14" t="s">
        <v>3670</v>
      </c>
      <c r="C3583" s="14" t="s">
        <v>3671</v>
      </c>
      <c r="D3583" s="14" t="s">
        <v>3057</v>
      </c>
      <c r="E3583" s="14">
        <v>20019602</v>
      </c>
      <c r="F3583" s="14" t="s">
        <v>3277</v>
      </c>
      <c r="G3583" s="14" t="s">
        <v>3057</v>
      </c>
      <c r="H3583" s="14" t="s">
        <v>3057</v>
      </c>
      <c r="I3583" s="9" t="s">
        <v>3057</v>
      </c>
      <c r="J3583" s="9">
        <v>8</v>
      </c>
      <c r="K3583" s="14">
        <f>IF($E3583="","",IFERROR(INDEX('01_Cad_Pecas'!$H$2:$H$5000,MATCH($E3583,'01_Cad_Pecas'!$D$2:$D$5000,0)),IFERROR(INDEX('01_Cad_Pecas'!$H$2:$H$5000,MATCH(VALUE($E3583),'01_Cad_Pecas'!$D$2:$D$5000,0)),"")))</f>
        <v>1.1000000000000001</v>
      </c>
      <c r="L3583" s="14">
        <f>IF($E3583="","",IFERROR(INDEX('01_Cad_Pecas'!$I$2:$I$5000,MATCH($E3583,'01_Cad_Pecas'!$D$2:$D$5000,0)),IFERROR(INDEX('01_Cad_Pecas'!$I$2:$I$5000,MATCH(VALUE($E3583),'01_Cad_Pecas'!$D$2:$D$5000,0)),"")))</f>
        <v>9.375E-2</v>
      </c>
      <c r="M3583" s="14">
        <f t="shared" si="392"/>
        <v>1.85</v>
      </c>
      <c r="N3583" s="14">
        <v>46217</v>
      </c>
      <c r="O3583" s="14">
        <v>8</v>
      </c>
      <c r="P3583" s="14"/>
      <c r="Q3583" s="14"/>
      <c r="R3583" s="14"/>
      <c r="S3583" s="14"/>
      <c r="T3583" s="14">
        <f t="shared" si="396"/>
        <v>1</v>
      </c>
      <c r="U3583" s="14" t="s">
        <v>36</v>
      </c>
      <c r="V3583" s="14"/>
      <c r="W3583" s="14"/>
      <c r="X3583" s="14"/>
      <c r="Y3583" s="14"/>
      <c r="Z3583" s="14"/>
      <c r="AA3583" s="11"/>
      <c r="AB3583" s="14" t="str">
        <f t="shared" si="393"/>
        <v>10241|6 PINTURA UV</v>
      </c>
      <c r="AC3583" t="str">
        <f t="shared" si="394"/>
        <v>|10241|</v>
      </c>
      <c r="AD3583" t="str">
        <f t="shared" si="395"/>
        <v>6 PINTURA UV</v>
      </c>
    </row>
    <row r="3584" spans="1:30" ht="24" customHeight="1" x14ac:dyDescent="0.35">
      <c r="A3584" s="35">
        <v>46216</v>
      </c>
      <c r="B3584" s="14" t="s">
        <v>3670</v>
      </c>
      <c r="C3584" s="14" t="s">
        <v>3671</v>
      </c>
      <c r="D3584" s="14" t="s">
        <v>3057</v>
      </c>
      <c r="E3584" s="14">
        <v>20019603</v>
      </c>
      <c r="F3584" s="14" t="s">
        <v>2937</v>
      </c>
      <c r="G3584" s="14" t="s">
        <v>3057</v>
      </c>
      <c r="H3584" s="14" t="s">
        <v>3057</v>
      </c>
      <c r="I3584" s="9" t="s">
        <v>3057</v>
      </c>
      <c r="J3584" s="9">
        <v>4</v>
      </c>
      <c r="K3584" s="14">
        <f>IF($E3584="","",IFERROR(INDEX('01_Cad_Pecas'!$H$2:$H$5000,MATCH($E3584,'01_Cad_Pecas'!$D$2:$D$5000,0)),IFERROR(INDEX('01_Cad_Pecas'!$H$2:$H$5000,MATCH(VALUE($E3584),'01_Cad_Pecas'!$D$2:$D$5000,0)),"")))</f>
        <v>3</v>
      </c>
      <c r="L3584" s="14">
        <f>IF($E3584="","",IFERROR(INDEX('01_Cad_Pecas'!$I$2:$I$5000,MATCH($E3584,'01_Cad_Pecas'!$D$2:$D$5000,0)),IFERROR(INDEX('01_Cad_Pecas'!$I$2:$I$5000,MATCH(VALUE($E3584),'01_Cad_Pecas'!$D$2:$D$5000,0)),"")))</f>
        <v>6.7799999999999999E-2</v>
      </c>
      <c r="M3584" s="14">
        <f t="shared" si="392"/>
        <v>3.2711999999999999</v>
      </c>
      <c r="N3584" s="14">
        <v>46217</v>
      </c>
      <c r="O3584" s="14">
        <v>4</v>
      </c>
      <c r="P3584" s="14"/>
      <c r="Q3584" s="14"/>
      <c r="R3584" s="14"/>
      <c r="S3584" s="14"/>
      <c r="T3584" s="14">
        <f t="shared" si="396"/>
        <v>1</v>
      </c>
      <c r="U3584" s="14" t="s">
        <v>36</v>
      </c>
      <c r="V3584" s="14"/>
      <c r="W3584" s="14"/>
      <c r="X3584" s="14"/>
      <c r="Y3584" s="14"/>
      <c r="Z3584" s="14"/>
      <c r="AA3584" s="11"/>
      <c r="AB3584" s="14" t="str">
        <f t="shared" si="393"/>
        <v>10241|6 PINTURA UV</v>
      </c>
      <c r="AC3584" t="str">
        <f t="shared" si="394"/>
        <v>|10241|</v>
      </c>
      <c r="AD3584" t="str">
        <f t="shared" si="395"/>
        <v>6 PINTURA UV</v>
      </c>
    </row>
    <row r="3585" spans="1:30" ht="24" customHeight="1" x14ac:dyDescent="0.35">
      <c r="A3585" s="35">
        <v>46216</v>
      </c>
      <c r="B3585" s="14" t="s">
        <v>3670</v>
      </c>
      <c r="C3585" s="14" t="s">
        <v>3671</v>
      </c>
      <c r="D3585" s="14" t="s">
        <v>3057</v>
      </c>
      <c r="E3585" s="14">
        <v>20019606</v>
      </c>
      <c r="F3585" s="14" t="s">
        <v>3207</v>
      </c>
      <c r="G3585" s="14" t="s">
        <v>3057</v>
      </c>
      <c r="H3585" s="14" t="s">
        <v>3057</v>
      </c>
      <c r="I3585" s="9" t="s">
        <v>3057</v>
      </c>
      <c r="J3585" s="9">
        <v>8</v>
      </c>
      <c r="K3585" s="14">
        <f>IF($E3585="","",IFERROR(INDEX('01_Cad_Pecas'!$H$2:$H$5000,MATCH($E3585,'01_Cad_Pecas'!$D$2:$D$5000,0)),IFERROR(INDEX('01_Cad_Pecas'!$H$2:$H$5000,MATCH(VALUE($E3585),'01_Cad_Pecas'!$D$2:$D$5000,0)),"")))</f>
        <v>3</v>
      </c>
      <c r="L3585" s="14">
        <f>IF($E3585="","",IFERROR(INDEX('01_Cad_Pecas'!$I$2:$I$5000,MATCH($E3585,'01_Cad_Pecas'!$D$2:$D$5000,0)),IFERROR(INDEX('01_Cad_Pecas'!$I$2:$I$5000,MATCH(VALUE($E3585),'01_Cad_Pecas'!$D$2:$D$5000,0)),"")))</f>
        <v>6.7799999999999999E-2</v>
      </c>
      <c r="M3585" s="14">
        <f t="shared" si="392"/>
        <v>3.5423999999999998</v>
      </c>
      <c r="N3585" s="14">
        <v>46217</v>
      </c>
      <c r="O3585" s="14">
        <v>8</v>
      </c>
      <c r="P3585" s="14"/>
      <c r="Q3585" s="14"/>
      <c r="R3585" s="14"/>
      <c r="S3585" s="14"/>
      <c r="T3585" s="14">
        <f t="shared" si="396"/>
        <v>1</v>
      </c>
      <c r="U3585" s="14" t="s">
        <v>36</v>
      </c>
      <c r="V3585" s="14"/>
      <c r="W3585" s="14"/>
      <c r="X3585" s="14"/>
      <c r="Y3585" s="14"/>
      <c r="Z3585" s="14"/>
      <c r="AA3585" s="11"/>
      <c r="AB3585" s="14" t="str">
        <f t="shared" si="393"/>
        <v>10241|6 PINTURA UV</v>
      </c>
      <c r="AC3585" t="str">
        <f t="shared" si="394"/>
        <v>|10241|</v>
      </c>
      <c r="AD3585" t="str">
        <f t="shared" si="395"/>
        <v>6 PINTURA UV</v>
      </c>
    </row>
    <row r="3586" spans="1:30" ht="24" customHeight="1" x14ac:dyDescent="0.35">
      <c r="A3586" s="35">
        <v>46216</v>
      </c>
      <c r="B3586" s="14" t="s">
        <v>3670</v>
      </c>
      <c r="C3586" s="14" t="s">
        <v>3671</v>
      </c>
      <c r="D3586" s="14" t="s">
        <v>3057</v>
      </c>
      <c r="E3586" s="14">
        <v>20020002</v>
      </c>
      <c r="F3586" s="14" t="s">
        <v>3263</v>
      </c>
      <c r="G3586" s="14" t="s">
        <v>3057</v>
      </c>
      <c r="H3586" s="14" t="s">
        <v>3057</v>
      </c>
      <c r="I3586" s="9" t="s">
        <v>3057</v>
      </c>
      <c r="J3586" s="9">
        <v>5</v>
      </c>
      <c r="K3586" s="14">
        <f>IF($E3586="","",IFERROR(INDEX('01_Cad_Pecas'!$H$2:$H$5000,MATCH($E3586,'01_Cad_Pecas'!$D$2:$D$5000,0)),IFERROR(INDEX('01_Cad_Pecas'!$H$2:$H$5000,MATCH(VALUE($E3586),'01_Cad_Pecas'!$D$2:$D$5000,0)),"")))</f>
        <v>1.1000000000000001</v>
      </c>
      <c r="L3586" s="14">
        <f>IF($E3586="","",IFERROR(INDEX('01_Cad_Pecas'!$I$2:$I$5000,MATCH($E3586,'01_Cad_Pecas'!$D$2:$D$5000,0)),IFERROR(INDEX('01_Cad_Pecas'!$I$2:$I$5000,MATCH(VALUE($E3586),'01_Cad_Pecas'!$D$2:$D$5000,0)),"")))</f>
        <v>9.375E-2</v>
      </c>
      <c r="M3586" s="14">
        <f t="shared" si="392"/>
        <v>1.5687500000000001</v>
      </c>
      <c r="N3586" s="14">
        <v>46217</v>
      </c>
      <c r="O3586" s="14">
        <v>5</v>
      </c>
      <c r="P3586" s="14"/>
      <c r="Q3586" s="14"/>
      <c r="R3586" s="14"/>
      <c r="S3586" s="14"/>
      <c r="T3586" s="14">
        <f t="shared" si="396"/>
        <v>1</v>
      </c>
      <c r="U3586" s="14" t="s">
        <v>36</v>
      </c>
      <c r="V3586" s="14"/>
      <c r="W3586" s="14"/>
      <c r="X3586" s="14"/>
      <c r="Y3586" s="14"/>
      <c r="Z3586" s="14"/>
      <c r="AA3586" s="11"/>
      <c r="AB3586" s="14" t="str">
        <f t="shared" si="393"/>
        <v>10241|6 PINTURA UV</v>
      </c>
      <c r="AC3586" t="str">
        <f t="shared" si="394"/>
        <v>|10241|</v>
      </c>
      <c r="AD3586" t="str">
        <f t="shared" si="395"/>
        <v>6 PINTURA UV</v>
      </c>
    </row>
    <row r="3587" spans="1:30" ht="24" customHeight="1" x14ac:dyDescent="0.35">
      <c r="A3587" s="35">
        <v>46216</v>
      </c>
      <c r="B3587" s="14" t="s">
        <v>3670</v>
      </c>
      <c r="C3587" s="14" t="s">
        <v>3671</v>
      </c>
      <c r="D3587" s="14" t="s">
        <v>3057</v>
      </c>
      <c r="E3587" s="14">
        <v>20020003</v>
      </c>
      <c r="F3587" s="14" t="s">
        <v>3264</v>
      </c>
      <c r="G3587" s="14" t="s">
        <v>3057</v>
      </c>
      <c r="H3587" s="14" t="s">
        <v>3057</v>
      </c>
      <c r="I3587" s="9" t="s">
        <v>3057</v>
      </c>
      <c r="J3587" s="9">
        <v>5</v>
      </c>
      <c r="K3587" s="14">
        <f>IF($E3587="","",IFERROR(INDEX('01_Cad_Pecas'!$H$2:$H$5000,MATCH($E3587,'01_Cad_Pecas'!$D$2:$D$5000,0)),IFERROR(INDEX('01_Cad_Pecas'!$H$2:$H$5000,MATCH(VALUE($E3587),'01_Cad_Pecas'!$D$2:$D$5000,0)),"")))</f>
        <v>1.1000000000000001</v>
      </c>
      <c r="L3587" s="14">
        <f>IF($E3587="","",IFERROR(INDEX('01_Cad_Pecas'!$I$2:$I$5000,MATCH($E3587,'01_Cad_Pecas'!$D$2:$D$5000,0)),IFERROR(INDEX('01_Cad_Pecas'!$I$2:$I$5000,MATCH(VALUE($E3587),'01_Cad_Pecas'!$D$2:$D$5000,0)),"")))</f>
        <v>9.375E-2</v>
      </c>
      <c r="M3587" s="14">
        <f t="shared" si="392"/>
        <v>1.5687500000000001</v>
      </c>
      <c r="N3587" s="14">
        <v>46217</v>
      </c>
      <c r="O3587" s="14">
        <v>5</v>
      </c>
      <c r="P3587" s="14"/>
      <c r="Q3587" s="14"/>
      <c r="R3587" s="14"/>
      <c r="S3587" s="14"/>
      <c r="T3587" s="14">
        <f t="shared" si="396"/>
        <v>1</v>
      </c>
      <c r="U3587" s="14" t="s">
        <v>36</v>
      </c>
      <c r="V3587" s="14"/>
      <c r="W3587" s="14"/>
      <c r="X3587" s="14"/>
      <c r="Y3587" s="14"/>
      <c r="Z3587" s="14"/>
      <c r="AA3587" s="11"/>
      <c r="AB3587" s="14" t="str">
        <f t="shared" si="393"/>
        <v>10241|6 PINTURA UV</v>
      </c>
      <c r="AC3587" t="str">
        <f t="shared" si="394"/>
        <v>|10241|</v>
      </c>
      <c r="AD3587" t="str">
        <f t="shared" si="395"/>
        <v>6 PINTURA UV</v>
      </c>
    </row>
    <row r="3588" spans="1:30" ht="24" customHeight="1" x14ac:dyDescent="0.35">
      <c r="A3588" s="35">
        <v>46216</v>
      </c>
      <c r="B3588" s="14" t="s">
        <v>3670</v>
      </c>
      <c r="C3588" s="14" t="s">
        <v>3671</v>
      </c>
      <c r="D3588" s="14" t="s">
        <v>3057</v>
      </c>
      <c r="E3588" s="14">
        <v>20020004</v>
      </c>
      <c r="F3588" s="14" t="s">
        <v>3265</v>
      </c>
      <c r="G3588" s="14" t="s">
        <v>3057</v>
      </c>
      <c r="H3588" s="14" t="s">
        <v>3057</v>
      </c>
      <c r="I3588" s="9" t="s">
        <v>3057</v>
      </c>
      <c r="J3588" s="9">
        <v>10</v>
      </c>
      <c r="K3588" s="14">
        <f>IF($E3588="","",IFERROR(INDEX('01_Cad_Pecas'!$H$2:$H$5000,MATCH($E3588,'01_Cad_Pecas'!$D$2:$D$5000,0)),IFERROR(INDEX('01_Cad_Pecas'!$H$2:$H$5000,MATCH(VALUE($E3588),'01_Cad_Pecas'!$D$2:$D$5000,0)),"")))</f>
        <v>1.1000000000000001</v>
      </c>
      <c r="L3588" s="14">
        <f>IF($E3588="","",IFERROR(INDEX('01_Cad_Pecas'!$I$2:$I$5000,MATCH($E3588,'01_Cad_Pecas'!$D$2:$D$5000,0)),IFERROR(INDEX('01_Cad_Pecas'!$I$2:$I$5000,MATCH(VALUE($E3588),'01_Cad_Pecas'!$D$2:$D$5000,0)),"")))</f>
        <v>9.375E-2</v>
      </c>
      <c r="M3588" s="14">
        <f t="shared" si="392"/>
        <v>2.0375000000000001</v>
      </c>
      <c r="N3588" s="14">
        <v>46217</v>
      </c>
      <c r="O3588" s="14">
        <v>10</v>
      </c>
      <c r="P3588" s="14"/>
      <c r="Q3588" s="14"/>
      <c r="R3588" s="14"/>
      <c r="S3588" s="14"/>
      <c r="T3588" s="14">
        <f t="shared" si="396"/>
        <v>1</v>
      </c>
      <c r="U3588" s="14" t="s">
        <v>36</v>
      </c>
      <c r="V3588" s="14"/>
      <c r="W3588" s="14"/>
      <c r="X3588" s="14"/>
      <c r="Y3588" s="14"/>
      <c r="Z3588" s="14"/>
      <c r="AA3588" s="11"/>
      <c r="AB3588" s="14" t="str">
        <f t="shared" si="393"/>
        <v>10241|6 PINTURA UV</v>
      </c>
      <c r="AC3588" t="str">
        <f t="shared" si="394"/>
        <v>|10241|</v>
      </c>
      <c r="AD3588" t="str">
        <f t="shared" si="395"/>
        <v>6 PINTURA UV</v>
      </c>
    </row>
    <row r="3589" spans="1:30" ht="24" customHeight="1" x14ac:dyDescent="0.35">
      <c r="A3589" s="35">
        <v>46216</v>
      </c>
      <c r="B3589" s="14" t="s">
        <v>3670</v>
      </c>
      <c r="C3589" s="14" t="s">
        <v>3671</v>
      </c>
      <c r="D3589" s="14" t="s">
        <v>3057</v>
      </c>
      <c r="E3589" s="14">
        <v>20020005</v>
      </c>
      <c r="F3589" s="14" t="s">
        <v>3266</v>
      </c>
      <c r="G3589" s="14" t="s">
        <v>3057</v>
      </c>
      <c r="H3589" s="14" t="s">
        <v>3057</v>
      </c>
      <c r="I3589" s="9" t="s">
        <v>3057</v>
      </c>
      <c r="J3589" s="9">
        <v>5</v>
      </c>
      <c r="K3589" s="14">
        <f>IF($E3589="","",IFERROR(INDEX('01_Cad_Pecas'!$H$2:$H$5000,MATCH($E3589,'01_Cad_Pecas'!$D$2:$D$5000,0)),IFERROR(INDEX('01_Cad_Pecas'!$H$2:$H$5000,MATCH(VALUE($E3589),'01_Cad_Pecas'!$D$2:$D$5000,0)),"")))</f>
        <v>1.1000000000000001</v>
      </c>
      <c r="L3589" s="14">
        <f>IF($E3589="","",IFERROR(INDEX('01_Cad_Pecas'!$I$2:$I$5000,MATCH($E3589,'01_Cad_Pecas'!$D$2:$D$5000,0)),IFERROR(INDEX('01_Cad_Pecas'!$I$2:$I$5000,MATCH(VALUE($E3589),'01_Cad_Pecas'!$D$2:$D$5000,0)),"")))</f>
        <v>9.375E-2</v>
      </c>
      <c r="M3589" s="14">
        <f t="shared" si="392"/>
        <v>1.5687500000000001</v>
      </c>
      <c r="N3589" s="14">
        <v>46217</v>
      </c>
      <c r="O3589" s="14">
        <v>5</v>
      </c>
      <c r="P3589" s="14"/>
      <c r="Q3589" s="14"/>
      <c r="R3589" s="14"/>
      <c r="S3589" s="14"/>
      <c r="T3589" s="14">
        <f t="shared" si="396"/>
        <v>1</v>
      </c>
      <c r="U3589" s="14" t="s">
        <v>36</v>
      </c>
      <c r="V3589" s="14"/>
      <c r="W3589" s="14"/>
      <c r="X3589" s="14"/>
      <c r="Y3589" s="14"/>
      <c r="Z3589" s="14"/>
      <c r="AA3589" s="11"/>
      <c r="AB3589" s="14" t="str">
        <f t="shared" si="393"/>
        <v>10241|6 PINTURA UV</v>
      </c>
      <c r="AC3589" t="str">
        <f t="shared" si="394"/>
        <v>|10241|</v>
      </c>
      <c r="AD3589" t="str">
        <f t="shared" si="395"/>
        <v>6 PINTURA UV</v>
      </c>
    </row>
    <row r="3590" spans="1:30" ht="24" customHeight="1" x14ac:dyDescent="0.35">
      <c r="A3590" s="35">
        <v>46216</v>
      </c>
      <c r="B3590" s="14" t="s">
        <v>3670</v>
      </c>
      <c r="C3590" s="14" t="s">
        <v>3671</v>
      </c>
      <c r="D3590" s="14" t="s">
        <v>3057</v>
      </c>
      <c r="E3590" s="14">
        <v>30080009</v>
      </c>
      <c r="F3590" s="14" t="s">
        <v>3160</v>
      </c>
      <c r="G3590" s="14" t="s">
        <v>3057</v>
      </c>
      <c r="H3590" s="14" t="s">
        <v>3057</v>
      </c>
      <c r="I3590" s="9" t="s">
        <v>3057</v>
      </c>
      <c r="J3590" s="9">
        <v>8</v>
      </c>
      <c r="K3590" s="14">
        <f>IF($E3590="","",IFERROR(INDEX('01_Cad_Pecas'!$H$2:$H$5000,MATCH($E3590,'01_Cad_Pecas'!$D$2:$D$5000,0)),IFERROR(INDEX('01_Cad_Pecas'!$H$2:$H$5000,MATCH(VALUE($E3590),'01_Cad_Pecas'!$D$2:$D$5000,0)),"")))</f>
        <v>7</v>
      </c>
      <c r="L3590" s="14">
        <f>IF($E3590="","",IFERROR(INDEX('01_Cad_Pecas'!$I$2:$I$5000,MATCH($E3590,'01_Cad_Pecas'!$D$2:$D$5000,0)),IFERROR(INDEX('01_Cad_Pecas'!$I$2:$I$5000,MATCH(VALUE($E3590),'01_Cad_Pecas'!$D$2:$D$5000,0)),"")))</f>
        <v>0.81</v>
      </c>
      <c r="M3590" s="14">
        <f t="shared" si="392"/>
        <v>13.48</v>
      </c>
      <c r="N3590" s="14">
        <v>46217</v>
      </c>
      <c r="O3590" s="14">
        <v>8</v>
      </c>
      <c r="P3590" s="14"/>
      <c r="Q3590" s="14"/>
      <c r="R3590" s="14"/>
      <c r="S3590" s="14"/>
      <c r="T3590" s="14">
        <f t="shared" si="396"/>
        <v>1</v>
      </c>
      <c r="U3590" s="14" t="s">
        <v>36</v>
      </c>
      <c r="V3590" s="14"/>
      <c r="W3590" s="14"/>
      <c r="X3590" s="14"/>
      <c r="Y3590" s="14"/>
      <c r="Z3590" s="14"/>
      <c r="AA3590" s="11"/>
      <c r="AB3590" s="14" t="str">
        <f t="shared" si="393"/>
        <v>10241|6 PINTURA UV</v>
      </c>
      <c r="AC3590" t="str">
        <f t="shared" si="394"/>
        <v>|10241|</v>
      </c>
      <c r="AD3590" t="str">
        <f t="shared" si="395"/>
        <v>6 PINTURA UV</v>
      </c>
    </row>
    <row r="3591" spans="1:30" ht="24" customHeight="1" x14ac:dyDescent="0.35">
      <c r="A3591" s="35">
        <v>46216</v>
      </c>
      <c r="B3591" s="14" t="s">
        <v>3670</v>
      </c>
      <c r="C3591" s="14" t="s">
        <v>3671</v>
      </c>
      <c r="D3591" s="14" t="s">
        <v>3057</v>
      </c>
      <c r="E3591" s="14">
        <v>30081507</v>
      </c>
      <c r="F3591" s="14" t="s">
        <v>3161</v>
      </c>
      <c r="G3591" s="14" t="s">
        <v>3057</v>
      </c>
      <c r="H3591" s="14" t="s">
        <v>3057</v>
      </c>
      <c r="I3591" s="9" t="s">
        <v>3057</v>
      </c>
      <c r="J3591" s="9">
        <v>4</v>
      </c>
      <c r="K3591" s="14">
        <f>IF($E3591="","",IFERROR(INDEX('01_Cad_Pecas'!$H$2:$H$5000,MATCH($E3591,'01_Cad_Pecas'!$D$2:$D$5000,0)),IFERROR(INDEX('01_Cad_Pecas'!$H$2:$H$5000,MATCH(VALUE($E3591),'01_Cad_Pecas'!$D$2:$D$5000,0)),"")))</f>
        <v>7</v>
      </c>
      <c r="L3591" s="14">
        <f>IF($E3591="","",IFERROR(INDEX('01_Cad_Pecas'!$I$2:$I$5000,MATCH($E3591,'01_Cad_Pecas'!$D$2:$D$5000,0)),IFERROR(INDEX('01_Cad_Pecas'!$I$2:$I$5000,MATCH(VALUE($E3591),'01_Cad_Pecas'!$D$2:$D$5000,0)),"")))</f>
        <v>0.81</v>
      </c>
      <c r="M3591" s="14">
        <f t="shared" si="392"/>
        <v>10.24</v>
      </c>
      <c r="N3591" s="14">
        <v>46217</v>
      </c>
      <c r="O3591" s="14">
        <v>4</v>
      </c>
      <c r="P3591" s="14"/>
      <c r="Q3591" s="14"/>
      <c r="R3591" s="14"/>
      <c r="S3591" s="14"/>
      <c r="T3591" s="14">
        <f t="shared" si="396"/>
        <v>1</v>
      </c>
      <c r="U3591" s="14" t="s">
        <v>36</v>
      </c>
      <c r="V3591" s="14"/>
      <c r="W3591" s="14"/>
      <c r="X3591" s="14"/>
      <c r="Y3591" s="14"/>
      <c r="Z3591" s="14"/>
      <c r="AA3591" s="11"/>
      <c r="AB3591" s="14" t="str">
        <f t="shared" ref="AB3591:AB3654" si="397">B3591&amp;"|"&amp;I3591</f>
        <v>10241|6 PINTURA UV</v>
      </c>
      <c r="AC3591" t="str">
        <f t="shared" ref="AC3591:AC3654" si="398">IF($B3591="","","|"&amp;SUBSTITUTE(TRIM(SUBSTITUTE(SUBSTITUTE(SUBSTITUTE(SUBSTITUTE(SUBSTITUTE(SUBSTITUTE(SUBSTITUTE(SUBSTITUTE(SUBSTITUTE(SUBSTITUTE(SUBSTITUTE(SUBSTITUTE(SUBSTITUTE(SUBSTITUTE(TRIM($B3591&amp;""),CHAR(10)," "),CHAR(13)," "),"."," "),";"," "),","," "),"/"," "),"+"," "),"-"," "),"  "," "),"  "," "),"  "," "),"  "," "),"  "," "),"  "," "))," ","|")&amp;"|")</f>
        <v>|10241|</v>
      </c>
      <c r="AD3591" t="str">
        <f t="shared" ref="AD3591:AD3654" si="399">TRIM($I3591&amp;"")</f>
        <v>6 PINTURA UV</v>
      </c>
    </row>
    <row r="3592" spans="1:30" ht="24" customHeight="1" x14ac:dyDescent="0.35">
      <c r="A3592" s="35">
        <v>46216</v>
      </c>
      <c r="B3592" s="14" t="s">
        <v>3670</v>
      </c>
      <c r="C3592" s="14" t="s">
        <v>3671</v>
      </c>
      <c r="D3592" s="14" t="s">
        <v>3057</v>
      </c>
      <c r="E3592" s="14">
        <v>30081508</v>
      </c>
      <c r="F3592" s="14" t="s">
        <v>3162</v>
      </c>
      <c r="G3592" s="14" t="s">
        <v>3057</v>
      </c>
      <c r="H3592" s="14" t="s">
        <v>3057</v>
      </c>
      <c r="I3592" s="9" t="s">
        <v>3057</v>
      </c>
      <c r="J3592" s="9">
        <v>4</v>
      </c>
      <c r="K3592" s="14">
        <f>IF($E3592="","",IFERROR(INDEX('01_Cad_Pecas'!$H$2:$H$5000,MATCH($E3592,'01_Cad_Pecas'!$D$2:$D$5000,0)),IFERROR(INDEX('01_Cad_Pecas'!$H$2:$H$5000,MATCH(VALUE($E3592),'01_Cad_Pecas'!$D$2:$D$5000,0)),"")))</f>
        <v>7</v>
      </c>
      <c r="L3592" s="14">
        <f>IF($E3592="","",IFERROR(INDEX('01_Cad_Pecas'!$I$2:$I$5000,MATCH($E3592,'01_Cad_Pecas'!$D$2:$D$5000,0)),IFERROR(INDEX('01_Cad_Pecas'!$I$2:$I$5000,MATCH(VALUE($E3592),'01_Cad_Pecas'!$D$2:$D$5000,0)),"")))</f>
        <v>0.81</v>
      </c>
      <c r="M3592" s="14">
        <f t="shared" si="392"/>
        <v>10.24</v>
      </c>
      <c r="N3592" s="14">
        <v>46217</v>
      </c>
      <c r="O3592" s="14">
        <v>4</v>
      </c>
      <c r="P3592" s="14"/>
      <c r="Q3592" s="14"/>
      <c r="R3592" s="14"/>
      <c r="S3592" s="14"/>
      <c r="T3592" s="14">
        <f t="shared" si="396"/>
        <v>1</v>
      </c>
      <c r="U3592" s="14" t="s">
        <v>36</v>
      </c>
      <c r="V3592" s="14"/>
      <c r="W3592" s="14"/>
      <c r="X3592" s="14"/>
      <c r="Y3592" s="14"/>
      <c r="Z3592" s="14"/>
      <c r="AA3592" s="11"/>
      <c r="AB3592" s="14" t="str">
        <f t="shared" si="397"/>
        <v>10241|6 PINTURA UV</v>
      </c>
      <c r="AC3592" t="str">
        <f t="shared" si="398"/>
        <v>|10241|</v>
      </c>
      <c r="AD3592" t="str">
        <f t="shared" si="399"/>
        <v>6 PINTURA UV</v>
      </c>
    </row>
    <row r="3593" spans="1:30" ht="24" customHeight="1" x14ac:dyDescent="0.35">
      <c r="A3593" s="35">
        <v>46216</v>
      </c>
      <c r="B3593" s="14" t="s">
        <v>3670</v>
      </c>
      <c r="C3593" s="14" t="s">
        <v>3671</v>
      </c>
      <c r="D3593" s="14" t="s">
        <v>3057</v>
      </c>
      <c r="E3593" s="14">
        <v>20013102</v>
      </c>
      <c r="F3593" s="14" t="s">
        <v>3188</v>
      </c>
      <c r="G3593" s="14" t="s">
        <v>3057</v>
      </c>
      <c r="H3593" s="14" t="s">
        <v>3057</v>
      </c>
      <c r="I3593" s="9" t="s">
        <v>3057</v>
      </c>
      <c r="J3593" s="9">
        <v>4</v>
      </c>
      <c r="K3593" s="14">
        <f>IF($E3593="","",IFERROR(INDEX('01_Cad_Pecas'!$H$2:$H$5000,MATCH($E3593,'01_Cad_Pecas'!$D$2:$D$5000,0)),IFERROR(INDEX('01_Cad_Pecas'!$H$2:$H$5000,MATCH(VALUE($E3593),'01_Cad_Pecas'!$D$2:$D$5000,0)),"")))</f>
        <v>3</v>
      </c>
      <c r="L3593" s="14">
        <f>IF($E3593="","",IFERROR(INDEX('01_Cad_Pecas'!$I$2:$I$5000,MATCH($E3593,'01_Cad_Pecas'!$D$2:$D$5000,0)),IFERROR(INDEX('01_Cad_Pecas'!$I$2:$I$5000,MATCH(VALUE($E3593),'01_Cad_Pecas'!$D$2:$D$5000,0)),"")))</f>
        <v>6.7799999999999999E-2</v>
      </c>
      <c r="M3593" s="14">
        <f t="shared" si="392"/>
        <v>3.2711999999999999</v>
      </c>
      <c r="N3593" s="14">
        <v>46217</v>
      </c>
      <c r="O3593" s="14">
        <v>4</v>
      </c>
      <c r="P3593" s="14"/>
      <c r="Q3593" s="14"/>
      <c r="R3593" s="14"/>
      <c r="S3593" s="14"/>
      <c r="T3593" s="14">
        <f t="shared" si="396"/>
        <v>1</v>
      </c>
      <c r="U3593" s="14" t="s">
        <v>36</v>
      </c>
      <c r="V3593" s="14"/>
      <c r="W3593" s="14"/>
      <c r="X3593" s="14"/>
      <c r="Y3593" s="14"/>
      <c r="Z3593" s="14"/>
      <c r="AA3593" s="11"/>
      <c r="AB3593" s="14" t="str">
        <f t="shared" si="397"/>
        <v>10241|6 PINTURA UV</v>
      </c>
      <c r="AC3593" t="str">
        <f t="shared" si="398"/>
        <v>|10241|</v>
      </c>
      <c r="AD3593" t="str">
        <f t="shared" si="399"/>
        <v>6 PINTURA UV</v>
      </c>
    </row>
    <row r="3594" spans="1:30" ht="60" customHeight="1" x14ac:dyDescent="0.35">
      <c r="A3594" s="35">
        <v>46220</v>
      </c>
      <c r="B3594" s="14" t="s">
        <v>3718</v>
      </c>
      <c r="C3594" s="14" t="s">
        <v>3719</v>
      </c>
      <c r="D3594" s="14" t="s">
        <v>3056</v>
      </c>
      <c r="E3594" s="14">
        <v>200124131</v>
      </c>
      <c r="F3594" s="14" t="s">
        <v>271</v>
      </c>
      <c r="G3594" s="14" t="s">
        <v>3056</v>
      </c>
      <c r="H3594" s="14" t="s">
        <v>3056</v>
      </c>
      <c r="I3594" s="9" t="s">
        <v>3056</v>
      </c>
      <c r="J3594" s="9">
        <v>40</v>
      </c>
      <c r="K3594" s="14"/>
      <c r="L3594" s="14"/>
      <c r="M3594" s="14"/>
      <c r="N3594" s="14"/>
      <c r="O3594" s="14"/>
      <c r="P3594" s="14"/>
      <c r="Q3594" s="14"/>
      <c r="R3594" s="14"/>
      <c r="S3594" s="14"/>
      <c r="T3594" s="14"/>
      <c r="U3594" s="14"/>
      <c r="V3594" s="14"/>
      <c r="W3594" s="14"/>
      <c r="X3594" s="14"/>
      <c r="Y3594" s="14"/>
      <c r="Z3594" s="14"/>
      <c r="AA3594" s="11"/>
      <c r="AB3594" s="14" t="str">
        <f t="shared" si="397"/>
        <v>10257|58 FABRICAÇÃO EMBALAGEM</v>
      </c>
      <c r="AC3594" t="str">
        <f t="shared" si="398"/>
        <v>|10257|</v>
      </c>
      <c r="AD3594" t="str">
        <f t="shared" si="399"/>
        <v>58 FABRICAÇÃO EMBALAGEM</v>
      </c>
    </row>
    <row r="3595" spans="1:30" ht="60" customHeight="1" x14ac:dyDescent="0.35">
      <c r="A3595" s="35">
        <v>46220</v>
      </c>
      <c r="B3595" s="14" t="s">
        <v>3718</v>
      </c>
      <c r="C3595" s="14" t="s">
        <v>3719</v>
      </c>
      <c r="D3595" s="14" t="s">
        <v>3056</v>
      </c>
      <c r="E3595" s="14">
        <v>200140130</v>
      </c>
      <c r="F3595" s="14" t="s">
        <v>3133</v>
      </c>
      <c r="G3595" s="14" t="s">
        <v>3056</v>
      </c>
      <c r="H3595" s="14" t="s">
        <v>3056</v>
      </c>
      <c r="I3595" s="9" t="s">
        <v>3056</v>
      </c>
      <c r="J3595" s="9">
        <v>1</v>
      </c>
      <c r="K3595" s="14"/>
      <c r="L3595" s="14"/>
      <c r="M3595" s="14"/>
      <c r="N3595" s="14"/>
      <c r="O3595" s="14"/>
      <c r="P3595" s="14"/>
      <c r="Q3595" s="14"/>
      <c r="R3595" s="14"/>
      <c r="S3595" s="14"/>
      <c r="T3595" s="14"/>
      <c r="U3595" s="14"/>
      <c r="V3595" s="14"/>
      <c r="W3595" s="14"/>
      <c r="X3595" s="14"/>
      <c r="Y3595" s="14"/>
      <c r="Z3595" s="14"/>
      <c r="AA3595" s="11"/>
      <c r="AB3595" s="14" t="str">
        <f t="shared" si="397"/>
        <v>10257|58 FABRICAÇÃO EMBALAGEM</v>
      </c>
      <c r="AC3595" t="str">
        <f t="shared" si="398"/>
        <v>|10257|</v>
      </c>
      <c r="AD3595" t="str">
        <f t="shared" si="399"/>
        <v>58 FABRICAÇÃO EMBALAGEM</v>
      </c>
    </row>
    <row r="3596" spans="1:30" ht="60" customHeight="1" x14ac:dyDescent="0.35">
      <c r="A3596" s="35">
        <v>46220</v>
      </c>
      <c r="B3596" s="14" t="s">
        <v>3718</v>
      </c>
      <c r="C3596" s="14" t="s">
        <v>3719</v>
      </c>
      <c r="D3596" s="14" t="s">
        <v>3056</v>
      </c>
      <c r="E3596" s="14">
        <v>200161130</v>
      </c>
      <c r="F3596" s="14" t="s">
        <v>3134</v>
      </c>
      <c r="G3596" s="14" t="s">
        <v>3056</v>
      </c>
      <c r="H3596" s="14" t="s">
        <v>3056</v>
      </c>
      <c r="I3596" s="9" t="s">
        <v>3056</v>
      </c>
      <c r="J3596" s="9">
        <v>30</v>
      </c>
      <c r="K3596" s="14"/>
      <c r="L3596" s="14"/>
      <c r="M3596" s="14"/>
      <c r="N3596" s="14"/>
      <c r="O3596" s="14"/>
      <c r="P3596" s="14"/>
      <c r="Q3596" s="14"/>
      <c r="R3596" s="14"/>
      <c r="S3596" s="14"/>
      <c r="T3596" s="14"/>
      <c r="U3596" s="14"/>
      <c r="V3596" s="14"/>
      <c r="W3596" s="14"/>
      <c r="X3596" s="14"/>
      <c r="Y3596" s="14"/>
      <c r="Z3596" s="14"/>
      <c r="AA3596" s="11"/>
      <c r="AB3596" s="14" t="str">
        <f t="shared" si="397"/>
        <v>10257|58 FABRICAÇÃO EMBALAGEM</v>
      </c>
      <c r="AC3596" t="str">
        <f t="shared" si="398"/>
        <v>|10257|</v>
      </c>
      <c r="AD3596" t="str">
        <f t="shared" si="399"/>
        <v>58 FABRICAÇÃO EMBALAGEM</v>
      </c>
    </row>
    <row r="3597" spans="1:30" ht="60" customHeight="1" x14ac:dyDescent="0.35">
      <c r="A3597" s="35">
        <v>46220</v>
      </c>
      <c r="B3597" s="14" t="s">
        <v>3718</v>
      </c>
      <c r="C3597" s="14" t="s">
        <v>3719</v>
      </c>
      <c r="D3597" s="14" t="s">
        <v>3056</v>
      </c>
      <c r="E3597" s="14">
        <v>200170130</v>
      </c>
      <c r="F3597" s="14" t="s">
        <v>266</v>
      </c>
      <c r="G3597" s="14" t="s">
        <v>3056</v>
      </c>
      <c r="H3597" s="14" t="s">
        <v>3056</v>
      </c>
      <c r="I3597" s="9" t="s">
        <v>3056</v>
      </c>
      <c r="J3597" s="9">
        <v>2</v>
      </c>
      <c r="K3597" s="14"/>
      <c r="L3597" s="14"/>
      <c r="M3597" s="14"/>
      <c r="N3597" s="14"/>
      <c r="O3597" s="14"/>
      <c r="P3597" s="14"/>
      <c r="Q3597" s="14"/>
      <c r="R3597" s="14"/>
      <c r="S3597" s="14"/>
      <c r="T3597" s="14"/>
      <c r="U3597" s="14"/>
      <c r="V3597" s="14"/>
      <c r="W3597" s="14"/>
      <c r="X3597" s="14"/>
      <c r="Y3597" s="14"/>
      <c r="Z3597" s="14"/>
      <c r="AA3597" s="11"/>
      <c r="AB3597" s="14" t="str">
        <f t="shared" si="397"/>
        <v>10257|58 FABRICAÇÃO EMBALAGEM</v>
      </c>
      <c r="AC3597" t="str">
        <f t="shared" si="398"/>
        <v>|10257|</v>
      </c>
      <c r="AD3597" t="str">
        <f t="shared" si="399"/>
        <v>58 FABRICAÇÃO EMBALAGEM</v>
      </c>
    </row>
    <row r="3598" spans="1:30" ht="60" customHeight="1" x14ac:dyDescent="0.35">
      <c r="A3598" s="35">
        <v>46220</v>
      </c>
      <c r="B3598" s="14" t="s">
        <v>3718</v>
      </c>
      <c r="C3598" s="14" t="s">
        <v>3719</v>
      </c>
      <c r="D3598" s="14" t="s">
        <v>3056</v>
      </c>
      <c r="E3598" s="14">
        <v>200190130</v>
      </c>
      <c r="F3598" s="14" t="s">
        <v>263</v>
      </c>
      <c r="G3598" s="14" t="s">
        <v>3056</v>
      </c>
      <c r="H3598" s="14" t="s">
        <v>3056</v>
      </c>
      <c r="I3598" s="9" t="s">
        <v>3056</v>
      </c>
      <c r="J3598" s="9">
        <v>12</v>
      </c>
      <c r="K3598" s="14"/>
      <c r="L3598" s="14"/>
      <c r="M3598" s="14"/>
      <c r="N3598" s="14"/>
      <c r="O3598" s="14"/>
      <c r="P3598" s="14"/>
      <c r="Q3598" s="14"/>
      <c r="R3598" s="14"/>
      <c r="S3598" s="14"/>
      <c r="T3598" s="14"/>
      <c r="U3598" s="14"/>
      <c r="V3598" s="14"/>
      <c r="W3598" s="14"/>
      <c r="X3598" s="14"/>
      <c r="Y3598" s="14"/>
      <c r="Z3598" s="14"/>
      <c r="AA3598" s="11"/>
      <c r="AB3598" s="14" t="str">
        <f t="shared" si="397"/>
        <v>10257|58 FABRICAÇÃO EMBALAGEM</v>
      </c>
      <c r="AC3598" t="str">
        <f t="shared" si="398"/>
        <v>|10257|</v>
      </c>
      <c r="AD3598" t="str">
        <f t="shared" si="399"/>
        <v>58 FABRICAÇÃO EMBALAGEM</v>
      </c>
    </row>
    <row r="3599" spans="1:30" ht="60" customHeight="1" x14ac:dyDescent="0.35">
      <c r="A3599" s="35">
        <v>46220</v>
      </c>
      <c r="B3599" s="14" t="s">
        <v>3718</v>
      </c>
      <c r="C3599" s="14" t="s">
        <v>3719</v>
      </c>
      <c r="D3599" s="14" t="s">
        <v>3056</v>
      </c>
      <c r="E3599" s="14">
        <v>200196130</v>
      </c>
      <c r="F3599" s="14" t="s">
        <v>262</v>
      </c>
      <c r="G3599" s="14" t="s">
        <v>3056</v>
      </c>
      <c r="H3599" s="14" t="s">
        <v>3056</v>
      </c>
      <c r="I3599" s="9" t="s">
        <v>3056</v>
      </c>
      <c r="J3599" s="9">
        <v>9</v>
      </c>
      <c r="K3599" s="14"/>
      <c r="L3599" s="14"/>
      <c r="M3599" s="14"/>
      <c r="N3599" s="14"/>
      <c r="O3599" s="14"/>
      <c r="P3599" s="14"/>
      <c r="Q3599" s="14"/>
      <c r="R3599" s="14"/>
      <c r="S3599" s="14"/>
      <c r="T3599" s="14"/>
      <c r="U3599" s="14"/>
      <c r="V3599" s="14"/>
      <c r="W3599" s="14"/>
      <c r="X3599" s="14"/>
      <c r="Y3599" s="14"/>
      <c r="Z3599" s="14"/>
      <c r="AA3599" s="11"/>
      <c r="AB3599" s="14" t="str">
        <f t="shared" si="397"/>
        <v>10257|58 FABRICAÇÃO EMBALAGEM</v>
      </c>
      <c r="AC3599" t="str">
        <f t="shared" si="398"/>
        <v>|10257|</v>
      </c>
      <c r="AD3599" t="str">
        <f t="shared" si="399"/>
        <v>58 FABRICAÇÃO EMBALAGEM</v>
      </c>
    </row>
    <row r="3600" spans="1:30" ht="60" customHeight="1" x14ac:dyDescent="0.35">
      <c r="A3600" s="35">
        <v>46220</v>
      </c>
      <c r="B3600" s="14" t="s">
        <v>3718</v>
      </c>
      <c r="C3600" s="14" t="s">
        <v>3719</v>
      </c>
      <c r="D3600" s="14" t="s">
        <v>3056</v>
      </c>
      <c r="E3600" s="14">
        <v>200200130</v>
      </c>
      <c r="F3600" s="14" t="s">
        <v>3135</v>
      </c>
      <c r="G3600" s="14" t="s">
        <v>3056</v>
      </c>
      <c r="H3600" s="14" t="s">
        <v>3056</v>
      </c>
      <c r="I3600" s="9" t="s">
        <v>3056</v>
      </c>
      <c r="J3600" s="9">
        <v>12</v>
      </c>
      <c r="K3600" s="14"/>
      <c r="L3600" s="14"/>
      <c r="M3600" s="14"/>
      <c r="N3600" s="14"/>
      <c r="O3600" s="14"/>
      <c r="P3600" s="14"/>
      <c r="Q3600" s="14"/>
      <c r="R3600" s="14"/>
      <c r="S3600" s="14"/>
      <c r="T3600" s="14"/>
      <c r="U3600" s="14"/>
      <c r="V3600" s="14"/>
      <c r="W3600" s="14"/>
      <c r="X3600" s="14"/>
      <c r="Y3600" s="14"/>
      <c r="Z3600" s="14"/>
      <c r="AA3600" s="11"/>
      <c r="AB3600" s="14" t="str">
        <f t="shared" si="397"/>
        <v>10257|58 FABRICAÇÃO EMBALAGEM</v>
      </c>
      <c r="AC3600" t="str">
        <f t="shared" si="398"/>
        <v>|10257|</v>
      </c>
      <c r="AD3600" t="str">
        <f t="shared" si="399"/>
        <v>58 FABRICAÇÃO EMBALAGEM</v>
      </c>
    </row>
    <row r="3601" spans="1:30" ht="60" customHeight="1" x14ac:dyDescent="0.35">
      <c r="A3601" s="35">
        <v>46220</v>
      </c>
      <c r="B3601" s="14" t="s">
        <v>3718</v>
      </c>
      <c r="C3601" s="14" t="s">
        <v>3719</v>
      </c>
      <c r="D3601" s="14" t="s">
        <v>3056</v>
      </c>
      <c r="E3601" s="14">
        <v>200273130</v>
      </c>
      <c r="F3601" s="14" t="s">
        <v>3720</v>
      </c>
      <c r="G3601" s="14" t="s">
        <v>3056</v>
      </c>
      <c r="H3601" s="14" t="s">
        <v>3056</v>
      </c>
      <c r="I3601" s="9" t="s">
        <v>3056</v>
      </c>
      <c r="J3601" s="9">
        <v>3</v>
      </c>
      <c r="K3601" s="14"/>
      <c r="L3601" s="14"/>
      <c r="M3601" s="14"/>
      <c r="N3601" s="14"/>
      <c r="O3601" s="14"/>
      <c r="P3601" s="14"/>
      <c r="Q3601" s="14"/>
      <c r="R3601" s="14"/>
      <c r="S3601" s="14"/>
      <c r="T3601" s="14"/>
      <c r="U3601" s="14"/>
      <c r="V3601" s="14"/>
      <c r="W3601" s="14"/>
      <c r="X3601" s="14"/>
      <c r="Y3601" s="14"/>
      <c r="Z3601" s="14"/>
      <c r="AA3601" s="11"/>
      <c r="AB3601" s="14" t="str">
        <f t="shared" si="397"/>
        <v>10257|58 FABRICAÇÃO EMBALAGEM</v>
      </c>
      <c r="AC3601" t="str">
        <f t="shared" si="398"/>
        <v>|10257|</v>
      </c>
      <c r="AD3601" t="str">
        <f t="shared" si="399"/>
        <v>58 FABRICAÇÃO EMBALAGEM</v>
      </c>
    </row>
    <row r="3602" spans="1:30" ht="60" customHeight="1" x14ac:dyDescent="0.35">
      <c r="A3602" s="35">
        <v>46220</v>
      </c>
      <c r="B3602" s="14" t="s">
        <v>3718</v>
      </c>
      <c r="C3602" s="14" t="s">
        <v>3719</v>
      </c>
      <c r="D3602" s="14" t="s">
        <v>3056</v>
      </c>
      <c r="E3602" s="14">
        <v>200277130</v>
      </c>
      <c r="F3602" s="14" t="s">
        <v>3721</v>
      </c>
      <c r="G3602" s="14" t="s">
        <v>3056</v>
      </c>
      <c r="H3602" s="14" t="s">
        <v>3056</v>
      </c>
      <c r="I3602" s="9" t="s">
        <v>3056</v>
      </c>
      <c r="J3602" s="9">
        <v>8</v>
      </c>
      <c r="K3602" s="14"/>
      <c r="L3602" s="14"/>
      <c r="M3602" s="14"/>
      <c r="N3602" s="14"/>
      <c r="O3602" s="14"/>
      <c r="P3602" s="14"/>
      <c r="Q3602" s="14"/>
      <c r="R3602" s="14"/>
      <c r="S3602" s="14"/>
      <c r="T3602" s="14"/>
      <c r="U3602" s="14"/>
      <c r="V3602" s="14"/>
      <c r="W3602" s="14"/>
      <c r="X3602" s="14"/>
      <c r="Y3602" s="14"/>
      <c r="Z3602" s="14"/>
      <c r="AA3602" s="11"/>
      <c r="AB3602" s="14" t="str">
        <f t="shared" si="397"/>
        <v>10257|58 FABRICAÇÃO EMBALAGEM</v>
      </c>
      <c r="AC3602" t="str">
        <f t="shared" si="398"/>
        <v>|10257|</v>
      </c>
      <c r="AD3602" t="str">
        <f t="shared" si="399"/>
        <v>58 FABRICAÇÃO EMBALAGEM</v>
      </c>
    </row>
    <row r="3603" spans="1:30" ht="60" customHeight="1" x14ac:dyDescent="0.35">
      <c r="A3603" s="35">
        <v>46220</v>
      </c>
      <c r="B3603" s="14" t="s">
        <v>3718</v>
      </c>
      <c r="C3603" s="14" t="s">
        <v>3719</v>
      </c>
      <c r="D3603" s="14" t="s">
        <v>3056</v>
      </c>
      <c r="E3603" s="14">
        <v>200520130</v>
      </c>
      <c r="F3603" s="14" t="s">
        <v>3146</v>
      </c>
      <c r="G3603" s="14" t="s">
        <v>3056</v>
      </c>
      <c r="H3603" s="14" t="s">
        <v>3056</v>
      </c>
      <c r="I3603" s="9" t="s">
        <v>3056</v>
      </c>
      <c r="J3603" s="9">
        <v>54</v>
      </c>
      <c r="K3603" s="14"/>
      <c r="L3603" s="14"/>
      <c r="M3603" s="14"/>
      <c r="N3603" s="14"/>
      <c r="O3603" s="14"/>
      <c r="P3603" s="14"/>
      <c r="Q3603" s="14"/>
      <c r="R3603" s="14"/>
      <c r="S3603" s="14"/>
      <c r="T3603" s="14"/>
      <c r="U3603" s="14"/>
      <c r="V3603" s="14"/>
      <c r="W3603" s="14"/>
      <c r="X3603" s="14"/>
      <c r="Y3603" s="14"/>
      <c r="Z3603" s="14"/>
      <c r="AA3603" s="11"/>
      <c r="AB3603" s="14" t="str">
        <f t="shared" si="397"/>
        <v>10257|58 FABRICAÇÃO EMBALAGEM</v>
      </c>
      <c r="AC3603" t="str">
        <f t="shared" si="398"/>
        <v>|10257|</v>
      </c>
      <c r="AD3603" t="str">
        <f t="shared" si="399"/>
        <v>58 FABRICAÇÃO EMBALAGEM</v>
      </c>
    </row>
    <row r="3604" spans="1:30" ht="60" customHeight="1" x14ac:dyDescent="0.35">
      <c r="A3604" s="35">
        <v>46220</v>
      </c>
      <c r="B3604" s="14" t="s">
        <v>3718</v>
      </c>
      <c r="C3604" s="14" t="s">
        <v>3719</v>
      </c>
      <c r="D3604" s="14" t="s">
        <v>3056</v>
      </c>
      <c r="E3604" s="14">
        <v>200522130</v>
      </c>
      <c r="F3604" s="14" t="s">
        <v>217</v>
      </c>
      <c r="G3604" s="14" t="s">
        <v>3056</v>
      </c>
      <c r="H3604" s="14" t="s">
        <v>3056</v>
      </c>
      <c r="I3604" s="9" t="s">
        <v>3056</v>
      </c>
      <c r="J3604" s="9">
        <v>1</v>
      </c>
      <c r="K3604" s="14"/>
      <c r="L3604" s="14"/>
      <c r="M3604" s="14"/>
      <c r="N3604" s="14"/>
      <c r="O3604" s="14"/>
      <c r="P3604" s="14"/>
      <c r="Q3604" s="14"/>
      <c r="R3604" s="14"/>
      <c r="S3604" s="14"/>
      <c r="T3604" s="14"/>
      <c r="U3604" s="14"/>
      <c r="V3604" s="14"/>
      <c r="W3604" s="14"/>
      <c r="X3604" s="14"/>
      <c r="Y3604" s="14"/>
      <c r="Z3604" s="14"/>
      <c r="AA3604" s="11"/>
      <c r="AB3604" s="14" t="str">
        <f t="shared" si="397"/>
        <v>10257|58 FABRICAÇÃO EMBALAGEM</v>
      </c>
      <c r="AC3604" t="str">
        <f t="shared" si="398"/>
        <v>|10257|</v>
      </c>
      <c r="AD3604" t="str">
        <f t="shared" si="399"/>
        <v>58 FABRICAÇÃO EMBALAGEM</v>
      </c>
    </row>
    <row r="3605" spans="1:30" ht="60" customHeight="1" x14ac:dyDescent="0.35">
      <c r="A3605" s="35">
        <v>46220</v>
      </c>
      <c r="B3605" s="14" t="s">
        <v>3718</v>
      </c>
      <c r="C3605" s="14" t="s">
        <v>3719</v>
      </c>
      <c r="D3605" s="14" t="s">
        <v>3056</v>
      </c>
      <c r="E3605" s="14">
        <v>30002730</v>
      </c>
      <c r="F3605" s="14" t="s">
        <v>3147</v>
      </c>
      <c r="G3605" s="14" t="s">
        <v>3056</v>
      </c>
      <c r="H3605" s="14" t="s">
        <v>3056</v>
      </c>
      <c r="I3605" s="9" t="s">
        <v>3056</v>
      </c>
      <c r="J3605" s="9">
        <v>24</v>
      </c>
      <c r="K3605" s="14"/>
      <c r="L3605" s="14"/>
      <c r="M3605" s="14"/>
      <c r="N3605" s="14"/>
      <c r="O3605" s="14"/>
      <c r="P3605" s="14"/>
      <c r="Q3605" s="14"/>
      <c r="R3605" s="14"/>
      <c r="S3605" s="14"/>
      <c r="T3605" s="14"/>
      <c r="U3605" s="14"/>
      <c r="V3605" s="14"/>
      <c r="W3605" s="14"/>
      <c r="X3605" s="14"/>
      <c r="Y3605" s="14"/>
      <c r="Z3605" s="14"/>
      <c r="AA3605" s="11"/>
      <c r="AB3605" s="14" t="str">
        <f t="shared" si="397"/>
        <v>10257|58 FABRICAÇÃO EMBALAGEM</v>
      </c>
      <c r="AC3605" t="str">
        <f t="shared" si="398"/>
        <v>|10257|</v>
      </c>
      <c r="AD3605" t="str">
        <f t="shared" si="399"/>
        <v>58 FABRICAÇÃO EMBALAGEM</v>
      </c>
    </row>
    <row r="3606" spans="1:30" ht="60" customHeight="1" x14ac:dyDescent="0.35">
      <c r="A3606" s="35">
        <v>46220</v>
      </c>
      <c r="B3606" s="14" t="s">
        <v>3718</v>
      </c>
      <c r="C3606" s="14" t="s">
        <v>3719</v>
      </c>
      <c r="D3606" s="14" t="s">
        <v>3056</v>
      </c>
      <c r="E3606" s="14">
        <v>30003031</v>
      </c>
      <c r="F3606" s="14" t="s">
        <v>3136</v>
      </c>
      <c r="G3606" s="14" t="s">
        <v>3056</v>
      </c>
      <c r="H3606" s="14" t="s">
        <v>3056</v>
      </c>
      <c r="I3606" s="9" t="s">
        <v>3056</v>
      </c>
      <c r="J3606" s="9">
        <v>183</v>
      </c>
      <c r="K3606" s="14"/>
      <c r="L3606" s="14"/>
      <c r="M3606" s="14"/>
      <c r="N3606" s="14"/>
      <c r="O3606" s="14"/>
      <c r="P3606" s="14"/>
      <c r="Q3606" s="14"/>
      <c r="R3606" s="14"/>
      <c r="S3606" s="14"/>
      <c r="T3606" s="14"/>
      <c r="U3606" s="14"/>
      <c r="V3606" s="14"/>
      <c r="W3606" s="14"/>
      <c r="X3606" s="14"/>
      <c r="Y3606" s="14"/>
      <c r="Z3606" s="14"/>
      <c r="AA3606" s="11"/>
      <c r="AB3606" s="14" t="str">
        <f t="shared" si="397"/>
        <v>10257|58 FABRICAÇÃO EMBALAGEM</v>
      </c>
      <c r="AC3606" t="str">
        <f t="shared" si="398"/>
        <v>|10257|</v>
      </c>
      <c r="AD3606" t="str">
        <f t="shared" si="399"/>
        <v>58 FABRICAÇÃO EMBALAGEM</v>
      </c>
    </row>
    <row r="3607" spans="1:30" ht="60" customHeight="1" x14ac:dyDescent="0.35">
      <c r="A3607" s="35">
        <v>46220</v>
      </c>
      <c r="B3607" s="14" t="s">
        <v>3718</v>
      </c>
      <c r="C3607" s="14" t="s">
        <v>3719</v>
      </c>
      <c r="D3607" s="14" t="s">
        <v>3056</v>
      </c>
      <c r="E3607" s="14">
        <v>30003032</v>
      </c>
      <c r="F3607" s="14" t="s">
        <v>3137</v>
      </c>
      <c r="G3607" s="14" t="s">
        <v>3056</v>
      </c>
      <c r="H3607" s="14" t="s">
        <v>3056</v>
      </c>
      <c r="I3607" s="9" t="s">
        <v>3056</v>
      </c>
      <c r="J3607" s="9">
        <v>506</v>
      </c>
      <c r="K3607" s="14"/>
      <c r="L3607" s="14"/>
      <c r="M3607" s="14"/>
      <c r="N3607" s="14"/>
      <c r="O3607" s="14"/>
      <c r="P3607" s="14"/>
      <c r="Q3607" s="14"/>
      <c r="R3607" s="14"/>
      <c r="S3607" s="14"/>
      <c r="T3607" s="14"/>
      <c r="U3607" s="14"/>
      <c r="V3607" s="14"/>
      <c r="W3607" s="14"/>
      <c r="X3607" s="14"/>
      <c r="Y3607" s="14"/>
      <c r="Z3607" s="14"/>
      <c r="AA3607" s="11"/>
      <c r="AB3607" s="14" t="str">
        <f t="shared" si="397"/>
        <v>10257|58 FABRICAÇÃO EMBALAGEM</v>
      </c>
      <c r="AC3607" t="str">
        <f t="shared" si="398"/>
        <v>|10257|</v>
      </c>
      <c r="AD3607" t="str">
        <f t="shared" si="399"/>
        <v>58 FABRICAÇÃO EMBALAGEM</v>
      </c>
    </row>
    <row r="3608" spans="1:30" ht="60" customHeight="1" x14ac:dyDescent="0.35">
      <c r="A3608" s="35">
        <v>46220</v>
      </c>
      <c r="B3608" s="14" t="s">
        <v>3718</v>
      </c>
      <c r="C3608" s="14" t="s">
        <v>3719</v>
      </c>
      <c r="D3608" s="14" t="s">
        <v>3056</v>
      </c>
      <c r="E3608" s="14">
        <v>30003033</v>
      </c>
      <c r="F3608" s="14" t="s">
        <v>3138</v>
      </c>
      <c r="G3608" s="14" t="s">
        <v>3056</v>
      </c>
      <c r="H3608" s="14" t="s">
        <v>3056</v>
      </c>
      <c r="I3608" s="9" t="s">
        <v>3056</v>
      </c>
      <c r="J3608" s="9">
        <v>284</v>
      </c>
      <c r="K3608" s="14"/>
      <c r="L3608" s="14"/>
      <c r="M3608" s="14"/>
      <c r="N3608" s="14"/>
      <c r="O3608" s="14"/>
      <c r="P3608" s="14"/>
      <c r="Q3608" s="14"/>
      <c r="R3608" s="14"/>
      <c r="S3608" s="14"/>
      <c r="T3608" s="14"/>
      <c r="U3608" s="14"/>
      <c r="V3608" s="14"/>
      <c r="W3608" s="14"/>
      <c r="X3608" s="14"/>
      <c r="Y3608" s="14"/>
      <c r="Z3608" s="14"/>
      <c r="AA3608" s="11"/>
      <c r="AB3608" s="14" t="str">
        <f t="shared" si="397"/>
        <v>10257|58 FABRICAÇÃO EMBALAGEM</v>
      </c>
      <c r="AC3608" t="str">
        <f t="shared" si="398"/>
        <v>|10257|</v>
      </c>
      <c r="AD3608" t="str">
        <f t="shared" si="399"/>
        <v>58 FABRICAÇÃO EMBALAGEM</v>
      </c>
    </row>
    <row r="3609" spans="1:30" ht="60" customHeight="1" x14ac:dyDescent="0.35">
      <c r="A3609" s="35">
        <v>46220</v>
      </c>
      <c r="B3609" s="14" t="s">
        <v>3718</v>
      </c>
      <c r="C3609" s="14" t="s">
        <v>3719</v>
      </c>
      <c r="D3609" s="14" t="s">
        <v>3056</v>
      </c>
      <c r="E3609" s="14">
        <v>30003035</v>
      </c>
      <c r="F3609" s="14" t="s">
        <v>3148</v>
      </c>
      <c r="G3609" s="14" t="s">
        <v>3056</v>
      </c>
      <c r="H3609" s="14" t="s">
        <v>3056</v>
      </c>
      <c r="I3609" s="9" t="s">
        <v>3056</v>
      </c>
      <c r="J3609" s="9">
        <v>12</v>
      </c>
      <c r="K3609" s="14"/>
      <c r="L3609" s="14"/>
      <c r="M3609" s="14"/>
      <c r="N3609" s="14"/>
      <c r="O3609" s="14"/>
      <c r="P3609" s="14"/>
      <c r="Q3609" s="14"/>
      <c r="R3609" s="14"/>
      <c r="S3609" s="14"/>
      <c r="T3609" s="14"/>
      <c r="U3609" s="14"/>
      <c r="V3609" s="14"/>
      <c r="W3609" s="14"/>
      <c r="X3609" s="14"/>
      <c r="Y3609" s="14"/>
      <c r="Z3609" s="14"/>
      <c r="AA3609" s="11"/>
      <c r="AB3609" s="14" t="str">
        <f t="shared" si="397"/>
        <v>10257|58 FABRICAÇÃO EMBALAGEM</v>
      </c>
      <c r="AC3609" t="str">
        <f t="shared" si="398"/>
        <v>|10257|</v>
      </c>
      <c r="AD3609" t="str">
        <f t="shared" si="399"/>
        <v>58 FABRICAÇÃO EMBALAGEM</v>
      </c>
    </row>
    <row r="3610" spans="1:30" ht="60" customHeight="1" x14ac:dyDescent="0.35">
      <c r="A3610" s="35">
        <v>46220</v>
      </c>
      <c r="B3610" s="14" t="s">
        <v>3718</v>
      </c>
      <c r="C3610" s="14" t="s">
        <v>3719</v>
      </c>
      <c r="D3610" s="14" t="s">
        <v>3056</v>
      </c>
      <c r="E3610" s="14">
        <v>30003330</v>
      </c>
      <c r="F3610" s="14" t="s">
        <v>3140</v>
      </c>
      <c r="G3610" s="14" t="s">
        <v>3056</v>
      </c>
      <c r="H3610" s="14" t="s">
        <v>3056</v>
      </c>
      <c r="I3610" s="9" t="s">
        <v>3056</v>
      </c>
      <c r="J3610" s="9">
        <v>35</v>
      </c>
      <c r="K3610" s="14"/>
      <c r="L3610" s="14"/>
      <c r="M3610" s="14"/>
      <c r="N3610" s="14"/>
      <c r="O3610" s="14"/>
      <c r="P3610" s="14"/>
      <c r="Q3610" s="14"/>
      <c r="R3610" s="14"/>
      <c r="S3610" s="14"/>
      <c r="T3610" s="14"/>
      <c r="U3610" s="14"/>
      <c r="V3610" s="14"/>
      <c r="W3610" s="14"/>
      <c r="X3610" s="14"/>
      <c r="Y3610" s="14"/>
      <c r="Z3610" s="14"/>
      <c r="AA3610" s="11"/>
      <c r="AB3610" s="14" t="str">
        <f t="shared" si="397"/>
        <v>10257|58 FABRICAÇÃO EMBALAGEM</v>
      </c>
      <c r="AC3610" t="str">
        <f t="shared" si="398"/>
        <v>|10257|</v>
      </c>
      <c r="AD3610" t="str">
        <f t="shared" si="399"/>
        <v>58 FABRICAÇÃO EMBALAGEM</v>
      </c>
    </row>
    <row r="3611" spans="1:30" ht="60" customHeight="1" x14ac:dyDescent="0.35">
      <c r="A3611" s="35">
        <v>46220</v>
      </c>
      <c r="B3611" s="14" t="s">
        <v>3718</v>
      </c>
      <c r="C3611" s="14" t="s">
        <v>3719</v>
      </c>
      <c r="D3611" s="14" t="s">
        <v>3056</v>
      </c>
      <c r="E3611" s="14">
        <v>30003924</v>
      </c>
      <c r="F3611" s="14" t="s">
        <v>250</v>
      </c>
      <c r="G3611" s="14" t="s">
        <v>3056</v>
      </c>
      <c r="H3611" s="14" t="s">
        <v>3056</v>
      </c>
      <c r="I3611" s="9" t="s">
        <v>3056</v>
      </c>
      <c r="J3611" s="9">
        <v>32</v>
      </c>
      <c r="K3611" s="14"/>
      <c r="L3611" s="14"/>
      <c r="M3611" s="14"/>
      <c r="N3611" s="14"/>
      <c r="O3611" s="14"/>
      <c r="P3611" s="14"/>
      <c r="Q3611" s="14"/>
      <c r="R3611" s="14"/>
      <c r="S3611" s="14"/>
      <c r="T3611" s="14"/>
      <c r="U3611" s="14"/>
      <c r="V3611" s="14"/>
      <c r="W3611" s="14"/>
      <c r="X3611" s="14"/>
      <c r="Y3611" s="14"/>
      <c r="Z3611" s="14"/>
      <c r="AA3611" s="11"/>
      <c r="AB3611" s="14" t="str">
        <f t="shared" si="397"/>
        <v>10257|58 FABRICAÇÃO EMBALAGEM</v>
      </c>
      <c r="AC3611" t="str">
        <f t="shared" si="398"/>
        <v>|10257|</v>
      </c>
      <c r="AD3611" t="str">
        <f t="shared" si="399"/>
        <v>58 FABRICAÇÃO EMBALAGEM</v>
      </c>
    </row>
    <row r="3612" spans="1:30" ht="60" customHeight="1" x14ac:dyDescent="0.35">
      <c r="A3612" s="35">
        <v>46220</v>
      </c>
      <c r="B3612" s="14" t="s">
        <v>3718</v>
      </c>
      <c r="C3612" s="14" t="s">
        <v>3719</v>
      </c>
      <c r="D3612" s="14" t="s">
        <v>3056</v>
      </c>
      <c r="E3612" s="14">
        <v>30003930</v>
      </c>
      <c r="F3612" s="14" t="s">
        <v>256</v>
      </c>
      <c r="G3612" s="14" t="s">
        <v>3056</v>
      </c>
      <c r="H3612" s="14" t="s">
        <v>3056</v>
      </c>
      <c r="I3612" s="9" t="s">
        <v>3056</v>
      </c>
      <c r="J3612" s="9">
        <v>8</v>
      </c>
      <c r="K3612" s="14"/>
      <c r="L3612" s="14"/>
      <c r="M3612" s="14"/>
      <c r="N3612" s="14"/>
      <c r="O3612" s="14"/>
      <c r="P3612" s="14"/>
      <c r="Q3612" s="14"/>
      <c r="R3612" s="14"/>
      <c r="S3612" s="14"/>
      <c r="T3612" s="14"/>
      <c r="U3612" s="14"/>
      <c r="V3612" s="14"/>
      <c r="W3612" s="14"/>
      <c r="X3612" s="14"/>
      <c r="Y3612" s="14"/>
      <c r="Z3612" s="14"/>
      <c r="AA3612" s="11"/>
      <c r="AB3612" s="14" t="str">
        <f t="shared" si="397"/>
        <v>10257|58 FABRICAÇÃO EMBALAGEM</v>
      </c>
      <c r="AC3612" t="str">
        <f t="shared" si="398"/>
        <v>|10257|</v>
      </c>
      <c r="AD3612" t="str">
        <f t="shared" si="399"/>
        <v>58 FABRICAÇÃO EMBALAGEM</v>
      </c>
    </row>
    <row r="3613" spans="1:30" ht="60" customHeight="1" x14ac:dyDescent="0.35">
      <c r="A3613" s="35">
        <v>46220</v>
      </c>
      <c r="B3613" s="14" t="s">
        <v>3718</v>
      </c>
      <c r="C3613" s="14" t="s">
        <v>3719</v>
      </c>
      <c r="D3613" s="14" t="s">
        <v>3056</v>
      </c>
      <c r="E3613" s="14">
        <v>30003932</v>
      </c>
      <c r="F3613" s="14" t="s">
        <v>257</v>
      </c>
      <c r="G3613" s="14" t="s">
        <v>3056</v>
      </c>
      <c r="H3613" s="14" t="s">
        <v>3056</v>
      </c>
      <c r="I3613" s="9" t="s">
        <v>3056</v>
      </c>
      <c r="J3613" s="9">
        <v>8</v>
      </c>
      <c r="K3613" s="14"/>
      <c r="L3613" s="14"/>
      <c r="M3613" s="14"/>
      <c r="N3613" s="14"/>
      <c r="O3613" s="14"/>
      <c r="P3613" s="14"/>
      <c r="Q3613" s="14"/>
      <c r="R3613" s="14"/>
      <c r="S3613" s="14"/>
      <c r="T3613" s="14"/>
      <c r="U3613" s="14"/>
      <c r="V3613" s="14"/>
      <c r="W3613" s="14"/>
      <c r="X3613" s="14"/>
      <c r="Y3613" s="14"/>
      <c r="Z3613" s="14"/>
      <c r="AA3613" s="11"/>
      <c r="AB3613" s="14" t="str">
        <f t="shared" si="397"/>
        <v>10257|58 FABRICAÇÃO EMBALAGEM</v>
      </c>
      <c r="AC3613" t="str">
        <f t="shared" si="398"/>
        <v>|10257|</v>
      </c>
      <c r="AD3613" t="str">
        <f t="shared" si="399"/>
        <v>58 FABRICAÇÃO EMBALAGEM</v>
      </c>
    </row>
    <row r="3614" spans="1:30" ht="60" customHeight="1" x14ac:dyDescent="0.35">
      <c r="A3614" s="35">
        <v>46220</v>
      </c>
      <c r="B3614" s="14" t="s">
        <v>3718</v>
      </c>
      <c r="C3614" s="14" t="s">
        <v>3719</v>
      </c>
      <c r="D3614" s="14" t="s">
        <v>3056</v>
      </c>
      <c r="E3614" s="14">
        <v>300048930</v>
      </c>
      <c r="F3614" s="14" t="s">
        <v>265</v>
      </c>
      <c r="G3614" s="14" t="s">
        <v>3056</v>
      </c>
      <c r="H3614" s="14" t="s">
        <v>3056</v>
      </c>
      <c r="I3614" s="9" t="s">
        <v>3056</v>
      </c>
      <c r="J3614" s="9">
        <v>193</v>
      </c>
      <c r="K3614" s="14"/>
      <c r="L3614" s="14"/>
      <c r="M3614" s="14"/>
      <c r="N3614" s="14"/>
      <c r="O3614" s="14"/>
      <c r="P3614" s="14"/>
      <c r="Q3614" s="14"/>
      <c r="R3614" s="14"/>
      <c r="S3614" s="14"/>
      <c r="T3614" s="14"/>
      <c r="U3614" s="14"/>
      <c r="V3614" s="14"/>
      <c r="W3614" s="14"/>
      <c r="X3614" s="14"/>
      <c r="Y3614" s="14"/>
      <c r="Z3614" s="14"/>
      <c r="AA3614" s="11"/>
      <c r="AB3614" s="14" t="str">
        <f t="shared" si="397"/>
        <v>10257|58 FABRICAÇÃO EMBALAGEM</v>
      </c>
      <c r="AC3614" t="str">
        <f t="shared" si="398"/>
        <v>|10257|</v>
      </c>
      <c r="AD3614" t="str">
        <f t="shared" si="399"/>
        <v>58 FABRICAÇÃO EMBALAGEM</v>
      </c>
    </row>
    <row r="3615" spans="1:30" ht="60" customHeight="1" x14ac:dyDescent="0.35">
      <c r="A3615" s="35">
        <v>46220</v>
      </c>
      <c r="B3615" s="14" t="s">
        <v>3718</v>
      </c>
      <c r="C3615" s="14" t="s">
        <v>3719</v>
      </c>
      <c r="D3615" s="14" t="s">
        <v>3056</v>
      </c>
      <c r="E3615" s="14">
        <v>300048931</v>
      </c>
      <c r="F3615" s="14" t="s">
        <v>3141</v>
      </c>
      <c r="G3615" s="14" t="s">
        <v>3056</v>
      </c>
      <c r="H3615" s="14" t="s">
        <v>3056</v>
      </c>
      <c r="I3615" s="9" t="s">
        <v>3056</v>
      </c>
      <c r="J3615" s="9">
        <v>193</v>
      </c>
      <c r="K3615" s="14"/>
      <c r="L3615" s="14"/>
      <c r="M3615" s="14"/>
      <c r="N3615" s="14"/>
      <c r="O3615" s="14"/>
      <c r="P3615" s="14"/>
      <c r="Q3615" s="14"/>
      <c r="R3615" s="14"/>
      <c r="S3615" s="14"/>
      <c r="T3615" s="14"/>
      <c r="U3615" s="14"/>
      <c r="V3615" s="14"/>
      <c r="W3615" s="14"/>
      <c r="X3615" s="14"/>
      <c r="Y3615" s="14"/>
      <c r="Z3615" s="14"/>
      <c r="AA3615" s="11"/>
      <c r="AB3615" s="14" t="str">
        <f t="shared" si="397"/>
        <v>10257|58 FABRICAÇÃO EMBALAGEM</v>
      </c>
      <c r="AC3615" t="str">
        <f t="shared" si="398"/>
        <v>|10257|</v>
      </c>
      <c r="AD3615" t="str">
        <f t="shared" si="399"/>
        <v>58 FABRICAÇÃO EMBALAGEM</v>
      </c>
    </row>
    <row r="3616" spans="1:30" ht="60" customHeight="1" x14ac:dyDescent="0.35">
      <c r="A3616" s="35">
        <v>46220</v>
      </c>
      <c r="B3616" s="14" t="s">
        <v>3718</v>
      </c>
      <c r="C3616" s="14" t="s">
        <v>3719</v>
      </c>
      <c r="D3616" s="14" t="s">
        <v>3056</v>
      </c>
      <c r="E3616" s="14">
        <v>300800230</v>
      </c>
      <c r="F3616" s="14" t="s">
        <v>3151</v>
      </c>
      <c r="G3616" s="14" t="s">
        <v>3056</v>
      </c>
      <c r="H3616" s="14" t="s">
        <v>3056</v>
      </c>
      <c r="I3616" s="9" t="s">
        <v>3056</v>
      </c>
      <c r="J3616" s="9">
        <v>10</v>
      </c>
      <c r="K3616" s="14"/>
      <c r="L3616" s="14"/>
      <c r="M3616" s="14"/>
      <c r="N3616" s="14"/>
      <c r="O3616" s="14"/>
      <c r="P3616" s="14"/>
      <c r="Q3616" s="14"/>
      <c r="R3616" s="14"/>
      <c r="S3616" s="14"/>
      <c r="T3616" s="14"/>
      <c r="U3616" s="14"/>
      <c r="V3616" s="14"/>
      <c r="W3616" s="14"/>
      <c r="X3616" s="14"/>
      <c r="Y3616" s="14"/>
      <c r="Z3616" s="14"/>
      <c r="AA3616" s="11"/>
      <c r="AB3616" s="14" t="str">
        <f t="shared" si="397"/>
        <v>10257|58 FABRICAÇÃO EMBALAGEM</v>
      </c>
      <c r="AC3616" t="str">
        <f t="shared" si="398"/>
        <v>|10257|</v>
      </c>
      <c r="AD3616" t="str">
        <f t="shared" si="399"/>
        <v>58 FABRICAÇÃO EMBALAGEM</v>
      </c>
    </row>
    <row r="3617" spans="1:30" ht="60" customHeight="1" x14ac:dyDescent="0.35">
      <c r="A3617" s="35">
        <v>46220</v>
      </c>
      <c r="B3617" s="14" t="s">
        <v>3718</v>
      </c>
      <c r="C3617" s="14" t="s">
        <v>3719</v>
      </c>
      <c r="D3617" s="14" t="s">
        <v>3056</v>
      </c>
      <c r="E3617" s="14">
        <v>301260130</v>
      </c>
      <c r="F3617" s="14" t="s">
        <v>212</v>
      </c>
      <c r="G3617" s="14" t="s">
        <v>3056</v>
      </c>
      <c r="H3617" s="14" t="s">
        <v>3056</v>
      </c>
      <c r="I3617" s="9" t="s">
        <v>3056</v>
      </c>
      <c r="J3617" s="9">
        <v>2</v>
      </c>
      <c r="K3617" s="14"/>
      <c r="L3617" s="14"/>
      <c r="M3617" s="14"/>
      <c r="N3617" s="14"/>
      <c r="O3617" s="14"/>
      <c r="P3617" s="14"/>
      <c r="Q3617" s="14"/>
      <c r="R3617" s="14"/>
      <c r="S3617" s="14"/>
      <c r="T3617" s="14"/>
      <c r="U3617" s="14"/>
      <c r="V3617" s="14"/>
      <c r="W3617" s="14"/>
      <c r="X3617" s="14"/>
      <c r="Y3617" s="14"/>
      <c r="Z3617" s="14"/>
      <c r="AA3617" s="11"/>
      <c r="AB3617" s="14" t="str">
        <f t="shared" si="397"/>
        <v>10257|58 FABRICAÇÃO EMBALAGEM</v>
      </c>
      <c r="AC3617" t="str">
        <f t="shared" si="398"/>
        <v>|10257|</v>
      </c>
      <c r="AD3617" t="str">
        <f t="shared" si="399"/>
        <v>58 FABRICAÇÃO EMBALAGEM</v>
      </c>
    </row>
    <row r="3618" spans="1:30" ht="24" customHeight="1" x14ac:dyDescent="0.35">
      <c r="A3618" s="35">
        <v>46217</v>
      </c>
      <c r="B3618" s="14" t="s">
        <v>3718</v>
      </c>
      <c r="C3618" s="14" t="s">
        <v>3719</v>
      </c>
      <c r="D3618" s="14" t="s">
        <v>3614</v>
      </c>
      <c r="E3618" s="14">
        <v>30080009</v>
      </c>
      <c r="F3618" s="14" t="s">
        <v>3160</v>
      </c>
      <c r="G3618" s="14" t="s">
        <v>3614</v>
      </c>
      <c r="H3618" s="14" t="s">
        <v>3614</v>
      </c>
      <c r="I3618" s="9" t="s">
        <v>3614</v>
      </c>
      <c r="J3618" s="9">
        <v>20</v>
      </c>
      <c r="K3618" s="14"/>
      <c r="L3618" s="14"/>
      <c r="M3618" s="14"/>
      <c r="N3618" s="14">
        <v>46217</v>
      </c>
      <c r="O3618" s="14">
        <v>20</v>
      </c>
      <c r="P3618" s="14"/>
      <c r="Q3618" s="14"/>
      <c r="R3618" s="14"/>
      <c r="S3618" s="14"/>
      <c r="T3618" s="14">
        <f t="shared" ref="T3618:T3631" si="400">IF(OR($J3618="",$O3618=""),"",$O3618/$J3618)</f>
        <v>1</v>
      </c>
      <c r="U3618" s="14" t="s">
        <v>36</v>
      </c>
      <c r="V3618" s="14"/>
      <c r="W3618" s="14"/>
      <c r="X3618" s="14"/>
      <c r="Y3618" s="14"/>
      <c r="Z3618" s="14"/>
      <c r="AA3618" s="11"/>
      <c r="AB3618" s="14" t="str">
        <f t="shared" si="397"/>
        <v>10257|47 CNC</v>
      </c>
      <c r="AC3618" t="str">
        <f t="shared" si="398"/>
        <v>|10257|</v>
      </c>
      <c r="AD3618" t="str">
        <f t="shared" si="399"/>
        <v>47 CNC</v>
      </c>
    </row>
    <row r="3619" spans="1:30" ht="24" customHeight="1" x14ac:dyDescent="0.35">
      <c r="A3619" s="35">
        <v>46217</v>
      </c>
      <c r="B3619" s="14" t="s">
        <v>3718</v>
      </c>
      <c r="C3619" s="14" t="s">
        <v>3719</v>
      </c>
      <c r="D3619" s="14" t="s">
        <v>3614</v>
      </c>
      <c r="E3619" s="14">
        <v>30081507</v>
      </c>
      <c r="F3619" s="14" t="s">
        <v>3161</v>
      </c>
      <c r="G3619" s="14" t="s">
        <v>3614</v>
      </c>
      <c r="H3619" s="14" t="s">
        <v>3614</v>
      </c>
      <c r="I3619" s="9" t="s">
        <v>3614</v>
      </c>
      <c r="J3619" s="9">
        <v>10</v>
      </c>
      <c r="K3619" s="14"/>
      <c r="L3619" s="14"/>
      <c r="M3619" s="14"/>
      <c r="N3619" s="14">
        <v>46217</v>
      </c>
      <c r="O3619" s="14">
        <v>10</v>
      </c>
      <c r="P3619" s="14"/>
      <c r="Q3619" s="14"/>
      <c r="R3619" s="14"/>
      <c r="S3619" s="14"/>
      <c r="T3619" s="14">
        <f t="shared" si="400"/>
        <v>1</v>
      </c>
      <c r="U3619" s="14" t="s">
        <v>36</v>
      </c>
      <c r="V3619" s="14"/>
      <c r="W3619" s="14"/>
      <c r="X3619" s="14"/>
      <c r="Y3619" s="14"/>
      <c r="Z3619" s="14"/>
      <c r="AA3619" s="11"/>
      <c r="AB3619" s="14" t="str">
        <f t="shared" si="397"/>
        <v>10257|47 CNC</v>
      </c>
      <c r="AC3619" t="str">
        <f t="shared" si="398"/>
        <v>|10257|</v>
      </c>
      <c r="AD3619" t="str">
        <f t="shared" si="399"/>
        <v>47 CNC</v>
      </c>
    </row>
    <row r="3620" spans="1:30" ht="24" customHeight="1" x14ac:dyDescent="0.35">
      <c r="A3620" s="35">
        <v>46217</v>
      </c>
      <c r="B3620" s="14" t="s">
        <v>3718</v>
      </c>
      <c r="C3620" s="14" t="s">
        <v>3719</v>
      </c>
      <c r="D3620" s="14" t="s">
        <v>3614</v>
      </c>
      <c r="E3620" s="14">
        <v>30081508</v>
      </c>
      <c r="F3620" s="14" t="s">
        <v>3162</v>
      </c>
      <c r="G3620" s="14" t="s">
        <v>3614</v>
      </c>
      <c r="H3620" s="14" t="s">
        <v>3614</v>
      </c>
      <c r="I3620" s="9" t="s">
        <v>3614</v>
      </c>
      <c r="J3620" s="9">
        <v>10</v>
      </c>
      <c r="K3620" s="14"/>
      <c r="L3620" s="14"/>
      <c r="M3620" s="14"/>
      <c r="N3620" s="14">
        <v>46217</v>
      </c>
      <c r="O3620" s="14">
        <v>10</v>
      </c>
      <c r="P3620" s="14"/>
      <c r="Q3620" s="14"/>
      <c r="R3620" s="14"/>
      <c r="S3620" s="14"/>
      <c r="T3620" s="14">
        <f t="shared" si="400"/>
        <v>1</v>
      </c>
      <c r="U3620" s="14" t="s">
        <v>36</v>
      </c>
      <c r="V3620" s="14"/>
      <c r="W3620" s="14"/>
      <c r="X3620" s="14"/>
      <c r="Y3620" s="14"/>
      <c r="Z3620" s="14"/>
      <c r="AA3620" s="11"/>
      <c r="AB3620" s="14" t="str">
        <f t="shared" si="397"/>
        <v>10257|47 CNC</v>
      </c>
      <c r="AC3620" t="str">
        <f t="shared" si="398"/>
        <v>|10257|</v>
      </c>
      <c r="AD3620" t="str">
        <f t="shared" si="399"/>
        <v>47 CNC</v>
      </c>
    </row>
    <row r="3621" spans="1:30" ht="24" customHeight="1" x14ac:dyDescent="0.35">
      <c r="A3621" s="35">
        <v>46217</v>
      </c>
      <c r="B3621" s="14" t="s">
        <v>3718</v>
      </c>
      <c r="C3621" s="14" t="s">
        <v>3719</v>
      </c>
      <c r="D3621" s="14" t="s">
        <v>3614</v>
      </c>
      <c r="E3621" s="14">
        <v>200273101</v>
      </c>
      <c r="F3621" s="14" t="s">
        <v>3585</v>
      </c>
      <c r="G3621" s="14" t="s">
        <v>3614</v>
      </c>
      <c r="H3621" s="14" t="s">
        <v>3614</v>
      </c>
      <c r="I3621" s="9" t="s">
        <v>3614</v>
      </c>
      <c r="J3621" s="9">
        <v>3</v>
      </c>
      <c r="K3621" s="14"/>
      <c r="L3621" s="14"/>
      <c r="M3621" s="14"/>
      <c r="N3621" s="14">
        <v>46217</v>
      </c>
      <c r="O3621" s="14">
        <v>3</v>
      </c>
      <c r="P3621" s="14"/>
      <c r="Q3621" s="14"/>
      <c r="R3621" s="14"/>
      <c r="S3621" s="14"/>
      <c r="T3621" s="14">
        <f t="shared" si="400"/>
        <v>1</v>
      </c>
      <c r="U3621" s="14" t="s">
        <v>36</v>
      </c>
      <c r="V3621" s="14"/>
      <c r="W3621" s="14"/>
      <c r="X3621" s="14"/>
      <c r="Y3621" s="14"/>
      <c r="Z3621" s="14"/>
      <c r="AA3621" s="11"/>
      <c r="AB3621" s="14" t="str">
        <f t="shared" si="397"/>
        <v>10257|47 CNC</v>
      </c>
      <c r="AC3621" t="str">
        <f t="shared" si="398"/>
        <v>|10257|</v>
      </c>
      <c r="AD3621" t="str">
        <f t="shared" si="399"/>
        <v>47 CNC</v>
      </c>
    </row>
    <row r="3622" spans="1:30" ht="24" customHeight="1" x14ac:dyDescent="0.35">
      <c r="A3622" s="35">
        <v>46217</v>
      </c>
      <c r="B3622" s="14" t="s">
        <v>3718</v>
      </c>
      <c r="C3622" s="14" t="s">
        <v>3719</v>
      </c>
      <c r="D3622" s="14" t="s">
        <v>3614</v>
      </c>
      <c r="E3622" s="14">
        <v>200273102</v>
      </c>
      <c r="F3622" s="14" t="s">
        <v>3722</v>
      </c>
      <c r="G3622" s="14" t="s">
        <v>3614</v>
      </c>
      <c r="H3622" s="14" t="s">
        <v>3614</v>
      </c>
      <c r="I3622" s="9" t="s">
        <v>3614</v>
      </c>
      <c r="J3622" s="9">
        <v>3</v>
      </c>
      <c r="K3622" s="14"/>
      <c r="L3622" s="14"/>
      <c r="M3622" s="14"/>
      <c r="N3622" s="14">
        <v>46217</v>
      </c>
      <c r="O3622" s="14">
        <v>3</v>
      </c>
      <c r="P3622" s="14"/>
      <c r="Q3622" s="14"/>
      <c r="R3622" s="14"/>
      <c r="S3622" s="14"/>
      <c r="T3622" s="14">
        <f t="shared" si="400"/>
        <v>1</v>
      </c>
      <c r="U3622" s="14" t="s">
        <v>36</v>
      </c>
      <c r="V3622" s="14"/>
      <c r="W3622" s="14"/>
      <c r="X3622" s="14"/>
      <c r="Y3622" s="14"/>
      <c r="Z3622" s="14"/>
      <c r="AA3622" s="11"/>
      <c r="AB3622" s="14" t="str">
        <f t="shared" si="397"/>
        <v>10257|47 CNC</v>
      </c>
      <c r="AC3622" t="str">
        <f t="shared" si="398"/>
        <v>|10257|</v>
      </c>
      <c r="AD3622" t="str">
        <f t="shared" si="399"/>
        <v>47 CNC</v>
      </c>
    </row>
    <row r="3623" spans="1:30" ht="24" customHeight="1" x14ac:dyDescent="0.35">
      <c r="A3623" s="35">
        <v>46217</v>
      </c>
      <c r="B3623" s="14" t="s">
        <v>3718</v>
      </c>
      <c r="C3623" s="14" t="s">
        <v>3719</v>
      </c>
      <c r="D3623" s="14" t="s">
        <v>3614</v>
      </c>
      <c r="E3623" s="14">
        <v>200277102</v>
      </c>
      <c r="F3623" s="14" t="s">
        <v>327</v>
      </c>
      <c r="G3623" s="14" t="s">
        <v>3614</v>
      </c>
      <c r="H3623" s="14" t="s">
        <v>3614</v>
      </c>
      <c r="I3623" s="9" t="s">
        <v>3614</v>
      </c>
      <c r="J3623" s="9">
        <v>8</v>
      </c>
      <c r="K3623" s="14"/>
      <c r="L3623" s="14"/>
      <c r="M3623" s="14"/>
      <c r="N3623" s="14">
        <v>46217</v>
      </c>
      <c r="O3623" s="14">
        <v>8</v>
      </c>
      <c r="P3623" s="14"/>
      <c r="Q3623" s="14"/>
      <c r="R3623" s="14"/>
      <c r="S3623" s="14"/>
      <c r="T3623" s="14">
        <f t="shared" si="400"/>
        <v>1</v>
      </c>
      <c r="U3623" s="14" t="s">
        <v>36</v>
      </c>
      <c r="V3623" s="14"/>
      <c r="W3623" s="14"/>
      <c r="X3623" s="14"/>
      <c r="Y3623" s="14"/>
      <c r="Z3623" s="14"/>
      <c r="AA3623" s="11"/>
      <c r="AB3623" s="14" t="str">
        <f t="shared" si="397"/>
        <v>10257|47 CNC</v>
      </c>
      <c r="AC3623" t="str">
        <f t="shared" si="398"/>
        <v>|10257|</v>
      </c>
      <c r="AD3623" t="str">
        <f t="shared" si="399"/>
        <v>47 CNC</v>
      </c>
    </row>
    <row r="3624" spans="1:30" ht="24" customHeight="1" x14ac:dyDescent="0.35">
      <c r="A3624" s="35">
        <v>46217</v>
      </c>
      <c r="B3624" s="14" t="s">
        <v>3718</v>
      </c>
      <c r="C3624" s="14" t="s">
        <v>3719</v>
      </c>
      <c r="D3624" s="14" t="s">
        <v>3614</v>
      </c>
      <c r="E3624" s="14">
        <v>200277103</v>
      </c>
      <c r="F3624" s="14" t="s">
        <v>3723</v>
      </c>
      <c r="G3624" s="14" t="s">
        <v>3614</v>
      </c>
      <c r="H3624" s="14" t="s">
        <v>3614</v>
      </c>
      <c r="I3624" s="9" t="s">
        <v>3614</v>
      </c>
      <c r="J3624" s="9">
        <v>8</v>
      </c>
      <c r="K3624" s="14"/>
      <c r="L3624" s="14"/>
      <c r="M3624" s="14"/>
      <c r="N3624" s="14">
        <v>46217</v>
      </c>
      <c r="O3624" s="14">
        <v>8</v>
      </c>
      <c r="P3624" s="14"/>
      <c r="Q3624" s="14"/>
      <c r="R3624" s="14"/>
      <c r="S3624" s="14"/>
      <c r="T3624" s="14">
        <f t="shared" si="400"/>
        <v>1</v>
      </c>
      <c r="U3624" s="14" t="s">
        <v>36</v>
      </c>
      <c r="V3624" s="14"/>
      <c r="W3624" s="14"/>
      <c r="X3624" s="14"/>
      <c r="Y3624" s="14"/>
      <c r="Z3624" s="14"/>
      <c r="AA3624" s="11"/>
      <c r="AB3624" s="14" t="str">
        <f t="shared" si="397"/>
        <v>10257|47 CNC</v>
      </c>
      <c r="AC3624" t="str">
        <f t="shared" si="398"/>
        <v>|10257|</v>
      </c>
      <c r="AD3624" t="str">
        <f t="shared" si="399"/>
        <v>47 CNC</v>
      </c>
    </row>
    <row r="3625" spans="1:30" ht="24" customHeight="1" x14ac:dyDescent="0.35">
      <c r="A3625" s="35">
        <v>46217</v>
      </c>
      <c r="B3625" s="14" t="s">
        <v>3718</v>
      </c>
      <c r="C3625" s="14" t="s">
        <v>3719</v>
      </c>
      <c r="D3625" s="14" t="s">
        <v>3614</v>
      </c>
      <c r="E3625" s="14">
        <v>30080008</v>
      </c>
      <c r="F3625" s="14" t="s">
        <v>3163</v>
      </c>
      <c r="G3625" s="14" t="s">
        <v>3614</v>
      </c>
      <c r="H3625" s="14" t="s">
        <v>3614</v>
      </c>
      <c r="I3625" s="9" t="s">
        <v>3614</v>
      </c>
      <c r="J3625" s="9">
        <v>20</v>
      </c>
      <c r="K3625" s="14"/>
      <c r="L3625" s="14"/>
      <c r="M3625" s="14"/>
      <c r="N3625" s="14">
        <v>46217</v>
      </c>
      <c r="O3625" s="14">
        <v>20</v>
      </c>
      <c r="P3625" s="14"/>
      <c r="Q3625" s="14"/>
      <c r="R3625" s="14"/>
      <c r="S3625" s="14"/>
      <c r="T3625" s="14">
        <f t="shared" si="400"/>
        <v>1</v>
      </c>
      <c r="U3625" s="14" t="s">
        <v>36</v>
      </c>
      <c r="V3625" s="14"/>
      <c r="W3625" s="14"/>
      <c r="X3625" s="14"/>
      <c r="Y3625" s="14"/>
      <c r="Z3625" s="14"/>
      <c r="AA3625" s="11"/>
      <c r="AB3625" s="14" t="str">
        <f t="shared" si="397"/>
        <v>10257|47 CNC</v>
      </c>
      <c r="AC3625" t="str">
        <f t="shared" si="398"/>
        <v>|10257|</v>
      </c>
      <c r="AD3625" t="str">
        <f t="shared" si="399"/>
        <v>47 CNC</v>
      </c>
    </row>
    <row r="3626" spans="1:30" ht="24" customHeight="1" x14ac:dyDescent="0.35">
      <c r="A3626" s="35">
        <v>46217</v>
      </c>
      <c r="B3626" s="14" t="s">
        <v>3718</v>
      </c>
      <c r="C3626" s="14" t="s">
        <v>3719</v>
      </c>
      <c r="D3626" s="14" t="s">
        <v>3614</v>
      </c>
      <c r="E3626" s="14">
        <v>20053101</v>
      </c>
      <c r="F3626" s="14" t="s">
        <v>3724</v>
      </c>
      <c r="G3626" s="14" t="s">
        <v>3614</v>
      </c>
      <c r="H3626" s="14" t="s">
        <v>3614</v>
      </c>
      <c r="I3626" s="9" t="s">
        <v>3614</v>
      </c>
      <c r="J3626" s="9">
        <v>2</v>
      </c>
      <c r="K3626" s="14"/>
      <c r="L3626" s="14"/>
      <c r="M3626" s="14"/>
      <c r="N3626" s="14">
        <v>46217</v>
      </c>
      <c r="O3626" s="14">
        <v>2</v>
      </c>
      <c r="P3626" s="14"/>
      <c r="Q3626" s="14"/>
      <c r="R3626" s="14"/>
      <c r="S3626" s="14"/>
      <c r="T3626" s="14">
        <f t="shared" si="400"/>
        <v>1</v>
      </c>
      <c r="U3626" s="14" t="s">
        <v>36</v>
      </c>
      <c r="V3626" s="14"/>
      <c r="W3626" s="14"/>
      <c r="X3626" s="14"/>
      <c r="Y3626" s="14"/>
      <c r="Z3626" s="14"/>
      <c r="AA3626" s="11"/>
      <c r="AB3626" s="14" t="str">
        <f t="shared" si="397"/>
        <v>10257|47 CNC</v>
      </c>
      <c r="AC3626" t="str">
        <f t="shared" si="398"/>
        <v>|10257|</v>
      </c>
      <c r="AD3626" t="str">
        <f t="shared" si="399"/>
        <v>47 CNC</v>
      </c>
    </row>
    <row r="3627" spans="1:30" ht="24" customHeight="1" x14ac:dyDescent="0.35">
      <c r="A3627" s="35">
        <v>46217</v>
      </c>
      <c r="B3627" s="14" t="s">
        <v>3718</v>
      </c>
      <c r="C3627" s="14" t="s">
        <v>3719</v>
      </c>
      <c r="D3627" s="14" t="s">
        <v>3614</v>
      </c>
      <c r="E3627" s="14">
        <v>30006104</v>
      </c>
      <c r="F3627" s="14" t="s">
        <v>3159</v>
      </c>
      <c r="G3627" s="14" t="s">
        <v>3614</v>
      </c>
      <c r="H3627" s="14" t="s">
        <v>3614</v>
      </c>
      <c r="I3627" s="9" t="s">
        <v>3614</v>
      </c>
      <c r="J3627" s="9">
        <v>386</v>
      </c>
      <c r="K3627" s="14"/>
      <c r="L3627" s="14"/>
      <c r="M3627" s="14"/>
      <c r="N3627" s="14">
        <v>46217</v>
      </c>
      <c r="O3627" s="14">
        <v>386</v>
      </c>
      <c r="P3627" s="14"/>
      <c r="Q3627" s="14"/>
      <c r="R3627" s="14"/>
      <c r="S3627" s="14"/>
      <c r="T3627" s="14">
        <f t="shared" si="400"/>
        <v>1</v>
      </c>
      <c r="U3627" s="14" t="s">
        <v>36</v>
      </c>
      <c r="V3627" s="14"/>
      <c r="W3627" s="14"/>
      <c r="X3627" s="14"/>
      <c r="Y3627" s="14"/>
      <c r="Z3627" s="14"/>
      <c r="AA3627" s="11"/>
      <c r="AB3627" s="14" t="str">
        <f t="shared" si="397"/>
        <v>10257|47 CNC</v>
      </c>
      <c r="AC3627" t="str">
        <f t="shared" si="398"/>
        <v>|10257|</v>
      </c>
      <c r="AD3627" t="str">
        <f t="shared" si="399"/>
        <v>47 CNC</v>
      </c>
    </row>
    <row r="3628" spans="1:30" ht="24" customHeight="1" x14ac:dyDescent="0.35">
      <c r="A3628" s="35">
        <v>46217</v>
      </c>
      <c r="B3628" s="14" t="s">
        <v>3718</v>
      </c>
      <c r="C3628" s="14" t="s">
        <v>3719</v>
      </c>
      <c r="D3628" s="14" t="s">
        <v>3614</v>
      </c>
      <c r="E3628" s="14">
        <v>30124002</v>
      </c>
      <c r="F3628" s="14" t="s">
        <v>2741</v>
      </c>
      <c r="G3628" s="14" t="s">
        <v>3614</v>
      </c>
      <c r="H3628" s="14" t="s">
        <v>3614</v>
      </c>
      <c r="I3628" s="9" t="s">
        <v>3614</v>
      </c>
      <c r="J3628" s="9">
        <v>2</v>
      </c>
      <c r="K3628" s="14"/>
      <c r="L3628" s="14"/>
      <c r="M3628" s="14"/>
      <c r="N3628" s="14">
        <v>46217</v>
      </c>
      <c r="O3628" s="14">
        <v>2</v>
      </c>
      <c r="P3628" s="14"/>
      <c r="Q3628" s="14"/>
      <c r="R3628" s="14"/>
      <c r="S3628" s="14"/>
      <c r="T3628" s="14">
        <f t="shared" si="400"/>
        <v>1</v>
      </c>
      <c r="U3628" s="14" t="s">
        <v>36</v>
      </c>
      <c r="V3628" s="14"/>
      <c r="W3628" s="14"/>
      <c r="X3628" s="14"/>
      <c r="Y3628" s="14"/>
      <c r="Z3628" s="14"/>
      <c r="AA3628" s="11"/>
      <c r="AB3628" s="14" t="str">
        <f t="shared" si="397"/>
        <v>10257|47 CNC</v>
      </c>
      <c r="AC3628" t="str">
        <f t="shared" si="398"/>
        <v>|10257|</v>
      </c>
      <c r="AD3628" t="str">
        <f t="shared" si="399"/>
        <v>47 CNC</v>
      </c>
    </row>
    <row r="3629" spans="1:30" ht="24" customHeight="1" x14ac:dyDescent="0.35">
      <c r="A3629" s="35">
        <v>46217</v>
      </c>
      <c r="B3629" s="14" t="s">
        <v>3718</v>
      </c>
      <c r="C3629" s="14" t="s">
        <v>3719</v>
      </c>
      <c r="D3629" s="14" t="s">
        <v>3614</v>
      </c>
      <c r="E3629" s="14">
        <v>30126001</v>
      </c>
      <c r="F3629" s="14" t="s">
        <v>3725</v>
      </c>
      <c r="G3629" s="14" t="s">
        <v>3614</v>
      </c>
      <c r="H3629" s="14" t="s">
        <v>3614</v>
      </c>
      <c r="I3629" s="9" t="s">
        <v>3614</v>
      </c>
      <c r="J3629" s="9">
        <v>2</v>
      </c>
      <c r="K3629" s="14"/>
      <c r="L3629" s="14"/>
      <c r="M3629" s="14"/>
      <c r="N3629" s="14">
        <v>46217</v>
      </c>
      <c r="O3629" s="14">
        <v>2</v>
      </c>
      <c r="P3629" s="14"/>
      <c r="Q3629" s="14"/>
      <c r="R3629" s="14"/>
      <c r="S3629" s="14"/>
      <c r="T3629" s="14">
        <f t="shared" si="400"/>
        <v>1</v>
      </c>
      <c r="U3629" s="14" t="s">
        <v>36</v>
      </c>
      <c r="V3629" s="14"/>
      <c r="W3629" s="14"/>
      <c r="X3629" s="14"/>
      <c r="Y3629" s="14"/>
      <c r="Z3629" s="14"/>
      <c r="AA3629" s="11"/>
      <c r="AB3629" s="14" t="str">
        <f t="shared" si="397"/>
        <v>10257|47 CNC</v>
      </c>
      <c r="AC3629" t="str">
        <f t="shared" si="398"/>
        <v>|10257|</v>
      </c>
      <c r="AD3629" t="str">
        <f t="shared" si="399"/>
        <v>47 CNC</v>
      </c>
    </row>
    <row r="3630" spans="1:30" ht="24" customHeight="1" x14ac:dyDescent="0.35">
      <c r="A3630" s="35">
        <v>46217</v>
      </c>
      <c r="B3630" s="14" t="s">
        <v>3718</v>
      </c>
      <c r="C3630" s="14" t="s">
        <v>3719</v>
      </c>
      <c r="D3630" s="14" t="s">
        <v>3614</v>
      </c>
      <c r="E3630" s="14">
        <v>2002861</v>
      </c>
      <c r="F3630" s="14" t="s">
        <v>328</v>
      </c>
      <c r="G3630" s="14" t="s">
        <v>3614</v>
      </c>
      <c r="H3630" s="14" t="s">
        <v>3614</v>
      </c>
      <c r="I3630" s="9" t="s">
        <v>3614</v>
      </c>
      <c r="J3630" s="9">
        <v>4</v>
      </c>
      <c r="K3630" s="14"/>
      <c r="L3630" s="14"/>
      <c r="M3630" s="14"/>
      <c r="N3630" s="14">
        <v>46217</v>
      </c>
      <c r="O3630" s="14">
        <v>4</v>
      </c>
      <c r="P3630" s="14"/>
      <c r="Q3630" s="14"/>
      <c r="R3630" s="14"/>
      <c r="S3630" s="14"/>
      <c r="T3630" s="14">
        <f t="shared" si="400"/>
        <v>1</v>
      </c>
      <c r="U3630" s="14" t="s">
        <v>36</v>
      </c>
      <c r="V3630" s="14"/>
      <c r="W3630" s="14"/>
      <c r="X3630" s="14"/>
      <c r="Y3630" s="14"/>
      <c r="Z3630" s="14"/>
      <c r="AA3630" s="11"/>
      <c r="AB3630" s="14" t="str">
        <f t="shared" si="397"/>
        <v>10257|47 CNC</v>
      </c>
      <c r="AC3630" t="str">
        <f t="shared" si="398"/>
        <v>|10257|</v>
      </c>
      <c r="AD3630" t="str">
        <f t="shared" si="399"/>
        <v>47 CNC</v>
      </c>
    </row>
    <row r="3631" spans="1:30" ht="24" customHeight="1" x14ac:dyDescent="0.35">
      <c r="A3631" s="35">
        <v>46217</v>
      </c>
      <c r="B3631" s="14" t="s">
        <v>3718</v>
      </c>
      <c r="C3631" s="14" t="s">
        <v>3719</v>
      </c>
      <c r="D3631" s="14" t="s">
        <v>3614</v>
      </c>
      <c r="E3631" s="14">
        <v>2002961</v>
      </c>
      <c r="F3631" s="14" t="s">
        <v>3726</v>
      </c>
      <c r="G3631" s="14" t="s">
        <v>3614</v>
      </c>
      <c r="H3631" s="14" t="s">
        <v>3614</v>
      </c>
      <c r="I3631" s="9" t="s">
        <v>3614</v>
      </c>
      <c r="J3631" s="9">
        <v>4</v>
      </c>
      <c r="K3631" s="14"/>
      <c r="L3631" s="14"/>
      <c r="M3631" s="14"/>
      <c r="N3631" s="14">
        <v>46218</v>
      </c>
      <c r="O3631" s="14">
        <v>4</v>
      </c>
      <c r="P3631" s="14"/>
      <c r="Q3631" s="14"/>
      <c r="R3631" s="14"/>
      <c r="S3631" s="14"/>
      <c r="T3631" s="14">
        <f t="shared" si="400"/>
        <v>1</v>
      </c>
      <c r="U3631" s="14" t="s">
        <v>36</v>
      </c>
      <c r="V3631" s="14"/>
      <c r="W3631" s="14"/>
      <c r="X3631" s="14"/>
      <c r="Y3631" s="14"/>
      <c r="Z3631" s="14"/>
      <c r="AA3631" s="11"/>
      <c r="AB3631" s="14" t="str">
        <f t="shared" si="397"/>
        <v>10257|47 CNC</v>
      </c>
      <c r="AC3631" t="str">
        <f t="shared" si="398"/>
        <v>|10257|</v>
      </c>
      <c r="AD3631" t="str">
        <f t="shared" si="399"/>
        <v>47 CNC</v>
      </c>
    </row>
    <row r="3632" spans="1:30" ht="36" customHeight="1" x14ac:dyDescent="0.35">
      <c r="A3632" s="35">
        <v>46220</v>
      </c>
      <c r="B3632" s="14" t="s">
        <v>3718</v>
      </c>
      <c r="C3632" s="14" t="s">
        <v>3719</v>
      </c>
      <c r="D3632" s="14" t="s">
        <v>3053</v>
      </c>
      <c r="E3632" s="14">
        <v>30001213</v>
      </c>
      <c r="F3632" s="14" t="s">
        <v>477</v>
      </c>
      <c r="G3632" s="14" t="s">
        <v>3053</v>
      </c>
      <c r="H3632" s="14" t="s">
        <v>3053</v>
      </c>
      <c r="I3632" s="9" t="s">
        <v>3053</v>
      </c>
      <c r="J3632" s="9">
        <v>366</v>
      </c>
      <c r="K3632" s="14"/>
      <c r="L3632" s="14"/>
      <c r="M3632" s="14"/>
      <c r="N3632" s="14"/>
      <c r="O3632" s="14"/>
      <c r="P3632" s="14"/>
      <c r="Q3632" s="14"/>
      <c r="R3632" s="14"/>
      <c r="S3632" s="14"/>
      <c r="T3632" s="14"/>
      <c r="U3632" s="14"/>
      <c r="V3632" s="14"/>
      <c r="W3632" s="14"/>
      <c r="X3632" s="14"/>
      <c r="Y3632" s="14"/>
      <c r="Z3632" s="14"/>
      <c r="AA3632" s="11"/>
      <c r="AB3632" s="14" t="str">
        <f t="shared" si="397"/>
        <v>10257|49 COLA DE ESPUMA</v>
      </c>
      <c r="AC3632" t="str">
        <f t="shared" si="398"/>
        <v>|10257|</v>
      </c>
      <c r="AD3632" t="str">
        <f t="shared" si="399"/>
        <v>49 COLA DE ESPUMA</v>
      </c>
    </row>
    <row r="3633" spans="1:30" ht="36" customHeight="1" x14ac:dyDescent="0.35">
      <c r="A3633" s="35">
        <v>46220</v>
      </c>
      <c r="B3633" s="14" t="s">
        <v>3718</v>
      </c>
      <c r="C3633" s="14" t="s">
        <v>3719</v>
      </c>
      <c r="D3633" s="14" t="s">
        <v>3053</v>
      </c>
      <c r="E3633" s="14">
        <v>30001320</v>
      </c>
      <c r="F3633" s="14" t="s">
        <v>3175</v>
      </c>
      <c r="G3633" s="14" t="s">
        <v>3053</v>
      </c>
      <c r="H3633" s="14" t="s">
        <v>3053</v>
      </c>
      <c r="I3633" s="9" t="s">
        <v>3053</v>
      </c>
      <c r="J3633" s="9">
        <v>70</v>
      </c>
      <c r="K3633" s="14"/>
      <c r="L3633" s="14"/>
      <c r="M3633" s="14"/>
      <c r="N3633" s="14"/>
      <c r="O3633" s="14"/>
      <c r="P3633" s="14"/>
      <c r="Q3633" s="14"/>
      <c r="R3633" s="14"/>
      <c r="S3633" s="14"/>
      <c r="T3633" s="14"/>
      <c r="U3633" s="14"/>
      <c r="V3633" s="14"/>
      <c r="W3633" s="14"/>
      <c r="X3633" s="14"/>
      <c r="Y3633" s="14"/>
      <c r="Z3633" s="14"/>
      <c r="AA3633" s="11"/>
      <c r="AB3633" s="14" t="str">
        <f t="shared" si="397"/>
        <v>10257|49 COLA DE ESPUMA</v>
      </c>
      <c r="AC3633" t="str">
        <f t="shared" si="398"/>
        <v>|10257|</v>
      </c>
      <c r="AD3633" t="str">
        <f t="shared" si="399"/>
        <v>49 COLA DE ESPUMA</v>
      </c>
    </row>
    <row r="3634" spans="1:30" ht="36" customHeight="1" x14ac:dyDescent="0.35">
      <c r="A3634" s="35">
        <v>46220</v>
      </c>
      <c r="B3634" s="14" t="s">
        <v>3718</v>
      </c>
      <c r="C3634" s="14" t="s">
        <v>3719</v>
      </c>
      <c r="D3634" s="14" t="s">
        <v>3053</v>
      </c>
      <c r="E3634" s="14">
        <v>30001412</v>
      </c>
      <c r="F3634" s="14" t="s">
        <v>3174</v>
      </c>
      <c r="G3634" s="14" t="s">
        <v>3053</v>
      </c>
      <c r="H3634" s="14" t="s">
        <v>3053</v>
      </c>
      <c r="I3634" s="9" t="s">
        <v>3053</v>
      </c>
      <c r="J3634" s="9">
        <v>284</v>
      </c>
      <c r="K3634" s="14"/>
      <c r="L3634" s="14"/>
      <c r="M3634" s="14"/>
      <c r="N3634" s="14"/>
      <c r="O3634" s="14"/>
      <c r="P3634" s="14"/>
      <c r="Q3634" s="14"/>
      <c r="R3634" s="14"/>
      <c r="S3634" s="14"/>
      <c r="T3634" s="14"/>
      <c r="U3634" s="14"/>
      <c r="V3634" s="14"/>
      <c r="W3634" s="14"/>
      <c r="X3634" s="14"/>
      <c r="Y3634" s="14"/>
      <c r="Z3634" s="14"/>
      <c r="AA3634" s="11"/>
      <c r="AB3634" s="14" t="str">
        <f t="shared" si="397"/>
        <v>10257|49 COLA DE ESPUMA</v>
      </c>
      <c r="AC3634" t="str">
        <f t="shared" si="398"/>
        <v>|10257|</v>
      </c>
      <c r="AD3634" t="str">
        <f t="shared" si="399"/>
        <v>49 COLA DE ESPUMA</v>
      </c>
    </row>
    <row r="3635" spans="1:30" ht="36" customHeight="1" x14ac:dyDescent="0.35">
      <c r="A3635" s="35">
        <v>46220</v>
      </c>
      <c r="B3635" s="14" t="s">
        <v>3718</v>
      </c>
      <c r="C3635" s="14" t="s">
        <v>3719</v>
      </c>
      <c r="D3635" s="14" t="s">
        <v>3053</v>
      </c>
      <c r="E3635" s="14">
        <v>30003413</v>
      </c>
      <c r="F3635" s="14" t="s">
        <v>462</v>
      </c>
      <c r="G3635" s="14" t="s">
        <v>3053</v>
      </c>
      <c r="H3635" s="14" t="s">
        <v>3053</v>
      </c>
      <c r="I3635" s="9" t="s">
        <v>3053</v>
      </c>
      <c r="J3635" s="9">
        <v>16</v>
      </c>
      <c r="K3635" s="14"/>
      <c r="L3635" s="14"/>
      <c r="M3635" s="14"/>
      <c r="N3635" s="14"/>
      <c r="O3635" s="14"/>
      <c r="P3635" s="14"/>
      <c r="Q3635" s="14"/>
      <c r="R3635" s="14"/>
      <c r="S3635" s="14"/>
      <c r="T3635" s="14"/>
      <c r="U3635" s="14"/>
      <c r="V3635" s="14"/>
      <c r="W3635" s="14"/>
      <c r="X3635" s="14"/>
      <c r="Y3635" s="14"/>
      <c r="Z3635" s="14"/>
      <c r="AA3635" s="11"/>
      <c r="AB3635" s="14" t="str">
        <f t="shared" si="397"/>
        <v>10257|49 COLA DE ESPUMA</v>
      </c>
      <c r="AC3635" t="str">
        <f t="shared" si="398"/>
        <v>|10257|</v>
      </c>
      <c r="AD3635" t="str">
        <f t="shared" si="399"/>
        <v>49 COLA DE ESPUMA</v>
      </c>
    </row>
    <row r="3636" spans="1:30" ht="36" customHeight="1" x14ac:dyDescent="0.35">
      <c r="A3636" s="35">
        <v>46220</v>
      </c>
      <c r="B3636" s="14" t="s">
        <v>3718</v>
      </c>
      <c r="C3636" s="14" t="s">
        <v>3719</v>
      </c>
      <c r="D3636" s="14" t="s">
        <v>3053</v>
      </c>
      <c r="E3636" s="14">
        <v>30003920</v>
      </c>
      <c r="F3636" s="14" t="s">
        <v>3690</v>
      </c>
      <c r="G3636" s="14" t="s">
        <v>3053</v>
      </c>
      <c r="H3636" s="14" t="s">
        <v>3053</v>
      </c>
      <c r="I3636" s="9" t="s">
        <v>3053</v>
      </c>
      <c r="J3636" s="9">
        <v>16</v>
      </c>
      <c r="K3636" s="14"/>
      <c r="L3636" s="14"/>
      <c r="M3636" s="14"/>
      <c r="N3636" s="14"/>
      <c r="O3636" s="14"/>
      <c r="P3636" s="14"/>
      <c r="Q3636" s="14"/>
      <c r="R3636" s="14"/>
      <c r="S3636" s="14"/>
      <c r="T3636" s="14"/>
      <c r="U3636" s="14"/>
      <c r="V3636" s="14"/>
      <c r="W3636" s="14"/>
      <c r="X3636" s="14"/>
      <c r="Y3636" s="14"/>
      <c r="Z3636" s="14"/>
      <c r="AA3636" s="11"/>
      <c r="AB3636" s="14" t="str">
        <f t="shared" si="397"/>
        <v>10257|49 COLA DE ESPUMA</v>
      </c>
      <c r="AC3636" t="str">
        <f t="shared" si="398"/>
        <v>|10257|</v>
      </c>
      <c r="AD3636" t="str">
        <f t="shared" si="399"/>
        <v>49 COLA DE ESPUMA</v>
      </c>
    </row>
    <row r="3637" spans="1:30" ht="36" customHeight="1" x14ac:dyDescent="0.35">
      <c r="A3637" s="35">
        <v>46220</v>
      </c>
      <c r="B3637" s="14" t="s">
        <v>3718</v>
      </c>
      <c r="C3637" s="14" t="s">
        <v>3719</v>
      </c>
      <c r="D3637" s="14" t="s">
        <v>3053</v>
      </c>
      <c r="E3637" s="14">
        <v>30001235</v>
      </c>
      <c r="F3637" s="14" t="s">
        <v>3172</v>
      </c>
      <c r="G3637" s="14" t="s">
        <v>3053</v>
      </c>
      <c r="H3637" s="14" t="s">
        <v>3053</v>
      </c>
      <c r="I3637" s="9" t="s">
        <v>3053</v>
      </c>
      <c r="J3637" s="9">
        <v>296</v>
      </c>
      <c r="K3637" s="14"/>
      <c r="L3637" s="14"/>
      <c r="M3637" s="14"/>
      <c r="N3637" s="14"/>
      <c r="O3637" s="14"/>
      <c r="P3637" s="14"/>
      <c r="Q3637" s="14"/>
      <c r="R3637" s="14"/>
      <c r="S3637" s="14"/>
      <c r="T3637" s="14"/>
      <c r="U3637" s="14"/>
      <c r="V3637" s="14"/>
      <c r="W3637" s="14"/>
      <c r="X3637" s="14"/>
      <c r="Y3637" s="14"/>
      <c r="Z3637" s="14"/>
      <c r="AA3637" s="11"/>
      <c r="AB3637" s="14" t="str">
        <f t="shared" si="397"/>
        <v>10257|49 COLA DE ESPUMA</v>
      </c>
      <c r="AC3637" t="str">
        <f t="shared" si="398"/>
        <v>|10257|</v>
      </c>
      <c r="AD3637" t="str">
        <f t="shared" si="399"/>
        <v>49 COLA DE ESPUMA</v>
      </c>
    </row>
    <row r="3638" spans="1:30" ht="36" customHeight="1" x14ac:dyDescent="0.35">
      <c r="A3638" s="35">
        <v>46220</v>
      </c>
      <c r="B3638" s="14" t="s">
        <v>3718</v>
      </c>
      <c r="C3638" s="14" t="s">
        <v>3719</v>
      </c>
      <c r="D3638" s="14" t="s">
        <v>3053</v>
      </c>
      <c r="E3638" s="14">
        <v>30004807</v>
      </c>
      <c r="F3638" s="14" t="s">
        <v>466</v>
      </c>
      <c r="G3638" s="14" t="s">
        <v>3053</v>
      </c>
      <c r="H3638" s="14" t="s">
        <v>3053</v>
      </c>
      <c r="I3638" s="9" t="s">
        <v>3053</v>
      </c>
      <c r="J3638" s="9">
        <v>386</v>
      </c>
      <c r="K3638" s="14"/>
      <c r="L3638" s="14"/>
      <c r="M3638" s="14"/>
      <c r="N3638" s="14">
        <v>46218</v>
      </c>
      <c r="O3638" s="14">
        <v>386</v>
      </c>
      <c r="P3638" s="14"/>
      <c r="Q3638" s="14"/>
      <c r="R3638" s="14"/>
      <c r="S3638" s="14"/>
      <c r="T3638" s="14">
        <f>IF(OR($J3638="",$O3638=""),"",$O3638/$J3638)</f>
        <v>1</v>
      </c>
      <c r="U3638" s="14" t="s">
        <v>36</v>
      </c>
      <c r="V3638" s="14"/>
      <c r="W3638" s="14"/>
      <c r="X3638" s="14"/>
      <c r="Y3638" s="14"/>
      <c r="Z3638" s="14"/>
      <c r="AA3638" s="11"/>
      <c r="AB3638" s="14" t="str">
        <f t="shared" si="397"/>
        <v>10257|49 COLA DE ESPUMA</v>
      </c>
      <c r="AC3638" t="str">
        <f t="shared" si="398"/>
        <v>|10257|</v>
      </c>
      <c r="AD3638" t="str">
        <f t="shared" si="399"/>
        <v>49 COLA DE ESPUMA</v>
      </c>
    </row>
    <row r="3639" spans="1:30" ht="36" customHeight="1" x14ac:dyDescent="0.35">
      <c r="A3639" s="35">
        <v>46220</v>
      </c>
      <c r="B3639" s="14" t="s">
        <v>3718</v>
      </c>
      <c r="C3639" s="14" t="s">
        <v>3719</v>
      </c>
      <c r="D3639" s="14" t="s">
        <v>3053</v>
      </c>
      <c r="E3639" s="14">
        <v>30006805</v>
      </c>
      <c r="F3639" s="14" t="s">
        <v>476</v>
      </c>
      <c r="G3639" s="14" t="s">
        <v>3053</v>
      </c>
      <c r="H3639" s="14" t="s">
        <v>3053</v>
      </c>
      <c r="I3639" s="9" t="s">
        <v>3053</v>
      </c>
      <c r="J3639" s="9">
        <v>24</v>
      </c>
      <c r="K3639" s="14"/>
      <c r="L3639" s="14"/>
      <c r="M3639" s="14"/>
      <c r="N3639" s="14"/>
      <c r="O3639" s="14"/>
      <c r="P3639" s="14"/>
      <c r="Q3639" s="14"/>
      <c r="R3639" s="14"/>
      <c r="S3639" s="14"/>
      <c r="T3639" s="14"/>
      <c r="U3639" s="14"/>
      <c r="V3639" s="14"/>
      <c r="W3639" s="14"/>
      <c r="X3639" s="14"/>
      <c r="Y3639" s="14"/>
      <c r="Z3639" s="14"/>
      <c r="AA3639" s="11"/>
      <c r="AB3639" s="14" t="str">
        <f t="shared" si="397"/>
        <v>10257|49 COLA DE ESPUMA</v>
      </c>
      <c r="AC3639" t="str">
        <f t="shared" si="398"/>
        <v>|10257|</v>
      </c>
      <c r="AD3639" t="str">
        <f t="shared" si="399"/>
        <v>49 COLA DE ESPUMA</v>
      </c>
    </row>
    <row r="3640" spans="1:30" ht="36" customHeight="1" x14ac:dyDescent="0.35">
      <c r="A3640" s="35">
        <v>46220</v>
      </c>
      <c r="B3640" s="14" t="s">
        <v>3718</v>
      </c>
      <c r="C3640" s="14" t="s">
        <v>3719</v>
      </c>
      <c r="D3640" s="14" t="s">
        <v>3053</v>
      </c>
      <c r="E3640" s="14">
        <v>30006806</v>
      </c>
      <c r="F3640" s="14" t="s">
        <v>478</v>
      </c>
      <c r="G3640" s="14" t="s">
        <v>3053</v>
      </c>
      <c r="H3640" s="14" t="s">
        <v>3053</v>
      </c>
      <c r="I3640" s="9" t="s">
        <v>3053</v>
      </c>
      <c r="J3640" s="9">
        <v>12</v>
      </c>
      <c r="K3640" s="14"/>
      <c r="L3640" s="14"/>
      <c r="M3640" s="14"/>
      <c r="N3640" s="14"/>
      <c r="O3640" s="14"/>
      <c r="P3640" s="14"/>
      <c r="Q3640" s="14"/>
      <c r="R3640" s="14"/>
      <c r="S3640" s="14"/>
      <c r="T3640" s="14"/>
      <c r="U3640" s="14"/>
      <c r="V3640" s="14"/>
      <c r="W3640" s="14"/>
      <c r="X3640" s="14"/>
      <c r="Y3640" s="14"/>
      <c r="Z3640" s="14"/>
      <c r="AA3640" s="11"/>
      <c r="AB3640" s="14" t="str">
        <f t="shared" si="397"/>
        <v>10257|49 COLA DE ESPUMA</v>
      </c>
      <c r="AC3640" t="str">
        <f t="shared" si="398"/>
        <v>|10257|</v>
      </c>
      <c r="AD3640" t="str">
        <f t="shared" si="399"/>
        <v>49 COLA DE ESPUMA</v>
      </c>
    </row>
    <row r="3641" spans="1:30" ht="36" customHeight="1" x14ac:dyDescent="0.35">
      <c r="A3641" s="35">
        <v>46219</v>
      </c>
      <c r="B3641" s="14" t="s">
        <v>3718</v>
      </c>
      <c r="C3641" s="14" t="s">
        <v>3719</v>
      </c>
      <c r="D3641" s="14" t="s">
        <v>3060</v>
      </c>
      <c r="E3641" s="14">
        <v>20014005</v>
      </c>
      <c r="F3641" s="14" t="s">
        <v>3184</v>
      </c>
      <c r="G3641" s="14" t="s">
        <v>3060</v>
      </c>
      <c r="H3641" s="14" t="s">
        <v>3060</v>
      </c>
      <c r="I3641" s="9" t="s">
        <v>3060</v>
      </c>
      <c r="J3641" s="9">
        <v>1</v>
      </c>
      <c r="K3641" s="14"/>
      <c r="L3641" s="14"/>
      <c r="M3641" s="14"/>
      <c r="N3641" s="14">
        <v>46218</v>
      </c>
      <c r="O3641" s="14">
        <v>1</v>
      </c>
      <c r="P3641" s="14"/>
      <c r="Q3641" s="14"/>
      <c r="R3641" s="14"/>
      <c r="S3641" s="14"/>
      <c r="T3641" s="14">
        <f t="shared" ref="T3641:T3672" si="401">IF(OR($J3641="",$O3641=""),"",$O3641/$J3641)</f>
        <v>1</v>
      </c>
      <c r="U3641" s="14" t="s">
        <v>36</v>
      </c>
      <c r="V3641" s="14"/>
      <c r="W3641" s="14"/>
      <c r="X3641" s="14"/>
      <c r="Y3641" s="14"/>
      <c r="Z3641" s="14"/>
      <c r="AA3641" s="11"/>
      <c r="AB3641" s="14" t="str">
        <f t="shared" si="397"/>
        <v>10257|9 COLADEIRAS</v>
      </c>
      <c r="AC3641" t="str">
        <f t="shared" si="398"/>
        <v>|10257|</v>
      </c>
      <c r="AD3641" t="str">
        <f t="shared" si="399"/>
        <v>9 COLADEIRAS</v>
      </c>
    </row>
    <row r="3642" spans="1:30" ht="36" customHeight="1" x14ac:dyDescent="0.35">
      <c r="A3642" s="35">
        <v>46219</v>
      </c>
      <c r="B3642" s="14" t="s">
        <v>3718</v>
      </c>
      <c r="C3642" s="14" t="s">
        <v>3719</v>
      </c>
      <c r="D3642" s="14" t="s">
        <v>3060</v>
      </c>
      <c r="E3642" s="14">
        <v>20014205</v>
      </c>
      <c r="F3642" s="14" t="s">
        <v>3186</v>
      </c>
      <c r="G3642" s="14" t="s">
        <v>3060</v>
      </c>
      <c r="H3642" s="14" t="s">
        <v>3060</v>
      </c>
      <c r="I3642" s="9" t="s">
        <v>3060</v>
      </c>
      <c r="J3642" s="9">
        <v>30</v>
      </c>
      <c r="K3642" s="14"/>
      <c r="L3642" s="14"/>
      <c r="M3642" s="14"/>
      <c r="N3642" s="14">
        <v>46218</v>
      </c>
      <c r="O3642" s="14">
        <v>30</v>
      </c>
      <c r="P3642" s="14"/>
      <c r="Q3642" s="14"/>
      <c r="R3642" s="14"/>
      <c r="S3642" s="14"/>
      <c r="T3642" s="14">
        <f t="shared" si="401"/>
        <v>1</v>
      </c>
      <c r="U3642" s="14" t="s">
        <v>36</v>
      </c>
      <c r="V3642" s="14"/>
      <c r="W3642" s="14"/>
      <c r="X3642" s="14"/>
      <c r="Y3642" s="14"/>
      <c r="Z3642" s="14"/>
      <c r="AA3642" s="11"/>
      <c r="AB3642" s="14" t="str">
        <f t="shared" si="397"/>
        <v>10257|9 COLADEIRAS</v>
      </c>
      <c r="AC3642" t="str">
        <f t="shared" si="398"/>
        <v>|10257|</v>
      </c>
      <c r="AD3642" t="str">
        <f t="shared" si="399"/>
        <v>9 COLADEIRAS</v>
      </c>
    </row>
    <row r="3643" spans="1:30" ht="36" customHeight="1" x14ac:dyDescent="0.35">
      <c r="A3643" s="35">
        <v>46219</v>
      </c>
      <c r="B3643" s="14" t="s">
        <v>3718</v>
      </c>
      <c r="C3643" s="14" t="s">
        <v>3719</v>
      </c>
      <c r="D3643" s="14" t="s">
        <v>3060</v>
      </c>
      <c r="E3643" s="14">
        <v>20014305</v>
      </c>
      <c r="F3643" s="14" t="s">
        <v>3187</v>
      </c>
      <c r="G3643" s="14" t="s">
        <v>3060</v>
      </c>
      <c r="H3643" s="14" t="s">
        <v>3060</v>
      </c>
      <c r="I3643" s="9" t="s">
        <v>3060</v>
      </c>
      <c r="J3643" s="9">
        <v>40</v>
      </c>
      <c r="K3643" s="14"/>
      <c r="L3643" s="14"/>
      <c r="M3643" s="14"/>
      <c r="N3643" s="14">
        <v>46218</v>
      </c>
      <c r="O3643" s="14">
        <v>40</v>
      </c>
      <c r="P3643" s="14"/>
      <c r="Q3643" s="14"/>
      <c r="R3643" s="14"/>
      <c r="S3643" s="14"/>
      <c r="T3643" s="14">
        <f t="shared" si="401"/>
        <v>1</v>
      </c>
      <c r="U3643" s="14" t="s">
        <v>36</v>
      </c>
      <c r="V3643" s="14"/>
      <c r="W3643" s="14"/>
      <c r="X3643" s="14"/>
      <c r="Y3643" s="14"/>
      <c r="Z3643" s="14"/>
      <c r="AA3643" s="11"/>
      <c r="AB3643" s="14" t="str">
        <f t="shared" si="397"/>
        <v>10257|9 COLADEIRAS</v>
      </c>
      <c r="AC3643" t="str">
        <f t="shared" si="398"/>
        <v>|10257|</v>
      </c>
      <c r="AD3643" t="str">
        <f t="shared" si="399"/>
        <v>9 COLADEIRAS</v>
      </c>
    </row>
    <row r="3644" spans="1:30" ht="36" customHeight="1" x14ac:dyDescent="0.35">
      <c r="A3644" s="35">
        <v>46219</v>
      </c>
      <c r="B3644" s="14" t="s">
        <v>3718</v>
      </c>
      <c r="C3644" s="14" t="s">
        <v>3719</v>
      </c>
      <c r="D3644" s="14" t="s">
        <v>3060</v>
      </c>
      <c r="E3644" s="14">
        <v>30083502</v>
      </c>
      <c r="F3644" s="14" t="s">
        <v>3727</v>
      </c>
      <c r="G3644" s="14" t="s">
        <v>3060</v>
      </c>
      <c r="H3644" s="14" t="s">
        <v>3060</v>
      </c>
      <c r="I3644" s="9" t="s">
        <v>3060</v>
      </c>
      <c r="J3644" s="9">
        <v>4</v>
      </c>
      <c r="K3644" s="14"/>
      <c r="L3644" s="14"/>
      <c r="M3644" s="14"/>
      <c r="N3644" s="14">
        <v>46218</v>
      </c>
      <c r="O3644" s="14">
        <v>4</v>
      </c>
      <c r="P3644" s="14"/>
      <c r="Q3644" s="14"/>
      <c r="R3644" s="14"/>
      <c r="S3644" s="14"/>
      <c r="T3644" s="14">
        <f t="shared" si="401"/>
        <v>1</v>
      </c>
      <c r="U3644" s="14" t="s">
        <v>36</v>
      </c>
      <c r="V3644" s="14"/>
      <c r="W3644" s="14"/>
      <c r="X3644" s="14"/>
      <c r="Y3644" s="14"/>
      <c r="Z3644" s="14"/>
      <c r="AA3644" s="11"/>
      <c r="AB3644" s="14" t="str">
        <f t="shared" si="397"/>
        <v>10257|9 COLADEIRAS</v>
      </c>
      <c r="AC3644" t="str">
        <f t="shared" si="398"/>
        <v>|10257|</v>
      </c>
      <c r="AD3644" t="str">
        <f t="shared" si="399"/>
        <v>9 COLADEIRAS</v>
      </c>
    </row>
    <row r="3645" spans="1:30" ht="36" customHeight="1" x14ac:dyDescent="0.35">
      <c r="A3645" s="35">
        <v>46219</v>
      </c>
      <c r="B3645" s="14" t="s">
        <v>3718</v>
      </c>
      <c r="C3645" s="14" t="s">
        <v>3719</v>
      </c>
      <c r="D3645" s="14" t="s">
        <v>3060</v>
      </c>
      <c r="E3645" s="14">
        <v>20017010</v>
      </c>
      <c r="F3645" s="14" t="s">
        <v>3728</v>
      </c>
      <c r="G3645" s="14" t="s">
        <v>3060</v>
      </c>
      <c r="H3645" s="14" t="s">
        <v>3060</v>
      </c>
      <c r="I3645" s="9" t="s">
        <v>3060</v>
      </c>
      <c r="J3645" s="9">
        <v>2</v>
      </c>
      <c r="K3645" s="14"/>
      <c r="L3645" s="14"/>
      <c r="M3645" s="14"/>
      <c r="N3645" s="14">
        <v>46218</v>
      </c>
      <c r="O3645" s="14">
        <v>2</v>
      </c>
      <c r="P3645" s="14"/>
      <c r="Q3645" s="14"/>
      <c r="R3645" s="14"/>
      <c r="S3645" s="14"/>
      <c r="T3645" s="14">
        <f t="shared" si="401"/>
        <v>1</v>
      </c>
      <c r="U3645" s="14" t="s">
        <v>36</v>
      </c>
      <c r="V3645" s="14"/>
      <c r="W3645" s="14"/>
      <c r="X3645" s="14"/>
      <c r="Y3645" s="14"/>
      <c r="Z3645" s="14"/>
      <c r="AA3645" s="11"/>
      <c r="AB3645" s="14" t="str">
        <f t="shared" si="397"/>
        <v>10257|9 COLADEIRAS</v>
      </c>
      <c r="AC3645" t="str">
        <f t="shared" si="398"/>
        <v>|10257|</v>
      </c>
      <c r="AD3645" t="str">
        <f t="shared" si="399"/>
        <v>9 COLADEIRAS</v>
      </c>
    </row>
    <row r="3646" spans="1:30" ht="36" customHeight="1" x14ac:dyDescent="0.35">
      <c r="A3646" s="35">
        <v>46219</v>
      </c>
      <c r="B3646" s="14" t="s">
        <v>3718</v>
      </c>
      <c r="C3646" s="14" t="s">
        <v>3719</v>
      </c>
      <c r="D3646" s="14" t="s">
        <v>3060</v>
      </c>
      <c r="E3646" s="14">
        <v>30080004</v>
      </c>
      <c r="F3646" s="14" t="s">
        <v>3205</v>
      </c>
      <c r="G3646" s="14" t="s">
        <v>3060</v>
      </c>
      <c r="H3646" s="14" t="s">
        <v>3060</v>
      </c>
      <c r="I3646" s="9" t="s">
        <v>3060</v>
      </c>
      <c r="J3646" s="9">
        <v>20</v>
      </c>
      <c r="K3646" s="14"/>
      <c r="L3646" s="14"/>
      <c r="M3646" s="14"/>
      <c r="N3646" s="14">
        <v>46218</v>
      </c>
      <c r="O3646" s="14">
        <v>20</v>
      </c>
      <c r="P3646" s="14"/>
      <c r="Q3646" s="14"/>
      <c r="R3646" s="14"/>
      <c r="S3646" s="14"/>
      <c r="T3646" s="14">
        <f t="shared" si="401"/>
        <v>1</v>
      </c>
      <c r="U3646" s="14" t="s">
        <v>36</v>
      </c>
      <c r="V3646" s="14"/>
      <c r="W3646" s="14"/>
      <c r="X3646" s="14"/>
      <c r="Y3646" s="14"/>
      <c r="Z3646" s="14"/>
      <c r="AA3646" s="11"/>
      <c r="AB3646" s="14" t="str">
        <f t="shared" si="397"/>
        <v>10257|9 COLADEIRAS</v>
      </c>
      <c r="AC3646" t="str">
        <f t="shared" si="398"/>
        <v>|10257|</v>
      </c>
      <c r="AD3646" t="str">
        <f t="shared" si="399"/>
        <v>9 COLADEIRAS</v>
      </c>
    </row>
    <row r="3647" spans="1:30" ht="36" customHeight="1" x14ac:dyDescent="0.35">
      <c r="A3647" s="35">
        <v>46219</v>
      </c>
      <c r="B3647" s="14" t="s">
        <v>3718</v>
      </c>
      <c r="C3647" s="14" t="s">
        <v>3719</v>
      </c>
      <c r="D3647" s="14" t="s">
        <v>3060</v>
      </c>
      <c r="E3647" s="14">
        <v>30080005</v>
      </c>
      <c r="F3647" s="14" t="s">
        <v>3206</v>
      </c>
      <c r="G3647" s="14" t="s">
        <v>3060</v>
      </c>
      <c r="H3647" s="14" t="s">
        <v>3060</v>
      </c>
      <c r="I3647" s="9" t="s">
        <v>3060</v>
      </c>
      <c r="J3647" s="9">
        <v>20</v>
      </c>
      <c r="K3647" s="14"/>
      <c r="L3647" s="14"/>
      <c r="M3647" s="14"/>
      <c r="N3647" s="14">
        <v>46218</v>
      </c>
      <c r="O3647" s="14">
        <v>20</v>
      </c>
      <c r="P3647" s="14"/>
      <c r="Q3647" s="14"/>
      <c r="R3647" s="14"/>
      <c r="S3647" s="14"/>
      <c r="T3647" s="14">
        <f t="shared" si="401"/>
        <v>1</v>
      </c>
      <c r="U3647" s="14" t="s">
        <v>36</v>
      </c>
      <c r="V3647" s="14"/>
      <c r="W3647" s="14"/>
      <c r="X3647" s="14"/>
      <c r="Y3647" s="14"/>
      <c r="Z3647" s="14"/>
      <c r="AA3647" s="11"/>
      <c r="AB3647" s="14" t="str">
        <f t="shared" si="397"/>
        <v>10257|9 COLADEIRAS</v>
      </c>
      <c r="AC3647" t="str">
        <f t="shared" si="398"/>
        <v>|10257|</v>
      </c>
      <c r="AD3647" t="str">
        <f t="shared" si="399"/>
        <v>9 COLADEIRAS</v>
      </c>
    </row>
    <row r="3648" spans="1:30" ht="36" customHeight="1" x14ac:dyDescent="0.35">
      <c r="A3648" s="35">
        <v>46219</v>
      </c>
      <c r="B3648" s="14" t="s">
        <v>3718</v>
      </c>
      <c r="C3648" s="14" t="s">
        <v>3719</v>
      </c>
      <c r="D3648" s="14" t="s">
        <v>3060</v>
      </c>
      <c r="E3648" s="14">
        <v>20019003</v>
      </c>
      <c r="F3648" s="14" t="s">
        <v>1617</v>
      </c>
      <c r="G3648" s="14" t="s">
        <v>3060</v>
      </c>
      <c r="H3648" s="14" t="s">
        <v>3060</v>
      </c>
      <c r="I3648" s="9" t="s">
        <v>3060</v>
      </c>
      <c r="J3648" s="9">
        <v>24</v>
      </c>
      <c r="K3648" s="14"/>
      <c r="L3648" s="14"/>
      <c r="M3648" s="14"/>
      <c r="N3648" s="14">
        <v>46218</v>
      </c>
      <c r="O3648" s="14">
        <v>24</v>
      </c>
      <c r="P3648" s="14"/>
      <c r="Q3648" s="14"/>
      <c r="R3648" s="14"/>
      <c r="S3648" s="14"/>
      <c r="T3648" s="14">
        <f t="shared" si="401"/>
        <v>1</v>
      </c>
      <c r="U3648" s="14" t="s">
        <v>36</v>
      </c>
      <c r="V3648" s="14"/>
      <c r="W3648" s="14"/>
      <c r="X3648" s="14"/>
      <c r="Y3648" s="14"/>
      <c r="Z3648" s="14"/>
      <c r="AA3648" s="11"/>
      <c r="AB3648" s="14" t="str">
        <f t="shared" si="397"/>
        <v>10257|9 COLADEIRAS</v>
      </c>
      <c r="AC3648" t="str">
        <f t="shared" si="398"/>
        <v>|10257|</v>
      </c>
      <c r="AD3648" t="str">
        <f t="shared" si="399"/>
        <v>9 COLADEIRAS</v>
      </c>
    </row>
    <row r="3649" spans="1:30" ht="36" customHeight="1" x14ac:dyDescent="0.35">
      <c r="A3649" s="35">
        <v>46219</v>
      </c>
      <c r="B3649" s="14" t="s">
        <v>3718</v>
      </c>
      <c r="C3649" s="14" t="s">
        <v>3719</v>
      </c>
      <c r="D3649" s="14" t="s">
        <v>3060</v>
      </c>
      <c r="E3649" s="14">
        <v>20019005</v>
      </c>
      <c r="F3649" s="14" t="s">
        <v>2939</v>
      </c>
      <c r="G3649" s="14" t="s">
        <v>3060</v>
      </c>
      <c r="H3649" s="14" t="s">
        <v>3060</v>
      </c>
      <c r="I3649" s="9" t="s">
        <v>3060</v>
      </c>
      <c r="J3649" s="9">
        <v>348</v>
      </c>
      <c r="K3649" s="14"/>
      <c r="L3649" s="14"/>
      <c r="M3649" s="14"/>
      <c r="N3649" s="14">
        <v>46218</v>
      </c>
      <c r="O3649" s="14">
        <v>348</v>
      </c>
      <c r="P3649" s="14"/>
      <c r="Q3649" s="14"/>
      <c r="R3649" s="14"/>
      <c r="S3649" s="14"/>
      <c r="T3649" s="14">
        <f t="shared" si="401"/>
        <v>1</v>
      </c>
      <c r="U3649" s="14" t="s">
        <v>36</v>
      </c>
      <c r="V3649" s="14"/>
      <c r="W3649" s="14"/>
      <c r="X3649" s="14"/>
      <c r="Y3649" s="14"/>
      <c r="Z3649" s="14"/>
      <c r="AA3649" s="11"/>
      <c r="AB3649" s="14" t="str">
        <f t="shared" si="397"/>
        <v>10257|9 COLADEIRAS</v>
      </c>
      <c r="AC3649" t="str">
        <f t="shared" si="398"/>
        <v>|10257|</v>
      </c>
      <c r="AD3649" t="str">
        <f t="shared" si="399"/>
        <v>9 COLADEIRAS</v>
      </c>
    </row>
    <row r="3650" spans="1:30" ht="36" customHeight="1" x14ac:dyDescent="0.35">
      <c r="A3650" s="35">
        <v>46219</v>
      </c>
      <c r="B3650" s="14" t="s">
        <v>3718</v>
      </c>
      <c r="C3650" s="14" t="s">
        <v>3719</v>
      </c>
      <c r="D3650" s="14" t="s">
        <v>3060</v>
      </c>
      <c r="E3650" s="14">
        <v>20019603</v>
      </c>
      <c r="F3650" s="14" t="s">
        <v>2937</v>
      </c>
      <c r="G3650" s="14" t="s">
        <v>3060</v>
      </c>
      <c r="H3650" s="14" t="s">
        <v>3060</v>
      </c>
      <c r="I3650" s="9" t="s">
        <v>3060</v>
      </c>
      <c r="J3650" s="9">
        <v>9</v>
      </c>
      <c r="K3650" s="14"/>
      <c r="L3650" s="14"/>
      <c r="M3650" s="14"/>
      <c r="N3650" s="14">
        <v>46218</v>
      </c>
      <c r="O3650" s="14">
        <v>9</v>
      </c>
      <c r="P3650" s="14"/>
      <c r="Q3650" s="14"/>
      <c r="R3650" s="14"/>
      <c r="S3650" s="14"/>
      <c r="T3650" s="14">
        <f t="shared" si="401"/>
        <v>1</v>
      </c>
      <c r="U3650" s="14" t="s">
        <v>36</v>
      </c>
      <c r="V3650" s="14"/>
      <c r="W3650" s="14"/>
      <c r="X3650" s="14"/>
      <c r="Y3650" s="14"/>
      <c r="Z3650" s="14"/>
      <c r="AA3650" s="11"/>
      <c r="AB3650" s="14" t="str">
        <f t="shared" si="397"/>
        <v>10257|9 COLADEIRAS</v>
      </c>
      <c r="AC3650" t="str">
        <f t="shared" si="398"/>
        <v>|10257|</v>
      </c>
      <c r="AD3650" t="str">
        <f t="shared" si="399"/>
        <v>9 COLADEIRAS</v>
      </c>
    </row>
    <row r="3651" spans="1:30" ht="36" customHeight="1" x14ac:dyDescent="0.35">
      <c r="A3651" s="35">
        <v>46219</v>
      </c>
      <c r="B3651" s="14" t="s">
        <v>3718</v>
      </c>
      <c r="C3651" s="14" t="s">
        <v>3719</v>
      </c>
      <c r="D3651" s="14" t="s">
        <v>3060</v>
      </c>
      <c r="E3651" s="14">
        <v>20019606</v>
      </c>
      <c r="F3651" s="14" t="s">
        <v>3207</v>
      </c>
      <c r="G3651" s="14" t="s">
        <v>3060</v>
      </c>
      <c r="H3651" s="14" t="s">
        <v>3060</v>
      </c>
      <c r="I3651" s="9" t="s">
        <v>3060</v>
      </c>
      <c r="J3651" s="9">
        <v>18</v>
      </c>
      <c r="K3651" s="14"/>
      <c r="L3651" s="14"/>
      <c r="M3651" s="14"/>
      <c r="N3651" s="14">
        <v>46217</v>
      </c>
      <c r="O3651" s="14">
        <v>18</v>
      </c>
      <c r="P3651" s="14"/>
      <c r="Q3651" s="14"/>
      <c r="R3651" s="14"/>
      <c r="S3651" s="14"/>
      <c r="T3651" s="14">
        <f t="shared" si="401"/>
        <v>1</v>
      </c>
      <c r="U3651" s="14" t="s">
        <v>36</v>
      </c>
      <c r="V3651" s="14"/>
      <c r="W3651" s="14"/>
      <c r="X3651" s="14"/>
      <c r="Y3651" s="14"/>
      <c r="Z3651" s="14"/>
      <c r="AA3651" s="11"/>
      <c r="AB3651" s="14" t="str">
        <f t="shared" si="397"/>
        <v>10257|9 COLADEIRAS</v>
      </c>
      <c r="AC3651" t="str">
        <f t="shared" si="398"/>
        <v>|10257|</v>
      </c>
      <c r="AD3651" t="str">
        <f t="shared" si="399"/>
        <v>9 COLADEIRAS</v>
      </c>
    </row>
    <row r="3652" spans="1:30" ht="36" customHeight="1" x14ac:dyDescent="0.35">
      <c r="A3652" s="35">
        <v>46219</v>
      </c>
      <c r="B3652" s="14" t="s">
        <v>3718</v>
      </c>
      <c r="C3652" s="14" t="s">
        <v>3719</v>
      </c>
      <c r="D3652" s="14" t="s">
        <v>3060</v>
      </c>
      <c r="E3652" s="14">
        <v>20013102</v>
      </c>
      <c r="F3652" s="14" t="s">
        <v>3188</v>
      </c>
      <c r="G3652" s="14" t="s">
        <v>3060</v>
      </c>
      <c r="H3652" s="14" t="s">
        <v>3060</v>
      </c>
      <c r="I3652" s="9" t="s">
        <v>3060</v>
      </c>
      <c r="J3652" s="9">
        <v>80</v>
      </c>
      <c r="K3652" s="14"/>
      <c r="L3652" s="14"/>
      <c r="M3652" s="14"/>
      <c r="N3652" s="14">
        <v>46217</v>
      </c>
      <c r="O3652" s="14">
        <v>80</v>
      </c>
      <c r="P3652" s="14"/>
      <c r="Q3652" s="14"/>
      <c r="R3652" s="14"/>
      <c r="S3652" s="14"/>
      <c r="T3652" s="14">
        <f t="shared" si="401"/>
        <v>1</v>
      </c>
      <c r="U3652" s="14" t="s">
        <v>36</v>
      </c>
      <c r="V3652" s="14"/>
      <c r="W3652" s="14"/>
      <c r="X3652" s="14"/>
      <c r="Y3652" s="14"/>
      <c r="Z3652" s="14"/>
      <c r="AA3652" s="11"/>
      <c r="AB3652" s="14" t="str">
        <f t="shared" si="397"/>
        <v>10257|9 COLADEIRAS</v>
      </c>
      <c r="AC3652" t="str">
        <f t="shared" si="398"/>
        <v>|10257|</v>
      </c>
      <c r="AD3652" t="str">
        <f t="shared" si="399"/>
        <v>9 COLADEIRAS</v>
      </c>
    </row>
    <row r="3653" spans="1:30" ht="36" customHeight="1" x14ac:dyDescent="0.35">
      <c r="A3653" s="35">
        <v>46219</v>
      </c>
      <c r="B3653" s="14" t="s">
        <v>3718</v>
      </c>
      <c r="C3653" s="14" t="s">
        <v>3719</v>
      </c>
      <c r="D3653" s="14" t="s">
        <v>3060</v>
      </c>
      <c r="E3653" s="14">
        <v>20013103</v>
      </c>
      <c r="F3653" s="14" t="s">
        <v>3189</v>
      </c>
      <c r="G3653" s="14" t="s">
        <v>3060</v>
      </c>
      <c r="H3653" s="14" t="s">
        <v>3060</v>
      </c>
      <c r="I3653" s="9" t="s">
        <v>3060</v>
      </c>
      <c r="J3653" s="9">
        <v>80</v>
      </c>
      <c r="K3653" s="14"/>
      <c r="L3653" s="14"/>
      <c r="M3653" s="14"/>
      <c r="N3653" s="14">
        <v>46217</v>
      </c>
      <c r="O3653" s="14">
        <v>80</v>
      </c>
      <c r="P3653" s="14"/>
      <c r="Q3653" s="14"/>
      <c r="R3653" s="14"/>
      <c r="S3653" s="14"/>
      <c r="T3653" s="14">
        <f t="shared" si="401"/>
        <v>1</v>
      </c>
      <c r="U3653" s="14" t="s">
        <v>36</v>
      </c>
      <c r="V3653" s="14"/>
      <c r="W3653" s="14"/>
      <c r="X3653" s="14"/>
      <c r="Y3653" s="14"/>
      <c r="Z3653" s="14"/>
      <c r="AA3653" s="11"/>
      <c r="AB3653" s="14" t="str">
        <f t="shared" si="397"/>
        <v>10257|9 COLADEIRAS</v>
      </c>
      <c r="AC3653" t="str">
        <f t="shared" si="398"/>
        <v>|10257|</v>
      </c>
      <c r="AD3653" t="str">
        <f t="shared" si="399"/>
        <v>9 COLADEIRAS</v>
      </c>
    </row>
    <row r="3654" spans="1:30" ht="36" customHeight="1" x14ac:dyDescent="0.35">
      <c r="A3654" s="35">
        <v>46219</v>
      </c>
      <c r="B3654" s="14" t="s">
        <v>3718</v>
      </c>
      <c r="C3654" s="14" t="s">
        <v>3719</v>
      </c>
      <c r="D3654" s="14" t="s">
        <v>3060</v>
      </c>
      <c r="E3654" s="14">
        <v>20020001</v>
      </c>
      <c r="F3654" s="14" t="s">
        <v>3190</v>
      </c>
      <c r="G3654" s="14" t="s">
        <v>3060</v>
      </c>
      <c r="H3654" s="14" t="s">
        <v>3060</v>
      </c>
      <c r="I3654" s="9" t="s">
        <v>3060</v>
      </c>
      <c r="J3654" s="9">
        <v>48</v>
      </c>
      <c r="K3654" s="14"/>
      <c r="L3654" s="14"/>
      <c r="M3654" s="14"/>
      <c r="N3654" s="14">
        <v>46217</v>
      </c>
      <c r="O3654" s="14">
        <v>48</v>
      </c>
      <c r="P3654" s="14"/>
      <c r="Q3654" s="14"/>
      <c r="R3654" s="14"/>
      <c r="S3654" s="14"/>
      <c r="T3654" s="14">
        <f t="shared" si="401"/>
        <v>1</v>
      </c>
      <c r="U3654" s="14" t="s">
        <v>36</v>
      </c>
      <c r="V3654" s="14"/>
      <c r="W3654" s="14"/>
      <c r="X3654" s="14"/>
      <c r="Y3654" s="14"/>
      <c r="Z3654" s="14"/>
      <c r="AA3654" s="11"/>
      <c r="AB3654" s="14" t="str">
        <f t="shared" si="397"/>
        <v>10257|9 COLADEIRAS</v>
      </c>
      <c r="AC3654" t="str">
        <f t="shared" si="398"/>
        <v>|10257|</v>
      </c>
      <c r="AD3654" t="str">
        <f t="shared" si="399"/>
        <v>9 COLADEIRAS</v>
      </c>
    </row>
    <row r="3655" spans="1:30" ht="36" customHeight="1" x14ac:dyDescent="0.35">
      <c r="A3655" s="35">
        <v>46219</v>
      </c>
      <c r="B3655" s="14" t="s">
        <v>3718</v>
      </c>
      <c r="C3655" s="14" t="s">
        <v>3719</v>
      </c>
      <c r="D3655" s="14" t="s">
        <v>3060</v>
      </c>
      <c r="E3655" s="14">
        <v>20052001</v>
      </c>
      <c r="F3655" s="14" t="s">
        <v>3196</v>
      </c>
      <c r="G3655" s="14" t="s">
        <v>3060</v>
      </c>
      <c r="H3655" s="14" t="s">
        <v>3060</v>
      </c>
      <c r="I3655" s="9" t="s">
        <v>3060</v>
      </c>
      <c r="J3655" s="9">
        <v>220</v>
      </c>
      <c r="K3655" s="14"/>
      <c r="L3655" s="14"/>
      <c r="M3655" s="14"/>
      <c r="N3655" s="14">
        <v>46217</v>
      </c>
      <c r="O3655" s="14">
        <v>220</v>
      </c>
      <c r="P3655" s="14"/>
      <c r="Q3655" s="14"/>
      <c r="R3655" s="14"/>
      <c r="S3655" s="14"/>
      <c r="T3655" s="14">
        <f t="shared" si="401"/>
        <v>1</v>
      </c>
      <c r="U3655" s="14" t="s">
        <v>36</v>
      </c>
      <c r="V3655" s="14"/>
      <c r="W3655" s="14"/>
      <c r="X3655" s="14"/>
      <c r="Y3655" s="14"/>
      <c r="Z3655" s="14"/>
      <c r="AA3655" s="11"/>
      <c r="AB3655" s="14" t="str">
        <f t="shared" ref="AB3655:AB3718" si="402">B3655&amp;"|"&amp;I3655</f>
        <v>10257|9 COLADEIRAS</v>
      </c>
      <c r="AC3655" t="str">
        <f t="shared" ref="AC3655:AC3718" si="403">IF($B3655="","","|"&amp;SUBSTITUTE(TRIM(SUBSTITUTE(SUBSTITUTE(SUBSTITUTE(SUBSTITUTE(SUBSTITUTE(SUBSTITUTE(SUBSTITUTE(SUBSTITUTE(SUBSTITUTE(SUBSTITUTE(SUBSTITUTE(SUBSTITUTE(SUBSTITUTE(SUBSTITUTE(TRIM($B3655&amp;""),CHAR(10)," "),CHAR(13)," "),"."," "),";"," "),","," "),"/"," "),"+"," "),"-"," "),"  "," "),"  "," "),"  "," "),"  "," "),"  "," "),"  "," "))," ","|")&amp;"|")</f>
        <v>|10257|</v>
      </c>
      <c r="AD3655" t="str">
        <f t="shared" ref="AD3655:AD3718" si="404">TRIM($I3655&amp;"")</f>
        <v>9 COLADEIRAS</v>
      </c>
    </row>
    <row r="3656" spans="1:30" ht="36" customHeight="1" x14ac:dyDescent="0.35">
      <c r="A3656" s="35">
        <v>46219</v>
      </c>
      <c r="B3656" s="14" t="s">
        <v>3718</v>
      </c>
      <c r="C3656" s="14" t="s">
        <v>3719</v>
      </c>
      <c r="D3656" s="14" t="s">
        <v>3060</v>
      </c>
      <c r="E3656" s="14">
        <v>20052002</v>
      </c>
      <c r="F3656" s="14" t="s">
        <v>3197</v>
      </c>
      <c r="G3656" s="14" t="s">
        <v>3060</v>
      </c>
      <c r="H3656" s="14" t="s">
        <v>3060</v>
      </c>
      <c r="I3656" s="9" t="s">
        <v>3060</v>
      </c>
      <c r="J3656" s="9">
        <v>54</v>
      </c>
      <c r="K3656" s="14"/>
      <c r="L3656" s="14"/>
      <c r="M3656" s="14"/>
      <c r="N3656" s="14">
        <v>46217</v>
      </c>
      <c r="O3656" s="14">
        <v>54</v>
      </c>
      <c r="P3656" s="14"/>
      <c r="Q3656" s="14"/>
      <c r="R3656" s="14"/>
      <c r="S3656" s="14"/>
      <c r="T3656" s="14">
        <f t="shared" si="401"/>
        <v>1</v>
      </c>
      <c r="U3656" s="14" t="s">
        <v>36</v>
      </c>
      <c r="V3656" s="14"/>
      <c r="W3656" s="14"/>
      <c r="X3656" s="14"/>
      <c r="Y3656" s="14"/>
      <c r="Z3656" s="14"/>
      <c r="AA3656" s="11"/>
      <c r="AB3656" s="14" t="str">
        <f t="shared" si="402"/>
        <v>10257|9 COLADEIRAS</v>
      </c>
      <c r="AC3656" t="str">
        <f t="shared" si="403"/>
        <v>|10257|</v>
      </c>
      <c r="AD3656" t="str">
        <f t="shared" si="404"/>
        <v>9 COLADEIRAS</v>
      </c>
    </row>
    <row r="3657" spans="1:30" ht="36" customHeight="1" x14ac:dyDescent="0.35">
      <c r="A3657" s="35">
        <v>46219</v>
      </c>
      <c r="B3657" s="14" t="s">
        <v>3718</v>
      </c>
      <c r="C3657" s="14" t="s">
        <v>3719</v>
      </c>
      <c r="D3657" s="14" t="s">
        <v>3060</v>
      </c>
      <c r="E3657" s="14">
        <v>20052003</v>
      </c>
      <c r="F3657" s="14" t="s">
        <v>3198</v>
      </c>
      <c r="G3657" s="14" t="s">
        <v>3060</v>
      </c>
      <c r="H3657" s="14" t="s">
        <v>3060</v>
      </c>
      <c r="I3657" s="9" t="s">
        <v>3060</v>
      </c>
      <c r="J3657" s="9">
        <v>108</v>
      </c>
      <c r="K3657" s="14"/>
      <c r="L3657" s="14"/>
      <c r="M3657" s="14"/>
      <c r="N3657" s="14">
        <v>46217</v>
      </c>
      <c r="O3657" s="14">
        <v>108</v>
      </c>
      <c r="P3657" s="14"/>
      <c r="Q3657" s="14"/>
      <c r="R3657" s="14"/>
      <c r="S3657" s="14"/>
      <c r="T3657" s="14">
        <f t="shared" si="401"/>
        <v>1</v>
      </c>
      <c r="U3657" s="14" t="s">
        <v>36</v>
      </c>
      <c r="V3657" s="14"/>
      <c r="W3657" s="14"/>
      <c r="X3657" s="14"/>
      <c r="Y3657" s="14"/>
      <c r="Z3657" s="14"/>
      <c r="AA3657" s="11"/>
      <c r="AB3657" s="14" t="str">
        <f t="shared" si="402"/>
        <v>10257|9 COLADEIRAS</v>
      </c>
      <c r="AC3657" t="str">
        <f t="shared" si="403"/>
        <v>|10257|</v>
      </c>
      <c r="AD3657" t="str">
        <f t="shared" si="404"/>
        <v>9 COLADEIRAS</v>
      </c>
    </row>
    <row r="3658" spans="1:30" ht="36" customHeight="1" x14ac:dyDescent="0.35">
      <c r="A3658" s="35">
        <v>46219</v>
      </c>
      <c r="B3658" s="14" t="s">
        <v>3718</v>
      </c>
      <c r="C3658" s="14" t="s">
        <v>3719</v>
      </c>
      <c r="D3658" s="14" t="s">
        <v>3060</v>
      </c>
      <c r="E3658" s="14">
        <v>20052202</v>
      </c>
      <c r="F3658" s="14" t="s">
        <v>3199</v>
      </c>
      <c r="G3658" s="14" t="s">
        <v>3060</v>
      </c>
      <c r="H3658" s="14" t="s">
        <v>3060</v>
      </c>
      <c r="I3658" s="9" t="s">
        <v>3060</v>
      </c>
      <c r="J3658" s="9">
        <v>1</v>
      </c>
      <c r="K3658" s="14"/>
      <c r="L3658" s="14"/>
      <c r="M3658" s="14"/>
      <c r="N3658" s="14">
        <v>46217</v>
      </c>
      <c r="O3658" s="14">
        <v>1</v>
      </c>
      <c r="P3658" s="14"/>
      <c r="Q3658" s="14"/>
      <c r="R3658" s="14"/>
      <c r="S3658" s="14"/>
      <c r="T3658" s="14">
        <f t="shared" si="401"/>
        <v>1</v>
      </c>
      <c r="U3658" s="14" t="s">
        <v>36</v>
      </c>
      <c r="V3658" s="14"/>
      <c r="W3658" s="14"/>
      <c r="X3658" s="14"/>
      <c r="Y3658" s="14"/>
      <c r="Z3658" s="14"/>
      <c r="AA3658" s="11"/>
      <c r="AB3658" s="14" t="str">
        <f t="shared" si="402"/>
        <v>10257|9 COLADEIRAS</v>
      </c>
      <c r="AC3658" t="str">
        <f t="shared" si="403"/>
        <v>|10257|</v>
      </c>
      <c r="AD3658" t="str">
        <f t="shared" si="404"/>
        <v>9 COLADEIRAS</v>
      </c>
    </row>
    <row r="3659" spans="1:30" ht="36" customHeight="1" x14ac:dyDescent="0.35">
      <c r="A3659" s="35">
        <v>46219</v>
      </c>
      <c r="B3659" s="14" t="s">
        <v>3718</v>
      </c>
      <c r="C3659" s="14" t="s">
        <v>3719</v>
      </c>
      <c r="D3659" s="14" t="s">
        <v>3060</v>
      </c>
      <c r="E3659" s="14">
        <v>20052203</v>
      </c>
      <c r="F3659" s="14" t="s">
        <v>3200</v>
      </c>
      <c r="G3659" s="14" t="s">
        <v>3060</v>
      </c>
      <c r="H3659" s="14" t="s">
        <v>3060</v>
      </c>
      <c r="I3659" s="9" t="s">
        <v>3060</v>
      </c>
      <c r="J3659" s="9">
        <v>2</v>
      </c>
      <c r="K3659" s="14"/>
      <c r="L3659" s="14"/>
      <c r="M3659" s="14"/>
      <c r="N3659" s="14">
        <v>46217</v>
      </c>
      <c r="O3659" s="14">
        <v>2</v>
      </c>
      <c r="P3659" s="14"/>
      <c r="Q3659" s="14"/>
      <c r="R3659" s="14"/>
      <c r="S3659" s="14"/>
      <c r="T3659" s="14">
        <f t="shared" si="401"/>
        <v>1</v>
      </c>
      <c r="U3659" s="14" t="s">
        <v>36</v>
      </c>
      <c r="V3659" s="14"/>
      <c r="W3659" s="14"/>
      <c r="X3659" s="14"/>
      <c r="Y3659" s="14"/>
      <c r="Z3659" s="14"/>
      <c r="AA3659" s="11"/>
      <c r="AB3659" s="14" t="str">
        <f t="shared" si="402"/>
        <v>10257|9 COLADEIRAS</v>
      </c>
      <c r="AC3659" t="str">
        <f t="shared" si="403"/>
        <v>|10257|</v>
      </c>
      <c r="AD3659" t="str">
        <f t="shared" si="404"/>
        <v>9 COLADEIRAS</v>
      </c>
    </row>
    <row r="3660" spans="1:30" ht="36" customHeight="1" x14ac:dyDescent="0.35">
      <c r="A3660" s="35">
        <v>46219</v>
      </c>
      <c r="B3660" s="14" t="s">
        <v>3718</v>
      </c>
      <c r="C3660" s="14" t="s">
        <v>3719</v>
      </c>
      <c r="D3660" s="14" t="s">
        <v>3060</v>
      </c>
      <c r="E3660" s="14">
        <v>30001202</v>
      </c>
      <c r="F3660" s="14" t="s">
        <v>3191</v>
      </c>
      <c r="G3660" s="14" t="s">
        <v>3060</v>
      </c>
      <c r="H3660" s="14" t="s">
        <v>3060</v>
      </c>
      <c r="I3660" s="9" t="s">
        <v>3060</v>
      </c>
      <c r="J3660" s="9">
        <v>304</v>
      </c>
      <c r="K3660" s="14"/>
      <c r="L3660" s="14"/>
      <c r="M3660" s="14"/>
      <c r="N3660" s="14">
        <v>46217</v>
      </c>
      <c r="O3660" s="14">
        <v>304</v>
      </c>
      <c r="P3660" s="14"/>
      <c r="Q3660" s="14"/>
      <c r="R3660" s="14"/>
      <c r="S3660" s="14"/>
      <c r="T3660" s="14">
        <f t="shared" si="401"/>
        <v>1</v>
      </c>
      <c r="U3660" s="14" t="s">
        <v>36</v>
      </c>
      <c r="V3660" s="14"/>
      <c r="W3660" s="14"/>
      <c r="X3660" s="14"/>
      <c r="Y3660" s="14"/>
      <c r="Z3660" s="14"/>
      <c r="AA3660" s="11"/>
      <c r="AB3660" s="14" t="str">
        <f t="shared" si="402"/>
        <v>10257|9 COLADEIRAS</v>
      </c>
      <c r="AC3660" t="str">
        <f t="shared" si="403"/>
        <v>|10257|</v>
      </c>
      <c r="AD3660" t="str">
        <f t="shared" si="404"/>
        <v>9 COLADEIRAS</v>
      </c>
    </row>
    <row r="3661" spans="1:30" ht="36" customHeight="1" x14ac:dyDescent="0.35">
      <c r="A3661" s="35">
        <v>46219</v>
      </c>
      <c r="B3661" s="14" t="s">
        <v>3718</v>
      </c>
      <c r="C3661" s="14" t="s">
        <v>3719</v>
      </c>
      <c r="D3661" s="14" t="s">
        <v>3060</v>
      </c>
      <c r="E3661" s="14">
        <v>30003410</v>
      </c>
      <c r="F3661" s="14" t="s">
        <v>556</v>
      </c>
      <c r="G3661" s="14" t="s">
        <v>3060</v>
      </c>
      <c r="H3661" s="14" t="s">
        <v>3060</v>
      </c>
      <c r="I3661" s="9" t="s">
        <v>3060</v>
      </c>
      <c r="J3661" s="9">
        <v>16</v>
      </c>
      <c r="K3661" s="14"/>
      <c r="L3661" s="14"/>
      <c r="M3661" s="14"/>
      <c r="N3661" s="14">
        <v>46217</v>
      </c>
      <c r="O3661" s="14">
        <v>16</v>
      </c>
      <c r="P3661" s="14"/>
      <c r="Q3661" s="14"/>
      <c r="R3661" s="14"/>
      <c r="S3661" s="14"/>
      <c r="T3661" s="14">
        <f t="shared" si="401"/>
        <v>1</v>
      </c>
      <c r="U3661" s="14" t="s">
        <v>36</v>
      </c>
      <c r="V3661" s="14"/>
      <c r="W3661" s="14"/>
      <c r="X3661" s="14"/>
      <c r="Y3661" s="14"/>
      <c r="Z3661" s="14"/>
      <c r="AA3661" s="11"/>
      <c r="AB3661" s="14" t="str">
        <f t="shared" si="402"/>
        <v>10257|9 COLADEIRAS</v>
      </c>
      <c r="AC3661" t="str">
        <f t="shared" si="403"/>
        <v>|10257|</v>
      </c>
      <c r="AD3661" t="str">
        <f t="shared" si="404"/>
        <v>9 COLADEIRAS</v>
      </c>
    </row>
    <row r="3662" spans="1:30" ht="36" customHeight="1" x14ac:dyDescent="0.35">
      <c r="A3662" s="35">
        <v>46219</v>
      </c>
      <c r="B3662" s="14" t="s">
        <v>3718</v>
      </c>
      <c r="C3662" s="14" t="s">
        <v>3719</v>
      </c>
      <c r="D3662" s="14" t="s">
        <v>3060</v>
      </c>
      <c r="E3662" s="14">
        <v>30003411</v>
      </c>
      <c r="F3662" s="14" t="s">
        <v>555</v>
      </c>
      <c r="G3662" s="14" t="s">
        <v>3060</v>
      </c>
      <c r="H3662" s="14" t="s">
        <v>3060</v>
      </c>
      <c r="I3662" s="9" t="s">
        <v>3060</v>
      </c>
      <c r="J3662" s="9">
        <v>16</v>
      </c>
      <c r="K3662" s="14"/>
      <c r="L3662" s="14"/>
      <c r="M3662" s="14"/>
      <c r="N3662" s="14">
        <v>46217</v>
      </c>
      <c r="O3662" s="14">
        <v>16</v>
      </c>
      <c r="P3662" s="14"/>
      <c r="Q3662" s="14"/>
      <c r="R3662" s="14"/>
      <c r="S3662" s="14"/>
      <c r="T3662" s="14">
        <f t="shared" si="401"/>
        <v>1</v>
      </c>
      <c r="U3662" s="14" t="s">
        <v>36</v>
      </c>
      <c r="V3662" s="14"/>
      <c r="W3662" s="14"/>
      <c r="X3662" s="14"/>
      <c r="Y3662" s="14"/>
      <c r="Z3662" s="14"/>
      <c r="AA3662" s="11"/>
      <c r="AB3662" s="14" t="str">
        <f t="shared" si="402"/>
        <v>10257|9 COLADEIRAS</v>
      </c>
      <c r="AC3662" t="str">
        <f t="shared" si="403"/>
        <v>|10257|</v>
      </c>
      <c r="AD3662" t="str">
        <f t="shared" si="404"/>
        <v>9 COLADEIRAS</v>
      </c>
    </row>
    <row r="3663" spans="1:30" ht="36" customHeight="1" x14ac:dyDescent="0.35">
      <c r="A3663" s="35">
        <v>46219</v>
      </c>
      <c r="B3663" s="14" t="s">
        <v>3718</v>
      </c>
      <c r="C3663" s="14" t="s">
        <v>3719</v>
      </c>
      <c r="D3663" s="14" t="s">
        <v>3060</v>
      </c>
      <c r="E3663" s="14">
        <v>30006110</v>
      </c>
      <c r="F3663" s="14" t="s">
        <v>3180</v>
      </c>
      <c r="G3663" s="14" t="s">
        <v>3060</v>
      </c>
      <c r="H3663" s="14" t="s">
        <v>3060</v>
      </c>
      <c r="I3663" s="9" t="s">
        <v>3060</v>
      </c>
      <c r="J3663" s="9">
        <v>386</v>
      </c>
      <c r="K3663" s="14"/>
      <c r="L3663" s="14"/>
      <c r="M3663" s="14"/>
      <c r="N3663" s="14">
        <v>46217</v>
      </c>
      <c r="O3663" s="14">
        <v>386</v>
      </c>
      <c r="P3663" s="14"/>
      <c r="Q3663" s="14"/>
      <c r="R3663" s="14"/>
      <c r="S3663" s="14"/>
      <c r="T3663" s="14">
        <f t="shared" si="401"/>
        <v>1</v>
      </c>
      <c r="U3663" s="14" t="s">
        <v>36</v>
      </c>
      <c r="V3663" s="14"/>
      <c r="W3663" s="14"/>
      <c r="X3663" s="14"/>
      <c r="Y3663" s="14"/>
      <c r="Z3663" s="14"/>
      <c r="AA3663" s="11"/>
      <c r="AB3663" s="14" t="str">
        <f t="shared" si="402"/>
        <v>10257|9 COLADEIRAS</v>
      </c>
      <c r="AC3663" t="str">
        <f t="shared" si="403"/>
        <v>|10257|</v>
      </c>
      <c r="AD3663" t="str">
        <f t="shared" si="404"/>
        <v>9 COLADEIRAS</v>
      </c>
    </row>
    <row r="3664" spans="1:30" ht="36" customHeight="1" x14ac:dyDescent="0.35">
      <c r="A3664" s="35">
        <v>46219</v>
      </c>
      <c r="B3664" s="14" t="s">
        <v>3718</v>
      </c>
      <c r="C3664" s="14" t="s">
        <v>3719</v>
      </c>
      <c r="D3664" s="14" t="s">
        <v>3060</v>
      </c>
      <c r="E3664" s="14">
        <v>30006111</v>
      </c>
      <c r="F3664" s="14" t="s">
        <v>3182</v>
      </c>
      <c r="G3664" s="14" t="s">
        <v>3060</v>
      </c>
      <c r="H3664" s="14" t="s">
        <v>3060</v>
      </c>
      <c r="I3664" s="9" t="s">
        <v>3060</v>
      </c>
      <c r="J3664" s="9">
        <v>386</v>
      </c>
      <c r="K3664" s="14"/>
      <c r="L3664" s="14"/>
      <c r="M3664" s="14"/>
      <c r="N3664" s="14">
        <v>46217</v>
      </c>
      <c r="O3664" s="14">
        <v>386</v>
      </c>
      <c r="P3664" s="14"/>
      <c r="Q3664" s="14"/>
      <c r="R3664" s="14"/>
      <c r="S3664" s="14"/>
      <c r="T3664" s="14">
        <f t="shared" si="401"/>
        <v>1</v>
      </c>
      <c r="U3664" s="14" t="s">
        <v>36</v>
      </c>
      <c r="V3664" s="14"/>
      <c r="W3664" s="14"/>
      <c r="X3664" s="14"/>
      <c r="Y3664" s="14"/>
      <c r="Z3664" s="14"/>
      <c r="AA3664" s="11"/>
      <c r="AB3664" s="14" t="str">
        <f t="shared" si="402"/>
        <v>10257|9 COLADEIRAS</v>
      </c>
      <c r="AC3664" t="str">
        <f t="shared" si="403"/>
        <v>|10257|</v>
      </c>
      <c r="AD3664" t="str">
        <f t="shared" si="404"/>
        <v>9 COLADEIRAS</v>
      </c>
    </row>
    <row r="3665" spans="1:30" ht="36" customHeight="1" x14ac:dyDescent="0.35">
      <c r="A3665" s="35">
        <v>46219</v>
      </c>
      <c r="B3665" s="14" t="s">
        <v>3718</v>
      </c>
      <c r="C3665" s="14" t="s">
        <v>3719</v>
      </c>
      <c r="D3665" s="14" t="s">
        <v>3060</v>
      </c>
      <c r="E3665" s="14">
        <v>30124002</v>
      </c>
      <c r="F3665" s="14" t="s">
        <v>2741</v>
      </c>
      <c r="G3665" s="14" t="s">
        <v>3060</v>
      </c>
      <c r="H3665" s="14" t="s">
        <v>3060</v>
      </c>
      <c r="I3665" s="9" t="s">
        <v>3060</v>
      </c>
      <c r="J3665" s="9">
        <v>2</v>
      </c>
      <c r="K3665" s="14"/>
      <c r="L3665" s="14"/>
      <c r="M3665" s="14"/>
      <c r="N3665" s="14">
        <v>46217</v>
      </c>
      <c r="O3665" s="14">
        <v>2</v>
      </c>
      <c r="P3665" s="14"/>
      <c r="Q3665" s="14"/>
      <c r="R3665" s="14"/>
      <c r="S3665" s="14"/>
      <c r="T3665" s="14">
        <f t="shared" si="401"/>
        <v>1</v>
      </c>
      <c r="U3665" s="14" t="s">
        <v>36</v>
      </c>
      <c r="V3665" s="14"/>
      <c r="W3665" s="14"/>
      <c r="X3665" s="14"/>
      <c r="Y3665" s="14"/>
      <c r="Z3665" s="14"/>
      <c r="AA3665" s="11"/>
      <c r="AB3665" s="14" t="str">
        <f t="shared" si="402"/>
        <v>10257|9 COLADEIRAS</v>
      </c>
      <c r="AC3665" t="str">
        <f t="shared" si="403"/>
        <v>|10257|</v>
      </c>
      <c r="AD3665" t="str">
        <f t="shared" si="404"/>
        <v>9 COLADEIRAS</v>
      </c>
    </row>
    <row r="3666" spans="1:30" ht="36" customHeight="1" x14ac:dyDescent="0.35">
      <c r="A3666" s="35">
        <v>46219</v>
      </c>
      <c r="B3666" s="14" t="s">
        <v>3718</v>
      </c>
      <c r="C3666" s="14" t="s">
        <v>3719</v>
      </c>
      <c r="D3666" s="14" t="s">
        <v>3060</v>
      </c>
      <c r="E3666" s="14">
        <v>30126001</v>
      </c>
      <c r="F3666" s="14" t="s">
        <v>3725</v>
      </c>
      <c r="G3666" s="14" t="s">
        <v>3060</v>
      </c>
      <c r="H3666" s="14" t="s">
        <v>3060</v>
      </c>
      <c r="I3666" s="9" t="s">
        <v>3060</v>
      </c>
      <c r="J3666" s="9">
        <v>2</v>
      </c>
      <c r="K3666" s="14"/>
      <c r="L3666" s="14"/>
      <c r="M3666" s="14"/>
      <c r="N3666" s="14">
        <v>46217</v>
      </c>
      <c r="O3666" s="14">
        <v>2</v>
      </c>
      <c r="P3666" s="14"/>
      <c r="Q3666" s="14"/>
      <c r="R3666" s="14"/>
      <c r="S3666" s="14"/>
      <c r="T3666" s="14">
        <f t="shared" si="401"/>
        <v>1</v>
      </c>
      <c r="U3666" s="14" t="s">
        <v>36</v>
      </c>
      <c r="V3666" s="14"/>
      <c r="W3666" s="14"/>
      <c r="X3666" s="14"/>
      <c r="Y3666" s="14"/>
      <c r="Z3666" s="14"/>
      <c r="AA3666" s="11"/>
      <c r="AB3666" s="14" t="str">
        <f t="shared" si="402"/>
        <v>10257|9 COLADEIRAS</v>
      </c>
      <c r="AC3666" t="str">
        <f t="shared" si="403"/>
        <v>|10257|</v>
      </c>
      <c r="AD3666" t="str">
        <f t="shared" si="404"/>
        <v>9 COLADEIRAS</v>
      </c>
    </row>
    <row r="3667" spans="1:30" ht="36" customHeight="1" x14ac:dyDescent="0.35">
      <c r="A3667" s="35">
        <v>46218</v>
      </c>
      <c r="B3667" s="14" t="s">
        <v>3718</v>
      </c>
      <c r="C3667" s="14" t="s">
        <v>3719</v>
      </c>
      <c r="D3667" s="14" t="s">
        <v>3055</v>
      </c>
      <c r="E3667" s="14">
        <v>20021607</v>
      </c>
      <c r="F3667" s="14" t="s">
        <v>2187</v>
      </c>
      <c r="G3667" s="14" t="s">
        <v>3055</v>
      </c>
      <c r="H3667" s="14" t="s">
        <v>3055</v>
      </c>
      <c r="I3667" s="9" t="s">
        <v>3055</v>
      </c>
      <c r="J3667" s="9">
        <v>3</v>
      </c>
      <c r="K3667" s="14"/>
      <c r="L3667" s="14"/>
      <c r="M3667" s="14"/>
      <c r="N3667" s="14">
        <v>46218</v>
      </c>
      <c r="O3667" s="14">
        <v>3</v>
      </c>
      <c r="P3667" s="14"/>
      <c r="Q3667" s="14"/>
      <c r="R3667" s="14"/>
      <c r="S3667" s="14"/>
      <c r="T3667" s="14">
        <f t="shared" si="401"/>
        <v>1</v>
      </c>
      <c r="U3667" s="14" t="s">
        <v>36</v>
      </c>
      <c r="V3667" s="14"/>
      <c r="W3667" s="14"/>
      <c r="X3667" s="14"/>
      <c r="Y3667" s="14"/>
      <c r="Z3667" s="14"/>
      <c r="AA3667" s="11"/>
      <c r="AB3667" s="14" t="str">
        <f t="shared" si="402"/>
        <v>10257|56 COPIADORA</v>
      </c>
      <c r="AC3667" t="str">
        <f t="shared" si="403"/>
        <v>|10257|</v>
      </c>
      <c r="AD3667" t="str">
        <f t="shared" si="404"/>
        <v>56 COPIADORA</v>
      </c>
    </row>
    <row r="3668" spans="1:30" ht="36" customHeight="1" x14ac:dyDescent="0.35">
      <c r="A3668" s="35">
        <v>46218</v>
      </c>
      <c r="B3668" s="14" t="s">
        <v>3718</v>
      </c>
      <c r="C3668" s="14" t="s">
        <v>3719</v>
      </c>
      <c r="D3668" s="14" t="s">
        <v>3055</v>
      </c>
      <c r="E3668" s="14">
        <v>20021807</v>
      </c>
      <c r="F3668" s="14" t="s">
        <v>2188</v>
      </c>
      <c r="G3668" s="14" t="s">
        <v>3055</v>
      </c>
      <c r="H3668" s="14" t="s">
        <v>3055</v>
      </c>
      <c r="I3668" s="9" t="s">
        <v>3055</v>
      </c>
      <c r="J3668" s="9">
        <v>12</v>
      </c>
      <c r="K3668" s="14"/>
      <c r="L3668" s="14"/>
      <c r="M3668" s="14"/>
      <c r="N3668" s="14">
        <v>46218</v>
      </c>
      <c r="O3668" s="14">
        <v>12</v>
      </c>
      <c r="P3668" s="14"/>
      <c r="Q3668" s="14"/>
      <c r="R3668" s="14"/>
      <c r="S3668" s="14"/>
      <c r="T3668" s="14">
        <f t="shared" si="401"/>
        <v>1</v>
      </c>
      <c r="U3668" s="14" t="s">
        <v>36</v>
      </c>
      <c r="V3668" s="14"/>
      <c r="W3668" s="14"/>
      <c r="X3668" s="14"/>
      <c r="Y3668" s="14"/>
      <c r="Z3668" s="14"/>
      <c r="AA3668" s="11"/>
      <c r="AB3668" s="14" t="str">
        <f t="shared" si="402"/>
        <v>10257|56 COPIADORA</v>
      </c>
      <c r="AC3668" t="str">
        <f t="shared" si="403"/>
        <v>|10257|</v>
      </c>
      <c r="AD3668" t="str">
        <f t="shared" si="404"/>
        <v>56 COPIADORA</v>
      </c>
    </row>
    <row r="3669" spans="1:30" ht="36" customHeight="1" x14ac:dyDescent="0.35">
      <c r="A3669" s="35">
        <v>46218</v>
      </c>
      <c r="B3669" s="14" t="s">
        <v>3718</v>
      </c>
      <c r="C3669" s="14" t="s">
        <v>3719</v>
      </c>
      <c r="D3669" s="14" t="s">
        <v>3055</v>
      </c>
      <c r="E3669" s="14">
        <v>20053007</v>
      </c>
      <c r="F3669" s="14" t="s">
        <v>3217</v>
      </c>
      <c r="G3669" s="14" t="s">
        <v>3055</v>
      </c>
      <c r="H3669" s="14" t="s">
        <v>3055</v>
      </c>
      <c r="I3669" s="9" t="s">
        <v>3055</v>
      </c>
      <c r="J3669" s="9">
        <v>4</v>
      </c>
      <c r="K3669" s="14"/>
      <c r="L3669" s="14"/>
      <c r="M3669" s="14"/>
      <c r="N3669" s="14">
        <v>46218</v>
      </c>
      <c r="O3669" s="14">
        <v>4</v>
      </c>
      <c r="P3669" s="14"/>
      <c r="Q3669" s="14"/>
      <c r="R3669" s="14"/>
      <c r="S3669" s="14"/>
      <c r="T3669" s="14">
        <f t="shared" si="401"/>
        <v>1</v>
      </c>
      <c r="U3669" s="14" t="s">
        <v>36</v>
      </c>
      <c r="V3669" s="14"/>
      <c r="W3669" s="14"/>
      <c r="X3669" s="14"/>
      <c r="Y3669" s="14"/>
      <c r="Z3669" s="14"/>
      <c r="AA3669" s="11"/>
      <c r="AB3669" s="14" t="str">
        <f t="shared" si="402"/>
        <v>10257|56 COPIADORA</v>
      </c>
      <c r="AC3669" t="str">
        <f t="shared" si="403"/>
        <v>|10257|</v>
      </c>
      <c r="AD3669" t="str">
        <f t="shared" si="404"/>
        <v>56 COPIADORA</v>
      </c>
    </row>
    <row r="3670" spans="1:30" ht="36" customHeight="1" x14ac:dyDescent="0.35">
      <c r="A3670" s="35">
        <v>46218</v>
      </c>
      <c r="B3670" s="14" t="s">
        <v>3718</v>
      </c>
      <c r="C3670" s="14" t="s">
        <v>3719</v>
      </c>
      <c r="D3670" s="14" t="s">
        <v>3055</v>
      </c>
      <c r="E3670" s="14">
        <v>20053207</v>
      </c>
      <c r="F3670" s="14" t="s">
        <v>3221</v>
      </c>
      <c r="G3670" s="14" t="s">
        <v>3055</v>
      </c>
      <c r="H3670" s="14" t="s">
        <v>3055</v>
      </c>
      <c r="I3670" s="9" t="s">
        <v>3055</v>
      </c>
      <c r="J3670" s="9">
        <v>1</v>
      </c>
      <c r="K3670" s="14"/>
      <c r="L3670" s="14"/>
      <c r="M3670" s="14"/>
      <c r="N3670" s="14">
        <v>46218</v>
      </c>
      <c r="O3670" s="14">
        <v>1</v>
      </c>
      <c r="P3670" s="14"/>
      <c r="Q3670" s="14"/>
      <c r="R3670" s="14"/>
      <c r="S3670" s="14"/>
      <c r="T3670" s="14">
        <f t="shared" si="401"/>
        <v>1</v>
      </c>
      <c r="U3670" s="14" t="s">
        <v>36</v>
      </c>
      <c r="V3670" s="14"/>
      <c r="W3670" s="14"/>
      <c r="X3670" s="14"/>
      <c r="Y3670" s="14"/>
      <c r="Z3670" s="14"/>
      <c r="AA3670" s="11"/>
      <c r="AB3670" s="14" t="str">
        <f t="shared" si="402"/>
        <v>10257|56 COPIADORA</v>
      </c>
      <c r="AC3670" t="str">
        <f t="shared" si="403"/>
        <v>|10257|</v>
      </c>
      <c r="AD3670" t="str">
        <f t="shared" si="404"/>
        <v>56 COPIADORA</v>
      </c>
    </row>
    <row r="3671" spans="1:30" ht="36" customHeight="1" x14ac:dyDescent="0.35">
      <c r="A3671" s="35">
        <v>46218</v>
      </c>
      <c r="B3671" s="14" t="s">
        <v>3718</v>
      </c>
      <c r="C3671" s="14" t="s">
        <v>3719</v>
      </c>
      <c r="D3671" s="14" t="s">
        <v>3055</v>
      </c>
      <c r="E3671" s="14">
        <v>20053407</v>
      </c>
      <c r="F3671" s="14" t="s">
        <v>3218</v>
      </c>
      <c r="G3671" s="14" t="s">
        <v>3055</v>
      </c>
      <c r="H3671" s="14" t="s">
        <v>3055</v>
      </c>
      <c r="I3671" s="9" t="s">
        <v>3055</v>
      </c>
      <c r="J3671" s="9">
        <v>11</v>
      </c>
      <c r="K3671" s="14"/>
      <c r="L3671" s="14"/>
      <c r="M3671" s="14"/>
      <c r="N3671" s="14">
        <v>46218</v>
      </c>
      <c r="O3671" s="14">
        <v>11</v>
      </c>
      <c r="P3671" s="14"/>
      <c r="Q3671" s="14"/>
      <c r="R3671" s="14"/>
      <c r="S3671" s="14"/>
      <c r="T3671" s="14">
        <f t="shared" si="401"/>
        <v>1</v>
      </c>
      <c r="U3671" s="14" t="s">
        <v>36</v>
      </c>
      <c r="V3671" s="14"/>
      <c r="W3671" s="14"/>
      <c r="X3671" s="14"/>
      <c r="Y3671" s="14"/>
      <c r="Z3671" s="14"/>
      <c r="AA3671" s="11"/>
      <c r="AB3671" s="14" t="str">
        <f t="shared" si="402"/>
        <v>10257|56 COPIADORA</v>
      </c>
      <c r="AC3671" t="str">
        <f t="shared" si="403"/>
        <v>|10257|</v>
      </c>
      <c r="AD3671" t="str">
        <f t="shared" si="404"/>
        <v>56 COPIADORA</v>
      </c>
    </row>
    <row r="3672" spans="1:30" ht="24" customHeight="1" x14ac:dyDescent="0.35">
      <c r="A3672" s="35">
        <v>46218</v>
      </c>
      <c r="B3672" s="14" t="s">
        <v>3718</v>
      </c>
      <c r="C3672" s="14" t="s">
        <v>3719</v>
      </c>
      <c r="D3672" s="14" t="s">
        <v>3653</v>
      </c>
      <c r="E3672" s="14">
        <v>30001101</v>
      </c>
      <c r="F3672" s="14" t="s">
        <v>3656</v>
      </c>
      <c r="G3672" s="14" t="s">
        <v>3653</v>
      </c>
      <c r="H3672" s="14" t="s">
        <v>3653</v>
      </c>
      <c r="I3672" s="9" t="s">
        <v>3653</v>
      </c>
      <c r="J3672" s="9">
        <v>100</v>
      </c>
      <c r="K3672" s="14"/>
      <c r="L3672" s="14"/>
      <c r="M3672" s="14"/>
      <c r="N3672" s="14">
        <v>46218</v>
      </c>
      <c r="O3672" s="14">
        <v>100</v>
      </c>
      <c r="P3672" s="14"/>
      <c r="Q3672" s="14"/>
      <c r="R3672" s="14"/>
      <c r="S3672" s="14"/>
      <c r="T3672" s="14">
        <f t="shared" si="401"/>
        <v>1</v>
      </c>
      <c r="U3672" s="14" t="s">
        <v>36</v>
      </c>
      <c r="V3672" s="14"/>
      <c r="W3672" s="14"/>
      <c r="X3672" s="14"/>
      <c r="Y3672" s="14"/>
      <c r="Z3672" s="14"/>
      <c r="AA3672" s="11"/>
      <c r="AB3672" s="14" t="str">
        <f t="shared" si="402"/>
        <v>10257|34 CORTE DE TECIDO</v>
      </c>
      <c r="AC3672" t="str">
        <f t="shared" si="403"/>
        <v>|10257|</v>
      </c>
      <c r="AD3672" t="str">
        <f t="shared" si="404"/>
        <v>34 CORTE DE TECIDO</v>
      </c>
    </row>
    <row r="3673" spans="1:30" ht="24" customHeight="1" x14ac:dyDescent="0.35">
      <c r="A3673" s="35">
        <v>46218</v>
      </c>
      <c r="B3673" s="14" t="s">
        <v>3718</v>
      </c>
      <c r="C3673" s="14" t="s">
        <v>3719</v>
      </c>
      <c r="D3673" s="14" t="s">
        <v>3653</v>
      </c>
      <c r="E3673" s="14">
        <v>30001110</v>
      </c>
      <c r="F3673" s="14" t="s">
        <v>3657</v>
      </c>
      <c r="G3673" s="14" t="s">
        <v>3653</v>
      </c>
      <c r="H3673" s="14" t="s">
        <v>3653</v>
      </c>
      <c r="I3673" s="9" t="s">
        <v>3653</v>
      </c>
      <c r="J3673" s="9">
        <v>100</v>
      </c>
      <c r="K3673" s="14"/>
      <c r="L3673" s="14"/>
      <c r="M3673" s="14"/>
      <c r="N3673" s="14">
        <v>46218</v>
      </c>
      <c r="O3673" s="14">
        <v>100</v>
      </c>
      <c r="P3673" s="14"/>
      <c r="Q3673" s="14"/>
      <c r="R3673" s="14"/>
      <c r="S3673" s="14"/>
      <c r="T3673" s="14">
        <f t="shared" ref="T3673:T3693" si="405">IF(OR($J3673="",$O3673=""),"",$O3673/$J3673)</f>
        <v>1</v>
      </c>
      <c r="U3673" s="14" t="s">
        <v>36</v>
      </c>
      <c r="V3673" s="14"/>
      <c r="W3673" s="14"/>
      <c r="X3673" s="14"/>
      <c r="Y3673" s="14"/>
      <c r="Z3673" s="14"/>
      <c r="AA3673" s="11"/>
      <c r="AB3673" s="14" t="str">
        <f t="shared" si="402"/>
        <v>10257|34 CORTE DE TECIDO</v>
      </c>
      <c r="AC3673" t="str">
        <f t="shared" si="403"/>
        <v>|10257|</v>
      </c>
      <c r="AD3673" t="str">
        <f t="shared" si="404"/>
        <v>34 CORTE DE TECIDO</v>
      </c>
    </row>
    <row r="3674" spans="1:30" ht="24" customHeight="1" x14ac:dyDescent="0.35">
      <c r="A3674" s="35">
        <v>46218</v>
      </c>
      <c r="B3674" s="14" t="s">
        <v>3718</v>
      </c>
      <c r="C3674" s="14" t="s">
        <v>3719</v>
      </c>
      <c r="D3674" s="14" t="s">
        <v>3653</v>
      </c>
      <c r="E3674" s="14">
        <v>30001315</v>
      </c>
      <c r="F3674" s="14" t="s">
        <v>3705</v>
      </c>
      <c r="G3674" s="14" t="s">
        <v>3653</v>
      </c>
      <c r="H3674" s="14" t="s">
        <v>3653</v>
      </c>
      <c r="I3674" s="9" t="s">
        <v>3653</v>
      </c>
      <c r="J3674" s="9">
        <v>70</v>
      </c>
      <c r="K3674" s="14"/>
      <c r="L3674" s="14"/>
      <c r="M3674" s="14"/>
      <c r="N3674" s="14">
        <v>46218</v>
      </c>
      <c r="O3674" s="14">
        <v>70</v>
      </c>
      <c r="P3674" s="14"/>
      <c r="Q3674" s="14"/>
      <c r="R3674" s="14"/>
      <c r="S3674" s="14"/>
      <c r="T3674" s="14">
        <f t="shared" si="405"/>
        <v>1</v>
      </c>
      <c r="U3674" s="14" t="s">
        <v>36</v>
      </c>
      <c r="V3674" s="14"/>
      <c r="W3674" s="14"/>
      <c r="X3674" s="14"/>
      <c r="Y3674" s="14"/>
      <c r="Z3674" s="14"/>
      <c r="AA3674" s="11"/>
      <c r="AB3674" s="14" t="str">
        <f t="shared" si="402"/>
        <v>10257|34 CORTE DE TECIDO</v>
      </c>
      <c r="AC3674" t="str">
        <f t="shared" si="403"/>
        <v>|10257|</v>
      </c>
      <c r="AD3674" t="str">
        <f t="shared" si="404"/>
        <v>34 CORTE DE TECIDO</v>
      </c>
    </row>
    <row r="3675" spans="1:30" ht="24" customHeight="1" x14ac:dyDescent="0.35">
      <c r="A3675" s="35">
        <v>46218</v>
      </c>
      <c r="B3675" s="14" t="s">
        <v>3718</v>
      </c>
      <c r="C3675" s="14" t="s">
        <v>3719</v>
      </c>
      <c r="D3675" s="14" t="s">
        <v>3653</v>
      </c>
      <c r="E3675" s="14">
        <v>30003111</v>
      </c>
      <c r="F3675" s="14" t="s">
        <v>3706</v>
      </c>
      <c r="G3675" s="14" t="s">
        <v>3653</v>
      </c>
      <c r="H3675" s="14" t="s">
        <v>3653</v>
      </c>
      <c r="I3675" s="9" t="s">
        <v>3653</v>
      </c>
      <c r="J3675" s="9">
        <v>70</v>
      </c>
      <c r="K3675" s="14"/>
      <c r="L3675" s="14"/>
      <c r="M3675" s="14"/>
      <c r="N3675" s="14">
        <v>46218</v>
      </c>
      <c r="O3675" s="14">
        <v>70</v>
      </c>
      <c r="P3675" s="14"/>
      <c r="Q3675" s="14"/>
      <c r="R3675" s="14"/>
      <c r="S3675" s="14"/>
      <c r="T3675" s="14">
        <f t="shared" si="405"/>
        <v>1</v>
      </c>
      <c r="U3675" s="14" t="s">
        <v>36</v>
      </c>
      <c r="V3675" s="14"/>
      <c r="W3675" s="14"/>
      <c r="X3675" s="14"/>
      <c r="Y3675" s="14"/>
      <c r="Z3675" s="14"/>
      <c r="AA3675" s="11"/>
      <c r="AB3675" s="14" t="str">
        <f t="shared" si="402"/>
        <v>10257|34 CORTE DE TECIDO</v>
      </c>
      <c r="AC3675" t="str">
        <f t="shared" si="403"/>
        <v>|10257|</v>
      </c>
      <c r="AD3675" t="str">
        <f t="shared" si="404"/>
        <v>34 CORTE DE TECIDO</v>
      </c>
    </row>
    <row r="3676" spans="1:30" ht="24" customHeight="1" x14ac:dyDescent="0.35">
      <c r="A3676" s="35">
        <v>46218</v>
      </c>
      <c r="B3676" s="14" t="s">
        <v>3718</v>
      </c>
      <c r="C3676" s="14" t="s">
        <v>3719</v>
      </c>
      <c r="D3676" s="14" t="s">
        <v>3653</v>
      </c>
      <c r="E3676" s="14">
        <v>30003412</v>
      </c>
      <c r="F3676" s="14" t="s">
        <v>3701</v>
      </c>
      <c r="G3676" s="14" t="s">
        <v>3653</v>
      </c>
      <c r="H3676" s="14" t="s">
        <v>3653</v>
      </c>
      <c r="I3676" s="9" t="s">
        <v>3653</v>
      </c>
      <c r="J3676" s="9">
        <v>16</v>
      </c>
      <c r="K3676" s="14"/>
      <c r="L3676" s="14"/>
      <c r="M3676" s="14"/>
      <c r="N3676" s="14">
        <v>46218</v>
      </c>
      <c r="O3676" s="14">
        <v>16</v>
      </c>
      <c r="P3676" s="14"/>
      <c r="Q3676" s="14"/>
      <c r="R3676" s="14"/>
      <c r="S3676" s="14"/>
      <c r="T3676" s="14">
        <f t="shared" si="405"/>
        <v>1</v>
      </c>
      <c r="U3676" s="14" t="s">
        <v>36</v>
      </c>
      <c r="V3676" s="14"/>
      <c r="W3676" s="14"/>
      <c r="X3676" s="14"/>
      <c r="Y3676" s="14"/>
      <c r="Z3676" s="14"/>
      <c r="AA3676" s="11"/>
      <c r="AB3676" s="14" t="str">
        <f t="shared" si="402"/>
        <v>10257|34 CORTE DE TECIDO</v>
      </c>
      <c r="AC3676" t="str">
        <f t="shared" si="403"/>
        <v>|10257|</v>
      </c>
      <c r="AD3676" t="str">
        <f t="shared" si="404"/>
        <v>34 CORTE DE TECIDO</v>
      </c>
    </row>
    <row r="3677" spans="1:30" ht="24" customHeight="1" x14ac:dyDescent="0.35">
      <c r="A3677" s="35">
        <v>46218</v>
      </c>
      <c r="B3677" s="14" t="s">
        <v>3718</v>
      </c>
      <c r="C3677" s="14" t="s">
        <v>3719</v>
      </c>
      <c r="D3677" s="14" t="s">
        <v>3653</v>
      </c>
      <c r="E3677" s="14">
        <v>30003923</v>
      </c>
      <c r="F3677" s="14" t="s">
        <v>3702</v>
      </c>
      <c r="G3677" s="14" t="s">
        <v>3653</v>
      </c>
      <c r="H3677" s="14" t="s">
        <v>3653</v>
      </c>
      <c r="I3677" s="9" t="s">
        <v>3653</v>
      </c>
      <c r="J3677" s="9">
        <v>16</v>
      </c>
      <c r="K3677" s="14"/>
      <c r="L3677" s="14"/>
      <c r="M3677" s="14"/>
      <c r="N3677" s="14">
        <v>46218</v>
      </c>
      <c r="O3677" s="14">
        <v>16</v>
      </c>
      <c r="P3677" s="14"/>
      <c r="Q3677" s="14"/>
      <c r="R3677" s="14"/>
      <c r="S3677" s="14"/>
      <c r="T3677" s="14">
        <f t="shared" si="405"/>
        <v>1</v>
      </c>
      <c r="U3677" s="14" t="s">
        <v>36</v>
      </c>
      <c r="V3677" s="14"/>
      <c r="W3677" s="14"/>
      <c r="X3677" s="14"/>
      <c r="Y3677" s="14"/>
      <c r="Z3677" s="14"/>
      <c r="AA3677" s="11"/>
      <c r="AB3677" s="14" t="str">
        <f t="shared" si="402"/>
        <v>10257|34 CORTE DE TECIDO</v>
      </c>
      <c r="AC3677" t="str">
        <f t="shared" si="403"/>
        <v>|10257|</v>
      </c>
      <c r="AD3677" t="str">
        <f t="shared" si="404"/>
        <v>34 CORTE DE TECIDO</v>
      </c>
    </row>
    <row r="3678" spans="1:30" ht="24" customHeight="1" x14ac:dyDescent="0.35">
      <c r="A3678" s="35">
        <v>46218</v>
      </c>
      <c r="B3678" s="14" t="s">
        <v>3718</v>
      </c>
      <c r="C3678" s="14" t="s">
        <v>3719</v>
      </c>
      <c r="D3678" s="14" t="s">
        <v>3653</v>
      </c>
      <c r="E3678" s="14">
        <v>30003710</v>
      </c>
      <c r="F3678" s="14" t="s">
        <v>3655</v>
      </c>
      <c r="G3678" s="14" t="s">
        <v>3653</v>
      </c>
      <c r="H3678" s="14" t="s">
        <v>3653</v>
      </c>
      <c r="I3678" s="9" t="s">
        <v>3653</v>
      </c>
      <c r="J3678" s="9">
        <v>386</v>
      </c>
      <c r="K3678" s="14"/>
      <c r="L3678" s="14"/>
      <c r="M3678" s="14"/>
      <c r="N3678" s="14">
        <v>46218</v>
      </c>
      <c r="O3678" s="14">
        <v>386</v>
      </c>
      <c r="P3678" s="14"/>
      <c r="Q3678" s="14"/>
      <c r="R3678" s="14"/>
      <c r="S3678" s="14"/>
      <c r="T3678" s="14">
        <f t="shared" si="405"/>
        <v>1</v>
      </c>
      <c r="U3678" s="14" t="s">
        <v>36</v>
      </c>
      <c r="V3678" s="14"/>
      <c r="W3678" s="14"/>
      <c r="X3678" s="14"/>
      <c r="Y3678" s="14"/>
      <c r="Z3678" s="14"/>
      <c r="AA3678" s="11"/>
      <c r="AB3678" s="14" t="str">
        <f t="shared" si="402"/>
        <v>10257|34 CORTE DE TECIDO</v>
      </c>
      <c r="AC3678" t="str">
        <f t="shared" si="403"/>
        <v>|10257|</v>
      </c>
      <c r="AD3678" t="str">
        <f t="shared" si="404"/>
        <v>34 CORTE DE TECIDO</v>
      </c>
    </row>
    <row r="3679" spans="1:30" ht="24" customHeight="1" x14ac:dyDescent="0.35">
      <c r="A3679" s="35">
        <v>46218</v>
      </c>
      <c r="B3679" s="14" t="s">
        <v>3718</v>
      </c>
      <c r="C3679" s="14" t="s">
        <v>3719</v>
      </c>
      <c r="D3679" s="14" t="s">
        <v>3653</v>
      </c>
      <c r="E3679" s="14">
        <v>30004808</v>
      </c>
      <c r="F3679" s="14" t="s">
        <v>3658</v>
      </c>
      <c r="G3679" s="14" t="s">
        <v>3653</v>
      </c>
      <c r="H3679" s="14" t="s">
        <v>3653</v>
      </c>
      <c r="I3679" s="9" t="s">
        <v>3653</v>
      </c>
      <c r="J3679" s="9">
        <v>230</v>
      </c>
      <c r="K3679" s="14"/>
      <c r="L3679" s="14"/>
      <c r="M3679" s="14"/>
      <c r="N3679" s="14">
        <v>46218</v>
      </c>
      <c r="O3679" s="14">
        <v>230</v>
      </c>
      <c r="P3679" s="14"/>
      <c r="Q3679" s="14"/>
      <c r="R3679" s="14"/>
      <c r="S3679" s="14"/>
      <c r="T3679" s="14">
        <f t="shared" si="405"/>
        <v>1</v>
      </c>
      <c r="U3679" s="14" t="s">
        <v>36</v>
      </c>
      <c r="V3679" s="14"/>
      <c r="W3679" s="14"/>
      <c r="X3679" s="14"/>
      <c r="Y3679" s="14"/>
      <c r="Z3679" s="14"/>
      <c r="AA3679" s="11"/>
      <c r="AB3679" s="14" t="str">
        <f t="shared" si="402"/>
        <v>10257|34 CORTE DE TECIDO</v>
      </c>
      <c r="AC3679" t="str">
        <f t="shared" si="403"/>
        <v>|10257|</v>
      </c>
      <c r="AD3679" t="str">
        <f t="shared" si="404"/>
        <v>34 CORTE DE TECIDO</v>
      </c>
    </row>
    <row r="3680" spans="1:30" ht="24" customHeight="1" x14ac:dyDescent="0.35">
      <c r="A3680" s="35">
        <v>46218</v>
      </c>
      <c r="B3680" s="14" t="s">
        <v>3718</v>
      </c>
      <c r="C3680" s="14" t="s">
        <v>3719</v>
      </c>
      <c r="D3680" s="14" t="s">
        <v>3653</v>
      </c>
      <c r="E3680" s="14">
        <v>30004810</v>
      </c>
      <c r="F3680" s="14" t="s">
        <v>3659</v>
      </c>
      <c r="G3680" s="14" t="s">
        <v>3653</v>
      </c>
      <c r="H3680" s="14" t="s">
        <v>3653</v>
      </c>
      <c r="I3680" s="9" t="s">
        <v>3653</v>
      </c>
      <c r="J3680" s="9">
        <v>382</v>
      </c>
      <c r="K3680" s="14"/>
      <c r="L3680" s="14"/>
      <c r="M3680" s="14"/>
      <c r="N3680" s="14">
        <v>46218</v>
      </c>
      <c r="O3680" s="14">
        <v>382</v>
      </c>
      <c r="P3680" s="14"/>
      <c r="Q3680" s="14"/>
      <c r="R3680" s="14"/>
      <c r="S3680" s="14"/>
      <c r="T3680" s="14">
        <f t="shared" si="405"/>
        <v>1</v>
      </c>
      <c r="U3680" s="14" t="s">
        <v>36</v>
      </c>
      <c r="V3680" s="14"/>
      <c r="W3680" s="14"/>
      <c r="X3680" s="14"/>
      <c r="Y3680" s="14"/>
      <c r="Z3680" s="14"/>
      <c r="AA3680" s="11"/>
      <c r="AB3680" s="14" t="str">
        <f t="shared" si="402"/>
        <v>10257|34 CORTE DE TECIDO</v>
      </c>
      <c r="AC3680" t="str">
        <f t="shared" si="403"/>
        <v>|10257|</v>
      </c>
      <c r="AD3680" t="str">
        <f t="shared" si="404"/>
        <v>34 CORTE DE TECIDO</v>
      </c>
    </row>
    <row r="3681" spans="1:30" ht="24" customHeight="1" x14ac:dyDescent="0.35">
      <c r="A3681" s="35">
        <v>46218</v>
      </c>
      <c r="B3681" s="14" t="s">
        <v>3718</v>
      </c>
      <c r="C3681" s="14" t="s">
        <v>3719</v>
      </c>
      <c r="D3681" s="14" t="s">
        <v>3653</v>
      </c>
      <c r="E3681" s="14">
        <v>30006106</v>
      </c>
      <c r="F3681" s="14" t="s">
        <v>3340</v>
      </c>
      <c r="G3681" s="14" t="s">
        <v>3653</v>
      </c>
      <c r="H3681" s="14" t="s">
        <v>3653</v>
      </c>
      <c r="I3681" s="9" t="s">
        <v>3653</v>
      </c>
      <c r="J3681" s="9">
        <v>386</v>
      </c>
      <c r="K3681" s="14"/>
      <c r="L3681" s="14"/>
      <c r="M3681" s="14"/>
      <c r="N3681" s="14">
        <v>46218</v>
      </c>
      <c r="O3681" s="14">
        <v>386</v>
      </c>
      <c r="P3681" s="14"/>
      <c r="Q3681" s="14"/>
      <c r="R3681" s="14"/>
      <c r="S3681" s="14"/>
      <c r="T3681" s="14">
        <f t="shared" si="405"/>
        <v>1</v>
      </c>
      <c r="U3681" s="14" t="s">
        <v>36</v>
      </c>
      <c r="V3681" s="14"/>
      <c r="W3681" s="14"/>
      <c r="X3681" s="14"/>
      <c r="Y3681" s="14"/>
      <c r="Z3681" s="14"/>
      <c r="AA3681" s="11"/>
      <c r="AB3681" s="14" t="str">
        <f t="shared" si="402"/>
        <v>10257|34 CORTE DE TECIDO</v>
      </c>
      <c r="AC3681" t="str">
        <f t="shared" si="403"/>
        <v>|10257|</v>
      </c>
      <c r="AD3681" t="str">
        <f t="shared" si="404"/>
        <v>34 CORTE DE TECIDO</v>
      </c>
    </row>
    <row r="3682" spans="1:30" ht="24" customHeight="1" x14ac:dyDescent="0.35">
      <c r="A3682" s="35">
        <v>46218</v>
      </c>
      <c r="B3682" s="14" t="s">
        <v>3718</v>
      </c>
      <c r="C3682" s="14" t="s">
        <v>3719</v>
      </c>
      <c r="D3682" s="14" t="s">
        <v>3653</v>
      </c>
      <c r="E3682" s="14">
        <v>30006807</v>
      </c>
      <c r="F3682" s="14" t="s">
        <v>3729</v>
      </c>
      <c r="G3682" s="14" t="s">
        <v>3653</v>
      </c>
      <c r="H3682" s="14" t="s">
        <v>3653</v>
      </c>
      <c r="I3682" s="9" t="s">
        <v>3653</v>
      </c>
      <c r="J3682" s="9">
        <v>12</v>
      </c>
      <c r="K3682" s="14"/>
      <c r="L3682" s="14"/>
      <c r="M3682" s="14"/>
      <c r="N3682" s="14">
        <v>46218</v>
      </c>
      <c r="O3682" s="14">
        <v>12</v>
      </c>
      <c r="P3682" s="14"/>
      <c r="Q3682" s="14"/>
      <c r="R3682" s="14"/>
      <c r="S3682" s="14"/>
      <c r="T3682" s="14">
        <f t="shared" si="405"/>
        <v>1</v>
      </c>
      <c r="U3682" s="14" t="s">
        <v>36</v>
      </c>
      <c r="V3682" s="14"/>
      <c r="W3682" s="14"/>
      <c r="X3682" s="14"/>
      <c r="Y3682" s="14"/>
      <c r="Z3682" s="14"/>
      <c r="AA3682" s="11"/>
      <c r="AB3682" s="14" t="str">
        <f t="shared" si="402"/>
        <v>10257|34 CORTE DE TECIDO</v>
      </c>
      <c r="AC3682" t="str">
        <f t="shared" si="403"/>
        <v>|10257|</v>
      </c>
      <c r="AD3682" t="str">
        <f t="shared" si="404"/>
        <v>34 CORTE DE TECIDO</v>
      </c>
    </row>
    <row r="3683" spans="1:30" ht="24" customHeight="1" x14ac:dyDescent="0.35">
      <c r="A3683" s="35">
        <v>46218</v>
      </c>
      <c r="B3683" s="14" t="s">
        <v>3718</v>
      </c>
      <c r="C3683" s="14" t="s">
        <v>3719</v>
      </c>
      <c r="D3683" s="14" t="s">
        <v>3653</v>
      </c>
      <c r="E3683" s="14">
        <v>30006808</v>
      </c>
      <c r="F3683" s="14" t="s">
        <v>3730</v>
      </c>
      <c r="G3683" s="14" t="s">
        <v>3653</v>
      </c>
      <c r="H3683" s="14" t="s">
        <v>3653</v>
      </c>
      <c r="I3683" s="9" t="s">
        <v>3653</v>
      </c>
      <c r="J3683" s="9">
        <v>12</v>
      </c>
      <c r="K3683" s="14"/>
      <c r="L3683" s="14"/>
      <c r="M3683" s="14"/>
      <c r="N3683" s="14">
        <v>46218</v>
      </c>
      <c r="O3683" s="14">
        <v>12</v>
      </c>
      <c r="P3683" s="14"/>
      <c r="Q3683" s="14"/>
      <c r="R3683" s="14"/>
      <c r="S3683" s="14"/>
      <c r="T3683" s="14">
        <f t="shared" si="405"/>
        <v>1</v>
      </c>
      <c r="U3683" s="14" t="s">
        <v>36</v>
      </c>
      <c r="V3683" s="14"/>
      <c r="W3683" s="14"/>
      <c r="X3683" s="14"/>
      <c r="Y3683" s="14"/>
      <c r="Z3683" s="14"/>
      <c r="AA3683" s="11"/>
      <c r="AB3683" s="14" t="str">
        <f t="shared" si="402"/>
        <v>10257|34 CORTE DE TECIDO</v>
      </c>
      <c r="AC3683" t="str">
        <f t="shared" si="403"/>
        <v>|10257|</v>
      </c>
      <c r="AD3683" t="str">
        <f t="shared" si="404"/>
        <v>34 CORTE DE TECIDO</v>
      </c>
    </row>
    <row r="3684" spans="1:30" ht="24" customHeight="1" x14ac:dyDescent="0.35">
      <c r="A3684" s="35">
        <v>46218</v>
      </c>
      <c r="B3684" s="14" t="s">
        <v>3718</v>
      </c>
      <c r="C3684" s="14" t="s">
        <v>3719</v>
      </c>
      <c r="D3684" s="14" t="s">
        <v>3660</v>
      </c>
      <c r="E3684" s="14">
        <v>30001101</v>
      </c>
      <c r="F3684" s="14" t="s">
        <v>3656</v>
      </c>
      <c r="G3684" s="14" t="s">
        <v>3660</v>
      </c>
      <c r="H3684" s="14" t="s">
        <v>3660</v>
      </c>
      <c r="I3684" s="9" t="s">
        <v>3660</v>
      </c>
      <c r="J3684" s="9">
        <v>100</v>
      </c>
      <c r="K3684" s="14"/>
      <c r="L3684" s="14"/>
      <c r="M3684" s="14"/>
      <c r="N3684" s="14">
        <v>46218</v>
      </c>
      <c r="O3684" s="14">
        <v>100</v>
      </c>
      <c r="P3684" s="14"/>
      <c r="Q3684" s="14"/>
      <c r="R3684" s="14"/>
      <c r="S3684" s="14"/>
      <c r="T3684" s="14">
        <f t="shared" si="405"/>
        <v>1</v>
      </c>
      <c r="U3684" s="14" t="s">
        <v>36</v>
      </c>
      <c r="V3684" s="14"/>
      <c r="W3684" s="14"/>
      <c r="X3684" s="14"/>
      <c r="Y3684" s="14"/>
      <c r="Z3684" s="14"/>
      <c r="AA3684" s="11"/>
      <c r="AB3684" s="14" t="str">
        <f t="shared" si="402"/>
        <v>10257|17 COSTURA</v>
      </c>
      <c r="AC3684" t="str">
        <f t="shared" si="403"/>
        <v>|10257|</v>
      </c>
      <c r="AD3684" t="str">
        <f t="shared" si="404"/>
        <v>17 COSTURA</v>
      </c>
    </row>
    <row r="3685" spans="1:30" ht="24" customHeight="1" x14ac:dyDescent="0.35">
      <c r="A3685" s="35">
        <v>46218</v>
      </c>
      <c r="B3685" s="14" t="s">
        <v>3718</v>
      </c>
      <c r="C3685" s="14" t="s">
        <v>3719</v>
      </c>
      <c r="D3685" s="14" t="s">
        <v>3660</v>
      </c>
      <c r="E3685" s="14">
        <v>30001110</v>
      </c>
      <c r="F3685" s="14" t="s">
        <v>3657</v>
      </c>
      <c r="G3685" s="14" t="s">
        <v>3660</v>
      </c>
      <c r="H3685" s="14" t="s">
        <v>3660</v>
      </c>
      <c r="I3685" s="9" t="s">
        <v>3660</v>
      </c>
      <c r="J3685" s="9">
        <v>100</v>
      </c>
      <c r="K3685" s="14"/>
      <c r="L3685" s="14"/>
      <c r="M3685" s="14"/>
      <c r="N3685" s="14">
        <v>46218</v>
      </c>
      <c r="O3685" s="14">
        <v>100</v>
      </c>
      <c r="P3685" s="14"/>
      <c r="Q3685" s="14"/>
      <c r="R3685" s="14"/>
      <c r="S3685" s="14"/>
      <c r="T3685" s="14">
        <f t="shared" si="405"/>
        <v>1</v>
      </c>
      <c r="U3685" s="14" t="s">
        <v>36</v>
      </c>
      <c r="V3685" s="14"/>
      <c r="W3685" s="14"/>
      <c r="X3685" s="14"/>
      <c r="Y3685" s="14"/>
      <c r="Z3685" s="14"/>
      <c r="AA3685" s="11"/>
      <c r="AB3685" s="14" t="str">
        <f t="shared" si="402"/>
        <v>10257|17 COSTURA</v>
      </c>
      <c r="AC3685" t="str">
        <f t="shared" si="403"/>
        <v>|10257|</v>
      </c>
      <c r="AD3685" t="str">
        <f t="shared" si="404"/>
        <v>17 COSTURA</v>
      </c>
    </row>
    <row r="3686" spans="1:30" ht="24" customHeight="1" x14ac:dyDescent="0.35">
      <c r="A3686" s="35">
        <v>46218</v>
      </c>
      <c r="B3686" s="14" t="s">
        <v>3718</v>
      </c>
      <c r="C3686" s="14" t="s">
        <v>3719</v>
      </c>
      <c r="D3686" s="14" t="s">
        <v>3660</v>
      </c>
      <c r="E3686" s="14">
        <v>30001315</v>
      </c>
      <c r="F3686" s="14" t="s">
        <v>3705</v>
      </c>
      <c r="G3686" s="14" t="s">
        <v>3660</v>
      </c>
      <c r="H3686" s="14" t="s">
        <v>3660</v>
      </c>
      <c r="I3686" s="9" t="s">
        <v>3660</v>
      </c>
      <c r="J3686" s="9">
        <v>70</v>
      </c>
      <c r="K3686" s="14"/>
      <c r="L3686" s="14"/>
      <c r="M3686" s="14"/>
      <c r="N3686" s="14">
        <v>46218</v>
      </c>
      <c r="O3686" s="14">
        <v>70</v>
      </c>
      <c r="P3686" s="14"/>
      <c r="Q3686" s="14"/>
      <c r="R3686" s="14"/>
      <c r="S3686" s="14"/>
      <c r="T3686" s="14">
        <f t="shared" si="405"/>
        <v>1</v>
      </c>
      <c r="U3686" s="14" t="s">
        <v>36</v>
      </c>
      <c r="V3686" s="14"/>
      <c r="W3686" s="14"/>
      <c r="X3686" s="14"/>
      <c r="Y3686" s="14"/>
      <c r="Z3686" s="14"/>
      <c r="AA3686" s="11"/>
      <c r="AB3686" s="14" t="str">
        <f t="shared" si="402"/>
        <v>10257|17 COSTURA</v>
      </c>
      <c r="AC3686" t="str">
        <f t="shared" si="403"/>
        <v>|10257|</v>
      </c>
      <c r="AD3686" t="str">
        <f t="shared" si="404"/>
        <v>17 COSTURA</v>
      </c>
    </row>
    <row r="3687" spans="1:30" ht="24" customHeight="1" x14ac:dyDescent="0.35">
      <c r="A3687" s="35">
        <v>46218</v>
      </c>
      <c r="B3687" s="14" t="s">
        <v>3718</v>
      </c>
      <c r="C3687" s="14" t="s">
        <v>3719</v>
      </c>
      <c r="D3687" s="14" t="s">
        <v>3660</v>
      </c>
      <c r="E3687" s="14">
        <v>30003111</v>
      </c>
      <c r="F3687" s="14" t="s">
        <v>3706</v>
      </c>
      <c r="G3687" s="14" t="s">
        <v>3660</v>
      </c>
      <c r="H3687" s="14" t="s">
        <v>3660</v>
      </c>
      <c r="I3687" s="9" t="s">
        <v>3660</v>
      </c>
      <c r="J3687" s="9">
        <v>70</v>
      </c>
      <c r="K3687" s="14"/>
      <c r="L3687" s="14"/>
      <c r="M3687" s="14"/>
      <c r="N3687" s="14">
        <v>46218</v>
      </c>
      <c r="O3687" s="14">
        <v>70</v>
      </c>
      <c r="P3687" s="14"/>
      <c r="Q3687" s="14"/>
      <c r="R3687" s="14"/>
      <c r="S3687" s="14"/>
      <c r="T3687" s="14">
        <f t="shared" si="405"/>
        <v>1</v>
      </c>
      <c r="U3687" s="14" t="s">
        <v>36</v>
      </c>
      <c r="V3687" s="14"/>
      <c r="W3687" s="14"/>
      <c r="X3687" s="14"/>
      <c r="Y3687" s="14"/>
      <c r="Z3687" s="14"/>
      <c r="AA3687" s="11"/>
      <c r="AB3687" s="14" t="str">
        <f t="shared" si="402"/>
        <v>10257|17 COSTURA</v>
      </c>
      <c r="AC3687" t="str">
        <f t="shared" si="403"/>
        <v>|10257|</v>
      </c>
      <c r="AD3687" t="str">
        <f t="shared" si="404"/>
        <v>17 COSTURA</v>
      </c>
    </row>
    <row r="3688" spans="1:30" ht="24" customHeight="1" x14ac:dyDescent="0.35">
      <c r="A3688" s="35">
        <v>46218</v>
      </c>
      <c r="B3688" s="14" t="s">
        <v>3718</v>
      </c>
      <c r="C3688" s="14" t="s">
        <v>3719</v>
      </c>
      <c r="D3688" s="14" t="s">
        <v>3660</v>
      </c>
      <c r="E3688" s="14">
        <v>30003412</v>
      </c>
      <c r="F3688" s="14" t="s">
        <v>3701</v>
      </c>
      <c r="G3688" s="14" t="s">
        <v>3660</v>
      </c>
      <c r="H3688" s="14" t="s">
        <v>3660</v>
      </c>
      <c r="I3688" s="9" t="s">
        <v>3660</v>
      </c>
      <c r="J3688" s="9">
        <v>16</v>
      </c>
      <c r="K3688" s="14"/>
      <c r="L3688" s="14"/>
      <c r="M3688" s="14"/>
      <c r="N3688" s="14">
        <v>46218</v>
      </c>
      <c r="O3688" s="14">
        <v>16</v>
      </c>
      <c r="P3688" s="14"/>
      <c r="Q3688" s="14"/>
      <c r="R3688" s="14"/>
      <c r="S3688" s="14"/>
      <c r="T3688" s="14">
        <f t="shared" si="405"/>
        <v>1</v>
      </c>
      <c r="U3688" s="14" t="s">
        <v>36</v>
      </c>
      <c r="V3688" s="14"/>
      <c r="W3688" s="14"/>
      <c r="X3688" s="14"/>
      <c r="Y3688" s="14"/>
      <c r="Z3688" s="14"/>
      <c r="AA3688" s="11"/>
      <c r="AB3688" s="14" t="str">
        <f t="shared" si="402"/>
        <v>10257|17 COSTURA</v>
      </c>
      <c r="AC3688" t="str">
        <f t="shared" si="403"/>
        <v>|10257|</v>
      </c>
      <c r="AD3688" t="str">
        <f t="shared" si="404"/>
        <v>17 COSTURA</v>
      </c>
    </row>
    <row r="3689" spans="1:30" ht="24" customHeight="1" x14ac:dyDescent="0.35">
      <c r="A3689" s="35">
        <v>46218</v>
      </c>
      <c r="B3689" s="14" t="s">
        <v>3718</v>
      </c>
      <c r="C3689" s="14" t="s">
        <v>3719</v>
      </c>
      <c r="D3689" s="14" t="s">
        <v>3660</v>
      </c>
      <c r="E3689" s="14">
        <v>30003923</v>
      </c>
      <c r="F3689" s="14" t="s">
        <v>3702</v>
      </c>
      <c r="G3689" s="14" t="s">
        <v>3660</v>
      </c>
      <c r="H3689" s="14" t="s">
        <v>3660</v>
      </c>
      <c r="I3689" s="9" t="s">
        <v>3660</v>
      </c>
      <c r="J3689" s="9">
        <v>16</v>
      </c>
      <c r="K3689" s="14"/>
      <c r="L3689" s="14"/>
      <c r="M3689" s="14"/>
      <c r="N3689" s="14">
        <v>46218</v>
      </c>
      <c r="O3689" s="14">
        <v>16</v>
      </c>
      <c r="P3689" s="14"/>
      <c r="Q3689" s="14"/>
      <c r="R3689" s="14"/>
      <c r="S3689" s="14"/>
      <c r="T3689" s="14">
        <f t="shared" si="405"/>
        <v>1</v>
      </c>
      <c r="U3689" s="14" t="s">
        <v>36</v>
      </c>
      <c r="V3689" s="14"/>
      <c r="W3689" s="14"/>
      <c r="X3689" s="14"/>
      <c r="Y3689" s="14"/>
      <c r="Z3689" s="14"/>
      <c r="AA3689" s="11"/>
      <c r="AB3689" s="14" t="str">
        <f t="shared" si="402"/>
        <v>10257|17 COSTURA</v>
      </c>
      <c r="AC3689" t="str">
        <f t="shared" si="403"/>
        <v>|10257|</v>
      </c>
      <c r="AD3689" t="str">
        <f t="shared" si="404"/>
        <v>17 COSTURA</v>
      </c>
    </row>
    <row r="3690" spans="1:30" ht="24" customHeight="1" x14ac:dyDescent="0.35">
      <c r="A3690" s="35">
        <v>46218</v>
      </c>
      <c r="B3690" s="14" t="s">
        <v>3718</v>
      </c>
      <c r="C3690" s="14" t="s">
        <v>3719</v>
      </c>
      <c r="D3690" s="14" t="s">
        <v>3660</v>
      </c>
      <c r="E3690" s="14">
        <v>30004808</v>
      </c>
      <c r="F3690" s="14" t="s">
        <v>3658</v>
      </c>
      <c r="G3690" s="14" t="s">
        <v>3660</v>
      </c>
      <c r="H3690" s="14" t="s">
        <v>3660</v>
      </c>
      <c r="I3690" s="9" t="s">
        <v>3660</v>
      </c>
      <c r="J3690" s="9">
        <v>230</v>
      </c>
      <c r="K3690" s="14"/>
      <c r="L3690" s="14"/>
      <c r="M3690" s="14"/>
      <c r="N3690" s="14">
        <v>46218</v>
      </c>
      <c r="O3690" s="14">
        <v>230</v>
      </c>
      <c r="P3690" s="14"/>
      <c r="Q3690" s="14"/>
      <c r="R3690" s="14"/>
      <c r="S3690" s="14"/>
      <c r="T3690" s="14">
        <f t="shared" si="405"/>
        <v>1</v>
      </c>
      <c r="U3690" s="14" t="s">
        <v>36</v>
      </c>
      <c r="V3690" s="14"/>
      <c r="W3690" s="14"/>
      <c r="X3690" s="14"/>
      <c r="Y3690" s="14"/>
      <c r="Z3690" s="14"/>
      <c r="AA3690" s="11"/>
      <c r="AB3690" s="14" t="str">
        <f t="shared" si="402"/>
        <v>10257|17 COSTURA</v>
      </c>
      <c r="AC3690" t="str">
        <f t="shared" si="403"/>
        <v>|10257|</v>
      </c>
      <c r="AD3690" t="str">
        <f t="shared" si="404"/>
        <v>17 COSTURA</v>
      </c>
    </row>
    <row r="3691" spans="1:30" ht="24" customHeight="1" x14ac:dyDescent="0.35">
      <c r="A3691" s="35">
        <v>46218</v>
      </c>
      <c r="B3691" s="14" t="s">
        <v>3718</v>
      </c>
      <c r="C3691" s="14" t="s">
        <v>3719</v>
      </c>
      <c r="D3691" s="14" t="s">
        <v>3660</v>
      </c>
      <c r="E3691" s="14">
        <v>30006106</v>
      </c>
      <c r="F3691" s="14" t="s">
        <v>3340</v>
      </c>
      <c r="G3691" s="14" t="s">
        <v>3660</v>
      </c>
      <c r="H3691" s="14" t="s">
        <v>3660</v>
      </c>
      <c r="I3691" s="9" t="s">
        <v>3660</v>
      </c>
      <c r="J3691" s="9">
        <v>386</v>
      </c>
      <c r="K3691" s="14"/>
      <c r="L3691" s="14"/>
      <c r="M3691" s="14"/>
      <c r="N3691" s="14">
        <v>46218</v>
      </c>
      <c r="O3691" s="14">
        <v>386</v>
      </c>
      <c r="P3691" s="14"/>
      <c r="Q3691" s="14"/>
      <c r="R3691" s="14"/>
      <c r="S3691" s="14"/>
      <c r="T3691" s="14">
        <f t="shared" si="405"/>
        <v>1</v>
      </c>
      <c r="U3691" s="14" t="s">
        <v>36</v>
      </c>
      <c r="V3691" s="14"/>
      <c r="W3691" s="14"/>
      <c r="X3691" s="14"/>
      <c r="Y3691" s="14"/>
      <c r="Z3691" s="14"/>
      <c r="AA3691" s="11"/>
      <c r="AB3691" s="14" t="str">
        <f t="shared" si="402"/>
        <v>10257|17 COSTURA</v>
      </c>
      <c r="AC3691" t="str">
        <f t="shared" si="403"/>
        <v>|10257|</v>
      </c>
      <c r="AD3691" t="str">
        <f t="shared" si="404"/>
        <v>17 COSTURA</v>
      </c>
    </row>
    <row r="3692" spans="1:30" ht="24" customHeight="1" x14ac:dyDescent="0.35">
      <c r="A3692" s="35">
        <v>46218</v>
      </c>
      <c r="B3692" s="14" t="s">
        <v>3718</v>
      </c>
      <c r="C3692" s="14" t="s">
        <v>3719</v>
      </c>
      <c r="D3692" s="14" t="s">
        <v>3660</v>
      </c>
      <c r="E3692" s="14">
        <v>30006807</v>
      </c>
      <c r="F3692" s="14" t="s">
        <v>3729</v>
      </c>
      <c r="G3692" s="14" t="s">
        <v>3660</v>
      </c>
      <c r="H3692" s="14" t="s">
        <v>3660</v>
      </c>
      <c r="I3692" s="9" t="s">
        <v>3660</v>
      </c>
      <c r="J3692" s="9">
        <v>12</v>
      </c>
      <c r="K3692" s="14"/>
      <c r="L3692" s="14"/>
      <c r="M3692" s="14"/>
      <c r="N3692" s="14">
        <v>46218</v>
      </c>
      <c r="O3692" s="14">
        <v>12</v>
      </c>
      <c r="P3692" s="14"/>
      <c r="Q3692" s="14"/>
      <c r="R3692" s="14"/>
      <c r="S3692" s="14"/>
      <c r="T3692" s="14">
        <f t="shared" si="405"/>
        <v>1</v>
      </c>
      <c r="U3692" s="14" t="s">
        <v>36</v>
      </c>
      <c r="V3692" s="14"/>
      <c r="W3692" s="14"/>
      <c r="X3692" s="14"/>
      <c r="Y3692" s="14"/>
      <c r="Z3692" s="14"/>
      <c r="AA3692" s="11"/>
      <c r="AB3692" s="14" t="str">
        <f t="shared" si="402"/>
        <v>10257|17 COSTURA</v>
      </c>
      <c r="AC3692" t="str">
        <f t="shared" si="403"/>
        <v>|10257|</v>
      </c>
      <c r="AD3692" t="str">
        <f t="shared" si="404"/>
        <v>17 COSTURA</v>
      </c>
    </row>
    <row r="3693" spans="1:30" ht="24" customHeight="1" x14ac:dyDescent="0.35">
      <c r="A3693" s="35">
        <v>46218</v>
      </c>
      <c r="B3693" s="14" t="s">
        <v>3718</v>
      </c>
      <c r="C3693" s="14" t="s">
        <v>3719</v>
      </c>
      <c r="D3693" s="14" t="s">
        <v>3660</v>
      </c>
      <c r="E3693" s="14">
        <v>30006808</v>
      </c>
      <c r="F3693" s="14" t="s">
        <v>3730</v>
      </c>
      <c r="G3693" s="14" t="s">
        <v>3660</v>
      </c>
      <c r="H3693" s="14" t="s">
        <v>3660</v>
      </c>
      <c r="I3693" s="9" t="s">
        <v>3660</v>
      </c>
      <c r="J3693" s="9">
        <v>12</v>
      </c>
      <c r="K3693" s="14"/>
      <c r="L3693" s="14"/>
      <c r="M3693" s="14"/>
      <c r="N3693" s="14">
        <v>46218</v>
      </c>
      <c r="O3693" s="14">
        <v>12</v>
      </c>
      <c r="P3693" s="14"/>
      <c r="Q3693" s="14"/>
      <c r="R3693" s="14"/>
      <c r="S3693" s="14"/>
      <c r="T3693" s="14">
        <f t="shared" si="405"/>
        <v>1</v>
      </c>
      <c r="U3693" s="14" t="s">
        <v>36</v>
      </c>
      <c r="V3693" s="14"/>
      <c r="W3693" s="14"/>
      <c r="X3693" s="14"/>
      <c r="Y3693" s="14"/>
      <c r="Z3693" s="14"/>
      <c r="AA3693" s="11"/>
      <c r="AB3693" s="14" t="str">
        <f t="shared" si="402"/>
        <v>10257|17 COSTURA</v>
      </c>
      <c r="AC3693" t="str">
        <f t="shared" si="403"/>
        <v>|10257|</v>
      </c>
      <c r="AD3693" t="str">
        <f t="shared" si="404"/>
        <v>17 COSTURA</v>
      </c>
    </row>
    <row r="3694" spans="1:30" ht="36" customHeight="1" x14ac:dyDescent="0.35">
      <c r="A3694" s="35">
        <v>46225</v>
      </c>
      <c r="B3694" s="14" t="s">
        <v>3718</v>
      </c>
      <c r="C3694" s="14" t="s">
        <v>3719</v>
      </c>
      <c r="D3694" s="14" t="s">
        <v>3059</v>
      </c>
      <c r="E3694" s="14">
        <v>200277130</v>
      </c>
      <c r="F3694" s="14" t="s">
        <v>3721</v>
      </c>
      <c r="G3694" s="14" t="s">
        <v>3059</v>
      </c>
      <c r="H3694" s="14" t="s">
        <v>3059</v>
      </c>
      <c r="I3694" s="9" t="s">
        <v>3059</v>
      </c>
      <c r="J3694" s="9">
        <v>8</v>
      </c>
      <c r="K3694" s="14"/>
      <c r="L3694" s="14"/>
      <c r="M3694" s="14"/>
      <c r="N3694" s="14"/>
      <c r="O3694" s="14"/>
      <c r="P3694" s="14"/>
      <c r="Q3694" s="14"/>
      <c r="R3694" s="14"/>
      <c r="S3694" s="14"/>
      <c r="T3694" s="14"/>
      <c r="U3694" s="14"/>
      <c r="V3694" s="14"/>
      <c r="W3694" s="14"/>
      <c r="X3694" s="14"/>
      <c r="Y3694" s="14"/>
      <c r="Z3694" s="14"/>
      <c r="AA3694" s="11"/>
      <c r="AB3694" s="14" t="str">
        <f t="shared" si="402"/>
        <v>10257|8 EMBALAGEM</v>
      </c>
      <c r="AC3694" t="str">
        <f t="shared" si="403"/>
        <v>|10257|</v>
      </c>
      <c r="AD3694" t="str">
        <f t="shared" si="404"/>
        <v>8 EMBALAGEM</v>
      </c>
    </row>
    <row r="3695" spans="1:30" ht="36" customHeight="1" x14ac:dyDescent="0.35">
      <c r="A3695" s="35">
        <v>46225</v>
      </c>
      <c r="B3695" s="14" t="s">
        <v>3718</v>
      </c>
      <c r="C3695" s="14" t="s">
        <v>3719</v>
      </c>
      <c r="D3695" s="14" t="s">
        <v>3059</v>
      </c>
      <c r="E3695" s="14">
        <v>2001101</v>
      </c>
      <c r="F3695" s="14" t="s">
        <v>1342</v>
      </c>
      <c r="G3695" s="14" t="s">
        <v>3059</v>
      </c>
      <c r="H3695" s="14" t="s">
        <v>3059</v>
      </c>
      <c r="I3695" s="9" t="s">
        <v>3059</v>
      </c>
      <c r="J3695" s="9">
        <v>1</v>
      </c>
      <c r="K3695" s="14"/>
      <c r="L3695" s="14"/>
      <c r="M3695" s="14"/>
      <c r="N3695" s="14"/>
      <c r="O3695" s="14"/>
      <c r="P3695" s="14"/>
      <c r="Q3695" s="14"/>
      <c r="R3695" s="14"/>
      <c r="S3695" s="14"/>
      <c r="T3695" s="14"/>
      <c r="U3695" s="14"/>
      <c r="V3695" s="14"/>
      <c r="W3695" s="14"/>
      <c r="X3695" s="14"/>
      <c r="Y3695" s="14"/>
      <c r="Z3695" s="14"/>
      <c r="AA3695" s="11"/>
      <c r="AB3695" s="14" t="str">
        <f t="shared" si="402"/>
        <v>10257|8 EMBALAGEM</v>
      </c>
      <c r="AC3695" t="str">
        <f t="shared" si="403"/>
        <v>|10257|</v>
      </c>
      <c r="AD3695" t="str">
        <f t="shared" si="404"/>
        <v>8 EMBALAGEM</v>
      </c>
    </row>
    <row r="3696" spans="1:30" ht="36" customHeight="1" x14ac:dyDescent="0.35">
      <c r="A3696" s="35">
        <v>46225</v>
      </c>
      <c r="B3696" s="14" t="s">
        <v>3718</v>
      </c>
      <c r="C3696" s="14" t="s">
        <v>3719</v>
      </c>
      <c r="D3696" s="14" t="s">
        <v>3059</v>
      </c>
      <c r="E3696" s="14">
        <v>2001241</v>
      </c>
      <c r="F3696" s="14" t="s">
        <v>1343</v>
      </c>
      <c r="G3696" s="14" t="s">
        <v>3059</v>
      </c>
      <c r="H3696" s="14" t="s">
        <v>3059</v>
      </c>
      <c r="I3696" s="9" t="s">
        <v>3059</v>
      </c>
      <c r="J3696" s="9">
        <v>40</v>
      </c>
      <c r="K3696" s="14"/>
      <c r="L3696" s="14"/>
      <c r="M3696" s="14"/>
      <c r="N3696" s="14"/>
      <c r="O3696" s="14"/>
      <c r="P3696" s="14"/>
      <c r="Q3696" s="14"/>
      <c r="R3696" s="14"/>
      <c r="S3696" s="14"/>
      <c r="T3696" s="14"/>
      <c r="U3696" s="14"/>
      <c r="V3696" s="14"/>
      <c r="W3696" s="14"/>
      <c r="X3696" s="14"/>
      <c r="Y3696" s="14"/>
      <c r="Z3696" s="14"/>
      <c r="AA3696" s="11"/>
      <c r="AB3696" s="14" t="str">
        <f t="shared" si="402"/>
        <v>10257|8 EMBALAGEM</v>
      </c>
      <c r="AC3696" t="str">
        <f t="shared" si="403"/>
        <v>|10257|</v>
      </c>
      <c r="AD3696" t="str">
        <f t="shared" si="404"/>
        <v>8 EMBALAGEM</v>
      </c>
    </row>
    <row r="3697" spans="1:30" ht="36" customHeight="1" x14ac:dyDescent="0.35">
      <c r="A3697" s="35">
        <v>46225</v>
      </c>
      <c r="B3697" s="14" t="s">
        <v>3718</v>
      </c>
      <c r="C3697" s="14" t="s">
        <v>3719</v>
      </c>
      <c r="D3697" s="14" t="s">
        <v>3059</v>
      </c>
      <c r="E3697" s="14">
        <v>2001611</v>
      </c>
      <c r="F3697" s="14" t="s">
        <v>1348</v>
      </c>
      <c r="G3697" s="14" t="s">
        <v>3059</v>
      </c>
      <c r="H3697" s="14" t="s">
        <v>3059</v>
      </c>
      <c r="I3697" s="9" t="s">
        <v>3059</v>
      </c>
      <c r="J3697" s="9">
        <v>30</v>
      </c>
      <c r="K3697" s="14"/>
      <c r="L3697" s="14"/>
      <c r="M3697" s="14"/>
      <c r="N3697" s="14"/>
      <c r="O3697" s="14"/>
      <c r="P3697" s="14"/>
      <c r="Q3697" s="14"/>
      <c r="R3697" s="14"/>
      <c r="S3697" s="14"/>
      <c r="T3697" s="14"/>
      <c r="U3697" s="14"/>
      <c r="V3697" s="14"/>
      <c r="W3697" s="14"/>
      <c r="X3697" s="14"/>
      <c r="Y3697" s="14"/>
      <c r="Z3697" s="14"/>
      <c r="AA3697" s="11"/>
      <c r="AB3697" s="14" t="str">
        <f t="shared" si="402"/>
        <v>10257|8 EMBALAGEM</v>
      </c>
      <c r="AC3697" t="str">
        <f t="shared" si="403"/>
        <v>|10257|</v>
      </c>
      <c r="AD3697" t="str">
        <f t="shared" si="404"/>
        <v>8 EMBALAGEM</v>
      </c>
    </row>
    <row r="3698" spans="1:30" ht="36" customHeight="1" x14ac:dyDescent="0.35">
      <c r="A3698" s="35">
        <v>46225</v>
      </c>
      <c r="B3698" s="14" t="s">
        <v>3718</v>
      </c>
      <c r="C3698" s="14" t="s">
        <v>3719</v>
      </c>
      <c r="D3698" s="14" t="s">
        <v>3059</v>
      </c>
      <c r="E3698" s="14">
        <v>2001701</v>
      </c>
      <c r="F3698" s="14" t="s">
        <v>1349</v>
      </c>
      <c r="G3698" s="14" t="s">
        <v>3059</v>
      </c>
      <c r="H3698" s="14" t="s">
        <v>3059</v>
      </c>
      <c r="I3698" s="9" t="s">
        <v>3059</v>
      </c>
      <c r="J3698" s="9">
        <v>2</v>
      </c>
      <c r="K3698" s="14"/>
      <c r="L3698" s="14"/>
      <c r="M3698" s="14"/>
      <c r="N3698" s="14"/>
      <c r="O3698" s="14"/>
      <c r="P3698" s="14"/>
      <c r="Q3698" s="14"/>
      <c r="R3698" s="14"/>
      <c r="S3698" s="14"/>
      <c r="T3698" s="14"/>
      <c r="U3698" s="14"/>
      <c r="V3698" s="14"/>
      <c r="W3698" s="14"/>
      <c r="X3698" s="14"/>
      <c r="Y3698" s="14"/>
      <c r="Z3698" s="14"/>
      <c r="AA3698" s="11"/>
      <c r="AB3698" s="14" t="str">
        <f t="shared" si="402"/>
        <v>10257|8 EMBALAGEM</v>
      </c>
      <c r="AC3698" t="str">
        <f t="shared" si="403"/>
        <v>|10257|</v>
      </c>
      <c r="AD3698" t="str">
        <f t="shared" si="404"/>
        <v>8 EMBALAGEM</v>
      </c>
    </row>
    <row r="3699" spans="1:30" ht="36" customHeight="1" x14ac:dyDescent="0.35">
      <c r="A3699" s="35">
        <v>46225</v>
      </c>
      <c r="B3699" s="14" t="s">
        <v>3718</v>
      </c>
      <c r="C3699" s="14" t="s">
        <v>3719</v>
      </c>
      <c r="D3699" s="14" t="s">
        <v>3059</v>
      </c>
      <c r="E3699" s="14">
        <v>2001702</v>
      </c>
      <c r="F3699" s="14" t="s">
        <v>1350</v>
      </c>
      <c r="G3699" s="14" t="s">
        <v>3059</v>
      </c>
      <c r="H3699" s="14" t="s">
        <v>3059</v>
      </c>
      <c r="I3699" s="9" t="s">
        <v>3059</v>
      </c>
      <c r="J3699" s="9">
        <v>2</v>
      </c>
      <c r="K3699" s="14"/>
      <c r="L3699" s="14"/>
      <c r="M3699" s="14"/>
      <c r="N3699" s="14"/>
      <c r="O3699" s="14"/>
      <c r="P3699" s="14"/>
      <c r="Q3699" s="14"/>
      <c r="R3699" s="14"/>
      <c r="S3699" s="14"/>
      <c r="T3699" s="14"/>
      <c r="U3699" s="14"/>
      <c r="V3699" s="14"/>
      <c r="W3699" s="14"/>
      <c r="X3699" s="14"/>
      <c r="Y3699" s="14"/>
      <c r="Z3699" s="14"/>
      <c r="AA3699" s="11"/>
      <c r="AB3699" s="14" t="str">
        <f t="shared" si="402"/>
        <v>10257|8 EMBALAGEM</v>
      </c>
      <c r="AC3699" t="str">
        <f t="shared" si="403"/>
        <v>|10257|</v>
      </c>
      <c r="AD3699" t="str">
        <f t="shared" si="404"/>
        <v>8 EMBALAGEM</v>
      </c>
    </row>
    <row r="3700" spans="1:30" ht="36" customHeight="1" x14ac:dyDescent="0.35">
      <c r="A3700" s="35">
        <v>46225</v>
      </c>
      <c r="B3700" s="14" t="s">
        <v>3718</v>
      </c>
      <c r="C3700" s="14" t="s">
        <v>3719</v>
      </c>
      <c r="D3700" s="14" t="s">
        <v>3059</v>
      </c>
      <c r="E3700" s="14">
        <v>2001901</v>
      </c>
      <c r="F3700" s="14" t="s">
        <v>1355</v>
      </c>
      <c r="G3700" s="14" t="s">
        <v>3059</v>
      </c>
      <c r="H3700" s="14" t="s">
        <v>3059</v>
      </c>
      <c r="I3700" s="9" t="s">
        <v>3059</v>
      </c>
      <c r="J3700" s="9">
        <v>12</v>
      </c>
      <c r="K3700" s="14"/>
      <c r="L3700" s="14"/>
      <c r="M3700" s="14"/>
      <c r="N3700" s="14"/>
      <c r="O3700" s="14"/>
      <c r="P3700" s="14"/>
      <c r="Q3700" s="14"/>
      <c r="R3700" s="14"/>
      <c r="S3700" s="14"/>
      <c r="T3700" s="14"/>
      <c r="U3700" s="14"/>
      <c r="V3700" s="14"/>
      <c r="W3700" s="14"/>
      <c r="X3700" s="14"/>
      <c r="Y3700" s="14"/>
      <c r="Z3700" s="14"/>
      <c r="AA3700" s="11"/>
      <c r="AB3700" s="14" t="str">
        <f t="shared" si="402"/>
        <v>10257|8 EMBALAGEM</v>
      </c>
      <c r="AC3700" t="str">
        <f t="shared" si="403"/>
        <v>|10257|</v>
      </c>
      <c r="AD3700" t="str">
        <f t="shared" si="404"/>
        <v>8 EMBALAGEM</v>
      </c>
    </row>
    <row r="3701" spans="1:30" ht="36" customHeight="1" x14ac:dyDescent="0.35">
      <c r="A3701" s="35">
        <v>46225</v>
      </c>
      <c r="B3701" s="14" t="s">
        <v>3718</v>
      </c>
      <c r="C3701" s="14" t="s">
        <v>3719</v>
      </c>
      <c r="D3701" s="14" t="s">
        <v>3059</v>
      </c>
      <c r="E3701" s="14">
        <v>2001961</v>
      </c>
      <c r="F3701" s="14" t="s">
        <v>1356</v>
      </c>
      <c r="G3701" s="14" t="s">
        <v>3059</v>
      </c>
      <c r="H3701" s="14" t="s">
        <v>3059</v>
      </c>
      <c r="I3701" s="9" t="s">
        <v>3059</v>
      </c>
      <c r="J3701" s="9">
        <v>9</v>
      </c>
      <c r="K3701" s="14"/>
      <c r="L3701" s="14"/>
      <c r="M3701" s="14"/>
      <c r="N3701" s="14"/>
      <c r="O3701" s="14"/>
      <c r="P3701" s="14"/>
      <c r="Q3701" s="14"/>
      <c r="R3701" s="14"/>
      <c r="S3701" s="14"/>
      <c r="T3701" s="14"/>
      <c r="U3701" s="14"/>
      <c r="V3701" s="14"/>
      <c r="W3701" s="14"/>
      <c r="X3701" s="14"/>
      <c r="Y3701" s="14"/>
      <c r="Z3701" s="14"/>
      <c r="AA3701" s="11"/>
      <c r="AB3701" s="14" t="str">
        <f t="shared" si="402"/>
        <v>10257|8 EMBALAGEM</v>
      </c>
      <c r="AC3701" t="str">
        <f t="shared" si="403"/>
        <v>|10257|</v>
      </c>
      <c r="AD3701" t="str">
        <f t="shared" si="404"/>
        <v>8 EMBALAGEM</v>
      </c>
    </row>
    <row r="3702" spans="1:30" ht="36" customHeight="1" x14ac:dyDescent="0.35">
      <c r="A3702" s="35">
        <v>46225</v>
      </c>
      <c r="B3702" s="14" t="s">
        <v>3718</v>
      </c>
      <c r="C3702" s="14" t="s">
        <v>3719</v>
      </c>
      <c r="D3702" s="14" t="s">
        <v>3059</v>
      </c>
      <c r="E3702" s="14">
        <v>2002001</v>
      </c>
      <c r="F3702" s="14" t="s">
        <v>1338</v>
      </c>
      <c r="G3702" s="14" t="s">
        <v>3059</v>
      </c>
      <c r="H3702" s="14" t="s">
        <v>3059</v>
      </c>
      <c r="I3702" s="9" t="s">
        <v>3059</v>
      </c>
      <c r="J3702" s="9">
        <v>12</v>
      </c>
      <c r="K3702" s="14"/>
      <c r="L3702" s="14"/>
      <c r="M3702" s="14"/>
      <c r="N3702" s="14"/>
      <c r="O3702" s="14"/>
      <c r="P3702" s="14"/>
      <c r="Q3702" s="14"/>
      <c r="R3702" s="14"/>
      <c r="S3702" s="14"/>
      <c r="T3702" s="14"/>
      <c r="U3702" s="14"/>
      <c r="V3702" s="14"/>
      <c r="W3702" s="14"/>
      <c r="X3702" s="14"/>
      <c r="Y3702" s="14"/>
      <c r="Z3702" s="14"/>
      <c r="AA3702" s="11"/>
      <c r="AB3702" s="14" t="str">
        <f t="shared" si="402"/>
        <v>10257|8 EMBALAGEM</v>
      </c>
      <c r="AC3702" t="str">
        <f t="shared" si="403"/>
        <v>|10257|</v>
      </c>
      <c r="AD3702" t="str">
        <f t="shared" si="404"/>
        <v>8 EMBALAGEM</v>
      </c>
    </row>
    <row r="3703" spans="1:30" ht="36" customHeight="1" x14ac:dyDescent="0.35">
      <c r="A3703" s="35">
        <v>46225</v>
      </c>
      <c r="B3703" s="14" t="s">
        <v>3718</v>
      </c>
      <c r="C3703" s="14" t="s">
        <v>3719</v>
      </c>
      <c r="D3703" s="14" t="s">
        <v>3059</v>
      </c>
      <c r="E3703" s="14">
        <v>2002162</v>
      </c>
      <c r="F3703" s="14" t="s">
        <v>1360</v>
      </c>
      <c r="G3703" s="14" t="s">
        <v>3059</v>
      </c>
      <c r="H3703" s="14" t="s">
        <v>3059</v>
      </c>
      <c r="I3703" s="9" t="s">
        <v>3059</v>
      </c>
      <c r="J3703" s="9">
        <v>3</v>
      </c>
      <c r="K3703" s="14"/>
      <c r="L3703" s="14"/>
      <c r="M3703" s="14"/>
      <c r="N3703" s="14"/>
      <c r="O3703" s="14"/>
      <c r="P3703" s="14"/>
      <c r="Q3703" s="14"/>
      <c r="R3703" s="14"/>
      <c r="S3703" s="14"/>
      <c r="T3703" s="14"/>
      <c r="U3703" s="14"/>
      <c r="V3703" s="14"/>
      <c r="W3703" s="14"/>
      <c r="X3703" s="14"/>
      <c r="Y3703" s="14"/>
      <c r="Z3703" s="14"/>
      <c r="AA3703" s="11"/>
      <c r="AB3703" s="14" t="str">
        <f t="shared" si="402"/>
        <v>10257|8 EMBALAGEM</v>
      </c>
      <c r="AC3703" t="str">
        <f t="shared" si="403"/>
        <v>|10257|</v>
      </c>
      <c r="AD3703" t="str">
        <f t="shared" si="404"/>
        <v>8 EMBALAGEM</v>
      </c>
    </row>
    <row r="3704" spans="1:30" ht="36" customHeight="1" x14ac:dyDescent="0.35">
      <c r="A3704" s="35">
        <v>46225</v>
      </c>
      <c r="B3704" s="14" t="s">
        <v>3718</v>
      </c>
      <c r="C3704" s="14" t="s">
        <v>3719</v>
      </c>
      <c r="D3704" s="14" t="s">
        <v>3059</v>
      </c>
      <c r="E3704" s="14">
        <v>2002182</v>
      </c>
      <c r="F3704" s="14" t="s">
        <v>1361</v>
      </c>
      <c r="G3704" s="14" t="s">
        <v>3059</v>
      </c>
      <c r="H3704" s="14" t="s">
        <v>3059</v>
      </c>
      <c r="I3704" s="9" t="s">
        <v>3059</v>
      </c>
      <c r="J3704" s="9">
        <v>12</v>
      </c>
      <c r="K3704" s="14"/>
      <c r="L3704" s="14"/>
      <c r="M3704" s="14"/>
      <c r="N3704" s="14"/>
      <c r="O3704" s="14"/>
      <c r="P3704" s="14"/>
      <c r="Q3704" s="14"/>
      <c r="R3704" s="14"/>
      <c r="S3704" s="14"/>
      <c r="T3704" s="14"/>
      <c r="U3704" s="14"/>
      <c r="V3704" s="14"/>
      <c r="W3704" s="14"/>
      <c r="X3704" s="14"/>
      <c r="Y3704" s="14"/>
      <c r="Z3704" s="14"/>
      <c r="AA3704" s="11"/>
      <c r="AB3704" s="14" t="str">
        <f t="shared" si="402"/>
        <v>10257|8 EMBALAGEM</v>
      </c>
      <c r="AC3704" t="str">
        <f t="shared" si="403"/>
        <v>|10257|</v>
      </c>
      <c r="AD3704" t="str">
        <f t="shared" si="404"/>
        <v>8 EMBALAGEM</v>
      </c>
    </row>
    <row r="3705" spans="1:30" ht="36" customHeight="1" x14ac:dyDescent="0.35">
      <c r="A3705" s="35">
        <v>46225</v>
      </c>
      <c r="B3705" s="14" t="s">
        <v>3718</v>
      </c>
      <c r="C3705" s="14" t="s">
        <v>3719</v>
      </c>
      <c r="D3705" s="14" t="s">
        <v>3059</v>
      </c>
      <c r="E3705" s="14">
        <v>2005221</v>
      </c>
      <c r="F3705" s="14" t="s">
        <v>1375</v>
      </c>
      <c r="G3705" s="14" t="s">
        <v>3059</v>
      </c>
      <c r="H3705" s="14" t="s">
        <v>3059</v>
      </c>
      <c r="I3705" s="9" t="s">
        <v>3059</v>
      </c>
      <c r="J3705" s="9">
        <v>1</v>
      </c>
      <c r="K3705" s="14"/>
      <c r="L3705" s="14"/>
      <c r="M3705" s="14"/>
      <c r="N3705" s="14"/>
      <c r="O3705" s="14"/>
      <c r="P3705" s="14"/>
      <c r="Q3705" s="14"/>
      <c r="R3705" s="14"/>
      <c r="S3705" s="14"/>
      <c r="T3705" s="14"/>
      <c r="U3705" s="14"/>
      <c r="V3705" s="14"/>
      <c r="W3705" s="14"/>
      <c r="X3705" s="14"/>
      <c r="Y3705" s="14"/>
      <c r="Z3705" s="14"/>
      <c r="AA3705" s="11"/>
      <c r="AB3705" s="14" t="str">
        <f t="shared" si="402"/>
        <v>10257|8 EMBALAGEM</v>
      </c>
      <c r="AC3705" t="str">
        <f t="shared" si="403"/>
        <v>|10257|</v>
      </c>
      <c r="AD3705" t="str">
        <f t="shared" si="404"/>
        <v>8 EMBALAGEM</v>
      </c>
    </row>
    <row r="3706" spans="1:30" ht="36" customHeight="1" x14ac:dyDescent="0.35">
      <c r="A3706" s="35">
        <v>46225</v>
      </c>
      <c r="B3706" s="14" t="s">
        <v>3718</v>
      </c>
      <c r="C3706" s="14" t="s">
        <v>3719</v>
      </c>
      <c r="D3706" s="14" t="s">
        <v>3059</v>
      </c>
      <c r="E3706" s="14">
        <v>2005302</v>
      </c>
      <c r="F3706" s="14" t="s">
        <v>1377</v>
      </c>
      <c r="G3706" s="14" t="s">
        <v>3059</v>
      </c>
      <c r="H3706" s="14" t="s">
        <v>3059</v>
      </c>
      <c r="I3706" s="9" t="s">
        <v>3059</v>
      </c>
      <c r="J3706" s="9">
        <v>4</v>
      </c>
      <c r="K3706" s="14"/>
      <c r="L3706" s="14"/>
      <c r="M3706" s="14"/>
      <c r="N3706" s="14"/>
      <c r="O3706" s="14"/>
      <c r="P3706" s="14"/>
      <c r="Q3706" s="14"/>
      <c r="R3706" s="14"/>
      <c r="S3706" s="14"/>
      <c r="T3706" s="14"/>
      <c r="U3706" s="14"/>
      <c r="V3706" s="14"/>
      <c r="W3706" s="14"/>
      <c r="X3706" s="14"/>
      <c r="Y3706" s="14"/>
      <c r="Z3706" s="14"/>
      <c r="AA3706" s="11"/>
      <c r="AB3706" s="14" t="str">
        <f t="shared" si="402"/>
        <v>10257|8 EMBALAGEM</v>
      </c>
      <c r="AC3706" t="str">
        <f t="shared" si="403"/>
        <v>|10257|</v>
      </c>
      <c r="AD3706" t="str">
        <f t="shared" si="404"/>
        <v>8 EMBALAGEM</v>
      </c>
    </row>
    <row r="3707" spans="1:30" ht="36" customHeight="1" x14ac:dyDescent="0.35">
      <c r="A3707" s="35">
        <v>46225</v>
      </c>
      <c r="B3707" s="14" t="s">
        <v>3718</v>
      </c>
      <c r="C3707" s="14" t="s">
        <v>3719</v>
      </c>
      <c r="D3707" s="14" t="s">
        <v>3059</v>
      </c>
      <c r="E3707" s="14">
        <v>2005312</v>
      </c>
      <c r="F3707" s="14" t="s">
        <v>1378</v>
      </c>
      <c r="G3707" s="14" t="s">
        <v>3059</v>
      </c>
      <c r="H3707" s="14" t="s">
        <v>3059</v>
      </c>
      <c r="I3707" s="9" t="s">
        <v>3059</v>
      </c>
      <c r="J3707" s="9">
        <v>2</v>
      </c>
      <c r="K3707" s="14"/>
      <c r="L3707" s="14"/>
      <c r="M3707" s="14"/>
      <c r="N3707" s="14"/>
      <c r="O3707" s="14"/>
      <c r="P3707" s="14"/>
      <c r="Q3707" s="14"/>
      <c r="R3707" s="14"/>
      <c r="S3707" s="14"/>
      <c r="T3707" s="14"/>
      <c r="U3707" s="14"/>
      <c r="V3707" s="14"/>
      <c r="W3707" s="14"/>
      <c r="X3707" s="14"/>
      <c r="Y3707" s="14"/>
      <c r="Z3707" s="14"/>
      <c r="AA3707" s="11"/>
      <c r="AB3707" s="14" t="str">
        <f t="shared" si="402"/>
        <v>10257|8 EMBALAGEM</v>
      </c>
      <c r="AC3707" t="str">
        <f t="shared" si="403"/>
        <v>|10257|</v>
      </c>
      <c r="AD3707" t="str">
        <f t="shared" si="404"/>
        <v>8 EMBALAGEM</v>
      </c>
    </row>
    <row r="3708" spans="1:30" ht="36" customHeight="1" x14ac:dyDescent="0.35">
      <c r="A3708" s="35">
        <v>46225</v>
      </c>
      <c r="B3708" s="14" t="s">
        <v>3718</v>
      </c>
      <c r="C3708" s="14" t="s">
        <v>3719</v>
      </c>
      <c r="D3708" s="14" t="s">
        <v>3059</v>
      </c>
      <c r="E3708" s="14">
        <v>2005322</v>
      </c>
      <c r="F3708" s="14" t="s">
        <v>1379</v>
      </c>
      <c r="G3708" s="14" t="s">
        <v>3059</v>
      </c>
      <c r="H3708" s="14" t="s">
        <v>3059</v>
      </c>
      <c r="I3708" s="9" t="s">
        <v>3059</v>
      </c>
      <c r="J3708" s="9">
        <v>1</v>
      </c>
      <c r="K3708" s="14"/>
      <c r="L3708" s="14"/>
      <c r="M3708" s="14"/>
      <c r="N3708" s="14"/>
      <c r="O3708" s="14"/>
      <c r="P3708" s="14"/>
      <c r="Q3708" s="14"/>
      <c r="R3708" s="14"/>
      <c r="S3708" s="14"/>
      <c r="T3708" s="14"/>
      <c r="U3708" s="14"/>
      <c r="V3708" s="14"/>
      <c r="W3708" s="14"/>
      <c r="X3708" s="14"/>
      <c r="Y3708" s="14"/>
      <c r="Z3708" s="14"/>
      <c r="AA3708" s="11"/>
      <c r="AB3708" s="14" t="str">
        <f t="shared" si="402"/>
        <v>10257|8 EMBALAGEM</v>
      </c>
      <c r="AC3708" t="str">
        <f t="shared" si="403"/>
        <v>|10257|</v>
      </c>
      <c r="AD3708" t="str">
        <f t="shared" si="404"/>
        <v>8 EMBALAGEM</v>
      </c>
    </row>
    <row r="3709" spans="1:30" ht="36" customHeight="1" x14ac:dyDescent="0.35">
      <c r="A3709" s="35">
        <v>46225</v>
      </c>
      <c r="B3709" s="14" t="s">
        <v>3718</v>
      </c>
      <c r="C3709" s="14" t="s">
        <v>3719</v>
      </c>
      <c r="D3709" s="14" t="s">
        <v>3059</v>
      </c>
      <c r="E3709" s="14">
        <v>2005342</v>
      </c>
      <c r="F3709" s="14" t="s">
        <v>1380</v>
      </c>
      <c r="G3709" s="14" t="s">
        <v>3059</v>
      </c>
      <c r="H3709" s="14" t="s">
        <v>3059</v>
      </c>
      <c r="I3709" s="9" t="s">
        <v>3059</v>
      </c>
      <c r="J3709" s="9">
        <v>11</v>
      </c>
      <c r="K3709" s="14"/>
      <c r="L3709" s="14"/>
      <c r="M3709" s="14"/>
      <c r="N3709" s="14"/>
      <c r="O3709" s="14"/>
      <c r="P3709" s="14"/>
      <c r="Q3709" s="14"/>
      <c r="R3709" s="14"/>
      <c r="S3709" s="14"/>
      <c r="T3709" s="14"/>
      <c r="U3709" s="14"/>
      <c r="V3709" s="14"/>
      <c r="W3709" s="14"/>
      <c r="X3709" s="14"/>
      <c r="Y3709" s="14"/>
      <c r="Z3709" s="14"/>
      <c r="AA3709" s="11"/>
      <c r="AB3709" s="14" t="str">
        <f t="shared" si="402"/>
        <v>10257|8 EMBALAGEM</v>
      </c>
      <c r="AC3709" t="str">
        <f t="shared" si="403"/>
        <v>|10257|</v>
      </c>
      <c r="AD3709" t="str">
        <f t="shared" si="404"/>
        <v>8 EMBALAGEM</v>
      </c>
    </row>
    <row r="3710" spans="1:30" ht="36" customHeight="1" x14ac:dyDescent="0.35">
      <c r="A3710" s="35">
        <v>46225</v>
      </c>
      <c r="B3710" s="14" t="s">
        <v>3718</v>
      </c>
      <c r="C3710" s="14" t="s">
        <v>3719</v>
      </c>
      <c r="D3710" s="14" t="s">
        <v>3059</v>
      </c>
      <c r="E3710" s="14">
        <v>300024</v>
      </c>
      <c r="F3710" s="14" t="s">
        <v>1415</v>
      </c>
      <c r="G3710" s="14" t="s">
        <v>3059</v>
      </c>
      <c r="H3710" s="14" t="s">
        <v>3059</v>
      </c>
      <c r="I3710" s="9" t="s">
        <v>3059</v>
      </c>
      <c r="J3710" s="9">
        <v>284</v>
      </c>
      <c r="K3710" s="14"/>
      <c r="L3710" s="14"/>
      <c r="M3710" s="14"/>
      <c r="N3710" s="14"/>
      <c r="O3710" s="14"/>
      <c r="P3710" s="14"/>
      <c r="Q3710" s="14"/>
      <c r="R3710" s="14"/>
      <c r="S3710" s="14"/>
      <c r="T3710" s="14"/>
      <c r="U3710" s="14"/>
      <c r="V3710" s="14"/>
      <c r="W3710" s="14"/>
      <c r="X3710" s="14"/>
      <c r="Y3710" s="14"/>
      <c r="Z3710" s="14"/>
      <c r="AA3710" s="11"/>
      <c r="AB3710" s="14" t="str">
        <f t="shared" si="402"/>
        <v>10257|8 EMBALAGEM</v>
      </c>
      <c r="AC3710" t="str">
        <f t="shared" si="403"/>
        <v>|10257|</v>
      </c>
      <c r="AD3710" t="str">
        <f t="shared" si="404"/>
        <v>8 EMBALAGEM</v>
      </c>
    </row>
    <row r="3711" spans="1:30" ht="36" customHeight="1" x14ac:dyDescent="0.35">
      <c r="A3711" s="35">
        <v>46225</v>
      </c>
      <c r="B3711" s="14" t="s">
        <v>3718</v>
      </c>
      <c r="C3711" s="14" t="s">
        <v>3719</v>
      </c>
      <c r="D3711" s="14" t="s">
        <v>3059</v>
      </c>
      <c r="E3711" s="14">
        <v>300031</v>
      </c>
      <c r="F3711" s="14" t="s">
        <v>1418</v>
      </c>
      <c r="G3711" s="14" t="s">
        <v>3059</v>
      </c>
      <c r="H3711" s="14" t="s">
        <v>3059</v>
      </c>
      <c r="I3711" s="9" t="s">
        <v>3059</v>
      </c>
      <c r="J3711" s="9">
        <v>70</v>
      </c>
      <c r="K3711" s="14"/>
      <c r="L3711" s="14"/>
      <c r="M3711" s="14"/>
      <c r="N3711" s="14"/>
      <c r="O3711" s="14"/>
      <c r="P3711" s="14"/>
      <c r="Q3711" s="14"/>
      <c r="R3711" s="14"/>
      <c r="S3711" s="14"/>
      <c r="T3711" s="14"/>
      <c r="U3711" s="14"/>
      <c r="V3711" s="14"/>
      <c r="W3711" s="14"/>
      <c r="X3711" s="14"/>
      <c r="Y3711" s="14"/>
      <c r="Z3711" s="14"/>
      <c r="AA3711" s="11"/>
      <c r="AB3711" s="14" t="str">
        <f t="shared" si="402"/>
        <v>10257|8 EMBALAGEM</v>
      </c>
      <c r="AC3711" t="str">
        <f t="shared" si="403"/>
        <v>|10257|</v>
      </c>
      <c r="AD3711" t="str">
        <f t="shared" si="404"/>
        <v>8 EMBALAGEM</v>
      </c>
    </row>
    <row r="3712" spans="1:30" ht="36" customHeight="1" x14ac:dyDescent="0.35">
      <c r="A3712" s="35">
        <v>46225</v>
      </c>
      <c r="B3712" s="14" t="s">
        <v>3718</v>
      </c>
      <c r="C3712" s="14" t="s">
        <v>3719</v>
      </c>
      <c r="D3712" s="14" t="s">
        <v>3059</v>
      </c>
      <c r="E3712" s="14">
        <v>300039</v>
      </c>
      <c r="F3712" s="14" t="s">
        <v>1426</v>
      </c>
      <c r="G3712" s="14" t="s">
        <v>3059</v>
      </c>
      <c r="H3712" s="14" t="s">
        <v>3059</v>
      </c>
      <c r="I3712" s="9" t="s">
        <v>3059</v>
      </c>
      <c r="J3712" s="9">
        <v>16</v>
      </c>
      <c r="K3712" s="14"/>
      <c r="L3712" s="14"/>
      <c r="M3712" s="14"/>
      <c r="N3712" s="14"/>
      <c r="O3712" s="14"/>
      <c r="P3712" s="14"/>
      <c r="Q3712" s="14"/>
      <c r="R3712" s="14"/>
      <c r="S3712" s="14"/>
      <c r="T3712" s="14"/>
      <c r="U3712" s="14"/>
      <c r="V3712" s="14"/>
      <c r="W3712" s="14"/>
      <c r="X3712" s="14"/>
      <c r="Y3712" s="14"/>
      <c r="Z3712" s="14"/>
      <c r="AA3712" s="11"/>
      <c r="AB3712" s="14" t="str">
        <f t="shared" si="402"/>
        <v>10257|8 EMBALAGEM</v>
      </c>
      <c r="AC3712" t="str">
        <f t="shared" si="403"/>
        <v>|10257|</v>
      </c>
      <c r="AD3712" t="str">
        <f t="shared" si="404"/>
        <v>8 EMBALAGEM</v>
      </c>
    </row>
    <row r="3713" spans="1:30" ht="36" customHeight="1" x14ac:dyDescent="0.35">
      <c r="A3713" s="35">
        <v>46225</v>
      </c>
      <c r="B3713" s="14" t="s">
        <v>3718</v>
      </c>
      <c r="C3713" s="14" t="s">
        <v>3719</v>
      </c>
      <c r="D3713" s="14" t="s">
        <v>3059</v>
      </c>
      <c r="E3713" s="14">
        <v>300048</v>
      </c>
      <c r="F3713" s="14" t="s">
        <v>1428</v>
      </c>
      <c r="G3713" s="14" t="s">
        <v>3059</v>
      </c>
      <c r="H3713" s="14" t="s">
        <v>3059</v>
      </c>
      <c r="I3713" s="9" t="s">
        <v>3059</v>
      </c>
      <c r="J3713" s="9">
        <v>386</v>
      </c>
      <c r="K3713" s="14"/>
      <c r="L3713" s="14"/>
      <c r="M3713" s="14"/>
      <c r="N3713" s="14"/>
      <c r="O3713" s="14"/>
      <c r="P3713" s="14"/>
      <c r="Q3713" s="14"/>
      <c r="R3713" s="14"/>
      <c r="S3713" s="14"/>
      <c r="T3713" s="14"/>
      <c r="U3713" s="14"/>
      <c r="V3713" s="14"/>
      <c r="W3713" s="14"/>
      <c r="X3713" s="14"/>
      <c r="Y3713" s="14"/>
      <c r="Z3713" s="14"/>
      <c r="AA3713" s="11"/>
      <c r="AB3713" s="14" t="str">
        <f t="shared" si="402"/>
        <v>10257|8 EMBALAGEM</v>
      </c>
      <c r="AC3713" t="str">
        <f t="shared" si="403"/>
        <v>|10257|</v>
      </c>
      <c r="AD3713" t="str">
        <f t="shared" si="404"/>
        <v>8 EMBALAGEM</v>
      </c>
    </row>
    <row r="3714" spans="1:30" ht="36" customHeight="1" x14ac:dyDescent="0.35">
      <c r="A3714" s="35">
        <v>46225</v>
      </c>
      <c r="B3714" s="14" t="s">
        <v>3718</v>
      </c>
      <c r="C3714" s="14" t="s">
        <v>3719</v>
      </c>
      <c r="D3714" s="14" t="s">
        <v>3059</v>
      </c>
      <c r="E3714" s="14">
        <v>3008002</v>
      </c>
      <c r="F3714" s="14" t="s">
        <v>1441</v>
      </c>
      <c r="G3714" s="14" t="s">
        <v>3059</v>
      </c>
      <c r="H3714" s="14" t="s">
        <v>3059</v>
      </c>
      <c r="I3714" s="9" t="s">
        <v>3059</v>
      </c>
      <c r="J3714" s="9">
        <v>10</v>
      </c>
      <c r="K3714" s="14"/>
      <c r="L3714" s="14"/>
      <c r="M3714" s="14"/>
      <c r="N3714" s="14"/>
      <c r="O3714" s="14"/>
      <c r="P3714" s="14"/>
      <c r="Q3714" s="14"/>
      <c r="R3714" s="14"/>
      <c r="S3714" s="14"/>
      <c r="T3714" s="14"/>
      <c r="U3714" s="14"/>
      <c r="V3714" s="14"/>
      <c r="W3714" s="14"/>
      <c r="X3714" s="14"/>
      <c r="Y3714" s="14"/>
      <c r="Z3714" s="14"/>
      <c r="AA3714" s="11"/>
      <c r="AB3714" s="14" t="str">
        <f t="shared" si="402"/>
        <v>10257|8 EMBALAGEM</v>
      </c>
      <c r="AC3714" t="str">
        <f t="shared" si="403"/>
        <v>|10257|</v>
      </c>
      <c r="AD3714" t="str">
        <f t="shared" si="404"/>
        <v>8 EMBALAGEM</v>
      </c>
    </row>
    <row r="3715" spans="1:30" ht="36" customHeight="1" x14ac:dyDescent="0.35">
      <c r="A3715" s="35">
        <v>46225</v>
      </c>
      <c r="B3715" s="14" t="s">
        <v>3718</v>
      </c>
      <c r="C3715" s="14" t="s">
        <v>3719</v>
      </c>
      <c r="D3715" s="14" t="s">
        <v>3059</v>
      </c>
      <c r="E3715" s="14">
        <v>3012601</v>
      </c>
      <c r="F3715" s="14" t="s">
        <v>1451</v>
      </c>
      <c r="G3715" s="14" t="s">
        <v>3059</v>
      </c>
      <c r="H3715" s="14" t="s">
        <v>3059</v>
      </c>
      <c r="I3715" s="9" t="s">
        <v>3059</v>
      </c>
      <c r="J3715" s="9">
        <v>2</v>
      </c>
      <c r="K3715" s="14"/>
      <c r="L3715" s="14"/>
      <c r="M3715" s="14"/>
      <c r="N3715" s="14"/>
      <c r="O3715" s="14"/>
      <c r="P3715" s="14"/>
      <c r="Q3715" s="14"/>
      <c r="R3715" s="14"/>
      <c r="S3715" s="14"/>
      <c r="T3715" s="14"/>
      <c r="U3715" s="14"/>
      <c r="V3715" s="14"/>
      <c r="W3715" s="14"/>
      <c r="X3715" s="14"/>
      <c r="Y3715" s="14"/>
      <c r="Z3715" s="14"/>
      <c r="AA3715" s="11"/>
      <c r="AB3715" s="14" t="str">
        <f t="shared" si="402"/>
        <v>10257|8 EMBALAGEM</v>
      </c>
      <c r="AC3715" t="str">
        <f t="shared" si="403"/>
        <v>|10257|</v>
      </c>
      <c r="AD3715" t="str">
        <f t="shared" si="404"/>
        <v>8 EMBALAGEM</v>
      </c>
    </row>
    <row r="3716" spans="1:30" ht="36" customHeight="1" x14ac:dyDescent="0.35">
      <c r="A3716" s="35">
        <v>46218</v>
      </c>
      <c r="B3716" s="14" t="s">
        <v>3718</v>
      </c>
      <c r="C3716" s="14" t="s">
        <v>3719</v>
      </c>
      <c r="D3716" s="14" t="s">
        <v>3047</v>
      </c>
      <c r="E3716" s="14">
        <v>30003410</v>
      </c>
      <c r="F3716" s="14" t="s">
        <v>556</v>
      </c>
      <c r="G3716" s="14" t="s">
        <v>3047</v>
      </c>
      <c r="H3716" s="14" t="s">
        <v>3047</v>
      </c>
      <c r="I3716" s="9" t="s">
        <v>3047</v>
      </c>
      <c r="J3716" s="9">
        <v>16</v>
      </c>
      <c r="K3716" s="14"/>
      <c r="L3716" s="14"/>
      <c r="M3716" s="14"/>
      <c r="N3716" s="14">
        <v>46217</v>
      </c>
      <c r="O3716" s="14">
        <v>16</v>
      </c>
      <c r="P3716" s="14"/>
      <c r="Q3716" s="14"/>
      <c r="R3716" s="14"/>
      <c r="S3716" s="14"/>
      <c r="T3716" s="14">
        <f t="shared" ref="T3716:T3747" si="406">IF(OR($J3716="",$O3716=""),"",$O3716/$J3716)</f>
        <v>1</v>
      </c>
      <c r="U3716" s="14" t="s">
        <v>36</v>
      </c>
      <c r="V3716" s="14"/>
      <c r="W3716" s="14"/>
      <c r="X3716" s="14"/>
      <c r="Y3716" s="14"/>
      <c r="Z3716" s="14"/>
      <c r="AA3716" s="11"/>
      <c r="AB3716" s="14" t="str">
        <f t="shared" si="402"/>
        <v>10257|10 FURADEIRAS</v>
      </c>
      <c r="AC3716" t="str">
        <f t="shared" si="403"/>
        <v>|10257|</v>
      </c>
      <c r="AD3716" t="str">
        <f t="shared" si="404"/>
        <v>10 FURADEIRAS</v>
      </c>
    </row>
    <row r="3717" spans="1:30" ht="36" customHeight="1" x14ac:dyDescent="0.35">
      <c r="A3717" s="35">
        <v>46218</v>
      </c>
      <c r="B3717" s="14" t="s">
        <v>3718</v>
      </c>
      <c r="C3717" s="14" t="s">
        <v>3719</v>
      </c>
      <c r="D3717" s="14" t="s">
        <v>3047</v>
      </c>
      <c r="E3717" s="14">
        <v>30003411</v>
      </c>
      <c r="F3717" s="14" t="s">
        <v>555</v>
      </c>
      <c r="G3717" s="14" t="s">
        <v>3047</v>
      </c>
      <c r="H3717" s="14" t="s">
        <v>3047</v>
      </c>
      <c r="I3717" s="9" t="s">
        <v>3047</v>
      </c>
      <c r="J3717" s="9">
        <v>16</v>
      </c>
      <c r="K3717" s="14"/>
      <c r="L3717" s="14"/>
      <c r="M3717" s="14"/>
      <c r="N3717" s="14">
        <v>46217</v>
      </c>
      <c r="O3717" s="14">
        <v>16</v>
      </c>
      <c r="P3717" s="14"/>
      <c r="Q3717" s="14"/>
      <c r="R3717" s="14"/>
      <c r="S3717" s="14"/>
      <c r="T3717" s="14">
        <f t="shared" si="406"/>
        <v>1</v>
      </c>
      <c r="U3717" s="14" t="s">
        <v>36</v>
      </c>
      <c r="V3717" s="14"/>
      <c r="W3717" s="14"/>
      <c r="X3717" s="14"/>
      <c r="Y3717" s="14"/>
      <c r="Z3717" s="14"/>
      <c r="AA3717" s="11"/>
      <c r="AB3717" s="14" t="str">
        <f t="shared" si="402"/>
        <v>10257|10 FURADEIRAS</v>
      </c>
      <c r="AC3717" t="str">
        <f t="shared" si="403"/>
        <v>|10257|</v>
      </c>
      <c r="AD3717" t="str">
        <f t="shared" si="404"/>
        <v>10 FURADEIRAS</v>
      </c>
    </row>
    <row r="3718" spans="1:30" ht="36" customHeight="1" x14ac:dyDescent="0.35">
      <c r="A3718" s="35">
        <v>46218</v>
      </c>
      <c r="B3718" s="14" t="s">
        <v>3718</v>
      </c>
      <c r="C3718" s="14" t="s">
        <v>3719</v>
      </c>
      <c r="D3718" s="14" t="s">
        <v>3047</v>
      </c>
      <c r="E3718" s="14">
        <v>30006110</v>
      </c>
      <c r="F3718" s="14" t="s">
        <v>3180</v>
      </c>
      <c r="G3718" s="14" t="s">
        <v>3047</v>
      </c>
      <c r="H3718" s="14" t="s">
        <v>3047</v>
      </c>
      <c r="I3718" s="9" t="s">
        <v>3047</v>
      </c>
      <c r="J3718" s="9">
        <v>386</v>
      </c>
      <c r="K3718" s="14"/>
      <c r="L3718" s="14"/>
      <c r="M3718" s="14"/>
      <c r="N3718" s="14">
        <v>46217</v>
      </c>
      <c r="O3718" s="14">
        <v>386</v>
      </c>
      <c r="P3718" s="14"/>
      <c r="Q3718" s="14"/>
      <c r="R3718" s="14"/>
      <c r="S3718" s="14"/>
      <c r="T3718" s="14">
        <f t="shared" si="406"/>
        <v>1</v>
      </c>
      <c r="U3718" s="14" t="s">
        <v>36</v>
      </c>
      <c r="V3718" s="14"/>
      <c r="W3718" s="14"/>
      <c r="X3718" s="14"/>
      <c r="Y3718" s="14"/>
      <c r="Z3718" s="14"/>
      <c r="AA3718" s="11"/>
      <c r="AB3718" s="14" t="str">
        <f t="shared" si="402"/>
        <v>10257|10 FURADEIRAS</v>
      </c>
      <c r="AC3718" t="str">
        <f t="shared" si="403"/>
        <v>|10257|</v>
      </c>
      <c r="AD3718" t="str">
        <f t="shared" si="404"/>
        <v>10 FURADEIRAS</v>
      </c>
    </row>
    <row r="3719" spans="1:30" ht="36" customHeight="1" x14ac:dyDescent="0.35">
      <c r="A3719" s="35">
        <v>46218</v>
      </c>
      <c r="B3719" s="14" t="s">
        <v>3718</v>
      </c>
      <c r="C3719" s="14" t="s">
        <v>3719</v>
      </c>
      <c r="D3719" s="14" t="s">
        <v>3047</v>
      </c>
      <c r="E3719" s="14">
        <v>30006111</v>
      </c>
      <c r="F3719" s="14" t="s">
        <v>3182</v>
      </c>
      <c r="G3719" s="14" t="s">
        <v>3047</v>
      </c>
      <c r="H3719" s="14" t="s">
        <v>3047</v>
      </c>
      <c r="I3719" s="9" t="s">
        <v>3047</v>
      </c>
      <c r="J3719" s="9">
        <v>386</v>
      </c>
      <c r="K3719" s="14"/>
      <c r="L3719" s="14"/>
      <c r="M3719" s="14"/>
      <c r="N3719" s="14">
        <v>46217</v>
      </c>
      <c r="O3719" s="14">
        <v>386</v>
      </c>
      <c r="P3719" s="14"/>
      <c r="Q3719" s="14"/>
      <c r="R3719" s="14"/>
      <c r="S3719" s="14"/>
      <c r="T3719" s="14">
        <f t="shared" si="406"/>
        <v>1</v>
      </c>
      <c r="U3719" s="14" t="s">
        <v>36</v>
      </c>
      <c r="V3719" s="14"/>
      <c r="W3719" s="14"/>
      <c r="X3719" s="14"/>
      <c r="Y3719" s="14"/>
      <c r="Z3719" s="14"/>
      <c r="AA3719" s="11"/>
      <c r="AB3719" s="14" t="str">
        <f t="shared" ref="AB3719:AB3782" si="407">B3719&amp;"|"&amp;I3719</f>
        <v>10257|10 FURADEIRAS</v>
      </c>
      <c r="AC3719" t="str">
        <f t="shared" ref="AC3719:AC3782" si="408">IF($B3719="","","|"&amp;SUBSTITUTE(TRIM(SUBSTITUTE(SUBSTITUTE(SUBSTITUTE(SUBSTITUTE(SUBSTITUTE(SUBSTITUTE(SUBSTITUTE(SUBSTITUTE(SUBSTITUTE(SUBSTITUTE(SUBSTITUTE(SUBSTITUTE(SUBSTITUTE(SUBSTITUTE(TRIM($B3719&amp;""),CHAR(10)," "),CHAR(13)," "),"."," "),";"," "),","," "),"/"," "),"+"," "),"-"," "),"  "," "),"  "," "),"  "," "),"  "," "),"  "," "),"  "," "))," ","|")&amp;"|")</f>
        <v>|10257|</v>
      </c>
      <c r="AD3719" t="str">
        <f t="shared" ref="AD3719:AD3782" si="409">TRIM($I3719&amp;"")</f>
        <v>10 FURADEIRAS</v>
      </c>
    </row>
    <row r="3720" spans="1:30" ht="36" customHeight="1" x14ac:dyDescent="0.35">
      <c r="A3720" s="35">
        <v>46218</v>
      </c>
      <c r="B3720" s="14" t="s">
        <v>3718</v>
      </c>
      <c r="C3720" s="14" t="s">
        <v>3719</v>
      </c>
      <c r="D3720" s="14" t="s">
        <v>3047</v>
      </c>
      <c r="E3720" s="14">
        <v>30001206</v>
      </c>
      <c r="F3720" s="14" t="s">
        <v>3278</v>
      </c>
      <c r="G3720" s="14" t="s">
        <v>3047</v>
      </c>
      <c r="H3720" s="14" t="s">
        <v>3047</v>
      </c>
      <c r="I3720" s="9" t="s">
        <v>3047</v>
      </c>
      <c r="J3720" s="9">
        <v>366</v>
      </c>
      <c r="K3720" s="14"/>
      <c r="L3720" s="14"/>
      <c r="M3720" s="14"/>
      <c r="N3720" s="14">
        <v>46217</v>
      </c>
      <c r="O3720" s="14">
        <v>366</v>
      </c>
      <c r="P3720" s="14"/>
      <c r="Q3720" s="14"/>
      <c r="R3720" s="14"/>
      <c r="S3720" s="14"/>
      <c r="T3720" s="14">
        <f t="shared" si="406"/>
        <v>1</v>
      </c>
      <c r="U3720" s="14" t="s">
        <v>36</v>
      </c>
      <c r="V3720" s="14"/>
      <c r="W3720" s="14"/>
      <c r="X3720" s="14"/>
      <c r="Y3720" s="14"/>
      <c r="Z3720" s="14"/>
      <c r="AA3720" s="11"/>
      <c r="AB3720" s="14" t="str">
        <f t="shared" si="407"/>
        <v>10257|10 FURADEIRAS</v>
      </c>
      <c r="AC3720" t="str">
        <f t="shared" si="408"/>
        <v>|10257|</v>
      </c>
      <c r="AD3720" t="str">
        <f t="shared" si="409"/>
        <v>10 FURADEIRAS</v>
      </c>
    </row>
    <row r="3721" spans="1:30" ht="36" customHeight="1" x14ac:dyDescent="0.35">
      <c r="A3721" s="35">
        <v>46218</v>
      </c>
      <c r="B3721" s="14" t="s">
        <v>3718</v>
      </c>
      <c r="C3721" s="14" t="s">
        <v>3719</v>
      </c>
      <c r="D3721" s="14" t="s">
        <v>3047</v>
      </c>
      <c r="E3721" s="14">
        <v>30001207</v>
      </c>
      <c r="F3721" s="14" t="s">
        <v>3280</v>
      </c>
      <c r="G3721" s="14" t="s">
        <v>3047</v>
      </c>
      <c r="H3721" s="14" t="s">
        <v>3047</v>
      </c>
      <c r="I3721" s="9" t="s">
        <v>3047</v>
      </c>
      <c r="J3721" s="9">
        <v>354</v>
      </c>
      <c r="K3721" s="14"/>
      <c r="L3721" s="14"/>
      <c r="M3721" s="14"/>
      <c r="N3721" s="14">
        <v>46217</v>
      </c>
      <c r="O3721" s="14">
        <v>354</v>
      </c>
      <c r="P3721" s="14"/>
      <c r="Q3721" s="14"/>
      <c r="R3721" s="14"/>
      <c r="S3721" s="14"/>
      <c r="T3721" s="14">
        <f t="shared" si="406"/>
        <v>1</v>
      </c>
      <c r="U3721" s="14" t="s">
        <v>36</v>
      </c>
      <c r="V3721" s="14"/>
      <c r="W3721" s="14"/>
      <c r="X3721" s="14"/>
      <c r="Y3721" s="14"/>
      <c r="Z3721" s="14"/>
      <c r="AA3721" s="11"/>
      <c r="AB3721" s="14" t="str">
        <f t="shared" si="407"/>
        <v>10257|10 FURADEIRAS</v>
      </c>
      <c r="AC3721" t="str">
        <f t="shared" si="408"/>
        <v>|10257|</v>
      </c>
      <c r="AD3721" t="str">
        <f t="shared" si="409"/>
        <v>10 FURADEIRAS</v>
      </c>
    </row>
    <row r="3722" spans="1:30" ht="36" customHeight="1" x14ac:dyDescent="0.35">
      <c r="A3722" s="35">
        <v>46218</v>
      </c>
      <c r="B3722" s="14" t="s">
        <v>3718</v>
      </c>
      <c r="C3722" s="14" t="s">
        <v>3719</v>
      </c>
      <c r="D3722" s="14" t="s">
        <v>3047</v>
      </c>
      <c r="E3722" s="14">
        <v>30003922</v>
      </c>
      <c r="F3722" s="14" t="s">
        <v>3709</v>
      </c>
      <c r="G3722" s="14" t="s">
        <v>3047</v>
      </c>
      <c r="H3722" s="14" t="s">
        <v>3047</v>
      </c>
      <c r="I3722" s="9" t="s">
        <v>3047</v>
      </c>
      <c r="J3722" s="9">
        <v>32</v>
      </c>
      <c r="K3722" s="14"/>
      <c r="L3722" s="14"/>
      <c r="M3722" s="14"/>
      <c r="N3722" s="14">
        <v>46217</v>
      </c>
      <c r="O3722" s="14">
        <v>32</v>
      </c>
      <c r="P3722" s="14"/>
      <c r="Q3722" s="14"/>
      <c r="R3722" s="14"/>
      <c r="S3722" s="14"/>
      <c r="T3722" s="14">
        <f t="shared" si="406"/>
        <v>1</v>
      </c>
      <c r="U3722" s="14" t="s">
        <v>36</v>
      </c>
      <c r="V3722" s="14"/>
      <c r="W3722" s="14"/>
      <c r="X3722" s="14"/>
      <c r="Y3722" s="14"/>
      <c r="Z3722" s="14"/>
      <c r="AA3722" s="11"/>
      <c r="AB3722" s="14" t="str">
        <f t="shared" si="407"/>
        <v>10257|10 FURADEIRAS</v>
      </c>
      <c r="AC3722" t="str">
        <f t="shared" si="408"/>
        <v>|10257|</v>
      </c>
      <c r="AD3722" t="str">
        <f t="shared" si="409"/>
        <v>10 FURADEIRAS</v>
      </c>
    </row>
    <row r="3723" spans="1:30" ht="36" customHeight="1" x14ac:dyDescent="0.35">
      <c r="A3723" s="35">
        <v>46218</v>
      </c>
      <c r="B3723" s="14" t="s">
        <v>3718</v>
      </c>
      <c r="C3723" s="14" t="s">
        <v>3719</v>
      </c>
      <c r="D3723" s="14" t="s">
        <v>3047</v>
      </c>
      <c r="E3723" s="14">
        <v>30001203</v>
      </c>
      <c r="F3723" s="14" t="s">
        <v>3281</v>
      </c>
      <c r="G3723" s="14" t="s">
        <v>3047</v>
      </c>
      <c r="H3723" s="14" t="s">
        <v>3047</v>
      </c>
      <c r="I3723" s="9" t="s">
        <v>3047</v>
      </c>
      <c r="J3723" s="9">
        <v>732</v>
      </c>
      <c r="K3723" s="14"/>
      <c r="L3723" s="14"/>
      <c r="M3723" s="14"/>
      <c r="N3723" s="14">
        <v>46217</v>
      </c>
      <c r="O3723" s="14">
        <v>732</v>
      </c>
      <c r="P3723" s="14"/>
      <c r="Q3723" s="14"/>
      <c r="R3723" s="14"/>
      <c r="S3723" s="14"/>
      <c r="T3723" s="14">
        <f t="shared" si="406"/>
        <v>1</v>
      </c>
      <c r="U3723" s="14" t="s">
        <v>36</v>
      </c>
      <c r="V3723" s="14"/>
      <c r="W3723" s="14"/>
      <c r="X3723" s="14"/>
      <c r="Y3723" s="14"/>
      <c r="Z3723" s="14"/>
      <c r="AA3723" s="11"/>
      <c r="AB3723" s="14" t="str">
        <f t="shared" si="407"/>
        <v>10257|10 FURADEIRAS</v>
      </c>
      <c r="AC3723" t="str">
        <f t="shared" si="408"/>
        <v>|10257|</v>
      </c>
      <c r="AD3723" t="str">
        <f t="shared" si="409"/>
        <v>10 FURADEIRAS</v>
      </c>
    </row>
    <row r="3724" spans="1:30" ht="36" customHeight="1" x14ac:dyDescent="0.35">
      <c r="A3724" s="35">
        <v>46218</v>
      </c>
      <c r="B3724" s="14" t="s">
        <v>3718</v>
      </c>
      <c r="C3724" s="14" t="s">
        <v>3719</v>
      </c>
      <c r="D3724" s="14" t="s">
        <v>3047</v>
      </c>
      <c r="E3724" s="14">
        <v>30003403</v>
      </c>
      <c r="F3724" s="14" t="s">
        <v>3285</v>
      </c>
      <c r="G3724" s="14" t="s">
        <v>3047</v>
      </c>
      <c r="H3724" s="14" t="s">
        <v>3047</v>
      </c>
      <c r="I3724" s="9" t="s">
        <v>3047</v>
      </c>
      <c r="J3724" s="9">
        <v>32</v>
      </c>
      <c r="K3724" s="14"/>
      <c r="L3724" s="14"/>
      <c r="M3724" s="14"/>
      <c r="N3724" s="14">
        <v>46217</v>
      </c>
      <c r="O3724" s="14">
        <v>32</v>
      </c>
      <c r="P3724" s="14"/>
      <c r="Q3724" s="14"/>
      <c r="R3724" s="14"/>
      <c r="S3724" s="14"/>
      <c r="T3724" s="14">
        <f t="shared" si="406"/>
        <v>1</v>
      </c>
      <c r="U3724" s="14" t="s">
        <v>36</v>
      </c>
      <c r="V3724" s="14"/>
      <c r="W3724" s="14"/>
      <c r="X3724" s="14"/>
      <c r="Y3724" s="14"/>
      <c r="Z3724" s="14"/>
      <c r="AA3724" s="11"/>
      <c r="AB3724" s="14" t="str">
        <f t="shared" si="407"/>
        <v>10257|10 FURADEIRAS</v>
      </c>
      <c r="AC3724" t="str">
        <f t="shared" si="408"/>
        <v>|10257|</v>
      </c>
      <c r="AD3724" t="str">
        <f t="shared" si="409"/>
        <v>10 FURADEIRAS</v>
      </c>
    </row>
    <row r="3725" spans="1:30" ht="36" customHeight="1" x14ac:dyDescent="0.35">
      <c r="A3725" s="35">
        <v>46218</v>
      </c>
      <c r="B3725" s="14" t="s">
        <v>3718</v>
      </c>
      <c r="C3725" s="14" t="s">
        <v>3719</v>
      </c>
      <c r="D3725" s="14" t="s">
        <v>3047</v>
      </c>
      <c r="E3725" s="14">
        <v>30003405</v>
      </c>
      <c r="F3725" s="14" t="s">
        <v>3282</v>
      </c>
      <c r="G3725" s="14" t="s">
        <v>3047</v>
      </c>
      <c r="H3725" s="14" t="s">
        <v>3047</v>
      </c>
      <c r="I3725" s="9" t="s">
        <v>3047</v>
      </c>
      <c r="J3725" s="9">
        <v>804</v>
      </c>
      <c r="K3725" s="14"/>
      <c r="L3725" s="14"/>
      <c r="M3725" s="14"/>
      <c r="N3725" s="14">
        <v>46217</v>
      </c>
      <c r="O3725" s="14">
        <v>804</v>
      </c>
      <c r="P3725" s="14"/>
      <c r="Q3725" s="14"/>
      <c r="R3725" s="14"/>
      <c r="S3725" s="14"/>
      <c r="T3725" s="14">
        <f t="shared" si="406"/>
        <v>1</v>
      </c>
      <c r="U3725" s="14" t="s">
        <v>36</v>
      </c>
      <c r="V3725" s="14"/>
      <c r="W3725" s="14"/>
      <c r="X3725" s="14"/>
      <c r="Y3725" s="14"/>
      <c r="Z3725" s="14"/>
      <c r="AA3725" s="11"/>
      <c r="AB3725" s="14" t="str">
        <f t="shared" si="407"/>
        <v>10257|10 FURADEIRAS</v>
      </c>
      <c r="AC3725" t="str">
        <f t="shared" si="408"/>
        <v>|10257|</v>
      </c>
      <c r="AD3725" t="str">
        <f t="shared" si="409"/>
        <v>10 FURADEIRAS</v>
      </c>
    </row>
    <row r="3726" spans="1:30" ht="36" customHeight="1" x14ac:dyDescent="0.35">
      <c r="A3726" s="35">
        <v>46218</v>
      </c>
      <c r="B3726" s="14" t="s">
        <v>3718</v>
      </c>
      <c r="C3726" s="14" t="s">
        <v>3719</v>
      </c>
      <c r="D3726" s="14" t="s">
        <v>3047</v>
      </c>
      <c r="E3726" s="14">
        <v>30006103</v>
      </c>
      <c r="F3726" s="14" t="s">
        <v>3283</v>
      </c>
      <c r="G3726" s="14" t="s">
        <v>3047</v>
      </c>
      <c r="H3726" s="14" t="s">
        <v>3047</v>
      </c>
      <c r="I3726" s="9" t="s">
        <v>3047</v>
      </c>
      <c r="J3726" s="9">
        <v>772</v>
      </c>
      <c r="K3726" s="14"/>
      <c r="L3726" s="14"/>
      <c r="M3726" s="14"/>
      <c r="N3726" s="14">
        <v>46217</v>
      </c>
      <c r="O3726" s="14">
        <v>772</v>
      </c>
      <c r="P3726" s="14"/>
      <c r="Q3726" s="14"/>
      <c r="R3726" s="14"/>
      <c r="S3726" s="14"/>
      <c r="T3726" s="14">
        <f t="shared" si="406"/>
        <v>1</v>
      </c>
      <c r="U3726" s="14" t="s">
        <v>36</v>
      </c>
      <c r="V3726" s="14"/>
      <c r="W3726" s="14"/>
      <c r="X3726" s="14"/>
      <c r="Y3726" s="14"/>
      <c r="Z3726" s="14"/>
      <c r="AA3726" s="11"/>
      <c r="AB3726" s="14" t="str">
        <f t="shared" si="407"/>
        <v>10257|10 FURADEIRAS</v>
      </c>
      <c r="AC3726" t="str">
        <f t="shared" si="408"/>
        <v>|10257|</v>
      </c>
      <c r="AD3726" t="str">
        <f t="shared" si="409"/>
        <v>10 FURADEIRAS</v>
      </c>
    </row>
    <row r="3727" spans="1:30" ht="36" customHeight="1" x14ac:dyDescent="0.35">
      <c r="A3727" s="35">
        <v>46218</v>
      </c>
      <c r="B3727" s="14" t="s">
        <v>3718</v>
      </c>
      <c r="C3727" s="14" t="s">
        <v>3719</v>
      </c>
      <c r="D3727" s="14" t="s">
        <v>3047</v>
      </c>
      <c r="E3727" s="14">
        <v>30006802</v>
      </c>
      <c r="F3727" s="14" t="s">
        <v>3286</v>
      </c>
      <c r="G3727" s="14" t="s">
        <v>3047</v>
      </c>
      <c r="H3727" s="14" t="s">
        <v>3047</v>
      </c>
      <c r="I3727" s="9" t="s">
        <v>3047</v>
      </c>
      <c r="J3727" s="9">
        <v>12</v>
      </c>
      <c r="K3727" s="14"/>
      <c r="L3727" s="14"/>
      <c r="M3727" s="14"/>
      <c r="N3727" s="14">
        <v>46217</v>
      </c>
      <c r="O3727" s="14">
        <v>12</v>
      </c>
      <c r="P3727" s="14"/>
      <c r="Q3727" s="14"/>
      <c r="R3727" s="14"/>
      <c r="S3727" s="14"/>
      <c r="T3727" s="14">
        <f t="shared" si="406"/>
        <v>1</v>
      </c>
      <c r="U3727" s="14" t="s">
        <v>36</v>
      </c>
      <c r="V3727" s="14"/>
      <c r="W3727" s="14"/>
      <c r="X3727" s="14"/>
      <c r="Y3727" s="14"/>
      <c r="Z3727" s="14"/>
      <c r="AA3727" s="11"/>
      <c r="AB3727" s="14" t="str">
        <f t="shared" si="407"/>
        <v>10257|10 FURADEIRAS</v>
      </c>
      <c r="AC3727" t="str">
        <f t="shared" si="408"/>
        <v>|10257|</v>
      </c>
      <c r="AD3727" t="str">
        <f t="shared" si="409"/>
        <v>10 FURADEIRAS</v>
      </c>
    </row>
    <row r="3728" spans="1:30" ht="36" customHeight="1" x14ac:dyDescent="0.35">
      <c r="A3728" s="35">
        <v>46218</v>
      </c>
      <c r="B3728" s="14" t="s">
        <v>3718</v>
      </c>
      <c r="C3728" s="14" t="s">
        <v>3719</v>
      </c>
      <c r="D3728" s="14" t="s">
        <v>3047</v>
      </c>
      <c r="E3728" s="14">
        <v>30006803</v>
      </c>
      <c r="F3728" s="14" t="s">
        <v>3287</v>
      </c>
      <c r="G3728" s="14" t="s">
        <v>3047</v>
      </c>
      <c r="H3728" s="14" t="s">
        <v>3047</v>
      </c>
      <c r="I3728" s="9" t="s">
        <v>3047</v>
      </c>
      <c r="J3728" s="9">
        <v>12</v>
      </c>
      <c r="K3728" s="14"/>
      <c r="L3728" s="14"/>
      <c r="M3728" s="14"/>
      <c r="N3728" s="14">
        <v>46217</v>
      </c>
      <c r="O3728" s="14">
        <v>12</v>
      </c>
      <c r="P3728" s="14"/>
      <c r="Q3728" s="14"/>
      <c r="R3728" s="14"/>
      <c r="S3728" s="14"/>
      <c r="T3728" s="14">
        <f t="shared" si="406"/>
        <v>1</v>
      </c>
      <c r="U3728" s="14" t="s">
        <v>36</v>
      </c>
      <c r="V3728" s="14"/>
      <c r="W3728" s="14"/>
      <c r="X3728" s="14"/>
      <c r="Y3728" s="14"/>
      <c r="Z3728" s="14"/>
      <c r="AA3728" s="11"/>
      <c r="AB3728" s="14" t="str">
        <f t="shared" si="407"/>
        <v>10257|10 FURADEIRAS</v>
      </c>
      <c r="AC3728" t="str">
        <f t="shared" si="408"/>
        <v>|10257|</v>
      </c>
      <c r="AD3728" t="str">
        <f t="shared" si="409"/>
        <v>10 FURADEIRAS</v>
      </c>
    </row>
    <row r="3729" spans="1:30" ht="36" customHeight="1" x14ac:dyDescent="0.35">
      <c r="A3729" s="35">
        <v>46218</v>
      </c>
      <c r="B3729" s="14" t="s">
        <v>3718</v>
      </c>
      <c r="C3729" s="14" t="s">
        <v>3719</v>
      </c>
      <c r="D3729" s="14" t="s">
        <v>3047</v>
      </c>
      <c r="E3729" s="14">
        <v>30006804</v>
      </c>
      <c r="F3729" s="14" t="s">
        <v>3288</v>
      </c>
      <c r="G3729" s="14" t="s">
        <v>3047</v>
      </c>
      <c r="H3729" s="14" t="s">
        <v>3047</v>
      </c>
      <c r="I3729" s="9" t="s">
        <v>3047</v>
      </c>
      <c r="J3729" s="9">
        <v>12</v>
      </c>
      <c r="K3729" s="14"/>
      <c r="L3729" s="14"/>
      <c r="M3729" s="14"/>
      <c r="N3729" s="14">
        <v>46217</v>
      </c>
      <c r="O3729" s="14">
        <v>12</v>
      </c>
      <c r="P3729" s="14"/>
      <c r="Q3729" s="14"/>
      <c r="R3729" s="14"/>
      <c r="S3729" s="14"/>
      <c r="T3729" s="14">
        <f t="shared" si="406"/>
        <v>1</v>
      </c>
      <c r="U3729" s="14" t="s">
        <v>36</v>
      </c>
      <c r="V3729" s="14"/>
      <c r="W3729" s="14"/>
      <c r="X3729" s="14"/>
      <c r="Y3729" s="14"/>
      <c r="Z3729" s="14"/>
      <c r="AA3729" s="11"/>
      <c r="AB3729" s="14" t="str">
        <f t="shared" si="407"/>
        <v>10257|10 FURADEIRAS</v>
      </c>
      <c r="AC3729" t="str">
        <f t="shared" si="408"/>
        <v>|10257|</v>
      </c>
      <c r="AD3729" t="str">
        <f t="shared" si="409"/>
        <v>10 FURADEIRAS</v>
      </c>
    </row>
    <row r="3730" spans="1:30" ht="36" customHeight="1" x14ac:dyDescent="0.35">
      <c r="A3730" s="35">
        <v>46218</v>
      </c>
      <c r="B3730" s="14" t="s">
        <v>3718</v>
      </c>
      <c r="C3730" s="14" t="s">
        <v>3719</v>
      </c>
      <c r="D3730" s="14" t="s">
        <v>3047</v>
      </c>
      <c r="E3730" s="14">
        <v>30001309</v>
      </c>
      <c r="F3730" s="14" t="s">
        <v>3291</v>
      </c>
      <c r="G3730" s="14" t="s">
        <v>3047</v>
      </c>
      <c r="H3730" s="14" t="s">
        <v>3047</v>
      </c>
      <c r="I3730" s="9" t="s">
        <v>3047</v>
      </c>
      <c r="J3730" s="9">
        <v>284</v>
      </c>
      <c r="K3730" s="14"/>
      <c r="L3730" s="14"/>
      <c r="M3730" s="14"/>
      <c r="N3730" s="14">
        <v>46217</v>
      </c>
      <c r="O3730" s="14">
        <v>284</v>
      </c>
      <c r="P3730" s="14"/>
      <c r="Q3730" s="14"/>
      <c r="R3730" s="14"/>
      <c r="S3730" s="14"/>
      <c r="T3730" s="14">
        <f t="shared" si="406"/>
        <v>1</v>
      </c>
      <c r="U3730" s="14" t="s">
        <v>36</v>
      </c>
      <c r="V3730" s="14"/>
      <c r="W3730" s="14"/>
      <c r="X3730" s="14"/>
      <c r="Y3730" s="14"/>
      <c r="Z3730" s="14"/>
      <c r="AA3730" s="11"/>
      <c r="AB3730" s="14" t="str">
        <f t="shared" si="407"/>
        <v>10257|10 FURADEIRAS</v>
      </c>
      <c r="AC3730" t="str">
        <f t="shared" si="408"/>
        <v>|10257|</v>
      </c>
      <c r="AD3730" t="str">
        <f t="shared" si="409"/>
        <v>10 FURADEIRAS</v>
      </c>
    </row>
    <row r="3731" spans="1:30" ht="36" customHeight="1" x14ac:dyDescent="0.35">
      <c r="A3731" s="35">
        <v>46218</v>
      </c>
      <c r="B3731" s="14" t="s">
        <v>3718</v>
      </c>
      <c r="C3731" s="14" t="s">
        <v>3719</v>
      </c>
      <c r="D3731" s="14" t="s">
        <v>3047</v>
      </c>
      <c r="E3731" s="14">
        <v>30001322</v>
      </c>
      <c r="F3731" s="14" t="s">
        <v>3296</v>
      </c>
      <c r="G3731" s="14" t="s">
        <v>3047</v>
      </c>
      <c r="H3731" s="14" t="s">
        <v>3047</v>
      </c>
      <c r="I3731" s="9" t="s">
        <v>3047</v>
      </c>
      <c r="J3731" s="9">
        <v>70</v>
      </c>
      <c r="K3731" s="14"/>
      <c r="L3731" s="14"/>
      <c r="M3731" s="14"/>
      <c r="N3731" s="14">
        <v>46217</v>
      </c>
      <c r="O3731" s="14">
        <v>70</v>
      </c>
      <c r="P3731" s="14"/>
      <c r="Q3731" s="14"/>
      <c r="R3731" s="14"/>
      <c r="S3731" s="14"/>
      <c r="T3731" s="14">
        <f t="shared" si="406"/>
        <v>1</v>
      </c>
      <c r="U3731" s="14" t="s">
        <v>36</v>
      </c>
      <c r="V3731" s="14"/>
      <c r="W3731" s="14"/>
      <c r="X3731" s="14"/>
      <c r="Y3731" s="14"/>
      <c r="Z3731" s="14"/>
      <c r="AA3731" s="11"/>
      <c r="AB3731" s="14" t="str">
        <f t="shared" si="407"/>
        <v>10257|10 FURADEIRAS</v>
      </c>
      <c r="AC3731" t="str">
        <f t="shared" si="408"/>
        <v>|10257|</v>
      </c>
      <c r="AD3731" t="str">
        <f t="shared" si="409"/>
        <v>10 FURADEIRAS</v>
      </c>
    </row>
    <row r="3732" spans="1:30" ht="36" customHeight="1" x14ac:dyDescent="0.35">
      <c r="A3732" s="35">
        <v>46218</v>
      </c>
      <c r="B3732" s="14" t="s">
        <v>3718</v>
      </c>
      <c r="C3732" s="14" t="s">
        <v>3719</v>
      </c>
      <c r="D3732" s="14" t="s">
        <v>3047</v>
      </c>
      <c r="E3732" s="14">
        <v>30001201</v>
      </c>
      <c r="F3732" s="14" t="s">
        <v>3293</v>
      </c>
      <c r="G3732" s="14" t="s">
        <v>3047</v>
      </c>
      <c r="H3732" s="14" t="s">
        <v>3047</v>
      </c>
      <c r="I3732" s="9" t="s">
        <v>3047</v>
      </c>
      <c r="J3732" s="9">
        <v>140</v>
      </c>
      <c r="K3732" s="14"/>
      <c r="L3732" s="14"/>
      <c r="M3732" s="14"/>
      <c r="N3732" s="14">
        <v>46217</v>
      </c>
      <c r="O3732" s="14">
        <v>140</v>
      </c>
      <c r="P3732" s="14"/>
      <c r="Q3732" s="14"/>
      <c r="R3732" s="14"/>
      <c r="S3732" s="14"/>
      <c r="T3732" s="14">
        <f t="shared" si="406"/>
        <v>1</v>
      </c>
      <c r="U3732" s="14" t="s">
        <v>36</v>
      </c>
      <c r="V3732" s="14"/>
      <c r="W3732" s="14"/>
      <c r="X3732" s="14"/>
      <c r="Y3732" s="14"/>
      <c r="Z3732" s="14"/>
      <c r="AA3732" s="11"/>
      <c r="AB3732" s="14" t="str">
        <f t="shared" si="407"/>
        <v>10257|10 FURADEIRAS</v>
      </c>
      <c r="AC3732" t="str">
        <f t="shared" si="408"/>
        <v>|10257|</v>
      </c>
      <c r="AD3732" t="str">
        <f t="shared" si="409"/>
        <v>10 FURADEIRAS</v>
      </c>
    </row>
    <row r="3733" spans="1:30" ht="36" customHeight="1" x14ac:dyDescent="0.35">
      <c r="A3733" s="35">
        <v>46218</v>
      </c>
      <c r="B3733" s="14" t="s">
        <v>3718</v>
      </c>
      <c r="C3733" s="14" t="s">
        <v>3719</v>
      </c>
      <c r="D3733" s="14" t="s">
        <v>3047</v>
      </c>
      <c r="E3733" s="14">
        <v>30001202</v>
      </c>
      <c r="F3733" s="14" t="s">
        <v>3191</v>
      </c>
      <c r="G3733" s="14" t="s">
        <v>3047</v>
      </c>
      <c r="H3733" s="14" t="s">
        <v>3047</v>
      </c>
      <c r="I3733" s="9" t="s">
        <v>3047</v>
      </c>
      <c r="J3733" s="9">
        <v>732</v>
      </c>
      <c r="K3733" s="14"/>
      <c r="L3733" s="14"/>
      <c r="M3733" s="14"/>
      <c r="N3733" s="14">
        <v>46217</v>
      </c>
      <c r="O3733" s="14">
        <v>732</v>
      </c>
      <c r="P3733" s="14"/>
      <c r="Q3733" s="14"/>
      <c r="R3733" s="14"/>
      <c r="S3733" s="14"/>
      <c r="T3733" s="14">
        <f t="shared" si="406"/>
        <v>1</v>
      </c>
      <c r="U3733" s="14" t="s">
        <v>36</v>
      </c>
      <c r="V3733" s="14"/>
      <c r="W3733" s="14"/>
      <c r="X3733" s="14"/>
      <c r="Y3733" s="14"/>
      <c r="Z3733" s="14"/>
      <c r="AA3733" s="11"/>
      <c r="AB3733" s="14" t="str">
        <f t="shared" si="407"/>
        <v>10257|10 FURADEIRAS</v>
      </c>
      <c r="AC3733" t="str">
        <f t="shared" si="408"/>
        <v>|10257|</v>
      </c>
      <c r="AD3733" t="str">
        <f t="shared" si="409"/>
        <v>10 FURADEIRAS</v>
      </c>
    </row>
    <row r="3734" spans="1:30" ht="36" customHeight="1" x14ac:dyDescent="0.35">
      <c r="A3734" s="35">
        <v>46218</v>
      </c>
      <c r="B3734" s="14" t="s">
        <v>3718</v>
      </c>
      <c r="C3734" s="14" t="s">
        <v>3719</v>
      </c>
      <c r="D3734" s="14" t="s">
        <v>3047</v>
      </c>
      <c r="E3734" s="14">
        <v>30001301</v>
      </c>
      <c r="F3734" s="14" t="s">
        <v>3294</v>
      </c>
      <c r="G3734" s="14" t="s">
        <v>3047</v>
      </c>
      <c r="H3734" s="14" t="s">
        <v>3047</v>
      </c>
      <c r="I3734" s="9" t="s">
        <v>3047</v>
      </c>
      <c r="J3734" s="9">
        <v>568</v>
      </c>
      <c r="K3734" s="14"/>
      <c r="L3734" s="14"/>
      <c r="M3734" s="14"/>
      <c r="N3734" s="14">
        <v>46217</v>
      </c>
      <c r="O3734" s="14">
        <v>568</v>
      </c>
      <c r="P3734" s="14"/>
      <c r="Q3734" s="14"/>
      <c r="R3734" s="14"/>
      <c r="S3734" s="14"/>
      <c r="T3734" s="14">
        <f t="shared" si="406"/>
        <v>1</v>
      </c>
      <c r="U3734" s="14" t="s">
        <v>36</v>
      </c>
      <c r="V3734" s="14"/>
      <c r="W3734" s="14"/>
      <c r="X3734" s="14"/>
      <c r="Y3734" s="14"/>
      <c r="Z3734" s="14"/>
      <c r="AA3734" s="11"/>
      <c r="AB3734" s="14" t="str">
        <f t="shared" si="407"/>
        <v>10257|10 FURADEIRAS</v>
      </c>
      <c r="AC3734" t="str">
        <f t="shared" si="408"/>
        <v>|10257|</v>
      </c>
      <c r="AD3734" t="str">
        <f t="shared" si="409"/>
        <v>10 FURADEIRAS</v>
      </c>
    </row>
    <row r="3735" spans="1:30" ht="36" customHeight="1" x14ac:dyDescent="0.35">
      <c r="A3735" s="35">
        <v>46218</v>
      </c>
      <c r="B3735" s="14" t="s">
        <v>3718</v>
      </c>
      <c r="C3735" s="14" t="s">
        <v>3719</v>
      </c>
      <c r="D3735" s="14" t="s">
        <v>3047</v>
      </c>
      <c r="E3735" s="14">
        <v>30006801</v>
      </c>
      <c r="F3735" s="14" t="s">
        <v>3297</v>
      </c>
      <c r="G3735" s="14" t="s">
        <v>3047</v>
      </c>
      <c r="H3735" s="14" t="s">
        <v>3047</v>
      </c>
      <c r="I3735" s="9" t="s">
        <v>3047</v>
      </c>
      <c r="J3735" s="9">
        <v>24</v>
      </c>
      <c r="K3735" s="14"/>
      <c r="L3735" s="14"/>
      <c r="M3735" s="14"/>
      <c r="N3735" s="14">
        <v>46218</v>
      </c>
      <c r="O3735" s="14">
        <v>24</v>
      </c>
      <c r="P3735" s="14"/>
      <c r="Q3735" s="14"/>
      <c r="R3735" s="14"/>
      <c r="S3735" s="14"/>
      <c r="T3735" s="14">
        <f t="shared" si="406"/>
        <v>1</v>
      </c>
      <c r="U3735" s="14" t="s">
        <v>36</v>
      </c>
      <c r="V3735" s="14"/>
      <c r="W3735" s="14"/>
      <c r="X3735" s="14"/>
      <c r="Y3735" s="14"/>
      <c r="Z3735" s="14"/>
      <c r="AA3735" s="11"/>
      <c r="AB3735" s="14" t="str">
        <f t="shared" si="407"/>
        <v>10257|10 FURADEIRAS</v>
      </c>
      <c r="AC3735" t="str">
        <f t="shared" si="408"/>
        <v>|10257|</v>
      </c>
      <c r="AD3735" t="str">
        <f t="shared" si="409"/>
        <v>10 FURADEIRAS</v>
      </c>
    </row>
    <row r="3736" spans="1:30" ht="36" customHeight="1" x14ac:dyDescent="0.35">
      <c r="A3736" s="35">
        <v>46218</v>
      </c>
      <c r="B3736" s="14" t="s">
        <v>3718</v>
      </c>
      <c r="C3736" s="14" t="s">
        <v>3719</v>
      </c>
      <c r="D3736" s="14" t="s">
        <v>3047</v>
      </c>
      <c r="E3736" s="14">
        <v>20052004</v>
      </c>
      <c r="F3736" s="14" t="s">
        <v>3268</v>
      </c>
      <c r="G3736" s="14" t="s">
        <v>3047</v>
      </c>
      <c r="H3736" s="14" t="s">
        <v>3047</v>
      </c>
      <c r="I3736" s="9" t="s">
        <v>3047</v>
      </c>
      <c r="J3736" s="9">
        <v>54</v>
      </c>
      <c r="K3736" s="14"/>
      <c r="L3736" s="14"/>
      <c r="M3736" s="14"/>
      <c r="N3736" s="14">
        <v>46218</v>
      </c>
      <c r="O3736" s="14">
        <v>54</v>
      </c>
      <c r="P3736" s="14"/>
      <c r="Q3736" s="14"/>
      <c r="R3736" s="14"/>
      <c r="S3736" s="14"/>
      <c r="T3736" s="14">
        <f t="shared" si="406"/>
        <v>1</v>
      </c>
      <c r="U3736" s="14" t="s">
        <v>36</v>
      </c>
      <c r="V3736" s="14"/>
      <c r="W3736" s="14"/>
      <c r="X3736" s="14"/>
      <c r="Y3736" s="14"/>
      <c r="Z3736" s="14"/>
      <c r="AA3736" s="11"/>
      <c r="AB3736" s="14" t="str">
        <f t="shared" si="407"/>
        <v>10257|10 FURADEIRAS</v>
      </c>
      <c r="AC3736" t="str">
        <f t="shared" si="408"/>
        <v>|10257|</v>
      </c>
      <c r="AD3736" t="str">
        <f t="shared" si="409"/>
        <v>10 FURADEIRAS</v>
      </c>
    </row>
    <row r="3737" spans="1:30" ht="36" customHeight="1" x14ac:dyDescent="0.35">
      <c r="A3737" s="35">
        <v>46218</v>
      </c>
      <c r="B3737" s="14" t="s">
        <v>3718</v>
      </c>
      <c r="C3737" s="14" t="s">
        <v>3719</v>
      </c>
      <c r="D3737" s="14" t="s">
        <v>3047</v>
      </c>
      <c r="E3737" s="14">
        <v>20052204</v>
      </c>
      <c r="F3737" s="14" t="s">
        <v>3270</v>
      </c>
      <c r="G3737" s="14" t="s">
        <v>3047</v>
      </c>
      <c r="H3737" s="14" t="s">
        <v>3047</v>
      </c>
      <c r="I3737" s="9" t="s">
        <v>3047</v>
      </c>
      <c r="J3737" s="9">
        <v>1</v>
      </c>
      <c r="K3737" s="14"/>
      <c r="L3737" s="14"/>
      <c r="M3737" s="14"/>
      <c r="N3737" s="14">
        <v>46218</v>
      </c>
      <c r="O3737" s="14">
        <v>1</v>
      </c>
      <c r="P3737" s="14"/>
      <c r="Q3737" s="14"/>
      <c r="R3737" s="14"/>
      <c r="S3737" s="14"/>
      <c r="T3737" s="14">
        <f t="shared" si="406"/>
        <v>1</v>
      </c>
      <c r="U3737" s="14" t="s">
        <v>36</v>
      </c>
      <c r="V3737" s="14"/>
      <c r="W3737" s="14"/>
      <c r="X3737" s="14"/>
      <c r="Y3737" s="14"/>
      <c r="Z3737" s="14"/>
      <c r="AA3737" s="11"/>
      <c r="AB3737" s="14" t="str">
        <f t="shared" si="407"/>
        <v>10257|10 FURADEIRAS</v>
      </c>
      <c r="AC3737" t="str">
        <f t="shared" si="408"/>
        <v>|10257|</v>
      </c>
      <c r="AD3737" t="str">
        <f t="shared" si="409"/>
        <v>10 FURADEIRAS</v>
      </c>
    </row>
    <row r="3738" spans="1:30" ht="36" customHeight="1" x14ac:dyDescent="0.35">
      <c r="A3738" s="35">
        <v>46218</v>
      </c>
      <c r="B3738" s="14" t="s">
        <v>3718</v>
      </c>
      <c r="C3738" s="14" t="s">
        <v>3719</v>
      </c>
      <c r="D3738" s="14" t="s">
        <v>3047</v>
      </c>
      <c r="E3738" s="14">
        <v>30083502</v>
      </c>
      <c r="F3738" s="14" t="s">
        <v>3727</v>
      </c>
      <c r="G3738" s="14" t="s">
        <v>3047</v>
      </c>
      <c r="H3738" s="14" t="s">
        <v>3047</v>
      </c>
      <c r="I3738" s="9" t="s">
        <v>3047</v>
      </c>
      <c r="J3738" s="9">
        <v>4</v>
      </c>
      <c r="K3738" s="14"/>
      <c r="L3738" s="14"/>
      <c r="M3738" s="14"/>
      <c r="N3738" s="14">
        <v>46218</v>
      </c>
      <c r="O3738" s="14">
        <v>4</v>
      </c>
      <c r="P3738" s="14"/>
      <c r="Q3738" s="14"/>
      <c r="R3738" s="14"/>
      <c r="S3738" s="14"/>
      <c r="T3738" s="14">
        <f t="shared" si="406"/>
        <v>1</v>
      </c>
      <c r="U3738" s="14" t="s">
        <v>36</v>
      </c>
      <c r="V3738" s="14"/>
      <c r="W3738" s="14"/>
      <c r="X3738" s="14"/>
      <c r="Y3738" s="14"/>
      <c r="Z3738" s="14"/>
      <c r="AA3738" s="11"/>
      <c r="AB3738" s="14" t="str">
        <f t="shared" si="407"/>
        <v>10257|10 FURADEIRAS</v>
      </c>
      <c r="AC3738" t="str">
        <f t="shared" si="408"/>
        <v>|10257|</v>
      </c>
      <c r="AD3738" t="str">
        <f t="shared" si="409"/>
        <v>10 FURADEIRAS</v>
      </c>
    </row>
    <row r="3739" spans="1:30" ht="36" customHeight="1" x14ac:dyDescent="0.35">
      <c r="A3739" s="35">
        <v>46218</v>
      </c>
      <c r="B3739" s="14" t="s">
        <v>3718</v>
      </c>
      <c r="C3739" s="14" t="s">
        <v>3719</v>
      </c>
      <c r="D3739" s="14" t="s">
        <v>3047</v>
      </c>
      <c r="E3739" s="14">
        <v>30126003</v>
      </c>
      <c r="F3739" s="14" t="s">
        <v>3731</v>
      </c>
      <c r="G3739" s="14" t="s">
        <v>3047</v>
      </c>
      <c r="H3739" s="14" t="s">
        <v>3047</v>
      </c>
      <c r="I3739" s="9" t="s">
        <v>3047</v>
      </c>
      <c r="J3739" s="9">
        <v>2</v>
      </c>
      <c r="K3739" s="14"/>
      <c r="L3739" s="14"/>
      <c r="M3739" s="14"/>
      <c r="N3739" s="14">
        <v>46218</v>
      </c>
      <c r="O3739" s="14">
        <v>2</v>
      </c>
      <c r="P3739" s="14"/>
      <c r="Q3739" s="14"/>
      <c r="R3739" s="14"/>
      <c r="S3739" s="14"/>
      <c r="T3739" s="14">
        <f t="shared" si="406"/>
        <v>1</v>
      </c>
      <c r="U3739" s="14" t="s">
        <v>36</v>
      </c>
      <c r="V3739" s="14"/>
      <c r="W3739" s="14"/>
      <c r="X3739" s="14"/>
      <c r="Y3739" s="14"/>
      <c r="Z3739" s="14"/>
      <c r="AA3739" s="11"/>
      <c r="AB3739" s="14" t="str">
        <f t="shared" si="407"/>
        <v>10257|10 FURADEIRAS</v>
      </c>
      <c r="AC3739" t="str">
        <f t="shared" si="408"/>
        <v>|10257|</v>
      </c>
      <c r="AD3739" t="str">
        <f t="shared" si="409"/>
        <v>10 FURADEIRAS</v>
      </c>
    </row>
    <row r="3740" spans="1:30" ht="36" customHeight="1" x14ac:dyDescent="0.35">
      <c r="A3740" s="35">
        <v>46218</v>
      </c>
      <c r="B3740" s="14" t="s">
        <v>3718</v>
      </c>
      <c r="C3740" s="14" t="s">
        <v>3719</v>
      </c>
      <c r="D3740" s="14" t="s">
        <v>3047</v>
      </c>
      <c r="E3740" s="14">
        <v>20011004</v>
      </c>
      <c r="F3740" s="14" t="s">
        <v>3256</v>
      </c>
      <c r="G3740" s="14" t="s">
        <v>3047</v>
      </c>
      <c r="H3740" s="14" t="s">
        <v>3047</v>
      </c>
      <c r="I3740" s="9" t="s">
        <v>3047</v>
      </c>
      <c r="J3740" s="9">
        <v>2</v>
      </c>
      <c r="K3740" s="14"/>
      <c r="L3740" s="14"/>
      <c r="M3740" s="14"/>
      <c r="N3740" s="14">
        <v>46218</v>
      </c>
      <c r="O3740" s="14">
        <v>2</v>
      </c>
      <c r="P3740" s="14"/>
      <c r="Q3740" s="14"/>
      <c r="R3740" s="14"/>
      <c r="S3740" s="14"/>
      <c r="T3740" s="14">
        <f t="shared" si="406"/>
        <v>1</v>
      </c>
      <c r="U3740" s="14" t="s">
        <v>36</v>
      </c>
      <c r="V3740" s="14"/>
      <c r="W3740" s="14"/>
      <c r="X3740" s="14"/>
      <c r="Y3740" s="14"/>
      <c r="Z3740" s="14"/>
      <c r="AA3740" s="11"/>
      <c r="AB3740" s="14" t="str">
        <f t="shared" si="407"/>
        <v>10257|10 FURADEIRAS</v>
      </c>
      <c r="AC3740" t="str">
        <f t="shared" si="408"/>
        <v>|10257|</v>
      </c>
      <c r="AD3740" t="str">
        <f t="shared" si="409"/>
        <v>10 FURADEIRAS</v>
      </c>
    </row>
    <row r="3741" spans="1:30" ht="36" customHeight="1" x14ac:dyDescent="0.35">
      <c r="A3741" s="35">
        <v>46218</v>
      </c>
      <c r="B3741" s="14" t="s">
        <v>3718</v>
      </c>
      <c r="C3741" s="14" t="s">
        <v>3719</v>
      </c>
      <c r="D3741" s="14" t="s">
        <v>3047</v>
      </c>
      <c r="E3741" s="14">
        <v>20011005</v>
      </c>
      <c r="F3741" s="14" t="s">
        <v>3258</v>
      </c>
      <c r="G3741" s="14" t="s">
        <v>3047</v>
      </c>
      <c r="H3741" s="14" t="s">
        <v>3047</v>
      </c>
      <c r="I3741" s="9" t="s">
        <v>3047</v>
      </c>
      <c r="J3741" s="9">
        <v>2</v>
      </c>
      <c r="K3741" s="14"/>
      <c r="L3741" s="14"/>
      <c r="M3741" s="14"/>
      <c r="N3741" s="14">
        <v>46218</v>
      </c>
      <c r="O3741" s="14">
        <v>2</v>
      </c>
      <c r="P3741" s="14"/>
      <c r="Q3741" s="14"/>
      <c r="R3741" s="14"/>
      <c r="S3741" s="14"/>
      <c r="T3741" s="14">
        <f t="shared" si="406"/>
        <v>1</v>
      </c>
      <c r="U3741" s="14" t="s">
        <v>36</v>
      </c>
      <c r="V3741" s="14"/>
      <c r="W3741" s="14"/>
      <c r="X3741" s="14"/>
      <c r="Y3741" s="14"/>
      <c r="Z3741" s="14"/>
      <c r="AA3741" s="11"/>
      <c r="AB3741" s="14" t="str">
        <f t="shared" si="407"/>
        <v>10257|10 FURADEIRAS</v>
      </c>
      <c r="AC3741" t="str">
        <f t="shared" si="408"/>
        <v>|10257|</v>
      </c>
      <c r="AD3741" t="str">
        <f t="shared" si="409"/>
        <v>10 FURADEIRAS</v>
      </c>
    </row>
    <row r="3742" spans="1:30" ht="36" customHeight="1" x14ac:dyDescent="0.35">
      <c r="A3742" s="35">
        <v>46218</v>
      </c>
      <c r="B3742" s="14" t="s">
        <v>3718</v>
      </c>
      <c r="C3742" s="14" t="s">
        <v>3719</v>
      </c>
      <c r="D3742" s="14" t="s">
        <v>3047</v>
      </c>
      <c r="E3742" s="14">
        <v>20012405</v>
      </c>
      <c r="F3742" s="14" t="s">
        <v>3259</v>
      </c>
      <c r="G3742" s="14" t="s">
        <v>3047</v>
      </c>
      <c r="H3742" s="14" t="s">
        <v>3047</v>
      </c>
      <c r="I3742" s="9" t="s">
        <v>3047</v>
      </c>
      <c r="J3742" s="9">
        <v>80</v>
      </c>
      <c r="K3742" s="14"/>
      <c r="L3742" s="14"/>
      <c r="M3742" s="14"/>
      <c r="N3742" s="14">
        <v>46218</v>
      </c>
      <c r="O3742" s="14">
        <v>80</v>
      </c>
      <c r="P3742" s="14"/>
      <c r="Q3742" s="14"/>
      <c r="R3742" s="14"/>
      <c r="S3742" s="14"/>
      <c r="T3742" s="14">
        <f t="shared" si="406"/>
        <v>1</v>
      </c>
      <c r="U3742" s="14" t="s">
        <v>36</v>
      </c>
      <c r="V3742" s="14"/>
      <c r="W3742" s="14"/>
      <c r="X3742" s="14"/>
      <c r="Y3742" s="14"/>
      <c r="Z3742" s="14"/>
      <c r="AA3742" s="11"/>
      <c r="AB3742" s="14" t="str">
        <f t="shared" si="407"/>
        <v>10257|10 FURADEIRAS</v>
      </c>
      <c r="AC3742" t="str">
        <f t="shared" si="408"/>
        <v>|10257|</v>
      </c>
      <c r="AD3742" t="str">
        <f t="shared" si="409"/>
        <v>10 FURADEIRAS</v>
      </c>
    </row>
    <row r="3743" spans="1:30" ht="36" customHeight="1" x14ac:dyDescent="0.35">
      <c r="A3743" s="35">
        <v>46218</v>
      </c>
      <c r="B3743" s="14" t="s">
        <v>3718</v>
      </c>
      <c r="C3743" s="14" t="s">
        <v>3719</v>
      </c>
      <c r="D3743" s="14" t="s">
        <v>3047</v>
      </c>
      <c r="E3743" s="14">
        <v>20013107</v>
      </c>
      <c r="F3743" s="14" t="s">
        <v>3260</v>
      </c>
      <c r="G3743" s="14" t="s">
        <v>3047</v>
      </c>
      <c r="H3743" s="14" t="s">
        <v>3047</v>
      </c>
      <c r="I3743" s="9" t="s">
        <v>3047</v>
      </c>
      <c r="J3743" s="9">
        <v>140</v>
      </c>
      <c r="K3743" s="14"/>
      <c r="L3743" s="14"/>
      <c r="M3743" s="14"/>
      <c r="N3743" s="14">
        <v>46218</v>
      </c>
      <c r="O3743" s="14">
        <v>140</v>
      </c>
      <c r="P3743" s="14"/>
      <c r="Q3743" s="14"/>
      <c r="R3743" s="14"/>
      <c r="S3743" s="14"/>
      <c r="T3743" s="14">
        <f t="shared" si="406"/>
        <v>1</v>
      </c>
      <c r="U3743" s="14" t="s">
        <v>36</v>
      </c>
      <c r="V3743" s="14"/>
      <c r="W3743" s="14"/>
      <c r="X3743" s="14"/>
      <c r="Y3743" s="14"/>
      <c r="Z3743" s="14"/>
      <c r="AA3743" s="11"/>
      <c r="AB3743" s="14" t="str">
        <f t="shared" si="407"/>
        <v>10257|10 FURADEIRAS</v>
      </c>
      <c r="AC3743" t="str">
        <f t="shared" si="408"/>
        <v>|10257|</v>
      </c>
      <c r="AD3743" t="str">
        <f t="shared" si="409"/>
        <v>10 FURADEIRAS</v>
      </c>
    </row>
    <row r="3744" spans="1:30" ht="36" customHeight="1" x14ac:dyDescent="0.35">
      <c r="A3744" s="35">
        <v>46218</v>
      </c>
      <c r="B3744" s="14" t="s">
        <v>3718</v>
      </c>
      <c r="C3744" s="14" t="s">
        <v>3719</v>
      </c>
      <c r="D3744" s="14" t="s">
        <v>3047</v>
      </c>
      <c r="E3744" s="14">
        <v>20016106</v>
      </c>
      <c r="F3744" s="14" t="s">
        <v>3261</v>
      </c>
      <c r="G3744" s="14" t="s">
        <v>3047</v>
      </c>
      <c r="H3744" s="14" t="s">
        <v>3047</v>
      </c>
      <c r="I3744" s="9" t="s">
        <v>3047</v>
      </c>
      <c r="J3744" s="9">
        <v>60</v>
      </c>
      <c r="K3744" s="14"/>
      <c r="L3744" s="14"/>
      <c r="M3744" s="14"/>
      <c r="N3744" s="14">
        <v>46218</v>
      </c>
      <c r="O3744" s="14">
        <v>60</v>
      </c>
      <c r="P3744" s="14"/>
      <c r="Q3744" s="14"/>
      <c r="R3744" s="14"/>
      <c r="S3744" s="14"/>
      <c r="T3744" s="14">
        <f t="shared" si="406"/>
        <v>1</v>
      </c>
      <c r="U3744" s="14" t="s">
        <v>36</v>
      </c>
      <c r="V3744" s="14"/>
      <c r="W3744" s="14"/>
      <c r="X3744" s="14"/>
      <c r="Y3744" s="14"/>
      <c r="Z3744" s="14"/>
      <c r="AA3744" s="11"/>
      <c r="AB3744" s="14" t="str">
        <f t="shared" si="407"/>
        <v>10257|10 FURADEIRAS</v>
      </c>
      <c r="AC3744" t="str">
        <f t="shared" si="408"/>
        <v>|10257|</v>
      </c>
      <c r="AD3744" t="str">
        <f t="shared" si="409"/>
        <v>10 FURADEIRAS</v>
      </c>
    </row>
    <row r="3745" spans="1:30" ht="36" customHeight="1" x14ac:dyDescent="0.35">
      <c r="A3745" s="35">
        <v>46218</v>
      </c>
      <c r="B3745" s="14" t="s">
        <v>3718</v>
      </c>
      <c r="C3745" s="14" t="s">
        <v>3719</v>
      </c>
      <c r="D3745" s="14" t="s">
        <v>3047</v>
      </c>
      <c r="E3745" s="14">
        <v>30080003</v>
      </c>
      <c r="F3745" s="14" t="s">
        <v>3275</v>
      </c>
      <c r="G3745" s="14" t="s">
        <v>3047</v>
      </c>
      <c r="H3745" s="14" t="s">
        <v>3047</v>
      </c>
      <c r="I3745" s="9" t="s">
        <v>3047</v>
      </c>
      <c r="J3745" s="9">
        <v>9</v>
      </c>
      <c r="K3745" s="14"/>
      <c r="L3745" s="14"/>
      <c r="M3745" s="14"/>
      <c r="N3745" s="14">
        <v>46218</v>
      </c>
      <c r="O3745" s="14">
        <v>9</v>
      </c>
      <c r="P3745" s="14"/>
      <c r="Q3745" s="14"/>
      <c r="R3745" s="14"/>
      <c r="S3745" s="14"/>
      <c r="T3745" s="14">
        <f t="shared" si="406"/>
        <v>1</v>
      </c>
      <c r="U3745" s="14" t="s">
        <v>36</v>
      </c>
      <c r="V3745" s="14"/>
      <c r="W3745" s="14"/>
      <c r="X3745" s="14"/>
      <c r="Y3745" s="14"/>
      <c r="Z3745" s="14"/>
      <c r="AA3745" s="11"/>
      <c r="AB3745" s="14" t="str">
        <f t="shared" si="407"/>
        <v>10257|10 FURADEIRAS</v>
      </c>
      <c r="AC3745" t="str">
        <f t="shared" si="408"/>
        <v>|10257|</v>
      </c>
      <c r="AD3745" t="str">
        <f t="shared" si="409"/>
        <v>10 FURADEIRAS</v>
      </c>
    </row>
    <row r="3746" spans="1:30" ht="36" customHeight="1" x14ac:dyDescent="0.35">
      <c r="A3746" s="35">
        <v>46218</v>
      </c>
      <c r="B3746" s="14" t="s">
        <v>3718</v>
      </c>
      <c r="C3746" s="14" t="s">
        <v>3719</v>
      </c>
      <c r="D3746" s="14" t="s">
        <v>3047</v>
      </c>
      <c r="E3746" s="14">
        <v>30080004</v>
      </c>
      <c r="F3746" s="14" t="s">
        <v>3205</v>
      </c>
      <c r="G3746" s="14" t="s">
        <v>3047</v>
      </c>
      <c r="H3746" s="14" t="s">
        <v>3047</v>
      </c>
      <c r="I3746" s="9" t="s">
        <v>3047</v>
      </c>
      <c r="J3746" s="9">
        <v>20</v>
      </c>
      <c r="K3746" s="14"/>
      <c r="L3746" s="14"/>
      <c r="M3746" s="14"/>
      <c r="N3746" s="14">
        <v>46218</v>
      </c>
      <c r="O3746" s="14">
        <v>20</v>
      </c>
      <c r="P3746" s="14"/>
      <c r="Q3746" s="14"/>
      <c r="R3746" s="14"/>
      <c r="S3746" s="14"/>
      <c r="T3746" s="14">
        <f t="shared" si="406"/>
        <v>1</v>
      </c>
      <c r="U3746" s="14" t="s">
        <v>36</v>
      </c>
      <c r="V3746" s="14"/>
      <c r="W3746" s="14"/>
      <c r="X3746" s="14"/>
      <c r="Y3746" s="14"/>
      <c r="Z3746" s="14"/>
      <c r="AA3746" s="11"/>
      <c r="AB3746" s="14" t="str">
        <f t="shared" si="407"/>
        <v>10257|10 FURADEIRAS</v>
      </c>
      <c r="AC3746" t="str">
        <f t="shared" si="408"/>
        <v>|10257|</v>
      </c>
      <c r="AD3746" t="str">
        <f t="shared" si="409"/>
        <v>10 FURADEIRAS</v>
      </c>
    </row>
    <row r="3747" spans="1:30" ht="36" customHeight="1" x14ac:dyDescent="0.35">
      <c r="A3747" s="35">
        <v>46218</v>
      </c>
      <c r="B3747" s="14" t="s">
        <v>3718</v>
      </c>
      <c r="C3747" s="14" t="s">
        <v>3719</v>
      </c>
      <c r="D3747" s="14" t="s">
        <v>3047</v>
      </c>
      <c r="E3747" s="14">
        <v>30080005</v>
      </c>
      <c r="F3747" s="14" t="s">
        <v>3206</v>
      </c>
      <c r="G3747" s="14" t="s">
        <v>3047</v>
      </c>
      <c r="H3747" s="14" t="s">
        <v>3047</v>
      </c>
      <c r="I3747" s="9" t="s">
        <v>3047</v>
      </c>
      <c r="J3747" s="9">
        <v>20</v>
      </c>
      <c r="K3747" s="14"/>
      <c r="L3747" s="14"/>
      <c r="M3747" s="14"/>
      <c r="N3747" s="14">
        <v>46218</v>
      </c>
      <c r="O3747" s="14">
        <v>20</v>
      </c>
      <c r="P3747" s="14"/>
      <c r="Q3747" s="14"/>
      <c r="R3747" s="14"/>
      <c r="S3747" s="14"/>
      <c r="T3747" s="14">
        <f t="shared" si="406"/>
        <v>1</v>
      </c>
      <c r="U3747" s="14" t="s">
        <v>36</v>
      </c>
      <c r="V3747" s="14"/>
      <c r="W3747" s="14"/>
      <c r="X3747" s="14"/>
      <c r="Y3747" s="14"/>
      <c r="Z3747" s="14"/>
      <c r="AA3747" s="11"/>
      <c r="AB3747" s="14" t="str">
        <f t="shared" si="407"/>
        <v>10257|10 FURADEIRAS</v>
      </c>
      <c r="AC3747" t="str">
        <f t="shared" si="408"/>
        <v>|10257|</v>
      </c>
      <c r="AD3747" t="str">
        <f t="shared" si="409"/>
        <v>10 FURADEIRAS</v>
      </c>
    </row>
    <row r="3748" spans="1:30" ht="36" customHeight="1" x14ac:dyDescent="0.35">
      <c r="A3748" s="35">
        <v>46218</v>
      </c>
      <c r="B3748" s="14" t="s">
        <v>3718</v>
      </c>
      <c r="C3748" s="14" t="s">
        <v>3719</v>
      </c>
      <c r="D3748" s="14" t="s">
        <v>3047</v>
      </c>
      <c r="E3748" s="14">
        <v>30083002</v>
      </c>
      <c r="F3748" s="14" t="s">
        <v>3732</v>
      </c>
      <c r="G3748" s="14" t="s">
        <v>3047</v>
      </c>
      <c r="H3748" s="14" t="s">
        <v>3047</v>
      </c>
      <c r="I3748" s="9" t="s">
        <v>3047</v>
      </c>
      <c r="J3748" s="9">
        <v>4</v>
      </c>
      <c r="K3748" s="14"/>
      <c r="L3748" s="14"/>
      <c r="M3748" s="14"/>
      <c r="N3748" s="14">
        <v>46218</v>
      </c>
      <c r="O3748" s="14">
        <v>4</v>
      </c>
      <c r="P3748" s="14"/>
      <c r="Q3748" s="14"/>
      <c r="R3748" s="14"/>
      <c r="S3748" s="14"/>
      <c r="T3748" s="14">
        <f t="shared" ref="T3748:T3772" si="410">IF(OR($J3748="",$O3748=""),"",$O3748/$J3748)</f>
        <v>1</v>
      </c>
      <c r="U3748" s="14" t="s">
        <v>36</v>
      </c>
      <c r="V3748" s="14"/>
      <c r="W3748" s="14"/>
      <c r="X3748" s="14"/>
      <c r="Y3748" s="14"/>
      <c r="Z3748" s="14"/>
      <c r="AA3748" s="11"/>
      <c r="AB3748" s="14" t="str">
        <f t="shared" si="407"/>
        <v>10257|10 FURADEIRAS</v>
      </c>
      <c r="AC3748" t="str">
        <f t="shared" si="408"/>
        <v>|10257|</v>
      </c>
      <c r="AD3748" t="str">
        <f t="shared" si="409"/>
        <v>10 FURADEIRAS</v>
      </c>
    </row>
    <row r="3749" spans="1:30" ht="36" customHeight="1" x14ac:dyDescent="0.35">
      <c r="A3749" s="35">
        <v>46218</v>
      </c>
      <c r="B3749" s="14" t="s">
        <v>3718</v>
      </c>
      <c r="C3749" s="14" t="s">
        <v>3719</v>
      </c>
      <c r="D3749" s="14" t="s">
        <v>3047</v>
      </c>
      <c r="E3749" s="14">
        <v>20019001</v>
      </c>
      <c r="F3749" s="14" t="s">
        <v>1616</v>
      </c>
      <c r="G3749" s="14" t="s">
        <v>3047</v>
      </c>
      <c r="H3749" s="14" t="s">
        <v>3047</v>
      </c>
      <c r="I3749" s="9" t="s">
        <v>3047</v>
      </c>
      <c r="J3749" s="9">
        <v>48</v>
      </c>
      <c r="K3749" s="14"/>
      <c r="L3749" s="14"/>
      <c r="M3749" s="14"/>
      <c r="N3749" s="14">
        <v>46218</v>
      </c>
      <c r="O3749" s="14">
        <v>48</v>
      </c>
      <c r="P3749" s="14"/>
      <c r="Q3749" s="14"/>
      <c r="R3749" s="14"/>
      <c r="S3749" s="14"/>
      <c r="T3749" s="14">
        <f t="shared" si="410"/>
        <v>1</v>
      </c>
      <c r="U3749" s="14" t="s">
        <v>36</v>
      </c>
      <c r="V3749" s="14"/>
      <c r="W3749" s="14"/>
      <c r="X3749" s="14"/>
      <c r="Y3749" s="14"/>
      <c r="Z3749" s="14"/>
      <c r="AA3749" s="11"/>
      <c r="AB3749" s="14" t="str">
        <f t="shared" si="407"/>
        <v>10257|10 FURADEIRAS</v>
      </c>
      <c r="AC3749" t="str">
        <f t="shared" si="408"/>
        <v>|10257|</v>
      </c>
      <c r="AD3749" t="str">
        <f t="shared" si="409"/>
        <v>10 FURADEIRAS</v>
      </c>
    </row>
    <row r="3750" spans="1:30" ht="36" customHeight="1" x14ac:dyDescent="0.35">
      <c r="A3750" s="35">
        <v>46218</v>
      </c>
      <c r="B3750" s="14" t="s">
        <v>3718</v>
      </c>
      <c r="C3750" s="14" t="s">
        <v>3719</v>
      </c>
      <c r="D3750" s="14" t="s">
        <v>3047</v>
      </c>
      <c r="E3750" s="14">
        <v>20019002</v>
      </c>
      <c r="F3750" s="14" t="s">
        <v>1615</v>
      </c>
      <c r="G3750" s="14" t="s">
        <v>3047</v>
      </c>
      <c r="H3750" s="14" t="s">
        <v>3047</v>
      </c>
      <c r="I3750" s="9" t="s">
        <v>3047</v>
      </c>
      <c r="J3750" s="9">
        <v>48</v>
      </c>
      <c r="K3750" s="14"/>
      <c r="L3750" s="14"/>
      <c r="M3750" s="14"/>
      <c r="N3750" s="14">
        <v>46218</v>
      </c>
      <c r="O3750" s="14">
        <v>48</v>
      </c>
      <c r="P3750" s="14"/>
      <c r="Q3750" s="14"/>
      <c r="R3750" s="14"/>
      <c r="S3750" s="14"/>
      <c r="T3750" s="14">
        <f t="shared" si="410"/>
        <v>1</v>
      </c>
      <c r="U3750" s="14" t="s">
        <v>36</v>
      </c>
      <c r="V3750" s="14"/>
      <c r="W3750" s="14"/>
      <c r="X3750" s="14"/>
      <c r="Y3750" s="14"/>
      <c r="Z3750" s="14"/>
      <c r="AA3750" s="11"/>
      <c r="AB3750" s="14" t="str">
        <f t="shared" si="407"/>
        <v>10257|10 FURADEIRAS</v>
      </c>
      <c r="AC3750" t="str">
        <f t="shared" si="408"/>
        <v>|10257|</v>
      </c>
      <c r="AD3750" t="str">
        <f t="shared" si="409"/>
        <v>10 FURADEIRAS</v>
      </c>
    </row>
    <row r="3751" spans="1:30" ht="36" customHeight="1" x14ac:dyDescent="0.35">
      <c r="A3751" s="35">
        <v>46218</v>
      </c>
      <c r="B3751" s="14" t="s">
        <v>3718</v>
      </c>
      <c r="C3751" s="14" t="s">
        <v>3719</v>
      </c>
      <c r="D3751" s="14" t="s">
        <v>3047</v>
      </c>
      <c r="E3751" s="14">
        <v>20019003</v>
      </c>
      <c r="F3751" s="14" t="s">
        <v>1617</v>
      </c>
      <c r="G3751" s="14" t="s">
        <v>3047</v>
      </c>
      <c r="H3751" s="14" t="s">
        <v>3047</v>
      </c>
      <c r="I3751" s="9" t="s">
        <v>3047</v>
      </c>
      <c r="J3751" s="9">
        <v>24</v>
      </c>
      <c r="K3751" s="14"/>
      <c r="L3751" s="14"/>
      <c r="M3751" s="14"/>
      <c r="N3751" s="14">
        <v>46218</v>
      </c>
      <c r="O3751" s="14">
        <v>24</v>
      </c>
      <c r="P3751" s="14"/>
      <c r="Q3751" s="14"/>
      <c r="R3751" s="14"/>
      <c r="S3751" s="14"/>
      <c r="T3751" s="14">
        <f t="shared" si="410"/>
        <v>1</v>
      </c>
      <c r="U3751" s="14" t="s">
        <v>36</v>
      </c>
      <c r="V3751" s="14"/>
      <c r="W3751" s="14"/>
      <c r="X3751" s="14"/>
      <c r="Y3751" s="14"/>
      <c r="Z3751" s="14"/>
      <c r="AA3751" s="11"/>
      <c r="AB3751" s="14" t="str">
        <f t="shared" si="407"/>
        <v>10257|10 FURADEIRAS</v>
      </c>
      <c r="AC3751" t="str">
        <f t="shared" si="408"/>
        <v>|10257|</v>
      </c>
      <c r="AD3751" t="str">
        <f t="shared" si="409"/>
        <v>10 FURADEIRAS</v>
      </c>
    </row>
    <row r="3752" spans="1:30" ht="36" customHeight="1" x14ac:dyDescent="0.35">
      <c r="A3752" s="35">
        <v>46218</v>
      </c>
      <c r="B3752" s="14" t="s">
        <v>3718</v>
      </c>
      <c r="C3752" s="14" t="s">
        <v>3719</v>
      </c>
      <c r="D3752" s="14" t="s">
        <v>3047</v>
      </c>
      <c r="E3752" s="14">
        <v>20019004</v>
      </c>
      <c r="F3752" s="14" t="s">
        <v>3262</v>
      </c>
      <c r="G3752" s="14" t="s">
        <v>3047</v>
      </c>
      <c r="H3752" s="14" t="s">
        <v>3047</v>
      </c>
      <c r="I3752" s="9" t="s">
        <v>3047</v>
      </c>
      <c r="J3752" s="9">
        <v>24</v>
      </c>
      <c r="K3752" s="14"/>
      <c r="L3752" s="14"/>
      <c r="M3752" s="14"/>
      <c r="N3752" s="14">
        <v>46218</v>
      </c>
      <c r="O3752" s="14">
        <v>24</v>
      </c>
      <c r="P3752" s="14"/>
      <c r="Q3752" s="14"/>
      <c r="R3752" s="14"/>
      <c r="S3752" s="14"/>
      <c r="T3752" s="14">
        <f t="shared" si="410"/>
        <v>1</v>
      </c>
      <c r="U3752" s="14" t="s">
        <v>36</v>
      </c>
      <c r="V3752" s="14"/>
      <c r="W3752" s="14"/>
      <c r="X3752" s="14"/>
      <c r="Y3752" s="14"/>
      <c r="Z3752" s="14"/>
      <c r="AA3752" s="11"/>
      <c r="AB3752" s="14" t="str">
        <f t="shared" si="407"/>
        <v>10257|10 FURADEIRAS</v>
      </c>
      <c r="AC3752" t="str">
        <f t="shared" si="408"/>
        <v>|10257|</v>
      </c>
      <c r="AD3752" t="str">
        <f t="shared" si="409"/>
        <v>10 FURADEIRAS</v>
      </c>
    </row>
    <row r="3753" spans="1:30" ht="36" customHeight="1" x14ac:dyDescent="0.35">
      <c r="A3753" s="35">
        <v>46218</v>
      </c>
      <c r="B3753" s="14" t="s">
        <v>3718</v>
      </c>
      <c r="C3753" s="14" t="s">
        <v>3719</v>
      </c>
      <c r="D3753" s="14" t="s">
        <v>3047</v>
      </c>
      <c r="E3753" s="14">
        <v>20019601</v>
      </c>
      <c r="F3753" s="14" t="s">
        <v>3276</v>
      </c>
      <c r="G3753" s="14" t="s">
        <v>3047</v>
      </c>
      <c r="H3753" s="14" t="s">
        <v>3047</v>
      </c>
      <c r="I3753" s="9" t="s">
        <v>3047</v>
      </c>
      <c r="J3753" s="9">
        <v>18</v>
      </c>
      <c r="K3753" s="14"/>
      <c r="L3753" s="14"/>
      <c r="M3753" s="14"/>
      <c r="N3753" s="14">
        <v>46218</v>
      </c>
      <c r="O3753" s="14">
        <v>18</v>
      </c>
      <c r="P3753" s="14"/>
      <c r="Q3753" s="14"/>
      <c r="R3753" s="14"/>
      <c r="S3753" s="14"/>
      <c r="T3753" s="14">
        <f t="shared" si="410"/>
        <v>1</v>
      </c>
      <c r="U3753" s="14" t="s">
        <v>36</v>
      </c>
      <c r="V3753" s="14"/>
      <c r="W3753" s="14"/>
      <c r="X3753" s="14"/>
      <c r="Y3753" s="14"/>
      <c r="Z3753" s="14"/>
      <c r="AA3753" s="11"/>
      <c r="AB3753" s="14" t="str">
        <f t="shared" si="407"/>
        <v>10257|10 FURADEIRAS</v>
      </c>
      <c r="AC3753" t="str">
        <f t="shared" si="408"/>
        <v>|10257|</v>
      </c>
      <c r="AD3753" t="str">
        <f t="shared" si="409"/>
        <v>10 FURADEIRAS</v>
      </c>
    </row>
    <row r="3754" spans="1:30" ht="36" customHeight="1" x14ac:dyDescent="0.35">
      <c r="A3754" s="35">
        <v>46218</v>
      </c>
      <c r="B3754" s="14" t="s">
        <v>3718</v>
      </c>
      <c r="C3754" s="14" t="s">
        <v>3719</v>
      </c>
      <c r="D3754" s="14" t="s">
        <v>3047</v>
      </c>
      <c r="E3754" s="14">
        <v>20019602</v>
      </c>
      <c r="F3754" s="14" t="s">
        <v>3277</v>
      </c>
      <c r="G3754" s="14" t="s">
        <v>3047</v>
      </c>
      <c r="H3754" s="14" t="s">
        <v>3047</v>
      </c>
      <c r="I3754" s="9" t="s">
        <v>3047</v>
      </c>
      <c r="J3754" s="9">
        <v>18</v>
      </c>
      <c r="K3754" s="14"/>
      <c r="L3754" s="14"/>
      <c r="M3754" s="14"/>
      <c r="N3754" s="14">
        <v>46218</v>
      </c>
      <c r="O3754" s="14">
        <v>18</v>
      </c>
      <c r="P3754" s="14"/>
      <c r="Q3754" s="14"/>
      <c r="R3754" s="14"/>
      <c r="S3754" s="14"/>
      <c r="T3754" s="14">
        <f t="shared" si="410"/>
        <v>1</v>
      </c>
      <c r="U3754" s="14" t="s">
        <v>36</v>
      </c>
      <c r="V3754" s="14"/>
      <c r="W3754" s="14"/>
      <c r="X3754" s="14"/>
      <c r="Y3754" s="14"/>
      <c r="Z3754" s="14"/>
      <c r="AA3754" s="11"/>
      <c r="AB3754" s="14" t="str">
        <f t="shared" si="407"/>
        <v>10257|10 FURADEIRAS</v>
      </c>
      <c r="AC3754" t="str">
        <f t="shared" si="408"/>
        <v>|10257|</v>
      </c>
      <c r="AD3754" t="str">
        <f t="shared" si="409"/>
        <v>10 FURADEIRAS</v>
      </c>
    </row>
    <row r="3755" spans="1:30" ht="36" customHeight="1" x14ac:dyDescent="0.35">
      <c r="A3755" s="35">
        <v>46218</v>
      </c>
      <c r="B3755" s="14" t="s">
        <v>3718</v>
      </c>
      <c r="C3755" s="14" t="s">
        <v>3719</v>
      </c>
      <c r="D3755" s="14" t="s">
        <v>3047</v>
      </c>
      <c r="E3755" s="14">
        <v>20019603</v>
      </c>
      <c r="F3755" s="14" t="s">
        <v>2937</v>
      </c>
      <c r="G3755" s="14" t="s">
        <v>3047</v>
      </c>
      <c r="H3755" s="14" t="s">
        <v>3047</v>
      </c>
      <c r="I3755" s="9" t="s">
        <v>3047</v>
      </c>
      <c r="J3755" s="9">
        <v>9</v>
      </c>
      <c r="K3755" s="14"/>
      <c r="L3755" s="14"/>
      <c r="M3755" s="14"/>
      <c r="N3755" s="14">
        <v>46218</v>
      </c>
      <c r="O3755" s="14">
        <v>9</v>
      </c>
      <c r="P3755" s="14"/>
      <c r="Q3755" s="14"/>
      <c r="R3755" s="14"/>
      <c r="S3755" s="14"/>
      <c r="T3755" s="14">
        <f t="shared" si="410"/>
        <v>1</v>
      </c>
      <c r="U3755" s="14" t="s">
        <v>36</v>
      </c>
      <c r="V3755" s="14"/>
      <c r="W3755" s="14"/>
      <c r="X3755" s="14"/>
      <c r="Y3755" s="14"/>
      <c r="Z3755" s="14"/>
      <c r="AA3755" s="11"/>
      <c r="AB3755" s="14" t="str">
        <f t="shared" si="407"/>
        <v>10257|10 FURADEIRAS</v>
      </c>
      <c r="AC3755" t="str">
        <f t="shared" si="408"/>
        <v>|10257|</v>
      </c>
      <c r="AD3755" t="str">
        <f t="shared" si="409"/>
        <v>10 FURADEIRAS</v>
      </c>
    </row>
    <row r="3756" spans="1:30" ht="36" customHeight="1" x14ac:dyDescent="0.35">
      <c r="A3756" s="35">
        <v>46218</v>
      </c>
      <c r="B3756" s="14" t="s">
        <v>3718</v>
      </c>
      <c r="C3756" s="14" t="s">
        <v>3719</v>
      </c>
      <c r="D3756" s="14" t="s">
        <v>3047</v>
      </c>
      <c r="E3756" s="14">
        <v>20020002</v>
      </c>
      <c r="F3756" s="14" t="s">
        <v>3263</v>
      </c>
      <c r="G3756" s="14" t="s">
        <v>3047</v>
      </c>
      <c r="H3756" s="14" t="s">
        <v>3047</v>
      </c>
      <c r="I3756" s="9" t="s">
        <v>3047</v>
      </c>
      <c r="J3756" s="9">
        <v>12</v>
      </c>
      <c r="K3756" s="14"/>
      <c r="L3756" s="14"/>
      <c r="M3756" s="14"/>
      <c r="N3756" s="14">
        <v>46218</v>
      </c>
      <c r="O3756" s="14">
        <v>12</v>
      </c>
      <c r="P3756" s="14"/>
      <c r="Q3756" s="14"/>
      <c r="R3756" s="14"/>
      <c r="S3756" s="14"/>
      <c r="T3756" s="14">
        <f t="shared" si="410"/>
        <v>1</v>
      </c>
      <c r="U3756" s="14" t="s">
        <v>36</v>
      </c>
      <c r="V3756" s="14"/>
      <c r="W3756" s="14"/>
      <c r="X3756" s="14"/>
      <c r="Y3756" s="14"/>
      <c r="Z3756" s="14"/>
      <c r="AA3756" s="11"/>
      <c r="AB3756" s="14" t="str">
        <f t="shared" si="407"/>
        <v>10257|10 FURADEIRAS</v>
      </c>
      <c r="AC3756" t="str">
        <f t="shared" si="408"/>
        <v>|10257|</v>
      </c>
      <c r="AD3756" t="str">
        <f t="shared" si="409"/>
        <v>10 FURADEIRAS</v>
      </c>
    </row>
    <row r="3757" spans="1:30" ht="36" customHeight="1" x14ac:dyDescent="0.35">
      <c r="A3757" s="35">
        <v>46218</v>
      </c>
      <c r="B3757" s="14" t="s">
        <v>3718</v>
      </c>
      <c r="C3757" s="14" t="s">
        <v>3719</v>
      </c>
      <c r="D3757" s="14" t="s">
        <v>3047</v>
      </c>
      <c r="E3757" s="14">
        <v>20020003</v>
      </c>
      <c r="F3757" s="14" t="s">
        <v>3264</v>
      </c>
      <c r="G3757" s="14" t="s">
        <v>3047</v>
      </c>
      <c r="H3757" s="14" t="s">
        <v>3047</v>
      </c>
      <c r="I3757" s="9" t="s">
        <v>3047</v>
      </c>
      <c r="J3757" s="9">
        <v>12</v>
      </c>
      <c r="K3757" s="14"/>
      <c r="L3757" s="14"/>
      <c r="M3757" s="14"/>
      <c r="N3757" s="14">
        <v>46218</v>
      </c>
      <c r="O3757" s="14">
        <v>12</v>
      </c>
      <c r="P3757" s="14"/>
      <c r="Q3757" s="14"/>
      <c r="R3757" s="14"/>
      <c r="S3757" s="14"/>
      <c r="T3757" s="14">
        <f t="shared" si="410"/>
        <v>1</v>
      </c>
      <c r="U3757" s="14" t="s">
        <v>36</v>
      </c>
      <c r="V3757" s="14"/>
      <c r="W3757" s="14"/>
      <c r="X3757" s="14"/>
      <c r="Y3757" s="14"/>
      <c r="Z3757" s="14"/>
      <c r="AA3757" s="11"/>
      <c r="AB3757" s="14" t="str">
        <f t="shared" si="407"/>
        <v>10257|10 FURADEIRAS</v>
      </c>
      <c r="AC3757" t="str">
        <f t="shared" si="408"/>
        <v>|10257|</v>
      </c>
      <c r="AD3757" t="str">
        <f t="shared" si="409"/>
        <v>10 FURADEIRAS</v>
      </c>
    </row>
    <row r="3758" spans="1:30" ht="36" customHeight="1" x14ac:dyDescent="0.35">
      <c r="A3758" s="35">
        <v>46218</v>
      </c>
      <c r="B3758" s="14" t="s">
        <v>3718</v>
      </c>
      <c r="C3758" s="14" t="s">
        <v>3719</v>
      </c>
      <c r="D3758" s="14" t="s">
        <v>3047</v>
      </c>
      <c r="E3758" s="14">
        <v>20020004</v>
      </c>
      <c r="F3758" s="14" t="s">
        <v>3265</v>
      </c>
      <c r="G3758" s="14" t="s">
        <v>3047</v>
      </c>
      <c r="H3758" s="14" t="s">
        <v>3047</v>
      </c>
      <c r="I3758" s="9" t="s">
        <v>3047</v>
      </c>
      <c r="J3758" s="9">
        <v>24</v>
      </c>
      <c r="K3758" s="14"/>
      <c r="L3758" s="14"/>
      <c r="M3758" s="14"/>
      <c r="N3758" s="14">
        <v>46218</v>
      </c>
      <c r="O3758" s="14">
        <v>24</v>
      </c>
      <c r="P3758" s="14"/>
      <c r="Q3758" s="14"/>
      <c r="R3758" s="14"/>
      <c r="S3758" s="14"/>
      <c r="T3758" s="14">
        <f t="shared" si="410"/>
        <v>1</v>
      </c>
      <c r="U3758" s="14" t="s">
        <v>36</v>
      </c>
      <c r="V3758" s="14"/>
      <c r="W3758" s="14"/>
      <c r="X3758" s="14"/>
      <c r="Y3758" s="14"/>
      <c r="Z3758" s="14"/>
      <c r="AA3758" s="11"/>
      <c r="AB3758" s="14" t="str">
        <f t="shared" si="407"/>
        <v>10257|10 FURADEIRAS</v>
      </c>
      <c r="AC3758" t="str">
        <f t="shared" si="408"/>
        <v>|10257|</v>
      </c>
      <c r="AD3758" t="str">
        <f t="shared" si="409"/>
        <v>10 FURADEIRAS</v>
      </c>
    </row>
    <row r="3759" spans="1:30" ht="36" customHeight="1" x14ac:dyDescent="0.35">
      <c r="A3759" s="35">
        <v>46218</v>
      </c>
      <c r="B3759" s="14" t="s">
        <v>3718</v>
      </c>
      <c r="C3759" s="14" t="s">
        <v>3719</v>
      </c>
      <c r="D3759" s="14" t="s">
        <v>3047</v>
      </c>
      <c r="E3759" s="14">
        <v>20020005</v>
      </c>
      <c r="F3759" s="14" t="s">
        <v>3266</v>
      </c>
      <c r="G3759" s="14" t="s">
        <v>3047</v>
      </c>
      <c r="H3759" s="14" t="s">
        <v>3047</v>
      </c>
      <c r="I3759" s="9" t="s">
        <v>3047</v>
      </c>
      <c r="J3759" s="9">
        <v>12</v>
      </c>
      <c r="K3759" s="14"/>
      <c r="L3759" s="14"/>
      <c r="M3759" s="14"/>
      <c r="N3759" s="14">
        <v>46218</v>
      </c>
      <c r="O3759" s="14">
        <v>12</v>
      </c>
      <c r="P3759" s="14"/>
      <c r="Q3759" s="14"/>
      <c r="R3759" s="14"/>
      <c r="S3759" s="14"/>
      <c r="T3759" s="14">
        <f t="shared" si="410"/>
        <v>1</v>
      </c>
      <c r="U3759" s="14" t="s">
        <v>36</v>
      </c>
      <c r="V3759" s="14"/>
      <c r="W3759" s="14"/>
      <c r="X3759" s="14"/>
      <c r="Y3759" s="14"/>
      <c r="Z3759" s="14"/>
      <c r="AA3759" s="11"/>
      <c r="AB3759" s="14" t="str">
        <f t="shared" si="407"/>
        <v>10257|10 FURADEIRAS</v>
      </c>
      <c r="AC3759" t="str">
        <f t="shared" si="408"/>
        <v>|10257|</v>
      </c>
      <c r="AD3759" t="str">
        <f t="shared" si="409"/>
        <v>10 FURADEIRAS</v>
      </c>
    </row>
    <row r="3760" spans="1:30" ht="36" customHeight="1" x14ac:dyDescent="0.35">
      <c r="A3760" s="35">
        <v>46218</v>
      </c>
      <c r="B3760" s="14" t="s">
        <v>3718</v>
      </c>
      <c r="C3760" s="14" t="s">
        <v>3719</v>
      </c>
      <c r="D3760" s="14" t="s">
        <v>3047</v>
      </c>
      <c r="E3760" s="14">
        <v>20013102</v>
      </c>
      <c r="F3760" s="14" t="s">
        <v>3188</v>
      </c>
      <c r="G3760" s="14" t="s">
        <v>3047</v>
      </c>
      <c r="H3760" s="14" t="s">
        <v>3047</v>
      </c>
      <c r="I3760" s="9" t="s">
        <v>3047</v>
      </c>
      <c r="J3760" s="9">
        <v>284</v>
      </c>
      <c r="K3760" s="14"/>
      <c r="L3760" s="14"/>
      <c r="M3760" s="14"/>
      <c r="N3760" s="14">
        <v>46218</v>
      </c>
      <c r="O3760" s="14">
        <v>284</v>
      </c>
      <c r="P3760" s="14"/>
      <c r="Q3760" s="14"/>
      <c r="R3760" s="14"/>
      <c r="S3760" s="14"/>
      <c r="T3760" s="14">
        <f t="shared" si="410"/>
        <v>1</v>
      </c>
      <c r="U3760" s="14" t="s">
        <v>36</v>
      </c>
      <c r="V3760" s="14"/>
      <c r="W3760" s="14"/>
      <c r="X3760" s="14"/>
      <c r="Y3760" s="14"/>
      <c r="Z3760" s="14"/>
      <c r="AA3760" s="11"/>
      <c r="AB3760" s="14" t="str">
        <f t="shared" si="407"/>
        <v>10257|10 FURADEIRAS</v>
      </c>
      <c r="AC3760" t="str">
        <f t="shared" si="408"/>
        <v>|10257|</v>
      </c>
      <c r="AD3760" t="str">
        <f t="shared" si="409"/>
        <v>10 FURADEIRAS</v>
      </c>
    </row>
    <row r="3761" spans="1:30" ht="36" customHeight="1" x14ac:dyDescent="0.35">
      <c r="A3761" s="35">
        <v>46218</v>
      </c>
      <c r="B3761" s="14" t="s">
        <v>3718</v>
      </c>
      <c r="C3761" s="14" t="s">
        <v>3719</v>
      </c>
      <c r="D3761" s="14" t="s">
        <v>3047</v>
      </c>
      <c r="E3761" s="14">
        <v>20013103</v>
      </c>
      <c r="F3761" s="14" t="s">
        <v>3189</v>
      </c>
      <c r="G3761" s="14" t="s">
        <v>3047</v>
      </c>
      <c r="H3761" s="14" t="s">
        <v>3047</v>
      </c>
      <c r="I3761" s="9" t="s">
        <v>3047</v>
      </c>
      <c r="J3761" s="9">
        <v>284</v>
      </c>
      <c r="K3761" s="14"/>
      <c r="L3761" s="14"/>
      <c r="M3761" s="14"/>
      <c r="N3761" s="14">
        <v>46218</v>
      </c>
      <c r="O3761" s="14">
        <v>284</v>
      </c>
      <c r="P3761" s="14"/>
      <c r="Q3761" s="14"/>
      <c r="R3761" s="14"/>
      <c r="S3761" s="14"/>
      <c r="T3761" s="14">
        <f t="shared" si="410"/>
        <v>1</v>
      </c>
      <c r="U3761" s="14" t="s">
        <v>36</v>
      </c>
      <c r="V3761" s="14"/>
      <c r="W3761" s="14"/>
      <c r="X3761" s="14"/>
      <c r="Y3761" s="14"/>
      <c r="Z3761" s="14"/>
      <c r="AA3761" s="11"/>
      <c r="AB3761" s="14" t="str">
        <f t="shared" si="407"/>
        <v>10257|10 FURADEIRAS</v>
      </c>
      <c r="AC3761" t="str">
        <f t="shared" si="408"/>
        <v>|10257|</v>
      </c>
      <c r="AD3761" t="str">
        <f t="shared" si="409"/>
        <v>10 FURADEIRAS</v>
      </c>
    </row>
    <row r="3762" spans="1:30" ht="36" customHeight="1" x14ac:dyDescent="0.35">
      <c r="A3762" s="35">
        <v>46218</v>
      </c>
      <c r="B3762" s="14" t="s">
        <v>3718</v>
      </c>
      <c r="C3762" s="14" t="s">
        <v>3719</v>
      </c>
      <c r="D3762" s="14" t="s">
        <v>3047</v>
      </c>
      <c r="E3762" s="14">
        <v>20020001</v>
      </c>
      <c r="F3762" s="14" t="s">
        <v>3190</v>
      </c>
      <c r="G3762" s="14" t="s">
        <v>3047</v>
      </c>
      <c r="H3762" s="14" t="s">
        <v>3047</v>
      </c>
      <c r="I3762" s="9" t="s">
        <v>3047</v>
      </c>
      <c r="J3762" s="9">
        <v>48</v>
      </c>
      <c r="K3762" s="14"/>
      <c r="L3762" s="14"/>
      <c r="M3762" s="14"/>
      <c r="N3762" s="14">
        <v>46218</v>
      </c>
      <c r="O3762" s="14">
        <v>48</v>
      </c>
      <c r="P3762" s="14"/>
      <c r="Q3762" s="14"/>
      <c r="R3762" s="14"/>
      <c r="S3762" s="14"/>
      <c r="T3762" s="14">
        <f t="shared" si="410"/>
        <v>1</v>
      </c>
      <c r="U3762" s="14" t="s">
        <v>36</v>
      </c>
      <c r="V3762" s="14"/>
      <c r="W3762" s="14"/>
      <c r="X3762" s="14"/>
      <c r="Y3762" s="14"/>
      <c r="Z3762" s="14"/>
      <c r="AA3762" s="11"/>
      <c r="AB3762" s="14" t="str">
        <f t="shared" si="407"/>
        <v>10257|10 FURADEIRAS</v>
      </c>
      <c r="AC3762" t="str">
        <f t="shared" si="408"/>
        <v>|10257|</v>
      </c>
      <c r="AD3762" t="str">
        <f t="shared" si="409"/>
        <v>10 FURADEIRAS</v>
      </c>
    </row>
    <row r="3763" spans="1:30" ht="36" customHeight="1" x14ac:dyDescent="0.35">
      <c r="A3763" s="35">
        <v>46218</v>
      </c>
      <c r="B3763" s="14" t="s">
        <v>3718</v>
      </c>
      <c r="C3763" s="14" t="s">
        <v>3719</v>
      </c>
      <c r="D3763" s="14" t="s">
        <v>3047</v>
      </c>
      <c r="E3763" s="14">
        <v>200277101</v>
      </c>
      <c r="F3763" s="14" t="s">
        <v>3733</v>
      </c>
      <c r="G3763" s="14" t="s">
        <v>3047</v>
      </c>
      <c r="H3763" s="14" t="s">
        <v>3047</v>
      </c>
      <c r="I3763" s="9" t="s">
        <v>3047</v>
      </c>
      <c r="J3763" s="9">
        <v>158</v>
      </c>
      <c r="K3763" s="14"/>
      <c r="L3763" s="14"/>
      <c r="M3763" s="14"/>
      <c r="N3763" s="14">
        <v>46218</v>
      </c>
      <c r="O3763" s="14">
        <v>158</v>
      </c>
      <c r="P3763" s="14"/>
      <c r="Q3763" s="14"/>
      <c r="R3763" s="14"/>
      <c r="S3763" s="14"/>
      <c r="T3763" s="14">
        <f t="shared" si="410"/>
        <v>1</v>
      </c>
      <c r="U3763" s="14" t="s">
        <v>36</v>
      </c>
      <c r="V3763" s="14"/>
      <c r="W3763" s="14"/>
      <c r="X3763" s="14"/>
      <c r="Y3763" s="14"/>
      <c r="Z3763" s="14"/>
      <c r="AA3763" s="11"/>
      <c r="AB3763" s="14" t="str">
        <f t="shared" si="407"/>
        <v>10257|10 FURADEIRAS</v>
      </c>
      <c r="AC3763" t="str">
        <f t="shared" si="408"/>
        <v>|10257|</v>
      </c>
      <c r="AD3763" t="str">
        <f t="shared" si="409"/>
        <v>10 FURADEIRAS</v>
      </c>
    </row>
    <row r="3764" spans="1:30" ht="36" customHeight="1" x14ac:dyDescent="0.35">
      <c r="A3764" s="35">
        <v>46218</v>
      </c>
      <c r="B3764" s="14" t="s">
        <v>3718</v>
      </c>
      <c r="C3764" s="14" t="s">
        <v>3719</v>
      </c>
      <c r="D3764" s="14" t="s">
        <v>3047</v>
      </c>
      <c r="E3764" s="14">
        <v>30006104</v>
      </c>
      <c r="F3764" s="14" t="s">
        <v>3159</v>
      </c>
      <c r="G3764" s="14" t="s">
        <v>3047</v>
      </c>
      <c r="H3764" s="14" t="s">
        <v>3047</v>
      </c>
      <c r="I3764" s="9" t="s">
        <v>3047</v>
      </c>
      <c r="J3764" s="9">
        <v>386</v>
      </c>
      <c r="K3764" s="14"/>
      <c r="L3764" s="14"/>
      <c r="M3764" s="14"/>
      <c r="N3764" s="14">
        <v>46218</v>
      </c>
      <c r="O3764" s="14">
        <v>386</v>
      </c>
      <c r="P3764" s="14"/>
      <c r="Q3764" s="14"/>
      <c r="R3764" s="14"/>
      <c r="S3764" s="14"/>
      <c r="T3764" s="14">
        <f t="shared" si="410"/>
        <v>1</v>
      </c>
      <c r="U3764" s="14" t="s">
        <v>36</v>
      </c>
      <c r="V3764" s="14"/>
      <c r="W3764" s="14"/>
      <c r="X3764" s="14"/>
      <c r="Y3764" s="14"/>
      <c r="Z3764" s="14"/>
      <c r="AA3764" s="11"/>
      <c r="AB3764" s="14" t="str">
        <f t="shared" si="407"/>
        <v>10257|10 FURADEIRAS</v>
      </c>
      <c r="AC3764" t="str">
        <f t="shared" si="408"/>
        <v>|10257|</v>
      </c>
      <c r="AD3764" t="str">
        <f t="shared" si="409"/>
        <v>10 FURADEIRAS</v>
      </c>
    </row>
    <row r="3765" spans="1:30" ht="36" customHeight="1" x14ac:dyDescent="0.35">
      <c r="A3765" s="35">
        <v>46218</v>
      </c>
      <c r="B3765" s="14" t="s">
        <v>3718</v>
      </c>
      <c r="C3765" s="14" t="s">
        <v>3719</v>
      </c>
      <c r="D3765" s="14" t="s">
        <v>3047</v>
      </c>
      <c r="E3765" s="14">
        <v>20052001</v>
      </c>
      <c r="F3765" s="14" t="s">
        <v>3196</v>
      </c>
      <c r="G3765" s="14" t="s">
        <v>3047</v>
      </c>
      <c r="H3765" s="14" t="s">
        <v>3047</v>
      </c>
      <c r="I3765" s="9" t="s">
        <v>3047</v>
      </c>
      <c r="J3765" s="9">
        <v>220</v>
      </c>
      <c r="K3765" s="14"/>
      <c r="L3765" s="14"/>
      <c r="M3765" s="14"/>
      <c r="N3765" s="14">
        <v>46218</v>
      </c>
      <c r="O3765" s="14">
        <v>220</v>
      </c>
      <c r="P3765" s="14"/>
      <c r="Q3765" s="14"/>
      <c r="R3765" s="14"/>
      <c r="S3765" s="14"/>
      <c r="T3765" s="14">
        <f t="shared" si="410"/>
        <v>1</v>
      </c>
      <c r="U3765" s="14" t="s">
        <v>36</v>
      </c>
      <c r="V3765" s="14"/>
      <c r="W3765" s="14"/>
      <c r="X3765" s="14"/>
      <c r="Y3765" s="14"/>
      <c r="Z3765" s="14"/>
      <c r="AA3765" s="11"/>
      <c r="AB3765" s="14" t="str">
        <f t="shared" si="407"/>
        <v>10257|10 FURADEIRAS</v>
      </c>
      <c r="AC3765" t="str">
        <f t="shared" si="408"/>
        <v>|10257|</v>
      </c>
      <c r="AD3765" t="str">
        <f t="shared" si="409"/>
        <v>10 FURADEIRAS</v>
      </c>
    </row>
    <row r="3766" spans="1:30" ht="36" customHeight="1" x14ac:dyDescent="0.35">
      <c r="A3766" s="35">
        <v>46218</v>
      </c>
      <c r="B3766" s="14" t="s">
        <v>3718</v>
      </c>
      <c r="C3766" s="14" t="s">
        <v>3719</v>
      </c>
      <c r="D3766" s="14" t="s">
        <v>3047</v>
      </c>
      <c r="E3766" s="14">
        <v>20052002</v>
      </c>
      <c r="F3766" s="14" t="s">
        <v>3197</v>
      </c>
      <c r="G3766" s="14" t="s">
        <v>3047</v>
      </c>
      <c r="H3766" s="14" t="s">
        <v>3047</v>
      </c>
      <c r="I3766" s="9" t="s">
        <v>3047</v>
      </c>
      <c r="J3766" s="9">
        <v>54</v>
      </c>
      <c r="K3766" s="14"/>
      <c r="L3766" s="14"/>
      <c r="M3766" s="14"/>
      <c r="N3766" s="14">
        <v>46218</v>
      </c>
      <c r="O3766" s="14">
        <v>54</v>
      </c>
      <c r="P3766" s="14"/>
      <c r="Q3766" s="14"/>
      <c r="R3766" s="14"/>
      <c r="S3766" s="14"/>
      <c r="T3766" s="14">
        <f t="shared" si="410"/>
        <v>1</v>
      </c>
      <c r="U3766" s="14" t="s">
        <v>36</v>
      </c>
      <c r="V3766" s="14"/>
      <c r="W3766" s="14"/>
      <c r="X3766" s="14"/>
      <c r="Y3766" s="14"/>
      <c r="Z3766" s="14"/>
      <c r="AA3766" s="11"/>
      <c r="AB3766" s="14" t="str">
        <f t="shared" si="407"/>
        <v>10257|10 FURADEIRAS</v>
      </c>
      <c r="AC3766" t="str">
        <f t="shared" si="408"/>
        <v>|10257|</v>
      </c>
      <c r="AD3766" t="str">
        <f t="shared" si="409"/>
        <v>10 FURADEIRAS</v>
      </c>
    </row>
    <row r="3767" spans="1:30" ht="36" customHeight="1" x14ac:dyDescent="0.35">
      <c r="A3767" s="35">
        <v>46218</v>
      </c>
      <c r="B3767" s="14" t="s">
        <v>3718</v>
      </c>
      <c r="C3767" s="14" t="s">
        <v>3719</v>
      </c>
      <c r="D3767" s="14" t="s">
        <v>3047</v>
      </c>
      <c r="E3767" s="14">
        <v>20052003</v>
      </c>
      <c r="F3767" s="14" t="s">
        <v>3198</v>
      </c>
      <c r="G3767" s="14" t="s">
        <v>3047</v>
      </c>
      <c r="H3767" s="14" t="s">
        <v>3047</v>
      </c>
      <c r="I3767" s="9" t="s">
        <v>3047</v>
      </c>
      <c r="J3767" s="9">
        <v>108</v>
      </c>
      <c r="K3767" s="14"/>
      <c r="L3767" s="14"/>
      <c r="M3767" s="14"/>
      <c r="N3767" s="14">
        <v>46218</v>
      </c>
      <c r="O3767" s="14">
        <v>108</v>
      </c>
      <c r="P3767" s="14"/>
      <c r="Q3767" s="14"/>
      <c r="R3767" s="14"/>
      <c r="S3767" s="14"/>
      <c r="T3767" s="14">
        <f t="shared" si="410"/>
        <v>1</v>
      </c>
      <c r="U3767" s="14" t="s">
        <v>36</v>
      </c>
      <c r="V3767" s="14"/>
      <c r="W3767" s="14"/>
      <c r="X3767" s="14"/>
      <c r="Y3767" s="14"/>
      <c r="Z3767" s="14"/>
      <c r="AA3767" s="11"/>
      <c r="AB3767" s="14" t="str">
        <f t="shared" si="407"/>
        <v>10257|10 FURADEIRAS</v>
      </c>
      <c r="AC3767" t="str">
        <f t="shared" si="408"/>
        <v>|10257|</v>
      </c>
      <c r="AD3767" t="str">
        <f t="shared" si="409"/>
        <v>10 FURADEIRAS</v>
      </c>
    </row>
    <row r="3768" spans="1:30" ht="36" customHeight="1" x14ac:dyDescent="0.35">
      <c r="A3768" s="35">
        <v>46218</v>
      </c>
      <c r="B3768" s="14" t="s">
        <v>3718</v>
      </c>
      <c r="C3768" s="14" t="s">
        <v>3719</v>
      </c>
      <c r="D3768" s="14" t="s">
        <v>3047</v>
      </c>
      <c r="E3768" s="14">
        <v>20052202</v>
      </c>
      <c r="F3768" s="14" t="s">
        <v>3199</v>
      </c>
      <c r="G3768" s="14" t="s">
        <v>3047</v>
      </c>
      <c r="H3768" s="14" t="s">
        <v>3047</v>
      </c>
      <c r="I3768" s="9" t="s">
        <v>3047</v>
      </c>
      <c r="J3768" s="9">
        <v>1</v>
      </c>
      <c r="K3768" s="14"/>
      <c r="L3768" s="14"/>
      <c r="M3768" s="14"/>
      <c r="N3768" s="14">
        <v>46218</v>
      </c>
      <c r="O3768" s="14">
        <v>1</v>
      </c>
      <c r="P3768" s="14"/>
      <c r="Q3768" s="14"/>
      <c r="R3768" s="14"/>
      <c r="S3768" s="14"/>
      <c r="T3768" s="14">
        <f t="shared" si="410"/>
        <v>1</v>
      </c>
      <c r="U3768" s="14" t="s">
        <v>36</v>
      </c>
      <c r="V3768" s="14"/>
      <c r="W3768" s="14"/>
      <c r="X3768" s="14"/>
      <c r="Y3768" s="14"/>
      <c r="Z3768" s="14"/>
      <c r="AA3768" s="11"/>
      <c r="AB3768" s="14" t="str">
        <f t="shared" si="407"/>
        <v>10257|10 FURADEIRAS</v>
      </c>
      <c r="AC3768" t="str">
        <f t="shared" si="408"/>
        <v>|10257|</v>
      </c>
      <c r="AD3768" t="str">
        <f t="shared" si="409"/>
        <v>10 FURADEIRAS</v>
      </c>
    </row>
    <row r="3769" spans="1:30" ht="36" customHeight="1" x14ac:dyDescent="0.35">
      <c r="A3769" s="35">
        <v>46218</v>
      </c>
      <c r="B3769" s="14" t="s">
        <v>3718</v>
      </c>
      <c r="C3769" s="14" t="s">
        <v>3719</v>
      </c>
      <c r="D3769" s="14" t="s">
        <v>3047</v>
      </c>
      <c r="E3769" s="14">
        <v>20052203</v>
      </c>
      <c r="F3769" s="14" t="s">
        <v>3200</v>
      </c>
      <c r="G3769" s="14" t="s">
        <v>3047</v>
      </c>
      <c r="H3769" s="14" t="s">
        <v>3047</v>
      </c>
      <c r="I3769" s="9" t="s">
        <v>3047</v>
      </c>
      <c r="J3769" s="9">
        <v>2</v>
      </c>
      <c r="K3769" s="14"/>
      <c r="L3769" s="14"/>
      <c r="M3769" s="14"/>
      <c r="N3769" s="14">
        <v>46218</v>
      </c>
      <c r="O3769" s="14">
        <v>2</v>
      </c>
      <c r="P3769" s="14"/>
      <c r="Q3769" s="14"/>
      <c r="R3769" s="14"/>
      <c r="S3769" s="14"/>
      <c r="T3769" s="14">
        <f t="shared" si="410"/>
        <v>1</v>
      </c>
      <c r="U3769" s="14" t="s">
        <v>36</v>
      </c>
      <c r="V3769" s="14"/>
      <c r="W3769" s="14"/>
      <c r="X3769" s="14"/>
      <c r="Y3769" s="14"/>
      <c r="Z3769" s="14"/>
      <c r="AA3769" s="11"/>
      <c r="AB3769" s="14" t="str">
        <f t="shared" si="407"/>
        <v>10257|10 FURADEIRAS</v>
      </c>
      <c r="AC3769" t="str">
        <f t="shared" si="408"/>
        <v>|10257|</v>
      </c>
      <c r="AD3769" t="str">
        <f t="shared" si="409"/>
        <v>10 FURADEIRAS</v>
      </c>
    </row>
    <row r="3770" spans="1:30" ht="36" customHeight="1" x14ac:dyDescent="0.35">
      <c r="A3770" s="35">
        <v>46218</v>
      </c>
      <c r="B3770" s="14" t="s">
        <v>3718</v>
      </c>
      <c r="C3770" s="14" t="s">
        <v>3719</v>
      </c>
      <c r="D3770" s="14" t="s">
        <v>3047</v>
      </c>
      <c r="E3770" s="14">
        <v>30009703</v>
      </c>
      <c r="F3770" s="14" t="s">
        <v>3267</v>
      </c>
      <c r="G3770" s="14" t="s">
        <v>3047</v>
      </c>
      <c r="H3770" s="14" t="s">
        <v>3047</v>
      </c>
      <c r="I3770" s="9" t="s">
        <v>3047</v>
      </c>
      <c r="J3770" s="9">
        <v>70</v>
      </c>
      <c r="K3770" s="14"/>
      <c r="L3770" s="14"/>
      <c r="M3770" s="14"/>
      <c r="N3770" s="14">
        <v>46218</v>
      </c>
      <c r="O3770" s="14">
        <v>70</v>
      </c>
      <c r="P3770" s="14"/>
      <c r="Q3770" s="14"/>
      <c r="R3770" s="14"/>
      <c r="S3770" s="14"/>
      <c r="T3770" s="14">
        <f t="shared" si="410"/>
        <v>1</v>
      </c>
      <c r="U3770" s="14" t="s">
        <v>36</v>
      </c>
      <c r="V3770" s="14"/>
      <c r="W3770" s="14"/>
      <c r="X3770" s="14"/>
      <c r="Y3770" s="14"/>
      <c r="Z3770" s="14"/>
      <c r="AA3770" s="11"/>
      <c r="AB3770" s="14" t="str">
        <f t="shared" si="407"/>
        <v>10257|10 FURADEIRAS</v>
      </c>
      <c r="AC3770" t="str">
        <f t="shared" si="408"/>
        <v>|10257|</v>
      </c>
      <c r="AD3770" t="str">
        <f t="shared" si="409"/>
        <v>10 FURADEIRAS</v>
      </c>
    </row>
    <row r="3771" spans="1:30" ht="36" customHeight="1" x14ac:dyDescent="0.35">
      <c r="A3771" s="35">
        <v>46218</v>
      </c>
      <c r="B3771" s="14" t="s">
        <v>3718</v>
      </c>
      <c r="C3771" s="14" t="s">
        <v>3719</v>
      </c>
      <c r="D3771" s="14" t="s">
        <v>3047</v>
      </c>
      <c r="E3771" s="14">
        <v>30124002</v>
      </c>
      <c r="F3771" s="14" t="s">
        <v>2741</v>
      </c>
      <c r="G3771" s="14" t="s">
        <v>3047</v>
      </c>
      <c r="H3771" s="14" t="s">
        <v>3047</v>
      </c>
      <c r="I3771" s="9" t="s">
        <v>3047</v>
      </c>
      <c r="J3771" s="9">
        <v>2</v>
      </c>
      <c r="K3771" s="14"/>
      <c r="L3771" s="14"/>
      <c r="M3771" s="14"/>
      <c r="N3771" s="14">
        <v>46218</v>
      </c>
      <c r="O3771" s="14">
        <v>2</v>
      </c>
      <c r="P3771" s="14"/>
      <c r="Q3771" s="14"/>
      <c r="R3771" s="14"/>
      <c r="S3771" s="14"/>
      <c r="T3771" s="14">
        <f t="shared" si="410"/>
        <v>1</v>
      </c>
      <c r="U3771" s="14" t="s">
        <v>36</v>
      </c>
      <c r="V3771" s="14"/>
      <c r="W3771" s="14"/>
      <c r="X3771" s="14"/>
      <c r="Y3771" s="14"/>
      <c r="Z3771" s="14"/>
      <c r="AA3771" s="11"/>
      <c r="AB3771" s="14" t="str">
        <f t="shared" si="407"/>
        <v>10257|10 FURADEIRAS</v>
      </c>
      <c r="AC3771" t="str">
        <f t="shared" si="408"/>
        <v>|10257|</v>
      </c>
      <c r="AD3771" t="str">
        <f t="shared" si="409"/>
        <v>10 FURADEIRAS</v>
      </c>
    </row>
    <row r="3772" spans="1:30" ht="36" customHeight="1" x14ac:dyDescent="0.35">
      <c r="A3772" s="35">
        <v>46218</v>
      </c>
      <c r="B3772" s="14" t="s">
        <v>3718</v>
      </c>
      <c r="C3772" s="14" t="s">
        <v>3719</v>
      </c>
      <c r="D3772" s="14" t="s">
        <v>3047</v>
      </c>
      <c r="E3772" s="14">
        <v>30126001</v>
      </c>
      <c r="F3772" s="14" t="s">
        <v>3725</v>
      </c>
      <c r="G3772" s="14" t="s">
        <v>3047</v>
      </c>
      <c r="H3772" s="14" t="s">
        <v>3047</v>
      </c>
      <c r="I3772" s="9" t="s">
        <v>3047</v>
      </c>
      <c r="J3772" s="9">
        <v>2</v>
      </c>
      <c r="K3772" s="14"/>
      <c r="L3772" s="14"/>
      <c r="M3772" s="14"/>
      <c r="N3772" s="14">
        <v>46218</v>
      </c>
      <c r="O3772" s="14">
        <v>2</v>
      </c>
      <c r="P3772" s="14"/>
      <c r="Q3772" s="14"/>
      <c r="R3772" s="14"/>
      <c r="S3772" s="14"/>
      <c r="T3772" s="14">
        <f t="shared" si="410"/>
        <v>1</v>
      </c>
      <c r="U3772" s="14" t="s">
        <v>36</v>
      </c>
      <c r="V3772" s="14"/>
      <c r="W3772" s="14"/>
      <c r="X3772" s="14"/>
      <c r="Y3772" s="14"/>
      <c r="Z3772" s="14"/>
      <c r="AA3772" s="11"/>
      <c r="AB3772" s="14" t="str">
        <f t="shared" si="407"/>
        <v>10257|10 FURADEIRAS</v>
      </c>
      <c r="AC3772" t="str">
        <f t="shared" si="408"/>
        <v>|10257|</v>
      </c>
      <c r="AD3772" t="str">
        <f t="shared" si="409"/>
        <v>10 FURADEIRAS</v>
      </c>
    </row>
    <row r="3773" spans="1:30" ht="48" customHeight="1" x14ac:dyDescent="0.35">
      <c r="A3773" s="35">
        <v>46220</v>
      </c>
      <c r="B3773" s="14" t="s">
        <v>3718</v>
      </c>
      <c r="C3773" s="14" t="s">
        <v>3719</v>
      </c>
      <c r="D3773" s="14" t="s">
        <v>3050</v>
      </c>
      <c r="E3773" s="14">
        <v>30001322</v>
      </c>
      <c r="F3773" s="14" t="s">
        <v>3296</v>
      </c>
      <c r="G3773" s="14" t="s">
        <v>3050</v>
      </c>
      <c r="H3773" s="14" t="s">
        <v>3050</v>
      </c>
      <c r="I3773" s="9" t="s">
        <v>3050</v>
      </c>
      <c r="J3773" s="9">
        <v>70</v>
      </c>
      <c r="K3773" s="14"/>
      <c r="L3773" s="14"/>
      <c r="M3773" s="14"/>
      <c r="N3773" s="14"/>
      <c r="O3773" s="14"/>
      <c r="P3773" s="14"/>
      <c r="Q3773" s="14"/>
      <c r="R3773" s="14"/>
      <c r="S3773" s="14"/>
      <c r="T3773" s="14"/>
      <c r="U3773" s="14"/>
      <c r="V3773" s="14"/>
      <c r="W3773" s="14"/>
      <c r="X3773" s="14"/>
      <c r="Y3773" s="14"/>
      <c r="Z3773" s="14"/>
      <c r="AA3773" s="11"/>
      <c r="AB3773" s="14" t="str">
        <f t="shared" si="407"/>
        <v>10257|33 MONTAGEM CADEIRA</v>
      </c>
      <c r="AC3773" t="str">
        <f t="shared" si="408"/>
        <v>|10257|</v>
      </c>
      <c r="AD3773" t="str">
        <f t="shared" si="409"/>
        <v>33 MONTAGEM CADEIRA</v>
      </c>
    </row>
    <row r="3774" spans="1:30" ht="48" customHeight="1" x14ac:dyDescent="0.35">
      <c r="A3774" s="35">
        <v>46220</v>
      </c>
      <c r="B3774" s="14" t="s">
        <v>3718</v>
      </c>
      <c r="C3774" s="14" t="s">
        <v>3719</v>
      </c>
      <c r="D3774" s="14" t="s">
        <v>3050</v>
      </c>
      <c r="E3774" s="14">
        <v>30001213</v>
      </c>
      <c r="F3774" s="14" t="s">
        <v>477</v>
      </c>
      <c r="G3774" s="14" t="s">
        <v>3050</v>
      </c>
      <c r="H3774" s="14" t="s">
        <v>3050</v>
      </c>
      <c r="I3774" s="9" t="s">
        <v>3050</v>
      </c>
      <c r="J3774" s="9">
        <v>366</v>
      </c>
      <c r="K3774" s="14"/>
      <c r="L3774" s="14"/>
      <c r="M3774" s="14"/>
      <c r="N3774" s="14"/>
      <c r="O3774" s="14"/>
      <c r="P3774" s="14"/>
      <c r="Q3774" s="14"/>
      <c r="R3774" s="14"/>
      <c r="S3774" s="14"/>
      <c r="T3774" s="14"/>
      <c r="U3774" s="14"/>
      <c r="V3774" s="14"/>
      <c r="W3774" s="14"/>
      <c r="X3774" s="14"/>
      <c r="Y3774" s="14"/>
      <c r="Z3774" s="14"/>
      <c r="AA3774" s="11"/>
      <c r="AB3774" s="14" t="str">
        <f t="shared" si="407"/>
        <v>10257|33 MONTAGEM CADEIRA</v>
      </c>
      <c r="AC3774" t="str">
        <f t="shared" si="408"/>
        <v>|10257|</v>
      </c>
      <c r="AD3774" t="str">
        <f t="shared" si="409"/>
        <v>33 MONTAGEM CADEIRA</v>
      </c>
    </row>
    <row r="3775" spans="1:30" ht="48" customHeight="1" x14ac:dyDescent="0.35">
      <c r="A3775" s="35">
        <v>46220</v>
      </c>
      <c r="B3775" s="14" t="s">
        <v>3718</v>
      </c>
      <c r="C3775" s="14" t="s">
        <v>3719</v>
      </c>
      <c r="D3775" s="14" t="s">
        <v>3050</v>
      </c>
      <c r="E3775" s="14">
        <v>30001320</v>
      </c>
      <c r="F3775" s="14" t="s">
        <v>3175</v>
      </c>
      <c r="G3775" s="14" t="s">
        <v>3050</v>
      </c>
      <c r="H3775" s="14" t="s">
        <v>3050</v>
      </c>
      <c r="I3775" s="9" t="s">
        <v>3050</v>
      </c>
      <c r="J3775" s="9">
        <v>70</v>
      </c>
      <c r="K3775" s="14"/>
      <c r="L3775" s="14"/>
      <c r="M3775" s="14"/>
      <c r="N3775" s="14"/>
      <c r="O3775" s="14"/>
      <c r="P3775" s="14"/>
      <c r="Q3775" s="14"/>
      <c r="R3775" s="14"/>
      <c r="S3775" s="14"/>
      <c r="T3775" s="14"/>
      <c r="U3775" s="14"/>
      <c r="V3775" s="14"/>
      <c r="W3775" s="14"/>
      <c r="X3775" s="14"/>
      <c r="Y3775" s="14"/>
      <c r="Z3775" s="14"/>
      <c r="AA3775" s="11"/>
      <c r="AB3775" s="14" t="str">
        <f t="shared" si="407"/>
        <v>10257|33 MONTAGEM CADEIRA</v>
      </c>
      <c r="AC3775" t="str">
        <f t="shared" si="408"/>
        <v>|10257|</v>
      </c>
      <c r="AD3775" t="str">
        <f t="shared" si="409"/>
        <v>33 MONTAGEM CADEIRA</v>
      </c>
    </row>
    <row r="3776" spans="1:30" ht="48" customHeight="1" x14ac:dyDescent="0.35">
      <c r="A3776" s="35">
        <v>46220</v>
      </c>
      <c r="B3776" s="14" t="s">
        <v>3718</v>
      </c>
      <c r="C3776" s="14" t="s">
        <v>3719</v>
      </c>
      <c r="D3776" s="14" t="s">
        <v>3050</v>
      </c>
      <c r="E3776" s="14">
        <v>30001412</v>
      </c>
      <c r="F3776" s="14" t="s">
        <v>3174</v>
      </c>
      <c r="G3776" s="14" t="s">
        <v>3050</v>
      </c>
      <c r="H3776" s="14" t="s">
        <v>3050</v>
      </c>
      <c r="I3776" s="9" t="s">
        <v>3050</v>
      </c>
      <c r="J3776" s="9">
        <v>284</v>
      </c>
      <c r="K3776" s="14"/>
      <c r="L3776" s="14"/>
      <c r="M3776" s="14"/>
      <c r="N3776" s="14"/>
      <c r="O3776" s="14"/>
      <c r="P3776" s="14"/>
      <c r="Q3776" s="14"/>
      <c r="R3776" s="14"/>
      <c r="S3776" s="14"/>
      <c r="T3776" s="14"/>
      <c r="U3776" s="14"/>
      <c r="V3776" s="14"/>
      <c r="W3776" s="14"/>
      <c r="X3776" s="14"/>
      <c r="Y3776" s="14"/>
      <c r="Z3776" s="14"/>
      <c r="AA3776" s="11"/>
      <c r="AB3776" s="14" t="str">
        <f t="shared" si="407"/>
        <v>10257|33 MONTAGEM CADEIRA</v>
      </c>
      <c r="AC3776" t="str">
        <f t="shared" si="408"/>
        <v>|10257|</v>
      </c>
      <c r="AD3776" t="str">
        <f t="shared" si="409"/>
        <v>33 MONTAGEM CADEIRA</v>
      </c>
    </row>
    <row r="3777" spans="1:30" ht="48" customHeight="1" x14ac:dyDescent="0.35">
      <c r="A3777" s="35">
        <v>46220</v>
      </c>
      <c r="B3777" s="14" t="s">
        <v>3718</v>
      </c>
      <c r="C3777" s="14" t="s">
        <v>3719</v>
      </c>
      <c r="D3777" s="14" t="s">
        <v>3050</v>
      </c>
      <c r="E3777" s="14">
        <v>30003920</v>
      </c>
      <c r="F3777" s="14" t="s">
        <v>3690</v>
      </c>
      <c r="G3777" s="14" t="s">
        <v>3050</v>
      </c>
      <c r="H3777" s="14" t="s">
        <v>3050</v>
      </c>
      <c r="I3777" s="9" t="s">
        <v>3050</v>
      </c>
      <c r="J3777" s="9">
        <v>16</v>
      </c>
      <c r="K3777" s="14"/>
      <c r="L3777" s="14"/>
      <c r="M3777" s="14"/>
      <c r="N3777" s="14"/>
      <c r="O3777" s="14"/>
      <c r="P3777" s="14"/>
      <c r="Q3777" s="14"/>
      <c r="R3777" s="14"/>
      <c r="S3777" s="14"/>
      <c r="T3777" s="14"/>
      <c r="U3777" s="14"/>
      <c r="V3777" s="14"/>
      <c r="W3777" s="14"/>
      <c r="X3777" s="14"/>
      <c r="Y3777" s="14"/>
      <c r="Z3777" s="14"/>
      <c r="AA3777" s="11"/>
      <c r="AB3777" s="14" t="str">
        <f t="shared" si="407"/>
        <v>10257|33 MONTAGEM CADEIRA</v>
      </c>
      <c r="AC3777" t="str">
        <f t="shared" si="408"/>
        <v>|10257|</v>
      </c>
      <c r="AD3777" t="str">
        <f t="shared" si="409"/>
        <v>33 MONTAGEM CADEIRA</v>
      </c>
    </row>
    <row r="3778" spans="1:30" ht="48" customHeight="1" x14ac:dyDescent="0.35">
      <c r="A3778" s="35">
        <v>46220</v>
      </c>
      <c r="B3778" s="14" t="s">
        <v>3718</v>
      </c>
      <c r="C3778" s="14" t="s">
        <v>3719</v>
      </c>
      <c r="D3778" s="14" t="s">
        <v>3050</v>
      </c>
      <c r="E3778" s="14">
        <v>30001201</v>
      </c>
      <c r="F3778" s="14" t="s">
        <v>3293</v>
      </c>
      <c r="G3778" s="14" t="s">
        <v>3050</v>
      </c>
      <c r="H3778" s="14" t="s">
        <v>3050</v>
      </c>
      <c r="I3778" s="9" t="s">
        <v>3050</v>
      </c>
      <c r="J3778" s="9">
        <v>140</v>
      </c>
      <c r="K3778" s="14"/>
      <c r="L3778" s="14"/>
      <c r="M3778" s="14"/>
      <c r="N3778" s="14"/>
      <c r="O3778" s="14"/>
      <c r="P3778" s="14"/>
      <c r="Q3778" s="14"/>
      <c r="R3778" s="14"/>
      <c r="S3778" s="14"/>
      <c r="T3778" s="14"/>
      <c r="U3778" s="14"/>
      <c r="V3778" s="14"/>
      <c r="W3778" s="14"/>
      <c r="X3778" s="14"/>
      <c r="Y3778" s="14"/>
      <c r="Z3778" s="14"/>
      <c r="AA3778" s="11"/>
      <c r="AB3778" s="14" t="str">
        <f t="shared" si="407"/>
        <v>10257|33 MONTAGEM CADEIRA</v>
      </c>
      <c r="AC3778" t="str">
        <f t="shared" si="408"/>
        <v>|10257|</v>
      </c>
      <c r="AD3778" t="str">
        <f t="shared" si="409"/>
        <v>33 MONTAGEM CADEIRA</v>
      </c>
    </row>
    <row r="3779" spans="1:30" ht="48" customHeight="1" x14ac:dyDescent="0.35">
      <c r="A3779" s="35">
        <v>46220</v>
      </c>
      <c r="B3779" s="14" t="s">
        <v>3718</v>
      </c>
      <c r="C3779" s="14" t="s">
        <v>3719</v>
      </c>
      <c r="D3779" s="14" t="s">
        <v>3050</v>
      </c>
      <c r="E3779" s="14">
        <v>30006801</v>
      </c>
      <c r="F3779" s="14" t="s">
        <v>3297</v>
      </c>
      <c r="G3779" s="14" t="s">
        <v>3050</v>
      </c>
      <c r="H3779" s="14" t="s">
        <v>3050</v>
      </c>
      <c r="I3779" s="9" t="s">
        <v>3050</v>
      </c>
      <c r="J3779" s="9">
        <v>24</v>
      </c>
      <c r="K3779" s="14"/>
      <c r="L3779" s="14"/>
      <c r="M3779" s="14"/>
      <c r="N3779" s="14"/>
      <c r="O3779" s="14"/>
      <c r="P3779" s="14"/>
      <c r="Q3779" s="14"/>
      <c r="R3779" s="14"/>
      <c r="S3779" s="14"/>
      <c r="T3779" s="14"/>
      <c r="U3779" s="14"/>
      <c r="V3779" s="14"/>
      <c r="W3779" s="14"/>
      <c r="X3779" s="14"/>
      <c r="Y3779" s="14"/>
      <c r="Z3779" s="14"/>
      <c r="AA3779" s="11"/>
      <c r="AB3779" s="14" t="str">
        <f t="shared" si="407"/>
        <v>10257|33 MONTAGEM CADEIRA</v>
      </c>
      <c r="AC3779" t="str">
        <f t="shared" si="408"/>
        <v>|10257|</v>
      </c>
      <c r="AD3779" t="str">
        <f t="shared" si="409"/>
        <v>33 MONTAGEM CADEIRA</v>
      </c>
    </row>
    <row r="3780" spans="1:30" ht="48" customHeight="1" x14ac:dyDescent="0.35">
      <c r="A3780" s="35">
        <v>46220</v>
      </c>
      <c r="B3780" s="14" t="s">
        <v>3718</v>
      </c>
      <c r="C3780" s="14" t="s">
        <v>3719</v>
      </c>
      <c r="D3780" s="14" t="s">
        <v>3050</v>
      </c>
      <c r="E3780" s="14">
        <v>30006806</v>
      </c>
      <c r="F3780" s="14" t="s">
        <v>478</v>
      </c>
      <c r="G3780" s="14" t="s">
        <v>3050</v>
      </c>
      <c r="H3780" s="14" t="s">
        <v>3050</v>
      </c>
      <c r="I3780" s="9" t="s">
        <v>3050</v>
      </c>
      <c r="J3780" s="9">
        <v>12</v>
      </c>
      <c r="K3780" s="14"/>
      <c r="L3780" s="14"/>
      <c r="M3780" s="14"/>
      <c r="N3780" s="14"/>
      <c r="O3780" s="14"/>
      <c r="P3780" s="14"/>
      <c r="Q3780" s="14"/>
      <c r="R3780" s="14"/>
      <c r="S3780" s="14"/>
      <c r="T3780" s="14"/>
      <c r="U3780" s="14"/>
      <c r="V3780" s="14"/>
      <c r="W3780" s="14"/>
      <c r="X3780" s="14"/>
      <c r="Y3780" s="14"/>
      <c r="Z3780" s="14"/>
      <c r="AA3780" s="11"/>
      <c r="AB3780" s="14" t="str">
        <f t="shared" si="407"/>
        <v>10257|33 MONTAGEM CADEIRA</v>
      </c>
      <c r="AC3780" t="str">
        <f t="shared" si="408"/>
        <v>|10257|</v>
      </c>
      <c r="AD3780" t="str">
        <f t="shared" si="409"/>
        <v>33 MONTAGEM CADEIRA</v>
      </c>
    </row>
    <row r="3781" spans="1:30" ht="60" customHeight="1" x14ac:dyDescent="0.35">
      <c r="A3781" s="35">
        <v>46218</v>
      </c>
      <c r="B3781" s="14" t="s">
        <v>3718</v>
      </c>
      <c r="C3781" s="14" t="s">
        <v>3719</v>
      </c>
      <c r="D3781" s="14" t="s">
        <v>3058</v>
      </c>
      <c r="E3781" s="14">
        <v>30003901</v>
      </c>
      <c r="F3781" s="14" t="s">
        <v>3714</v>
      </c>
      <c r="G3781" s="14" t="s">
        <v>3058</v>
      </c>
      <c r="H3781" s="14" t="s">
        <v>3058</v>
      </c>
      <c r="I3781" s="9" t="s">
        <v>3058</v>
      </c>
      <c r="J3781" s="9">
        <v>16</v>
      </c>
      <c r="K3781" s="14"/>
      <c r="L3781" s="14"/>
      <c r="M3781" s="14"/>
      <c r="N3781" s="14">
        <v>46218</v>
      </c>
      <c r="O3781" s="14">
        <v>16</v>
      </c>
      <c r="P3781" s="14"/>
      <c r="Q3781" s="14"/>
      <c r="R3781" s="14"/>
      <c r="S3781" s="14"/>
      <c r="T3781" s="14">
        <f t="shared" ref="T3781:T3812" si="411">IF(OR($J3781="",$O3781=""),"",$O3781/$J3781)</f>
        <v>1</v>
      </c>
      <c r="U3781" s="14" t="s">
        <v>36</v>
      </c>
      <c r="V3781" s="14"/>
      <c r="W3781" s="14"/>
      <c r="X3781" s="14"/>
      <c r="Y3781" s="14"/>
      <c r="Z3781" s="14"/>
      <c r="AA3781" s="11"/>
      <c r="AB3781" s="14" t="str">
        <f t="shared" si="407"/>
        <v>10257|60 USINAGEM AUTOMATIZADA</v>
      </c>
      <c r="AC3781" t="str">
        <f t="shared" si="408"/>
        <v>|10257|</v>
      </c>
      <c r="AD3781" t="str">
        <f t="shared" si="409"/>
        <v>60 USINAGEM AUTOMATIZADA</v>
      </c>
    </row>
    <row r="3782" spans="1:30" ht="60" customHeight="1" x14ac:dyDescent="0.35">
      <c r="A3782" s="35">
        <v>46218</v>
      </c>
      <c r="B3782" s="14" t="s">
        <v>3718</v>
      </c>
      <c r="C3782" s="14" t="s">
        <v>3719</v>
      </c>
      <c r="D3782" s="14" t="s">
        <v>3058</v>
      </c>
      <c r="E3782" s="14">
        <v>30003902</v>
      </c>
      <c r="F3782" s="14" t="s">
        <v>3715</v>
      </c>
      <c r="G3782" s="14" t="s">
        <v>3058</v>
      </c>
      <c r="H3782" s="14" t="s">
        <v>3058</v>
      </c>
      <c r="I3782" s="9" t="s">
        <v>3058</v>
      </c>
      <c r="J3782" s="9">
        <v>16</v>
      </c>
      <c r="K3782" s="14"/>
      <c r="L3782" s="14"/>
      <c r="M3782" s="14"/>
      <c r="N3782" s="14">
        <v>46218</v>
      </c>
      <c r="O3782" s="14">
        <v>16</v>
      </c>
      <c r="P3782" s="14"/>
      <c r="Q3782" s="14"/>
      <c r="R3782" s="14"/>
      <c r="S3782" s="14"/>
      <c r="T3782" s="14">
        <f t="shared" si="411"/>
        <v>1</v>
      </c>
      <c r="U3782" s="14" t="s">
        <v>36</v>
      </c>
      <c r="V3782" s="14"/>
      <c r="W3782" s="14"/>
      <c r="X3782" s="14"/>
      <c r="Y3782" s="14"/>
      <c r="Z3782" s="14"/>
      <c r="AA3782" s="11"/>
      <c r="AB3782" s="14" t="str">
        <f t="shared" si="407"/>
        <v>10257|60 USINAGEM AUTOMATIZADA</v>
      </c>
      <c r="AC3782" t="str">
        <f t="shared" si="408"/>
        <v>|10257|</v>
      </c>
      <c r="AD3782" t="str">
        <f t="shared" si="409"/>
        <v>60 USINAGEM AUTOMATIZADA</v>
      </c>
    </row>
    <row r="3783" spans="1:30" ht="60" customHeight="1" x14ac:dyDescent="0.35">
      <c r="A3783" s="35">
        <v>46218</v>
      </c>
      <c r="B3783" s="14" t="s">
        <v>3718</v>
      </c>
      <c r="C3783" s="14" t="s">
        <v>3719</v>
      </c>
      <c r="D3783" s="14" t="s">
        <v>3058</v>
      </c>
      <c r="E3783" s="14">
        <v>30006101</v>
      </c>
      <c r="F3783" s="14" t="s">
        <v>3301</v>
      </c>
      <c r="G3783" s="14" t="s">
        <v>3058</v>
      </c>
      <c r="H3783" s="14" t="s">
        <v>3058</v>
      </c>
      <c r="I3783" s="9" t="s">
        <v>3058</v>
      </c>
      <c r="J3783" s="9">
        <v>386</v>
      </c>
      <c r="K3783" s="14"/>
      <c r="L3783" s="14"/>
      <c r="M3783" s="14"/>
      <c r="N3783" s="14">
        <v>46218</v>
      </c>
      <c r="O3783" s="14">
        <v>386</v>
      </c>
      <c r="P3783" s="14"/>
      <c r="Q3783" s="14"/>
      <c r="R3783" s="14"/>
      <c r="S3783" s="14"/>
      <c r="T3783" s="14">
        <f t="shared" si="411"/>
        <v>1</v>
      </c>
      <c r="U3783" s="14" t="s">
        <v>36</v>
      </c>
      <c r="V3783" s="14"/>
      <c r="W3783" s="14"/>
      <c r="X3783" s="14"/>
      <c r="Y3783" s="14"/>
      <c r="Z3783" s="14"/>
      <c r="AA3783" s="11"/>
      <c r="AB3783" s="14" t="str">
        <f t="shared" ref="AB3783:AB3846" si="412">B3783&amp;"|"&amp;I3783</f>
        <v>10257|60 USINAGEM AUTOMATIZADA</v>
      </c>
      <c r="AC3783" t="str">
        <f t="shared" ref="AC3783:AC3846" si="413">IF($B3783="","","|"&amp;SUBSTITUTE(TRIM(SUBSTITUTE(SUBSTITUTE(SUBSTITUTE(SUBSTITUTE(SUBSTITUTE(SUBSTITUTE(SUBSTITUTE(SUBSTITUTE(SUBSTITUTE(SUBSTITUTE(SUBSTITUTE(SUBSTITUTE(SUBSTITUTE(SUBSTITUTE(TRIM($B3783&amp;""),CHAR(10)," "),CHAR(13)," "),"."," "),";"," "),","," "),"/"," "),"+"," "),"-"," "),"  "," "),"  "," "),"  "," "),"  "," "),"  "," "),"  "," "))," ","|")&amp;"|")</f>
        <v>|10257|</v>
      </c>
      <c r="AD3783" t="str">
        <f t="shared" ref="AD3783:AD3846" si="414">TRIM($I3783&amp;"")</f>
        <v>60 USINAGEM AUTOMATIZADA</v>
      </c>
    </row>
    <row r="3784" spans="1:30" ht="60" customHeight="1" x14ac:dyDescent="0.35">
      <c r="A3784" s="35">
        <v>46218</v>
      </c>
      <c r="B3784" s="14" t="s">
        <v>3718</v>
      </c>
      <c r="C3784" s="14" t="s">
        <v>3719</v>
      </c>
      <c r="D3784" s="14" t="s">
        <v>3058</v>
      </c>
      <c r="E3784" s="14">
        <v>30006102</v>
      </c>
      <c r="F3784" s="14" t="s">
        <v>3303</v>
      </c>
      <c r="G3784" s="14" t="s">
        <v>3058</v>
      </c>
      <c r="H3784" s="14" t="s">
        <v>3058</v>
      </c>
      <c r="I3784" s="9" t="s">
        <v>3058</v>
      </c>
      <c r="J3784" s="9">
        <v>386</v>
      </c>
      <c r="K3784" s="14"/>
      <c r="L3784" s="14"/>
      <c r="M3784" s="14"/>
      <c r="N3784" s="14">
        <v>46218</v>
      </c>
      <c r="O3784" s="14">
        <v>386</v>
      </c>
      <c r="P3784" s="14"/>
      <c r="Q3784" s="14"/>
      <c r="R3784" s="14"/>
      <c r="S3784" s="14"/>
      <c r="T3784" s="14">
        <f t="shared" si="411"/>
        <v>1</v>
      </c>
      <c r="U3784" s="14" t="s">
        <v>36</v>
      </c>
      <c r="V3784" s="14"/>
      <c r="W3784" s="14"/>
      <c r="X3784" s="14"/>
      <c r="Y3784" s="14"/>
      <c r="Z3784" s="14"/>
      <c r="AA3784" s="11"/>
      <c r="AB3784" s="14" t="str">
        <f t="shared" si="412"/>
        <v>10257|60 USINAGEM AUTOMATIZADA</v>
      </c>
      <c r="AC3784" t="str">
        <f t="shared" si="413"/>
        <v>|10257|</v>
      </c>
      <c r="AD3784" t="str">
        <f t="shared" si="414"/>
        <v>60 USINAGEM AUTOMATIZADA</v>
      </c>
    </row>
    <row r="3785" spans="1:30" ht="36" customHeight="1" x14ac:dyDescent="0.35">
      <c r="A3785" s="35">
        <v>46219</v>
      </c>
      <c r="B3785" s="14" t="s">
        <v>3718</v>
      </c>
      <c r="C3785" s="14" t="s">
        <v>3719</v>
      </c>
      <c r="D3785" s="14" t="s">
        <v>3051</v>
      </c>
      <c r="E3785" s="14">
        <v>30080009</v>
      </c>
      <c r="F3785" s="14" t="s">
        <v>3160</v>
      </c>
      <c r="G3785" s="14" t="s">
        <v>3051</v>
      </c>
      <c r="H3785" s="14" t="s">
        <v>3051</v>
      </c>
      <c r="I3785" s="9" t="s">
        <v>3051</v>
      </c>
      <c r="J3785" s="9">
        <v>20</v>
      </c>
      <c r="K3785" s="14"/>
      <c r="L3785" s="14"/>
      <c r="M3785" s="14"/>
      <c r="N3785" s="14">
        <v>46218</v>
      </c>
      <c r="O3785" s="14">
        <v>20</v>
      </c>
      <c r="P3785" s="14"/>
      <c r="Q3785" s="14"/>
      <c r="R3785" s="14"/>
      <c r="S3785" s="14"/>
      <c r="T3785" s="14">
        <f t="shared" si="411"/>
        <v>1</v>
      </c>
      <c r="U3785" s="14" t="s">
        <v>36</v>
      </c>
      <c r="V3785" s="14"/>
      <c r="W3785" s="14"/>
      <c r="X3785" s="14"/>
      <c r="Y3785" s="14"/>
      <c r="Z3785" s="14"/>
      <c r="AA3785" s="11"/>
      <c r="AB3785" s="14" t="str">
        <f t="shared" si="412"/>
        <v>10257|36 PINTURA P.U.</v>
      </c>
      <c r="AC3785" t="str">
        <f t="shared" si="413"/>
        <v>|10257|</v>
      </c>
      <c r="AD3785" t="str">
        <f t="shared" si="414"/>
        <v>36 PINTURA P.U.</v>
      </c>
    </row>
    <row r="3786" spans="1:30" ht="36" customHeight="1" x14ac:dyDescent="0.35">
      <c r="A3786" s="35">
        <v>46219</v>
      </c>
      <c r="B3786" s="14" t="s">
        <v>3718</v>
      </c>
      <c r="C3786" s="14" t="s">
        <v>3719</v>
      </c>
      <c r="D3786" s="14" t="s">
        <v>3051</v>
      </c>
      <c r="E3786" s="14">
        <v>30081507</v>
      </c>
      <c r="F3786" s="14" t="s">
        <v>3161</v>
      </c>
      <c r="G3786" s="14" t="s">
        <v>3051</v>
      </c>
      <c r="H3786" s="14" t="s">
        <v>3051</v>
      </c>
      <c r="I3786" s="9" t="s">
        <v>3051</v>
      </c>
      <c r="J3786" s="9">
        <v>10</v>
      </c>
      <c r="K3786" s="14"/>
      <c r="L3786" s="14"/>
      <c r="M3786" s="14"/>
      <c r="N3786" s="14">
        <v>46218</v>
      </c>
      <c r="O3786" s="14">
        <v>10</v>
      </c>
      <c r="P3786" s="14"/>
      <c r="Q3786" s="14"/>
      <c r="R3786" s="14"/>
      <c r="S3786" s="14"/>
      <c r="T3786" s="14">
        <f t="shared" si="411"/>
        <v>1</v>
      </c>
      <c r="U3786" s="14" t="s">
        <v>36</v>
      </c>
      <c r="V3786" s="14"/>
      <c r="W3786" s="14"/>
      <c r="X3786" s="14"/>
      <c r="Y3786" s="14"/>
      <c r="Z3786" s="14"/>
      <c r="AA3786" s="11"/>
      <c r="AB3786" s="14" t="str">
        <f t="shared" si="412"/>
        <v>10257|36 PINTURA P.U.</v>
      </c>
      <c r="AC3786" t="str">
        <f t="shared" si="413"/>
        <v>|10257|</v>
      </c>
      <c r="AD3786" t="str">
        <f t="shared" si="414"/>
        <v>36 PINTURA P.U.</v>
      </c>
    </row>
    <row r="3787" spans="1:30" ht="36" customHeight="1" x14ac:dyDescent="0.35">
      <c r="A3787" s="35">
        <v>46219</v>
      </c>
      <c r="B3787" s="14" t="s">
        <v>3718</v>
      </c>
      <c r="C3787" s="14" t="s">
        <v>3719</v>
      </c>
      <c r="D3787" s="14" t="s">
        <v>3051</v>
      </c>
      <c r="E3787" s="14">
        <v>30081508</v>
      </c>
      <c r="F3787" s="14" t="s">
        <v>3162</v>
      </c>
      <c r="G3787" s="14" t="s">
        <v>3051</v>
      </c>
      <c r="H3787" s="14" t="s">
        <v>3051</v>
      </c>
      <c r="I3787" s="9" t="s">
        <v>3051</v>
      </c>
      <c r="J3787" s="9">
        <v>10</v>
      </c>
      <c r="K3787" s="14"/>
      <c r="L3787" s="14"/>
      <c r="M3787" s="14"/>
      <c r="N3787" s="14">
        <v>46218</v>
      </c>
      <c r="O3787" s="14">
        <v>10</v>
      </c>
      <c r="P3787" s="14"/>
      <c r="Q3787" s="14"/>
      <c r="R3787" s="14"/>
      <c r="S3787" s="14"/>
      <c r="T3787" s="14">
        <f t="shared" si="411"/>
        <v>1</v>
      </c>
      <c r="U3787" s="14" t="s">
        <v>36</v>
      </c>
      <c r="V3787" s="14"/>
      <c r="W3787" s="14"/>
      <c r="X3787" s="14"/>
      <c r="Y3787" s="14"/>
      <c r="Z3787" s="14"/>
      <c r="AA3787" s="11"/>
      <c r="AB3787" s="14" t="str">
        <f t="shared" si="412"/>
        <v>10257|36 PINTURA P.U.</v>
      </c>
      <c r="AC3787" t="str">
        <f t="shared" si="413"/>
        <v>|10257|</v>
      </c>
      <c r="AD3787" t="str">
        <f t="shared" si="414"/>
        <v>36 PINTURA P.U.</v>
      </c>
    </row>
    <row r="3788" spans="1:30" ht="36" customHeight="1" x14ac:dyDescent="0.35">
      <c r="A3788" s="35">
        <v>46219</v>
      </c>
      <c r="B3788" s="14" t="s">
        <v>3718</v>
      </c>
      <c r="C3788" s="14" t="s">
        <v>3719</v>
      </c>
      <c r="D3788" s="14" t="s">
        <v>3051</v>
      </c>
      <c r="E3788" s="14">
        <v>200273101</v>
      </c>
      <c r="F3788" s="14" t="s">
        <v>3585</v>
      </c>
      <c r="G3788" s="14" t="s">
        <v>3051</v>
      </c>
      <c r="H3788" s="14" t="s">
        <v>3051</v>
      </c>
      <c r="I3788" s="9" t="s">
        <v>3051</v>
      </c>
      <c r="J3788" s="9">
        <v>3</v>
      </c>
      <c r="K3788" s="14"/>
      <c r="L3788" s="14"/>
      <c r="M3788" s="14"/>
      <c r="N3788" s="14">
        <v>46218</v>
      </c>
      <c r="O3788" s="14">
        <v>3</v>
      </c>
      <c r="P3788" s="14"/>
      <c r="Q3788" s="14"/>
      <c r="R3788" s="14"/>
      <c r="S3788" s="14"/>
      <c r="T3788" s="14">
        <f t="shared" si="411"/>
        <v>1</v>
      </c>
      <c r="U3788" s="14" t="s">
        <v>36</v>
      </c>
      <c r="V3788" s="14"/>
      <c r="W3788" s="14"/>
      <c r="X3788" s="14"/>
      <c r="Y3788" s="14"/>
      <c r="Z3788" s="14"/>
      <c r="AA3788" s="11"/>
      <c r="AB3788" s="14" t="str">
        <f t="shared" si="412"/>
        <v>10257|36 PINTURA P.U.</v>
      </c>
      <c r="AC3788" t="str">
        <f t="shared" si="413"/>
        <v>|10257|</v>
      </c>
      <c r="AD3788" t="str">
        <f t="shared" si="414"/>
        <v>36 PINTURA P.U.</v>
      </c>
    </row>
    <row r="3789" spans="1:30" ht="36" customHeight="1" x14ac:dyDescent="0.35">
      <c r="A3789" s="35">
        <v>46219</v>
      </c>
      <c r="B3789" s="14" t="s">
        <v>3718</v>
      </c>
      <c r="C3789" s="14" t="s">
        <v>3719</v>
      </c>
      <c r="D3789" s="14" t="s">
        <v>3051</v>
      </c>
      <c r="E3789" s="14">
        <v>200277101</v>
      </c>
      <c r="F3789" s="14" t="s">
        <v>3733</v>
      </c>
      <c r="G3789" s="14" t="s">
        <v>3051</v>
      </c>
      <c r="H3789" s="14" t="s">
        <v>3051</v>
      </c>
      <c r="I3789" s="9" t="s">
        <v>3051</v>
      </c>
      <c r="J3789" s="9">
        <v>158</v>
      </c>
      <c r="K3789" s="14"/>
      <c r="L3789" s="14"/>
      <c r="M3789" s="14"/>
      <c r="N3789" s="14">
        <v>46219</v>
      </c>
      <c r="O3789" s="14">
        <v>158</v>
      </c>
      <c r="P3789" s="14"/>
      <c r="Q3789" s="14"/>
      <c r="R3789" s="14"/>
      <c r="S3789" s="14"/>
      <c r="T3789" s="14">
        <f t="shared" si="411"/>
        <v>1</v>
      </c>
      <c r="U3789" s="14" t="s">
        <v>36</v>
      </c>
      <c r="V3789" s="14"/>
      <c r="W3789" s="14"/>
      <c r="X3789" s="14"/>
      <c r="Y3789" s="14"/>
      <c r="Z3789" s="14"/>
      <c r="AA3789" s="11"/>
      <c r="AB3789" s="14" t="str">
        <f t="shared" si="412"/>
        <v>10257|36 PINTURA P.U.</v>
      </c>
      <c r="AC3789" t="str">
        <f t="shared" si="413"/>
        <v>|10257|</v>
      </c>
      <c r="AD3789" t="str">
        <f t="shared" si="414"/>
        <v>36 PINTURA P.U.</v>
      </c>
    </row>
    <row r="3790" spans="1:30" ht="36" customHeight="1" x14ac:dyDescent="0.35">
      <c r="A3790" s="35">
        <v>46219</v>
      </c>
      <c r="B3790" s="14" t="s">
        <v>3718</v>
      </c>
      <c r="C3790" s="14" t="s">
        <v>3719</v>
      </c>
      <c r="D3790" s="14" t="s">
        <v>3051</v>
      </c>
      <c r="E3790" s="14">
        <v>200277102</v>
      </c>
      <c r="F3790" s="14" t="s">
        <v>327</v>
      </c>
      <c r="G3790" s="14" t="s">
        <v>3051</v>
      </c>
      <c r="H3790" s="14" t="s">
        <v>3051</v>
      </c>
      <c r="I3790" s="9" t="s">
        <v>3051</v>
      </c>
      <c r="J3790" s="9">
        <v>8</v>
      </c>
      <c r="K3790" s="14"/>
      <c r="L3790" s="14"/>
      <c r="M3790" s="14"/>
      <c r="N3790" s="14">
        <v>46218</v>
      </c>
      <c r="O3790" s="14">
        <v>8</v>
      </c>
      <c r="P3790" s="14"/>
      <c r="Q3790" s="14"/>
      <c r="R3790" s="14"/>
      <c r="S3790" s="14"/>
      <c r="T3790" s="14">
        <f t="shared" si="411"/>
        <v>1</v>
      </c>
      <c r="U3790" s="14" t="s">
        <v>36</v>
      </c>
      <c r="V3790" s="14"/>
      <c r="W3790" s="14"/>
      <c r="X3790" s="14"/>
      <c r="Y3790" s="14"/>
      <c r="Z3790" s="14"/>
      <c r="AA3790" s="11"/>
      <c r="AB3790" s="14" t="str">
        <f t="shared" si="412"/>
        <v>10257|36 PINTURA P.U.</v>
      </c>
      <c r="AC3790" t="str">
        <f t="shared" si="413"/>
        <v>|10257|</v>
      </c>
      <c r="AD3790" t="str">
        <f t="shared" si="414"/>
        <v>36 PINTURA P.U.</v>
      </c>
    </row>
    <row r="3791" spans="1:30" ht="36" customHeight="1" x14ac:dyDescent="0.35">
      <c r="A3791" s="35">
        <v>46219</v>
      </c>
      <c r="B3791" s="14" t="s">
        <v>3718</v>
      </c>
      <c r="C3791" s="14" t="s">
        <v>3719</v>
      </c>
      <c r="D3791" s="14" t="s">
        <v>3051</v>
      </c>
      <c r="E3791" s="14">
        <v>30080008</v>
      </c>
      <c r="F3791" s="14" t="s">
        <v>3163</v>
      </c>
      <c r="G3791" s="14" t="s">
        <v>3051</v>
      </c>
      <c r="H3791" s="14" t="s">
        <v>3051</v>
      </c>
      <c r="I3791" s="9" t="s">
        <v>3051</v>
      </c>
      <c r="J3791" s="9">
        <v>20</v>
      </c>
      <c r="K3791" s="14"/>
      <c r="L3791" s="14"/>
      <c r="M3791" s="14"/>
      <c r="N3791" s="14">
        <v>46218</v>
      </c>
      <c r="O3791" s="14">
        <v>20</v>
      </c>
      <c r="P3791" s="14"/>
      <c r="Q3791" s="14"/>
      <c r="R3791" s="14"/>
      <c r="S3791" s="14"/>
      <c r="T3791" s="14">
        <f t="shared" si="411"/>
        <v>1</v>
      </c>
      <c r="U3791" s="14" t="s">
        <v>36</v>
      </c>
      <c r="V3791" s="14"/>
      <c r="W3791" s="14"/>
      <c r="X3791" s="14"/>
      <c r="Y3791" s="14"/>
      <c r="Z3791" s="14"/>
      <c r="AA3791" s="11"/>
      <c r="AB3791" s="14" t="str">
        <f t="shared" si="412"/>
        <v>10257|36 PINTURA P.U.</v>
      </c>
      <c r="AC3791" t="str">
        <f t="shared" si="413"/>
        <v>|10257|</v>
      </c>
      <c r="AD3791" t="str">
        <f t="shared" si="414"/>
        <v>36 PINTURA P.U.</v>
      </c>
    </row>
    <row r="3792" spans="1:30" ht="36" customHeight="1" x14ac:dyDescent="0.35">
      <c r="A3792" s="35">
        <v>46219</v>
      </c>
      <c r="B3792" s="14" t="s">
        <v>3718</v>
      </c>
      <c r="C3792" s="14" t="s">
        <v>3719</v>
      </c>
      <c r="D3792" s="14" t="s">
        <v>3051</v>
      </c>
      <c r="E3792" s="14">
        <v>20021607</v>
      </c>
      <c r="F3792" s="14" t="s">
        <v>2187</v>
      </c>
      <c r="G3792" s="14" t="s">
        <v>3051</v>
      </c>
      <c r="H3792" s="14" t="s">
        <v>3051</v>
      </c>
      <c r="I3792" s="9" t="s">
        <v>3051</v>
      </c>
      <c r="J3792" s="9">
        <v>2</v>
      </c>
      <c r="K3792" s="14"/>
      <c r="L3792" s="14"/>
      <c r="M3792" s="14"/>
      <c r="N3792" s="14">
        <v>46218</v>
      </c>
      <c r="O3792" s="14">
        <v>2</v>
      </c>
      <c r="P3792" s="14"/>
      <c r="Q3792" s="14"/>
      <c r="R3792" s="14"/>
      <c r="S3792" s="14"/>
      <c r="T3792" s="14">
        <f t="shared" si="411"/>
        <v>1</v>
      </c>
      <c r="U3792" s="14" t="s">
        <v>36</v>
      </c>
      <c r="V3792" s="14"/>
      <c r="W3792" s="14"/>
      <c r="X3792" s="14"/>
      <c r="Y3792" s="14"/>
      <c r="Z3792" s="14"/>
      <c r="AA3792" s="11"/>
      <c r="AB3792" s="14" t="str">
        <f t="shared" si="412"/>
        <v>10257|36 PINTURA P.U.</v>
      </c>
      <c r="AC3792" t="str">
        <f t="shared" si="413"/>
        <v>|10257|</v>
      </c>
      <c r="AD3792" t="str">
        <f t="shared" si="414"/>
        <v>36 PINTURA P.U.</v>
      </c>
    </row>
    <row r="3793" spans="1:30" ht="36" customHeight="1" x14ac:dyDescent="0.35">
      <c r="A3793" s="35">
        <v>46219</v>
      </c>
      <c r="B3793" s="14" t="s">
        <v>3718</v>
      </c>
      <c r="C3793" s="14" t="s">
        <v>3719</v>
      </c>
      <c r="D3793" s="14" t="s">
        <v>3051</v>
      </c>
      <c r="E3793" s="14">
        <v>20021807</v>
      </c>
      <c r="F3793" s="14" t="s">
        <v>2188</v>
      </c>
      <c r="G3793" s="14" t="s">
        <v>3051</v>
      </c>
      <c r="H3793" s="14" t="s">
        <v>3051</v>
      </c>
      <c r="I3793" s="9" t="s">
        <v>3051</v>
      </c>
      <c r="J3793" s="9">
        <v>12</v>
      </c>
      <c r="K3793" s="14"/>
      <c r="L3793" s="14"/>
      <c r="M3793" s="14"/>
      <c r="N3793" s="14">
        <v>46219</v>
      </c>
      <c r="O3793" s="14">
        <v>12</v>
      </c>
      <c r="P3793" s="14"/>
      <c r="Q3793" s="14"/>
      <c r="R3793" s="14"/>
      <c r="S3793" s="14"/>
      <c r="T3793" s="14">
        <f t="shared" si="411"/>
        <v>1</v>
      </c>
      <c r="U3793" s="14" t="s">
        <v>36</v>
      </c>
      <c r="V3793" s="14"/>
      <c r="W3793" s="14"/>
      <c r="X3793" s="14"/>
      <c r="Y3793" s="14"/>
      <c r="Z3793" s="14"/>
      <c r="AA3793" s="11"/>
      <c r="AB3793" s="14" t="str">
        <f t="shared" si="412"/>
        <v>10257|36 PINTURA P.U.</v>
      </c>
      <c r="AC3793" t="str">
        <f t="shared" si="413"/>
        <v>|10257|</v>
      </c>
      <c r="AD3793" t="str">
        <f t="shared" si="414"/>
        <v>36 PINTURA P.U.</v>
      </c>
    </row>
    <row r="3794" spans="1:30" ht="36" customHeight="1" x14ac:dyDescent="0.35">
      <c r="A3794" s="35">
        <v>46219</v>
      </c>
      <c r="B3794" s="14" t="s">
        <v>3718</v>
      </c>
      <c r="C3794" s="14" t="s">
        <v>3719</v>
      </c>
      <c r="D3794" s="14" t="s">
        <v>3051</v>
      </c>
      <c r="E3794" s="14">
        <v>20053007</v>
      </c>
      <c r="F3794" s="14" t="s">
        <v>3217</v>
      </c>
      <c r="G3794" s="14" t="s">
        <v>3051</v>
      </c>
      <c r="H3794" s="14" t="s">
        <v>3051</v>
      </c>
      <c r="I3794" s="9" t="s">
        <v>3051</v>
      </c>
      <c r="J3794" s="9">
        <v>4</v>
      </c>
      <c r="K3794" s="14"/>
      <c r="L3794" s="14"/>
      <c r="M3794" s="14"/>
      <c r="N3794" s="14">
        <v>46218</v>
      </c>
      <c r="O3794" s="14">
        <v>4</v>
      </c>
      <c r="P3794" s="14"/>
      <c r="Q3794" s="14"/>
      <c r="R3794" s="14"/>
      <c r="S3794" s="14"/>
      <c r="T3794" s="14">
        <f t="shared" si="411"/>
        <v>1</v>
      </c>
      <c r="U3794" s="14" t="s">
        <v>36</v>
      </c>
      <c r="V3794" s="14"/>
      <c r="W3794" s="14"/>
      <c r="X3794" s="14"/>
      <c r="Y3794" s="14"/>
      <c r="Z3794" s="14"/>
      <c r="AA3794" s="11"/>
      <c r="AB3794" s="14" t="str">
        <f t="shared" si="412"/>
        <v>10257|36 PINTURA P.U.</v>
      </c>
      <c r="AC3794" t="str">
        <f t="shared" si="413"/>
        <v>|10257|</v>
      </c>
      <c r="AD3794" t="str">
        <f t="shared" si="414"/>
        <v>36 PINTURA P.U.</v>
      </c>
    </row>
    <row r="3795" spans="1:30" ht="36" customHeight="1" x14ac:dyDescent="0.35">
      <c r="A3795" s="35">
        <v>46219</v>
      </c>
      <c r="B3795" s="14" t="s">
        <v>3718</v>
      </c>
      <c r="C3795" s="14" t="s">
        <v>3719</v>
      </c>
      <c r="D3795" s="14" t="s">
        <v>3051</v>
      </c>
      <c r="E3795" s="14">
        <v>20053101</v>
      </c>
      <c r="F3795" s="14" t="s">
        <v>3724</v>
      </c>
      <c r="G3795" s="14" t="s">
        <v>3051</v>
      </c>
      <c r="H3795" s="14" t="s">
        <v>3051</v>
      </c>
      <c r="I3795" s="9" t="s">
        <v>3051</v>
      </c>
      <c r="J3795" s="9">
        <v>2</v>
      </c>
      <c r="K3795" s="14"/>
      <c r="L3795" s="14"/>
      <c r="M3795" s="14"/>
      <c r="N3795" s="14">
        <v>46219</v>
      </c>
      <c r="O3795" s="14">
        <v>2</v>
      </c>
      <c r="P3795" s="14"/>
      <c r="Q3795" s="14"/>
      <c r="R3795" s="14"/>
      <c r="S3795" s="14"/>
      <c r="T3795" s="14">
        <f t="shared" si="411"/>
        <v>1</v>
      </c>
      <c r="U3795" s="14" t="s">
        <v>36</v>
      </c>
      <c r="V3795" s="14"/>
      <c r="W3795" s="14"/>
      <c r="X3795" s="14"/>
      <c r="Y3795" s="14"/>
      <c r="Z3795" s="14"/>
      <c r="AA3795" s="11"/>
      <c r="AB3795" s="14" t="str">
        <f t="shared" si="412"/>
        <v>10257|36 PINTURA P.U.</v>
      </c>
      <c r="AC3795" t="str">
        <f t="shared" si="413"/>
        <v>|10257|</v>
      </c>
      <c r="AD3795" t="str">
        <f t="shared" si="414"/>
        <v>36 PINTURA P.U.</v>
      </c>
    </row>
    <row r="3796" spans="1:30" ht="36" customHeight="1" x14ac:dyDescent="0.35">
      <c r="A3796" s="35">
        <v>46219</v>
      </c>
      <c r="B3796" s="14" t="s">
        <v>3718</v>
      </c>
      <c r="C3796" s="14" t="s">
        <v>3719</v>
      </c>
      <c r="D3796" s="14" t="s">
        <v>3051</v>
      </c>
      <c r="E3796" s="14">
        <v>20053207</v>
      </c>
      <c r="F3796" s="14" t="s">
        <v>3221</v>
      </c>
      <c r="G3796" s="14" t="s">
        <v>3051</v>
      </c>
      <c r="H3796" s="14" t="s">
        <v>3051</v>
      </c>
      <c r="I3796" s="9" t="s">
        <v>3051</v>
      </c>
      <c r="J3796" s="9">
        <v>1</v>
      </c>
      <c r="K3796" s="14"/>
      <c r="L3796" s="14"/>
      <c r="M3796" s="14"/>
      <c r="N3796" s="14">
        <v>46219</v>
      </c>
      <c r="O3796" s="14">
        <v>1</v>
      </c>
      <c r="P3796" s="14"/>
      <c r="Q3796" s="14"/>
      <c r="R3796" s="14"/>
      <c r="S3796" s="14"/>
      <c r="T3796" s="14">
        <f t="shared" si="411"/>
        <v>1</v>
      </c>
      <c r="U3796" s="14" t="s">
        <v>36</v>
      </c>
      <c r="V3796" s="14"/>
      <c r="W3796" s="14"/>
      <c r="X3796" s="14"/>
      <c r="Y3796" s="14"/>
      <c r="Z3796" s="14"/>
      <c r="AA3796" s="11"/>
      <c r="AB3796" s="14" t="str">
        <f t="shared" si="412"/>
        <v>10257|36 PINTURA P.U.</v>
      </c>
      <c r="AC3796" t="str">
        <f t="shared" si="413"/>
        <v>|10257|</v>
      </c>
      <c r="AD3796" t="str">
        <f t="shared" si="414"/>
        <v>36 PINTURA P.U.</v>
      </c>
    </row>
    <row r="3797" spans="1:30" ht="36" customHeight="1" x14ac:dyDescent="0.35">
      <c r="A3797" s="35">
        <v>46219</v>
      </c>
      <c r="B3797" s="14" t="s">
        <v>3718</v>
      </c>
      <c r="C3797" s="14" t="s">
        <v>3719</v>
      </c>
      <c r="D3797" s="14" t="s">
        <v>3051</v>
      </c>
      <c r="E3797" s="14">
        <v>20053407</v>
      </c>
      <c r="F3797" s="14" t="s">
        <v>3218</v>
      </c>
      <c r="G3797" s="14" t="s">
        <v>3051</v>
      </c>
      <c r="H3797" s="14" t="s">
        <v>3051</v>
      </c>
      <c r="I3797" s="9" t="s">
        <v>3051</v>
      </c>
      <c r="J3797" s="9">
        <v>11</v>
      </c>
      <c r="K3797" s="14"/>
      <c r="L3797" s="14"/>
      <c r="M3797" s="14"/>
      <c r="N3797" s="14">
        <v>46219</v>
      </c>
      <c r="O3797" s="14">
        <v>11</v>
      </c>
      <c r="P3797" s="14"/>
      <c r="Q3797" s="14"/>
      <c r="R3797" s="14"/>
      <c r="S3797" s="14"/>
      <c r="T3797" s="14">
        <f t="shared" si="411"/>
        <v>1</v>
      </c>
      <c r="U3797" s="14" t="s">
        <v>36</v>
      </c>
      <c r="V3797" s="14"/>
      <c r="W3797" s="14"/>
      <c r="X3797" s="14"/>
      <c r="Y3797" s="14"/>
      <c r="Z3797" s="14"/>
      <c r="AA3797" s="11"/>
      <c r="AB3797" s="14" t="str">
        <f t="shared" si="412"/>
        <v>10257|36 PINTURA P.U.</v>
      </c>
      <c r="AC3797" t="str">
        <f t="shared" si="413"/>
        <v>|10257|</v>
      </c>
      <c r="AD3797" t="str">
        <f t="shared" si="414"/>
        <v>36 PINTURA P.U.</v>
      </c>
    </row>
    <row r="3798" spans="1:30" ht="36" customHeight="1" x14ac:dyDescent="0.35">
      <c r="A3798" s="35">
        <v>46219</v>
      </c>
      <c r="B3798" s="14" t="s">
        <v>3718</v>
      </c>
      <c r="C3798" s="14" t="s">
        <v>3719</v>
      </c>
      <c r="D3798" s="14" t="s">
        <v>3051</v>
      </c>
      <c r="E3798" s="14">
        <v>30006104</v>
      </c>
      <c r="F3798" s="14" t="s">
        <v>3159</v>
      </c>
      <c r="G3798" s="14" t="s">
        <v>3051</v>
      </c>
      <c r="H3798" s="14" t="s">
        <v>3051</v>
      </c>
      <c r="I3798" s="9" t="s">
        <v>3051</v>
      </c>
      <c r="J3798" s="9">
        <v>386</v>
      </c>
      <c r="K3798" s="14"/>
      <c r="L3798" s="14"/>
      <c r="M3798" s="14"/>
      <c r="N3798" s="14">
        <v>46219</v>
      </c>
      <c r="O3798" s="14">
        <v>386</v>
      </c>
      <c r="P3798" s="14"/>
      <c r="Q3798" s="14"/>
      <c r="R3798" s="14"/>
      <c r="S3798" s="14"/>
      <c r="T3798" s="14">
        <f t="shared" si="411"/>
        <v>1</v>
      </c>
      <c r="U3798" s="14" t="s">
        <v>36</v>
      </c>
      <c r="V3798" s="14"/>
      <c r="W3798" s="14"/>
      <c r="X3798" s="14"/>
      <c r="Y3798" s="14"/>
      <c r="Z3798" s="14"/>
      <c r="AA3798" s="11"/>
      <c r="AB3798" s="14" t="str">
        <f t="shared" si="412"/>
        <v>10257|36 PINTURA P.U.</v>
      </c>
      <c r="AC3798" t="str">
        <f t="shared" si="413"/>
        <v>|10257|</v>
      </c>
      <c r="AD3798" t="str">
        <f t="shared" si="414"/>
        <v>36 PINTURA P.U.</v>
      </c>
    </row>
    <row r="3799" spans="1:30" ht="36" customHeight="1" x14ac:dyDescent="0.35">
      <c r="A3799" s="35">
        <v>46219</v>
      </c>
      <c r="B3799" s="14" t="s">
        <v>3718</v>
      </c>
      <c r="C3799" s="14" t="s">
        <v>3719</v>
      </c>
      <c r="D3799" s="14" t="s">
        <v>3051</v>
      </c>
      <c r="E3799" s="14">
        <v>30001201</v>
      </c>
      <c r="F3799" s="14" t="s">
        <v>3293</v>
      </c>
      <c r="G3799" s="14" t="s">
        <v>3051</v>
      </c>
      <c r="H3799" s="14" t="s">
        <v>3051</v>
      </c>
      <c r="I3799" s="9" t="s">
        <v>3051</v>
      </c>
      <c r="J3799" s="9">
        <v>140</v>
      </c>
      <c r="K3799" s="14"/>
      <c r="L3799" s="14"/>
      <c r="M3799" s="14"/>
      <c r="N3799" s="14">
        <v>46219</v>
      </c>
      <c r="O3799" s="14">
        <v>140</v>
      </c>
      <c r="P3799" s="14"/>
      <c r="Q3799" s="14"/>
      <c r="R3799" s="14"/>
      <c r="S3799" s="14"/>
      <c r="T3799" s="14">
        <f t="shared" si="411"/>
        <v>1</v>
      </c>
      <c r="U3799" s="14" t="s">
        <v>36</v>
      </c>
      <c r="V3799" s="14"/>
      <c r="W3799" s="14"/>
      <c r="X3799" s="14"/>
      <c r="Y3799" s="14"/>
      <c r="Z3799" s="14"/>
      <c r="AA3799" s="11"/>
      <c r="AB3799" s="14" t="str">
        <f t="shared" si="412"/>
        <v>10257|36 PINTURA P.U.</v>
      </c>
      <c r="AC3799" t="str">
        <f t="shared" si="413"/>
        <v>|10257|</v>
      </c>
      <c r="AD3799" t="str">
        <f t="shared" si="414"/>
        <v>36 PINTURA P.U.</v>
      </c>
    </row>
    <row r="3800" spans="1:30" ht="36" customHeight="1" x14ac:dyDescent="0.35">
      <c r="A3800" s="35">
        <v>46219</v>
      </c>
      <c r="B3800" s="14" t="s">
        <v>3718</v>
      </c>
      <c r="C3800" s="14" t="s">
        <v>3719</v>
      </c>
      <c r="D3800" s="14" t="s">
        <v>3051</v>
      </c>
      <c r="E3800" s="14">
        <v>30001301</v>
      </c>
      <c r="F3800" s="14" t="s">
        <v>3294</v>
      </c>
      <c r="G3800" s="14" t="s">
        <v>3051</v>
      </c>
      <c r="H3800" s="14" t="s">
        <v>3051</v>
      </c>
      <c r="I3800" s="9" t="s">
        <v>3051</v>
      </c>
      <c r="J3800" s="9">
        <v>140</v>
      </c>
      <c r="K3800" s="14"/>
      <c r="L3800" s="14"/>
      <c r="M3800" s="14"/>
      <c r="N3800" s="14">
        <v>46219</v>
      </c>
      <c r="O3800" s="14">
        <v>140</v>
      </c>
      <c r="P3800" s="14"/>
      <c r="Q3800" s="14"/>
      <c r="R3800" s="14"/>
      <c r="S3800" s="14"/>
      <c r="T3800" s="14">
        <f t="shared" si="411"/>
        <v>1</v>
      </c>
      <c r="U3800" s="14" t="s">
        <v>36</v>
      </c>
      <c r="V3800" s="14"/>
      <c r="W3800" s="14"/>
      <c r="X3800" s="14"/>
      <c r="Y3800" s="14"/>
      <c r="Z3800" s="14"/>
      <c r="AA3800" s="11"/>
      <c r="AB3800" s="14" t="str">
        <f t="shared" si="412"/>
        <v>10257|36 PINTURA P.U.</v>
      </c>
      <c r="AC3800" t="str">
        <f t="shared" si="413"/>
        <v>|10257|</v>
      </c>
      <c r="AD3800" t="str">
        <f t="shared" si="414"/>
        <v>36 PINTURA P.U.</v>
      </c>
    </row>
    <row r="3801" spans="1:30" ht="36" customHeight="1" x14ac:dyDescent="0.35">
      <c r="A3801" s="35">
        <v>46219</v>
      </c>
      <c r="B3801" s="14" t="s">
        <v>3718</v>
      </c>
      <c r="C3801" s="14" t="s">
        <v>3719</v>
      </c>
      <c r="D3801" s="14" t="s">
        <v>3051</v>
      </c>
      <c r="E3801" s="14">
        <v>30003901</v>
      </c>
      <c r="F3801" s="14" t="s">
        <v>3714</v>
      </c>
      <c r="G3801" s="14" t="s">
        <v>3051</v>
      </c>
      <c r="H3801" s="14" t="s">
        <v>3051</v>
      </c>
      <c r="I3801" s="9" t="s">
        <v>3051</v>
      </c>
      <c r="J3801" s="9">
        <v>16</v>
      </c>
      <c r="K3801" s="14"/>
      <c r="L3801" s="14"/>
      <c r="M3801" s="14"/>
      <c r="N3801" s="14">
        <v>46219</v>
      </c>
      <c r="O3801" s="14">
        <v>16</v>
      </c>
      <c r="P3801" s="14"/>
      <c r="Q3801" s="14"/>
      <c r="R3801" s="14"/>
      <c r="S3801" s="14"/>
      <c r="T3801" s="14">
        <f t="shared" si="411"/>
        <v>1</v>
      </c>
      <c r="U3801" s="14" t="s">
        <v>36</v>
      </c>
      <c r="V3801" s="14"/>
      <c r="W3801" s="14"/>
      <c r="X3801" s="14"/>
      <c r="Y3801" s="14"/>
      <c r="Z3801" s="14"/>
      <c r="AA3801" s="11"/>
      <c r="AB3801" s="14" t="str">
        <f t="shared" si="412"/>
        <v>10257|36 PINTURA P.U.</v>
      </c>
      <c r="AC3801" t="str">
        <f t="shared" si="413"/>
        <v>|10257|</v>
      </c>
      <c r="AD3801" t="str">
        <f t="shared" si="414"/>
        <v>36 PINTURA P.U.</v>
      </c>
    </row>
    <row r="3802" spans="1:30" ht="36" customHeight="1" x14ac:dyDescent="0.35">
      <c r="A3802" s="35">
        <v>46219</v>
      </c>
      <c r="B3802" s="14" t="s">
        <v>3718</v>
      </c>
      <c r="C3802" s="14" t="s">
        <v>3719</v>
      </c>
      <c r="D3802" s="14" t="s">
        <v>3051</v>
      </c>
      <c r="E3802" s="14">
        <v>30003902</v>
      </c>
      <c r="F3802" s="14" t="s">
        <v>3715</v>
      </c>
      <c r="G3802" s="14" t="s">
        <v>3051</v>
      </c>
      <c r="H3802" s="14" t="s">
        <v>3051</v>
      </c>
      <c r="I3802" s="9" t="s">
        <v>3051</v>
      </c>
      <c r="J3802" s="9">
        <v>16</v>
      </c>
      <c r="K3802" s="14"/>
      <c r="L3802" s="14"/>
      <c r="M3802" s="14"/>
      <c r="N3802" s="14">
        <v>46219</v>
      </c>
      <c r="O3802" s="14">
        <v>16</v>
      </c>
      <c r="P3802" s="14"/>
      <c r="Q3802" s="14"/>
      <c r="R3802" s="14"/>
      <c r="S3802" s="14"/>
      <c r="T3802" s="14">
        <f t="shared" si="411"/>
        <v>1</v>
      </c>
      <c r="U3802" s="14" t="s">
        <v>36</v>
      </c>
      <c r="V3802" s="14"/>
      <c r="W3802" s="14"/>
      <c r="X3802" s="14"/>
      <c r="Y3802" s="14"/>
      <c r="Z3802" s="14"/>
      <c r="AA3802" s="11"/>
      <c r="AB3802" s="14" t="str">
        <f t="shared" si="412"/>
        <v>10257|36 PINTURA P.U.</v>
      </c>
      <c r="AC3802" t="str">
        <f t="shared" si="413"/>
        <v>|10257|</v>
      </c>
      <c r="AD3802" t="str">
        <f t="shared" si="414"/>
        <v>36 PINTURA P.U.</v>
      </c>
    </row>
    <row r="3803" spans="1:30" ht="36" customHeight="1" x14ac:dyDescent="0.35">
      <c r="A3803" s="35">
        <v>46219</v>
      </c>
      <c r="B3803" s="14" t="s">
        <v>3718</v>
      </c>
      <c r="C3803" s="14" t="s">
        <v>3719</v>
      </c>
      <c r="D3803" s="14" t="s">
        <v>3051</v>
      </c>
      <c r="E3803" s="14">
        <v>30006101</v>
      </c>
      <c r="F3803" s="14" t="s">
        <v>3301</v>
      </c>
      <c r="G3803" s="14" t="s">
        <v>3051</v>
      </c>
      <c r="H3803" s="14" t="s">
        <v>3051</v>
      </c>
      <c r="I3803" s="9" t="s">
        <v>3051</v>
      </c>
      <c r="J3803" s="9">
        <v>386</v>
      </c>
      <c r="K3803" s="14"/>
      <c r="L3803" s="14"/>
      <c r="M3803" s="14"/>
      <c r="N3803" s="14">
        <v>46219</v>
      </c>
      <c r="O3803" s="14">
        <v>386</v>
      </c>
      <c r="P3803" s="14"/>
      <c r="Q3803" s="14"/>
      <c r="R3803" s="14"/>
      <c r="S3803" s="14"/>
      <c r="T3803" s="14">
        <f t="shared" si="411"/>
        <v>1</v>
      </c>
      <c r="U3803" s="14" t="s">
        <v>36</v>
      </c>
      <c r="V3803" s="14"/>
      <c r="W3803" s="14"/>
      <c r="X3803" s="14"/>
      <c r="Y3803" s="14"/>
      <c r="Z3803" s="14"/>
      <c r="AA3803" s="11"/>
      <c r="AB3803" s="14" t="str">
        <f t="shared" si="412"/>
        <v>10257|36 PINTURA P.U.</v>
      </c>
      <c r="AC3803" t="str">
        <f t="shared" si="413"/>
        <v>|10257|</v>
      </c>
      <c r="AD3803" t="str">
        <f t="shared" si="414"/>
        <v>36 PINTURA P.U.</v>
      </c>
    </row>
    <row r="3804" spans="1:30" ht="36" customHeight="1" x14ac:dyDescent="0.35">
      <c r="A3804" s="35">
        <v>46219</v>
      </c>
      <c r="B3804" s="14" t="s">
        <v>3718</v>
      </c>
      <c r="C3804" s="14" t="s">
        <v>3719</v>
      </c>
      <c r="D3804" s="14" t="s">
        <v>3051</v>
      </c>
      <c r="E3804" s="14">
        <v>30006102</v>
      </c>
      <c r="F3804" s="14" t="s">
        <v>3303</v>
      </c>
      <c r="G3804" s="14" t="s">
        <v>3051</v>
      </c>
      <c r="H3804" s="14" t="s">
        <v>3051</v>
      </c>
      <c r="I3804" s="9" t="s">
        <v>3051</v>
      </c>
      <c r="J3804" s="9">
        <v>386</v>
      </c>
      <c r="K3804" s="14"/>
      <c r="L3804" s="14"/>
      <c r="M3804" s="14"/>
      <c r="N3804" s="14">
        <v>46219</v>
      </c>
      <c r="O3804" s="14">
        <v>386</v>
      </c>
      <c r="P3804" s="14"/>
      <c r="Q3804" s="14"/>
      <c r="R3804" s="14"/>
      <c r="S3804" s="14"/>
      <c r="T3804" s="14">
        <f t="shared" si="411"/>
        <v>1</v>
      </c>
      <c r="U3804" s="14" t="s">
        <v>36</v>
      </c>
      <c r="V3804" s="14"/>
      <c r="W3804" s="14"/>
      <c r="X3804" s="14"/>
      <c r="Y3804" s="14"/>
      <c r="Z3804" s="14"/>
      <c r="AA3804" s="11"/>
      <c r="AB3804" s="14" t="str">
        <f t="shared" si="412"/>
        <v>10257|36 PINTURA P.U.</v>
      </c>
      <c r="AC3804" t="str">
        <f t="shared" si="413"/>
        <v>|10257|</v>
      </c>
      <c r="AD3804" t="str">
        <f t="shared" si="414"/>
        <v>36 PINTURA P.U.</v>
      </c>
    </row>
    <row r="3805" spans="1:30" ht="36" customHeight="1" x14ac:dyDescent="0.35">
      <c r="A3805" s="35">
        <v>46219</v>
      </c>
      <c r="B3805" s="14" t="s">
        <v>3718</v>
      </c>
      <c r="C3805" s="14" t="s">
        <v>3719</v>
      </c>
      <c r="D3805" s="14" t="s">
        <v>3051</v>
      </c>
      <c r="E3805" s="14">
        <v>30006801</v>
      </c>
      <c r="F3805" s="14" t="s">
        <v>3297</v>
      </c>
      <c r="G3805" s="14" t="s">
        <v>3051</v>
      </c>
      <c r="H3805" s="14" t="s">
        <v>3051</v>
      </c>
      <c r="I3805" s="9" t="s">
        <v>3051</v>
      </c>
      <c r="J3805" s="9">
        <v>24</v>
      </c>
      <c r="K3805" s="14"/>
      <c r="L3805" s="14"/>
      <c r="M3805" s="14"/>
      <c r="N3805" s="14">
        <v>46219</v>
      </c>
      <c r="O3805" s="14">
        <v>24</v>
      </c>
      <c r="P3805" s="14"/>
      <c r="Q3805" s="14"/>
      <c r="R3805" s="14"/>
      <c r="S3805" s="14"/>
      <c r="T3805" s="14">
        <f t="shared" si="411"/>
        <v>1</v>
      </c>
      <c r="U3805" s="14" t="s">
        <v>36</v>
      </c>
      <c r="V3805" s="14"/>
      <c r="W3805" s="14"/>
      <c r="X3805" s="14"/>
      <c r="Y3805" s="14"/>
      <c r="Z3805" s="14"/>
      <c r="AA3805" s="11"/>
      <c r="AB3805" s="14" t="str">
        <f t="shared" si="412"/>
        <v>10257|36 PINTURA P.U.</v>
      </c>
      <c r="AC3805" t="str">
        <f t="shared" si="413"/>
        <v>|10257|</v>
      </c>
      <c r="AD3805" t="str">
        <f t="shared" si="414"/>
        <v>36 PINTURA P.U.</v>
      </c>
    </row>
    <row r="3806" spans="1:30" ht="36" customHeight="1" x14ac:dyDescent="0.35">
      <c r="A3806" s="35">
        <v>46219</v>
      </c>
      <c r="B3806" s="14" t="s">
        <v>3718</v>
      </c>
      <c r="C3806" s="14" t="s">
        <v>3719</v>
      </c>
      <c r="D3806" s="14" t="s">
        <v>3051</v>
      </c>
      <c r="E3806" s="14">
        <v>30009703</v>
      </c>
      <c r="F3806" s="14" t="s">
        <v>3267</v>
      </c>
      <c r="G3806" s="14" t="s">
        <v>3051</v>
      </c>
      <c r="H3806" s="14" t="s">
        <v>3051</v>
      </c>
      <c r="I3806" s="9" t="s">
        <v>3051</v>
      </c>
      <c r="J3806" s="9">
        <v>70</v>
      </c>
      <c r="K3806" s="14"/>
      <c r="L3806" s="14"/>
      <c r="M3806" s="14"/>
      <c r="N3806" s="14">
        <v>46219</v>
      </c>
      <c r="O3806" s="14">
        <v>70</v>
      </c>
      <c r="P3806" s="14"/>
      <c r="Q3806" s="14"/>
      <c r="R3806" s="14"/>
      <c r="S3806" s="14"/>
      <c r="T3806" s="14">
        <f t="shared" si="411"/>
        <v>1</v>
      </c>
      <c r="U3806" s="14" t="s">
        <v>36</v>
      </c>
      <c r="V3806" s="14"/>
      <c r="W3806" s="14"/>
      <c r="X3806" s="14"/>
      <c r="Y3806" s="14"/>
      <c r="Z3806" s="14"/>
      <c r="AA3806" s="11"/>
      <c r="AB3806" s="14" t="str">
        <f t="shared" si="412"/>
        <v>10257|36 PINTURA P.U.</v>
      </c>
      <c r="AC3806" t="str">
        <f t="shared" si="413"/>
        <v>|10257|</v>
      </c>
      <c r="AD3806" t="str">
        <f t="shared" si="414"/>
        <v>36 PINTURA P.U.</v>
      </c>
    </row>
    <row r="3807" spans="1:30" ht="36" customHeight="1" x14ac:dyDescent="0.35">
      <c r="A3807" s="35">
        <v>46219</v>
      </c>
      <c r="B3807" s="14" t="s">
        <v>3718</v>
      </c>
      <c r="C3807" s="14" t="s">
        <v>3719</v>
      </c>
      <c r="D3807" s="14" t="s">
        <v>3051</v>
      </c>
      <c r="E3807" s="14">
        <v>2002861</v>
      </c>
      <c r="F3807" s="14" t="s">
        <v>328</v>
      </c>
      <c r="G3807" s="14" t="s">
        <v>3051</v>
      </c>
      <c r="H3807" s="14" t="s">
        <v>3051</v>
      </c>
      <c r="I3807" s="9" t="s">
        <v>3051</v>
      </c>
      <c r="J3807" s="9">
        <v>4</v>
      </c>
      <c r="K3807" s="14"/>
      <c r="L3807" s="14"/>
      <c r="M3807" s="14"/>
      <c r="N3807" s="14">
        <v>46219</v>
      </c>
      <c r="O3807" s="14">
        <v>4</v>
      </c>
      <c r="P3807" s="14"/>
      <c r="Q3807" s="14"/>
      <c r="R3807" s="14"/>
      <c r="S3807" s="14"/>
      <c r="T3807" s="14">
        <f t="shared" si="411"/>
        <v>1</v>
      </c>
      <c r="U3807" s="14" t="s">
        <v>36</v>
      </c>
      <c r="V3807" s="14"/>
      <c r="W3807" s="14"/>
      <c r="X3807" s="14"/>
      <c r="Y3807" s="14"/>
      <c r="Z3807" s="14"/>
      <c r="AA3807" s="11"/>
      <c r="AB3807" s="14" t="str">
        <f t="shared" si="412"/>
        <v>10257|36 PINTURA P.U.</v>
      </c>
      <c r="AC3807" t="str">
        <f t="shared" si="413"/>
        <v>|10257|</v>
      </c>
      <c r="AD3807" t="str">
        <f t="shared" si="414"/>
        <v>36 PINTURA P.U.</v>
      </c>
    </row>
    <row r="3808" spans="1:30" ht="36" customHeight="1" x14ac:dyDescent="0.35">
      <c r="A3808" s="35">
        <v>46219</v>
      </c>
      <c r="B3808" s="14" t="s">
        <v>3718</v>
      </c>
      <c r="C3808" s="14" t="s">
        <v>3719</v>
      </c>
      <c r="D3808" s="14" t="s">
        <v>3051</v>
      </c>
      <c r="E3808" s="14">
        <v>2002961</v>
      </c>
      <c r="F3808" s="14" t="s">
        <v>3726</v>
      </c>
      <c r="G3808" s="14" t="s">
        <v>3051</v>
      </c>
      <c r="H3808" s="14" t="s">
        <v>3051</v>
      </c>
      <c r="I3808" s="9" t="s">
        <v>3051</v>
      </c>
      <c r="J3808" s="9">
        <v>4</v>
      </c>
      <c r="K3808" s="14"/>
      <c r="L3808" s="14"/>
      <c r="M3808" s="14"/>
      <c r="N3808" s="14">
        <v>46219</v>
      </c>
      <c r="O3808" s="14">
        <v>4</v>
      </c>
      <c r="P3808" s="14"/>
      <c r="Q3808" s="14"/>
      <c r="R3808" s="14"/>
      <c r="S3808" s="14"/>
      <c r="T3808" s="14">
        <f t="shared" si="411"/>
        <v>1</v>
      </c>
      <c r="U3808" s="14" t="s">
        <v>36</v>
      </c>
      <c r="V3808" s="14"/>
      <c r="W3808" s="14"/>
      <c r="X3808" s="14"/>
      <c r="Y3808" s="14"/>
      <c r="Z3808" s="14"/>
      <c r="AA3808" s="11"/>
      <c r="AB3808" s="14" t="str">
        <f t="shared" si="412"/>
        <v>10257|36 PINTURA P.U.</v>
      </c>
      <c r="AC3808" t="str">
        <f t="shared" si="413"/>
        <v>|10257|</v>
      </c>
      <c r="AD3808" t="str">
        <f t="shared" si="414"/>
        <v>36 PINTURA P.U.</v>
      </c>
    </row>
    <row r="3809" spans="1:30" ht="36" customHeight="1" x14ac:dyDescent="0.35">
      <c r="A3809" s="35">
        <v>46217</v>
      </c>
      <c r="B3809" s="14" t="s">
        <v>3718</v>
      </c>
      <c r="C3809" s="14" t="s">
        <v>3719</v>
      </c>
      <c r="D3809" s="14" t="s">
        <v>3052</v>
      </c>
      <c r="E3809" s="14">
        <v>20014005</v>
      </c>
      <c r="F3809" s="14" t="s">
        <v>3184</v>
      </c>
      <c r="G3809" s="14" t="s">
        <v>3052</v>
      </c>
      <c r="H3809" s="14" t="s">
        <v>3052</v>
      </c>
      <c r="I3809" s="9" t="s">
        <v>3052</v>
      </c>
      <c r="J3809" s="9">
        <v>1</v>
      </c>
      <c r="K3809" s="14"/>
      <c r="L3809" s="14"/>
      <c r="M3809" s="14"/>
      <c r="N3809" s="14">
        <v>46218</v>
      </c>
      <c r="O3809" s="14">
        <v>1</v>
      </c>
      <c r="P3809" s="14"/>
      <c r="Q3809" s="14"/>
      <c r="R3809" s="14"/>
      <c r="S3809" s="14"/>
      <c r="T3809" s="14">
        <f t="shared" si="411"/>
        <v>1</v>
      </c>
      <c r="U3809" s="14" t="s">
        <v>36</v>
      </c>
      <c r="V3809" s="14"/>
      <c r="W3809" s="14"/>
      <c r="X3809" s="14"/>
      <c r="Y3809" s="14"/>
      <c r="Z3809" s="14"/>
      <c r="AA3809" s="11"/>
      <c r="AB3809" s="14" t="str">
        <f t="shared" si="412"/>
        <v>10257|46 SECCIONADORA 1</v>
      </c>
      <c r="AC3809" t="str">
        <f t="shared" si="413"/>
        <v>|10257|</v>
      </c>
      <c r="AD3809" t="str">
        <f t="shared" si="414"/>
        <v>46 SECCIONADORA 1</v>
      </c>
    </row>
    <row r="3810" spans="1:30" ht="36" customHeight="1" x14ac:dyDescent="0.35">
      <c r="A3810" s="35">
        <v>46217</v>
      </c>
      <c r="B3810" s="14" t="s">
        <v>3718</v>
      </c>
      <c r="C3810" s="14" t="s">
        <v>3719</v>
      </c>
      <c r="D3810" s="14" t="s">
        <v>3052</v>
      </c>
      <c r="E3810" s="14">
        <v>20014006</v>
      </c>
      <c r="F3810" s="14" t="s">
        <v>3317</v>
      </c>
      <c r="G3810" s="14" t="s">
        <v>3052</v>
      </c>
      <c r="H3810" s="14" t="s">
        <v>3052</v>
      </c>
      <c r="I3810" s="9" t="s">
        <v>3052</v>
      </c>
      <c r="J3810" s="9">
        <v>6</v>
      </c>
      <c r="K3810" s="14"/>
      <c r="L3810" s="14"/>
      <c r="M3810" s="14"/>
      <c r="N3810" s="14">
        <v>46218</v>
      </c>
      <c r="O3810" s="14">
        <v>6</v>
      </c>
      <c r="P3810" s="14"/>
      <c r="Q3810" s="14"/>
      <c r="R3810" s="14"/>
      <c r="S3810" s="14"/>
      <c r="T3810" s="14">
        <f t="shared" si="411"/>
        <v>1</v>
      </c>
      <c r="U3810" s="14" t="s">
        <v>36</v>
      </c>
      <c r="V3810" s="14"/>
      <c r="W3810" s="14"/>
      <c r="X3810" s="14"/>
      <c r="Y3810" s="14"/>
      <c r="Z3810" s="14"/>
      <c r="AA3810" s="11"/>
      <c r="AB3810" s="14" t="str">
        <f t="shared" si="412"/>
        <v>10257|46 SECCIONADORA 1</v>
      </c>
      <c r="AC3810" t="str">
        <f t="shared" si="413"/>
        <v>|10257|</v>
      </c>
      <c r="AD3810" t="str">
        <f t="shared" si="414"/>
        <v>46 SECCIONADORA 1</v>
      </c>
    </row>
    <row r="3811" spans="1:30" ht="36" customHeight="1" x14ac:dyDescent="0.35">
      <c r="A3811" s="35">
        <v>46217</v>
      </c>
      <c r="B3811" s="14" t="s">
        <v>3718</v>
      </c>
      <c r="C3811" s="14" t="s">
        <v>3719</v>
      </c>
      <c r="D3811" s="14" t="s">
        <v>3052</v>
      </c>
      <c r="E3811" s="14">
        <v>20014007</v>
      </c>
      <c r="F3811" s="14" t="s">
        <v>3318</v>
      </c>
      <c r="G3811" s="14" t="s">
        <v>3052</v>
      </c>
      <c r="H3811" s="14" t="s">
        <v>3052</v>
      </c>
      <c r="I3811" s="9" t="s">
        <v>3052</v>
      </c>
      <c r="J3811" s="9">
        <v>6</v>
      </c>
      <c r="K3811" s="14"/>
      <c r="L3811" s="14"/>
      <c r="M3811" s="14"/>
      <c r="N3811" s="14">
        <v>46218</v>
      </c>
      <c r="O3811" s="14">
        <v>6</v>
      </c>
      <c r="P3811" s="14"/>
      <c r="Q3811" s="14"/>
      <c r="R3811" s="14"/>
      <c r="S3811" s="14"/>
      <c r="T3811" s="14">
        <f t="shared" si="411"/>
        <v>1</v>
      </c>
      <c r="U3811" s="14" t="s">
        <v>36</v>
      </c>
      <c r="V3811" s="14"/>
      <c r="W3811" s="14"/>
      <c r="X3811" s="14"/>
      <c r="Y3811" s="14"/>
      <c r="Z3811" s="14"/>
      <c r="AA3811" s="11"/>
      <c r="AB3811" s="14" t="str">
        <f t="shared" si="412"/>
        <v>10257|46 SECCIONADORA 1</v>
      </c>
      <c r="AC3811" t="str">
        <f t="shared" si="413"/>
        <v>|10257|</v>
      </c>
      <c r="AD3811" t="str">
        <f t="shared" si="414"/>
        <v>46 SECCIONADORA 1</v>
      </c>
    </row>
    <row r="3812" spans="1:30" ht="36" customHeight="1" x14ac:dyDescent="0.35">
      <c r="A3812" s="35">
        <v>46217</v>
      </c>
      <c r="B3812" s="14" t="s">
        <v>3718</v>
      </c>
      <c r="C3812" s="14" t="s">
        <v>3719</v>
      </c>
      <c r="D3812" s="14" t="s">
        <v>3052</v>
      </c>
      <c r="E3812" s="14">
        <v>20014107</v>
      </c>
      <c r="F3812" s="14" t="s">
        <v>3319</v>
      </c>
      <c r="G3812" s="14" t="s">
        <v>3052</v>
      </c>
      <c r="H3812" s="14" t="s">
        <v>3052</v>
      </c>
      <c r="I3812" s="9" t="s">
        <v>3052</v>
      </c>
      <c r="J3812" s="9">
        <v>140</v>
      </c>
      <c r="K3812" s="14"/>
      <c r="L3812" s="14"/>
      <c r="M3812" s="14"/>
      <c r="N3812" s="14">
        <v>46218</v>
      </c>
      <c r="O3812" s="14">
        <v>140</v>
      </c>
      <c r="P3812" s="14"/>
      <c r="Q3812" s="14"/>
      <c r="R3812" s="14"/>
      <c r="S3812" s="14"/>
      <c r="T3812" s="14">
        <f t="shared" si="411"/>
        <v>1</v>
      </c>
      <c r="U3812" s="14" t="s">
        <v>36</v>
      </c>
      <c r="V3812" s="14"/>
      <c r="W3812" s="14"/>
      <c r="X3812" s="14"/>
      <c r="Y3812" s="14"/>
      <c r="Z3812" s="14"/>
      <c r="AA3812" s="11"/>
      <c r="AB3812" s="14" t="str">
        <f t="shared" si="412"/>
        <v>10257|46 SECCIONADORA 1</v>
      </c>
      <c r="AC3812" t="str">
        <f t="shared" si="413"/>
        <v>|10257|</v>
      </c>
      <c r="AD3812" t="str">
        <f t="shared" si="414"/>
        <v>46 SECCIONADORA 1</v>
      </c>
    </row>
    <row r="3813" spans="1:30" ht="36" customHeight="1" x14ac:dyDescent="0.35">
      <c r="A3813" s="35">
        <v>46217</v>
      </c>
      <c r="B3813" s="14" t="s">
        <v>3718</v>
      </c>
      <c r="C3813" s="14" t="s">
        <v>3719</v>
      </c>
      <c r="D3813" s="14" t="s">
        <v>3052</v>
      </c>
      <c r="E3813" s="14">
        <v>20014205</v>
      </c>
      <c r="F3813" s="14" t="s">
        <v>3186</v>
      </c>
      <c r="G3813" s="14" t="s">
        <v>3052</v>
      </c>
      <c r="H3813" s="14" t="s">
        <v>3052</v>
      </c>
      <c r="I3813" s="9" t="s">
        <v>3052</v>
      </c>
      <c r="J3813" s="9">
        <v>30</v>
      </c>
      <c r="K3813" s="14"/>
      <c r="L3813" s="14"/>
      <c r="M3813" s="14"/>
      <c r="N3813" s="14">
        <v>46218</v>
      </c>
      <c r="O3813" s="14">
        <v>30</v>
      </c>
      <c r="P3813" s="14"/>
      <c r="Q3813" s="14"/>
      <c r="R3813" s="14"/>
      <c r="S3813" s="14"/>
      <c r="T3813" s="14">
        <f t="shared" ref="T3813:T3844" si="415">IF(OR($J3813="",$O3813=""),"",$O3813/$J3813)</f>
        <v>1</v>
      </c>
      <c r="U3813" s="14" t="s">
        <v>36</v>
      </c>
      <c r="V3813" s="14"/>
      <c r="W3813" s="14"/>
      <c r="X3813" s="14"/>
      <c r="Y3813" s="14"/>
      <c r="Z3813" s="14"/>
      <c r="AA3813" s="11"/>
      <c r="AB3813" s="14" t="str">
        <f t="shared" si="412"/>
        <v>10257|46 SECCIONADORA 1</v>
      </c>
      <c r="AC3813" t="str">
        <f t="shared" si="413"/>
        <v>|10257|</v>
      </c>
      <c r="AD3813" t="str">
        <f t="shared" si="414"/>
        <v>46 SECCIONADORA 1</v>
      </c>
    </row>
    <row r="3814" spans="1:30" ht="36" customHeight="1" x14ac:dyDescent="0.35">
      <c r="A3814" s="35">
        <v>46217</v>
      </c>
      <c r="B3814" s="14" t="s">
        <v>3718</v>
      </c>
      <c r="C3814" s="14" t="s">
        <v>3719</v>
      </c>
      <c r="D3814" s="14" t="s">
        <v>3052</v>
      </c>
      <c r="E3814" s="14">
        <v>20014206</v>
      </c>
      <c r="F3814" s="14" t="s">
        <v>3320</v>
      </c>
      <c r="G3814" s="14" t="s">
        <v>3052</v>
      </c>
      <c r="H3814" s="14" t="s">
        <v>3052</v>
      </c>
      <c r="I3814" s="9" t="s">
        <v>3052</v>
      </c>
      <c r="J3814" s="9">
        <v>60</v>
      </c>
      <c r="K3814" s="14"/>
      <c r="L3814" s="14"/>
      <c r="M3814" s="14"/>
      <c r="N3814" s="14">
        <v>46218</v>
      </c>
      <c r="O3814" s="14">
        <v>60</v>
      </c>
      <c r="P3814" s="14"/>
      <c r="Q3814" s="14"/>
      <c r="R3814" s="14"/>
      <c r="S3814" s="14"/>
      <c r="T3814" s="14">
        <f t="shared" si="415"/>
        <v>1</v>
      </c>
      <c r="U3814" s="14" t="s">
        <v>36</v>
      </c>
      <c r="V3814" s="14"/>
      <c r="W3814" s="14"/>
      <c r="X3814" s="14"/>
      <c r="Y3814" s="14"/>
      <c r="Z3814" s="14"/>
      <c r="AA3814" s="11"/>
      <c r="AB3814" s="14" t="str">
        <f t="shared" si="412"/>
        <v>10257|46 SECCIONADORA 1</v>
      </c>
      <c r="AC3814" t="str">
        <f t="shared" si="413"/>
        <v>|10257|</v>
      </c>
      <c r="AD3814" t="str">
        <f t="shared" si="414"/>
        <v>46 SECCIONADORA 1</v>
      </c>
    </row>
    <row r="3815" spans="1:30" ht="36" customHeight="1" x14ac:dyDescent="0.35">
      <c r="A3815" s="35">
        <v>46217</v>
      </c>
      <c r="B3815" s="14" t="s">
        <v>3718</v>
      </c>
      <c r="C3815" s="14" t="s">
        <v>3719</v>
      </c>
      <c r="D3815" s="14" t="s">
        <v>3052</v>
      </c>
      <c r="E3815" s="14">
        <v>20014305</v>
      </c>
      <c r="F3815" s="14" t="s">
        <v>3187</v>
      </c>
      <c r="G3815" s="14" t="s">
        <v>3052</v>
      </c>
      <c r="H3815" s="14" t="s">
        <v>3052</v>
      </c>
      <c r="I3815" s="9" t="s">
        <v>3052</v>
      </c>
      <c r="J3815" s="9">
        <v>40</v>
      </c>
      <c r="K3815" s="14"/>
      <c r="L3815" s="14"/>
      <c r="M3815" s="14"/>
      <c r="N3815" s="14">
        <v>46218</v>
      </c>
      <c r="O3815" s="14">
        <v>40</v>
      </c>
      <c r="P3815" s="14"/>
      <c r="Q3815" s="14"/>
      <c r="R3815" s="14"/>
      <c r="S3815" s="14"/>
      <c r="T3815" s="14">
        <f t="shared" si="415"/>
        <v>1</v>
      </c>
      <c r="U3815" s="14" t="s">
        <v>36</v>
      </c>
      <c r="V3815" s="14"/>
      <c r="W3815" s="14"/>
      <c r="X3815" s="14"/>
      <c r="Y3815" s="14"/>
      <c r="Z3815" s="14"/>
      <c r="AA3815" s="11"/>
      <c r="AB3815" s="14" t="str">
        <f t="shared" si="412"/>
        <v>10257|46 SECCIONADORA 1</v>
      </c>
      <c r="AC3815" t="str">
        <f t="shared" si="413"/>
        <v>|10257|</v>
      </c>
      <c r="AD3815" t="str">
        <f t="shared" si="414"/>
        <v>46 SECCIONADORA 1</v>
      </c>
    </row>
    <row r="3816" spans="1:30" ht="36" customHeight="1" x14ac:dyDescent="0.35">
      <c r="A3816" s="35">
        <v>46217</v>
      </c>
      <c r="B3816" s="14" t="s">
        <v>3718</v>
      </c>
      <c r="C3816" s="14" t="s">
        <v>3719</v>
      </c>
      <c r="D3816" s="14" t="s">
        <v>3052</v>
      </c>
      <c r="E3816" s="14">
        <v>20014306</v>
      </c>
      <c r="F3816" s="14" t="s">
        <v>3321</v>
      </c>
      <c r="G3816" s="14" t="s">
        <v>3052</v>
      </c>
      <c r="H3816" s="14" t="s">
        <v>3052</v>
      </c>
      <c r="I3816" s="9" t="s">
        <v>3052</v>
      </c>
      <c r="J3816" s="9">
        <v>80</v>
      </c>
      <c r="K3816" s="14"/>
      <c r="L3816" s="14"/>
      <c r="M3816" s="14"/>
      <c r="N3816" s="14">
        <v>46218</v>
      </c>
      <c r="O3816" s="14">
        <v>80</v>
      </c>
      <c r="P3816" s="14"/>
      <c r="Q3816" s="14"/>
      <c r="R3816" s="14"/>
      <c r="S3816" s="14"/>
      <c r="T3816" s="14">
        <f t="shared" si="415"/>
        <v>1</v>
      </c>
      <c r="U3816" s="14" t="s">
        <v>36</v>
      </c>
      <c r="V3816" s="14"/>
      <c r="W3816" s="14"/>
      <c r="X3816" s="14"/>
      <c r="Y3816" s="14"/>
      <c r="Z3816" s="14"/>
      <c r="AA3816" s="11"/>
      <c r="AB3816" s="14" t="str">
        <f t="shared" si="412"/>
        <v>10257|46 SECCIONADORA 1</v>
      </c>
      <c r="AC3816" t="str">
        <f t="shared" si="413"/>
        <v>|10257|</v>
      </c>
      <c r="AD3816" t="str">
        <f t="shared" si="414"/>
        <v>46 SECCIONADORA 1</v>
      </c>
    </row>
    <row r="3817" spans="1:30" ht="36" customHeight="1" x14ac:dyDescent="0.35">
      <c r="A3817" s="35">
        <v>46217</v>
      </c>
      <c r="B3817" s="14" t="s">
        <v>3718</v>
      </c>
      <c r="C3817" s="14" t="s">
        <v>3719</v>
      </c>
      <c r="D3817" s="14" t="s">
        <v>3052</v>
      </c>
      <c r="E3817" s="14">
        <v>20052004</v>
      </c>
      <c r="F3817" s="14" t="s">
        <v>3268</v>
      </c>
      <c r="G3817" s="14" t="s">
        <v>3052</v>
      </c>
      <c r="H3817" s="14" t="s">
        <v>3052</v>
      </c>
      <c r="I3817" s="9" t="s">
        <v>3052</v>
      </c>
      <c r="J3817" s="9">
        <v>54</v>
      </c>
      <c r="K3817" s="14"/>
      <c r="L3817" s="14"/>
      <c r="M3817" s="14"/>
      <c r="N3817" s="14">
        <v>46218</v>
      </c>
      <c r="O3817" s="14">
        <v>54</v>
      </c>
      <c r="P3817" s="14"/>
      <c r="Q3817" s="14"/>
      <c r="R3817" s="14"/>
      <c r="S3817" s="14"/>
      <c r="T3817" s="14">
        <f t="shared" si="415"/>
        <v>1</v>
      </c>
      <c r="U3817" s="14" t="s">
        <v>36</v>
      </c>
      <c r="V3817" s="14"/>
      <c r="W3817" s="14"/>
      <c r="X3817" s="14"/>
      <c r="Y3817" s="14"/>
      <c r="Z3817" s="14"/>
      <c r="AA3817" s="11"/>
      <c r="AB3817" s="14" t="str">
        <f t="shared" si="412"/>
        <v>10257|46 SECCIONADORA 1</v>
      </c>
      <c r="AC3817" t="str">
        <f t="shared" si="413"/>
        <v>|10257|</v>
      </c>
      <c r="AD3817" t="str">
        <f t="shared" si="414"/>
        <v>46 SECCIONADORA 1</v>
      </c>
    </row>
    <row r="3818" spans="1:30" ht="36" customHeight="1" x14ac:dyDescent="0.35">
      <c r="A3818" s="35">
        <v>46217</v>
      </c>
      <c r="B3818" s="14" t="s">
        <v>3718</v>
      </c>
      <c r="C3818" s="14" t="s">
        <v>3719</v>
      </c>
      <c r="D3818" s="14" t="s">
        <v>3052</v>
      </c>
      <c r="E3818" s="14">
        <v>20052204</v>
      </c>
      <c r="F3818" s="14" t="s">
        <v>3270</v>
      </c>
      <c r="G3818" s="14" t="s">
        <v>3052</v>
      </c>
      <c r="H3818" s="14" t="s">
        <v>3052</v>
      </c>
      <c r="I3818" s="9" t="s">
        <v>3052</v>
      </c>
      <c r="J3818" s="9">
        <v>1</v>
      </c>
      <c r="K3818" s="14"/>
      <c r="L3818" s="14"/>
      <c r="M3818" s="14"/>
      <c r="N3818" s="14">
        <v>46218</v>
      </c>
      <c r="O3818" s="14">
        <v>1</v>
      </c>
      <c r="P3818" s="14"/>
      <c r="Q3818" s="14"/>
      <c r="R3818" s="14"/>
      <c r="S3818" s="14"/>
      <c r="T3818" s="14">
        <f t="shared" si="415"/>
        <v>1</v>
      </c>
      <c r="U3818" s="14" t="s">
        <v>36</v>
      </c>
      <c r="V3818" s="14"/>
      <c r="W3818" s="14"/>
      <c r="X3818" s="14"/>
      <c r="Y3818" s="14"/>
      <c r="Z3818" s="14"/>
      <c r="AA3818" s="11"/>
      <c r="AB3818" s="14" t="str">
        <f t="shared" si="412"/>
        <v>10257|46 SECCIONADORA 1</v>
      </c>
      <c r="AC3818" t="str">
        <f t="shared" si="413"/>
        <v>|10257|</v>
      </c>
      <c r="AD3818" t="str">
        <f t="shared" si="414"/>
        <v>46 SECCIONADORA 1</v>
      </c>
    </row>
    <row r="3819" spans="1:30" ht="36" customHeight="1" x14ac:dyDescent="0.35">
      <c r="A3819" s="35">
        <v>46217</v>
      </c>
      <c r="B3819" s="14" t="s">
        <v>3718</v>
      </c>
      <c r="C3819" s="14" t="s">
        <v>3719</v>
      </c>
      <c r="D3819" s="14" t="s">
        <v>3052</v>
      </c>
      <c r="E3819" s="14">
        <v>30083502</v>
      </c>
      <c r="F3819" s="14" t="s">
        <v>3727</v>
      </c>
      <c r="G3819" s="14" t="s">
        <v>3052</v>
      </c>
      <c r="H3819" s="14" t="s">
        <v>3052</v>
      </c>
      <c r="I3819" s="9" t="s">
        <v>3052</v>
      </c>
      <c r="J3819" s="9">
        <v>4</v>
      </c>
      <c r="K3819" s="14"/>
      <c r="L3819" s="14"/>
      <c r="M3819" s="14"/>
      <c r="N3819" s="14">
        <v>46218</v>
      </c>
      <c r="O3819" s="14">
        <v>4</v>
      </c>
      <c r="P3819" s="14"/>
      <c r="Q3819" s="14"/>
      <c r="R3819" s="14"/>
      <c r="S3819" s="14"/>
      <c r="T3819" s="14">
        <f t="shared" si="415"/>
        <v>1</v>
      </c>
      <c r="U3819" s="14" t="s">
        <v>36</v>
      </c>
      <c r="V3819" s="14"/>
      <c r="W3819" s="14"/>
      <c r="X3819" s="14"/>
      <c r="Y3819" s="14"/>
      <c r="Z3819" s="14"/>
      <c r="AA3819" s="11"/>
      <c r="AB3819" s="14" t="str">
        <f t="shared" si="412"/>
        <v>10257|46 SECCIONADORA 1</v>
      </c>
      <c r="AC3819" t="str">
        <f t="shared" si="413"/>
        <v>|10257|</v>
      </c>
      <c r="AD3819" t="str">
        <f t="shared" si="414"/>
        <v>46 SECCIONADORA 1</v>
      </c>
    </row>
    <row r="3820" spans="1:30" ht="36" customHeight="1" x14ac:dyDescent="0.35">
      <c r="A3820" s="35">
        <v>46217</v>
      </c>
      <c r="B3820" s="14" t="s">
        <v>3718</v>
      </c>
      <c r="C3820" s="14" t="s">
        <v>3719</v>
      </c>
      <c r="D3820" s="14" t="s">
        <v>3052</v>
      </c>
      <c r="E3820" s="14">
        <v>30126003</v>
      </c>
      <c r="F3820" s="14" t="s">
        <v>3731</v>
      </c>
      <c r="G3820" s="14" t="s">
        <v>3052</v>
      </c>
      <c r="H3820" s="14" t="s">
        <v>3052</v>
      </c>
      <c r="I3820" s="9" t="s">
        <v>3052</v>
      </c>
      <c r="J3820" s="9">
        <v>2</v>
      </c>
      <c r="K3820" s="14"/>
      <c r="L3820" s="14"/>
      <c r="M3820" s="14"/>
      <c r="N3820" s="14">
        <v>46218</v>
      </c>
      <c r="O3820" s="14">
        <v>2</v>
      </c>
      <c r="P3820" s="14"/>
      <c r="Q3820" s="14"/>
      <c r="R3820" s="14"/>
      <c r="S3820" s="14"/>
      <c r="T3820" s="14">
        <f t="shared" si="415"/>
        <v>1</v>
      </c>
      <c r="U3820" s="14" t="s">
        <v>36</v>
      </c>
      <c r="V3820" s="14"/>
      <c r="W3820" s="14"/>
      <c r="X3820" s="14"/>
      <c r="Y3820" s="14"/>
      <c r="Z3820" s="14"/>
      <c r="AA3820" s="11"/>
      <c r="AB3820" s="14" t="str">
        <f t="shared" si="412"/>
        <v>10257|46 SECCIONADORA 1</v>
      </c>
      <c r="AC3820" t="str">
        <f t="shared" si="413"/>
        <v>|10257|</v>
      </c>
      <c r="AD3820" t="str">
        <f t="shared" si="414"/>
        <v>46 SECCIONADORA 1</v>
      </c>
    </row>
    <row r="3821" spans="1:30" ht="36" customHeight="1" x14ac:dyDescent="0.35">
      <c r="A3821" s="35">
        <v>46217</v>
      </c>
      <c r="B3821" s="14" t="s">
        <v>3718</v>
      </c>
      <c r="C3821" s="14" t="s">
        <v>3719</v>
      </c>
      <c r="D3821" s="14" t="s">
        <v>3052</v>
      </c>
      <c r="E3821" s="14">
        <v>20011004</v>
      </c>
      <c r="F3821" s="14" t="s">
        <v>3256</v>
      </c>
      <c r="G3821" s="14" t="s">
        <v>3052</v>
      </c>
      <c r="H3821" s="14" t="s">
        <v>3052</v>
      </c>
      <c r="I3821" s="9" t="s">
        <v>3052</v>
      </c>
      <c r="J3821" s="9">
        <v>2</v>
      </c>
      <c r="K3821" s="14"/>
      <c r="L3821" s="14"/>
      <c r="M3821" s="14"/>
      <c r="N3821" s="14">
        <v>46218</v>
      </c>
      <c r="O3821" s="14">
        <v>2</v>
      </c>
      <c r="P3821" s="14"/>
      <c r="Q3821" s="14"/>
      <c r="R3821" s="14"/>
      <c r="S3821" s="14"/>
      <c r="T3821" s="14">
        <f t="shared" si="415"/>
        <v>1</v>
      </c>
      <c r="U3821" s="14" t="s">
        <v>36</v>
      </c>
      <c r="V3821" s="14"/>
      <c r="W3821" s="14"/>
      <c r="X3821" s="14"/>
      <c r="Y3821" s="14"/>
      <c r="Z3821" s="14"/>
      <c r="AA3821" s="11"/>
      <c r="AB3821" s="14" t="str">
        <f t="shared" si="412"/>
        <v>10257|46 SECCIONADORA 1</v>
      </c>
      <c r="AC3821" t="str">
        <f t="shared" si="413"/>
        <v>|10257|</v>
      </c>
      <c r="AD3821" t="str">
        <f t="shared" si="414"/>
        <v>46 SECCIONADORA 1</v>
      </c>
    </row>
    <row r="3822" spans="1:30" ht="36" customHeight="1" x14ac:dyDescent="0.35">
      <c r="A3822" s="35">
        <v>46217</v>
      </c>
      <c r="B3822" s="14" t="s">
        <v>3718</v>
      </c>
      <c r="C3822" s="14" t="s">
        <v>3719</v>
      </c>
      <c r="D3822" s="14" t="s">
        <v>3052</v>
      </c>
      <c r="E3822" s="14">
        <v>20011005</v>
      </c>
      <c r="F3822" s="14" t="s">
        <v>3258</v>
      </c>
      <c r="G3822" s="14" t="s">
        <v>3052</v>
      </c>
      <c r="H3822" s="14" t="s">
        <v>3052</v>
      </c>
      <c r="I3822" s="9" t="s">
        <v>3052</v>
      </c>
      <c r="J3822" s="9">
        <v>2</v>
      </c>
      <c r="K3822" s="14"/>
      <c r="L3822" s="14"/>
      <c r="M3822" s="14"/>
      <c r="N3822" s="14">
        <v>46218</v>
      </c>
      <c r="O3822" s="14">
        <v>2</v>
      </c>
      <c r="P3822" s="14"/>
      <c r="Q3822" s="14"/>
      <c r="R3822" s="14"/>
      <c r="S3822" s="14"/>
      <c r="T3822" s="14">
        <f t="shared" si="415"/>
        <v>1</v>
      </c>
      <c r="U3822" s="14" t="s">
        <v>36</v>
      </c>
      <c r="V3822" s="14"/>
      <c r="W3822" s="14"/>
      <c r="X3822" s="14"/>
      <c r="Y3822" s="14"/>
      <c r="Z3822" s="14"/>
      <c r="AA3822" s="11"/>
      <c r="AB3822" s="14" t="str">
        <f t="shared" si="412"/>
        <v>10257|46 SECCIONADORA 1</v>
      </c>
      <c r="AC3822" t="str">
        <f t="shared" si="413"/>
        <v>|10257|</v>
      </c>
      <c r="AD3822" t="str">
        <f t="shared" si="414"/>
        <v>46 SECCIONADORA 1</v>
      </c>
    </row>
    <row r="3823" spans="1:30" ht="36" customHeight="1" x14ac:dyDescent="0.35">
      <c r="A3823" s="35">
        <v>46217</v>
      </c>
      <c r="B3823" s="14" t="s">
        <v>3718</v>
      </c>
      <c r="C3823" s="14" t="s">
        <v>3719</v>
      </c>
      <c r="D3823" s="14" t="s">
        <v>3052</v>
      </c>
      <c r="E3823" s="14">
        <v>20012405</v>
      </c>
      <c r="F3823" s="14" t="s">
        <v>3259</v>
      </c>
      <c r="G3823" s="14" t="s">
        <v>3052</v>
      </c>
      <c r="H3823" s="14" t="s">
        <v>3052</v>
      </c>
      <c r="I3823" s="9" t="s">
        <v>3052</v>
      </c>
      <c r="J3823" s="9">
        <v>80</v>
      </c>
      <c r="K3823" s="14"/>
      <c r="L3823" s="14"/>
      <c r="M3823" s="14"/>
      <c r="N3823" s="14">
        <v>46218</v>
      </c>
      <c r="O3823" s="14">
        <v>80</v>
      </c>
      <c r="P3823" s="14"/>
      <c r="Q3823" s="14"/>
      <c r="R3823" s="14"/>
      <c r="S3823" s="14"/>
      <c r="T3823" s="14">
        <f t="shared" si="415"/>
        <v>1</v>
      </c>
      <c r="U3823" s="14" t="s">
        <v>36</v>
      </c>
      <c r="V3823" s="14"/>
      <c r="W3823" s="14"/>
      <c r="X3823" s="14"/>
      <c r="Y3823" s="14"/>
      <c r="Z3823" s="14"/>
      <c r="AA3823" s="11"/>
      <c r="AB3823" s="14" t="str">
        <f t="shared" si="412"/>
        <v>10257|46 SECCIONADORA 1</v>
      </c>
      <c r="AC3823" t="str">
        <f t="shared" si="413"/>
        <v>|10257|</v>
      </c>
      <c r="AD3823" t="str">
        <f t="shared" si="414"/>
        <v>46 SECCIONADORA 1</v>
      </c>
    </row>
    <row r="3824" spans="1:30" ht="36" customHeight="1" x14ac:dyDescent="0.35">
      <c r="A3824" s="35">
        <v>46217</v>
      </c>
      <c r="B3824" s="14" t="s">
        <v>3718</v>
      </c>
      <c r="C3824" s="14" t="s">
        <v>3719</v>
      </c>
      <c r="D3824" s="14" t="s">
        <v>3052</v>
      </c>
      <c r="E3824" s="14">
        <v>20013107</v>
      </c>
      <c r="F3824" s="14" t="s">
        <v>3260</v>
      </c>
      <c r="G3824" s="14" t="s">
        <v>3052</v>
      </c>
      <c r="H3824" s="14" t="s">
        <v>3052</v>
      </c>
      <c r="I3824" s="9" t="s">
        <v>3052</v>
      </c>
      <c r="J3824" s="9">
        <v>140</v>
      </c>
      <c r="K3824" s="14"/>
      <c r="L3824" s="14"/>
      <c r="M3824" s="14"/>
      <c r="N3824" s="14">
        <v>46218</v>
      </c>
      <c r="O3824" s="14">
        <v>140</v>
      </c>
      <c r="P3824" s="14"/>
      <c r="Q3824" s="14"/>
      <c r="R3824" s="14"/>
      <c r="S3824" s="14"/>
      <c r="T3824" s="14">
        <f t="shared" si="415"/>
        <v>1</v>
      </c>
      <c r="U3824" s="14" t="s">
        <v>36</v>
      </c>
      <c r="V3824" s="14"/>
      <c r="W3824" s="14"/>
      <c r="X3824" s="14"/>
      <c r="Y3824" s="14"/>
      <c r="Z3824" s="14"/>
      <c r="AA3824" s="11"/>
      <c r="AB3824" s="14" t="str">
        <f t="shared" si="412"/>
        <v>10257|46 SECCIONADORA 1</v>
      </c>
      <c r="AC3824" t="str">
        <f t="shared" si="413"/>
        <v>|10257|</v>
      </c>
      <c r="AD3824" t="str">
        <f t="shared" si="414"/>
        <v>46 SECCIONADORA 1</v>
      </c>
    </row>
    <row r="3825" spans="1:30" ht="36" customHeight="1" x14ac:dyDescent="0.35">
      <c r="A3825" s="35">
        <v>46217</v>
      </c>
      <c r="B3825" s="14" t="s">
        <v>3718</v>
      </c>
      <c r="C3825" s="14" t="s">
        <v>3719</v>
      </c>
      <c r="D3825" s="14" t="s">
        <v>3052</v>
      </c>
      <c r="E3825" s="14">
        <v>20016106</v>
      </c>
      <c r="F3825" s="14" t="s">
        <v>3261</v>
      </c>
      <c r="G3825" s="14" t="s">
        <v>3052</v>
      </c>
      <c r="H3825" s="14" t="s">
        <v>3052</v>
      </c>
      <c r="I3825" s="9" t="s">
        <v>3052</v>
      </c>
      <c r="J3825" s="9">
        <v>60</v>
      </c>
      <c r="K3825" s="14"/>
      <c r="L3825" s="14"/>
      <c r="M3825" s="14"/>
      <c r="N3825" s="14">
        <v>46218</v>
      </c>
      <c r="O3825" s="14">
        <v>60</v>
      </c>
      <c r="P3825" s="14"/>
      <c r="Q3825" s="14"/>
      <c r="R3825" s="14"/>
      <c r="S3825" s="14"/>
      <c r="T3825" s="14">
        <f t="shared" si="415"/>
        <v>1</v>
      </c>
      <c r="U3825" s="14" t="s">
        <v>36</v>
      </c>
      <c r="V3825" s="14"/>
      <c r="W3825" s="14"/>
      <c r="X3825" s="14"/>
      <c r="Y3825" s="14"/>
      <c r="Z3825" s="14"/>
      <c r="AA3825" s="11"/>
      <c r="AB3825" s="14" t="str">
        <f t="shared" si="412"/>
        <v>10257|46 SECCIONADORA 1</v>
      </c>
      <c r="AC3825" t="str">
        <f t="shared" si="413"/>
        <v>|10257|</v>
      </c>
      <c r="AD3825" t="str">
        <f t="shared" si="414"/>
        <v>46 SECCIONADORA 1</v>
      </c>
    </row>
    <row r="3826" spans="1:30" ht="36" customHeight="1" x14ac:dyDescent="0.35">
      <c r="A3826" s="35">
        <v>46217</v>
      </c>
      <c r="B3826" s="14" t="s">
        <v>3718</v>
      </c>
      <c r="C3826" s="14" t="s">
        <v>3719</v>
      </c>
      <c r="D3826" s="14" t="s">
        <v>3052</v>
      </c>
      <c r="E3826" s="14">
        <v>20017010</v>
      </c>
      <c r="F3826" s="14" t="s">
        <v>3728</v>
      </c>
      <c r="G3826" s="14" t="s">
        <v>3052</v>
      </c>
      <c r="H3826" s="14" t="s">
        <v>3052</v>
      </c>
      <c r="I3826" s="9" t="s">
        <v>3052</v>
      </c>
      <c r="J3826" s="9">
        <v>2</v>
      </c>
      <c r="K3826" s="14"/>
      <c r="L3826" s="14"/>
      <c r="M3826" s="14"/>
      <c r="N3826" s="14">
        <v>46218</v>
      </c>
      <c r="O3826" s="14">
        <v>2</v>
      </c>
      <c r="P3826" s="14"/>
      <c r="Q3826" s="14"/>
      <c r="R3826" s="14"/>
      <c r="S3826" s="14"/>
      <c r="T3826" s="14">
        <f t="shared" si="415"/>
        <v>1</v>
      </c>
      <c r="U3826" s="14" t="s">
        <v>36</v>
      </c>
      <c r="V3826" s="14"/>
      <c r="W3826" s="14"/>
      <c r="X3826" s="14"/>
      <c r="Y3826" s="14"/>
      <c r="Z3826" s="14"/>
      <c r="AA3826" s="11"/>
      <c r="AB3826" s="14" t="str">
        <f t="shared" si="412"/>
        <v>10257|46 SECCIONADORA 1</v>
      </c>
      <c r="AC3826" t="str">
        <f t="shared" si="413"/>
        <v>|10257|</v>
      </c>
      <c r="AD3826" t="str">
        <f t="shared" si="414"/>
        <v>46 SECCIONADORA 1</v>
      </c>
    </row>
    <row r="3827" spans="1:30" ht="36" customHeight="1" x14ac:dyDescent="0.35">
      <c r="A3827" s="35">
        <v>46217</v>
      </c>
      <c r="B3827" s="14" t="s">
        <v>3718</v>
      </c>
      <c r="C3827" s="14" t="s">
        <v>3719</v>
      </c>
      <c r="D3827" s="14" t="s">
        <v>3052</v>
      </c>
      <c r="E3827" s="14">
        <v>30001205</v>
      </c>
      <c r="F3827" s="14" t="s">
        <v>3322</v>
      </c>
      <c r="G3827" s="14" t="s">
        <v>3052</v>
      </c>
      <c r="H3827" s="14" t="s">
        <v>3052</v>
      </c>
      <c r="I3827" s="9" t="s">
        <v>3052</v>
      </c>
      <c r="J3827" s="9">
        <v>366</v>
      </c>
      <c r="K3827" s="14"/>
      <c r="L3827" s="14"/>
      <c r="M3827" s="14"/>
      <c r="N3827" s="14">
        <v>46218</v>
      </c>
      <c r="O3827" s="14">
        <v>366</v>
      </c>
      <c r="P3827" s="14"/>
      <c r="Q3827" s="14"/>
      <c r="R3827" s="14"/>
      <c r="S3827" s="14"/>
      <c r="T3827" s="14">
        <f t="shared" si="415"/>
        <v>1</v>
      </c>
      <c r="U3827" s="14" t="s">
        <v>36</v>
      </c>
      <c r="V3827" s="14"/>
      <c r="W3827" s="14"/>
      <c r="X3827" s="14"/>
      <c r="Y3827" s="14"/>
      <c r="Z3827" s="14"/>
      <c r="AA3827" s="11"/>
      <c r="AB3827" s="14" t="str">
        <f t="shared" si="412"/>
        <v>10257|46 SECCIONADORA 1</v>
      </c>
      <c r="AC3827" t="str">
        <f t="shared" si="413"/>
        <v>|10257|</v>
      </c>
      <c r="AD3827" t="str">
        <f t="shared" si="414"/>
        <v>46 SECCIONADORA 1</v>
      </c>
    </row>
    <row r="3828" spans="1:30" ht="36" customHeight="1" x14ac:dyDescent="0.35">
      <c r="A3828" s="35">
        <v>46217</v>
      </c>
      <c r="B3828" s="14" t="s">
        <v>3718</v>
      </c>
      <c r="C3828" s="14" t="s">
        <v>3719</v>
      </c>
      <c r="D3828" s="14" t="s">
        <v>3052</v>
      </c>
      <c r="E3828" s="14">
        <v>30001206</v>
      </c>
      <c r="F3828" s="14" t="s">
        <v>3278</v>
      </c>
      <c r="G3828" s="14" t="s">
        <v>3052</v>
      </c>
      <c r="H3828" s="14" t="s">
        <v>3052</v>
      </c>
      <c r="I3828" s="9" t="s">
        <v>3052</v>
      </c>
      <c r="J3828" s="9">
        <v>366</v>
      </c>
      <c r="K3828" s="14"/>
      <c r="L3828" s="14"/>
      <c r="M3828" s="14"/>
      <c r="N3828" s="14">
        <v>46218</v>
      </c>
      <c r="O3828" s="14">
        <v>366</v>
      </c>
      <c r="P3828" s="14"/>
      <c r="Q3828" s="14"/>
      <c r="R3828" s="14"/>
      <c r="S3828" s="14"/>
      <c r="T3828" s="14">
        <f t="shared" si="415"/>
        <v>1</v>
      </c>
      <c r="U3828" s="14" t="s">
        <v>36</v>
      </c>
      <c r="V3828" s="14"/>
      <c r="W3828" s="14"/>
      <c r="X3828" s="14"/>
      <c r="Y3828" s="14"/>
      <c r="Z3828" s="14"/>
      <c r="AA3828" s="11"/>
      <c r="AB3828" s="14" t="str">
        <f t="shared" si="412"/>
        <v>10257|46 SECCIONADORA 1</v>
      </c>
      <c r="AC3828" t="str">
        <f t="shared" si="413"/>
        <v>|10257|</v>
      </c>
      <c r="AD3828" t="str">
        <f t="shared" si="414"/>
        <v>46 SECCIONADORA 1</v>
      </c>
    </row>
    <row r="3829" spans="1:30" ht="36" customHeight="1" x14ac:dyDescent="0.35">
      <c r="A3829" s="35">
        <v>46217</v>
      </c>
      <c r="B3829" s="14" t="s">
        <v>3718</v>
      </c>
      <c r="C3829" s="14" t="s">
        <v>3719</v>
      </c>
      <c r="D3829" s="14" t="s">
        <v>3052</v>
      </c>
      <c r="E3829" s="14">
        <v>30001207</v>
      </c>
      <c r="F3829" s="14" t="s">
        <v>3280</v>
      </c>
      <c r="G3829" s="14" t="s">
        <v>3052</v>
      </c>
      <c r="H3829" s="14" t="s">
        <v>3052</v>
      </c>
      <c r="I3829" s="9" t="s">
        <v>3052</v>
      </c>
      <c r="J3829" s="9">
        <v>354</v>
      </c>
      <c r="K3829" s="14"/>
      <c r="L3829" s="14"/>
      <c r="M3829" s="14"/>
      <c r="N3829" s="14">
        <v>46218</v>
      </c>
      <c r="O3829" s="14">
        <v>354</v>
      </c>
      <c r="P3829" s="14"/>
      <c r="Q3829" s="14"/>
      <c r="R3829" s="14"/>
      <c r="S3829" s="14"/>
      <c r="T3829" s="14">
        <f t="shared" si="415"/>
        <v>1</v>
      </c>
      <c r="U3829" s="14" t="s">
        <v>36</v>
      </c>
      <c r="V3829" s="14"/>
      <c r="W3829" s="14"/>
      <c r="X3829" s="14"/>
      <c r="Y3829" s="14"/>
      <c r="Z3829" s="14"/>
      <c r="AA3829" s="11"/>
      <c r="AB3829" s="14" t="str">
        <f t="shared" si="412"/>
        <v>10257|46 SECCIONADORA 1</v>
      </c>
      <c r="AC3829" t="str">
        <f t="shared" si="413"/>
        <v>|10257|</v>
      </c>
      <c r="AD3829" t="str">
        <f t="shared" si="414"/>
        <v>46 SECCIONADORA 1</v>
      </c>
    </row>
    <row r="3830" spans="1:30" ht="36" customHeight="1" x14ac:dyDescent="0.35">
      <c r="A3830" s="35">
        <v>46217</v>
      </c>
      <c r="B3830" s="14" t="s">
        <v>3718</v>
      </c>
      <c r="C3830" s="14" t="s">
        <v>3719</v>
      </c>
      <c r="D3830" s="14" t="s">
        <v>3052</v>
      </c>
      <c r="E3830" s="14">
        <v>30003921</v>
      </c>
      <c r="F3830" s="14" t="s">
        <v>3717</v>
      </c>
      <c r="G3830" s="14" t="s">
        <v>3052</v>
      </c>
      <c r="H3830" s="14" t="s">
        <v>3052</v>
      </c>
      <c r="I3830" s="9" t="s">
        <v>3052</v>
      </c>
      <c r="J3830" s="9">
        <v>32</v>
      </c>
      <c r="K3830" s="14"/>
      <c r="L3830" s="14"/>
      <c r="M3830" s="14"/>
      <c r="N3830" s="14">
        <v>46218</v>
      </c>
      <c r="O3830" s="14">
        <v>32</v>
      </c>
      <c r="P3830" s="14"/>
      <c r="Q3830" s="14"/>
      <c r="R3830" s="14"/>
      <c r="S3830" s="14"/>
      <c r="T3830" s="14">
        <f t="shared" si="415"/>
        <v>1</v>
      </c>
      <c r="U3830" s="14" t="s">
        <v>36</v>
      </c>
      <c r="V3830" s="14"/>
      <c r="W3830" s="14"/>
      <c r="X3830" s="14"/>
      <c r="Y3830" s="14"/>
      <c r="Z3830" s="14"/>
      <c r="AA3830" s="11"/>
      <c r="AB3830" s="14" t="str">
        <f t="shared" si="412"/>
        <v>10257|46 SECCIONADORA 1</v>
      </c>
      <c r="AC3830" t="str">
        <f t="shared" si="413"/>
        <v>|10257|</v>
      </c>
      <c r="AD3830" t="str">
        <f t="shared" si="414"/>
        <v>46 SECCIONADORA 1</v>
      </c>
    </row>
    <row r="3831" spans="1:30" ht="36" customHeight="1" x14ac:dyDescent="0.35">
      <c r="A3831" s="35">
        <v>46217</v>
      </c>
      <c r="B3831" s="14" t="s">
        <v>3718</v>
      </c>
      <c r="C3831" s="14" t="s">
        <v>3719</v>
      </c>
      <c r="D3831" s="14" t="s">
        <v>3052</v>
      </c>
      <c r="E3831" s="14">
        <v>30003922</v>
      </c>
      <c r="F3831" s="14" t="s">
        <v>3709</v>
      </c>
      <c r="G3831" s="14" t="s">
        <v>3052</v>
      </c>
      <c r="H3831" s="14" t="s">
        <v>3052</v>
      </c>
      <c r="I3831" s="9" t="s">
        <v>3052</v>
      </c>
      <c r="J3831" s="9">
        <v>32</v>
      </c>
      <c r="K3831" s="14"/>
      <c r="L3831" s="14"/>
      <c r="M3831" s="14"/>
      <c r="N3831" s="14">
        <v>46218</v>
      </c>
      <c r="O3831" s="14">
        <v>32</v>
      </c>
      <c r="P3831" s="14"/>
      <c r="Q3831" s="14"/>
      <c r="R3831" s="14"/>
      <c r="S3831" s="14"/>
      <c r="T3831" s="14">
        <f t="shared" si="415"/>
        <v>1</v>
      </c>
      <c r="U3831" s="14" t="s">
        <v>36</v>
      </c>
      <c r="V3831" s="14"/>
      <c r="W3831" s="14"/>
      <c r="X3831" s="14"/>
      <c r="Y3831" s="14"/>
      <c r="Z3831" s="14"/>
      <c r="AA3831" s="11"/>
      <c r="AB3831" s="14" t="str">
        <f t="shared" si="412"/>
        <v>10257|46 SECCIONADORA 1</v>
      </c>
      <c r="AC3831" t="str">
        <f t="shared" si="413"/>
        <v>|10257|</v>
      </c>
      <c r="AD3831" t="str">
        <f t="shared" si="414"/>
        <v>46 SECCIONADORA 1</v>
      </c>
    </row>
    <row r="3832" spans="1:30" ht="36" customHeight="1" x14ac:dyDescent="0.35">
      <c r="A3832" s="35">
        <v>46217</v>
      </c>
      <c r="B3832" s="14" t="s">
        <v>3718</v>
      </c>
      <c r="C3832" s="14" t="s">
        <v>3719</v>
      </c>
      <c r="D3832" s="14" t="s">
        <v>3052</v>
      </c>
      <c r="E3832" s="14">
        <v>30080003</v>
      </c>
      <c r="F3832" s="14" t="s">
        <v>3275</v>
      </c>
      <c r="G3832" s="14" t="s">
        <v>3052</v>
      </c>
      <c r="H3832" s="14" t="s">
        <v>3052</v>
      </c>
      <c r="I3832" s="9" t="s">
        <v>3052</v>
      </c>
      <c r="J3832" s="9">
        <v>9</v>
      </c>
      <c r="K3832" s="14"/>
      <c r="L3832" s="14"/>
      <c r="M3832" s="14"/>
      <c r="N3832" s="14">
        <v>46218</v>
      </c>
      <c r="O3832" s="14">
        <v>9</v>
      </c>
      <c r="P3832" s="14"/>
      <c r="Q3832" s="14"/>
      <c r="R3832" s="14"/>
      <c r="S3832" s="14"/>
      <c r="T3832" s="14">
        <f t="shared" si="415"/>
        <v>1</v>
      </c>
      <c r="U3832" s="14" t="s">
        <v>36</v>
      </c>
      <c r="V3832" s="14"/>
      <c r="W3832" s="14"/>
      <c r="X3832" s="14"/>
      <c r="Y3832" s="14"/>
      <c r="Z3832" s="14"/>
      <c r="AA3832" s="11"/>
      <c r="AB3832" s="14" t="str">
        <f t="shared" si="412"/>
        <v>10257|46 SECCIONADORA 1</v>
      </c>
      <c r="AC3832" t="str">
        <f t="shared" si="413"/>
        <v>|10257|</v>
      </c>
      <c r="AD3832" t="str">
        <f t="shared" si="414"/>
        <v>46 SECCIONADORA 1</v>
      </c>
    </row>
    <row r="3833" spans="1:30" ht="36" customHeight="1" x14ac:dyDescent="0.35">
      <c r="A3833" s="35">
        <v>46217</v>
      </c>
      <c r="B3833" s="14" t="s">
        <v>3718</v>
      </c>
      <c r="C3833" s="14" t="s">
        <v>3719</v>
      </c>
      <c r="D3833" s="14" t="s">
        <v>3052</v>
      </c>
      <c r="E3833" s="14">
        <v>30080004</v>
      </c>
      <c r="F3833" s="14" t="s">
        <v>3205</v>
      </c>
      <c r="G3833" s="14" t="s">
        <v>3052</v>
      </c>
      <c r="H3833" s="14" t="s">
        <v>3052</v>
      </c>
      <c r="I3833" s="9" t="s">
        <v>3052</v>
      </c>
      <c r="J3833" s="9">
        <v>20</v>
      </c>
      <c r="K3833" s="14"/>
      <c r="L3833" s="14"/>
      <c r="M3833" s="14"/>
      <c r="N3833" s="14">
        <v>46218</v>
      </c>
      <c r="O3833" s="14">
        <v>20</v>
      </c>
      <c r="P3833" s="14"/>
      <c r="Q3833" s="14"/>
      <c r="R3833" s="14"/>
      <c r="S3833" s="14"/>
      <c r="T3833" s="14">
        <f t="shared" si="415"/>
        <v>1</v>
      </c>
      <c r="U3833" s="14" t="s">
        <v>36</v>
      </c>
      <c r="V3833" s="14"/>
      <c r="W3833" s="14"/>
      <c r="X3833" s="14"/>
      <c r="Y3833" s="14"/>
      <c r="Z3833" s="14"/>
      <c r="AA3833" s="11"/>
      <c r="AB3833" s="14" t="str">
        <f t="shared" si="412"/>
        <v>10257|46 SECCIONADORA 1</v>
      </c>
      <c r="AC3833" t="str">
        <f t="shared" si="413"/>
        <v>|10257|</v>
      </c>
      <c r="AD3833" t="str">
        <f t="shared" si="414"/>
        <v>46 SECCIONADORA 1</v>
      </c>
    </row>
    <row r="3834" spans="1:30" ht="36" customHeight="1" x14ac:dyDescent="0.35">
      <c r="A3834" s="35">
        <v>46217</v>
      </c>
      <c r="B3834" s="14" t="s">
        <v>3718</v>
      </c>
      <c r="C3834" s="14" t="s">
        <v>3719</v>
      </c>
      <c r="D3834" s="14" t="s">
        <v>3052</v>
      </c>
      <c r="E3834" s="14">
        <v>30080005</v>
      </c>
      <c r="F3834" s="14" t="s">
        <v>3206</v>
      </c>
      <c r="G3834" s="14" t="s">
        <v>3052</v>
      </c>
      <c r="H3834" s="14" t="s">
        <v>3052</v>
      </c>
      <c r="I3834" s="9" t="s">
        <v>3052</v>
      </c>
      <c r="J3834" s="9">
        <v>20</v>
      </c>
      <c r="K3834" s="14"/>
      <c r="L3834" s="14"/>
      <c r="M3834" s="14"/>
      <c r="N3834" s="14">
        <v>46218</v>
      </c>
      <c r="O3834" s="14">
        <v>20</v>
      </c>
      <c r="P3834" s="14"/>
      <c r="Q3834" s="14"/>
      <c r="R3834" s="14"/>
      <c r="S3834" s="14"/>
      <c r="T3834" s="14">
        <f t="shared" si="415"/>
        <v>1</v>
      </c>
      <c r="U3834" s="14" t="s">
        <v>36</v>
      </c>
      <c r="V3834" s="14"/>
      <c r="W3834" s="14"/>
      <c r="X3834" s="14"/>
      <c r="Y3834" s="14"/>
      <c r="Z3834" s="14"/>
      <c r="AA3834" s="11"/>
      <c r="AB3834" s="14" t="str">
        <f t="shared" si="412"/>
        <v>10257|46 SECCIONADORA 1</v>
      </c>
      <c r="AC3834" t="str">
        <f t="shared" si="413"/>
        <v>|10257|</v>
      </c>
      <c r="AD3834" t="str">
        <f t="shared" si="414"/>
        <v>46 SECCIONADORA 1</v>
      </c>
    </row>
    <row r="3835" spans="1:30" ht="36" customHeight="1" x14ac:dyDescent="0.35">
      <c r="A3835" s="35">
        <v>46217</v>
      </c>
      <c r="B3835" s="14" t="s">
        <v>3718</v>
      </c>
      <c r="C3835" s="14" t="s">
        <v>3719</v>
      </c>
      <c r="D3835" s="14" t="s">
        <v>3052</v>
      </c>
      <c r="E3835" s="14">
        <v>30083002</v>
      </c>
      <c r="F3835" s="14" t="s">
        <v>3732</v>
      </c>
      <c r="G3835" s="14" t="s">
        <v>3052</v>
      </c>
      <c r="H3835" s="14" t="s">
        <v>3052</v>
      </c>
      <c r="I3835" s="9" t="s">
        <v>3052</v>
      </c>
      <c r="J3835" s="9">
        <v>4</v>
      </c>
      <c r="K3835" s="14"/>
      <c r="L3835" s="14"/>
      <c r="M3835" s="14"/>
      <c r="N3835" s="14">
        <v>46218</v>
      </c>
      <c r="O3835" s="14">
        <v>4</v>
      </c>
      <c r="P3835" s="14"/>
      <c r="Q3835" s="14"/>
      <c r="R3835" s="14"/>
      <c r="S3835" s="14"/>
      <c r="T3835" s="14">
        <f t="shared" si="415"/>
        <v>1</v>
      </c>
      <c r="U3835" s="14" t="s">
        <v>36</v>
      </c>
      <c r="V3835" s="14"/>
      <c r="W3835" s="14"/>
      <c r="X3835" s="14"/>
      <c r="Y3835" s="14"/>
      <c r="Z3835" s="14"/>
      <c r="AA3835" s="11"/>
      <c r="AB3835" s="14" t="str">
        <f t="shared" si="412"/>
        <v>10257|46 SECCIONADORA 1</v>
      </c>
      <c r="AC3835" t="str">
        <f t="shared" si="413"/>
        <v>|10257|</v>
      </c>
      <c r="AD3835" t="str">
        <f t="shared" si="414"/>
        <v>46 SECCIONADORA 1</v>
      </c>
    </row>
    <row r="3836" spans="1:30" ht="36" customHeight="1" x14ac:dyDescent="0.35">
      <c r="A3836" s="35">
        <v>46217</v>
      </c>
      <c r="B3836" s="14" t="s">
        <v>3718</v>
      </c>
      <c r="C3836" s="14" t="s">
        <v>3719</v>
      </c>
      <c r="D3836" s="14" t="s">
        <v>3052</v>
      </c>
      <c r="E3836" s="14">
        <v>20019001</v>
      </c>
      <c r="F3836" s="14" t="s">
        <v>1616</v>
      </c>
      <c r="G3836" s="14" t="s">
        <v>3052</v>
      </c>
      <c r="H3836" s="14" t="s">
        <v>3052</v>
      </c>
      <c r="I3836" s="9" t="s">
        <v>3052</v>
      </c>
      <c r="J3836" s="9">
        <v>48</v>
      </c>
      <c r="K3836" s="14"/>
      <c r="L3836" s="14"/>
      <c r="M3836" s="14"/>
      <c r="N3836" s="14">
        <v>46218</v>
      </c>
      <c r="O3836" s="14">
        <v>48</v>
      </c>
      <c r="P3836" s="14"/>
      <c r="Q3836" s="14"/>
      <c r="R3836" s="14"/>
      <c r="S3836" s="14"/>
      <c r="T3836" s="14">
        <f t="shared" si="415"/>
        <v>1</v>
      </c>
      <c r="U3836" s="14" t="s">
        <v>36</v>
      </c>
      <c r="V3836" s="14"/>
      <c r="W3836" s="14"/>
      <c r="X3836" s="14"/>
      <c r="Y3836" s="14"/>
      <c r="Z3836" s="14"/>
      <c r="AA3836" s="11"/>
      <c r="AB3836" s="14" t="str">
        <f t="shared" si="412"/>
        <v>10257|46 SECCIONADORA 1</v>
      </c>
      <c r="AC3836" t="str">
        <f t="shared" si="413"/>
        <v>|10257|</v>
      </c>
      <c r="AD3836" t="str">
        <f t="shared" si="414"/>
        <v>46 SECCIONADORA 1</v>
      </c>
    </row>
    <row r="3837" spans="1:30" ht="36" customHeight="1" x14ac:dyDescent="0.35">
      <c r="A3837" s="35">
        <v>46217</v>
      </c>
      <c r="B3837" s="14" t="s">
        <v>3718</v>
      </c>
      <c r="C3837" s="14" t="s">
        <v>3719</v>
      </c>
      <c r="D3837" s="14" t="s">
        <v>3052</v>
      </c>
      <c r="E3837" s="14">
        <v>20019002</v>
      </c>
      <c r="F3837" s="14" t="s">
        <v>1615</v>
      </c>
      <c r="G3837" s="14" t="s">
        <v>3052</v>
      </c>
      <c r="H3837" s="14" t="s">
        <v>3052</v>
      </c>
      <c r="I3837" s="9" t="s">
        <v>3052</v>
      </c>
      <c r="J3837" s="9">
        <v>48</v>
      </c>
      <c r="K3837" s="14"/>
      <c r="L3837" s="14"/>
      <c r="M3837" s="14"/>
      <c r="N3837" s="14">
        <v>46218</v>
      </c>
      <c r="O3837" s="14">
        <v>48</v>
      </c>
      <c r="P3837" s="14"/>
      <c r="Q3837" s="14"/>
      <c r="R3837" s="14"/>
      <c r="S3837" s="14"/>
      <c r="T3837" s="14">
        <f t="shared" si="415"/>
        <v>1</v>
      </c>
      <c r="U3837" s="14" t="s">
        <v>36</v>
      </c>
      <c r="V3837" s="14"/>
      <c r="W3837" s="14"/>
      <c r="X3837" s="14"/>
      <c r="Y3837" s="14"/>
      <c r="Z3837" s="14"/>
      <c r="AA3837" s="11"/>
      <c r="AB3837" s="14" t="str">
        <f t="shared" si="412"/>
        <v>10257|46 SECCIONADORA 1</v>
      </c>
      <c r="AC3837" t="str">
        <f t="shared" si="413"/>
        <v>|10257|</v>
      </c>
      <c r="AD3837" t="str">
        <f t="shared" si="414"/>
        <v>46 SECCIONADORA 1</v>
      </c>
    </row>
    <row r="3838" spans="1:30" ht="36" customHeight="1" x14ac:dyDescent="0.35">
      <c r="A3838" s="35">
        <v>46217</v>
      </c>
      <c r="B3838" s="14" t="s">
        <v>3718</v>
      </c>
      <c r="C3838" s="14" t="s">
        <v>3719</v>
      </c>
      <c r="D3838" s="14" t="s">
        <v>3052</v>
      </c>
      <c r="E3838" s="14">
        <v>20019003</v>
      </c>
      <c r="F3838" s="14" t="s">
        <v>1617</v>
      </c>
      <c r="G3838" s="14" t="s">
        <v>3052</v>
      </c>
      <c r="H3838" s="14" t="s">
        <v>3052</v>
      </c>
      <c r="I3838" s="9" t="s">
        <v>3052</v>
      </c>
      <c r="J3838" s="9">
        <v>24</v>
      </c>
      <c r="K3838" s="14"/>
      <c r="L3838" s="14"/>
      <c r="M3838" s="14"/>
      <c r="N3838" s="14">
        <v>46218</v>
      </c>
      <c r="O3838" s="14">
        <v>24</v>
      </c>
      <c r="P3838" s="14"/>
      <c r="Q3838" s="14"/>
      <c r="R3838" s="14"/>
      <c r="S3838" s="14"/>
      <c r="T3838" s="14">
        <f t="shared" si="415"/>
        <v>1</v>
      </c>
      <c r="U3838" s="14" t="s">
        <v>36</v>
      </c>
      <c r="V3838" s="14"/>
      <c r="W3838" s="14"/>
      <c r="X3838" s="14"/>
      <c r="Y3838" s="14"/>
      <c r="Z3838" s="14"/>
      <c r="AA3838" s="11"/>
      <c r="AB3838" s="14" t="str">
        <f t="shared" si="412"/>
        <v>10257|46 SECCIONADORA 1</v>
      </c>
      <c r="AC3838" t="str">
        <f t="shared" si="413"/>
        <v>|10257|</v>
      </c>
      <c r="AD3838" t="str">
        <f t="shared" si="414"/>
        <v>46 SECCIONADORA 1</v>
      </c>
    </row>
    <row r="3839" spans="1:30" ht="36" customHeight="1" x14ac:dyDescent="0.35">
      <c r="A3839" s="35">
        <v>46217</v>
      </c>
      <c r="B3839" s="14" t="s">
        <v>3718</v>
      </c>
      <c r="C3839" s="14" t="s">
        <v>3719</v>
      </c>
      <c r="D3839" s="14" t="s">
        <v>3052</v>
      </c>
      <c r="E3839" s="14">
        <v>20019004</v>
      </c>
      <c r="F3839" s="14" t="s">
        <v>3262</v>
      </c>
      <c r="G3839" s="14" t="s">
        <v>3052</v>
      </c>
      <c r="H3839" s="14" t="s">
        <v>3052</v>
      </c>
      <c r="I3839" s="9" t="s">
        <v>3052</v>
      </c>
      <c r="J3839" s="9">
        <v>24</v>
      </c>
      <c r="K3839" s="14"/>
      <c r="L3839" s="14"/>
      <c r="M3839" s="14"/>
      <c r="N3839" s="14">
        <v>46218</v>
      </c>
      <c r="O3839" s="14">
        <v>24</v>
      </c>
      <c r="P3839" s="14"/>
      <c r="Q3839" s="14"/>
      <c r="R3839" s="14"/>
      <c r="S3839" s="14"/>
      <c r="T3839" s="14">
        <f t="shared" si="415"/>
        <v>1</v>
      </c>
      <c r="U3839" s="14" t="s">
        <v>36</v>
      </c>
      <c r="V3839" s="14"/>
      <c r="W3839" s="14"/>
      <c r="X3839" s="14"/>
      <c r="Y3839" s="14"/>
      <c r="Z3839" s="14"/>
      <c r="AA3839" s="11"/>
      <c r="AB3839" s="14" t="str">
        <f t="shared" si="412"/>
        <v>10257|46 SECCIONADORA 1</v>
      </c>
      <c r="AC3839" t="str">
        <f t="shared" si="413"/>
        <v>|10257|</v>
      </c>
      <c r="AD3839" t="str">
        <f t="shared" si="414"/>
        <v>46 SECCIONADORA 1</v>
      </c>
    </row>
    <row r="3840" spans="1:30" ht="36" customHeight="1" x14ac:dyDescent="0.35">
      <c r="A3840" s="35">
        <v>46217</v>
      </c>
      <c r="B3840" s="14" t="s">
        <v>3718</v>
      </c>
      <c r="C3840" s="14" t="s">
        <v>3719</v>
      </c>
      <c r="D3840" s="14" t="s">
        <v>3052</v>
      </c>
      <c r="E3840" s="14">
        <v>20019005</v>
      </c>
      <c r="F3840" s="14" t="s">
        <v>2939</v>
      </c>
      <c r="G3840" s="14" t="s">
        <v>3052</v>
      </c>
      <c r="H3840" s="14" t="s">
        <v>3052</v>
      </c>
      <c r="I3840" s="9" t="s">
        <v>3052</v>
      </c>
      <c r="J3840" s="9">
        <v>348</v>
      </c>
      <c r="K3840" s="14"/>
      <c r="L3840" s="14"/>
      <c r="M3840" s="14"/>
      <c r="N3840" s="14">
        <v>46218</v>
      </c>
      <c r="O3840" s="14">
        <v>348</v>
      </c>
      <c r="P3840" s="14"/>
      <c r="Q3840" s="14"/>
      <c r="R3840" s="14"/>
      <c r="S3840" s="14"/>
      <c r="T3840" s="14">
        <f t="shared" si="415"/>
        <v>1</v>
      </c>
      <c r="U3840" s="14" t="s">
        <v>36</v>
      </c>
      <c r="V3840" s="14"/>
      <c r="W3840" s="14"/>
      <c r="X3840" s="14"/>
      <c r="Y3840" s="14"/>
      <c r="Z3840" s="14"/>
      <c r="AA3840" s="11"/>
      <c r="AB3840" s="14" t="str">
        <f t="shared" si="412"/>
        <v>10257|46 SECCIONADORA 1</v>
      </c>
      <c r="AC3840" t="str">
        <f t="shared" si="413"/>
        <v>|10257|</v>
      </c>
      <c r="AD3840" t="str">
        <f t="shared" si="414"/>
        <v>46 SECCIONADORA 1</v>
      </c>
    </row>
    <row r="3841" spans="1:30" ht="36" customHeight="1" x14ac:dyDescent="0.35">
      <c r="A3841" s="35">
        <v>46217</v>
      </c>
      <c r="B3841" s="14" t="s">
        <v>3718</v>
      </c>
      <c r="C3841" s="14" t="s">
        <v>3719</v>
      </c>
      <c r="D3841" s="14" t="s">
        <v>3052</v>
      </c>
      <c r="E3841" s="14">
        <v>20019601</v>
      </c>
      <c r="F3841" s="14" t="s">
        <v>3276</v>
      </c>
      <c r="G3841" s="14" t="s">
        <v>3052</v>
      </c>
      <c r="H3841" s="14" t="s">
        <v>3052</v>
      </c>
      <c r="I3841" s="9" t="s">
        <v>3052</v>
      </c>
      <c r="J3841" s="9">
        <v>18</v>
      </c>
      <c r="K3841" s="14"/>
      <c r="L3841" s="14"/>
      <c r="M3841" s="14"/>
      <c r="N3841" s="14">
        <v>46218</v>
      </c>
      <c r="O3841" s="14">
        <v>18</v>
      </c>
      <c r="P3841" s="14"/>
      <c r="Q3841" s="14"/>
      <c r="R3841" s="14"/>
      <c r="S3841" s="14"/>
      <c r="T3841" s="14">
        <f t="shared" si="415"/>
        <v>1</v>
      </c>
      <c r="U3841" s="14" t="s">
        <v>36</v>
      </c>
      <c r="V3841" s="14"/>
      <c r="W3841" s="14"/>
      <c r="X3841" s="14"/>
      <c r="Y3841" s="14"/>
      <c r="Z3841" s="14"/>
      <c r="AA3841" s="11"/>
      <c r="AB3841" s="14" t="str">
        <f t="shared" si="412"/>
        <v>10257|46 SECCIONADORA 1</v>
      </c>
      <c r="AC3841" t="str">
        <f t="shared" si="413"/>
        <v>|10257|</v>
      </c>
      <c r="AD3841" t="str">
        <f t="shared" si="414"/>
        <v>46 SECCIONADORA 1</v>
      </c>
    </row>
    <row r="3842" spans="1:30" ht="36" customHeight="1" x14ac:dyDescent="0.35">
      <c r="A3842" s="35">
        <v>46217</v>
      </c>
      <c r="B3842" s="14" t="s">
        <v>3718</v>
      </c>
      <c r="C3842" s="14" t="s">
        <v>3719</v>
      </c>
      <c r="D3842" s="14" t="s">
        <v>3052</v>
      </c>
      <c r="E3842" s="14">
        <v>20019602</v>
      </c>
      <c r="F3842" s="14" t="s">
        <v>3277</v>
      </c>
      <c r="G3842" s="14" t="s">
        <v>3052</v>
      </c>
      <c r="H3842" s="14" t="s">
        <v>3052</v>
      </c>
      <c r="I3842" s="9" t="s">
        <v>3052</v>
      </c>
      <c r="J3842" s="9">
        <v>18</v>
      </c>
      <c r="K3842" s="14"/>
      <c r="L3842" s="14"/>
      <c r="M3842" s="14"/>
      <c r="N3842" s="14">
        <v>46218</v>
      </c>
      <c r="O3842" s="14">
        <v>18</v>
      </c>
      <c r="P3842" s="14"/>
      <c r="Q3842" s="14"/>
      <c r="R3842" s="14"/>
      <c r="S3842" s="14"/>
      <c r="T3842" s="14">
        <f t="shared" si="415"/>
        <v>1</v>
      </c>
      <c r="U3842" s="14" t="s">
        <v>36</v>
      </c>
      <c r="V3842" s="14"/>
      <c r="W3842" s="14"/>
      <c r="X3842" s="14"/>
      <c r="Y3842" s="14"/>
      <c r="Z3842" s="14"/>
      <c r="AA3842" s="11"/>
      <c r="AB3842" s="14" t="str">
        <f t="shared" si="412"/>
        <v>10257|46 SECCIONADORA 1</v>
      </c>
      <c r="AC3842" t="str">
        <f t="shared" si="413"/>
        <v>|10257|</v>
      </c>
      <c r="AD3842" t="str">
        <f t="shared" si="414"/>
        <v>46 SECCIONADORA 1</v>
      </c>
    </row>
    <row r="3843" spans="1:30" ht="36" customHeight="1" x14ac:dyDescent="0.35">
      <c r="A3843" s="35">
        <v>46217</v>
      </c>
      <c r="B3843" s="14" t="s">
        <v>3718</v>
      </c>
      <c r="C3843" s="14" t="s">
        <v>3719</v>
      </c>
      <c r="D3843" s="14" t="s">
        <v>3052</v>
      </c>
      <c r="E3843" s="14">
        <v>20019603</v>
      </c>
      <c r="F3843" s="14" t="s">
        <v>2937</v>
      </c>
      <c r="G3843" s="14" t="s">
        <v>3052</v>
      </c>
      <c r="H3843" s="14" t="s">
        <v>3052</v>
      </c>
      <c r="I3843" s="9" t="s">
        <v>3052</v>
      </c>
      <c r="J3843" s="9">
        <v>9</v>
      </c>
      <c r="K3843" s="14"/>
      <c r="L3843" s="14"/>
      <c r="M3843" s="14"/>
      <c r="N3843" s="14">
        <v>46218</v>
      </c>
      <c r="O3843" s="14">
        <v>9</v>
      </c>
      <c r="P3843" s="14"/>
      <c r="Q3843" s="14"/>
      <c r="R3843" s="14"/>
      <c r="S3843" s="14"/>
      <c r="T3843" s="14">
        <f t="shared" si="415"/>
        <v>1</v>
      </c>
      <c r="U3843" s="14" t="s">
        <v>36</v>
      </c>
      <c r="V3843" s="14"/>
      <c r="W3843" s="14"/>
      <c r="X3843" s="14"/>
      <c r="Y3843" s="14"/>
      <c r="Z3843" s="14"/>
      <c r="AA3843" s="11"/>
      <c r="AB3843" s="14" t="str">
        <f t="shared" si="412"/>
        <v>10257|46 SECCIONADORA 1</v>
      </c>
      <c r="AC3843" t="str">
        <f t="shared" si="413"/>
        <v>|10257|</v>
      </c>
      <c r="AD3843" t="str">
        <f t="shared" si="414"/>
        <v>46 SECCIONADORA 1</v>
      </c>
    </row>
    <row r="3844" spans="1:30" ht="36" customHeight="1" x14ac:dyDescent="0.35">
      <c r="A3844" s="35">
        <v>46217</v>
      </c>
      <c r="B3844" s="14" t="s">
        <v>3718</v>
      </c>
      <c r="C3844" s="14" t="s">
        <v>3719</v>
      </c>
      <c r="D3844" s="14" t="s">
        <v>3052</v>
      </c>
      <c r="E3844" s="14">
        <v>20019606</v>
      </c>
      <c r="F3844" s="14" t="s">
        <v>3207</v>
      </c>
      <c r="G3844" s="14" t="s">
        <v>3052</v>
      </c>
      <c r="H3844" s="14" t="s">
        <v>3052</v>
      </c>
      <c r="I3844" s="9" t="s">
        <v>3052</v>
      </c>
      <c r="J3844" s="9">
        <v>18</v>
      </c>
      <c r="K3844" s="14"/>
      <c r="L3844" s="14"/>
      <c r="M3844" s="14"/>
      <c r="N3844" s="14">
        <v>46218</v>
      </c>
      <c r="O3844" s="14">
        <v>18</v>
      </c>
      <c r="P3844" s="14"/>
      <c r="Q3844" s="14"/>
      <c r="R3844" s="14"/>
      <c r="S3844" s="14"/>
      <c r="T3844" s="14">
        <f t="shared" si="415"/>
        <v>1</v>
      </c>
      <c r="U3844" s="14" t="s">
        <v>36</v>
      </c>
      <c r="V3844" s="14"/>
      <c r="W3844" s="14"/>
      <c r="X3844" s="14"/>
      <c r="Y3844" s="14"/>
      <c r="Z3844" s="14"/>
      <c r="AA3844" s="11"/>
      <c r="AB3844" s="14" t="str">
        <f t="shared" si="412"/>
        <v>10257|46 SECCIONADORA 1</v>
      </c>
      <c r="AC3844" t="str">
        <f t="shared" si="413"/>
        <v>|10257|</v>
      </c>
      <c r="AD3844" t="str">
        <f t="shared" si="414"/>
        <v>46 SECCIONADORA 1</v>
      </c>
    </row>
    <row r="3845" spans="1:30" ht="36" customHeight="1" x14ac:dyDescent="0.35">
      <c r="A3845" s="35">
        <v>46217</v>
      </c>
      <c r="B3845" s="14" t="s">
        <v>3718</v>
      </c>
      <c r="C3845" s="14" t="s">
        <v>3719</v>
      </c>
      <c r="D3845" s="14" t="s">
        <v>3052</v>
      </c>
      <c r="E3845" s="14">
        <v>20020002</v>
      </c>
      <c r="F3845" s="14" t="s">
        <v>3263</v>
      </c>
      <c r="G3845" s="14" t="s">
        <v>3052</v>
      </c>
      <c r="H3845" s="14" t="s">
        <v>3052</v>
      </c>
      <c r="I3845" s="9" t="s">
        <v>3052</v>
      </c>
      <c r="J3845" s="9">
        <v>12</v>
      </c>
      <c r="K3845" s="14"/>
      <c r="L3845" s="14"/>
      <c r="M3845" s="14"/>
      <c r="N3845" s="14">
        <v>46218</v>
      </c>
      <c r="O3845" s="14">
        <v>12</v>
      </c>
      <c r="P3845" s="14"/>
      <c r="Q3845" s="14"/>
      <c r="R3845" s="14"/>
      <c r="S3845" s="14"/>
      <c r="T3845" s="14">
        <f t="shared" ref="T3845:T3876" si="416">IF(OR($J3845="",$O3845=""),"",$O3845/$J3845)</f>
        <v>1</v>
      </c>
      <c r="U3845" s="14" t="s">
        <v>36</v>
      </c>
      <c r="V3845" s="14"/>
      <c r="W3845" s="14"/>
      <c r="X3845" s="14"/>
      <c r="Y3845" s="14"/>
      <c r="Z3845" s="14"/>
      <c r="AA3845" s="11"/>
      <c r="AB3845" s="14" t="str">
        <f t="shared" si="412"/>
        <v>10257|46 SECCIONADORA 1</v>
      </c>
      <c r="AC3845" t="str">
        <f t="shared" si="413"/>
        <v>|10257|</v>
      </c>
      <c r="AD3845" t="str">
        <f t="shared" si="414"/>
        <v>46 SECCIONADORA 1</v>
      </c>
    </row>
    <row r="3846" spans="1:30" ht="36" customHeight="1" x14ac:dyDescent="0.35">
      <c r="A3846" s="35">
        <v>46217</v>
      </c>
      <c r="B3846" s="14" t="s">
        <v>3718</v>
      </c>
      <c r="C3846" s="14" t="s">
        <v>3719</v>
      </c>
      <c r="D3846" s="14" t="s">
        <v>3052</v>
      </c>
      <c r="E3846" s="14">
        <v>20020003</v>
      </c>
      <c r="F3846" s="14" t="s">
        <v>3264</v>
      </c>
      <c r="G3846" s="14" t="s">
        <v>3052</v>
      </c>
      <c r="H3846" s="14" t="s">
        <v>3052</v>
      </c>
      <c r="I3846" s="9" t="s">
        <v>3052</v>
      </c>
      <c r="J3846" s="9">
        <v>12</v>
      </c>
      <c r="K3846" s="14"/>
      <c r="L3846" s="14"/>
      <c r="M3846" s="14"/>
      <c r="N3846" s="14">
        <v>46218</v>
      </c>
      <c r="O3846" s="14">
        <v>12</v>
      </c>
      <c r="P3846" s="14"/>
      <c r="Q3846" s="14"/>
      <c r="R3846" s="14"/>
      <c r="S3846" s="14"/>
      <c r="T3846" s="14">
        <f t="shared" si="416"/>
        <v>1</v>
      </c>
      <c r="U3846" s="14" t="s">
        <v>36</v>
      </c>
      <c r="V3846" s="14"/>
      <c r="W3846" s="14"/>
      <c r="X3846" s="14"/>
      <c r="Y3846" s="14"/>
      <c r="Z3846" s="14"/>
      <c r="AA3846" s="11"/>
      <c r="AB3846" s="14" t="str">
        <f t="shared" si="412"/>
        <v>10257|46 SECCIONADORA 1</v>
      </c>
      <c r="AC3846" t="str">
        <f t="shared" si="413"/>
        <v>|10257|</v>
      </c>
      <c r="AD3846" t="str">
        <f t="shared" si="414"/>
        <v>46 SECCIONADORA 1</v>
      </c>
    </row>
    <row r="3847" spans="1:30" ht="36" customHeight="1" x14ac:dyDescent="0.35">
      <c r="A3847" s="35">
        <v>46217</v>
      </c>
      <c r="B3847" s="14" t="s">
        <v>3718</v>
      </c>
      <c r="C3847" s="14" t="s">
        <v>3719</v>
      </c>
      <c r="D3847" s="14" t="s">
        <v>3052</v>
      </c>
      <c r="E3847" s="14">
        <v>20020004</v>
      </c>
      <c r="F3847" s="14" t="s">
        <v>3265</v>
      </c>
      <c r="G3847" s="14" t="s">
        <v>3052</v>
      </c>
      <c r="H3847" s="14" t="s">
        <v>3052</v>
      </c>
      <c r="I3847" s="9" t="s">
        <v>3052</v>
      </c>
      <c r="J3847" s="9">
        <v>24</v>
      </c>
      <c r="K3847" s="14"/>
      <c r="L3847" s="14"/>
      <c r="M3847" s="14"/>
      <c r="N3847" s="14">
        <v>46218</v>
      </c>
      <c r="O3847" s="14">
        <v>24</v>
      </c>
      <c r="P3847" s="14"/>
      <c r="Q3847" s="14"/>
      <c r="R3847" s="14"/>
      <c r="S3847" s="14"/>
      <c r="T3847" s="14">
        <f t="shared" si="416"/>
        <v>1</v>
      </c>
      <c r="U3847" s="14" t="s">
        <v>36</v>
      </c>
      <c r="V3847" s="14"/>
      <c r="W3847" s="14"/>
      <c r="X3847" s="14"/>
      <c r="Y3847" s="14"/>
      <c r="Z3847" s="14"/>
      <c r="AA3847" s="11"/>
      <c r="AB3847" s="14" t="str">
        <f t="shared" ref="AB3847:AB3910" si="417">B3847&amp;"|"&amp;I3847</f>
        <v>10257|46 SECCIONADORA 1</v>
      </c>
      <c r="AC3847" t="str">
        <f t="shared" ref="AC3847:AC3910" si="418">IF($B3847="","","|"&amp;SUBSTITUTE(TRIM(SUBSTITUTE(SUBSTITUTE(SUBSTITUTE(SUBSTITUTE(SUBSTITUTE(SUBSTITUTE(SUBSTITUTE(SUBSTITUTE(SUBSTITUTE(SUBSTITUTE(SUBSTITUTE(SUBSTITUTE(SUBSTITUTE(SUBSTITUTE(TRIM($B3847&amp;""),CHAR(10)," "),CHAR(13)," "),"."," "),";"," "),","," "),"/"," "),"+"," "),"-"," "),"  "," "),"  "," "),"  "," "),"  "," "),"  "," "),"  "," "))," ","|")&amp;"|")</f>
        <v>|10257|</v>
      </c>
      <c r="AD3847" t="str">
        <f t="shared" ref="AD3847:AD3910" si="419">TRIM($I3847&amp;"")</f>
        <v>46 SECCIONADORA 1</v>
      </c>
    </row>
    <row r="3848" spans="1:30" ht="36" customHeight="1" x14ac:dyDescent="0.35">
      <c r="A3848" s="35">
        <v>46217</v>
      </c>
      <c r="B3848" s="14" t="s">
        <v>3718</v>
      </c>
      <c r="C3848" s="14" t="s">
        <v>3719</v>
      </c>
      <c r="D3848" s="14" t="s">
        <v>3052</v>
      </c>
      <c r="E3848" s="14">
        <v>20020005</v>
      </c>
      <c r="F3848" s="14" t="s">
        <v>3266</v>
      </c>
      <c r="G3848" s="14" t="s">
        <v>3052</v>
      </c>
      <c r="H3848" s="14" t="s">
        <v>3052</v>
      </c>
      <c r="I3848" s="9" t="s">
        <v>3052</v>
      </c>
      <c r="J3848" s="9">
        <v>12</v>
      </c>
      <c r="K3848" s="14"/>
      <c r="L3848" s="14"/>
      <c r="M3848" s="14"/>
      <c r="N3848" s="14">
        <v>46218</v>
      </c>
      <c r="O3848" s="14">
        <v>12</v>
      </c>
      <c r="P3848" s="14"/>
      <c r="Q3848" s="14"/>
      <c r="R3848" s="14"/>
      <c r="S3848" s="14"/>
      <c r="T3848" s="14">
        <f t="shared" si="416"/>
        <v>1</v>
      </c>
      <c r="U3848" s="14" t="s">
        <v>36</v>
      </c>
      <c r="V3848" s="14"/>
      <c r="W3848" s="14"/>
      <c r="X3848" s="14"/>
      <c r="Y3848" s="14"/>
      <c r="Z3848" s="14"/>
      <c r="AA3848" s="11"/>
      <c r="AB3848" s="14" t="str">
        <f t="shared" si="417"/>
        <v>10257|46 SECCIONADORA 1</v>
      </c>
      <c r="AC3848" t="str">
        <f t="shared" si="418"/>
        <v>|10257|</v>
      </c>
      <c r="AD3848" t="str">
        <f t="shared" si="419"/>
        <v>46 SECCIONADORA 1</v>
      </c>
    </row>
    <row r="3849" spans="1:30" ht="36" customHeight="1" x14ac:dyDescent="0.35">
      <c r="A3849" s="35">
        <v>46217</v>
      </c>
      <c r="B3849" s="14" t="s">
        <v>3718</v>
      </c>
      <c r="C3849" s="14" t="s">
        <v>3719</v>
      </c>
      <c r="D3849" s="14" t="s">
        <v>3052</v>
      </c>
      <c r="E3849" s="14">
        <v>20013102</v>
      </c>
      <c r="F3849" s="14" t="s">
        <v>3188</v>
      </c>
      <c r="G3849" s="14" t="s">
        <v>3052</v>
      </c>
      <c r="H3849" s="14" t="s">
        <v>3052</v>
      </c>
      <c r="I3849" s="9" t="s">
        <v>3052</v>
      </c>
      <c r="J3849" s="9">
        <v>284</v>
      </c>
      <c r="K3849" s="14"/>
      <c r="L3849" s="14"/>
      <c r="M3849" s="14"/>
      <c r="N3849" s="14">
        <v>46218</v>
      </c>
      <c r="O3849" s="14">
        <v>284</v>
      </c>
      <c r="P3849" s="14"/>
      <c r="Q3849" s="14"/>
      <c r="R3849" s="14"/>
      <c r="S3849" s="14"/>
      <c r="T3849" s="14">
        <f t="shared" si="416"/>
        <v>1</v>
      </c>
      <c r="U3849" s="14" t="s">
        <v>36</v>
      </c>
      <c r="V3849" s="14"/>
      <c r="W3849" s="14"/>
      <c r="X3849" s="14"/>
      <c r="Y3849" s="14"/>
      <c r="Z3849" s="14"/>
      <c r="AA3849" s="11"/>
      <c r="AB3849" s="14" t="str">
        <f t="shared" si="417"/>
        <v>10257|46 SECCIONADORA 1</v>
      </c>
      <c r="AC3849" t="str">
        <f t="shared" si="418"/>
        <v>|10257|</v>
      </c>
      <c r="AD3849" t="str">
        <f t="shared" si="419"/>
        <v>46 SECCIONADORA 1</v>
      </c>
    </row>
    <row r="3850" spans="1:30" ht="36" customHeight="1" x14ac:dyDescent="0.35">
      <c r="A3850" s="35">
        <v>46217</v>
      </c>
      <c r="B3850" s="14" t="s">
        <v>3718</v>
      </c>
      <c r="C3850" s="14" t="s">
        <v>3719</v>
      </c>
      <c r="D3850" s="14" t="s">
        <v>3052</v>
      </c>
      <c r="E3850" s="14">
        <v>20013103</v>
      </c>
      <c r="F3850" s="14" t="s">
        <v>3189</v>
      </c>
      <c r="G3850" s="14" t="s">
        <v>3052</v>
      </c>
      <c r="H3850" s="14" t="s">
        <v>3052</v>
      </c>
      <c r="I3850" s="9" t="s">
        <v>3052</v>
      </c>
      <c r="J3850" s="9">
        <v>284</v>
      </c>
      <c r="K3850" s="14"/>
      <c r="L3850" s="14"/>
      <c r="M3850" s="14"/>
      <c r="N3850" s="14">
        <v>46218</v>
      </c>
      <c r="O3850" s="14">
        <v>284</v>
      </c>
      <c r="P3850" s="14"/>
      <c r="Q3850" s="14"/>
      <c r="R3850" s="14"/>
      <c r="S3850" s="14"/>
      <c r="T3850" s="14">
        <f t="shared" si="416"/>
        <v>1</v>
      </c>
      <c r="U3850" s="14" t="s">
        <v>36</v>
      </c>
      <c r="V3850" s="14"/>
      <c r="W3850" s="14"/>
      <c r="X3850" s="14"/>
      <c r="Y3850" s="14"/>
      <c r="Z3850" s="14"/>
      <c r="AA3850" s="11"/>
      <c r="AB3850" s="14" t="str">
        <f t="shared" si="417"/>
        <v>10257|46 SECCIONADORA 1</v>
      </c>
      <c r="AC3850" t="str">
        <f t="shared" si="418"/>
        <v>|10257|</v>
      </c>
      <c r="AD3850" t="str">
        <f t="shared" si="419"/>
        <v>46 SECCIONADORA 1</v>
      </c>
    </row>
    <row r="3851" spans="1:30" ht="36" customHeight="1" x14ac:dyDescent="0.35">
      <c r="A3851" s="35">
        <v>46217</v>
      </c>
      <c r="B3851" s="14" t="s">
        <v>3718</v>
      </c>
      <c r="C3851" s="14" t="s">
        <v>3719</v>
      </c>
      <c r="D3851" s="14" t="s">
        <v>3052</v>
      </c>
      <c r="E3851" s="14">
        <v>20020001</v>
      </c>
      <c r="F3851" s="14" t="s">
        <v>3190</v>
      </c>
      <c r="G3851" s="14" t="s">
        <v>3052</v>
      </c>
      <c r="H3851" s="14" t="s">
        <v>3052</v>
      </c>
      <c r="I3851" s="9" t="s">
        <v>3052</v>
      </c>
      <c r="J3851" s="9">
        <v>48</v>
      </c>
      <c r="K3851" s="14"/>
      <c r="L3851" s="14"/>
      <c r="M3851" s="14"/>
      <c r="N3851" s="14">
        <v>46218</v>
      </c>
      <c r="O3851" s="14">
        <v>48</v>
      </c>
      <c r="P3851" s="14"/>
      <c r="Q3851" s="14"/>
      <c r="R3851" s="14"/>
      <c r="S3851" s="14"/>
      <c r="T3851" s="14">
        <f t="shared" si="416"/>
        <v>1</v>
      </c>
      <c r="U3851" s="14" t="s">
        <v>36</v>
      </c>
      <c r="V3851" s="14"/>
      <c r="W3851" s="14"/>
      <c r="X3851" s="14"/>
      <c r="Y3851" s="14"/>
      <c r="Z3851" s="14"/>
      <c r="AA3851" s="11"/>
      <c r="AB3851" s="14" t="str">
        <f t="shared" si="417"/>
        <v>10257|46 SECCIONADORA 1</v>
      </c>
      <c r="AC3851" t="str">
        <f t="shared" si="418"/>
        <v>|10257|</v>
      </c>
      <c r="AD3851" t="str">
        <f t="shared" si="419"/>
        <v>46 SECCIONADORA 1</v>
      </c>
    </row>
    <row r="3852" spans="1:30" ht="36" customHeight="1" x14ac:dyDescent="0.35">
      <c r="A3852" s="35">
        <v>46217</v>
      </c>
      <c r="B3852" s="14" t="s">
        <v>3718</v>
      </c>
      <c r="C3852" s="14" t="s">
        <v>3719</v>
      </c>
      <c r="D3852" s="14" t="s">
        <v>3052</v>
      </c>
      <c r="E3852" s="14">
        <v>20052001</v>
      </c>
      <c r="F3852" s="14" t="s">
        <v>3196</v>
      </c>
      <c r="G3852" s="14" t="s">
        <v>3052</v>
      </c>
      <c r="H3852" s="14" t="s">
        <v>3052</v>
      </c>
      <c r="I3852" s="9" t="s">
        <v>3052</v>
      </c>
      <c r="J3852" s="9">
        <v>220</v>
      </c>
      <c r="K3852" s="14"/>
      <c r="L3852" s="14"/>
      <c r="M3852" s="14"/>
      <c r="N3852" s="14">
        <v>46218</v>
      </c>
      <c r="O3852" s="14">
        <v>220</v>
      </c>
      <c r="P3852" s="14"/>
      <c r="Q3852" s="14"/>
      <c r="R3852" s="14"/>
      <c r="S3852" s="14"/>
      <c r="T3852" s="14">
        <f t="shared" si="416"/>
        <v>1</v>
      </c>
      <c r="U3852" s="14" t="s">
        <v>36</v>
      </c>
      <c r="V3852" s="14"/>
      <c r="W3852" s="14"/>
      <c r="X3852" s="14"/>
      <c r="Y3852" s="14"/>
      <c r="Z3852" s="14"/>
      <c r="AA3852" s="11"/>
      <c r="AB3852" s="14" t="str">
        <f t="shared" si="417"/>
        <v>10257|46 SECCIONADORA 1</v>
      </c>
      <c r="AC3852" t="str">
        <f t="shared" si="418"/>
        <v>|10257|</v>
      </c>
      <c r="AD3852" t="str">
        <f t="shared" si="419"/>
        <v>46 SECCIONADORA 1</v>
      </c>
    </row>
    <row r="3853" spans="1:30" ht="36" customHeight="1" x14ac:dyDescent="0.35">
      <c r="A3853" s="35">
        <v>46217</v>
      </c>
      <c r="B3853" s="14" t="s">
        <v>3718</v>
      </c>
      <c r="C3853" s="14" t="s">
        <v>3719</v>
      </c>
      <c r="D3853" s="14" t="s">
        <v>3052</v>
      </c>
      <c r="E3853" s="14">
        <v>20052002</v>
      </c>
      <c r="F3853" s="14" t="s">
        <v>3197</v>
      </c>
      <c r="G3853" s="14" t="s">
        <v>3052</v>
      </c>
      <c r="H3853" s="14" t="s">
        <v>3052</v>
      </c>
      <c r="I3853" s="9" t="s">
        <v>3052</v>
      </c>
      <c r="J3853" s="9">
        <v>54</v>
      </c>
      <c r="K3853" s="14"/>
      <c r="L3853" s="14"/>
      <c r="M3853" s="14"/>
      <c r="N3853" s="14">
        <v>46218</v>
      </c>
      <c r="O3853" s="14">
        <v>54</v>
      </c>
      <c r="P3853" s="14"/>
      <c r="Q3853" s="14"/>
      <c r="R3853" s="14"/>
      <c r="S3853" s="14"/>
      <c r="T3853" s="14">
        <f t="shared" si="416"/>
        <v>1</v>
      </c>
      <c r="U3853" s="14" t="s">
        <v>36</v>
      </c>
      <c r="V3853" s="14"/>
      <c r="W3853" s="14"/>
      <c r="X3853" s="14"/>
      <c r="Y3853" s="14"/>
      <c r="Z3853" s="14"/>
      <c r="AA3853" s="11"/>
      <c r="AB3853" s="14" t="str">
        <f t="shared" si="417"/>
        <v>10257|46 SECCIONADORA 1</v>
      </c>
      <c r="AC3853" t="str">
        <f t="shared" si="418"/>
        <v>|10257|</v>
      </c>
      <c r="AD3853" t="str">
        <f t="shared" si="419"/>
        <v>46 SECCIONADORA 1</v>
      </c>
    </row>
    <row r="3854" spans="1:30" ht="36" customHeight="1" x14ac:dyDescent="0.35">
      <c r="A3854" s="35">
        <v>46217</v>
      </c>
      <c r="B3854" s="14" t="s">
        <v>3718</v>
      </c>
      <c r="C3854" s="14" t="s">
        <v>3719</v>
      </c>
      <c r="D3854" s="14" t="s">
        <v>3052</v>
      </c>
      <c r="E3854" s="14">
        <v>20052003</v>
      </c>
      <c r="F3854" s="14" t="s">
        <v>3198</v>
      </c>
      <c r="G3854" s="14" t="s">
        <v>3052</v>
      </c>
      <c r="H3854" s="14" t="s">
        <v>3052</v>
      </c>
      <c r="I3854" s="9" t="s">
        <v>3052</v>
      </c>
      <c r="J3854" s="9">
        <v>108</v>
      </c>
      <c r="K3854" s="14"/>
      <c r="L3854" s="14"/>
      <c r="M3854" s="14"/>
      <c r="N3854" s="14">
        <v>46218</v>
      </c>
      <c r="O3854" s="14">
        <v>108</v>
      </c>
      <c r="P3854" s="14"/>
      <c r="Q3854" s="14"/>
      <c r="R3854" s="14"/>
      <c r="S3854" s="14"/>
      <c r="T3854" s="14">
        <f t="shared" si="416"/>
        <v>1</v>
      </c>
      <c r="U3854" s="14" t="s">
        <v>36</v>
      </c>
      <c r="V3854" s="14"/>
      <c r="W3854" s="14"/>
      <c r="X3854" s="14"/>
      <c r="Y3854" s="14"/>
      <c r="Z3854" s="14"/>
      <c r="AA3854" s="11"/>
      <c r="AB3854" s="14" t="str">
        <f t="shared" si="417"/>
        <v>10257|46 SECCIONADORA 1</v>
      </c>
      <c r="AC3854" t="str">
        <f t="shared" si="418"/>
        <v>|10257|</v>
      </c>
      <c r="AD3854" t="str">
        <f t="shared" si="419"/>
        <v>46 SECCIONADORA 1</v>
      </c>
    </row>
    <row r="3855" spans="1:30" ht="36" customHeight="1" x14ac:dyDescent="0.35">
      <c r="A3855" s="35">
        <v>46217</v>
      </c>
      <c r="B3855" s="14" t="s">
        <v>3718</v>
      </c>
      <c r="C3855" s="14" t="s">
        <v>3719</v>
      </c>
      <c r="D3855" s="14" t="s">
        <v>3052</v>
      </c>
      <c r="E3855" s="14">
        <v>20052202</v>
      </c>
      <c r="F3855" s="14" t="s">
        <v>3199</v>
      </c>
      <c r="G3855" s="14" t="s">
        <v>3052</v>
      </c>
      <c r="H3855" s="14" t="s">
        <v>3052</v>
      </c>
      <c r="I3855" s="9" t="s">
        <v>3052</v>
      </c>
      <c r="J3855" s="9">
        <v>1</v>
      </c>
      <c r="K3855" s="14"/>
      <c r="L3855" s="14"/>
      <c r="M3855" s="14"/>
      <c r="N3855" s="14">
        <v>46218</v>
      </c>
      <c r="O3855" s="14">
        <v>1</v>
      </c>
      <c r="P3855" s="14"/>
      <c r="Q3855" s="14"/>
      <c r="R3855" s="14"/>
      <c r="S3855" s="14"/>
      <c r="T3855" s="14">
        <f t="shared" si="416"/>
        <v>1</v>
      </c>
      <c r="U3855" s="14" t="s">
        <v>36</v>
      </c>
      <c r="V3855" s="14"/>
      <c r="W3855" s="14"/>
      <c r="X3855" s="14"/>
      <c r="Y3855" s="14"/>
      <c r="Z3855" s="14"/>
      <c r="AA3855" s="11"/>
      <c r="AB3855" s="14" t="str">
        <f t="shared" si="417"/>
        <v>10257|46 SECCIONADORA 1</v>
      </c>
      <c r="AC3855" t="str">
        <f t="shared" si="418"/>
        <v>|10257|</v>
      </c>
      <c r="AD3855" t="str">
        <f t="shared" si="419"/>
        <v>46 SECCIONADORA 1</v>
      </c>
    </row>
    <row r="3856" spans="1:30" ht="36" customHeight="1" x14ac:dyDescent="0.35">
      <c r="A3856" s="35">
        <v>46217</v>
      </c>
      <c r="B3856" s="14" t="s">
        <v>3718</v>
      </c>
      <c r="C3856" s="14" t="s">
        <v>3719</v>
      </c>
      <c r="D3856" s="14" t="s">
        <v>3052</v>
      </c>
      <c r="E3856" s="14">
        <v>20052203</v>
      </c>
      <c r="F3856" s="14" t="s">
        <v>3200</v>
      </c>
      <c r="G3856" s="14" t="s">
        <v>3052</v>
      </c>
      <c r="H3856" s="14" t="s">
        <v>3052</v>
      </c>
      <c r="I3856" s="9" t="s">
        <v>3052</v>
      </c>
      <c r="J3856" s="9">
        <v>2</v>
      </c>
      <c r="K3856" s="14"/>
      <c r="L3856" s="14"/>
      <c r="M3856" s="14"/>
      <c r="N3856" s="14">
        <v>46218</v>
      </c>
      <c r="O3856" s="14">
        <v>2</v>
      </c>
      <c r="P3856" s="14"/>
      <c r="Q3856" s="14"/>
      <c r="R3856" s="14"/>
      <c r="S3856" s="14"/>
      <c r="T3856" s="14">
        <f t="shared" si="416"/>
        <v>1</v>
      </c>
      <c r="U3856" s="14" t="s">
        <v>36</v>
      </c>
      <c r="V3856" s="14"/>
      <c r="W3856" s="14"/>
      <c r="X3856" s="14"/>
      <c r="Y3856" s="14"/>
      <c r="Z3856" s="14"/>
      <c r="AA3856" s="11"/>
      <c r="AB3856" s="14" t="str">
        <f t="shared" si="417"/>
        <v>10257|46 SECCIONADORA 1</v>
      </c>
      <c r="AC3856" t="str">
        <f t="shared" si="418"/>
        <v>|10257|</v>
      </c>
      <c r="AD3856" t="str">
        <f t="shared" si="419"/>
        <v>46 SECCIONADORA 1</v>
      </c>
    </row>
    <row r="3857" spans="1:30" ht="36" customHeight="1" x14ac:dyDescent="0.35">
      <c r="A3857" s="35">
        <v>46217</v>
      </c>
      <c r="B3857" s="14" t="s">
        <v>3718</v>
      </c>
      <c r="C3857" s="14" t="s">
        <v>3719</v>
      </c>
      <c r="D3857" s="14" t="s">
        <v>3052</v>
      </c>
      <c r="E3857" s="14">
        <v>30006804</v>
      </c>
      <c r="F3857" s="14" t="s">
        <v>3288</v>
      </c>
      <c r="G3857" s="14" t="s">
        <v>3052</v>
      </c>
      <c r="H3857" s="14" t="s">
        <v>3052</v>
      </c>
      <c r="I3857" s="9" t="s">
        <v>3052</v>
      </c>
      <c r="J3857" s="9">
        <v>12</v>
      </c>
      <c r="K3857" s="14"/>
      <c r="L3857" s="14"/>
      <c r="M3857" s="14"/>
      <c r="N3857" s="14">
        <v>46218</v>
      </c>
      <c r="O3857" s="14">
        <v>12</v>
      </c>
      <c r="P3857" s="14"/>
      <c r="Q3857" s="14"/>
      <c r="R3857" s="14"/>
      <c r="S3857" s="14"/>
      <c r="T3857" s="14">
        <f t="shared" si="416"/>
        <v>1</v>
      </c>
      <c r="U3857" s="14" t="s">
        <v>36</v>
      </c>
      <c r="V3857" s="14"/>
      <c r="W3857" s="14"/>
      <c r="X3857" s="14"/>
      <c r="Y3857" s="14"/>
      <c r="Z3857" s="14"/>
      <c r="AA3857" s="11"/>
      <c r="AB3857" s="14" t="str">
        <f t="shared" si="417"/>
        <v>10257|46 SECCIONADORA 1</v>
      </c>
      <c r="AC3857" t="str">
        <f t="shared" si="418"/>
        <v>|10257|</v>
      </c>
      <c r="AD3857" t="str">
        <f t="shared" si="419"/>
        <v>46 SECCIONADORA 1</v>
      </c>
    </row>
    <row r="3858" spans="1:30" ht="36" customHeight="1" x14ac:dyDescent="0.35">
      <c r="A3858" s="35">
        <v>46217</v>
      </c>
      <c r="B3858" s="14" t="s">
        <v>3718</v>
      </c>
      <c r="C3858" s="14" t="s">
        <v>3719</v>
      </c>
      <c r="D3858" s="14" t="s">
        <v>3054</v>
      </c>
      <c r="E3858" s="14">
        <v>30001204</v>
      </c>
      <c r="F3858" s="14" t="s">
        <v>3326</v>
      </c>
      <c r="G3858" s="14" t="s">
        <v>3054</v>
      </c>
      <c r="H3858" s="14" t="s">
        <v>3054</v>
      </c>
      <c r="I3858" s="9" t="s">
        <v>3054</v>
      </c>
      <c r="J3858" s="9">
        <v>366</v>
      </c>
      <c r="K3858" s="14"/>
      <c r="L3858" s="14"/>
      <c r="M3858" s="14"/>
      <c r="N3858" s="14">
        <v>46218</v>
      </c>
      <c r="O3858" s="14">
        <v>366</v>
      </c>
      <c r="P3858" s="14"/>
      <c r="Q3858" s="14"/>
      <c r="R3858" s="14"/>
      <c r="S3858" s="14"/>
      <c r="T3858" s="14">
        <f t="shared" si="416"/>
        <v>1</v>
      </c>
      <c r="U3858" s="14" t="s">
        <v>36</v>
      </c>
      <c r="V3858" s="14"/>
      <c r="W3858" s="14"/>
      <c r="X3858" s="14"/>
      <c r="Y3858" s="14"/>
      <c r="Z3858" s="14"/>
      <c r="AA3858" s="11"/>
      <c r="AB3858" s="14" t="str">
        <f t="shared" si="417"/>
        <v>10257|50 SECCIONADORA 2</v>
      </c>
      <c r="AC3858" t="str">
        <f t="shared" si="418"/>
        <v>|10257|</v>
      </c>
      <c r="AD3858" t="str">
        <f t="shared" si="419"/>
        <v>50 SECCIONADORA 2</v>
      </c>
    </row>
    <row r="3859" spans="1:30" ht="36" customHeight="1" x14ac:dyDescent="0.35">
      <c r="A3859" s="35">
        <v>46217</v>
      </c>
      <c r="B3859" s="14" t="s">
        <v>3718</v>
      </c>
      <c r="C3859" s="14" t="s">
        <v>3719</v>
      </c>
      <c r="D3859" s="14" t="s">
        <v>3054</v>
      </c>
      <c r="E3859" s="14">
        <v>30003404</v>
      </c>
      <c r="F3859" s="14" t="s">
        <v>461</v>
      </c>
      <c r="G3859" s="14" t="s">
        <v>3054</v>
      </c>
      <c r="H3859" s="14" t="s">
        <v>3054</v>
      </c>
      <c r="I3859" s="9" t="s">
        <v>3054</v>
      </c>
      <c r="J3859" s="9">
        <v>16</v>
      </c>
      <c r="K3859" s="14"/>
      <c r="L3859" s="14"/>
      <c r="M3859" s="14"/>
      <c r="N3859" s="14">
        <v>46218</v>
      </c>
      <c r="O3859" s="14">
        <v>16</v>
      </c>
      <c r="P3859" s="14"/>
      <c r="Q3859" s="14"/>
      <c r="R3859" s="14"/>
      <c r="S3859" s="14"/>
      <c r="T3859" s="14">
        <f t="shared" si="416"/>
        <v>1</v>
      </c>
      <c r="U3859" s="14" t="s">
        <v>36</v>
      </c>
      <c r="V3859" s="14"/>
      <c r="W3859" s="14"/>
      <c r="X3859" s="14"/>
      <c r="Y3859" s="14"/>
      <c r="Z3859" s="14"/>
      <c r="AA3859" s="11"/>
      <c r="AB3859" s="14" t="str">
        <f t="shared" si="417"/>
        <v>10257|50 SECCIONADORA 2</v>
      </c>
      <c r="AC3859" t="str">
        <f t="shared" si="418"/>
        <v>|10257|</v>
      </c>
      <c r="AD3859" t="str">
        <f t="shared" si="419"/>
        <v>50 SECCIONADORA 2</v>
      </c>
    </row>
    <row r="3860" spans="1:30" ht="36" customHeight="1" x14ac:dyDescent="0.35">
      <c r="A3860" s="35">
        <v>46217</v>
      </c>
      <c r="B3860" s="14" t="s">
        <v>3718</v>
      </c>
      <c r="C3860" s="14" t="s">
        <v>3719</v>
      </c>
      <c r="D3860" s="14" t="s">
        <v>3054</v>
      </c>
      <c r="E3860" s="14">
        <v>30004805</v>
      </c>
      <c r="F3860" s="14" t="s">
        <v>3328</v>
      </c>
      <c r="G3860" s="14" t="s">
        <v>3054</v>
      </c>
      <c r="H3860" s="14" t="s">
        <v>3054</v>
      </c>
      <c r="I3860" s="9" t="s">
        <v>3054</v>
      </c>
      <c r="J3860" s="9">
        <v>386</v>
      </c>
      <c r="K3860" s="14"/>
      <c r="L3860" s="14"/>
      <c r="M3860" s="14"/>
      <c r="N3860" s="14">
        <v>46218</v>
      </c>
      <c r="O3860" s="14">
        <v>386</v>
      </c>
      <c r="P3860" s="14"/>
      <c r="Q3860" s="14"/>
      <c r="R3860" s="14"/>
      <c r="S3860" s="14"/>
      <c r="T3860" s="14">
        <f t="shared" si="416"/>
        <v>1</v>
      </c>
      <c r="U3860" s="14" t="s">
        <v>36</v>
      </c>
      <c r="V3860" s="14"/>
      <c r="W3860" s="14"/>
      <c r="X3860" s="14"/>
      <c r="Y3860" s="14"/>
      <c r="Z3860" s="14"/>
      <c r="AA3860" s="11"/>
      <c r="AB3860" s="14" t="str">
        <f t="shared" si="417"/>
        <v>10257|50 SECCIONADORA 2</v>
      </c>
      <c r="AC3860" t="str">
        <f t="shared" si="418"/>
        <v>|10257|</v>
      </c>
      <c r="AD3860" t="str">
        <f t="shared" si="419"/>
        <v>50 SECCIONADORA 2</v>
      </c>
    </row>
    <row r="3861" spans="1:30" ht="36" customHeight="1" x14ac:dyDescent="0.35">
      <c r="A3861" s="35">
        <v>46217</v>
      </c>
      <c r="B3861" s="14" t="s">
        <v>3718</v>
      </c>
      <c r="C3861" s="14" t="s">
        <v>3719</v>
      </c>
      <c r="D3861" s="14" t="s">
        <v>3054</v>
      </c>
      <c r="E3861" s="14">
        <v>30001308</v>
      </c>
      <c r="F3861" s="14" t="s">
        <v>3329</v>
      </c>
      <c r="G3861" s="14" t="s">
        <v>3054</v>
      </c>
      <c r="H3861" s="14" t="s">
        <v>3054</v>
      </c>
      <c r="I3861" s="9" t="s">
        <v>3054</v>
      </c>
      <c r="J3861" s="9">
        <v>284</v>
      </c>
      <c r="K3861" s="14"/>
      <c r="L3861" s="14"/>
      <c r="M3861" s="14"/>
      <c r="N3861" s="14">
        <v>46218</v>
      </c>
      <c r="O3861" s="14">
        <v>284</v>
      </c>
      <c r="P3861" s="14"/>
      <c r="Q3861" s="14"/>
      <c r="R3861" s="14"/>
      <c r="S3861" s="14"/>
      <c r="T3861" s="14">
        <f t="shared" si="416"/>
        <v>1</v>
      </c>
      <c r="U3861" s="14" t="s">
        <v>36</v>
      </c>
      <c r="V3861" s="14"/>
      <c r="W3861" s="14"/>
      <c r="X3861" s="14"/>
      <c r="Y3861" s="14"/>
      <c r="Z3861" s="14"/>
      <c r="AA3861" s="11"/>
      <c r="AB3861" s="14" t="str">
        <f t="shared" si="417"/>
        <v>10257|50 SECCIONADORA 2</v>
      </c>
      <c r="AC3861" t="str">
        <f t="shared" si="418"/>
        <v>|10257|</v>
      </c>
      <c r="AD3861" t="str">
        <f t="shared" si="419"/>
        <v>50 SECCIONADORA 2</v>
      </c>
    </row>
    <row r="3862" spans="1:30" ht="36" customHeight="1" x14ac:dyDescent="0.35">
      <c r="A3862" s="35">
        <v>46217</v>
      </c>
      <c r="B3862" s="14" t="s">
        <v>3718</v>
      </c>
      <c r="C3862" s="14" t="s">
        <v>3719</v>
      </c>
      <c r="D3862" s="14" t="s">
        <v>3054</v>
      </c>
      <c r="E3862" s="14">
        <v>30001309</v>
      </c>
      <c r="F3862" s="14" t="s">
        <v>3291</v>
      </c>
      <c r="G3862" s="14" t="s">
        <v>3054</v>
      </c>
      <c r="H3862" s="14" t="s">
        <v>3054</v>
      </c>
      <c r="I3862" s="9" t="s">
        <v>3054</v>
      </c>
      <c r="J3862" s="9">
        <v>284</v>
      </c>
      <c r="K3862" s="14"/>
      <c r="L3862" s="14"/>
      <c r="M3862" s="14"/>
      <c r="N3862" s="14">
        <v>46218</v>
      </c>
      <c r="O3862" s="14">
        <v>284</v>
      </c>
      <c r="P3862" s="14"/>
      <c r="Q3862" s="14"/>
      <c r="R3862" s="14"/>
      <c r="S3862" s="14"/>
      <c r="T3862" s="14">
        <f t="shared" si="416"/>
        <v>1</v>
      </c>
      <c r="U3862" s="14" t="s">
        <v>36</v>
      </c>
      <c r="V3862" s="14"/>
      <c r="W3862" s="14"/>
      <c r="X3862" s="14"/>
      <c r="Y3862" s="14"/>
      <c r="Z3862" s="14"/>
      <c r="AA3862" s="11"/>
      <c r="AB3862" s="14" t="str">
        <f t="shared" si="417"/>
        <v>10257|50 SECCIONADORA 2</v>
      </c>
      <c r="AC3862" t="str">
        <f t="shared" si="418"/>
        <v>|10257|</v>
      </c>
      <c r="AD3862" t="str">
        <f t="shared" si="419"/>
        <v>50 SECCIONADORA 2</v>
      </c>
    </row>
    <row r="3863" spans="1:30" ht="36" customHeight="1" x14ac:dyDescent="0.35">
      <c r="A3863" s="35">
        <v>46217</v>
      </c>
      <c r="B3863" s="14" t="s">
        <v>3718</v>
      </c>
      <c r="C3863" s="14" t="s">
        <v>3719</v>
      </c>
      <c r="D3863" s="14" t="s">
        <v>3054</v>
      </c>
      <c r="E3863" s="14">
        <v>30001321</v>
      </c>
      <c r="F3863" s="14" t="s">
        <v>3330</v>
      </c>
      <c r="G3863" s="14" t="s">
        <v>3054</v>
      </c>
      <c r="H3863" s="14" t="s">
        <v>3054</v>
      </c>
      <c r="I3863" s="9" t="s">
        <v>3054</v>
      </c>
      <c r="J3863" s="9">
        <v>70</v>
      </c>
      <c r="K3863" s="14"/>
      <c r="L3863" s="14"/>
      <c r="M3863" s="14"/>
      <c r="N3863" s="14">
        <v>46218</v>
      </c>
      <c r="O3863" s="14">
        <v>70</v>
      </c>
      <c r="P3863" s="14"/>
      <c r="Q3863" s="14"/>
      <c r="R3863" s="14"/>
      <c r="S3863" s="14"/>
      <c r="T3863" s="14">
        <f t="shared" si="416"/>
        <v>1</v>
      </c>
      <c r="U3863" s="14" t="s">
        <v>36</v>
      </c>
      <c r="V3863" s="14"/>
      <c r="W3863" s="14"/>
      <c r="X3863" s="14"/>
      <c r="Y3863" s="14"/>
      <c r="Z3863" s="14"/>
      <c r="AA3863" s="11"/>
      <c r="AB3863" s="14" t="str">
        <f t="shared" si="417"/>
        <v>10257|50 SECCIONADORA 2</v>
      </c>
      <c r="AC3863" t="str">
        <f t="shared" si="418"/>
        <v>|10257|</v>
      </c>
      <c r="AD3863" t="str">
        <f t="shared" si="419"/>
        <v>50 SECCIONADORA 2</v>
      </c>
    </row>
    <row r="3864" spans="1:30" ht="36" customHeight="1" x14ac:dyDescent="0.35">
      <c r="A3864" s="35">
        <v>46217</v>
      </c>
      <c r="B3864" s="14" t="s">
        <v>3718</v>
      </c>
      <c r="C3864" s="14" t="s">
        <v>3719</v>
      </c>
      <c r="D3864" s="14" t="s">
        <v>3054</v>
      </c>
      <c r="E3864" s="14">
        <v>30001322</v>
      </c>
      <c r="F3864" s="14" t="s">
        <v>3296</v>
      </c>
      <c r="G3864" s="14" t="s">
        <v>3054</v>
      </c>
      <c r="H3864" s="14" t="s">
        <v>3054</v>
      </c>
      <c r="I3864" s="9" t="s">
        <v>3054</v>
      </c>
      <c r="J3864" s="9">
        <v>70</v>
      </c>
      <c r="K3864" s="14"/>
      <c r="L3864" s="14"/>
      <c r="M3864" s="14"/>
      <c r="N3864" s="14">
        <v>46218</v>
      </c>
      <c r="O3864" s="14">
        <v>70</v>
      </c>
      <c r="P3864" s="14"/>
      <c r="Q3864" s="14"/>
      <c r="R3864" s="14"/>
      <c r="S3864" s="14"/>
      <c r="T3864" s="14">
        <f t="shared" si="416"/>
        <v>1</v>
      </c>
      <c r="U3864" s="14" t="s">
        <v>36</v>
      </c>
      <c r="V3864" s="14"/>
      <c r="W3864" s="14"/>
      <c r="X3864" s="14"/>
      <c r="Y3864" s="14"/>
      <c r="Z3864" s="14"/>
      <c r="AA3864" s="11"/>
      <c r="AB3864" s="14" t="str">
        <f t="shared" si="417"/>
        <v>10257|50 SECCIONADORA 2</v>
      </c>
      <c r="AC3864" t="str">
        <f t="shared" si="418"/>
        <v>|10257|</v>
      </c>
      <c r="AD3864" t="str">
        <f t="shared" si="419"/>
        <v>50 SECCIONADORA 2</v>
      </c>
    </row>
    <row r="3865" spans="1:30" ht="36" customHeight="1" x14ac:dyDescent="0.35">
      <c r="A3865" s="35">
        <v>46217</v>
      </c>
      <c r="B3865" s="14" t="s">
        <v>3718</v>
      </c>
      <c r="C3865" s="14" t="s">
        <v>3719</v>
      </c>
      <c r="D3865" s="14" t="s">
        <v>3054</v>
      </c>
      <c r="E3865" s="14">
        <v>200277101</v>
      </c>
      <c r="F3865" s="14" t="s">
        <v>3733</v>
      </c>
      <c r="G3865" s="14" t="s">
        <v>3054</v>
      </c>
      <c r="H3865" s="14" t="s">
        <v>3054</v>
      </c>
      <c r="I3865" s="9" t="s">
        <v>3054</v>
      </c>
      <c r="J3865" s="9">
        <v>158</v>
      </c>
      <c r="K3865" s="14"/>
      <c r="L3865" s="14"/>
      <c r="M3865" s="14"/>
      <c r="N3865" s="14">
        <v>46218</v>
      </c>
      <c r="O3865" s="14">
        <v>158</v>
      </c>
      <c r="P3865" s="14"/>
      <c r="Q3865" s="14"/>
      <c r="R3865" s="14"/>
      <c r="S3865" s="14"/>
      <c r="T3865" s="14">
        <f t="shared" si="416"/>
        <v>1</v>
      </c>
      <c r="U3865" s="14" t="s">
        <v>36</v>
      </c>
      <c r="V3865" s="14"/>
      <c r="W3865" s="14"/>
      <c r="X3865" s="14"/>
      <c r="Y3865" s="14"/>
      <c r="Z3865" s="14"/>
      <c r="AA3865" s="11"/>
      <c r="AB3865" s="14" t="str">
        <f t="shared" si="417"/>
        <v>10257|50 SECCIONADORA 2</v>
      </c>
      <c r="AC3865" t="str">
        <f t="shared" si="418"/>
        <v>|10257|</v>
      </c>
      <c r="AD3865" t="str">
        <f t="shared" si="419"/>
        <v>50 SECCIONADORA 2</v>
      </c>
    </row>
    <row r="3866" spans="1:30" ht="36" customHeight="1" x14ac:dyDescent="0.35">
      <c r="A3866" s="35">
        <v>46217</v>
      </c>
      <c r="B3866" s="14" t="s">
        <v>3718</v>
      </c>
      <c r="C3866" s="14" t="s">
        <v>3719</v>
      </c>
      <c r="D3866" s="14" t="s">
        <v>3054</v>
      </c>
      <c r="E3866" s="14">
        <v>20021607</v>
      </c>
      <c r="F3866" s="14" t="s">
        <v>2187</v>
      </c>
      <c r="G3866" s="14" t="s">
        <v>3054</v>
      </c>
      <c r="H3866" s="14" t="s">
        <v>3054</v>
      </c>
      <c r="I3866" s="9" t="s">
        <v>3054</v>
      </c>
      <c r="J3866" s="9">
        <v>3</v>
      </c>
      <c r="K3866" s="14"/>
      <c r="L3866" s="14"/>
      <c r="M3866" s="14"/>
      <c r="N3866" s="14">
        <v>46218</v>
      </c>
      <c r="O3866" s="14">
        <v>3</v>
      </c>
      <c r="P3866" s="14"/>
      <c r="Q3866" s="14"/>
      <c r="R3866" s="14"/>
      <c r="S3866" s="14"/>
      <c r="T3866" s="14">
        <f t="shared" si="416"/>
        <v>1</v>
      </c>
      <c r="U3866" s="14" t="s">
        <v>36</v>
      </c>
      <c r="V3866" s="14"/>
      <c r="W3866" s="14"/>
      <c r="X3866" s="14"/>
      <c r="Y3866" s="14"/>
      <c r="Z3866" s="14"/>
      <c r="AA3866" s="11"/>
      <c r="AB3866" s="14" t="str">
        <f t="shared" si="417"/>
        <v>10257|50 SECCIONADORA 2</v>
      </c>
      <c r="AC3866" t="str">
        <f t="shared" si="418"/>
        <v>|10257|</v>
      </c>
      <c r="AD3866" t="str">
        <f t="shared" si="419"/>
        <v>50 SECCIONADORA 2</v>
      </c>
    </row>
    <row r="3867" spans="1:30" ht="36" customHeight="1" x14ac:dyDescent="0.35">
      <c r="A3867" s="35">
        <v>46217</v>
      </c>
      <c r="B3867" s="14" t="s">
        <v>3718</v>
      </c>
      <c r="C3867" s="14" t="s">
        <v>3719</v>
      </c>
      <c r="D3867" s="14" t="s">
        <v>3054</v>
      </c>
      <c r="E3867" s="14">
        <v>20021807</v>
      </c>
      <c r="F3867" s="14" t="s">
        <v>2188</v>
      </c>
      <c r="G3867" s="14" t="s">
        <v>3054</v>
      </c>
      <c r="H3867" s="14" t="s">
        <v>3054</v>
      </c>
      <c r="I3867" s="9" t="s">
        <v>3054</v>
      </c>
      <c r="J3867" s="9">
        <v>12</v>
      </c>
      <c r="K3867" s="14"/>
      <c r="L3867" s="14"/>
      <c r="M3867" s="14"/>
      <c r="N3867" s="14">
        <v>46218</v>
      </c>
      <c r="O3867" s="14">
        <v>12</v>
      </c>
      <c r="P3867" s="14"/>
      <c r="Q3867" s="14"/>
      <c r="R3867" s="14"/>
      <c r="S3867" s="14"/>
      <c r="T3867" s="14">
        <f t="shared" si="416"/>
        <v>1</v>
      </c>
      <c r="U3867" s="14" t="s">
        <v>36</v>
      </c>
      <c r="V3867" s="14"/>
      <c r="W3867" s="14"/>
      <c r="X3867" s="14"/>
      <c r="Y3867" s="14"/>
      <c r="Z3867" s="14"/>
      <c r="AA3867" s="11"/>
      <c r="AB3867" s="14" t="str">
        <f t="shared" si="417"/>
        <v>10257|50 SECCIONADORA 2</v>
      </c>
      <c r="AC3867" t="str">
        <f t="shared" si="418"/>
        <v>|10257|</v>
      </c>
      <c r="AD3867" t="str">
        <f t="shared" si="419"/>
        <v>50 SECCIONADORA 2</v>
      </c>
    </row>
    <row r="3868" spans="1:30" ht="36" customHeight="1" x14ac:dyDescent="0.35">
      <c r="A3868" s="35">
        <v>46217</v>
      </c>
      <c r="B3868" s="14" t="s">
        <v>3718</v>
      </c>
      <c r="C3868" s="14" t="s">
        <v>3719</v>
      </c>
      <c r="D3868" s="14" t="s">
        <v>3054</v>
      </c>
      <c r="E3868" s="14">
        <v>20053007</v>
      </c>
      <c r="F3868" s="14" t="s">
        <v>3217</v>
      </c>
      <c r="G3868" s="14" t="s">
        <v>3054</v>
      </c>
      <c r="H3868" s="14" t="s">
        <v>3054</v>
      </c>
      <c r="I3868" s="9" t="s">
        <v>3054</v>
      </c>
      <c r="J3868" s="9">
        <v>4</v>
      </c>
      <c r="K3868" s="14"/>
      <c r="L3868" s="14"/>
      <c r="M3868" s="14"/>
      <c r="N3868" s="14">
        <v>46218</v>
      </c>
      <c r="O3868" s="14">
        <v>4</v>
      </c>
      <c r="P3868" s="14"/>
      <c r="Q3868" s="14"/>
      <c r="R3868" s="14"/>
      <c r="S3868" s="14"/>
      <c r="T3868" s="14">
        <f t="shared" si="416"/>
        <v>1</v>
      </c>
      <c r="U3868" s="14" t="s">
        <v>36</v>
      </c>
      <c r="V3868" s="14"/>
      <c r="W3868" s="14"/>
      <c r="X3868" s="14"/>
      <c r="Y3868" s="14"/>
      <c r="Z3868" s="14"/>
      <c r="AA3868" s="11"/>
      <c r="AB3868" s="14" t="str">
        <f t="shared" si="417"/>
        <v>10257|50 SECCIONADORA 2</v>
      </c>
      <c r="AC3868" t="str">
        <f t="shared" si="418"/>
        <v>|10257|</v>
      </c>
      <c r="AD3868" t="str">
        <f t="shared" si="419"/>
        <v>50 SECCIONADORA 2</v>
      </c>
    </row>
    <row r="3869" spans="1:30" ht="36" customHeight="1" x14ac:dyDescent="0.35">
      <c r="A3869" s="35">
        <v>46217</v>
      </c>
      <c r="B3869" s="14" t="s">
        <v>3718</v>
      </c>
      <c r="C3869" s="14" t="s">
        <v>3719</v>
      </c>
      <c r="D3869" s="14" t="s">
        <v>3054</v>
      </c>
      <c r="E3869" s="14">
        <v>20053207</v>
      </c>
      <c r="F3869" s="14" t="s">
        <v>3221</v>
      </c>
      <c r="G3869" s="14" t="s">
        <v>3054</v>
      </c>
      <c r="H3869" s="14" t="s">
        <v>3054</v>
      </c>
      <c r="I3869" s="9" t="s">
        <v>3054</v>
      </c>
      <c r="J3869" s="9">
        <v>1</v>
      </c>
      <c r="K3869" s="14"/>
      <c r="L3869" s="14"/>
      <c r="M3869" s="14"/>
      <c r="N3869" s="14">
        <v>46218</v>
      </c>
      <c r="O3869" s="14">
        <v>1</v>
      </c>
      <c r="P3869" s="14"/>
      <c r="Q3869" s="14"/>
      <c r="R3869" s="14"/>
      <c r="S3869" s="14"/>
      <c r="T3869" s="14">
        <f t="shared" si="416"/>
        <v>1</v>
      </c>
      <c r="U3869" s="14" t="s">
        <v>36</v>
      </c>
      <c r="V3869" s="14"/>
      <c r="W3869" s="14"/>
      <c r="X3869" s="14"/>
      <c r="Y3869" s="14"/>
      <c r="Z3869" s="14"/>
      <c r="AA3869" s="11"/>
      <c r="AB3869" s="14" t="str">
        <f t="shared" si="417"/>
        <v>10257|50 SECCIONADORA 2</v>
      </c>
      <c r="AC3869" t="str">
        <f t="shared" si="418"/>
        <v>|10257|</v>
      </c>
      <c r="AD3869" t="str">
        <f t="shared" si="419"/>
        <v>50 SECCIONADORA 2</v>
      </c>
    </row>
    <row r="3870" spans="1:30" ht="36" customHeight="1" x14ac:dyDescent="0.35">
      <c r="A3870" s="35">
        <v>46217</v>
      </c>
      <c r="B3870" s="14" t="s">
        <v>3718</v>
      </c>
      <c r="C3870" s="14" t="s">
        <v>3719</v>
      </c>
      <c r="D3870" s="14" t="s">
        <v>3054</v>
      </c>
      <c r="E3870" s="14">
        <v>20053407</v>
      </c>
      <c r="F3870" s="14" t="s">
        <v>3218</v>
      </c>
      <c r="G3870" s="14" t="s">
        <v>3054</v>
      </c>
      <c r="H3870" s="14" t="s">
        <v>3054</v>
      </c>
      <c r="I3870" s="9" t="s">
        <v>3054</v>
      </c>
      <c r="J3870" s="9">
        <v>11</v>
      </c>
      <c r="K3870" s="14"/>
      <c r="L3870" s="14"/>
      <c r="M3870" s="14"/>
      <c r="N3870" s="14">
        <v>46218</v>
      </c>
      <c r="O3870" s="14">
        <v>11</v>
      </c>
      <c r="P3870" s="14"/>
      <c r="Q3870" s="14"/>
      <c r="R3870" s="14"/>
      <c r="S3870" s="14"/>
      <c r="T3870" s="14">
        <f t="shared" si="416"/>
        <v>1</v>
      </c>
      <c r="U3870" s="14" t="s">
        <v>36</v>
      </c>
      <c r="V3870" s="14"/>
      <c r="W3870" s="14"/>
      <c r="X3870" s="14"/>
      <c r="Y3870" s="14"/>
      <c r="Z3870" s="14"/>
      <c r="AA3870" s="11"/>
      <c r="AB3870" s="14" t="str">
        <f t="shared" si="417"/>
        <v>10257|50 SECCIONADORA 2</v>
      </c>
      <c r="AC3870" t="str">
        <f t="shared" si="418"/>
        <v>|10257|</v>
      </c>
      <c r="AD3870" t="str">
        <f t="shared" si="419"/>
        <v>50 SECCIONADORA 2</v>
      </c>
    </row>
    <row r="3871" spans="1:30" ht="36" customHeight="1" x14ac:dyDescent="0.35">
      <c r="A3871" s="35">
        <v>46217</v>
      </c>
      <c r="B3871" s="14" t="s">
        <v>3718</v>
      </c>
      <c r="C3871" s="14" t="s">
        <v>3719</v>
      </c>
      <c r="D3871" s="14" t="s">
        <v>3054</v>
      </c>
      <c r="E3871" s="14">
        <v>30001203</v>
      </c>
      <c r="F3871" s="14" t="s">
        <v>3281</v>
      </c>
      <c r="G3871" s="14" t="s">
        <v>3054</v>
      </c>
      <c r="H3871" s="14" t="s">
        <v>3054</v>
      </c>
      <c r="I3871" s="9" t="s">
        <v>3054</v>
      </c>
      <c r="J3871" s="9">
        <v>732</v>
      </c>
      <c r="K3871" s="14"/>
      <c r="L3871" s="14"/>
      <c r="M3871" s="14"/>
      <c r="N3871" s="14">
        <v>46218</v>
      </c>
      <c r="O3871" s="14">
        <v>732</v>
      </c>
      <c r="P3871" s="14"/>
      <c r="Q3871" s="14"/>
      <c r="R3871" s="14"/>
      <c r="S3871" s="14"/>
      <c r="T3871" s="14">
        <f t="shared" si="416"/>
        <v>1</v>
      </c>
      <c r="U3871" s="14" t="s">
        <v>36</v>
      </c>
      <c r="V3871" s="14"/>
      <c r="W3871" s="14"/>
      <c r="X3871" s="14"/>
      <c r="Y3871" s="14"/>
      <c r="Z3871" s="14"/>
      <c r="AA3871" s="11"/>
      <c r="AB3871" s="14" t="str">
        <f t="shared" si="417"/>
        <v>10257|50 SECCIONADORA 2</v>
      </c>
      <c r="AC3871" t="str">
        <f t="shared" si="418"/>
        <v>|10257|</v>
      </c>
      <c r="AD3871" t="str">
        <f t="shared" si="419"/>
        <v>50 SECCIONADORA 2</v>
      </c>
    </row>
    <row r="3872" spans="1:30" ht="36" customHeight="1" x14ac:dyDescent="0.35">
      <c r="A3872" s="35">
        <v>46217</v>
      </c>
      <c r="B3872" s="14" t="s">
        <v>3718</v>
      </c>
      <c r="C3872" s="14" t="s">
        <v>3719</v>
      </c>
      <c r="D3872" s="14" t="s">
        <v>3054</v>
      </c>
      <c r="E3872" s="14">
        <v>30003403</v>
      </c>
      <c r="F3872" s="14" t="s">
        <v>3285</v>
      </c>
      <c r="G3872" s="14" t="s">
        <v>3054</v>
      </c>
      <c r="H3872" s="14" t="s">
        <v>3054</v>
      </c>
      <c r="I3872" s="9" t="s">
        <v>3054</v>
      </c>
      <c r="J3872" s="9">
        <v>32</v>
      </c>
      <c r="K3872" s="14"/>
      <c r="L3872" s="14"/>
      <c r="M3872" s="14"/>
      <c r="N3872" s="14">
        <v>46218</v>
      </c>
      <c r="O3872" s="14">
        <v>32</v>
      </c>
      <c r="P3872" s="14"/>
      <c r="Q3872" s="14"/>
      <c r="R3872" s="14"/>
      <c r="S3872" s="14"/>
      <c r="T3872" s="14">
        <f t="shared" si="416"/>
        <v>1</v>
      </c>
      <c r="U3872" s="14" t="s">
        <v>36</v>
      </c>
      <c r="V3872" s="14"/>
      <c r="W3872" s="14"/>
      <c r="X3872" s="14"/>
      <c r="Y3872" s="14"/>
      <c r="Z3872" s="14"/>
      <c r="AA3872" s="11"/>
      <c r="AB3872" s="14" t="str">
        <f t="shared" si="417"/>
        <v>10257|50 SECCIONADORA 2</v>
      </c>
      <c r="AC3872" t="str">
        <f t="shared" si="418"/>
        <v>|10257|</v>
      </c>
      <c r="AD3872" t="str">
        <f t="shared" si="419"/>
        <v>50 SECCIONADORA 2</v>
      </c>
    </row>
    <row r="3873" spans="1:30" ht="36" customHeight="1" x14ac:dyDescent="0.35">
      <c r="A3873" s="35">
        <v>46217</v>
      </c>
      <c r="B3873" s="14" t="s">
        <v>3718</v>
      </c>
      <c r="C3873" s="14" t="s">
        <v>3719</v>
      </c>
      <c r="D3873" s="14" t="s">
        <v>3054</v>
      </c>
      <c r="E3873" s="14">
        <v>30003405</v>
      </c>
      <c r="F3873" s="14" t="s">
        <v>3282</v>
      </c>
      <c r="G3873" s="14" t="s">
        <v>3054</v>
      </c>
      <c r="H3873" s="14" t="s">
        <v>3054</v>
      </c>
      <c r="I3873" s="9" t="s">
        <v>3054</v>
      </c>
      <c r="J3873" s="9">
        <v>804</v>
      </c>
      <c r="K3873" s="14"/>
      <c r="L3873" s="14"/>
      <c r="M3873" s="14"/>
      <c r="N3873" s="14">
        <v>46218</v>
      </c>
      <c r="O3873" s="14">
        <v>804</v>
      </c>
      <c r="P3873" s="14"/>
      <c r="Q3873" s="14"/>
      <c r="R3873" s="14"/>
      <c r="S3873" s="14"/>
      <c r="T3873" s="14">
        <f t="shared" si="416"/>
        <v>1</v>
      </c>
      <c r="U3873" s="14" t="s">
        <v>36</v>
      </c>
      <c r="V3873" s="14"/>
      <c r="W3873" s="14"/>
      <c r="X3873" s="14"/>
      <c r="Y3873" s="14"/>
      <c r="Z3873" s="14"/>
      <c r="AA3873" s="11"/>
      <c r="AB3873" s="14" t="str">
        <f t="shared" si="417"/>
        <v>10257|50 SECCIONADORA 2</v>
      </c>
      <c r="AC3873" t="str">
        <f t="shared" si="418"/>
        <v>|10257|</v>
      </c>
      <c r="AD3873" t="str">
        <f t="shared" si="419"/>
        <v>50 SECCIONADORA 2</v>
      </c>
    </row>
    <row r="3874" spans="1:30" ht="36" customHeight="1" x14ac:dyDescent="0.35">
      <c r="A3874" s="35">
        <v>46217</v>
      </c>
      <c r="B3874" s="14" t="s">
        <v>3718</v>
      </c>
      <c r="C3874" s="14" t="s">
        <v>3719</v>
      </c>
      <c r="D3874" s="14" t="s">
        <v>3054</v>
      </c>
      <c r="E3874" s="14">
        <v>30006103</v>
      </c>
      <c r="F3874" s="14" t="s">
        <v>3283</v>
      </c>
      <c r="G3874" s="14" t="s">
        <v>3054</v>
      </c>
      <c r="H3874" s="14" t="s">
        <v>3054</v>
      </c>
      <c r="I3874" s="9" t="s">
        <v>3054</v>
      </c>
      <c r="J3874" s="9">
        <v>772</v>
      </c>
      <c r="K3874" s="14"/>
      <c r="L3874" s="14"/>
      <c r="M3874" s="14"/>
      <c r="N3874" s="14">
        <v>46218</v>
      </c>
      <c r="O3874" s="14">
        <v>772</v>
      </c>
      <c r="P3874" s="14"/>
      <c r="Q3874" s="14"/>
      <c r="R3874" s="14"/>
      <c r="S3874" s="14"/>
      <c r="T3874" s="14">
        <f t="shared" si="416"/>
        <v>1</v>
      </c>
      <c r="U3874" s="14" t="s">
        <v>36</v>
      </c>
      <c r="V3874" s="14"/>
      <c r="W3874" s="14"/>
      <c r="X3874" s="14"/>
      <c r="Y3874" s="14"/>
      <c r="Z3874" s="14"/>
      <c r="AA3874" s="11"/>
      <c r="AB3874" s="14" t="str">
        <f t="shared" si="417"/>
        <v>10257|50 SECCIONADORA 2</v>
      </c>
      <c r="AC3874" t="str">
        <f t="shared" si="418"/>
        <v>|10257|</v>
      </c>
      <c r="AD3874" t="str">
        <f t="shared" si="419"/>
        <v>50 SECCIONADORA 2</v>
      </c>
    </row>
    <row r="3875" spans="1:30" ht="36" customHeight="1" x14ac:dyDescent="0.35">
      <c r="A3875" s="35">
        <v>46217</v>
      </c>
      <c r="B3875" s="14" t="s">
        <v>3718</v>
      </c>
      <c r="C3875" s="14" t="s">
        <v>3719</v>
      </c>
      <c r="D3875" s="14" t="s">
        <v>3054</v>
      </c>
      <c r="E3875" s="14">
        <v>20020008</v>
      </c>
      <c r="F3875" s="14" t="s">
        <v>3331</v>
      </c>
      <c r="G3875" s="14" t="s">
        <v>3054</v>
      </c>
      <c r="H3875" s="14" t="s">
        <v>3054</v>
      </c>
      <c r="I3875" s="9" t="s">
        <v>3054</v>
      </c>
      <c r="J3875" s="9">
        <v>24</v>
      </c>
      <c r="K3875" s="14"/>
      <c r="L3875" s="14"/>
      <c r="M3875" s="14"/>
      <c r="N3875" s="14">
        <v>46218</v>
      </c>
      <c r="O3875" s="14">
        <v>24</v>
      </c>
      <c r="P3875" s="14"/>
      <c r="Q3875" s="14"/>
      <c r="R3875" s="14"/>
      <c r="S3875" s="14"/>
      <c r="T3875" s="14">
        <f t="shared" si="416"/>
        <v>1</v>
      </c>
      <c r="U3875" s="14" t="s">
        <v>36</v>
      </c>
      <c r="V3875" s="14"/>
      <c r="W3875" s="14"/>
      <c r="X3875" s="14"/>
      <c r="Y3875" s="14"/>
      <c r="Z3875" s="14"/>
      <c r="AA3875" s="11"/>
      <c r="AB3875" s="14" t="str">
        <f t="shared" si="417"/>
        <v>10257|50 SECCIONADORA 2</v>
      </c>
      <c r="AC3875" t="str">
        <f t="shared" si="418"/>
        <v>|10257|</v>
      </c>
      <c r="AD3875" t="str">
        <f t="shared" si="419"/>
        <v>50 SECCIONADORA 2</v>
      </c>
    </row>
    <row r="3876" spans="1:30" ht="36" customHeight="1" x14ac:dyDescent="0.35">
      <c r="A3876" s="35">
        <v>46217</v>
      </c>
      <c r="B3876" s="14" t="s">
        <v>3718</v>
      </c>
      <c r="C3876" s="14" t="s">
        <v>3719</v>
      </c>
      <c r="D3876" s="14" t="s">
        <v>3054</v>
      </c>
      <c r="E3876" s="14">
        <v>30001201</v>
      </c>
      <c r="F3876" s="14" t="s">
        <v>3293</v>
      </c>
      <c r="G3876" s="14" t="s">
        <v>3054</v>
      </c>
      <c r="H3876" s="14" t="s">
        <v>3054</v>
      </c>
      <c r="I3876" s="9" t="s">
        <v>3054</v>
      </c>
      <c r="J3876" s="9">
        <v>140</v>
      </c>
      <c r="K3876" s="14"/>
      <c r="L3876" s="14"/>
      <c r="M3876" s="14"/>
      <c r="N3876" s="14">
        <v>46218</v>
      </c>
      <c r="O3876" s="14">
        <v>140</v>
      </c>
      <c r="P3876" s="14"/>
      <c r="Q3876" s="14"/>
      <c r="R3876" s="14"/>
      <c r="S3876" s="14"/>
      <c r="T3876" s="14">
        <f t="shared" si="416"/>
        <v>1</v>
      </c>
      <c r="U3876" s="14" t="s">
        <v>36</v>
      </c>
      <c r="V3876" s="14"/>
      <c r="W3876" s="14"/>
      <c r="X3876" s="14"/>
      <c r="Y3876" s="14"/>
      <c r="Z3876" s="14"/>
      <c r="AA3876" s="11"/>
      <c r="AB3876" s="14" t="str">
        <f t="shared" si="417"/>
        <v>10257|50 SECCIONADORA 2</v>
      </c>
      <c r="AC3876" t="str">
        <f t="shared" si="418"/>
        <v>|10257|</v>
      </c>
      <c r="AD3876" t="str">
        <f t="shared" si="419"/>
        <v>50 SECCIONADORA 2</v>
      </c>
    </row>
    <row r="3877" spans="1:30" ht="36" customHeight="1" x14ac:dyDescent="0.35">
      <c r="A3877" s="35">
        <v>46217</v>
      </c>
      <c r="B3877" s="14" t="s">
        <v>3718</v>
      </c>
      <c r="C3877" s="14" t="s">
        <v>3719</v>
      </c>
      <c r="D3877" s="14" t="s">
        <v>3054</v>
      </c>
      <c r="E3877" s="14">
        <v>30001202</v>
      </c>
      <c r="F3877" s="14" t="s">
        <v>3191</v>
      </c>
      <c r="G3877" s="14" t="s">
        <v>3054</v>
      </c>
      <c r="H3877" s="14" t="s">
        <v>3054</v>
      </c>
      <c r="I3877" s="9" t="s">
        <v>3054</v>
      </c>
      <c r="J3877" s="9">
        <v>732</v>
      </c>
      <c r="K3877" s="14"/>
      <c r="L3877" s="14"/>
      <c r="M3877" s="14"/>
      <c r="N3877" s="14">
        <v>46218</v>
      </c>
      <c r="O3877" s="14">
        <v>732</v>
      </c>
      <c r="P3877" s="14"/>
      <c r="Q3877" s="14"/>
      <c r="R3877" s="14"/>
      <c r="S3877" s="14"/>
      <c r="T3877" s="14">
        <f t="shared" ref="T3877:T3898" si="420">IF(OR($J3877="",$O3877=""),"",$O3877/$J3877)</f>
        <v>1</v>
      </c>
      <c r="U3877" s="14" t="s">
        <v>36</v>
      </c>
      <c r="V3877" s="14"/>
      <c r="W3877" s="14"/>
      <c r="X3877" s="14"/>
      <c r="Y3877" s="14"/>
      <c r="Z3877" s="14"/>
      <c r="AA3877" s="11"/>
      <c r="AB3877" s="14" t="str">
        <f t="shared" si="417"/>
        <v>10257|50 SECCIONADORA 2</v>
      </c>
      <c r="AC3877" t="str">
        <f t="shared" si="418"/>
        <v>|10257|</v>
      </c>
      <c r="AD3877" t="str">
        <f t="shared" si="419"/>
        <v>50 SECCIONADORA 2</v>
      </c>
    </row>
    <row r="3878" spans="1:30" ht="36" customHeight="1" x14ac:dyDescent="0.35">
      <c r="A3878" s="35">
        <v>46217</v>
      </c>
      <c r="B3878" s="14" t="s">
        <v>3718</v>
      </c>
      <c r="C3878" s="14" t="s">
        <v>3719</v>
      </c>
      <c r="D3878" s="14" t="s">
        <v>3054</v>
      </c>
      <c r="E3878" s="14">
        <v>30001301</v>
      </c>
      <c r="F3878" s="14" t="s">
        <v>3294</v>
      </c>
      <c r="G3878" s="14" t="s">
        <v>3054</v>
      </c>
      <c r="H3878" s="14" t="s">
        <v>3054</v>
      </c>
      <c r="I3878" s="9" t="s">
        <v>3054</v>
      </c>
      <c r="J3878" s="9">
        <v>568</v>
      </c>
      <c r="K3878" s="14"/>
      <c r="L3878" s="14"/>
      <c r="M3878" s="14"/>
      <c r="N3878" s="14">
        <v>46218</v>
      </c>
      <c r="O3878" s="14">
        <v>568</v>
      </c>
      <c r="P3878" s="14"/>
      <c r="Q3878" s="14"/>
      <c r="R3878" s="14"/>
      <c r="S3878" s="14"/>
      <c r="T3878" s="14">
        <f t="shared" si="420"/>
        <v>1</v>
      </c>
      <c r="U3878" s="14" t="s">
        <v>36</v>
      </c>
      <c r="V3878" s="14"/>
      <c r="W3878" s="14"/>
      <c r="X3878" s="14"/>
      <c r="Y3878" s="14"/>
      <c r="Z3878" s="14"/>
      <c r="AA3878" s="11"/>
      <c r="AB3878" s="14" t="str">
        <f t="shared" si="417"/>
        <v>10257|50 SECCIONADORA 2</v>
      </c>
      <c r="AC3878" t="str">
        <f t="shared" si="418"/>
        <v>|10257|</v>
      </c>
      <c r="AD3878" t="str">
        <f t="shared" si="419"/>
        <v>50 SECCIONADORA 2</v>
      </c>
    </row>
    <row r="3879" spans="1:30" ht="36" customHeight="1" x14ac:dyDescent="0.35">
      <c r="A3879" s="35">
        <v>46217</v>
      </c>
      <c r="B3879" s="14" t="s">
        <v>3718</v>
      </c>
      <c r="C3879" s="14" t="s">
        <v>3719</v>
      </c>
      <c r="D3879" s="14" t="s">
        <v>3054</v>
      </c>
      <c r="E3879" s="14">
        <v>30003410</v>
      </c>
      <c r="F3879" s="14" t="s">
        <v>556</v>
      </c>
      <c r="G3879" s="14" t="s">
        <v>3054</v>
      </c>
      <c r="H3879" s="14" t="s">
        <v>3054</v>
      </c>
      <c r="I3879" s="9" t="s">
        <v>3054</v>
      </c>
      <c r="J3879" s="9">
        <v>16</v>
      </c>
      <c r="K3879" s="14"/>
      <c r="L3879" s="14"/>
      <c r="M3879" s="14"/>
      <c r="N3879" s="14">
        <v>46218</v>
      </c>
      <c r="O3879" s="14">
        <v>16</v>
      </c>
      <c r="P3879" s="14"/>
      <c r="Q3879" s="14"/>
      <c r="R3879" s="14"/>
      <c r="S3879" s="14"/>
      <c r="T3879" s="14">
        <f t="shared" si="420"/>
        <v>1</v>
      </c>
      <c r="U3879" s="14" t="s">
        <v>36</v>
      </c>
      <c r="V3879" s="14"/>
      <c r="W3879" s="14"/>
      <c r="X3879" s="14"/>
      <c r="Y3879" s="14"/>
      <c r="Z3879" s="14"/>
      <c r="AA3879" s="11"/>
      <c r="AB3879" s="14" t="str">
        <f t="shared" si="417"/>
        <v>10257|50 SECCIONADORA 2</v>
      </c>
      <c r="AC3879" t="str">
        <f t="shared" si="418"/>
        <v>|10257|</v>
      </c>
      <c r="AD3879" t="str">
        <f t="shared" si="419"/>
        <v>50 SECCIONADORA 2</v>
      </c>
    </row>
    <row r="3880" spans="1:30" ht="36" customHeight="1" x14ac:dyDescent="0.35">
      <c r="A3880" s="35">
        <v>46217</v>
      </c>
      <c r="B3880" s="14" t="s">
        <v>3718</v>
      </c>
      <c r="C3880" s="14" t="s">
        <v>3719</v>
      </c>
      <c r="D3880" s="14" t="s">
        <v>3054</v>
      </c>
      <c r="E3880" s="14">
        <v>30003411</v>
      </c>
      <c r="F3880" s="14" t="s">
        <v>555</v>
      </c>
      <c r="G3880" s="14" t="s">
        <v>3054</v>
      </c>
      <c r="H3880" s="14" t="s">
        <v>3054</v>
      </c>
      <c r="I3880" s="9" t="s">
        <v>3054</v>
      </c>
      <c r="J3880" s="9">
        <v>16</v>
      </c>
      <c r="K3880" s="14"/>
      <c r="L3880" s="14"/>
      <c r="M3880" s="14"/>
      <c r="N3880" s="14">
        <v>46218</v>
      </c>
      <c r="O3880" s="14">
        <v>16</v>
      </c>
      <c r="P3880" s="14"/>
      <c r="Q3880" s="14"/>
      <c r="R3880" s="14"/>
      <c r="S3880" s="14"/>
      <c r="T3880" s="14">
        <f t="shared" si="420"/>
        <v>1</v>
      </c>
      <c r="U3880" s="14" t="s">
        <v>36</v>
      </c>
      <c r="V3880" s="14"/>
      <c r="W3880" s="14"/>
      <c r="X3880" s="14"/>
      <c r="Y3880" s="14"/>
      <c r="Z3880" s="14"/>
      <c r="AA3880" s="11"/>
      <c r="AB3880" s="14" t="str">
        <f t="shared" si="417"/>
        <v>10257|50 SECCIONADORA 2</v>
      </c>
      <c r="AC3880" t="str">
        <f t="shared" si="418"/>
        <v>|10257|</v>
      </c>
      <c r="AD3880" t="str">
        <f t="shared" si="419"/>
        <v>50 SECCIONADORA 2</v>
      </c>
    </row>
    <row r="3881" spans="1:30" ht="36" customHeight="1" x14ac:dyDescent="0.35">
      <c r="A3881" s="35">
        <v>46217</v>
      </c>
      <c r="B3881" s="14" t="s">
        <v>3718</v>
      </c>
      <c r="C3881" s="14" t="s">
        <v>3719</v>
      </c>
      <c r="D3881" s="14" t="s">
        <v>3054</v>
      </c>
      <c r="E3881" s="14">
        <v>30003901</v>
      </c>
      <c r="F3881" s="14" t="s">
        <v>3714</v>
      </c>
      <c r="G3881" s="14" t="s">
        <v>3054</v>
      </c>
      <c r="H3881" s="14" t="s">
        <v>3054</v>
      </c>
      <c r="I3881" s="9" t="s">
        <v>3054</v>
      </c>
      <c r="J3881" s="9">
        <v>16</v>
      </c>
      <c r="K3881" s="14"/>
      <c r="L3881" s="14"/>
      <c r="M3881" s="14"/>
      <c r="N3881" s="14">
        <v>46218</v>
      </c>
      <c r="O3881" s="14">
        <v>16</v>
      </c>
      <c r="P3881" s="14"/>
      <c r="Q3881" s="14"/>
      <c r="R3881" s="14"/>
      <c r="S3881" s="14"/>
      <c r="T3881" s="14">
        <f t="shared" si="420"/>
        <v>1</v>
      </c>
      <c r="U3881" s="14" t="s">
        <v>36</v>
      </c>
      <c r="V3881" s="14"/>
      <c r="W3881" s="14"/>
      <c r="X3881" s="14"/>
      <c r="Y3881" s="14"/>
      <c r="Z3881" s="14"/>
      <c r="AA3881" s="11"/>
      <c r="AB3881" s="14" t="str">
        <f t="shared" si="417"/>
        <v>10257|50 SECCIONADORA 2</v>
      </c>
      <c r="AC3881" t="str">
        <f t="shared" si="418"/>
        <v>|10257|</v>
      </c>
      <c r="AD3881" t="str">
        <f t="shared" si="419"/>
        <v>50 SECCIONADORA 2</v>
      </c>
    </row>
    <row r="3882" spans="1:30" ht="36" customHeight="1" x14ac:dyDescent="0.35">
      <c r="A3882" s="35">
        <v>46217</v>
      </c>
      <c r="B3882" s="14" t="s">
        <v>3718</v>
      </c>
      <c r="C3882" s="14" t="s">
        <v>3719</v>
      </c>
      <c r="D3882" s="14" t="s">
        <v>3054</v>
      </c>
      <c r="E3882" s="14">
        <v>30003902</v>
      </c>
      <c r="F3882" s="14" t="s">
        <v>3715</v>
      </c>
      <c r="G3882" s="14" t="s">
        <v>3054</v>
      </c>
      <c r="H3882" s="14" t="s">
        <v>3054</v>
      </c>
      <c r="I3882" s="9" t="s">
        <v>3054</v>
      </c>
      <c r="J3882" s="9">
        <v>16</v>
      </c>
      <c r="K3882" s="14"/>
      <c r="L3882" s="14"/>
      <c r="M3882" s="14"/>
      <c r="N3882" s="14">
        <v>46218</v>
      </c>
      <c r="O3882" s="14">
        <v>16</v>
      </c>
      <c r="P3882" s="14"/>
      <c r="Q3882" s="14"/>
      <c r="R3882" s="14"/>
      <c r="S3882" s="14"/>
      <c r="T3882" s="14">
        <f t="shared" si="420"/>
        <v>1</v>
      </c>
      <c r="U3882" s="14" t="s">
        <v>36</v>
      </c>
      <c r="V3882" s="14"/>
      <c r="W3882" s="14"/>
      <c r="X3882" s="14"/>
      <c r="Y3882" s="14"/>
      <c r="Z3882" s="14"/>
      <c r="AA3882" s="11"/>
      <c r="AB3882" s="14" t="str">
        <f t="shared" si="417"/>
        <v>10257|50 SECCIONADORA 2</v>
      </c>
      <c r="AC3882" t="str">
        <f t="shared" si="418"/>
        <v>|10257|</v>
      </c>
      <c r="AD3882" t="str">
        <f t="shared" si="419"/>
        <v>50 SECCIONADORA 2</v>
      </c>
    </row>
    <row r="3883" spans="1:30" ht="36" customHeight="1" x14ac:dyDescent="0.35">
      <c r="A3883" s="35">
        <v>46217</v>
      </c>
      <c r="B3883" s="14" t="s">
        <v>3718</v>
      </c>
      <c r="C3883" s="14" t="s">
        <v>3719</v>
      </c>
      <c r="D3883" s="14" t="s">
        <v>3054</v>
      </c>
      <c r="E3883" s="14">
        <v>30006101</v>
      </c>
      <c r="F3883" s="14" t="s">
        <v>3301</v>
      </c>
      <c r="G3883" s="14" t="s">
        <v>3054</v>
      </c>
      <c r="H3883" s="14" t="s">
        <v>3054</v>
      </c>
      <c r="I3883" s="9" t="s">
        <v>3054</v>
      </c>
      <c r="J3883" s="9">
        <v>386</v>
      </c>
      <c r="K3883" s="14"/>
      <c r="L3883" s="14"/>
      <c r="M3883" s="14"/>
      <c r="N3883" s="14">
        <v>46218</v>
      </c>
      <c r="O3883" s="14">
        <v>386</v>
      </c>
      <c r="P3883" s="14"/>
      <c r="Q3883" s="14"/>
      <c r="R3883" s="14"/>
      <c r="S3883" s="14"/>
      <c r="T3883" s="14">
        <f t="shared" si="420"/>
        <v>1</v>
      </c>
      <c r="U3883" s="14" t="s">
        <v>36</v>
      </c>
      <c r="V3883" s="14"/>
      <c r="W3883" s="14"/>
      <c r="X3883" s="14"/>
      <c r="Y3883" s="14"/>
      <c r="Z3883" s="14"/>
      <c r="AA3883" s="11"/>
      <c r="AB3883" s="14" t="str">
        <f t="shared" si="417"/>
        <v>10257|50 SECCIONADORA 2</v>
      </c>
      <c r="AC3883" t="str">
        <f t="shared" si="418"/>
        <v>|10257|</v>
      </c>
      <c r="AD3883" t="str">
        <f t="shared" si="419"/>
        <v>50 SECCIONADORA 2</v>
      </c>
    </row>
    <row r="3884" spans="1:30" ht="36" customHeight="1" x14ac:dyDescent="0.35">
      <c r="A3884" s="35">
        <v>46217</v>
      </c>
      <c r="B3884" s="14" t="s">
        <v>3718</v>
      </c>
      <c r="C3884" s="14" t="s">
        <v>3719</v>
      </c>
      <c r="D3884" s="14" t="s">
        <v>3054</v>
      </c>
      <c r="E3884" s="14">
        <v>30006102</v>
      </c>
      <c r="F3884" s="14" t="s">
        <v>3303</v>
      </c>
      <c r="G3884" s="14" t="s">
        <v>3054</v>
      </c>
      <c r="H3884" s="14" t="s">
        <v>3054</v>
      </c>
      <c r="I3884" s="9" t="s">
        <v>3054</v>
      </c>
      <c r="J3884" s="9">
        <v>386</v>
      </c>
      <c r="K3884" s="14"/>
      <c r="L3884" s="14"/>
      <c r="M3884" s="14"/>
      <c r="N3884" s="14">
        <v>46218</v>
      </c>
      <c r="O3884" s="14">
        <v>386</v>
      </c>
      <c r="P3884" s="14"/>
      <c r="Q3884" s="14"/>
      <c r="R3884" s="14"/>
      <c r="S3884" s="14"/>
      <c r="T3884" s="14">
        <f t="shared" si="420"/>
        <v>1</v>
      </c>
      <c r="U3884" s="14" t="s">
        <v>36</v>
      </c>
      <c r="V3884" s="14"/>
      <c r="W3884" s="14"/>
      <c r="X3884" s="14"/>
      <c r="Y3884" s="14"/>
      <c r="Z3884" s="14"/>
      <c r="AA3884" s="11"/>
      <c r="AB3884" s="14" t="str">
        <f t="shared" si="417"/>
        <v>10257|50 SECCIONADORA 2</v>
      </c>
      <c r="AC3884" t="str">
        <f t="shared" si="418"/>
        <v>|10257|</v>
      </c>
      <c r="AD3884" t="str">
        <f t="shared" si="419"/>
        <v>50 SECCIONADORA 2</v>
      </c>
    </row>
    <row r="3885" spans="1:30" ht="36" customHeight="1" x14ac:dyDescent="0.35">
      <c r="A3885" s="35">
        <v>46217</v>
      </c>
      <c r="B3885" s="14" t="s">
        <v>3718</v>
      </c>
      <c r="C3885" s="14" t="s">
        <v>3719</v>
      </c>
      <c r="D3885" s="14" t="s">
        <v>3054</v>
      </c>
      <c r="E3885" s="14">
        <v>30006110</v>
      </c>
      <c r="F3885" s="14" t="s">
        <v>3180</v>
      </c>
      <c r="G3885" s="14" t="s">
        <v>3054</v>
      </c>
      <c r="H3885" s="14" t="s">
        <v>3054</v>
      </c>
      <c r="I3885" s="9" t="s">
        <v>3054</v>
      </c>
      <c r="J3885" s="9">
        <v>386</v>
      </c>
      <c r="K3885" s="14"/>
      <c r="L3885" s="14"/>
      <c r="M3885" s="14"/>
      <c r="N3885" s="14">
        <v>46218</v>
      </c>
      <c r="O3885" s="14">
        <v>386</v>
      </c>
      <c r="P3885" s="14"/>
      <c r="Q3885" s="14"/>
      <c r="R3885" s="14"/>
      <c r="S3885" s="14"/>
      <c r="T3885" s="14">
        <f t="shared" si="420"/>
        <v>1</v>
      </c>
      <c r="U3885" s="14" t="s">
        <v>36</v>
      </c>
      <c r="V3885" s="14"/>
      <c r="W3885" s="14"/>
      <c r="X3885" s="14"/>
      <c r="Y3885" s="14"/>
      <c r="Z3885" s="14"/>
      <c r="AA3885" s="11"/>
      <c r="AB3885" s="14" t="str">
        <f t="shared" si="417"/>
        <v>10257|50 SECCIONADORA 2</v>
      </c>
      <c r="AC3885" t="str">
        <f t="shared" si="418"/>
        <v>|10257|</v>
      </c>
      <c r="AD3885" t="str">
        <f t="shared" si="419"/>
        <v>50 SECCIONADORA 2</v>
      </c>
    </row>
    <row r="3886" spans="1:30" ht="36" customHeight="1" x14ac:dyDescent="0.35">
      <c r="A3886" s="35">
        <v>46217</v>
      </c>
      <c r="B3886" s="14" t="s">
        <v>3718</v>
      </c>
      <c r="C3886" s="14" t="s">
        <v>3719</v>
      </c>
      <c r="D3886" s="14" t="s">
        <v>3054</v>
      </c>
      <c r="E3886" s="14">
        <v>30006111</v>
      </c>
      <c r="F3886" s="14" t="s">
        <v>3182</v>
      </c>
      <c r="G3886" s="14" t="s">
        <v>3054</v>
      </c>
      <c r="H3886" s="14" t="s">
        <v>3054</v>
      </c>
      <c r="I3886" s="9" t="s">
        <v>3054</v>
      </c>
      <c r="J3886" s="9">
        <v>386</v>
      </c>
      <c r="K3886" s="14"/>
      <c r="L3886" s="14"/>
      <c r="M3886" s="14"/>
      <c r="N3886" s="14">
        <v>46218</v>
      </c>
      <c r="O3886" s="14">
        <v>386</v>
      </c>
      <c r="P3886" s="14"/>
      <c r="Q3886" s="14"/>
      <c r="R3886" s="14"/>
      <c r="S3886" s="14"/>
      <c r="T3886" s="14">
        <f t="shared" si="420"/>
        <v>1</v>
      </c>
      <c r="U3886" s="14" t="s">
        <v>36</v>
      </c>
      <c r="V3886" s="14"/>
      <c r="W3886" s="14"/>
      <c r="X3886" s="14"/>
      <c r="Y3886" s="14"/>
      <c r="Z3886" s="14"/>
      <c r="AA3886" s="11"/>
      <c r="AB3886" s="14" t="str">
        <f t="shared" si="417"/>
        <v>10257|50 SECCIONADORA 2</v>
      </c>
      <c r="AC3886" t="str">
        <f t="shared" si="418"/>
        <v>|10257|</v>
      </c>
      <c r="AD3886" t="str">
        <f t="shared" si="419"/>
        <v>50 SECCIONADORA 2</v>
      </c>
    </row>
    <row r="3887" spans="1:30" ht="36" customHeight="1" x14ac:dyDescent="0.35">
      <c r="A3887" s="35">
        <v>46217</v>
      </c>
      <c r="B3887" s="14" t="s">
        <v>3718</v>
      </c>
      <c r="C3887" s="14" t="s">
        <v>3719</v>
      </c>
      <c r="D3887" s="14" t="s">
        <v>3054</v>
      </c>
      <c r="E3887" s="14">
        <v>30006801</v>
      </c>
      <c r="F3887" s="14" t="s">
        <v>3297</v>
      </c>
      <c r="G3887" s="14" t="s">
        <v>3054</v>
      </c>
      <c r="H3887" s="14" t="s">
        <v>3054</v>
      </c>
      <c r="I3887" s="9" t="s">
        <v>3054</v>
      </c>
      <c r="J3887" s="9">
        <v>24</v>
      </c>
      <c r="K3887" s="14"/>
      <c r="L3887" s="14"/>
      <c r="M3887" s="14"/>
      <c r="N3887" s="14">
        <v>46218</v>
      </c>
      <c r="O3887" s="14">
        <v>24</v>
      </c>
      <c r="P3887" s="14"/>
      <c r="Q3887" s="14"/>
      <c r="R3887" s="14"/>
      <c r="S3887" s="14"/>
      <c r="T3887" s="14">
        <f t="shared" si="420"/>
        <v>1</v>
      </c>
      <c r="U3887" s="14" t="s">
        <v>36</v>
      </c>
      <c r="V3887" s="14"/>
      <c r="W3887" s="14"/>
      <c r="X3887" s="14"/>
      <c r="Y3887" s="14"/>
      <c r="Z3887" s="14"/>
      <c r="AA3887" s="11"/>
      <c r="AB3887" s="14" t="str">
        <f t="shared" si="417"/>
        <v>10257|50 SECCIONADORA 2</v>
      </c>
      <c r="AC3887" t="str">
        <f t="shared" si="418"/>
        <v>|10257|</v>
      </c>
      <c r="AD3887" t="str">
        <f t="shared" si="419"/>
        <v>50 SECCIONADORA 2</v>
      </c>
    </row>
    <row r="3888" spans="1:30" ht="36" customHeight="1" x14ac:dyDescent="0.35">
      <c r="A3888" s="35">
        <v>46217</v>
      </c>
      <c r="B3888" s="14" t="s">
        <v>3718</v>
      </c>
      <c r="C3888" s="14" t="s">
        <v>3719</v>
      </c>
      <c r="D3888" s="14" t="s">
        <v>3054</v>
      </c>
      <c r="E3888" s="14">
        <v>30006802</v>
      </c>
      <c r="F3888" s="14" t="s">
        <v>3286</v>
      </c>
      <c r="G3888" s="14" t="s">
        <v>3054</v>
      </c>
      <c r="H3888" s="14" t="s">
        <v>3054</v>
      </c>
      <c r="I3888" s="9" t="s">
        <v>3054</v>
      </c>
      <c r="J3888" s="9">
        <v>12</v>
      </c>
      <c r="K3888" s="14"/>
      <c r="L3888" s="14"/>
      <c r="M3888" s="14"/>
      <c r="N3888" s="14">
        <v>46218</v>
      </c>
      <c r="O3888" s="14">
        <v>12</v>
      </c>
      <c r="P3888" s="14"/>
      <c r="Q3888" s="14"/>
      <c r="R3888" s="14"/>
      <c r="S3888" s="14"/>
      <c r="T3888" s="14">
        <f t="shared" si="420"/>
        <v>1</v>
      </c>
      <c r="U3888" s="14" t="s">
        <v>36</v>
      </c>
      <c r="V3888" s="14"/>
      <c r="W3888" s="14"/>
      <c r="X3888" s="14"/>
      <c r="Y3888" s="14"/>
      <c r="Z3888" s="14"/>
      <c r="AA3888" s="11"/>
      <c r="AB3888" s="14" t="str">
        <f t="shared" si="417"/>
        <v>10257|50 SECCIONADORA 2</v>
      </c>
      <c r="AC3888" t="str">
        <f t="shared" si="418"/>
        <v>|10257|</v>
      </c>
      <c r="AD3888" t="str">
        <f t="shared" si="419"/>
        <v>50 SECCIONADORA 2</v>
      </c>
    </row>
    <row r="3889" spans="1:30" ht="36" customHeight="1" x14ac:dyDescent="0.35">
      <c r="A3889" s="35">
        <v>46217</v>
      </c>
      <c r="B3889" s="14" t="s">
        <v>3718</v>
      </c>
      <c r="C3889" s="14" t="s">
        <v>3719</v>
      </c>
      <c r="D3889" s="14" t="s">
        <v>3054</v>
      </c>
      <c r="E3889" s="14">
        <v>30006803</v>
      </c>
      <c r="F3889" s="14" t="s">
        <v>3287</v>
      </c>
      <c r="G3889" s="14" t="s">
        <v>3054</v>
      </c>
      <c r="H3889" s="14" t="s">
        <v>3054</v>
      </c>
      <c r="I3889" s="9" t="s">
        <v>3054</v>
      </c>
      <c r="J3889" s="9">
        <v>12</v>
      </c>
      <c r="K3889" s="14"/>
      <c r="L3889" s="14"/>
      <c r="M3889" s="14"/>
      <c r="N3889" s="14">
        <v>46218</v>
      </c>
      <c r="O3889" s="14">
        <v>12</v>
      </c>
      <c r="P3889" s="14"/>
      <c r="Q3889" s="14"/>
      <c r="R3889" s="14"/>
      <c r="S3889" s="14"/>
      <c r="T3889" s="14">
        <f t="shared" si="420"/>
        <v>1</v>
      </c>
      <c r="U3889" s="14" t="s">
        <v>36</v>
      </c>
      <c r="V3889" s="14"/>
      <c r="W3889" s="14"/>
      <c r="X3889" s="14"/>
      <c r="Y3889" s="14"/>
      <c r="Z3889" s="14"/>
      <c r="AA3889" s="11"/>
      <c r="AB3889" s="14" t="str">
        <f t="shared" si="417"/>
        <v>10257|50 SECCIONADORA 2</v>
      </c>
      <c r="AC3889" t="str">
        <f t="shared" si="418"/>
        <v>|10257|</v>
      </c>
      <c r="AD3889" t="str">
        <f t="shared" si="419"/>
        <v>50 SECCIONADORA 2</v>
      </c>
    </row>
    <row r="3890" spans="1:30" ht="36" customHeight="1" x14ac:dyDescent="0.35">
      <c r="A3890" s="35">
        <v>46217</v>
      </c>
      <c r="B3890" s="14" t="s">
        <v>3718</v>
      </c>
      <c r="C3890" s="14" t="s">
        <v>3719</v>
      </c>
      <c r="D3890" s="14" t="s">
        <v>3054</v>
      </c>
      <c r="E3890" s="14">
        <v>30009703</v>
      </c>
      <c r="F3890" s="14" t="s">
        <v>3267</v>
      </c>
      <c r="G3890" s="14" t="s">
        <v>3054</v>
      </c>
      <c r="H3890" s="14" t="s">
        <v>3054</v>
      </c>
      <c r="I3890" s="9" t="s">
        <v>3054</v>
      </c>
      <c r="J3890" s="9">
        <v>70</v>
      </c>
      <c r="K3890" s="14"/>
      <c r="L3890" s="14"/>
      <c r="M3890" s="14"/>
      <c r="N3890" s="14">
        <v>46218</v>
      </c>
      <c r="O3890" s="14">
        <v>70</v>
      </c>
      <c r="P3890" s="14"/>
      <c r="Q3890" s="14"/>
      <c r="R3890" s="14"/>
      <c r="S3890" s="14"/>
      <c r="T3890" s="14">
        <f t="shared" si="420"/>
        <v>1</v>
      </c>
      <c r="U3890" s="14" t="s">
        <v>36</v>
      </c>
      <c r="V3890" s="14"/>
      <c r="W3890" s="14"/>
      <c r="X3890" s="14"/>
      <c r="Y3890" s="14"/>
      <c r="Z3890" s="14"/>
      <c r="AA3890" s="11"/>
      <c r="AB3890" s="14" t="str">
        <f t="shared" si="417"/>
        <v>10257|50 SECCIONADORA 2</v>
      </c>
      <c r="AC3890" t="str">
        <f t="shared" si="418"/>
        <v>|10257|</v>
      </c>
      <c r="AD3890" t="str">
        <f t="shared" si="419"/>
        <v>50 SECCIONADORA 2</v>
      </c>
    </row>
    <row r="3891" spans="1:30" ht="60" customHeight="1" x14ac:dyDescent="0.35">
      <c r="A3891" s="35">
        <v>46218</v>
      </c>
      <c r="B3891" s="14" t="s">
        <v>3718</v>
      </c>
      <c r="C3891" s="14" t="s">
        <v>3719</v>
      </c>
      <c r="D3891" s="14" t="s">
        <v>3058</v>
      </c>
      <c r="E3891" s="14">
        <v>30001309</v>
      </c>
      <c r="F3891" s="14" t="s">
        <v>3291</v>
      </c>
      <c r="G3891" s="14" t="s">
        <v>3058</v>
      </c>
      <c r="H3891" s="14" t="s">
        <v>3058</v>
      </c>
      <c r="I3891" s="9" t="s">
        <v>3058</v>
      </c>
      <c r="J3891" s="9">
        <v>284</v>
      </c>
      <c r="K3891" s="14"/>
      <c r="L3891" s="14"/>
      <c r="M3891" s="14"/>
      <c r="N3891" s="14">
        <v>46218</v>
      </c>
      <c r="O3891" s="14">
        <v>284</v>
      </c>
      <c r="P3891" s="14"/>
      <c r="Q3891" s="14"/>
      <c r="R3891" s="14"/>
      <c r="S3891" s="14"/>
      <c r="T3891" s="14">
        <f t="shared" si="420"/>
        <v>1</v>
      </c>
      <c r="U3891" s="14" t="s">
        <v>36</v>
      </c>
      <c r="V3891" s="14"/>
      <c r="W3891" s="14"/>
      <c r="X3891" s="14"/>
      <c r="Y3891" s="14"/>
      <c r="Z3891" s="14"/>
      <c r="AA3891" s="11"/>
      <c r="AB3891" s="14" t="str">
        <f t="shared" si="417"/>
        <v>10257|60 USINAGEM AUTOMATIZADA</v>
      </c>
      <c r="AC3891" t="str">
        <f t="shared" si="418"/>
        <v>|10257|</v>
      </c>
      <c r="AD3891" t="str">
        <f t="shared" si="419"/>
        <v>60 USINAGEM AUTOMATIZADA</v>
      </c>
    </row>
    <row r="3892" spans="1:30" ht="60" customHeight="1" x14ac:dyDescent="0.35">
      <c r="A3892" s="35">
        <v>46218</v>
      </c>
      <c r="B3892" s="14" t="s">
        <v>3718</v>
      </c>
      <c r="C3892" s="14" t="s">
        <v>3719</v>
      </c>
      <c r="D3892" s="14" t="s">
        <v>3058</v>
      </c>
      <c r="E3892" s="14">
        <v>30001321</v>
      </c>
      <c r="F3892" s="14" t="s">
        <v>3330</v>
      </c>
      <c r="G3892" s="14" t="s">
        <v>3058</v>
      </c>
      <c r="H3892" s="14" t="s">
        <v>3058</v>
      </c>
      <c r="I3892" s="9" t="s">
        <v>3058</v>
      </c>
      <c r="J3892" s="9">
        <v>70</v>
      </c>
      <c r="K3892" s="14"/>
      <c r="L3892" s="14"/>
      <c r="M3892" s="14"/>
      <c r="N3892" s="14">
        <v>46218</v>
      </c>
      <c r="O3892" s="14">
        <v>70</v>
      </c>
      <c r="P3892" s="14"/>
      <c r="Q3892" s="14"/>
      <c r="R3892" s="14"/>
      <c r="S3892" s="14"/>
      <c r="T3892" s="14">
        <f t="shared" si="420"/>
        <v>1</v>
      </c>
      <c r="U3892" s="14" t="s">
        <v>36</v>
      </c>
      <c r="V3892" s="14"/>
      <c r="W3892" s="14"/>
      <c r="X3892" s="14"/>
      <c r="Y3892" s="14"/>
      <c r="Z3892" s="14"/>
      <c r="AA3892" s="11"/>
      <c r="AB3892" s="14" t="str">
        <f t="shared" si="417"/>
        <v>10257|60 USINAGEM AUTOMATIZADA</v>
      </c>
      <c r="AC3892" t="str">
        <f t="shared" si="418"/>
        <v>|10257|</v>
      </c>
      <c r="AD3892" t="str">
        <f t="shared" si="419"/>
        <v>60 USINAGEM AUTOMATIZADA</v>
      </c>
    </row>
    <row r="3893" spans="1:30" ht="60" customHeight="1" x14ac:dyDescent="0.35">
      <c r="A3893" s="35">
        <v>46218</v>
      </c>
      <c r="B3893" s="14" t="s">
        <v>3718</v>
      </c>
      <c r="C3893" s="14" t="s">
        <v>3719</v>
      </c>
      <c r="D3893" s="14" t="s">
        <v>3058</v>
      </c>
      <c r="E3893" s="14">
        <v>30001322</v>
      </c>
      <c r="F3893" s="14" t="s">
        <v>3296</v>
      </c>
      <c r="G3893" s="14" t="s">
        <v>3058</v>
      </c>
      <c r="H3893" s="14" t="s">
        <v>3058</v>
      </c>
      <c r="I3893" s="9" t="s">
        <v>3058</v>
      </c>
      <c r="J3893" s="9">
        <v>70</v>
      </c>
      <c r="K3893" s="14"/>
      <c r="L3893" s="14"/>
      <c r="M3893" s="14"/>
      <c r="N3893" s="14">
        <v>46218</v>
      </c>
      <c r="O3893" s="14">
        <v>70</v>
      </c>
      <c r="P3893" s="14"/>
      <c r="Q3893" s="14"/>
      <c r="R3893" s="14"/>
      <c r="S3893" s="14"/>
      <c r="T3893" s="14">
        <f t="shared" si="420"/>
        <v>1</v>
      </c>
      <c r="U3893" s="14" t="s">
        <v>36</v>
      </c>
      <c r="V3893" s="14"/>
      <c r="W3893" s="14"/>
      <c r="X3893" s="14"/>
      <c r="Y3893" s="14"/>
      <c r="Z3893" s="14"/>
      <c r="AA3893" s="11"/>
      <c r="AB3893" s="14" t="str">
        <f t="shared" si="417"/>
        <v>10257|60 USINAGEM AUTOMATIZADA</v>
      </c>
      <c r="AC3893" t="str">
        <f t="shared" si="418"/>
        <v>|10257|</v>
      </c>
      <c r="AD3893" t="str">
        <f t="shared" si="419"/>
        <v>60 USINAGEM AUTOMATIZADA</v>
      </c>
    </row>
    <row r="3894" spans="1:30" ht="60" customHeight="1" x14ac:dyDescent="0.35">
      <c r="A3894" s="35">
        <v>46218</v>
      </c>
      <c r="B3894" s="14" t="s">
        <v>3718</v>
      </c>
      <c r="C3894" s="14" t="s">
        <v>3719</v>
      </c>
      <c r="D3894" s="14" t="s">
        <v>3058</v>
      </c>
      <c r="E3894" s="14">
        <v>200277101</v>
      </c>
      <c r="F3894" s="14" t="s">
        <v>3733</v>
      </c>
      <c r="G3894" s="14" t="s">
        <v>3058</v>
      </c>
      <c r="H3894" s="14" t="s">
        <v>3058</v>
      </c>
      <c r="I3894" s="9" t="s">
        <v>3058</v>
      </c>
      <c r="J3894" s="9">
        <v>158</v>
      </c>
      <c r="K3894" s="14"/>
      <c r="L3894" s="14"/>
      <c r="M3894" s="14"/>
      <c r="N3894" s="14">
        <v>46218</v>
      </c>
      <c r="O3894" s="14">
        <v>158</v>
      </c>
      <c r="P3894" s="14"/>
      <c r="Q3894" s="14"/>
      <c r="R3894" s="14"/>
      <c r="S3894" s="14"/>
      <c r="T3894" s="14">
        <f t="shared" si="420"/>
        <v>1</v>
      </c>
      <c r="U3894" s="14" t="s">
        <v>36</v>
      </c>
      <c r="V3894" s="14"/>
      <c r="W3894" s="14"/>
      <c r="X3894" s="14"/>
      <c r="Y3894" s="14"/>
      <c r="Z3894" s="14"/>
      <c r="AA3894" s="11"/>
      <c r="AB3894" s="14" t="str">
        <f t="shared" si="417"/>
        <v>10257|60 USINAGEM AUTOMATIZADA</v>
      </c>
      <c r="AC3894" t="str">
        <f t="shared" si="418"/>
        <v>|10257|</v>
      </c>
      <c r="AD3894" t="str">
        <f t="shared" si="419"/>
        <v>60 USINAGEM AUTOMATIZADA</v>
      </c>
    </row>
    <row r="3895" spans="1:30" ht="60" customHeight="1" x14ac:dyDescent="0.35">
      <c r="A3895" s="35">
        <v>46218</v>
      </c>
      <c r="B3895" s="14" t="s">
        <v>3718</v>
      </c>
      <c r="C3895" s="14" t="s">
        <v>3719</v>
      </c>
      <c r="D3895" s="14" t="s">
        <v>3058</v>
      </c>
      <c r="E3895" s="14">
        <v>30001201</v>
      </c>
      <c r="F3895" s="14" t="s">
        <v>3293</v>
      </c>
      <c r="G3895" s="14" t="s">
        <v>3058</v>
      </c>
      <c r="H3895" s="14" t="s">
        <v>3058</v>
      </c>
      <c r="I3895" s="9" t="s">
        <v>3058</v>
      </c>
      <c r="J3895" s="9">
        <v>140</v>
      </c>
      <c r="K3895" s="14"/>
      <c r="L3895" s="14"/>
      <c r="M3895" s="14"/>
      <c r="N3895" s="14">
        <v>46218</v>
      </c>
      <c r="O3895" s="14">
        <v>140</v>
      </c>
      <c r="P3895" s="14"/>
      <c r="Q3895" s="14"/>
      <c r="R3895" s="14"/>
      <c r="S3895" s="14"/>
      <c r="T3895" s="14">
        <f t="shared" si="420"/>
        <v>1</v>
      </c>
      <c r="U3895" s="14" t="s">
        <v>36</v>
      </c>
      <c r="V3895" s="14"/>
      <c r="W3895" s="14"/>
      <c r="X3895" s="14"/>
      <c r="Y3895" s="14"/>
      <c r="Z3895" s="14"/>
      <c r="AA3895" s="11"/>
      <c r="AB3895" s="14" t="str">
        <f t="shared" si="417"/>
        <v>10257|60 USINAGEM AUTOMATIZADA</v>
      </c>
      <c r="AC3895" t="str">
        <f t="shared" si="418"/>
        <v>|10257|</v>
      </c>
      <c r="AD3895" t="str">
        <f t="shared" si="419"/>
        <v>60 USINAGEM AUTOMATIZADA</v>
      </c>
    </row>
    <row r="3896" spans="1:30" ht="60" customHeight="1" x14ac:dyDescent="0.35">
      <c r="A3896" s="35">
        <v>46218</v>
      </c>
      <c r="B3896" s="14" t="s">
        <v>3718</v>
      </c>
      <c r="C3896" s="14" t="s">
        <v>3719</v>
      </c>
      <c r="D3896" s="14" t="s">
        <v>3058</v>
      </c>
      <c r="E3896" s="14">
        <v>30001301</v>
      </c>
      <c r="F3896" s="14" t="s">
        <v>3294</v>
      </c>
      <c r="G3896" s="14" t="s">
        <v>3058</v>
      </c>
      <c r="H3896" s="14" t="s">
        <v>3058</v>
      </c>
      <c r="I3896" s="9" t="s">
        <v>3058</v>
      </c>
      <c r="J3896" s="9">
        <v>568</v>
      </c>
      <c r="K3896" s="14"/>
      <c r="L3896" s="14"/>
      <c r="M3896" s="14"/>
      <c r="N3896" s="14">
        <v>46218</v>
      </c>
      <c r="O3896" s="14">
        <v>568</v>
      </c>
      <c r="P3896" s="14"/>
      <c r="Q3896" s="14"/>
      <c r="R3896" s="14"/>
      <c r="S3896" s="14"/>
      <c r="T3896" s="14">
        <f t="shared" si="420"/>
        <v>1</v>
      </c>
      <c r="U3896" s="14" t="s">
        <v>36</v>
      </c>
      <c r="V3896" s="14"/>
      <c r="W3896" s="14"/>
      <c r="X3896" s="14"/>
      <c r="Y3896" s="14"/>
      <c r="Z3896" s="14"/>
      <c r="AA3896" s="11"/>
      <c r="AB3896" s="14" t="str">
        <f t="shared" si="417"/>
        <v>10257|60 USINAGEM AUTOMATIZADA</v>
      </c>
      <c r="AC3896" t="str">
        <f t="shared" si="418"/>
        <v>|10257|</v>
      </c>
      <c r="AD3896" t="str">
        <f t="shared" si="419"/>
        <v>60 USINAGEM AUTOMATIZADA</v>
      </c>
    </row>
    <row r="3897" spans="1:30" ht="60" customHeight="1" x14ac:dyDescent="0.35">
      <c r="A3897" s="35">
        <v>46218</v>
      </c>
      <c r="B3897" s="14" t="s">
        <v>3718</v>
      </c>
      <c r="C3897" s="14" t="s">
        <v>3719</v>
      </c>
      <c r="D3897" s="14" t="s">
        <v>3058</v>
      </c>
      <c r="E3897" s="14">
        <v>30006801</v>
      </c>
      <c r="F3897" s="14" t="s">
        <v>3297</v>
      </c>
      <c r="G3897" s="14" t="s">
        <v>3058</v>
      </c>
      <c r="H3897" s="14" t="s">
        <v>3058</v>
      </c>
      <c r="I3897" s="9" t="s">
        <v>3058</v>
      </c>
      <c r="J3897" s="9">
        <v>24</v>
      </c>
      <c r="K3897" s="14"/>
      <c r="L3897" s="14"/>
      <c r="M3897" s="14"/>
      <c r="N3897" s="14">
        <v>46218</v>
      </c>
      <c r="O3897" s="14">
        <v>24</v>
      </c>
      <c r="P3897" s="14"/>
      <c r="Q3897" s="14"/>
      <c r="R3897" s="14"/>
      <c r="S3897" s="14"/>
      <c r="T3897" s="14">
        <f t="shared" si="420"/>
        <v>1</v>
      </c>
      <c r="U3897" s="14" t="s">
        <v>36</v>
      </c>
      <c r="V3897" s="14"/>
      <c r="W3897" s="14"/>
      <c r="X3897" s="14"/>
      <c r="Y3897" s="14"/>
      <c r="Z3897" s="14"/>
      <c r="AA3897" s="11"/>
      <c r="AB3897" s="14" t="str">
        <f t="shared" si="417"/>
        <v>10257|60 USINAGEM AUTOMATIZADA</v>
      </c>
      <c r="AC3897" t="str">
        <f t="shared" si="418"/>
        <v>|10257|</v>
      </c>
      <c r="AD3897" t="str">
        <f t="shared" si="419"/>
        <v>60 USINAGEM AUTOMATIZADA</v>
      </c>
    </row>
    <row r="3898" spans="1:30" ht="60" customHeight="1" x14ac:dyDescent="0.35">
      <c r="A3898" s="35">
        <v>46218</v>
      </c>
      <c r="B3898" s="14" t="s">
        <v>3718</v>
      </c>
      <c r="C3898" s="14" t="s">
        <v>3719</v>
      </c>
      <c r="D3898" s="14" t="s">
        <v>3058</v>
      </c>
      <c r="E3898" s="14">
        <v>30009703</v>
      </c>
      <c r="F3898" s="14" t="s">
        <v>3267</v>
      </c>
      <c r="G3898" s="14" t="s">
        <v>3058</v>
      </c>
      <c r="H3898" s="14" t="s">
        <v>3058</v>
      </c>
      <c r="I3898" s="9" t="s">
        <v>3058</v>
      </c>
      <c r="J3898" s="9">
        <v>70</v>
      </c>
      <c r="K3898" s="14"/>
      <c r="L3898" s="14"/>
      <c r="M3898" s="14"/>
      <c r="N3898" s="14">
        <v>46218</v>
      </c>
      <c r="O3898" s="14">
        <v>70</v>
      </c>
      <c r="P3898" s="14"/>
      <c r="Q3898" s="14"/>
      <c r="R3898" s="14"/>
      <c r="S3898" s="14"/>
      <c r="T3898" s="14">
        <f t="shared" si="420"/>
        <v>1</v>
      </c>
      <c r="U3898" s="14" t="s">
        <v>36</v>
      </c>
      <c r="V3898" s="14"/>
      <c r="W3898" s="14"/>
      <c r="X3898" s="14"/>
      <c r="Y3898" s="14"/>
      <c r="Z3898" s="14"/>
      <c r="AA3898" s="11"/>
      <c r="AB3898" s="14" t="str">
        <f t="shared" si="417"/>
        <v>10257|60 USINAGEM AUTOMATIZADA</v>
      </c>
      <c r="AC3898" t="str">
        <f t="shared" si="418"/>
        <v>|10257|</v>
      </c>
      <c r="AD3898" t="str">
        <f t="shared" si="419"/>
        <v>60 USINAGEM AUTOMATIZADA</v>
      </c>
    </row>
    <row r="3899" spans="1:30" ht="36" customHeight="1" x14ac:dyDescent="0.35">
      <c r="A3899" s="35">
        <v>46220</v>
      </c>
      <c r="B3899" s="14" t="s">
        <v>3718</v>
      </c>
      <c r="C3899" s="14" t="s">
        <v>3719</v>
      </c>
      <c r="D3899" s="14" t="s">
        <v>3049</v>
      </c>
      <c r="E3899" s="14">
        <v>30001213</v>
      </c>
      <c r="F3899" s="14" t="s">
        <v>477</v>
      </c>
      <c r="G3899" s="14" t="s">
        <v>3049</v>
      </c>
      <c r="H3899" s="14" t="s">
        <v>3049</v>
      </c>
      <c r="I3899" s="9" t="s">
        <v>3049</v>
      </c>
      <c r="J3899" s="9">
        <v>366</v>
      </c>
      <c r="K3899" s="14"/>
      <c r="L3899" s="14"/>
      <c r="M3899" s="14"/>
      <c r="N3899" s="14"/>
      <c r="O3899" s="14"/>
      <c r="P3899" s="14"/>
      <c r="Q3899" s="14"/>
      <c r="R3899" s="14"/>
      <c r="S3899" s="14"/>
      <c r="T3899" s="14"/>
      <c r="U3899" s="14"/>
      <c r="V3899" s="14"/>
      <c r="W3899" s="14"/>
      <c r="X3899" s="14"/>
      <c r="Y3899" s="14"/>
      <c r="Z3899" s="14"/>
      <c r="AA3899" s="11"/>
      <c r="AB3899" s="14" t="str">
        <f t="shared" si="417"/>
        <v>10257|32 TAPEÇARIA</v>
      </c>
      <c r="AC3899" t="str">
        <f t="shared" si="418"/>
        <v>|10257|</v>
      </c>
      <c r="AD3899" t="str">
        <f t="shared" si="419"/>
        <v>32 TAPEÇARIA</v>
      </c>
    </row>
    <row r="3900" spans="1:30" ht="36" customHeight="1" x14ac:dyDescent="0.35">
      <c r="A3900" s="35">
        <v>46220</v>
      </c>
      <c r="B3900" s="14" t="s">
        <v>3718</v>
      </c>
      <c r="C3900" s="14" t="s">
        <v>3719</v>
      </c>
      <c r="D3900" s="14" t="s">
        <v>3049</v>
      </c>
      <c r="E3900" s="14">
        <v>30001320</v>
      </c>
      <c r="F3900" s="14" t="s">
        <v>3175</v>
      </c>
      <c r="G3900" s="14" t="s">
        <v>3049</v>
      </c>
      <c r="H3900" s="14" t="s">
        <v>3049</v>
      </c>
      <c r="I3900" s="9" t="s">
        <v>3049</v>
      </c>
      <c r="J3900" s="9">
        <v>70</v>
      </c>
      <c r="K3900" s="14"/>
      <c r="L3900" s="14"/>
      <c r="M3900" s="14"/>
      <c r="N3900" s="14"/>
      <c r="O3900" s="14"/>
      <c r="P3900" s="14"/>
      <c r="Q3900" s="14"/>
      <c r="R3900" s="14"/>
      <c r="S3900" s="14"/>
      <c r="T3900" s="14"/>
      <c r="U3900" s="14"/>
      <c r="V3900" s="14"/>
      <c r="W3900" s="14"/>
      <c r="X3900" s="14"/>
      <c r="Y3900" s="14"/>
      <c r="Z3900" s="14"/>
      <c r="AA3900" s="11"/>
      <c r="AB3900" s="14" t="str">
        <f t="shared" si="417"/>
        <v>10257|32 TAPEÇARIA</v>
      </c>
      <c r="AC3900" t="str">
        <f t="shared" si="418"/>
        <v>|10257|</v>
      </c>
      <c r="AD3900" t="str">
        <f t="shared" si="419"/>
        <v>32 TAPEÇARIA</v>
      </c>
    </row>
    <row r="3901" spans="1:30" ht="36" customHeight="1" x14ac:dyDescent="0.35">
      <c r="A3901" s="35">
        <v>46220</v>
      </c>
      <c r="B3901" s="14" t="s">
        <v>3718</v>
      </c>
      <c r="C3901" s="14" t="s">
        <v>3719</v>
      </c>
      <c r="D3901" s="14" t="s">
        <v>3049</v>
      </c>
      <c r="E3901" s="14">
        <v>30001412</v>
      </c>
      <c r="F3901" s="14" t="s">
        <v>3174</v>
      </c>
      <c r="G3901" s="14" t="s">
        <v>3049</v>
      </c>
      <c r="H3901" s="14" t="s">
        <v>3049</v>
      </c>
      <c r="I3901" s="9" t="s">
        <v>3049</v>
      </c>
      <c r="J3901" s="9">
        <v>284</v>
      </c>
      <c r="K3901" s="14"/>
      <c r="L3901" s="14"/>
      <c r="M3901" s="14"/>
      <c r="N3901" s="14"/>
      <c r="O3901" s="14"/>
      <c r="P3901" s="14"/>
      <c r="Q3901" s="14"/>
      <c r="R3901" s="14"/>
      <c r="S3901" s="14"/>
      <c r="T3901" s="14"/>
      <c r="U3901" s="14"/>
      <c r="V3901" s="14"/>
      <c r="W3901" s="14"/>
      <c r="X3901" s="14"/>
      <c r="Y3901" s="14"/>
      <c r="Z3901" s="14"/>
      <c r="AA3901" s="11"/>
      <c r="AB3901" s="14" t="str">
        <f t="shared" si="417"/>
        <v>10257|32 TAPEÇARIA</v>
      </c>
      <c r="AC3901" t="str">
        <f t="shared" si="418"/>
        <v>|10257|</v>
      </c>
      <c r="AD3901" t="str">
        <f t="shared" si="419"/>
        <v>32 TAPEÇARIA</v>
      </c>
    </row>
    <row r="3902" spans="1:30" ht="36" customHeight="1" x14ac:dyDescent="0.35">
      <c r="A3902" s="35">
        <v>46220</v>
      </c>
      <c r="B3902" s="14" t="s">
        <v>3718</v>
      </c>
      <c r="C3902" s="14" t="s">
        <v>3719</v>
      </c>
      <c r="D3902" s="14" t="s">
        <v>3049</v>
      </c>
      <c r="E3902" s="14">
        <v>30003413</v>
      </c>
      <c r="F3902" s="14" t="s">
        <v>462</v>
      </c>
      <c r="G3902" s="14" t="s">
        <v>3049</v>
      </c>
      <c r="H3902" s="14" t="s">
        <v>3049</v>
      </c>
      <c r="I3902" s="9" t="s">
        <v>3049</v>
      </c>
      <c r="J3902" s="9">
        <v>16</v>
      </c>
      <c r="K3902" s="14"/>
      <c r="L3902" s="14"/>
      <c r="M3902" s="14"/>
      <c r="N3902" s="14"/>
      <c r="O3902" s="14"/>
      <c r="P3902" s="14"/>
      <c r="Q3902" s="14"/>
      <c r="R3902" s="14"/>
      <c r="S3902" s="14"/>
      <c r="T3902" s="14"/>
      <c r="U3902" s="14"/>
      <c r="V3902" s="14"/>
      <c r="W3902" s="14"/>
      <c r="X3902" s="14"/>
      <c r="Y3902" s="14"/>
      <c r="Z3902" s="14"/>
      <c r="AA3902" s="11"/>
      <c r="AB3902" s="14" t="str">
        <f t="shared" si="417"/>
        <v>10257|32 TAPEÇARIA</v>
      </c>
      <c r="AC3902" t="str">
        <f t="shared" si="418"/>
        <v>|10257|</v>
      </c>
      <c r="AD3902" t="str">
        <f t="shared" si="419"/>
        <v>32 TAPEÇARIA</v>
      </c>
    </row>
    <row r="3903" spans="1:30" ht="36" customHeight="1" x14ac:dyDescent="0.35">
      <c r="A3903" s="35">
        <v>46220</v>
      </c>
      <c r="B3903" s="14" t="s">
        <v>3718</v>
      </c>
      <c r="C3903" s="14" t="s">
        <v>3719</v>
      </c>
      <c r="D3903" s="14" t="s">
        <v>3049</v>
      </c>
      <c r="E3903" s="14">
        <v>30003920</v>
      </c>
      <c r="F3903" s="14" t="s">
        <v>3690</v>
      </c>
      <c r="G3903" s="14" t="s">
        <v>3049</v>
      </c>
      <c r="H3903" s="14" t="s">
        <v>3049</v>
      </c>
      <c r="I3903" s="9" t="s">
        <v>3049</v>
      </c>
      <c r="J3903" s="9">
        <v>16</v>
      </c>
      <c r="K3903" s="14"/>
      <c r="L3903" s="14"/>
      <c r="M3903" s="14"/>
      <c r="N3903" s="14"/>
      <c r="O3903" s="14"/>
      <c r="P3903" s="14"/>
      <c r="Q3903" s="14"/>
      <c r="R3903" s="14"/>
      <c r="S3903" s="14"/>
      <c r="T3903" s="14"/>
      <c r="U3903" s="14"/>
      <c r="V3903" s="14"/>
      <c r="W3903" s="14"/>
      <c r="X3903" s="14"/>
      <c r="Y3903" s="14"/>
      <c r="Z3903" s="14"/>
      <c r="AA3903" s="11"/>
      <c r="AB3903" s="14" t="str">
        <f t="shared" si="417"/>
        <v>10257|32 TAPEÇARIA</v>
      </c>
      <c r="AC3903" t="str">
        <f t="shared" si="418"/>
        <v>|10257|</v>
      </c>
      <c r="AD3903" t="str">
        <f t="shared" si="419"/>
        <v>32 TAPEÇARIA</v>
      </c>
    </row>
    <row r="3904" spans="1:30" ht="36" customHeight="1" x14ac:dyDescent="0.35">
      <c r="A3904" s="35">
        <v>46220</v>
      </c>
      <c r="B3904" s="14" t="s">
        <v>3718</v>
      </c>
      <c r="C3904" s="14" t="s">
        <v>3719</v>
      </c>
      <c r="D3904" s="14" t="s">
        <v>3049</v>
      </c>
      <c r="E3904" s="14">
        <v>30004807</v>
      </c>
      <c r="F3904" s="14" t="s">
        <v>466</v>
      </c>
      <c r="G3904" s="14" t="s">
        <v>3049</v>
      </c>
      <c r="H3904" s="14" t="s">
        <v>3049</v>
      </c>
      <c r="I3904" s="9" t="s">
        <v>3049</v>
      </c>
      <c r="J3904" s="9">
        <v>386</v>
      </c>
      <c r="K3904" s="14"/>
      <c r="L3904" s="14"/>
      <c r="M3904" s="14"/>
      <c r="N3904" s="14">
        <v>46219</v>
      </c>
      <c r="O3904" s="14">
        <v>386</v>
      </c>
      <c r="P3904" s="14"/>
      <c r="Q3904" s="14"/>
      <c r="R3904" s="14"/>
      <c r="S3904" s="14"/>
      <c r="T3904" s="14">
        <f>IF(OR($J3904="",$O3904=""),"",$O3904/$J3904)</f>
        <v>1</v>
      </c>
      <c r="U3904" s="14" t="s">
        <v>36</v>
      </c>
      <c r="V3904" s="14"/>
      <c r="W3904" s="14"/>
      <c r="X3904" s="14"/>
      <c r="Y3904" s="14"/>
      <c r="Z3904" s="14"/>
      <c r="AA3904" s="11"/>
      <c r="AB3904" s="14" t="str">
        <f t="shared" si="417"/>
        <v>10257|32 TAPEÇARIA</v>
      </c>
      <c r="AC3904" t="str">
        <f t="shared" si="418"/>
        <v>|10257|</v>
      </c>
      <c r="AD3904" t="str">
        <f t="shared" si="419"/>
        <v>32 TAPEÇARIA</v>
      </c>
    </row>
    <row r="3905" spans="1:30" ht="36" customHeight="1" x14ac:dyDescent="0.35">
      <c r="A3905" s="35">
        <v>46220</v>
      </c>
      <c r="B3905" s="14" t="s">
        <v>3718</v>
      </c>
      <c r="C3905" s="14" t="s">
        <v>3719</v>
      </c>
      <c r="D3905" s="14" t="s">
        <v>3049</v>
      </c>
      <c r="E3905" s="14">
        <v>30006106</v>
      </c>
      <c r="F3905" s="14" t="s">
        <v>3340</v>
      </c>
      <c r="G3905" s="14" t="s">
        <v>3049</v>
      </c>
      <c r="H3905" s="14" t="s">
        <v>3049</v>
      </c>
      <c r="I3905" s="9" t="s">
        <v>3049</v>
      </c>
      <c r="J3905" s="9">
        <v>386</v>
      </c>
      <c r="K3905" s="14"/>
      <c r="L3905" s="14"/>
      <c r="M3905" s="14"/>
      <c r="N3905" s="14"/>
      <c r="O3905" s="14"/>
      <c r="P3905" s="14"/>
      <c r="Q3905" s="14"/>
      <c r="R3905" s="14"/>
      <c r="S3905" s="14"/>
      <c r="T3905" s="14"/>
      <c r="U3905" s="14"/>
      <c r="V3905" s="14"/>
      <c r="W3905" s="14"/>
      <c r="X3905" s="14"/>
      <c r="Y3905" s="14"/>
      <c r="Z3905" s="14"/>
      <c r="AA3905" s="11"/>
      <c r="AB3905" s="14" t="str">
        <f t="shared" si="417"/>
        <v>10257|32 TAPEÇARIA</v>
      </c>
      <c r="AC3905" t="str">
        <f t="shared" si="418"/>
        <v>|10257|</v>
      </c>
      <c r="AD3905" t="str">
        <f t="shared" si="419"/>
        <v>32 TAPEÇARIA</v>
      </c>
    </row>
    <row r="3906" spans="1:30" ht="36" customHeight="1" x14ac:dyDescent="0.35">
      <c r="A3906" s="35">
        <v>46220</v>
      </c>
      <c r="B3906" s="14" t="s">
        <v>3718</v>
      </c>
      <c r="C3906" s="14" t="s">
        <v>3719</v>
      </c>
      <c r="D3906" s="14" t="s">
        <v>3049</v>
      </c>
      <c r="E3906" s="14">
        <v>30006806</v>
      </c>
      <c r="F3906" s="14" t="s">
        <v>478</v>
      </c>
      <c r="G3906" s="14" t="s">
        <v>3049</v>
      </c>
      <c r="H3906" s="14" t="s">
        <v>3049</v>
      </c>
      <c r="I3906" s="9" t="s">
        <v>3049</v>
      </c>
      <c r="J3906" s="9">
        <v>12</v>
      </c>
      <c r="K3906" s="14"/>
      <c r="L3906" s="14"/>
      <c r="M3906" s="14"/>
      <c r="N3906" s="14"/>
      <c r="O3906" s="14"/>
      <c r="P3906" s="14"/>
      <c r="Q3906" s="14"/>
      <c r="R3906" s="14"/>
      <c r="S3906" s="14"/>
      <c r="T3906" s="14"/>
      <c r="U3906" s="14"/>
      <c r="V3906" s="14"/>
      <c r="W3906" s="14"/>
      <c r="X3906" s="14"/>
      <c r="Y3906" s="14"/>
      <c r="Z3906" s="14"/>
      <c r="AA3906" s="11"/>
      <c r="AB3906" s="14" t="str">
        <f t="shared" si="417"/>
        <v>10257|32 TAPEÇARIA</v>
      </c>
      <c r="AC3906" t="str">
        <f t="shared" si="418"/>
        <v>|10257|</v>
      </c>
      <c r="AD3906" t="str">
        <f t="shared" si="419"/>
        <v>32 TAPEÇARIA</v>
      </c>
    </row>
    <row r="3907" spans="1:30" ht="36" customHeight="1" x14ac:dyDescent="0.35">
      <c r="A3907" s="35">
        <v>46218</v>
      </c>
      <c r="B3907" s="14" t="s">
        <v>3718</v>
      </c>
      <c r="C3907" s="14" t="s">
        <v>3719</v>
      </c>
      <c r="D3907" s="14" t="s">
        <v>3048</v>
      </c>
      <c r="E3907" s="14">
        <v>30003404</v>
      </c>
      <c r="F3907" s="14" t="s">
        <v>461</v>
      </c>
      <c r="G3907" s="14" t="s">
        <v>3048</v>
      </c>
      <c r="H3907" s="14" t="s">
        <v>3048</v>
      </c>
      <c r="I3907" s="9" t="s">
        <v>3048</v>
      </c>
      <c r="J3907" s="9">
        <v>16</v>
      </c>
      <c r="K3907" s="14"/>
      <c r="L3907" s="14"/>
      <c r="M3907" s="14"/>
      <c r="N3907" s="14">
        <v>46217</v>
      </c>
      <c r="O3907" s="14">
        <v>16</v>
      </c>
      <c r="P3907" s="14"/>
      <c r="Q3907" s="14"/>
      <c r="R3907" s="14"/>
      <c r="S3907" s="14"/>
      <c r="T3907" s="14">
        <f t="shared" ref="T3907:T3913" si="421">IF(OR($J3907="",$O3907=""),"",$O3907/$J3907)</f>
        <v>1</v>
      </c>
      <c r="U3907" s="14" t="s">
        <v>36</v>
      </c>
      <c r="V3907" s="14"/>
      <c r="W3907" s="14"/>
      <c r="X3907" s="14"/>
      <c r="Y3907" s="14"/>
      <c r="Z3907" s="14"/>
      <c r="AA3907" s="11"/>
      <c r="AB3907" s="14" t="str">
        <f t="shared" si="417"/>
        <v>10257|11 USINAGEM</v>
      </c>
      <c r="AC3907" t="str">
        <f t="shared" si="418"/>
        <v>|10257|</v>
      </c>
      <c r="AD3907" t="str">
        <f t="shared" si="419"/>
        <v>11 USINAGEM</v>
      </c>
    </row>
    <row r="3908" spans="1:30" ht="36" customHeight="1" x14ac:dyDescent="0.35">
      <c r="A3908" s="35">
        <v>46218</v>
      </c>
      <c r="B3908" s="14" t="s">
        <v>3718</v>
      </c>
      <c r="C3908" s="14" t="s">
        <v>3719</v>
      </c>
      <c r="D3908" s="14" t="s">
        <v>3048</v>
      </c>
      <c r="E3908" s="14">
        <v>30004805</v>
      </c>
      <c r="F3908" s="14" t="s">
        <v>3328</v>
      </c>
      <c r="G3908" s="14" t="s">
        <v>3048</v>
      </c>
      <c r="H3908" s="14" t="s">
        <v>3048</v>
      </c>
      <c r="I3908" s="9" t="s">
        <v>3048</v>
      </c>
      <c r="J3908" s="9">
        <v>386</v>
      </c>
      <c r="K3908" s="14"/>
      <c r="L3908" s="14"/>
      <c r="M3908" s="14"/>
      <c r="N3908" s="14">
        <v>46216</v>
      </c>
      <c r="O3908" s="14">
        <v>386</v>
      </c>
      <c r="P3908" s="14"/>
      <c r="Q3908" s="14"/>
      <c r="R3908" s="14"/>
      <c r="S3908" s="14"/>
      <c r="T3908" s="14">
        <f t="shared" si="421"/>
        <v>1</v>
      </c>
      <c r="U3908" s="14" t="s">
        <v>36</v>
      </c>
      <c r="V3908" s="14"/>
      <c r="W3908" s="14"/>
      <c r="X3908" s="14"/>
      <c r="Y3908" s="14"/>
      <c r="Z3908" s="14"/>
      <c r="AA3908" s="11"/>
      <c r="AB3908" s="14" t="str">
        <f t="shared" si="417"/>
        <v>10257|11 USINAGEM</v>
      </c>
      <c r="AC3908" t="str">
        <f t="shared" si="418"/>
        <v>|10257|</v>
      </c>
      <c r="AD3908" t="str">
        <f t="shared" si="419"/>
        <v>11 USINAGEM</v>
      </c>
    </row>
    <row r="3909" spans="1:30" ht="36" customHeight="1" x14ac:dyDescent="0.35">
      <c r="A3909" s="35">
        <v>46218</v>
      </c>
      <c r="B3909" s="14" t="s">
        <v>3718</v>
      </c>
      <c r="C3909" s="14" t="s">
        <v>3719</v>
      </c>
      <c r="D3909" s="14" t="s">
        <v>3048</v>
      </c>
      <c r="E3909" s="14">
        <v>20014005</v>
      </c>
      <c r="F3909" s="14" t="s">
        <v>3184</v>
      </c>
      <c r="G3909" s="14" t="s">
        <v>3048</v>
      </c>
      <c r="H3909" s="14" t="s">
        <v>3048</v>
      </c>
      <c r="I3909" s="9" t="s">
        <v>3048</v>
      </c>
      <c r="J3909" s="9">
        <v>1</v>
      </c>
      <c r="K3909" s="14"/>
      <c r="L3909" s="14"/>
      <c r="M3909" s="14"/>
      <c r="N3909" s="14">
        <v>46218</v>
      </c>
      <c r="O3909" s="14">
        <v>1</v>
      </c>
      <c r="P3909" s="14"/>
      <c r="Q3909" s="14"/>
      <c r="R3909" s="14"/>
      <c r="S3909" s="14"/>
      <c r="T3909" s="14">
        <f t="shared" si="421"/>
        <v>1</v>
      </c>
      <c r="U3909" s="14" t="s">
        <v>36</v>
      </c>
      <c r="V3909" s="14"/>
      <c r="W3909" s="14"/>
      <c r="X3909" s="14"/>
      <c r="Y3909" s="14"/>
      <c r="Z3909" s="14"/>
      <c r="AA3909" s="11"/>
      <c r="AB3909" s="14" t="str">
        <f t="shared" si="417"/>
        <v>10257|11 USINAGEM</v>
      </c>
      <c r="AC3909" t="str">
        <f t="shared" si="418"/>
        <v>|10257|</v>
      </c>
      <c r="AD3909" t="str">
        <f t="shared" si="419"/>
        <v>11 USINAGEM</v>
      </c>
    </row>
    <row r="3910" spans="1:30" ht="36" customHeight="1" x14ac:dyDescent="0.35">
      <c r="A3910" s="35">
        <v>46218</v>
      </c>
      <c r="B3910" s="14" t="s">
        <v>3718</v>
      </c>
      <c r="C3910" s="14" t="s">
        <v>3719</v>
      </c>
      <c r="D3910" s="14" t="s">
        <v>3048</v>
      </c>
      <c r="E3910" s="14">
        <v>20014006</v>
      </c>
      <c r="F3910" s="14" t="s">
        <v>3317</v>
      </c>
      <c r="G3910" s="14" t="s">
        <v>3048</v>
      </c>
      <c r="H3910" s="14" t="s">
        <v>3048</v>
      </c>
      <c r="I3910" s="9" t="s">
        <v>3048</v>
      </c>
      <c r="J3910" s="9">
        <v>6</v>
      </c>
      <c r="K3910" s="14"/>
      <c r="L3910" s="14"/>
      <c r="M3910" s="14"/>
      <c r="N3910" s="14">
        <v>46218</v>
      </c>
      <c r="O3910" s="14">
        <v>6</v>
      </c>
      <c r="P3910" s="14"/>
      <c r="Q3910" s="14"/>
      <c r="R3910" s="14"/>
      <c r="S3910" s="14"/>
      <c r="T3910" s="14">
        <f t="shared" si="421"/>
        <v>1</v>
      </c>
      <c r="U3910" s="14" t="s">
        <v>36</v>
      </c>
      <c r="V3910" s="14"/>
      <c r="W3910" s="14"/>
      <c r="X3910" s="14"/>
      <c r="Y3910" s="14"/>
      <c r="Z3910" s="14"/>
      <c r="AA3910" s="11"/>
      <c r="AB3910" s="14" t="str">
        <f t="shared" si="417"/>
        <v>10257|11 USINAGEM</v>
      </c>
      <c r="AC3910" t="str">
        <f t="shared" si="418"/>
        <v>|10257|</v>
      </c>
      <c r="AD3910" t="str">
        <f t="shared" si="419"/>
        <v>11 USINAGEM</v>
      </c>
    </row>
    <row r="3911" spans="1:30" ht="36" customHeight="1" x14ac:dyDescent="0.35">
      <c r="A3911" s="35">
        <v>46218</v>
      </c>
      <c r="B3911" s="14" t="s">
        <v>3718</v>
      </c>
      <c r="C3911" s="14" t="s">
        <v>3719</v>
      </c>
      <c r="D3911" s="14" t="s">
        <v>3048</v>
      </c>
      <c r="E3911" s="14">
        <v>20014007</v>
      </c>
      <c r="F3911" s="14" t="s">
        <v>3318</v>
      </c>
      <c r="G3911" s="14" t="s">
        <v>3048</v>
      </c>
      <c r="H3911" s="14" t="s">
        <v>3048</v>
      </c>
      <c r="I3911" s="9" t="s">
        <v>3048</v>
      </c>
      <c r="J3911" s="9">
        <v>6</v>
      </c>
      <c r="K3911" s="14"/>
      <c r="L3911" s="14"/>
      <c r="M3911" s="14"/>
      <c r="N3911" s="14">
        <v>46218</v>
      </c>
      <c r="O3911" s="14">
        <v>6</v>
      </c>
      <c r="P3911" s="14"/>
      <c r="Q3911" s="14"/>
      <c r="R3911" s="14"/>
      <c r="S3911" s="14"/>
      <c r="T3911" s="14">
        <f t="shared" si="421"/>
        <v>1</v>
      </c>
      <c r="U3911" s="14" t="s">
        <v>36</v>
      </c>
      <c r="V3911" s="14"/>
      <c r="W3911" s="14"/>
      <c r="X3911" s="14"/>
      <c r="Y3911" s="14"/>
      <c r="Z3911" s="14"/>
      <c r="AA3911" s="11"/>
      <c r="AB3911" s="14" t="str">
        <f t="shared" ref="AB3911:AB3974" si="422">B3911&amp;"|"&amp;I3911</f>
        <v>10257|11 USINAGEM</v>
      </c>
      <c r="AC3911" t="str">
        <f t="shared" ref="AC3911:AC3974" si="423">IF($B3911="","","|"&amp;SUBSTITUTE(TRIM(SUBSTITUTE(SUBSTITUTE(SUBSTITUTE(SUBSTITUTE(SUBSTITUTE(SUBSTITUTE(SUBSTITUTE(SUBSTITUTE(SUBSTITUTE(SUBSTITUTE(SUBSTITUTE(SUBSTITUTE(SUBSTITUTE(SUBSTITUTE(TRIM($B3911&amp;""),CHAR(10)," "),CHAR(13)," "),"."," "),";"," "),","," "),"/"," "),"+"," "),"-"," "),"  "," "),"  "," "),"  "," "),"  "," "),"  "," "),"  "," "))," ","|")&amp;"|")</f>
        <v>|10257|</v>
      </c>
      <c r="AD3911" t="str">
        <f t="shared" ref="AD3911:AD3974" si="424">TRIM($I3911&amp;"")</f>
        <v>11 USINAGEM</v>
      </c>
    </row>
    <row r="3912" spans="1:30" ht="36" customHeight="1" x14ac:dyDescent="0.35">
      <c r="A3912" s="35">
        <v>46218</v>
      </c>
      <c r="B3912" s="14" t="s">
        <v>3718</v>
      </c>
      <c r="C3912" s="14" t="s">
        <v>3719</v>
      </c>
      <c r="D3912" s="14" t="s">
        <v>3048</v>
      </c>
      <c r="E3912" s="14">
        <v>20014107</v>
      </c>
      <c r="F3912" s="14" t="s">
        <v>3319</v>
      </c>
      <c r="G3912" s="14" t="s">
        <v>3048</v>
      </c>
      <c r="H3912" s="14" t="s">
        <v>3048</v>
      </c>
      <c r="I3912" s="9" t="s">
        <v>3048</v>
      </c>
      <c r="J3912" s="9">
        <v>140</v>
      </c>
      <c r="K3912" s="14"/>
      <c r="L3912" s="14"/>
      <c r="M3912" s="14"/>
      <c r="N3912" s="14">
        <v>46218</v>
      </c>
      <c r="O3912" s="14">
        <v>140</v>
      </c>
      <c r="P3912" s="14"/>
      <c r="Q3912" s="14"/>
      <c r="R3912" s="14"/>
      <c r="S3912" s="14"/>
      <c r="T3912" s="14">
        <f t="shared" si="421"/>
        <v>1</v>
      </c>
      <c r="U3912" s="14" t="s">
        <v>36</v>
      </c>
      <c r="V3912" s="14"/>
      <c r="W3912" s="14"/>
      <c r="X3912" s="14"/>
      <c r="Y3912" s="14"/>
      <c r="Z3912" s="14"/>
      <c r="AA3912" s="11"/>
      <c r="AB3912" s="14" t="str">
        <f t="shared" si="422"/>
        <v>10257|11 USINAGEM</v>
      </c>
      <c r="AC3912" t="str">
        <f t="shared" si="423"/>
        <v>|10257|</v>
      </c>
      <c r="AD3912" t="str">
        <f t="shared" si="424"/>
        <v>11 USINAGEM</v>
      </c>
    </row>
    <row r="3913" spans="1:30" ht="36" customHeight="1" x14ac:dyDescent="0.35">
      <c r="A3913" s="35">
        <v>46218</v>
      </c>
      <c r="B3913" s="14" t="s">
        <v>3718</v>
      </c>
      <c r="C3913" s="14" t="s">
        <v>3719</v>
      </c>
      <c r="D3913" s="14" t="s">
        <v>3048</v>
      </c>
      <c r="E3913" s="14">
        <v>20014205</v>
      </c>
      <c r="F3913" s="14" t="s">
        <v>3186</v>
      </c>
      <c r="G3913" s="14" t="s">
        <v>3048</v>
      </c>
      <c r="H3913" s="14" t="s">
        <v>3048</v>
      </c>
      <c r="I3913" s="9" t="s">
        <v>3048</v>
      </c>
      <c r="J3913" s="9">
        <v>30</v>
      </c>
      <c r="K3913" s="14"/>
      <c r="L3913" s="14"/>
      <c r="M3913" s="14"/>
      <c r="N3913" s="14">
        <v>46218</v>
      </c>
      <c r="O3913" s="14">
        <v>30</v>
      </c>
      <c r="P3913" s="14"/>
      <c r="Q3913" s="14"/>
      <c r="R3913" s="14"/>
      <c r="S3913" s="14"/>
      <c r="T3913" s="14">
        <f t="shared" si="421"/>
        <v>1</v>
      </c>
      <c r="U3913" s="14" t="s">
        <v>36</v>
      </c>
      <c r="V3913" s="14"/>
      <c r="W3913" s="14"/>
      <c r="X3913" s="14"/>
      <c r="Y3913" s="14"/>
      <c r="Z3913" s="14"/>
      <c r="AA3913" s="11"/>
      <c r="AB3913" s="14" t="str">
        <f t="shared" si="422"/>
        <v>10257|11 USINAGEM</v>
      </c>
      <c r="AC3913" t="str">
        <f t="shared" si="423"/>
        <v>|10257|</v>
      </c>
      <c r="AD3913" t="str">
        <f t="shared" si="424"/>
        <v>11 USINAGEM</v>
      </c>
    </row>
    <row r="3914" spans="1:30" ht="36" customHeight="1" x14ac:dyDescent="0.35">
      <c r="A3914" s="35">
        <v>46218</v>
      </c>
      <c r="B3914" s="14" t="s">
        <v>3718</v>
      </c>
      <c r="C3914" s="14" t="s">
        <v>3719</v>
      </c>
      <c r="D3914" s="14" t="s">
        <v>3048</v>
      </c>
      <c r="E3914" s="14">
        <v>20014206</v>
      </c>
      <c r="F3914" s="14" t="s">
        <v>3320</v>
      </c>
      <c r="G3914" s="14" t="s">
        <v>3048</v>
      </c>
      <c r="H3914" s="14" t="s">
        <v>3048</v>
      </c>
      <c r="I3914" s="9" t="s">
        <v>3048</v>
      </c>
      <c r="J3914" s="9">
        <v>60</v>
      </c>
      <c r="K3914" s="14"/>
      <c r="L3914" s="14"/>
      <c r="M3914" s="14"/>
      <c r="N3914" s="14"/>
      <c r="O3914" s="14"/>
      <c r="P3914" s="14"/>
      <c r="Q3914" s="14"/>
      <c r="R3914" s="14"/>
      <c r="S3914" s="14"/>
      <c r="T3914" s="14"/>
      <c r="U3914" s="14"/>
      <c r="V3914" s="14"/>
      <c r="W3914" s="14"/>
      <c r="X3914" s="14"/>
      <c r="Y3914" s="14"/>
      <c r="Z3914" s="14"/>
      <c r="AA3914" s="11"/>
      <c r="AB3914" s="14" t="str">
        <f t="shared" si="422"/>
        <v>10257|11 USINAGEM</v>
      </c>
      <c r="AC3914" t="str">
        <f t="shared" si="423"/>
        <v>|10257|</v>
      </c>
      <c r="AD3914" t="str">
        <f t="shared" si="424"/>
        <v>11 USINAGEM</v>
      </c>
    </row>
    <row r="3915" spans="1:30" ht="36" customHeight="1" x14ac:dyDescent="0.35">
      <c r="A3915" s="35">
        <v>46218</v>
      </c>
      <c r="B3915" s="14" t="s">
        <v>3718</v>
      </c>
      <c r="C3915" s="14" t="s">
        <v>3719</v>
      </c>
      <c r="D3915" s="14" t="s">
        <v>3048</v>
      </c>
      <c r="E3915" s="14">
        <v>20014305</v>
      </c>
      <c r="F3915" s="14" t="s">
        <v>3187</v>
      </c>
      <c r="G3915" s="14" t="s">
        <v>3048</v>
      </c>
      <c r="H3915" s="14" t="s">
        <v>3048</v>
      </c>
      <c r="I3915" s="9" t="s">
        <v>3048</v>
      </c>
      <c r="J3915" s="9">
        <v>40</v>
      </c>
      <c r="K3915" s="14"/>
      <c r="L3915" s="14"/>
      <c r="M3915" s="14"/>
      <c r="N3915" s="14">
        <v>46217</v>
      </c>
      <c r="O3915" s="14">
        <v>40</v>
      </c>
      <c r="P3915" s="14"/>
      <c r="Q3915" s="14"/>
      <c r="R3915" s="14"/>
      <c r="S3915" s="14"/>
      <c r="T3915" s="14">
        <f>IF(OR($J3915="",$O3915=""),"",$O3915/$J3915)</f>
        <v>1</v>
      </c>
      <c r="U3915" s="14" t="s">
        <v>36</v>
      </c>
      <c r="V3915" s="14"/>
      <c r="W3915" s="14"/>
      <c r="X3915" s="14"/>
      <c r="Y3915" s="14"/>
      <c r="Z3915" s="14"/>
      <c r="AA3915" s="11"/>
      <c r="AB3915" s="14" t="str">
        <f t="shared" si="422"/>
        <v>10257|11 USINAGEM</v>
      </c>
      <c r="AC3915" t="str">
        <f t="shared" si="423"/>
        <v>|10257|</v>
      </c>
      <c r="AD3915" t="str">
        <f t="shared" si="424"/>
        <v>11 USINAGEM</v>
      </c>
    </row>
    <row r="3916" spans="1:30" ht="36" customHeight="1" x14ac:dyDescent="0.35">
      <c r="A3916" s="35">
        <v>46218</v>
      </c>
      <c r="B3916" s="14" t="s">
        <v>3718</v>
      </c>
      <c r="C3916" s="14" t="s">
        <v>3719</v>
      </c>
      <c r="D3916" s="14" t="s">
        <v>3048</v>
      </c>
      <c r="E3916" s="14">
        <v>20014306</v>
      </c>
      <c r="F3916" s="14" t="s">
        <v>3321</v>
      </c>
      <c r="G3916" s="14" t="s">
        <v>3048</v>
      </c>
      <c r="H3916" s="14" t="s">
        <v>3048</v>
      </c>
      <c r="I3916" s="9" t="s">
        <v>3048</v>
      </c>
      <c r="J3916" s="9">
        <v>80</v>
      </c>
      <c r="K3916" s="14"/>
      <c r="L3916" s="14"/>
      <c r="M3916" s="14"/>
      <c r="N3916" s="14">
        <v>46217</v>
      </c>
      <c r="O3916" s="14">
        <v>80</v>
      </c>
      <c r="P3916" s="14"/>
      <c r="Q3916" s="14"/>
      <c r="R3916" s="14"/>
      <c r="S3916" s="14"/>
      <c r="T3916" s="14">
        <f>IF(OR($J3916="",$O3916=""),"",$O3916/$J3916)</f>
        <v>1</v>
      </c>
      <c r="U3916" s="14" t="s">
        <v>36</v>
      </c>
      <c r="V3916" s="14"/>
      <c r="W3916" s="14"/>
      <c r="X3916" s="14"/>
      <c r="Y3916" s="14"/>
      <c r="Z3916" s="14"/>
      <c r="AA3916" s="11"/>
      <c r="AB3916" s="14" t="str">
        <f t="shared" si="422"/>
        <v>10257|11 USINAGEM</v>
      </c>
      <c r="AC3916" t="str">
        <f t="shared" si="423"/>
        <v>|10257|</v>
      </c>
      <c r="AD3916" t="str">
        <f t="shared" si="424"/>
        <v>11 USINAGEM</v>
      </c>
    </row>
    <row r="3917" spans="1:30" ht="36" customHeight="1" x14ac:dyDescent="0.35">
      <c r="A3917" s="35">
        <v>46218</v>
      </c>
      <c r="B3917" s="14" t="s">
        <v>3718</v>
      </c>
      <c r="C3917" s="14" t="s">
        <v>3719</v>
      </c>
      <c r="D3917" s="14" t="s">
        <v>3048</v>
      </c>
      <c r="E3917" s="14">
        <v>30083502</v>
      </c>
      <c r="F3917" s="14" t="s">
        <v>3727</v>
      </c>
      <c r="G3917" s="14" t="s">
        <v>3048</v>
      </c>
      <c r="H3917" s="14" t="s">
        <v>3048</v>
      </c>
      <c r="I3917" s="9" t="s">
        <v>3048</v>
      </c>
      <c r="J3917" s="9">
        <v>4</v>
      </c>
      <c r="K3917" s="14"/>
      <c r="L3917" s="14"/>
      <c r="M3917" s="14"/>
      <c r="N3917" s="14">
        <v>46218</v>
      </c>
      <c r="O3917" s="14">
        <v>4</v>
      </c>
      <c r="P3917" s="14"/>
      <c r="Q3917" s="14"/>
      <c r="R3917" s="14"/>
      <c r="S3917" s="14"/>
      <c r="T3917" s="14">
        <f>IF(OR($J3917="",$O3917=""),"",$O3917/$J3917)</f>
        <v>1</v>
      </c>
      <c r="U3917" s="14" t="s">
        <v>36</v>
      </c>
      <c r="V3917" s="14"/>
      <c r="W3917" s="14"/>
      <c r="X3917" s="14"/>
      <c r="Y3917" s="14"/>
      <c r="Z3917" s="14"/>
      <c r="AA3917" s="11"/>
      <c r="AB3917" s="14" t="str">
        <f t="shared" si="422"/>
        <v>10257|11 USINAGEM</v>
      </c>
      <c r="AC3917" t="str">
        <f t="shared" si="423"/>
        <v>|10257|</v>
      </c>
      <c r="AD3917" t="str">
        <f t="shared" si="424"/>
        <v>11 USINAGEM</v>
      </c>
    </row>
    <row r="3918" spans="1:30" ht="36" customHeight="1" x14ac:dyDescent="0.35">
      <c r="A3918" s="35">
        <v>46218</v>
      </c>
      <c r="B3918" s="14" t="s">
        <v>3718</v>
      </c>
      <c r="C3918" s="14" t="s">
        <v>3719</v>
      </c>
      <c r="D3918" s="14" t="s">
        <v>3048</v>
      </c>
      <c r="E3918" s="14">
        <v>20017010</v>
      </c>
      <c r="F3918" s="14" t="s">
        <v>3728</v>
      </c>
      <c r="G3918" s="14" t="s">
        <v>3048</v>
      </c>
      <c r="H3918" s="14" t="s">
        <v>3048</v>
      </c>
      <c r="I3918" s="9" t="s">
        <v>3048</v>
      </c>
      <c r="J3918" s="9">
        <v>2</v>
      </c>
      <c r="K3918" s="14"/>
      <c r="L3918" s="14"/>
      <c r="M3918" s="14"/>
      <c r="N3918" s="14">
        <v>46218</v>
      </c>
      <c r="O3918" s="14">
        <v>2</v>
      </c>
      <c r="P3918" s="14"/>
      <c r="Q3918" s="14"/>
      <c r="R3918" s="14"/>
      <c r="S3918" s="14"/>
      <c r="T3918" s="14">
        <f>IF(OR($J3918="",$O3918=""),"",$O3918/$J3918)</f>
        <v>1</v>
      </c>
      <c r="U3918" s="14" t="s">
        <v>36</v>
      </c>
      <c r="V3918" s="14"/>
      <c r="W3918" s="14"/>
      <c r="X3918" s="14"/>
      <c r="Y3918" s="14"/>
      <c r="Z3918" s="14"/>
      <c r="AA3918" s="11"/>
      <c r="AB3918" s="14" t="str">
        <f t="shared" si="422"/>
        <v>10257|11 USINAGEM</v>
      </c>
      <c r="AC3918" t="str">
        <f t="shared" si="423"/>
        <v>|10257|</v>
      </c>
      <c r="AD3918" t="str">
        <f t="shared" si="424"/>
        <v>11 USINAGEM</v>
      </c>
    </row>
    <row r="3919" spans="1:30" ht="36" customHeight="1" x14ac:dyDescent="0.35">
      <c r="A3919" s="35">
        <v>46218</v>
      </c>
      <c r="B3919" s="14" t="s">
        <v>3718</v>
      </c>
      <c r="C3919" s="14" t="s">
        <v>3719</v>
      </c>
      <c r="D3919" s="14" t="s">
        <v>3048</v>
      </c>
      <c r="E3919" s="14">
        <v>30080004</v>
      </c>
      <c r="F3919" s="14" t="s">
        <v>3205</v>
      </c>
      <c r="G3919" s="14" t="s">
        <v>3048</v>
      </c>
      <c r="H3919" s="14" t="s">
        <v>3048</v>
      </c>
      <c r="I3919" s="9" t="s">
        <v>3048</v>
      </c>
      <c r="J3919" s="9">
        <v>20</v>
      </c>
      <c r="K3919" s="14"/>
      <c r="L3919" s="14"/>
      <c r="M3919" s="14"/>
      <c r="N3919" s="14">
        <v>46218</v>
      </c>
      <c r="O3919" s="14">
        <v>20</v>
      </c>
      <c r="P3919" s="14"/>
      <c r="Q3919" s="14"/>
      <c r="R3919" s="14"/>
      <c r="S3919" s="14"/>
      <c r="T3919" s="14">
        <f>IF(OR($J3919="",$O3919=""),"",$O3919/$J3919)</f>
        <v>1</v>
      </c>
      <c r="U3919" s="14" t="s">
        <v>36</v>
      </c>
      <c r="V3919" s="14"/>
      <c r="W3919" s="14"/>
      <c r="X3919" s="14"/>
      <c r="Y3919" s="14"/>
      <c r="Z3919" s="14"/>
      <c r="AA3919" s="11"/>
      <c r="AB3919" s="14" t="str">
        <f t="shared" si="422"/>
        <v>10257|11 USINAGEM</v>
      </c>
      <c r="AC3919" t="str">
        <f t="shared" si="423"/>
        <v>|10257|</v>
      </c>
      <c r="AD3919" t="str">
        <f t="shared" si="424"/>
        <v>11 USINAGEM</v>
      </c>
    </row>
    <row r="3920" spans="1:30" ht="36" customHeight="1" x14ac:dyDescent="0.35">
      <c r="A3920" s="35">
        <v>46218</v>
      </c>
      <c r="B3920" s="14" t="s">
        <v>3718</v>
      </c>
      <c r="C3920" s="14" t="s">
        <v>3719</v>
      </c>
      <c r="D3920" s="14" t="s">
        <v>3048</v>
      </c>
      <c r="E3920" s="14">
        <v>30083002</v>
      </c>
      <c r="F3920" s="14" t="s">
        <v>3732</v>
      </c>
      <c r="G3920" s="14" t="s">
        <v>3048</v>
      </c>
      <c r="H3920" s="14" t="s">
        <v>3048</v>
      </c>
      <c r="I3920" s="9" t="s">
        <v>3048</v>
      </c>
      <c r="J3920" s="9">
        <v>4</v>
      </c>
      <c r="K3920" s="14"/>
      <c r="L3920" s="14"/>
      <c r="M3920" s="14"/>
      <c r="N3920" s="14"/>
      <c r="O3920" s="14"/>
      <c r="P3920" s="14"/>
      <c r="Q3920" s="14"/>
      <c r="R3920" s="14"/>
      <c r="S3920" s="14"/>
      <c r="T3920" s="14"/>
      <c r="U3920" s="14"/>
      <c r="V3920" s="14"/>
      <c r="W3920" s="14"/>
      <c r="X3920" s="14"/>
      <c r="Y3920" s="14"/>
      <c r="Z3920" s="14"/>
      <c r="AA3920" s="11"/>
      <c r="AB3920" s="14" t="str">
        <f t="shared" si="422"/>
        <v>10257|11 USINAGEM</v>
      </c>
      <c r="AC3920" t="str">
        <f t="shared" si="423"/>
        <v>|10257|</v>
      </c>
      <c r="AD3920" t="str">
        <f t="shared" si="424"/>
        <v>11 USINAGEM</v>
      </c>
    </row>
    <row r="3921" spans="1:30" ht="36" customHeight="1" x14ac:dyDescent="0.35">
      <c r="A3921" s="35">
        <v>46218</v>
      </c>
      <c r="B3921" s="14" t="s">
        <v>3718</v>
      </c>
      <c r="C3921" s="14" t="s">
        <v>3719</v>
      </c>
      <c r="D3921" s="14" t="s">
        <v>3048</v>
      </c>
      <c r="E3921" s="14">
        <v>20019002</v>
      </c>
      <c r="F3921" s="14" t="s">
        <v>1615</v>
      </c>
      <c r="G3921" s="14" t="s">
        <v>3048</v>
      </c>
      <c r="H3921" s="14" t="s">
        <v>3048</v>
      </c>
      <c r="I3921" s="9" t="s">
        <v>3048</v>
      </c>
      <c r="J3921" s="9">
        <v>48</v>
      </c>
      <c r="K3921" s="14"/>
      <c r="L3921" s="14"/>
      <c r="M3921" s="14"/>
      <c r="N3921" s="14"/>
      <c r="O3921" s="14"/>
      <c r="P3921" s="14"/>
      <c r="Q3921" s="14"/>
      <c r="R3921" s="14"/>
      <c r="S3921" s="14"/>
      <c r="T3921" s="14"/>
      <c r="U3921" s="14"/>
      <c r="V3921" s="14"/>
      <c r="W3921" s="14"/>
      <c r="X3921" s="14"/>
      <c r="Y3921" s="14"/>
      <c r="Z3921" s="14"/>
      <c r="AA3921" s="11"/>
      <c r="AB3921" s="14" t="str">
        <f t="shared" si="422"/>
        <v>10257|11 USINAGEM</v>
      </c>
      <c r="AC3921" t="str">
        <f t="shared" si="423"/>
        <v>|10257|</v>
      </c>
      <c r="AD3921" t="str">
        <f t="shared" si="424"/>
        <v>11 USINAGEM</v>
      </c>
    </row>
    <row r="3922" spans="1:30" ht="36" customHeight="1" x14ac:dyDescent="0.35">
      <c r="A3922" s="35">
        <v>46218</v>
      </c>
      <c r="B3922" s="14" t="s">
        <v>3718</v>
      </c>
      <c r="C3922" s="14" t="s">
        <v>3719</v>
      </c>
      <c r="D3922" s="14" t="s">
        <v>3048</v>
      </c>
      <c r="E3922" s="14">
        <v>20019005</v>
      </c>
      <c r="F3922" s="14" t="s">
        <v>2939</v>
      </c>
      <c r="G3922" s="14" t="s">
        <v>3048</v>
      </c>
      <c r="H3922" s="14" t="s">
        <v>3048</v>
      </c>
      <c r="I3922" s="9" t="s">
        <v>3048</v>
      </c>
      <c r="J3922" s="9">
        <v>348</v>
      </c>
      <c r="K3922" s="14"/>
      <c r="L3922" s="14"/>
      <c r="M3922" s="14"/>
      <c r="N3922" s="14">
        <v>46218</v>
      </c>
      <c r="O3922" s="14">
        <v>348</v>
      </c>
      <c r="P3922" s="14"/>
      <c r="Q3922" s="14"/>
      <c r="R3922" s="14"/>
      <c r="S3922" s="14"/>
      <c r="T3922" s="14">
        <f t="shared" ref="T3922:T3942" si="425">IF(OR($J3922="",$O3922=""),"",$O3922/$J3922)</f>
        <v>1</v>
      </c>
      <c r="U3922" s="14" t="s">
        <v>36</v>
      </c>
      <c r="V3922" s="14"/>
      <c r="W3922" s="14"/>
      <c r="X3922" s="14"/>
      <c r="Y3922" s="14"/>
      <c r="Z3922" s="14"/>
      <c r="AA3922" s="11"/>
      <c r="AB3922" s="14" t="str">
        <f t="shared" si="422"/>
        <v>10257|11 USINAGEM</v>
      </c>
      <c r="AC3922" t="str">
        <f t="shared" si="423"/>
        <v>|10257|</v>
      </c>
      <c r="AD3922" t="str">
        <f t="shared" si="424"/>
        <v>11 USINAGEM</v>
      </c>
    </row>
    <row r="3923" spans="1:30" ht="36" customHeight="1" x14ac:dyDescent="0.35">
      <c r="A3923" s="35">
        <v>46218</v>
      </c>
      <c r="B3923" s="14" t="s">
        <v>3718</v>
      </c>
      <c r="C3923" s="14" t="s">
        <v>3719</v>
      </c>
      <c r="D3923" s="14" t="s">
        <v>3048</v>
      </c>
      <c r="E3923" s="14">
        <v>20019602</v>
      </c>
      <c r="F3923" s="14" t="s">
        <v>3277</v>
      </c>
      <c r="G3923" s="14" t="s">
        <v>3048</v>
      </c>
      <c r="H3923" s="14" t="s">
        <v>3048</v>
      </c>
      <c r="I3923" s="9" t="s">
        <v>3048</v>
      </c>
      <c r="J3923" s="9">
        <v>18</v>
      </c>
      <c r="K3923" s="14"/>
      <c r="L3923" s="14"/>
      <c r="M3923" s="14"/>
      <c r="N3923" s="14">
        <v>46217</v>
      </c>
      <c r="O3923" s="14">
        <v>18</v>
      </c>
      <c r="P3923" s="14"/>
      <c r="Q3923" s="14"/>
      <c r="R3923" s="14"/>
      <c r="S3923" s="14"/>
      <c r="T3923" s="14">
        <f t="shared" si="425"/>
        <v>1</v>
      </c>
      <c r="U3923" s="14" t="s">
        <v>36</v>
      </c>
      <c r="V3923" s="14"/>
      <c r="W3923" s="14"/>
      <c r="X3923" s="14"/>
      <c r="Y3923" s="14"/>
      <c r="Z3923" s="14"/>
      <c r="AA3923" s="11"/>
      <c r="AB3923" s="14" t="str">
        <f t="shared" si="422"/>
        <v>10257|11 USINAGEM</v>
      </c>
      <c r="AC3923" t="str">
        <f t="shared" si="423"/>
        <v>|10257|</v>
      </c>
      <c r="AD3923" t="str">
        <f t="shared" si="424"/>
        <v>11 USINAGEM</v>
      </c>
    </row>
    <row r="3924" spans="1:30" ht="36" customHeight="1" x14ac:dyDescent="0.35">
      <c r="A3924" s="35">
        <v>46218</v>
      </c>
      <c r="B3924" s="14" t="s">
        <v>3718</v>
      </c>
      <c r="C3924" s="14" t="s">
        <v>3719</v>
      </c>
      <c r="D3924" s="14" t="s">
        <v>3048</v>
      </c>
      <c r="E3924" s="14">
        <v>20020002</v>
      </c>
      <c r="F3924" s="14" t="s">
        <v>3263</v>
      </c>
      <c r="G3924" s="14" t="s">
        <v>3048</v>
      </c>
      <c r="H3924" s="14" t="s">
        <v>3048</v>
      </c>
      <c r="I3924" s="9" t="s">
        <v>3048</v>
      </c>
      <c r="J3924" s="9">
        <v>12</v>
      </c>
      <c r="K3924" s="14"/>
      <c r="L3924" s="14"/>
      <c r="M3924" s="14"/>
      <c r="N3924" s="14">
        <v>46217</v>
      </c>
      <c r="O3924" s="14">
        <v>12</v>
      </c>
      <c r="P3924" s="14"/>
      <c r="Q3924" s="14"/>
      <c r="R3924" s="14"/>
      <c r="S3924" s="14"/>
      <c r="T3924" s="14">
        <f t="shared" si="425"/>
        <v>1</v>
      </c>
      <c r="U3924" s="14" t="s">
        <v>36</v>
      </c>
      <c r="V3924" s="14"/>
      <c r="W3924" s="14"/>
      <c r="X3924" s="14"/>
      <c r="Y3924" s="14"/>
      <c r="Z3924" s="14"/>
      <c r="AA3924" s="11"/>
      <c r="AB3924" s="14" t="str">
        <f t="shared" si="422"/>
        <v>10257|11 USINAGEM</v>
      </c>
      <c r="AC3924" t="str">
        <f t="shared" si="423"/>
        <v>|10257|</v>
      </c>
      <c r="AD3924" t="str">
        <f t="shared" si="424"/>
        <v>11 USINAGEM</v>
      </c>
    </row>
    <row r="3925" spans="1:30" ht="36" customHeight="1" x14ac:dyDescent="0.35">
      <c r="A3925" s="35">
        <v>46218</v>
      </c>
      <c r="B3925" s="14" t="s">
        <v>3718</v>
      </c>
      <c r="C3925" s="14" t="s">
        <v>3719</v>
      </c>
      <c r="D3925" s="14" t="s">
        <v>3048</v>
      </c>
      <c r="E3925" s="14">
        <v>20020003</v>
      </c>
      <c r="F3925" s="14" t="s">
        <v>3264</v>
      </c>
      <c r="G3925" s="14" t="s">
        <v>3048</v>
      </c>
      <c r="H3925" s="14" t="s">
        <v>3048</v>
      </c>
      <c r="I3925" s="9" t="s">
        <v>3048</v>
      </c>
      <c r="J3925" s="9">
        <v>12</v>
      </c>
      <c r="K3925" s="14"/>
      <c r="L3925" s="14"/>
      <c r="M3925" s="14"/>
      <c r="N3925" s="14">
        <v>46217</v>
      </c>
      <c r="O3925" s="14">
        <v>12</v>
      </c>
      <c r="P3925" s="14"/>
      <c r="Q3925" s="14"/>
      <c r="R3925" s="14"/>
      <c r="S3925" s="14"/>
      <c r="T3925" s="14">
        <f t="shared" si="425"/>
        <v>1</v>
      </c>
      <c r="U3925" s="14" t="s">
        <v>36</v>
      </c>
      <c r="V3925" s="14"/>
      <c r="W3925" s="14"/>
      <c r="X3925" s="14"/>
      <c r="Y3925" s="14"/>
      <c r="Z3925" s="14"/>
      <c r="AA3925" s="11"/>
      <c r="AB3925" s="14" t="str">
        <f t="shared" si="422"/>
        <v>10257|11 USINAGEM</v>
      </c>
      <c r="AC3925" t="str">
        <f t="shared" si="423"/>
        <v>|10257|</v>
      </c>
      <c r="AD3925" t="str">
        <f t="shared" si="424"/>
        <v>11 USINAGEM</v>
      </c>
    </row>
    <row r="3926" spans="1:30" ht="36" customHeight="1" x14ac:dyDescent="0.35">
      <c r="A3926" s="35">
        <v>46218</v>
      </c>
      <c r="B3926" s="14" t="s">
        <v>3718</v>
      </c>
      <c r="C3926" s="14" t="s">
        <v>3719</v>
      </c>
      <c r="D3926" s="14" t="s">
        <v>3048</v>
      </c>
      <c r="E3926" s="14">
        <v>20020004</v>
      </c>
      <c r="F3926" s="14" t="s">
        <v>3265</v>
      </c>
      <c r="G3926" s="14" t="s">
        <v>3048</v>
      </c>
      <c r="H3926" s="14" t="s">
        <v>3048</v>
      </c>
      <c r="I3926" s="9" t="s">
        <v>3048</v>
      </c>
      <c r="J3926" s="9">
        <v>24</v>
      </c>
      <c r="K3926" s="14"/>
      <c r="L3926" s="14"/>
      <c r="M3926" s="14"/>
      <c r="N3926" s="14">
        <v>46217</v>
      </c>
      <c r="O3926" s="14">
        <v>24</v>
      </c>
      <c r="P3926" s="14"/>
      <c r="Q3926" s="14"/>
      <c r="R3926" s="14"/>
      <c r="S3926" s="14"/>
      <c r="T3926" s="14">
        <f t="shared" si="425"/>
        <v>1</v>
      </c>
      <c r="U3926" s="14" t="s">
        <v>36</v>
      </c>
      <c r="V3926" s="14"/>
      <c r="W3926" s="14"/>
      <c r="X3926" s="14"/>
      <c r="Y3926" s="14"/>
      <c r="Z3926" s="14"/>
      <c r="AA3926" s="11"/>
      <c r="AB3926" s="14" t="str">
        <f t="shared" si="422"/>
        <v>10257|11 USINAGEM</v>
      </c>
      <c r="AC3926" t="str">
        <f t="shared" si="423"/>
        <v>|10257|</v>
      </c>
      <c r="AD3926" t="str">
        <f t="shared" si="424"/>
        <v>11 USINAGEM</v>
      </c>
    </row>
    <row r="3927" spans="1:30" ht="36" customHeight="1" x14ac:dyDescent="0.35">
      <c r="A3927" s="35">
        <v>46218</v>
      </c>
      <c r="B3927" s="14" t="s">
        <v>3718</v>
      </c>
      <c r="C3927" s="14" t="s">
        <v>3719</v>
      </c>
      <c r="D3927" s="14" t="s">
        <v>3048</v>
      </c>
      <c r="E3927" s="14">
        <v>20020005</v>
      </c>
      <c r="F3927" s="14" t="s">
        <v>3266</v>
      </c>
      <c r="G3927" s="14" t="s">
        <v>3048</v>
      </c>
      <c r="H3927" s="14" t="s">
        <v>3048</v>
      </c>
      <c r="I3927" s="9" t="s">
        <v>3048</v>
      </c>
      <c r="J3927" s="9">
        <v>12</v>
      </c>
      <c r="K3927" s="14"/>
      <c r="L3927" s="14"/>
      <c r="M3927" s="14"/>
      <c r="N3927" s="14">
        <v>46217</v>
      </c>
      <c r="O3927" s="14">
        <v>12</v>
      </c>
      <c r="P3927" s="14"/>
      <c r="Q3927" s="14"/>
      <c r="R3927" s="14"/>
      <c r="S3927" s="14"/>
      <c r="T3927" s="14">
        <f t="shared" si="425"/>
        <v>1</v>
      </c>
      <c r="U3927" s="14" t="s">
        <v>36</v>
      </c>
      <c r="V3927" s="14"/>
      <c r="W3927" s="14"/>
      <c r="X3927" s="14"/>
      <c r="Y3927" s="14"/>
      <c r="Z3927" s="14"/>
      <c r="AA3927" s="11"/>
      <c r="AB3927" s="14" t="str">
        <f t="shared" si="422"/>
        <v>10257|11 USINAGEM</v>
      </c>
      <c r="AC3927" t="str">
        <f t="shared" si="423"/>
        <v>|10257|</v>
      </c>
      <c r="AD3927" t="str">
        <f t="shared" si="424"/>
        <v>11 USINAGEM</v>
      </c>
    </row>
    <row r="3928" spans="1:30" ht="36" customHeight="1" x14ac:dyDescent="0.35">
      <c r="A3928" s="35">
        <v>46218</v>
      </c>
      <c r="B3928" s="14" t="s">
        <v>3718</v>
      </c>
      <c r="C3928" s="14" t="s">
        <v>3719</v>
      </c>
      <c r="D3928" s="14" t="s">
        <v>3048</v>
      </c>
      <c r="E3928" s="14">
        <v>20013102</v>
      </c>
      <c r="F3928" s="14" t="s">
        <v>3188</v>
      </c>
      <c r="G3928" s="14" t="s">
        <v>3048</v>
      </c>
      <c r="H3928" s="14" t="s">
        <v>3048</v>
      </c>
      <c r="I3928" s="9" t="s">
        <v>3048</v>
      </c>
      <c r="J3928" s="9">
        <v>284</v>
      </c>
      <c r="K3928" s="14"/>
      <c r="L3928" s="14"/>
      <c r="M3928" s="14"/>
      <c r="N3928" s="14">
        <v>46217</v>
      </c>
      <c r="O3928" s="14">
        <v>284</v>
      </c>
      <c r="P3928" s="14"/>
      <c r="Q3928" s="14"/>
      <c r="R3928" s="14"/>
      <c r="S3928" s="14"/>
      <c r="T3928" s="14">
        <f t="shared" si="425"/>
        <v>1</v>
      </c>
      <c r="U3928" s="14" t="s">
        <v>36</v>
      </c>
      <c r="V3928" s="14"/>
      <c r="W3928" s="14"/>
      <c r="X3928" s="14"/>
      <c r="Y3928" s="14"/>
      <c r="Z3928" s="14"/>
      <c r="AA3928" s="11"/>
      <c r="AB3928" s="14" t="str">
        <f t="shared" si="422"/>
        <v>10257|11 USINAGEM</v>
      </c>
      <c r="AC3928" t="str">
        <f t="shared" si="423"/>
        <v>|10257|</v>
      </c>
      <c r="AD3928" t="str">
        <f t="shared" si="424"/>
        <v>11 USINAGEM</v>
      </c>
    </row>
    <row r="3929" spans="1:30" ht="36" customHeight="1" x14ac:dyDescent="0.35">
      <c r="A3929" s="35">
        <v>46218</v>
      </c>
      <c r="B3929" s="14" t="s">
        <v>3718</v>
      </c>
      <c r="C3929" s="14" t="s">
        <v>3719</v>
      </c>
      <c r="D3929" s="14" t="s">
        <v>3048</v>
      </c>
      <c r="E3929" s="14">
        <v>20013103</v>
      </c>
      <c r="F3929" s="14" t="s">
        <v>3189</v>
      </c>
      <c r="G3929" s="14" t="s">
        <v>3048</v>
      </c>
      <c r="H3929" s="14" t="s">
        <v>3048</v>
      </c>
      <c r="I3929" s="9" t="s">
        <v>3048</v>
      </c>
      <c r="J3929" s="9">
        <v>284</v>
      </c>
      <c r="K3929" s="14"/>
      <c r="L3929" s="14"/>
      <c r="M3929" s="14"/>
      <c r="N3929" s="14">
        <v>46217</v>
      </c>
      <c r="O3929" s="14">
        <v>284</v>
      </c>
      <c r="P3929" s="14"/>
      <c r="Q3929" s="14"/>
      <c r="R3929" s="14"/>
      <c r="S3929" s="14"/>
      <c r="T3929" s="14">
        <f t="shared" si="425"/>
        <v>1</v>
      </c>
      <c r="U3929" s="14" t="s">
        <v>36</v>
      </c>
      <c r="V3929" s="14"/>
      <c r="W3929" s="14"/>
      <c r="X3929" s="14"/>
      <c r="Y3929" s="14"/>
      <c r="Z3929" s="14"/>
      <c r="AA3929" s="11"/>
      <c r="AB3929" s="14" t="str">
        <f t="shared" si="422"/>
        <v>10257|11 USINAGEM</v>
      </c>
      <c r="AC3929" t="str">
        <f t="shared" si="423"/>
        <v>|10257|</v>
      </c>
      <c r="AD3929" t="str">
        <f t="shared" si="424"/>
        <v>11 USINAGEM</v>
      </c>
    </row>
    <row r="3930" spans="1:30" ht="36" customHeight="1" x14ac:dyDescent="0.35">
      <c r="A3930" s="35">
        <v>46218</v>
      </c>
      <c r="B3930" s="14" t="s">
        <v>3718</v>
      </c>
      <c r="C3930" s="14" t="s">
        <v>3719</v>
      </c>
      <c r="D3930" s="14" t="s">
        <v>3048</v>
      </c>
      <c r="E3930" s="14">
        <v>20020001</v>
      </c>
      <c r="F3930" s="14" t="s">
        <v>3190</v>
      </c>
      <c r="G3930" s="14" t="s">
        <v>3048</v>
      </c>
      <c r="H3930" s="14" t="s">
        <v>3048</v>
      </c>
      <c r="I3930" s="9" t="s">
        <v>3048</v>
      </c>
      <c r="J3930" s="9">
        <v>48</v>
      </c>
      <c r="K3930" s="14"/>
      <c r="L3930" s="14"/>
      <c r="M3930" s="14"/>
      <c r="N3930" s="14">
        <v>46217</v>
      </c>
      <c r="O3930" s="14">
        <v>48</v>
      </c>
      <c r="P3930" s="14"/>
      <c r="Q3930" s="14"/>
      <c r="R3930" s="14"/>
      <c r="S3930" s="14"/>
      <c r="T3930" s="14">
        <f t="shared" si="425"/>
        <v>1</v>
      </c>
      <c r="U3930" s="14" t="s">
        <v>36</v>
      </c>
      <c r="V3930" s="14"/>
      <c r="W3930" s="14"/>
      <c r="X3930" s="14"/>
      <c r="Y3930" s="14"/>
      <c r="Z3930" s="14"/>
      <c r="AA3930" s="11"/>
      <c r="AB3930" s="14" t="str">
        <f t="shared" si="422"/>
        <v>10257|11 USINAGEM</v>
      </c>
      <c r="AC3930" t="str">
        <f t="shared" si="423"/>
        <v>|10257|</v>
      </c>
      <c r="AD3930" t="str">
        <f t="shared" si="424"/>
        <v>11 USINAGEM</v>
      </c>
    </row>
    <row r="3931" spans="1:30" ht="36" customHeight="1" x14ac:dyDescent="0.35">
      <c r="A3931" s="35">
        <v>46218</v>
      </c>
      <c r="B3931" s="14" t="s">
        <v>3718</v>
      </c>
      <c r="C3931" s="14" t="s">
        <v>3719</v>
      </c>
      <c r="D3931" s="14" t="s">
        <v>3048</v>
      </c>
      <c r="E3931" s="14">
        <v>20052001</v>
      </c>
      <c r="F3931" s="14" t="s">
        <v>3196</v>
      </c>
      <c r="G3931" s="14" t="s">
        <v>3048</v>
      </c>
      <c r="H3931" s="14" t="s">
        <v>3048</v>
      </c>
      <c r="I3931" s="9" t="s">
        <v>3048</v>
      </c>
      <c r="J3931" s="9">
        <v>220</v>
      </c>
      <c r="K3931" s="14"/>
      <c r="L3931" s="14"/>
      <c r="M3931" s="14"/>
      <c r="N3931" s="14">
        <v>46217</v>
      </c>
      <c r="O3931" s="14">
        <v>220</v>
      </c>
      <c r="P3931" s="14"/>
      <c r="Q3931" s="14"/>
      <c r="R3931" s="14"/>
      <c r="S3931" s="14"/>
      <c r="T3931" s="14">
        <f t="shared" si="425"/>
        <v>1</v>
      </c>
      <c r="U3931" s="14" t="s">
        <v>36</v>
      </c>
      <c r="V3931" s="14"/>
      <c r="W3931" s="14"/>
      <c r="X3931" s="14"/>
      <c r="Y3931" s="14"/>
      <c r="Z3931" s="14"/>
      <c r="AA3931" s="11"/>
      <c r="AB3931" s="14" t="str">
        <f t="shared" si="422"/>
        <v>10257|11 USINAGEM</v>
      </c>
      <c r="AC3931" t="str">
        <f t="shared" si="423"/>
        <v>|10257|</v>
      </c>
      <c r="AD3931" t="str">
        <f t="shared" si="424"/>
        <v>11 USINAGEM</v>
      </c>
    </row>
    <row r="3932" spans="1:30" ht="36" customHeight="1" x14ac:dyDescent="0.35">
      <c r="A3932" s="35">
        <v>46218</v>
      </c>
      <c r="B3932" s="14" t="s">
        <v>3718</v>
      </c>
      <c r="C3932" s="14" t="s">
        <v>3719</v>
      </c>
      <c r="D3932" s="14" t="s">
        <v>3048</v>
      </c>
      <c r="E3932" s="14">
        <v>20052003</v>
      </c>
      <c r="F3932" s="14" t="s">
        <v>3198</v>
      </c>
      <c r="G3932" s="14" t="s">
        <v>3048</v>
      </c>
      <c r="H3932" s="14" t="s">
        <v>3048</v>
      </c>
      <c r="I3932" s="9" t="s">
        <v>3048</v>
      </c>
      <c r="J3932" s="9">
        <v>108</v>
      </c>
      <c r="K3932" s="14"/>
      <c r="L3932" s="14"/>
      <c r="M3932" s="14"/>
      <c r="N3932" s="14">
        <v>46217</v>
      </c>
      <c r="O3932" s="14">
        <v>108</v>
      </c>
      <c r="P3932" s="14"/>
      <c r="Q3932" s="14"/>
      <c r="R3932" s="14"/>
      <c r="S3932" s="14"/>
      <c r="T3932" s="14">
        <f t="shared" si="425"/>
        <v>1</v>
      </c>
      <c r="U3932" s="14" t="s">
        <v>36</v>
      </c>
      <c r="V3932" s="14"/>
      <c r="W3932" s="14"/>
      <c r="X3932" s="14"/>
      <c r="Y3932" s="14"/>
      <c r="Z3932" s="14"/>
      <c r="AA3932" s="11"/>
      <c r="AB3932" s="14" t="str">
        <f t="shared" si="422"/>
        <v>10257|11 USINAGEM</v>
      </c>
      <c r="AC3932" t="str">
        <f t="shared" si="423"/>
        <v>|10257|</v>
      </c>
      <c r="AD3932" t="str">
        <f t="shared" si="424"/>
        <v>11 USINAGEM</v>
      </c>
    </row>
    <row r="3933" spans="1:30" ht="36" customHeight="1" x14ac:dyDescent="0.35">
      <c r="A3933" s="35">
        <v>46218</v>
      </c>
      <c r="B3933" s="14" t="s">
        <v>3718</v>
      </c>
      <c r="C3933" s="14" t="s">
        <v>3719</v>
      </c>
      <c r="D3933" s="14" t="s">
        <v>3048</v>
      </c>
      <c r="E3933" s="14">
        <v>20052203</v>
      </c>
      <c r="F3933" s="14" t="s">
        <v>3200</v>
      </c>
      <c r="G3933" s="14" t="s">
        <v>3048</v>
      </c>
      <c r="H3933" s="14" t="s">
        <v>3048</v>
      </c>
      <c r="I3933" s="9" t="s">
        <v>3048</v>
      </c>
      <c r="J3933" s="9">
        <v>2</v>
      </c>
      <c r="K3933" s="14"/>
      <c r="L3933" s="14"/>
      <c r="M3933" s="14"/>
      <c r="N3933" s="14">
        <v>46217</v>
      </c>
      <c r="O3933" s="14">
        <v>2</v>
      </c>
      <c r="P3933" s="14"/>
      <c r="Q3933" s="14"/>
      <c r="R3933" s="14"/>
      <c r="S3933" s="14"/>
      <c r="T3933" s="14">
        <f t="shared" si="425"/>
        <v>1</v>
      </c>
      <c r="U3933" s="14" t="s">
        <v>36</v>
      </c>
      <c r="V3933" s="14"/>
      <c r="W3933" s="14"/>
      <c r="X3933" s="14"/>
      <c r="Y3933" s="14"/>
      <c r="Z3933" s="14"/>
      <c r="AA3933" s="11"/>
      <c r="AB3933" s="14" t="str">
        <f t="shared" si="422"/>
        <v>10257|11 USINAGEM</v>
      </c>
      <c r="AC3933" t="str">
        <f t="shared" si="423"/>
        <v>|10257|</v>
      </c>
      <c r="AD3933" t="str">
        <f t="shared" si="424"/>
        <v>11 USINAGEM</v>
      </c>
    </row>
    <row r="3934" spans="1:30" ht="36" customHeight="1" x14ac:dyDescent="0.35">
      <c r="A3934" s="35">
        <v>46218</v>
      </c>
      <c r="B3934" s="14" t="s">
        <v>3718</v>
      </c>
      <c r="C3934" s="14" t="s">
        <v>3719</v>
      </c>
      <c r="D3934" s="14" t="s">
        <v>3048</v>
      </c>
      <c r="E3934" s="14">
        <v>30001202</v>
      </c>
      <c r="F3934" s="14" t="s">
        <v>3191</v>
      </c>
      <c r="G3934" s="14" t="s">
        <v>3048</v>
      </c>
      <c r="H3934" s="14" t="s">
        <v>3048</v>
      </c>
      <c r="I3934" s="9" t="s">
        <v>3048</v>
      </c>
      <c r="J3934" s="9">
        <v>732</v>
      </c>
      <c r="K3934" s="14"/>
      <c r="L3934" s="14"/>
      <c r="M3934" s="14"/>
      <c r="N3934" s="14">
        <v>46217</v>
      </c>
      <c r="O3934" s="14">
        <v>732</v>
      </c>
      <c r="P3934" s="14"/>
      <c r="Q3934" s="14"/>
      <c r="R3934" s="14"/>
      <c r="S3934" s="14"/>
      <c r="T3934" s="14">
        <f t="shared" si="425"/>
        <v>1</v>
      </c>
      <c r="U3934" s="14" t="s">
        <v>36</v>
      </c>
      <c r="V3934" s="14"/>
      <c r="W3934" s="14"/>
      <c r="X3934" s="14"/>
      <c r="Y3934" s="14"/>
      <c r="Z3934" s="14"/>
      <c r="AA3934" s="11"/>
      <c r="AB3934" s="14" t="str">
        <f t="shared" si="422"/>
        <v>10257|11 USINAGEM</v>
      </c>
      <c r="AC3934" t="str">
        <f t="shared" si="423"/>
        <v>|10257|</v>
      </c>
      <c r="AD3934" t="str">
        <f t="shared" si="424"/>
        <v>11 USINAGEM</v>
      </c>
    </row>
    <row r="3935" spans="1:30" ht="36" customHeight="1" x14ac:dyDescent="0.35">
      <c r="A3935" s="35">
        <v>46218</v>
      </c>
      <c r="B3935" s="14" t="s">
        <v>3718</v>
      </c>
      <c r="C3935" s="14" t="s">
        <v>3719</v>
      </c>
      <c r="D3935" s="14" t="s">
        <v>3048</v>
      </c>
      <c r="E3935" s="14">
        <v>30003410</v>
      </c>
      <c r="F3935" s="14" t="s">
        <v>556</v>
      </c>
      <c r="G3935" s="14" t="s">
        <v>3048</v>
      </c>
      <c r="H3935" s="14" t="s">
        <v>3048</v>
      </c>
      <c r="I3935" s="9" t="s">
        <v>3048</v>
      </c>
      <c r="J3935" s="9">
        <v>16</v>
      </c>
      <c r="K3935" s="14"/>
      <c r="L3935" s="14"/>
      <c r="M3935" s="14"/>
      <c r="N3935" s="14">
        <v>46217</v>
      </c>
      <c r="O3935" s="14">
        <v>16</v>
      </c>
      <c r="P3935" s="14"/>
      <c r="Q3935" s="14"/>
      <c r="R3935" s="14"/>
      <c r="S3935" s="14"/>
      <c r="T3935" s="14">
        <f t="shared" si="425"/>
        <v>1</v>
      </c>
      <c r="U3935" s="14" t="s">
        <v>36</v>
      </c>
      <c r="V3935" s="14"/>
      <c r="W3935" s="14"/>
      <c r="X3935" s="14"/>
      <c r="Y3935" s="14"/>
      <c r="Z3935" s="14"/>
      <c r="AA3935" s="11"/>
      <c r="AB3935" s="14" t="str">
        <f t="shared" si="422"/>
        <v>10257|11 USINAGEM</v>
      </c>
      <c r="AC3935" t="str">
        <f t="shared" si="423"/>
        <v>|10257|</v>
      </c>
      <c r="AD3935" t="str">
        <f t="shared" si="424"/>
        <v>11 USINAGEM</v>
      </c>
    </row>
    <row r="3936" spans="1:30" ht="36" customHeight="1" x14ac:dyDescent="0.35">
      <c r="A3936" s="35">
        <v>46218</v>
      </c>
      <c r="B3936" s="14" t="s">
        <v>3718</v>
      </c>
      <c r="C3936" s="14" t="s">
        <v>3719</v>
      </c>
      <c r="D3936" s="14" t="s">
        <v>3048</v>
      </c>
      <c r="E3936" s="14">
        <v>30003411</v>
      </c>
      <c r="F3936" s="14" t="s">
        <v>555</v>
      </c>
      <c r="G3936" s="14" t="s">
        <v>3048</v>
      </c>
      <c r="H3936" s="14" t="s">
        <v>3048</v>
      </c>
      <c r="I3936" s="9" t="s">
        <v>3048</v>
      </c>
      <c r="J3936" s="9">
        <v>16</v>
      </c>
      <c r="K3936" s="14"/>
      <c r="L3936" s="14"/>
      <c r="M3936" s="14"/>
      <c r="N3936" s="14">
        <v>46217</v>
      </c>
      <c r="O3936" s="14">
        <v>16</v>
      </c>
      <c r="P3936" s="14"/>
      <c r="Q3936" s="14"/>
      <c r="R3936" s="14"/>
      <c r="S3936" s="14"/>
      <c r="T3936" s="14">
        <f t="shared" si="425"/>
        <v>1</v>
      </c>
      <c r="U3936" s="14" t="s">
        <v>36</v>
      </c>
      <c r="V3936" s="14"/>
      <c r="W3936" s="14"/>
      <c r="X3936" s="14"/>
      <c r="Y3936" s="14"/>
      <c r="Z3936" s="14"/>
      <c r="AA3936" s="11"/>
      <c r="AB3936" s="14" t="str">
        <f t="shared" si="422"/>
        <v>10257|11 USINAGEM</v>
      </c>
      <c r="AC3936" t="str">
        <f t="shared" si="423"/>
        <v>|10257|</v>
      </c>
      <c r="AD3936" t="str">
        <f t="shared" si="424"/>
        <v>11 USINAGEM</v>
      </c>
    </row>
    <row r="3937" spans="1:30" ht="36" customHeight="1" x14ac:dyDescent="0.35">
      <c r="A3937" s="35">
        <v>46218</v>
      </c>
      <c r="B3937" s="14" t="s">
        <v>3718</v>
      </c>
      <c r="C3937" s="14" t="s">
        <v>3719</v>
      </c>
      <c r="D3937" s="14" t="s">
        <v>3048</v>
      </c>
      <c r="E3937" s="14">
        <v>30006110</v>
      </c>
      <c r="F3937" s="14" t="s">
        <v>3180</v>
      </c>
      <c r="G3937" s="14" t="s">
        <v>3048</v>
      </c>
      <c r="H3937" s="14" t="s">
        <v>3048</v>
      </c>
      <c r="I3937" s="9" t="s">
        <v>3048</v>
      </c>
      <c r="J3937" s="9">
        <v>386</v>
      </c>
      <c r="K3937" s="14"/>
      <c r="L3937" s="14"/>
      <c r="M3937" s="14"/>
      <c r="N3937" s="14">
        <v>46217</v>
      </c>
      <c r="O3937" s="14">
        <v>386</v>
      </c>
      <c r="P3937" s="14"/>
      <c r="Q3937" s="14"/>
      <c r="R3937" s="14"/>
      <c r="S3937" s="14"/>
      <c r="T3937" s="14">
        <f t="shared" si="425"/>
        <v>1</v>
      </c>
      <c r="U3937" s="14" t="s">
        <v>36</v>
      </c>
      <c r="V3937" s="14"/>
      <c r="W3937" s="14"/>
      <c r="X3937" s="14"/>
      <c r="Y3937" s="14"/>
      <c r="Z3937" s="14"/>
      <c r="AA3937" s="11"/>
      <c r="AB3937" s="14" t="str">
        <f t="shared" si="422"/>
        <v>10257|11 USINAGEM</v>
      </c>
      <c r="AC3937" t="str">
        <f t="shared" si="423"/>
        <v>|10257|</v>
      </c>
      <c r="AD3937" t="str">
        <f t="shared" si="424"/>
        <v>11 USINAGEM</v>
      </c>
    </row>
    <row r="3938" spans="1:30" ht="36" customHeight="1" x14ac:dyDescent="0.35">
      <c r="A3938" s="35">
        <v>46218</v>
      </c>
      <c r="B3938" s="14" t="s">
        <v>3718</v>
      </c>
      <c r="C3938" s="14" t="s">
        <v>3719</v>
      </c>
      <c r="D3938" s="14" t="s">
        <v>3048</v>
      </c>
      <c r="E3938" s="14">
        <v>30006111</v>
      </c>
      <c r="F3938" s="14" t="s">
        <v>3182</v>
      </c>
      <c r="G3938" s="14" t="s">
        <v>3048</v>
      </c>
      <c r="H3938" s="14" t="s">
        <v>3048</v>
      </c>
      <c r="I3938" s="9" t="s">
        <v>3048</v>
      </c>
      <c r="J3938" s="9">
        <v>386</v>
      </c>
      <c r="K3938" s="14"/>
      <c r="L3938" s="14"/>
      <c r="M3938" s="14"/>
      <c r="N3938" s="14">
        <v>46217</v>
      </c>
      <c r="O3938" s="14">
        <v>386</v>
      </c>
      <c r="P3938" s="14"/>
      <c r="Q3938" s="14"/>
      <c r="R3938" s="14"/>
      <c r="S3938" s="14"/>
      <c r="T3938" s="14">
        <f t="shared" si="425"/>
        <v>1</v>
      </c>
      <c r="U3938" s="14" t="s">
        <v>36</v>
      </c>
      <c r="V3938" s="14"/>
      <c r="W3938" s="14"/>
      <c r="X3938" s="14"/>
      <c r="Y3938" s="14"/>
      <c r="Z3938" s="14"/>
      <c r="AA3938" s="11"/>
      <c r="AB3938" s="14" t="str">
        <f t="shared" si="422"/>
        <v>10257|11 USINAGEM</v>
      </c>
      <c r="AC3938" t="str">
        <f t="shared" si="423"/>
        <v>|10257|</v>
      </c>
      <c r="AD3938" t="str">
        <f t="shared" si="424"/>
        <v>11 USINAGEM</v>
      </c>
    </row>
    <row r="3939" spans="1:30" ht="36" customHeight="1" x14ac:dyDescent="0.35">
      <c r="A3939" s="35">
        <v>46218</v>
      </c>
      <c r="B3939" s="14" t="s">
        <v>3718</v>
      </c>
      <c r="C3939" s="14" t="s">
        <v>3719</v>
      </c>
      <c r="D3939" s="14" t="s">
        <v>3048</v>
      </c>
      <c r="E3939" s="14">
        <v>30009703</v>
      </c>
      <c r="F3939" s="14" t="s">
        <v>3267</v>
      </c>
      <c r="G3939" s="14" t="s">
        <v>3048</v>
      </c>
      <c r="H3939" s="14" t="s">
        <v>3048</v>
      </c>
      <c r="I3939" s="9" t="s">
        <v>3048</v>
      </c>
      <c r="J3939" s="9">
        <v>70</v>
      </c>
      <c r="K3939" s="14"/>
      <c r="L3939" s="14"/>
      <c r="M3939" s="14"/>
      <c r="N3939" s="14">
        <v>46217</v>
      </c>
      <c r="O3939" s="14">
        <v>70</v>
      </c>
      <c r="P3939" s="14"/>
      <c r="Q3939" s="14"/>
      <c r="R3939" s="14"/>
      <c r="S3939" s="14"/>
      <c r="T3939" s="14">
        <f t="shared" si="425"/>
        <v>1</v>
      </c>
      <c r="U3939" s="14" t="s">
        <v>36</v>
      </c>
      <c r="V3939" s="14"/>
      <c r="W3939" s="14"/>
      <c r="X3939" s="14"/>
      <c r="Y3939" s="14"/>
      <c r="Z3939" s="14"/>
      <c r="AA3939" s="11"/>
      <c r="AB3939" s="14" t="str">
        <f t="shared" si="422"/>
        <v>10257|11 USINAGEM</v>
      </c>
      <c r="AC3939" t="str">
        <f t="shared" si="423"/>
        <v>|10257|</v>
      </c>
      <c r="AD3939" t="str">
        <f t="shared" si="424"/>
        <v>11 USINAGEM</v>
      </c>
    </row>
    <row r="3940" spans="1:30" ht="24" customHeight="1" x14ac:dyDescent="0.35">
      <c r="A3940" s="35">
        <v>46220</v>
      </c>
      <c r="B3940" s="14" t="s">
        <v>3718</v>
      </c>
      <c r="C3940" s="14" t="s">
        <v>3719</v>
      </c>
      <c r="D3940" s="14" t="s">
        <v>3057</v>
      </c>
      <c r="E3940" s="14">
        <v>20014005</v>
      </c>
      <c r="F3940" s="14" t="s">
        <v>3184</v>
      </c>
      <c r="G3940" s="14" t="s">
        <v>3057</v>
      </c>
      <c r="H3940" s="14" t="s">
        <v>3057</v>
      </c>
      <c r="I3940" s="9" t="s">
        <v>3057</v>
      </c>
      <c r="J3940" s="9">
        <v>1</v>
      </c>
      <c r="K3940" s="14"/>
      <c r="L3940" s="14"/>
      <c r="M3940" s="14"/>
      <c r="N3940" s="14">
        <v>46217</v>
      </c>
      <c r="O3940" s="14">
        <v>1</v>
      </c>
      <c r="P3940" s="14"/>
      <c r="Q3940" s="14"/>
      <c r="R3940" s="14"/>
      <c r="S3940" s="14"/>
      <c r="T3940" s="14">
        <f t="shared" si="425"/>
        <v>1</v>
      </c>
      <c r="U3940" s="14" t="s">
        <v>36</v>
      </c>
      <c r="V3940" s="14"/>
      <c r="W3940" s="14"/>
      <c r="X3940" s="14"/>
      <c r="Y3940" s="14"/>
      <c r="Z3940" s="14"/>
      <c r="AA3940" s="11"/>
      <c r="AB3940" s="14" t="str">
        <f t="shared" si="422"/>
        <v>10257|6 PINTURA UV</v>
      </c>
      <c r="AC3940" t="str">
        <f t="shared" si="423"/>
        <v>|10257|</v>
      </c>
      <c r="AD3940" t="str">
        <f t="shared" si="424"/>
        <v>6 PINTURA UV</v>
      </c>
    </row>
    <row r="3941" spans="1:30" ht="24" customHeight="1" x14ac:dyDescent="0.35">
      <c r="A3941" s="35">
        <v>46220</v>
      </c>
      <c r="B3941" s="14" t="s">
        <v>3718</v>
      </c>
      <c r="C3941" s="14" t="s">
        <v>3719</v>
      </c>
      <c r="D3941" s="14" t="s">
        <v>3057</v>
      </c>
      <c r="E3941" s="14">
        <v>20014205</v>
      </c>
      <c r="F3941" s="14" t="s">
        <v>3186</v>
      </c>
      <c r="G3941" s="14" t="s">
        <v>3057</v>
      </c>
      <c r="H3941" s="14" t="s">
        <v>3057</v>
      </c>
      <c r="I3941" s="9" t="s">
        <v>3057</v>
      </c>
      <c r="J3941" s="9">
        <v>30</v>
      </c>
      <c r="K3941" s="14"/>
      <c r="L3941" s="14"/>
      <c r="M3941" s="14"/>
      <c r="N3941" s="14">
        <v>46217</v>
      </c>
      <c r="O3941" s="14">
        <v>30</v>
      </c>
      <c r="P3941" s="14"/>
      <c r="Q3941" s="14"/>
      <c r="R3941" s="14"/>
      <c r="S3941" s="14"/>
      <c r="T3941" s="14">
        <f t="shared" si="425"/>
        <v>1</v>
      </c>
      <c r="U3941" s="14" t="s">
        <v>36</v>
      </c>
      <c r="V3941" s="14"/>
      <c r="W3941" s="14"/>
      <c r="X3941" s="14"/>
      <c r="Y3941" s="14"/>
      <c r="Z3941" s="14"/>
      <c r="AA3941" s="11"/>
      <c r="AB3941" s="14" t="str">
        <f t="shared" si="422"/>
        <v>10257|6 PINTURA UV</v>
      </c>
      <c r="AC3941" t="str">
        <f t="shared" si="423"/>
        <v>|10257|</v>
      </c>
      <c r="AD3941" t="str">
        <f t="shared" si="424"/>
        <v>6 PINTURA UV</v>
      </c>
    </row>
    <row r="3942" spans="1:30" ht="24" customHeight="1" x14ac:dyDescent="0.35">
      <c r="A3942" s="35">
        <v>46220</v>
      </c>
      <c r="B3942" s="14" t="s">
        <v>3718</v>
      </c>
      <c r="C3942" s="14" t="s">
        <v>3719</v>
      </c>
      <c r="D3942" s="14" t="s">
        <v>3057</v>
      </c>
      <c r="E3942" s="14">
        <v>20014305</v>
      </c>
      <c r="F3942" s="14" t="s">
        <v>3187</v>
      </c>
      <c r="G3942" s="14" t="s">
        <v>3057</v>
      </c>
      <c r="H3942" s="14" t="s">
        <v>3057</v>
      </c>
      <c r="I3942" s="9" t="s">
        <v>3057</v>
      </c>
      <c r="J3942" s="9">
        <v>40</v>
      </c>
      <c r="K3942" s="14"/>
      <c r="L3942" s="14"/>
      <c r="M3942" s="14"/>
      <c r="N3942" s="14">
        <v>46217</v>
      </c>
      <c r="O3942" s="14">
        <v>40</v>
      </c>
      <c r="P3942" s="14"/>
      <c r="Q3942" s="14"/>
      <c r="R3942" s="14"/>
      <c r="S3942" s="14"/>
      <c r="T3942" s="14">
        <f t="shared" si="425"/>
        <v>1</v>
      </c>
      <c r="U3942" s="14" t="s">
        <v>36</v>
      </c>
      <c r="V3942" s="14"/>
      <c r="W3942" s="14"/>
      <c r="X3942" s="14"/>
      <c r="Y3942" s="14"/>
      <c r="Z3942" s="14"/>
      <c r="AA3942" s="11"/>
      <c r="AB3942" s="14" t="str">
        <f t="shared" si="422"/>
        <v>10257|6 PINTURA UV</v>
      </c>
      <c r="AC3942" t="str">
        <f t="shared" si="423"/>
        <v>|10257|</v>
      </c>
      <c r="AD3942" t="str">
        <f t="shared" si="424"/>
        <v>6 PINTURA UV</v>
      </c>
    </row>
    <row r="3943" spans="1:30" ht="24" customHeight="1" x14ac:dyDescent="0.35">
      <c r="A3943" s="35">
        <v>46220</v>
      </c>
      <c r="B3943" s="14" t="s">
        <v>3718</v>
      </c>
      <c r="C3943" s="14" t="s">
        <v>3719</v>
      </c>
      <c r="D3943" s="14" t="s">
        <v>3057</v>
      </c>
      <c r="E3943" s="14">
        <v>30083502</v>
      </c>
      <c r="F3943" s="14" t="s">
        <v>3727</v>
      </c>
      <c r="G3943" s="14" t="s">
        <v>3057</v>
      </c>
      <c r="H3943" s="14" t="s">
        <v>3057</v>
      </c>
      <c r="I3943" s="9" t="s">
        <v>3057</v>
      </c>
      <c r="J3943" s="9">
        <v>4</v>
      </c>
      <c r="K3943" s="14"/>
      <c r="L3943" s="14"/>
      <c r="M3943" s="14"/>
      <c r="N3943" s="14"/>
      <c r="O3943" s="14"/>
      <c r="P3943" s="14"/>
      <c r="Q3943" s="14"/>
      <c r="R3943" s="14"/>
      <c r="S3943" s="14"/>
      <c r="T3943" s="14"/>
      <c r="U3943" s="14"/>
      <c r="V3943" s="14"/>
      <c r="W3943" s="14"/>
      <c r="X3943" s="14"/>
      <c r="Y3943" s="14"/>
      <c r="Z3943" s="14"/>
      <c r="AA3943" s="11"/>
      <c r="AB3943" s="14" t="str">
        <f t="shared" si="422"/>
        <v>10257|6 PINTURA UV</v>
      </c>
      <c r="AC3943" t="str">
        <f t="shared" si="423"/>
        <v>|10257|</v>
      </c>
      <c r="AD3943" t="str">
        <f t="shared" si="424"/>
        <v>6 PINTURA UV</v>
      </c>
    </row>
    <row r="3944" spans="1:30" ht="24" customHeight="1" x14ac:dyDescent="0.35">
      <c r="A3944" s="35">
        <v>46220</v>
      </c>
      <c r="B3944" s="14" t="s">
        <v>3718</v>
      </c>
      <c r="C3944" s="14" t="s">
        <v>3719</v>
      </c>
      <c r="D3944" s="14" t="s">
        <v>3057</v>
      </c>
      <c r="E3944" s="14">
        <v>20011004</v>
      </c>
      <c r="F3944" s="14" t="s">
        <v>3256</v>
      </c>
      <c r="G3944" s="14" t="s">
        <v>3057</v>
      </c>
      <c r="H3944" s="14" t="s">
        <v>3057</v>
      </c>
      <c r="I3944" s="9" t="s">
        <v>3057</v>
      </c>
      <c r="J3944" s="9">
        <v>2</v>
      </c>
      <c r="K3944" s="14"/>
      <c r="L3944" s="14"/>
      <c r="M3944" s="14"/>
      <c r="N3944" s="14"/>
      <c r="O3944" s="14"/>
      <c r="P3944" s="14"/>
      <c r="Q3944" s="14"/>
      <c r="R3944" s="14"/>
      <c r="S3944" s="14"/>
      <c r="T3944" s="14"/>
      <c r="U3944" s="14"/>
      <c r="V3944" s="14"/>
      <c r="W3944" s="14"/>
      <c r="X3944" s="14"/>
      <c r="Y3944" s="14"/>
      <c r="Z3944" s="14"/>
      <c r="AA3944" s="11"/>
      <c r="AB3944" s="14" t="str">
        <f t="shared" si="422"/>
        <v>10257|6 PINTURA UV</v>
      </c>
      <c r="AC3944" t="str">
        <f t="shared" si="423"/>
        <v>|10257|</v>
      </c>
      <c r="AD3944" t="str">
        <f t="shared" si="424"/>
        <v>6 PINTURA UV</v>
      </c>
    </row>
    <row r="3945" spans="1:30" ht="24" customHeight="1" x14ac:dyDescent="0.35">
      <c r="A3945" s="35">
        <v>46220</v>
      </c>
      <c r="B3945" s="14" t="s">
        <v>3718</v>
      </c>
      <c r="C3945" s="14" t="s">
        <v>3719</v>
      </c>
      <c r="D3945" s="14" t="s">
        <v>3057</v>
      </c>
      <c r="E3945" s="14">
        <v>20011005</v>
      </c>
      <c r="F3945" s="14" t="s">
        <v>3258</v>
      </c>
      <c r="G3945" s="14" t="s">
        <v>3057</v>
      </c>
      <c r="H3945" s="14" t="s">
        <v>3057</v>
      </c>
      <c r="I3945" s="9" t="s">
        <v>3057</v>
      </c>
      <c r="J3945" s="9">
        <v>2</v>
      </c>
      <c r="K3945" s="14"/>
      <c r="L3945" s="14"/>
      <c r="M3945" s="14"/>
      <c r="N3945" s="14"/>
      <c r="O3945" s="14"/>
      <c r="P3945" s="14"/>
      <c r="Q3945" s="14"/>
      <c r="R3945" s="14"/>
      <c r="S3945" s="14"/>
      <c r="T3945" s="14"/>
      <c r="U3945" s="14"/>
      <c r="V3945" s="14"/>
      <c r="W3945" s="14"/>
      <c r="X3945" s="14"/>
      <c r="Y3945" s="14"/>
      <c r="Z3945" s="14"/>
      <c r="AA3945" s="11"/>
      <c r="AB3945" s="14" t="str">
        <f t="shared" si="422"/>
        <v>10257|6 PINTURA UV</v>
      </c>
      <c r="AC3945" t="str">
        <f t="shared" si="423"/>
        <v>|10257|</v>
      </c>
      <c r="AD3945" t="str">
        <f t="shared" si="424"/>
        <v>6 PINTURA UV</v>
      </c>
    </row>
    <row r="3946" spans="1:30" ht="24" customHeight="1" x14ac:dyDescent="0.35">
      <c r="A3946" s="35">
        <v>46220</v>
      </c>
      <c r="B3946" s="14" t="s">
        <v>3718</v>
      </c>
      <c r="C3946" s="14" t="s">
        <v>3719</v>
      </c>
      <c r="D3946" s="14" t="s">
        <v>3057</v>
      </c>
      <c r="E3946" s="14">
        <v>20012405</v>
      </c>
      <c r="F3946" s="14" t="s">
        <v>3259</v>
      </c>
      <c r="G3946" s="14" t="s">
        <v>3057</v>
      </c>
      <c r="H3946" s="14" t="s">
        <v>3057</v>
      </c>
      <c r="I3946" s="9" t="s">
        <v>3057</v>
      </c>
      <c r="J3946" s="9">
        <v>80</v>
      </c>
      <c r="K3946" s="14"/>
      <c r="L3946" s="14"/>
      <c r="M3946" s="14"/>
      <c r="N3946" s="14"/>
      <c r="O3946" s="14"/>
      <c r="P3946" s="14"/>
      <c r="Q3946" s="14"/>
      <c r="R3946" s="14"/>
      <c r="S3946" s="14"/>
      <c r="T3946" s="14"/>
      <c r="U3946" s="14"/>
      <c r="V3946" s="14"/>
      <c r="W3946" s="14"/>
      <c r="X3946" s="14"/>
      <c r="Y3946" s="14"/>
      <c r="Z3946" s="14"/>
      <c r="AA3946" s="11"/>
      <c r="AB3946" s="14" t="str">
        <f t="shared" si="422"/>
        <v>10257|6 PINTURA UV</v>
      </c>
      <c r="AC3946" t="str">
        <f t="shared" si="423"/>
        <v>|10257|</v>
      </c>
      <c r="AD3946" t="str">
        <f t="shared" si="424"/>
        <v>6 PINTURA UV</v>
      </c>
    </row>
    <row r="3947" spans="1:30" ht="24" customHeight="1" x14ac:dyDescent="0.35">
      <c r="A3947" s="35">
        <v>46220</v>
      </c>
      <c r="B3947" s="14" t="s">
        <v>3718</v>
      </c>
      <c r="C3947" s="14" t="s">
        <v>3719</v>
      </c>
      <c r="D3947" s="14" t="s">
        <v>3057</v>
      </c>
      <c r="E3947" s="14">
        <v>20013107</v>
      </c>
      <c r="F3947" s="14" t="s">
        <v>3260</v>
      </c>
      <c r="G3947" s="14" t="s">
        <v>3057</v>
      </c>
      <c r="H3947" s="14" t="s">
        <v>3057</v>
      </c>
      <c r="I3947" s="9" t="s">
        <v>3057</v>
      </c>
      <c r="J3947" s="9">
        <v>40</v>
      </c>
      <c r="K3947" s="14"/>
      <c r="L3947" s="14"/>
      <c r="M3947" s="14"/>
      <c r="N3947" s="14"/>
      <c r="O3947" s="14"/>
      <c r="P3947" s="14"/>
      <c r="Q3947" s="14"/>
      <c r="R3947" s="14"/>
      <c r="S3947" s="14"/>
      <c r="T3947" s="14"/>
      <c r="U3947" s="14"/>
      <c r="V3947" s="14"/>
      <c r="W3947" s="14"/>
      <c r="X3947" s="14"/>
      <c r="Y3947" s="14"/>
      <c r="Z3947" s="14"/>
      <c r="AA3947" s="11"/>
      <c r="AB3947" s="14" t="str">
        <f t="shared" si="422"/>
        <v>10257|6 PINTURA UV</v>
      </c>
      <c r="AC3947" t="str">
        <f t="shared" si="423"/>
        <v>|10257|</v>
      </c>
      <c r="AD3947" t="str">
        <f t="shared" si="424"/>
        <v>6 PINTURA UV</v>
      </c>
    </row>
    <row r="3948" spans="1:30" ht="24" customHeight="1" x14ac:dyDescent="0.35">
      <c r="A3948" s="35">
        <v>46220</v>
      </c>
      <c r="B3948" s="14" t="s">
        <v>3718</v>
      </c>
      <c r="C3948" s="14" t="s">
        <v>3719</v>
      </c>
      <c r="D3948" s="14" t="s">
        <v>3057</v>
      </c>
      <c r="E3948" s="14">
        <v>20016106</v>
      </c>
      <c r="F3948" s="14" t="s">
        <v>3261</v>
      </c>
      <c r="G3948" s="14" t="s">
        <v>3057</v>
      </c>
      <c r="H3948" s="14" t="s">
        <v>3057</v>
      </c>
      <c r="I3948" s="9" t="s">
        <v>3057</v>
      </c>
      <c r="J3948" s="9">
        <v>20</v>
      </c>
      <c r="K3948" s="14"/>
      <c r="L3948" s="14"/>
      <c r="M3948" s="14"/>
      <c r="N3948" s="14"/>
      <c r="O3948" s="14"/>
      <c r="P3948" s="14"/>
      <c r="Q3948" s="14"/>
      <c r="R3948" s="14"/>
      <c r="S3948" s="14"/>
      <c r="T3948" s="14"/>
      <c r="U3948" s="14"/>
      <c r="V3948" s="14"/>
      <c r="W3948" s="14"/>
      <c r="X3948" s="14"/>
      <c r="Y3948" s="14"/>
      <c r="Z3948" s="14"/>
      <c r="AA3948" s="11"/>
      <c r="AB3948" s="14" t="str">
        <f t="shared" si="422"/>
        <v>10257|6 PINTURA UV</v>
      </c>
      <c r="AC3948" t="str">
        <f t="shared" si="423"/>
        <v>|10257|</v>
      </c>
      <c r="AD3948" t="str">
        <f t="shared" si="424"/>
        <v>6 PINTURA UV</v>
      </c>
    </row>
    <row r="3949" spans="1:30" ht="24" customHeight="1" x14ac:dyDescent="0.35">
      <c r="A3949" s="35">
        <v>46220</v>
      </c>
      <c r="B3949" s="14" t="s">
        <v>3718</v>
      </c>
      <c r="C3949" s="14" t="s">
        <v>3719</v>
      </c>
      <c r="D3949" s="14" t="s">
        <v>3057</v>
      </c>
      <c r="E3949" s="14">
        <v>20017010</v>
      </c>
      <c r="F3949" s="14" t="s">
        <v>3728</v>
      </c>
      <c r="G3949" s="14" t="s">
        <v>3057</v>
      </c>
      <c r="H3949" s="14" t="s">
        <v>3057</v>
      </c>
      <c r="I3949" s="9" t="s">
        <v>3057</v>
      </c>
      <c r="J3949" s="9">
        <v>2</v>
      </c>
      <c r="K3949" s="14"/>
      <c r="L3949" s="14"/>
      <c r="M3949" s="14"/>
      <c r="N3949" s="14"/>
      <c r="O3949" s="14"/>
      <c r="P3949" s="14"/>
      <c r="Q3949" s="14"/>
      <c r="R3949" s="14"/>
      <c r="S3949" s="14"/>
      <c r="T3949" s="14"/>
      <c r="U3949" s="14"/>
      <c r="V3949" s="14"/>
      <c r="W3949" s="14"/>
      <c r="X3949" s="14"/>
      <c r="Y3949" s="14"/>
      <c r="Z3949" s="14"/>
      <c r="AA3949" s="11"/>
      <c r="AB3949" s="14" t="str">
        <f t="shared" si="422"/>
        <v>10257|6 PINTURA UV</v>
      </c>
      <c r="AC3949" t="str">
        <f t="shared" si="423"/>
        <v>|10257|</v>
      </c>
      <c r="AD3949" t="str">
        <f t="shared" si="424"/>
        <v>6 PINTURA UV</v>
      </c>
    </row>
    <row r="3950" spans="1:30" ht="24" customHeight="1" x14ac:dyDescent="0.35">
      <c r="A3950" s="35">
        <v>46220</v>
      </c>
      <c r="B3950" s="14" t="s">
        <v>3718</v>
      </c>
      <c r="C3950" s="14" t="s">
        <v>3719</v>
      </c>
      <c r="D3950" s="14" t="s">
        <v>3057</v>
      </c>
      <c r="E3950" s="14">
        <v>30083002</v>
      </c>
      <c r="F3950" s="14" t="s">
        <v>3732</v>
      </c>
      <c r="G3950" s="14" t="s">
        <v>3057</v>
      </c>
      <c r="H3950" s="14" t="s">
        <v>3057</v>
      </c>
      <c r="I3950" s="9" t="s">
        <v>3057</v>
      </c>
      <c r="J3950" s="9">
        <v>4</v>
      </c>
      <c r="K3950" s="14"/>
      <c r="L3950" s="14"/>
      <c r="M3950" s="14"/>
      <c r="N3950" s="14"/>
      <c r="O3950" s="14"/>
      <c r="P3950" s="14"/>
      <c r="Q3950" s="14"/>
      <c r="R3950" s="14"/>
      <c r="S3950" s="14"/>
      <c r="T3950" s="14"/>
      <c r="U3950" s="14"/>
      <c r="V3950" s="14"/>
      <c r="W3950" s="14"/>
      <c r="X3950" s="14"/>
      <c r="Y3950" s="14"/>
      <c r="Z3950" s="14"/>
      <c r="AA3950" s="11"/>
      <c r="AB3950" s="14" t="str">
        <f t="shared" si="422"/>
        <v>10257|6 PINTURA UV</v>
      </c>
      <c r="AC3950" t="str">
        <f t="shared" si="423"/>
        <v>|10257|</v>
      </c>
      <c r="AD3950" t="str">
        <f t="shared" si="424"/>
        <v>6 PINTURA UV</v>
      </c>
    </row>
    <row r="3951" spans="1:30" ht="24" customHeight="1" x14ac:dyDescent="0.35">
      <c r="A3951" s="35">
        <v>46220</v>
      </c>
      <c r="B3951" s="14" t="s">
        <v>3718</v>
      </c>
      <c r="C3951" s="14" t="s">
        <v>3719</v>
      </c>
      <c r="D3951" s="14" t="s">
        <v>3057</v>
      </c>
      <c r="E3951" s="14">
        <v>20019001</v>
      </c>
      <c r="F3951" s="14" t="s">
        <v>1616</v>
      </c>
      <c r="G3951" s="14" t="s">
        <v>3057</v>
      </c>
      <c r="H3951" s="14" t="s">
        <v>3057</v>
      </c>
      <c r="I3951" s="9" t="s">
        <v>3057</v>
      </c>
      <c r="J3951" s="9">
        <v>48</v>
      </c>
      <c r="K3951" s="14"/>
      <c r="L3951" s="14"/>
      <c r="M3951" s="14"/>
      <c r="N3951" s="14"/>
      <c r="O3951" s="14"/>
      <c r="P3951" s="14"/>
      <c r="Q3951" s="14"/>
      <c r="R3951" s="14"/>
      <c r="S3951" s="14"/>
      <c r="T3951" s="14"/>
      <c r="U3951" s="14"/>
      <c r="V3951" s="14"/>
      <c r="W3951" s="14"/>
      <c r="X3951" s="14"/>
      <c r="Y3951" s="14"/>
      <c r="Z3951" s="14"/>
      <c r="AA3951" s="11"/>
      <c r="AB3951" s="14" t="str">
        <f t="shared" si="422"/>
        <v>10257|6 PINTURA UV</v>
      </c>
      <c r="AC3951" t="str">
        <f t="shared" si="423"/>
        <v>|10257|</v>
      </c>
      <c r="AD3951" t="str">
        <f t="shared" si="424"/>
        <v>6 PINTURA UV</v>
      </c>
    </row>
    <row r="3952" spans="1:30" ht="24" customHeight="1" x14ac:dyDescent="0.35">
      <c r="A3952" s="35">
        <v>46220</v>
      </c>
      <c r="B3952" s="14" t="s">
        <v>3718</v>
      </c>
      <c r="C3952" s="14" t="s">
        <v>3719</v>
      </c>
      <c r="D3952" s="14" t="s">
        <v>3057</v>
      </c>
      <c r="E3952" s="14">
        <v>20019002</v>
      </c>
      <c r="F3952" s="14" t="s">
        <v>1615</v>
      </c>
      <c r="G3952" s="14" t="s">
        <v>3057</v>
      </c>
      <c r="H3952" s="14" t="s">
        <v>3057</v>
      </c>
      <c r="I3952" s="9" t="s">
        <v>3057</v>
      </c>
      <c r="J3952" s="9">
        <v>48</v>
      </c>
      <c r="K3952" s="14"/>
      <c r="L3952" s="14"/>
      <c r="M3952" s="14"/>
      <c r="N3952" s="14"/>
      <c r="O3952" s="14"/>
      <c r="P3952" s="14"/>
      <c r="Q3952" s="14"/>
      <c r="R3952" s="14"/>
      <c r="S3952" s="14"/>
      <c r="T3952" s="14"/>
      <c r="U3952" s="14"/>
      <c r="V3952" s="14"/>
      <c r="W3952" s="14"/>
      <c r="X3952" s="14"/>
      <c r="Y3952" s="14"/>
      <c r="Z3952" s="14"/>
      <c r="AA3952" s="11"/>
      <c r="AB3952" s="14" t="str">
        <f t="shared" si="422"/>
        <v>10257|6 PINTURA UV</v>
      </c>
      <c r="AC3952" t="str">
        <f t="shared" si="423"/>
        <v>|10257|</v>
      </c>
      <c r="AD3952" t="str">
        <f t="shared" si="424"/>
        <v>6 PINTURA UV</v>
      </c>
    </row>
    <row r="3953" spans="1:30" ht="24" customHeight="1" x14ac:dyDescent="0.35">
      <c r="A3953" s="35">
        <v>46220</v>
      </c>
      <c r="B3953" s="14" t="s">
        <v>3718</v>
      </c>
      <c r="C3953" s="14" t="s">
        <v>3719</v>
      </c>
      <c r="D3953" s="14" t="s">
        <v>3057</v>
      </c>
      <c r="E3953" s="14">
        <v>20019003</v>
      </c>
      <c r="F3953" s="14" t="s">
        <v>1617</v>
      </c>
      <c r="G3953" s="14" t="s">
        <v>3057</v>
      </c>
      <c r="H3953" s="14" t="s">
        <v>3057</v>
      </c>
      <c r="I3953" s="9" t="s">
        <v>3057</v>
      </c>
      <c r="J3953" s="9">
        <v>24</v>
      </c>
      <c r="K3953" s="14"/>
      <c r="L3953" s="14"/>
      <c r="M3953" s="14"/>
      <c r="N3953" s="14"/>
      <c r="O3953" s="14"/>
      <c r="P3953" s="14"/>
      <c r="Q3953" s="14"/>
      <c r="R3953" s="14"/>
      <c r="S3953" s="14"/>
      <c r="T3953" s="14"/>
      <c r="U3953" s="14"/>
      <c r="V3953" s="14"/>
      <c r="W3953" s="14"/>
      <c r="X3953" s="14"/>
      <c r="Y3953" s="14"/>
      <c r="Z3953" s="14"/>
      <c r="AA3953" s="11"/>
      <c r="AB3953" s="14" t="str">
        <f t="shared" si="422"/>
        <v>10257|6 PINTURA UV</v>
      </c>
      <c r="AC3953" t="str">
        <f t="shared" si="423"/>
        <v>|10257|</v>
      </c>
      <c r="AD3953" t="str">
        <f t="shared" si="424"/>
        <v>6 PINTURA UV</v>
      </c>
    </row>
    <row r="3954" spans="1:30" ht="24" customHeight="1" x14ac:dyDescent="0.35">
      <c r="A3954" s="35">
        <v>46220</v>
      </c>
      <c r="B3954" s="14" t="s">
        <v>3718</v>
      </c>
      <c r="C3954" s="14" t="s">
        <v>3719</v>
      </c>
      <c r="D3954" s="14" t="s">
        <v>3057</v>
      </c>
      <c r="E3954" s="14">
        <v>20019005</v>
      </c>
      <c r="F3954" s="14" t="s">
        <v>2939</v>
      </c>
      <c r="G3954" s="14" t="s">
        <v>3057</v>
      </c>
      <c r="H3954" s="14" t="s">
        <v>3057</v>
      </c>
      <c r="I3954" s="9" t="s">
        <v>3057</v>
      </c>
      <c r="J3954" s="9">
        <v>348</v>
      </c>
      <c r="K3954" s="14"/>
      <c r="L3954" s="14"/>
      <c r="M3954" s="14"/>
      <c r="N3954" s="14"/>
      <c r="O3954" s="14"/>
      <c r="P3954" s="14"/>
      <c r="Q3954" s="14"/>
      <c r="R3954" s="14"/>
      <c r="S3954" s="14"/>
      <c r="T3954" s="14"/>
      <c r="U3954" s="14"/>
      <c r="V3954" s="14"/>
      <c r="W3954" s="14"/>
      <c r="X3954" s="14"/>
      <c r="Y3954" s="14"/>
      <c r="Z3954" s="14"/>
      <c r="AA3954" s="11"/>
      <c r="AB3954" s="14" t="str">
        <f t="shared" si="422"/>
        <v>10257|6 PINTURA UV</v>
      </c>
      <c r="AC3954" t="str">
        <f t="shared" si="423"/>
        <v>|10257|</v>
      </c>
      <c r="AD3954" t="str">
        <f t="shared" si="424"/>
        <v>6 PINTURA UV</v>
      </c>
    </row>
    <row r="3955" spans="1:30" ht="24" customHeight="1" x14ac:dyDescent="0.35">
      <c r="A3955" s="35">
        <v>46220</v>
      </c>
      <c r="B3955" s="14" t="s">
        <v>3718</v>
      </c>
      <c r="C3955" s="14" t="s">
        <v>3719</v>
      </c>
      <c r="D3955" s="14" t="s">
        <v>3057</v>
      </c>
      <c r="E3955" s="14">
        <v>20019601</v>
      </c>
      <c r="F3955" s="14" t="s">
        <v>3276</v>
      </c>
      <c r="G3955" s="14" t="s">
        <v>3057</v>
      </c>
      <c r="H3955" s="14" t="s">
        <v>3057</v>
      </c>
      <c r="I3955" s="9" t="s">
        <v>3057</v>
      </c>
      <c r="J3955" s="9">
        <v>18</v>
      </c>
      <c r="K3955" s="14"/>
      <c r="L3955" s="14"/>
      <c r="M3955" s="14"/>
      <c r="N3955" s="14"/>
      <c r="O3955" s="14"/>
      <c r="P3955" s="14"/>
      <c r="Q3955" s="14"/>
      <c r="R3955" s="14"/>
      <c r="S3955" s="14"/>
      <c r="T3955" s="14"/>
      <c r="U3955" s="14"/>
      <c r="V3955" s="14"/>
      <c r="W3955" s="14"/>
      <c r="X3955" s="14"/>
      <c r="Y3955" s="14"/>
      <c r="Z3955" s="14"/>
      <c r="AA3955" s="11"/>
      <c r="AB3955" s="14" t="str">
        <f t="shared" si="422"/>
        <v>10257|6 PINTURA UV</v>
      </c>
      <c r="AC3955" t="str">
        <f t="shared" si="423"/>
        <v>|10257|</v>
      </c>
      <c r="AD3955" t="str">
        <f t="shared" si="424"/>
        <v>6 PINTURA UV</v>
      </c>
    </row>
    <row r="3956" spans="1:30" ht="24" customHeight="1" x14ac:dyDescent="0.35">
      <c r="A3956" s="35">
        <v>46220</v>
      </c>
      <c r="B3956" s="14" t="s">
        <v>3718</v>
      </c>
      <c r="C3956" s="14" t="s">
        <v>3719</v>
      </c>
      <c r="D3956" s="14" t="s">
        <v>3057</v>
      </c>
      <c r="E3956" s="14">
        <v>20019602</v>
      </c>
      <c r="F3956" s="14" t="s">
        <v>3277</v>
      </c>
      <c r="G3956" s="14" t="s">
        <v>3057</v>
      </c>
      <c r="H3956" s="14" t="s">
        <v>3057</v>
      </c>
      <c r="I3956" s="9" t="s">
        <v>3057</v>
      </c>
      <c r="J3956" s="9">
        <v>18</v>
      </c>
      <c r="K3956" s="14"/>
      <c r="L3956" s="14"/>
      <c r="M3956" s="14"/>
      <c r="N3956" s="14"/>
      <c r="O3956" s="14"/>
      <c r="P3956" s="14"/>
      <c r="Q3956" s="14"/>
      <c r="R3956" s="14"/>
      <c r="S3956" s="14"/>
      <c r="T3956" s="14"/>
      <c r="U3956" s="14"/>
      <c r="V3956" s="14"/>
      <c r="W3956" s="14"/>
      <c r="X3956" s="14"/>
      <c r="Y3956" s="14"/>
      <c r="Z3956" s="14"/>
      <c r="AA3956" s="11"/>
      <c r="AB3956" s="14" t="str">
        <f t="shared" si="422"/>
        <v>10257|6 PINTURA UV</v>
      </c>
      <c r="AC3956" t="str">
        <f t="shared" si="423"/>
        <v>|10257|</v>
      </c>
      <c r="AD3956" t="str">
        <f t="shared" si="424"/>
        <v>6 PINTURA UV</v>
      </c>
    </row>
    <row r="3957" spans="1:30" ht="24" customHeight="1" x14ac:dyDescent="0.35">
      <c r="A3957" s="35">
        <v>46220</v>
      </c>
      <c r="B3957" s="14" t="s">
        <v>3718</v>
      </c>
      <c r="C3957" s="14" t="s">
        <v>3719</v>
      </c>
      <c r="D3957" s="14" t="s">
        <v>3057</v>
      </c>
      <c r="E3957" s="14">
        <v>20019603</v>
      </c>
      <c r="F3957" s="14" t="s">
        <v>2937</v>
      </c>
      <c r="G3957" s="14" t="s">
        <v>3057</v>
      </c>
      <c r="H3957" s="14" t="s">
        <v>3057</v>
      </c>
      <c r="I3957" s="9" t="s">
        <v>3057</v>
      </c>
      <c r="J3957" s="9">
        <v>9</v>
      </c>
      <c r="K3957" s="14"/>
      <c r="L3957" s="14"/>
      <c r="M3957" s="14"/>
      <c r="N3957" s="14"/>
      <c r="O3957" s="14"/>
      <c r="P3957" s="14"/>
      <c r="Q3957" s="14"/>
      <c r="R3957" s="14"/>
      <c r="S3957" s="14"/>
      <c r="T3957" s="14"/>
      <c r="U3957" s="14"/>
      <c r="V3957" s="14"/>
      <c r="W3957" s="14"/>
      <c r="X3957" s="14"/>
      <c r="Y3957" s="14"/>
      <c r="Z3957" s="14"/>
      <c r="AA3957" s="11"/>
      <c r="AB3957" s="14" t="str">
        <f t="shared" si="422"/>
        <v>10257|6 PINTURA UV</v>
      </c>
      <c r="AC3957" t="str">
        <f t="shared" si="423"/>
        <v>|10257|</v>
      </c>
      <c r="AD3957" t="str">
        <f t="shared" si="424"/>
        <v>6 PINTURA UV</v>
      </c>
    </row>
    <row r="3958" spans="1:30" ht="24" customHeight="1" x14ac:dyDescent="0.35">
      <c r="A3958" s="35">
        <v>46220</v>
      </c>
      <c r="B3958" s="14" t="s">
        <v>3718</v>
      </c>
      <c r="C3958" s="14" t="s">
        <v>3719</v>
      </c>
      <c r="D3958" s="14" t="s">
        <v>3057</v>
      </c>
      <c r="E3958" s="14">
        <v>20019606</v>
      </c>
      <c r="F3958" s="14" t="s">
        <v>3207</v>
      </c>
      <c r="G3958" s="14" t="s">
        <v>3057</v>
      </c>
      <c r="H3958" s="14" t="s">
        <v>3057</v>
      </c>
      <c r="I3958" s="9" t="s">
        <v>3057</v>
      </c>
      <c r="J3958" s="9">
        <v>18</v>
      </c>
      <c r="K3958" s="14"/>
      <c r="L3958" s="14"/>
      <c r="M3958" s="14"/>
      <c r="N3958" s="14"/>
      <c r="O3958" s="14"/>
      <c r="P3958" s="14"/>
      <c r="Q3958" s="14"/>
      <c r="R3958" s="14"/>
      <c r="S3958" s="14"/>
      <c r="T3958" s="14"/>
      <c r="U3958" s="14"/>
      <c r="V3958" s="14"/>
      <c r="W3958" s="14"/>
      <c r="X3958" s="14"/>
      <c r="Y3958" s="14"/>
      <c r="Z3958" s="14"/>
      <c r="AA3958" s="11"/>
      <c r="AB3958" s="14" t="str">
        <f t="shared" si="422"/>
        <v>10257|6 PINTURA UV</v>
      </c>
      <c r="AC3958" t="str">
        <f t="shared" si="423"/>
        <v>|10257|</v>
      </c>
      <c r="AD3958" t="str">
        <f t="shared" si="424"/>
        <v>6 PINTURA UV</v>
      </c>
    </row>
    <row r="3959" spans="1:30" ht="24" customHeight="1" x14ac:dyDescent="0.35">
      <c r="A3959" s="35">
        <v>46220</v>
      </c>
      <c r="B3959" s="14" t="s">
        <v>3718</v>
      </c>
      <c r="C3959" s="14" t="s">
        <v>3719</v>
      </c>
      <c r="D3959" s="14" t="s">
        <v>3057</v>
      </c>
      <c r="E3959" s="14">
        <v>20020002</v>
      </c>
      <c r="F3959" s="14" t="s">
        <v>3263</v>
      </c>
      <c r="G3959" s="14" t="s">
        <v>3057</v>
      </c>
      <c r="H3959" s="14" t="s">
        <v>3057</v>
      </c>
      <c r="I3959" s="9" t="s">
        <v>3057</v>
      </c>
      <c r="J3959" s="9">
        <v>12</v>
      </c>
      <c r="K3959" s="14"/>
      <c r="L3959" s="14"/>
      <c r="M3959" s="14"/>
      <c r="N3959" s="14"/>
      <c r="O3959" s="14"/>
      <c r="P3959" s="14"/>
      <c r="Q3959" s="14"/>
      <c r="R3959" s="14"/>
      <c r="S3959" s="14"/>
      <c r="T3959" s="14"/>
      <c r="U3959" s="14"/>
      <c r="V3959" s="14"/>
      <c r="W3959" s="14"/>
      <c r="X3959" s="14"/>
      <c r="Y3959" s="14"/>
      <c r="Z3959" s="14"/>
      <c r="AA3959" s="11"/>
      <c r="AB3959" s="14" t="str">
        <f t="shared" si="422"/>
        <v>10257|6 PINTURA UV</v>
      </c>
      <c r="AC3959" t="str">
        <f t="shared" si="423"/>
        <v>|10257|</v>
      </c>
      <c r="AD3959" t="str">
        <f t="shared" si="424"/>
        <v>6 PINTURA UV</v>
      </c>
    </row>
    <row r="3960" spans="1:30" ht="24" customHeight="1" x14ac:dyDescent="0.35">
      <c r="A3960" s="35">
        <v>46220</v>
      </c>
      <c r="B3960" s="14" t="s">
        <v>3718</v>
      </c>
      <c r="C3960" s="14" t="s">
        <v>3719</v>
      </c>
      <c r="D3960" s="14" t="s">
        <v>3057</v>
      </c>
      <c r="E3960" s="14">
        <v>20020003</v>
      </c>
      <c r="F3960" s="14" t="s">
        <v>3264</v>
      </c>
      <c r="G3960" s="14" t="s">
        <v>3057</v>
      </c>
      <c r="H3960" s="14" t="s">
        <v>3057</v>
      </c>
      <c r="I3960" s="9" t="s">
        <v>3057</v>
      </c>
      <c r="J3960" s="9">
        <v>12</v>
      </c>
      <c r="K3960" s="14"/>
      <c r="L3960" s="14"/>
      <c r="M3960" s="14"/>
      <c r="N3960" s="14"/>
      <c r="O3960" s="14"/>
      <c r="P3960" s="14"/>
      <c r="Q3960" s="14"/>
      <c r="R3960" s="14"/>
      <c r="S3960" s="14"/>
      <c r="T3960" s="14"/>
      <c r="U3960" s="14"/>
      <c r="V3960" s="14"/>
      <c r="W3960" s="14"/>
      <c r="X3960" s="14"/>
      <c r="Y3960" s="14"/>
      <c r="Z3960" s="14"/>
      <c r="AA3960" s="11"/>
      <c r="AB3960" s="14" t="str">
        <f t="shared" si="422"/>
        <v>10257|6 PINTURA UV</v>
      </c>
      <c r="AC3960" t="str">
        <f t="shared" si="423"/>
        <v>|10257|</v>
      </c>
      <c r="AD3960" t="str">
        <f t="shared" si="424"/>
        <v>6 PINTURA UV</v>
      </c>
    </row>
    <row r="3961" spans="1:30" ht="24" customHeight="1" x14ac:dyDescent="0.35">
      <c r="A3961" s="35">
        <v>46220</v>
      </c>
      <c r="B3961" s="14" t="s">
        <v>3718</v>
      </c>
      <c r="C3961" s="14" t="s">
        <v>3719</v>
      </c>
      <c r="D3961" s="14" t="s">
        <v>3057</v>
      </c>
      <c r="E3961" s="14">
        <v>20020004</v>
      </c>
      <c r="F3961" s="14" t="s">
        <v>3265</v>
      </c>
      <c r="G3961" s="14" t="s">
        <v>3057</v>
      </c>
      <c r="H3961" s="14" t="s">
        <v>3057</v>
      </c>
      <c r="I3961" s="9" t="s">
        <v>3057</v>
      </c>
      <c r="J3961" s="9">
        <v>24</v>
      </c>
      <c r="K3961" s="14"/>
      <c r="L3961" s="14"/>
      <c r="M3961" s="14"/>
      <c r="N3961" s="14"/>
      <c r="O3961" s="14"/>
      <c r="P3961" s="14"/>
      <c r="Q3961" s="14"/>
      <c r="R3961" s="14"/>
      <c r="S3961" s="14"/>
      <c r="T3961" s="14"/>
      <c r="U3961" s="14"/>
      <c r="V3961" s="14"/>
      <c r="W3961" s="14"/>
      <c r="X3961" s="14"/>
      <c r="Y3961" s="14"/>
      <c r="Z3961" s="14"/>
      <c r="AA3961" s="11"/>
      <c r="AB3961" s="14" t="str">
        <f t="shared" si="422"/>
        <v>10257|6 PINTURA UV</v>
      </c>
      <c r="AC3961" t="str">
        <f t="shared" si="423"/>
        <v>|10257|</v>
      </c>
      <c r="AD3961" t="str">
        <f t="shared" si="424"/>
        <v>6 PINTURA UV</v>
      </c>
    </row>
    <row r="3962" spans="1:30" ht="24" customHeight="1" x14ac:dyDescent="0.35">
      <c r="A3962" s="35">
        <v>46220</v>
      </c>
      <c r="B3962" s="14" t="s">
        <v>3718</v>
      </c>
      <c r="C3962" s="14" t="s">
        <v>3719</v>
      </c>
      <c r="D3962" s="14" t="s">
        <v>3057</v>
      </c>
      <c r="E3962" s="14">
        <v>20020005</v>
      </c>
      <c r="F3962" s="14" t="s">
        <v>3266</v>
      </c>
      <c r="G3962" s="14" t="s">
        <v>3057</v>
      </c>
      <c r="H3962" s="14" t="s">
        <v>3057</v>
      </c>
      <c r="I3962" s="9" t="s">
        <v>3057</v>
      </c>
      <c r="J3962" s="9">
        <v>12</v>
      </c>
      <c r="K3962" s="14"/>
      <c r="L3962" s="14"/>
      <c r="M3962" s="14"/>
      <c r="N3962" s="14"/>
      <c r="O3962" s="14"/>
      <c r="P3962" s="14"/>
      <c r="Q3962" s="14"/>
      <c r="R3962" s="14"/>
      <c r="S3962" s="14"/>
      <c r="T3962" s="14"/>
      <c r="U3962" s="14"/>
      <c r="V3962" s="14"/>
      <c r="W3962" s="14"/>
      <c r="X3962" s="14"/>
      <c r="Y3962" s="14"/>
      <c r="Z3962" s="14"/>
      <c r="AA3962" s="11"/>
      <c r="AB3962" s="14" t="str">
        <f t="shared" si="422"/>
        <v>10257|6 PINTURA UV</v>
      </c>
      <c r="AC3962" t="str">
        <f t="shared" si="423"/>
        <v>|10257|</v>
      </c>
      <c r="AD3962" t="str">
        <f t="shared" si="424"/>
        <v>6 PINTURA UV</v>
      </c>
    </row>
    <row r="3963" spans="1:30" ht="24" customHeight="1" x14ac:dyDescent="0.35">
      <c r="A3963" s="35">
        <v>46220</v>
      </c>
      <c r="B3963" s="14" t="s">
        <v>3718</v>
      </c>
      <c r="C3963" s="14" t="s">
        <v>3719</v>
      </c>
      <c r="D3963" s="14" t="s">
        <v>3057</v>
      </c>
      <c r="E3963" s="14">
        <v>30080009</v>
      </c>
      <c r="F3963" s="14" t="s">
        <v>3160</v>
      </c>
      <c r="G3963" s="14" t="s">
        <v>3057</v>
      </c>
      <c r="H3963" s="14" t="s">
        <v>3057</v>
      </c>
      <c r="I3963" s="9" t="s">
        <v>3057</v>
      </c>
      <c r="J3963" s="9">
        <v>20</v>
      </c>
      <c r="K3963" s="14"/>
      <c r="L3963" s="14"/>
      <c r="M3963" s="14"/>
      <c r="N3963" s="14"/>
      <c r="O3963" s="14"/>
      <c r="P3963" s="14"/>
      <c r="Q3963" s="14"/>
      <c r="R3963" s="14"/>
      <c r="S3963" s="14"/>
      <c r="T3963" s="14"/>
      <c r="U3963" s="14"/>
      <c r="V3963" s="14"/>
      <c r="W3963" s="14"/>
      <c r="X3963" s="14"/>
      <c r="Y3963" s="14"/>
      <c r="Z3963" s="14"/>
      <c r="AA3963" s="11"/>
      <c r="AB3963" s="14" t="str">
        <f t="shared" si="422"/>
        <v>10257|6 PINTURA UV</v>
      </c>
      <c r="AC3963" t="str">
        <f t="shared" si="423"/>
        <v>|10257|</v>
      </c>
      <c r="AD3963" t="str">
        <f t="shared" si="424"/>
        <v>6 PINTURA UV</v>
      </c>
    </row>
    <row r="3964" spans="1:30" ht="24" customHeight="1" x14ac:dyDescent="0.35">
      <c r="A3964" s="35">
        <v>46220</v>
      </c>
      <c r="B3964" s="14" t="s">
        <v>3718</v>
      </c>
      <c r="C3964" s="14" t="s">
        <v>3719</v>
      </c>
      <c r="D3964" s="14" t="s">
        <v>3057</v>
      </c>
      <c r="E3964" s="14">
        <v>30081507</v>
      </c>
      <c r="F3964" s="14" t="s">
        <v>3161</v>
      </c>
      <c r="G3964" s="14" t="s">
        <v>3057</v>
      </c>
      <c r="H3964" s="14" t="s">
        <v>3057</v>
      </c>
      <c r="I3964" s="9" t="s">
        <v>3057</v>
      </c>
      <c r="J3964" s="9">
        <v>10</v>
      </c>
      <c r="K3964" s="14"/>
      <c r="L3964" s="14"/>
      <c r="M3964" s="14"/>
      <c r="N3964" s="14"/>
      <c r="O3964" s="14"/>
      <c r="P3964" s="14"/>
      <c r="Q3964" s="14"/>
      <c r="R3964" s="14"/>
      <c r="S3964" s="14"/>
      <c r="T3964" s="14"/>
      <c r="U3964" s="14"/>
      <c r="V3964" s="14"/>
      <c r="W3964" s="14"/>
      <c r="X3964" s="14"/>
      <c r="Y3964" s="14"/>
      <c r="Z3964" s="14"/>
      <c r="AA3964" s="11"/>
      <c r="AB3964" s="14" t="str">
        <f t="shared" si="422"/>
        <v>10257|6 PINTURA UV</v>
      </c>
      <c r="AC3964" t="str">
        <f t="shared" si="423"/>
        <v>|10257|</v>
      </c>
      <c r="AD3964" t="str">
        <f t="shared" si="424"/>
        <v>6 PINTURA UV</v>
      </c>
    </row>
    <row r="3965" spans="1:30" ht="24" customHeight="1" x14ac:dyDescent="0.35">
      <c r="A3965" s="35">
        <v>46220</v>
      </c>
      <c r="B3965" s="14" t="s">
        <v>3718</v>
      </c>
      <c r="C3965" s="14" t="s">
        <v>3719</v>
      </c>
      <c r="D3965" s="14" t="s">
        <v>3057</v>
      </c>
      <c r="E3965" s="14">
        <v>30081508</v>
      </c>
      <c r="F3965" s="14" t="s">
        <v>3162</v>
      </c>
      <c r="G3965" s="14" t="s">
        <v>3057</v>
      </c>
      <c r="H3965" s="14" t="s">
        <v>3057</v>
      </c>
      <c r="I3965" s="9" t="s">
        <v>3057</v>
      </c>
      <c r="J3965" s="9">
        <v>10</v>
      </c>
      <c r="K3965" s="14"/>
      <c r="L3965" s="14"/>
      <c r="M3965" s="14"/>
      <c r="N3965" s="14"/>
      <c r="O3965" s="14"/>
      <c r="P3965" s="14"/>
      <c r="Q3965" s="14"/>
      <c r="R3965" s="14"/>
      <c r="S3965" s="14"/>
      <c r="T3965" s="14"/>
      <c r="U3965" s="14"/>
      <c r="V3965" s="14"/>
      <c r="W3965" s="14"/>
      <c r="X3965" s="14"/>
      <c r="Y3965" s="14"/>
      <c r="Z3965" s="14"/>
      <c r="AA3965" s="11"/>
      <c r="AB3965" s="14" t="str">
        <f t="shared" si="422"/>
        <v>10257|6 PINTURA UV</v>
      </c>
      <c r="AC3965" t="str">
        <f t="shared" si="423"/>
        <v>|10257|</v>
      </c>
      <c r="AD3965" t="str">
        <f t="shared" si="424"/>
        <v>6 PINTURA UV</v>
      </c>
    </row>
    <row r="3966" spans="1:30" ht="24" customHeight="1" x14ac:dyDescent="0.35">
      <c r="A3966" s="35">
        <v>46220</v>
      </c>
      <c r="B3966" s="14" t="s">
        <v>3718</v>
      </c>
      <c r="C3966" s="14" t="s">
        <v>3719</v>
      </c>
      <c r="D3966" s="14" t="s">
        <v>3057</v>
      </c>
      <c r="E3966" s="14">
        <v>20013102</v>
      </c>
      <c r="F3966" s="14" t="s">
        <v>3188</v>
      </c>
      <c r="G3966" s="14" t="s">
        <v>3057</v>
      </c>
      <c r="H3966" s="14" t="s">
        <v>3057</v>
      </c>
      <c r="I3966" s="9" t="s">
        <v>3057</v>
      </c>
      <c r="J3966" s="9">
        <v>204</v>
      </c>
      <c r="K3966" s="14"/>
      <c r="L3966" s="14"/>
      <c r="M3966" s="14"/>
      <c r="N3966" s="14"/>
      <c r="O3966" s="14"/>
      <c r="P3966" s="14"/>
      <c r="Q3966" s="14"/>
      <c r="R3966" s="14"/>
      <c r="S3966" s="14"/>
      <c r="T3966" s="14"/>
      <c r="U3966" s="14"/>
      <c r="V3966" s="14"/>
      <c r="W3966" s="14"/>
      <c r="X3966" s="14"/>
      <c r="Y3966" s="14"/>
      <c r="Z3966" s="14"/>
      <c r="AA3966" s="11"/>
      <c r="AB3966" s="14" t="str">
        <f t="shared" si="422"/>
        <v>10257|6 PINTURA UV</v>
      </c>
      <c r="AC3966" t="str">
        <f t="shared" si="423"/>
        <v>|10257|</v>
      </c>
      <c r="AD3966" t="str">
        <f t="shared" si="424"/>
        <v>6 PINTURA UV</v>
      </c>
    </row>
    <row r="3967" spans="1:30" ht="24" customHeight="1" x14ac:dyDescent="0.35">
      <c r="A3967" s="35">
        <v>46220</v>
      </c>
      <c r="B3967" s="14" t="s">
        <v>3718</v>
      </c>
      <c r="C3967" s="14" t="s">
        <v>3719</v>
      </c>
      <c r="D3967" s="14" t="s">
        <v>3057</v>
      </c>
      <c r="E3967" s="14">
        <v>20013103</v>
      </c>
      <c r="F3967" s="14" t="s">
        <v>3189</v>
      </c>
      <c r="G3967" s="14" t="s">
        <v>3057</v>
      </c>
      <c r="H3967" s="14" t="s">
        <v>3057</v>
      </c>
      <c r="I3967" s="9" t="s">
        <v>3057</v>
      </c>
      <c r="J3967" s="9">
        <v>80</v>
      </c>
      <c r="K3967" s="14"/>
      <c r="L3967" s="14"/>
      <c r="M3967" s="14"/>
      <c r="N3967" s="14"/>
      <c r="O3967" s="14"/>
      <c r="P3967" s="14"/>
      <c r="Q3967" s="14"/>
      <c r="R3967" s="14"/>
      <c r="S3967" s="14"/>
      <c r="T3967" s="14"/>
      <c r="U3967" s="14"/>
      <c r="V3967" s="14"/>
      <c r="W3967" s="14"/>
      <c r="X3967" s="14"/>
      <c r="Y3967" s="14"/>
      <c r="Z3967" s="14"/>
      <c r="AA3967" s="11"/>
      <c r="AB3967" s="14" t="str">
        <f t="shared" si="422"/>
        <v>10257|6 PINTURA UV</v>
      </c>
      <c r="AC3967" t="str">
        <f t="shared" si="423"/>
        <v>|10257|</v>
      </c>
      <c r="AD3967" t="str">
        <f t="shared" si="424"/>
        <v>6 PINTURA UV</v>
      </c>
    </row>
    <row r="3968" spans="1:30" ht="24" customHeight="1" x14ac:dyDescent="0.35">
      <c r="A3968" s="35">
        <v>46220</v>
      </c>
      <c r="B3968" s="14" t="s">
        <v>3718</v>
      </c>
      <c r="C3968" s="14" t="s">
        <v>3719</v>
      </c>
      <c r="D3968" s="14" t="s">
        <v>3057</v>
      </c>
      <c r="E3968" s="14">
        <v>20020001</v>
      </c>
      <c r="F3968" s="14" t="s">
        <v>3190</v>
      </c>
      <c r="G3968" s="14" t="s">
        <v>3057</v>
      </c>
      <c r="H3968" s="14" t="s">
        <v>3057</v>
      </c>
      <c r="I3968" s="9" t="s">
        <v>3057</v>
      </c>
      <c r="J3968" s="9">
        <v>48</v>
      </c>
      <c r="K3968" s="14"/>
      <c r="L3968" s="14"/>
      <c r="M3968" s="14"/>
      <c r="N3968" s="14"/>
      <c r="O3968" s="14"/>
      <c r="P3968" s="14"/>
      <c r="Q3968" s="14"/>
      <c r="R3968" s="14"/>
      <c r="S3968" s="14"/>
      <c r="T3968" s="14"/>
      <c r="U3968" s="14"/>
      <c r="V3968" s="14"/>
      <c r="W3968" s="14"/>
      <c r="X3968" s="14"/>
      <c r="Y3968" s="14"/>
      <c r="Z3968" s="14"/>
      <c r="AA3968" s="11"/>
      <c r="AB3968" s="14" t="str">
        <f t="shared" si="422"/>
        <v>10257|6 PINTURA UV</v>
      </c>
      <c r="AC3968" t="str">
        <f t="shared" si="423"/>
        <v>|10257|</v>
      </c>
      <c r="AD3968" t="str">
        <f t="shared" si="424"/>
        <v>6 PINTURA UV</v>
      </c>
    </row>
    <row r="3969" spans="1:30" ht="24" customHeight="1" x14ac:dyDescent="0.35">
      <c r="A3969" s="35">
        <v>46220</v>
      </c>
      <c r="B3969" s="14" t="s">
        <v>3718</v>
      </c>
      <c r="C3969" s="14" t="s">
        <v>3719</v>
      </c>
      <c r="D3969" s="14" t="s">
        <v>3057</v>
      </c>
      <c r="E3969" s="14">
        <v>200273101</v>
      </c>
      <c r="F3969" s="14" t="s">
        <v>3585</v>
      </c>
      <c r="G3969" s="14" t="s">
        <v>3057</v>
      </c>
      <c r="H3969" s="14" t="s">
        <v>3057</v>
      </c>
      <c r="I3969" s="9" t="s">
        <v>3057</v>
      </c>
      <c r="J3969" s="9">
        <v>3</v>
      </c>
      <c r="K3969" s="14"/>
      <c r="L3969" s="14"/>
      <c r="M3969" s="14"/>
      <c r="N3969" s="14"/>
      <c r="O3969" s="14"/>
      <c r="P3969" s="14"/>
      <c r="Q3969" s="14"/>
      <c r="R3969" s="14"/>
      <c r="S3969" s="14"/>
      <c r="T3969" s="14"/>
      <c r="U3969" s="14"/>
      <c r="V3969" s="14"/>
      <c r="W3969" s="14"/>
      <c r="X3969" s="14"/>
      <c r="Y3969" s="14"/>
      <c r="Z3969" s="14"/>
      <c r="AA3969" s="11"/>
      <c r="AB3969" s="14" t="str">
        <f t="shared" si="422"/>
        <v>10257|6 PINTURA UV</v>
      </c>
      <c r="AC3969" t="str">
        <f t="shared" si="423"/>
        <v>|10257|</v>
      </c>
      <c r="AD3969" t="str">
        <f t="shared" si="424"/>
        <v>6 PINTURA UV</v>
      </c>
    </row>
    <row r="3970" spans="1:30" ht="24" customHeight="1" x14ac:dyDescent="0.35">
      <c r="A3970" s="35">
        <v>46220</v>
      </c>
      <c r="B3970" s="14" t="s">
        <v>3718</v>
      </c>
      <c r="C3970" s="14" t="s">
        <v>3719</v>
      </c>
      <c r="D3970" s="14" t="s">
        <v>3057</v>
      </c>
      <c r="E3970" s="14">
        <v>200277101</v>
      </c>
      <c r="F3970" s="14" t="s">
        <v>3733</v>
      </c>
      <c r="G3970" s="14" t="s">
        <v>3057</v>
      </c>
      <c r="H3970" s="14" t="s">
        <v>3057</v>
      </c>
      <c r="I3970" s="9" t="s">
        <v>3057</v>
      </c>
      <c r="J3970" s="9">
        <v>158</v>
      </c>
      <c r="K3970" s="14"/>
      <c r="L3970" s="14"/>
      <c r="M3970" s="14"/>
      <c r="N3970" s="14"/>
      <c r="O3970" s="14"/>
      <c r="P3970" s="14"/>
      <c r="Q3970" s="14"/>
      <c r="R3970" s="14"/>
      <c r="S3970" s="14"/>
      <c r="T3970" s="14"/>
      <c r="U3970" s="14"/>
      <c r="V3970" s="14"/>
      <c r="W3970" s="14"/>
      <c r="X3970" s="14"/>
      <c r="Y3970" s="14"/>
      <c r="Z3970" s="14"/>
      <c r="AA3970" s="11"/>
      <c r="AB3970" s="14" t="str">
        <f t="shared" si="422"/>
        <v>10257|6 PINTURA UV</v>
      </c>
      <c r="AC3970" t="str">
        <f t="shared" si="423"/>
        <v>|10257|</v>
      </c>
      <c r="AD3970" t="str">
        <f t="shared" si="424"/>
        <v>6 PINTURA UV</v>
      </c>
    </row>
    <row r="3971" spans="1:30" ht="24" customHeight="1" x14ac:dyDescent="0.35">
      <c r="A3971" s="35">
        <v>46220</v>
      </c>
      <c r="B3971" s="14" t="s">
        <v>3718</v>
      </c>
      <c r="C3971" s="14" t="s">
        <v>3719</v>
      </c>
      <c r="D3971" s="14" t="s">
        <v>3057</v>
      </c>
      <c r="E3971" s="14">
        <v>200277102</v>
      </c>
      <c r="F3971" s="14" t="s">
        <v>327</v>
      </c>
      <c r="G3971" s="14" t="s">
        <v>3057</v>
      </c>
      <c r="H3971" s="14" t="s">
        <v>3057</v>
      </c>
      <c r="I3971" s="9" t="s">
        <v>3057</v>
      </c>
      <c r="J3971" s="9">
        <v>8</v>
      </c>
      <c r="K3971" s="14"/>
      <c r="L3971" s="14"/>
      <c r="M3971" s="14"/>
      <c r="N3971" s="14"/>
      <c r="O3971" s="14"/>
      <c r="P3971" s="14"/>
      <c r="Q3971" s="14"/>
      <c r="R3971" s="14"/>
      <c r="S3971" s="14"/>
      <c r="T3971" s="14"/>
      <c r="U3971" s="14"/>
      <c r="V3971" s="14"/>
      <c r="W3971" s="14"/>
      <c r="X3971" s="14"/>
      <c r="Y3971" s="14"/>
      <c r="Z3971" s="14"/>
      <c r="AA3971" s="11"/>
      <c r="AB3971" s="14" t="str">
        <f t="shared" si="422"/>
        <v>10257|6 PINTURA UV</v>
      </c>
      <c r="AC3971" t="str">
        <f t="shared" si="423"/>
        <v>|10257|</v>
      </c>
      <c r="AD3971" t="str">
        <f t="shared" si="424"/>
        <v>6 PINTURA UV</v>
      </c>
    </row>
    <row r="3972" spans="1:30" ht="60" customHeight="1" x14ac:dyDescent="0.35">
      <c r="A3972" s="35">
        <v>46223</v>
      </c>
      <c r="B3972" s="14" t="s">
        <v>3734</v>
      </c>
      <c r="C3972" s="14" t="s">
        <v>3735</v>
      </c>
      <c r="D3972" s="14" t="s">
        <v>3056</v>
      </c>
      <c r="E3972" s="14">
        <v>200196130</v>
      </c>
      <c r="F3972" s="14" t="s">
        <v>262</v>
      </c>
      <c r="G3972" s="14" t="s">
        <v>3056</v>
      </c>
      <c r="H3972" s="14" t="s">
        <v>3056</v>
      </c>
      <c r="I3972" s="9" t="s">
        <v>3056</v>
      </c>
      <c r="J3972" s="9">
        <v>6</v>
      </c>
      <c r="K3972" s="14"/>
      <c r="L3972" s="14"/>
      <c r="M3972" s="14"/>
      <c r="N3972" s="14"/>
      <c r="O3972" s="14"/>
      <c r="P3972" s="14"/>
      <c r="Q3972" s="14"/>
      <c r="R3972" s="14"/>
      <c r="S3972" s="14"/>
      <c r="T3972" s="14"/>
      <c r="U3972" s="14"/>
      <c r="V3972" s="14"/>
      <c r="W3972" s="14"/>
      <c r="X3972" s="14"/>
      <c r="Y3972" s="14"/>
      <c r="Z3972" s="14"/>
      <c r="AA3972" s="11"/>
      <c r="AB3972" s="14" t="str">
        <f t="shared" si="422"/>
        <v>10264|58 FABRICAÇÃO EMBALAGEM</v>
      </c>
      <c r="AC3972" t="str">
        <f t="shared" si="423"/>
        <v>|10264|</v>
      </c>
      <c r="AD3972" t="str">
        <f t="shared" si="424"/>
        <v>58 FABRICAÇÃO EMBALAGEM</v>
      </c>
    </row>
    <row r="3973" spans="1:30" ht="60" customHeight="1" x14ac:dyDescent="0.35">
      <c r="A3973" s="35">
        <v>46223</v>
      </c>
      <c r="B3973" s="14" t="s">
        <v>3734</v>
      </c>
      <c r="C3973" s="14" t="s">
        <v>3735</v>
      </c>
      <c r="D3973" s="14" t="s">
        <v>3056</v>
      </c>
      <c r="E3973" s="14">
        <v>200200130</v>
      </c>
      <c r="F3973" s="14" t="s">
        <v>3135</v>
      </c>
      <c r="G3973" s="14" t="s">
        <v>3056</v>
      </c>
      <c r="H3973" s="14" t="s">
        <v>3056</v>
      </c>
      <c r="I3973" s="9" t="s">
        <v>3056</v>
      </c>
      <c r="J3973" s="9">
        <v>1</v>
      </c>
      <c r="K3973" s="14"/>
      <c r="L3973" s="14"/>
      <c r="M3973" s="14"/>
      <c r="N3973" s="14"/>
      <c r="O3973" s="14"/>
      <c r="P3973" s="14"/>
      <c r="Q3973" s="14"/>
      <c r="R3973" s="14"/>
      <c r="S3973" s="14"/>
      <c r="T3973" s="14"/>
      <c r="U3973" s="14"/>
      <c r="V3973" s="14"/>
      <c r="W3973" s="14"/>
      <c r="X3973" s="14"/>
      <c r="Y3973" s="14"/>
      <c r="Z3973" s="14"/>
      <c r="AA3973" s="11"/>
      <c r="AB3973" s="14" t="str">
        <f t="shared" si="422"/>
        <v>10264|58 FABRICAÇÃO EMBALAGEM</v>
      </c>
      <c r="AC3973" t="str">
        <f t="shared" si="423"/>
        <v>|10264|</v>
      </c>
      <c r="AD3973" t="str">
        <f t="shared" si="424"/>
        <v>58 FABRICAÇÃO EMBALAGEM</v>
      </c>
    </row>
    <row r="3974" spans="1:30" ht="60" customHeight="1" x14ac:dyDescent="0.35">
      <c r="A3974" s="35">
        <v>46223</v>
      </c>
      <c r="B3974" s="14" t="s">
        <v>3734</v>
      </c>
      <c r="C3974" s="14" t="s">
        <v>3735</v>
      </c>
      <c r="D3974" s="14" t="s">
        <v>3056</v>
      </c>
      <c r="E3974" s="14">
        <v>200520130</v>
      </c>
      <c r="F3974" s="14" t="s">
        <v>3146</v>
      </c>
      <c r="G3974" s="14" t="s">
        <v>3056</v>
      </c>
      <c r="H3974" s="14" t="s">
        <v>3056</v>
      </c>
      <c r="I3974" s="9" t="s">
        <v>3056</v>
      </c>
      <c r="J3974" s="9">
        <v>3</v>
      </c>
      <c r="K3974" s="14"/>
      <c r="L3974" s="14"/>
      <c r="M3974" s="14"/>
      <c r="N3974" s="14"/>
      <c r="O3974" s="14"/>
      <c r="P3974" s="14"/>
      <c r="Q3974" s="14"/>
      <c r="R3974" s="14"/>
      <c r="S3974" s="14"/>
      <c r="T3974" s="14"/>
      <c r="U3974" s="14"/>
      <c r="V3974" s="14"/>
      <c r="W3974" s="14"/>
      <c r="X3974" s="14"/>
      <c r="Y3974" s="14"/>
      <c r="Z3974" s="14"/>
      <c r="AA3974" s="11"/>
      <c r="AB3974" s="14" t="str">
        <f t="shared" si="422"/>
        <v>10264|58 FABRICAÇÃO EMBALAGEM</v>
      </c>
      <c r="AC3974" t="str">
        <f t="shared" si="423"/>
        <v>|10264|</v>
      </c>
      <c r="AD3974" t="str">
        <f t="shared" si="424"/>
        <v>58 FABRICAÇÃO EMBALAGEM</v>
      </c>
    </row>
    <row r="3975" spans="1:30" ht="60" customHeight="1" x14ac:dyDescent="0.35">
      <c r="A3975" s="35">
        <v>46223</v>
      </c>
      <c r="B3975" s="14" t="s">
        <v>3734</v>
      </c>
      <c r="C3975" s="14" t="s">
        <v>3735</v>
      </c>
      <c r="D3975" s="14" t="s">
        <v>3056</v>
      </c>
      <c r="E3975" s="14">
        <v>200522130</v>
      </c>
      <c r="F3975" s="14" t="s">
        <v>217</v>
      </c>
      <c r="G3975" s="14" t="s">
        <v>3056</v>
      </c>
      <c r="H3975" s="14" t="s">
        <v>3056</v>
      </c>
      <c r="I3975" s="9" t="s">
        <v>3056</v>
      </c>
      <c r="J3975" s="9">
        <v>1</v>
      </c>
      <c r="K3975" s="14"/>
      <c r="L3975" s="14"/>
      <c r="M3975" s="14"/>
      <c r="N3975" s="14"/>
      <c r="O3975" s="14"/>
      <c r="P3975" s="14"/>
      <c r="Q3975" s="14"/>
      <c r="R3975" s="14"/>
      <c r="S3975" s="14"/>
      <c r="T3975" s="14"/>
      <c r="U3975" s="14"/>
      <c r="V3975" s="14"/>
      <c r="W3975" s="14"/>
      <c r="X3975" s="14"/>
      <c r="Y3975" s="14"/>
      <c r="Z3975" s="14"/>
      <c r="AA3975" s="11"/>
      <c r="AB3975" s="14" t="str">
        <f t="shared" ref="AB3975:AB4038" si="426">B3975&amp;"|"&amp;I3975</f>
        <v>10264|58 FABRICAÇÃO EMBALAGEM</v>
      </c>
      <c r="AC3975" t="str">
        <f t="shared" ref="AC3975:AC4038" si="427">IF($B3975="","","|"&amp;SUBSTITUTE(TRIM(SUBSTITUTE(SUBSTITUTE(SUBSTITUTE(SUBSTITUTE(SUBSTITUTE(SUBSTITUTE(SUBSTITUTE(SUBSTITUTE(SUBSTITUTE(SUBSTITUTE(SUBSTITUTE(SUBSTITUTE(SUBSTITUTE(SUBSTITUTE(TRIM($B3975&amp;""),CHAR(10)," "),CHAR(13)," "),"."," "),";"," "),","," "),"/"," "),"+"," "),"-"," "),"  "," "),"  "," "),"  "," "),"  "," "),"  "," "),"  "," "))," ","|")&amp;"|")</f>
        <v>|10264|</v>
      </c>
      <c r="AD3975" t="str">
        <f t="shared" ref="AD3975:AD4038" si="428">TRIM($I3975&amp;"")</f>
        <v>58 FABRICAÇÃO EMBALAGEM</v>
      </c>
    </row>
    <row r="3976" spans="1:30" ht="60" customHeight="1" x14ac:dyDescent="0.35">
      <c r="A3976" s="35">
        <v>46223</v>
      </c>
      <c r="B3976" s="14" t="s">
        <v>3734</v>
      </c>
      <c r="C3976" s="14" t="s">
        <v>3735</v>
      </c>
      <c r="D3976" s="14" t="s">
        <v>3056</v>
      </c>
      <c r="E3976" s="14">
        <v>30003031</v>
      </c>
      <c r="F3976" s="14" t="s">
        <v>3136</v>
      </c>
      <c r="G3976" s="14" t="s">
        <v>3056</v>
      </c>
      <c r="H3976" s="14" t="s">
        <v>3056</v>
      </c>
      <c r="I3976" s="9" t="s">
        <v>3056</v>
      </c>
      <c r="J3976" s="9">
        <v>10</v>
      </c>
      <c r="K3976" s="14"/>
      <c r="L3976" s="14"/>
      <c r="M3976" s="14"/>
      <c r="N3976" s="14"/>
      <c r="O3976" s="14"/>
      <c r="P3976" s="14"/>
      <c r="Q3976" s="14"/>
      <c r="R3976" s="14"/>
      <c r="S3976" s="14"/>
      <c r="T3976" s="14"/>
      <c r="U3976" s="14"/>
      <c r="V3976" s="14"/>
      <c r="W3976" s="14"/>
      <c r="X3976" s="14"/>
      <c r="Y3976" s="14"/>
      <c r="Z3976" s="14"/>
      <c r="AA3976" s="11"/>
      <c r="AB3976" s="14" t="str">
        <f t="shared" si="426"/>
        <v>10264|58 FABRICAÇÃO EMBALAGEM</v>
      </c>
      <c r="AC3976" t="str">
        <f t="shared" si="427"/>
        <v>|10264|</v>
      </c>
      <c r="AD3976" t="str">
        <f t="shared" si="428"/>
        <v>58 FABRICAÇÃO EMBALAGEM</v>
      </c>
    </row>
    <row r="3977" spans="1:30" ht="60" customHeight="1" x14ac:dyDescent="0.35">
      <c r="A3977" s="35">
        <v>46223</v>
      </c>
      <c r="B3977" s="14" t="s">
        <v>3734</v>
      </c>
      <c r="C3977" s="14" t="s">
        <v>3735</v>
      </c>
      <c r="D3977" s="14" t="s">
        <v>3056</v>
      </c>
      <c r="E3977" s="14">
        <v>30003032</v>
      </c>
      <c r="F3977" s="14" t="s">
        <v>3137</v>
      </c>
      <c r="G3977" s="14" t="s">
        <v>3056</v>
      </c>
      <c r="H3977" s="14" t="s">
        <v>3056</v>
      </c>
      <c r="I3977" s="9" t="s">
        <v>3056</v>
      </c>
      <c r="J3977" s="9">
        <v>16</v>
      </c>
      <c r="K3977" s="14"/>
      <c r="L3977" s="14"/>
      <c r="M3977" s="14"/>
      <c r="N3977" s="14"/>
      <c r="O3977" s="14"/>
      <c r="P3977" s="14"/>
      <c r="Q3977" s="14"/>
      <c r="R3977" s="14"/>
      <c r="S3977" s="14"/>
      <c r="T3977" s="14"/>
      <c r="U3977" s="14"/>
      <c r="V3977" s="14"/>
      <c r="W3977" s="14"/>
      <c r="X3977" s="14"/>
      <c r="Y3977" s="14"/>
      <c r="Z3977" s="14"/>
      <c r="AA3977" s="11"/>
      <c r="AB3977" s="14" t="str">
        <f t="shared" si="426"/>
        <v>10264|58 FABRICAÇÃO EMBALAGEM</v>
      </c>
      <c r="AC3977" t="str">
        <f t="shared" si="427"/>
        <v>|10264|</v>
      </c>
      <c r="AD3977" t="str">
        <f t="shared" si="428"/>
        <v>58 FABRICAÇÃO EMBALAGEM</v>
      </c>
    </row>
    <row r="3978" spans="1:30" ht="60" customHeight="1" x14ac:dyDescent="0.35">
      <c r="A3978" s="35">
        <v>46223</v>
      </c>
      <c r="B3978" s="14" t="s">
        <v>3734</v>
      </c>
      <c r="C3978" s="14" t="s">
        <v>3735</v>
      </c>
      <c r="D3978" s="14" t="s">
        <v>3056</v>
      </c>
      <c r="E3978" s="14">
        <v>30003033</v>
      </c>
      <c r="F3978" s="14" t="s">
        <v>3138</v>
      </c>
      <c r="G3978" s="14" t="s">
        <v>3056</v>
      </c>
      <c r="H3978" s="14" t="s">
        <v>3056</v>
      </c>
      <c r="I3978" s="9" t="s">
        <v>3056</v>
      </c>
      <c r="J3978" s="9">
        <v>16</v>
      </c>
      <c r="K3978" s="14"/>
      <c r="L3978" s="14"/>
      <c r="M3978" s="14"/>
      <c r="N3978" s="14"/>
      <c r="O3978" s="14"/>
      <c r="P3978" s="14"/>
      <c r="Q3978" s="14"/>
      <c r="R3978" s="14"/>
      <c r="S3978" s="14"/>
      <c r="T3978" s="14"/>
      <c r="U3978" s="14"/>
      <c r="V3978" s="14"/>
      <c r="W3978" s="14"/>
      <c r="X3978" s="14"/>
      <c r="Y3978" s="14"/>
      <c r="Z3978" s="14"/>
      <c r="AA3978" s="11"/>
      <c r="AB3978" s="14" t="str">
        <f t="shared" si="426"/>
        <v>10264|58 FABRICAÇÃO EMBALAGEM</v>
      </c>
      <c r="AC3978" t="str">
        <f t="shared" si="427"/>
        <v>|10264|</v>
      </c>
      <c r="AD3978" t="str">
        <f t="shared" si="428"/>
        <v>58 FABRICAÇÃO EMBALAGEM</v>
      </c>
    </row>
    <row r="3979" spans="1:30" ht="60" customHeight="1" x14ac:dyDescent="0.35">
      <c r="A3979" s="35">
        <v>46223</v>
      </c>
      <c r="B3979" s="14" t="s">
        <v>3734</v>
      </c>
      <c r="C3979" s="14" t="s">
        <v>3735</v>
      </c>
      <c r="D3979" s="14" t="s">
        <v>3056</v>
      </c>
      <c r="E3979" s="14">
        <v>30003034</v>
      </c>
      <c r="F3979" s="14" t="s">
        <v>3139</v>
      </c>
      <c r="G3979" s="14" t="s">
        <v>3056</v>
      </c>
      <c r="H3979" s="14" t="s">
        <v>3056</v>
      </c>
      <c r="I3979" s="9" t="s">
        <v>3056</v>
      </c>
      <c r="J3979" s="9">
        <v>4</v>
      </c>
      <c r="K3979" s="14"/>
      <c r="L3979" s="14"/>
      <c r="M3979" s="14"/>
      <c r="N3979" s="14"/>
      <c r="O3979" s="14"/>
      <c r="P3979" s="14"/>
      <c r="Q3979" s="14"/>
      <c r="R3979" s="14"/>
      <c r="S3979" s="14"/>
      <c r="T3979" s="14"/>
      <c r="U3979" s="14"/>
      <c r="V3979" s="14"/>
      <c r="W3979" s="14"/>
      <c r="X3979" s="14"/>
      <c r="Y3979" s="14"/>
      <c r="Z3979" s="14"/>
      <c r="AA3979" s="11"/>
      <c r="AB3979" s="14" t="str">
        <f t="shared" si="426"/>
        <v>10264|58 FABRICAÇÃO EMBALAGEM</v>
      </c>
      <c r="AC3979" t="str">
        <f t="shared" si="427"/>
        <v>|10264|</v>
      </c>
      <c r="AD3979" t="str">
        <f t="shared" si="428"/>
        <v>58 FABRICAÇÃO EMBALAGEM</v>
      </c>
    </row>
    <row r="3980" spans="1:30" ht="60" customHeight="1" x14ac:dyDescent="0.35">
      <c r="A3980" s="35">
        <v>46223</v>
      </c>
      <c r="B3980" s="14" t="s">
        <v>3734</v>
      </c>
      <c r="C3980" s="14" t="s">
        <v>3735</v>
      </c>
      <c r="D3980" s="14" t="s">
        <v>3056</v>
      </c>
      <c r="E3980" s="14">
        <v>300048930</v>
      </c>
      <c r="F3980" s="14" t="s">
        <v>265</v>
      </c>
      <c r="G3980" s="14" t="s">
        <v>3056</v>
      </c>
      <c r="H3980" s="14" t="s">
        <v>3056</v>
      </c>
      <c r="I3980" s="9" t="s">
        <v>3056</v>
      </c>
      <c r="J3980" s="9">
        <v>365</v>
      </c>
      <c r="K3980" s="14"/>
      <c r="L3980" s="14"/>
      <c r="M3980" s="14"/>
      <c r="N3980" s="14"/>
      <c r="O3980" s="14"/>
      <c r="P3980" s="14"/>
      <c r="Q3980" s="14"/>
      <c r="R3980" s="14"/>
      <c r="S3980" s="14"/>
      <c r="T3980" s="14"/>
      <c r="U3980" s="14"/>
      <c r="V3980" s="14"/>
      <c r="W3980" s="14"/>
      <c r="X3980" s="14"/>
      <c r="Y3980" s="14"/>
      <c r="Z3980" s="14"/>
      <c r="AA3980" s="11"/>
      <c r="AB3980" s="14" t="str">
        <f t="shared" si="426"/>
        <v>10264|58 FABRICAÇÃO EMBALAGEM</v>
      </c>
      <c r="AC3980" t="str">
        <f t="shared" si="427"/>
        <v>|10264|</v>
      </c>
      <c r="AD3980" t="str">
        <f t="shared" si="428"/>
        <v>58 FABRICAÇÃO EMBALAGEM</v>
      </c>
    </row>
    <row r="3981" spans="1:30" ht="60" customHeight="1" x14ac:dyDescent="0.35">
      <c r="A3981" s="35">
        <v>46223</v>
      </c>
      <c r="B3981" s="14" t="s">
        <v>3734</v>
      </c>
      <c r="C3981" s="14" t="s">
        <v>3735</v>
      </c>
      <c r="D3981" s="14" t="s">
        <v>3056</v>
      </c>
      <c r="E3981" s="14">
        <v>300048931</v>
      </c>
      <c r="F3981" s="14" t="s">
        <v>3141</v>
      </c>
      <c r="G3981" s="14" t="s">
        <v>3056</v>
      </c>
      <c r="H3981" s="14" t="s">
        <v>3056</v>
      </c>
      <c r="I3981" s="9" t="s">
        <v>3056</v>
      </c>
      <c r="J3981" s="9">
        <v>365</v>
      </c>
      <c r="K3981" s="14"/>
      <c r="L3981" s="14"/>
      <c r="M3981" s="14"/>
      <c r="N3981" s="14"/>
      <c r="O3981" s="14"/>
      <c r="P3981" s="14"/>
      <c r="Q3981" s="14"/>
      <c r="R3981" s="14"/>
      <c r="S3981" s="14"/>
      <c r="T3981" s="14"/>
      <c r="U3981" s="14"/>
      <c r="V3981" s="14"/>
      <c r="W3981" s="14"/>
      <c r="X3981" s="14"/>
      <c r="Y3981" s="14"/>
      <c r="Z3981" s="14"/>
      <c r="AA3981" s="11"/>
      <c r="AB3981" s="14" t="str">
        <f t="shared" si="426"/>
        <v>10264|58 FABRICAÇÃO EMBALAGEM</v>
      </c>
      <c r="AC3981" t="str">
        <f t="shared" si="427"/>
        <v>|10264|</v>
      </c>
      <c r="AD3981" t="str">
        <f t="shared" si="428"/>
        <v>58 FABRICAÇÃO EMBALAGEM</v>
      </c>
    </row>
    <row r="3982" spans="1:30" ht="60" customHeight="1" x14ac:dyDescent="0.35">
      <c r="A3982" s="35">
        <v>46223</v>
      </c>
      <c r="B3982" s="14" t="s">
        <v>3734</v>
      </c>
      <c r="C3982" s="14" t="s">
        <v>3735</v>
      </c>
      <c r="D3982" s="14" t="s">
        <v>3056</v>
      </c>
      <c r="E3982" s="14">
        <v>300800230</v>
      </c>
      <c r="F3982" s="14" t="s">
        <v>3151</v>
      </c>
      <c r="G3982" s="14" t="s">
        <v>3056</v>
      </c>
      <c r="H3982" s="14" t="s">
        <v>3056</v>
      </c>
      <c r="I3982" s="9" t="s">
        <v>3056</v>
      </c>
      <c r="J3982" s="9">
        <v>6</v>
      </c>
      <c r="K3982" s="14"/>
      <c r="L3982" s="14"/>
      <c r="M3982" s="14"/>
      <c r="N3982" s="14"/>
      <c r="O3982" s="14"/>
      <c r="P3982" s="14"/>
      <c r="Q3982" s="14"/>
      <c r="R3982" s="14"/>
      <c r="S3982" s="14"/>
      <c r="T3982" s="14"/>
      <c r="U3982" s="14"/>
      <c r="V3982" s="14"/>
      <c r="W3982" s="14"/>
      <c r="X3982" s="14"/>
      <c r="Y3982" s="14"/>
      <c r="Z3982" s="14"/>
      <c r="AA3982" s="11"/>
      <c r="AB3982" s="14" t="str">
        <f t="shared" si="426"/>
        <v>10264|58 FABRICAÇÃO EMBALAGEM</v>
      </c>
      <c r="AC3982" t="str">
        <f t="shared" si="427"/>
        <v>|10264|</v>
      </c>
      <c r="AD3982" t="str">
        <f t="shared" si="428"/>
        <v>58 FABRICAÇÃO EMBALAGEM</v>
      </c>
    </row>
    <row r="3983" spans="1:30" ht="60" customHeight="1" x14ac:dyDescent="0.35">
      <c r="A3983" s="35">
        <v>46223</v>
      </c>
      <c r="B3983" s="14" t="s">
        <v>3734</v>
      </c>
      <c r="C3983" s="14" t="s">
        <v>3735</v>
      </c>
      <c r="D3983" s="14" t="s">
        <v>3056</v>
      </c>
      <c r="E3983" s="14">
        <v>301260130</v>
      </c>
      <c r="F3983" s="14" t="s">
        <v>212</v>
      </c>
      <c r="G3983" s="14" t="s">
        <v>3056</v>
      </c>
      <c r="H3983" s="14" t="s">
        <v>3056</v>
      </c>
      <c r="I3983" s="9" t="s">
        <v>3056</v>
      </c>
      <c r="J3983" s="9">
        <v>1</v>
      </c>
      <c r="K3983" s="14"/>
      <c r="L3983" s="14"/>
      <c r="M3983" s="14"/>
      <c r="N3983" s="14"/>
      <c r="O3983" s="14"/>
      <c r="P3983" s="14"/>
      <c r="Q3983" s="14"/>
      <c r="R3983" s="14"/>
      <c r="S3983" s="14"/>
      <c r="T3983" s="14"/>
      <c r="U3983" s="14"/>
      <c r="V3983" s="14"/>
      <c r="W3983" s="14"/>
      <c r="X3983" s="14"/>
      <c r="Y3983" s="14"/>
      <c r="Z3983" s="14"/>
      <c r="AA3983" s="11"/>
      <c r="AB3983" s="14" t="str">
        <f t="shared" si="426"/>
        <v>10264|58 FABRICAÇÃO EMBALAGEM</v>
      </c>
      <c r="AC3983" t="str">
        <f t="shared" si="427"/>
        <v>|10264|</v>
      </c>
      <c r="AD3983" t="str">
        <f t="shared" si="428"/>
        <v>58 FABRICAÇÃO EMBALAGEM</v>
      </c>
    </row>
    <row r="3984" spans="1:30" ht="60" customHeight="1" x14ac:dyDescent="0.35">
      <c r="A3984" s="35">
        <v>46223</v>
      </c>
      <c r="B3984" s="14" t="s">
        <v>3736</v>
      </c>
      <c r="C3984" s="14" t="s">
        <v>3737</v>
      </c>
      <c r="D3984" s="14" t="s">
        <v>3056</v>
      </c>
      <c r="E3984" s="14">
        <v>200124131</v>
      </c>
      <c r="F3984" s="14" t="s">
        <v>271</v>
      </c>
      <c r="G3984" s="14" t="s">
        <v>3056</v>
      </c>
      <c r="H3984" s="14" t="s">
        <v>3056</v>
      </c>
      <c r="I3984" s="9" t="s">
        <v>3056</v>
      </c>
      <c r="J3984" s="9">
        <v>280</v>
      </c>
      <c r="K3984" s="14"/>
      <c r="L3984" s="14"/>
      <c r="M3984" s="14"/>
      <c r="N3984" s="14"/>
      <c r="O3984" s="14"/>
      <c r="P3984" s="14"/>
      <c r="Q3984" s="14"/>
      <c r="R3984" s="14"/>
      <c r="S3984" s="14"/>
      <c r="T3984" s="14"/>
      <c r="U3984" s="14"/>
      <c r="V3984" s="14"/>
      <c r="W3984" s="14"/>
      <c r="X3984" s="14"/>
      <c r="Y3984" s="14"/>
      <c r="Z3984" s="14"/>
      <c r="AA3984" s="11"/>
      <c r="AB3984" s="14" t="str">
        <f t="shared" si="426"/>
        <v>10266,10265|58 FABRICAÇÃO EMBALAGEM</v>
      </c>
      <c r="AC3984" t="str">
        <f t="shared" si="427"/>
        <v>|10266|10265|</v>
      </c>
      <c r="AD3984" t="str">
        <f t="shared" si="428"/>
        <v>58 FABRICAÇÃO EMBALAGEM</v>
      </c>
    </row>
    <row r="3985" spans="1:30" ht="60" customHeight="1" x14ac:dyDescent="0.35">
      <c r="A3985" s="35">
        <v>46223</v>
      </c>
      <c r="B3985" s="14" t="s">
        <v>3736</v>
      </c>
      <c r="C3985" s="14" t="s">
        <v>3737</v>
      </c>
      <c r="D3985" s="14" t="s">
        <v>3056</v>
      </c>
      <c r="E3985" s="14">
        <v>200161130</v>
      </c>
      <c r="F3985" s="14" t="s">
        <v>3134</v>
      </c>
      <c r="G3985" s="14" t="s">
        <v>3056</v>
      </c>
      <c r="H3985" s="14" t="s">
        <v>3056</v>
      </c>
      <c r="I3985" s="9" t="s">
        <v>3056</v>
      </c>
      <c r="J3985" s="9">
        <v>40</v>
      </c>
      <c r="K3985" s="14"/>
      <c r="L3985" s="14"/>
      <c r="M3985" s="14"/>
      <c r="N3985" s="14"/>
      <c r="O3985" s="14"/>
      <c r="P3985" s="14"/>
      <c r="Q3985" s="14"/>
      <c r="R3985" s="14"/>
      <c r="S3985" s="14"/>
      <c r="T3985" s="14"/>
      <c r="U3985" s="14"/>
      <c r="V3985" s="14"/>
      <c r="W3985" s="14"/>
      <c r="X3985" s="14"/>
      <c r="Y3985" s="14"/>
      <c r="Z3985" s="14"/>
      <c r="AA3985" s="11"/>
      <c r="AB3985" s="14" t="str">
        <f t="shared" si="426"/>
        <v>10266,10265|58 FABRICAÇÃO EMBALAGEM</v>
      </c>
      <c r="AC3985" t="str">
        <f t="shared" si="427"/>
        <v>|10266|10265|</v>
      </c>
      <c r="AD3985" t="str">
        <f t="shared" si="428"/>
        <v>58 FABRICAÇÃO EMBALAGEM</v>
      </c>
    </row>
    <row r="3986" spans="1:30" ht="60" customHeight="1" x14ac:dyDescent="0.35">
      <c r="A3986" s="35">
        <v>46223</v>
      </c>
      <c r="B3986" s="14" t="s">
        <v>3736</v>
      </c>
      <c r="C3986" s="14" t="s">
        <v>3737</v>
      </c>
      <c r="D3986" s="14" t="s">
        <v>3056</v>
      </c>
      <c r="E3986" s="14">
        <v>200196130</v>
      </c>
      <c r="F3986" s="14" t="s">
        <v>262</v>
      </c>
      <c r="G3986" s="14" t="s">
        <v>3056</v>
      </c>
      <c r="H3986" s="14" t="s">
        <v>3056</v>
      </c>
      <c r="I3986" s="9" t="s">
        <v>3056</v>
      </c>
      <c r="J3986" s="9">
        <v>30</v>
      </c>
      <c r="K3986" s="14"/>
      <c r="L3986" s="14"/>
      <c r="M3986" s="14"/>
      <c r="N3986" s="14"/>
      <c r="O3986" s="14"/>
      <c r="P3986" s="14"/>
      <c r="Q3986" s="14"/>
      <c r="R3986" s="14"/>
      <c r="S3986" s="14"/>
      <c r="T3986" s="14"/>
      <c r="U3986" s="14"/>
      <c r="V3986" s="14"/>
      <c r="W3986" s="14"/>
      <c r="X3986" s="14"/>
      <c r="Y3986" s="14"/>
      <c r="Z3986" s="14"/>
      <c r="AA3986" s="11"/>
      <c r="AB3986" s="14" t="str">
        <f t="shared" si="426"/>
        <v>10266,10265|58 FABRICAÇÃO EMBALAGEM</v>
      </c>
      <c r="AC3986" t="str">
        <f t="shared" si="427"/>
        <v>|10266|10265|</v>
      </c>
      <c r="AD3986" t="str">
        <f t="shared" si="428"/>
        <v>58 FABRICAÇÃO EMBALAGEM</v>
      </c>
    </row>
    <row r="3987" spans="1:30" ht="60" customHeight="1" x14ac:dyDescent="0.35">
      <c r="A3987" s="35">
        <v>46223</v>
      </c>
      <c r="B3987" s="14" t="s">
        <v>3736</v>
      </c>
      <c r="C3987" s="14" t="s">
        <v>3737</v>
      </c>
      <c r="D3987" s="14" t="s">
        <v>3056</v>
      </c>
      <c r="E3987" s="14">
        <v>200200130</v>
      </c>
      <c r="F3987" s="14" t="s">
        <v>3135</v>
      </c>
      <c r="G3987" s="14" t="s">
        <v>3056</v>
      </c>
      <c r="H3987" s="14" t="s">
        <v>3056</v>
      </c>
      <c r="I3987" s="9" t="s">
        <v>3056</v>
      </c>
      <c r="J3987" s="9">
        <v>2</v>
      </c>
      <c r="K3987" s="14"/>
      <c r="L3987" s="14"/>
      <c r="M3987" s="14"/>
      <c r="N3987" s="14"/>
      <c r="O3987" s="14"/>
      <c r="P3987" s="14"/>
      <c r="Q3987" s="14"/>
      <c r="R3987" s="14"/>
      <c r="S3987" s="14"/>
      <c r="T3987" s="14"/>
      <c r="U3987" s="14"/>
      <c r="V3987" s="14"/>
      <c r="W3987" s="14"/>
      <c r="X3987" s="14"/>
      <c r="Y3987" s="14"/>
      <c r="Z3987" s="14"/>
      <c r="AA3987" s="11"/>
      <c r="AB3987" s="14" t="str">
        <f t="shared" si="426"/>
        <v>10266,10265|58 FABRICAÇÃO EMBALAGEM</v>
      </c>
      <c r="AC3987" t="str">
        <f t="shared" si="427"/>
        <v>|10266|10265|</v>
      </c>
      <c r="AD3987" t="str">
        <f t="shared" si="428"/>
        <v>58 FABRICAÇÃO EMBALAGEM</v>
      </c>
    </row>
    <row r="3988" spans="1:30" ht="60" customHeight="1" x14ac:dyDescent="0.35">
      <c r="A3988" s="35">
        <v>46223</v>
      </c>
      <c r="B3988" s="14" t="s">
        <v>3736</v>
      </c>
      <c r="C3988" s="14" t="s">
        <v>3737</v>
      </c>
      <c r="D3988" s="14" t="s">
        <v>3056</v>
      </c>
      <c r="E3988" s="14">
        <v>200520130</v>
      </c>
      <c r="F3988" s="14" t="s">
        <v>3146</v>
      </c>
      <c r="G3988" s="14" t="s">
        <v>3056</v>
      </c>
      <c r="H3988" s="14" t="s">
        <v>3056</v>
      </c>
      <c r="I3988" s="9" t="s">
        <v>3056</v>
      </c>
      <c r="J3988" s="9">
        <v>30</v>
      </c>
      <c r="K3988" s="14"/>
      <c r="L3988" s="14"/>
      <c r="M3988" s="14"/>
      <c r="N3988" s="14"/>
      <c r="O3988" s="14"/>
      <c r="P3988" s="14"/>
      <c r="Q3988" s="14"/>
      <c r="R3988" s="14"/>
      <c r="S3988" s="14"/>
      <c r="T3988" s="14"/>
      <c r="U3988" s="14"/>
      <c r="V3988" s="14"/>
      <c r="W3988" s="14"/>
      <c r="X3988" s="14"/>
      <c r="Y3988" s="14"/>
      <c r="Z3988" s="14"/>
      <c r="AA3988" s="11"/>
      <c r="AB3988" s="14" t="str">
        <f t="shared" si="426"/>
        <v>10266,10265|58 FABRICAÇÃO EMBALAGEM</v>
      </c>
      <c r="AC3988" t="str">
        <f t="shared" si="427"/>
        <v>|10266|10265|</v>
      </c>
      <c r="AD3988" t="str">
        <f t="shared" si="428"/>
        <v>58 FABRICAÇÃO EMBALAGEM</v>
      </c>
    </row>
    <row r="3989" spans="1:30" ht="60" customHeight="1" x14ac:dyDescent="0.35">
      <c r="A3989" s="35">
        <v>46223</v>
      </c>
      <c r="B3989" s="14" t="s">
        <v>3736</v>
      </c>
      <c r="C3989" s="14" t="s">
        <v>3737</v>
      </c>
      <c r="D3989" s="14" t="s">
        <v>3056</v>
      </c>
      <c r="E3989" s="14">
        <v>30003031</v>
      </c>
      <c r="F3989" s="14" t="s">
        <v>3136</v>
      </c>
      <c r="G3989" s="14" t="s">
        <v>3056</v>
      </c>
      <c r="H3989" s="14" t="s">
        <v>3056</v>
      </c>
      <c r="I3989" s="9" t="s">
        <v>3056</v>
      </c>
      <c r="J3989" s="9">
        <v>225</v>
      </c>
      <c r="K3989" s="14"/>
      <c r="L3989" s="14"/>
      <c r="M3989" s="14"/>
      <c r="N3989" s="14"/>
      <c r="O3989" s="14"/>
      <c r="P3989" s="14"/>
      <c r="Q3989" s="14"/>
      <c r="R3989" s="14"/>
      <c r="S3989" s="14"/>
      <c r="T3989" s="14"/>
      <c r="U3989" s="14"/>
      <c r="V3989" s="14"/>
      <c r="W3989" s="14"/>
      <c r="X3989" s="14"/>
      <c r="Y3989" s="14"/>
      <c r="Z3989" s="14"/>
      <c r="AA3989" s="11"/>
      <c r="AB3989" s="14" t="str">
        <f t="shared" si="426"/>
        <v>10266,10265|58 FABRICAÇÃO EMBALAGEM</v>
      </c>
      <c r="AC3989" t="str">
        <f t="shared" si="427"/>
        <v>|10266|10265|</v>
      </c>
      <c r="AD3989" t="str">
        <f t="shared" si="428"/>
        <v>58 FABRICAÇÃO EMBALAGEM</v>
      </c>
    </row>
    <row r="3990" spans="1:30" ht="60" customHeight="1" x14ac:dyDescent="0.35">
      <c r="A3990" s="35">
        <v>46223</v>
      </c>
      <c r="B3990" s="14" t="s">
        <v>3736</v>
      </c>
      <c r="C3990" s="14" t="s">
        <v>3737</v>
      </c>
      <c r="D3990" s="14" t="s">
        <v>3056</v>
      </c>
      <c r="E3990" s="14">
        <v>30003032</v>
      </c>
      <c r="F3990" s="14" t="s">
        <v>3137</v>
      </c>
      <c r="G3990" s="14" t="s">
        <v>3056</v>
      </c>
      <c r="H3990" s="14" t="s">
        <v>3056</v>
      </c>
      <c r="I3990" s="9" t="s">
        <v>3056</v>
      </c>
      <c r="J3990" s="9">
        <v>450</v>
      </c>
      <c r="K3990" s="14"/>
      <c r="L3990" s="14"/>
      <c r="M3990" s="14"/>
      <c r="N3990" s="14"/>
      <c r="O3990" s="14"/>
      <c r="P3990" s="14"/>
      <c r="Q3990" s="14"/>
      <c r="R3990" s="14"/>
      <c r="S3990" s="14"/>
      <c r="T3990" s="14"/>
      <c r="U3990" s="14"/>
      <c r="V3990" s="14"/>
      <c r="W3990" s="14"/>
      <c r="X3990" s="14"/>
      <c r="Y3990" s="14"/>
      <c r="Z3990" s="14"/>
      <c r="AA3990" s="11"/>
      <c r="AB3990" s="14" t="str">
        <f t="shared" si="426"/>
        <v>10266,10265|58 FABRICAÇÃO EMBALAGEM</v>
      </c>
      <c r="AC3990" t="str">
        <f t="shared" si="427"/>
        <v>|10266|10265|</v>
      </c>
      <c r="AD3990" t="str">
        <f t="shared" si="428"/>
        <v>58 FABRICAÇÃO EMBALAGEM</v>
      </c>
    </row>
    <row r="3991" spans="1:30" ht="60" customHeight="1" x14ac:dyDescent="0.35">
      <c r="A3991" s="35">
        <v>46223</v>
      </c>
      <c r="B3991" s="14" t="s">
        <v>3736</v>
      </c>
      <c r="C3991" s="14" t="s">
        <v>3737</v>
      </c>
      <c r="D3991" s="14" t="s">
        <v>3056</v>
      </c>
      <c r="E3991" s="14">
        <v>30003033</v>
      </c>
      <c r="F3991" s="14" t="s">
        <v>3138</v>
      </c>
      <c r="G3991" s="14" t="s">
        <v>3056</v>
      </c>
      <c r="H3991" s="14" t="s">
        <v>3056</v>
      </c>
      <c r="I3991" s="9" t="s">
        <v>3056</v>
      </c>
      <c r="J3991" s="9">
        <v>450</v>
      </c>
      <c r="K3991" s="14"/>
      <c r="L3991" s="14"/>
      <c r="M3991" s="14"/>
      <c r="N3991" s="14"/>
      <c r="O3991" s="14"/>
      <c r="P3991" s="14"/>
      <c r="Q3991" s="14"/>
      <c r="R3991" s="14"/>
      <c r="S3991" s="14"/>
      <c r="T3991" s="14"/>
      <c r="U3991" s="14"/>
      <c r="V3991" s="14"/>
      <c r="W3991" s="14"/>
      <c r="X3991" s="14"/>
      <c r="Y3991" s="14"/>
      <c r="Z3991" s="14"/>
      <c r="AA3991" s="11"/>
      <c r="AB3991" s="14" t="str">
        <f t="shared" si="426"/>
        <v>10266,10265|58 FABRICAÇÃO EMBALAGEM</v>
      </c>
      <c r="AC3991" t="str">
        <f t="shared" si="427"/>
        <v>|10266|10265|</v>
      </c>
      <c r="AD3991" t="str">
        <f t="shared" si="428"/>
        <v>58 FABRICAÇÃO EMBALAGEM</v>
      </c>
    </row>
    <row r="3992" spans="1:30" ht="60" customHeight="1" x14ac:dyDescent="0.35">
      <c r="A3992" s="35">
        <v>46223</v>
      </c>
      <c r="B3992" s="14" t="s">
        <v>3736</v>
      </c>
      <c r="C3992" s="14" t="s">
        <v>3737</v>
      </c>
      <c r="D3992" s="14" t="s">
        <v>3056</v>
      </c>
      <c r="E3992" s="14">
        <v>300048930</v>
      </c>
      <c r="F3992" s="14" t="s">
        <v>265</v>
      </c>
      <c r="G3992" s="14" t="s">
        <v>3056</v>
      </c>
      <c r="H3992" s="14" t="s">
        <v>3056</v>
      </c>
      <c r="I3992" s="9" t="s">
        <v>3056</v>
      </c>
      <c r="J3992" s="9">
        <v>63</v>
      </c>
      <c r="K3992" s="14"/>
      <c r="L3992" s="14"/>
      <c r="M3992" s="14"/>
      <c r="N3992" s="14"/>
      <c r="O3992" s="14"/>
      <c r="P3992" s="14"/>
      <c r="Q3992" s="14"/>
      <c r="R3992" s="14"/>
      <c r="S3992" s="14"/>
      <c r="T3992" s="14"/>
      <c r="U3992" s="14"/>
      <c r="V3992" s="14"/>
      <c r="W3992" s="14"/>
      <c r="X3992" s="14"/>
      <c r="Y3992" s="14"/>
      <c r="Z3992" s="14"/>
      <c r="AA3992" s="11"/>
      <c r="AB3992" s="14" t="str">
        <f t="shared" si="426"/>
        <v>10266,10265|58 FABRICAÇÃO EMBALAGEM</v>
      </c>
      <c r="AC3992" t="str">
        <f t="shared" si="427"/>
        <v>|10266|10265|</v>
      </c>
      <c r="AD3992" t="str">
        <f t="shared" si="428"/>
        <v>58 FABRICAÇÃO EMBALAGEM</v>
      </c>
    </row>
    <row r="3993" spans="1:30" ht="60" customHeight="1" x14ac:dyDescent="0.35">
      <c r="A3993" s="35">
        <v>46223</v>
      </c>
      <c r="B3993" s="14" t="s">
        <v>3736</v>
      </c>
      <c r="C3993" s="14" t="s">
        <v>3737</v>
      </c>
      <c r="D3993" s="14" t="s">
        <v>3056</v>
      </c>
      <c r="E3993" s="14">
        <v>300048931</v>
      </c>
      <c r="F3993" s="14" t="s">
        <v>3141</v>
      </c>
      <c r="G3993" s="14" t="s">
        <v>3056</v>
      </c>
      <c r="H3993" s="14" t="s">
        <v>3056</v>
      </c>
      <c r="I3993" s="9" t="s">
        <v>3056</v>
      </c>
      <c r="J3993" s="9">
        <v>63</v>
      </c>
      <c r="K3993" s="14"/>
      <c r="L3993" s="14"/>
      <c r="M3993" s="14"/>
      <c r="N3993" s="14"/>
      <c r="O3993" s="14"/>
      <c r="P3993" s="14"/>
      <c r="Q3993" s="14"/>
      <c r="R3993" s="14"/>
      <c r="S3993" s="14"/>
      <c r="T3993" s="14"/>
      <c r="U3993" s="14"/>
      <c r="V3993" s="14"/>
      <c r="W3993" s="14"/>
      <c r="X3993" s="14"/>
      <c r="Y3993" s="14"/>
      <c r="Z3993" s="14"/>
      <c r="AA3993" s="11"/>
      <c r="AB3993" s="14" t="str">
        <f t="shared" si="426"/>
        <v>10266,10265|58 FABRICAÇÃO EMBALAGEM</v>
      </c>
      <c r="AC3993" t="str">
        <f t="shared" si="427"/>
        <v>|10266|10265|</v>
      </c>
      <c r="AD3993" t="str">
        <f t="shared" si="428"/>
        <v>58 FABRICAÇÃO EMBALAGEM</v>
      </c>
    </row>
    <row r="3994" spans="1:30" ht="60" customHeight="1" x14ac:dyDescent="0.35">
      <c r="A3994" s="35">
        <v>46223</v>
      </c>
      <c r="B3994" s="14" t="s">
        <v>3736</v>
      </c>
      <c r="C3994" s="14" t="s">
        <v>3737</v>
      </c>
      <c r="D3994" s="14" t="s">
        <v>3056</v>
      </c>
      <c r="E3994" s="14">
        <v>300800230</v>
      </c>
      <c r="F3994" s="14" t="s">
        <v>3151</v>
      </c>
      <c r="G3994" s="14" t="s">
        <v>3056</v>
      </c>
      <c r="H3994" s="14" t="s">
        <v>3056</v>
      </c>
      <c r="I3994" s="9" t="s">
        <v>3056</v>
      </c>
      <c r="J3994" s="9">
        <v>30</v>
      </c>
      <c r="K3994" s="14"/>
      <c r="L3994" s="14"/>
      <c r="M3994" s="14"/>
      <c r="N3994" s="14"/>
      <c r="O3994" s="14"/>
      <c r="P3994" s="14"/>
      <c r="Q3994" s="14"/>
      <c r="R3994" s="14"/>
      <c r="S3994" s="14"/>
      <c r="T3994" s="14"/>
      <c r="U3994" s="14"/>
      <c r="V3994" s="14"/>
      <c r="W3994" s="14"/>
      <c r="X3994" s="14"/>
      <c r="Y3994" s="14"/>
      <c r="Z3994" s="14"/>
      <c r="AA3994" s="11"/>
      <c r="AB3994" s="14" t="str">
        <f t="shared" si="426"/>
        <v>10266,10265|58 FABRICAÇÃO EMBALAGEM</v>
      </c>
      <c r="AC3994" t="str">
        <f t="shared" si="427"/>
        <v>|10266|10265|</v>
      </c>
      <c r="AD3994" t="str">
        <f t="shared" si="428"/>
        <v>58 FABRICAÇÃO EMBALAGEM</v>
      </c>
    </row>
    <row r="3995" spans="1:30" ht="24" customHeight="1" x14ac:dyDescent="0.35">
      <c r="A3995" s="35">
        <v>46218</v>
      </c>
      <c r="B3995" s="14" t="s">
        <v>3734</v>
      </c>
      <c r="C3995" s="14" t="s">
        <v>3735</v>
      </c>
      <c r="D3995" s="14" t="s">
        <v>3614</v>
      </c>
      <c r="E3995" s="14">
        <v>30080009</v>
      </c>
      <c r="F3995" s="14" t="s">
        <v>3160</v>
      </c>
      <c r="G3995" s="14" t="s">
        <v>3614</v>
      </c>
      <c r="H3995" s="14" t="s">
        <v>3614</v>
      </c>
      <c r="I3995" s="9" t="s">
        <v>3614</v>
      </c>
      <c r="J3995" s="9">
        <v>12</v>
      </c>
      <c r="K3995" s="14"/>
      <c r="L3995" s="14"/>
      <c r="M3995" s="14"/>
      <c r="N3995" s="14">
        <v>46218</v>
      </c>
      <c r="O3995" s="14">
        <v>12</v>
      </c>
      <c r="P3995" s="14"/>
      <c r="Q3995" s="14"/>
      <c r="R3995" s="14"/>
      <c r="S3995" s="14"/>
      <c r="T3995" s="14">
        <f t="shared" ref="T3995:T4006" si="429">IF(OR($J3995="",$O3995=""),"",$O3995/$J3995)</f>
        <v>1</v>
      </c>
      <c r="U3995" s="14" t="s">
        <v>36</v>
      </c>
      <c r="V3995" s="14"/>
      <c r="W3995" s="14"/>
      <c r="X3995" s="14"/>
      <c r="Y3995" s="14"/>
      <c r="Z3995" s="14"/>
      <c r="AA3995" s="11"/>
      <c r="AB3995" s="14" t="str">
        <f t="shared" si="426"/>
        <v>10264|47 CNC</v>
      </c>
      <c r="AC3995" t="str">
        <f t="shared" si="427"/>
        <v>|10264|</v>
      </c>
      <c r="AD3995" t="str">
        <f t="shared" si="428"/>
        <v>47 CNC</v>
      </c>
    </row>
    <row r="3996" spans="1:30" ht="24" customHeight="1" x14ac:dyDescent="0.35">
      <c r="A3996" s="35">
        <v>46218</v>
      </c>
      <c r="B3996" s="14" t="s">
        <v>3734</v>
      </c>
      <c r="C3996" s="14" t="s">
        <v>3735</v>
      </c>
      <c r="D3996" s="14" t="s">
        <v>3614</v>
      </c>
      <c r="E3996" s="14">
        <v>30081507</v>
      </c>
      <c r="F3996" s="14" t="s">
        <v>3161</v>
      </c>
      <c r="G3996" s="14" t="s">
        <v>3614</v>
      </c>
      <c r="H3996" s="14" t="s">
        <v>3614</v>
      </c>
      <c r="I3996" s="9" t="s">
        <v>3614</v>
      </c>
      <c r="J3996" s="9">
        <v>6</v>
      </c>
      <c r="K3996" s="14"/>
      <c r="L3996" s="14"/>
      <c r="M3996" s="14"/>
      <c r="N3996" s="14">
        <v>46218</v>
      </c>
      <c r="O3996" s="14">
        <v>6</v>
      </c>
      <c r="P3996" s="14"/>
      <c r="Q3996" s="14"/>
      <c r="R3996" s="14"/>
      <c r="S3996" s="14"/>
      <c r="T3996" s="14">
        <f t="shared" si="429"/>
        <v>1</v>
      </c>
      <c r="U3996" s="14" t="s">
        <v>36</v>
      </c>
      <c r="V3996" s="14"/>
      <c r="W3996" s="14"/>
      <c r="X3996" s="14"/>
      <c r="Y3996" s="14"/>
      <c r="Z3996" s="14"/>
      <c r="AA3996" s="11"/>
      <c r="AB3996" s="14" t="str">
        <f t="shared" si="426"/>
        <v>10264|47 CNC</v>
      </c>
      <c r="AC3996" t="str">
        <f t="shared" si="427"/>
        <v>|10264|</v>
      </c>
      <c r="AD3996" t="str">
        <f t="shared" si="428"/>
        <v>47 CNC</v>
      </c>
    </row>
    <row r="3997" spans="1:30" ht="24" customHeight="1" x14ac:dyDescent="0.35">
      <c r="A3997" s="35">
        <v>46218</v>
      </c>
      <c r="B3997" s="14" t="s">
        <v>3734</v>
      </c>
      <c r="C3997" s="14" t="s">
        <v>3735</v>
      </c>
      <c r="D3997" s="14" t="s">
        <v>3614</v>
      </c>
      <c r="E3997" s="14">
        <v>30081508</v>
      </c>
      <c r="F3997" s="14" t="s">
        <v>3162</v>
      </c>
      <c r="G3997" s="14" t="s">
        <v>3614</v>
      </c>
      <c r="H3997" s="14" t="s">
        <v>3614</v>
      </c>
      <c r="I3997" s="9" t="s">
        <v>3614</v>
      </c>
      <c r="J3997" s="9">
        <v>6</v>
      </c>
      <c r="K3997" s="14"/>
      <c r="L3997" s="14"/>
      <c r="M3997" s="14"/>
      <c r="N3997" s="14">
        <v>46218</v>
      </c>
      <c r="O3997" s="14">
        <v>6</v>
      </c>
      <c r="P3997" s="14"/>
      <c r="Q3997" s="14"/>
      <c r="R3997" s="14"/>
      <c r="S3997" s="14"/>
      <c r="T3997" s="14">
        <f t="shared" si="429"/>
        <v>1</v>
      </c>
      <c r="U3997" s="14" t="s">
        <v>36</v>
      </c>
      <c r="V3997" s="14"/>
      <c r="W3997" s="14"/>
      <c r="X3997" s="14"/>
      <c r="Y3997" s="14"/>
      <c r="Z3997" s="14"/>
      <c r="AA3997" s="11"/>
      <c r="AB3997" s="14" t="str">
        <f t="shared" si="426"/>
        <v>10264|47 CNC</v>
      </c>
      <c r="AC3997" t="str">
        <f t="shared" si="427"/>
        <v>|10264|</v>
      </c>
      <c r="AD3997" t="str">
        <f t="shared" si="428"/>
        <v>47 CNC</v>
      </c>
    </row>
    <row r="3998" spans="1:30" ht="24" customHeight="1" x14ac:dyDescent="0.35">
      <c r="A3998" s="35">
        <v>46218</v>
      </c>
      <c r="B3998" s="14" t="s">
        <v>3734</v>
      </c>
      <c r="C3998" s="14" t="s">
        <v>3735</v>
      </c>
      <c r="D3998" s="14" t="s">
        <v>3614</v>
      </c>
      <c r="E3998" s="14">
        <v>30080008</v>
      </c>
      <c r="F3998" s="14" t="s">
        <v>3163</v>
      </c>
      <c r="G3998" s="14" t="s">
        <v>3614</v>
      </c>
      <c r="H3998" s="14" t="s">
        <v>3614</v>
      </c>
      <c r="I3998" s="9" t="s">
        <v>3614</v>
      </c>
      <c r="J3998" s="9">
        <v>12</v>
      </c>
      <c r="K3998" s="14"/>
      <c r="L3998" s="14"/>
      <c r="M3998" s="14"/>
      <c r="N3998" s="14">
        <v>46218</v>
      </c>
      <c r="O3998" s="14">
        <v>12</v>
      </c>
      <c r="P3998" s="14"/>
      <c r="Q3998" s="14"/>
      <c r="R3998" s="14"/>
      <c r="S3998" s="14"/>
      <c r="T3998" s="14">
        <f t="shared" si="429"/>
        <v>1</v>
      </c>
      <c r="U3998" s="14" t="s">
        <v>36</v>
      </c>
      <c r="V3998" s="14"/>
      <c r="W3998" s="14"/>
      <c r="X3998" s="14"/>
      <c r="Y3998" s="14"/>
      <c r="Z3998" s="14"/>
      <c r="AA3998" s="11"/>
      <c r="AB3998" s="14" t="str">
        <f t="shared" si="426"/>
        <v>10264|47 CNC</v>
      </c>
      <c r="AC3998" t="str">
        <f t="shared" si="427"/>
        <v>|10264|</v>
      </c>
      <c r="AD3998" t="str">
        <f t="shared" si="428"/>
        <v>47 CNC</v>
      </c>
    </row>
    <row r="3999" spans="1:30" ht="24" customHeight="1" x14ac:dyDescent="0.35">
      <c r="A3999" s="35">
        <v>46218</v>
      </c>
      <c r="B3999" s="14" t="s">
        <v>3734</v>
      </c>
      <c r="C3999" s="14" t="s">
        <v>3735</v>
      </c>
      <c r="D3999" s="14" t="s">
        <v>3614</v>
      </c>
      <c r="E3999" s="14">
        <v>30006104</v>
      </c>
      <c r="F3999" s="14" t="s">
        <v>3159</v>
      </c>
      <c r="G3999" s="14" t="s">
        <v>3614</v>
      </c>
      <c r="H3999" s="14" t="s">
        <v>3614</v>
      </c>
      <c r="I3999" s="9" t="s">
        <v>3614</v>
      </c>
      <c r="J3999" s="9">
        <v>730</v>
      </c>
      <c r="K3999" s="14"/>
      <c r="L3999" s="14"/>
      <c r="M3999" s="14"/>
      <c r="N3999" s="14">
        <v>46218</v>
      </c>
      <c r="O3999" s="14">
        <v>730</v>
      </c>
      <c r="P3999" s="14"/>
      <c r="Q3999" s="14"/>
      <c r="R3999" s="14"/>
      <c r="S3999" s="14"/>
      <c r="T3999" s="14">
        <f t="shared" si="429"/>
        <v>1</v>
      </c>
      <c r="U3999" s="14" t="s">
        <v>36</v>
      </c>
      <c r="V3999" s="14"/>
      <c r="W3999" s="14"/>
      <c r="X3999" s="14"/>
      <c r="Y3999" s="14"/>
      <c r="Z3999" s="14"/>
      <c r="AA3999" s="11"/>
      <c r="AB3999" s="14" t="str">
        <f t="shared" si="426"/>
        <v>10264|47 CNC</v>
      </c>
      <c r="AC3999" t="str">
        <f t="shared" si="427"/>
        <v>|10264|</v>
      </c>
      <c r="AD3999" t="str">
        <f t="shared" si="428"/>
        <v>47 CNC</v>
      </c>
    </row>
    <row r="4000" spans="1:30" x14ac:dyDescent="0.35">
      <c r="A4000" s="35">
        <v>46218</v>
      </c>
      <c r="B4000" s="14" t="s">
        <v>3734</v>
      </c>
      <c r="C4000" s="14" t="s">
        <v>3735</v>
      </c>
      <c r="D4000" s="14" t="s">
        <v>3614</v>
      </c>
      <c r="E4000" s="14">
        <v>30124002</v>
      </c>
      <c r="F4000" s="14" t="s">
        <v>2741</v>
      </c>
      <c r="G4000" s="14" t="s">
        <v>3614</v>
      </c>
      <c r="H4000" s="14" t="s">
        <v>3614</v>
      </c>
      <c r="I4000" s="9" t="s">
        <v>3614</v>
      </c>
      <c r="J4000" s="9">
        <v>1</v>
      </c>
      <c r="K4000" s="14"/>
      <c r="L4000" s="14"/>
      <c r="M4000" s="14"/>
      <c r="N4000" s="14">
        <v>46218</v>
      </c>
      <c r="O4000" s="14">
        <v>1</v>
      </c>
      <c r="P4000" s="14"/>
      <c r="Q4000" s="14"/>
      <c r="R4000" s="14"/>
      <c r="S4000" s="14"/>
      <c r="T4000" s="14">
        <f t="shared" si="429"/>
        <v>1</v>
      </c>
      <c r="U4000" s="14" t="s">
        <v>36</v>
      </c>
      <c r="V4000" s="14"/>
      <c r="W4000" s="14"/>
      <c r="X4000" s="14"/>
      <c r="Y4000" s="14"/>
      <c r="Z4000" s="14"/>
      <c r="AA4000" s="11"/>
      <c r="AB4000" s="14" t="str">
        <f t="shared" si="426"/>
        <v>10264|47 CNC</v>
      </c>
      <c r="AC4000" t="str">
        <f t="shared" si="427"/>
        <v>|10264|</v>
      </c>
      <c r="AD4000" t="str">
        <f t="shared" si="428"/>
        <v>47 CNC</v>
      </c>
    </row>
    <row r="4001" spans="1:30" ht="24" customHeight="1" x14ac:dyDescent="0.35">
      <c r="A4001" s="35">
        <v>46218</v>
      </c>
      <c r="B4001" s="14" t="s">
        <v>3734</v>
      </c>
      <c r="C4001" s="14" t="s">
        <v>3735</v>
      </c>
      <c r="D4001" s="14" t="s">
        <v>3614</v>
      </c>
      <c r="E4001" s="14">
        <v>30126001</v>
      </c>
      <c r="F4001" s="14" t="s">
        <v>3725</v>
      </c>
      <c r="G4001" s="14" t="s">
        <v>3614</v>
      </c>
      <c r="H4001" s="14" t="s">
        <v>3614</v>
      </c>
      <c r="I4001" s="9" t="s">
        <v>3614</v>
      </c>
      <c r="J4001" s="9">
        <v>1</v>
      </c>
      <c r="K4001" s="14"/>
      <c r="L4001" s="14"/>
      <c r="M4001" s="14"/>
      <c r="N4001" s="14">
        <v>46218</v>
      </c>
      <c r="O4001" s="14">
        <v>1</v>
      </c>
      <c r="P4001" s="14"/>
      <c r="Q4001" s="14"/>
      <c r="R4001" s="14"/>
      <c r="S4001" s="14"/>
      <c r="T4001" s="14">
        <f t="shared" si="429"/>
        <v>1</v>
      </c>
      <c r="U4001" s="14" t="s">
        <v>36</v>
      </c>
      <c r="V4001" s="14"/>
      <c r="W4001" s="14"/>
      <c r="X4001" s="14"/>
      <c r="Y4001" s="14"/>
      <c r="Z4001" s="14"/>
      <c r="AA4001" s="11"/>
      <c r="AB4001" s="14" t="str">
        <f t="shared" si="426"/>
        <v>10264|47 CNC</v>
      </c>
      <c r="AC4001" t="str">
        <f t="shared" si="427"/>
        <v>|10264|</v>
      </c>
      <c r="AD4001" t="str">
        <f t="shared" si="428"/>
        <v>47 CNC</v>
      </c>
    </row>
    <row r="4002" spans="1:30" ht="24" customHeight="1" x14ac:dyDescent="0.35">
      <c r="A4002" s="35">
        <v>46218</v>
      </c>
      <c r="B4002" s="14" t="s">
        <v>3736</v>
      </c>
      <c r="C4002" s="14" t="s">
        <v>3737</v>
      </c>
      <c r="D4002" s="14" t="s">
        <v>3614</v>
      </c>
      <c r="E4002" s="14">
        <v>30080009</v>
      </c>
      <c r="F4002" s="14" t="s">
        <v>3160</v>
      </c>
      <c r="G4002" s="14" t="s">
        <v>3614</v>
      </c>
      <c r="H4002" s="14" t="s">
        <v>3614</v>
      </c>
      <c r="I4002" s="9" t="s">
        <v>3614</v>
      </c>
      <c r="J4002" s="9">
        <v>60</v>
      </c>
      <c r="K4002" s="14"/>
      <c r="L4002" s="14"/>
      <c r="M4002" s="14"/>
      <c r="N4002" s="14">
        <v>46218</v>
      </c>
      <c r="O4002" s="14">
        <v>60</v>
      </c>
      <c r="P4002" s="14"/>
      <c r="Q4002" s="14"/>
      <c r="R4002" s="14"/>
      <c r="S4002" s="14"/>
      <c r="T4002" s="14">
        <f t="shared" si="429"/>
        <v>1</v>
      </c>
      <c r="U4002" s="14" t="s">
        <v>36</v>
      </c>
      <c r="V4002" s="14"/>
      <c r="W4002" s="14"/>
      <c r="X4002" s="14"/>
      <c r="Y4002" s="14"/>
      <c r="Z4002" s="14"/>
      <c r="AA4002" s="11"/>
      <c r="AB4002" s="14" t="str">
        <f t="shared" si="426"/>
        <v>10266,10265|47 CNC</v>
      </c>
      <c r="AC4002" t="str">
        <f t="shared" si="427"/>
        <v>|10266|10265|</v>
      </c>
      <c r="AD4002" t="str">
        <f t="shared" si="428"/>
        <v>47 CNC</v>
      </c>
    </row>
    <row r="4003" spans="1:30" ht="24" customHeight="1" x14ac:dyDescent="0.35">
      <c r="A4003" s="35">
        <v>46218</v>
      </c>
      <c r="B4003" s="14" t="s">
        <v>3736</v>
      </c>
      <c r="C4003" s="14" t="s">
        <v>3737</v>
      </c>
      <c r="D4003" s="14" t="s">
        <v>3614</v>
      </c>
      <c r="E4003" s="14">
        <v>30081507</v>
      </c>
      <c r="F4003" s="14" t="s">
        <v>3161</v>
      </c>
      <c r="G4003" s="14" t="s">
        <v>3614</v>
      </c>
      <c r="H4003" s="14" t="s">
        <v>3614</v>
      </c>
      <c r="I4003" s="9" t="s">
        <v>3614</v>
      </c>
      <c r="J4003" s="9">
        <v>30</v>
      </c>
      <c r="K4003" s="14"/>
      <c r="L4003" s="14"/>
      <c r="M4003" s="14"/>
      <c r="N4003" s="14">
        <v>46218</v>
      </c>
      <c r="O4003" s="14">
        <v>30</v>
      </c>
      <c r="P4003" s="14"/>
      <c r="Q4003" s="14"/>
      <c r="R4003" s="14"/>
      <c r="S4003" s="14"/>
      <c r="T4003" s="14">
        <f t="shared" si="429"/>
        <v>1</v>
      </c>
      <c r="U4003" s="14" t="s">
        <v>36</v>
      </c>
      <c r="V4003" s="14"/>
      <c r="W4003" s="14"/>
      <c r="X4003" s="14"/>
      <c r="Y4003" s="14"/>
      <c r="Z4003" s="14"/>
      <c r="AA4003" s="11"/>
      <c r="AB4003" s="14" t="str">
        <f t="shared" si="426"/>
        <v>10266,10265|47 CNC</v>
      </c>
      <c r="AC4003" t="str">
        <f t="shared" si="427"/>
        <v>|10266|10265|</v>
      </c>
      <c r="AD4003" t="str">
        <f t="shared" si="428"/>
        <v>47 CNC</v>
      </c>
    </row>
    <row r="4004" spans="1:30" ht="24" customHeight="1" x14ac:dyDescent="0.35">
      <c r="A4004" s="35">
        <v>46218</v>
      </c>
      <c r="B4004" s="14" t="s">
        <v>3736</v>
      </c>
      <c r="C4004" s="14" t="s">
        <v>3737</v>
      </c>
      <c r="D4004" s="14" t="s">
        <v>3614</v>
      </c>
      <c r="E4004" s="14">
        <v>30081508</v>
      </c>
      <c r="F4004" s="14" t="s">
        <v>3162</v>
      </c>
      <c r="G4004" s="14" t="s">
        <v>3614</v>
      </c>
      <c r="H4004" s="14" t="s">
        <v>3614</v>
      </c>
      <c r="I4004" s="9" t="s">
        <v>3614</v>
      </c>
      <c r="J4004" s="9">
        <v>30</v>
      </c>
      <c r="K4004" s="14"/>
      <c r="L4004" s="14"/>
      <c r="M4004" s="14"/>
      <c r="N4004" s="14">
        <v>46218</v>
      </c>
      <c r="O4004" s="14">
        <v>30</v>
      </c>
      <c r="P4004" s="14"/>
      <c r="Q4004" s="14"/>
      <c r="R4004" s="14"/>
      <c r="S4004" s="14"/>
      <c r="T4004" s="14">
        <f t="shared" si="429"/>
        <v>1</v>
      </c>
      <c r="U4004" s="14" t="s">
        <v>36</v>
      </c>
      <c r="V4004" s="14"/>
      <c r="W4004" s="14"/>
      <c r="X4004" s="14"/>
      <c r="Y4004" s="14"/>
      <c r="Z4004" s="14"/>
      <c r="AA4004" s="11"/>
      <c r="AB4004" s="14" t="str">
        <f t="shared" si="426"/>
        <v>10266,10265|47 CNC</v>
      </c>
      <c r="AC4004" t="str">
        <f t="shared" si="427"/>
        <v>|10266|10265|</v>
      </c>
      <c r="AD4004" t="str">
        <f t="shared" si="428"/>
        <v>47 CNC</v>
      </c>
    </row>
    <row r="4005" spans="1:30" ht="24" customHeight="1" x14ac:dyDescent="0.35">
      <c r="A4005" s="35">
        <v>46218</v>
      </c>
      <c r="B4005" s="14" t="s">
        <v>3736</v>
      </c>
      <c r="C4005" s="14" t="s">
        <v>3737</v>
      </c>
      <c r="D4005" s="14" t="s">
        <v>3614</v>
      </c>
      <c r="E4005" s="14">
        <v>30080008</v>
      </c>
      <c r="F4005" s="14" t="s">
        <v>3163</v>
      </c>
      <c r="G4005" s="14" t="s">
        <v>3614</v>
      </c>
      <c r="H4005" s="14" t="s">
        <v>3614</v>
      </c>
      <c r="I4005" s="9" t="s">
        <v>3614</v>
      </c>
      <c r="J4005" s="9">
        <v>60</v>
      </c>
      <c r="K4005" s="14"/>
      <c r="L4005" s="14"/>
      <c r="M4005" s="14"/>
      <c r="N4005" s="14">
        <v>46218</v>
      </c>
      <c r="O4005" s="14">
        <v>60</v>
      </c>
      <c r="P4005" s="14"/>
      <c r="Q4005" s="14"/>
      <c r="R4005" s="14"/>
      <c r="S4005" s="14"/>
      <c r="T4005" s="14">
        <f t="shared" si="429"/>
        <v>1</v>
      </c>
      <c r="U4005" s="14" t="s">
        <v>36</v>
      </c>
      <c r="V4005" s="14"/>
      <c r="W4005" s="14"/>
      <c r="X4005" s="14"/>
      <c r="Y4005" s="14"/>
      <c r="Z4005" s="14"/>
      <c r="AA4005" s="11"/>
      <c r="AB4005" s="14" t="str">
        <f t="shared" si="426"/>
        <v>10266,10265|47 CNC</v>
      </c>
      <c r="AC4005" t="str">
        <f t="shared" si="427"/>
        <v>|10266|10265|</v>
      </c>
      <c r="AD4005" t="str">
        <f t="shared" si="428"/>
        <v>47 CNC</v>
      </c>
    </row>
    <row r="4006" spans="1:30" ht="24" customHeight="1" x14ac:dyDescent="0.35">
      <c r="A4006" s="35">
        <v>46218</v>
      </c>
      <c r="B4006" s="14" t="s">
        <v>3736</v>
      </c>
      <c r="C4006" s="14" t="s">
        <v>3737</v>
      </c>
      <c r="D4006" s="14" t="s">
        <v>3614</v>
      </c>
      <c r="E4006" s="14">
        <v>30006104</v>
      </c>
      <c r="F4006" s="14" t="s">
        <v>3159</v>
      </c>
      <c r="G4006" s="14" t="s">
        <v>3614</v>
      </c>
      <c r="H4006" s="14" t="s">
        <v>3614</v>
      </c>
      <c r="I4006" s="9" t="s">
        <v>3614</v>
      </c>
      <c r="J4006" s="9">
        <v>126</v>
      </c>
      <c r="K4006" s="14"/>
      <c r="L4006" s="14"/>
      <c r="M4006" s="14"/>
      <c r="N4006" s="14">
        <v>46218</v>
      </c>
      <c r="O4006" s="14">
        <v>126</v>
      </c>
      <c r="P4006" s="14"/>
      <c r="Q4006" s="14"/>
      <c r="R4006" s="14"/>
      <c r="S4006" s="14"/>
      <c r="T4006" s="14">
        <f t="shared" si="429"/>
        <v>1</v>
      </c>
      <c r="U4006" s="14" t="s">
        <v>36</v>
      </c>
      <c r="V4006" s="14"/>
      <c r="W4006" s="14"/>
      <c r="X4006" s="14"/>
      <c r="Y4006" s="14"/>
      <c r="Z4006" s="14"/>
      <c r="AA4006" s="11"/>
      <c r="AB4006" s="14" t="str">
        <f t="shared" si="426"/>
        <v>10266,10265|47 CNC</v>
      </c>
      <c r="AC4006" t="str">
        <f t="shared" si="427"/>
        <v>|10266|10265|</v>
      </c>
      <c r="AD4006" t="str">
        <f t="shared" si="428"/>
        <v>47 CNC</v>
      </c>
    </row>
    <row r="4007" spans="1:30" ht="36" customHeight="1" x14ac:dyDescent="0.35">
      <c r="A4007" s="35">
        <v>46223</v>
      </c>
      <c r="B4007" s="14" t="s">
        <v>3734</v>
      </c>
      <c r="C4007" s="14" t="s">
        <v>3735</v>
      </c>
      <c r="D4007" s="14" t="s">
        <v>3053</v>
      </c>
      <c r="E4007" s="14">
        <v>30001212</v>
      </c>
      <c r="F4007" s="14" t="s">
        <v>482</v>
      </c>
      <c r="G4007" s="14" t="s">
        <v>3053</v>
      </c>
      <c r="H4007" s="14" t="s">
        <v>3053</v>
      </c>
      <c r="I4007" s="9" t="s">
        <v>3053</v>
      </c>
      <c r="J4007" s="9">
        <v>4</v>
      </c>
      <c r="K4007" s="14"/>
      <c r="L4007" s="14"/>
      <c r="M4007" s="14"/>
      <c r="N4007" s="14"/>
      <c r="O4007" s="14"/>
      <c r="P4007" s="14"/>
      <c r="Q4007" s="14"/>
      <c r="R4007" s="14"/>
      <c r="S4007" s="14"/>
      <c r="T4007" s="14"/>
      <c r="U4007" s="14"/>
      <c r="V4007" s="14"/>
      <c r="W4007" s="14"/>
      <c r="X4007" s="14"/>
      <c r="Y4007" s="14"/>
      <c r="Z4007" s="14"/>
      <c r="AA4007" s="11"/>
      <c r="AB4007" s="14" t="str">
        <f t="shared" si="426"/>
        <v>10264|49 COLA DE ESPUMA</v>
      </c>
      <c r="AC4007" t="str">
        <f t="shared" si="427"/>
        <v>|10264|</v>
      </c>
      <c r="AD4007" t="str">
        <f t="shared" si="428"/>
        <v>49 COLA DE ESPUMA</v>
      </c>
    </row>
    <row r="4008" spans="1:30" ht="36" customHeight="1" x14ac:dyDescent="0.35">
      <c r="A4008" s="35">
        <v>46223</v>
      </c>
      <c r="B4008" s="14" t="s">
        <v>3734</v>
      </c>
      <c r="C4008" s="14" t="s">
        <v>3735</v>
      </c>
      <c r="D4008" s="14" t="s">
        <v>3053</v>
      </c>
      <c r="E4008" s="14">
        <v>30001213</v>
      </c>
      <c r="F4008" s="14" t="s">
        <v>477</v>
      </c>
      <c r="G4008" s="14" t="s">
        <v>3053</v>
      </c>
      <c r="H4008" s="14" t="s">
        <v>3053</v>
      </c>
      <c r="I4008" s="9" t="s">
        <v>3053</v>
      </c>
      <c r="J4008" s="9">
        <v>20</v>
      </c>
      <c r="K4008" s="14"/>
      <c r="L4008" s="14"/>
      <c r="M4008" s="14"/>
      <c r="N4008" s="14"/>
      <c r="O4008" s="14"/>
      <c r="P4008" s="14"/>
      <c r="Q4008" s="14"/>
      <c r="R4008" s="14"/>
      <c r="S4008" s="14"/>
      <c r="T4008" s="14"/>
      <c r="U4008" s="14"/>
      <c r="V4008" s="14"/>
      <c r="W4008" s="14"/>
      <c r="X4008" s="14"/>
      <c r="Y4008" s="14"/>
      <c r="Z4008" s="14"/>
      <c r="AA4008" s="11"/>
      <c r="AB4008" s="14" t="str">
        <f t="shared" si="426"/>
        <v>10264|49 COLA DE ESPUMA</v>
      </c>
      <c r="AC4008" t="str">
        <f t="shared" si="427"/>
        <v>|10264|</v>
      </c>
      <c r="AD4008" t="str">
        <f t="shared" si="428"/>
        <v>49 COLA DE ESPUMA</v>
      </c>
    </row>
    <row r="4009" spans="1:30" ht="36" customHeight="1" x14ac:dyDescent="0.35">
      <c r="A4009" s="35">
        <v>46223</v>
      </c>
      <c r="B4009" s="14" t="s">
        <v>3734</v>
      </c>
      <c r="C4009" s="14" t="s">
        <v>3735</v>
      </c>
      <c r="D4009" s="14" t="s">
        <v>3053</v>
      </c>
      <c r="E4009" s="14">
        <v>30001412</v>
      </c>
      <c r="F4009" s="14" t="s">
        <v>3174</v>
      </c>
      <c r="G4009" s="14" t="s">
        <v>3053</v>
      </c>
      <c r="H4009" s="14" t="s">
        <v>3053</v>
      </c>
      <c r="I4009" s="9" t="s">
        <v>3053</v>
      </c>
      <c r="J4009" s="9">
        <v>16</v>
      </c>
      <c r="K4009" s="14"/>
      <c r="L4009" s="14"/>
      <c r="M4009" s="14"/>
      <c r="N4009" s="14"/>
      <c r="O4009" s="14"/>
      <c r="P4009" s="14"/>
      <c r="Q4009" s="14"/>
      <c r="R4009" s="14"/>
      <c r="S4009" s="14"/>
      <c r="T4009" s="14"/>
      <c r="U4009" s="14"/>
      <c r="V4009" s="14"/>
      <c r="W4009" s="14"/>
      <c r="X4009" s="14"/>
      <c r="Y4009" s="14"/>
      <c r="Z4009" s="14"/>
      <c r="AA4009" s="11"/>
      <c r="AB4009" s="14" t="str">
        <f t="shared" si="426"/>
        <v>10264|49 COLA DE ESPUMA</v>
      </c>
      <c r="AC4009" t="str">
        <f t="shared" si="427"/>
        <v>|10264|</v>
      </c>
      <c r="AD4009" t="str">
        <f t="shared" si="428"/>
        <v>49 COLA DE ESPUMA</v>
      </c>
    </row>
    <row r="4010" spans="1:30" ht="36" customHeight="1" x14ac:dyDescent="0.35">
      <c r="A4010" s="35">
        <v>46223</v>
      </c>
      <c r="B4010" s="14" t="s">
        <v>3734</v>
      </c>
      <c r="C4010" s="14" t="s">
        <v>3735</v>
      </c>
      <c r="D4010" s="14" t="s">
        <v>3053</v>
      </c>
      <c r="E4010" s="14">
        <v>30001235</v>
      </c>
      <c r="F4010" s="14" t="s">
        <v>3172</v>
      </c>
      <c r="G4010" s="14" t="s">
        <v>3053</v>
      </c>
      <c r="H4010" s="14" t="s">
        <v>3053</v>
      </c>
      <c r="I4010" s="9" t="s">
        <v>3053</v>
      </c>
      <c r="J4010" s="9">
        <v>20</v>
      </c>
      <c r="K4010" s="14"/>
      <c r="L4010" s="14"/>
      <c r="M4010" s="14"/>
      <c r="N4010" s="14"/>
      <c r="O4010" s="14"/>
      <c r="P4010" s="14"/>
      <c r="Q4010" s="14"/>
      <c r="R4010" s="14"/>
      <c r="S4010" s="14"/>
      <c r="T4010" s="14"/>
      <c r="U4010" s="14"/>
      <c r="V4010" s="14"/>
      <c r="W4010" s="14"/>
      <c r="X4010" s="14"/>
      <c r="Y4010" s="14"/>
      <c r="Z4010" s="14"/>
      <c r="AA4010" s="11"/>
      <c r="AB4010" s="14" t="str">
        <f t="shared" si="426"/>
        <v>10264|49 COLA DE ESPUMA</v>
      </c>
      <c r="AC4010" t="str">
        <f t="shared" si="427"/>
        <v>|10264|</v>
      </c>
      <c r="AD4010" t="str">
        <f t="shared" si="428"/>
        <v>49 COLA DE ESPUMA</v>
      </c>
    </row>
    <row r="4011" spans="1:30" ht="36" customHeight="1" x14ac:dyDescent="0.35">
      <c r="A4011" s="35">
        <v>46223</v>
      </c>
      <c r="B4011" s="14" t="s">
        <v>3734</v>
      </c>
      <c r="C4011" s="14" t="s">
        <v>3735</v>
      </c>
      <c r="D4011" s="14" t="s">
        <v>3053</v>
      </c>
      <c r="E4011" s="14">
        <v>30004807</v>
      </c>
      <c r="F4011" s="14" t="s">
        <v>466</v>
      </c>
      <c r="G4011" s="14" t="s">
        <v>3053</v>
      </c>
      <c r="H4011" s="14" t="s">
        <v>3053</v>
      </c>
      <c r="I4011" s="9" t="s">
        <v>3053</v>
      </c>
      <c r="J4011" s="9">
        <v>730</v>
      </c>
      <c r="K4011" s="14"/>
      <c r="L4011" s="14"/>
      <c r="M4011" s="14"/>
      <c r="N4011" s="14"/>
      <c r="O4011" s="14"/>
      <c r="P4011" s="14"/>
      <c r="Q4011" s="14"/>
      <c r="R4011" s="14"/>
      <c r="S4011" s="14"/>
      <c r="T4011" s="14"/>
      <c r="U4011" s="14"/>
      <c r="V4011" s="14"/>
      <c r="W4011" s="14"/>
      <c r="X4011" s="14"/>
      <c r="Y4011" s="14"/>
      <c r="Z4011" s="14"/>
      <c r="AA4011" s="11"/>
      <c r="AB4011" s="14" t="str">
        <f t="shared" si="426"/>
        <v>10264|49 COLA DE ESPUMA</v>
      </c>
      <c r="AC4011" t="str">
        <f t="shared" si="427"/>
        <v>|10264|</v>
      </c>
      <c r="AD4011" t="str">
        <f t="shared" si="428"/>
        <v>49 COLA DE ESPUMA</v>
      </c>
    </row>
    <row r="4012" spans="1:30" ht="36" customHeight="1" x14ac:dyDescent="0.35">
      <c r="A4012" s="35">
        <v>46223</v>
      </c>
      <c r="B4012" s="14" t="s">
        <v>3736</v>
      </c>
      <c r="C4012" s="14" t="s">
        <v>3737</v>
      </c>
      <c r="D4012" s="14" t="s">
        <v>3053</v>
      </c>
      <c r="E4012" s="14">
        <v>30001213</v>
      </c>
      <c r="F4012" s="14" t="s">
        <v>477</v>
      </c>
      <c r="G4012" s="14" t="s">
        <v>3053</v>
      </c>
      <c r="H4012" s="14" t="s">
        <v>3053</v>
      </c>
      <c r="I4012" s="9" t="s">
        <v>3053</v>
      </c>
      <c r="J4012" s="9">
        <v>450</v>
      </c>
      <c r="K4012" s="14"/>
      <c r="L4012" s="14"/>
      <c r="M4012" s="14"/>
      <c r="N4012" s="14"/>
      <c r="O4012" s="14"/>
      <c r="P4012" s="14"/>
      <c r="Q4012" s="14"/>
      <c r="R4012" s="14"/>
      <c r="S4012" s="14"/>
      <c r="T4012" s="14"/>
      <c r="U4012" s="14"/>
      <c r="V4012" s="14"/>
      <c r="W4012" s="14"/>
      <c r="X4012" s="14"/>
      <c r="Y4012" s="14"/>
      <c r="Z4012" s="14"/>
      <c r="AA4012" s="11"/>
      <c r="AB4012" s="14" t="str">
        <f t="shared" si="426"/>
        <v>10266,10265|49 COLA DE ESPUMA</v>
      </c>
      <c r="AC4012" t="str">
        <f t="shared" si="427"/>
        <v>|10266|10265|</v>
      </c>
      <c r="AD4012" t="str">
        <f t="shared" si="428"/>
        <v>49 COLA DE ESPUMA</v>
      </c>
    </row>
    <row r="4013" spans="1:30" ht="36" customHeight="1" x14ac:dyDescent="0.35">
      <c r="A4013" s="35">
        <v>46223</v>
      </c>
      <c r="B4013" s="14" t="s">
        <v>3736</v>
      </c>
      <c r="C4013" s="14" t="s">
        <v>3737</v>
      </c>
      <c r="D4013" s="14" t="s">
        <v>3053</v>
      </c>
      <c r="E4013" s="14">
        <v>30001412</v>
      </c>
      <c r="F4013" s="14" t="s">
        <v>3174</v>
      </c>
      <c r="G4013" s="14" t="s">
        <v>3053</v>
      </c>
      <c r="H4013" s="14" t="s">
        <v>3053</v>
      </c>
      <c r="I4013" s="9" t="s">
        <v>3053</v>
      </c>
      <c r="J4013" s="9">
        <v>450</v>
      </c>
      <c r="K4013" s="14"/>
      <c r="L4013" s="14"/>
      <c r="M4013" s="14"/>
      <c r="N4013" s="14"/>
      <c r="O4013" s="14"/>
      <c r="P4013" s="14"/>
      <c r="Q4013" s="14"/>
      <c r="R4013" s="14"/>
      <c r="S4013" s="14"/>
      <c r="T4013" s="14"/>
      <c r="U4013" s="14"/>
      <c r="V4013" s="14"/>
      <c r="W4013" s="14"/>
      <c r="X4013" s="14"/>
      <c r="Y4013" s="14"/>
      <c r="Z4013" s="14"/>
      <c r="AA4013" s="11"/>
      <c r="AB4013" s="14" t="str">
        <f t="shared" si="426"/>
        <v>10266,10265|49 COLA DE ESPUMA</v>
      </c>
      <c r="AC4013" t="str">
        <f t="shared" si="427"/>
        <v>|10266|10265|</v>
      </c>
      <c r="AD4013" t="str">
        <f t="shared" si="428"/>
        <v>49 COLA DE ESPUMA</v>
      </c>
    </row>
    <row r="4014" spans="1:30" ht="36" customHeight="1" x14ac:dyDescent="0.35">
      <c r="A4014" s="35">
        <v>46223</v>
      </c>
      <c r="B4014" s="14" t="s">
        <v>3736</v>
      </c>
      <c r="C4014" s="14" t="s">
        <v>3737</v>
      </c>
      <c r="D4014" s="14" t="s">
        <v>3053</v>
      </c>
      <c r="E4014" s="14">
        <v>30001235</v>
      </c>
      <c r="F4014" s="14" t="s">
        <v>3172</v>
      </c>
      <c r="G4014" s="14" t="s">
        <v>3053</v>
      </c>
      <c r="H4014" s="14" t="s">
        <v>3053</v>
      </c>
      <c r="I4014" s="9" t="s">
        <v>3053</v>
      </c>
      <c r="J4014" s="9">
        <v>450</v>
      </c>
      <c r="K4014" s="14"/>
      <c r="L4014" s="14"/>
      <c r="M4014" s="14"/>
      <c r="N4014" s="14"/>
      <c r="O4014" s="14"/>
      <c r="P4014" s="14"/>
      <c r="Q4014" s="14"/>
      <c r="R4014" s="14"/>
      <c r="S4014" s="14"/>
      <c r="T4014" s="14"/>
      <c r="U4014" s="14"/>
      <c r="V4014" s="14"/>
      <c r="W4014" s="14"/>
      <c r="X4014" s="14"/>
      <c r="Y4014" s="14"/>
      <c r="Z4014" s="14"/>
      <c r="AA4014" s="11"/>
      <c r="AB4014" s="14" t="str">
        <f t="shared" si="426"/>
        <v>10266,10265|49 COLA DE ESPUMA</v>
      </c>
      <c r="AC4014" t="str">
        <f t="shared" si="427"/>
        <v>|10266|10265|</v>
      </c>
      <c r="AD4014" t="str">
        <f t="shared" si="428"/>
        <v>49 COLA DE ESPUMA</v>
      </c>
    </row>
    <row r="4015" spans="1:30" ht="36" customHeight="1" x14ac:dyDescent="0.35">
      <c r="A4015" s="35">
        <v>46223</v>
      </c>
      <c r="B4015" s="14" t="s">
        <v>3736</v>
      </c>
      <c r="C4015" s="14" t="s">
        <v>3737</v>
      </c>
      <c r="D4015" s="14" t="s">
        <v>3053</v>
      </c>
      <c r="E4015" s="14">
        <v>30004807</v>
      </c>
      <c r="F4015" s="14" t="s">
        <v>466</v>
      </c>
      <c r="G4015" s="14" t="s">
        <v>3053</v>
      </c>
      <c r="H4015" s="14" t="s">
        <v>3053</v>
      </c>
      <c r="I4015" s="9" t="s">
        <v>3053</v>
      </c>
      <c r="J4015" s="9">
        <v>126</v>
      </c>
      <c r="K4015" s="14"/>
      <c r="L4015" s="14"/>
      <c r="M4015" s="14"/>
      <c r="N4015" s="14"/>
      <c r="O4015" s="14"/>
      <c r="P4015" s="14"/>
      <c r="Q4015" s="14"/>
      <c r="R4015" s="14"/>
      <c r="S4015" s="14"/>
      <c r="T4015" s="14"/>
      <c r="U4015" s="14"/>
      <c r="V4015" s="14"/>
      <c r="W4015" s="14"/>
      <c r="X4015" s="14"/>
      <c r="Y4015" s="14"/>
      <c r="Z4015" s="14"/>
      <c r="AA4015" s="11"/>
      <c r="AB4015" s="14" t="str">
        <f t="shared" si="426"/>
        <v>10266,10265|49 COLA DE ESPUMA</v>
      </c>
      <c r="AC4015" t="str">
        <f t="shared" si="427"/>
        <v>|10266|10265|</v>
      </c>
      <c r="AD4015" t="str">
        <f t="shared" si="428"/>
        <v>49 COLA DE ESPUMA</v>
      </c>
    </row>
    <row r="4016" spans="1:30" ht="36" customHeight="1" x14ac:dyDescent="0.35">
      <c r="A4016" s="35">
        <v>46223</v>
      </c>
      <c r="B4016" s="14" t="s">
        <v>3738</v>
      </c>
      <c r="C4016" s="14" t="s">
        <v>3739</v>
      </c>
      <c r="D4016" s="14" t="s">
        <v>3053</v>
      </c>
      <c r="E4016" s="14">
        <v>30001213</v>
      </c>
      <c r="F4016" s="14" t="s">
        <v>477</v>
      </c>
      <c r="G4016" s="14" t="s">
        <v>3053</v>
      </c>
      <c r="H4016" s="14" t="s">
        <v>3053</v>
      </c>
      <c r="I4016" s="9" t="s">
        <v>3053</v>
      </c>
      <c r="J4016" s="9">
        <v>6</v>
      </c>
      <c r="K4016" s="14"/>
      <c r="L4016" s="14"/>
      <c r="M4016" s="14"/>
      <c r="N4016" s="14"/>
      <c r="O4016" s="14"/>
      <c r="P4016" s="14"/>
      <c r="Q4016" s="14"/>
      <c r="R4016" s="14"/>
      <c r="S4016" s="14"/>
      <c r="T4016" s="14"/>
      <c r="U4016" s="14"/>
      <c r="V4016" s="14"/>
      <c r="W4016" s="14"/>
      <c r="X4016" s="14"/>
      <c r="Y4016" s="14"/>
      <c r="Z4016" s="14"/>
      <c r="AA4016" s="11"/>
      <c r="AB4016" s="14" t="str">
        <f t="shared" si="426"/>
        <v>10269|49 COLA DE ESPUMA</v>
      </c>
      <c r="AC4016" t="str">
        <f t="shared" si="427"/>
        <v>|10269|</v>
      </c>
      <c r="AD4016" t="str">
        <f t="shared" si="428"/>
        <v>49 COLA DE ESPUMA</v>
      </c>
    </row>
    <row r="4017" spans="1:30" ht="36" customHeight="1" x14ac:dyDescent="0.35">
      <c r="A4017" s="35">
        <v>46223</v>
      </c>
      <c r="B4017" s="14" t="s">
        <v>3738</v>
      </c>
      <c r="C4017" s="14" t="s">
        <v>3739</v>
      </c>
      <c r="D4017" s="14" t="s">
        <v>3053</v>
      </c>
      <c r="E4017" s="14">
        <v>30001235</v>
      </c>
      <c r="F4017" s="14" t="s">
        <v>3172</v>
      </c>
      <c r="G4017" s="14" t="s">
        <v>3053</v>
      </c>
      <c r="H4017" s="14" t="s">
        <v>3053</v>
      </c>
      <c r="I4017" s="9" t="s">
        <v>3053</v>
      </c>
      <c r="J4017" s="9">
        <v>6</v>
      </c>
      <c r="K4017" s="14"/>
      <c r="L4017" s="14"/>
      <c r="M4017" s="14"/>
      <c r="N4017" s="14"/>
      <c r="O4017" s="14"/>
      <c r="P4017" s="14"/>
      <c r="Q4017" s="14"/>
      <c r="R4017" s="14"/>
      <c r="S4017" s="14"/>
      <c r="T4017" s="14"/>
      <c r="U4017" s="14"/>
      <c r="V4017" s="14"/>
      <c r="W4017" s="14"/>
      <c r="X4017" s="14"/>
      <c r="Y4017" s="14"/>
      <c r="Z4017" s="14"/>
      <c r="AA4017" s="11"/>
      <c r="AB4017" s="14" t="str">
        <f t="shared" si="426"/>
        <v>10269|49 COLA DE ESPUMA</v>
      </c>
      <c r="AC4017" t="str">
        <f t="shared" si="427"/>
        <v>|10269|</v>
      </c>
      <c r="AD4017" t="str">
        <f t="shared" si="428"/>
        <v>49 COLA DE ESPUMA</v>
      </c>
    </row>
    <row r="4018" spans="1:30" ht="36" customHeight="1" x14ac:dyDescent="0.35">
      <c r="A4018" s="35">
        <v>46223</v>
      </c>
      <c r="B4018" s="14" t="s">
        <v>3738</v>
      </c>
      <c r="C4018" s="14" t="s">
        <v>3739</v>
      </c>
      <c r="D4018" s="14" t="s">
        <v>3053</v>
      </c>
      <c r="E4018" s="14">
        <v>30006805</v>
      </c>
      <c r="F4018" s="14" t="s">
        <v>476</v>
      </c>
      <c r="G4018" s="14" t="s">
        <v>3053</v>
      </c>
      <c r="H4018" s="14" t="s">
        <v>3053</v>
      </c>
      <c r="I4018" s="9" t="s">
        <v>3053</v>
      </c>
      <c r="J4018" s="9">
        <v>12</v>
      </c>
      <c r="K4018" s="14"/>
      <c r="L4018" s="14"/>
      <c r="M4018" s="14"/>
      <c r="N4018" s="14"/>
      <c r="O4018" s="14"/>
      <c r="P4018" s="14"/>
      <c r="Q4018" s="14"/>
      <c r="R4018" s="14"/>
      <c r="S4018" s="14"/>
      <c r="T4018" s="14"/>
      <c r="U4018" s="14"/>
      <c r="V4018" s="14"/>
      <c r="W4018" s="14"/>
      <c r="X4018" s="14"/>
      <c r="Y4018" s="14"/>
      <c r="Z4018" s="14"/>
      <c r="AA4018" s="11"/>
      <c r="AB4018" s="14" t="str">
        <f t="shared" si="426"/>
        <v>10269|49 COLA DE ESPUMA</v>
      </c>
      <c r="AC4018" t="str">
        <f t="shared" si="427"/>
        <v>|10269|</v>
      </c>
      <c r="AD4018" t="str">
        <f t="shared" si="428"/>
        <v>49 COLA DE ESPUMA</v>
      </c>
    </row>
    <row r="4019" spans="1:30" ht="36" customHeight="1" x14ac:dyDescent="0.35">
      <c r="A4019" s="35">
        <v>46223</v>
      </c>
      <c r="B4019" s="14" t="s">
        <v>3738</v>
      </c>
      <c r="C4019" s="14" t="s">
        <v>3739</v>
      </c>
      <c r="D4019" s="14" t="s">
        <v>3053</v>
      </c>
      <c r="E4019" s="14">
        <v>30006806</v>
      </c>
      <c r="F4019" s="14" t="s">
        <v>478</v>
      </c>
      <c r="G4019" s="14" t="s">
        <v>3053</v>
      </c>
      <c r="H4019" s="14" t="s">
        <v>3053</v>
      </c>
      <c r="I4019" s="9" t="s">
        <v>3053</v>
      </c>
      <c r="J4019" s="9">
        <v>6</v>
      </c>
      <c r="K4019" s="14"/>
      <c r="L4019" s="14"/>
      <c r="M4019" s="14"/>
      <c r="N4019" s="14"/>
      <c r="O4019" s="14"/>
      <c r="P4019" s="14"/>
      <c r="Q4019" s="14"/>
      <c r="R4019" s="14"/>
      <c r="S4019" s="14"/>
      <c r="T4019" s="14"/>
      <c r="U4019" s="14"/>
      <c r="V4019" s="14"/>
      <c r="W4019" s="14"/>
      <c r="X4019" s="14"/>
      <c r="Y4019" s="14"/>
      <c r="Z4019" s="14"/>
      <c r="AA4019" s="11"/>
      <c r="AB4019" s="14" t="str">
        <f t="shared" si="426"/>
        <v>10269|49 COLA DE ESPUMA</v>
      </c>
      <c r="AC4019" t="str">
        <f t="shared" si="427"/>
        <v>|10269|</v>
      </c>
      <c r="AD4019" t="str">
        <f t="shared" si="428"/>
        <v>49 COLA DE ESPUMA</v>
      </c>
    </row>
    <row r="4020" spans="1:30" ht="36" customHeight="1" x14ac:dyDescent="0.35">
      <c r="A4020" s="35">
        <v>46220</v>
      </c>
      <c r="B4020" s="14" t="s">
        <v>3734</v>
      </c>
      <c r="C4020" s="14" t="s">
        <v>3735</v>
      </c>
      <c r="D4020" s="14" t="s">
        <v>3060</v>
      </c>
      <c r="E4020" s="14">
        <v>30080004</v>
      </c>
      <c r="F4020" s="14" t="s">
        <v>3205</v>
      </c>
      <c r="G4020" s="14" t="s">
        <v>3060</v>
      </c>
      <c r="H4020" s="14" t="s">
        <v>3060</v>
      </c>
      <c r="I4020" s="9" t="s">
        <v>3060</v>
      </c>
      <c r="J4020" s="9">
        <v>2</v>
      </c>
      <c r="K4020" s="14"/>
      <c r="L4020" s="14"/>
      <c r="M4020" s="14"/>
      <c r="N4020" s="14">
        <v>46219</v>
      </c>
      <c r="O4020" s="14">
        <v>2</v>
      </c>
      <c r="P4020" s="14"/>
      <c r="Q4020" s="14"/>
      <c r="R4020" s="14"/>
      <c r="S4020" s="14"/>
      <c r="T4020" s="14">
        <f t="shared" ref="T4020:T4033" si="430">IF(OR($J4020="",$O4020=""),"",$O4020/$J4020)</f>
        <v>1</v>
      </c>
      <c r="U4020" s="14" t="s">
        <v>36</v>
      </c>
      <c r="V4020" s="14"/>
      <c r="W4020" s="14"/>
      <c r="X4020" s="14"/>
      <c r="Y4020" s="14"/>
      <c r="Z4020" s="14"/>
      <c r="AA4020" s="11"/>
      <c r="AB4020" s="14" t="str">
        <f t="shared" si="426"/>
        <v>10264|9 COLADEIRAS</v>
      </c>
      <c r="AC4020" t="str">
        <f t="shared" si="427"/>
        <v>|10264|</v>
      </c>
      <c r="AD4020" t="str">
        <f t="shared" si="428"/>
        <v>9 COLADEIRAS</v>
      </c>
    </row>
    <row r="4021" spans="1:30" ht="36" customHeight="1" x14ac:dyDescent="0.35">
      <c r="A4021" s="35">
        <v>46220</v>
      </c>
      <c r="B4021" s="14" t="s">
        <v>3734</v>
      </c>
      <c r="C4021" s="14" t="s">
        <v>3735</v>
      </c>
      <c r="D4021" s="14" t="s">
        <v>3060</v>
      </c>
      <c r="E4021" s="14">
        <v>30080005</v>
      </c>
      <c r="F4021" s="14" t="s">
        <v>3206</v>
      </c>
      <c r="G4021" s="14" t="s">
        <v>3060</v>
      </c>
      <c r="H4021" s="14" t="s">
        <v>3060</v>
      </c>
      <c r="I4021" s="9" t="s">
        <v>3060</v>
      </c>
      <c r="J4021" s="9">
        <v>10</v>
      </c>
      <c r="K4021" s="14"/>
      <c r="L4021" s="14"/>
      <c r="M4021" s="14"/>
      <c r="N4021" s="14">
        <v>46219</v>
      </c>
      <c r="O4021" s="14">
        <v>10</v>
      </c>
      <c r="P4021" s="14"/>
      <c r="Q4021" s="14"/>
      <c r="R4021" s="14"/>
      <c r="S4021" s="14"/>
      <c r="T4021" s="14">
        <f t="shared" si="430"/>
        <v>1</v>
      </c>
      <c r="U4021" s="14" t="s">
        <v>36</v>
      </c>
      <c r="V4021" s="14"/>
      <c r="W4021" s="14"/>
      <c r="X4021" s="14"/>
      <c r="Y4021" s="14"/>
      <c r="Z4021" s="14"/>
      <c r="AA4021" s="11"/>
      <c r="AB4021" s="14" t="str">
        <f t="shared" si="426"/>
        <v>10264|9 COLADEIRAS</v>
      </c>
      <c r="AC4021" t="str">
        <f t="shared" si="427"/>
        <v>|10264|</v>
      </c>
      <c r="AD4021" t="str">
        <f t="shared" si="428"/>
        <v>9 COLADEIRAS</v>
      </c>
    </row>
    <row r="4022" spans="1:30" ht="36" customHeight="1" x14ac:dyDescent="0.35">
      <c r="A4022" s="35">
        <v>46220</v>
      </c>
      <c r="B4022" s="14" t="s">
        <v>3734</v>
      </c>
      <c r="C4022" s="14" t="s">
        <v>3735</v>
      </c>
      <c r="D4022" s="14" t="s">
        <v>3060</v>
      </c>
      <c r="E4022" s="14">
        <v>20019005</v>
      </c>
      <c r="F4022" s="14" t="s">
        <v>2939</v>
      </c>
      <c r="G4022" s="14" t="s">
        <v>3060</v>
      </c>
      <c r="H4022" s="14" t="s">
        <v>3060</v>
      </c>
      <c r="I4022" s="9" t="s">
        <v>3060</v>
      </c>
      <c r="J4022" s="9">
        <v>72</v>
      </c>
      <c r="K4022" s="14"/>
      <c r="L4022" s="14"/>
      <c r="M4022" s="14"/>
      <c r="N4022" s="14">
        <v>46219</v>
      </c>
      <c r="O4022" s="14">
        <v>72</v>
      </c>
      <c r="P4022" s="14"/>
      <c r="Q4022" s="14"/>
      <c r="R4022" s="14"/>
      <c r="S4022" s="14"/>
      <c r="T4022" s="14">
        <f t="shared" si="430"/>
        <v>1</v>
      </c>
      <c r="U4022" s="14" t="s">
        <v>36</v>
      </c>
      <c r="V4022" s="14"/>
      <c r="W4022" s="14"/>
      <c r="X4022" s="14"/>
      <c r="Y4022" s="14"/>
      <c r="Z4022" s="14"/>
      <c r="AA4022" s="11"/>
      <c r="AB4022" s="14" t="str">
        <f t="shared" si="426"/>
        <v>10264|9 COLADEIRAS</v>
      </c>
      <c r="AC4022" t="str">
        <f t="shared" si="427"/>
        <v>|10264|</v>
      </c>
      <c r="AD4022" t="str">
        <f t="shared" si="428"/>
        <v>9 COLADEIRAS</v>
      </c>
    </row>
    <row r="4023" spans="1:30" ht="36" customHeight="1" x14ac:dyDescent="0.35">
      <c r="A4023" s="35">
        <v>46220</v>
      </c>
      <c r="B4023" s="14" t="s">
        <v>3734</v>
      </c>
      <c r="C4023" s="14" t="s">
        <v>3735</v>
      </c>
      <c r="D4023" s="14" t="s">
        <v>3060</v>
      </c>
      <c r="E4023" s="14">
        <v>20019603</v>
      </c>
      <c r="F4023" s="14" t="s">
        <v>2937</v>
      </c>
      <c r="G4023" s="14" t="s">
        <v>3060</v>
      </c>
      <c r="H4023" s="14" t="s">
        <v>3060</v>
      </c>
      <c r="I4023" s="9" t="s">
        <v>3060</v>
      </c>
      <c r="J4023" s="9">
        <v>6</v>
      </c>
      <c r="K4023" s="14"/>
      <c r="L4023" s="14"/>
      <c r="M4023" s="14"/>
      <c r="N4023" s="14">
        <v>46219</v>
      </c>
      <c r="O4023" s="14">
        <v>6</v>
      </c>
      <c r="P4023" s="14"/>
      <c r="Q4023" s="14"/>
      <c r="R4023" s="14"/>
      <c r="S4023" s="14"/>
      <c r="T4023" s="14">
        <f t="shared" si="430"/>
        <v>1</v>
      </c>
      <c r="U4023" s="14" t="s">
        <v>36</v>
      </c>
      <c r="V4023" s="14"/>
      <c r="W4023" s="14"/>
      <c r="X4023" s="14"/>
      <c r="Y4023" s="14"/>
      <c r="Z4023" s="14"/>
      <c r="AA4023" s="11"/>
      <c r="AB4023" s="14" t="str">
        <f t="shared" si="426"/>
        <v>10264|9 COLADEIRAS</v>
      </c>
      <c r="AC4023" t="str">
        <f t="shared" si="427"/>
        <v>|10264|</v>
      </c>
      <c r="AD4023" t="str">
        <f t="shared" si="428"/>
        <v>9 COLADEIRAS</v>
      </c>
    </row>
    <row r="4024" spans="1:30" ht="36" customHeight="1" x14ac:dyDescent="0.35">
      <c r="A4024" s="35">
        <v>46220</v>
      </c>
      <c r="B4024" s="14" t="s">
        <v>3734</v>
      </c>
      <c r="C4024" s="14" t="s">
        <v>3735</v>
      </c>
      <c r="D4024" s="14" t="s">
        <v>3060</v>
      </c>
      <c r="E4024" s="14">
        <v>20019606</v>
      </c>
      <c r="F4024" s="14" t="s">
        <v>3207</v>
      </c>
      <c r="G4024" s="14" t="s">
        <v>3060</v>
      </c>
      <c r="H4024" s="14" t="s">
        <v>3060</v>
      </c>
      <c r="I4024" s="9" t="s">
        <v>3060</v>
      </c>
      <c r="J4024" s="9">
        <v>12</v>
      </c>
      <c r="K4024" s="14"/>
      <c r="L4024" s="14"/>
      <c r="M4024" s="14"/>
      <c r="N4024" s="14">
        <v>46219</v>
      </c>
      <c r="O4024" s="14">
        <v>12</v>
      </c>
      <c r="P4024" s="14"/>
      <c r="Q4024" s="14"/>
      <c r="R4024" s="14"/>
      <c r="S4024" s="14"/>
      <c r="T4024" s="14">
        <f t="shared" si="430"/>
        <v>1</v>
      </c>
      <c r="U4024" s="14" t="s">
        <v>36</v>
      </c>
      <c r="V4024" s="14"/>
      <c r="W4024" s="14"/>
      <c r="X4024" s="14"/>
      <c r="Y4024" s="14"/>
      <c r="Z4024" s="14"/>
      <c r="AA4024" s="11"/>
      <c r="AB4024" s="14" t="str">
        <f t="shared" si="426"/>
        <v>10264|9 COLADEIRAS</v>
      </c>
      <c r="AC4024" t="str">
        <f t="shared" si="427"/>
        <v>|10264|</v>
      </c>
      <c r="AD4024" t="str">
        <f t="shared" si="428"/>
        <v>9 COLADEIRAS</v>
      </c>
    </row>
    <row r="4025" spans="1:30" ht="36" customHeight="1" x14ac:dyDescent="0.35">
      <c r="A4025" s="35">
        <v>46220</v>
      </c>
      <c r="B4025" s="14" t="s">
        <v>3734</v>
      </c>
      <c r="C4025" s="14" t="s">
        <v>3735</v>
      </c>
      <c r="D4025" s="14" t="s">
        <v>3060</v>
      </c>
      <c r="E4025" s="14">
        <v>20020001</v>
      </c>
      <c r="F4025" s="14" t="s">
        <v>3190</v>
      </c>
      <c r="G4025" s="14" t="s">
        <v>3060</v>
      </c>
      <c r="H4025" s="14" t="s">
        <v>3060</v>
      </c>
      <c r="I4025" s="9" t="s">
        <v>3060</v>
      </c>
      <c r="J4025" s="9">
        <v>4</v>
      </c>
      <c r="K4025" s="14"/>
      <c r="L4025" s="14"/>
      <c r="M4025" s="14"/>
      <c r="N4025" s="14">
        <v>46219</v>
      </c>
      <c r="O4025" s="14">
        <v>4</v>
      </c>
      <c r="P4025" s="14"/>
      <c r="Q4025" s="14"/>
      <c r="R4025" s="14"/>
      <c r="S4025" s="14"/>
      <c r="T4025" s="14">
        <f t="shared" si="430"/>
        <v>1</v>
      </c>
      <c r="U4025" s="14" t="s">
        <v>36</v>
      </c>
      <c r="V4025" s="14"/>
      <c r="W4025" s="14"/>
      <c r="X4025" s="14"/>
      <c r="Y4025" s="14"/>
      <c r="Z4025" s="14"/>
      <c r="AA4025" s="11"/>
      <c r="AB4025" s="14" t="str">
        <f t="shared" si="426"/>
        <v>10264|9 COLADEIRAS</v>
      </c>
      <c r="AC4025" t="str">
        <f t="shared" si="427"/>
        <v>|10264|</v>
      </c>
      <c r="AD4025" t="str">
        <f t="shared" si="428"/>
        <v>9 COLADEIRAS</v>
      </c>
    </row>
    <row r="4026" spans="1:30" ht="36" customHeight="1" x14ac:dyDescent="0.35">
      <c r="A4026" s="35">
        <v>46220</v>
      </c>
      <c r="B4026" s="14" t="s">
        <v>3734</v>
      </c>
      <c r="C4026" s="14" t="s">
        <v>3735</v>
      </c>
      <c r="D4026" s="14" t="s">
        <v>3060</v>
      </c>
      <c r="E4026" s="14">
        <v>20052001</v>
      </c>
      <c r="F4026" s="14" t="s">
        <v>3196</v>
      </c>
      <c r="G4026" s="14" t="s">
        <v>3060</v>
      </c>
      <c r="H4026" s="14" t="s">
        <v>3060</v>
      </c>
      <c r="I4026" s="9" t="s">
        <v>3060</v>
      </c>
      <c r="J4026" s="9">
        <v>16</v>
      </c>
      <c r="K4026" s="14"/>
      <c r="L4026" s="14"/>
      <c r="M4026" s="14"/>
      <c r="N4026" s="14">
        <v>46219</v>
      </c>
      <c r="O4026" s="14">
        <v>16</v>
      </c>
      <c r="P4026" s="14"/>
      <c r="Q4026" s="14"/>
      <c r="R4026" s="14"/>
      <c r="S4026" s="14"/>
      <c r="T4026" s="14">
        <f t="shared" si="430"/>
        <v>1</v>
      </c>
      <c r="U4026" s="14" t="s">
        <v>36</v>
      </c>
      <c r="V4026" s="14"/>
      <c r="W4026" s="14"/>
      <c r="X4026" s="14"/>
      <c r="Y4026" s="14"/>
      <c r="Z4026" s="14"/>
      <c r="AA4026" s="11"/>
      <c r="AB4026" s="14" t="str">
        <f t="shared" si="426"/>
        <v>10264|9 COLADEIRAS</v>
      </c>
      <c r="AC4026" t="str">
        <f t="shared" si="427"/>
        <v>|10264|</v>
      </c>
      <c r="AD4026" t="str">
        <f t="shared" si="428"/>
        <v>9 COLADEIRAS</v>
      </c>
    </row>
    <row r="4027" spans="1:30" ht="36" customHeight="1" x14ac:dyDescent="0.35">
      <c r="A4027" s="35">
        <v>46220</v>
      </c>
      <c r="B4027" s="14" t="s">
        <v>3734</v>
      </c>
      <c r="C4027" s="14" t="s">
        <v>3735</v>
      </c>
      <c r="D4027" s="14" t="s">
        <v>3060</v>
      </c>
      <c r="E4027" s="14">
        <v>20052002</v>
      </c>
      <c r="F4027" s="14" t="s">
        <v>3197</v>
      </c>
      <c r="G4027" s="14" t="s">
        <v>3060</v>
      </c>
      <c r="H4027" s="14" t="s">
        <v>3060</v>
      </c>
      <c r="I4027" s="9" t="s">
        <v>3060</v>
      </c>
      <c r="J4027" s="9">
        <v>3</v>
      </c>
      <c r="K4027" s="14"/>
      <c r="L4027" s="14"/>
      <c r="M4027" s="14"/>
      <c r="N4027" s="14">
        <v>46219</v>
      </c>
      <c r="O4027" s="14">
        <v>3</v>
      </c>
      <c r="P4027" s="14"/>
      <c r="Q4027" s="14"/>
      <c r="R4027" s="14"/>
      <c r="S4027" s="14"/>
      <c r="T4027" s="14">
        <f t="shared" si="430"/>
        <v>1</v>
      </c>
      <c r="U4027" s="14" t="s">
        <v>36</v>
      </c>
      <c r="V4027" s="14"/>
      <c r="W4027" s="14"/>
      <c r="X4027" s="14"/>
      <c r="Y4027" s="14"/>
      <c r="Z4027" s="14"/>
      <c r="AA4027" s="11"/>
      <c r="AB4027" s="14" t="str">
        <f t="shared" si="426"/>
        <v>10264|9 COLADEIRAS</v>
      </c>
      <c r="AC4027" t="str">
        <f t="shared" si="427"/>
        <v>|10264|</v>
      </c>
      <c r="AD4027" t="str">
        <f t="shared" si="428"/>
        <v>9 COLADEIRAS</v>
      </c>
    </row>
    <row r="4028" spans="1:30" ht="36" customHeight="1" x14ac:dyDescent="0.35">
      <c r="A4028" s="35">
        <v>46220</v>
      </c>
      <c r="B4028" s="14" t="s">
        <v>3734</v>
      </c>
      <c r="C4028" s="14" t="s">
        <v>3735</v>
      </c>
      <c r="D4028" s="14" t="s">
        <v>3060</v>
      </c>
      <c r="E4028" s="14">
        <v>20052003</v>
      </c>
      <c r="F4028" s="14" t="s">
        <v>3198</v>
      </c>
      <c r="G4028" s="14" t="s">
        <v>3060</v>
      </c>
      <c r="H4028" s="14" t="s">
        <v>3060</v>
      </c>
      <c r="I4028" s="9" t="s">
        <v>3060</v>
      </c>
      <c r="J4028" s="9">
        <v>6</v>
      </c>
      <c r="K4028" s="14"/>
      <c r="L4028" s="14"/>
      <c r="M4028" s="14"/>
      <c r="N4028" s="14">
        <v>46219</v>
      </c>
      <c r="O4028" s="14">
        <v>6</v>
      </c>
      <c r="P4028" s="14"/>
      <c r="Q4028" s="14"/>
      <c r="R4028" s="14"/>
      <c r="S4028" s="14"/>
      <c r="T4028" s="14">
        <f t="shared" si="430"/>
        <v>1</v>
      </c>
      <c r="U4028" s="14" t="s">
        <v>36</v>
      </c>
      <c r="V4028" s="14"/>
      <c r="W4028" s="14"/>
      <c r="X4028" s="14"/>
      <c r="Y4028" s="14"/>
      <c r="Z4028" s="14"/>
      <c r="AA4028" s="11"/>
      <c r="AB4028" s="14" t="str">
        <f t="shared" si="426"/>
        <v>10264|9 COLADEIRAS</v>
      </c>
      <c r="AC4028" t="str">
        <f t="shared" si="427"/>
        <v>|10264|</v>
      </c>
      <c r="AD4028" t="str">
        <f t="shared" si="428"/>
        <v>9 COLADEIRAS</v>
      </c>
    </row>
    <row r="4029" spans="1:30" ht="36" customHeight="1" x14ac:dyDescent="0.35">
      <c r="A4029" s="35">
        <v>46220</v>
      </c>
      <c r="B4029" s="14" t="s">
        <v>3734</v>
      </c>
      <c r="C4029" s="14" t="s">
        <v>3735</v>
      </c>
      <c r="D4029" s="14" t="s">
        <v>3060</v>
      </c>
      <c r="E4029" s="14">
        <v>20052202</v>
      </c>
      <c r="F4029" s="14" t="s">
        <v>3199</v>
      </c>
      <c r="G4029" s="14" t="s">
        <v>3060</v>
      </c>
      <c r="H4029" s="14" t="s">
        <v>3060</v>
      </c>
      <c r="I4029" s="9" t="s">
        <v>3060</v>
      </c>
      <c r="J4029" s="9">
        <v>1</v>
      </c>
      <c r="K4029" s="14"/>
      <c r="L4029" s="14"/>
      <c r="M4029" s="14"/>
      <c r="N4029" s="14">
        <v>46219</v>
      </c>
      <c r="O4029" s="14">
        <v>1</v>
      </c>
      <c r="P4029" s="14"/>
      <c r="Q4029" s="14"/>
      <c r="R4029" s="14"/>
      <c r="S4029" s="14"/>
      <c r="T4029" s="14">
        <f t="shared" si="430"/>
        <v>1</v>
      </c>
      <c r="U4029" s="14" t="s">
        <v>36</v>
      </c>
      <c r="V4029" s="14"/>
      <c r="W4029" s="14"/>
      <c r="X4029" s="14"/>
      <c r="Y4029" s="14"/>
      <c r="Z4029" s="14"/>
      <c r="AA4029" s="11"/>
      <c r="AB4029" s="14" t="str">
        <f t="shared" si="426"/>
        <v>10264|9 COLADEIRAS</v>
      </c>
      <c r="AC4029" t="str">
        <f t="shared" si="427"/>
        <v>|10264|</v>
      </c>
      <c r="AD4029" t="str">
        <f t="shared" si="428"/>
        <v>9 COLADEIRAS</v>
      </c>
    </row>
    <row r="4030" spans="1:30" ht="36" customHeight="1" x14ac:dyDescent="0.35">
      <c r="A4030" s="35">
        <v>46220</v>
      </c>
      <c r="B4030" s="14" t="s">
        <v>3734</v>
      </c>
      <c r="C4030" s="14" t="s">
        <v>3735</v>
      </c>
      <c r="D4030" s="14" t="s">
        <v>3060</v>
      </c>
      <c r="E4030" s="14">
        <v>20052203</v>
      </c>
      <c r="F4030" s="14" t="s">
        <v>3200</v>
      </c>
      <c r="G4030" s="14" t="s">
        <v>3060</v>
      </c>
      <c r="H4030" s="14" t="s">
        <v>3060</v>
      </c>
      <c r="I4030" s="9" t="s">
        <v>3060</v>
      </c>
      <c r="J4030" s="9">
        <v>2</v>
      </c>
      <c r="K4030" s="14"/>
      <c r="L4030" s="14"/>
      <c r="M4030" s="14"/>
      <c r="N4030" s="14">
        <v>46219</v>
      </c>
      <c r="O4030" s="14">
        <v>2</v>
      </c>
      <c r="P4030" s="14"/>
      <c r="Q4030" s="14"/>
      <c r="R4030" s="14"/>
      <c r="S4030" s="14"/>
      <c r="T4030" s="14">
        <f t="shared" si="430"/>
        <v>1</v>
      </c>
      <c r="U4030" s="14" t="s">
        <v>36</v>
      </c>
      <c r="V4030" s="14"/>
      <c r="W4030" s="14"/>
      <c r="X4030" s="14"/>
      <c r="Y4030" s="14"/>
      <c r="Z4030" s="14"/>
      <c r="AA4030" s="11"/>
      <c r="AB4030" s="14" t="str">
        <f t="shared" si="426"/>
        <v>10264|9 COLADEIRAS</v>
      </c>
      <c r="AC4030" t="str">
        <f t="shared" si="427"/>
        <v>|10264|</v>
      </c>
      <c r="AD4030" t="str">
        <f t="shared" si="428"/>
        <v>9 COLADEIRAS</v>
      </c>
    </row>
    <row r="4031" spans="1:30" ht="36" customHeight="1" x14ac:dyDescent="0.35">
      <c r="A4031" s="35">
        <v>46220</v>
      </c>
      <c r="B4031" s="14" t="s">
        <v>3734</v>
      </c>
      <c r="C4031" s="14" t="s">
        <v>3735</v>
      </c>
      <c r="D4031" s="14" t="s">
        <v>3060</v>
      </c>
      <c r="E4031" s="14">
        <v>30001202</v>
      </c>
      <c r="F4031" s="14" t="s">
        <v>3191</v>
      </c>
      <c r="G4031" s="14" t="s">
        <v>3060</v>
      </c>
      <c r="H4031" s="14" t="s">
        <v>3060</v>
      </c>
      <c r="I4031" s="9" t="s">
        <v>3060</v>
      </c>
      <c r="J4031" s="9">
        <v>40</v>
      </c>
      <c r="K4031" s="14"/>
      <c r="L4031" s="14"/>
      <c r="M4031" s="14"/>
      <c r="N4031" s="14">
        <v>46219</v>
      </c>
      <c r="O4031" s="14">
        <v>40</v>
      </c>
      <c r="P4031" s="14"/>
      <c r="Q4031" s="14"/>
      <c r="R4031" s="14"/>
      <c r="S4031" s="14"/>
      <c r="T4031" s="14">
        <f t="shared" si="430"/>
        <v>1</v>
      </c>
      <c r="U4031" s="14" t="s">
        <v>36</v>
      </c>
      <c r="V4031" s="14"/>
      <c r="W4031" s="14"/>
      <c r="X4031" s="14"/>
      <c r="Y4031" s="14"/>
      <c r="Z4031" s="14"/>
      <c r="AA4031" s="11"/>
      <c r="AB4031" s="14" t="str">
        <f t="shared" si="426"/>
        <v>10264|9 COLADEIRAS</v>
      </c>
      <c r="AC4031" t="str">
        <f t="shared" si="427"/>
        <v>|10264|</v>
      </c>
      <c r="AD4031" t="str">
        <f t="shared" si="428"/>
        <v>9 COLADEIRAS</v>
      </c>
    </row>
    <row r="4032" spans="1:30" ht="36" customHeight="1" x14ac:dyDescent="0.35">
      <c r="A4032" s="35">
        <v>46220</v>
      </c>
      <c r="B4032" s="14" t="s">
        <v>3734</v>
      </c>
      <c r="C4032" s="14" t="s">
        <v>3735</v>
      </c>
      <c r="D4032" s="14" t="s">
        <v>3060</v>
      </c>
      <c r="E4032" s="14">
        <v>30006110</v>
      </c>
      <c r="F4032" s="14" t="s">
        <v>3180</v>
      </c>
      <c r="G4032" s="14" t="s">
        <v>3060</v>
      </c>
      <c r="H4032" s="14" t="s">
        <v>3060</v>
      </c>
      <c r="I4032" s="9" t="s">
        <v>3060</v>
      </c>
      <c r="J4032" s="9">
        <v>730</v>
      </c>
      <c r="K4032" s="14"/>
      <c r="L4032" s="14"/>
      <c r="M4032" s="14"/>
      <c r="N4032" s="14">
        <v>46219</v>
      </c>
      <c r="O4032" s="14">
        <v>730</v>
      </c>
      <c r="P4032" s="14"/>
      <c r="Q4032" s="14"/>
      <c r="R4032" s="14"/>
      <c r="S4032" s="14"/>
      <c r="T4032" s="14">
        <f t="shared" si="430"/>
        <v>1</v>
      </c>
      <c r="U4032" s="14" t="s">
        <v>36</v>
      </c>
      <c r="V4032" s="14"/>
      <c r="W4032" s="14"/>
      <c r="X4032" s="14"/>
      <c r="Y4032" s="14"/>
      <c r="Z4032" s="14"/>
      <c r="AA4032" s="11"/>
      <c r="AB4032" s="14" t="str">
        <f t="shared" si="426"/>
        <v>10264|9 COLADEIRAS</v>
      </c>
      <c r="AC4032" t="str">
        <f t="shared" si="427"/>
        <v>|10264|</v>
      </c>
      <c r="AD4032" t="str">
        <f t="shared" si="428"/>
        <v>9 COLADEIRAS</v>
      </c>
    </row>
    <row r="4033" spans="1:30" ht="36" customHeight="1" x14ac:dyDescent="0.35">
      <c r="A4033" s="35">
        <v>46220</v>
      </c>
      <c r="B4033" s="14" t="s">
        <v>3734</v>
      </c>
      <c r="C4033" s="14" t="s">
        <v>3735</v>
      </c>
      <c r="D4033" s="14" t="s">
        <v>3060</v>
      </c>
      <c r="E4033" s="14">
        <v>30006111</v>
      </c>
      <c r="F4033" s="14" t="s">
        <v>3182</v>
      </c>
      <c r="G4033" s="14" t="s">
        <v>3060</v>
      </c>
      <c r="H4033" s="14" t="s">
        <v>3060</v>
      </c>
      <c r="I4033" s="9" t="s">
        <v>3060</v>
      </c>
      <c r="J4033" s="9">
        <v>730</v>
      </c>
      <c r="K4033" s="14"/>
      <c r="L4033" s="14"/>
      <c r="M4033" s="14"/>
      <c r="N4033" s="14">
        <v>46219</v>
      </c>
      <c r="O4033" s="14">
        <v>730</v>
      </c>
      <c r="P4033" s="14"/>
      <c r="Q4033" s="14"/>
      <c r="R4033" s="14"/>
      <c r="S4033" s="14"/>
      <c r="T4033" s="14">
        <f t="shared" si="430"/>
        <v>1</v>
      </c>
      <c r="U4033" s="14" t="s">
        <v>36</v>
      </c>
      <c r="V4033" s="14"/>
      <c r="W4033" s="14"/>
      <c r="X4033" s="14"/>
      <c r="Y4033" s="14"/>
      <c r="Z4033" s="14"/>
      <c r="AA4033" s="11"/>
      <c r="AB4033" s="14" t="str">
        <f t="shared" si="426"/>
        <v>10264|9 COLADEIRAS</v>
      </c>
      <c r="AC4033" t="str">
        <f t="shared" si="427"/>
        <v>|10264|</v>
      </c>
      <c r="AD4033" t="str">
        <f t="shared" si="428"/>
        <v>9 COLADEIRAS</v>
      </c>
    </row>
    <row r="4034" spans="1:30" ht="36" customHeight="1" x14ac:dyDescent="0.35">
      <c r="A4034" s="35">
        <v>46220</v>
      </c>
      <c r="B4034" s="14" t="s">
        <v>3734</v>
      </c>
      <c r="C4034" s="14" t="s">
        <v>3735</v>
      </c>
      <c r="D4034" s="14" t="s">
        <v>3060</v>
      </c>
      <c r="E4034" s="14">
        <v>30124002</v>
      </c>
      <c r="F4034" s="14" t="s">
        <v>2741</v>
      </c>
      <c r="G4034" s="14" t="s">
        <v>3060</v>
      </c>
      <c r="H4034" s="14" t="s">
        <v>3060</v>
      </c>
      <c r="I4034" s="9" t="s">
        <v>3060</v>
      </c>
      <c r="J4034" s="9">
        <v>1</v>
      </c>
      <c r="K4034" s="14"/>
      <c r="L4034" s="14"/>
      <c r="M4034" s="14"/>
      <c r="N4034" s="14"/>
      <c r="O4034" s="14"/>
      <c r="P4034" s="14"/>
      <c r="Q4034" s="14"/>
      <c r="R4034" s="14"/>
      <c r="S4034" s="14"/>
      <c r="T4034" s="14"/>
      <c r="U4034" s="14"/>
      <c r="V4034" s="14"/>
      <c r="W4034" s="14"/>
      <c r="X4034" s="14"/>
      <c r="Y4034" s="14"/>
      <c r="Z4034" s="14"/>
      <c r="AA4034" s="11"/>
      <c r="AB4034" s="14" t="str">
        <f t="shared" si="426"/>
        <v>10264|9 COLADEIRAS</v>
      </c>
      <c r="AC4034" t="str">
        <f t="shared" si="427"/>
        <v>|10264|</v>
      </c>
      <c r="AD4034" t="str">
        <f t="shared" si="428"/>
        <v>9 COLADEIRAS</v>
      </c>
    </row>
    <row r="4035" spans="1:30" ht="36" customHeight="1" x14ac:dyDescent="0.35">
      <c r="A4035" s="35">
        <v>46220</v>
      </c>
      <c r="B4035" s="14" t="s">
        <v>3734</v>
      </c>
      <c r="C4035" s="14" t="s">
        <v>3735</v>
      </c>
      <c r="D4035" s="14" t="s">
        <v>3060</v>
      </c>
      <c r="E4035" s="14">
        <v>30126001</v>
      </c>
      <c r="F4035" s="14" t="s">
        <v>3725</v>
      </c>
      <c r="G4035" s="14" t="s">
        <v>3060</v>
      </c>
      <c r="H4035" s="14" t="s">
        <v>3060</v>
      </c>
      <c r="I4035" s="9" t="s">
        <v>3060</v>
      </c>
      <c r="J4035" s="9">
        <v>1</v>
      </c>
      <c r="K4035" s="14"/>
      <c r="L4035" s="14"/>
      <c r="M4035" s="14"/>
      <c r="N4035" s="14"/>
      <c r="O4035" s="14"/>
      <c r="P4035" s="14"/>
      <c r="Q4035" s="14"/>
      <c r="R4035" s="14"/>
      <c r="S4035" s="14"/>
      <c r="T4035" s="14"/>
      <c r="U4035" s="14"/>
      <c r="V4035" s="14"/>
      <c r="W4035" s="14"/>
      <c r="X4035" s="14"/>
      <c r="Y4035" s="14"/>
      <c r="Z4035" s="14"/>
      <c r="AA4035" s="11"/>
      <c r="AB4035" s="14" t="str">
        <f t="shared" si="426"/>
        <v>10264|9 COLADEIRAS</v>
      </c>
      <c r="AC4035" t="str">
        <f t="shared" si="427"/>
        <v>|10264|</v>
      </c>
      <c r="AD4035" t="str">
        <f t="shared" si="428"/>
        <v>9 COLADEIRAS</v>
      </c>
    </row>
    <row r="4036" spans="1:30" ht="36" customHeight="1" x14ac:dyDescent="0.35">
      <c r="A4036" s="35">
        <v>46220</v>
      </c>
      <c r="B4036" s="14" t="s">
        <v>3736</v>
      </c>
      <c r="C4036" s="14" t="s">
        <v>3737</v>
      </c>
      <c r="D4036" s="14" t="s">
        <v>3060</v>
      </c>
      <c r="E4036" s="14">
        <v>20014205</v>
      </c>
      <c r="F4036" s="14" t="s">
        <v>3186</v>
      </c>
      <c r="G4036" s="14" t="s">
        <v>3060</v>
      </c>
      <c r="H4036" s="14" t="s">
        <v>3060</v>
      </c>
      <c r="I4036" s="9" t="s">
        <v>3060</v>
      </c>
      <c r="J4036" s="9">
        <v>40</v>
      </c>
      <c r="K4036" s="14"/>
      <c r="L4036" s="14"/>
      <c r="M4036" s="14"/>
      <c r="N4036" s="14">
        <v>46219</v>
      </c>
      <c r="O4036" s="14">
        <v>40</v>
      </c>
      <c r="P4036" s="14"/>
      <c r="Q4036" s="14"/>
      <c r="R4036" s="14"/>
      <c r="S4036" s="14"/>
      <c r="T4036" s="14">
        <f t="shared" ref="T4036:T4042" si="431">IF(OR($J4036="",$O4036=""),"",$O4036/$J4036)</f>
        <v>1</v>
      </c>
      <c r="U4036" s="14" t="s">
        <v>36</v>
      </c>
      <c r="V4036" s="14"/>
      <c r="W4036" s="14"/>
      <c r="X4036" s="14"/>
      <c r="Y4036" s="14"/>
      <c r="Z4036" s="14"/>
      <c r="AA4036" s="11"/>
      <c r="AB4036" s="14" t="str">
        <f t="shared" si="426"/>
        <v>10266,10265|9 COLADEIRAS</v>
      </c>
      <c r="AC4036" t="str">
        <f t="shared" si="427"/>
        <v>|10266|10265|</v>
      </c>
      <c r="AD4036" t="str">
        <f t="shared" si="428"/>
        <v>9 COLADEIRAS</v>
      </c>
    </row>
    <row r="4037" spans="1:30" ht="36" customHeight="1" x14ac:dyDescent="0.35">
      <c r="A4037" s="35">
        <v>46220</v>
      </c>
      <c r="B4037" s="14" t="s">
        <v>3736</v>
      </c>
      <c r="C4037" s="14" t="s">
        <v>3737</v>
      </c>
      <c r="D4037" s="14" t="s">
        <v>3060</v>
      </c>
      <c r="E4037" s="14">
        <v>20014305</v>
      </c>
      <c r="F4037" s="14" t="s">
        <v>3187</v>
      </c>
      <c r="G4037" s="14" t="s">
        <v>3060</v>
      </c>
      <c r="H4037" s="14" t="s">
        <v>3060</v>
      </c>
      <c r="I4037" s="9" t="s">
        <v>3060</v>
      </c>
      <c r="J4037" s="9">
        <v>280</v>
      </c>
      <c r="K4037" s="14"/>
      <c r="L4037" s="14"/>
      <c r="M4037" s="14"/>
      <c r="N4037" s="14">
        <v>46219</v>
      </c>
      <c r="O4037" s="14">
        <v>280</v>
      </c>
      <c r="P4037" s="14"/>
      <c r="Q4037" s="14"/>
      <c r="R4037" s="14"/>
      <c r="S4037" s="14"/>
      <c r="T4037" s="14">
        <f t="shared" si="431"/>
        <v>1</v>
      </c>
      <c r="U4037" s="14" t="s">
        <v>36</v>
      </c>
      <c r="V4037" s="14"/>
      <c r="W4037" s="14"/>
      <c r="X4037" s="14"/>
      <c r="Y4037" s="14"/>
      <c r="Z4037" s="14"/>
      <c r="AA4037" s="11"/>
      <c r="AB4037" s="14" t="str">
        <f t="shared" si="426"/>
        <v>10266,10265|9 COLADEIRAS</v>
      </c>
      <c r="AC4037" t="str">
        <f t="shared" si="427"/>
        <v>|10266|10265|</v>
      </c>
      <c r="AD4037" t="str">
        <f t="shared" si="428"/>
        <v>9 COLADEIRAS</v>
      </c>
    </row>
    <row r="4038" spans="1:30" ht="36" customHeight="1" x14ac:dyDescent="0.35">
      <c r="A4038" s="35">
        <v>46220</v>
      </c>
      <c r="B4038" s="14" t="s">
        <v>3736</v>
      </c>
      <c r="C4038" s="14" t="s">
        <v>3737</v>
      </c>
      <c r="D4038" s="14" t="s">
        <v>3060</v>
      </c>
      <c r="E4038" s="14">
        <v>30080004</v>
      </c>
      <c r="F4038" s="14" t="s">
        <v>3205</v>
      </c>
      <c r="G4038" s="14" t="s">
        <v>3060</v>
      </c>
      <c r="H4038" s="14" t="s">
        <v>3060</v>
      </c>
      <c r="I4038" s="9" t="s">
        <v>3060</v>
      </c>
      <c r="J4038" s="9">
        <v>60</v>
      </c>
      <c r="K4038" s="14"/>
      <c r="L4038" s="14"/>
      <c r="M4038" s="14"/>
      <c r="N4038" s="14">
        <v>46219</v>
      </c>
      <c r="O4038" s="14">
        <v>60</v>
      </c>
      <c r="P4038" s="14"/>
      <c r="Q4038" s="14"/>
      <c r="R4038" s="14"/>
      <c r="S4038" s="14"/>
      <c r="T4038" s="14">
        <f t="shared" si="431"/>
        <v>1</v>
      </c>
      <c r="U4038" s="14" t="s">
        <v>36</v>
      </c>
      <c r="V4038" s="14"/>
      <c r="W4038" s="14"/>
      <c r="X4038" s="14"/>
      <c r="Y4038" s="14"/>
      <c r="Z4038" s="14"/>
      <c r="AA4038" s="11"/>
      <c r="AB4038" s="14" t="str">
        <f t="shared" si="426"/>
        <v>10266,10265|9 COLADEIRAS</v>
      </c>
      <c r="AC4038" t="str">
        <f t="shared" si="427"/>
        <v>|10266|10265|</v>
      </c>
      <c r="AD4038" t="str">
        <f t="shared" si="428"/>
        <v>9 COLADEIRAS</v>
      </c>
    </row>
    <row r="4039" spans="1:30" ht="36" customHeight="1" x14ac:dyDescent="0.35">
      <c r="A4039" s="35">
        <v>46220</v>
      </c>
      <c r="B4039" s="14" t="s">
        <v>3736</v>
      </c>
      <c r="C4039" s="14" t="s">
        <v>3737</v>
      </c>
      <c r="D4039" s="14" t="s">
        <v>3060</v>
      </c>
      <c r="E4039" s="14">
        <v>30080005</v>
      </c>
      <c r="F4039" s="14" t="s">
        <v>3206</v>
      </c>
      <c r="G4039" s="14" t="s">
        <v>3060</v>
      </c>
      <c r="H4039" s="14" t="s">
        <v>3060</v>
      </c>
      <c r="I4039" s="9" t="s">
        <v>3060</v>
      </c>
      <c r="J4039" s="9">
        <v>60</v>
      </c>
      <c r="K4039" s="14"/>
      <c r="L4039" s="14"/>
      <c r="M4039" s="14"/>
      <c r="N4039" s="14">
        <v>46219</v>
      </c>
      <c r="O4039" s="14">
        <v>60</v>
      </c>
      <c r="P4039" s="14"/>
      <c r="Q4039" s="14"/>
      <c r="R4039" s="14"/>
      <c r="S4039" s="14"/>
      <c r="T4039" s="14">
        <f t="shared" si="431"/>
        <v>1</v>
      </c>
      <c r="U4039" s="14" t="s">
        <v>36</v>
      </c>
      <c r="V4039" s="14"/>
      <c r="W4039" s="14"/>
      <c r="X4039" s="14"/>
      <c r="Y4039" s="14"/>
      <c r="Z4039" s="14"/>
      <c r="AA4039" s="11"/>
      <c r="AB4039" s="14" t="str">
        <f t="shared" ref="AB4039:AB4102" si="432">B4039&amp;"|"&amp;I4039</f>
        <v>10266,10265|9 COLADEIRAS</v>
      </c>
      <c r="AC4039" t="str">
        <f t="shared" ref="AC4039:AC4102" si="433">IF($B4039="","","|"&amp;SUBSTITUTE(TRIM(SUBSTITUTE(SUBSTITUTE(SUBSTITUTE(SUBSTITUTE(SUBSTITUTE(SUBSTITUTE(SUBSTITUTE(SUBSTITUTE(SUBSTITUTE(SUBSTITUTE(SUBSTITUTE(SUBSTITUTE(SUBSTITUTE(SUBSTITUTE(TRIM($B4039&amp;""),CHAR(10)," "),CHAR(13)," "),"."," "),";"," "),","," "),"/"," "),"+"," "),"-"," "),"  "," "),"  "," "),"  "," "),"  "," "),"  "," "),"  "," "))," ","|")&amp;"|")</f>
        <v>|10266|10265|</v>
      </c>
      <c r="AD4039" t="str">
        <f t="shared" ref="AD4039:AD4102" si="434">TRIM($I4039&amp;"")</f>
        <v>9 COLADEIRAS</v>
      </c>
    </row>
    <row r="4040" spans="1:30" ht="36" customHeight="1" x14ac:dyDescent="0.35">
      <c r="A4040" s="35">
        <v>46220</v>
      </c>
      <c r="B4040" s="14" t="s">
        <v>3736</v>
      </c>
      <c r="C4040" s="14" t="s">
        <v>3737</v>
      </c>
      <c r="D4040" s="14" t="s">
        <v>3060</v>
      </c>
      <c r="E4040" s="14">
        <v>20019005</v>
      </c>
      <c r="F4040" s="14" t="s">
        <v>2939</v>
      </c>
      <c r="G4040" s="14" t="s">
        <v>3060</v>
      </c>
      <c r="H4040" s="14" t="s">
        <v>3060</v>
      </c>
      <c r="I4040" s="9" t="s">
        <v>3060</v>
      </c>
      <c r="J4040" s="9">
        <v>360</v>
      </c>
      <c r="K4040" s="14"/>
      <c r="L4040" s="14"/>
      <c r="M4040" s="14"/>
      <c r="N4040" s="14">
        <v>46219</v>
      </c>
      <c r="O4040" s="14">
        <v>360</v>
      </c>
      <c r="P4040" s="14"/>
      <c r="Q4040" s="14"/>
      <c r="R4040" s="14"/>
      <c r="S4040" s="14"/>
      <c r="T4040" s="14">
        <f t="shared" si="431"/>
        <v>1</v>
      </c>
      <c r="U4040" s="14" t="s">
        <v>36</v>
      </c>
      <c r="V4040" s="14"/>
      <c r="W4040" s="14"/>
      <c r="X4040" s="14"/>
      <c r="Y4040" s="14"/>
      <c r="Z4040" s="14"/>
      <c r="AA4040" s="11"/>
      <c r="AB4040" s="14" t="str">
        <f t="shared" si="432"/>
        <v>10266,10265|9 COLADEIRAS</v>
      </c>
      <c r="AC4040" t="str">
        <f t="shared" si="433"/>
        <v>|10266|10265|</v>
      </c>
      <c r="AD4040" t="str">
        <f t="shared" si="434"/>
        <v>9 COLADEIRAS</v>
      </c>
    </row>
    <row r="4041" spans="1:30" ht="36" customHeight="1" x14ac:dyDescent="0.35">
      <c r="A4041" s="35">
        <v>46220</v>
      </c>
      <c r="B4041" s="14" t="s">
        <v>3736</v>
      </c>
      <c r="C4041" s="14" t="s">
        <v>3737</v>
      </c>
      <c r="D4041" s="14" t="s">
        <v>3060</v>
      </c>
      <c r="E4041" s="14">
        <v>20019603</v>
      </c>
      <c r="F4041" s="14" t="s">
        <v>2937</v>
      </c>
      <c r="G4041" s="14" t="s">
        <v>3060</v>
      </c>
      <c r="H4041" s="14" t="s">
        <v>3060</v>
      </c>
      <c r="I4041" s="9" t="s">
        <v>3060</v>
      </c>
      <c r="J4041" s="9">
        <v>30</v>
      </c>
      <c r="K4041" s="14"/>
      <c r="L4041" s="14"/>
      <c r="M4041" s="14"/>
      <c r="N4041" s="14">
        <v>46219</v>
      </c>
      <c r="O4041" s="14">
        <v>30</v>
      </c>
      <c r="P4041" s="14"/>
      <c r="Q4041" s="14"/>
      <c r="R4041" s="14"/>
      <c r="S4041" s="14"/>
      <c r="T4041" s="14">
        <f t="shared" si="431"/>
        <v>1</v>
      </c>
      <c r="U4041" s="14" t="s">
        <v>36</v>
      </c>
      <c r="V4041" s="14"/>
      <c r="W4041" s="14"/>
      <c r="X4041" s="14"/>
      <c r="Y4041" s="14"/>
      <c r="Z4041" s="14"/>
      <c r="AA4041" s="11"/>
      <c r="AB4041" s="14" t="str">
        <f t="shared" si="432"/>
        <v>10266,10265|9 COLADEIRAS</v>
      </c>
      <c r="AC4041" t="str">
        <f t="shared" si="433"/>
        <v>|10266|10265|</v>
      </c>
      <c r="AD4041" t="str">
        <f t="shared" si="434"/>
        <v>9 COLADEIRAS</v>
      </c>
    </row>
    <row r="4042" spans="1:30" ht="36" customHeight="1" x14ac:dyDescent="0.35">
      <c r="A4042" s="35">
        <v>46220</v>
      </c>
      <c r="B4042" s="14" t="s">
        <v>3736</v>
      </c>
      <c r="C4042" s="14" t="s">
        <v>3737</v>
      </c>
      <c r="D4042" s="14" t="s">
        <v>3060</v>
      </c>
      <c r="E4042" s="14">
        <v>20019606</v>
      </c>
      <c r="F4042" s="14" t="s">
        <v>3207</v>
      </c>
      <c r="G4042" s="14" t="s">
        <v>3060</v>
      </c>
      <c r="H4042" s="14" t="s">
        <v>3060</v>
      </c>
      <c r="I4042" s="9" t="s">
        <v>3060</v>
      </c>
      <c r="J4042" s="9">
        <v>60</v>
      </c>
      <c r="K4042" s="14"/>
      <c r="L4042" s="14"/>
      <c r="M4042" s="14"/>
      <c r="N4042" s="14">
        <v>46219</v>
      </c>
      <c r="O4042" s="14">
        <v>60</v>
      </c>
      <c r="P4042" s="14"/>
      <c r="Q4042" s="14"/>
      <c r="R4042" s="14"/>
      <c r="S4042" s="14"/>
      <c r="T4042" s="14">
        <f t="shared" si="431"/>
        <v>1</v>
      </c>
      <c r="U4042" s="14" t="s">
        <v>36</v>
      </c>
      <c r="V4042" s="14"/>
      <c r="W4042" s="14"/>
      <c r="X4042" s="14"/>
      <c r="Y4042" s="14"/>
      <c r="Z4042" s="14"/>
      <c r="AA4042" s="11"/>
      <c r="AB4042" s="14" t="str">
        <f t="shared" si="432"/>
        <v>10266,10265|9 COLADEIRAS</v>
      </c>
      <c r="AC4042" t="str">
        <f t="shared" si="433"/>
        <v>|10266|10265|</v>
      </c>
      <c r="AD4042" t="str">
        <f t="shared" si="434"/>
        <v>9 COLADEIRAS</v>
      </c>
    </row>
    <row r="4043" spans="1:30" ht="36" customHeight="1" x14ac:dyDescent="0.35">
      <c r="A4043" s="35">
        <v>46220</v>
      </c>
      <c r="B4043" s="14" t="s">
        <v>3736</v>
      </c>
      <c r="C4043" s="14" t="s">
        <v>3737</v>
      </c>
      <c r="D4043" s="14" t="s">
        <v>3060</v>
      </c>
      <c r="E4043" s="14">
        <v>20013102</v>
      </c>
      <c r="F4043" s="14" t="s">
        <v>3188</v>
      </c>
      <c r="G4043" s="14" t="s">
        <v>3060</v>
      </c>
      <c r="H4043" s="14" t="s">
        <v>3060</v>
      </c>
      <c r="I4043" s="9" t="s">
        <v>3060</v>
      </c>
      <c r="J4043" s="9">
        <v>840</v>
      </c>
      <c r="K4043" s="14"/>
      <c r="L4043" s="14"/>
      <c r="M4043" s="14"/>
      <c r="N4043" s="14"/>
      <c r="O4043" s="14"/>
      <c r="P4043" s="14"/>
      <c r="Q4043" s="14"/>
      <c r="R4043" s="14"/>
      <c r="S4043" s="14"/>
      <c r="T4043" s="14"/>
      <c r="U4043" s="14"/>
      <c r="V4043" s="14"/>
      <c r="W4043" s="14"/>
      <c r="X4043" s="14"/>
      <c r="Y4043" s="14"/>
      <c r="Z4043" s="14"/>
      <c r="AA4043" s="11"/>
      <c r="AB4043" s="14" t="str">
        <f t="shared" si="432"/>
        <v>10266,10265|9 COLADEIRAS</v>
      </c>
      <c r="AC4043" t="str">
        <f t="shared" si="433"/>
        <v>|10266|10265|</v>
      </c>
      <c r="AD4043" t="str">
        <f t="shared" si="434"/>
        <v>9 COLADEIRAS</v>
      </c>
    </row>
    <row r="4044" spans="1:30" ht="36" customHeight="1" x14ac:dyDescent="0.35">
      <c r="A4044" s="35">
        <v>46220</v>
      </c>
      <c r="B4044" s="14" t="s">
        <v>3736</v>
      </c>
      <c r="C4044" s="14" t="s">
        <v>3737</v>
      </c>
      <c r="D4044" s="14" t="s">
        <v>3060</v>
      </c>
      <c r="E4044" s="14">
        <v>20013103</v>
      </c>
      <c r="F4044" s="14" t="s">
        <v>3189</v>
      </c>
      <c r="G4044" s="14" t="s">
        <v>3060</v>
      </c>
      <c r="H4044" s="14" t="s">
        <v>3060</v>
      </c>
      <c r="I4044" s="9" t="s">
        <v>3060</v>
      </c>
      <c r="J4044" s="9">
        <v>840</v>
      </c>
      <c r="K4044" s="14"/>
      <c r="L4044" s="14"/>
      <c r="M4044" s="14"/>
      <c r="N4044" s="14"/>
      <c r="O4044" s="14"/>
      <c r="P4044" s="14"/>
      <c r="Q4044" s="14"/>
      <c r="R4044" s="14"/>
      <c r="S4044" s="14"/>
      <c r="T4044" s="14"/>
      <c r="U4044" s="14"/>
      <c r="V4044" s="14"/>
      <c r="W4044" s="14"/>
      <c r="X4044" s="14"/>
      <c r="Y4044" s="14"/>
      <c r="Z4044" s="14"/>
      <c r="AA4044" s="11"/>
      <c r="AB4044" s="14" t="str">
        <f t="shared" si="432"/>
        <v>10266,10265|9 COLADEIRAS</v>
      </c>
      <c r="AC4044" t="str">
        <f t="shared" si="433"/>
        <v>|10266|10265|</v>
      </c>
      <c r="AD4044" t="str">
        <f t="shared" si="434"/>
        <v>9 COLADEIRAS</v>
      </c>
    </row>
    <row r="4045" spans="1:30" ht="36" customHeight="1" x14ac:dyDescent="0.35">
      <c r="A4045" s="35">
        <v>46220</v>
      </c>
      <c r="B4045" s="14" t="s">
        <v>3736</v>
      </c>
      <c r="C4045" s="14" t="s">
        <v>3737</v>
      </c>
      <c r="D4045" s="14" t="s">
        <v>3060</v>
      </c>
      <c r="E4045" s="14">
        <v>20020001</v>
      </c>
      <c r="F4045" s="14" t="s">
        <v>3190</v>
      </c>
      <c r="G4045" s="14" t="s">
        <v>3060</v>
      </c>
      <c r="H4045" s="14" t="s">
        <v>3060</v>
      </c>
      <c r="I4045" s="9" t="s">
        <v>3060</v>
      </c>
      <c r="J4045" s="9">
        <v>8</v>
      </c>
      <c r="K4045" s="14"/>
      <c r="L4045" s="14"/>
      <c r="M4045" s="14"/>
      <c r="N4045" s="14">
        <v>46219</v>
      </c>
      <c r="O4045" s="14">
        <v>8</v>
      </c>
      <c r="P4045" s="14"/>
      <c r="Q4045" s="14"/>
      <c r="R4045" s="14"/>
      <c r="S4045" s="14"/>
      <c r="T4045" s="14">
        <f t="shared" ref="T4045:T4051" si="435">IF(OR($J4045="",$O4045=""),"",$O4045/$J4045)</f>
        <v>1</v>
      </c>
      <c r="U4045" s="14" t="s">
        <v>36</v>
      </c>
      <c r="V4045" s="14"/>
      <c r="W4045" s="14"/>
      <c r="X4045" s="14"/>
      <c r="Y4045" s="14"/>
      <c r="Z4045" s="14"/>
      <c r="AA4045" s="11"/>
      <c r="AB4045" s="14" t="str">
        <f t="shared" si="432"/>
        <v>10266,10265|9 COLADEIRAS</v>
      </c>
      <c r="AC4045" t="str">
        <f t="shared" si="433"/>
        <v>|10266|10265|</v>
      </c>
      <c r="AD4045" t="str">
        <f t="shared" si="434"/>
        <v>9 COLADEIRAS</v>
      </c>
    </row>
    <row r="4046" spans="1:30" ht="36" customHeight="1" x14ac:dyDescent="0.35">
      <c r="A4046" s="35">
        <v>46220</v>
      </c>
      <c r="B4046" s="14" t="s">
        <v>3736</v>
      </c>
      <c r="C4046" s="14" t="s">
        <v>3737</v>
      </c>
      <c r="D4046" s="14" t="s">
        <v>3060</v>
      </c>
      <c r="E4046" s="14">
        <v>20052001</v>
      </c>
      <c r="F4046" s="14" t="s">
        <v>3196</v>
      </c>
      <c r="G4046" s="14" t="s">
        <v>3060</v>
      </c>
      <c r="H4046" s="14" t="s">
        <v>3060</v>
      </c>
      <c r="I4046" s="9" t="s">
        <v>3060</v>
      </c>
      <c r="J4046" s="9">
        <v>120</v>
      </c>
      <c r="K4046" s="14"/>
      <c r="L4046" s="14"/>
      <c r="M4046" s="14"/>
      <c r="N4046" s="14">
        <v>46219</v>
      </c>
      <c r="O4046" s="14">
        <v>120</v>
      </c>
      <c r="P4046" s="14"/>
      <c r="Q4046" s="14"/>
      <c r="R4046" s="14"/>
      <c r="S4046" s="14"/>
      <c r="T4046" s="14">
        <f t="shared" si="435"/>
        <v>1</v>
      </c>
      <c r="U4046" s="14" t="s">
        <v>36</v>
      </c>
      <c r="V4046" s="14"/>
      <c r="W4046" s="14"/>
      <c r="X4046" s="14"/>
      <c r="Y4046" s="14"/>
      <c r="Z4046" s="14"/>
      <c r="AA4046" s="11"/>
      <c r="AB4046" s="14" t="str">
        <f t="shared" si="432"/>
        <v>10266,10265|9 COLADEIRAS</v>
      </c>
      <c r="AC4046" t="str">
        <f t="shared" si="433"/>
        <v>|10266|10265|</v>
      </c>
      <c r="AD4046" t="str">
        <f t="shared" si="434"/>
        <v>9 COLADEIRAS</v>
      </c>
    </row>
    <row r="4047" spans="1:30" ht="36" customHeight="1" x14ac:dyDescent="0.35">
      <c r="A4047" s="35">
        <v>46220</v>
      </c>
      <c r="B4047" s="14" t="s">
        <v>3736</v>
      </c>
      <c r="C4047" s="14" t="s">
        <v>3737</v>
      </c>
      <c r="D4047" s="14" t="s">
        <v>3060</v>
      </c>
      <c r="E4047" s="14">
        <v>20052002</v>
      </c>
      <c r="F4047" s="14" t="s">
        <v>3197</v>
      </c>
      <c r="G4047" s="14" t="s">
        <v>3060</v>
      </c>
      <c r="H4047" s="14" t="s">
        <v>3060</v>
      </c>
      <c r="I4047" s="9" t="s">
        <v>3060</v>
      </c>
      <c r="J4047" s="9">
        <v>30</v>
      </c>
      <c r="K4047" s="14"/>
      <c r="L4047" s="14"/>
      <c r="M4047" s="14"/>
      <c r="N4047" s="14">
        <v>46219</v>
      </c>
      <c r="O4047" s="14">
        <v>30</v>
      </c>
      <c r="P4047" s="14"/>
      <c r="Q4047" s="14"/>
      <c r="R4047" s="14"/>
      <c r="S4047" s="14"/>
      <c r="T4047" s="14">
        <f t="shared" si="435"/>
        <v>1</v>
      </c>
      <c r="U4047" s="14" t="s">
        <v>36</v>
      </c>
      <c r="V4047" s="14"/>
      <c r="W4047" s="14"/>
      <c r="X4047" s="14"/>
      <c r="Y4047" s="14"/>
      <c r="Z4047" s="14"/>
      <c r="AA4047" s="11"/>
      <c r="AB4047" s="14" t="str">
        <f t="shared" si="432"/>
        <v>10266,10265|9 COLADEIRAS</v>
      </c>
      <c r="AC4047" t="str">
        <f t="shared" si="433"/>
        <v>|10266|10265|</v>
      </c>
      <c r="AD4047" t="str">
        <f t="shared" si="434"/>
        <v>9 COLADEIRAS</v>
      </c>
    </row>
    <row r="4048" spans="1:30" ht="36" customHeight="1" x14ac:dyDescent="0.35">
      <c r="A4048" s="35">
        <v>46220</v>
      </c>
      <c r="B4048" s="14" t="s">
        <v>3736</v>
      </c>
      <c r="C4048" s="14" t="s">
        <v>3737</v>
      </c>
      <c r="D4048" s="14" t="s">
        <v>3060</v>
      </c>
      <c r="E4048" s="14">
        <v>20052003</v>
      </c>
      <c r="F4048" s="14" t="s">
        <v>3198</v>
      </c>
      <c r="G4048" s="14" t="s">
        <v>3060</v>
      </c>
      <c r="H4048" s="14" t="s">
        <v>3060</v>
      </c>
      <c r="I4048" s="9" t="s">
        <v>3060</v>
      </c>
      <c r="J4048" s="9">
        <v>60</v>
      </c>
      <c r="K4048" s="14"/>
      <c r="L4048" s="14"/>
      <c r="M4048" s="14"/>
      <c r="N4048" s="14">
        <v>46219</v>
      </c>
      <c r="O4048" s="14">
        <v>60</v>
      </c>
      <c r="P4048" s="14"/>
      <c r="Q4048" s="14"/>
      <c r="R4048" s="14"/>
      <c r="S4048" s="14"/>
      <c r="T4048" s="14">
        <f t="shared" si="435"/>
        <v>1</v>
      </c>
      <c r="U4048" s="14" t="s">
        <v>36</v>
      </c>
      <c r="V4048" s="14"/>
      <c r="W4048" s="14"/>
      <c r="X4048" s="14"/>
      <c r="Y4048" s="14"/>
      <c r="Z4048" s="14"/>
      <c r="AA4048" s="11"/>
      <c r="AB4048" s="14" t="str">
        <f t="shared" si="432"/>
        <v>10266,10265|9 COLADEIRAS</v>
      </c>
      <c r="AC4048" t="str">
        <f t="shared" si="433"/>
        <v>|10266|10265|</v>
      </c>
      <c r="AD4048" t="str">
        <f t="shared" si="434"/>
        <v>9 COLADEIRAS</v>
      </c>
    </row>
    <row r="4049" spans="1:30" ht="36" customHeight="1" x14ac:dyDescent="0.35">
      <c r="A4049" s="35">
        <v>46220</v>
      </c>
      <c r="B4049" s="14" t="s">
        <v>3736</v>
      </c>
      <c r="C4049" s="14" t="s">
        <v>3737</v>
      </c>
      <c r="D4049" s="14" t="s">
        <v>3060</v>
      </c>
      <c r="E4049" s="14">
        <v>30001202</v>
      </c>
      <c r="F4049" s="14" t="s">
        <v>3191</v>
      </c>
      <c r="G4049" s="14" t="s">
        <v>3060</v>
      </c>
      <c r="H4049" s="14" t="s">
        <v>3060</v>
      </c>
      <c r="I4049" s="9" t="s">
        <v>3060</v>
      </c>
      <c r="J4049" s="9">
        <v>340</v>
      </c>
      <c r="K4049" s="14"/>
      <c r="L4049" s="14"/>
      <c r="M4049" s="14"/>
      <c r="N4049" s="14">
        <v>46219</v>
      </c>
      <c r="O4049" s="14">
        <v>340</v>
      </c>
      <c r="P4049" s="14"/>
      <c r="Q4049" s="14"/>
      <c r="R4049" s="14"/>
      <c r="S4049" s="14"/>
      <c r="T4049" s="14">
        <f t="shared" si="435"/>
        <v>1</v>
      </c>
      <c r="U4049" s="14" t="s">
        <v>36</v>
      </c>
      <c r="V4049" s="14"/>
      <c r="W4049" s="14"/>
      <c r="X4049" s="14"/>
      <c r="Y4049" s="14"/>
      <c r="Z4049" s="14"/>
      <c r="AA4049" s="11"/>
      <c r="AB4049" s="14" t="str">
        <f t="shared" si="432"/>
        <v>10266,10265|9 COLADEIRAS</v>
      </c>
      <c r="AC4049" t="str">
        <f t="shared" si="433"/>
        <v>|10266|10265|</v>
      </c>
      <c r="AD4049" t="str">
        <f t="shared" si="434"/>
        <v>9 COLADEIRAS</v>
      </c>
    </row>
    <row r="4050" spans="1:30" ht="36" customHeight="1" x14ac:dyDescent="0.35">
      <c r="A4050" s="35">
        <v>46220</v>
      </c>
      <c r="B4050" s="14" t="s">
        <v>3736</v>
      </c>
      <c r="C4050" s="14" t="s">
        <v>3737</v>
      </c>
      <c r="D4050" s="14" t="s">
        <v>3060</v>
      </c>
      <c r="E4050" s="14">
        <v>30006110</v>
      </c>
      <c r="F4050" s="14" t="s">
        <v>3180</v>
      </c>
      <c r="G4050" s="14" t="s">
        <v>3060</v>
      </c>
      <c r="H4050" s="14" t="s">
        <v>3060</v>
      </c>
      <c r="I4050" s="9" t="s">
        <v>3060</v>
      </c>
      <c r="J4050" s="9">
        <v>120</v>
      </c>
      <c r="K4050" s="14"/>
      <c r="L4050" s="14"/>
      <c r="M4050" s="14"/>
      <c r="N4050" s="14">
        <v>46219</v>
      </c>
      <c r="O4050" s="14">
        <v>120</v>
      </c>
      <c r="P4050" s="14"/>
      <c r="Q4050" s="14"/>
      <c r="R4050" s="14"/>
      <c r="S4050" s="14"/>
      <c r="T4050" s="14">
        <f t="shared" si="435"/>
        <v>1</v>
      </c>
      <c r="U4050" s="14" t="s">
        <v>36</v>
      </c>
      <c r="V4050" s="14"/>
      <c r="W4050" s="14"/>
      <c r="X4050" s="14"/>
      <c r="Y4050" s="14"/>
      <c r="Z4050" s="14"/>
      <c r="AA4050" s="11"/>
      <c r="AB4050" s="14" t="str">
        <f t="shared" si="432"/>
        <v>10266,10265|9 COLADEIRAS</v>
      </c>
      <c r="AC4050" t="str">
        <f t="shared" si="433"/>
        <v>|10266|10265|</v>
      </c>
      <c r="AD4050" t="str">
        <f t="shared" si="434"/>
        <v>9 COLADEIRAS</v>
      </c>
    </row>
    <row r="4051" spans="1:30" ht="36" customHeight="1" x14ac:dyDescent="0.35">
      <c r="A4051" s="35">
        <v>46220</v>
      </c>
      <c r="B4051" s="14" t="s">
        <v>3736</v>
      </c>
      <c r="C4051" s="14" t="s">
        <v>3737</v>
      </c>
      <c r="D4051" s="14" t="s">
        <v>3060</v>
      </c>
      <c r="E4051" s="14">
        <v>30006111</v>
      </c>
      <c r="F4051" s="14" t="s">
        <v>3182</v>
      </c>
      <c r="G4051" s="14" t="s">
        <v>3060</v>
      </c>
      <c r="H4051" s="14" t="s">
        <v>3060</v>
      </c>
      <c r="I4051" s="9" t="s">
        <v>3060</v>
      </c>
      <c r="J4051" s="9">
        <v>120</v>
      </c>
      <c r="K4051" s="14"/>
      <c r="L4051" s="14"/>
      <c r="M4051" s="14"/>
      <c r="N4051" s="14">
        <v>46219</v>
      </c>
      <c r="O4051" s="14">
        <v>120</v>
      </c>
      <c r="P4051" s="14"/>
      <c r="Q4051" s="14"/>
      <c r="R4051" s="14"/>
      <c r="S4051" s="14"/>
      <c r="T4051" s="14">
        <f t="shared" si="435"/>
        <v>1</v>
      </c>
      <c r="U4051" s="14" t="s">
        <v>36</v>
      </c>
      <c r="V4051" s="14"/>
      <c r="W4051" s="14"/>
      <c r="X4051" s="14"/>
      <c r="Y4051" s="14"/>
      <c r="Z4051" s="14"/>
      <c r="AA4051" s="11"/>
      <c r="AB4051" s="14" t="str">
        <f t="shared" si="432"/>
        <v>10266,10265|9 COLADEIRAS</v>
      </c>
      <c r="AC4051" t="str">
        <f t="shared" si="433"/>
        <v>|10266|10265|</v>
      </c>
      <c r="AD4051" t="str">
        <f t="shared" si="434"/>
        <v>9 COLADEIRAS</v>
      </c>
    </row>
    <row r="4052" spans="1:30" ht="36" customHeight="1" x14ac:dyDescent="0.35">
      <c r="A4052" s="35">
        <v>46220</v>
      </c>
      <c r="B4052" s="14" t="s">
        <v>3738</v>
      </c>
      <c r="C4052" s="14" t="s">
        <v>3739</v>
      </c>
      <c r="D4052" s="14" t="s">
        <v>3060</v>
      </c>
      <c r="E4052" s="14">
        <v>10050003</v>
      </c>
      <c r="F4052" s="14" t="s">
        <v>1619</v>
      </c>
      <c r="G4052" s="14" t="s">
        <v>3060</v>
      </c>
      <c r="H4052" s="14" t="s">
        <v>3060</v>
      </c>
      <c r="I4052" s="9" t="s">
        <v>3060</v>
      </c>
      <c r="J4052" s="9">
        <v>1</v>
      </c>
      <c r="K4052" s="14"/>
      <c r="L4052" s="14"/>
      <c r="M4052" s="14"/>
      <c r="N4052" s="14"/>
      <c r="O4052" s="14"/>
      <c r="P4052" s="14"/>
      <c r="Q4052" s="14"/>
      <c r="R4052" s="14"/>
      <c r="S4052" s="14"/>
      <c r="T4052" s="14"/>
      <c r="U4052" s="14"/>
      <c r="V4052" s="14"/>
      <c r="W4052" s="14"/>
      <c r="X4052" s="14"/>
      <c r="Y4052" s="14"/>
      <c r="Z4052" s="14"/>
      <c r="AA4052" s="11"/>
      <c r="AB4052" s="14" t="str">
        <f t="shared" si="432"/>
        <v>10269|9 COLADEIRAS</v>
      </c>
      <c r="AC4052" t="str">
        <f t="shared" si="433"/>
        <v>|10269|</v>
      </c>
      <c r="AD4052" t="str">
        <f t="shared" si="434"/>
        <v>9 COLADEIRAS</v>
      </c>
    </row>
    <row r="4053" spans="1:30" ht="36" customHeight="1" x14ac:dyDescent="0.35">
      <c r="A4053" s="35">
        <v>46220</v>
      </c>
      <c r="B4053" s="14" t="s">
        <v>3738</v>
      </c>
      <c r="C4053" s="14" t="s">
        <v>3739</v>
      </c>
      <c r="D4053" s="14" t="s">
        <v>3060</v>
      </c>
      <c r="E4053" s="14">
        <v>10050004</v>
      </c>
      <c r="F4053" s="14" t="s">
        <v>3460</v>
      </c>
      <c r="G4053" s="14" t="s">
        <v>3060</v>
      </c>
      <c r="H4053" s="14" t="s">
        <v>3060</v>
      </c>
      <c r="I4053" s="9" t="s">
        <v>3060</v>
      </c>
      <c r="J4053" s="9">
        <v>1</v>
      </c>
      <c r="K4053" s="14"/>
      <c r="L4053" s="14"/>
      <c r="M4053" s="14"/>
      <c r="N4053" s="14"/>
      <c r="O4053" s="14"/>
      <c r="P4053" s="14"/>
      <c r="Q4053" s="14"/>
      <c r="R4053" s="14"/>
      <c r="S4053" s="14"/>
      <c r="T4053" s="14"/>
      <c r="U4053" s="14"/>
      <c r="V4053" s="14"/>
      <c r="W4053" s="14"/>
      <c r="X4053" s="14"/>
      <c r="Y4053" s="14"/>
      <c r="Z4053" s="14"/>
      <c r="AA4053" s="11"/>
      <c r="AB4053" s="14" t="str">
        <f t="shared" si="432"/>
        <v>10269|9 COLADEIRAS</v>
      </c>
      <c r="AC4053" t="str">
        <f t="shared" si="433"/>
        <v>|10269|</v>
      </c>
      <c r="AD4053" t="str">
        <f t="shared" si="434"/>
        <v>9 COLADEIRAS</v>
      </c>
    </row>
    <row r="4054" spans="1:30" ht="36" customHeight="1" x14ac:dyDescent="0.35">
      <c r="A4054" s="35">
        <v>46220</v>
      </c>
      <c r="B4054" s="14" t="s">
        <v>3738</v>
      </c>
      <c r="C4054" s="14" t="s">
        <v>3739</v>
      </c>
      <c r="D4054" s="14" t="s">
        <v>3060</v>
      </c>
      <c r="E4054" s="14">
        <v>10050005</v>
      </c>
      <c r="F4054" s="14" t="s">
        <v>3462</v>
      </c>
      <c r="G4054" s="14" t="s">
        <v>3060</v>
      </c>
      <c r="H4054" s="14" t="s">
        <v>3060</v>
      </c>
      <c r="I4054" s="9" t="s">
        <v>3060</v>
      </c>
      <c r="J4054" s="9">
        <v>1</v>
      </c>
      <c r="K4054" s="14"/>
      <c r="L4054" s="14"/>
      <c r="M4054" s="14"/>
      <c r="N4054" s="14"/>
      <c r="O4054" s="14"/>
      <c r="P4054" s="14"/>
      <c r="Q4054" s="14"/>
      <c r="R4054" s="14"/>
      <c r="S4054" s="14"/>
      <c r="T4054" s="14"/>
      <c r="U4054" s="14"/>
      <c r="V4054" s="14"/>
      <c r="W4054" s="14"/>
      <c r="X4054" s="14"/>
      <c r="Y4054" s="14"/>
      <c r="Z4054" s="14"/>
      <c r="AA4054" s="11"/>
      <c r="AB4054" s="14" t="str">
        <f t="shared" si="432"/>
        <v>10269|9 COLADEIRAS</v>
      </c>
      <c r="AC4054" t="str">
        <f t="shared" si="433"/>
        <v>|10269|</v>
      </c>
      <c r="AD4054" t="str">
        <f t="shared" si="434"/>
        <v>9 COLADEIRAS</v>
      </c>
    </row>
    <row r="4055" spans="1:30" ht="36" customHeight="1" x14ac:dyDescent="0.35">
      <c r="A4055" s="35">
        <v>46220</v>
      </c>
      <c r="B4055" s="14" t="s">
        <v>3738</v>
      </c>
      <c r="C4055" s="14" t="s">
        <v>3739</v>
      </c>
      <c r="D4055" s="14" t="s">
        <v>3060</v>
      </c>
      <c r="E4055" s="14">
        <v>10050006</v>
      </c>
      <c r="F4055" s="14" t="s">
        <v>3464</v>
      </c>
      <c r="G4055" s="14" t="s">
        <v>3060</v>
      </c>
      <c r="H4055" s="14" t="s">
        <v>3060</v>
      </c>
      <c r="I4055" s="9" t="s">
        <v>3060</v>
      </c>
      <c r="J4055" s="9">
        <v>1</v>
      </c>
      <c r="K4055" s="14"/>
      <c r="L4055" s="14"/>
      <c r="M4055" s="14"/>
      <c r="N4055" s="14"/>
      <c r="O4055" s="14"/>
      <c r="P4055" s="14"/>
      <c r="Q4055" s="14"/>
      <c r="R4055" s="14"/>
      <c r="S4055" s="14"/>
      <c r="T4055" s="14"/>
      <c r="U4055" s="14"/>
      <c r="V4055" s="14"/>
      <c r="W4055" s="14"/>
      <c r="X4055" s="14"/>
      <c r="Y4055" s="14"/>
      <c r="Z4055" s="14"/>
      <c r="AA4055" s="11"/>
      <c r="AB4055" s="14" t="str">
        <f t="shared" si="432"/>
        <v>10269|9 COLADEIRAS</v>
      </c>
      <c r="AC4055" t="str">
        <f t="shared" si="433"/>
        <v>|10269|</v>
      </c>
      <c r="AD4055" t="str">
        <f t="shared" si="434"/>
        <v>9 COLADEIRAS</v>
      </c>
    </row>
    <row r="4056" spans="1:30" ht="36" customHeight="1" x14ac:dyDescent="0.35">
      <c r="A4056" s="35">
        <v>46220</v>
      </c>
      <c r="B4056" s="14" t="s">
        <v>3738</v>
      </c>
      <c r="C4056" s="14" t="s">
        <v>3739</v>
      </c>
      <c r="D4056" s="14" t="s">
        <v>3060</v>
      </c>
      <c r="E4056" s="14">
        <v>10050011</v>
      </c>
      <c r="F4056" s="14" t="s">
        <v>2931</v>
      </c>
      <c r="G4056" s="14" t="s">
        <v>3060</v>
      </c>
      <c r="H4056" s="14" t="s">
        <v>3060</v>
      </c>
      <c r="I4056" s="9" t="s">
        <v>3060</v>
      </c>
      <c r="J4056" s="9">
        <v>2</v>
      </c>
      <c r="K4056" s="14"/>
      <c r="L4056" s="14"/>
      <c r="M4056" s="14"/>
      <c r="N4056" s="14"/>
      <c r="O4056" s="14"/>
      <c r="P4056" s="14"/>
      <c r="Q4056" s="14"/>
      <c r="R4056" s="14"/>
      <c r="S4056" s="14"/>
      <c r="T4056" s="14"/>
      <c r="U4056" s="14"/>
      <c r="V4056" s="14"/>
      <c r="W4056" s="14"/>
      <c r="X4056" s="14"/>
      <c r="Y4056" s="14"/>
      <c r="Z4056" s="14"/>
      <c r="AA4056" s="11"/>
      <c r="AB4056" s="14" t="str">
        <f t="shared" si="432"/>
        <v>10269|9 COLADEIRAS</v>
      </c>
      <c r="AC4056" t="str">
        <f t="shared" si="433"/>
        <v>|10269|</v>
      </c>
      <c r="AD4056" t="str">
        <f t="shared" si="434"/>
        <v>9 COLADEIRAS</v>
      </c>
    </row>
    <row r="4057" spans="1:30" ht="36" customHeight="1" x14ac:dyDescent="0.35">
      <c r="A4057" s="35">
        <v>46220</v>
      </c>
      <c r="B4057" s="14" t="s">
        <v>3738</v>
      </c>
      <c r="C4057" s="14" t="s">
        <v>3739</v>
      </c>
      <c r="D4057" s="14" t="s">
        <v>3060</v>
      </c>
      <c r="E4057" s="14">
        <v>200306101</v>
      </c>
      <c r="F4057" s="14" t="s">
        <v>3208</v>
      </c>
      <c r="G4057" s="14" t="s">
        <v>3060</v>
      </c>
      <c r="H4057" s="14" t="s">
        <v>3060</v>
      </c>
      <c r="I4057" s="9" t="s">
        <v>3060</v>
      </c>
      <c r="J4057" s="9">
        <v>4</v>
      </c>
      <c r="K4057" s="14"/>
      <c r="L4057" s="14"/>
      <c r="M4057" s="14"/>
      <c r="N4057" s="14"/>
      <c r="O4057" s="14"/>
      <c r="P4057" s="14"/>
      <c r="Q4057" s="14"/>
      <c r="R4057" s="14"/>
      <c r="S4057" s="14"/>
      <c r="T4057" s="14"/>
      <c r="U4057" s="14"/>
      <c r="V4057" s="14"/>
      <c r="W4057" s="14"/>
      <c r="X4057" s="14"/>
      <c r="Y4057" s="14"/>
      <c r="Z4057" s="14"/>
      <c r="AA4057" s="11"/>
      <c r="AB4057" s="14" t="str">
        <f t="shared" si="432"/>
        <v>10269|9 COLADEIRAS</v>
      </c>
      <c r="AC4057" t="str">
        <f t="shared" si="433"/>
        <v>|10269|</v>
      </c>
      <c r="AD4057" t="str">
        <f t="shared" si="434"/>
        <v>9 COLADEIRAS</v>
      </c>
    </row>
    <row r="4058" spans="1:30" ht="36" customHeight="1" x14ac:dyDescent="0.35">
      <c r="A4058" s="35">
        <v>46220</v>
      </c>
      <c r="B4058" s="14" t="s">
        <v>3738</v>
      </c>
      <c r="C4058" s="14" t="s">
        <v>3739</v>
      </c>
      <c r="D4058" s="14" t="s">
        <v>3060</v>
      </c>
      <c r="E4058" s="14">
        <v>200306102</v>
      </c>
      <c r="F4058" s="14" t="s">
        <v>3209</v>
      </c>
      <c r="G4058" s="14" t="s">
        <v>3060</v>
      </c>
      <c r="H4058" s="14" t="s">
        <v>3060</v>
      </c>
      <c r="I4058" s="9" t="s">
        <v>3060</v>
      </c>
      <c r="J4058" s="9">
        <v>2</v>
      </c>
      <c r="K4058" s="14"/>
      <c r="L4058" s="14"/>
      <c r="M4058" s="14"/>
      <c r="N4058" s="14"/>
      <c r="O4058" s="14"/>
      <c r="P4058" s="14"/>
      <c r="Q4058" s="14"/>
      <c r="R4058" s="14"/>
      <c r="S4058" s="14"/>
      <c r="T4058" s="14"/>
      <c r="U4058" s="14"/>
      <c r="V4058" s="14"/>
      <c r="W4058" s="14"/>
      <c r="X4058" s="14"/>
      <c r="Y4058" s="14"/>
      <c r="Z4058" s="14"/>
      <c r="AA4058" s="11"/>
      <c r="AB4058" s="14" t="str">
        <f t="shared" si="432"/>
        <v>10269|9 COLADEIRAS</v>
      </c>
      <c r="AC4058" t="str">
        <f t="shared" si="433"/>
        <v>|10269|</v>
      </c>
      <c r="AD4058" t="str">
        <f t="shared" si="434"/>
        <v>9 COLADEIRAS</v>
      </c>
    </row>
    <row r="4059" spans="1:30" ht="36" customHeight="1" x14ac:dyDescent="0.35">
      <c r="A4059" s="35">
        <v>46220</v>
      </c>
      <c r="B4059" s="14" t="s">
        <v>3738</v>
      </c>
      <c r="C4059" s="14" t="s">
        <v>3739</v>
      </c>
      <c r="D4059" s="14" t="s">
        <v>3060</v>
      </c>
      <c r="E4059" s="14">
        <v>200306205</v>
      </c>
      <c r="F4059" s="14" t="s">
        <v>3415</v>
      </c>
      <c r="G4059" s="14" t="s">
        <v>3060</v>
      </c>
      <c r="H4059" s="14" t="s">
        <v>3060</v>
      </c>
      <c r="I4059" s="9" t="s">
        <v>3060</v>
      </c>
      <c r="J4059" s="9">
        <v>1</v>
      </c>
      <c r="K4059" s="14"/>
      <c r="L4059" s="14"/>
      <c r="M4059" s="14"/>
      <c r="N4059" s="14"/>
      <c r="O4059" s="14"/>
      <c r="P4059" s="14"/>
      <c r="Q4059" s="14"/>
      <c r="R4059" s="14"/>
      <c r="S4059" s="14"/>
      <c r="T4059" s="14"/>
      <c r="U4059" s="14"/>
      <c r="V4059" s="14"/>
      <c r="W4059" s="14"/>
      <c r="X4059" s="14"/>
      <c r="Y4059" s="14"/>
      <c r="Z4059" s="14"/>
      <c r="AA4059" s="11"/>
      <c r="AB4059" s="14" t="str">
        <f t="shared" si="432"/>
        <v>10269|9 COLADEIRAS</v>
      </c>
      <c r="AC4059" t="str">
        <f t="shared" si="433"/>
        <v>|10269|</v>
      </c>
      <c r="AD4059" t="str">
        <f t="shared" si="434"/>
        <v>9 COLADEIRAS</v>
      </c>
    </row>
    <row r="4060" spans="1:30" ht="36" customHeight="1" x14ac:dyDescent="0.35">
      <c r="A4060" s="35">
        <v>46220</v>
      </c>
      <c r="B4060" s="14" t="s">
        <v>3738</v>
      </c>
      <c r="C4060" s="14" t="s">
        <v>3739</v>
      </c>
      <c r="D4060" s="14" t="s">
        <v>3060</v>
      </c>
      <c r="E4060" s="14">
        <v>10050001</v>
      </c>
      <c r="F4060" s="14" t="s">
        <v>3469</v>
      </c>
      <c r="G4060" s="14" t="s">
        <v>3060</v>
      </c>
      <c r="H4060" s="14" t="s">
        <v>3060</v>
      </c>
      <c r="I4060" s="9" t="s">
        <v>3060</v>
      </c>
      <c r="J4060" s="9">
        <v>2</v>
      </c>
      <c r="K4060" s="14"/>
      <c r="L4060" s="14"/>
      <c r="M4060" s="14"/>
      <c r="N4060" s="14"/>
      <c r="O4060" s="14"/>
      <c r="P4060" s="14"/>
      <c r="Q4060" s="14"/>
      <c r="R4060" s="14"/>
      <c r="S4060" s="14"/>
      <c r="T4060" s="14"/>
      <c r="U4060" s="14"/>
      <c r="V4060" s="14"/>
      <c r="W4060" s="14"/>
      <c r="X4060" s="14"/>
      <c r="Y4060" s="14"/>
      <c r="Z4060" s="14"/>
      <c r="AA4060" s="11"/>
      <c r="AB4060" s="14" t="str">
        <f t="shared" si="432"/>
        <v>10269|9 COLADEIRAS</v>
      </c>
      <c r="AC4060" t="str">
        <f t="shared" si="433"/>
        <v>|10269|</v>
      </c>
      <c r="AD4060" t="str">
        <f t="shared" si="434"/>
        <v>9 COLADEIRAS</v>
      </c>
    </row>
    <row r="4061" spans="1:30" ht="36" customHeight="1" x14ac:dyDescent="0.35">
      <c r="A4061" s="35">
        <v>46220</v>
      </c>
      <c r="B4061" s="14" t="s">
        <v>3738</v>
      </c>
      <c r="C4061" s="14" t="s">
        <v>3739</v>
      </c>
      <c r="D4061" s="14" t="s">
        <v>3060</v>
      </c>
      <c r="E4061" s="14">
        <v>10050002</v>
      </c>
      <c r="F4061" s="14" t="s">
        <v>3471</v>
      </c>
      <c r="G4061" s="14" t="s">
        <v>3060</v>
      </c>
      <c r="H4061" s="14" t="s">
        <v>3060</v>
      </c>
      <c r="I4061" s="9" t="s">
        <v>3060</v>
      </c>
      <c r="J4061" s="9">
        <v>4</v>
      </c>
      <c r="K4061" s="14"/>
      <c r="L4061" s="14"/>
      <c r="M4061" s="14"/>
      <c r="N4061" s="14"/>
      <c r="O4061" s="14"/>
      <c r="P4061" s="14"/>
      <c r="Q4061" s="14"/>
      <c r="R4061" s="14"/>
      <c r="S4061" s="14"/>
      <c r="T4061" s="14"/>
      <c r="U4061" s="14"/>
      <c r="V4061" s="14"/>
      <c r="W4061" s="14"/>
      <c r="X4061" s="14"/>
      <c r="Y4061" s="14"/>
      <c r="Z4061" s="14"/>
      <c r="AA4061" s="11"/>
      <c r="AB4061" s="14" t="str">
        <f t="shared" si="432"/>
        <v>10269|9 COLADEIRAS</v>
      </c>
      <c r="AC4061" t="str">
        <f t="shared" si="433"/>
        <v>|10269|</v>
      </c>
      <c r="AD4061" t="str">
        <f t="shared" si="434"/>
        <v>9 COLADEIRAS</v>
      </c>
    </row>
    <row r="4062" spans="1:30" ht="36" customHeight="1" x14ac:dyDescent="0.35">
      <c r="A4062" s="35">
        <v>46220</v>
      </c>
      <c r="B4062" s="14" t="s">
        <v>3738</v>
      </c>
      <c r="C4062" s="14" t="s">
        <v>3739</v>
      </c>
      <c r="D4062" s="14" t="s">
        <v>3060</v>
      </c>
      <c r="E4062" s="14">
        <v>30001202</v>
      </c>
      <c r="F4062" s="14" t="s">
        <v>3191</v>
      </c>
      <c r="G4062" s="14" t="s">
        <v>3060</v>
      </c>
      <c r="H4062" s="14" t="s">
        <v>3060</v>
      </c>
      <c r="I4062" s="9" t="s">
        <v>3060</v>
      </c>
      <c r="J4062" s="9">
        <v>12</v>
      </c>
      <c r="K4062" s="14"/>
      <c r="L4062" s="14"/>
      <c r="M4062" s="14"/>
      <c r="N4062" s="14"/>
      <c r="O4062" s="14"/>
      <c r="P4062" s="14"/>
      <c r="Q4062" s="14"/>
      <c r="R4062" s="14"/>
      <c r="S4062" s="14"/>
      <c r="T4062" s="14"/>
      <c r="U4062" s="14"/>
      <c r="V4062" s="14"/>
      <c r="W4062" s="14"/>
      <c r="X4062" s="14"/>
      <c r="Y4062" s="14"/>
      <c r="Z4062" s="14"/>
      <c r="AA4062" s="11"/>
      <c r="AB4062" s="14" t="str">
        <f t="shared" si="432"/>
        <v>10269|9 COLADEIRAS</v>
      </c>
      <c r="AC4062" t="str">
        <f t="shared" si="433"/>
        <v>|10269|</v>
      </c>
      <c r="AD4062" t="str">
        <f t="shared" si="434"/>
        <v>9 COLADEIRAS</v>
      </c>
    </row>
    <row r="4063" spans="1:30" ht="36" customHeight="1" x14ac:dyDescent="0.35">
      <c r="A4063" s="35">
        <v>46219</v>
      </c>
      <c r="B4063" s="14" t="s">
        <v>3734</v>
      </c>
      <c r="C4063" s="14" t="s">
        <v>3735</v>
      </c>
      <c r="D4063" s="14" t="s">
        <v>3055</v>
      </c>
      <c r="E4063" s="14">
        <v>20021607</v>
      </c>
      <c r="F4063" s="14" t="s">
        <v>2187</v>
      </c>
      <c r="G4063" s="14" t="s">
        <v>3055</v>
      </c>
      <c r="H4063" s="14" t="s">
        <v>3055</v>
      </c>
      <c r="I4063" s="9" t="s">
        <v>3055</v>
      </c>
      <c r="J4063" s="9">
        <v>3</v>
      </c>
      <c r="K4063" s="14"/>
      <c r="L4063" s="14"/>
      <c r="M4063" s="14"/>
      <c r="N4063" s="14">
        <v>46218</v>
      </c>
      <c r="O4063" s="14">
        <v>3</v>
      </c>
      <c r="P4063" s="14"/>
      <c r="Q4063" s="14"/>
      <c r="R4063" s="14"/>
      <c r="S4063" s="14"/>
      <c r="T4063" s="14">
        <f>IF(OR($J4063="",$O4063=""),"",$O4063/$J4063)</f>
        <v>1</v>
      </c>
      <c r="U4063" s="14" t="s">
        <v>36</v>
      </c>
      <c r="V4063" s="14"/>
      <c r="W4063" s="14"/>
      <c r="X4063" s="14"/>
      <c r="Y4063" s="14"/>
      <c r="Z4063" s="14"/>
      <c r="AA4063" s="11"/>
      <c r="AB4063" s="14" t="str">
        <f t="shared" si="432"/>
        <v>10264|56 COPIADORA</v>
      </c>
      <c r="AC4063" t="str">
        <f t="shared" si="433"/>
        <v>|10264|</v>
      </c>
      <c r="AD4063" t="str">
        <f t="shared" si="434"/>
        <v>56 COPIADORA</v>
      </c>
    </row>
    <row r="4064" spans="1:30" ht="36" customHeight="1" x14ac:dyDescent="0.35">
      <c r="A4064" s="35">
        <v>46219</v>
      </c>
      <c r="B4064" s="14" t="s">
        <v>3734</v>
      </c>
      <c r="C4064" s="14" t="s">
        <v>3735</v>
      </c>
      <c r="D4064" s="14" t="s">
        <v>3055</v>
      </c>
      <c r="E4064" s="14">
        <v>20052201</v>
      </c>
      <c r="F4064" s="14" t="s">
        <v>3216</v>
      </c>
      <c r="G4064" s="14" t="s">
        <v>3055</v>
      </c>
      <c r="H4064" s="14" t="s">
        <v>3055</v>
      </c>
      <c r="I4064" s="9" t="s">
        <v>3055</v>
      </c>
      <c r="J4064" s="9">
        <v>1</v>
      </c>
      <c r="K4064" s="14"/>
      <c r="L4064" s="14"/>
      <c r="M4064" s="14"/>
      <c r="N4064" s="14">
        <v>46218</v>
      </c>
      <c r="O4064" s="14">
        <v>1</v>
      </c>
      <c r="P4064" s="14"/>
      <c r="Q4064" s="14"/>
      <c r="R4064" s="14"/>
      <c r="S4064" s="14"/>
      <c r="T4064" s="14">
        <f>IF(OR($J4064="",$O4064=""),"",$O4064/$J4064)</f>
        <v>1</v>
      </c>
      <c r="U4064" s="14" t="s">
        <v>36</v>
      </c>
      <c r="V4064" s="14"/>
      <c r="W4064" s="14"/>
      <c r="X4064" s="14"/>
      <c r="Y4064" s="14"/>
      <c r="Z4064" s="14"/>
      <c r="AA4064" s="11"/>
      <c r="AB4064" s="14" t="str">
        <f t="shared" si="432"/>
        <v>10264|56 COPIADORA</v>
      </c>
      <c r="AC4064" t="str">
        <f t="shared" si="433"/>
        <v>|10264|</v>
      </c>
      <c r="AD4064" t="str">
        <f t="shared" si="434"/>
        <v>56 COPIADORA</v>
      </c>
    </row>
    <row r="4065" spans="1:30" ht="36" customHeight="1" x14ac:dyDescent="0.35">
      <c r="A4065" s="35">
        <v>46219</v>
      </c>
      <c r="B4065" s="14" t="s">
        <v>3734</v>
      </c>
      <c r="C4065" s="14" t="s">
        <v>3735</v>
      </c>
      <c r="D4065" s="14" t="s">
        <v>3055</v>
      </c>
      <c r="E4065" s="14">
        <v>20053407</v>
      </c>
      <c r="F4065" s="14" t="s">
        <v>3218</v>
      </c>
      <c r="G4065" s="14" t="s">
        <v>3055</v>
      </c>
      <c r="H4065" s="14" t="s">
        <v>3055</v>
      </c>
      <c r="I4065" s="9" t="s">
        <v>3055</v>
      </c>
      <c r="J4065" s="9">
        <v>1</v>
      </c>
      <c r="K4065" s="14"/>
      <c r="L4065" s="14"/>
      <c r="M4065" s="14"/>
      <c r="N4065" s="14">
        <v>46218</v>
      </c>
      <c r="O4065" s="14">
        <v>1</v>
      </c>
      <c r="P4065" s="14"/>
      <c r="Q4065" s="14"/>
      <c r="R4065" s="14"/>
      <c r="S4065" s="14"/>
      <c r="T4065" s="14">
        <f>IF(OR($J4065="",$O4065=""),"",$O4065/$J4065)</f>
        <v>1</v>
      </c>
      <c r="U4065" s="14" t="s">
        <v>36</v>
      </c>
      <c r="V4065" s="14"/>
      <c r="W4065" s="14"/>
      <c r="X4065" s="14"/>
      <c r="Y4065" s="14"/>
      <c r="Z4065" s="14"/>
      <c r="AA4065" s="11"/>
      <c r="AB4065" s="14" t="str">
        <f t="shared" si="432"/>
        <v>10264|56 COPIADORA</v>
      </c>
      <c r="AC4065" t="str">
        <f t="shared" si="433"/>
        <v>|10264|</v>
      </c>
      <c r="AD4065" t="str">
        <f t="shared" si="434"/>
        <v>56 COPIADORA</v>
      </c>
    </row>
    <row r="4066" spans="1:30" ht="36" customHeight="1" x14ac:dyDescent="0.35">
      <c r="A4066" s="35">
        <v>46219</v>
      </c>
      <c r="B4066" s="14" t="s">
        <v>3736</v>
      </c>
      <c r="C4066" s="14" t="s">
        <v>3737</v>
      </c>
      <c r="D4066" s="14" t="s">
        <v>3055</v>
      </c>
      <c r="E4066" s="14">
        <v>20051001</v>
      </c>
      <c r="F4066" s="14" t="s">
        <v>3215</v>
      </c>
      <c r="G4066" s="14" t="s">
        <v>3055</v>
      </c>
      <c r="H4066" s="14" t="s">
        <v>3055</v>
      </c>
      <c r="I4066" s="9" t="s">
        <v>3055</v>
      </c>
      <c r="J4066" s="9">
        <v>13</v>
      </c>
      <c r="K4066" s="14"/>
      <c r="L4066" s="14"/>
      <c r="M4066" s="14"/>
      <c r="N4066" s="14">
        <v>46218</v>
      </c>
      <c r="O4066" s="14">
        <v>13</v>
      </c>
      <c r="P4066" s="14"/>
      <c r="Q4066" s="14"/>
      <c r="R4066" s="14"/>
      <c r="S4066" s="14"/>
      <c r="T4066" s="14">
        <f>IF(OR($J4066="",$O4066=""),"",$O4066/$J4066)</f>
        <v>1</v>
      </c>
      <c r="U4066" s="14" t="s">
        <v>36</v>
      </c>
      <c r="V4066" s="14"/>
      <c r="W4066" s="14"/>
      <c r="X4066" s="14"/>
      <c r="Y4066" s="14"/>
      <c r="Z4066" s="14"/>
      <c r="AA4066" s="11"/>
      <c r="AB4066" s="14" t="str">
        <f t="shared" si="432"/>
        <v>10266,10265|56 COPIADORA</v>
      </c>
      <c r="AC4066" t="str">
        <f t="shared" si="433"/>
        <v>|10266|10265|</v>
      </c>
      <c r="AD4066" t="str">
        <f t="shared" si="434"/>
        <v>56 COPIADORA</v>
      </c>
    </row>
    <row r="4067" spans="1:30" ht="36" customHeight="1" x14ac:dyDescent="0.35">
      <c r="A4067" s="35">
        <v>46219</v>
      </c>
      <c r="B4067" s="14" t="s">
        <v>3738</v>
      </c>
      <c r="C4067" s="14" t="s">
        <v>3739</v>
      </c>
      <c r="D4067" s="14" t="s">
        <v>3055</v>
      </c>
      <c r="E4067" s="14">
        <v>200306205</v>
      </c>
      <c r="F4067" s="14" t="s">
        <v>3415</v>
      </c>
      <c r="G4067" s="14" t="s">
        <v>3055</v>
      </c>
      <c r="H4067" s="14" t="s">
        <v>3055</v>
      </c>
      <c r="I4067" s="9" t="s">
        <v>3055</v>
      </c>
      <c r="J4067" s="9">
        <v>1</v>
      </c>
      <c r="K4067" s="14"/>
      <c r="L4067" s="14"/>
      <c r="M4067" s="14"/>
      <c r="N4067" s="14">
        <v>46218</v>
      </c>
      <c r="O4067" s="14">
        <v>1</v>
      </c>
      <c r="P4067" s="14"/>
      <c r="Q4067" s="14"/>
      <c r="R4067" s="14"/>
      <c r="S4067" s="14"/>
      <c r="T4067" s="14">
        <f>IF(OR($J4067="",$O4067=""),"",$O4067/$J4067)</f>
        <v>1</v>
      </c>
      <c r="U4067" s="14" t="s">
        <v>36</v>
      </c>
      <c r="V4067" s="14"/>
      <c r="W4067" s="14"/>
      <c r="X4067" s="14"/>
      <c r="Y4067" s="14"/>
      <c r="Z4067" s="14"/>
      <c r="AA4067" s="11"/>
      <c r="AB4067" s="14" t="str">
        <f t="shared" si="432"/>
        <v>10269|56 COPIADORA</v>
      </c>
      <c r="AC4067" t="str">
        <f t="shared" si="433"/>
        <v>|10269|</v>
      </c>
      <c r="AD4067" t="str">
        <f t="shared" si="434"/>
        <v>56 COPIADORA</v>
      </c>
    </row>
    <row r="4068" spans="1:30" ht="36" customHeight="1" x14ac:dyDescent="0.35">
      <c r="A4068" s="35">
        <v>46219</v>
      </c>
      <c r="B4068" s="14" t="s">
        <v>3740</v>
      </c>
      <c r="C4068" s="14" t="s">
        <v>3735</v>
      </c>
      <c r="D4068" s="14" t="s">
        <v>3653</v>
      </c>
      <c r="E4068" s="14">
        <v>30001101</v>
      </c>
      <c r="F4068" s="14" t="s">
        <v>3656</v>
      </c>
      <c r="G4068" s="14" t="s">
        <v>3653</v>
      </c>
      <c r="H4068" s="14" t="s">
        <v>3653</v>
      </c>
      <c r="I4068" s="9" t="s">
        <v>3653</v>
      </c>
      <c r="J4068" s="9">
        <v>100</v>
      </c>
      <c r="K4068" s="14"/>
      <c r="L4068" s="14"/>
      <c r="M4068" s="14"/>
      <c r="N4068" s="14"/>
      <c r="O4068" s="14"/>
      <c r="P4068" s="14"/>
      <c r="Q4068" s="14"/>
      <c r="R4068" s="14"/>
      <c r="S4068" s="14"/>
      <c r="T4068" s="14"/>
      <c r="U4068" s="14"/>
      <c r="V4068" s="14"/>
      <c r="W4068" s="14"/>
      <c r="X4068" s="14"/>
      <c r="Y4068" s="14"/>
      <c r="Z4068" s="14"/>
      <c r="AA4068" s="11"/>
      <c r="AB4068" s="14" t="str">
        <f t="shared" si="432"/>
        <v>10264,10266,10265|34 CORTE DE TECIDO</v>
      </c>
      <c r="AC4068" t="str">
        <f t="shared" si="433"/>
        <v>|10264|10266|10265|</v>
      </c>
      <c r="AD4068" t="str">
        <f t="shared" si="434"/>
        <v>34 CORTE DE TECIDO</v>
      </c>
    </row>
    <row r="4069" spans="1:30" ht="36" customHeight="1" x14ac:dyDescent="0.35">
      <c r="A4069" s="35">
        <v>46219</v>
      </c>
      <c r="B4069" s="14" t="s">
        <v>3740</v>
      </c>
      <c r="C4069" s="14" t="s">
        <v>3735</v>
      </c>
      <c r="D4069" s="14" t="s">
        <v>3653</v>
      </c>
      <c r="E4069" s="14">
        <v>30001110</v>
      </c>
      <c r="F4069" s="14" t="s">
        <v>3657</v>
      </c>
      <c r="G4069" s="14" t="s">
        <v>3653</v>
      </c>
      <c r="H4069" s="14" t="s">
        <v>3653</v>
      </c>
      <c r="I4069" s="9" t="s">
        <v>3653</v>
      </c>
      <c r="J4069" s="9">
        <v>100</v>
      </c>
      <c r="K4069" s="14"/>
      <c r="L4069" s="14"/>
      <c r="M4069" s="14"/>
      <c r="N4069" s="14"/>
      <c r="O4069" s="14"/>
      <c r="P4069" s="14"/>
      <c r="Q4069" s="14"/>
      <c r="R4069" s="14"/>
      <c r="S4069" s="14"/>
      <c r="T4069" s="14"/>
      <c r="U4069" s="14"/>
      <c r="V4069" s="14"/>
      <c r="W4069" s="14"/>
      <c r="X4069" s="14"/>
      <c r="Y4069" s="14"/>
      <c r="Z4069" s="14"/>
      <c r="AA4069" s="11"/>
      <c r="AB4069" s="14" t="str">
        <f t="shared" si="432"/>
        <v>10264,10266,10265|34 CORTE DE TECIDO</v>
      </c>
      <c r="AC4069" t="str">
        <f t="shared" si="433"/>
        <v>|10264|10266|10265|</v>
      </c>
      <c r="AD4069" t="str">
        <f t="shared" si="434"/>
        <v>34 CORTE DE TECIDO</v>
      </c>
    </row>
    <row r="4070" spans="1:30" ht="36" customHeight="1" x14ac:dyDescent="0.35">
      <c r="A4070" s="35">
        <v>46219</v>
      </c>
      <c r="B4070" s="14" t="s">
        <v>3740</v>
      </c>
      <c r="C4070" s="14" t="s">
        <v>3735</v>
      </c>
      <c r="D4070" s="14" t="s">
        <v>3653</v>
      </c>
      <c r="E4070" s="14">
        <v>30001211</v>
      </c>
      <c r="F4070" s="14" t="s">
        <v>3741</v>
      </c>
      <c r="G4070" s="14" t="s">
        <v>3653</v>
      </c>
      <c r="H4070" s="14" t="s">
        <v>3653</v>
      </c>
      <c r="I4070" s="9" t="s">
        <v>3653</v>
      </c>
      <c r="J4070" s="9">
        <v>4</v>
      </c>
      <c r="K4070" s="14"/>
      <c r="L4070" s="14"/>
      <c r="M4070" s="14"/>
      <c r="N4070" s="14"/>
      <c r="O4070" s="14"/>
      <c r="P4070" s="14"/>
      <c r="Q4070" s="14"/>
      <c r="R4070" s="14"/>
      <c r="S4070" s="14"/>
      <c r="T4070" s="14"/>
      <c r="U4070" s="14"/>
      <c r="V4070" s="14"/>
      <c r="W4070" s="14"/>
      <c r="X4070" s="14"/>
      <c r="Y4070" s="14"/>
      <c r="Z4070" s="14"/>
      <c r="AA4070" s="11"/>
      <c r="AB4070" s="14" t="str">
        <f t="shared" si="432"/>
        <v>10264,10266,10265|34 CORTE DE TECIDO</v>
      </c>
      <c r="AC4070" t="str">
        <f t="shared" si="433"/>
        <v>|10264|10266|10265|</v>
      </c>
      <c r="AD4070" t="str">
        <f t="shared" si="434"/>
        <v>34 CORTE DE TECIDO</v>
      </c>
    </row>
    <row r="4071" spans="1:30" ht="36" customHeight="1" x14ac:dyDescent="0.35">
      <c r="A4071" s="35">
        <v>46219</v>
      </c>
      <c r="B4071" s="14" t="s">
        <v>3740</v>
      </c>
      <c r="C4071" s="14" t="s">
        <v>3735</v>
      </c>
      <c r="D4071" s="14" t="s">
        <v>3653</v>
      </c>
      <c r="E4071" s="14">
        <v>30001315</v>
      </c>
      <c r="F4071" s="14" t="s">
        <v>3705</v>
      </c>
      <c r="G4071" s="14" t="s">
        <v>3653</v>
      </c>
      <c r="H4071" s="14" t="s">
        <v>3653</v>
      </c>
      <c r="I4071" s="9" t="s">
        <v>3653</v>
      </c>
      <c r="J4071" s="9">
        <v>4</v>
      </c>
      <c r="K4071" s="14"/>
      <c r="L4071" s="14"/>
      <c r="M4071" s="14"/>
      <c r="N4071" s="14"/>
      <c r="O4071" s="14"/>
      <c r="P4071" s="14"/>
      <c r="Q4071" s="14"/>
      <c r="R4071" s="14"/>
      <c r="S4071" s="14"/>
      <c r="T4071" s="14"/>
      <c r="U4071" s="14"/>
      <c r="V4071" s="14"/>
      <c r="W4071" s="14"/>
      <c r="X4071" s="14"/>
      <c r="Y4071" s="14"/>
      <c r="Z4071" s="14"/>
      <c r="AA4071" s="11"/>
      <c r="AB4071" s="14" t="str">
        <f t="shared" si="432"/>
        <v>10264,10266,10265|34 CORTE DE TECIDO</v>
      </c>
      <c r="AC4071" t="str">
        <f t="shared" si="433"/>
        <v>|10264|10266|10265|</v>
      </c>
      <c r="AD4071" t="str">
        <f t="shared" si="434"/>
        <v>34 CORTE DE TECIDO</v>
      </c>
    </row>
    <row r="4072" spans="1:30" ht="36" customHeight="1" x14ac:dyDescent="0.35">
      <c r="A4072" s="35">
        <v>46219</v>
      </c>
      <c r="B4072" s="14" t="s">
        <v>3740</v>
      </c>
      <c r="C4072" s="14" t="s">
        <v>3735</v>
      </c>
      <c r="D4072" s="14" t="s">
        <v>3653</v>
      </c>
      <c r="E4072" s="14">
        <v>30001401</v>
      </c>
      <c r="F4072" s="14" t="s">
        <v>3698</v>
      </c>
      <c r="G4072" s="14" t="s">
        <v>3653</v>
      </c>
      <c r="H4072" s="14" t="s">
        <v>3653</v>
      </c>
      <c r="I4072" s="9" t="s">
        <v>3653</v>
      </c>
      <c r="J4072" s="9">
        <v>4</v>
      </c>
      <c r="K4072" s="14"/>
      <c r="L4072" s="14"/>
      <c r="M4072" s="14"/>
      <c r="N4072" s="14"/>
      <c r="O4072" s="14"/>
      <c r="P4072" s="14"/>
      <c r="Q4072" s="14"/>
      <c r="R4072" s="14"/>
      <c r="S4072" s="14"/>
      <c r="T4072" s="14"/>
      <c r="U4072" s="14"/>
      <c r="V4072" s="14"/>
      <c r="W4072" s="14"/>
      <c r="X4072" s="14"/>
      <c r="Y4072" s="14"/>
      <c r="Z4072" s="14"/>
      <c r="AA4072" s="11"/>
      <c r="AB4072" s="14" t="str">
        <f t="shared" si="432"/>
        <v>10264,10266,10265|34 CORTE DE TECIDO</v>
      </c>
      <c r="AC4072" t="str">
        <f t="shared" si="433"/>
        <v>|10264|10266|10265|</v>
      </c>
      <c r="AD4072" t="str">
        <f t="shared" si="434"/>
        <v>34 CORTE DE TECIDO</v>
      </c>
    </row>
    <row r="4073" spans="1:30" ht="36" customHeight="1" x14ac:dyDescent="0.35">
      <c r="A4073" s="35">
        <v>46219</v>
      </c>
      <c r="B4073" s="14" t="s">
        <v>3740</v>
      </c>
      <c r="C4073" s="14" t="s">
        <v>3735</v>
      </c>
      <c r="D4073" s="14" t="s">
        <v>3653</v>
      </c>
      <c r="E4073" s="14">
        <v>30001410</v>
      </c>
      <c r="F4073" s="14" t="s">
        <v>3699</v>
      </c>
      <c r="G4073" s="14" t="s">
        <v>3653</v>
      </c>
      <c r="H4073" s="14" t="s">
        <v>3653</v>
      </c>
      <c r="I4073" s="9" t="s">
        <v>3653</v>
      </c>
      <c r="J4073" s="9">
        <v>4</v>
      </c>
      <c r="K4073" s="14"/>
      <c r="L4073" s="14"/>
      <c r="M4073" s="14"/>
      <c r="N4073" s="14"/>
      <c r="O4073" s="14"/>
      <c r="P4073" s="14"/>
      <c r="Q4073" s="14"/>
      <c r="R4073" s="14"/>
      <c r="S4073" s="14"/>
      <c r="T4073" s="14"/>
      <c r="U4073" s="14"/>
      <c r="V4073" s="14"/>
      <c r="W4073" s="14"/>
      <c r="X4073" s="14"/>
      <c r="Y4073" s="14"/>
      <c r="Z4073" s="14"/>
      <c r="AA4073" s="11"/>
      <c r="AB4073" s="14" t="str">
        <f t="shared" si="432"/>
        <v>10264,10266,10265|34 CORTE DE TECIDO</v>
      </c>
      <c r="AC4073" t="str">
        <f t="shared" si="433"/>
        <v>|10264|10266|10265|</v>
      </c>
      <c r="AD4073" t="str">
        <f t="shared" si="434"/>
        <v>34 CORTE DE TECIDO</v>
      </c>
    </row>
    <row r="4074" spans="1:30" ht="36" customHeight="1" x14ac:dyDescent="0.35">
      <c r="A4074" s="35">
        <v>46219</v>
      </c>
      <c r="B4074" s="14" t="s">
        <v>3740</v>
      </c>
      <c r="C4074" s="14" t="s">
        <v>3735</v>
      </c>
      <c r="D4074" s="14" t="s">
        <v>3653</v>
      </c>
      <c r="E4074" s="14">
        <v>30003710</v>
      </c>
      <c r="F4074" s="14" t="s">
        <v>3655</v>
      </c>
      <c r="G4074" s="14" t="s">
        <v>3653</v>
      </c>
      <c r="H4074" s="14" t="s">
        <v>3653</v>
      </c>
      <c r="I4074" s="9" t="s">
        <v>3653</v>
      </c>
      <c r="J4074" s="9">
        <v>856</v>
      </c>
      <c r="K4074" s="14"/>
      <c r="L4074" s="14"/>
      <c r="M4074" s="14"/>
      <c r="N4074" s="14"/>
      <c r="O4074" s="14"/>
      <c r="P4074" s="14"/>
      <c r="Q4074" s="14"/>
      <c r="R4074" s="14"/>
      <c r="S4074" s="14"/>
      <c r="T4074" s="14"/>
      <c r="U4074" s="14"/>
      <c r="V4074" s="14"/>
      <c r="W4074" s="14"/>
      <c r="X4074" s="14"/>
      <c r="Y4074" s="14"/>
      <c r="Z4074" s="14"/>
      <c r="AA4074" s="11"/>
      <c r="AB4074" s="14" t="str">
        <f t="shared" si="432"/>
        <v>10264,10266,10265|34 CORTE DE TECIDO</v>
      </c>
      <c r="AC4074" t="str">
        <f t="shared" si="433"/>
        <v>|10264|10266|10265|</v>
      </c>
      <c r="AD4074" t="str">
        <f t="shared" si="434"/>
        <v>34 CORTE DE TECIDO</v>
      </c>
    </row>
    <row r="4075" spans="1:30" ht="36" customHeight="1" x14ac:dyDescent="0.35">
      <c r="A4075" s="35">
        <v>46219</v>
      </c>
      <c r="B4075" s="14" t="s">
        <v>3740</v>
      </c>
      <c r="C4075" s="14" t="s">
        <v>3735</v>
      </c>
      <c r="D4075" s="14" t="s">
        <v>3653</v>
      </c>
      <c r="E4075" s="14">
        <v>30004808</v>
      </c>
      <c r="F4075" s="14" t="s">
        <v>3658</v>
      </c>
      <c r="G4075" s="14" t="s">
        <v>3653</v>
      </c>
      <c r="H4075" s="14" t="s">
        <v>3653</v>
      </c>
      <c r="I4075" s="9" t="s">
        <v>3653</v>
      </c>
      <c r="J4075" s="9">
        <v>152</v>
      </c>
      <c r="K4075" s="14"/>
      <c r="L4075" s="14"/>
      <c r="M4075" s="14"/>
      <c r="N4075" s="14"/>
      <c r="O4075" s="14"/>
      <c r="P4075" s="14"/>
      <c r="Q4075" s="14"/>
      <c r="R4075" s="14"/>
      <c r="S4075" s="14"/>
      <c r="T4075" s="14"/>
      <c r="U4075" s="14"/>
      <c r="V4075" s="14"/>
      <c r="W4075" s="14"/>
      <c r="X4075" s="14"/>
      <c r="Y4075" s="14"/>
      <c r="Z4075" s="14"/>
      <c r="AA4075" s="11"/>
      <c r="AB4075" s="14" t="str">
        <f t="shared" si="432"/>
        <v>10264,10266,10265|34 CORTE DE TECIDO</v>
      </c>
      <c r="AC4075" t="str">
        <f t="shared" si="433"/>
        <v>|10264|10266|10265|</v>
      </c>
      <c r="AD4075" t="str">
        <f t="shared" si="434"/>
        <v>34 CORTE DE TECIDO</v>
      </c>
    </row>
    <row r="4076" spans="1:30" ht="36" customHeight="1" x14ac:dyDescent="0.35">
      <c r="A4076" s="35">
        <v>46219</v>
      </c>
      <c r="B4076" s="14" t="s">
        <v>3740</v>
      </c>
      <c r="C4076" s="14" t="s">
        <v>3735</v>
      </c>
      <c r="D4076" s="14" t="s">
        <v>3653</v>
      </c>
      <c r="E4076" s="14">
        <v>30004810</v>
      </c>
      <c r="F4076" s="14" t="s">
        <v>3659</v>
      </c>
      <c r="G4076" s="14" t="s">
        <v>3653</v>
      </c>
      <c r="H4076" s="14" t="s">
        <v>3653</v>
      </c>
      <c r="I4076" s="9" t="s">
        <v>3653</v>
      </c>
      <c r="J4076" s="9">
        <v>470</v>
      </c>
      <c r="K4076" s="14"/>
      <c r="L4076" s="14"/>
      <c r="M4076" s="14"/>
      <c r="N4076" s="14"/>
      <c r="O4076" s="14"/>
      <c r="P4076" s="14"/>
      <c r="Q4076" s="14"/>
      <c r="R4076" s="14"/>
      <c r="S4076" s="14"/>
      <c r="T4076" s="14"/>
      <c r="U4076" s="14"/>
      <c r="V4076" s="14"/>
      <c r="W4076" s="14"/>
      <c r="X4076" s="14"/>
      <c r="Y4076" s="14"/>
      <c r="Z4076" s="14"/>
      <c r="AA4076" s="11"/>
      <c r="AB4076" s="14" t="str">
        <f t="shared" si="432"/>
        <v>10264,10266,10265|34 CORTE DE TECIDO</v>
      </c>
      <c r="AC4076" t="str">
        <f t="shared" si="433"/>
        <v>|10264|10266|10265|</v>
      </c>
      <c r="AD4076" t="str">
        <f t="shared" si="434"/>
        <v>34 CORTE DE TECIDO</v>
      </c>
    </row>
    <row r="4077" spans="1:30" ht="36" customHeight="1" x14ac:dyDescent="0.35">
      <c r="A4077" s="35">
        <v>46219</v>
      </c>
      <c r="B4077" s="14" t="s">
        <v>3740</v>
      </c>
      <c r="C4077" s="14" t="s">
        <v>3735</v>
      </c>
      <c r="D4077" s="14" t="s">
        <v>3653</v>
      </c>
      <c r="E4077" s="14">
        <v>30006106</v>
      </c>
      <c r="F4077" s="14" t="s">
        <v>3340</v>
      </c>
      <c r="G4077" s="14" t="s">
        <v>3653</v>
      </c>
      <c r="H4077" s="14" t="s">
        <v>3653</v>
      </c>
      <c r="I4077" s="9" t="s">
        <v>3653</v>
      </c>
      <c r="J4077" s="9">
        <v>6</v>
      </c>
      <c r="K4077" s="14"/>
      <c r="L4077" s="14"/>
      <c r="M4077" s="14"/>
      <c r="N4077" s="14"/>
      <c r="O4077" s="14"/>
      <c r="P4077" s="14"/>
      <c r="Q4077" s="14"/>
      <c r="R4077" s="14"/>
      <c r="S4077" s="14"/>
      <c r="T4077" s="14"/>
      <c r="U4077" s="14"/>
      <c r="V4077" s="14"/>
      <c r="W4077" s="14"/>
      <c r="X4077" s="14"/>
      <c r="Y4077" s="14"/>
      <c r="Z4077" s="14"/>
      <c r="AA4077" s="11"/>
      <c r="AB4077" s="14" t="str">
        <f t="shared" si="432"/>
        <v>10264,10266,10265|34 CORTE DE TECIDO</v>
      </c>
      <c r="AC4077" t="str">
        <f t="shared" si="433"/>
        <v>|10264|10266|10265|</v>
      </c>
      <c r="AD4077" t="str">
        <f t="shared" si="434"/>
        <v>34 CORTE DE TECIDO</v>
      </c>
    </row>
    <row r="4078" spans="1:30" ht="36" customHeight="1" x14ac:dyDescent="0.35">
      <c r="A4078" s="35">
        <v>46219</v>
      </c>
      <c r="B4078" s="14" t="s">
        <v>3738</v>
      </c>
      <c r="C4078" s="14" t="s">
        <v>3739</v>
      </c>
      <c r="D4078" s="14" t="s">
        <v>3653</v>
      </c>
      <c r="E4078" s="14">
        <v>30004810</v>
      </c>
      <c r="F4078" s="14" t="s">
        <v>3659</v>
      </c>
      <c r="G4078" s="14" t="s">
        <v>3653</v>
      </c>
      <c r="H4078" s="14" t="s">
        <v>3653</v>
      </c>
      <c r="I4078" s="9" t="s">
        <v>3653</v>
      </c>
      <c r="J4078" s="9">
        <v>6</v>
      </c>
      <c r="K4078" s="14"/>
      <c r="L4078" s="14"/>
      <c r="M4078" s="14"/>
      <c r="N4078" s="14"/>
      <c r="O4078" s="14"/>
      <c r="P4078" s="14"/>
      <c r="Q4078" s="14"/>
      <c r="R4078" s="14"/>
      <c r="S4078" s="14"/>
      <c r="T4078" s="14"/>
      <c r="U4078" s="14"/>
      <c r="V4078" s="14"/>
      <c r="W4078" s="14"/>
      <c r="X4078" s="14"/>
      <c r="Y4078" s="14"/>
      <c r="Z4078" s="14"/>
      <c r="AA4078" s="11"/>
      <c r="AB4078" s="14" t="str">
        <f t="shared" si="432"/>
        <v>10269|34 CORTE DE TECIDO</v>
      </c>
      <c r="AC4078" t="str">
        <f t="shared" si="433"/>
        <v>|10269|</v>
      </c>
      <c r="AD4078" t="str">
        <f t="shared" si="434"/>
        <v>34 CORTE DE TECIDO</v>
      </c>
    </row>
    <row r="4079" spans="1:30" ht="36" customHeight="1" x14ac:dyDescent="0.35">
      <c r="A4079" s="35">
        <v>46219</v>
      </c>
      <c r="B4079" s="14" t="s">
        <v>3738</v>
      </c>
      <c r="C4079" s="14" t="s">
        <v>3739</v>
      </c>
      <c r="D4079" s="14" t="s">
        <v>3653</v>
      </c>
      <c r="E4079" s="14">
        <v>30006807</v>
      </c>
      <c r="F4079" s="14" t="s">
        <v>3729</v>
      </c>
      <c r="G4079" s="14" t="s">
        <v>3653</v>
      </c>
      <c r="H4079" s="14" t="s">
        <v>3653</v>
      </c>
      <c r="I4079" s="9" t="s">
        <v>3653</v>
      </c>
      <c r="J4079" s="9">
        <v>6</v>
      </c>
      <c r="K4079" s="14"/>
      <c r="L4079" s="14"/>
      <c r="M4079" s="14"/>
      <c r="N4079" s="14"/>
      <c r="O4079" s="14"/>
      <c r="P4079" s="14"/>
      <c r="Q4079" s="14"/>
      <c r="R4079" s="14"/>
      <c r="S4079" s="14"/>
      <c r="T4079" s="14"/>
      <c r="U4079" s="14"/>
      <c r="V4079" s="14"/>
      <c r="W4079" s="14"/>
      <c r="X4079" s="14"/>
      <c r="Y4079" s="14"/>
      <c r="Z4079" s="14"/>
      <c r="AA4079" s="11"/>
      <c r="AB4079" s="14" t="str">
        <f t="shared" si="432"/>
        <v>10269|34 CORTE DE TECIDO</v>
      </c>
      <c r="AC4079" t="str">
        <f t="shared" si="433"/>
        <v>|10269|</v>
      </c>
      <c r="AD4079" t="str">
        <f t="shared" si="434"/>
        <v>34 CORTE DE TECIDO</v>
      </c>
    </row>
    <row r="4080" spans="1:30" ht="36" customHeight="1" x14ac:dyDescent="0.35">
      <c r="A4080" s="35">
        <v>46219</v>
      </c>
      <c r="B4080" s="14" t="s">
        <v>3738</v>
      </c>
      <c r="C4080" s="14" t="s">
        <v>3739</v>
      </c>
      <c r="D4080" s="14" t="s">
        <v>3653</v>
      </c>
      <c r="E4080" s="14">
        <v>30006808</v>
      </c>
      <c r="F4080" s="14" t="s">
        <v>3730</v>
      </c>
      <c r="G4080" s="14" t="s">
        <v>3653</v>
      </c>
      <c r="H4080" s="14" t="s">
        <v>3653</v>
      </c>
      <c r="I4080" s="9" t="s">
        <v>3653</v>
      </c>
      <c r="J4080" s="9">
        <v>6</v>
      </c>
      <c r="K4080" s="14"/>
      <c r="L4080" s="14"/>
      <c r="M4080" s="14"/>
      <c r="N4080" s="14"/>
      <c r="O4080" s="14"/>
      <c r="P4080" s="14"/>
      <c r="Q4080" s="14"/>
      <c r="R4080" s="14"/>
      <c r="S4080" s="14"/>
      <c r="T4080" s="14"/>
      <c r="U4080" s="14"/>
      <c r="V4080" s="14"/>
      <c r="W4080" s="14"/>
      <c r="X4080" s="14"/>
      <c r="Y4080" s="14"/>
      <c r="Z4080" s="14"/>
      <c r="AA4080" s="11"/>
      <c r="AB4080" s="14" t="str">
        <f t="shared" si="432"/>
        <v>10269|34 CORTE DE TECIDO</v>
      </c>
      <c r="AC4080" t="str">
        <f t="shared" si="433"/>
        <v>|10269|</v>
      </c>
      <c r="AD4080" t="str">
        <f t="shared" si="434"/>
        <v>34 CORTE DE TECIDO</v>
      </c>
    </row>
    <row r="4081" spans="1:30" ht="24" customHeight="1" x14ac:dyDescent="0.35">
      <c r="A4081" s="35">
        <v>46219</v>
      </c>
      <c r="B4081" s="14" t="s">
        <v>3734</v>
      </c>
      <c r="C4081" s="14" t="s">
        <v>3735</v>
      </c>
      <c r="D4081" s="14" t="s">
        <v>3660</v>
      </c>
      <c r="E4081" s="14">
        <v>30001211</v>
      </c>
      <c r="F4081" s="14" t="s">
        <v>3741</v>
      </c>
      <c r="G4081" s="14" t="s">
        <v>3660</v>
      </c>
      <c r="H4081" s="14" t="s">
        <v>3660</v>
      </c>
      <c r="I4081" s="9" t="s">
        <v>3660</v>
      </c>
      <c r="J4081" s="9">
        <v>4</v>
      </c>
      <c r="K4081" s="14"/>
      <c r="L4081" s="14"/>
      <c r="M4081" s="14"/>
      <c r="N4081" s="14"/>
      <c r="O4081" s="14"/>
      <c r="P4081" s="14"/>
      <c r="Q4081" s="14"/>
      <c r="R4081" s="14"/>
      <c r="S4081" s="14"/>
      <c r="T4081" s="14"/>
      <c r="U4081" s="14"/>
      <c r="V4081" s="14"/>
      <c r="W4081" s="14"/>
      <c r="X4081" s="14"/>
      <c r="Y4081" s="14"/>
      <c r="Z4081" s="14"/>
      <c r="AA4081" s="11"/>
      <c r="AB4081" s="14" t="str">
        <f t="shared" si="432"/>
        <v>10264|17 COSTURA</v>
      </c>
      <c r="AC4081" t="str">
        <f t="shared" si="433"/>
        <v>|10264|</v>
      </c>
      <c r="AD4081" t="str">
        <f t="shared" si="434"/>
        <v>17 COSTURA</v>
      </c>
    </row>
    <row r="4082" spans="1:30" ht="24" customHeight="1" x14ac:dyDescent="0.35">
      <c r="A4082" s="35">
        <v>46219</v>
      </c>
      <c r="B4082" s="14" t="s">
        <v>3734</v>
      </c>
      <c r="C4082" s="14" t="s">
        <v>3735</v>
      </c>
      <c r="D4082" s="14" t="s">
        <v>3660</v>
      </c>
      <c r="E4082" s="14">
        <v>30001315</v>
      </c>
      <c r="F4082" s="14" t="s">
        <v>3705</v>
      </c>
      <c r="G4082" s="14" t="s">
        <v>3660</v>
      </c>
      <c r="H4082" s="14" t="s">
        <v>3660</v>
      </c>
      <c r="I4082" s="9" t="s">
        <v>3660</v>
      </c>
      <c r="J4082" s="9">
        <v>4</v>
      </c>
      <c r="K4082" s="14"/>
      <c r="L4082" s="14"/>
      <c r="M4082" s="14"/>
      <c r="N4082" s="14"/>
      <c r="O4082" s="14"/>
      <c r="P4082" s="14"/>
      <c r="Q4082" s="14"/>
      <c r="R4082" s="14"/>
      <c r="S4082" s="14"/>
      <c r="T4082" s="14"/>
      <c r="U4082" s="14"/>
      <c r="V4082" s="14"/>
      <c r="W4082" s="14"/>
      <c r="X4082" s="14"/>
      <c r="Y4082" s="14"/>
      <c r="Z4082" s="14"/>
      <c r="AA4082" s="11"/>
      <c r="AB4082" s="14" t="str">
        <f t="shared" si="432"/>
        <v>10264|17 COSTURA</v>
      </c>
      <c r="AC4082" t="str">
        <f t="shared" si="433"/>
        <v>|10264|</v>
      </c>
      <c r="AD4082" t="str">
        <f t="shared" si="434"/>
        <v>17 COSTURA</v>
      </c>
    </row>
    <row r="4083" spans="1:30" ht="24" customHeight="1" x14ac:dyDescent="0.35">
      <c r="A4083" s="35">
        <v>46219</v>
      </c>
      <c r="B4083" s="14" t="s">
        <v>3734</v>
      </c>
      <c r="C4083" s="14" t="s">
        <v>3735</v>
      </c>
      <c r="D4083" s="14" t="s">
        <v>3660</v>
      </c>
      <c r="E4083" s="14">
        <v>30001401</v>
      </c>
      <c r="F4083" s="14" t="s">
        <v>3698</v>
      </c>
      <c r="G4083" s="14" t="s">
        <v>3660</v>
      </c>
      <c r="H4083" s="14" t="s">
        <v>3660</v>
      </c>
      <c r="I4083" s="9" t="s">
        <v>3660</v>
      </c>
      <c r="J4083" s="9">
        <v>4</v>
      </c>
      <c r="K4083" s="14"/>
      <c r="L4083" s="14"/>
      <c r="M4083" s="14"/>
      <c r="N4083" s="14"/>
      <c r="O4083" s="14"/>
      <c r="P4083" s="14"/>
      <c r="Q4083" s="14"/>
      <c r="R4083" s="14"/>
      <c r="S4083" s="14"/>
      <c r="T4083" s="14"/>
      <c r="U4083" s="14"/>
      <c r="V4083" s="14"/>
      <c r="W4083" s="14"/>
      <c r="X4083" s="14"/>
      <c r="Y4083" s="14"/>
      <c r="Z4083" s="14"/>
      <c r="AA4083" s="11"/>
      <c r="AB4083" s="14" t="str">
        <f t="shared" si="432"/>
        <v>10264|17 COSTURA</v>
      </c>
      <c r="AC4083" t="str">
        <f t="shared" si="433"/>
        <v>|10264|</v>
      </c>
      <c r="AD4083" t="str">
        <f t="shared" si="434"/>
        <v>17 COSTURA</v>
      </c>
    </row>
    <row r="4084" spans="1:30" ht="24" customHeight="1" x14ac:dyDescent="0.35">
      <c r="A4084" s="35">
        <v>46219</v>
      </c>
      <c r="B4084" s="14" t="s">
        <v>3734</v>
      </c>
      <c r="C4084" s="14" t="s">
        <v>3735</v>
      </c>
      <c r="D4084" s="14" t="s">
        <v>3660</v>
      </c>
      <c r="E4084" s="14">
        <v>30001410</v>
      </c>
      <c r="F4084" s="14" t="s">
        <v>3699</v>
      </c>
      <c r="G4084" s="14" t="s">
        <v>3660</v>
      </c>
      <c r="H4084" s="14" t="s">
        <v>3660</v>
      </c>
      <c r="I4084" s="9" t="s">
        <v>3660</v>
      </c>
      <c r="J4084" s="9">
        <v>4</v>
      </c>
      <c r="K4084" s="14"/>
      <c r="L4084" s="14"/>
      <c r="M4084" s="14"/>
      <c r="N4084" s="14"/>
      <c r="O4084" s="14"/>
      <c r="P4084" s="14"/>
      <c r="Q4084" s="14"/>
      <c r="R4084" s="14"/>
      <c r="S4084" s="14"/>
      <c r="T4084" s="14"/>
      <c r="U4084" s="14"/>
      <c r="V4084" s="14"/>
      <c r="W4084" s="14"/>
      <c r="X4084" s="14"/>
      <c r="Y4084" s="14"/>
      <c r="Z4084" s="14"/>
      <c r="AA4084" s="11"/>
      <c r="AB4084" s="14" t="str">
        <f t="shared" si="432"/>
        <v>10264|17 COSTURA</v>
      </c>
      <c r="AC4084" t="str">
        <f t="shared" si="433"/>
        <v>|10264|</v>
      </c>
      <c r="AD4084" t="str">
        <f t="shared" si="434"/>
        <v>17 COSTURA</v>
      </c>
    </row>
    <row r="4085" spans="1:30" ht="24" customHeight="1" x14ac:dyDescent="0.35">
      <c r="A4085" s="35">
        <v>46219</v>
      </c>
      <c r="B4085" s="14" t="s">
        <v>3734</v>
      </c>
      <c r="C4085" s="14" t="s">
        <v>3735</v>
      </c>
      <c r="D4085" s="14" t="s">
        <v>3660</v>
      </c>
      <c r="E4085" s="14">
        <v>30004808</v>
      </c>
      <c r="F4085" s="14" t="s">
        <v>3658</v>
      </c>
      <c r="G4085" s="14" t="s">
        <v>3660</v>
      </c>
      <c r="H4085" s="14" t="s">
        <v>3660</v>
      </c>
      <c r="I4085" s="9" t="s">
        <v>3660</v>
      </c>
      <c r="J4085" s="9">
        <v>32</v>
      </c>
      <c r="K4085" s="14"/>
      <c r="L4085" s="14"/>
      <c r="M4085" s="14"/>
      <c r="N4085" s="14"/>
      <c r="O4085" s="14"/>
      <c r="P4085" s="14"/>
      <c r="Q4085" s="14"/>
      <c r="R4085" s="14"/>
      <c r="S4085" s="14"/>
      <c r="T4085" s="14"/>
      <c r="U4085" s="14"/>
      <c r="V4085" s="14"/>
      <c r="W4085" s="14"/>
      <c r="X4085" s="14"/>
      <c r="Y4085" s="14"/>
      <c r="Z4085" s="14"/>
      <c r="AA4085" s="11"/>
      <c r="AB4085" s="14" t="str">
        <f t="shared" si="432"/>
        <v>10264|17 COSTURA</v>
      </c>
      <c r="AC4085" t="str">
        <f t="shared" si="433"/>
        <v>|10264|</v>
      </c>
      <c r="AD4085" t="str">
        <f t="shared" si="434"/>
        <v>17 COSTURA</v>
      </c>
    </row>
    <row r="4086" spans="1:30" ht="24" customHeight="1" x14ac:dyDescent="0.35">
      <c r="A4086" s="35">
        <v>46219</v>
      </c>
      <c r="B4086" s="14" t="s">
        <v>3734</v>
      </c>
      <c r="C4086" s="14" t="s">
        <v>3735</v>
      </c>
      <c r="D4086" s="14" t="s">
        <v>3660</v>
      </c>
      <c r="E4086" s="14">
        <v>30006106</v>
      </c>
      <c r="F4086" s="14" t="s">
        <v>3340</v>
      </c>
      <c r="G4086" s="14" t="s">
        <v>3660</v>
      </c>
      <c r="H4086" s="14" t="s">
        <v>3660</v>
      </c>
      <c r="I4086" s="9" t="s">
        <v>3660</v>
      </c>
      <c r="J4086" s="9">
        <v>730</v>
      </c>
      <c r="K4086" s="14"/>
      <c r="L4086" s="14"/>
      <c r="M4086" s="14"/>
      <c r="N4086" s="14"/>
      <c r="O4086" s="14"/>
      <c r="P4086" s="14"/>
      <c r="Q4086" s="14"/>
      <c r="R4086" s="14"/>
      <c r="S4086" s="14"/>
      <c r="T4086" s="14"/>
      <c r="U4086" s="14"/>
      <c r="V4086" s="14"/>
      <c r="W4086" s="14"/>
      <c r="X4086" s="14"/>
      <c r="Y4086" s="14"/>
      <c r="Z4086" s="14"/>
      <c r="AA4086" s="11"/>
      <c r="AB4086" s="14" t="str">
        <f t="shared" si="432"/>
        <v>10264|17 COSTURA</v>
      </c>
      <c r="AC4086" t="str">
        <f t="shared" si="433"/>
        <v>|10264|</v>
      </c>
      <c r="AD4086" t="str">
        <f t="shared" si="434"/>
        <v>17 COSTURA</v>
      </c>
    </row>
    <row r="4087" spans="1:30" ht="24" customHeight="1" x14ac:dyDescent="0.35">
      <c r="A4087" s="35">
        <v>46219</v>
      </c>
      <c r="B4087" s="14" t="s">
        <v>3736</v>
      </c>
      <c r="C4087" s="14" t="s">
        <v>3737</v>
      </c>
      <c r="D4087" s="14" t="s">
        <v>3660</v>
      </c>
      <c r="E4087" s="14">
        <v>30001101</v>
      </c>
      <c r="F4087" s="14" t="s">
        <v>3656</v>
      </c>
      <c r="G4087" s="14" t="s">
        <v>3660</v>
      </c>
      <c r="H4087" s="14" t="s">
        <v>3660</v>
      </c>
      <c r="I4087" s="9" t="s">
        <v>3660</v>
      </c>
      <c r="J4087" s="9">
        <v>100</v>
      </c>
      <c r="K4087" s="14"/>
      <c r="L4087" s="14"/>
      <c r="M4087" s="14"/>
      <c r="N4087" s="14"/>
      <c r="O4087" s="14"/>
      <c r="P4087" s="14"/>
      <c r="Q4087" s="14"/>
      <c r="R4087" s="14"/>
      <c r="S4087" s="14"/>
      <c r="T4087" s="14"/>
      <c r="U4087" s="14"/>
      <c r="V4087" s="14"/>
      <c r="W4087" s="14"/>
      <c r="X4087" s="14"/>
      <c r="Y4087" s="14"/>
      <c r="Z4087" s="14"/>
      <c r="AA4087" s="11"/>
      <c r="AB4087" s="14" t="str">
        <f t="shared" si="432"/>
        <v>10266,10265|17 COSTURA</v>
      </c>
      <c r="AC4087" t="str">
        <f t="shared" si="433"/>
        <v>|10266|10265|</v>
      </c>
      <c r="AD4087" t="str">
        <f t="shared" si="434"/>
        <v>17 COSTURA</v>
      </c>
    </row>
    <row r="4088" spans="1:30" ht="24" customHeight="1" x14ac:dyDescent="0.35">
      <c r="A4088" s="35">
        <v>46219</v>
      </c>
      <c r="B4088" s="14" t="s">
        <v>3736</v>
      </c>
      <c r="C4088" s="14" t="s">
        <v>3737</v>
      </c>
      <c r="D4088" s="14" t="s">
        <v>3660</v>
      </c>
      <c r="E4088" s="14">
        <v>30001110</v>
      </c>
      <c r="F4088" s="14" t="s">
        <v>3657</v>
      </c>
      <c r="G4088" s="14" t="s">
        <v>3660</v>
      </c>
      <c r="H4088" s="14" t="s">
        <v>3660</v>
      </c>
      <c r="I4088" s="9" t="s">
        <v>3660</v>
      </c>
      <c r="J4088" s="9">
        <v>100</v>
      </c>
      <c r="K4088" s="14"/>
      <c r="L4088" s="14"/>
      <c r="M4088" s="14"/>
      <c r="N4088" s="14"/>
      <c r="O4088" s="14"/>
      <c r="P4088" s="14"/>
      <c r="Q4088" s="14"/>
      <c r="R4088" s="14"/>
      <c r="S4088" s="14"/>
      <c r="T4088" s="14"/>
      <c r="U4088" s="14"/>
      <c r="V4088" s="14"/>
      <c r="W4088" s="14"/>
      <c r="X4088" s="14"/>
      <c r="Y4088" s="14"/>
      <c r="Z4088" s="14"/>
      <c r="AA4088" s="11"/>
      <c r="AB4088" s="14" t="str">
        <f t="shared" si="432"/>
        <v>10266,10265|17 COSTURA</v>
      </c>
      <c r="AC4088" t="str">
        <f t="shared" si="433"/>
        <v>|10266|10265|</v>
      </c>
      <c r="AD4088" t="str">
        <f t="shared" si="434"/>
        <v>17 COSTURA</v>
      </c>
    </row>
    <row r="4089" spans="1:30" ht="24" customHeight="1" x14ac:dyDescent="0.35">
      <c r="A4089" s="35">
        <v>46219</v>
      </c>
      <c r="B4089" s="14" t="s">
        <v>3736</v>
      </c>
      <c r="C4089" s="14" t="s">
        <v>3737</v>
      </c>
      <c r="D4089" s="14" t="s">
        <v>3660</v>
      </c>
      <c r="E4089" s="14">
        <v>30004808</v>
      </c>
      <c r="F4089" s="14" t="s">
        <v>3658</v>
      </c>
      <c r="G4089" s="14" t="s">
        <v>3660</v>
      </c>
      <c r="H4089" s="14" t="s">
        <v>3660</v>
      </c>
      <c r="I4089" s="9" t="s">
        <v>3660</v>
      </c>
      <c r="J4089" s="9">
        <v>120</v>
      </c>
      <c r="K4089" s="14"/>
      <c r="L4089" s="14"/>
      <c r="M4089" s="14"/>
      <c r="N4089" s="14"/>
      <c r="O4089" s="14"/>
      <c r="P4089" s="14"/>
      <c r="Q4089" s="14"/>
      <c r="R4089" s="14"/>
      <c r="S4089" s="14"/>
      <c r="T4089" s="14"/>
      <c r="U4089" s="14"/>
      <c r="V4089" s="14"/>
      <c r="W4089" s="14"/>
      <c r="X4089" s="14"/>
      <c r="Y4089" s="14"/>
      <c r="Z4089" s="14"/>
      <c r="AA4089" s="11"/>
      <c r="AB4089" s="14" t="str">
        <f t="shared" si="432"/>
        <v>10266,10265|17 COSTURA</v>
      </c>
      <c r="AC4089" t="str">
        <f t="shared" si="433"/>
        <v>|10266|10265|</v>
      </c>
      <c r="AD4089" t="str">
        <f t="shared" si="434"/>
        <v>17 COSTURA</v>
      </c>
    </row>
    <row r="4090" spans="1:30" ht="24" customHeight="1" x14ac:dyDescent="0.35">
      <c r="A4090" s="35">
        <v>46219</v>
      </c>
      <c r="B4090" s="14" t="s">
        <v>3736</v>
      </c>
      <c r="C4090" s="14" t="s">
        <v>3737</v>
      </c>
      <c r="D4090" s="14" t="s">
        <v>3660</v>
      </c>
      <c r="E4090" s="14">
        <v>30006106</v>
      </c>
      <c r="F4090" s="14" t="s">
        <v>3340</v>
      </c>
      <c r="G4090" s="14" t="s">
        <v>3660</v>
      </c>
      <c r="H4090" s="14" t="s">
        <v>3660</v>
      </c>
      <c r="I4090" s="9" t="s">
        <v>3660</v>
      </c>
      <c r="J4090" s="9">
        <v>6</v>
      </c>
      <c r="K4090" s="14"/>
      <c r="L4090" s="14"/>
      <c r="M4090" s="14"/>
      <c r="N4090" s="14"/>
      <c r="O4090" s="14"/>
      <c r="P4090" s="14"/>
      <c r="Q4090" s="14"/>
      <c r="R4090" s="14"/>
      <c r="S4090" s="14"/>
      <c r="T4090" s="14"/>
      <c r="U4090" s="14"/>
      <c r="V4090" s="14"/>
      <c r="W4090" s="14"/>
      <c r="X4090" s="14"/>
      <c r="Y4090" s="14"/>
      <c r="Z4090" s="14"/>
      <c r="AA4090" s="11"/>
      <c r="AB4090" s="14" t="str">
        <f t="shared" si="432"/>
        <v>10266,10265|17 COSTURA</v>
      </c>
      <c r="AC4090" t="str">
        <f t="shared" si="433"/>
        <v>|10266|10265|</v>
      </c>
      <c r="AD4090" t="str">
        <f t="shared" si="434"/>
        <v>17 COSTURA</v>
      </c>
    </row>
    <row r="4091" spans="1:30" ht="36" customHeight="1" x14ac:dyDescent="0.35">
      <c r="A4091" s="35">
        <v>46219</v>
      </c>
      <c r="B4091" s="14" t="s">
        <v>3738</v>
      </c>
      <c r="C4091" s="14" t="s">
        <v>3739</v>
      </c>
      <c r="D4091" s="14" t="s">
        <v>3660</v>
      </c>
      <c r="E4091" s="14">
        <v>30006807</v>
      </c>
      <c r="F4091" s="14" t="s">
        <v>3729</v>
      </c>
      <c r="G4091" s="14" t="s">
        <v>3660</v>
      </c>
      <c r="H4091" s="14" t="s">
        <v>3660</v>
      </c>
      <c r="I4091" s="9" t="s">
        <v>3660</v>
      </c>
      <c r="J4091" s="9">
        <v>6</v>
      </c>
      <c r="K4091" s="14"/>
      <c r="L4091" s="14"/>
      <c r="M4091" s="14"/>
      <c r="N4091" s="14"/>
      <c r="O4091" s="14"/>
      <c r="P4091" s="14"/>
      <c r="Q4091" s="14"/>
      <c r="R4091" s="14"/>
      <c r="S4091" s="14"/>
      <c r="T4091" s="14"/>
      <c r="U4091" s="14"/>
      <c r="V4091" s="14"/>
      <c r="W4091" s="14"/>
      <c r="X4091" s="14"/>
      <c r="Y4091" s="14"/>
      <c r="Z4091" s="14"/>
      <c r="AA4091" s="11"/>
      <c r="AB4091" s="14" t="str">
        <f t="shared" si="432"/>
        <v>10269|17 COSTURA</v>
      </c>
      <c r="AC4091" t="str">
        <f t="shared" si="433"/>
        <v>|10269|</v>
      </c>
      <c r="AD4091" t="str">
        <f t="shared" si="434"/>
        <v>17 COSTURA</v>
      </c>
    </row>
    <row r="4092" spans="1:30" ht="36" customHeight="1" x14ac:dyDescent="0.35">
      <c r="A4092" s="35">
        <v>46219</v>
      </c>
      <c r="B4092" s="14" t="s">
        <v>3738</v>
      </c>
      <c r="C4092" s="14" t="s">
        <v>3739</v>
      </c>
      <c r="D4092" s="14" t="s">
        <v>3660</v>
      </c>
      <c r="E4092" s="14">
        <v>30006808</v>
      </c>
      <c r="F4092" s="14" t="s">
        <v>3730</v>
      </c>
      <c r="G4092" s="14" t="s">
        <v>3660</v>
      </c>
      <c r="H4092" s="14" t="s">
        <v>3660</v>
      </c>
      <c r="I4092" s="9" t="s">
        <v>3660</v>
      </c>
      <c r="J4092" s="9">
        <v>6</v>
      </c>
      <c r="K4092" s="14"/>
      <c r="L4092" s="14"/>
      <c r="M4092" s="14"/>
      <c r="N4092" s="14"/>
      <c r="O4092" s="14"/>
      <c r="P4092" s="14"/>
      <c r="Q4092" s="14"/>
      <c r="R4092" s="14"/>
      <c r="S4092" s="14"/>
      <c r="T4092" s="14"/>
      <c r="U4092" s="14"/>
      <c r="V4092" s="14"/>
      <c r="W4092" s="14"/>
      <c r="X4092" s="14"/>
      <c r="Y4092" s="14"/>
      <c r="Z4092" s="14"/>
      <c r="AA4092" s="11"/>
      <c r="AB4092" s="14" t="str">
        <f t="shared" si="432"/>
        <v>10269|17 COSTURA</v>
      </c>
      <c r="AC4092" t="str">
        <f t="shared" si="433"/>
        <v>|10269|</v>
      </c>
      <c r="AD4092" t="str">
        <f t="shared" si="434"/>
        <v>17 COSTURA</v>
      </c>
    </row>
    <row r="4093" spans="1:30" ht="36" customHeight="1" x14ac:dyDescent="0.35">
      <c r="A4093" s="35">
        <v>46226</v>
      </c>
      <c r="B4093" s="14" t="s">
        <v>3734</v>
      </c>
      <c r="C4093" s="14" t="s">
        <v>3735</v>
      </c>
      <c r="D4093" s="14" t="s">
        <v>3059</v>
      </c>
      <c r="E4093" s="14">
        <v>2001961</v>
      </c>
      <c r="F4093" s="14" t="s">
        <v>1356</v>
      </c>
      <c r="G4093" s="14" t="s">
        <v>3059</v>
      </c>
      <c r="H4093" s="14" t="s">
        <v>3059</v>
      </c>
      <c r="I4093" s="9" t="s">
        <v>3059</v>
      </c>
      <c r="J4093" s="9">
        <v>6</v>
      </c>
      <c r="K4093" s="14"/>
      <c r="L4093" s="14"/>
      <c r="M4093" s="14"/>
      <c r="N4093" s="14"/>
      <c r="O4093" s="14"/>
      <c r="P4093" s="14"/>
      <c r="Q4093" s="14"/>
      <c r="R4093" s="14"/>
      <c r="S4093" s="14"/>
      <c r="T4093" s="14"/>
      <c r="U4093" s="14"/>
      <c r="V4093" s="14"/>
      <c r="W4093" s="14"/>
      <c r="X4093" s="14"/>
      <c r="Y4093" s="14"/>
      <c r="Z4093" s="14"/>
      <c r="AA4093" s="11"/>
      <c r="AB4093" s="14" t="str">
        <f t="shared" si="432"/>
        <v>10264|8 EMBALAGEM</v>
      </c>
      <c r="AC4093" t="str">
        <f t="shared" si="433"/>
        <v>|10264|</v>
      </c>
      <c r="AD4093" t="str">
        <f t="shared" si="434"/>
        <v>8 EMBALAGEM</v>
      </c>
    </row>
    <row r="4094" spans="1:30" ht="36" customHeight="1" x14ac:dyDescent="0.35">
      <c r="A4094" s="35">
        <v>46226</v>
      </c>
      <c r="B4094" s="14" t="s">
        <v>3734</v>
      </c>
      <c r="C4094" s="14" t="s">
        <v>3735</v>
      </c>
      <c r="D4094" s="14" t="s">
        <v>3059</v>
      </c>
      <c r="E4094" s="14">
        <v>2002001</v>
      </c>
      <c r="F4094" s="14" t="s">
        <v>1338</v>
      </c>
      <c r="G4094" s="14" t="s">
        <v>3059</v>
      </c>
      <c r="H4094" s="14" t="s">
        <v>3059</v>
      </c>
      <c r="I4094" s="9" t="s">
        <v>3059</v>
      </c>
      <c r="J4094" s="9">
        <v>1</v>
      </c>
      <c r="K4094" s="14"/>
      <c r="L4094" s="14"/>
      <c r="M4094" s="14"/>
      <c r="N4094" s="14"/>
      <c r="O4094" s="14"/>
      <c r="P4094" s="14"/>
      <c r="Q4094" s="14"/>
      <c r="R4094" s="14"/>
      <c r="S4094" s="14"/>
      <c r="T4094" s="14"/>
      <c r="U4094" s="14"/>
      <c r="V4094" s="14"/>
      <c r="W4094" s="14"/>
      <c r="X4094" s="14"/>
      <c r="Y4094" s="14"/>
      <c r="Z4094" s="14"/>
      <c r="AA4094" s="11"/>
      <c r="AB4094" s="14" t="str">
        <f t="shared" si="432"/>
        <v>10264|8 EMBALAGEM</v>
      </c>
      <c r="AC4094" t="str">
        <f t="shared" si="433"/>
        <v>|10264|</v>
      </c>
      <c r="AD4094" t="str">
        <f t="shared" si="434"/>
        <v>8 EMBALAGEM</v>
      </c>
    </row>
    <row r="4095" spans="1:30" ht="36" customHeight="1" x14ac:dyDescent="0.35">
      <c r="A4095" s="35">
        <v>46226</v>
      </c>
      <c r="B4095" s="14" t="s">
        <v>3734</v>
      </c>
      <c r="C4095" s="14" t="s">
        <v>3735</v>
      </c>
      <c r="D4095" s="14" t="s">
        <v>3059</v>
      </c>
      <c r="E4095" s="14">
        <v>2002162</v>
      </c>
      <c r="F4095" s="14" t="s">
        <v>1360</v>
      </c>
      <c r="G4095" s="14" t="s">
        <v>3059</v>
      </c>
      <c r="H4095" s="14" t="s">
        <v>3059</v>
      </c>
      <c r="I4095" s="9" t="s">
        <v>3059</v>
      </c>
      <c r="J4095" s="9">
        <v>3</v>
      </c>
      <c r="K4095" s="14"/>
      <c r="L4095" s="14"/>
      <c r="M4095" s="14"/>
      <c r="N4095" s="14"/>
      <c r="O4095" s="14"/>
      <c r="P4095" s="14"/>
      <c r="Q4095" s="14"/>
      <c r="R4095" s="14"/>
      <c r="S4095" s="14"/>
      <c r="T4095" s="14"/>
      <c r="U4095" s="14"/>
      <c r="V4095" s="14"/>
      <c r="W4095" s="14"/>
      <c r="X4095" s="14"/>
      <c r="Y4095" s="14"/>
      <c r="Z4095" s="14"/>
      <c r="AA4095" s="11"/>
      <c r="AB4095" s="14" t="str">
        <f t="shared" si="432"/>
        <v>10264|8 EMBALAGEM</v>
      </c>
      <c r="AC4095" t="str">
        <f t="shared" si="433"/>
        <v>|10264|</v>
      </c>
      <c r="AD4095" t="str">
        <f t="shared" si="434"/>
        <v>8 EMBALAGEM</v>
      </c>
    </row>
    <row r="4096" spans="1:30" ht="36" customHeight="1" x14ac:dyDescent="0.35">
      <c r="A4096" s="35">
        <v>46226</v>
      </c>
      <c r="B4096" s="14" t="s">
        <v>3734</v>
      </c>
      <c r="C4096" s="14" t="s">
        <v>3735</v>
      </c>
      <c r="D4096" s="14" t="s">
        <v>3059</v>
      </c>
      <c r="E4096" s="14">
        <v>2005221</v>
      </c>
      <c r="F4096" s="14" t="s">
        <v>1375</v>
      </c>
      <c r="G4096" s="14" t="s">
        <v>3059</v>
      </c>
      <c r="H4096" s="14" t="s">
        <v>3059</v>
      </c>
      <c r="I4096" s="9" t="s">
        <v>3059</v>
      </c>
      <c r="J4096" s="9">
        <v>1</v>
      </c>
      <c r="K4096" s="14"/>
      <c r="L4096" s="14"/>
      <c r="M4096" s="14"/>
      <c r="N4096" s="14"/>
      <c r="O4096" s="14"/>
      <c r="P4096" s="14"/>
      <c r="Q4096" s="14"/>
      <c r="R4096" s="14"/>
      <c r="S4096" s="14"/>
      <c r="T4096" s="14"/>
      <c r="U4096" s="14"/>
      <c r="V4096" s="14"/>
      <c r="W4096" s="14"/>
      <c r="X4096" s="14"/>
      <c r="Y4096" s="14"/>
      <c r="Z4096" s="14"/>
      <c r="AA4096" s="11"/>
      <c r="AB4096" s="14" t="str">
        <f t="shared" si="432"/>
        <v>10264|8 EMBALAGEM</v>
      </c>
      <c r="AC4096" t="str">
        <f t="shared" si="433"/>
        <v>|10264|</v>
      </c>
      <c r="AD4096" t="str">
        <f t="shared" si="434"/>
        <v>8 EMBALAGEM</v>
      </c>
    </row>
    <row r="4097" spans="1:30" ht="36" customHeight="1" x14ac:dyDescent="0.35">
      <c r="A4097" s="35">
        <v>46226</v>
      </c>
      <c r="B4097" s="14" t="s">
        <v>3734</v>
      </c>
      <c r="C4097" s="14" t="s">
        <v>3735</v>
      </c>
      <c r="D4097" s="14" t="s">
        <v>3059</v>
      </c>
      <c r="E4097" s="14">
        <v>2005222</v>
      </c>
      <c r="F4097" s="14" t="s">
        <v>1376</v>
      </c>
      <c r="G4097" s="14" t="s">
        <v>3059</v>
      </c>
      <c r="H4097" s="14" t="s">
        <v>3059</v>
      </c>
      <c r="I4097" s="9" t="s">
        <v>3059</v>
      </c>
      <c r="J4097" s="9">
        <v>1</v>
      </c>
      <c r="K4097" s="14"/>
      <c r="L4097" s="14"/>
      <c r="M4097" s="14"/>
      <c r="N4097" s="14"/>
      <c r="O4097" s="14"/>
      <c r="P4097" s="14"/>
      <c r="Q4097" s="14"/>
      <c r="R4097" s="14"/>
      <c r="S4097" s="14"/>
      <c r="T4097" s="14"/>
      <c r="U4097" s="14"/>
      <c r="V4097" s="14"/>
      <c r="W4097" s="14"/>
      <c r="X4097" s="14"/>
      <c r="Y4097" s="14"/>
      <c r="Z4097" s="14"/>
      <c r="AA4097" s="11"/>
      <c r="AB4097" s="14" t="str">
        <f t="shared" si="432"/>
        <v>10264|8 EMBALAGEM</v>
      </c>
      <c r="AC4097" t="str">
        <f t="shared" si="433"/>
        <v>|10264|</v>
      </c>
      <c r="AD4097" t="str">
        <f t="shared" si="434"/>
        <v>8 EMBALAGEM</v>
      </c>
    </row>
    <row r="4098" spans="1:30" ht="36" customHeight="1" x14ac:dyDescent="0.35">
      <c r="A4098" s="35">
        <v>46226</v>
      </c>
      <c r="B4098" s="14" t="s">
        <v>3734</v>
      </c>
      <c r="C4098" s="14" t="s">
        <v>3735</v>
      </c>
      <c r="D4098" s="14" t="s">
        <v>3059</v>
      </c>
      <c r="E4098" s="14">
        <v>2005342</v>
      </c>
      <c r="F4098" s="14" t="s">
        <v>1380</v>
      </c>
      <c r="G4098" s="14" t="s">
        <v>3059</v>
      </c>
      <c r="H4098" s="14" t="s">
        <v>3059</v>
      </c>
      <c r="I4098" s="9" t="s">
        <v>3059</v>
      </c>
      <c r="J4098" s="9">
        <v>1</v>
      </c>
      <c r="K4098" s="14"/>
      <c r="L4098" s="14"/>
      <c r="M4098" s="14"/>
      <c r="N4098" s="14"/>
      <c r="O4098" s="14"/>
      <c r="P4098" s="14"/>
      <c r="Q4098" s="14"/>
      <c r="R4098" s="14"/>
      <c r="S4098" s="14"/>
      <c r="T4098" s="14"/>
      <c r="U4098" s="14"/>
      <c r="V4098" s="14"/>
      <c r="W4098" s="14"/>
      <c r="X4098" s="14"/>
      <c r="Y4098" s="14"/>
      <c r="Z4098" s="14"/>
      <c r="AA4098" s="11"/>
      <c r="AB4098" s="14" t="str">
        <f t="shared" si="432"/>
        <v>10264|8 EMBALAGEM</v>
      </c>
      <c r="AC4098" t="str">
        <f t="shared" si="433"/>
        <v>|10264|</v>
      </c>
      <c r="AD4098" t="str">
        <f t="shared" si="434"/>
        <v>8 EMBALAGEM</v>
      </c>
    </row>
    <row r="4099" spans="1:30" ht="36" customHeight="1" x14ac:dyDescent="0.35">
      <c r="A4099" s="35">
        <v>46226</v>
      </c>
      <c r="B4099" s="14" t="s">
        <v>3734</v>
      </c>
      <c r="C4099" s="14" t="s">
        <v>3735</v>
      </c>
      <c r="D4099" s="14" t="s">
        <v>3059</v>
      </c>
      <c r="E4099" s="14">
        <v>300012</v>
      </c>
      <c r="F4099" s="14" t="s">
        <v>1336</v>
      </c>
      <c r="G4099" s="14" t="s">
        <v>3059</v>
      </c>
      <c r="H4099" s="14" t="s">
        <v>3059</v>
      </c>
      <c r="I4099" s="9" t="s">
        <v>3059</v>
      </c>
      <c r="J4099" s="9">
        <v>4</v>
      </c>
      <c r="K4099" s="14"/>
      <c r="L4099" s="14"/>
      <c r="M4099" s="14"/>
      <c r="N4099" s="14"/>
      <c r="O4099" s="14"/>
      <c r="P4099" s="14"/>
      <c r="Q4099" s="14"/>
      <c r="R4099" s="14"/>
      <c r="S4099" s="14"/>
      <c r="T4099" s="14"/>
      <c r="U4099" s="14"/>
      <c r="V4099" s="14"/>
      <c r="W4099" s="14"/>
      <c r="X4099" s="14"/>
      <c r="Y4099" s="14"/>
      <c r="Z4099" s="14"/>
      <c r="AA4099" s="11"/>
      <c r="AB4099" s="14" t="str">
        <f t="shared" si="432"/>
        <v>10264|8 EMBALAGEM</v>
      </c>
      <c r="AC4099" t="str">
        <f t="shared" si="433"/>
        <v>|10264|</v>
      </c>
      <c r="AD4099" t="str">
        <f t="shared" si="434"/>
        <v>8 EMBALAGEM</v>
      </c>
    </row>
    <row r="4100" spans="1:30" ht="36" customHeight="1" x14ac:dyDescent="0.35">
      <c r="A4100" s="35">
        <v>46226</v>
      </c>
      <c r="B4100" s="14" t="s">
        <v>3734</v>
      </c>
      <c r="C4100" s="14" t="s">
        <v>3735</v>
      </c>
      <c r="D4100" s="14" t="s">
        <v>3059</v>
      </c>
      <c r="E4100" s="14">
        <v>300014</v>
      </c>
      <c r="F4100" s="14" t="s">
        <v>1411</v>
      </c>
      <c r="G4100" s="14" t="s">
        <v>3059</v>
      </c>
      <c r="H4100" s="14" t="s">
        <v>3059</v>
      </c>
      <c r="I4100" s="9" t="s">
        <v>3059</v>
      </c>
      <c r="J4100" s="9">
        <v>16</v>
      </c>
      <c r="K4100" s="14"/>
      <c r="L4100" s="14"/>
      <c r="M4100" s="14"/>
      <c r="N4100" s="14"/>
      <c r="O4100" s="14"/>
      <c r="P4100" s="14"/>
      <c r="Q4100" s="14"/>
      <c r="R4100" s="14"/>
      <c r="S4100" s="14"/>
      <c r="T4100" s="14"/>
      <c r="U4100" s="14"/>
      <c r="V4100" s="14"/>
      <c r="W4100" s="14"/>
      <c r="X4100" s="14"/>
      <c r="Y4100" s="14"/>
      <c r="Z4100" s="14"/>
      <c r="AA4100" s="11"/>
      <c r="AB4100" s="14" t="str">
        <f t="shared" si="432"/>
        <v>10264|8 EMBALAGEM</v>
      </c>
      <c r="AC4100" t="str">
        <f t="shared" si="433"/>
        <v>|10264|</v>
      </c>
      <c r="AD4100" t="str">
        <f t="shared" si="434"/>
        <v>8 EMBALAGEM</v>
      </c>
    </row>
    <row r="4101" spans="1:30" ht="36" customHeight="1" x14ac:dyDescent="0.35">
      <c r="A4101" s="35">
        <v>46226</v>
      </c>
      <c r="B4101" s="14" t="s">
        <v>3734</v>
      </c>
      <c r="C4101" s="14" t="s">
        <v>3735</v>
      </c>
      <c r="D4101" s="14" t="s">
        <v>3059</v>
      </c>
      <c r="E4101" s="14">
        <v>300048</v>
      </c>
      <c r="F4101" s="14" t="s">
        <v>1428</v>
      </c>
      <c r="G4101" s="14" t="s">
        <v>3059</v>
      </c>
      <c r="H4101" s="14" t="s">
        <v>3059</v>
      </c>
      <c r="I4101" s="9" t="s">
        <v>3059</v>
      </c>
      <c r="J4101" s="9">
        <v>730</v>
      </c>
      <c r="K4101" s="14"/>
      <c r="L4101" s="14"/>
      <c r="M4101" s="14"/>
      <c r="N4101" s="14"/>
      <c r="O4101" s="14"/>
      <c r="P4101" s="14"/>
      <c r="Q4101" s="14"/>
      <c r="R4101" s="14"/>
      <c r="S4101" s="14"/>
      <c r="T4101" s="14"/>
      <c r="U4101" s="14"/>
      <c r="V4101" s="14"/>
      <c r="W4101" s="14"/>
      <c r="X4101" s="14"/>
      <c r="Y4101" s="14"/>
      <c r="Z4101" s="14"/>
      <c r="AA4101" s="11"/>
      <c r="AB4101" s="14" t="str">
        <f t="shared" si="432"/>
        <v>10264|8 EMBALAGEM</v>
      </c>
      <c r="AC4101" t="str">
        <f t="shared" si="433"/>
        <v>|10264|</v>
      </c>
      <c r="AD4101" t="str">
        <f t="shared" si="434"/>
        <v>8 EMBALAGEM</v>
      </c>
    </row>
    <row r="4102" spans="1:30" ht="36" customHeight="1" x14ac:dyDescent="0.35">
      <c r="A4102" s="35">
        <v>46226</v>
      </c>
      <c r="B4102" s="14" t="s">
        <v>3734</v>
      </c>
      <c r="C4102" s="14" t="s">
        <v>3735</v>
      </c>
      <c r="D4102" s="14" t="s">
        <v>3059</v>
      </c>
      <c r="E4102" s="14">
        <v>3008002</v>
      </c>
      <c r="F4102" s="14" t="s">
        <v>1441</v>
      </c>
      <c r="G4102" s="14" t="s">
        <v>3059</v>
      </c>
      <c r="H4102" s="14" t="s">
        <v>3059</v>
      </c>
      <c r="I4102" s="9" t="s">
        <v>3059</v>
      </c>
      <c r="J4102" s="9">
        <v>6</v>
      </c>
      <c r="K4102" s="14"/>
      <c r="L4102" s="14"/>
      <c r="M4102" s="14"/>
      <c r="N4102" s="14"/>
      <c r="O4102" s="14"/>
      <c r="P4102" s="14"/>
      <c r="Q4102" s="14"/>
      <c r="R4102" s="14"/>
      <c r="S4102" s="14"/>
      <c r="T4102" s="14"/>
      <c r="U4102" s="14"/>
      <c r="V4102" s="14"/>
      <c r="W4102" s="14"/>
      <c r="X4102" s="14"/>
      <c r="Y4102" s="14"/>
      <c r="Z4102" s="14"/>
      <c r="AA4102" s="11"/>
      <c r="AB4102" s="14" t="str">
        <f t="shared" si="432"/>
        <v>10264|8 EMBALAGEM</v>
      </c>
      <c r="AC4102" t="str">
        <f t="shared" si="433"/>
        <v>|10264|</v>
      </c>
      <c r="AD4102" t="str">
        <f t="shared" si="434"/>
        <v>8 EMBALAGEM</v>
      </c>
    </row>
    <row r="4103" spans="1:30" ht="36" customHeight="1" x14ac:dyDescent="0.35">
      <c r="A4103" s="35">
        <v>46226</v>
      </c>
      <c r="B4103" s="14" t="s">
        <v>3734</v>
      </c>
      <c r="C4103" s="14" t="s">
        <v>3735</v>
      </c>
      <c r="D4103" s="14" t="s">
        <v>3059</v>
      </c>
      <c r="E4103" s="14">
        <v>3012601</v>
      </c>
      <c r="F4103" s="14" t="s">
        <v>1451</v>
      </c>
      <c r="G4103" s="14" t="s">
        <v>3059</v>
      </c>
      <c r="H4103" s="14" t="s">
        <v>3059</v>
      </c>
      <c r="I4103" s="9" t="s">
        <v>3059</v>
      </c>
      <c r="J4103" s="9">
        <v>1</v>
      </c>
      <c r="K4103" s="14"/>
      <c r="L4103" s="14"/>
      <c r="M4103" s="14"/>
      <c r="N4103" s="14"/>
      <c r="O4103" s="14"/>
      <c r="P4103" s="14"/>
      <c r="Q4103" s="14"/>
      <c r="R4103" s="14"/>
      <c r="S4103" s="14"/>
      <c r="T4103" s="14"/>
      <c r="U4103" s="14"/>
      <c r="V4103" s="14"/>
      <c r="W4103" s="14"/>
      <c r="X4103" s="14"/>
      <c r="Y4103" s="14"/>
      <c r="Z4103" s="14"/>
      <c r="AA4103" s="11"/>
      <c r="AB4103" s="14" t="str">
        <f t="shared" ref="AB4103:AB4166" si="436">B4103&amp;"|"&amp;I4103</f>
        <v>10264|8 EMBALAGEM</v>
      </c>
      <c r="AC4103" t="str">
        <f t="shared" ref="AC4103:AC4166" si="437">IF($B4103="","","|"&amp;SUBSTITUTE(TRIM(SUBSTITUTE(SUBSTITUTE(SUBSTITUTE(SUBSTITUTE(SUBSTITUTE(SUBSTITUTE(SUBSTITUTE(SUBSTITUTE(SUBSTITUTE(SUBSTITUTE(SUBSTITUTE(SUBSTITUTE(SUBSTITUTE(SUBSTITUTE(TRIM($B4103&amp;""),CHAR(10)," "),CHAR(13)," "),"."," "),";"," "),","," "),"/"," "),"+"," "),"-"," "),"  "," "),"  "," "),"  "," "),"  "," "),"  "," "),"  "," "))," ","|")&amp;"|")</f>
        <v>|10264|</v>
      </c>
      <c r="AD4103" t="str">
        <f t="shared" ref="AD4103:AD4166" si="438">TRIM($I4103&amp;"")</f>
        <v>8 EMBALAGEM</v>
      </c>
    </row>
    <row r="4104" spans="1:30" ht="36" customHeight="1" x14ac:dyDescent="0.35">
      <c r="A4104" s="35">
        <v>46226</v>
      </c>
      <c r="B4104" s="14" t="s">
        <v>3736</v>
      </c>
      <c r="C4104" s="14" t="s">
        <v>3737</v>
      </c>
      <c r="D4104" s="14" t="s">
        <v>3059</v>
      </c>
      <c r="E4104" s="14">
        <v>2001241</v>
      </c>
      <c r="F4104" s="14" t="s">
        <v>1343</v>
      </c>
      <c r="G4104" s="14" t="s">
        <v>3059</v>
      </c>
      <c r="H4104" s="14" t="s">
        <v>3059</v>
      </c>
      <c r="I4104" s="9" t="s">
        <v>3059</v>
      </c>
      <c r="J4104" s="9">
        <v>280</v>
      </c>
      <c r="K4104" s="14"/>
      <c r="L4104" s="14"/>
      <c r="M4104" s="14"/>
      <c r="N4104" s="14"/>
      <c r="O4104" s="14"/>
      <c r="P4104" s="14"/>
      <c r="Q4104" s="14"/>
      <c r="R4104" s="14"/>
      <c r="S4104" s="14"/>
      <c r="T4104" s="14"/>
      <c r="U4104" s="14"/>
      <c r="V4104" s="14"/>
      <c r="W4104" s="14"/>
      <c r="X4104" s="14"/>
      <c r="Y4104" s="14"/>
      <c r="Z4104" s="14"/>
      <c r="AA4104" s="11"/>
      <c r="AB4104" s="14" t="str">
        <f t="shared" si="436"/>
        <v>10266,10265|8 EMBALAGEM</v>
      </c>
      <c r="AC4104" t="str">
        <f t="shared" si="437"/>
        <v>|10266|10265|</v>
      </c>
      <c r="AD4104" t="str">
        <f t="shared" si="438"/>
        <v>8 EMBALAGEM</v>
      </c>
    </row>
    <row r="4105" spans="1:30" ht="36" customHeight="1" x14ac:dyDescent="0.35">
      <c r="A4105" s="35">
        <v>46226</v>
      </c>
      <c r="B4105" s="14" t="s">
        <v>3736</v>
      </c>
      <c r="C4105" s="14" t="s">
        <v>3737</v>
      </c>
      <c r="D4105" s="14" t="s">
        <v>3059</v>
      </c>
      <c r="E4105" s="14">
        <v>2001611</v>
      </c>
      <c r="F4105" s="14" t="s">
        <v>1348</v>
      </c>
      <c r="G4105" s="14" t="s">
        <v>3059</v>
      </c>
      <c r="H4105" s="14" t="s">
        <v>3059</v>
      </c>
      <c r="I4105" s="9" t="s">
        <v>3059</v>
      </c>
      <c r="J4105" s="9">
        <v>40</v>
      </c>
      <c r="K4105" s="14"/>
      <c r="L4105" s="14"/>
      <c r="M4105" s="14"/>
      <c r="N4105" s="14"/>
      <c r="O4105" s="14"/>
      <c r="P4105" s="14"/>
      <c r="Q4105" s="14"/>
      <c r="R4105" s="14"/>
      <c r="S4105" s="14"/>
      <c r="T4105" s="14"/>
      <c r="U4105" s="14"/>
      <c r="V4105" s="14"/>
      <c r="W4105" s="14"/>
      <c r="X4105" s="14"/>
      <c r="Y4105" s="14"/>
      <c r="Z4105" s="14"/>
      <c r="AA4105" s="11"/>
      <c r="AB4105" s="14" t="str">
        <f t="shared" si="436"/>
        <v>10266,10265|8 EMBALAGEM</v>
      </c>
      <c r="AC4105" t="str">
        <f t="shared" si="437"/>
        <v>|10266|10265|</v>
      </c>
      <c r="AD4105" t="str">
        <f t="shared" si="438"/>
        <v>8 EMBALAGEM</v>
      </c>
    </row>
    <row r="4106" spans="1:30" ht="36" customHeight="1" x14ac:dyDescent="0.35">
      <c r="A4106" s="35">
        <v>46226</v>
      </c>
      <c r="B4106" s="14" t="s">
        <v>3736</v>
      </c>
      <c r="C4106" s="14" t="s">
        <v>3737</v>
      </c>
      <c r="D4106" s="14" t="s">
        <v>3059</v>
      </c>
      <c r="E4106" s="14">
        <v>2001961</v>
      </c>
      <c r="F4106" s="14" t="s">
        <v>1356</v>
      </c>
      <c r="G4106" s="14" t="s">
        <v>3059</v>
      </c>
      <c r="H4106" s="14" t="s">
        <v>3059</v>
      </c>
      <c r="I4106" s="9" t="s">
        <v>3059</v>
      </c>
      <c r="J4106" s="9">
        <v>30</v>
      </c>
      <c r="K4106" s="14"/>
      <c r="L4106" s="14"/>
      <c r="M4106" s="14"/>
      <c r="N4106" s="14"/>
      <c r="O4106" s="14"/>
      <c r="P4106" s="14"/>
      <c r="Q4106" s="14"/>
      <c r="R4106" s="14"/>
      <c r="S4106" s="14"/>
      <c r="T4106" s="14"/>
      <c r="U4106" s="14"/>
      <c r="V4106" s="14"/>
      <c r="W4106" s="14"/>
      <c r="X4106" s="14"/>
      <c r="Y4106" s="14"/>
      <c r="Z4106" s="14"/>
      <c r="AA4106" s="11"/>
      <c r="AB4106" s="14" t="str">
        <f t="shared" si="436"/>
        <v>10266,10265|8 EMBALAGEM</v>
      </c>
      <c r="AC4106" t="str">
        <f t="shared" si="437"/>
        <v>|10266|10265|</v>
      </c>
      <c r="AD4106" t="str">
        <f t="shared" si="438"/>
        <v>8 EMBALAGEM</v>
      </c>
    </row>
    <row r="4107" spans="1:30" ht="36" customHeight="1" x14ac:dyDescent="0.35">
      <c r="A4107" s="35">
        <v>46226</v>
      </c>
      <c r="B4107" s="14" t="s">
        <v>3736</v>
      </c>
      <c r="C4107" s="14" t="s">
        <v>3737</v>
      </c>
      <c r="D4107" s="14" t="s">
        <v>3059</v>
      </c>
      <c r="E4107" s="14">
        <v>2002001</v>
      </c>
      <c r="F4107" s="14" t="s">
        <v>1338</v>
      </c>
      <c r="G4107" s="14" t="s">
        <v>3059</v>
      </c>
      <c r="H4107" s="14" t="s">
        <v>3059</v>
      </c>
      <c r="I4107" s="9" t="s">
        <v>3059</v>
      </c>
      <c r="J4107" s="9">
        <v>2</v>
      </c>
      <c r="K4107" s="14"/>
      <c r="L4107" s="14"/>
      <c r="M4107" s="14"/>
      <c r="N4107" s="14"/>
      <c r="O4107" s="14"/>
      <c r="P4107" s="14"/>
      <c r="Q4107" s="14"/>
      <c r="R4107" s="14"/>
      <c r="S4107" s="14"/>
      <c r="T4107" s="14"/>
      <c r="U4107" s="14"/>
      <c r="V4107" s="14"/>
      <c r="W4107" s="14"/>
      <c r="X4107" s="14"/>
      <c r="Y4107" s="14"/>
      <c r="Z4107" s="14"/>
      <c r="AA4107" s="11"/>
      <c r="AB4107" s="14" t="str">
        <f t="shared" si="436"/>
        <v>10266,10265|8 EMBALAGEM</v>
      </c>
      <c r="AC4107" t="str">
        <f t="shared" si="437"/>
        <v>|10266|10265|</v>
      </c>
      <c r="AD4107" t="str">
        <f t="shared" si="438"/>
        <v>8 EMBALAGEM</v>
      </c>
    </row>
    <row r="4108" spans="1:30" ht="36" customHeight="1" x14ac:dyDescent="0.35">
      <c r="A4108" s="35">
        <v>46226</v>
      </c>
      <c r="B4108" s="14" t="s">
        <v>3736</v>
      </c>
      <c r="C4108" s="14" t="s">
        <v>3737</v>
      </c>
      <c r="D4108" s="14" t="s">
        <v>3059</v>
      </c>
      <c r="E4108" s="14">
        <v>2005102</v>
      </c>
      <c r="F4108" s="14" t="s">
        <v>1371</v>
      </c>
      <c r="G4108" s="14" t="s">
        <v>3059</v>
      </c>
      <c r="H4108" s="14" t="s">
        <v>3059</v>
      </c>
      <c r="I4108" s="9" t="s">
        <v>3059</v>
      </c>
      <c r="J4108" s="9">
        <v>13</v>
      </c>
      <c r="K4108" s="14"/>
      <c r="L4108" s="14"/>
      <c r="M4108" s="14"/>
      <c r="N4108" s="14"/>
      <c r="O4108" s="14"/>
      <c r="P4108" s="14"/>
      <c r="Q4108" s="14"/>
      <c r="R4108" s="14"/>
      <c r="S4108" s="14"/>
      <c r="T4108" s="14"/>
      <c r="U4108" s="14"/>
      <c r="V4108" s="14"/>
      <c r="W4108" s="14"/>
      <c r="X4108" s="14"/>
      <c r="Y4108" s="14"/>
      <c r="Z4108" s="14"/>
      <c r="AA4108" s="11"/>
      <c r="AB4108" s="14" t="str">
        <f t="shared" si="436"/>
        <v>10266,10265|8 EMBALAGEM</v>
      </c>
      <c r="AC4108" t="str">
        <f t="shared" si="437"/>
        <v>|10266|10265|</v>
      </c>
      <c r="AD4108" t="str">
        <f t="shared" si="438"/>
        <v>8 EMBALAGEM</v>
      </c>
    </row>
    <row r="4109" spans="1:30" ht="36" customHeight="1" x14ac:dyDescent="0.35">
      <c r="A4109" s="35">
        <v>46226</v>
      </c>
      <c r="B4109" s="14" t="s">
        <v>3736</v>
      </c>
      <c r="C4109" s="14" t="s">
        <v>3737</v>
      </c>
      <c r="D4109" s="14" t="s">
        <v>3059</v>
      </c>
      <c r="E4109" s="14">
        <v>300024</v>
      </c>
      <c r="F4109" s="14" t="s">
        <v>1415</v>
      </c>
      <c r="G4109" s="14" t="s">
        <v>3059</v>
      </c>
      <c r="H4109" s="14" t="s">
        <v>3059</v>
      </c>
      <c r="I4109" s="9" t="s">
        <v>3059</v>
      </c>
      <c r="J4109" s="9">
        <v>450</v>
      </c>
      <c r="K4109" s="14"/>
      <c r="L4109" s="14"/>
      <c r="M4109" s="14"/>
      <c r="N4109" s="14"/>
      <c r="O4109" s="14"/>
      <c r="P4109" s="14"/>
      <c r="Q4109" s="14"/>
      <c r="R4109" s="14"/>
      <c r="S4109" s="14"/>
      <c r="T4109" s="14"/>
      <c r="U4109" s="14"/>
      <c r="V4109" s="14"/>
      <c r="W4109" s="14"/>
      <c r="X4109" s="14"/>
      <c r="Y4109" s="14"/>
      <c r="Z4109" s="14"/>
      <c r="AA4109" s="11"/>
      <c r="AB4109" s="14" t="str">
        <f t="shared" si="436"/>
        <v>10266,10265|8 EMBALAGEM</v>
      </c>
      <c r="AC4109" t="str">
        <f t="shared" si="437"/>
        <v>|10266|10265|</v>
      </c>
      <c r="AD4109" t="str">
        <f t="shared" si="438"/>
        <v>8 EMBALAGEM</v>
      </c>
    </row>
    <row r="4110" spans="1:30" ht="36" customHeight="1" x14ac:dyDescent="0.35">
      <c r="A4110" s="35">
        <v>46226</v>
      </c>
      <c r="B4110" s="14" t="s">
        <v>3736</v>
      </c>
      <c r="C4110" s="14" t="s">
        <v>3737</v>
      </c>
      <c r="D4110" s="14" t="s">
        <v>3059</v>
      </c>
      <c r="E4110" s="14">
        <v>300048</v>
      </c>
      <c r="F4110" s="14" t="s">
        <v>1428</v>
      </c>
      <c r="G4110" s="14" t="s">
        <v>3059</v>
      </c>
      <c r="H4110" s="14" t="s">
        <v>3059</v>
      </c>
      <c r="I4110" s="9" t="s">
        <v>3059</v>
      </c>
      <c r="J4110" s="9">
        <v>126</v>
      </c>
      <c r="K4110" s="14"/>
      <c r="L4110" s="14"/>
      <c r="M4110" s="14"/>
      <c r="N4110" s="14"/>
      <c r="O4110" s="14"/>
      <c r="P4110" s="14"/>
      <c r="Q4110" s="14"/>
      <c r="R4110" s="14"/>
      <c r="S4110" s="14"/>
      <c r="T4110" s="14"/>
      <c r="U4110" s="14"/>
      <c r="V4110" s="14"/>
      <c r="W4110" s="14"/>
      <c r="X4110" s="14"/>
      <c r="Y4110" s="14"/>
      <c r="Z4110" s="14"/>
      <c r="AA4110" s="11"/>
      <c r="AB4110" s="14" t="str">
        <f t="shared" si="436"/>
        <v>10266,10265|8 EMBALAGEM</v>
      </c>
      <c r="AC4110" t="str">
        <f t="shared" si="437"/>
        <v>|10266|10265|</v>
      </c>
      <c r="AD4110" t="str">
        <f t="shared" si="438"/>
        <v>8 EMBALAGEM</v>
      </c>
    </row>
    <row r="4111" spans="1:30" ht="36" customHeight="1" x14ac:dyDescent="0.35">
      <c r="A4111" s="35">
        <v>46226</v>
      </c>
      <c r="B4111" s="14" t="s">
        <v>3736</v>
      </c>
      <c r="C4111" s="14" t="s">
        <v>3737</v>
      </c>
      <c r="D4111" s="14" t="s">
        <v>3059</v>
      </c>
      <c r="E4111" s="14">
        <v>3008002</v>
      </c>
      <c r="F4111" s="14" t="s">
        <v>1441</v>
      </c>
      <c r="G4111" s="14" t="s">
        <v>3059</v>
      </c>
      <c r="H4111" s="14" t="s">
        <v>3059</v>
      </c>
      <c r="I4111" s="9" t="s">
        <v>3059</v>
      </c>
      <c r="J4111" s="9">
        <v>30</v>
      </c>
      <c r="K4111" s="14"/>
      <c r="L4111" s="14"/>
      <c r="M4111" s="14"/>
      <c r="N4111" s="14"/>
      <c r="O4111" s="14"/>
      <c r="P4111" s="14"/>
      <c r="Q4111" s="14"/>
      <c r="R4111" s="14"/>
      <c r="S4111" s="14"/>
      <c r="T4111" s="14"/>
      <c r="U4111" s="14"/>
      <c r="V4111" s="14"/>
      <c r="W4111" s="14"/>
      <c r="X4111" s="14"/>
      <c r="Y4111" s="14"/>
      <c r="Z4111" s="14"/>
      <c r="AA4111" s="11"/>
      <c r="AB4111" s="14" t="str">
        <f t="shared" si="436"/>
        <v>10266,10265|8 EMBALAGEM</v>
      </c>
      <c r="AC4111" t="str">
        <f t="shared" si="437"/>
        <v>|10266|10265|</v>
      </c>
      <c r="AD4111" t="str">
        <f t="shared" si="438"/>
        <v>8 EMBALAGEM</v>
      </c>
    </row>
    <row r="4112" spans="1:30" ht="36" customHeight="1" x14ac:dyDescent="0.35">
      <c r="A4112" s="35">
        <v>46226</v>
      </c>
      <c r="B4112" s="14" t="s">
        <v>3738</v>
      </c>
      <c r="C4112" s="14" t="s">
        <v>3739</v>
      </c>
      <c r="D4112" s="14" t="s">
        <v>3059</v>
      </c>
      <c r="E4112" s="14">
        <v>200306101</v>
      </c>
      <c r="F4112" s="14" t="s">
        <v>3208</v>
      </c>
      <c r="G4112" s="14" t="s">
        <v>3059</v>
      </c>
      <c r="H4112" s="14" t="s">
        <v>3059</v>
      </c>
      <c r="I4112" s="9" t="s">
        <v>3059</v>
      </c>
      <c r="J4112" s="9">
        <v>4</v>
      </c>
      <c r="K4112" s="14"/>
      <c r="L4112" s="14"/>
      <c r="M4112" s="14"/>
      <c r="N4112" s="14"/>
      <c r="O4112" s="14"/>
      <c r="P4112" s="14"/>
      <c r="Q4112" s="14"/>
      <c r="R4112" s="14"/>
      <c r="S4112" s="14"/>
      <c r="T4112" s="14"/>
      <c r="U4112" s="14"/>
      <c r="V4112" s="14"/>
      <c r="W4112" s="14"/>
      <c r="X4112" s="14"/>
      <c r="Y4112" s="14"/>
      <c r="Z4112" s="14"/>
      <c r="AA4112" s="11"/>
      <c r="AB4112" s="14" t="str">
        <f t="shared" si="436"/>
        <v>10269|8 EMBALAGEM</v>
      </c>
      <c r="AC4112" t="str">
        <f t="shared" si="437"/>
        <v>|10269|</v>
      </c>
      <c r="AD4112" t="str">
        <f t="shared" si="438"/>
        <v>8 EMBALAGEM</v>
      </c>
    </row>
    <row r="4113" spans="1:30" ht="36" customHeight="1" x14ac:dyDescent="0.35">
      <c r="A4113" s="35">
        <v>46226</v>
      </c>
      <c r="B4113" s="14" t="s">
        <v>3738</v>
      </c>
      <c r="C4113" s="14" t="s">
        <v>3739</v>
      </c>
      <c r="D4113" s="14" t="s">
        <v>3059</v>
      </c>
      <c r="E4113" s="14">
        <v>200306102</v>
      </c>
      <c r="F4113" s="14" t="s">
        <v>3209</v>
      </c>
      <c r="G4113" s="14" t="s">
        <v>3059</v>
      </c>
      <c r="H4113" s="14" t="s">
        <v>3059</v>
      </c>
      <c r="I4113" s="9" t="s">
        <v>3059</v>
      </c>
      <c r="J4113" s="9">
        <v>2</v>
      </c>
      <c r="K4113" s="14"/>
      <c r="L4113" s="14"/>
      <c r="M4113" s="14"/>
      <c r="N4113" s="14"/>
      <c r="O4113" s="14"/>
      <c r="P4113" s="14"/>
      <c r="Q4113" s="14"/>
      <c r="R4113" s="14"/>
      <c r="S4113" s="14"/>
      <c r="T4113" s="14"/>
      <c r="U4113" s="14"/>
      <c r="V4113" s="14"/>
      <c r="W4113" s="14"/>
      <c r="X4113" s="14"/>
      <c r="Y4113" s="14"/>
      <c r="Z4113" s="14"/>
      <c r="AA4113" s="11"/>
      <c r="AB4113" s="14" t="str">
        <f t="shared" si="436"/>
        <v>10269|8 EMBALAGEM</v>
      </c>
      <c r="AC4113" t="str">
        <f t="shared" si="437"/>
        <v>|10269|</v>
      </c>
      <c r="AD4113" t="str">
        <f t="shared" si="438"/>
        <v>8 EMBALAGEM</v>
      </c>
    </row>
    <row r="4114" spans="1:30" ht="36" customHeight="1" x14ac:dyDescent="0.35">
      <c r="A4114" s="35">
        <v>46226</v>
      </c>
      <c r="B4114" s="14" t="s">
        <v>3738</v>
      </c>
      <c r="C4114" s="14" t="s">
        <v>3739</v>
      </c>
      <c r="D4114" s="14" t="s">
        <v>3059</v>
      </c>
      <c r="E4114" s="14">
        <v>200306103</v>
      </c>
      <c r="F4114" s="14" t="s">
        <v>3254</v>
      </c>
      <c r="G4114" s="14" t="s">
        <v>3059</v>
      </c>
      <c r="H4114" s="14" t="s">
        <v>3059</v>
      </c>
      <c r="I4114" s="9" t="s">
        <v>3059</v>
      </c>
      <c r="J4114" s="9">
        <v>2</v>
      </c>
      <c r="K4114" s="14"/>
      <c r="L4114" s="14"/>
      <c r="M4114" s="14"/>
      <c r="N4114" s="14"/>
      <c r="O4114" s="14"/>
      <c r="P4114" s="14"/>
      <c r="Q4114" s="14"/>
      <c r="R4114" s="14"/>
      <c r="S4114" s="14"/>
      <c r="T4114" s="14"/>
      <c r="U4114" s="14"/>
      <c r="V4114" s="14"/>
      <c r="W4114" s="14"/>
      <c r="X4114" s="14"/>
      <c r="Y4114" s="14"/>
      <c r="Z4114" s="14"/>
      <c r="AA4114" s="11"/>
      <c r="AB4114" s="14" t="str">
        <f t="shared" si="436"/>
        <v>10269|8 EMBALAGEM</v>
      </c>
      <c r="AC4114" t="str">
        <f t="shared" si="437"/>
        <v>|10269|</v>
      </c>
      <c r="AD4114" t="str">
        <f t="shared" si="438"/>
        <v>8 EMBALAGEM</v>
      </c>
    </row>
    <row r="4115" spans="1:30" ht="36" customHeight="1" x14ac:dyDescent="0.35">
      <c r="A4115" s="35">
        <v>46226</v>
      </c>
      <c r="B4115" s="14" t="s">
        <v>3738</v>
      </c>
      <c r="C4115" s="14" t="s">
        <v>3739</v>
      </c>
      <c r="D4115" s="14" t="s">
        <v>3059</v>
      </c>
      <c r="E4115" s="14">
        <v>200306104</v>
      </c>
      <c r="F4115" s="14" t="s">
        <v>3501</v>
      </c>
      <c r="G4115" s="14" t="s">
        <v>3059</v>
      </c>
      <c r="H4115" s="14" t="s">
        <v>3059</v>
      </c>
      <c r="I4115" s="9" t="s">
        <v>3059</v>
      </c>
      <c r="J4115" s="9">
        <v>2</v>
      </c>
      <c r="K4115" s="14"/>
      <c r="L4115" s="14"/>
      <c r="M4115" s="14"/>
      <c r="N4115" s="14"/>
      <c r="O4115" s="14"/>
      <c r="P4115" s="14"/>
      <c r="Q4115" s="14"/>
      <c r="R4115" s="14"/>
      <c r="S4115" s="14"/>
      <c r="T4115" s="14"/>
      <c r="U4115" s="14"/>
      <c r="V4115" s="14"/>
      <c r="W4115" s="14"/>
      <c r="X4115" s="14"/>
      <c r="Y4115" s="14"/>
      <c r="Z4115" s="14"/>
      <c r="AA4115" s="11"/>
      <c r="AB4115" s="14" t="str">
        <f t="shared" si="436"/>
        <v>10269|8 EMBALAGEM</v>
      </c>
      <c r="AC4115" t="str">
        <f t="shared" si="437"/>
        <v>|10269|</v>
      </c>
      <c r="AD4115" t="str">
        <f t="shared" si="438"/>
        <v>8 EMBALAGEM</v>
      </c>
    </row>
    <row r="4116" spans="1:30" ht="36" customHeight="1" x14ac:dyDescent="0.35">
      <c r="A4116" s="35">
        <v>46226</v>
      </c>
      <c r="B4116" s="14" t="s">
        <v>3738</v>
      </c>
      <c r="C4116" s="14" t="s">
        <v>3739</v>
      </c>
      <c r="D4116" s="14" t="s">
        <v>3059</v>
      </c>
      <c r="E4116" s="14">
        <v>200306205</v>
      </c>
      <c r="F4116" s="14" t="s">
        <v>3415</v>
      </c>
      <c r="G4116" s="14" t="s">
        <v>3059</v>
      </c>
      <c r="H4116" s="14" t="s">
        <v>3059</v>
      </c>
      <c r="I4116" s="9" t="s">
        <v>3059</v>
      </c>
      <c r="J4116" s="9">
        <v>1</v>
      </c>
      <c r="K4116" s="14"/>
      <c r="L4116" s="14"/>
      <c r="M4116" s="14"/>
      <c r="N4116" s="14"/>
      <c r="O4116" s="14"/>
      <c r="P4116" s="14"/>
      <c r="Q4116" s="14"/>
      <c r="R4116" s="14"/>
      <c r="S4116" s="14"/>
      <c r="T4116" s="14"/>
      <c r="U4116" s="14"/>
      <c r="V4116" s="14"/>
      <c r="W4116" s="14"/>
      <c r="X4116" s="14"/>
      <c r="Y4116" s="14"/>
      <c r="Z4116" s="14"/>
      <c r="AA4116" s="11"/>
      <c r="AB4116" s="14" t="str">
        <f t="shared" si="436"/>
        <v>10269|8 EMBALAGEM</v>
      </c>
      <c r="AC4116" t="str">
        <f t="shared" si="437"/>
        <v>|10269|</v>
      </c>
      <c r="AD4116" t="str">
        <f t="shared" si="438"/>
        <v>8 EMBALAGEM</v>
      </c>
    </row>
    <row r="4117" spans="1:30" ht="36" customHeight="1" x14ac:dyDescent="0.35">
      <c r="A4117" s="35">
        <v>46226</v>
      </c>
      <c r="B4117" s="14" t="s">
        <v>3738</v>
      </c>
      <c r="C4117" s="14" t="s">
        <v>3739</v>
      </c>
      <c r="D4117" s="14" t="s">
        <v>3059</v>
      </c>
      <c r="E4117" s="14">
        <v>1005009</v>
      </c>
      <c r="F4117" s="14" t="s">
        <v>1340</v>
      </c>
      <c r="G4117" s="14" t="s">
        <v>3059</v>
      </c>
      <c r="H4117" s="14" t="s">
        <v>3059</v>
      </c>
      <c r="I4117" s="9" t="s">
        <v>3059</v>
      </c>
      <c r="J4117" s="9">
        <v>2</v>
      </c>
      <c r="K4117" s="14"/>
      <c r="L4117" s="14"/>
      <c r="M4117" s="14"/>
      <c r="N4117" s="14"/>
      <c r="O4117" s="14"/>
      <c r="P4117" s="14"/>
      <c r="Q4117" s="14"/>
      <c r="R4117" s="14"/>
      <c r="S4117" s="14"/>
      <c r="T4117" s="14"/>
      <c r="U4117" s="14"/>
      <c r="V4117" s="14"/>
      <c r="W4117" s="14"/>
      <c r="X4117" s="14"/>
      <c r="Y4117" s="14"/>
      <c r="Z4117" s="14"/>
      <c r="AA4117" s="11"/>
      <c r="AB4117" s="14" t="str">
        <f t="shared" si="436"/>
        <v>10269|8 EMBALAGEM</v>
      </c>
      <c r="AC4117" t="str">
        <f t="shared" si="437"/>
        <v>|10269|</v>
      </c>
      <c r="AD4117" t="str">
        <f t="shared" si="438"/>
        <v>8 EMBALAGEM</v>
      </c>
    </row>
    <row r="4118" spans="1:30" ht="36" customHeight="1" x14ac:dyDescent="0.35">
      <c r="A4118" s="35">
        <v>46219</v>
      </c>
      <c r="B4118" s="14" t="s">
        <v>3734</v>
      </c>
      <c r="C4118" s="14" t="s">
        <v>3735</v>
      </c>
      <c r="D4118" s="14" t="s">
        <v>3047</v>
      </c>
      <c r="E4118" s="14">
        <v>30006110</v>
      </c>
      <c r="F4118" s="14" t="s">
        <v>3180</v>
      </c>
      <c r="G4118" s="14" t="s">
        <v>3047</v>
      </c>
      <c r="H4118" s="14" t="s">
        <v>3047</v>
      </c>
      <c r="I4118" s="9" t="s">
        <v>3047</v>
      </c>
      <c r="J4118" s="9">
        <v>730</v>
      </c>
      <c r="K4118" s="14"/>
      <c r="L4118" s="14"/>
      <c r="M4118" s="14"/>
      <c r="N4118" s="14">
        <v>46218</v>
      </c>
      <c r="O4118" s="14">
        <v>730</v>
      </c>
      <c r="P4118" s="14"/>
      <c r="Q4118" s="14"/>
      <c r="R4118" s="14"/>
      <c r="S4118" s="14"/>
      <c r="T4118" s="14">
        <f t="shared" ref="T4118:T4143" si="439">IF(OR($J4118="",$O4118=""),"",$O4118/$J4118)</f>
        <v>1</v>
      </c>
      <c r="U4118" s="14" t="s">
        <v>36</v>
      </c>
      <c r="V4118" s="14"/>
      <c r="W4118" s="14"/>
      <c r="X4118" s="14"/>
      <c r="Y4118" s="14"/>
      <c r="Z4118" s="14"/>
      <c r="AA4118" s="11"/>
      <c r="AB4118" s="14" t="str">
        <f t="shared" si="436"/>
        <v>10264|10 FURADEIRAS</v>
      </c>
      <c r="AC4118" t="str">
        <f t="shared" si="437"/>
        <v>|10264|</v>
      </c>
      <c r="AD4118" t="str">
        <f t="shared" si="438"/>
        <v>10 FURADEIRAS</v>
      </c>
    </row>
    <row r="4119" spans="1:30" ht="36" customHeight="1" x14ac:dyDescent="0.35">
      <c r="A4119" s="35">
        <v>46219</v>
      </c>
      <c r="B4119" s="14" t="s">
        <v>3734</v>
      </c>
      <c r="C4119" s="14" t="s">
        <v>3735</v>
      </c>
      <c r="D4119" s="14" t="s">
        <v>3047</v>
      </c>
      <c r="E4119" s="14">
        <v>30006111</v>
      </c>
      <c r="F4119" s="14" t="s">
        <v>3182</v>
      </c>
      <c r="G4119" s="14" t="s">
        <v>3047</v>
      </c>
      <c r="H4119" s="14" t="s">
        <v>3047</v>
      </c>
      <c r="I4119" s="9" t="s">
        <v>3047</v>
      </c>
      <c r="J4119" s="9">
        <v>730</v>
      </c>
      <c r="K4119" s="14"/>
      <c r="L4119" s="14"/>
      <c r="M4119" s="14"/>
      <c r="N4119" s="14">
        <v>46218</v>
      </c>
      <c r="O4119" s="14">
        <v>730</v>
      </c>
      <c r="P4119" s="14"/>
      <c r="Q4119" s="14"/>
      <c r="R4119" s="14"/>
      <c r="S4119" s="14"/>
      <c r="T4119" s="14">
        <f t="shared" si="439"/>
        <v>1</v>
      </c>
      <c r="U4119" s="14" t="s">
        <v>36</v>
      </c>
      <c r="V4119" s="14"/>
      <c r="W4119" s="14"/>
      <c r="X4119" s="14"/>
      <c r="Y4119" s="14"/>
      <c r="Z4119" s="14"/>
      <c r="AA4119" s="11"/>
      <c r="AB4119" s="14" t="str">
        <f t="shared" si="436"/>
        <v>10264|10 FURADEIRAS</v>
      </c>
      <c r="AC4119" t="str">
        <f t="shared" si="437"/>
        <v>|10264|</v>
      </c>
      <c r="AD4119" t="str">
        <f t="shared" si="438"/>
        <v>10 FURADEIRAS</v>
      </c>
    </row>
    <row r="4120" spans="1:30" ht="36" customHeight="1" x14ac:dyDescent="0.35">
      <c r="A4120" s="35">
        <v>46219</v>
      </c>
      <c r="B4120" s="14" t="s">
        <v>3736</v>
      </c>
      <c r="C4120" s="14" t="s">
        <v>3737</v>
      </c>
      <c r="D4120" s="14" t="s">
        <v>3047</v>
      </c>
      <c r="E4120" s="14">
        <v>30006110</v>
      </c>
      <c r="F4120" s="14" t="s">
        <v>3180</v>
      </c>
      <c r="G4120" s="14" t="s">
        <v>3047</v>
      </c>
      <c r="H4120" s="14" t="s">
        <v>3047</v>
      </c>
      <c r="I4120" s="9" t="s">
        <v>3047</v>
      </c>
      <c r="J4120" s="9">
        <v>126</v>
      </c>
      <c r="K4120" s="14"/>
      <c r="L4120" s="14"/>
      <c r="M4120" s="14"/>
      <c r="N4120" s="14">
        <v>46218</v>
      </c>
      <c r="O4120" s="14">
        <v>126</v>
      </c>
      <c r="P4120" s="14"/>
      <c r="Q4120" s="14"/>
      <c r="R4120" s="14"/>
      <c r="S4120" s="14"/>
      <c r="T4120" s="14">
        <f t="shared" si="439"/>
        <v>1</v>
      </c>
      <c r="U4120" s="14" t="s">
        <v>36</v>
      </c>
      <c r="V4120" s="14"/>
      <c r="W4120" s="14"/>
      <c r="X4120" s="14"/>
      <c r="Y4120" s="14"/>
      <c r="Z4120" s="14"/>
      <c r="AA4120" s="11"/>
      <c r="AB4120" s="14" t="str">
        <f t="shared" si="436"/>
        <v>10266,10265|10 FURADEIRAS</v>
      </c>
      <c r="AC4120" t="str">
        <f t="shared" si="437"/>
        <v>|10266|10265|</v>
      </c>
      <c r="AD4120" t="str">
        <f t="shared" si="438"/>
        <v>10 FURADEIRAS</v>
      </c>
    </row>
    <row r="4121" spans="1:30" ht="36" customHeight="1" x14ac:dyDescent="0.35">
      <c r="A4121" s="35">
        <v>46219</v>
      </c>
      <c r="B4121" s="14" t="s">
        <v>3736</v>
      </c>
      <c r="C4121" s="14" t="s">
        <v>3737</v>
      </c>
      <c r="D4121" s="14" t="s">
        <v>3047</v>
      </c>
      <c r="E4121" s="14">
        <v>30006111</v>
      </c>
      <c r="F4121" s="14" t="s">
        <v>3182</v>
      </c>
      <c r="G4121" s="14" t="s">
        <v>3047</v>
      </c>
      <c r="H4121" s="14" t="s">
        <v>3047</v>
      </c>
      <c r="I4121" s="9" t="s">
        <v>3047</v>
      </c>
      <c r="J4121" s="9">
        <v>126</v>
      </c>
      <c r="K4121" s="14"/>
      <c r="L4121" s="14"/>
      <c r="M4121" s="14"/>
      <c r="N4121" s="14">
        <v>46218</v>
      </c>
      <c r="O4121" s="14">
        <v>126</v>
      </c>
      <c r="P4121" s="14"/>
      <c r="Q4121" s="14"/>
      <c r="R4121" s="14"/>
      <c r="S4121" s="14"/>
      <c r="T4121" s="14">
        <f t="shared" si="439"/>
        <v>1</v>
      </c>
      <c r="U4121" s="14" t="s">
        <v>36</v>
      </c>
      <c r="V4121" s="14"/>
      <c r="W4121" s="14"/>
      <c r="X4121" s="14"/>
      <c r="Y4121" s="14"/>
      <c r="Z4121" s="14"/>
      <c r="AA4121" s="11"/>
      <c r="AB4121" s="14" t="str">
        <f t="shared" si="436"/>
        <v>10266,10265|10 FURADEIRAS</v>
      </c>
      <c r="AC4121" t="str">
        <f t="shared" si="437"/>
        <v>|10266|10265|</v>
      </c>
      <c r="AD4121" t="str">
        <f t="shared" si="438"/>
        <v>10 FURADEIRAS</v>
      </c>
    </row>
    <row r="4122" spans="1:30" ht="36" customHeight="1" x14ac:dyDescent="0.35">
      <c r="A4122" s="35">
        <v>46219</v>
      </c>
      <c r="B4122" s="14" t="s">
        <v>3734</v>
      </c>
      <c r="C4122" s="14" t="s">
        <v>3735</v>
      </c>
      <c r="D4122" s="14" t="s">
        <v>3047</v>
      </c>
      <c r="E4122" s="14">
        <v>30001206</v>
      </c>
      <c r="F4122" s="14" t="s">
        <v>3278</v>
      </c>
      <c r="G4122" s="14" t="s">
        <v>3047</v>
      </c>
      <c r="H4122" s="14" t="s">
        <v>3047</v>
      </c>
      <c r="I4122" s="9" t="s">
        <v>3047</v>
      </c>
      <c r="J4122" s="9">
        <v>20</v>
      </c>
      <c r="K4122" s="14"/>
      <c r="L4122" s="14"/>
      <c r="M4122" s="14"/>
      <c r="N4122" s="14">
        <v>46218</v>
      </c>
      <c r="O4122" s="14">
        <v>20</v>
      </c>
      <c r="P4122" s="14"/>
      <c r="Q4122" s="14"/>
      <c r="R4122" s="14"/>
      <c r="S4122" s="14"/>
      <c r="T4122" s="14">
        <f t="shared" si="439"/>
        <v>1</v>
      </c>
      <c r="U4122" s="14" t="s">
        <v>36</v>
      </c>
      <c r="V4122" s="14"/>
      <c r="W4122" s="14"/>
      <c r="X4122" s="14"/>
      <c r="Y4122" s="14"/>
      <c r="Z4122" s="14"/>
      <c r="AA4122" s="11"/>
      <c r="AB4122" s="14" t="str">
        <f t="shared" si="436"/>
        <v>10264|10 FURADEIRAS</v>
      </c>
      <c r="AC4122" t="str">
        <f t="shared" si="437"/>
        <v>|10264|</v>
      </c>
      <c r="AD4122" t="str">
        <f t="shared" si="438"/>
        <v>10 FURADEIRAS</v>
      </c>
    </row>
    <row r="4123" spans="1:30" ht="36" customHeight="1" x14ac:dyDescent="0.35">
      <c r="A4123" s="35">
        <v>46219</v>
      </c>
      <c r="B4123" s="14" t="s">
        <v>3734</v>
      </c>
      <c r="C4123" s="14" t="s">
        <v>3735</v>
      </c>
      <c r="D4123" s="14" t="s">
        <v>3047</v>
      </c>
      <c r="E4123" s="14">
        <v>30001207</v>
      </c>
      <c r="F4123" s="14" t="s">
        <v>3280</v>
      </c>
      <c r="G4123" s="14" t="s">
        <v>3047</v>
      </c>
      <c r="H4123" s="14" t="s">
        <v>3047</v>
      </c>
      <c r="I4123" s="9" t="s">
        <v>3047</v>
      </c>
      <c r="J4123" s="9">
        <v>24</v>
      </c>
      <c r="K4123" s="14"/>
      <c r="L4123" s="14"/>
      <c r="M4123" s="14"/>
      <c r="N4123" s="14">
        <v>46218</v>
      </c>
      <c r="O4123" s="14">
        <v>24</v>
      </c>
      <c r="P4123" s="14"/>
      <c r="Q4123" s="14"/>
      <c r="R4123" s="14"/>
      <c r="S4123" s="14"/>
      <c r="T4123" s="14">
        <f t="shared" si="439"/>
        <v>1</v>
      </c>
      <c r="U4123" s="14" t="s">
        <v>36</v>
      </c>
      <c r="V4123" s="14"/>
      <c r="W4123" s="14"/>
      <c r="X4123" s="14"/>
      <c r="Y4123" s="14"/>
      <c r="Z4123" s="14"/>
      <c r="AA4123" s="11"/>
      <c r="AB4123" s="14" t="str">
        <f t="shared" si="436"/>
        <v>10264|10 FURADEIRAS</v>
      </c>
      <c r="AC4123" t="str">
        <f t="shared" si="437"/>
        <v>|10264|</v>
      </c>
      <c r="AD4123" t="str">
        <f t="shared" si="438"/>
        <v>10 FURADEIRAS</v>
      </c>
    </row>
    <row r="4124" spans="1:30" ht="36" customHeight="1" x14ac:dyDescent="0.35">
      <c r="A4124" s="35">
        <v>46219</v>
      </c>
      <c r="B4124" s="14" t="s">
        <v>3734</v>
      </c>
      <c r="C4124" s="14" t="s">
        <v>3735</v>
      </c>
      <c r="D4124" s="14" t="s">
        <v>3047</v>
      </c>
      <c r="E4124" s="14">
        <v>30001203</v>
      </c>
      <c r="F4124" s="14" t="s">
        <v>3281</v>
      </c>
      <c r="G4124" s="14" t="s">
        <v>3047</v>
      </c>
      <c r="H4124" s="14" t="s">
        <v>3047</v>
      </c>
      <c r="I4124" s="9" t="s">
        <v>3047</v>
      </c>
      <c r="J4124" s="9">
        <v>40</v>
      </c>
      <c r="K4124" s="14"/>
      <c r="L4124" s="14"/>
      <c r="M4124" s="14"/>
      <c r="N4124" s="14">
        <v>46218</v>
      </c>
      <c r="O4124" s="14">
        <v>40</v>
      </c>
      <c r="P4124" s="14"/>
      <c r="Q4124" s="14"/>
      <c r="R4124" s="14"/>
      <c r="S4124" s="14"/>
      <c r="T4124" s="14">
        <f t="shared" si="439"/>
        <v>1</v>
      </c>
      <c r="U4124" s="14" t="s">
        <v>36</v>
      </c>
      <c r="V4124" s="14"/>
      <c r="W4124" s="14"/>
      <c r="X4124" s="14"/>
      <c r="Y4124" s="14"/>
      <c r="Z4124" s="14"/>
      <c r="AA4124" s="11"/>
      <c r="AB4124" s="14" t="str">
        <f t="shared" si="436"/>
        <v>10264|10 FURADEIRAS</v>
      </c>
      <c r="AC4124" t="str">
        <f t="shared" si="437"/>
        <v>|10264|</v>
      </c>
      <c r="AD4124" t="str">
        <f t="shared" si="438"/>
        <v>10 FURADEIRAS</v>
      </c>
    </row>
    <row r="4125" spans="1:30" ht="36" customHeight="1" x14ac:dyDescent="0.35">
      <c r="A4125" s="35">
        <v>46219</v>
      </c>
      <c r="B4125" s="14" t="s">
        <v>3734</v>
      </c>
      <c r="C4125" s="14" t="s">
        <v>3735</v>
      </c>
      <c r="D4125" s="14" t="s">
        <v>3047</v>
      </c>
      <c r="E4125" s="14">
        <v>30003405</v>
      </c>
      <c r="F4125" s="14" t="s">
        <v>3282</v>
      </c>
      <c r="G4125" s="14" t="s">
        <v>3047</v>
      </c>
      <c r="H4125" s="14" t="s">
        <v>3047</v>
      </c>
      <c r="I4125" s="9" t="s">
        <v>3047</v>
      </c>
      <c r="J4125" s="9">
        <v>1460</v>
      </c>
      <c r="K4125" s="14"/>
      <c r="L4125" s="14"/>
      <c r="M4125" s="14"/>
      <c r="N4125" s="14">
        <v>46218</v>
      </c>
      <c r="O4125" s="14">
        <v>1460</v>
      </c>
      <c r="P4125" s="14"/>
      <c r="Q4125" s="14"/>
      <c r="R4125" s="14"/>
      <c r="S4125" s="14"/>
      <c r="T4125" s="14">
        <f t="shared" si="439"/>
        <v>1</v>
      </c>
      <c r="U4125" s="14" t="s">
        <v>36</v>
      </c>
      <c r="V4125" s="14"/>
      <c r="W4125" s="14"/>
      <c r="X4125" s="14"/>
      <c r="Y4125" s="14"/>
      <c r="Z4125" s="14"/>
      <c r="AA4125" s="11"/>
      <c r="AB4125" s="14" t="str">
        <f t="shared" si="436"/>
        <v>10264|10 FURADEIRAS</v>
      </c>
      <c r="AC4125" t="str">
        <f t="shared" si="437"/>
        <v>|10264|</v>
      </c>
      <c r="AD4125" t="str">
        <f t="shared" si="438"/>
        <v>10 FURADEIRAS</v>
      </c>
    </row>
    <row r="4126" spans="1:30" ht="36" customHeight="1" x14ac:dyDescent="0.35">
      <c r="A4126" s="35">
        <v>46219</v>
      </c>
      <c r="B4126" s="14" t="s">
        <v>3734</v>
      </c>
      <c r="C4126" s="14" t="s">
        <v>3735</v>
      </c>
      <c r="D4126" s="14" t="s">
        <v>3047</v>
      </c>
      <c r="E4126" s="14">
        <v>30006103</v>
      </c>
      <c r="F4126" s="14" t="s">
        <v>3283</v>
      </c>
      <c r="G4126" s="14" t="s">
        <v>3047</v>
      </c>
      <c r="H4126" s="14" t="s">
        <v>3047</v>
      </c>
      <c r="I4126" s="9" t="s">
        <v>3047</v>
      </c>
      <c r="J4126" s="9">
        <v>1460</v>
      </c>
      <c r="K4126" s="14"/>
      <c r="L4126" s="14"/>
      <c r="M4126" s="14"/>
      <c r="N4126" s="14">
        <v>46218</v>
      </c>
      <c r="O4126" s="14">
        <v>1460</v>
      </c>
      <c r="P4126" s="14"/>
      <c r="Q4126" s="14"/>
      <c r="R4126" s="14"/>
      <c r="S4126" s="14"/>
      <c r="T4126" s="14">
        <f t="shared" si="439"/>
        <v>1</v>
      </c>
      <c r="U4126" s="14" t="s">
        <v>36</v>
      </c>
      <c r="V4126" s="14"/>
      <c r="W4126" s="14"/>
      <c r="X4126" s="14"/>
      <c r="Y4126" s="14"/>
      <c r="Z4126" s="14"/>
      <c r="AA4126" s="11"/>
      <c r="AB4126" s="14" t="str">
        <f t="shared" si="436"/>
        <v>10264|10 FURADEIRAS</v>
      </c>
      <c r="AC4126" t="str">
        <f t="shared" si="437"/>
        <v>|10264|</v>
      </c>
      <c r="AD4126" t="str">
        <f t="shared" si="438"/>
        <v>10 FURADEIRAS</v>
      </c>
    </row>
    <row r="4127" spans="1:30" ht="36" customHeight="1" x14ac:dyDescent="0.35">
      <c r="A4127" s="35">
        <v>46219</v>
      </c>
      <c r="B4127" s="14" t="s">
        <v>3736</v>
      </c>
      <c r="C4127" s="14" t="s">
        <v>3737</v>
      </c>
      <c r="D4127" s="14" t="s">
        <v>3047</v>
      </c>
      <c r="E4127" s="14">
        <v>30001206</v>
      </c>
      <c r="F4127" s="14" t="s">
        <v>3278</v>
      </c>
      <c r="G4127" s="14" t="s">
        <v>3047</v>
      </c>
      <c r="H4127" s="14" t="s">
        <v>3047</v>
      </c>
      <c r="I4127" s="9" t="s">
        <v>3047</v>
      </c>
      <c r="J4127" s="9">
        <v>450</v>
      </c>
      <c r="K4127" s="14"/>
      <c r="L4127" s="14"/>
      <c r="M4127" s="14"/>
      <c r="N4127" s="14">
        <v>46218</v>
      </c>
      <c r="O4127" s="14">
        <v>450</v>
      </c>
      <c r="P4127" s="14"/>
      <c r="Q4127" s="14"/>
      <c r="R4127" s="14"/>
      <c r="S4127" s="14"/>
      <c r="T4127" s="14">
        <f t="shared" si="439"/>
        <v>1</v>
      </c>
      <c r="U4127" s="14" t="s">
        <v>36</v>
      </c>
      <c r="V4127" s="14"/>
      <c r="W4127" s="14"/>
      <c r="X4127" s="14"/>
      <c r="Y4127" s="14"/>
      <c r="Z4127" s="14"/>
      <c r="AA4127" s="11"/>
      <c r="AB4127" s="14" t="str">
        <f t="shared" si="436"/>
        <v>10266,10265|10 FURADEIRAS</v>
      </c>
      <c r="AC4127" t="str">
        <f t="shared" si="437"/>
        <v>|10266|10265|</v>
      </c>
      <c r="AD4127" t="str">
        <f t="shared" si="438"/>
        <v>10 FURADEIRAS</v>
      </c>
    </row>
    <row r="4128" spans="1:30" ht="36" customHeight="1" x14ac:dyDescent="0.35">
      <c r="A4128" s="35">
        <v>46219</v>
      </c>
      <c r="B4128" s="14" t="s">
        <v>3736</v>
      </c>
      <c r="C4128" s="14" t="s">
        <v>3737</v>
      </c>
      <c r="D4128" s="14" t="s">
        <v>3047</v>
      </c>
      <c r="E4128" s="14">
        <v>30001207</v>
      </c>
      <c r="F4128" s="14" t="s">
        <v>3280</v>
      </c>
      <c r="G4128" s="14" t="s">
        <v>3047</v>
      </c>
      <c r="H4128" s="14" t="s">
        <v>3047</v>
      </c>
      <c r="I4128" s="9" t="s">
        <v>3047</v>
      </c>
      <c r="J4128" s="9">
        <v>450</v>
      </c>
      <c r="K4128" s="14"/>
      <c r="L4128" s="14"/>
      <c r="M4128" s="14"/>
      <c r="N4128" s="14">
        <v>46218</v>
      </c>
      <c r="O4128" s="14">
        <v>450</v>
      </c>
      <c r="P4128" s="14"/>
      <c r="Q4128" s="14"/>
      <c r="R4128" s="14"/>
      <c r="S4128" s="14"/>
      <c r="T4128" s="14">
        <f t="shared" si="439"/>
        <v>1</v>
      </c>
      <c r="U4128" s="14" t="s">
        <v>36</v>
      </c>
      <c r="V4128" s="14"/>
      <c r="W4128" s="14"/>
      <c r="X4128" s="14"/>
      <c r="Y4128" s="14"/>
      <c r="Z4128" s="14"/>
      <c r="AA4128" s="11"/>
      <c r="AB4128" s="14" t="str">
        <f t="shared" si="436"/>
        <v>10266,10265|10 FURADEIRAS</v>
      </c>
      <c r="AC4128" t="str">
        <f t="shared" si="437"/>
        <v>|10266|10265|</v>
      </c>
      <c r="AD4128" t="str">
        <f t="shared" si="438"/>
        <v>10 FURADEIRAS</v>
      </c>
    </row>
    <row r="4129" spans="1:30" ht="36" customHeight="1" x14ac:dyDescent="0.35">
      <c r="A4129" s="35">
        <v>46219</v>
      </c>
      <c r="B4129" s="14" t="s">
        <v>3736</v>
      </c>
      <c r="C4129" s="14" t="s">
        <v>3737</v>
      </c>
      <c r="D4129" s="14" t="s">
        <v>3047</v>
      </c>
      <c r="E4129" s="14">
        <v>30001203</v>
      </c>
      <c r="F4129" s="14" t="s">
        <v>3281</v>
      </c>
      <c r="G4129" s="14" t="s">
        <v>3047</v>
      </c>
      <c r="H4129" s="14" t="s">
        <v>3047</v>
      </c>
      <c r="I4129" s="9" t="s">
        <v>3047</v>
      </c>
      <c r="J4129" s="9">
        <v>900</v>
      </c>
      <c r="K4129" s="14"/>
      <c r="L4129" s="14"/>
      <c r="M4129" s="14"/>
      <c r="N4129" s="14">
        <v>46218</v>
      </c>
      <c r="O4129" s="14">
        <v>900</v>
      </c>
      <c r="P4129" s="14"/>
      <c r="Q4129" s="14"/>
      <c r="R4129" s="14"/>
      <c r="S4129" s="14"/>
      <c r="T4129" s="14">
        <f t="shared" si="439"/>
        <v>1</v>
      </c>
      <c r="U4129" s="14" t="s">
        <v>36</v>
      </c>
      <c r="V4129" s="14"/>
      <c r="W4129" s="14"/>
      <c r="X4129" s="14"/>
      <c r="Y4129" s="14"/>
      <c r="Z4129" s="14"/>
      <c r="AA4129" s="11"/>
      <c r="AB4129" s="14" t="str">
        <f t="shared" si="436"/>
        <v>10266,10265|10 FURADEIRAS</v>
      </c>
      <c r="AC4129" t="str">
        <f t="shared" si="437"/>
        <v>|10266|10265|</v>
      </c>
      <c r="AD4129" t="str">
        <f t="shared" si="438"/>
        <v>10 FURADEIRAS</v>
      </c>
    </row>
    <row r="4130" spans="1:30" ht="36" customHeight="1" x14ac:dyDescent="0.35">
      <c r="A4130" s="35">
        <v>46219</v>
      </c>
      <c r="B4130" s="14" t="s">
        <v>3736</v>
      </c>
      <c r="C4130" s="14" t="s">
        <v>3737</v>
      </c>
      <c r="D4130" s="14" t="s">
        <v>3047</v>
      </c>
      <c r="E4130" s="14">
        <v>30003405</v>
      </c>
      <c r="F4130" s="14" t="s">
        <v>3282</v>
      </c>
      <c r="G4130" s="14" t="s">
        <v>3047</v>
      </c>
      <c r="H4130" s="14" t="s">
        <v>3047</v>
      </c>
      <c r="I4130" s="9" t="s">
        <v>3047</v>
      </c>
      <c r="J4130" s="9">
        <v>252</v>
      </c>
      <c r="K4130" s="14"/>
      <c r="L4130" s="14"/>
      <c r="M4130" s="14"/>
      <c r="N4130" s="14">
        <v>46218</v>
      </c>
      <c r="O4130" s="14">
        <v>252</v>
      </c>
      <c r="P4130" s="14"/>
      <c r="Q4130" s="14"/>
      <c r="R4130" s="14"/>
      <c r="S4130" s="14"/>
      <c r="T4130" s="14">
        <f t="shared" si="439"/>
        <v>1</v>
      </c>
      <c r="U4130" s="14" t="s">
        <v>36</v>
      </c>
      <c r="V4130" s="14"/>
      <c r="W4130" s="14"/>
      <c r="X4130" s="14"/>
      <c r="Y4130" s="14"/>
      <c r="Z4130" s="14"/>
      <c r="AA4130" s="11"/>
      <c r="AB4130" s="14" t="str">
        <f t="shared" si="436"/>
        <v>10266,10265|10 FURADEIRAS</v>
      </c>
      <c r="AC4130" t="str">
        <f t="shared" si="437"/>
        <v>|10266|10265|</v>
      </c>
      <c r="AD4130" t="str">
        <f t="shared" si="438"/>
        <v>10 FURADEIRAS</v>
      </c>
    </row>
    <row r="4131" spans="1:30" ht="36" customHeight="1" x14ac:dyDescent="0.35">
      <c r="A4131" s="35">
        <v>46219</v>
      </c>
      <c r="B4131" s="14" t="s">
        <v>3736</v>
      </c>
      <c r="C4131" s="14" t="s">
        <v>3737</v>
      </c>
      <c r="D4131" s="14" t="s">
        <v>3047</v>
      </c>
      <c r="E4131" s="14">
        <v>30006103</v>
      </c>
      <c r="F4131" s="14" t="s">
        <v>3283</v>
      </c>
      <c r="G4131" s="14" t="s">
        <v>3047</v>
      </c>
      <c r="H4131" s="14" t="s">
        <v>3047</v>
      </c>
      <c r="I4131" s="9" t="s">
        <v>3047</v>
      </c>
      <c r="J4131" s="9">
        <v>252</v>
      </c>
      <c r="K4131" s="14"/>
      <c r="L4131" s="14"/>
      <c r="M4131" s="14"/>
      <c r="N4131" s="14">
        <v>46218</v>
      </c>
      <c r="O4131" s="14">
        <v>252</v>
      </c>
      <c r="P4131" s="14"/>
      <c r="Q4131" s="14"/>
      <c r="R4131" s="14"/>
      <c r="S4131" s="14"/>
      <c r="T4131" s="14">
        <f t="shared" si="439"/>
        <v>1</v>
      </c>
      <c r="U4131" s="14" t="s">
        <v>36</v>
      </c>
      <c r="V4131" s="14"/>
      <c r="W4131" s="14"/>
      <c r="X4131" s="14"/>
      <c r="Y4131" s="14"/>
      <c r="Z4131" s="14"/>
      <c r="AA4131" s="11"/>
      <c r="AB4131" s="14" t="str">
        <f t="shared" si="436"/>
        <v>10266,10265|10 FURADEIRAS</v>
      </c>
      <c r="AC4131" t="str">
        <f t="shared" si="437"/>
        <v>|10266|10265|</v>
      </c>
      <c r="AD4131" t="str">
        <f t="shared" si="438"/>
        <v>10 FURADEIRAS</v>
      </c>
    </row>
    <row r="4132" spans="1:30" ht="36" customHeight="1" x14ac:dyDescent="0.35">
      <c r="A4132" s="35">
        <v>46219</v>
      </c>
      <c r="B4132" s="14" t="s">
        <v>3738</v>
      </c>
      <c r="C4132" s="14" t="s">
        <v>3739</v>
      </c>
      <c r="D4132" s="14" t="s">
        <v>3047</v>
      </c>
      <c r="E4132" s="14">
        <v>30001206</v>
      </c>
      <c r="F4132" s="14" t="s">
        <v>3278</v>
      </c>
      <c r="G4132" s="14" t="s">
        <v>3047</v>
      </c>
      <c r="H4132" s="14" t="s">
        <v>3047</v>
      </c>
      <c r="I4132" s="9" t="s">
        <v>3047</v>
      </c>
      <c r="J4132" s="9">
        <v>6</v>
      </c>
      <c r="K4132" s="14"/>
      <c r="L4132" s="14"/>
      <c r="M4132" s="14"/>
      <c r="N4132" s="14">
        <v>46218</v>
      </c>
      <c r="O4132" s="14">
        <v>6</v>
      </c>
      <c r="P4132" s="14"/>
      <c r="Q4132" s="14"/>
      <c r="R4132" s="14"/>
      <c r="S4132" s="14"/>
      <c r="T4132" s="14">
        <f t="shared" si="439"/>
        <v>1</v>
      </c>
      <c r="U4132" s="14" t="s">
        <v>36</v>
      </c>
      <c r="V4132" s="14"/>
      <c r="W4132" s="14"/>
      <c r="X4132" s="14"/>
      <c r="Y4132" s="14"/>
      <c r="Z4132" s="14"/>
      <c r="AA4132" s="11"/>
      <c r="AB4132" s="14" t="str">
        <f t="shared" si="436"/>
        <v>10269|10 FURADEIRAS</v>
      </c>
      <c r="AC4132" t="str">
        <f t="shared" si="437"/>
        <v>|10269|</v>
      </c>
      <c r="AD4132" t="str">
        <f t="shared" si="438"/>
        <v>10 FURADEIRAS</v>
      </c>
    </row>
    <row r="4133" spans="1:30" ht="36" customHeight="1" x14ac:dyDescent="0.35">
      <c r="A4133" s="35">
        <v>46219</v>
      </c>
      <c r="B4133" s="14" t="s">
        <v>3738</v>
      </c>
      <c r="C4133" s="14" t="s">
        <v>3739</v>
      </c>
      <c r="D4133" s="14" t="s">
        <v>3047</v>
      </c>
      <c r="E4133" s="14">
        <v>30001203</v>
      </c>
      <c r="F4133" s="14" t="s">
        <v>3281</v>
      </c>
      <c r="G4133" s="14" t="s">
        <v>3047</v>
      </c>
      <c r="H4133" s="14" t="s">
        <v>3047</v>
      </c>
      <c r="I4133" s="9" t="s">
        <v>3047</v>
      </c>
      <c r="J4133" s="9">
        <v>12</v>
      </c>
      <c r="K4133" s="14"/>
      <c r="L4133" s="14"/>
      <c r="M4133" s="14"/>
      <c r="N4133" s="14">
        <v>46218</v>
      </c>
      <c r="O4133" s="14">
        <v>12</v>
      </c>
      <c r="P4133" s="14"/>
      <c r="Q4133" s="14"/>
      <c r="R4133" s="14"/>
      <c r="S4133" s="14"/>
      <c r="T4133" s="14">
        <f t="shared" si="439"/>
        <v>1</v>
      </c>
      <c r="U4133" s="14" t="s">
        <v>36</v>
      </c>
      <c r="V4133" s="14"/>
      <c r="W4133" s="14"/>
      <c r="X4133" s="14"/>
      <c r="Y4133" s="14"/>
      <c r="Z4133" s="14"/>
      <c r="AA4133" s="11"/>
      <c r="AB4133" s="14" t="str">
        <f t="shared" si="436"/>
        <v>10269|10 FURADEIRAS</v>
      </c>
      <c r="AC4133" t="str">
        <f t="shared" si="437"/>
        <v>|10269|</v>
      </c>
      <c r="AD4133" t="str">
        <f t="shared" si="438"/>
        <v>10 FURADEIRAS</v>
      </c>
    </row>
    <row r="4134" spans="1:30" ht="36" customHeight="1" x14ac:dyDescent="0.35">
      <c r="A4134" s="35">
        <v>46219</v>
      </c>
      <c r="B4134" s="14" t="s">
        <v>3738</v>
      </c>
      <c r="C4134" s="14" t="s">
        <v>3739</v>
      </c>
      <c r="D4134" s="14" t="s">
        <v>3047</v>
      </c>
      <c r="E4134" s="14">
        <v>30006802</v>
      </c>
      <c r="F4134" s="14" t="s">
        <v>3286</v>
      </c>
      <c r="G4134" s="14" t="s">
        <v>3047</v>
      </c>
      <c r="H4134" s="14" t="s">
        <v>3047</v>
      </c>
      <c r="I4134" s="9" t="s">
        <v>3047</v>
      </c>
      <c r="J4134" s="9">
        <v>6</v>
      </c>
      <c r="K4134" s="14"/>
      <c r="L4134" s="14"/>
      <c r="M4134" s="14"/>
      <c r="N4134" s="14">
        <v>46218</v>
      </c>
      <c r="O4134" s="14">
        <v>6</v>
      </c>
      <c r="P4134" s="14"/>
      <c r="Q4134" s="14"/>
      <c r="R4134" s="14"/>
      <c r="S4134" s="14"/>
      <c r="T4134" s="14">
        <f t="shared" si="439"/>
        <v>1</v>
      </c>
      <c r="U4134" s="14" t="s">
        <v>36</v>
      </c>
      <c r="V4134" s="14"/>
      <c r="W4134" s="14"/>
      <c r="X4134" s="14"/>
      <c r="Y4134" s="14"/>
      <c r="Z4134" s="14"/>
      <c r="AA4134" s="11"/>
      <c r="AB4134" s="14" t="str">
        <f t="shared" si="436"/>
        <v>10269|10 FURADEIRAS</v>
      </c>
      <c r="AC4134" t="str">
        <f t="shared" si="437"/>
        <v>|10269|</v>
      </c>
      <c r="AD4134" t="str">
        <f t="shared" si="438"/>
        <v>10 FURADEIRAS</v>
      </c>
    </row>
    <row r="4135" spans="1:30" ht="36" customHeight="1" x14ac:dyDescent="0.35">
      <c r="A4135" s="35">
        <v>46219</v>
      </c>
      <c r="B4135" s="14" t="s">
        <v>3738</v>
      </c>
      <c r="C4135" s="14" t="s">
        <v>3739</v>
      </c>
      <c r="D4135" s="14" t="s">
        <v>3047</v>
      </c>
      <c r="E4135" s="14">
        <v>30006803</v>
      </c>
      <c r="F4135" s="14" t="s">
        <v>3287</v>
      </c>
      <c r="G4135" s="14" t="s">
        <v>3047</v>
      </c>
      <c r="H4135" s="14" t="s">
        <v>3047</v>
      </c>
      <c r="I4135" s="9" t="s">
        <v>3047</v>
      </c>
      <c r="J4135" s="9">
        <v>6</v>
      </c>
      <c r="K4135" s="14"/>
      <c r="L4135" s="14"/>
      <c r="M4135" s="14"/>
      <c r="N4135" s="14">
        <v>46218</v>
      </c>
      <c r="O4135" s="14">
        <v>6</v>
      </c>
      <c r="P4135" s="14"/>
      <c r="Q4135" s="14"/>
      <c r="R4135" s="14"/>
      <c r="S4135" s="14"/>
      <c r="T4135" s="14">
        <f t="shared" si="439"/>
        <v>1</v>
      </c>
      <c r="U4135" s="14" t="s">
        <v>36</v>
      </c>
      <c r="V4135" s="14"/>
      <c r="W4135" s="14"/>
      <c r="X4135" s="14"/>
      <c r="Y4135" s="14"/>
      <c r="Z4135" s="14"/>
      <c r="AA4135" s="11"/>
      <c r="AB4135" s="14" t="str">
        <f t="shared" si="436"/>
        <v>10269|10 FURADEIRAS</v>
      </c>
      <c r="AC4135" t="str">
        <f t="shared" si="437"/>
        <v>|10269|</v>
      </c>
      <c r="AD4135" t="str">
        <f t="shared" si="438"/>
        <v>10 FURADEIRAS</v>
      </c>
    </row>
    <row r="4136" spans="1:30" ht="36" customHeight="1" x14ac:dyDescent="0.35">
      <c r="A4136" s="35">
        <v>46219</v>
      </c>
      <c r="B4136" s="14" t="s">
        <v>3738</v>
      </c>
      <c r="C4136" s="14" t="s">
        <v>3739</v>
      </c>
      <c r="D4136" s="14" t="s">
        <v>3047</v>
      </c>
      <c r="E4136" s="14">
        <v>30006804</v>
      </c>
      <c r="F4136" s="14" t="s">
        <v>3288</v>
      </c>
      <c r="G4136" s="14" t="s">
        <v>3047</v>
      </c>
      <c r="H4136" s="14" t="s">
        <v>3047</v>
      </c>
      <c r="I4136" s="9" t="s">
        <v>3047</v>
      </c>
      <c r="J4136" s="9">
        <v>6</v>
      </c>
      <c r="K4136" s="14"/>
      <c r="L4136" s="14"/>
      <c r="M4136" s="14"/>
      <c r="N4136" s="14">
        <v>46218</v>
      </c>
      <c r="O4136" s="14">
        <v>6</v>
      </c>
      <c r="P4136" s="14"/>
      <c r="Q4136" s="14"/>
      <c r="R4136" s="14"/>
      <c r="S4136" s="14"/>
      <c r="T4136" s="14">
        <f t="shared" si="439"/>
        <v>1</v>
      </c>
      <c r="U4136" s="14" t="s">
        <v>36</v>
      </c>
      <c r="V4136" s="14"/>
      <c r="W4136" s="14"/>
      <c r="X4136" s="14"/>
      <c r="Y4136" s="14"/>
      <c r="Z4136" s="14"/>
      <c r="AA4136" s="11"/>
      <c r="AB4136" s="14" t="str">
        <f t="shared" si="436"/>
        <v>10269|10 FURADEIRAS</v>
      </c>
      <c r="AC4136" t="str">
        <f t="shared" si="437"/>
        <v>|10269|</v>
      </c>
      <c r="AD4136" t="str">
        <f t="shared" si="438"/>
        <v>10 FURADEIRAS</v>
      </c>
    </row>
    <row r="4137" spans="1:30" ht="36" customHeight="1" x14ac:dyDescent="0.35">
      <c r="A4137" s="35">
        <v>46219</v>
      </c>
      <c r="B4137" s="14" t="s">
        <v>3734</v>
      </c>
      <c r="C4137" s="14" t="s">
        <v>3735</v>
      </c>
      <c r="D4137" s="14" t="s">
        <v>3047</v>
      </c>
      <c r="E4137" s="14">
        <v>30001309</v>
      </c>
      <c r="F4137" s="14" t="s">
        <v>3291</v>
      </c>
      <c r="G4137" s="14" t="s">
        <v>3047</v>
      </c>
      <c r="H4137" s="14" t="s">
        <v>3047</v>
      </c>
      <c r="I4137" s="9" t="s">
        <v>3047</v>
      </c>
      <c r="J4137" s="9">
        <v>16</v>
      </c>
      <c r="K4137" s="14"/>
      <c r="L4137" s="14"/>
      <c r="M4137" s="14"/>
      <c r="N4137" s="14">
        <v>46218</v>
      </c>
      <c r="O4137" s="14">
        <v>16</v>
      </c>
      <c r="P4137" s="14"/>
      <c r="Q4137" s="14"/>
      <c r="R4137" s="14"/>
      <c r="S4137" s="14"/>
      <c r="T4137" s="14">
        <f t="shared" si="439"/>
        <v>1</v>
      </c>
      <c r="U4137" s="14" t="s">
        <v>36</v>
      </c>
      <c r="V4137" s="14"/>
      <c r="W4137" s="14"/>
      <c r="X4137" s="14"/>
      <c r="Y4137" s="14"/>
      <c r="Z4137" s="14"/>
      <c r="AA4137" s="11"/>
      <c r="AB4137" s="14" t="str">
        <f t="shared" si="436"/>
        <v>10264|10 FURADEIRAS</v>
      </c>
      <c r="AC4137" t="str">
        <f t="shared" si="437"/>
        <v>|10264|</v>
      </c>
      <c r="AD4137" t="str">
        <f t="shared" si="438"/>
        <v>10 FURADEIRAS</v>
      </c>
    </row>
    <row r="4138" spans="1:30" ht="36" customHeight="1" x14ac:dyDescent="0.35">
      <c r="A4138" s="35">
        <v>46219</v>
      </c>
      <c r="B4138" s="14" t="s">
        <v>3734</v>
      </c>
      <c r="C4138" s="14" t="s">
        <v>3735</v>
      </c>
      <c r="D4138" s="14" t="s">
        <v>3047</v>
      </c>
      <c r="E4138" s="14">
        <v>30001201</v>
      </c>
      <c r="F4138" s="14" t="s">
        <v>3293</v>
      </c>
      <c r="G4138" s="14" t="s">
        <v>3047</v>
      </c>
      <c r="H4138" s="14" t="s">
        <v>3047</v>
      </c>
      <c r="I4138" s="9" t="s">
        <v>3047</v>
      </c>
      <c r="J4138" s="9">
        <v>8</v>
      </c>
      <c r="K4138" s="14"/>
      <c r="L4138" s="14"/>
      <c r="M4138" s="14"/>
      <c r="N4138" s="14">
        <v>46218</v>
      </c>
      <c r="O4138" s="14">
        <v>8</v>
      </c>
      <c r="P4138" s="14"/>
      <c r="Q4138" s="14"/>
      <c r="R4138" s="14"/>
      <c r="S4138" s="14"/>
      <c r="T4138" s="14">
        <f t="shared" si="439"/>
        <v>1</v>
      </c>
      <c r="U4138" s="14" t="s">
        <v>36</v>
      </c>
      <c r="V4138" s="14"/>
      <c r="W4138" s="14"/>
      <c r="X4138" s="14"/>
      <c r="Y4138" s="14"/>
      <c r="Z4138" s="14"/>
      <c r="AA4138" s="11"/>
      <c r="AB4138" s="14" t="str">
        <f t="shared" si="436"/>
        <v>10264|10 FURADEIRAS</v>
      </c>
      <c r="AC4138" t="str">
        <f t="shared" si="437"/>
        <v>|10264|</v>
      </c>
      <c r="AD4138" t="str">
        <f t="shared" si="438"/>
        <v>10 FURADEIRAS</v>
      </c>
    </row>
    <row r="4139" spans="1:30" ht="36" customHeight="1" x14ac:dyDescent="0.35">
      <c r="A4139" s="35">
        <v>46219</v>
      </c>
      <c r="B4139" s="14" t="s">
        <v>3734</v>
      </c>
      <c r="C4139" s="14" t="s">
        <v>3735</v>
      </c>
      <c r="D4139" s="14" t="s">
        <v>3047</v>
      </c>
      <c r="E4139" s="14">
        <v>30001202</v>
      </c>
      <c r="F4139" s="14" t="s">
        <v>3191</v>
      </c>
      <c r="G4139" s="14" t="s">
        <v>3047</v>
      </c>
      <c r="H4139" s="14" t="s">
        <v>3047</v>
      </c>
      <c r="I4139" s="9" t="s">
        <v>3047</v>
      </c>
      <c r="J4139" s="9">
        <v>40</v>
      </c>
      <c r="K4139" s="14"/>
      <c r="L4139" s="14"/>
      <c r="M4139" s="14"/>
      <c r="N4139" s="14">
        <v>46218</v>
      </c>
      <c r="O4139" s="14">
        <v>40</v>
      </c>
      <c r="P4139" s="14"/>
      <c r="Q4139" s="14"/>
      <c r="R4139" s="14"/>
      <c r="S4139" s="14"/>
      <c r="T4139" s="14">
        <f t="shared" si="439"/>
        <v>1</v>
      </c>
      <c r="U4139" s="14" t="s">
        <v>36</v>
      </c>
      <c r="V4139" s="14"/>
      <c r="W4139" s="14"/>
      <c r="X4139" s="14"/>
      <c r="Y4139" s="14"/>
      <c r="Z4139" s="14"/>
      <c r="AA4139" s="11"/>
      <c r="AB4139" s="14" t="str">
        <f t="shared" si="436"/>
        <v>10264|10 FURADEIRAS</v>
      </c>
      <c r="AC4139" t="str">
        <f t="shared" si="437"/>
        <v>|10264|</v>
      </c>
      <c r="AD4139" t="str">
        <f t="shared" si="438"/>
        <v>10 FURADEIRAS</v>
      </c>
    </row>
    <row r="4140" spans="1:30" ht="36" customHeight="1" x14ac:dyDescent="0.35">
      <c r="A4140" s="35">
        <v>46219</v>
      </c>
      <c r="B4140" s="14" t="s">
        <v>3734</v>
      </c>
      <c r="C4140" s="14" t="s">
        <v>3735</v>
      </c>
      <c r="D4140" s="14" t="s">
        <v>3047</v>
      </c>
      <c r="E4140" s="14">
        <v>30001301</v>
      </c>
      <c r="F4140" s="14" t="s">
        <v>3294</v>
      </c>
      <c r="G4140" s="14" t="s">
        <v>3047</v>
      </c>
      <c r="H4140" s="14" t="s">
        <v>3047</v>
      </c>
      <c r="I4140" s="9" t="s">
        <v>3047</v>
      </c>
      <c r="J4140" s="9">
        <v>32</v>
      </c>
      <c r="K4140" s="14"/>
      <c r="L4140" s="14"/>
      <c r="M4140" s="14"/>
      <c r="N4140" s="14">
        <v>46218</v>
      </c>
      <c r="O4140" s="14">
        <v>32</v>
      </c>
      <c r="P4140" s="14"/>
      <c r="Q4140" s="14"/>
      <c r="R4140" s="14"/>
      <c r="S4140" s="14"/>
      <c r="T4140" s="14">
        <f t="shared" si="439"/>
        <v>1</v>
      </c>
      <c r="U4140" s="14" t="s">
        <v>36</v>
      </c>
      <c r="V4140" s="14"/>
      <c r="W4140" s="14"/>
      <c r="X4140" s="14"/>
      <c r="Y4140" s="14"/>
      <c r="Z4140" s="14"/>
      <c r="AA4140" s="11"/>
      <c r="AB4140" s="14" t="str">
        <f t="shared" si="436"/>
        <v>10264|10 FURADEIRAS</v>
      </c>
      <c r="AC4140" t="str">
        <f t="shared" si="437"/>
        <v>|10264|</v>
      </c>
      <c r="AD4140" t="str">
        <f t="shared" si="438"/>
        <v>10 FURADEIRAS</v>
      </c>
    </row>
    <row r="4141" spans="1:30" ht="36" customHeight="1" x14ac:dyDescent="0.35">
      <c r="A4141" s="35">
        <v>46219</v>
      </c>
      <c r="B4141" s="14" t="s">
        <v>3736</v>
      </c>
      <c r="C4141" s="14" t="s">
        <v>3737</v>
      </c>
      <c r="D4141" s="14" t="s">
        <v>3047</v>
      </c>
      <c r="E4141" s="14">
        <v>30001309</v>
      </c>
      <c r="F4141" s="14" t="s">
        <v>3291</v>
      </c>
      <c r="G4141" s="14" t="s">
        <v>3047</v>
      </c>
      <c r="H4141" s="14" t="s">
        <v>3047</v>
      </c>
      <c r="I4141" s="9" t="s">
        <v>3047</v>
      </c>
      <c r="J4141" s="9">
        <v>450</v>
      </c>
      <c r="K4141" s="14"/>
      <c r="L4141" s="14"/>
      <c r="M4141" s="14"/>
      <c r="N4141" s="14">
        <v>46218</v>
      </c>
      <c r="O4141" s="14">
        <v>450</v>
      </c>
      <c r="P4141" s="14"/>
      <c r="Q4141" s="14"/>
      <c r="R4141" s="14"/>
      <c r="S4141" s="14"/>
      <c r="T4141" s="14">
        <f t="shared" si="439"/>
        <v>1</v>
      </c>
      <c r="U4141" s="14" t="s">
        <v>36</v>
      </c>
      <c r="V4141" s="14"/>
      <c r="W4141" s="14"/>
      <c r="X4141" s="14"/>
      <c r="Y4141" s="14"/>
      <c r="Z4141" s="14"/>
      <c r="AA4141" s="11"/>
      <c r="AB4141" s="14" t="str">
        <f t="shared" si="436"/>
        <v>10266,10265|10 FURADEIRAS</v>
      </c>
      <c r="AC4141" t="str">
        <f t="shared" si="437"/>
        <v>|10266|10265|</v>
      </c>
      <c r="AD4141" t="str">
        <f t="shared" si="438"/>
        <v>10 FURADEIRAS</v>
      </c>
    </row>
    <row r="4142" spans="1:30" ht="36" customHeight="1" x14ac:dyDescent="0.35">
      <c r="A4142" s="35">
        <v>46219</v>
      </c>
      <c r="B4142" s="14" t="s">
        <v>3736</v>
      </c>
      <c r="C4142" s="14" t="s">
        <v>3737</v>
      </c>
      <c r="D4142" s="14" t="s">
        <v>3047</v>
      </c>
      <c r="E4142" s="14">
        <v>30001202</v>
      </c>
      <c r="F4142" s="14" t="s">
        <v>3191</v>
      </c>
      <c r="G4142" s="14" t="s">
        <v>3047</v>
      </c>
      <c r="H4142" s="14" t="s">
        <v>3047</v>
      </c>
      <c r="I4142" s="9" t="s">
        <v>3047</v>
      </c>
      <c r="J4142" s="9">
        <v>900</v>
      </c>
      <c r="K4142" s="14"/>
      <c r="L4142" s="14"/>
      <c r="M4142" s="14"/>
      <c r="N4142" s="14">
        <v>46218</v>
      </c>
      <c r="O4142" s="14">
        <v>900</v>
      </c>
      <c r="P4142" s="14"/>
      <c r="Q4142" s="14"/>
      <c r="R4142" s="14"/>
      <c r="S4142" s="14"/>
      <c r="T4142" s="14">
        <f t="shared" si="439"/>
        <v>1</v>
      </c>
      <c r="U4142" s="14" t="s">
        <v>36</v>
      </c>
      <c r="V4142" s="14"/>
      <c r="W4142" s="14"/>
      <c r="X4142" s="14"/>
      <c r="Y4142" s="14"/>
      <c r="Z4142" s="14"/>
      <c r="AA4142" s="11"/>
      <c r="AB4142" s="14" t="str">
        <f t="shared" si="436"/>
        <v>10266,10265|10 FURADEIRAS</v>
      </c>
      <c r="AC4142" t="str">
        <f t="shared" si="437"/>
        <v>|10266|10265|</v>
      </c>
      <c r="AD4142" t="str">
        <f t="shared" si="438"/>
        <v>10 FURADEIRAS</v>
      </c>
    </row>
    <row r="4143" spans="1:30" ht="36" customHeight="1" x14ac:dyDescent="0.35">
      <c r="A4143" s="35">
        <v>46219</v>
      </c>
      <c r="B4143" s="14" t="s">
        <v>3736</v>
      </c>
      <c r="C4143" s="14" t="s">
        <v>3737</v>
      </c>
      <c r="D4143" s="14" t="s">
        <v>3047</v>
      </c>
      <c r="E4143" s="14">
        <v>30001301</v>
      </c>
      <c r="F4143" s="14" t="s">
        <v>3294</v>
      </c>
      <c r="G4143" s="14" t="s">
        <v>3047</v>
      </c>
      <c r="H4143" s="14" t="s">
        <v>3047</v>
      </c>
      <c r="I4143" s="9" t="s">
        <v>3047</v>
      </c>
      <c r="J4143" s="9">
        <v>900</v>
      </c>
      <c r="K4143" s="14"/>
      <c r="L4143" s="14"/>
      <c r="M4143" s="14"/>
      <c r="N4143" s="14">
        <v>46218</v>
      </c>
      <c r="O4143" s="14">
        <v>900</v>
      </c>
      <c r="P4143" s="14"/>
      <c r="Q4143" s="14"/>
      <c r="R4143" s="14"/>
      <c r="S4143" s="14"/>
      <c r="T4143" s="14">
        <f t="shared" si="439"/>
        <v>1</v>
      </c>
      <c r="U4143" s="14" t="s">
        <v>36</v>
      </c>
      <c r="V4143" s="14"/>
      <c r="W4143" s="14"/>
      <c r="X4143" s="14"/>
      <c r="Y4143" s="14"/>
      <c r="Z4143" s="14"/>
      <c r="AA4143" s="11"/>
      <c r="AB4143" s="14" t="str">
        <f t="shared" si="436"/>
        <v>10266,10265|10 FURADEIRAS</v>
      </c>
      <c r="AC4143" t="str">
        <f t="shared" si="437"/>
        <v>|10266|10265|</v>
      </c>
      <c r="AD4143" t="str">
        <f t="shared" si="438"/>
        <v>10 FURADEIRAS</v>
      </c>
    </row>
    <row r="4144" spans="1:30" ht="36" customHeight="1" x14ac:dyDescent="0.35">
      <c r="A4144" s="35">
        <v>46219</v>
      </c>
      <c r="B4144" s="14" t="s">
        <v>3738</v>
      </c>
      <c r="C4144" s="14" t="s">
        <v>3739</v>
      </c>
      <c r="D4144" s="14" t="s">
        <v>3047</v>
      </c>
      <c r="E4144" s="14">
        <v>30001202</v>
      </c>
      <c r="F4144" s="14" t="s">
        <v>3191</v>
      </c>
      <c r="G4144" s="14" t="s">
        <v>3047</v>
      </c>
      <c r="H4144" s="14" t="s">
        <v>3047</v>
      </c>
      <c r="I4144" s="9" t="s">
        <v>3047</v>
      </c>
      <c r="J4144" s="9">
        <v>12</v>
      </c>
      <c r="K4144" s="14"/>
      <c r="L4144" s="14"/>
      <c r="M4144" s="14"/>
      <c r="N4144" s="14"/>
      <c r="O4144" s="14"/>
      <c r="P4144" s="14"/>
      <c r="Q4144" s="14"/>
      <c r="R4144" s="14"/>
      <c r="S4144" s="14"/>
      <c r="T4144" s="14"/>
      <c r="U4144" s="14"/>
      <c r="V4144" s="14"/>
      <c r="W4144" s="14"/>
      <c r="X4144" s="14"/>
      <c r="Y4144" s="14"/>
      <c r="Z4144" s="14"/>
      <c r="AA4144" s="11"/>
      <c r="AB4144" s="14" t="str">
        <f t="shared" si="436"/>
        <v>10269|10 FURADEIRAS</v>
      </c>
      <c r="AC4144" t="str">
        <f t="shared" si="437"/>
        <v>|10269|</v>
      </c>
      <c r="AD4144" t="str">
        <f t="shared" si="438"/>
        <v>10 FURADEIRAS</v>
      </c>
    </row>
    <row r="4145" spans="1:30" ht="36" customHeight="1" x14ac:dyDescent="0.35">
      <c r="A4145" s="35">
        <v>46219</v>
      </c>
      <c r="B4145" s="14" t="s">
        <v>3738</v>
      </c>
      <c r="C4145" s="14" t="s">
        <v>3739</v>
      </c>
      <c r="D4145" s="14" t="s">
        <v>3047</v>
      </c>
      <c r="E4145" s="14">
        <v>30006801</v>
      </c>
      <c r="F4145" s="14" t="s">
        <v>3297</v>
      </c>
      <c r="G4145" s="14" t="s">
        <v>3047</v>
      </c>
      <c r="H4145" s="14" t="s">
        <v>3047</v>
      </c>
      <c r="I4145" s="9" t="s">
        <v>3047</v>
      </c>
      <c r="J4145" s="9">
        <v>12</v>
      </c>
      <c r="K4145" s="14"/>
      <c r="L4145" s="14"/>
      <c r="M4145" s="14"/>
      <c r="N4145" s="14"/>
      <c r="O4145" s="14"/>
      <c r="P4145" s="14"/>
      <c r="Q4145" s="14"/>
      <c r="R4145" s="14"/>
      <c r="S4145" s="14"/>
      <c r="T4145" s="14"/>
      <c r="U4145" s="14"/>
      <c r="V4145" s="14"/>
      <c r="W4145" s="14"/>
      <c r="X4145" s="14"/>
      <c r="Y4145" s="14"/>
      <c r="Z4145" s="14"/>
      <c r="AA4145" s="11"/>
      <c r="AB4145" s="14" t="str">
        <f t="shared" si="436"/>
        <v>10269|10 FURADEIRAS</v>
      </c>
      <c r="AC4145" t="str">
        <f t="shared" si="437"/>
        <v>|10269|</v>
      </c>
      <c r="AD4145" t="str">
        <f t="shared" si="438"/>
        <v>10 FURADEIRAS</v>
      </c>
    </row>
    <row r="4146" spans="1:30" ht="36" customHeight="1" x14ac:dyDescent="0.35">
      <c r="A4146" s="35">
        <v>46219</v>
      </c>
      <c r="B4146" s="14" t="s">
        <v>3734</v>
      </c>
      <c r="C4146" s="14" t="s">
        <v>3735</v>
      </c>
      <c r="D4146" s="14" t="s">
        <v>3047</v>
      </c>
      <c r="E4146" s="14">
        <v>20052004</v>
      </c>
      <c r="F4146" s="14" t="s">
        <v>3268</v>
      </c>
      <c r="G4146" s="14" t="s">
        <v>3047</v>
      </c>
      <c r="H4146" s="14" t="s">
        <v>3047</v>
      </c>
      <c r="I4146" s="9" t="s">
        <v>3047</v>
      </c>
      <c r="J4146" s="9">
        <v>3</v>
      </c>
      <c r="K4146" s="14"/>
      <c r="L4146" s="14"/>
      <c r="M4146" s="14"/>
      <c r="N4146" s="14">
        <v>46218</v>
      </c>
      <c r="O4146" s="14">
        <v>3</v>
      </c>
      <c r="P4146" s="14"/>
      <c r="Q4146" s="14"/>
      <c r="R4146" s="14"/>
      <c r="S4146" s="14"/>
      <c r="T4146" s="14">
        <f t="shared" ref="T4146:T4188" si="440">IF(OR($J4146="",$O4146=""),"",$O4146/$J4146)</f>
        <v>1</v>
      </c>
      <c r="U4146" s="14" t="s">
        <v>36</v>
      </c>
      <c r="V4146" s="14"/>
      <c r="W4146" s="14"/>
      <c r="X4146" s="14"/>
      <c r="Y4146" s="14"/>
      <c r="Z4146" s="14"/>
      <c r="AA4146" s="11"/>
      <c r="AB4146" s="14" t="str">
        <f t="shared" si="436"/>
        <v>10264|10 FURADEIRAS</v>
      </c>
      <c r="AC4146" t="str">
        <f t="shared" si="437"/>
        <v>|10264|</v>
      </c>
      <c r="AD4146" t="str">
        <f t="shared" si="438"/>
        <v>10 FURADEIRAS</v>
      </c>
    </row>
    <row r="4147" spans="1:30" ht="36" customHeight="1" x14ac:dyDescent="0.35">
      <c r="A4147" s="35">
        <v>46219</v>
      </c>
      <c r="B4147" s="14" t="s">
        <v>3734</v>
      </c>
      <c r="C4147" s="14" t="s">
        <v>3735</v>
      </c>
      <c r="D4147" s="14" t="s">
        <v>3047</v>
      </c>
      <c r="E4147" s="14">
        <v>20052204</v>
      </c>
      <c r="F4147" s="14" t="s">
        <v>3270</v>
      </c>
      <c r="G4147" s="14" t="s">
        <v>3047</v>
      </c>
      <c r="H4147" s="14" t="s">
        <v>3047</v>
      </c>
      <c r="I4147" s="9" t="s">
        <v>3047</v>
      </c>
      <c r="J4147" s="9">
        <v>1</v>
      </c>
      <c r="K4147" s="14"/>
      <c r="L4147" s="14"/>
      <c r="M4147" s="14"/>
      <c r="N4147" s="14">
        <v>46218</v>
      </c>
      <c r="O4147" s="14">
        <v>1</v>
      </c>
      <c r="P4147" s="14"/>
      <c r="Q4147" s="14"/>
      <c r="R4147" s="14"/>
      <c r="S4147" s="14"/>
      <c r="T4147" s="14">
        <f t="shared" si="440"/>
        <v>1</v>
      </c>
      <c r="U4147" s="14" t="s">
        <v>36</v>
      </c>
      <c r="V4147" s="14"/>
      <c r="W4147" s="14"/>
      <c r="X4147" s="14"/>
      <c r="Y4147" s="14"/>
      <c r="Z4147" s="14"/>
      <c r="AA4147" s="11"/>
      <c r="AB4147" s="14" t="str">
        <f t="shared" si="436"/>
        <v>10264|10 FURADEIRAS</v>
      </c>
      <c r="AC4147" t="str">
        <f t="shared" si="437"/>
        <v>|10264|</v>
      </c>
      <c r="AD4147" t="str">
        <f t="shared" si="438"/>
        <v>10 FURADEIRAS</v>
      </c>
    </row>
    <row r="4148" spans="1:30" ht="36" customHeight="1" x14ac:dyDescent="0.35">
      <c r="A4148" s="35">
        <v>46219</v>
      </c>
      <c r="B4148" s="14" t="s">
        <v>3734</v>
      </c>
      <c r="C4148" s="14" t="s">
        <v>3735</v>
      </c>
      <c r="D4148" s="14" t="s">
        <v>3047</v>
      </c>
      <c r="E4148" s="14">
        <v>30126003</v>
      </c>
      <c r="F4148" s="14" t="s">
        <v>3731</v>
      </c>
      <c r="G4148" s="14" t="s">
        <v>3047</v>
      </c>
      <c r="H4148" s="14" t="s">
        <v>3047</v>
      </c>
      <c r="I4148" s="9" t="s">
        <v>3047</v>
      </c>
      <c r="J4148" s="9">
        <v>1</v>
      </c>
      <c r="K4148" s="14"/>
      <c r="L4148" s="14"/>
      <c r="M4148" s="14"/>
      <c r="N4148" s="14">
        <v>46218</v>
      </c>
      <c r="O4148" s="14">
        <v>1</v>
      </c>
      <c r="P4148" s="14"/>
      <c r="Q4148" s="14"/>
      <c r="R4148" s="14"/>
      <c r="S4148" s="14"/>
      <c r="T4148" s="14">
        <f t="shared" si="440"/>
        <v>1</v>
      </c>
      <c r="U4148" s="14" t="s">
        <v>36</v>
      </c>
      <c r="V4148" s="14"/>
      <c r="W4148" s="14"/>
      <c r="X4148" s="14"/>
      <c r="Y4148" s="14"/>
      <c r="Z4148" s="14"/>
      <c r="AA4148" s="11"/>
      <c r="AB4148" s="14" t="str">
        <f t="shared" si="436"/>
        <v>10264|10 FURADEIRAS</v>
      </c>
      <c r="AC4148" t="str">
        <f t="shared" si="437"/>
        <v>|10264|</v>
      </c>
      <c r="AD4148" t="str">
        <f t="shared" si="438"/>
        <v>10 FURADEIRAS</v>
      </c>
    </row>
    <row r="4149" spans="1:30" ht="36" customHeight="1" x14ac:dyDescent="0.35">
      <c r="A4149" s="35">
        <v>46219</v>
      </c>
      <c r="B4149" s="14" t="s">
        <v>3734</v>
      </c>
      <c r="C4149" s="14" t="s">
        <v>3735</v>
      </c>
      <c r="D4149" s="14" t="s">
        <v>3047</v>
      </c>
      <c r="E4149" s="14">
        <v>30080003</v>
      </c>
      <c r="F4149" s="14" t="s">
        <v>3275</v>
      </c>
      <c r="G4149" s="14" t="s">
        <v>3047</v>
      </c>
      <c r="H4149" s="14" t="s">
        <v>3047</v>
      </c>
      <c r="I4149" s="9" t="s">
        <v>3047</v>
      </c>
      <c r="J4149" s="9">
        <v>6</v>
      </c>
      <c r="K4149" s="14"/>
      <c r="L4149" s="14"/>
      <c r="M4149" s="14"/>
      <c r="N4149" s="14">
        <v>46218</v>
      </c>
      <c r="O4149" s="14">
        <v>6</v>
      </c>
      <c r="P4149" s="14"/>
      <c r="Q4149" s="14"/>
      <c r="R4149" s="14"/>
      <c r="S4149" s="14"/>
      <c r="T4149" s="14">
        <f t="shared" si="440"/>
        <v>1</v>
      </c>
      <c r="U4149" s="14" t="s">
        <v>36</v>
      </c>
      <c r="V4149" s="14"/>
      <c r="W4149" s="14"/>
      <c r="X4149" s="14"/>
      <c r="Y4149" s="14"/>
      <c r="Z4149" s="14"/>
      <c r="AA4149" s="11"/>
      <c r="AB4149" s="14" t="str">
        <f t="shared" si="436"/>
        <v>10264|10 FURADEIRAS</v>
      </c>
      <c r="AC4149" t="str">
        <f t="shared" si="437"/>
        <v>|10264|</v>
      </c>
      <c r="AD4149" t="str">
        <f t="shared" si="438"/>
        <v>10 FURADEIRAS</v>
      </c>
    </row>
    <row r="4150" spans="1:30" ht="36" customHeight="1" x14ac:dyDescent="0.35">
      <c r="A4150" s="35">
        <v>46219</v>
      </c>
      <c r="B4150" s="14" t="s">
        <v>3734</v>
      </c>
      <c r="C4150" s="14" t="s">
        <v>3735</v>
      </c>
      <c r="D4150" s="14" t="s">
        <v>3047</v>
      </c>
      <c r="E4150" s="14">
        <v>30080004</v>
      </c>
      <c r="F4150" s="14" t="s">
        <v>3205</v>
      </c>
      <c r="G4150" s="14" t="s">
        <v>3047</v>
      </c>
      <c r="H4150" s="14" t="s">
        <v>3047</v>
      </c>
      <c r="I4150" s="9" t="s">
        <v>3047</v>
      </c>
      <c r="J4150" s="9">
        <v>12</v>
      </c>
      <c r="K4150" s="14"/>
      <c r="L4150" s="14"/>
      <c r="M4150" s="14"/>
      <c r="N4150" s="14">
        <v>46219</v>
      </c>
      <c r="O4150" s="14">
        <v>12</v>
      </c>
      <c r="P4150" s="14"/>
      <c r="Q4150" s="14"/>
      <c r="R4150" s="14"/>
      <c r="S4150" s="14"/>
      <c r="T4150" s="14">
        <f t="shared" si="440"/>
        <v>1</v>
      </c>
      <c r="U4150" s="14" t="s">
        <v>36</v>
      </c>
      <c r="V4150" s="14"/>
      <c r="W4150" s="14"/>
      <c r="X4150" s="14"/>
      <c r="Y4150" s="14"/>
      <c r="Z4150" s="14"/>
      <c r="AA4150" s="11"/>
      <c r="AB4150" s="14" t="str">
        <f t="shared" si="436"/>
        <v>10264|10 FURADEIRAS</v>
      </c>
      <c r="AC4150" t="str">
        <f t="shared" si="437"/>
        <v>|10264|</v>
      </c>
      <c r="AD4150" t="str">
        <f t="shared" si="438"/>
        <v>10 FURADEIRAS</v>
      </c>
    </row>
    <row r="4151" spans="1:30" ht="36" customHeight="1" x14ac:dyDescent="0.35">
      <c r="A4151" s="35">
        <v>46219</v>
      </c>
      <c r="B4151" s="14" t="s">
        <v>3734</v>
      </c>
      <c r="C4151" s="14" t="s">
        <v>3735</v>
      </c>
      <c r="D4151" s="14" t="s">
        <v>3047</v>
      </c>
      <c r="E4151" s="14">
        <v>30080005</v>
      </c>
      <c r="F4151" s="14" t="s">
        <v>3206</v>
      </c>
      <c r="G4151" s="14" t="s">
        <v>3047</v>
      </c>
      <c r="H4151" s="14" t="s">
        <v>3047</v>
      </c>
      <c r="I4151" s="9" t="s">
        <v>3047</v>
      </c>
      <c r="J4151" s="9">
        <v>12</v>
      </c>
      <c r="K4151" s="14"/>
      <c r="L4151" s="14"/>
      <c r="M4151" s="14"/>
      <c r="N4151" s="14">
        <v>46219</v>
      </c>
      <c r="O4151" s="14">
        <v>12</v>
      </c>
      <c r="P4151" s="14"/>
      <c r="Q4151" s="14"/>
      <c r="R4151" s="14"/>
      <c r="S4151" s="14"/>
      <c r="T4151" s="14">
        <f t="shared" si="440"/>
        <v>1</v>
      </c>
      <c r="U4151" s="14" t="s">
        <v>36</v>
      </c>
      <c r="V4151" s="14"/>
      <c r="W4151" s="14"/>
      <c r="X4151" s="14"/>
      <c r="Y4151" s="14"/>
      <c r="Z4151" s="14"/>
      <c r="AA4151" s="11"/>
      <c r="AB4151" s="14" t="str">
        <f t="shared" si="436"/>
        <v>10264|10 FURADEIRAS</v>
      </c>
      <c r="AC4151" t="str">
        <f t="shared" si="437"/>
        <v>|10264|</v>
      </c>
      <c r="AD4151" t="str">
        <f t="shared" si="438"/>
        <v>10 FURADEIRAS</v>
      </c>
    </row>
    <row r="4152" spans="1:30" ht="36" customHeight="1" x14ac:dyDescent="0.35">
      <c r="A4152" s="35">
        <v>46219</v>
      </c>
      <c r="B4152" s="14" t="s">
        <v>3734</v>
      </c>
      <c r="C4152" s="14" t="s">
        <v>3735</v>
      </c>
      <c r="D4152" s="14" t="s">
        <v>3047</v>
      </c>
      <c r="E4152" s="14">
        <v>20019601</v>
      </c>
      <c r="F4152" s="14" t="s">
        <v>3276</v>
      </c>
      <c r="G4152" s="14" t="s">
        <v>3047</v>
      </c>
      <c r="H4152" s="14" t="s">
        <v>3047</v>
      </c>
      <c r="I4152" s="9" t="s">
        <v>3047</v>
      </c>
      <c r="J4152" s="9">
        <v>12</v>
      </c>
      <c r="K4152" s="14"/>
      <c r="L4152" s="14"/>
      <c r="M4152" s="14"/>
      <c r="N4152" s="14">
        <v>46219</v>
      </c>
      <c r="O4152" s="14">
        <v>12</v>
      </c>
      <c r="P4152" s="14"/>
      <c r="Q4152" s="14"/>
      <c r="R4152" s="14"/>
      <c r="S4152" s="14"/>
      <c r="T4152" s="14">
        <f t="shared" si="440"/>
        <v>1</v>
      </c>
      <c r="U4152" s="14" t="s">
        <v>36</v>
      </c>
      <c r="V4152" s="14"/>
      <c r="W4152" s="14"/>
      <c r="X4152" s="14"/>
      <c r="Y4152" s="14"/>
      <c r="Z4152" s="14"/>
      <c r="AA4152" s="11"/>
      <c r="AB4152" s="14" t="str">
        <f t="shared" si="436"/>
        <v>10264|10 FURADEIRAS</v>
      </c>
      <c r="AC4152" t="str">
        <f t="shared" si="437"/>
        <v>|10264|</v>
      </c>
      <c r="AD4152" t="str">
        <f t="shared" si="438"/>
        <v>10 FURADEIRAS</v>
      </c>
    </row>
    <row r="4153" spans="1:30" ht="36" customHeight="1" x14ac:dyDescent="0.35">
      <c r="A4153" s="35">
        <v>46219</v>
      </c>
      <c r="B4153" s="14" t="s">
        <v>3734</v>
      </c>
      <c r="C4153" s="14" t="s">
        <v>3735</v>
      </c>
      <c r="D4153" s="14" t="s">
        <v>3047</v>
      </c>
      <c r="E4153" s="14">
        <v>20019602</v>
      </c>
      <c r="F4153" s="14" t="s">
        <v>3277</v>
      </c>
      <c r="G4153" s="14" t="s">
        <v>3047</v>
      </c>
      <c r="H4153" s="14" t="s">
        <v>3047</v>
      </c>
      <c r="I4153" s="9" t="s">
        <v>3047</v>
      </c>
      <c r="J4153" s="9">
        <v>12</v>
      </c>
      <c r="K4153" s="14"/>
      <c r="L4153" s="14"/>
      <c r="M4153" s="14"/>
      <c r="N4153" s="14">
        <v>46219</v>
      </c>
      <c r="O4153" s="14">
        <v>12</v>
      </c>
      <c r="P4153" s="14"/>
      <c r="Q4153" s="14"/>
      <c r="R4153" s="14"/>
      <c r="S4153" s="14"/>
      <c r="T4153" s="14">
        <f t="shared" si="440"/>
        <v>1</v>
      </c>
      <c r="U4153" s="14" t="s">
        <v>36</v>
      </c>
      <c r="V4153" s="14"/>
      <c r="W4153" s="14"/>
      <c r="X4153" s="14"/>
      <c r="Y4153" s="14"/>
      <c r="Z4153" s="14"/>
      <c r="AA4153" s="11"/>
      <c r="AB4153" s="14" t="str">
        <f t="shared" si="436"/>
        <v>10264|10 FURADEIRAS</v>
      </c>
      <c r="AC4153" t="str">
        <f t="shared" si="437"/>
        <v>|10264|</v>
      </c>
      <c r="AD4153" t="str">
        <f t="shared" si="438"/>
        <v>10 FURADEIRAS</v>
      </c>
    </row>
    <row r="4154" spans="1:30" ht="36" customHeight="1" x14ac:dyDescent="0.35">
      <c r="A4154" s="35">
        <v>46219</v>
      </c>
      <c r="B4154" s="14" t="s">
        <v>3734</v>
      </c>
      <c r="C4154" s="14" t="s">
        <v>3735</v>
      </c>
      <c r="D4154" s="14" t="s">
        <v>3047</v>
      </c>
      <c r="E4154" s="14">
        <v>20019603</v>
      </c>
      <c r="F4154" s="14" t="s">
        <v>2937</v>
      </c>
      <c r="G4154" s="14" t="s">
        <v>3047</v>
      </c>
      <c r="H4154" s="14" t="s">
        <v>3047</v>
      </c>
      <c r="I4154" s="9" t="s">
        <v>3047</v>
      </c>
      <c r="J4154" s="9">
        <v>6</v>
      </c>
      <c r="K4154" s="14"/>
      <c r="L4154" s="14"/>
      <c r="M4154" s="14"/>
      <c r="N4154" s="14">
        <v>46219</v>
      </c>
      <c r="O4154" s="14">
        <v>6</v>
      </c>
      <c r="P4154" s="14"/>
      <c r="Q4154" s="14"/>
      <c r="R4154" s="14"/>
      <c r="S4154" s="14"/>
      <c r="T4154" s="14">
        <f t="shared" si="440"/>
        <v>1</v>
      </c>
      <c r="U4154" s="14" t="s">
        <v>36</v>
      </c>
      <c r="V4154" s="14"/>
      <c r="W4154" s="14"/>
      <c r="X4154" s="14"/>
      <c r="Y4154" s="14"/>
      <c r="Z4154" s="14"/>
      <c r="AA4154" s="11"/>
      <c r="AB4154" s="14" t="str">
        <f t="shared" si="436"/>
        <v>10264|10 FURADEIRAS</v>
      </c>
      <c r="AC4154" t="str">
        <f t="shared" si="437"/>
        <v>|10264|</v>
      </c>
      <c r="AD4154" t="str">
        <f t="shared" si="438"/>
        <v>10 FURADEIRAS</v>
      </c>
    </row>
    <row r="4155" spans="1:30" ht="36" customHeight="1" x14ac:dyDescent="0.35">
      <c r="A4155" s="35">
        <v>46219</v>
      </c>
      <c r="B4155" s="14" t="s">
        <v>3734</v>
      </c>
      <c r="C4155" s="14" t="s">
        <v>3735</v>
      </c>
      <c r="D4155" s="14" t="s">
        <v>3047</v>
      </c>
      <c r="E4155" s="14">
        <v>20020002</v>
      </c>
      <c r="F4155" s="14" t="s">
        <v>3263</v>
      </c>
      <c r="G4155" s="14" t="s">
        <v>3047</v>
      </c>
      <c r="H4155" s="14" t="s">
        <v>3047</v>
      </c>
      <c r="I4155" s="9" t="s">
        <v>3047</v>
      </c>
      <c r="J4155" s="9">
        <v>1</v>
      </c>
      <c r="K4155" s="14"/>
      <c r="L4155" s="14"/>
      <c r="M4155" s="14"/>
      <c r="N4155" s="14">
        <v>46219</v>
      </c>
      <c r="O4155" s="14">
        <v>1</v>
      </c>
      <c r="P4155" s="14"/>
      <c r="Q4155" s="14"/>
      <c r="R4155" s="14"/>
      <c r="S4155" s="14"/>
      <c r="T4155" s="14">
        <f t="shared" si="440"/>
        <v>1</v>
      </c>
      <c r="U4155" s="14" t="s">
        <v>36</v>
      </c>
      <c r="V4155" s="14"/>
      <c r="W4155" s="14"/>
      <c r="X4155" s="14"/>
      <c r="Y4155" s="14"/>
      <c r="Z4155" s="14"/>
      <c r="AA4155" s="11"/>
      <c r="AB4155" s="14" t="str">
        <f t="shared" si="436"/>
        <v>10264|10 FURADEIRAS</v>
      </c>
      <c r="AC4155" t="str">
        <f t="shared" si="437"/>
        <v>|10264|</v>
      </c>
      <c r="AD4155" t="str">
        <f t="shared" si="438"/>
        <v>10 FURADEIRAS</v>
      </c>
    </row>
    <row r="4156" spans="1:30" ht="36" customHeight="1" x14ac:dyDescent="0.35">
      <c r="A4156" s="35">
        <v>46219</v>
      </c>
      <c r="B4156" s="14" t="s">
        <v>3734</v>
      </c>
      <c r="C4156" s="14" t="s">
        <v>3735</v>
      </c>
      <c r="D4156" s="14" t="s">
        <v>3047</v>
      </c>
      <c r="E4156" s="14">
        <v>20020003</v>
      </c>
      <c r="F4156" s="14" t="s">
        <v>3264</v>
      </c>
      <c r="G4156" s="14" t="s">
        <v>3047</v>
      </c>
      <c r="H4156" s="14" t="s">
        <v>3047</v>
      </c>
      <c r="I4156" s="9" t="s">
        <v>3047</v>
      </c>
      <c r="J4156" s="9">
        <v>1</v>
      </c>
      <c r="K4156" s="14"/>
      <c r="L4156" s="14"/>
      <c r="M4156" s="14"/>
      <c r="N4156" s="14">
        <v>46219</v>
      </c>
      <c r="O4156" s="14">
        <v>1</v>
      </c>
      <c r="P4156" s="14"/>
      <c r="Q4156" s="14"/>
      <c r="R4156" s="14"/>
      <c r="S4156" s="14"/>
      <c r="T4156" s="14">
        <f t="shared" si="440"/>
        <v>1</v>
      </c>
      <c r="U4156" s="14" t="s">
        <v>36</v>
      </c>
      <c r="V4156" s="14"/>
      <c r="W4156" s="14"/>
      <c r="X4156" s="14"/>
      <c r="Y4156" s="14"/>
      <c r="Z4156" s="14"/>
      <c r="AA4156" s="11"/>
      <c r="AB4156" s="14" t="str">
        <f t="shared" si="436"/>
        <v>10264|10 FURADEIRAS</v>
      </c>
      <c r="AC4156" t="str">
        <f t="shared" si="437"/>
        <v>|10264|</v>
      </c>
      <c r="AD4156" t="str">
        <f t="shared" si="438"/>
        <v>10 FURADEIRAS</v>
      </c>
    </row>
    <row r="4157" spans="1:30" ht="36" customHeight="1" x14ac:dyDescent="0.35">
      <c r="A4157" s="35">
        <v>46219</v>
      </c>
      <c r="B4157" s="14" t="s">
        <v>3734</v>
      </c>
      <c r="C4157" s="14" t="s">
        <v>3735</v>
      </c>
      <c r="D4157" s="14" t="s">
        <v>3047</v>
      </c>
      <c r="E4157" s="14">
        <v>20020004</v>
      </c>
      <c r="F4157" s="14" t="s">
        <v>3265</v>
      </c>
      <c r="G4157" s="14" t="s">
        <v>3047</v>
      </c>
      <c r="H4157" s="14" t="s">
        <v>3047</v>
      </c>
      <c r="I4157" s="9" t="s">
        <v>3047</v>
      </c>
      <c r="J4157" s="9">
        <v>2</v>
      </c>
      <c r="K4157" s="14"/>
      <c r="L4157" s="14"/>
      <c r="M4157" s="14"/>
      <c r="N4157" s="14">
        <v>46219</v>
      </c>
      <c r="O4157" s="14">
        <v>2</v>
      </c>
      <c r="P4157" s="14"/>
      <c r="Q4157" s="14"/>
      <c r="R4157" s="14"/>
      <c r="S4157" s="14"/>
      <c r="T4157" s="14">
        <f t="shared" si="440"/>
        <v>1</v>
      </c>
      <c r="U4157" s="14" t="s">
        <v>36</v>
      </c>
      <c r="V4157" s="14"/>
      <c r="W4157" s="14"/>
      <c r="X4157" s="14"/>
      <c r="Y4157" s="14"/>
      <c r="Z4157" s="14"/>
      <c r="AA4157" s="11"/>
      <c r="AB4157" s="14" t="str">
        <f t="shared" si="436"/>
        <v>10264|10 FURADEIRAS</v>
      </c>
      <c r="AC4157" t="str">
        <f t="shared" si="437"/>
        <v>|10264|</v>
      </c>
      <c r="AD4157" t="str">
        <f t="shared" si="438"/>
        <v>10 FURADEIRAS</v>
      </c>
    </row>
    <row r="4158" spans="1:30" ht="36" customHeight="1" x14ac:dyDescent="0.35">
      <c r="A4158" s="35">
        <v>46219</v>
      </c>
      <c r="B4158" s="14" t="s">
        <v>3734</v>
      </c>
      <c r="C4158" s="14" t="s">
        <v>3735</v>
      </c>
      <c r="D4158" s="14" t="s">
        <v>3047</v>
      </c>
      <c r="E4158" s="14">
        <v>20020005</v>
      </c>
      <c r="F4158" s="14" t="s">
        <v>3266</v>
      </c>
      <c r="G4158" s="14" t="s">
        <v>3047</v>
      </c>
      <c r="H4158" s="14" t="s">
        <v>3047</v>
      </c>
      <c r="I4158" s="9" t="s">
        <v>3047</v>
      </c>
      <c r="J4158" s="9">
        <v>1</v>
      </c>
      <c r="K4158" s="14"/>
      <c r="L4158" s="14"/>
      <c r="M4158" s="14"/>
      <c r="N4158" s="14">
        <v>46219</v>
      </c>
      <c r="O4158" s="14">
        <v>1</v>
      </c>
      <c r="P4158" s="14"/>
      <c r="Q4158" s="14"/>
      <c r="R4158" s="14"/>
      <c r="S4158" s="14"/>
      <c r="T4158" s="14">
        <f t="shared" si="440"/>
        <v>1</v>
      </c>
      <c r="U4158" s="14" t="s">
        <v>36</v>
      </c>
      <c r="V4158" s="14"/>
      <c r="W4158" s="14"/>
      <c r="X4158" s="14"/>
      <c r="Y4158" s="14"/>
      <c r="Z4158" s="14"/>
      <c r="AA4158" s="11"/>
      <c r="AB4158" s="14" t="str">
        <f t="shared" si="436"/>
        <v>10264|10 FURADEIRAS</v>
      </c>
      <c r="AC4158" t="str">
        <f t="shared" si="437"/>
        <v>|10264|</v>
      </c>
      <c r="AD4158" t="str">
        <f t="shared" si="438"/>
        <v>10 FURADEIRAS</v>
      </c>
    </row>
    <row r="4159" spans="1:30" ht="36" customHeight="1" x14ac:dyDescent="0.35">
      <c r="A4159" s="35">
        <v>46219</v>
      </c>
      <c r="B4159" s="14" t="s">
        <v>3734</v>
      </c>
      <c r="C4159" s="14" t="s">
        <v>3735</v>
      </c>
      <c r="D4159" s="14" t="s">
        <v>3047</v>
      </c>
      <c r="E4159" s="14">
        <v>20020001</v>
      </c>
      <c r="F4159" s="14" t="s">
        <v>3190</v>
      </c>
      <c r="G4159" s="14" t="s">
        <v>3047</v>
      </c>
      <c r="H4159" s="14" t="s">
        <v>3047</v>
      </c>
      <c r="I4159" s="9" t="s">
        <v>3047</v>
      </c>
      <c r="J4159" s="9">
        <v>4</v>
      </c>
      <c r="K4159" s="14"/>
      <c r="L4159" s="14"/>
      <c r="M4159" s="14"/>
      <c r="N4159" s="14">
        <v>46219</v>
      </c>
      <c r="O4159" s="14">
        <v>4</v>
      </c>
      <c r="P4159" s="14"/>
      <c r="Q4159" s="14"/>
      <c r="R4159" s="14"/>
      <c r="S4159" s="14"/>
      <c r="T4159" s="14">
        <f t="shared" si="440"/>
        <v>1</v>
      </c>
      <c r="U4159" s="14" t="s">
        <v>36</v>
      </c>
      <c r="V4159" s="14"/>
      <c r="W4159" s="14"/>
      <c r="X4159" s="14"/>
      <c r="Y4159" s="14"/>
      <c r="Z4159" s="14"/>
      <c r="AA4159" s="11"/>
      <c r="AB4159" s="14" t="str">
        <f t="shared" si="436"/>
        <v>10264|10 FURADEIRAS</v>
      </c>
      <c r="AC4159" t="str">
        <f t="shared" si="437"/>
        <v>|10264|</v>
      </c>
      <c r="AD4159" t="str">
        <f t="shared" si="438"/>
        <v>10 FURADEIRAS</v>
      </c>
    </row>
    <row r="4160" spans="1:30" ht="36" customHeight="1" x14ac:dyDescent="0.35">
      <c r="A4160" s="35">
        <v>46219</v>
      </c>
      <c r="B4160" s="14" t="s">
        <v>3734</v>
      </c>
      <c r="C4160" s="14" t="s">
        <v>3735</v>
      </c>
      <c r="D4160" s="14" t="s">
        <v>3047</v>
      </c>
      <c r="E4160" s="14">
        <v>30006104</v>
      </c>
      <c r="F4160" s="14" t="s">
        <v>3159</v>
      </c>
      <c r="G4160" s="14" t="s">
        <v>3047</v>
      </c>
      <c r="H4160" s="14" t="s">
        <v>3047</v>
      </c>
      <c r="I4160" s="9" t="s">
        <v>3047</v>
      </c>
      <c r="J4160" s="9">
        <v>730</v>
      </c>
      <c r="K4160" s="14"/>
      <c r="L4160" s="14"/>
      <c r="M4160" s="14"/>
      <c r="N4160" s="14">
        <v>46219</v>
      </c>
      <c r="O4160" s="14">
        <v>730</v>
      </c>
      <c r="P4160" s="14"/>
      <c r="Q4160" s="14"/>
      <c r="R4160" s="14"/>
      <c r="S4160" s="14"/>
      <c r="T4160" s="14">
        <f t="shared" si="440"/>
        <v>1</v>
      </c>
      <c r="U4160" s="14" t="s">
        <v>36</v>
      </c>
      <c r="V4160" s="14"/>
      <c r="W4160" s="14"/>
      <c r="X4160" s="14"/>
      <c r="Y4160" s="14"/>
      <c r="Z4160" s="14"/>
      <c r="AA4160" s="11"/>
      <c r="AB4160" s="14" t="str">
        <f t="shared" si="436"/>
        <v>10264|10 FURADEIRAS</v>
      </c>
      <c r="AC4160" t="str">
        <f t="shared" si="437"/>
        <v>|10264|</v>
      </c>
      <c r="AD4160" t="str">
        <f t="shared" si="438"/>
        <v>10 FURADEIRAS</v>
      </c>
    </row>
    <row r="4161" spans="1:30" ht="36" customHeight="1" x14ac:dyDescent="0.35">
      <c r="A4161" s="35">
        <v>46219</v>
      </c>
      <c r="B4161" s="14" t="s">
        <v>3734</v>
      </c>
      <c r="C4161" s="14" t="s">
        <v>3735</v>
      </c>
      <c r="D4161" s="14" t="s">
        <v>3047</v>
      </c>
      <c r="E4161" s="14">
        <v>20052001</v>
      </c>
      <c r="F4161" s="14" t="s">
        <v>3196</v>
      </c>
      <c r="G4161" s="14" t="s">
        <v>3047</v>
      </c>
      <c r="H4161" s="14" t="s">
        <v>3047</v>
      </c>
      <c r="I4161" s="9" t="s">
        <v>3047</v>
      </c>
      <c r="J4161" s="9">
        <v>16</v>
      </c>
      <c r="K4161" s="14"/>
      <c r="L4161" s="14"/>
      <c r="M4161" s="14"/>
      <c r="N4161" s="14">
        <v>46219</v>
      </c>
      <c r="O4161" s="14">
        <v>16</v>
      </c>
      <c r="P4161" s="14"/>
      <c r="Q4161" s="14"/>
      <c r="R4161" s="14"/>
      <c r="S4161" s="14"/>
      <c r="T4161" s="14">
        <f t="shared" si="440"/>
        <v>1</v>
      </c>
      <c r="U4161" s="14" t="s">
        <v>36</v>
      </c>
      <c r="V4161" s="14"/>
      <c r="W4161" s="14"/>
      <c r="X4161" s="14"/>
      <c r="Y4161" s="14"/>
      <c r="Z4161" s="14"/>
      <c r="AA4161" s="11"/>
      <c r="AB4161" s="14" t="str">
        <f t="shared" si="436"/>
        <v>10264|10 FURADEIRAS</v>
      </c>
      <c r="AC4161" t="str">
        <f t="shared" si="437"/>
        <v>|10264|</v>
      </c>
      <c r="AD4161" t="str">
        <f t="shared" si="438"/>
        <v>10 FURADEIRAS</v>
      </c>
    </row>
    <row r="4162" spans="1:30" ht="36" customHeight="1" x14ac:dyDescent="0.35">
      <c r="A4162" s="35">
        <v>46219</v>
      </c>
      <c r="B4162" s="14" t="s">
        <v>3734</v>
      </c>
      <c r="C4162" s="14" t="s">
        <v>3735</v>
      </c>
      <c r="D4162" s="14" t="s">
        <v>3047</v>
      </c>
      <c r="E4162" s="14">
        <v>20052002</v>
      </c>
      <c r="F4162" s="14" t="s">
        <v>3197</v>
      </c>
      <c r="G4162" s="14" t="s">
        <v>3047</v>
      </c>
      <c r="H4162" s="14" t="s">
        <v>3047</v>
      </c>
      <c r="I4162" s="9" t="s">
        <v>3047</v>
      </c>
      <c r="J4162" s="9">
        <v>3</v>
      </c>
      <c r="K4162" s="14"/>
      <c r="L4162" s="14"/>
      <c r="M4162" s="14"/>
      <c r="N4162" s="14">
        <v>46219</v>
      </c>
      <c r="O4162" s="14">
        <v>3</v>
      </c>
      <c r="P4162" s="14"/>
      <c r="Q4162" s="14"/>
      <c r="R4162" s="14"/>
      <c r="S4162" s="14"/>
      <c r="T4162" s="14">
        <f t="shared" si="440"/>
        <v>1</v>
      </c>
      <c r="U4162" s="14" t="s">
        <v>36</v>
      </c>
      <c r="V4162" s="14"/>
      <c r="W4162" s="14"/>
      <c r="X4162" s="14"/>
      <c r="Y4162" s="14"/>
      <c r="Z4162" s="14"/>
      <c r="AA4162" s="11"/>
      <c r="AB4162" s="14" t="str">
        <f t="shared" si="436"/>
        <v>10264|10 FURADEIRAS</v>
      </c>
      <c r="AC4162" t="str">
        <f t="shared" si="437"/>
        <v>|10264|</v>
      </c>
      <c r="AD4162" t="str">
        <f t="shared" si="438"/>
        <v>10 FURADEIRAS</v>
      </c>
    </row>
    <row r="4163" spans="1:30" ht="36" customHeight="1" x14ac:dyDescent="0.35">
      <c r="A4163" s="35">
        <v>46219</v>
      </c>
      <c r="B4163" s="14" t="s">
        <v>3734</v>
      </c>
      <c r="C4163" s="14" t="s">
        <v>3735</v>
      </c>
      <c r="D4163" s="14" t="s">
        <v>3047</v>
      </c>
      <c r="E4163" s="14">
        <v>20052003</v>
      </c>
      <c r="F4163" s="14" t="s">
        <v>3198</v>
      </c>
      <c r="G4163" s="14" t="s">
        <v>3047</v>
      </c>
      <c r="H4163" s="14" t="s">
        <v>3047</v>
      </c>
      <c r="I4163" s="9" t="s">
        <v>3047</v>
      </c>
      <c r="J4163" s="9">
        <v>6</v>
      </c>
      <c r="K4163" s="14"/>
      <c r="L4163" s="14"/>
      <c r="M4163" s="14"/>
      <c r="N4163" s="14">
        <v>46219</v>
      </c>
      <c r="O4163" s="14">
        <v>6</v>
      </c>
      <c r="P4163" s="14"/>
      <c r="Q4163" s="14"/>
      <c r="R4163" s="14"/>
      <c r="S4163" s="14"/>
      <c r="T4163" s="14">
        <f t="shared" si="440"/>
        <v>1</v>
      </c>
      <c r="U4163" s="14" t="s">
        <v>36</v>
      </c>
      <c r="V4163" s="14"/>
      <c r="W4163" s="14"/>
      <c r="X4163" s="14"/>
      <c r="Y4163" s="14"/>
      <c r="Z4163" s="14"/>
      <c r="AA4163" s="11"/>
      <c r="AB4163" s="14" t="str">
        <f t="shared" si="436"/>
        <v>10264|10 FURADEIRAS</v>
      </c>
      <c r="AC4163" t="str">
        <f t="shared" si="437"/>
        <v>|10264|</v>
      </c>
      <c r="AD4163" t="str">
        <f t="shared" si="438"/>
        <v>10 FURADEIRAS</v>
      </c>
    </row>
    <row r="4164" spans="1:30" ht="36" customHeight="1" x14ac:dyDescent="0.35">
      <c r="A4164" s="35">
        <v>46219</v>
      </c>
      <c r="B4164" s="14" t="s">
        <v>3734</v>
      </c>
      <c r="C4164" s="14" t="s">
        <v>3735</v>
      </c>
      <c r="D4164" s="14" t="s">
        <v>3047</v>
      </c>
      <c r="E4164" s="14">
        <v>20052202</v>
      </c>
      <c r="F4164" s="14" t="s">
        <v>3199</v>
      </c>
      <c r="G4164" s="14" t="s">
        <v>3047</v>
      </c>
      <c r="H4164" s="14" t="s">
        <v>3047</v>
      </c>
      <c r="I4164" s="9" t="s">
        <v>3047</v>
      </c>
      <c r="J4164" s="9">
        <v>1</v>
      </c>
      <c r="K4164" s="14"/>
      <c r="L4164" s="14"/>
      <c r="M4164" s="14"/>
      <c r="N4164" s="14">
        <v>46219</v>
      </c>
      <c r="O4164" s="14">
        <v>1</v>
      </c>
      <c r="P4164" s="14"/>
      <c r="Q4164" s="14"/>
      <c r="R4164" s="14"/>
      <c r="S4164" s="14"/>
      <c r="T4164" s="14">
        <f t="shared" si="440"/>
        <v>1</v>
      </c>
      <c r="U4164" s="14" t="s">
        <v>36</v>
      </c>
      <c r="V4164" s="14"/>
      <c r="W4164" s="14"/>
      <c r="X4164" s="14"/>
      <c r="Y4164" s="14"/>
      <c r="Z4164" s="14"/>
      <c r="AA4164" s="11"/>
      <c r="AB4164" s="14" t="str">
        <f t="shared" si="436"/>
        <v>10264|10 FURADEIRAS</v>
      </c>
      <c r="AC4164" t="str">
        <f t="shared" si="437"/>
        <v>|10264|</v>
      </c>
      <c r="AD4164" t="str">
        <f t="shared" si="438"/>
        <v>10 FURADEIRAS</v>
      </c>
    </row>
    <row r="4165" spans="1:30" ht="36" customHeight="1" x14ac:dyDescent="0.35">
      <c r="A4165" s="35">
        <v>46219</v>
      </c>
      <c r="B4165" s="14" t="s">
        <v>3734</v>
      </c>
      <c r="C4165" s="14" t="s">
        <v>3735</v>
      </c>
      <c r="D4165" s="14" t="s">
        <v>3047</v>
      </c>
      <c r="E4165" s="14">
        <v>20052203</v>
      </c>
      <c r="F4165" s="14" t="s">
        <v>3200</v>
      </c>
      <c r="G4165" s="14" t="s">
        <v>3047</v>
      </c>
      <c r="H4165" s="14" t="s">
        <v>3047</v>
      </c>
      <c r="I4165" s="9" t="s">
        <v>3047</v>
      </c>
      <c r="J4165" s="9">
        <v>2</v>
      </c>
      <c r="K4165" s="14"/>
      <c r="L4165" s="14"/>
      <c r="M4165" s="14"/>
      <c r="N4165" s="14">
        <v>46219</v>
      </c>
      <c r="O4165" s="14">
        <v>2</v>
      </c>
      <c r="P4165" s="14"/>
      <c r="Q4165" s="14"/>
      <c r="R4165" s="14"/>
      <c r="S4165" s="14"/>
      <c r="T4165" s="14">
        <f t="shared" si="440"/>
        <v>1</v>
      </c>
      <c r="U4165" s="14" t="s">
        <v>36</v>
      </c>
      <c r="V4165" s="14"/>
      <c r="W4165" s="14"/>
      <c r="X4165" s="14"/>
      <c r="Y4165" s="14"/>
      <c r="Z4165" s="14"/>
      <c r="AA4165" s="11"/>
      <c r="AB4165" s="14" t="str">
        <f t="shared" si="436"/>
        <v>10264|10 FURADEIRAS</v>
      </c>
      <c r="AC4165" t="str">
        <f t="shared" si="437"/>
        <v>|10264|</v>
      </c>
      <c r="AD4165" t="str">
        <f t="shared" si="438"/>
        <v>10 FURADEIRAS</v>
      </c>
    </row>
    <row r="4166" spans="1:30" ht="36" customHeight="1" x14ac:dyDescent="0.35">
      <c r="A4166" s="35">
        <v>46219</v>
      </c>
      <c r="B4166" s="14" t="s">
        <v>3734</v>
      </c>
      <c r="C4166" s="14" t="s">
        <v>3735</v>
      </c>
      <c r="D4166" s="14" t="s">
        <v>3047</v>
      </c>
      <c r="E4166" s="14">
        <v>30124002</v>
      </c>
      <c r="F4166" s="14" t="s">
        <v>2741</v>
      </c>
      <c r="G4166" s="14" t="s">
        <v>3047</v>
      </c>
      <c r="H4166" s="14" t="s">
        <v>3047</v>
      </c>
      <c r="I4166" s="9" t="s">
        <v>3047</v>
      </c>
      <c r="J4166" s="9">
        <v>1</v>
      </c>
      <c r="K4166" s="14"/>
      <c r="L4166" s="14"/>
      <c r="M4166" s="14"/>
      <c r="N4166" s="14">
        <v>46219</v>
      </c>
      <c r="O4166" s="14">
        <v>1</v>
      </c>
      <c r="P4166" s="14"/>
      <c r="Q4166" s="14"/>
      <c r="R4166" s="14"/>
      <c r="S4166" s="14"/>
      <c r="T4166" s="14">
        <f t="shared" si="440"/>
        <v>1</v>
      </c>
      <c r="U4166" s="14" t="s">
        <v>36</v>
      </c>
      <c r="V4166" s="14"/>
      <c r="W4166" s="14"/>
      <c r="X4166" s="14"/>
      <c r="Y4166" s="14"/>
      <c r="Z4166" s="14"/>
      <c r="AA4166" s="11"/>
      <c r="AB4166" s="14" t="str">
        <f t="shared" si="436"/>
        <v>10264|10 FURADEIRAS</v>
      </c>
      <c r="AC4166" t="str">
        <f t="shared" si="437"/>
        <v>|10264|</v>
      </c>
      <c r="AD4166" t="str">
        <f t="shared" si="438"/>
        <v>10 FURADEIRAS</v>
      </c>
    </row>
    <row r="4167" spans="1:30" ht="36" customHeight="1" x14ac:dyDescent="0.35">
      <c r="A4167" s="35">
        <v>46219</v>
      </c>
      <c r="B4167" s="14" t="s">
        <v>3734</v>
      </c>
      <c r="C4167" s="14" t="s">
        <v>3735</v>
      </c>
      <c r="D4167" s="14" t="s">
        <v>3047</v>
      </c>
      <c r="E4167" s="14">
        <v>30126001</v>
      </c>
      <c r="F4167" s="14" t="s">
        <v>3725</v>
      </c>
      <c r="G4167" s="14" t="s">
        <v>3047</v>
      </c>
      <c r="H4167" s="14" t="s">
        <v>3047</v>
      </c>
      <c r="I4167" s="9" t="s">
        <v>3047</v>
      </c>
      <c r="J4167" s="9">
        <v>1</v>
      </c>
      <c r="K4167" s="14"/>
      <c r="L4167" s="14"/>
      <c r="M4167" s="14"/>
      <c r="N4167" s="14">
        <v>46219</v>
      </c>
      <c r="O4167" s="14">
        <v>1</v>
      </c>
      <c r="P4167" s="14"/>
      <c r="Q4167" s="14"/>
      <c r="R4167" s="14"/>
      <c r="S4167" s="14"/>
      <c r="T4167" s="14">
        <f t="shared" si="440"/>
        <v>1</v>
      </c>
      <c r="U4167" s="14" t="s">
        <v>36</v>
      </c>
      <c r="V4167" s="14"/>
      <c r="W4167" s="14"/>
      <c r="X4167" s="14"/>
      <c r="Y4167" s="14"/>
      <c r="Z4167" s="14"/>
      <c r="AA4167" s="11"/>
      <c r="AB4167" s="14" t="str">
        <f t="shared" ref="AB4167:AB4230" si="441">B4167&amp;"|"&amp;I4167</f>
        <v>10264|10 FURADEIRAS</v>
      </c>
      <c r="AC4167" t="str">
        <f t="shared" ref="AC4167:AC4230" si="442">IF($B4167="","","|"&amp;SUBSTITUTE(TRIM(SUBSTITUTE(SUBSTITUTE(SUBSTITUTE(SUBSTITUTE(SUBSTITUTE(SUBSTITUTE(SUBSTITUTE(SUBSTITUTE(SUBSTITUTE(SUBSTITUTE(SUBSTITUTE(SUBSTITUTE(SUBSTITUTE(SUBSTITUTE(TRIM($B4167&amp;""),CHAR(10)," "),CHAR(13)," "),"."," "),";"," "),","," "),"/"," "),"+"," "),"-"," "),"  "," "),"  "," "),"  "," "),"  "," "),"  "," "),"  "," "))," ","|")&amp;"|")</f>
        <v>|10264|</v>
      </c>
      <c r="AD4167" t="str">
        <f t="shared" ref="AD4167:AD4230" si="443">TRIM($I4167&amp;"")</f>
        <v>10 FURADEIRAS</v>
      </c>
    </row>
    <row r="4168" spans="1:30" ht="36" customHeight="1" x14ac:dyDescent="0.35">
      <c r="A4168" s="35">
        <v>46219</v>
      </c>
      <c r="B4168" s="14" t="s">
        <v>3736</v>
      </c>
      <c r="C4168" s="14" t="s">
        <v>3737</v>
      </c>
      <c r="D4168" s="14" t="s">
        <v>3047</v>
      </c>
      <c r="E4168" s="14">
        <v>20052004</v>
      </c>
      <c r="F4168" s="14" t="s">
        <v>3268</v>
      </c>
      <c r="G4168" s="14" t="s">
        <v>3047</v>
      </c>
      <c r="H4168" s="14" t="s">
        <v>3047</v>
      </c>
      <c r="I4168" s="9" t="s">
        <v>3047</v>
      </c>
      <c r="J4168" s="9">
        <v>30</v>
      </c>
      <c r="K4168" s="14"/>
      <c r="L4168" s="14"/>
      <c r="M4168" s="14"/>
      <c r="N4168" s="14">
        <v>46219</v>
      </c>
      <c r="O4168" s="14">
        <v>30</v>
      </c>
      <c r="P4168" s="14"/>
      <c r="Q4168" s="14"/>
      <c r="R4168" s="14"/>
      <c r="S4168" s="14"/>
      <c r="T4168" s="14">
        <f t="shared" si="440"/>
        <v>1</v>
      </c>
      <c r="U4168" s="14" t="s">
        <v>36</v>
      </c>
      <c r="V4168" s="14"/>
      <c r="W4168" s="14"/>
      <c r="X4168" s="14"/>
      <c r="Y4168" s="14"/>
      <c r="Z4168" s="14"/>
      <c r="AA4168" s="11"/>
      <c r="AB4168" s="14" t="str">
        <f t="shared" si="441"/>
        <v>10266,10265|10 FURADEIRAS</v>
      </c>
      <c r="AC4168" t="str">
        <f t="shared" si="442"/>
        <v>|10266|10265|</v>
      </c>
      <c r="AD4168" t="str">
        <f t="shared" si="443"/>
        <v>10 FURADEIRAS</v>
      </c>
    </row>
    <row r="4169" spans="1:30" ht="36" customHeight="1" x14ac:dyDescent="0.35">
      <c r="A4169" s="35">
        <v>46219</v>
      </c>
      <c r="B4169" s="14" t="s">
        <v>3736</v>
      </c>
      <c r="C4169" s="14" t="s">
        <v>3737</v>
      </c>
      <c r="D4169" s="14" t="s">
        <v>3047</v>
      </c>
      <c r="E4169" s="14">
        <v>20012405</v>
      </c>
      <c r="F4169" s="14" t="s">
        <v>3259</v>
      </c>
      <c r="G4169" s="14" t="s">
        <v>3047</v>
      </c>
      <c r="H4169" s="14" t="s">
        <v>3047</v>
      </c>
      <c r="I4169" s="9" t="s">
        <v>3047</v>
      </c>
      <c r="J4169" s="9">
        <v>560</v>
      </c>
      <c r="K4169" s="14"/>
      <c r="L4169" s="14"/>
      <c r="M4169" s="14"/>
      <c r="N4169" s="14">
        <v>46219</v>
      </c>
      <c r="O4169" s="14">
        <v>560</v>
      </c>
      <c r="P4169" s="14"/>
      <c r="Q4169" s="14"/>
      <c r="R4169" s="14"/>
      <c r="S4169" s="14"/>
      <c r="T4169" s="14">
        <f t="shared" si="440"/>
        <v>1</v>
      </c>
      <c r="U4169" s="14" t="s">
        <v>36</v>
      </c>
      <c r="V4169" s="14"/>
      <c r="W4169" s="14"/>
      <c r="X4169" s="14"/>
      <c r="Y4169" s="14"/>
      <c r="Z4169" s="14"/>
      <c r="AA4169" s="11"/>
      <c r="AB4169" s="14" t="str">
        <f t="shared" si="441"/>
        <v>10266,10265|10 FURADEIRAS</v>
      </c>
      <c r="AC4169" t="str">
        <f t="shared" si="442"/>
        <v>|10266|10265|</v>
      </c>
      <c r="AD4169" t="str">
        <f t="shared" si="443"/>
        <v>10 FURADEIRAS</v>
      </c>
    </row>
    <row r="4170" spans="1:30" ht="36" customHeight="1" x14ac:dyDescent="0.35">
      <c r="A4170" s="35">
        <v>46219</v>
      </c>
      <c r="B4170" s="14" t="s">
        <v>3736</v>
      </c>
      <c r="C4170" s="14" t="s">
        <v>3737</v>
      </c>
      <c r="D4170" s="14" t="s">
        <v>3047</v>
      </c>
      <c r="E4170" s="14">
        <v>20013107</v>
      </c>
      <c r="F4170" s="14" t="s">
        <v>3260</v>
      </c>
      <c r="G4170" s="14" t="s">
        <v>3047</v>
      </c>
      <c r="H4170" s="14" t="s">
        <v>3047</v>
      </c>
      <c r="I4170" s="9" t="s">
        <v>3047</v>
      </c>
      <c r="J4170" s="9">
        <v>640</v>
      </c>
      <c r="K4170" s="14"/>
      <c r="L4170" s="14"/>
      <c r="M4170" s="14"/>
      <c r="N4170" s="14">
        <v>46219</v>
      </c>
      <c r="O4170" s="14">
        <v>640</v>
      </c>
      <c r="P4170" s="14"/>
      <c r="Q4170" s="14"/>
      <c r="R4170" s="14"/>
      <c r="S4170" s="14"/>
      <c r="T4170" s="14">
        <f t="shared" si="440"/>
        <v>1</v>
      </c>
      <c r="U4170" s="14" t="s">
        <v>36</v>
      </c>
      <c r="V4170" s="14"/>
      <c r="W4170" s="14"/>
      <c r="X4170" s="14"/>
      <c r="Y4170" s="14"/>
      <c r="Z4170" s="14"/>
      <c r="AA4170" s="11"/>
      <c r="AB4170" s="14" t="str">
        <f t="shared" si="441"/>
        <v>10266,10265|10 FURADEIRAS</v>
      </c>
      <c r="AC4170" t="str">
        <f t="shared" si="442"/>
        <v>|10266|10265|</v>
      </c>
      <c r="AD4170" t="str">
        <f t="shared" si="443"/>
        <v>10 FURADEIRAS</v>
      </c>
    </row>
    <row r="4171" spans="1:30" ht="36" customHeight="1" x14ac:dyDescent="0.35">
      <c r="A4171" s="35">
        <v>46219</v>
      </c>
      <c r="B4171" s="14" t="s">
        <v>3736</v>
      </c>
      <c r="C4171" s="14" t="s">
        <v>3737</v>
      </c>
      <c r="D4171" s="14" t="s">
        <v>3047</v>
      </c>
      <c r="E4171" s="14">
        <v>20016106</v>
      </c>
      <c r="F4171" s="14" t="s">
        <v>3261</v>
      </c>
      <c r="G4171" s="14" t="s">
        <v>3047</v>
      </c>
      <c r="H4171" s="14" t="s">
        <v>3047</v>
      </c>
      <c r="I4171" s="9" t="s">
        <v>3047</v>
      </c>
      <c r="J4171" s="9">
        <v>80</v>
      </c>
      <c r="K4171" s="14"/>
      <c r="L4171" s="14"/>
      <c r="M4171" s="14"/>
      <c r="N4171" s="14">
        <v>46219</v>
      </c>
      <c r="O4171" s="14">
        <v>80</v>
      </c>
      <c r="P4171" s="14"/>
      <c r="Q4171" s="14"/>
      <c r="R4171" s="14"/>
      <c r="S4171" s="14"/>
      <c r="T4171" s="14">
        <f t="shared" si="440"/>
        <v>1</v>
      </c>
      <c r="U4171" s="14" t="s">
        <v>36</v>
      </c>
      <c r="V4171" s="14"/>
      <c r="W4171" s="14"/>
      <c r="X4171" s="14"/>
      <c r="Y4171" s="14"/>
      <c r="Z4171" s="14"/>
      <c r="AA4171" s="11"/>
      <c r="AB4171" s="14" t="str">
        <f t="shared" si="441"/>
        <v>10266,10265|10 FURADEIRAS</v>
      </c>
      <c r="AC4171" t="str">
        <f t="shared" si="442"/>
        <v>|10266|10265|</v>
      </c>
      <c r="AD4171" t="str">
        <f t="shared" si="443"/>
        <v>10 FURADEIRAS</v>
      </c>
    </row>
    <row r="4172" spans="1:30" ht="36" customHeight="1" x14ac:dyDescent="0.35">
      <c r="A4172" s="35">
        <v>46219</v>
      </c>
      <c r="B4172" s="14" t="s">
        <v>3736</v>
      </c>
      <c r="C4172" s="14" t="s">
        <v>3737</v>
      </c>
      <c r="D4172" s="14" t="s">
        <v>3047</v>
      </c>
      <c r="E4172" s="14">
        <v>30080003</v>
      </c>
      <c r="F4172" s="14" t="s">
        <v>3275</v>
      </c>
      <c r="G4172" s="14" t="s">
        <v>3047</v>
      </c>
      <c r="H4172" s="14" t="s">
        <v>3047</v>
      </c>
      <c r="I4172" s="9" t="s">
        <v>3047</v>
      </c>
      <c r="J4172" s="9">
        <v>30</v>
      </c>
      <c r="K4172" s="14"/>
      <c r="L4172" s="14"/>
      <c r="M4172" s="14"/>
      <c r="N4172" s="14">
        <v>46219</v>
      </c>
      <c r="O4172" s="14">
        <v>30</v>
      </c>
      <c r="P4172" s="14"/>
      <c r="Q4172" s="14"/>
      <c r="R4172" s="14"/>
      <c r="S4172" s="14"/>
      <c r="T4172" s="14">
        <f t="shared" si="440"/>
        <v>1</v>
      </c>
      <c r="U4172" s="14" t="s">
        <v>36</v>
      </c>
      <c r="V4172" s="14"/>
      <c r="W4172" s="14"/>
      <c r="X4172" s="14"/>
      <c r="Y4172" s="14"/>
      <c r="Z4172" s="14"/>
      <c r="AA4172" s="11"/>
      <c r="AB4172" s="14" t="str">
        <f t="shared" si="441"/>
        <v>10266,10265|10 FURADEIRAS</v>
      </c>
      <c r="AC4172" t="str">
        <f t="shared" si="442"/>
        <v>|10266|10265|</v>
      </c>
      <c r="AD4172" t="str">
        <f t="shared" si="443"/>
        <v>10 FURADEIRAS</v>
      </c>
    </row>
    <row r="4173" spans="1:30" ht="36" customHeight="1" x14ac:dyDescent="0.35">
      <c r="A4173" s="35">
        <v>46219</v>
      </c>
      <c r="B4173" s="14" t="s">
        <v>3736</v>
      </c>
      <c r="C4173" s="14" t="s">
        <v>3737</v>
      </c>
      <c r="D4173" s="14" t="s">
        <v>3047</v>
      </c>
      <c r="E4173" s="14">
        <v>30080004</v>
      </c>
      <c r="F4173" s="14" t="s">
        <v>3205</v>
      </c>
      <c r="G4173" s="14" t="s">
        <v>3047</v>
      </c>
      <c r="H4173" s="14" t="s">
        <v>3047</v>
      </c>
      <c r="I4173" s="9" t="s">
        <v>3047</v>
      </c>
      <c r="J4173" s="9">
        <v>60</v>
      </c>
      <c r="K4173" s="14"/>
      <c r="L4173" s="14"/>
      <c r="M4173" s="14"/>
      <c r="N4173" s="14">
        <v>46219</v>
      </c>
      <c r="O4173" s="14">
        <v>60</v>
      </c>
      <c r="P4173" s="14"/>
      <c r="Q4173" s="14"/>
      <c r="R4173" s="14"/>
      <c r="S4173" s="14"/>
      <c r="T4173" s="14">
        <f t="shared" si="440"/>
        <v>1</v>
      </c>
      <c r="U4173" s="14" t="s">
        <v>36</v>
      </c>
      <c r="V4173" s="14"/>
      <c r="W4173" s="14"/>
      <c r="X4173" s="14"/>
      <c r="Y4173" s="14"/>
      <c r="Z4173" s="14"/>
      <c r="AA4173" s="11"/>
      <c r="AB4173" s="14" t="str">
        <f t="shared" si="441"/>
        <v>10266,10265|10 FURADEIRAS</v>
      </c>
      <c r="AC4173" t="str">
        <f t="shared" si="442"/>
        <v>|10266|10265|</v>
      </c>
      <c r="AD4173" t="str">
        <f t="shared" si="443"/>
        <v>10 FURADEIRAS</v>
      </c>
    </row>
    <row r="4174" spans="1:30" ht="36" customHeight="1" x14ac:dyDescent="0.35">
      <c r="A4174" s="35">
        <v>46219</v>
      </c>
      <c r="B4174" s="14" t="s">
        <v>3736</v>
      </c>
      <c r="C4174" s="14" t="s">
        <v>3737</v>
      </c>
      <c r="D4174" s="14" t="s">
        <v>3047</v>
      </c>
      <c r="E4174" s="14">
        <v>30080005</v>
      </c>
      <c r="F4174" s="14" t="s">
        <v>3206</v>
      </c>
      <c r="G4174" s="14" t="s">
        <v>3047</v>
      </c>
      <c r="H4174" s="14" t="s">
        <v>3047</v>
      </c>
      <c r="I4174" s="9" t="s">
        <v>3047</v>
      </c>
      <c r="J4174" s="9">
        <v>60</v>
      </c>
      <c r="K4174" s="14"/>
      <c r="L4174" s="14"/>
      <c r="M4174" s="14"/>
      <c r="N4174" s="14">
        <v>46219</v>
      </c>
      <c r="O4174" s="14">
        <v>60</v>
      </c>
      <c r="P4174" s="14"/>
      <c r="Q4174" s="14"/>
      <c r="R4174" s="14"/>
      <c r="S4174" s="14"/>
      <c r="T4174" s="14">
        <f t="shared" si="440"/>
        <v>1</v>
      </c>
      <c r="U4174" s="14" t="s">
        <v>36</v>
      </c>
      <c r="V4174" s="14"/>
      <c r="W4174" s="14"/>
      <c r="X4174" s="14"/>
      <c r="Y4174" s="14"/>
      <c r="Z4174" s="14"/>
      <c r="AA4174" s="11"/>
      <c r="AB4174" s="14" t="str">
        <f t="shared" si="441"/>
        <v>10266,10265|10 FURADEIRAS</v>
      </c>
      <c r="AC4174" t="str">
        <f t="shared" si="442"/>
        <v>|10266|10265|</v>
      </c>
      <c r="AD4174" t="str">
        <f t="shared" si="443"/>
        <v>10 FURADEIRAS</v>
      </c>
    </row>
    <row r="4175" spans="1:30" ht="36" customHeight="1" x14ac:dyDescent="0.35">
      <c r="A4175" s="35">
        <v>46219</v>
      </c>
      <c r="B4175" s="14" t="s">
        <v>3736</v>
      </c>
      <c r="C4175" s="14" t="s">
        <v>3737</v>
      </c>
      <c r="D4175" s="14" t="s">
        <v>3047</v>
      </c>
      <c r="E4175" s="14">
        <v>20019601</v>
      </c>
      <c r="F4175" s="14" t="s">
        <v>3276</v>
      </c>
      <c r="G4175" s="14" t="s">
        <v>3047</v>
      </c>
      <c r="H4175" s="14" t="s">
        <v>3047</v>
      </c>
      <c r="I4175" s="9" t="s">
        <v>3047</v>
      </c>
      <c r="J4175" s="9">
        <v>60</v>
      </c>
      <c r="K4175" s="14"/>
      <c r="L4175" s="14"/>
      <c r="M4175" s="14"/>
      <c r="N4175" s="14">
        <v>46219</v>
      </c>
      <c r="O4175" s="14">
        <v>60</v>
      </c>
      <c r="P4175" s="14"/>
      <c r="Q4175" s="14"/>
      <c r="R4175" s="14"/>
      <c r="S4175" s="14"/>
      <c r="T4175" s="14">
        <f t="shared" si="440"/>
        <v>1</v>
      </c>
      <c r="U4175" s="14" t="s">
        <v>36</v>
      </c>
      <c r="V4175" s="14"/>
      <c r="W4175" s="14"/>
      <c r="X4175" s="14"/>
      <c r="Y4175" s="14"/>
      <c r="Z4175" s="14"/>
      <c r="AA4175" s="11"/>
      <c r="AB4175" s="14" t="str">
        <f t="shared" si="441"/>
        <v>10266,10265|10 FURADEIRAS</v>
      </c>
      <c r="AC4175" t="str">
        <f t="shared" si="442"/>
        <v>|10266|10265|</v>
      </c>
      <c r="AD4175" t="str">
        <f t="shared" si="443"/>
        <v>10 FURADEIRAS</v>
      </c>
    </row>
    <row r="4176" spans="1:30" ht="36" customHeight="1" x14ac:dyDescent="0.35">
      <c r="A4176" s="35">
        <v>46219</v>
      </c>
      <c r="B4176" s="14" t="s">
        <v>3736</v>
      </c>
      <c r="C4176" s="14" t="s">
        <v>3737</v>
      </c>
      <c r="D4176" s="14" t="s">
        <v>3047</v>
      </c>
      <c r="E4176" s="14">
        <v>20019602</v>
      </c>
      <c r="F4176" s="14" t="s">
        <v>3277</v>
      </c>
      <c r="G4176" s="14" t="s">
        <v>3047</v>
      </c>
      <c r="H4176" s="14" t="s">
        <v>3047</v>
      </c>
      <c r="I4176" s="9" t="s">
        <v>3047</v>
      </c>
      <c r="J4176" s="9">
        <v>60</v>
      </c>
      <c r="K4176" s="14"/>
      <c r="L4176" s="14"/>
      <c r="M4176" s="14"/>
      <c r="N4176" s="14">
        <v>46219</v>
      </c>
      <c r="O4176" s="14">
        <v>60</v>
      </c>
      <c r="P4176" s="14"/>
      <c r="Q4176" s="14"/>
      <c r="R4176" s="14"/>
      <c r="S4176" s="14"/>
      <c r="T4176" s="14">
        <f t="shared" si="440"/>
        <v>1</v>
      </c>
      <c r="U4176" s="14" t="s">
        <v>36</v>
      </c>
      <c r="V4176" s="14"/>
      <c r="W4176" s="14"/>
      <c r="X4176" s="14"/>
      <c r="Y4176" s="14"/>
      <c r="Z4176" s="14"/>
      <c r="AA4176" s="11"/>
      <c r="AB4176" s="14" t="str">
        <f t="shared" si="441"/>
        <v>10266,10265|10 FURADEIRAS</v>
      </c>
      <c r="AC4176" t="str">
        <f t="shared" si="442"/>
        <v>|10266|10265|</v>
      </c>
      <c r="AD4176" t="str">
        <f t="shared" si="443"/>
        <v>10 FURADEIRAS</v>
      </c>
    </row>
    <row r="4177" spans="1:30" ht="36" customHeight="1" x14ac:dyDescent="0.35">
      <c r="A4177" s="35">
        <v>46219</v>
      </c>
      <c r="B4177" s="14" t="s">
        <v>3736</v>
      </c>
      <c r="C4177" s="14" t="s">
        <v>3737</v>
      </c>
      <c r="D4177" s="14" t="s">
        <v>3047</v>
      </c>
      <c r="E4177" s="14">
        <v>20019603</v>
      </c>
      <c r="F4177" s="14" t="s">
        <v>2937</v>
      </c>
      <c r="G4177" s="14" t="s">
        <v>3047</v>
      </c>
      <c r="H4177" s="14" t="s">
        <v>3047</v>
      </c>
      <c r="I4177" s="9" t="s">
        <v>3047</v>
      </c>
      <c r="J4177" s="9">
        <v>30</v>
      </c>
      <c r="K4177" s="14"/>
      <c r="L4177" s="14"/>
      <c r="M4177" s="14"/>
      <c r="N4177" s="14">
        <v>46219</v>
      </c>
      <c r="O4177" s="14">
        <v>30</v>
      </c>
      <c r="P4177" s="14"/>
      <c r="Q4177" s="14"/>
      <c r="R4177" s="14"/>
      <c r="S4177" s="14"/>
      <c r="T4177" s="14">
        <f t="shared" si="440"/>
        <v>1</v>
      </c>
      <c r="U4177" s="14" t="s">
        <v>36</v>
      </c>
      <c r="V4177" s="14"/>
      <c r="W4177" s="14"/>
      <c r="X4177" s="14"/>
      <c r="Y4177" s="14"/>
      <c r="Z4177" s="14"/>
      <c r="AA4177" s="11"/>
      <c r="AB4177" s="14" t="str">
        <f t="shared" si="441"/>
        <v>10266,10265|10 FURADEIRAS</v>
      </c>
      <c r="AC4177" t="str">
        <f t="shared" si="442"/>
        <v>|10266|10265|</v>
      </c>
      <c r="AD4177" t="str">
        <f t="shared" si="443"/>
        <v>10 FURADEIRAS</v>
      </c>
    </row>
    <row r="4178" spans="1:30" ht="36" customHeight="1" x14ac:dyDescent="0.35">
      <c r="A4178" s="35">
        <v>46219</v>
      </c>
      <c r="B4178" s="14" t="s">
        <v>3736</v>
      </c>
      <c r="C4178" s="14" t="s">
        <v>3737</v>
      </c>
      <c r="D4178" s="14" t="s">
        <v>3047</v>
      </c>
      <c r="E4178" s="14">
        <v>20020002</v>
      </c>
      <c r="F4178" s="14" t="s">
        <v>3263</v>
      </c>
      <c r="G4178" s="14" t="s">
        <v>3047</v>
      </c>
      <c r="H4178" s="14" t="s">
        <v>3047</v>
      </c>
      <c r="I4178" s="9" t="s">
        <v>3047</v>
      </c>
      <c r="J4178" s="9">
        <v>2</v>
      </c>
      <c r="K4178" s="14"/>
      <c r="L4178" s="14"/>
      <c r="M4178" s="14"/>
      <c r="N4178" s="14">
        <v>46219</v>
      </c>
      <c r="O4178" s="14">
        <v>2</v>
      </c>
      <c r="P4178" s="14"/>
      <c r="Q4178" s="14"/>
      <c r="R4178" s="14"/>
      <c r="S4178" s="14"/>
      <c r="T4178" s="14">
        <f t="shared" si="440"/>
        <v>1</v>
      </c>
      <c r="U4178" s="14" t="s">
        <v>36</v>
      </c>
      <c r="V4178" s="14"/>
      <c r="W4178" s="14"/>
      <c r="X4178" s="14"/>
      <c r="Y4178" s="14"/>
      <c r="Z4178" s="14"/>
      <c r="AA4178" s="11"/>
      <c r="AB4178" s="14" t="str">
        <f t="shared" si="441"/>
        <v>10266,10265|10 FURADEIRAS</v>
      </c>
      <c r="AC4178" t="str">
        <f t="shared" si="442"/>
        <v>|10266|10265|</v>
      </c>
      <c r="AD4178" t="str">
        <f t="shared" si="443"/>
        <v>10 FURADEIRAS</v>
      </c>
    </row>
    <row r="4179" spans="1:30" ht="36" customHeight="1" x14ac:dyDescent="0.35">
      <c r="A4179" s="35">
        <v>46219</v>
      </c>
      <c r="B4179" s="14" t="s">
        <v>3736</v>
      </c>
      <c r="C4179" s="14" t="s">
        <v>3737</v>
      </c>
      <c r="D4179" s="14" t="s">
        <v>3047</v>
      </c>
      <c r="E4179" s="14">
        <v>20020003</v>
      </c>
      <c r="F4179" s="14" t="s">
        <v>3264</v>
      </c>
      <c r="G4179" s="14" t="s">
        <v>3047</v>
      </c>
      <c r="H4179" s="14" t="s">
        <v>3047</v>
      </c>
      <c r="I4179" s="9" t="s">
        <v>3047</v>
      </c>
      <c r="J4179" s="9">
        <v>2</v>
      </c>
      <c r="K4179" s="14"/>
      <c r="L4179" s="14"/>
      <c r="M4179" s="14"/>
      <c r="N4179" s="14">
        <v>46219</v>
      </c>
      <c r="O4179" s="14">
        <v>2</v>
      </c>
      <c r="P4179" s="14"/>
      <c r="Q4179" s="14"/>
      <c r="R4179" s="14"/>
      <c r="S4179" s="14"/>
      <c r="T4179" s="14">
        <f t="shared" si="440"/>
        <v>1</v>
      </c>
      <c r="U4179" s="14" t="s">
        <v>36</v>
      </c>
      <c r="V4179" s="14"/>
      <c r="W4179" s="14"/>
      <c r="X4179" s="14"/>
      <c r="Y4179" s="14"/>
      <c r="Z4179" s="14"/>
      <c r="AA4179" s="11"/>
      <c r="AB4179" s="14" t="str">
        <f t="shared" si="441"/>
        <v>10266,10265|10 FURADEIRAS</v>
      </c>
      <c r="AC4179" t="str">
        <f t="shared" si="442"/>
        <v>|10266|10265|</v>
      </c>
      <c r="AD4179" t="str">
        <f t="shared" si="443"/>
        <v>10 FURADEIRAS</v>
      </c>
    </row>
    <row r="4180" spans="1:30" ht="36" customHeight="1" x14ac:dyDescent="0.35">
      <c r="A4180" s="35">
        <v>46219</v>
      </c>
      <c r="B4180" s="14" t="s">
        <v>3736</v>
      </c>
      <c r="C4180" s="14" t="s">
        <v>3737</v>
      </c>
      <c r="D4180" s="14" t="s">
        <v>3047</v>
      </c>
      <c r="E4180" s="14">
        <v>20020004</v>
      </c>
      <c r="F4180" s="14" t="s">
        <v>3265</v>
      </c>
      <c r="G4180" s="14" t="s">
        <v>3047</v>
      </c>
      <c r="H4180" s="14" t="s">
        <v>3047</v>
      </c>
      <c r="I4180" s="9" t="s">
        <v>3047</v>
      </c>
      <c r="J4180" s="9">
        <v>4</v>
      </c>
      <c r="K4180" s="14"/>
      <c r="L4180" s="14"/>
      <c r="M4180" s="14"/>
      <c r="N4180" s="14">
        <v>46219</v>
      </c>
      <c r="O4180" s="14">
        <v>4</v>
      </c>
      <c r="P4180" s="14"/>
      <c r="Q4180" s="14"/>
      <c r="R4180" s="14"/>
      <c r="S4180" s="14"/>
      <c r="T4180" s="14">
        <f t="shared" si="440"/>
        <v>1</v>
      </c>
      <c r="U4180" s="14" t="s">
        <v>36</v>
      </c>
      <c r="V4180" s="14"/>
      <c r="W4180" s="14"/>
      <c r="X4180" s="14"/>
      <c r="Y4180" s="14"/>
      <c r="Z4180" s="14"/>
      <c r="AA4180" s="11"/>
      <c r="AB4180" s="14" t="str">
        <f t="shared" si="441"/>
        <v>10266,10265|10 FURADEIRAS</v>
      </c>
      <c r="AC4180" t="str">
        <f t="shared" si="442"/>
        <v>|10266|10265|</v>
      </c>
      <c r="AD4180" t="str">
        <f t="shared" si="443"/>
        <v>10 FURADEIRAS</v>
      </c>
    </row>
    <row r="4181" spans="1:30" ht="36" customHeight="1" x14ac:dyDescent="0.35">
      <c r="A4181" s="35">
        <v>46219</v>
      </c>
      <c r="B4181" s="14" t="s">
        <v>3736</v>
      </c>
      <c r="C4181" s="14" t="s">
        <v>3737</v>
      </c>
      <c r="D4181" s="14" t="s">
        <v>3047</v>
      </c>
      <c r="E4181" s="14">
        <v>20020005</v>
      </c>
      <c r="F4181" s="14" t="s">
        <v>3266</v>
      </c>
      <c r="G4181" s="14" t="s">
        <v>3047</v>
      </c>
      <c r="H4181" s="14" t="s">
        <v>3047</v>
      </c>
      <c r="I4181" s="9" t="s">
        <v>3047</v>
      </c>
      <c r="J4181" s="9">
        <v>2</v>
      </c>
      <c r="K4181" s="14"/>
      <c r="L4181" s="14"/>
      <c r="M4181" s="14"/>
      <c r="N4181" s="14">
        <v>46219</v>
      </c>
      <c r="O4181" s="14">
        <v>2</v>
      </c>
      <c r="P4181" s="14"/>
      <c r="Q4181" s="14"/>
      <c r="R4181" s="14"/>
      <c r="S4181" s="14"/>
      <c r="T4181" s="14">
        <f t="shared" si="440"/>
        <v>1</v>
      </c>
      <c r="U4181" s="14" t="s">
        <v>36</v>
      </c>
      <c r="V4181" s="14"/>
      <c r="W4181" s="14"/>
      <c r="X4181" s="14"/>
      <c r="Y4181" s="14"/>
      <c r="Z4181" s="14"/>
      <c r="AA4181" s="11"/>
      <c r="AB4181" s="14" t="str">
        <f t="shared" si="441"/>
        <v>10266,10265|10 FURADEIRAS</v>
      </c>
      <c r="AC4181" t="str">
        <f t="shared" si="442"/>
        <v>|10266|10265|</v>
      </c>
      <c r="AD4181" t="str">
        <f t="shared" si="443"/>
        <v>10 FURADEIRAS</v>
      </c>
    </row>
    <row r="4182" spans="1:30" ht="36" customHeight="1" x14ac:dyDescent="0.35">
      <c r="A4182" s="35">
        <v>46219</v>
      </c>
      <c r="B4182" s="14" t="s">
        <v>3736</v>
      </c>
      <c r="C4182" s="14" t="s">
        <v>3737</v>
      </c>
      <c r="D4182" s="14" t="s">
        <v>3047</v>
      </c>
      <c r="E4182" s="14">
        <v>20013102</v>
      </c>
      <c r="F4182" s="14" t="s">
        <v>3188</v>
      </c>
      <c r="G4182" s="14" t="s">
        <v>3047</v>
      </c>
      <c r="H4182" s="14" t="s">
        <v>3047</v>
      </c>
      <c r="I4182" s="9" t="s">
        <v>3047</v>
      </c>
      <c r="J4182" s="9">
        <v>1280</v>
      </c>
      <c r="K4182" s="14"/>
      <c r="L4182" s="14"/>
      <c r="M4182" s="14"/>
      <c r="N4182" s="14">
        <v>46219</v>
      </c>
      <c r="O4182" s="14">
        <v>1280</v>
      </c>
      <c r="P4182" s="14"/>
      <c r="Q4182" s="14"/>
      <c r="R4182" s="14"/>
      <c r="S4182" s="14"/>
      <c r="T4182" s="14">
        <f t="shared" si="440"/>
        <v>1</v>
      </c>
      <c r="U4182" s="14" t="s">
        <v>36</v>
      </c>
      <c r="V4182" s="14"/>
      <c r="W4182" s="14"/>
      <c r="X4182" s="14"/>
      <c r="Y4182" s="14"/>
      <c r="Z4182" s="14"/>
      <c r="AA4182" s="11"/>
      <c r="AB4182" s="14" t="str">
        <f t="shared" si="441"/>
        <v>10266,10265|10 FURADEIRAS</v>
      </c>
      <c r="AC4182" t="str">
        <f t="shared" si="442"/>
        <v>|10266|10265|</v>
      </c>
      <c r="AD4182" t="str">
        <f t="shared" si="443"/>
        <v>10 FURADEIRAS</v>
      </c>
    </row>
    <row r="4183" spans="1:30" ht="36" customHeight="1" x14ac:dyDescent="0.35">
      <c r="A4183" s="35">
        <v>46219</v>
      </c>
      <c r="B4183" s="14" t="s">
        <v>3736</v>
      </c>
      <c r="C4183" s="14" t="s">
        <v>3737</v>
      </c>
      <c r="D4183" s="14" t="s">
        <v>3047</v>
      </c>
      <c r="E4183" s="14">
        <v>20013103</v>
      </c>
      <c r="F4183" s="14" t="s">
        <v>3189</v>
      </c>
      <c r="G4183" s="14" t="s">
        <v>3047</v>
      </c>
      <c r="H4183" s="14" t="s">
        <v>3047</v>
      </c>
      <c r="I4183" s="9" t="s">
        <v>3047</v>
      </c>
      <c r="J4183" s="9">
        <v>1280</v>
      </c>
      <c r="K4183" s="14"/>
      <c r="L4183" s="14"/>
      <c r="M4183" s="14"/>
      <c r="N4183" s="14">
        <v>46219</v>
      </c>
      <c r="O4183" s="14">
        <v>1280</v>
      </c>
      <c r="P4183" s="14"/>
      <c r="Q4183" s="14"/>
      <c r="R4183" s="14"/>
      <c r="S4183" s="14"/>
      <c r="T4183" s="14">
        <f t="shared" si="440"/>
        <v>1</v>
      </c>
      <c r="U4183" s="14" t="s">
        <v>36</v>
      </c>
      <c r="V4183" s="14"/>
      <c r="W4183" s="14"/>
      <c r="X4183" s="14"/>
      <c r="Y4183" s="14"/>
      <c r="Z4183" s="14"/>
      <c r="AA4183" s="11"/>
      <c r="AB4183" s="14" t="str">
        <f t="shared" si="441"/>
        <v>10266,10265|10 FURADEIRAS</v>
      </c>
      <c r="AC4183" t="str">
        <f t="shared" si="442"/>
        <v>|10266|10265|</v>
      </c>
      <c r="AD4183" t="str">
        <f t="shared" si="443"/>
        <v>10 FURADEIRAS</v>
      </c>
    </row>
    <row r="4184" spans="1:30" ht="36" customHeight="1" x14ac:dyDescent="0.35">
      <c r="A4184" s="35">
        <v>46219</v>
      </c>
      <c r="B4184" s="14" t="s">
        <v>3736</v>
      </c>
      <c r="C4184" s="14" t="s">
        <v>3737</v>
      </c>
      <c r="D4184" s="14" t="s">
        <v>3047</v>
      </c>
      <c r="E4184" s="14">
        <v>20020001</v>
      </c>
      <c r="F4184" s="14" t="s">
        <v>3190</v>
      </c>
      <c r="G4184" s="14" t="s">
        <v>3047</v>
      </c>
      <c r="H4184" s="14" t="s">
        <v>3047</v>
      </c>
      <c r="I4184" s="9" t="s">
        <v>3047</v>
      </c>
      <c r="J4184" s="9">
        <v>8</v>
      </c>
      <c r="K4184" s="14"/>
      <c r="L4184" s="14"/>
      <c r="M4184" s="14"/>
      <c r="N4184" s="14">
        <v>46219</v>
      </c>
      <c r="O4184" s="14">
        <v>8</v>
      </c>
      <c r="P4184" s="14"/>
      <c r="Q4184" s="14"/>
      <c r="R4184" s="14"/>
      <c r="S4184" s="14"/>
      <c r="T4184" s="14">
        <f t="shared" si="440"/>
        <v>1</v>
      </c>
      <c r="U4184" s="14" t="s">
        <v>36</v>
      </c>
      <c r="V4184" s="14"/>
      <c r="W4184" s="14"/>
      <c r="X4184" s="14"/>
      <c r="Y4184" s="14"/>
      <c r="Z4184" s="14"/>
      <c r="AA4184" s="11"/>
      <c r="AB4184" s="14" t="str">
        <f t="shared" si="441"/>
        <v>10266,10265|10 FURADEIRAS</v>
      </c>
      <c r="AC4184" t="str">
        <f t="shared" si="442"/>
        <v>|10266|10265|</v>
      </c>
      <c r="AD4184" t="str">
        <f t="shared" si="443"/>
        <v>10 FURADEIRAS</v>
      </c>
    </row>
    <row r="4185" spans="1:30" ht="36" customHeight="1" x14ac:dyDescent="0.35">
      <c r="A4185" s="35">
        <v>46219</v>
      </c>
      <c r="B4185" s="14" t="s">
        <v>3736</v>
      </c>
      <c r="C4185" s="14" t="s">
        <v>3737</v>
      </c>
      <c r="D4185" s="14" t="s">
        <v>3047</v>
      </c>
      <c r="E4185" s="14">
        <v>30006104</v>
      </c>
      <c r="F4185" s="14" t="s">
        <v>3159</v>
      </c>
      <c r="G4185" s="14" t="s">
        <v>3047</v>
      </c>
      <c r="H4185" s="14" t="s">
        <v>3047</v>
      </c>
      <c r="I4185" s="9" t="s">
        <v>3047</v>
      </c>
      <c r="J4185" s="9">
        <v>126</v>
      </c>
      <c r="K4185" s="14"/>
      <c r="L4185" s="14"/>
      <c r="M4185" s="14"/>
      <c r="N4185" s="14">
        <v>46219</v>
      </c>
      <c r="O4185" s="14">
        <v>126</v>
      </c>
      <c r="P4185" s="14"/>
      <c r="Q4185" s="14"/>
      <c r="R4185" s="14"/>
      <c r="S4185" s="14"/>
      <c r="T4185" s="14">
        <f t="shared" si="440"/>
        <v>1</v>
      </c>
      <c r="U4185" s="14" t="s">
        <v>36</v>
      </c>
      <c r="V4185" s="14"/>
      <c r="W4185" s="14"/>
      <c r="X4185" s="14"/>
      <c r="Y4185" s="14"/>
      <c r="Z4185" s="14"/>
      <c r="AA4185" s="11"/>
      <c r="AB4185" s="14" t="str">
        <f t="shared" si="441"/>
        <v>10266,10265|10 FURADEIRAS</v>
      </c>
      <c r="AC4185" t="str">
        <f t="shared" si="442"/>
        <v>|10266|10265|</v>
      </c>
      <c r="AD4185" t="str">
        <f t="shared" si="443"/>
        <v>10 FURADEIRAS</v>
      </c>
    </row>
    <row r="4186" spans="1:30" ht="36" customHeight="1" x14ac:dyDescent="0.35">
      <c r="A4186" s="35">
        <v>46219</v>
      </c>
      <c r="B4186" s="14" t="s">
        <v>3736</v>
      </c>
      <c r="C4186" s="14" t="s">
        <v>3737</v>
      </c>
      <c r="D4186" s="14" t="s">
        <v>3047</v>
      </c>
      <c r="E4186" s="14">
        <v>20052001</v>
      </c>
      <c r="F4186" s="14" t="s">
        <v>3196</v>
      </c>
      <c r="G4186" s="14" t="s">
        <v>3047</v>
      </c>
      <c r="H4186" s="14" t="s">
        <v>3047</v>
      </c>
      <c r="I4186" s="9" t="s">
        <v>3047</v>
      </c>
      <c r="J4186" s="9">
        <v>120</v>
      </c>
      <c r="K4186" s="14"/>
      <c r="L4186" s="14"/>
      <c r="M4186" s="14"/>
      <c r="N4186" s="14">
        <v>46219</v>
      </c>
      <c r="O4186" s="14">
        <v>120</v>
      </c>
      <c r="P4186" s="14"/>
      <c r="Q4186" s="14"/>
      <c r="R4186" s="14"/>
      <c r="S4186" s="14"/>
      <c r="T4186" s="14">
        <f t="shared" si="440"/>
        <v>1</v>
      </c>
      <c r="U4186" s="14" t="s">
        <v>36</v>
      </c>
      <c r="V4186" s="14"/>
      <c r="W4186" s="14"/>
      <c r="X4186" s="14"/>
      <c r="Y4186" s="14"/>
      <c r="Z4186" s="14"/>
      <c r="AA4186" s="11"/>
      <c r="AB4186" s="14" t="str">
        <f t="shared" si="441"/>
        <v>10266,10265|10 FURADEIRAS</v>
      </c>
      <c r="AC4186" t="str">
        <f t="shared" si="442"/>
        <v>|10266|10265|</v>
      </c>
      <c r="AD4186" t="str">
        <f t="shared" si="443"/>
        <v>10 FURADEIRAS</v>
      </c>
    </row>
    <row r="4187" spans="1:30" ht="36" customHeight="1" x14ac:dyDescent="0.35">
      <c r="A4187" s="35">
        <v>46219</v>
      </c>
      <c r="B4187" s="14" t="s">
        <v>3736</v>
      </c>
      <c r="C4187" s="14" t="s">
        <v>3737</v>
      </c>
      <c r="D4187" s="14" t="s">
        <v>3047</v>
      </c>
      <c r="E4187" s="14">
        <v>20052002</v>
      </c>
      <c r="F4187" s="14" t="s">
        <v>3197</v>
      </c>
      <c r="G4187" s="14" t="s">
        <v>3047</v>
      </c>
      <c r="H4187" s="14" t="s">
        <v>3047</v>
      </c>
      <c r="I4187" s="9" t="s">
        <v>3047</v>
      </c>
      <c r="J4187" s="9">
        <v>30</v>
      </c>
      <c r="K4187" s="14"/>
      <c r="L4187" s="14"/>
      <c r="M4187" s="14"/>
      <c r="N4187" s="14">
        <v>46219</v>
      </c>
      <c r="O4187" s="14">
        <v>30</v>
      </c>
      <c r="P4187" s="14"/>
      <c r="Q4187" s="14"/>
      <c r="R4187" s="14"/>
      <c r="S4187" s="14"/>
      <c r="T4187" s="14">
        <f t="shared" si="440"/>
        <v>1</v>
      </c>
      <c r="U4187" s="14" t="s">
        <v>36</v>
      </c>
      <c r="V4187" s="14"/>
      <c r="W4187" s="14"/>
      <c r="X4187" s="14"/>
      <c r="Y4187" s="14"/>
      <c r="Z4187" s="14"/>
      <c r="AA4187" s="11"/>
      <c r="AB4187" s="14" t="str">
        <f t="shared" si="441"/>
        <v>10266,10265|10 FURADEIRAS</v>
      </c>
      <c r="AC4187" t="str">
        <f t="shared" si="442"/>
        <v>|10266|10265|</v>
      </c>
      <c r="AD4187" t="str">
        <f t="shared" si="443"/>
        <v>10 FURADEIRAS</v>
      </c>
    </row>
    <row r="4188" spans="1:30" ht="36" customHeight="1" x14ac:dyDescent="0.35">
      <c r="A4188" s="35">
        <v>46219</v>
      </c>
      <c r="B4188" s="14" t="s">
        <v>3736</v>
      </c>
      <c r="C4188" s="14" t="s">
        <v>3737</v>
      </c>
      <c r="D4188" s="14" t="s">
        <v>3047</v>
      </c>
      <c r="E4188" s="14">
        <v>20052003</v>
      </c>
      <c r="F4188" s="14" t="s">
        <v>3198</v>
      </c>
      <c r="G4188" s="14" t="s">
        <v>3047</v>
      </c>
      <c r="H4188" s="14" t="s">
        <v>3047</v>
      </c>
      <c r="I4188" s="9" t="s">
        <v>3047</v>
      </c>
      <c r="J4188" s="9">
        <v>60</v>
      </c>
      <c r="K4188" s="14"/>
      <c r="L4188" s="14"/>
      <c r="M4188" s="14"/>
      <c r="N4188" s="14">
        <v>46219</v>
      </c>
      <c r="O4188" s="14">
        <v>60</v>
      </c>
      <c r="P4188" s="14"/>
      <c r="Q4188" s="14"/>
      <c r="R4188" s="14"/>
      <c r="S4188" s="14"/>
      <c r="T4188" s="14">
        <f t="shared" si="440"/>
        <v>1</v>
      </c>
      <c r="U4188" s="14" t="s">
        <v>36</v>
      </c>
      <c r="V4188" s="14"/>
      <c r="W4188" s="14"/>
      <c r="X4188" s="14"/>
      <c r="Y4188" s="14"/>
      <c r="Z4188" s="14"/>
      <c r="AA4188" s="11"/>
      <c r="AB4188" s="14" t="str">
        <f t="shared" si="441"/>
        <v>10266,10265|10 FURADEIRAS</v>
      </c>
      <c r="AC4188" t="str">
        <f t="shared" si="442"/>
        <v>|10266|10265|</v>
      </c>
      <c r="AD4188" t="str">
        <f t="shared" si="443"/>
        <v>10 FURADEIRAS</v>
      </c>
    </row>
    <row r="4189" spans="1:30" ht="36" customHeight="1" x14ac:dyDescent="0.35">
      <c r="A4189" s="35">
        <v>46219</v>
      </c>
      <c r="B4189" s="14" t="s">
        <v>3738</v>
      </c>
      <c r="C4189" s="14" t="s">
        <v>3739</v>
      </c>
      <c r="D4189" s="14" t="s">
        <v>3047</v>
      </c>
      <c r="E4189" s="14">
        <v>10050003</v>
      </c>
      <c r="F4189" s="14" t="s">
        <v>1619</v>
      </c>
      <c r="G4189" s="14" t="s">
        <v>3047</v>
      </c>
      <c r="H4189" s="14" t="s">
        <v>3047</v>
      </c>
      <c r="I4189" s="9" t="s">
        <v>3047</v>
      </c>
      <c r="J4189" s="9">
        <v>2</v>
      </c>
      <c r="K4189" s="14"/>
      <c r="L4189" s="14"/>
      <c r="M4189" s="14"/>
      <c r="N4189" s="14"/>
      <c r="O4189" s="14"/>
      <c r="P4189" s="14"/>
      <c r="Q4189" s="14"/>
      <c r="R4189" s="14"/>
      <c r="S4189" s="14"/>
      <c r="T4189" s="14"/>
      <c r="U4189" s="14"/>
      <c r="V4189" s="14"/>
      <c r="W4189" s="14"/>
      <c r="X4189" s="14"/>
      <c r="Y4189" s="14"/>
      <c r="Z4189" s="14"/>
      <c r="AA4189" s="11"/>
      <c r="AB4189" s="14" t="str">
        <f t="shared" si="441"/>
        <v>10269|10 FURADEIRAS</v>
      </c>
      <c r="AC4189" t="str">
        <f t="shared" si="442"/>
        <v>|10269|</v>
      </c>
      <c r="AD4189" t="str">
        <f t="shared" si="443"/>
        <v>10 FURADEIRAS</v>
      </c>
    </row>
    <row r="4190" spans="1:30" ht="36" customHeight="1" x14ac:dyDescent="0.35">
      <c r="A4190" s="35">
        <v>46219</v>
      </c>
      <c r="B4190" s="14" t="s">
        <v>3738</v>
      </c>
      <c r="C4190" s="14" t="s">
        <v>3739</v>
      </c>
      <c r="D4190" s="14" t="s">
        <v>3047</v>
      </c>
      <c r="E4190" s="14">
        <v>10050004</v>
      </c>
      <c r="F4190" s="14" t="s">
        <v>3460</v>
      </c>
      <c r="G4190" s="14" t="s">
        <v>3047</v>
      </c>
      <c r="H4190" s="14" t="s">
        <v>3047</v>
      </c>
      <c r="I4190" s="9" t="s">
        <v>3047</v>
      </c>
      <c r="J4190" s="9">
        <v>2</v>
      </c>
      <c r="K4190" s="14"/>
      <c r="L4190" s="14"/>
      <c r="M4190" s="14"/>
      <c r="N4190" s="14"/>
      <c r="O4190" s="14"/>
      <c r="P4190" s="14"/>
      <c r="Q4190" s="14"/>
      <c r="R4190" s="14"/>
      <c r="S4190" s="14"/>
      <c r="T4190" s="14"/>
      <c r="U4190" s="14"/>
      <c r="V4190" s="14"/>
      <c r="W4190" s="14"/>
      <c r="X4190" s="14"/>
      <c r="Y4190" s="14"/>
      <c r="Z4190" s="14"/>
      <c r="AA4190" s="11"/>
      <c r="AB4190" s="14" t="str">
        <f t="shared" si="441"/>
        <v>10269|10 FURADEIRAS</v>
      </c>
      <c r="AC4190" t="str">
        <f t="shared" si="442"/>
        <v>|10269|</v>
      </c>
      <c r="AD4190" t="str">
        <f t="shared" si="443"/>
        <v>10 FURADEIRAS</v>
      </c>
    </row>
    <row r="4191" spans="1:30" ht="36" customHeight="1" x14ac:dyDescent="0.35">
      <c r="A4191" s="35">
        <v>46219</v>
      </c>
      <c r="B4191" s="14" t="s">
        <v>3738</v>
      </c>
      <c r="C4191" s="14" t="s">
        <v>3739</v>
      </c>
      <c r="D4191" s="14" t="s">
        <v>3047</v>
      </c>
      <c r="E4191" s="14">
        <v>10050005</v>
      </c>
      <c r="F4191" s="14" t="s">
        <v>3462</v>
      </c>
      <c r="G4191" s="14" t="s">
        <v>3047</v>
      </c>
      <c r="H4191" s="14" t="s">
        <v>3047</v>
      </c>
      <c r="I4191" s="9" t="s">
        <v>3047</v>
      </c>
      <c r="J4191" s="9">
        <v>2</v>
      </c>
      <c r="K4191" s="14"/>
      <c r="L4191" s="14"/>
      <c r="M4191" s="14"/>
      <c r="N4191" s="14"/>
      <c r="O4191" s="14"/>
      <c r="P4191" s="14"/>
      <c r="Q4191" s="14"/>
      <c r="R4191" s="14"/>
      <c r="S4191" s="14"/>
      <c r="T4191" s="14"/>
      <c r="U4191" s="14"/>
      <c r="V4191" s="14"/>
      <c r="W4191" s="14"/>
      <c r="X4191" s="14"/>
      <c r="Y4191" s="14"/>
      <c r="Z4191" s="14"/>
      <c r="AA4191" s="11"/>
      <c r="AB4191" s="14" t="str">
        <f t="shared" si="441"/>
        <v>10269|10 FURADEIRAS</v>
      </c>
      <c r="AC4191" t="str">
        <f t="shared" si="442"/>
        <v>|10269|</v>
      </c>
      <c r="AD4191" t="str">
        <f t="shared" si="443"/>
        <v>10 FURADEIRAS</v>
      </c>
    </row>
    <row r="4192" spans="1:30" ht="36" customHeight="1" x14ac:dyDescent="0.35">
      <c r="A4192" s="35">
        <v>46219</v>
      </c>
      <c r="B4192" s="14" t="s">
        <v>3738</v>
      </c>
      <c r="C4192" s="14" t="s">
        <v>3739</v>
      </c>
      <c r="D4192" s="14" t="s">
        <v>3047</v>
      </c>
      <c r="E4192" s="14">
        <v>10050006</v>
      </c>
      <c r="F4192" s="14" t="s">
        <v>3464</v>
      </c>
      <c r="G4192" s="14" t="s">
        <v>3047</v>
      </c>
      <c r="H4192" s="14" t="s">
        <v>3047</v>
      </c>
      <c r="I4192" s="9" t="s">
        <v>3047</v>
      </c>
      <c r="J4192" s="9">
        <v>2</v>
      </c>
      <c r="K4192" s="14"/>
      <c r="L4192" s="14"/>
      <c r="M4192" s="14"/>
      <c r="N4192" s="14"/>
      <c r="O4192" s="14"/>
      <c r="P4192" s="14"/>
      <c r="Q4192" s="14"/>
      <c r="R4192" s="14"/>
      <c r="S4192" s="14"/>
      <c r="T4192" s="14"/>
      <c r="U4192" s="14"/>
      <c r="V4192" s="14"/>
      <c r="W4192" s="14"/>
      <c r="X4192" s="14"/>
      <c r="Y4192" s="14"/>
      <c r="Z4192" s="14"/>
      <c r="AA4192" s="11"/>
      <c r="AB4192" s="14" t="str">
        <f t="shared" si="441"/>
        <v>10269|10 FURADEIRAS</v>
      </c>
      <c r="AC4192" t="str">
        <f t="shared" si="442"/>
        <v>|10269|</v>
      </c>
      <c r="AD4192" t="str">
        <f t="shared" si="443"/>
        <v>10 FURADEIRAS</v>
      </c>
    </row>
    <row r="4193" spans="1:30" ht="36" customHeight="1" x14ac:dyDescent="0.35">
      <c r="A4193" s="35">
        <v>46219</v>
      </c>
      <c r="B4193" s="14" t="s">
        <v>3738</v>
      </c>
      <c r="C4193" s="14" t="s">
        <v>3739</v>
      </c>
      <c r="D4193" s="14" t="s">
        <v>3047</v>
      </c>
      <c r="E4193" s="14">
        <v>10050011</v>
      </c>
      <c r="F4193" s="14" t="s">
        <v>2931</v>
      </c>
      <c r="G4193" s="14" t="s">
        <v>3047</v>
      </c>
      <c r="H4193" s="14" t="s">
        <v>3047</v>
      </c>
      <c r="I4193" s="9" t="s">
        <v>3047</v>
      </c>
      <c r="J4193" s="9">
        <v>4</v>
      </c>
      <c r="K4193" s="14"/>
      <c r="L4193" s="14"/>
      <c r="M4193" s="14"/>
      <c r="N4193" s="14"/>
      <c r="O4193" s="14"/>
      <c r="P4193" s="14"/>
      <c r="Q4193" s="14"/>
      <c r="R4193" s="14"/>
      <c r="S4193" s="14"/>
      <c r="T4193" s="14"/>
      <c r="U4193" s="14"/>
      <c r="V4193" s="14"/>
      <c r="W4193" s="14"/>
      <c r="X4193" s="14"/>
      <c r="Y4193" s="14"/>
      <c r="Z4193" s="14"/>
      <c r="AA4193" s="11"/>
      <c r="AB4193" s="14" t="str">
        <f t="shared" si="441"/>
        <v>10269|10 FURADEIRAS</v>
      </c>
      <c r="AC4193" t="str">
        <f t="shared" si="442"/>
        <v>|10269|</v>
      </c>
      <c r="AD4193" t="str">
        <f t="shared" si="443"/>
        <v>10 FURADEIRAS</v>
      </c>
    </row>
    <row r="4194" spans="1:30" ht="36" customHeight="1" x14ac:dyDescent="0.35">
      <c r="A4194" s="35">
        <v>46219</v>
      </c>
      <c r="B4194" s="14" t="s">
        <v>3738</v>
      </c>
      <c r="C4194" s="14" t="s">
        <v>3739</v>
      </c>
      <c r="D4194" s="14" t="s">
        <v>3047</v>
      </c>
      <c r="E4194" s="14">
        <v>200306104</v>
      </c>
      <c r="F4194" s="14" t="s">
        <v>3501</v>
      </c>
      <c r="G4194" s="14" t="s">
        <v>3047</v>
      </c>
      <c r="H4194" s="14" t="s">
        <v>3047</v>
      </c>
      <c r="I4194" s="9" t="s">
        <v>3047</v>
      </c>
      <c r="J4194" s="9">
        <v>2</v>
      </c>
      <c r="K4194" s="14"/>
      <c r="L4194" s="14"/>
      <c r="M4194" s="14"/>
      <c r="N4194" s="14"/>
      <c r="O4194" s="14"/>
      <c r="P4194" s="14"/>
      <c r="Q4194" s="14"/>
      <c r="R4194" s="14"/>
      <c r="S4194" s="14"/>
      <c r="T4194" s="14"/>
      <c r="U4194" s="14"/>
      <c r="V4194" s="14"/>
      <c r="W4194" s="14"/>
      <c r="X4194" s="14"/>
      <c r="Y4194" s="14"/>
      <c r="Z4194" s="14"/>
      <c r="AA4194" s="11"/>
      <c r="AB4194" s="14" t="str">
        <f t="shared" si="441"/>
        <v>10269|10 FURADEIRAS</v>
      </c>
      <c r="AC4194" t="str">
        <f t="shared" si="442"/>
        <v>|10269|</v>
      </c>
      <c r="AD4194" t="str">
        <f t="shared" si="443"/>
        <v>10 FURADEIRAS</v>
      </c>
    </row>
    <row r="4195" spans="1:30" ht="36" customHeight="1" x14ac:dyDescent="0.35">
      <c r="A4195" s="35">
        <v>46219</v>
      </c>
      <c r="B4195" s="14" t="s">
        <v>3738</v>
      </c>
      <c r="C4195" s="14" t="s">
        <v>3739</v>
      </c>
      <c r="D4195" s="14" t="s">
        <v>3047</v>
      </c>
      <c r="E4195" s="14">
        <v>10050001</v>
      </c>
      <c r="F4195" s="14" t="s">
        <v>3469</v>
      </c>
      <c r="G4195" s="14" t="s">
        <v>3047</v>
      </c>
      <c r="H4195" s="14" t="s">
        <v>3047</v>
      </c>
      <c r="I4195" s="9" t="s">
        <v>3047</v>
      </c>
      <c r="J4195" s="9">
        <v>2</v>
      </c>
      <c r="K4195" s="14"/>
      <c r="L4195" s="14"/>
      <c r="M4195" s="14"/>
      <c r="N4195" s="14"/>
      <c r="O4195" s="14"/>
      <c r="P4195" s="14"/>
      <c r="Q4195" s="14"/>
      <c r="R4195" s="14"/>
      <c r="S4195" s="14"/>
      <c r="T4195" s="14"/>
      <c r="U4195" s="14"/>
      <c r="V4195" s="14"/>
      <c r="W4195" s="14"/>
      <c r="X4195" s="14"/>
      <c r="Y4195" s="14"/>
      <c r="Z4195" s="14"/>
      <c r="AA4195" s="11"/>
      <c r="AB4195" s="14" t="str">
        <f t="shared" si="441"/>
        <v>10269|10 FURADEIRAS</v>
      </c>
      <c r="AC4195" t="str">
        <f t="shared" si="442"/>
        <v>|10269|</v>
      </c>
      <c r="AD4195" t="str">
        <f t="shared" si="443"/>
        <v>10 FURADEIRAS</v>
      </c>
    </row>
    <row r="4196" spans="1:30" ht="36" customHeight="1" x14ac:dyDescent="0.35">
      <c r="A4196" s="35">
        <v>46219</v>
      </c>
      <c r="B4196" s="14" t="s">
        <v>3738</v>
      </c>
      <c r="C4196" s="14" t="s">
        <v>3739</v>
      </c>
      <c r="D4196" s="14" t="s">
        <v>3047</v>
      </c>
      <c r="E4196" s="14">
        <v>10050002</v>
      </c>
      <c r="F4196" s="14" t="s">
        <v>3471</v>
      </c>
      <c r="G4196" s="14" t="s">
        <v>3047</v>
      </c>
      <c r="H4196" s="14" t="s">
        <v>3047</v>
      </c>
      <c r="I4196" s="9" t="s">
        <v>3047</v>
      </c>
      <c r="J4196" s="9">
        <v>4</v>
      </c>
      <c r="K4196" s="14"/>
      <c r="L4196" s="14"/>
      <c r="M4196" s="14"/>
      <c r="N4196" s="14"/>
      <c r="O4196" s="14"/>
      <c r="P4196" s="14"/>
      <c r="Q4196" s="14"/>
      <c r="R4196" s="14"/>
      <c r="S4196" s="14"/>
      <c r="T4196" s="14"/>
      <c r="U4196" s="14"/>
      <c r="V4196" s="14"/>
      <c r="W4196" s="14"/>
      <c r="X4196" s="14"/>
      <c r="Y4196" s="14"/>
      <c r="Z4196" s="14"/>
      <c r="AA4196" s="11"/>
      <c r="AB4196" s="14" t="str">
        <f t="shared" si="441"/>
        <v>10269|10 FURADEIRAS</v>
      </c>
      <c r="AC4196" t="str">
        <f t="shared" si="442"/>
        <v>|10269|</v>
      </c>
      <c r="AD4196" t="str">
        <f t="shared" si="443"/>
        <v>10 FURADEIRAS</v>
      </c>
    </row>
    <row r="4197" spans="1:30" ht="48" customHeight="1" x14ac:dyDescent="0.35">
      <c r="A4197" s="35">
        <v>46223</v>
      </c>
      <c r="B4197" s="14" t="s">
        <v>3734</v>
      </c>
      <c r="C4197" s="14" t="s">
        <v>3735</v>
      </c>
      <c r="D4197" s="14" t="s">
        <v>3050</v>
      </c>
      <c r="E4197" s="14">
        <v>30001212</v>
      </c>
      <c r="F4197" s="14" t="s">
        <v>482</v>
      </c>
      <c r="G4197" s="14" t="s">
        <v>3050</v>
      </c>
      <c r="H4197" s="14" t="s">
        <v>3050</v>
      </c>
      <c r="I4197" s="9" t="s">
        <v>3050</v>
      </c>
      <c r="J4197" s="9">
        <v>4</v>
      </c>
      <c r="K4197" s="14"/>
      <c r="L4197" s="14"/>
      <c r="M4197" s="14"/>
      <c r="N4197" s="14"/>
      <c r="O4197" s="14"/>
      <c r="P4197" s="14"/>
      <c r="Q4197" s="14"/>
      <c r="R4197" s="14"/>
      <c r="S4197" s="14"/>
      <c r="T4197" s="14"/>
      <c r="U4197" s="14"/>
      <c r="V4197" s="14"/>
      <c r="W4197" s="14"/>
      <c r="X4197" s="14"/>
      <c r="Y4197" s="14"/>
      <c r="Z4197" s="14"/>
      <c r="AA4197" s="11"/>
      <c r="AB4197" s="14" t="str">
        <f t="shared" si="441"/>
        <v>10264|33 MONTAGEM CADEIRA</v>
      </c>
      <c r="AC4197" t="str">
        <f t="shared" si="442"/>
        <v>|10264|</v>
      </c>
      <c r="AD4197" t="str">
        <f t="shared" si="443"/>
        <v>33 MONTAGEM CADEIRA</v>
      </c>
    </row>
    <row r="4198" spans="1:30" ht="48" customHeight="1" x14ac:dyDescent="0.35">
      <c r="A4198" s="35">
        <v>46223</v>
      </c>
      <c r="B4198" s="14" t="s">
        <v>3734</v>
      </c>
      <c r="C4198" s="14" t="s">
        <v>3735</v>
      </c>
      <c r="D4198" s="14" t="s">
        <v>3050</v>
      </c>
      <c r="E4198" s="14">
        <v>30001213</v>
      </c>
      <c r="F4198" s="14" t="s">
        <v>477</v>
      </c>
      <c r="G4198" s="14" t="s">
        <v>3050</v>
      </c>
      <c r="H4198" s="14" t="s">
        <v>3050</v>
      </c>
      <c r="I4198" s="9" t="s">
        <v>3050</v>
      </c>
      <c r="J4198" s="9">
        <v>20</v>
      </c>
      <c r="K4198" s="14"/>
      <c r="L4198" s="14"/>
      <c r="M4198" s="14"/>
      <c r="N4198" s="14"/>
      <c r="O4198" s="14"/>
      <c r="P4198" s="14"/>
      <c r="Q4198" s="14"/>
      <c r="R4198" s="14"/>
      <c r="S4198" s="14"/>
      <c r="T4198" s="14"/>
      <c r="U4198" s="14"/>
      <c r="V4198" s="14"/>
      <c r="W4198" s="14"/>
      <c r="X4198" s="14"/>
      <c r="Y4198" s="14"/>
      <c r="Z4198" s="14"/>
      <c r="AA4198" s="11"/>
      <c r="AB4198" s="14" t="str">
        <f t="shared" si="441"/>
        <v>10264|33 MONTAGEM CADEIRA</v>
      </c>
      <c r="AC4198" t="str">
        <f t="shared" si="442"/>
        <v>|10264|</v>
      </c>
      <c r="AD4198" t="str">
        <f t="shared" si="443"/>
        <v>33 MONTAGEM CADEIRA</v>
      </c>
    </row>
    <row r="4199" spans="1:30" ht="48" customHeight="1" x14ac:dyDescent="0.35">
      <c r="A4199" s="35">
        <v>46223</v>
      </c>
      <c r="B4199" s="14" t="s">
        <v>3734</v>
      </c>
      <c r="C4199" s="14" t="s">
        <v>3735</v>
      </c>
      <c r="D4199" s="14" t="s">
        <v>3050</v>
      </c>
      <c r="E4199" s="14">
        <v>30001412</v>
      </c>
      <c r="F4199" s="14" t="s">
        <v>3174</v>
      </c>
      <c r="G4199" s="14" t="s">
        <v>3050</v>
      </c>
      <c r="H4199" s="14" t="s">
        <v>3050</v>
      </c>
      <c r="I4199" s="9" t="s">
        <v>3050</v>
      </c>
      <c r="J4199" s="9">
        <v>16</v>
      </c>
      <c r="K4199" s="14"/>
      <c r="L4199" s="14"/>
      <c r="M4199" s="14"/>
      <c r="N4199" s="14"/>
      <c r="O4199" s="14"/>
      <c r="P4199" s="14"/>
      <c r="Q4199" s="14"/>
      <c r="R4199" s="14"/>
      <c r="S4199" s="14"/>
      <c r="T4199" s="14"/>
      <c r="U4199" s="14"/>
      <c r="V4199" s="14"/>
      <c r="W4199" s="14"/>
      <c r="X4199" s="14"/>
      <c r="Y4199" s="14"/>
      <c r="Z4199" s="14"/>
      <c r="AA4199" s="11"/>
      <c r="AB4199" s="14" t="str">
        <f t="shared" si="441"/>
        <v>10264|33 MONTAGEM CADEIRA</v>
      </c>
      <c r="AC4199" t="str">
        <f t="shared" si="442"/>
        <v>|10264|</v>
      </c>
      <c r="AD4199" t="str">
        <f t="shared" si="443"/>
        <v>33 MONTAGEM CADEIRA</v>
      </c>
    </row>
    <row r="4200" spans="1:30" ht="48" customHeight="1" x14ac:dyDescent="0.35">
      <c r="A4200" s="35">
        <v>46223</v>
      </c>
      <c r="B4200" s="14" t="s">
        <v>3736</v>
      </c>
      <c r="C4200" s="14" t="s">
        <v>3737</v>
      </c>
      <c r="D4200" s="14" t="s">
        <v>3050</v>
      </c>
      <c r="E4200" s="14">
        <v>30001213</v>
      </c>
      <c r="F4200" s="14" t="s">
        <v>477</v>
      </c>
      <c r="G4200" s="14" t="s">
        <v>3050</v>
      </c>
      <c r="H4200" s="14" t="s">
        <v>3050</v>
      </c>
      <c r="I4200" s="9" t="s">
        <v>3050</v>
      </c>
      <c r="J4200" s="9">
        <v>450</v>
      </c>
      <c r="K4200" s="14"/>
      <c r="L4200" s="14"/>
      <c r="M4200" s="14"/>
      <c r="N4200" s="14"/>
      <c r="O4200" s="14"/>
      <c r="P4200" s="14"/>
      <c r="Q4200" s="14"/>
      <c r="R4200" s="14"/>
      <c r="S4200" s="14"/>
      <c r="T4200" s="14"/>
      <c r="U4200" s="14"/>
      <c r="V4200" s="14"/>
      <c r="W4200" s="14"/>
      <c r="X4200" s="14"/>
      <c r="Y4200" s="14"/>
      <c r="Z4200" s="14"/>
      <c r="AA4200" s="11"/>
      <c r="AB4200" s="14" t="str">
        <f t="shared" si="441"/>
        <v>10266,10265|33 MONTAGEM CADEIRA</v>
      </c>
      <c r="AC4200" t="str">
        <f t="shared" si="442"/>
        <v>|10266|10265|</v>
      </c>
      <c r="AD4200" t="str">
        <f t="shared" si="443"/>
        <v>33 MONTAGEM CADEIRA</v>
      </c>
    </row>
    <row r="4201" spans="1:30" ht="48" customHeight="1" x14ac:dyDescent="0.35">
      <c r="A4201" s="35">
        <v>46223</v>
      </c>
      <c r="B4201" s="14" t="s">
        <v>3736</v>
      </c>
      <c r="C4201" s="14" t="s">
        <v>3737</v>
      </c>
      <c r="D4201" s="14" t="s">
        <v>3050</v>
      </c>
      <c r="E4201" s="14">
        <v>30001412</v>
      </c>
      <c r="F4201" s="14" t="s">
        <v>3174</v>
      </c>
      <c r="G4201" s="14" t="s">
        <v>3050</v>
      </c>
      <c r="H4201" s="14" t="s">
        <v>3050</v>
      </c>
      <c r="I4201" s="9" t="s">
        <v>3050</v>
      </c>
      <c r="J4201" s="9">
        <v>450</v>
      </c>
      <c r="K4201" s="14"/>
      <c r="L4201" s="14"/>
      <c r="M4201" s="14"/>
      <c r="N4201" s="14"/>
      <c r="O4201" s="14"/>
      <c r="P4201" s="14"/>
      <c r="Q4201" s="14"/>
      <c r="R4201" s="14"/>
      <c r="S4201" s="14"/>
      <c r="T4201" s="14"/>
      <c r="U4201" s="14"/>
      <c r="V4201" s="14"/>
      <c r="W4201" s="14"/>
      <c r="X4201" s="14"/>
      <c r="Y4201" s="14"/>
      <c r="Z4201" s="14"/>
      <c r="AA4201" s="11"/>
      <c r="AB4201" s="14" t="str">
        <f t="shared" si="441"/>
        <v>10266,10265|33 MONTAGEM CADEIRA</v>
      </c>
      <c r="AC4201" t="str">
        <f t="shared" si="442"/>
        <v>|10266|10265|</v>
      </c>
      <c r="AD4201" t="str">
        <f t="shared" si="443"/>
        <v>33 MONTAGEM CADEIRA</v>
      </c>
    </row>
    <row r="4202" spans="1:30" ht="48" customHeight="1" x14ac:dyDescent="0.35">
      <c r="A4202" s="35">
        <v>46223</v>
      </c>
      <c r="B4202" s="14" t="s">
        <v>3738</v>
      </c>
      <c r="C4202" s="14" t="s">
        <v>3739</v>
      </c>
      <c r="D4202" s="14" t="s">
        <v>3050</v>
      </c>
      <c r="E4202" s="14">
        <v>30001213</v>
      </c>
      <c r="F4202" s="14" t="s">
        <v>477</v>
      </c>
      <c r="G4202" s="14" t="s">
        <v>3050</v>
      </c>
      <c r="H4202" s="14" t="s">
        <v>3050</v>
      </c>
      <c r="I4202" s="9" t="s">
        <v>3050</v>
      </c>
      <c r="J4202" s="9">
        <v>6</v>
      </c>
      <c r="K4202" s="14"/>
      <c r="L4202" s="14"/>
      <c r="M4202" s="14"/>
      <c r="N4202" s="14"/>
      <c r="O4202" s="14"/>
      <c r="P4202" s="14"/>
      <c r="Q4202" s="14"/>
      <c r="R4202" s="14"/>
      <c r="S4202" s="14"/>
      <c r="T4202" s="14"/>
      <c r="U4202" s="14"/>
      <c r="V4202" s="14"/>
      <c r="W4202" s="14"/>
      <c r="X4202" s="14"/>
      <c r="Y4202" s="14"/>
      <c r="Z4202" s="14"/>
      <c r="AA4202" s="11"/>
      <c r="AB4202" s="14" t="str">
        <f t="shared" si="441"/>
        <v>10269|33 MONTAGEM CADEIRA</v>
      </c>
      <c r="AC4202" t="str">
        <f t="shared" si="442"/>
        <v>|10269|</v>
      </c>
      <c r="AD4202" t="str">
        <f t="shared" si="443"/>
        <v>33 MONTAGEM CADEIRA</v>
      </c>
    </row>
    <row r="4203" spans="1:30" ht="48" customHeight="1" x14ac:dyDescent="0.35">
      <c r="A4203" s="35">
        <v>46223</v>
      </c>
      <c r="B4203" s="14" t="s">
        <v>3738</v>
      </c>
      <c r="C4203" s="14" t="s">
        <v>3739</v>
      </c>
      <c r="D4203" s="14" t="s">
        <v>3050</v>
      </c>
      <c r="E4203" s="14">
        <v>30006801</v>
      </c>
      <c r="F4203" s="14" t="s">
        <v>3297</v>
      </c>
      <c r="G4203" s="14" t="s">
        <v>3050</v>
      </c>
      <c r="H4203" s="14" t="s">
        <v>3050</v>
      </c>
      <c r="I4203" s="9" t="s">
        <v>3050</v>
      </c>
      <c r="J4203" s="9">
        <v>12</v>
      </c>
      <c r="K4203" s="14"/>
      <c r="L4203" s="14"/>
      <c r="M4203" s="14"/>
      <c r="N4203" s="14"/>
      <c r="O4203" s="14"/>
      <c r="P4203" s="14"/>
      <c r="Q4203" s="14"/>
      <c r="R4203" s="14"/>
      <c r="S4203" s="14"/>
      <c r="T4203" s="14"/>
      <c r="U4203" s="14"/>
      <c r="V4203" s="14"/>
      <c r="W4203" s="14"/>
      <c r="X4203" s="14"/>
      <c r="Y4203" s="14"/>
      <c r="Z4203" s="14"/>
      <c r="AA4203" s="11"/>
      <c r="AB4203" s="14" t="str">
        <f t="shared" si="441"/>
        <v>10269|33 MONTAGEM CADEIRA</v>
      </c>
      <c r="AC4203" t="str">
        <f t="shared" si="442"/>
        <v>|10269|</v>
      </c>
      <c r="AD4203" t="str">
        <f t="shared" si="443"/>
        <v>33 MONTAGEM CADEIRA</v>
      </c>
    </row>
    <row r="4204" spans="1:30" ht="48" customHeight="1" x14ac:dyDescent="0.35">
      <c r="A4204" s="35">
        <v>46223</v>
      </c>
      <c r="B4204" s="14" t="s">
        <v>3738</v>
      </c>
      <c r="C4204" s="14" t="s">
        <v>3739</v>
      </c>
      <c r="D4204" s="14" t="s">
        <v>3050</v>
      </c>
      <c r="E4204" s="14">
        <v>30006806</v>
      </c>
      <c r="F4204" s="14" t="s">
        <v>478</v>
      </c>
      <c r="G4204" s="14" t="s">
        <v>3050</v>
      </c>
      <c r="H4204" s="14" t="s">
        <v>3050</v>
      </c>
      <c r="I4204" s="9" t="s">
        <v>3050</v>
      </c>
      <c r="J4204" s="9">
        <v>6</v>
      </c>
      <c r="K4204" s="14"/>
      <c r="L4204" s="14"/>
      <c r="M4204" s="14"/>
      <c r="N4204" s="14"/>
      <c r="O4204" s="14"/>
      <c r="P4204" s="14"/>
      <c r="Q4204" s="14"/>
      <c r="R4204" s="14"/>
      <c r="S4204" s="14"/>
      <c r="T4204" s="14"/>
      <c r="U4204" s="14"/>
      <c r="V4204" s="14"/>
      <c r="W4204" s="14"/>
      <c r="X4204" s="14"/>
      <c r="Y4204" s="14"/>
      <c r="Z4204" s="14"/>
      <c r="AA4204" s="11"/>
      <c r="AB4204" s="14" t="str">
        <f t="shared" si="441"/>
        <v>10269|33 MONTAGEM CADEIRA</v>
      </c>
      <c r="AC4204" t="str">
        <f t="shared" si="442"/>
        <v>|10269|</v>
      </c>
      <c r="AD4204" t="str">
        <f t="shared" si="443"/>
        <v>33 MONTAGEM CADEIRA</v>
      </c>
    </row>
    <row r="4205" spans="1:30" ht="60" customHeight="1" x14ac:dyDescent="0.35">
      <c r="A4205" s="35">
        <v>46219</v>
      </c>
      <c r="B4205" s="14" t="s">
        <v>3734</v>
      </c>
      <c r="C4205" s="14" t="s">
        <v>3735</v>
      </c>
      <c r="D4205" s="14" t="s">
        <v>3058</v>
      </c>
      <c r="E4205" s="14">
        <v>30006101</v>
      </c>
      <c r="F4205" s="14" t="s">
        <v>3301</v>
      </c>
      <c r="G4205" s="14" t="s">
        <v>3058</v>
      </c>
      <c r="H4205" s="14" t="s">
        <v>3058</v>
      </c>
      <c r="I4205" s="9" t="s">
        <v>3058</v>
      </c>
      <c r="J4205" s="9">
        <v>730</v>
      </c>
      <c r="K4205" s="14"/>
      <c r="L4205" s="14"/>
      <c r="M4205" s="14"/>
      <c r="N4205" s="14">
        <v>46219</v>
      </c>
      <c r="O4205" s="14">
        <v>730</v>
      </c>
      <c r="P4205" s="14"/>
      <c r="Q4205" s="14"/>
      <c r="R4205" s="14"/>
      <c r="S4205" s="14"/>
      <c r="T4205" s="14">
        <f>IF(OR($J4205="",$O4205=""),"",$O4205/$J4205)</f>
        <v>1</v>
      </c>
      <c r="U4205" s="14" t="s">
        <v>36</v>
      </c>
      <c r="V4205" s="14"/>
      <c r="W4205" s="14"/>
      <c r="X4205" s="14"/>
      <c r="Y4205" s="14"/>
      <c r="Z4205" s="14"/>
      <c r="AA4205" s="11"/>
      <c r="AB4205" s="14" t="str">
        <f t="shared" si="441"/>
        <v>10264|60 USINAGEM AUTOMATIZADA</v>
      </c>
      <c r="AC4205" t="str">
        <f t="shared" si="442"/>
        <v>|10264|</v>
      </c>
      <c r="AD4205" t="str">
        <f t="shared" si="443"/>
        <v>60 USINAGEM AUTOMATIZADA</v>
      </c>
    </row>
    <row r="4206" spans="1:30" ht="60" customHeight="1" x14ac:dyDescent="0.35">
      <c r="A4206" s="35">
        <v>46219</v>
      </c>
      <c r="B4206" s="14" t="s">
        <v>3734</v>
      </c>
      <c r="C4206" s="14" t="s">
        <v>3735</v>
      </c>
      <c r="D4206" s="14" t="s">
        <v>3058</v>
      </c>
      <c r="E4206" s="14">
        <v>30006102</v>
      </c>
      <c r="F4206" s="14" t="s">
        <v>3303</v>
      </c>
      <c r="G4206" s="14" t="s">
        <v>3058</v>
      </c>
      <c r="H4206" s="14" t="s">
        <v>3058</v>
      </c>
      <c r="I4206" s="9" t="s">
        <v>3058</v>
      </c>
      <c r="J4206" s="9">
        <v>730</v>
      </c>
      <c r="K4206" s="14"/>
      <c r="L4206" s="14"/>
      <c r="M4206" s="14"/>
      <c r="N4206" s="14">
        <v>46219</v>
      </c>
      <c r="O4206" s="14">
        <v>730</v>
      </c>
      <c r="P4206" s="14"/>
      <c r="Q4206" s="14"/>
      <c r="R4206" s="14"/>
      <c r="S4206" s="14"/>
      <c r="T4206" s="14">
        <f>IF(OR($J4206="",$O4206=""),"",$O4206/$J4206)</f>
        <v>1</v>
      </c>
      <c r="U4206" s="14" t="s">
        <v>36</v>
      </c>
      <c r="V4206" s="14"/>
      <c r="W4206" s="14"/>
      <c r="X4206" s="14"/>
      <c r="Y4206" s="14"/>
      <c r="Z4206" s="14"/>
      <c r="AA4206" s="11"/>
      <c r="AB4206" s="14" t="str">
        <f t="shared" si="441"/>
        <v>10264|60 USINAGEM AUTOMATIZADA</v>
      </c>
      <c r="AC4206" t="str">
        <f t="shared" si="442"/>
        <v>|10264|</v>
      </c>
      <c r="AD4206" t="str">
        <f t="shared" si="443"/>
        <v>60 USINAGEM AUTOMATIZADA</v>
      </c>
    </row>
    <row r="4207" spans="1:30" ht="60" customHeight="1" x14ac:dyDescent="0.35">
      <c r="A4207" s="35">
        <v>46219</v>
      </c>
      <c r="B4207" s="14" t="s">
        <v>3736</v>
      </c>
      <c r="C4207" s="14" t="s">
        <v>3737</v>
      </c>
      <c r="D4207" s="14" t="s">
        <v>3058</v>
      </c>
      <c r="E4207" s="14">
        <v>30006101</v>
      </c>
      <c r="F4207" s="14" t="s">
        <v>3301</v>
      </c>
      <c r="G4207" s="14" t="s">
        <v>3058</v>
      </c>
      <c r="H4207" s="14" t="s">
        <v>3058</v>
      </c>
      <c r="I4207" s="9" t="s">
        <v>3058</v>
      </c>
      <c r="J4207" s="9">
        <v>126</v>
      </c>
      <c r="K4207" s="14"/>
      <c r="L4207" s="14"/>
      <c r="M4207" s="14"/>
      <c r="N4207" s="14"/>
      <c r="O4207" s="14"/>
      <c r="P4207" s="14"/>
      <c r="Q4207" s="14"/>
      <c r="R4207" s="14"/>
      <c r="S4207" s="14"/>
      <c r="T4207" s="14"/>
      <c r="U4207" s="14"/>
      <c r="V4207" s="14"/>
      <c r="W4207" s="14"/>
      <c r="X4207" s="14"/>
      <c r="Y4207" s="14"/>
      <c r="Z4207" s="14"/>
      <c r="AA4207" s="11"/>
      <c r="AB4207" s="14" t="str">
        <f t="shared" si="441"/>
        <v>10266,10265|60 USINAGEM AUTOMATIZADA</v>
      </c>
      <c r="AC4207" t="str">
        <f t="shared" si="442"/>
        <v>|10266|10265|</v>
      </c>
      <c r="AD4207" t="str">
        <f t="shared" si="443"/>
        <v>60 USINAGEM AUTOMATIZADA</v>
      </c>
    </row>
    <row r="4208" spans="1:30" ht="60" customHeight="1" x14ac:dyDescent="0.35">
      <c r="A4208" s="35">
        <v>46219</v>
      </c>
      <c r="B4208" s="14" t="s">
        <v>3736</v>
      </c>
      <c r="C4208" s="14" t="s">
        <v>3737</v>
      </c>
      <c r="D4208" s="14" t="s">
        <v>3058</v>
      </c>
      <c r="E4208" s="14">
        <v>30006102</v>
      </c>
      <c r="F4208" s="14" t="s">
        <v>3303</v>
      </c>
      <c r="G4208" s="14" t="s">
        <v>3058</v>
      </c>
      <c r="H4208" s="14" t="s">
        <v>3058</v>
      </c>
      <c r="I4208" s="9" t="s">
        <v>3058</v>
      </c>
      <c r="J4208" s="9">
        <v>126</v>
      </c>
      <c r="K4208" s="14"/>
      <c r="L4208" s="14"/>
      <c r="M4208" s="14"/>
      <c r="N4208" s="14"/>
      <c r="O4208" s="14"/>
      <c r="P4208" s="14"/>
      <c r="Q4208" s="14"/>
      <c r="R4208" s="14"/>
      <c r="S4208" s="14"/>
      <c r="T4208" s="14"/>
      <c r="U4208" s="14"/>
      <c r="V4208" s="14"/>
      <c r="W4208" s="14"/>
      <c r="X4208" s="14"/>
      <c r="Y4208" s="14"/>
      <c r="Z4208" s="14"/>
      <c r="AA4208" s="11"/>
      <c r="AB4208" s="14" t="str">
        <f t="shared" si="441"/>
        <v>10266,10265|60 USINAGEM AUTOMATIZADA</v>
      </c>
      <c r="AC4208" t="str">
        <f t="shared" si="442"/>
        <v>|10266|10265|</v>
      </c>
      <c r="AD4208" t="str">
        <f t="shared" si="443"/>
        <v>60 USINAGEM AUTOMATIZADA</v>
      </c>
    </row>
    <row r="4209" spans="1:30" ht="60" customHeight="1" x14ac:dyDescent="0.35">
      <c r="A4209" s="35">
        <v>46219</v>
      </c>
      <c r="B4209" s="14" t="s">
        <v>3738</v>
      </c>
      <c r="C4209" s="14" t="s">
        <v>3739</v>
      </c>
      <c r="D4209" s="14" t="s">
        <v>3058</v>
      </c>
      <c r="E4209" s="14">
        <v>200306101</v>
      </c>
      <c r="F4209" s="14" t="s">
        <v>3208</v>
      </c>
      <c r="G4209" s="14" t="s">
        <v>3058</v>
      </c>
      <c r="H4209" s="14" t="s">
        <v>3058</v>
      </c>
      <c r="I4209" s="9" t="s">
        <v>3058</v>
      </c>
      <c r="J4209" s="9">
        <v>4</v>
      </c>
      <c r="K4209" s="14"/>
      <c r="L4209" s="14"/>
      <c r="M4209" s="14"/>
      <c r="N4209" s="14"/>
      <c r="O4209" s="14"/>
      <c r="P4209" s="14"/>
      <c r="Q4209" s="14"/>
      <c r="R4209" s="14"/>
      <c r="S4209" s="14"/>
      <c r="T4209" s="14"/>
      <c r="U4209" s="14"/>
      <c r="V4209" s="14"/>
      <c r="W4209" s="14"/>
      <c r="X4209" s="14"/>
      <c r="Y4209" s="14"/>
      <c r="Z4209" s="14"/>
      <c r="AA4209" s="11"/>
      <c r="AB4209" s="14" t="str">
        <f t="shared" si="441"/>
        <v>10269|60 USINAGEM AUTOMATIZADA</v>
      </c>
      <c r="AC4209" t="str">
        <f t="shared" si="442"/>
        <v>|10269|</v>
      </c>
      <c r="AD4209" t="str">
        <f t="shared" si="443"/>
        <v>60 USINAGEM AUTOMATIZADA</v>
      </c>
    </row>
    <row r="4210" spans="1:30" ht="60" customHeight="1" x14ac:dyDescent="0.35">
      <c r="A4210" s="35">
        <v>46219</v>
      </c>
      <c r="B4210" s="14" t="s">
        <v>3738</v>
      </c>
      <c r="C4210" s="14" t="s">
        <v>3739</v>
      </c>
      <c r="D4210" s="14" t="s">
        <v>3058</v>
      </c>
      <c r="E4210" s="14">
        <v>200306102</v>
      </c>
      <c r="F4210" s="14" t="s">
        <v>3209</v>
      </c>
      <c r="G4210" s="14" t="s">
        <v>3058</v>
      </c>
      <c r="H4210" s="14" t="s">
        <v>3058</v>
      </c>
      <c r="I4210" s="9" t="s">
        <v>3058</v>
      </c>
      <c r="J4210" s="9">
        <v>2</v>
      </c>
      <c r="K4210" s="14"/>
      <c r="L4210" s="14"/>
      <c r="M4210" s="14"/>
      <c r="N4210" s="14"/>
      <c r="O4210" s="14"/>
      <c r="P4210" s="14"/>
      <c r="Q4210" s="14"/>
      <c r="R4210" s="14"/>
      <c r="S4210" s="14"/>
      <c r="T4210" s="14"/>
      <c r="U4210" s="14"/>
      <c r="V4210" s="14"/>
      <c r="W4210" s="14"/>
      <c r="X4210" s="14"/>
      <c r="Y4210" s="14"/>
      <c r="Z4210" s="14"/>
      <c r="AA4210" s="11"/>
      <c r="AB4210" s="14" t="str">
        <f t="shared" si="441"/>
        <v>10269|60 USINAGEM AUTOMATIZADA</v>
      </c>
      <c r="AC4210" t="str">
        <f t="shared" si="442"/>
        <v>|10269|</v>
      </c>
      <c r="AD4210" t="str">
        <f t="shared" si="443"/>
        <v>60 USINAGEM AUTOMATIZADA</v>
      </c>
    </row>
    <row r="4211" spans="1:30" ht="60" customHeight="1" x14ac:dyDescent="0.35">
      <c r="A4211" s="35">
        <v>46219</v>
      </c>
      <c r="B4211" s="14" t="s">
        <v>3738</v>
      </c>
      <c r="C4211" s="14" t="s">
        <v>3739</v>
      </c>
      <c r="D4211" s="14" t="s">
        <v>3058</v>
      </c>
      <c r="E4211" s="14">
        <v>200306103</v>
      </c>
      <c r="F4211" s="14" t="s">
        <v>3254</v>
      </c>
      <c r="G4211" s="14" t="s">
        <v>3058</v>
      </c>
      <c r="H4211" s="14" t="s">
        <v>3058</v>
      </c>
      <c r="I4211" s="9" t="s">
        <v>3058</v>
      </c>
      <c r="J4211" s="9">
        <v>2</v>
      </c>
      <c r="K4211" s="14"/>
      <c r="L4211" s="14"/>
      <c r="M4211" s="14"/>
      <c r="N4211" s="14"/>
      <c r="O4211" s="14"/>
      <c r="P4211" s="14"/>
      <c r="Q4211" s="14"/>
      <c r="R4211" s="14"/>
      <c r="S4211" s="14"/>
      <c r="T4211" s="14"/>
      <c r="U4211" s="14"/>
      <c r="V4211" s="14"/>
      <c r="W4211" s="14"/>
      <c r="X4211" s="14"/>
      <c r="Y4211" s="14"/>
      <c r="Z4211" s="14"/>
      <c r="AA4211" s="11"/>
      <c r="AB4211" s="14" t="str">
        <f t="shared" si="441"/>
        <v>10269|60 USINAGEM AUTOMATIZADA</v>
      </c>
      <c r="AC4211" t="str">
        <f t="shared" si="442"/>
        <v>|10269|</v>
      </c>
      <c r="AD4211" t="str">
        <f t="shared" si="443"/>
        <v>60 USINAGEM AUTOMATIZADA</v>
      </c>
    </row>
    <row r="4212" spans="1:30" ht="36" customHeight="1" x14ac:dyDescent="0.35">
      <c r="A4212" s="35">
        <v>46220</v>
      </c>
      <c r="B4212" s="14" t="s">
        <v>3734</v>
      </c>
      <c r="C4212" s="14" t="s">
        <v>3735</v>
      </c>
      <c r="D4212" s="14" t="s">
        <v>3051</v>
      </c>
      <c r="E4212" s="14">
        <v>30080009</v>
      </c>
      <c r="F4212" s="14" t="s">
        <v>3160</v>
      </c>
      <c r="G4212" s="14" t="s">
        <v>3051</v>
      </c>
      <c r="H4212" s="14" t="s">
        <v>3051</v>
      </c>
      <c r="I4212" s="9" t="s">
        <v>3051</v>
      </c>
      <c r="J4212" s="9">
        <v>10</v>
      </c>
      <c r="K4212" s="14"/>
      <c r="L4212" s="14"/>
      <c r="M4212" s="14"/>
      <c r="N4212" s="14"/>
      <c r="O4212" s="14"/>
      <c r="P4212" s="14"/>
      <c r="Q4212" s="14"/>
      <c r="R4212" s="14"/>
      <c r="S4212" s="14"/>
      <c r="T4212" s="14"/>
      <c r="U4212" s="14"/>
      <c r="V4212" s="14"/>
      <c r="W4212" s="14"/>
      <c r="X4212" s="14"/>
      <c r="Y4212" s="14"/>
      <c r="Z4212" s="14"/>
      <c r="AA4212" s="11"/>
      <c r="AB4212" s="14" t="str">
        <f t="shared" si="441"/>
        <v>10264|36 PINTURA P.U.</v>
      </c>
      <c r="AC4212" t="str">
        <f t="shared" si="442"/>
        <v>|10264|</v>
      </c>
      <c r="AD4212" t="str">
        <f t="shared" si="443"/>
        <v>36 PINTURA P.U.</v>
      </c>
    </row>
    <row r="4213" spans="1:30" ht="36" customHeight="1" x14ac:dyDescent="0.35">
      <c r="A4213" s="35">
        <v>46220</v>
      </c>
      <c r="B4213" s="14" t="s">
        <v>3734</v>
      </c>
      <c r="C4213" s="14" t="s">
        <v>3735</v>
      </c>
      <c r="D4213" s="14" t="s">
        <v>3051</v>
      </c>
      <c r="E4213" s="14">
        <v>30081507</v>
      </c>
      <c r="F4213" s="14" t="s">
        <v>3161</v>
      </c>
      <c r="G4213" s="14" t="s">
        <v>3051</v>
      </c>
      <c r="H4213" s="14" t="s">
        <v>3051</v>
      </c>
      <c r="I4213" s="9" t="s">
        <v>3051</v>
      </c>
      <c r="J4213" s="9">
        <v>5</v>
      </c>
      <c r="K4213" s="14"/>
      <c r="L4213" s="14"/>
      <c r="M4213" s="14"/>
      <c r="N4213" s="14"/>
      <c r="O4213" s="14"/>
      <c r="P4213" s="14"/>
      <c r="Q4213" s="14"/>
      <c r="R4213" s="14"/>
      <c r="S4213" s="14"/>
      <c r="T4213" s="14"/>
      <c r="U4213" s="14"/>
      <c r="V4213" s="14"/>
      <c r="W4213" s="14"/>
      <c r="X4213" s="14"/>
      <c r="Y4213" s="14"/>
      <c r="Z4213" s="14"/>
      <c r="AA4213" s="11"/>
      <c r="AB4213" s="14" t="str">
        <f t="shared" si="441"/>
        <v>10264|36 PINTURA P.U.</v>
      </c>
      <c r="AC4213" t="str">
        <f t="shared" si="442"/>
        <v>|10264|</v>
      </c>
      <c r="AD4213" t="str">
        <f t="shared" si="443"/>
        <v>36 PINTURA P.U.</v>
      </c>
    </row>
    <row r="4214" spans="1:30" ht="36" customHeight="1" x14ac:dyDescent="0.35">
      <c r="A4214" s="35">
        <v>46220</v>
      </c>
      <c r="B4214" s="14" t="s">
        <v>3734</v>
      </c>
      <c r="C4214" s="14" t="s">
        <v>3735</v>
      </c>
      <c r="D4214" s="14" t="s">
        <v>3051</v>
      </c>
      <c r="E4214" s="14">
        <v>30081508</v>
      </c>
      <c r="F4214" s="14" t="s">
        <v>3162</v>
      </c>
      <c r="G4214" s="14" t="s">
        <v>3051</v>
      </c>
      <c r="H4214" s="14" t="s">
        <v>3051</v>
      </c>
      <c r="I4214" s="9" t="s">
        <v>3051</v>
      </c>
      <c r="J4214" s="9">
        <v>1</v>
      </c>
      <c r="K4214" s="14"/>
      <c r="L4214" s="14"/>
      <c r="M4214" s="14"/>
      <c r="N4214" s="14"/>
      <c r="O4214" s="14"/>
      <c r="P4214" s="14"/>
      <c r="Q4214" s="14"/>
      <c r="R4214" s="14"/>
      <c r="S4214" s="14"/>
      <c r="T4214" s="14"/>
      <c r="U4214" s="14"/>
      <c r="V4214" s="14"/>
      <c r="W4214" s="14"/>
      <c r="X4214" s="14"/>
      <c r="Y4214" s="14"/>
      <c r="Z4214" s="14"/>
      <c r="AA4214" s="11"/>
      <c r="AB4214" s="14" t="str">
        <f t="shared" si="441"/>
        <v>10264|36 PINTURA P.U.</v>
      </c>
      <c r="AC4214" t="str">
        <f t="shared" si="442"/>
        <v>|10264|</v>
      </c>
      <c r="AD4214" t="str">
        <f t="shared" si="443"/>
        <v>36 PINTURA P.U.</v>
      </c>
    </row>
    <row r="4215" spans="1:30" ht="36" customHeight="1" x14ac:dyDescent="0.35">
      <c r="A4215" s="35">
        <v>46220</v>
      </c>
      <c r="B4215" s="14" t="s">
        <v>3734</v>
      </c>
      <c r="C4215" s="14" t="s">
        <v>3735</v>
      </c>
      <c r="D4215" s="14" t="s">
        <v>3051</v>
      </c>
      <c r="E4215" s="14">
        <v>30080008</v>
      </c>
      <c r="F4215" s="14" t="s">
        <v>3163</v>
      </c>
      <c r="G4215" s="14" t="s">
        <v>3051</v>
      </c>
      <c r="H4215" s="14" t="s">
        <v>3051</v>
      </c>
      <c r="I4215" s="9" t="s">
        <v>3051</v>
      </c>
      <c r="J4215" s="9">
        <v>10</v>
      </c>
      <c r="K4215" s="14"/>
      <c r="L4215" s="14"/>
      <c r="M4215" s="14"/>
      <c r="N4215" s="14"/>
      <c r="O4215" s="14"/>
      <c r="P4215" s="14"/>
      <c r="Q4215" s="14"/>
      <c r="R4215" s="14"/>
      <c r="S4215" s="14"/>
      <c r="T4215" s="14"/>
      <c r="U4215" s="14"/>
      <c r="V4215" s="14"/>
      <c r="W4215" s="14"/>
      <c r="X4215" s="14"/>
      <c r="Y4215" s="14"/>
      <c r="Z4215" s="14"/>
      <c r="AA4215" s="11"/>
      <c r="AB4215" s="14" t="str">
        <f t="shared" si="441"/>
        <v>10264|36 PINTURA P.U.</v>
      </c>
      <c r="AC4215" t="str">
        <f t="shared" si="442"/>
        <v>|10264|</v>
      </c>
      <c r="AD4215" t="str">
        <f t="shared" si="443"/>
        <v>36 PINTURA P.U.</v>
      </c>
    </row>
    <row r="4216" spans="1:30" ht="36" customHeight="1" x14ac:dyDescent="0.35">
      <c r="A4216" s="35">
        <v>46220</v>
      </c>
      <c r="B4216" s="14" t="s">
        <v>3734</v>
      </c>
      <c r="C4216" s="14" t="s">
        <v>3735</v>
      </c>
      <c r="D4216" s="14" t="s">
        <v>3051</v>
      </c>
      <c r="E4216" s="14">
        <v>20021607</v>
      </c>
      <c r="F4216" s="14" t="s">
        <v>2187</v>
      </c>
      <c r="G4216" s="14" t="s">
        <v>3051</v>
      </c>
      <c r="H4216" s="14" t="s">
        <v>3051</v>
      </c>
      <c r="I4216" s="9" t="s">
        <v>3051</v>
      </c>
      <c r="J4216" s="9">
        <v>3</v>
      </c>
      <c r="K4216" s="14"/>
      <c r="L4216" s="14"/>
      <c r="M4216" s="14"/>
      <c r="N4216" s="14"/>
      <c r="O4216" s="14"/>
      <c r="P4216" s="14"/>
      <c r="Q4216" s="14"/>
      <c r="R4216" s="14"/>
      <c r="S4216" s="14"/>
      <c r="T4216" s="14"/>
      <c r="U4216" s="14"/>
      <c r="V4216" s="14"/>
      <c r="W4216" s="14"/>
      <c r="X4216" s="14"/>
      <c r="Y4216" s="14"/>
      <c r="Z4216" s="14"/>
      <c r="AA4216" s="11"/>
      <c r="AB4216" s="14" t="str">
        <f t="shared" si="441"/>
        <v>10264|36 PINTURA P.U.</v>
      </c>
      <c r="AC4216" t="str">
        <f t="shared" si="442"/>
        <v>|10264|</v>
      </c>
      <c r="AD4216" t="str">
        <f t="shared" si="443"/>
        <v>36 PINTURA P.U.</v>
      </c>
    </row>
    <row r="4217" spans="1:30" ht="36" customHeight="1" x14ac:dyDescent="0.35">
      <c r="A4217" s="35">
        <v>46220</v>
      </c>
      <c r="B4217" s="14" t="s">
        <v>3734</v>
      </c>
      <c r="C4217" s="14" t="s">
        <v>3735</v>
      </c>
      <c r="D4217" s="14" t="s">
        <v>3051</v>
      </c>
      <c r="E4217" s="14">
        <v>20052201</v>
      </c>
      <c r="F4217" s="14" t="s">
        <v>3216</v>
      </c>
      <c r="G4217" s="14" t="s">
        <v>3051</v>
      </c>
      <c r="H4217" s="14" t="s">
        <v>3051</v>
      </c>
      <c r="I4217" s="9" t="s">
        <v>3051</v>
      </c>
      <c r="J4217" s="9">
        <v>1</v>
      </c>
      <c r="K4217" s="14"/>
      <c r="L4217" s="14"/>
      <c r="M4217" s="14"/>
      <c r="N4217" s="14"/>
      <c r="O4217" s="14"/>
      <c r="P4217" s="14"/>
      <c r="Q4217" s="14"/>
      <c r="R4217" s="14"/>
      <c r="S4217" s="14"/>
      <c r="T4217" s="14"/>
      <c r="U4217" s="14"/>
      <c r="V4217" s="14"/>
      <c r="W4217" s="14"/>
      <c r="X4217" s="14"/>
      <c r="Y4217" s="14"/>
      <c r="Z4217" s="14"/>
      <c r="AA4217" s="11"/>
      <c r="AB4217" s="14" t="str">
        <f t="shared" si="441"/>
        <v>10264|36 PINTURA P.U.</v>
      </c>
      <c r="AC4217" t="str">
        <f t="shared" si="442"/>
        <v>|10264|</v>
      </c>
      <c r="AD4217" t="str">
        <f t="shared" si="443"/>
        <v>36 PINTURA P.U.</v>
      </c>
    </row>
    <row r="4218" spans="1:30" ht="36" customHeight="1" x14ac:dyDescent="0.35">
      <c r="A4218" s="35">
        <v>46220</v>
      </c>
      <c r="B4218" s="14" t="s">
        <v>3734</v>
      </c>
      <c r="C4218" s="14" t="s">
        <v>3735</v>
      </c>
      <c r="D4218" s="14" t="s">
        <v>3051</v>
      </c>
      <c r="E4218" s="14">
        <v>20053407</v>
      </c>
      <c r="F4218" s="14" t="s">
        <v>3218</v>
      </c>
      <c r="G4218" s="14" t="s">
        <v>3051</v>
      </c>
      <c r="H4218" s="14" t="s">
        <v>3051</v>
      </c>
      <c r="I4218" s="9" t="s">
        <v>3051</v>
      </c>
      <c r="J4218" s="9">
        <v>1</v>
      </c>
      <c r="K4218" s="14"/>
      <c r="L4218" s="14"/>
      <c r="M4218" s="14"/>
      <c r="N4218" s="14"/>
      <c r="O4218" s="14"/>
      <c r="P4218" s="14"/>
      <c r="Q4218" s="14"/>
      <c r="R4218" s="14"/>
      <c r="S4218" s="14"/>
      <c r="T4218" s="14"/>
      <c r="U4218" s="14"/>
      <c r="V4218" s="14"/>
      <c r="W4218" s="14"/>
      <c r="X4218" s="14"/>
      <c r="Y4218" s="14"/>
      <c r="Z4218" s="14"/>
      <c r="AA4218" s="11"/>
      <c r="AB4218" s="14" t="str">
        <f t="shared" si="441"/>
        <v>10264|36 PINTURA P.U.</v>
      </c>
      <c r="AC4218" t="str">
        <f t="shared" si="442"/>
        <v>|10264|</v>
      </c>
      <c r="AD4218" t="str">
        <f t="shared" si="443"/>
        <v>36 PINTURA P.U.</v>
      </c>
    </row>
    <row r="4219" spans="1:30" ht="36" customHeight="1" x14ac:dyDescent="0.35">
      <c r="A4219" s="35">
        <v>46220</v>
      </c>
      <c r="B4219" s="14" t="s">
        <v>3734</v>
      </c>
      <c r="C4219" s="14" t="s">
        <v>3735</v>
      </c>
      <c r="D4219" s="14" t="s">
        <v>3051</v>
      </c>
      <c r="E4219" s="14">
        <v>30006104</v>
      </c>
      <c r="F4219" s="14" t="s">
        <v>3159</v>
      </c>
      <c r="G4219" s="14" t="s">
        <v>3051</v>
      </c>
      <c r="H4219" s="14" t="s">
        <v>3051</v>
      </c>
      <c r="I4219" s="9" t="s">
        <v>3051</v>
      </c>
      <c r="J4219" s="9">
        <v>730</v>
      </c>
      <c r="K4219" s="14"/>
      <c r="L4219" s="14"/>
      <c r="M4219" s="14"/>
      <c r="N4219" s="14"/>
      <c r="O4219" s="14"/>
      <c r="P4219" s="14"/>
      <c r="Q4219" s="14"/>
      <c r="R4219" s="14"/>
      <c r="S4219" s="14"/>
      <c r="T4219" s="14"/>
      <c r="U4219" s="14"/>
      <c r="V4219" s="14"/>
      <c r="W4219" s="14"/>
      <c r="X4219" s="14"/>
      <c r="Y4219" s="14"/>
      <c r="Z4219" s="14"/>
      <c r="AA4219" s="11"/>
      <c r="AB4219" s="14" t="str">
        <f t="shared" si="441"/>
        <v>10264|36 PINTURA P.U.</v>
      </c>
      <c r="AC4219" t="str">
        <f t="shared" si="442"/>
        <v>|10264|</v>
      </c>
      <c r="AD4219" t="str">
        <f t="shared" si="443"/>
        <v>36 PINTURA P.U.</v>
      </c>
    </row>
    <row r="4220" spans="1:30" ht="36" customHeight="1" x14ac:dyDescent="0.35">
      <c r="A4220" s="35">
        <v>46220</v>
      </c>
      <c r="B4220" s="14" t="s">
        <v>3734</v>
      </c>
      <c r="C4220" s="14" t="s">
        <v>3735</v>
      </c>
      <c r="D4220" s="14" t="s">
        <v>3051</v>
      </c>
      <c r="E4220" s="14">
        <v>30001201</v>
      </c>
      <c r="F4220" s="14" t="s">
        <v>3293</v>
      </c>
      <c r="G4220" s="14" t="s">
        <v>3051</v>
      </c>
      <c r="H4220" s="14" t="s">
        <v>3051</v>
      </c>
      <c r="I4220" s="9" t="s">
        <v>3051</v>
      </c>
      <c r="J4220" s="9">
        <v>8</v>
      </c>
      <c r="K4220" s="14"/>
      <c r="L4220" s="14"/>
      <c r="M4220" s="14"/>
      <c r="N4220" s="14"/>
      <c r="O4220" s="14"/>
      <c r="P4220" s="14"/>
      <c r="Q4220" s="14"/>
      <c r="R4220" s="14"/>
      <c r="S4220" s="14"/>
      <c r="T4220" s="14"/>
      <c r="U4220" s="14"/>
      <c r="V4220" s="14"/>
      <c r="W4220" s="14"/>
      <c r="X4220" s="14"/>
      <c r="Y4220" s="14"/>
      <c r="Z4220" s="14"/>
      <c r="AA4220" s="11"/>
      <c r="AB4220" s="14" t="str">
        <f t="shared" si="441"/>
        <v>10264|36 PINTURA P.U.</v>
      </c>
      <c r="AC4220" t="str">
        <f t="shared" si="442"/>
        <v>|10264|</v>
      </c>
      <c r="AD4220" t="str">
        <f t="shared" si="443"/>
        <v>36 PINTURA P.U.</v>
      </c>
    </row>
    <row r="4221" spans="1:30" ht="36" customHeight="1" x14ac:dyDescent="0.35">
      <c r="A4221" s="35">
        <v>46220</v>
      </c>
      <c r="B4221" s="14" t="s">
        <v>3734</v>
      </c>
      <c r="C4221" s="14" t="s">
        <v>3735</v>
      </c>
      <c r="D4221" s="14" t="s">
        <v>3051</v>
      </c>
      <c r="E4221" s="14">
        <v>30001301</v>
      </c>
      <c r="F4221" s="14" t="s">
        <v>3294</v>
      </c>
      <c r="G4221" s="14" t="s">
        <v>3051</v>
      </c>
      <c r="H4221" s="14" t="s">
        <v>3051</v>
      </c>
      <c r="I4221" s="9" t="s">
        <v>3051</v>
      </c>
      <c r="J4221" s="9">
        <v>32</v>
      </c>
      <c r="K4221" s="14"/>
      <c r="L4221" s="14"/>
      <c r="M4221" s="14"/>
      <c r="N4221" s="14"/>
      <c r="O4221" s="14"/>
      <c r="P4221" s="14"/>
      <c r="Q4221" s="14"/>
      <c r="R4221" s="14"/>
      <c r="S4221" s="14"/>
      <c r="T4221" s="14"/>
      <c r="U4221" s="14"/>
      <c r="V4221" s="14"/>
      <c r="W4221" s="14"/>
      <c r="X4221" s="14"/>
      <c r="Y4221" s="14"/>
      <c r="Z4221" s="14"/>
      <c r="AA4221" s="11"/>
      <c r="AB4221" s="14" t="str">
        <f t="shared" si="441"/>
        <v>10264|36 PINTURA P.U.</v>
      </c>
      <c r="AC4221" t="str">
        <f t="shared" si="442"/>
        <v>|10264|</v>
      </c>
      <c r="AD4221" t="str">
        <f t="shared" si="443"/>
        <v>36 PINTURA P.U.</v>
      </c>
    </row>
    <row r="4222" spans="1:30" ht="36" customHeight="1" x14ac:dyDescent="0.35">
      <c r="A4222" s="35">
        <v>46220</v>
      </c>
      <c r="B4222" s="14" t="s">
        <v>3734</v>
      </c>
      <c r="C4222" s="14" t="s">
        <v>3735</v>
      </c>
      <c r="D4222" s="14" t="s">
        <v>3051</v>
      </c>
      <c r="E4222" s="14">
        <v>30006101</v>
      </c>
      <c r="F4222" s="14" t="s">
        <v>3301</v>
      </c>
      <c r="G4222" s="14" t="s">
        <v>3051</v>
      </c>
      <c r="H4222" s="14" t="s">
        <v>3051</v>
      </c>
      <c r="I4222" s="9" t="s">
        <v>3051</v>
      </c>
      <c r="J4222" s="9">
        <v>730</v>
      </c>
      <c r="K4222" s="14"/>
      <c r="L4222" s="14"/>
      <c r="M4222" s="14"/>
      <c r="N4222" s="14"/>
      <c r="O4222" s="14"/>
      <c r="P4222" s="14"/>
      <c r="Q4222" s="14"/>
      <c r="R4222" s="14"/>
      <c r="S4222" s="14"/>
      <c r="T4222" s="14"/>
      <c r="U4222" s="14"/>
      <c r="V4222" s="14"/>
      <c r="W4222" s="14"/>
      <c r="X4222" s="14"/>
      <c r="Y4222" s="14"/>
      <c r="Z4222" s="14"/>
      <c r="AA4222" s="11"/>
      <c r="AB4222" s="14" t="str">
        <f t="shared" si="441"/>
        <v>10264|36 PINTURA P.U.</v>
      </c>
      <c r="AC4222" t="str">
        <f t="shared" si="442"/>
        <v>|10264|</v>
      </c>
      <c r="AD4222" t="str">
        <f t="shared" si="443"/>
        <v>36 PINTURA P.U.</v>
      </c>
    </row>
    <row r="4223" spans="1:30" ht="36" customHeight="1" x14ac:dyDescent="0.35">
      <c r="A4223" s="35">
        <v>46220</v>
      </c>
      <c r="B4223" s="14" t="s">
        <v>3734</v>
      </c>
      <c r="C4223" s="14" t="s">
        <v>3735</v>
      </c>
      <c r="D4223" s="14" t="s">
        <v>3051</v>
      </c>
      <c r="E4223" s="14">
        <v>30006102</v>
      </c>
      <c r="F4223" s="14" t="s">
        <v>3303</v>
      </c>
      <c r="G4223" s="14" t="s">
        <v>3051</v>
      </c>
      <c r="H4223" s="14" t="s">
        <v>3051</v>
      </c>
      <c r="I4223" s="9" t="s">
        <v>3051</v>
      </c>
      <c r="J4223" s="9">
        <v>730</v>
      </c>
      <c r="K4223" s="14"/>
      <c r="L4223" s="14"/>
      <c r="M4223" s="14"/>
      <c r="N4223" s="14"/>
      <c r="O4223" s="14"/>
      <c r="P4223" s="14"/>
      <c r="Q4223" s="14"/>
      <c r="R4223" s="14"/>
      <c r="S4223" s="14"/>
      <c r="T4223" s="14"/>
      <c r="U4223" s="14"/>
      <c r="V4223" s="14"/>
      <c r="W4223" s="14"/>
      <c r="X4223" s="14"/>
      <c r="Y4223" s="14"/>
      <c r="Z4223" s="14"/>
      <c r="AA4223" s="11"/>
      <c r="AB4223" s="14" t="str">
        <f t="shared" si="441"/>
        <v>10264|36 PINTURA P.U.</v>
      </c>
      <c r="AC4223" t="str">
        <f t="shared" si="442"/>
        <v>|10264|</v>
      </c>
      <c r="AD4223" t="str">
        <f t="shared" si="443"/>
        <v>36 PINTURA P.U.</v>
      </c>
    </row>
    <row r="4224" spans="1:30" ht="36" customHeight="1" x14ac:dyDescent="0.35">
      <c r="A4224" s="35">
        <v>46220</v>
      </c>
      <c r="B4224" s="14" t="s">
        <v>3736</v>
      </c>
      <c r="C4224" s="14" t="s">
        <v>3737</v>
      </c>
      <c r="D4224" s="14" t="s">
        <v>3051</v>
      </c>
      <c r="E4224" s="14">
        <v>30080009</v>
      </c>
      <c r="F4224" s="14" t="s">
        <v>3160</v>
      </c>
      <c r="G4224" s="14" t="s">
        <v>3051</v>
      </c>
      <c r="H4224" s="14" t="s">
        <v>3051</v>
      </c>
      <c r="I4224" s="9" t="s">
        <v>3051</v>
      </c>
      <c r="J4224" s="9">
        <v>60</v>
      </c>
      <c r="K4224" s="14"/>
      <c r="L4224" s="14"/>
      <c r="M4224" s="14"/>
      <c r="N4224" s="14"/>
      <c r="O4224" s="14"/>
      <c r="P4224" s="14"/>
      <c r="Q4224" s="14"/>
      <c r="R4224" s="14"/>
      <c r="S4224" s="14"/>
      <c r="T4224" s="14"/>
      <c r="U4224" s="14"/>
      <c r="V4224" s="14"/>
      <c r="W4224" s="14"/>
      <c r="X4224" s="14"/>
      <c r="Y4224" s="14"/>
      <c r="Z4224" s="14"/>
      <c r="AA4224" s="11"/>
      <c r="AB4224" s="14" t="str">
        <f t="shared" si="441"/>
        <v>10266,10265|36 PINTURA P.U.</v>
      </c>
      <c r="AC4224" t="str">
        <f t="shared" si="442"/>
        <v>|10266|10265|</v>
      </c>
      <c r="AD4224" t="str">
        <f t="shared" si="443"/>
        <v>36 PINTURA P.U.</v>
      </c>
    </row>
    <row r="4225" spans="1:30" ht="36" customHeight="1" x14ac:dyDescent="0.35">
      <c r="A4225" s="35">
        <v>46220</v>
      </c>
      <c r="B4225" s="14" t="s">
        <v>3736</v>
      </c>
      <c r="C4225" s="14" t="s">
        <v>3737</v>
      </c>
      <c r="D4225" s="14" t="s">
        <v>3051</v>
      </c>
      <c r="E4225" s="14">
        <v>30081507</v>
      </c>
      <c r="F4225" s="14" t="s">
        <v>3161</v>
      </c>
      <c r="G4225" s="14" t="s">
        <v>3051</v>
      </c>
      <c r="H4225" s="14" t="s">
        <v>3051</v>
      </c>
      <c r="I4225" s="9" t="s">
        <v>3051</v>
      </c>
      <c r="J4225" s="9">
        <v>30</v>
      </c>
      <c r="K4225" s="14"/>
      <c r="L4225" s="14"/>
      <c r="M4225" s="14"/>
      <c r="N4225" s="14"/>
      <c r="O4225" s="14"/>
      <c r="P4225" s="14"/>
      <c r="Q4225" s="14"/>
      <c r="R4225" s="14"/>
      <c r="S4225" s="14"/>
      <c r="T4225" s="14"/>
      <c r="U4225" s="14"/>
      <c r="V4225" s="14"/>
      <c r="W4225" s="14"/>
      <c r="X4225" s="14"/>
      <c r="Y4225" s="14"/>
      <c r="Z4225" s="14"/>
      <c r="AA4225" s="11"/>
      <c r="AB4225" s="14" t="str">
        <f t="shared" si="441"/>
        <v>10266,10265|36 PINTURA P.U.</v>
      </c>
      <c r="AC4225" t="str">
        <f t="shared" si="442"/>
        <v>|10266|10265|</v>
      </c>
      <c r="AD4225" t="str">
        <f t="shared" si="443"/>
        <v>36 PINTURA P.U.</v>
      </c>
    </row>
    <row r="4226" spans="1:30" ht="36" customHeight="1" x14ac:dyDescent="0.35">
      <c r="A4226" s="35">
        <v>46220</v>
      </c>
      <c r="B4226" s="14" t="s">
        <v>3736</v>
      </c>
      <c r="C4226" s="14" t="s">
        <v>3737</v>
      </c>
      <c r="D4226" s="14" t="s">
        <v>3051</v>
      </c>
      <c r="E4226" s="14">
        <v>30081508</v>
      </c>
      <c r="F4226" s="14" t="s">
        <v>3162</v>
      </c>
      <c r="G4226" s="14" t="s">
        <v>3051</v>
      </c>
      <c r="H4226" s="14" t="s">
        <v>3051</v>
      </c>
      <c r="I4226" s="9" t="s">
        <v>3051</v>
      </c>
      <c r="J4226" s="9">
        <v>30</v>
      </c>
      <c r="K4226" s="14"/>
      <c r="L4226" s="14"/>
      <c r="M4226" s="14"/>
      <c r="N4226" s="14"/>
      <c r="O4226" s="14"/>
      <c r="P4226" s="14"/>
      <c r="Q4226" s="14"/>
      <c r="R4226" s="14"/>
      <c r="S4226" s="14"/>
      <c r="T4226" s="14"/>
      <c r="U4226" s="14"/>
      <c r="V4226" s="14"/>
      <c r="W4226" s="14"/>
      <c r="X4226" s="14"/>
      <c r="Y4226" s="14"/>
      <c r="Z4226" s="14"/>
      <c r="AA4226" s="11"/>
      <c r="AB4226" s="14" t="str">
        <f t="shared" si="441"/>
        <v>10266,10265|36 PINTURA P.U.</v>
      </c>
      <c r="AC4226" t="str">
        <f t="shared" si="442"/>
        <v>|10266|10265|</v>
      </c>
      <c r="AD4226" t="str">
        <f t="shared" si="443"/>
        <v>36 PINTURA P.U.</v>
      </c>
    </row>
    <row r="4227" spans="1:30" ht="36" customHeight="1" x14ac:dyDescent="0.35">
      <c r="A4227" s="35">
        <v>46220</v>
      </c>
      <c r="B4227" s="14" t="s">
        <v>3736</v>
      </c>
      <c r="C4227" s="14" t="s">
        <v>3737</v>
      </c>
      <c r="D4227" s="14" t="s">
        <v>3051</v>
      </c>
      <c r="E4227" s="14">
        <v>30080008</v>
      </c>
      <c r="F4227" s="14" t="s">
        <v>3163</v>
      </c>
      <c r="G4227" s="14" t="s">
        <v>3051</v>
      </c>
      <c r="H4227" s="14" t="s">
        <v>3051</v>
      </c>
      <c r="I4227" s="9" t="s">
        <v>3051</v>
      </c>
      <c r="J4227" s="9">
        <v>60</v>
      </c>
      <c r="K4227" s="14"/>
      <c r="L4227" s="14"/>
      <c r="M4227" s="14"/>
      <c r="N4227" s="14"/>
      <c r="O4227" s="14"/>
      <c r="P4227" s="14"/>
      <c r="Q4227" s="14"/>
      <c r="R4227" s="14"/>
      <c r="S4227" s="14"/>
      <c r="T4227" s="14"/>
      <c r="U4227" s="14"/>
      <c r="V4227" s="14"/>
      <c r="W4227" s="14"/>
      <c r="X4227" s="14"/>
      <c r="Y4227" s="14"/>
      <c r="Z4227" s="14"/>
      <c r="AA4227" s="11"/>
      <c r="AB4227" s="14" t="str">
        <f t="shared" si="441"/>
        <v>10266,10265|36 PINTURA P.U.</v>
      </c>
      <c r="AC4227" t="str">
        <f t="shared" si="442"/>
        <v>|10266|10265|</v>
      </c>
      <c r="AD4227" t="str">
        <f t="shared" si="443"/>
        <v>36 PINTURA P.U.</v>
      </c>
    </row>
    <row r="4228" spans="1:30" ht="36" customHeight="1" x14ac:dyDescent="0.35">
      <c r="A4228" s="35">
        <v>46220</v>
      </c>
      <c r="B4228" s="14" t="s">
        <v>3736</v>
      </c>
      <c r="C4228" s="14" t="s">
        <v>3737</v>
      </c>
      <c r="D4228" s="14" t="s">
        <v>3051</v>
      </c>
      <c r="E4228" s="14">
        <v>20051001</v>
      </c>
      <c r="F4228" s="14" t="s">
        <v>3215</v>
      </c>
      <c r="G4228" s="14" t="s">
        <v>3051</v>
      </c>
      <c r="H4228" s="14" t="s">
        <v>3051</v>
      </c>
      <c r="I4228" s="9" t="s">
        <v>3051</v>
      </c>
      <c r="J4228" s="9">
        <v>13</v>
      </c>
      <c r="K4228" s="14"/>
      <c r="L4228" s="14"/>
      <c r="M4228" s="14"/>
      <c r="N4228" s="14"/>
      <c r="O4228" s="14"/>
      <c r="P4228" s="14"/>
      <c r="Q4228" s="14"/>
      <c r="R4228" s="14"/>
      <c r="S4228" s="14"/>
      <c r="T4228" s="14"/>
      <c r="U4228" s="14"/>
      <c r="V4228" s="14"/>
      <c r="W4228" s="14"/>
      <c r="X4228" s="14"/>
      <c r="Y4228" s="14"/>
      <c r="Z4228" s="14"/>
      <c r="AA4228" s="11"/>
      <c r="AB4228" s="14" t="str">
        <f t="shared" si="441"/>
        <v>10266,10265|36 PINTURA P.U.</v>
      </c>
      <c r="AC4228" t="str">
        <f t="shared" si="442"/>
        <v>|10266|10265|</v>
      </c>
      <c r="AD4228" t="str">
        <f t="shared" si="443"/>
        <v>36 PINTURA P.U.</v>
      </c>
    </row>
    <row r="4229" spans="1:30" ht="36" customHeight="1" x14ac:dyDescent="0.35">
      <c r="A4229" s="35">
        <v>46220</v>
      </c>
      <c r="B4229" s="14" t="s">
        <v>3736</v>
      </c>
      <c r="C4229" s="14" t="s">
        <v>3737</v>
      </c>
      <c r="D4229" s="14" t="s">
        <v>3051</v>
      </c>
      <c r="E4229" s="14">
        <v>30006104</v>
      </c>
      <c r="F4229" s="14" t="s">
        <v>3159</v>
      </c>
      <c r="G4229" s="14" t="s">
        <v>3051</v>
      </c>
      <c r="H4229" s="14" t="s">
        <v>3051</v>
      </c>
      <c r="I4229" s="9" t="s">
        <v>3051</v>
      </c>
      <c r="J4229" s="9">
        <v>6</v>
      </c>
      <c r="K4229" s="14"/>
      <c r="L4229" s="14"/>
      <c r="M4229" s="14"/>
      <c r="N4229" s="14"/>
      <c r="O4229" s="14"/>
      <c r="P4229" s="14"/>
      <c r="Q4229" s="14"/>
      <c r="R4229" s="14"/>
      <c r="S4229" s="14"/>
      <c r="T4229" s="14"/>
      <c r="U4229" s="14"/>
      <c r="V4229" s="14"/>
      <c r="W4229" s="14"/>
      <c r="X4229" s="14"/>
      <c r="Y4229" s="14"/>
      <c r="Z4229" s="14"/>
      <c r="AA4229" s="11"/>
      <c r="AB4229" s="14" t="str">
        <f t="shared" si="441"/>
        <v>10266,10265|36 PINTURA P.U.</v>
      </c>
      <c r="AC4229" t="str">
        <f t="shared" si="442"/>
        <v>|10266|10265|</v>
      </c>
      <c r="AD4229" t="str">
        <f t="shared" si="443"/>
        <v>36 PINTURA P.U.</v>
      </c>
    </row>
    <row r="4230" spans="1:30" ht="36" customHeight="1" x14ac:dyDescent="0.35">
      <c r="A4230" s="35">
        <v>46220</v>
      </c>
      <c r="B4230" s="14" t="s">
        <v>3736</v>
      </c>
      <c r="C4230" s="14" t="s">
        <v>3737</v>
      </c>
      <c r="D4230" s="14" t="s">
        <v>3051</v>
      </c>
      <c r="E4230" s="14">
        <v>30001301</v>
      </c>
      <c r="F4230" s="14" t="s">
        <v>3294</v>
      </c>
      <c r="G4230" s="14" t="s">
        <v>3051</v>
      </c>
      <c r="H4230" s="14" t="s">
        <v>3051</v>
      </c>
      <c r="I4230" s="9" t="s">
        <v>3051</v>
      </c>
      <c r="J4230" s="9">
        <v>340</v>
      </c>
      <c r="K4230" s="14"/>
      <c r="L4230" s="14"/>
      <c r="M4230" s="14"/>
      <c r="N4230" s="14"/>
      <c r="O4230" s="14"/>
      <c r="P4230" s="14"/>
      <c r="Q4230" s="14"/>
      <c r="R4230" s="14"/>
      <c r="S4230" s="14"/>
      <c r="T4230" s="14"/>
      <c r="U4230" s="14"/>
      <c r="V4230" s="14"/>
      <c r="W4230" s="14"/>
      <c r="X4230" s="14"/>
      <c r="Y4230" s="14"/>
      <c r="Z4230" s="14"/>
      <c r="AA4230" s="11"/>
      <c r="AB4230" s="14" t="str">
        <f t="shared" si="441"/>
        <v>10266,10265|36 PINTURA P.U.</v>
      </c>
      <c r="AC4230" t="str">
        <f t="shared" si="442"/>
        <v>|10266|10265|</v>
      </c>
      <c r="AD4230" t="str">
        <f t="shared" si="443"/>
        <v>36 PINTURA P.U.</v>
      </c>
    </row>
    <row r="4231" spans="1:30" ht="36" customHeight="1" x14ac:dyDescent="0.35">
      <c r="A4231" s="35">
        <v>46220</v>
      </c>
      <c r="B4231" s="14" t="s">
        <v>3736</v>
      </c>
      <c r="C4231" s="14" t="s">
        <v>3737</v>
      </c>
      <c r="D4231" s="14" t="s">
        <v>3051</v>
      </c>
      <c r="E4231" s="14">
        <v>30006101</v>
      </c>
      <c r="F4231" s="14" t="s">
        <v>3301</v>
      </c>
      <c r="G4231" s="14" t="s">
        <v>3051</v>
      </c>
      <c r="H4231" s="14" t="s">
        <v>3051</v>
      </c>
      <c r="I4231" s="9" t="s">
        <v>3051</v>
      </c>
      <c r="J4231" s="9">
        <v>6</v>
      </c>
      <c r="K4231" s="14"/>
      <c r="L4231" s="14"/>
      <c r="M4231" s="14"/>
      <c r="N4231" s="14"/>
      <c r="O4231" s="14"/>
      <c r="P4231" s="14"/>
      <c r="Q4231" s="14"/>
      <c r="R4231" s="14"/>
      <c r="S4231" s="14"/>
      <c r="T4231" s="14"/>
      <c r="U4231" s="14"/>
      <c r="V4231" s="14"/>
      <c r="W4231" s="14"/>
      <c r="X4231" s="14"/>
      <c r="Y4231" s="14"/>
      <c r="Z4231" s="14"/>
      <c r="AA4231" s="11"/>
      <c r="AB4231" s="14" t="str">
        <f t="shared" ref="AB4231:AB4294" si="444">B4231&amp;"|"&amp;I4231</f>
        <v>10266,10265|36 PINTURA P.U.</v>
      </c>
      <c r="AC4231" t="str">
        <f t="shared" ref="AC4231:AC4294" si="445">IF($B4231="","","|"&amp;SUBSTITUTE(TRIM(SUBSTITUTE(SUBSTITUTE(SUBSTITUTE(SUBSTITUTE(SUBSTITUTE(SUBSTITUTE(SUBSTITUTE(SUBSTITUTE(SUBSTITUTE(SUBSTITUTE(SUBSTITUTE(SUBSTITUTE(SUBSTITUTE(SUBSTITUTE(TRIM($B4231&amp;""),CHAR(10)," "),CHAR(13)," "),"."," "),";"," "),","," "),"/"," "),"+"," "),"-"," "),"  "," "),"  "," "),"  "," "),"  "," "),"  "," "),"  "," "))," ","|")&amp;"|")</f>
        <v>|10266|10265|</v>
      </c>
      <c r="AD4231" t="str">
        <f t="shared" ref="AD4231:AD4294" si="446">TRIM($I4231&amp;"")</f>
        <v>36 PINTURA P.U.</v>
      </c>
    </row>
    <row r="4232" spans="1:30" ht="36" customHeight="1" x14ac:dyDescent="0.35">
      <c r="A4232" s="35">
        <v>46220</v>
      </c>
      <c r="B4232" s="14" t="s">
        <v>3736</v>
      </c>
      <c r="C4232" s="14" t="s">
        <v>3737</v>
      </c>
      <c r="D4232" s="14" t="s">
        <v>3051</v>
      </c>
      <c r="E4232" s="14">
        <v>30006102</v>
      </c>
      <c r="F4232" s="14" t="s">
        <v>3303</v>
      </c>
      <c r="G4232" s="14" t="s">
        <v>3051</v>
      </c>
      <c r="H4232" s="14" t="s">
        <v>3051</v>
      </c>
      <c r="I4232" s="9" t="s">
        <v>3051</v>
      </c>
      <c r="J4232" s="9">
        <v>6</v>
      </c>
      <c r="K4232" s="14"/>
      <c r="L4232" s="14"/>
      <c r="M4232" s="14"/>
      <c r="N4232" s="14"/>
      <c r="O4232" s="14"/>
      <c r="P4232" s="14"/>
      <c r="Q4232" s="14"/>
      <c r="R4232" s="14"/>
      <c r="S4232" s="14"/>
      <c r="T4232" s="14"/>
      <c r="U4232" s="14"/>
      <c r="V4232" s="14"/>
      <c r="W4232" s="14"/>
      <c r="X4232" s="14"/>
      <c r="Y4232" s="14"/>
      <c r="Z4232" s="14"/>
      <c r="AA4232" s="11"/>
      <c r="AB4232" s="14" t="str">
        <f t="shared" si="444"/>
        <v>10266,10265|36 PINTURA P.U.</v>
      </c>
      <c r="AC4232" t="str">
        <f t="shared" si="445"/>
        <v>|10266|10265|</v>
      </c>
      <c r="AD4232" t="str">
        <f t="shared" si="446"/>
        <v>36 PINTURA P.U.</v>
      </c>
    </row>
    <row r="4233" spans="1:30" ht="36" customHeight="1" x14ac:dyDescent="0.35">
      <c r="A4233" s="35">
        <v>46220</v>
      </c>
      <c r="B4233" s="14" t="s">
        <v>3738</v>
      </c>
      <c r="C4233" s="14" t="s">
        <v>3739</v>
      </c>
      <c r="D4233" s="14" t="s">
        <v>3051</v>
      </c>
      <c r="E4233" s="14">
        <v>30006801</v>
      </c>
      <c r="F4233" s="14" t="s">
        <v>3297</v>
      </c>
      <c r="G4233" s="14" t="s">
        <v>3051</v>
      </c>
      <c r="H4233" s="14" t="s">
        <v>3051</v>
      </c>
      <c r="I4233" s="9" t="s">
        <v>3051</v>
      </c>
      <c r="J4233" s="9">
        <v>12</v>
      </c>
      <c r="K4233" s="14"/>
      <c r="L4233" s="14"/>
      <c r="M4233" s="14"/>
      <c r="N4233" s="14"/>
      <c r="O4233" s="14"/>
      <c r="P4233" s="14"/>
      <c r="Q4233" s="14"/>
      <c r="R4233" s="14"/>
      <c r="S4233" s="14"/>
      <c r="T4233" s="14"/>
      <c r="U4233" s="14"/>
      <c r="V4233" s="14"/>
      <c r="W4233" s="14"/>
      <c r="X4233" s="14"/>
      <c r="Y4233" s="14"/>
      <c r="Z4233" s="14"/>
      <c r="AA4233" s="11"/>
      <c r="AB4233" s="14" t="str">
        <f t="shared" si="444"/>
        <v>10269|36 PINTURA P.U.</v>
      </c>
      <c r="AC4233" t="str">
        <f t="shared" si="445"/>
        <v>|10269|</v>
      </c>
      <c r="AD4233" t="str">
        <f t="shared" si="446"/>
        <v>36 PINTURA P.U.</v>
      </c>
    </row>
    <row r="4234" spans="1:30" ht="36" customHeight="1" x14ac:dyDescent="0.35">
      <c r="A4234" s="35">
        <v>46218</v>
      </c>
      <c r="B4234" s="14" t="s">
        <v>3734</v>
      </c>
      <c r="C4234" s="14" t="s">
        <v>3735</v>
      </c>
      <c r="D4234" s="14" t="s">
        <v>3052</v>
      </c>
      <c r="E4234" s="14">
        <v>20052004</v>
      </c>
      <c r="F4234" s="14" t="s">
        <v>3268</v>
      </c>
      <c r="G4234" s="14" t="s">
        <v>3052</v>
      </c>
      <c r="H4234" s="14" t="s">
        <v>3052</v>
      </c>
      <c r="I4234" s="9" t="s">
        <v>3052</v>
      </c>
      <c r="J4234" s="9">
        <v>3</v>
      </c>
      <c r="K4234" s="14"/>
      <c r="L4234" s="14"/>
      <c r="M4234" s="14"/>
      <c r="N4234" s="14"/>
      <c r="O4234" s="14"/>
      <c r="P4234" s="14"/>
      <c r="Q4234" s="14"/>
      <c r="R4234" s="14"/>
      <c r="S4234" s="14"/>
      <c r="T4234" s="14"/>
      <c r="U4234" s="14"/>
      <c r="V4234" s="14"/>
      <c r="W4234" s="14"/>
      <c r="X4234" s="14"/>
      <c r="Y4234" s="14"/>
      <c r="Z4234" s="14"/>
      <c r="AA4234" s="11"/>
      <c r="AB4234" s="14" t="str">
        <f t="shared" si="444"/>
        <v>10264|46 SECCIONADORA 1</v>
      </c>
      <c r="AC4234" t="str">
        <f t="shared" si="445"/>
        <v>|10264|</v>
      </c>
      <c r="AD4234" t="str">
        <f t="shared" si="446"/>
        <v>46 SECCIONADORA 1</v>
      </c>
    </row>
    <row r="4235" spans="1:30" ht="36" customHeight="1" x14ac:dyDescent="0.35">
      <c r="A4235" s="35">
        <v>46218</v>
      </c>
      <c r="B4235" s="14" t="s">
        <v>3734</v>
      </c>
      <c r="C4235" s="14" t="s">
        <v>3735</v>
      </c>
      <c r="D4235" s="14" t="s">
        <v>3052</v>
      </c>
      <c r="E4235" s="14">
        <v>20052204</v>
      </c>
      <c r="F4235" s="14" t="s">
        <v>3270</v>
      </c>
      <c r="G4235" s="14" t="s">
        <v>3052</v>
      </c>
      <c r="H4235" s="14" t="s">
        <v>3052</v>
      </c>
      <c r="I4235" s="9" t="s">
        <v>3052</v>
      </c>
      <c r="J4235" s="9">
        <v>1</v>
      </c>
      <c r="K4235" s="14"/>
      <c r="L4235" s="14"/>
      <c r="M4235" s="14"/>
      <c r="N4235" s="14"/>
      <c r="O4235" s="14"/>
      <c r="P4235" s="14"/>
      <c r="Q4235" s="14"/>
      <c r="R4235" s="14"/>
      <c r="S4235" s="14"/>
      <c r="T4235" s="14"/>
      <c r="U4235" s="14"/>
      <c r="V4235" s="14"/>
      <c r="W4235" s="14"/>
      <c r="X4235" s="14"/>
      <c r="Y4235" s="14"/>
      <c r="Z4235" s="14"/>
      <c r="AA4235" s="11"/>
      <c r="AB4235" s="14" t="str">
        <f t="shared" si="444"/>
        <v>10264|46 SECCIONADORA 1</v>
      </c>
      <c r="AC4235" t="str">
        <f t="shared" si="445"/>
        <v>|10264|</v>
      </c>
      <c r="AD4235" t="str">
        <f t="shared" si="446"/>
        <v>46 SECCIONADORA 1</v>
      </c>
    </row>
    <row r="4236" spans="1:30" ht="36" customHeight="1" x14ac:dyDescent="0.35">
      <c r="A4236" s="35">
        <v>46218</v>
      </c>
      <c r="B4236" s="14" t="s">
        <v>3734</v>
      </c>
      <c r="C4236" s="14" t="s">
        <v>3735</v>
      </c>
      <c r="D4236" s="14" t="s">
        <v>3052</v>
      </c>
      <c r="E4236" s="14">
        <v>30126003</v>
      </c>
      <c r="F4236" s="14" t="s">
        <v>3731</v>
      </c>
      <c r="G4236" s="14" t="s">
        <v>3052</v>
      </c>
      <c r="H4236" s="14" t="s">
        <v>3052</v>
      </c>
      <c r="I4236" s="9" t="s">
        <v>3052</v>
      </c>
      <c r="J4236" s="9">
        <v>1</v>
      </c>
      <c r="K4236" s="14"/>
      <c r="L4236" s="14"/>
      <c r="M4236" s="14"/>
      <c r="N4236" s="14"/>
      <c r="O4236" s="14"/>
      <c r="P4236" s="14"/>
      <c r="Q4236" s="14"/>
      <c r="R4236" s="14"/>
      <c r="S4236" s="14"/>
      <c r="T4236" s="14"/>
      <c r="U4236" s="14"/>
      <c r="V4236" s="14"/>
      <c r="W4236" s="14"/>
      <c r="X4236" s="14"/>
      <c r="Y4236" s="14"/>
      <c r="Z4236" s="14"/>
      <c r="AA4236" s="11"/>
      <c r="AB4236" s="14" t="str">
        <f t="shared" si="444"/>
        <v>10264|46 SECCIONADORA 1</v>
      </c>
      <c r="AC4236" t="str">
        <f t="shared" si="445"/>
        <v>|10264|</v>
      </c>
      <c r="AD4236" t="str">
        <f t="shared" si="446"/>
        <v>46 SECCIONADORA 1</v>
      </c>
    </row>
    <row r="4237" spans="1:30" ht="36" customHeight="1" x14ac:dyDescent="0.35">
      <c r="A4237" s="35">
        <v>46218</v>
      </c>
      <c r="B4237" s="14" t="s">
        <v>3734</v>
      </c>
      <c r="C4237" s="14" t="s">
        <v>3735</v>
      </c>
      <c r="D4237" s="14" t="s">
        <v>3052</v>
      </c>
      <c r="E4237" s="14">
        <v>30001205</v>
      </c>
      <c r="F4237" s="14" t="s">
        <v>3322</v>
      </c>
      <c r="G4237" s="14" t="s">
        <v>3052</v>
      </c>
      <c r="H4237" s="14" t="s">
        <v>3052</v>
      </c>
      <c r="I4237" s="9" t="s">
        <v>3052</v>
      </c>
      <c r="J4237" s="9">
        <v>20</v>
      </c>
      <c r="K4237" s="14"/>
      <c r="L4237" s="14"/>
      <c r="M4237" s="14"/>
      <c r="N4237" s="14"/>
      <c r="O4237" s="14"/>
      <c r="P4237" s="14"/>
      <c r="Q4237" s="14"/>
      <c r="R4237" s="14"/>
      <c r="S4237" s="14"/>
      <c r="T4237" s="14"/>
      <c r="U4237" s="14"/>
      <c r="V4237" s="14"/>
      <c r="W4237" s="14"/>
      <c r="X4237" s="14"/>
      <c r="Y4237" s="14"/>
      <c r="Z4237" s="14"/>
      <c r="AA4237" s="11"/>
      <c r="AB4237" s="14" t="str">
        <f t="shared" si="444"/>
        <v>10264|46 SECCIONADORA 1</v>
      </c>
      <c r="AC4237" t="str">
        <f t="shared" si="445"/>
        <v>|10264|</v>
      </c>
      <c r="AD4237" t="str">
        <f t="shared" si="446"/>
        <v>46 SECCIONADORA 1</v>
      </c>
    </row>
    <row r="4238" spans="1:30" ht="36" customHeight="1" x14ac:dyDescent="0.35">
      <c r="A4238" s="35">
        <v>46218</v>
      </c>
      <c r="B4238" s="14" t="s">
        <v>3734</v>
      </c>
      <c r="C4238" s="14" t="s">
        <v>3735</v>
      </c>
      <c r="D4238" s="14" t="s">
        <v>3052</v>
      </c>
      <c r="E4238" s="14">
        <v>30001206</v>
      </c>
      <c r="F4238" s="14" t="s">
        <v>3278</v>
      </c>
      <c r="G4238" s="14" t="s">
        <v>3052</v>
      </c>
      <c r="H4238" s="14" t="s">
        <v>3052</v>
      </c>
      <c r="I4238" s="9" t="s">
        <v>3052</v>
      </c>
      <c r="J4238" s="9">
        <v>20</v>
      </c>
      <c r="K4238" s="14"/>
      <c r="L4238" s="14"/>
      <c r="M4238" s="14"/>
      <c r="N4238" s="14"/>
      <c r="O4238" s="14"/>
      <c r="P4238" s="14"/>
      <c r="Q4238" s="14"/>
      <c r="R4238" s="14"/>
      <c r="S4238" s="14"/>
      <c r="T4238" s="14"/>
      <c r="U4238" s="14"/>
      <c r="V4238" s="14"/>
      <c r="W4238" s="14"/>
      <c r="X4238" s="14"/>
      <c r="Y4238" s="14"/>
      <c r="Z4238" s="14"/>
      <c r="AA4238" s="11"/>
      <c r="AB4238" s="14" t="str">
        <f t="shared" si="444"/>
        <v>10264|46 SECCIONADORA 1</v>
      </c>
      <c r="AC4238" t="str">
        <f t="shared" si="445"/>
        <v>|10264|</v>
      </c>
      <c r="AD4238" t="str">
        <f t="shared" si="446"/>
        <v>46 SECCIONADORA 1</v>
      </c>
    </row>
    <row r="4239" spans="1:30" ht="36" customHeight="1" x14ac:dyDescent="0.35">
      <c r="A4239" s="35">
        <v>46218</v>
      </c>
      <c r="B4239" s="14" t="s">
        <v>3734</v>
      </c>
      <c r="C4239" s="14" t="s">
        <v>3735</v>
      </c>
      <c r="D4239" s="14" t="s">
        <v>3052</v>
      </c>
      <c r="E4239" s="14">
        <v>30001207</v>
      </c>
      <c r="F4239" s="14" t="s">
        <v>3280</v>
      </c>
      <c r="G4239" s="14" t="s">
        <v>3052</v>
      </c>
      <c r="H4239" s="14" t="s">
        <v>3052</v>
      </c>
      <c r="I4239" s="9" t="s">
        <v>3052</v>
      </c>
      <c r="J4239" s="9">
        <v>24</v>
      </c>
      <c r="K4239" s="14"/>
      <c r="L4239" s="14"/>
      <c r="M4239" s="14"/>
      <c r="N4239" s="14"/>
      <c r="O4239" s="14"/>
      <c r="P4239" s="14"/>
      <c r="Q4239" s="14"/>
      <c r="R4239" s="14"/>
      <c r="S4239" s="14"/>
      <c r="T4239" s="14"/>
      <c r="U4239" s="14"/>
      <c r="V4239" s="14"/>
      <c r="W4239" s="14"/>
      <c r="X4239" s="14"/>
      <c r="Y4239" s="14"/>
      <c r="Z4239" s="14"/>
      <c r="AA4239" s="11"/>
      <c r="AB4239" s="14" t="str">
        <f t="shared" si="444"/>
        <v>10264|46 SECCIONADORA 1</v>
      </c>
      <c r="AC4239" t="str">
        <f t="shared" si="445"/>
        <v>|10264|</v>
      </c>
      <c r="AD4239" t="str">
        <f t="shared" si="446"/>
        <v>46 SECCIONADORA 1</v>
      </c>
    </row>
    <row r="4240" spans="1:30" ht="36" customHeight="1" x14ac:dyDescent="0.35">
      <c r="A4240" s="35">
        <v>46218</v>
      </c>
      <c r="B4240" s="14" t="s">
        <v>3734</v>
      </c>
      <c r="C4240" s="14" t="s">
        <v>3735</v>
      </c>
      <c r="D4240" s="14" t="s">
        <v>3052</v>
      </c>
      <c r="E4240" s="14">
        <v>30080003</v>
      </c>
      <c r="F4240" s="14" t="s">
        <v>3275</v>
      </c>
      <c r="G4240" s="14" t="s">
        <v>3052</v>
      </c>
      <c r="H4240" s="14" t="s">
        <v>3052</v>
      </c>
      <c r="I4240" s="9" t="s">
        <v>3052</v>
      </c>
      <c r="J4240" s="9">
        <v>6</v>
      </c>
      <c r="K4240" s="14"/>
      <c r="L4240" s="14"/>
      <c r="M4240" s="14"/>
      <c r="N4240" s="14"/>
      <c r="O4240" s="14"/>
      <c r="P4240" s="14"/>
      <c r="Q4240" s="14"/>
      <c r="R4240" s="14"/>
      <c r="S4240" s="14"/>
      <c r="T4240" s="14"/>
      <c r="U4240" s="14"/>
      <c r="V4240" s="14"/>
      <c r="W4240" s="14"/>
      <c r="X4240" s="14"/>
      <c r="Y4240" s="14"/>
      <c r="Z4240" s="14"/>
      <c r="AA4240" s="11"/>
      <c r="AB4240" s="14" t="str">
        <f t="shared" si="444"/>
        <v>10264|46 SECCIONADORA 1</v>
      </c>
      <c r="AC4240" t="str">
        <f t="shared" si="445"/>
        <v>|10264|</v>
      </c>
      <c r="AD4240" t="str">
        <f t="shared" si="446"/>
        <v>46 SECCIONADORA 1</v>
      </c>
    </row>
    <row r="4241" spans="1:30" ht="36" customHeight="1" x14ac:dyDescent="0.35">
      <c r="A4241" s="35">
        <v>46218</v>
      </c>
      <c r="B4241" s="14" t="s">
        <v>3734</v>
      </c>
      <c r="C4241" s="14" t="s">
        <v>3735</v>
      </c>
      <c r="D4241" s="14" t="s">
        <v>3052</v>
      </c>
      <c r="E4241" s="14">
        <v>30080004</v>
      </c>
      <c r="F4241" s="14" t="s">
        <v>3205</v>
      </c>
      <c r="G4241" s="14" t="s">
        <v>3052</v>
      </c>
      <c r="H4241" s="14" t="s">
        <v>3052</v>
      </c>
      <c r="I4241" s="9" t="s">
        <v>3052</v>
      </c>
      <c r="J4241" s="9">
        <v>12</v>
      </c>
      <c r="K4241" s="14"/>
      <c r="L4241" s="14"/>
      <c r="M4241" s="14"/>
      <c r="N4241" s="14"/>
      <c r="O4241" s="14"/>
      <c r="P4241" s="14"/>
      <c r="Q4241" s="14"/>
      <c r="R4241" s="14"/>
      <c r="S4241" s="14"/>
      <c r="T4241" s="14"/>
      <c r="U4241" s="14"/>
      <c r="V4241" s="14"/>
      <c r="W4241" s="14"/>
      <c r="X4241" s="14"/>
      <c r="Y4241" s="14"/>
      <c r="Z4241" s="14"/>
      <c r="AA4241" s="11"/>
      <c r="AB4241" s="14" t="str">
        <f t="shared" si="444"/>
        <v>10264|46 SECCIONADORA 1</v>
      </c>
      <c r="AC4241" t="str">
        <f t="shared" si="445"/>
        <v>|10264|</v>
      </c>
      <c r="AD4241" t="str">
        <f t="shared" si="446"/>
        <v>46 SECCIONADORA 1</v>
      </c>
    </row>
    <row r="4242" spans="1:30" ht="36" customHeight="1" x14ac:dyDescent="0.35">
      <c r="A4242" s="35">
        <v>46218</v>
      </c>
      <c r="B4242" s="14" t="s">
        <v>3734</v>
      </c>
      <c r="C4242" s="14" t="s">
        <v>3735</v>
      </c>
      <c r="D4242" s="14" t="s">
        <v>3052</v>
      </c>
      <c r="E4242" s="14">
        <v>30080005</v>
      </c>
      <c r="F4242" s="14" t="s">
        <v>3206</v>
      </c>
      <c r="G4242" s="14" t="s">
        <v>3052</v>
      </c>
      <c r="H4242" s="14" t="s">
        <v>3052</v>
      </c>
      <c r="I4242" s="9" t="s">
        <v>3052</v>
      </c>
      <c r="J4242" s="9">
        <v>12</v>
      </c>
      <c r="K4242" s="14"/>
      <c r="L4242" s="14"/>
      <c r="M4242" s="14"/>
      <c r="N4242" s="14"/>
      <c r="O4242" s="14"/>
      <c r="P4242" s="14"/>
      <c r="Q4242" s="14"/>
      <c r="R4242" s="14"/>
      <c r="S4242" s="14"/>
      <c r="T4242" s="14"/>
      <c r="U4242" s="14"/>
      <c r="V4242" s="14"/>
      <c r="W4242" s="14"/>
      <c r="X4242" s="14"/>
      <c r="Y4242" s="14"/>
      <c r="Z4242" s="14"/>
      <c r="AA4242" s="11"/>
      <c r="AB4242" s="14" t="str">
        <f t="shared" si="444"/>
        <v>10264|46 SECCIONADORA 1</v>
      </c>
      <c r="AC4242" t="str">
        <f t="shared" si="445"/>
        <v>|10264|</v>
      </c>
      <c r="AD4242" t="str">
        <f t="shared" si="446"/>
        <v>46 SECCIONADORA 1</v>
      </c>
    </row>
    <row r="4243" spans="1:30" ht="36" customHeight="1" x14ac:dyDescent="0.35">
      <c r="A4243" s="35">
        <v>46218</v>
      </c>
      <c r="B4243" s="14" t="s">
        <v>3734</v>
      </c>
      <c r="C4243" s="14" t="s">
        <v>3735</v>
      </c>
      <c r="D4243" s="14" t="s">
        <v>3052</v>
      </c>
      <c r="E4243" s="14">
        <v>20019005</v>
      </c>
      <c r="F4243" s="14" t="s">
        <v>2939</v>
      </c>
      <c r="G4243" s="14" t="s">
        <v>3052</v>
      </c>
      <c r="H4243" s="14" t="s">
        <v>3052</v>
      </c>
      <c r="I4243" s="9" t="s">
        <v>3052</v>
      </c>
      <c r="J4243" s="9">
        <v>72</v>
      </c>
      <c r="K4243" s="14"/>
      <c r="L4243" s="14"/>
      <c r="M4243" s="14"/>
      <c r="N4243" s="14"/>
      <c r="O4243" s="14"/>
      <c r="P4243" s="14"/>
      <c r="Q4243" s="14"/>
      <c r="R4243" s="14"/>
      <c r="S4243" s="14"/>
      <c r="T4243" s="14"/>
      <c r="U4243" s="14"/>
      <c r="V4243" s="14"/>
      <c r="W4243" s="14"/>
      <c r="X4243" s="14"/>
      <c r="Y4243" s="14"/>
      <c r="Z4243" s="14"/>
      <c r="AA4243" s="11"/>
      <c r="AB4243" s="14" t="str">
        <f t="shared" si="444"/>
        <v>10264|46 SECCIONADORA 1</v>
      </c>
      <c r="AC4243" t="str">
        <f t="shared" si="445"/>
        <v>|10264|</v>
      </c>
      <c r="AD4243" t="str">
        <f t="shared" si="446"/>
        <v>46 SECCIONADORA 1</v>
      </c>
    </row>
    <row r="4244" spans="1:30" ht="36" customHeight="1" x14ac:dyDescent="0.35">
      <c r="A4244" s="35">
        <v>46218</v>
      </c>
      <c r="B4244" s="14" t="s">
        <v>3734</v>
      </c>
      <c r="C4244" s="14" t="s">
        <v>3735</v>
      </c>
      <c r="D4244" s="14" t="s">
        <v>3052</v>
      </c>
      <c r="E4244" s="14">
        <v>20019601</v>
      </c>
      <c r="F4244" s="14" t="s">
        <v>3276</v>
      </c>
      <c r="G4244" s="14" t="s">
        <v>3052</v>
      </c>
      <c r="H4244" s="14" t="s">
        <v>3052</v>
      </c>
      <c r="I4244" s="9" t="s">
        <v>3052</v>
      </c>
      <c r="J4244" s="9">
        <v>12</v>
      </c>
      <c r="K4244" s="14"/>
      <c r="L4244" s="14"/>
      <c r="M4244" s="14"/>
      <c r="N4244" s="14"/>
      <c r="O4244" s="14"/>
      <c r="P4244" s="14"/>
      <c r="Q4244" s="14"/>
      <c r="R4244" s="14"/>
      <c r="S4244" s="14"/>
      <c r="T4244" s="14"/>
      <c r="U4244" s="14"/>
      <c r="V4244" s="14"/>
      <c r="W4244" s="14"/>
      <c r="X4244" s="14"/>
      <c r="Y4244" s="14"/>
      <c r="Z4244" s="14"/>
      <c r="AA4244" s="11"/>
      <c r="AB4244" s="14" t="str">
        <f t="shared" si="444"/>
        <v>10264|46 SECCIONADORA 1</v>
      </c>
      <c r="AC4244" t="str">
        <f t="shared" si="445"/>
        <v>|10264|</v>
      </c>
      <c r="AD4244" t="str">
        <f t="shared" si="446"/>
        <v>46 SECCIONADORA 1</v>
      </c>
    </row>
    <row r="4245" spans="1:30" ht="36" customHeight="1" x14ac:dyDescent="0.35">
      <c r="A4245" s="35">
        <v>46218</v>
      </c>
      <c r="B4245" s="14" t="s">
        <v>3734</v>
      </c>
      <c r="C4245" s="14" t="s">
        <v>3735</v>
      </c>
      <c r="D4245" s="14" t="s">
        <v>3052</v>
      </c>
      <c r="E4245" s="14">
        <v>20019602</v>
      </c>
      <c r="F4245" s="14" t="s">
        <v>3277</v>
      </c>
      <c r="G4245" s="14" t="s">
        <v>3052</v>
      </c>
      <c r="H4245" s="14" t="s">
        <v>3052</v>
      </c>
      <c r="I4245" s="9" t="s">
        <v>3052</v>
      </c>
      <c r="J4245" s="9">
        <v>12</v>
      </c>
      <c r="K4245" s="14"/>
      <c r="L4245" s="14"/>
      <c r="M4245" s="14"/>
      <c r="N4245" s="14"/>
      <c r="O4245" s="14"/>
      <c r="P4245" s="14"/>
      <c r="Q4245" s="14"/>
      <c r="R4245" s="14"/>
      <c r="S4245" s="14"/>
      <c r="T4245" s="14"/>
      <c r="U4245" s="14"/>
      <c r="V4245" s="14"/>
      <c r="W4245" s="14"/>
      <c r="X4245" s="14"/>
      <c r="Y4245" s="14"/>
      <c r="Z4245" s="14"/>
      <c r="AA4245" s="11"/>
      <c r="AB4245" s="14" t="str">
        <f t="shared" si="444"/>
        <v>10264|46 SECCIONADORA 1</v>
      </c>
      <c r="AC4245" t="str">
        <f t="shared" si="445"/>
        <v>|10264|</v>
      </c>
      <c r="AD4245" t="str">
        <f t="shared" si="446"/>
        <v>46 SECCIONADORA 1</v>
      </c>
    </row>
    <row r="4246" spans="1:30" ht="36" customHeight="1" x14ac:dyDescent="0.35">
      <c r="A4246" s="35">
        <v>46218</v>
      </c>
      <c r="B4246" s="14" t="s">
        <v>3734</v>
      </c>
      <c r="C4246" s="14" t="s">
        <v>3735</v>
      </c>
      <c r="D4246" s="14" t="s">
        <v>3052</v>
      </c>
      <c r="E4246" s="14">
        <v>20019603</v>
      </c>
      <c r="F4246" s="14" t="s">
        <v>2937</v>
      </c>
      <c r="G4246" s="14" t="s">
        <v>3052</v>
      </c>
      <c r="H4246" s="14" t="s">
        <v>3052</v>
      </c>
      <c r="I4246" s="9" t="s">
        <v>3052</v>
      </c>
      <c r="J4246" s="9">
        <v>6</v>
      </c>
      <c r="K4246" s="14"/>
      <c r="L4246" s="14"/>
      <c r="M4246" s="14"/>
      <c r="N4246" s="14"/>
      <c r="O4246" s="14"/>
      <c r="P4246" s="14"/>
      <c r="Q4246" s="14"/>
      <c r="R4246" s="14"/>
      <c r="S4246" s="14"/>
      <c r="T4246" s="14"/>
      <c r="U4246" s="14"/>
      <c r="V4246" s="14"/>
      <c r="W4246" s="14"/>
      <c r="X4246" s="14"/>
      <c r="Y4246" s="14"/>
      <c r="Z4246" s="14"/>
      <c r="AA4246" s="11"/>
      <c r="AB4246" s="14" t="str">
        <f t="shared" si="444"/>
        <v>10264|46 SECCIONADORA 1</v>
      </c>
      <c r="AC4246" t="str">
        <f t="shared" si="445"/>
        <v>|10264|</v>
      </c>
      <c r="AD4246" t="str">
        <f t="shared" si="446"/>
        <v>46 SECCIONADORA 1</v>
      </c>
    </row>
    <row r="4247" spans="1:30" ht="36" customHeight="1" x14ac:dyDescent="0.35">
      <c r="A4247" s="35">
        <v>46218</v>
      </c>
      <c r="B4247" s="14" t="s">
        <v>3734</v>
      </c>
      <c r="C4247" s="14" t="s">
        <v>3735</v>
      </c>
      <c r="D4247" s="14" t="s">
        <v>3052</v>
      </c>
      <c r="E4247" s="14">
        <v>20019606</v>
      </c>
      <c r="F4247" s="14" t="s">
        <v>3207</v>
      </c>
      <c r="G4247" s="14" t="s">
        <v>3052</v>
      </c>
      <c r="H4247" s="14" t="s">
        <v>3052</v>
      </c>
      <c r="I4247" s="9" t="s">
        <v>3052</v>
      </c>
      <c r="J4247" s="9">
        <v>12</v>
      </c>
      <c r="K4247" s="14"/>
      <c r="L4247" s="14"/>
      <c r="M4247" s="14"/>
      <c r="N4247" s="14"/>
      <c r="O4247" s="14"/>
      <c r="P4247" s="14"/>
      <c r="Q4247" s="14"/>
      <c r="R4247" s="14"/>
      <c r="S4247" s="14"/>
      <c r="T4247" s="14"/>
      <c r="U4247" s="14"/>
      <c r="V4247" s="14"/>
      <c r="W4247" s="14"/>
      <c r="X4247" s="14"/>
      <c r="Y4247" s="14"/>
      <c r="Z4247" s="14"/>
      <c r="AA4247" s="11"/>
      <c r="AB4247" s="14" t="str">
        <f t="shared" si="444"/>
        <v>10264|46 SECCIONADORA 1</v>
      </c>
      <c r="AC4247" t="str">
        <f t="shared" si="445"/>
        <v>|10264|</v>
      </c>
      <c r="AD4247" t="str">
        <f t="shared" si="446"/>
        <v>46 SECCIONADORA 1</v>
      </c>
    </row>
    <row r="4248" spans="1:30" ht="36" customHeight="1" x14ac:dyDescent="0.35">
      <c r="A4248" s="35">
        <v>46218</v>
      </c>
      <c r="B4248" s="14" t="s">
        <v>3734</v>
      </c>
      <c r="C4248" s="14" t="s">
        <v>3735</v>
      </c>
      <c r="D4248" s="14" t="s">
        <v>3052</v>
      </c>
      <c r="E4248" s="14">
        <v>20020002</v>
      </c>
      <c r="F4248" s="14" t="s">
        <v>3263</v>
      </c>
      <c r="G4248" s="14" t="s">
        <v>3052</v>
      </c>
      <c r="H4248" s="14" t="s">
        <v>3052</v>
      </c>
      <c r="I4248" s="9" t="s">
        <v>3052</v>
      </c>
      <c r="J4248" s="9">
        <v>1</v>
      </c>
      <c r="K4248" s="14"/>
      <c r="L4248" s="14"/>
      <c r="M4248" s="14"/>
      <c r="N4248" s="14"/>
      <c r="O4248" s="14"/>
      <c r="P4248" s="14"/>
      <c r="Q4248" s="14"/>
      <c r="R4248" s="14"/>
      <c r="S4248" s="14"/>
      <c r="T4248" s="14"/>
      <c r="U4248" s="14"/>
      <c r="V4248" s="14"/>
      <c r="W4248" s="14"/>
      <c r="X4248" s="14"/>
      <c r="Y4248" s="14"/>
      <c r="Z4248" s="14"/>
      <c r="AA4248" s="11"/>
      <c r="AB4248" s="14" t="str">
        <f t="shared" si="444"/>
        <v>10264|46 SECCIONADORA 1</v>
      </c>
      <c r="AC4248" t="str">
        <f t="shared" si="445"/>
        <v>|10264|</v>
      </c>
      <c r="AD4248" t="str">
        <f t="shared" si="446"/>
        <v>46 SECCIONADORA 1</v>
      </c>
    </row>
    <row r="4249" spans="1:30" ht="36" customHeight="1" x14ac:dyDescent="0.35">
      <c r="A4249" s="35">
        <v>46218</v>
      </c>
      <c r="B4249" s="14" t="s">
        <v>3734</v>
      </c>
      <c r="C4249" s="14" t="s">
        <v>3735</v>
      </c>
      <c r="D4249" s="14" t="s">
        <v>3052</v>
      </c>
      <c r="E4249" s="14">
        <v>20020003</v>
      </c>
      <c r="F4249" s="14" t="s">
        <v>3264</v>
      </c>
      <c r="G4249" s="14" t="s">
        <v>3052</v>
      </c>
      <c r="H4249" s="14" t="s">
        <v>3052</v>
      </c>
      <c r="I4249" s="9" t="s">
        <v>3052</v>
      </c>
      <c r="J4249" s="9">
        <v>1</v>
      </c>
      <c r="K4249" s="14"/>
      <c r="L4249" s="14"/>
      <c r="M4249" s="14"/>
      <c r="N4249" s="14"/>
      <c r="O4249" s="14"/>
      <c r="P4249" s="14"/>
      <c r="Q4249" s="14"/>
      <c r="R4249" s="14"/>
      <c r="S4249" s="14"/>
      <c r="T4249" s="14"/>
      <c r="U4249" s="14"/>
      <c r="V4249" s="14"/>
      <c r="W4249" s="14"/>
      <c r="X4249" s="14"/>
      <c r="Y4249" s="14"/>
      <c r="Z4249" s="14"/>
      <c r="AA4249" s="11"/>
      <c r="AB4249" s="14" t="str">
        <f t="shared" si="444"/>
        <v>10264|46 SECCIONADORA 1</v>
      </c>
      <c r="AC4249" t="str">
        <f t="shared" si="445"/>
        <v>|10264|</v>
      </c>
      <c r="AD4249" t="str">
        <f t="shared" si="446"/>
        <v>46 SECCIONADORA 1</v>
      </c>
    </row>
    <row r="4250" spans="1:30" ht="36" customHeight="1" x14ac:dyDescent="0.35">
      <c r="A4250" s="35">
        <v>46218</v>
      </c>
      <c r="B4250" s="14" t="s">
        <v>3734</v>
      </c>
      <c r="C4250" s="14" t="s">
        <v>3735</v>
      </c>
      <c r="D4250" s="14" t="s">
        <v>3052</v>
      </c>
      <c r="E4250" s="14">
        <v>20020004</v>
      </c>
      <c r="F4250" s="14" t="s">
        <v>3265</v>
      </c>
      <c r="G4250" s="14" t="s">
        <v>3052</v>
      </c>
      <c r="H4250" s="14" t="s">
        <v>3052</v>
      </c>
      <c r="I4250" s="9" t="s">
        <v>3052</v>
      </c>
      <c r="J4250" s="9">
        <v>2</v>
      </c>
      <c r="K4250" s="14"/>
      <c r="L4250" s="14"/>
      <c r="M4250" s="14"/>
      <c r="N4250" s="14"/>
      <c r="O4250" s="14"/>
      <c r="P4250" s="14"/>
      <c r="Q4250" s="14"/>
      <c r="R4250" s="14"/>
      <c r="S4250" s="14"/>
      <c r="T4250" s="14"/>
      <c r="U4250" s="14"/>
      <c r="V4250" s="14"/>
      <c r="W4250" s="14"/>
      <c r="X4250" s="14"/>
      <c r="Y4250" s="14"/>
      <c r="Z4250" s="14"/>
      <c r="AA4250" s="11"/>
      <c r="AB4250" s="14" t="str">
        <f t="shared" si="444"/>
        <v>10264|46 SECCIONADORA 1</v>
      </c>
      <c r="AC4250" t="str">
        <f t="shared" si="445"/>
        <v>|10264|</v>
      </c>
      <c r="AD4250" t="str">
        <f t="shared" si="446"/>
        <v>46 SECCIONADORA 1</v>
      </c>
    </row>
    <row r="4251" spans="1:30" ht="36" customHeight="1" x14ac:dyDescent="0.35">
      <c r="A4251" s="35">
        <v>46218</v>
      </c>
      <c r="B4251" s="14" t="s">
        <v>3734</v>
      </c>
      <c r="C4251" s="14" t="s">
        <v>3735</v>
      </c>
      <c r="D4251" s="14" t="s">
        <v>3052</v>
      </c>
      <c r="E4251" s="14">
        <v>20020005</v>
      </c>
      <c r="F4251" s="14" t="s">
        <v>3266</v>
      </c>
      <c r="G4251" s="14" t="s">
        <v>3052</v>
      </c>
      <c r="H4251" s="14" t="s">
        <v>3052</v>
      </c>
      <c r="I4251" s="9" t="s">
        <v>3052</v>
      </c>
      <c r="J4251" s="9">
        <v>1</v>
      </c>
      <c r="K4251" s="14"/>
      <c r="L4251" s="14"/>
      <c r="M4251" s="14"/>
      <c r="N4251" s="14"/>
      <c r="O4251" s="14"/>
      <c r="P4251" s="14"/>
      <c r="Q4251" s="14"/>
      <c r="R4251" s="14"/>
      <c r="S4251" s="14"/>
      <c r="T4251" s="14"/>
      <c r="U4251" s="14"/>
      <c r="V4251" s="14"/>
      <c r="W4251" s="14"/>
      <c r="X4251" s="14"/>
      <c r="Y4251" s="14"/>
      <c r="Z4251" s="14"/>
      <c r="AA4251" s="11"/>
      <c r="AB4251" s="14" t="str">
        <f t="shared" si="444"/>
        <v>10264|46 SECCIONADORA 1</v>
      </c>
      <c r="AC4251" t="str">
        <f t="shared" si="445"/>
        <v>|10264|</v>
      </c>
      <c r="AD4251" t="str">
        <f t="shared" si="446"/>
        <v>46 SECCIONADORA 1</v>
      </c>
    </row>
    <row r="4252" spans="1:30" ht="36" customHeight="1" x14ac:dyDescent="0.35">
      <c r="A4252" s="35">
        <v>46218</v>
      </c>
      <c r="B4252" s="14" t="s">
        <v>3734</v>
      </c>
      <c r="C4252" s="14" t="s">
        <v>3735</v>
      </c>
      <c r="D4252" s="14" t="s">
        <v>3052</v>
      </c>
      <c r="E4252" s="14">
        <v>20020001</v>
      </c>
      <c r="F4252" s="14" t="s">
        <v>3190</v>
      </c>
      <c r="G4252" s="14" t="s">
        <v>3052</v>
      </c>
      <c r="H4252" s="14" t="s">
        <v>3052</v>
      </c>
      <c r="I4252" s="9" t="s">
        <v>3052</v>
      </c>
      <c r="J4252" s="9">
        <v>4</v>
      </c>
      <c r="K4252" s="14"/>
      <c r="L4252" s="14"/>
      <c r="M4252" s="14"/>
      <c r="N4252" s="14"/>
      <c r="O4252" s="14"/>
      <c r="P4252" s="14"/>
      <c r="Q4252" s="14"/>
      <c r="R4252" s="14"/>
      <c r="S4252" s="14"/>
      <c r="T4252" s="14"/>
      <c r="U4252" s="14"/>
      <c r="V4252" s="14"/>
      <c r="W4252" s="14"/>
      <c r="X4252" s="14"/>
      <c r="Y4252" s="14"/>
      <c r="Z4252" s="14"/>
      <c r="AA4252" s="11"/>
      <c r="AB4252" s="14" t="str">
        <f t="shared" si="444"/>
        <v>10264|46 SECCIONADORA 1</v>
      </c>
      <c r="AC4252" t="str">
        <f t="shared" si="445"/>
        <v>|10264|</v>
      </c>
      <c r="AD4252" t="str">
        <f t="shared" si="446"/>
        <v>46 SECCIONADORA 1</v>
      </c>
    </row>
    <row r="4253" spans="1:30" ht="36" customHeight="1" x14ac:dyDescent="0.35">
      <c r="A4253" s="35">
        <v>46218</v>
      </c>
      <c r="B4253" s="14" t="s">
        <v>3734</v>
      </c>
      <c r="C4253" s="14" t="s">
        <v>3735</v>
      </c>
      <c r="D4253" s="14" t="s">
        <v>3052</v>
      </c>
      <c r="E4253" s="14">
        <v>20052001</v>
      </c>
      <c r="F4253" s="14" t="s">
        <v>3196</v>
      </c>
      <c r="G4253" s="14" t="s">
        <v>3052</v>
      </c>
      <c r="H4253" s="14" t="s">
        <v>3052</v>
      </c>
      <c r="I4253" s="9" t="s">
        <v>3052</v>
      </c>
      <c r="J4253" s="9">
        <v>16</v>
      </c>
      <c r="K4253" s="14"/>
      <c r="L4253" s="14"/>
      <c r="M4253" s="14"/>
      <c r="N4253" s="14"/>
      <c r="O4253" s="14"/>
      <c r="P4253" s="14"/>
      <c r="Q4253" s="14"/>
      <c r="R4253" s="14"/>
      <c r="S4253" s="14"/>
      <c r="T4253" s="14"/>
      <c r="U4253" s="14"/>
      <c r="V4253" s="14"/>
      <c r="W4253" s="14"/>
      <c r="X4253" s="14"/>
      <c r="Y4253" s="14"/>
      <c r="Z4253" s="14"/>
      <c r="AA4253" s="11"/>
      <c r="AB4253" s="14" t="str">
        <f t="shared" si="444"/>
        <v>10264|46 SECCIONADORA 1</v>
      </c>
      <c r="AC4253" t="str">
        <f t="shared" si="445"/>
        <v>|10264|</v>
      </c>
      <c r="AD4253" t="str">
        <f t="shared" si="446"/>
        <v>46 SECCIONADORA 1</v>
      </c>
    </row>
    <row r="4254" spans="1:30" ht="36" customHeight="1" x14ac:dyDescent="0.35">
      <c r="A4254" s="35">
        <v>46218</v>
      </c>
      <c r="B4254" s="14" t="s">
        <v>3734</v>
      </c>
      <c r="C4254" s="14" t="s">
        <v>3735</v>
      </c>
      <c r="D4254" s="14" t="s">
        <v>3052</v>
      </c>
      <c r="E4254" s="14">
        <v>20052002</v>
      </c>
      <c r="F4254" s="14" t="s">
        <v>3197</v>
      </c>
      <c r="G4254" s="14" t="s">
        <v>3052</v>
      </c>
      <c r="H4254" s="14" t="s">
        <v>3052</v>
      </c>
      <c r="I4254" s="9" t="s">
        <v>3052</v>
      </c>
      <c r="J4254" s="9">
        <v>3</v>
      </c>
      <c r="K4254" s="14"/>
      <c r="L4254" s="14"/>
      <c r="M4254" s="14"/>
      <c r="N4254" s="14"/>
      <c r="O4254" s="14"/>
      <c r="P4254" s="14"/>
      <c r="Q4254" s="14"/>
      <c r="R4254" s="14"/>
      <c r="S4254" s="14"/>
      <c r="T4254" s="14"/>
      <c r="U4254" s="14"/>
      <c r="V4254" s="14"/>
      <c r="W4254" s="14"/>
      <c r="X4254" s="14"/>
      <c r="Y4254" s="14"/>
      <c r="Z4254" s="14"/>
      <c r="AA4254" s="11"/>
      <c r="AB4254" s="14" t="str">
        <f t="shared" si="444"/>
        <v>10264|46 SECCIONADORA 1</v>
      </c>
      <c r="AC4254" t="str">
        <f t="shared" si="445"/>
        <v>|10264|</v>
      </c>
      <c r="AD4254" t="str">
        <f t="shared" si="446"/>
        <v>46 SECCIONADORA 1</v>
      </c>
    </row>
    <row r="4255" spans="1:30" ht="36" customHeight="1" x14ac:dyDescent="0.35">
      <c r="A4255" s="35">
        <v>46218</v>
      </c>
      <c r="B4255" s="14" t="s">
        <v>3734</v>
      </c>
      <c r="C4255" s="14" t="s">
        <v>3735</v>
      </c>
      <c r="D4255" s="14" t="s">
        <v>3052</v>
      </c>
      <c r="E4255" s="14">
        <v>20052003</v>
      </c>
      <c r="F4255" s="14" t="s">
        <v>3198</v>
      </c>
      <c r="G4255" s="14" t="s">
        <v>3052</v>
      </c>
      <c r="H4255" s="14" t="s">
        <v>3052</v>
      </c>
      <c r="I4255" s="9" t="s">
        <v>3052</v>
      </c>
      <c r="J4255" s="9">
        <v>6</v>
      </c>
      <c r="K4255" s="14"/>
      <c r="L4255" s="14"/>
      <c r="M4255" s="14"/>
      <c r="N4255" s="14"/>
      <c r="O4255" s="14"/>
      <c r="P4255" s="14"/>
      <c r="Q4255" s="14"/>
      <c r="R4255" s="14"/>
      <c r="S4255" s="14"/>
      <c r="T4255" s="14"/>
      <c r="U4255" s="14"/>
      <c r="V4255" s="14"/>
      <c r="W4255" s="14"/>
      <c r="X4255" s="14"/>
      <c r="Y4255" s="14"/>
      <c r="Z4255" s="14"/>
      <c r="AA4255" s="11"/>
      <c r="AB4255" s="14" t="str">
        <f t="shared" si="444"/>
        <v>10264|46 SECCIONADORA 1</v>
      </c>
      <c r="AC4255" t="str">
        <f t="shared" si="445"/>
        <v>|10264|</v>
      </c>
      <c r="AD4255" t="str">
        <f t="shared" si="446"/>
        <v>46 SECCIONADORA 1</v>
      </c>
    </row>
    <row r="4256" spans="1:30" ht="36" customHeight="1" x14ac:dyDescent="0.35">
      <c r="A4256" s="35">
        <v>46218</v>
      </c>
      <c r="B4256" s="14" t="s">
        <v>3734</v>
      </c>
      <c r="C4256" s="14" t="s">
        <v>3735</v>
      </c>
      <c r="D4256" s="14" t="s">
        <v>3052</v>
      </c>
      <c r="E4256" s="14">
        <v>20052202</v>
      </c>
      <c r="F4256" s="14" t="s">
        <v>3199</v>
      </c>
      <c r="G4256" s="14" t="s">
        <v>3052</v>
      </c>
      <c r="H4256" s="14" t="s">
        <v>3052</v>
      </c>
      <c r="I4256" s="9" t="s">
        <v>3052</v>
      </c>
      <c r="J4256" s="9">
        <v>1</v>
      </c>
      <c r="K4256" s="14"/>
      <c r="L4256" s="14"/>
      <c r="M4256" s="14"/>
      <c r="N4256" s="14"/>
      <c r="O4256" s="14"/>
      <c r="P4256" s="14"/>
      <c r="Q4256" s="14"/>
      <c r="R4256" s="14"/>
      <c r="S4256" s="14"/>
      <c r="T4256" s="14"/>
      <c r="U4256" s="14"/>
      <c r="V4256" s="14"/>
      <c r="W4256" s="14"/>
      <c r="X4256" s="14"/>
      <c r="Y4256" s="14"/>
      <c r="Z4256" s="14"/>
      <c r="AA4256" s="11"/>
      <c r="AB4256" s="14" t="str">
        <f t="shared" si="444"/>
        <v>10264|46 SECCIONADORA 1</v>
      </c>
      <c r="AC4256" t="str">
        <f t="shared" si="445"/>
        <v>|10264|</v>
      </c>
      <c r="AD4256" t="str">
        <f t="shared" si="446"/>
        <v>46 SECCIONADORA 1</v>
      </c>
    </row>
    <row r="4257" spans="1:30" ht="36" customHeight="1" x14ac:dyDescent="0.35">
      <c r="A4257" s="35">
        <v>46218</v>
      </c>
      <c r="B4257" s="14" t="s">
        <v>3734</v>
      </c>
      <c r="C4257" s="14" t="s">
        <v>3735</v>
      </c>
      <c r="D4257" s="14" t="s">
        <v>3052</v>
      </c>
      <c r="E4257" s="14">
        <v>20052203</v>
      </c>
      <c r="F4257" s="14" t="s">
        <v>3200</v>
      </c>
      <c r="G4257" s="14" t="s">
        <v>3052</v>
      </c>
      <c r="H4257" s="14" t="s">
        <v>3052</v>
      </c>
      <c r="I4257" s="9" t="s">
        <v>3052</v>
      </c>
      <c r="J4257" s="9">
        <v>2</v>
      </c>
      <c r="K4257" s="14"/>
      <c r="L4257" s="14"/>
      <c r="M4257" s="14"/>
      <c r="N4257" s="14"/>
      <c r="O4257" s="14"/>
      <c r="P4257" s="14"/>
      <c r="Q4257" s="14"/>
      <c r="R4257" s="14"/>
      <c r="S4257" s="14"/>
      <c r="T4257" s="14"/>
      <c r="U4257" s="14"/>
      <c r="V4257" s="14"/>
      <c r="W4257" s="14"/>
      <c r="X4257" s="14"/>
      <c r="Y4257" s="14"/>
      <c r="Z4257" s="14"/>
      <c r="AA4257" s="11"/>
      <c r="AB4257" s="14" t="str">
        <f t="shared" si="444"/>
        <v>10264|46 SECCIONADORA 1</v>
      </c>
      <c r="AC4257" t="str">
        <f t="shared" si="445"/>
        <v>|10264|</v>
      </c>
      <c r="AD4257" t="str">
        <f t="shared" si="446"/>
        <v>46 SECCIONADORA 1</v>
      </c>
    </row>
    <row r="4258" spans="1:30" ht="36" customHeight="1" x14ac:dyDescent="0.35">
      <c r="A4258" s="35">
        <v>46218</v>
      </c>
      <c r="B4258" s="14" t="s">
        <v>3736</v>
      </c>
      <c r="C4258" s="14" t="s">
        <v>3737</v>
      </c>
      <c r="D4258" s="14" t="s">
        <v>3052</v>
      </c>
      <c r="E4258" s="14">
        <v>20014107</v>
      </c>
      <c r="F4258" s="14" t="s">
        <v>3319</v>
      </c>
      <c r="G4258" s="14" t="s">
        <v>3052</v>
      </c>
      <c r="H4258" s="14" t="s">
        <v>3052</v>
      </c>
      <c r="I4258" s="9" t="s">
        <v>3052</v>
      </c>
      <c r="J4258" s="9">
        <v>640</v>
      </c>
      <c r="K4258" s="14"/>
      <c r="L4258" s="14"/>
      <c r="M4258" s="14"/>
      <c r="N4258" s="14"/>
      <c r="O4258" s="14"/>
      <c r="P4258" s="14"/>
      <c r="Q4258" s="14"/>
      <c r="R4258" s="14"/>
      <c r="S4258" s="14"/>
      <c r="T4258" s="14"/>
      <c r="U4258" s="14"/>
      <c r="V4258" s="14"/>
      <c r="W4258" s="14"/>
      <c r="X4258" s="14"/>
      <c r="Y4258" s="14"/>
      <c r="Z4258" s="14"/>
      <c r="AA4258" s="11"/>
      <c r="AB4258" s="14" t="str">
        <f t="shared" si="444"/>
        <v>10266,10265|46 SECCIONADORA 1</v>
      </c>
      <c r="AC4258" t="str">
        <f t="shared" si="445"/>
        <v>|10266|10265|</v>
      </c>
      <c r="AD4258" t="str">
        <f t="shared" si="446"/>
        <v>46 SECCIONADORA 1</v>
      </c>
    </row>
    <row r="4259" spans="1:30" ht="36" customHeight="1" x14ac:dyDescent="0.35">
      <c r="A4259" s="35">
        <v>46218</v>
      </c>
      <c r="B4259" s="14" t="s">
        <v>3736</v>
      </c>
      <c r="C4259" s="14" t="s">
        <v>3737</v>
      </c>
      <c r="D4259" s="14" t="s">
        <v>3052</v>
      </c>
      <c r="E4259" s="14">
        <v>20014205</v>
      </c>
      <c r="F4259" s="14" t="s">
        <v>3186</v>
      </c>
      <c r="G4259" s="14" t="s">
        <v>3052</v>
      </c>
      <c r="H4259" s="14" t="s">
        <v>3052</v>
      </c>
      <c r="I4259" s="9" t="s">
        <v>3052</v>
      </c>
      <c r="J4259" s="9">
        <v>40</v>
      </c>
      <c r="K4259" s="14"/>
      <c r="L4259" s="14"/>
      <c r="M4259" s="14"/>
      <c r="N4259" s="14"/>
      <c r="O4259" s="14"/>
      <c r="P4259" s="14"/>
      <c r="Q4259" s="14"/>
      <c r="R4259" s="14"/>
      <c r="S4259" s="14"/>
      <c r="T4259" s="14"/>
      <c r="U4259" s="14"/>
      <c r="V4259" s="14"/>
      <c r="W4259" s="14"/>
      <c r="X4259" s="14"/>
      <c r="Y4259" s="14"/>
      <c r="Z4259" s="14"/>
      <c r="AA4259" s="11"/>
      <c r="AB4259" s="14" t="str">
        <f t="shared" si="444"/>
        <v>10266,10265|46 SECCIONADORA 1</v>
      </c>
      <c r="AC4259" t="str">
        <f t="shared" si="445"/>
        <v>|10266|10265|</v>
      </c>
      <c r="AD4259" t="str">
        <f t="shared" si="446"/>
        <v>46 SECCIONADORA 1</v>
      </c>
    </row>
    <row r="4260" spans="1:30" ht="36" customHeight="1" x14ac:dyDescent="0.35">
      <c r="A4260" s="35">
        <v>46218</v>
      </c>
      <c r="B4260" s="14" t="s">
        <v>3736</v>
      </c>
      <c r="C4260" s="14" t="s">
        <v>3737</v>
      </c>
      <c r="D4260" s="14" t="s">
        <v>3052</v>
      </c>
      <c r="E4260" s="14">
        <v>20014206</v>
      </c>
      <c r="F4260" s="14" t="s">
        <v>3320</v>
      </c>
      <c r="G4260" s="14" t="s">
        <v>3052</v>
      </c>
      <c r="H4260" s="14" t="s">
        <v>3052</v>
      </c>
      <c r="I4260" s="9" t="s">
        <v>3052</v>
      </c>
      <c r="J4260" s="9">
        <v>80</v>
      </c>
      <c r="K4260" s="14"/>
      <c r="L4260" s="14"/>
      <c r="M4260" s="14"/>
      <c r="N4260" s="14"/>
      <c r="O4260" s="14"/>
      <c r="P4260" s="14"/>
      <c r="Q4260" s="14"/>
      <c r="R4260" s="14"/>
      <c r="S4260" s="14"/>
      <c r="T4260" s="14"/>
      <c r="U4260" s="14"/>
      <c r="V4260" s="14"/>
      <c r="W4260" s="14"/>
      <c r="X4260" s="14"/>
      <c r="Y4260" s="14"/>
      <c r="Z4260" s="14"/>
      <c r="AA4260" s="11"/>
      <c r="AB4260" s="14" t="str">
        <f t="shared" si="444"/>
        <v>10266,10265|46 SECCIONADORA 1</v>
      </c>
      <c r="AC4260" t="str">
        <f t="shared" si="445"/>
        <v>|10266|10265|</v>
      </c>
      <c r="AD4260" t="str">
        <f t="shared" si="446"/>
        <v>46 SECCIONADORA 1</v>
      </c>
    </row>
    <row r="4261" spans="1:30" ht="36" customHeight="1" x14ac:dyDescent="0.35">
      <c r="A4261" s="35">
        <v>46218</v>
      </c>
      <c r="B4261" s="14" t="s">
        <v>3736</v>
      </c>
      <c r="C4261" s="14" t="s">
        <v>3737</v>
      </c>
      <c r="D4261" s="14" t="s">
        <v>3052</v>
      </c>
      <c r="E4261" s="14">
        <v>20014305</v>
      </c>
      <c r="F4261" s="14" t="s">
        <v>3187</v>
      </c>
      <c r="G4261" s="14" t="s">
        <v>3052</v>
      </c>
      <c r="H4261" s="14" t="s">
        <v>3052</v>
      </c>
      <c r="I4261" s="9" t="s">
        <v>3052</v>
      </c>
      <c r="J4261" s="9">
        <v>280</v>
      </c>
      <c r="K4261" s="14"/>
      <c r="L4261" s="14"/>
      <c r="M4261" s="14"/>
      <c r="N4261" s="14"/>
      <c r="O4261" s="14"/>
      <c r="P4261" s="14"/>
      <c r="Q4261" s="14"/>
      <c r="R4261" s="14"/>
      <c r="S4261" s="14"/>
      <c r="T4261" s="14"/>
      <c r="U4261" s="14"/>
      <c r="V4261" s="14"/>
      <c r="W4261" s="14"/>
      <c r="X4261" s="14"/>
      <c r="Y4261" s="14"/>
      <c r="Z4261" s="14"/>
      <c r="AA4261" s="11"/>
      <c r="AB4261" s="14" t="str">
        <f t="shared" si="444"/>
        <v>10266,10265|46 SECCIONADORA 1</v>
      </c>
      <c r="AC4261" t="str">
        <f t="shared" si="445"/>
        <v>|10266|10265|</v>
      </c>
      <c r="AD4261" t="str">
        <f t="shared" si="446"/>
        <v>46 SECCIONADORA 1</v>
      </c>
    </row>
    <row r="4262" spans="1:30" ht="36" customHeight="1" x14ac:dyDescent="0.35">
      <c r="A4262" s="35">
        <v>46218</v>
      </c>
      <c r="B4262" s="14" t="s">
        <v>3736</v>
      </c>
      <c r="C4262" s="14" t="s">
        <v>3737</v>
      </c>
      <c r="D4262" s="14" t="s">
        <v>3052</v>
      </c>
      <c r="E4262" s="14">
        <v>20014306</v>
      </c>
      <c r="F4262" s="14" t="s">
        <v>3321</v>
      </c>
      <c r="G4262" s="14" t="s">
        <v>3052</v>
      </c>
      <c r="H4262" s="14" t="s">
        <v>3052</v>
      </c>
      <c r="I4262" s="9" t="s">
        <v>3052</v>
      </c>
      <c r="J4262" s="9">
        <v>560</v>
      </c>
      <c r="K4262" s="14"/>
      <c r="L4262" s="14"/>
      <c r="M4262" s="14"/>
      <c r="N4262" s="14"/>
      <c r="O4262" s="14"/>
      <c r="P4262" s="14"/>
      <c r="Q4262" s="14"/>
      <c r="R4262" s="14"/>
      <c r="S4262" s="14"/>
      <c r="T4262" s="14"/>
      <c r="U4262" s="14"/>
      <c r="V4262" s="14"/>
      <c r="W4262" s="14"/>
      <c r="X4262" s="14"/>
      <c r="Y4262" s="14"/>
      <c r="Z4262" s="14"/>
      <c r="AA4262" s="11"/>
      <c r="AB4262" s="14" t="str">
        <f t="shared" si="444"/>
        <v>10266,10265|46 SECCIONADORA 1</v>
      </c>
      <c r="AC4262" t="str">
        <f t="shared" si="445"/>
        <v>|10266|10265|</v>
      </c>
      <c r="AD4262" t="str">
        <f t="shared" si="446"/>
        <v>46 SECCIONADORA 1</v>
      </c>
    </row>
    <row r="4263" spans="1:30" ht="36" customHeight="1" x14ac:dyDescent="0.35">
      <c r="A4263" s="35">
        <v>46218</v>
      </c>
      <c r="B4263" s="14" t="s">
        <v>3736</v>
      </c>
      <c r="C4263" s="14" t="s">
        <v>3737</v>
      </c>
      <c r="D4263" s="14" t="s">
        <v>3052</v>
      </c>
      <c r="E4263" s="14">
        <v>20052004</v>
      </c>
      <c r="F4263" s="14" t="s">
        <v>3268</v>
      </c>
      <c r="G4263" s="14" t="s">
        <v>3052</v>
      </c>
      <c r="H4263" s="14" t="s">
        <v>3052</v>
      </c>
      <c r="I4263" s="9" t="s">
        <v>3052</v>
      </c>
      <c r="J4263" s="9">
        <v>30</v>
      </c>
      <c r="K4263" s="14"/>
      <c r="L4263" s="14"/>
      <c r="M4263" s="14"/>
      <c r="N4263" s="14"/>
      <c r="O4263" s="14"/>
      <c r="P4263" s="14"/>
      <c r="Q4263" s="14"/>
      <c r="R4263" s="14"/>
      <c r="S4263" s="14"/>
      <c r="T4263" s="14"/>
      <c r="U4263" s="14"/>
      <c r="V4263" s="14"/>
      <c r="W4263" s="14"/>
      <c r="X4263" s="14"/>
      <c r="Y4263" s="14"/>
      <c r="Z4263" s="14"/>
      <c r="AA4263" s="11"/>
      <c r="AB4263" s="14" t="str">
        <f t="shared" si="444"/>
        <v>10266,10265|46 SECCIONADORA 1</v>
      </c>
      <c r="AC4263" t="str">
        <f t="shared" si="445"/>
        <v>|10266|10265|</v>
      </c>
      <c r="AD4263" t="str">
        <f t="shared" si="446"/>
        <v>46 SECCIONADORA 1</v>
      </c>
    </row>
    <row r="4264" spans="1:30" ht="36" customHeight="1" x14ac:dyDescent="0.35">
      <c r="A4264" s="35">
        <v>46218</v>
      </c>
      <c r="B4264" s="14" t="s">
        <v>3736</v>
      </c>
      <c r="C4264" s="14" t="s">
        <v>3737</v>
      </c>
      <c r="D4264" s="14" t="s">
        <v>3052</v>
      </c>
      <c r="E4264" s="14">
        <v>20012405</v>
      </c>
      <c r="F4264" s="14" t="s">
        <v>3259</v>
      </c>
      <c r="G4264" s="14" t="s">
        <v>3052</v>
      </c>
      <c r="H4264" s="14" t="s">
        <v>3052</v>
      </c>
      <c r="I4264" s="9" t="s">
        <v>3052</v>
      </c>
      <c r="J4264" s="9">
        <v>560</v>
      </c>
      <c r="K4264" s="14"/>
      <c r="L4264" s="14"/>
      <c r="M4264" s="14"/>
      <c r="N4264" s="14"/>
      <c r="O4264" s="14"/>
      <c r="P4264" s="14"/>
      <c r="Q4264" s="14"/>
      <c r="R4264" s="14"/>
      <c r="S4264" s="14"/>
      <c r="T4264" s="14"/>
      <c r="U4264" s="14"/>
      <c r="V4264" s="14"/>
      <c r="W4264" s="14"/>
      <c r="X4264" s="14"/>
      <c r="Y4264" s="14"/>
      <c r="Z4264" s="14"/>
      <c r="AA4264" s="11"/>
      <c r="AB4264" s="14" t="str">
        <f t="shared" si="444"/>
        <v>10266,10265|46 SECCIONADORA 1</v>
      </c>
      <c r="AC4264" t="str">
        <f t="shared" si="445"/>
        <v>|10266|10265|</v>
      </c>
      <c r="AD4264" t="str">
        <f t="shared" si="446"/>
        <v>46 SECCIONADORA 1</v>
      </c>
    </row>
    <row r="4265" spans="1:30" ht="36" customHeight="1" x14ac:dyDescent="0.35">
      <c r="A4265" s="35">
        <v>46218</v>
      </c>
      <c r="B4265" s="14" t="s">
        <v>3736</v>
      </c>
      <c r="C4265" s="14" t="s">
        <v>3737</v>
      </c>
      <c r="D4265" s="14" t="s">
        <v>3052</v>
      </c>
      <c r="E4265" s="14">
        <v>20013107</v>
      </c>
      <c r="F4265" s="14" t="s">
        <v>3260</v>
      </c>
      <c r="G4265" s="14" t="s">
        <v>3052</v>
      </c>
      <c r="H4265" s="14" t="s">
        <v>3052</v>
      </c>
      <c r="I4265" s="9" t="s">
        <v>3052</v>
      </c>
      <c r="J4265" s="9">
        <v>640</v>
      </c>
      <c r="K4265" s="14"/>
      <c r="L4265" s="14"/>
      <c r="M4265" s="14"/>
      <c r="N4265" s="14"/>
      <c r="O4265" s="14"/>
      <c r="P4265" s="14"/>
      <c r="Q4265" s="14"/>
      <c r="R4265" s="14"/>
      <c r="S4265" s="14"/>
      <c r="T4265" s="14"/>
      <c r="U4265" s="14"/>
      <c r="V4265" s="14"/>
      <c r="W4265" s="14"/>
      <c r="X4265" s="14"/>
      <c r="Y4265" s="14"/>
      <c r="Z4265" s="14"/>
      <c r="AA4265" s="11"/>
      <c r="AB4265" s="14" t="str">
        <f t="shared" si="444"/>
        <v>10266,10265|46 SECCIONADORA 1</v>
      </c>
      <c r="AC4265" t="str">
        <f t="shared" si="445"/>
        <v>|10266|10265|</v>
      </c>
      <c r="AD4265" t="str">
        <f t="shared" si="446"/>
        <v>46 SECCIONADORA 1</v>
      </c>
    </row>
    <row r="4266" spans="1:30" ht="36" customHeight="1" x14ac:dyDescent="0.35">
      <c r="A4266" s="35">
        <v>46218</v>
      </c>
      <c r="B4266" s="14" t="s">
        <v>3736</v>
      </c>
      <c r="C4266" s="14" t="s">
        <v>3737</v>
      </c>
      <c r="D4266" s="14" t="s">
        <v>3052</v>
      </c>
      <c r="E4266" s="14">
        <v>20016106</v>
      </c>
      <c r="F4266" s="14" t="s">
        <v>3261</v>
      </c>
      <c r="G4266" s="14" t="s">
        <v>3052</v>
      </c>
      <c r="H4266" s="14" t="s">
        <v>3052</v>
      </c>
      <c r="I4266" s="9" t="s">
        <v>3052</v>
      </c>
      <c r="J4266" s="9">
        <v>80</v>
      </c>
      <c r="K4266" s="14"/>
      <c r="L4266" s="14"/>
      <c r="M4266" s="14"/>
      <c r="N4266" s="14"/>
      <c r="O4266" s="14"/>
      <c r="P4266" s="14"/>
      <c r="Q4266" s="14"/>
      <c r="R4266" s="14"/>
      <c r="S4266" s="14"/>
      <c r="T4266" s="14"/>
      <c r="U4266" s="14"/>
      <c r="V4266" s="14"/>
      <c r="W4266" s="14"/>
      <c r="X4266" s="14"/>
      <c r="Y4266" s="14"/>
      <c r="Z4266" s="14"/>
      <c r="AA4266" s="11"/>
      <c r="AB4266" s="14" t="str">
        <f t="shared" si="444"/>
        <v>10266,10265|46 SECCIONADORA 1</v>
      </c>
      <c r="AC4266" t="str">
        <f t="shared" si="445"/>
        <v>|10266|10265|</v>
      </c>
      <c r="AD4266" t="str">
        <f t="shared" si="446"/>
        <v>46 SECCIONADORA 1</v>
      </c>
    </row>
    <row r="4267" spans="1:30" ht="36" customHeight="1" x14ac:dyDescent="0.35">
      <c r="A4267" s="35">
        <v>46218</v>
      </c>
      <c r="B4267" s="14" t="s">
        <v>3736</v>
      </c>
      <c r="C4267" s="14" t="s">
        <v>3737</v>
      </c>
      <c r="D4267" s="14" t="s">
        <v>3052</v>
      </c>
      <c r="E4267" s="14">
        <v>30001205</v>
      </c>
      <c r="F4267" s="14" t="s">
        <v>3322</v>
      </c>
      <c r="G4267" s="14" t="s">
        <v>3052</v>
      </c>
      <c r="H4267" s="14" t="s">
        <v>3052</v>
      </c>
      <c r="I4267" s="9" t="s">
        <v>3052</v>
      </c>
      <c r="J4267" s="9">
        <v>450</v>
      </c>
      <c r="K4267" s="14"/>
      <c r="L4267" s="14"/>
      <c r="M4267" s="14"/>
      <c r="N4267" s="14"/>
      <c r="O4267" s="14"/>
      <c r="P4267" s="14"/>
      <c r="Q4267" s="14"/>
      <c r="R4267" s="14"/>
      <c r="S4267" s="14"/>
      <c r="T4267" s="14"/>
      <c r="U4267" s="14"/>
      <c r="V4267" s="14"/>
      <c r="W4267" s="14"/>
      <c r="X4267" s="14"/>
      <c r="Y4267" s="14"/>
      <c r="Z4267" s="14"/>
      <c r="AA4267" s="11"/>
      <c r="AB4267" s="14" t="str">
        <f t="shared" si="444"/>
        <v>10266,10265|46 SECCIONADORA 1</v>
      </c>
      <c r="AC4267" t="str">
        <f t="shared" si="445"/>
        <v>|10266|10265|</v>
      </c>
      <c r="AD4267" t="str">
        <f t="shared" si="446"/>
        <v>46 SECCIONADORA 1</v>
      </c>
    </row>
    <row r="4268" spans="1:30" ht="36" customHeight="1" x14ac:dyDescent="0.35">
      <c r="A4268" s="35">
        <v>46218</v>
      </c>
      <c r="B4268" s="14" t="s">
        <v>3736</v>
      </c>
      <c r="C4268" s="14" t="s">
        <v>3737</v>
      </c>
      <c r="D4268" s="14" t="s">
        <v>3052</v>
      </c>
      <c r="E4268" s="14">
        <v>30001206</v>
      </c>
      <c r="F4268" s="14" t="s">
        <v>3278</v>
      </c>
      <c r="G4268" s="14" t="s">
        <v>3052</v>
      </c>
      <c r="H4268" s="14" t="s">
        <v>3052</v>
      </c>
      <c r="I4268" s="9" t="s">
        <v>3052</v>
      </c>
      <c r="J4268" s="9">
        <v>450</v>
      </c>
      <c r="K4268" s="14"/>
      <c r="L4268" s="14"/>
      <c r="M4268" s="14"/>
      <c r="N4268" s="14"/>
      <c r="O4268" s="14"/>
      <c r="P4268" s="14"/>
      <c r="Q4268" s="14"/>
      <c r="R4268" s="14"/>
      <c r="S4268" s="14"/>
      <c r="T4268" s="14"/>
      <c r="U4268" s="14"/>
      <c r="V4268" s="14"/>
      <c r="W4268" s="14"/>
      <c r="X4268" s="14"/>
      <c r="Y4268" s="14"/>
      <c r="Z4268" s="14"/>
      <c r="AA4268" s="11"/>
      <c r="AB4268" s="14" t="str">
        <f t="shared" si="444"/>
        <v>10266,10265|46 SECCIONADORA 1</v>
      </c>
      <c r="AC4268" t="str">
        <f t="shared" si="445"/>
        <v>|10266|10265|</v>
      </c>
      <c r="AD4268" t="str">
        <f t="shared" si="446"/>
        <v>46 SECCIONADORA 1</v>
      </c>
    </row>
    <row r="4269" spans="1:30" ht="36" customHeight="1" x14ac:dyDescent="0.35">
      <c r="A4269" s="35">
        <v>46218</v>
      </c>
      <c r="B4269" s="14" t="s">
        <v>3736</v>
      </c>
      <c r="C4269" s="14" t="s">
        <v>3737</v>
      </c>
      <c r="D4269" s="14" t="s">
        <v>3052</v>
      </c>
      <c r="E4269" s="14">
        <v>30001207</v>
      </c>
      <c r="F4269" s="14" t="s">
        <v>3280</v>
      </c>
      <c r="G4269" s="14" t="s">
        <v>3052</v>
      </c>
      <c r="H4269" s="14" t="s">
        <v>3052</v>
      </c>
      <c r="I4269" s="9" t="s">
        <v>3052</v>
      </c>
      <c r="J4269" s="9">
        <v>450</v>
      </c>
      <c r="K4269" s="14"/>
      <c r="L4269" s="14"/>
      <c r="M4269" s="14"/>
      <c r="N4269" s="14"/>
      <c r="O4269" s="14"/>
      <c r="P4269" s="14"/>
      <c r="Q4269" s="14"/>
      <c r="R4269" s="14"/>
      <c r="S4269" s="14"/>
      <c r="T4269" s="14"/>
      <c r="U4269" s="14"/>
      <c r="V4269" s="14"/>
      <c r="W4269" s="14"/>
      <c r="X4269" s="14"/>
      <c r="Y4269" s="14"/>
      <c r="Z4269" s="14"/>
      <c r="AA4269" s="11"/>
      <c r="AB4269" s="14" t="str">
        <f t="shared" si="444"/>
        <v>10266,10265|46 SECCIONADORA 1</v>
      </c>
      <c r="AC4269" t="str">
        <f t="shared" si="445"/>
        <v>|10266|10265|</v>
      </c>
      <c r="AD4269" t="str">
        <f t="shared" si="446"/>
        <v>46 SECCIONADORA 1</v>
      </c>
    </row>
    <row r="4270" spans="1:30" ht="36" customHeight="1" x14ac:dyDescent="0.35">
      <c r="A4270" s="35">
        <v>46218</v>
      </c>
      <c r="B4270" s="14" t="s">
        <v>3736</v>
      </c>
      <c r="C4270" s="14" t="s">
        <v>3737</v>
      </c>
      <c r="D4270" s="14" t="s">
        <v>3052</v>
      </c>
      <c r="E4270" s="14">
        <v>30080003</v>
      </c>
      <c r="F4270" s="14" t="s">
        <v>3275</v>
      </c>
      <c r="G4270" s="14" t="s">
        <v>3052</v>
      </c>
      <c r="H4270" s="14" t="s">
        <v>3052</v>
      </c>
      <c r="I4270" s="9" t="s">
        <v>3052</v>
      </c>
      <c r="J4270" s="9">
        <v>30</v>
      </c>
      <c r="K4270" s="14"/>
      <c r="L4270" s="14"/>
      <c r="M4270" s="14"/>
      <c r="N4270" s="14"/>
      <c r="O4270" s="14"/>
      <c r="P4270" s="14"/>
      <c r="Q4270" s="14"/>
      <c r="R4270" s="14"/>
      <c r="S4270" s="14"/>
      <c r="T4270" s="14"/>
      <c r="U4270" s="14"/>
      <c r="V4270" s="14"/>
      <c r="W4270" s="14"/>
      <c r="X4270" s="14"/>
      <c r="Y4270" s="14"/>
      <c r="Z4270" s="14"/>
      <c r="AA4270" s="11"/>
      <c r="AB4270" s="14" t="str">
        <f t="shared" si="444"/>
        <v>10266,10265|46 SECCIONADORA 1</v>
      </c>
      <c r="AC4270" t="str">
        <f t="shared" si="445"/>
        <v>|10266|10265|</v>
      </c>
      <c r="AD4270" t="str">
        <f t="shared" si="446"/>
        <v>46 SECCIONADORA 1</v>
      </c>
    </row>
    <row r="4271" spans="1:30" ht="36" customHeight="1" x14ac:dyDescent="0.35">
      <c r="A4271" s="35">
        <v>46218</v>
      </c>
      <c r="B4271" s="14" t="s">
        <v>3736</v>
      </c>
      <c r="C4271" s="14" t="s">
        <v>3737</v>
      </c>
      <c r="D4271" s="14" t="s">
        <v>3052</v>
      </c>
      <c r="E4271" s="14">
        <v>30080004</v>
      </c>
      <c r="F4271" s="14" t="s">
        <v>3205</v>
      </c>
      <c r="G4271" s="14" t="s">
        <v>3052</v>
      </c>
      <c r="H4271" s="14" t="s">
        <v>3052</v>
      </c>
      <c r="I4271" s="9" t="s">
        <v>3052</v>
      </c>
      <c r="J4271" s="9">
        <v>60</v>
      </c>
      <c r="K4271" s="14"/>
      <c r="L4271" s="14"/>
      <c r="M4271" s="14"/>
      <c r="N4271" s="14"/>
      <c r="O4271" s="14"/>
      <c r="P4271" s="14"/>
      <c r="Q4271" s="14"/>
      <c r="R4271" s="14"/>
      <c r="S4271" s="14"/>
      <c r="T4271" s="14"/>
      <c r="U4271" s="14"/>
      <c r="V4271" s="14"/>
      <c r="W4271" s="14"/>
      <c r="X4271" s="14"/>
      <c r="Y4271" s="14"/>
      <c r="Z4271" s="14"/>
      <c r="AA4271" s="11"/>
      <c r="AB4271" s="14" t="str">
        <f t="shared" si="444"/>
        <v>10266,10265|46 SECCIONADORA 1</v>
      </c>
      <c r="AC4271" t="str">
        <f t="shared" si="445"/>
        <v>|10266|10265|</v>
      </c>
      <c r="AD4271" t="str">
        <f t="shared" si="446"/>
        <v>46 SECCIONADORA 1</v>
      </c>
    </row>
    <row r="4272" spans="1:30" ht="36" customHeight="1" x14ac:dyDescent="0.35">
      <c r="A4272" s="35">
        <v>46218</v>
      </c>
      <c r="B4272" s="14" t="s">
        <v>3736</v>
      </c>
      <c r="C4272" s="14" t="s">
        <v>3737</v>
      </c>
      <c r="D4272" s="14" t="s">
        <v>3052</v>
      </c>
      <c r="E4272" s="14">
        <v>30080005</v>
      </c>
      <c r="F4272" s="14" t="s">
        <v>3206</v>
      </c>
      <c r="G4272" s="14" t="s">
        <v>3052</v>
      </c>
      <c r="H4272" s="14" t="s">
        <v>3052</v>
      </c>
      <c r="I4272" s="9" t="s">
        <v>3052</v>
      </c>
      <c r="J4272" s="9">
        <v>60</v>
      </c>
      <c r="K4272" s="14"/>
      <c r="L4272" s="14"/>
      <c r="M4272" s="14"/>
      <c r="N4272" s="14"/>
      <c r="O4272" s="14"/>
      <c r="P4272" s="14"/>
      <c r="Q4272" s="14"/>
      <c r="R4272" s="14"/>
      <c r="S4272" s="14"/>
      <c r="T4272" s="14"/>
      <c r="U4272" s="14"/>
      <c r="V4272" s="14"/>
      <c r="W4272" s="14"/>
      <c r="X4272" s="14"/>
      <c r="Y4272" s="14"/>
      <c r="Z4272" s="14"/>
      <c r="AA4272" s="11"/>
      <c r="AB4272" s="14" t="str">
        <f t="shared" si="444"/>
        <v>10266,10265|46 SECCIONADORA 1</v>
      </c>
      <c r="AC4272" t="str">
        <f t="shared" si="445"/>
        <v>|10266|10265|</v>
      </c>
      <c r="AD4272" t="str">
        <f t="shared" si="446"/>
        <v>46 SECCIONADORA 1</v>
      </c>
    </row>
    <row r="4273" spans="1:30" ht="36" customHeight="1" x14ac:dyDescent="0.35">
      <c r="A4273" s="35">
        <v>46218</v>
      </c>
      <c r="B4273" s="14" t="s">
        <v>3736</v>
      </c>
      <c r="C4273" s="14" t="s">
        <v>3737</v>
      </c>
      <c r="D4273" s="14" t="s">
        <v>3052</v>
      </c>
      <c r="E4273" s="14">
        <v>20019005</v>
      </c>
      <c r="F4273" s="14" t="s">
        <v>2939</v>
      </c>
      <c r="G4273" s="14" t="s">
        <v>3052</v>
      </c>
      <c r="H4273" s="14" t="s">
        <v>3052</v>
      </c>
      <c r="I4273" s="9" t="s">
        <v>3052</v>
      </c>
      <c r="J4273" s="9">
        <v>360</v>
      </c>
      <c r="K4273" s="14"/>
      <c r="L4273" s="14"/>
      <c r="M4273" s="14"/>
      <c r="N4273" s="14"/>
      <c r="O4273" s="14"/>
      <c r="P4273" s="14"/>
      <c r="Q4273" s="14"/>
      <c r="R4273" s="14"/>
      <c r="S4273" s="14"/>
      <c r="T4273" s="14"/>
      <c r="U4273" s="14"/>
      <c r="V4273" s="14"/>
      <c r="W4273" s="14"/>
      <c r="X4273" s="14"/>
      <c r="Y4273" s="14"/>
      <c r="Z4273" s="14"/>
      <c r="AA4273" s="11"/>
      <c r="AB4273" s="14" t="str">
        <f t="shared" si="444"/>
        <v>10266,10265|46 SECCIONADORA 1</v>
      </c>
      <c r="AC4273" t="str">
        <f t="shared" si="445"/>
        <v>|10266|10265|</v>
      </c>
      <c r="AD4273" t="str">
        <f t="shared" si="446"/>
        <v>46 SECCIONADORA 1</v>
      </c>
    </row>
    <row r="4274" spans="1:30" ht="36" customHeight="1" x14ac:dyDescent="0.35">
      <c r="A4274" s="35">
        <v>46218</v>
      </c>
      <c r="B4274" s="14" t="s">
        <v>3736</v>
      </c>
      <c r="C4274" s="14" t="s">
        <v>3737</v>
      </c>
      <c r="D4274" s="14" t="s">
        <v>3052</v>
      </c>
      <c r="E4274" s="14">
        <v>20019601</v>
      </c>
      <c r="F4274" s="14" t="s">
        <v>3276</v>
      </c>
      <c r="G4274" s="14" t="s">
        <v>3052</v>
      </c>
      <c r="H4274" s="14" t="s">
        <v>3052</v>
      </c>
      <c r="I4274" s="9" t="s">
        <v>3052</v>
      </c>
      <c r="J4274" s="9">
        <v>60</v>
      </c>
      <c r="K4274" s="14"/>
      <c r="L4274" s="14"/>
      <c r="M4274" s="14"/>
      <c r="N4274" s="14"/>
      <c r="O4274" s="14"/>
      <c r="P4274" s="14"/>
      <c r="Q4274" s="14"/>
      <c r="R4274" s="14"/>
      <c r="S4274" s="14"/>
      <c r="T4274" s="14"/>
      <c r="U4274" s="14"/>
      <c r="V4274" s="14"/>
      <c r="W4274" s="14"/>
      <c r="X4274" s="14"/>
      <c r="Y4274" s="14"/>
      <c r="Z4274" s="14"/>
      <c r="AA4274" s="11"/>
      <c r="AB4274" s="14" t="str">
        <f t="shared" si="444"/>
        <v>10266,10265|46 SECCIONADORA 1</v>
      </c>
      <c r="AC4274" t="str">
        <f t="shared" si="445"/>
        <v>|10266|10265|</v>
      </c>
      <c r="AD4274" t="str">
        <f t="shared" si="446"/>
        <v>46 SECCIONADORA 1</v>
      </c>
    </row>
    <row r="4275" spans="1:30" ht="36" customHeight="1" x14ac:dyDescent="0.35">
      <c r="A4275" s="35">
        <v>46218</v>
      </c>
      <c r="B4275" s="14" t="s">
        <v>3736</v>
      </c>
      <c r="C4275" s="14" t="s">
        <v>3737</v>
      </c>
      <c r="D4275" s="14" t="s">
        <v>3052</v>
      </c>
      <c r="E4275" s="14">
        <v>20019602</v>
      </c>
      <c r="F4275" s="14" t="s">
        <v>3277</v>
      </c>
      <c r="G4275" s="14" t="s">
        <v>3052</v>
      </c>
      <c r="H4275" s="14" t="s">
        <v>3052</v>
      </c>
      <c r="I4275" s="9" t="s">
        <v>3052</v>
      </c>
      <c r="J4275" s="9">
        <v>60</v>
      </c>
      <c r="K4275" s="14"/>
      <c r="L4275" s="14"/>
      <c r="M4275" s="14"/>
      <c r="N4275" s="14"/>
      <c r="O4275" s="14"/>
      <c r="P4275" s="14"/>
      <c r="Q4275" s="14"/>
      <c r="R4275" s="14"/>
      <c r="S4275" s="14"/>
      <c r="T4275" s="14"/>
      <c r="U4275" s="14"/>
      <c r="V4275" s="14"/>
      <c r="W4275" s="14"/>
      <c r="X4275" s="14"/>
      <c r="Y4275" s="14"/>
      <c r="Z4275" s="14"/>
      <c r="AA4275" s="11"/>
      <c r="AB4275" s="14" t="str">
        <f t="shared" si="444"/>
        <v>10266,10265|46 SECCIONADORA 1</v>
      </c>
      <c r="AC4275" t="str">
        <f t="shared" si="445"/>
        <v>|10266|10265|</v>
      </c>
      <c r="AD4275" t="str">
        <f t="shared" si="446"/>
        <v>46 SECCIONADORA 1</v>
      </c>
    </row>
    <row r="4276" spans="1:30" ht="36" customHeight="1" x14ac:dyDescent="0.35">
      <c r="A4276" s="35">
        <v>46218</v>
      </c>
      <c r="B4276" s="14" t="s">
        <v>3736</v>
      </c>
      <c r="C4276" s="14" t="s">
        <v>3737</v>
      </c>
      <c r="D4276" s="14" t="s">
        <v>3052</v>
      </c>
      <c r="E4276" s="14">
        <v>20019603</v>
      </c>
      <c r="F4276" s="14" t="s">
        <v>2937</v>
      </c>
      <c r="G4276" s="14" t="s">
        <v>3052</v>
      </c>
      <c r="H4276" s="14" t="s">
        <v>3052</v>
      </c>
      <c r="I4276" s="9" t="s">
        <v>3052</v>
      </c>
      <c r="J4276" s="9">
        <v>30</v>
      </c>
      <c r="K4276" s="14"/>
      <c r="L4276" s="14"/>
      <c r="M4276" s="14"/>
      <c r="N4276" s="14"/>
      <c r="O4276" s="14"/>
      <c r="P4276" s="14"/>
      <c r="Q4276" s="14"/>
      <c r="R4276" s="14"/>
      <c r="S4276" s="14"/>
      <c r="T4276" s="14"/>
      <c r="U4276" s="14"/>
      <c r="V4276" s="14"/>
      <c r="W4276" s="14"/>
      <c r="X4276" s="14"/>
      <c r="Y4276" s="14"/>
      <c r="Z4276" s="14"/>
      <c r="AA4276" s="11"/>
      <c r="AB4276" s="14" t="str">
        <f t="shared" si="444"/>
        <v>10266,10265|46 SECCIONADORA 1</v>
      </c>
      <c r="AC4276" t="str">
        <f t="shared" si="445"/>
        <v>|10266|10265|</v>
      </c>
      <c r="AD4276" t="str">
        <f t="shared" si="446"/>
        <v>46 SECCIONADORA 1</v>
      </c>
    </row>
    <row r="4277" spans="1:30" ht="36" customHeight="1" x14ac:dyDescent="0.35">
      <c r="A4277" s="35">
        <v>46218</v>
      </c>
      <c r="B4277" s="14" t="s">
        <v>3736</v>
      </c>
      <c r="C4277" s="14" t="s">
        <v>3737</v>
      </c>
      <c r="D4277" s="14" t="s">
        <v>3052</v>
      </c>
      <c r="E4277" s="14">
        <v>20019606</v>
      </c>
      <c r="F4277" s="14" t="s">
        <v>3207</v>
      </c>
      <c r="G4277" s="14" t="s">
        <v>3052</v>
      </c>
      <c r="H4277" s="14" t="s">
        <v>3052</v>
      </c>
      <c r="I4277" s="9" t="s">
        <v>3052</v>
      </c>
      <c r="J4277" s="9">
        <v>60</v>
      </c>
      <c r="K4277" s="14"/>
      <c r="L4277" s="14"/>
      <c r="M4277" s="14"/>
      <c r="N4277" s="14"/>
      <c r="O4277" s="14"/>
      <c r="P4277" s="14"/>
      <c r="Q4277" s="14"/>
      <c r="R4277" s="14"/>
      <c r="S4277" s="14"/>
      <c r="T4277" s="14"/>
      <c r="U4277" s="14"/>
      <c r="V4277" s="14"/>
      <c r="W4277" s="14"/>
      <c r="X4277" s="14"/>
      <c r="Y4277" s="14"/>
      <c r="Z4277" s="14"/>
      <c r="AA4277" s="11"/>
      <c r="AB4277" s="14" t="str">
        <f t="shared" si="444"/>
        <v>10266,10265|46 SECCIONADORA 1</v>
      </c>
      <c r="AC4277" t="str">
        <f t="shared" si="445"/>
        <v>|10266|10265|</v>
      </c>
      <c r="AD4277" t="str">
        <f t="shared" si="446"/>
        <v>46 SECCIONADORA 1</v>
      </c>
    </row>
    <row r="4278" spans="1:30" ht="36" customHeight="1" x14ac:dyDescent="0.35">
      <c r="A4278" s="35">
        <v>46218</v>
      </c>
      <c r="B4278" s="14" t="s">
        <v>3736</v>
      </c>
      <c r="C4278" s="14" t="s">
        <v>3737</v>
      </c>
      <c r="D4278" s="14" t="s">
        <v>3052</v>
      </c>
      <c r="E4278" s="14">
        <v>20020002</v>
      </c>
      <c r="F4278" s="14" t="s">
        <v>3263</v>
      </c>
      <c r="G4278" s="14" t="s">
        <v>3052</v>
      </c>
      <c r="H4278" s="14" t="s">
        <v>3052</v>
      </c>
      <c r="I4278" s="9" t="s">
        <v>3052</v>
      </c>
      <c r="J4278" s="9">
        <v>2</v>
      </c>
      <c r="K4278" s="14"/>
      <c r="L4278" s="14"/>
      <c r="M4278" s="14"/>
      <c r="N4278" s="14"/>
      <c r="O4278" s="14"/>
      <c r="P4278" s="14"/>
      <c r="Q4278" s="14"/>
      <c r="R4278" s="14"/>
      <c r="S4278" s="14"/>
      <c r="T4278" s="14"/>
      <c r="U4278" s="14"/>
      <c r="V4278" s="14"/>
      <c r="W4278" s="14"/>
      <c r="X4278" s="14"/>
      <c r="Y4278" s="14"/>
      <c r="Z4278" s="14"/>
      <c r="AA4278" s="11"/>
      <c r="AB4278" s="14" t="str">
        <f t="shared" si="444"/>
        <v>10266,10265|46 SECCIONADORA 1</v>
      </c>
      <c r="AC4278" t="str">
        <f t="shared" si="445"/>
        <v>|10266|10265|</v>
      </c>
      <c r="AD4278" t="str">
        <f t="shared" si="446"/>
        <v>46 SECCIONADORA 1</v>
      </c>
    </row>
    <row r="4279" spans="1:30" ht="36" customHeight="1" x14ac:dyDescent="0.35">
      <c r="A4279" s="35">
        <v>46218</v>
      </c>
      <c r="B4279" s="14" t="s">
        <v>3736</v>
      </c>
      <c r="C4279" s="14" t="s">
        <v>3737</v>
      </c>
      <c r="D4279" s="14" t="s">
        <v>3052</v>
      </c>
      <c r="E4279" s="14">
        <v>20020003</v>
      </c>
      <c r="F4279" s="14" t="s">
        <v>3264</v>
      </c>
      <c r="G4279" s="14" t="s">
        <v>3052</v>
      </c>
      <c r="H4279" s="14" t="s">
        <v>3052</v>
      </c>
      <c r="I4279" s="9" t="s">
        <v>3052</v>
      </c>
      <c r="J4279" s="9">
        <v>2</v>
      </c>
      <c r="K4279" s="14"/>
      <c r="L4279" s="14"/>
      <c r="M4279" s="14"/>
      <c r="N4279" s="14"/>
      <c r="O4279" s="14"/>
      <c r="P4279" s="14"/>
      <c r="Q4279" s="14"/>
      <c r="R4279" s="14"/>
      <c r="S4279" s="14"/>
      <c r="T4279" s="14"/>
      <c r="U4279" s="14"/>
      <c r="V4279" s="14"/>
      <c r="W4279" s="14"/>
      <c r="X4279" s="14"/>
      <c r="Y4279" s="14"/>
      <c r="Z4279" s="14"/>
      <c r="AA4279" s="11"/>
      <c r="AB4279" s="14" t="str">
        <f t="shared" si="444"/>
        <v>10266,10265|46 SECCIONADORA 1</v>
      </c>
      <c r="AC4279" t="str">
        <f t="shared" si="445"/>
        <v>|10266|10265|</v>
      </c>
      <c r="AD4279" t="str">
        <f t="shared" si="446"/>
        <v>46 SECCIONADORA 1</v>
      </c>
    </row>
    <row r="4280" spans="1:30" ht="36" customHeight="1" x14ac:dyDescent="0.35">
      <c r="A4280" s="35">
        <v>46218</v>
      </c>
      <c r="B4280" s="14" t="s">
        <v>3736</v>
      </c>
      <c r="C4280" s="14" t="s">
        <v>3737</v>
      </c>
      <c r="D4280" s="14" t="s">
        <v>3052</v>
      </c>
      <c r="E4280" s="14">
        <v>20020004</v>
      </c>
      <c r="F4280" s="14" t="s">
        <v>3265</v>
      </c>
      <c r="G4280" s="14" t="s">
        <v>3052</v>
      </c>
      <c r="H4280" s="14" t="s">
        <v>3052</v>
      </c>
      <c r="I4280" s="9" t="s">
        <v>3052</v>
      </c>
      <c r="J4280" s="9">
        <v>4</v>
      </c>
      <c r="K4280" s="14"/>
      <c r="L4280" s="14"/>
      <c r="M4280" s="14"/>
      <c r="N4280" s="14"/>
      <c r="O4280" s="14"/>
      <c r="P4280" s="14"/>
      <c r="Q4280" s="14"/>
      <c r="R4280" s="14"/>
      <c r="S4280" s="14"/>
      <c r="T4280" s="14"/>
      <c r="U4280" s="14"/>
      <c r="V4280" s="14"/>
      <c r="W4280" s="14"/>
      <c r="X4280" s="14"/>
      <c r="Y4280" s="14"/>
      <c r="Z4280" s="14"/>
      <c r="AA4280" s="11"/>
      <c r="AB4280" s="14" t="str">
        <f t="shared" si="444"/>
        <v>10266,10265|46 SECCIONADORA 1</v>
      </c>
      <c r="AC4280" t="str">
        <f t="shared" si="445"/>
        <v>|10266|10265|</v>
      </c>
      <c r="AD4280" t="str">
        <f t="shared" si="446"/>
        <v>46 SECCIONADORA 1</v>
      </c>
    </row>
    <row r="4281" spans="1:30" ht="36" customHeight="1" x14ac:dyDescent="0.35">
      <c r="A4281" s="35">
        <v>46218</v>
      </c>
      <c r="B4281" s="14" t="s">
        <v>3736</v>
      </c>
      <c r="C4281" s="14" t="s">
        <v>3737</v>
      </c>
      <c r="D4281" s="14" t="s">
        <v>3052</v>
      </c>
      <c r="E4281" s="14">
        <v>20020005</v>
      </c>
      <c r="F4281" s="14" t="s">
        <v>3266</v>
      </c>
      <c r="G4281" s="14" t="s">
        <v>3052</v>
      </c>
      <c r="H4281" s="14" t="s">
        <v>3052</v>
      </c>
      <c r="I4281" s="9" t="s">
        <v>3052</v>
      </c>
      <c r="J4281" s="9">
        <v>2</v>
      </c>
      <c r="K4281" s="14"/>
      <c r="L4281" s="14"/>
      <c r="M4281" s="14"/>
      <c r="N4281" s="14"/>
      <c r="O4281" s="14"/>
      <c r="P4281" s="14"/>
      <c r="Q4281" s="14"/>
      <c r="R4281" s="14"/>
      <c r="S4281" s="14"/>
      <c r="T4281" s="14"/>
      <c r="U4281" s="14"/>
      <c r="V4281" s="14"/>
      <c r="W4281" s="14"/>
      <c r="X4281" s="14"/>
      <c r="Y4281" s="14"/>
      <c r="Z4281" s="14"/>
      <c r="AA4281" s="11"/>
      <c r="AB4281" s="14" t="str">
        <f t="shared" si="444"/>
        <v>10266,10265|46 SECCIONADORA 1</v>
      </c>
      <c r="AC4281" t="str">
        <f t="shared" si="445"/>
        <v>|10266|10265|</v>
      </c>
      <c r="AD4281" t="str">
        <f t="shared" si="446"/>
        <v>46 SECCIONADORA 1</v>
      </c>
    </row>
    <row r="4282" spans="1:30" ht="36" customHeight="1" x14ac:dyDescent="0.35">
      <c r="A4282" s="35">
        <v>46218</v>
      </c>
      <c r="B4282" s="14" t="s">
        <v>3736</v>
      </c>
      <c r="C4282" s="14" t="s">
        <v>3737</v>
      </c>
      <c r="D4282" s="14" t="s">
        <v>3052</v>
      </c>
      <c r="E4282" s="14">
        <v>20013102</v>
      </c>
      <c r="F4282" s="14" t="s">
        <v>3188</v>
      </c>
      <c r="G4282" s="14" t="s">
        <v>3052</v>
      </c>
      <c r="H4282" s="14" t="s">
        <v>3052</v>
      </c>
      <c r="I4282" s="9" t="s">
        <v>3052</v>
      </c>
      <c r="J4282" s="9">
        <v>1280</v>
      </c>
      <c r="K4282" s="14"/>
      <c r="L4282" s="14"/>
      <c r="M4282" s="14"/>
      <c r="N4282" s="14"/>
      <c r="O4282" s="14"/>
      <c r="P4282" s="14"/>
      <c r="Q4282" s="14"/>
      <c r="R4282" s="14"/>
      <c r="S4282" s="14"/>
      <c r="T4282" s="14"/>
      <c r="U4282" s="14"/>
      <c r="V4282" s="14"/>
      <c r="W4282" s="14"/>
      <c r="X4282" s="14"/>
      <c r="Y4282" s="14"/>
      <c r="Z4282" s="14"/>
      <c r="AA4282" s="11"/>
      <c r="AB4282" s="14" t="str">
        <f t="shared" si="444"/>
        <v>10266,10265|46 SECCIONADORA 1</v>
      </c>
      <c r="AC4282" t="str">
        <f t="shared" si="445"/>
        <v>|10266|10265|</v>
      </c>
      <c r="AD4282" t="str">
        <f t="shared" si="446"/>
        <v>46 SECCIONADORA 1</v>
      </c>
    </row>
    <row r="4283" spans="1:30" ht="36" customHeight="1" x14ac:dyDescent="0.35">
      <c r="A4283" s="35">
        <v>46218</v>
      </c>
      <c r="B4283" s="14" t="s">
        <v>3736</v>
      </c>
      <c r="C4283" s="14" t="s">
        <v>3737</v>
      </c>
      <c r="D4283" s="14" t="s">
        <v>3052</v>
      </c>
      <c r="E4283" s="14">
        <v>20013103</v>
      </c>
      <c r="F4283" s="14" t="s">
        <v>3189</v>
      </c>
      <c r="G4283" s="14" t="s">
        <v>3052</v>
      </c>
      <c r="H4283" s="14" t="s">
        <v>3052</v>
      </c>
      <c r="I4283" s="9" t="s">
        <v>3052</v>
      </c>
      <c r="J4283" s="9">
        <v>1280</v>
      </c>
      <c r="K4283" s="14"/>
      <c r="L4283" s="14"/>
      <c r="M4283" s="14"/>
      <c r="N4283" s="14"/>
      <c r="O4283" s="14"/>
      <c r="P4283" s="14"/>
      <c r="Q4283" s="14"/>
      <c r="R4283" s="14"/>
      <c r="S4283" s="14"/>
      <c r="T4283" s="14"/>
      <c r="U4283" s="14"/>
      <c r="V4283" s="14"/>
      <c r="W4283" s="14"/>
      <c r="X4283" s="14"/>
      <c r="Y4283" s="14"/>
      <c r="Z4283" s="14"/>
      <c r="AA4283" s="11"/>
      <c r="AB4283" s="14" t="str">
        <f t="shared" si="444"/>
        <v>10266,10265|46 SECCIONADORA 1</v>
      </c>
      <c r="AC4283" t="str">
        <f t="shared" si="445"/>
        <v>|10266|10265|</v>
      </c>
      <c r="AD4283" t="str">
        <f t="shared" si="446"/>
        <v>46 SECCIONADORA 1</v>
      </c>
    </row>
    <row r="4284" spans="1:30" ht="36" customHeight="1" x14ac:dyDescent="0.35">
      <c r="A4284" s="35">
        <v>46218</v>
      </c>
      <c r="B4284" s="14" t="s">
        <v>3736</v>
      </c>
      <c r="C4284" s="14" t="s">
        <v>3737</v>
      </c>
      <c r="D4284" s="14" t="s">
        <v>3052</v>
      </c>
      <c r="E4284" s="14">
        <v>20020001</v>
      </c>
      <c r="F4284" s="14" t="s">
        <v>3190</v>
      </c>
      <c r="G4284" s="14" t="s">
        <v>3052</v>
      </c>
      <c r="H4284" s="14" t="s">
        <v>3052</v>
      </c>
      <c r="I4284" s="9" t="s">
        <v>3052</v>
      </c>
      <c r="J4284" s="9">
        <v>8</v>
      </c>
      <c r="K4284" s="14"/>
      <c r="L4284" s="14"/>
      <c r="M4284" s="14"/>
      <c r="N4284" s="14"/>
      <c r="O4284" s="14"/>
      <c r="P4284" s="14"/>
      <c r="Q4284" s="14"/>
      <c r="R4284" s="14"/>
      <c r="S4284" s="14"/>
      <c r="T4284" s="14"/>
      <c r="U4284" s="14"/>
      <c r="V4284" s="14"/>
      <c r="W4284" s="14"/>
      <c r="X4284" s="14"/>
      <c r="Y4284" s="14"/>
      <c r="Z4284" s="14"/>
      <c r="AA4284" s="11"/>
      <c r="AB4284" s="14" t="str">
        <f t="shared" si="444"/>
        <v>10266,10265|46 SECCIONADORA 1</v>
      </c>
      <c r="AC4284" t="str">
        <f t="shared" si="445"/>
        <v>|10266|10265|</v>
      </c>
      <c r="AD4284" t="str">
        <f t="shared" si="446"/>
        <v>46 SECCIONADORA 1</v>
      </c>
    </row>
    <row r="4285" spans="1:30" ht="36" customHeight="1" x14ac:dyDescent="0.35">
      <c r="A4285" s="35">
        <v>46218</v>
      </c>
      <c r="B4285" s="14" t="s">
        <v>3736</v>
      </c>
      <c r="C4285" s="14" t="s">
        <v>3737</v>
      </c>
      <c r="D4285" s="14" t="s">
        <v>3052</v>
      </c>
      <c r="E4285" s="14">
        <v>20052001</v>
      </c>
      <c r="F4285" s="14" t="s">
        <v>3196</v>
      </c>
      <c r="G4285" s="14" t="s">
        <v>3052</v>
      </c>
      <c r="H4285" s="14" t="s">
        <v>3052</v>
      </c>
      <c r="I4285" s="9" t="s">
        <v>3052</v>
      </c>
      <c r="J4285" s="9">
        <v>120</v>
      </c>
      <c r="K4285" s="14"/>
      <c r="L4285" s="14"/>
      <c r="M4285" s="14"/>
      <c r="N4285" s="14"/>
      <c r="O4285" s="14"/>
      <c r="P4285" s="14"/>
      <c r="Q4285" s="14"/>
      <c r="R4285" s="14"/>
      <c r="S4285" s="14"/>
      <c r="T4285" s="14"/>
      <c r="U4285" s="14"/>
      <c r="V4285" s="14"/>
      <c r="W4285" s="14"/>
      <c r="X4285" s="14"/>
      <c r="Y4285" s="14"/>
      <c r="Z4285" s="14"/>
      <c r="AA4285" s="11"/>
      <c r="AB4285" s="14" t="str">
        <f t="shared" si="444"/>
        <v>10266,10265|46 SECCIONADORA 1</v>
      </c>
      <c r="AC4285" t="str">
        <f t="shared" si="445"/>
        <v>|10266|10265|</v>
      </c>
      <c r="AD4285" t="str">
        <f t="shared" si="446"/>
        <v>46 SECCIONADORA 1</v>
      </c>
    </row>
    <row r="4286" spans="1:30" ht="36" customHeight="1" x14ac:dyDescent="0.35">
      <c r="A4286" s="35">
        <v>46218</v>
      </c>
      <c r="B4286" s="14" t="s">
        <v>3736</v>
      </c>
      <c r="C4286" s="14" t="s">
        <v>3737</v>
      </c>
      <c r="D4286" s="14" t="s">
        <v>3052</v>
      </c>
      <c r="E4286" s="14">
        <v>20052002</v>
      </c>
      <c r="F4286" s="14" t="s">
        <v>3197</v>
      </c>
      <c r="G4286" s="14" t="s">
        <v>3052</v>
      </c>
      <c r="H4286" s="14" t="s">
        <v>3052</v>
      </c>
      <c r="I4286" s="9" t="s">
        <v>3052</v>
      </c>
      <c r="J4286" s="9">
        <v>30</v>
      </c>
      <c r="K4286" s="14"/>
      <c r="L4286" s="14"/>
      <c r="M4286" s="14"/>
      <c r="N4286" s="14"/>
      <c r="O4286" s="14"/>
      <c r="P4286" s="14"/>
      <c r="Q4286" s="14"/>
      <c r="R4286" s="14"/>
      <c r="S4286" s="14"/>
      <c r="T4286" s="14"/>
      <c r="U4286" s="14"/>
      <c r="V4286" s="14"/>
      <c r="W4286" s="14"/>
      <c r="X4286" s="14"/>
      <c r="Y4286" s="14"/>
      <c r="Z4286" s="14"/>
      <c r="AA4286" s="11"/>
      <c r="AB4286" s="14" t="str">
        <f t="shared" si="444"/>
        <v>10266,10265|46 SECCIONADORA 1</v>
      </c>
      <c r="AC4286" t="str">
        <f t="shared" si="445"/>
        <v>|10266|10265|</v>
      </c>
      <c r="AD4286" t="str">
        <f t="shared" si="446"/>
        <v>46 SECCIONADORA 1</v>
      </c>
    </row>
    <row r="4287" spans="1:30" ht="36" customHeight="1" x14ac:dyDescent="0.35">
      <c r="A4287" s="35">
        <v>46218</v>
      </c>
      <c r="B4287" s="14" t="s">
        <v>3736</v>
      </c>
      <c r="C4287" s="14" t="s">
        <v>3737</v>
      </c>
      <c r="D4287" s="14" t="s">
        <v>3052</v>
      </c>
      <c r="E4287" s="14">
        <v>20052003</v>
      </c>
      <c r="F4287" s="14" t="s">
        <v>3198</v>
      </c>
      <c r="G4287" s="14" t="s">
        <v>3052</v>
      </c>
      <c r="H4287" s="14" t="s">
        <v>3052</v>
      </c>
      <c r="I4287" s="9" t="s">
        <v>3052</v>
      </c>
      <c r="J4287" s="9">
        <v>60</v>
      </c>
      <c r="K4287" s="14"/>
      <c r="L4287" s="14"/>
      <c r="M4287" s="14"/>
      <c r="N4287" s="14"/>
      <c r="O4287" s="14"/>
      <c r="P4287" s="14"/>
      <c r="Q4287" s="14"/>
      <c r="R4287" s="14"/>
      <c r="S4287" s="14"/>
      <c r="T4287" s="14"/>
      <c r="U4287" s="14"/>
      <c r="V4287" s="14"/>
      <c r="W4287" s="14"/>
      <c r="X4287" s="14"/>
      <c r="Y4287" s="14"/>
      <c r="Z4287" s="14"/>
      <c r="AA4287" s="11"/>
      <c r="AB4287" s="14" t="str">
        <f t="shared" si="444"/>
        <v>10266,10265|46 SECCIONADORA 1</v>
      </c>
      <c r="AC4287" t="str">
        <f t="shared" si="445"/>
        <v>|10266|10265|</v>
      </c>
      <c r="AD4287" t="str">
        <f t="shared" si="446"/>
        <v>46 SECCIONADORA 1</v>
      </c>
    </row>
    <row r="4288" spans="1:30" ht="36" customHeight="1" x14ac:dyDescent="0.35">
      <c r="A4288" s="35">
        <v>46218</v>
      </c>
      <c r="B4288" s="14" t="s">
        <v>3738</v>
      </c>
      <c r="C4288" s="14" t="s">
        <v>3739</v>
      </c>
      <c r="D4288" s="14" t="s">
        <v>3052</v>
      </c>
      <c r="E4288" s="14">
        <v>30001205</v>
      </c>
      <c r="F4288" s="14" t="s">
        <v>3322</v>
      </c>
      <c r="G4288" s="14" t="s">
        <v>3052</v>
      </c>
      <c r="H4288" s="14" t="s">
        <v>3052</v>
      </c>
      <c r="I4288" s="9" t="s">
        <v>3052</v>
      </c>
      <c r="J4288" s="9">
        <v>6</v>
      </c>
      <c r="K4288" s="14"/>
      <c r="L4288" s="14"/>
      <c r="M4288" s="14"/>
      <c r="N4288" s="14"/>
      <c r="O4288" s="14"/>
      <c r="P4288" s="14"/>
      <c r="Q4288" s="14"/>
      <c r="R4288" s="14"/>
      <c r="S4288" s="14"/>
      <c r="T4288" s="14"/>
      <c r="U4288" s="14"/>
      <c r="V4288" s="14"/>
      <c r="W4288" s="14"/>
      <c r="X4288" s="14"/>
      <c r="Y4288" s="14"/>
      <c r="Z4288" s="14"/>
      <c r="AA4288" s="11"/>
      <c r="AB4288" s="14" t="str">
        <f t="shared" si="444"/>
        <v>10269|46 SECCIONADORA 1</v>
      </c>
      <c r="AC4288" t="str">
        <f t="shared" si="445"/>
        <v>|10269|</v>
      </c>
      <c r="AD4288" t="str">
        <f t="shared" si="446"/>
        <v>46 SECCIONADORA 1</v>
      </c>
    </row>
    <row r="4289" spans="1:30" ht="36" customHeight="1" x14ac:dyDescent="0.35">
      <c r="A4289" s="35">
        <v>46218</v>
      </c>
      <c r="B4289" s="14" t="s">
        <v>3738</v>
      </c>
      <c r="C4289" s="14" t="s">
        <v>3739</v>
      </c>
      <c r="D4289" s="14" t="s">
        <v>3052</v>
      </c>
      <c r="E4289" s="14">
        <v>30001206</v>
      </c>
      <c r="F4289" s="14" t="s">
        <v>3278</v>
      </c>
      <c r="G4289" s="14" t="s">
        <v>3052</v>
      </c>
      <c r="H4289" s="14" t="s">
        <v>3052</v>
      </c>
      <c r="I4289" s="9" t="s">
        <v>3052</v>
      </c>
      <c r="J4289" s="9">
        <v>6</v>
      </c>
      <c r="K4289" s="14"/>
      <c r="L4289" s="14"/>
      <c r="M4289" s="14"/>
      <c r="N4289" s="14"/>
      <c r="O4289" s="14"/>
      <c r="P4289" s="14"/>
      <c r="Q4289" s="14"/>
      <c r="R4289" s="14"/>
      <c r="S4289" s="14"/>
      <c r="T4289" s="14"/>
      <c r="U4289" s="14"/>
      <c r="V4289" s="14"/>
      <c r="W4289" s="14"/>
      <c r="X4289" s="14"/>
      <c r="Y4289" s="14"/>
      <c r="Z4289" s="14"/>
      <c r="AA4289" s="11"/>
      <c r="AB4289" s="14" t="str">
        <f t="shared" si="444"/>
        <v>10269|46 SECCIONADORA 1</v>
      </c>
      <c r="AC4289" t="str">
        <f t="shared" si="445"/>
        <v>|10269|</v>
      </c>
      <c r="AD4289" t="str">
        <f t="shared" si="446"/>
        <v>46 SECCIONADORA 1</v>
      </c>
    </row>
    <row r="4290" spans="1:30" ht="36" customHeight="1" x14ac:dyDescent="0.35">
      <c r="A4290" s="35">
        <v>46218</v>
      </c>
      <c r="B4290" s="14" t="s">
        <v>3738</v>
      </c>
      <c r="C4290" s="14" t="s">
        <v>3739</v>
      </c>
      <c r="D4290" s="14" t="s">
        <v>3052</v>
      </c>
      <c r="E4290" s="14">
        <v>10050003</v>
      </c>
      <c r="F4290" s="14" t="s">
        <v>1619</v>
      </c>
      <c r="G4290" s="14" t="s">
        <v>3052</v>
      </c>
      <c r="H4290" s="14" t="s">
        <v>3052</v>
      </c>
      <c r="I4290" s="9" t="s">
        <v>3052</v>
      </c>
      <c r="J4290" s="9">
        <v>2</v>
      </c>
      <c r="K4290" s="14"/>
      <c r="L4290" s="14"/>
      <c r="M4290" s="14"/>
      <c r="N4290" s="14"/>
      <c r="O4290" s="14"/>
      <c r="P4290" s="14"/>
      <c r="Q4290" s="14"/>
      <c r="R4290" s="14"/>
      <c r="S4290" s="14"/>
      <c r="T4290" s="14"/>
      <c r="U4290" s="14"/>
      <c r="V4290" s="14"/>
      <c r="W4290" s="14"/>
      <c r="X4290" s="14"/>
      <c r="Y4290" s="14"/>
      <c r="Z4290" s="14"/>
      <c r="AA4290" s="11"/>
      <c r="AB4290" s="14" t="str">
        <f t="shared" si="444"/>
        <v>10269|46 SECCIONADORA 1</v>
      </c>
      <c r="AC4290" t="str">
        <f t="shared" si="445"/>
        <v>|10269|</v>
      </c>
      <c r="AD4290" t="str">
        <f t="shared" si="446"/>
        <v>46 SECCIONADORA 1</v>
      </c>
    </row>
    <row r="4291" spans="1:30" ht="36" customHeight="1" x14ac:dyDescent="0.35">
      <c r="A4291" s="35">
        <v>46218</v>
      </c>
      <c r="B4291" s="14" t="s">
        <v>3738</v>
      </c>
      <c r="C4291" s="14" t="s">
        <v>3739</v>
      </c>
      <c r="D4291" s="14" t="s">
        <v>3052</v>
      </c>
      <c r="E4291" s="14">
        <v>10050004</v>
      </c>
      <c r="F4291" s="14" t="s">
        <v>3460</v>
      </c>
      <c r="G4291" s="14" t="s">
        <v>3052</v>
      </c>
      <c r="H4291" s="14" t="s">
        <v>3052</v>
      </c>
      <c r="I4291" s="9" t="s">
        <v>3052</v>
      </c>
      <c r="J4291" s="9">
        <v>2</v>
      </c>
      <c r="K4291" s="14"/>
      <c r="L4291" s="14"/>
      <c r="M4291" s="14"/>
      <c r="N4291" s="14"/>
      <c r="O4291" s="14"/>
      <c r="P4291" s="14"/>
      <c r="Q4291" s="14"/>
      <c r="R4291" s="14"/>
      <c r="S4291" s="14"/>
      <c r="T4291" s="14"/>
      <c r="U4291" s="14"/>
      <c r="V4291" s="14"/>
      <c r="W4291" s="14"/>
      <c r="X4291" s="14"/>
      <c r="Y4291" s="14"/>
      <c r="Z4291" s="14"/>
      <c r="AA4291" s="11"/>
      <c r="AB4291" s="14" t="str">
        <f t="shared" si="444"/>
        <v>10269|46 SECCIONADORA 1</v>
      </c>
      <c r="AC4291" t="str">
        <f t="shared" si="445"/>
        <v>|10269|</v>
      </c>
      <c r="AD4291" t="str">
        <f t="shared" si="446"/>
        <v>46 SECCIONADORA 1</v>
      </c>
    </row>
    <row r="4292" spans="1:30" ht="36" customHeight="1" x14ac:dyDescent="0.35">
      <c r="A4292" s="35">
        <v>46218</v>
      </c>
      <c r="B4292" s="14" t="s">
        <v>3738</v>
      </c>
      <c r="C4292" s="14" t="s">
        <v>3739</v>
      </c>
      <c r="D4292" s="14" t="s">
        <v>3052</v>
      </c>
      <c r="E4292" s="14">
        <v>10050005</v>
      </c>
      <c r="F4292" s="14" t="s">
        <v>3462</v>
      </c>
      <c r="G4292" s="14" t="s">
        <v>3052</v>
      </c>
      <c r="H4292" s="14" t="s">
        <v>3052</v>
      </c>
      <c r="I4292" s="9" t="s">
        <v>3052</v>
      </c>
      <c r="J4292" s="9">
        <v>2</v>
      </c>
      <c r="K4292" s="14"/>
      <c r="L4292" s="14"/>
      <c r="M4292" s="14"/>
      <c r="N4292" s="14"/>
      <c r="O4292" s="14"/>
      <c r="P4292" s="14"/>
      <c r="Q4292" s="14"/>
      <c r="R4292" s="14"/>
      <c r="S4292" s="14"/>
      <c r="T4292" s="14"/>
      <c r="U4292" s="14"/>
      <c r="V4292" s="14"/>
      <c r="W4292" s="14"/>
      <c r="X4292" s="14"/>
      <c r="Y4292" s="14"/>
      <c r="Z4292" s="14"/>
      <c r="AA4292" s="11"/>
      <c r="AB4292" s="14" t="str">
        <f t="shared" si="444"/>
        <v>10269|46 SECCIONADORA 1</v>
      </c>
      <c r="AC4292" t="str">
        <f t="shared" si="445"/>
        <v>|10269|</v>
      </c>
      <c r="AD4292" t="str">
        <f t="shared" si="446"/>
        <v>46 SECCIONADORA 1</v>
      </c>
    </row>
    <row r="4293" spans="1:30" ht="36" customHeight="1" x14ac:dyDescent="0.35">
      <c r="A4293" s="35">
        <v>46218</v>
      </c>
      <c r="B4293" s="14" t="s">
        <v>3738</v>
      </c>
      <c r="C4293" s="14" t="s">
        <v>3739</v>
      </c>
      <c r="D4293" s="14" t="s">
        <v>3052</v>
      </c>
      <c r="E4293" s="14">
        <v>10050006</v>
      </c>
      <c r="F4293" s="14" t="s">
        <v>3464</v>
      </c>
      <c r="G4293" s="14" t="s">
        <v>3052</v>
      </c>
      <c r="H4293" s="14" t="s">
        <v>3052</v>
      </c>
      <c r="I4293" s="9" t="s">
        <v>3052</v>
      </c>
      <c r="J4293" s="9">
        <v>2</v>
      </c>
      <c r="K4293" s="14"/>
      <c r="L4293" s="14"/>
      <c r="M4293" s="14"/>
      <c r="N4293" s="14"/>
      <c r="O4293" s="14"/>
      <c r="P4293" s="14"/>
      <c r="Q4293" s="14"/>
      <c r="R4293" s="14"/>
      <c r="S4293" s="14"/>
      <c r="T4293" s="14"/>
      <c r="U4293" s="14"/>
      <c r="V4293" s="14"/>
      <c r="W4293" s="14"/>
      <c r="X4293" s="14"/>
      <c r="Y4293" s="14"/>
      <c r="Z4293" s="14"/>
      <c r="AA4293" s="11"/>
      <c r="AB4293" s="14" t="str">
        <f t="shared" si="444"/>
        <v>10269|46 SECCIONADORA 1</v>
      </c>
      <c r="AC4293" t="str">
        <f t="shared" si="445"/>
        <v>|10269|</v>
      </c>
      <c r="AD4293" t="str">
        <f t="shared" si="446"/>
        <v>46 SECCIONADORA 1</v>
      </c>
    </row>
    <row r="4294" spans="1:30" ht="36" customHeight="1" x14ac:dyDescent="0.35">
      <c r="A4294" s="35">
        <v>46218</v>
      </c>
      <c r="B4294" s="14" t="s">
        <v>3738</v>
      </c>
      <c r="C4294" s="14" t="s">
        <v>3739</v>
      </c>
      <c r="D4294" s="14" t="s">
        <v>3052</v>
      </c>
      <c r="E4294" s="14">
        <v>10050011</v>
      </c>
      <c r="F4294" s="14" t="s">
        <v>2931</v>
      </c>
      <c r="G4294" s="14" t="s">
        <v>3052</v>
      </c>
      <c r="H4294" s="14" t="s">
        <v>3052</v>
      </c>
      <c r="I4294" s="9" t="s">
        <v>3052</v>
      </c>
      <c r="J4294" s="9">
        <v>4</v>
      </c>
      <c r="K4294" s="14"/>
      <c r="L4294" s="14"/>
      <c r="M4294" s="14"/>
      <c r="N4294" s="14"/>
      <c r="O4294" s="14"/>
      <c r="P4294" s="14"/>
      <c r="Q4294" s="14"/>
      <c r="R4294" s="14"/>
      <c r="S4294" s="14"/>
      <c r="T4294" s="14"/>
      <c r="U4294" s="14"/>
      <c r="V4294" s="14"/>
      <c r="W4294" s="14"/>
      <c r="X4294" s="14"/>
      <c r="Y4294" s="14"/>
      <c r="Z4294" s="14"/>
      <c r="AA4294" s="11"/>
      <c r="AB4294" s="14" t="str">
        <f t="shared" si="444"/>
        <v>10269|46 SECCIONADORA 1</v>
      </c>
      <c r="AC4294" t="str">
        <f t="shared" si="445"/>
        <v>|10269|</v>
      </c>
      <c r="AD4294" t="str">
        <f t="shared" si="446"/>
        <v>46 SECCIONADORA 1</v>
      </c>
    </row>
    <row r="4295" spans="1:30" ht="36" customHeight="1" x14ac:dyDescent="0.35">
      <c r="A4295" s="35">
        <v>46218</v>
      </c>
      <c r="B4295" s="14" t="s">
        <v>3738</v>
      </c>
      <c r="C4295" s="14" t="s">
        <v>3739</v>
      </c>
      <c r="D4295" s="14" t="s">
        <v>3052</v>
      </c>
      <c r="E4295" s="14">
        <v>200306201</v>
      </c>
      <c r="F4295" s="14" t="s">
        <v>3589</v>
      </c>
      <c r="G4295" s="14" t="s">
        <v>3052</v>
      </c>
      <c r="H4295" s="14" t="s">
        <v>3052</v>
      </c>
      <c r="I4295" s="9" t="s">
        <v>3052</v>
      </c>
      <c r="J4295" s="9">
        <v>1</v>
      </c>
      <c r="K4295" s="14"/>
      <c r="L4295" s="14"/>
      <c r="M4295" s="14"/>
      <c r="N4295" s="14"/>
      <c r="O4295" s="14"/>
      <c r="P4295" s="14"/>
      <c r="Q4295" s="14"/>
      <c r="R4295" s="14"/>
      <c r="S4295" s="14"/>
      <c r="T4295" s="14"/>
      <c r="U4295" s="14"/>
      <c r="V4295" s="14"/>
      <c r="W4295" s="14"/>
      <c r="X4295" s="14"/>
      <c r="Y4295" s="14"/>
      <c r="Z4295" s="14"/>
      <c r="AA4295" s="11"/>
      <c r="AB4295" s="14" t="str">
        <f t="shared" ref="AB4295:AB4358" si="447">B4295&amp;"|"&amp;I4295</f>
        <v>10269|46 SECCIONADORA 1</v>
      </c>
      <c r="AC4295" t="str">
        <f t="shared" ref="AC4295:AC4358" si="448">IF($B4295="","","|"&amp;SUBSTITUTE(TRIM(SUBSTITUTE(SUBSTITUTE(SUBSTITUTE(SUBSTITUTE(SUBSTITUTE(SUBSTITUTE(SUBSTITUTE(SUBSTITUTE(SUBSTITUTE(SUBSTITUTE(SUBSTITUTE(SUBSTITUTE(SUBSTITUTE(SUBSTITUTE(TRIM($B4295&amp;""),CHAR(10)," "),CHAR(13)," "),"."," "),";"," "),","," "),"/"," "),"+"," "),"-"," "),"  "," "),"  "," "),"  "," "),"  "," "),"  "," "),"  "," "))," ","|")&amp;"|")</f>
        <v>|10269|</v>
      </c>
      <c r="AD4295" t="str">
        <f t="shared" ref="AD4295:AD4358" si="449">TRIM($I4295&amp;"")</f>
        <v>46 SECCIONADORA 1</v>
      </c>
    </row>
    <row r="4296" spans="1:30" ht="36" customHeight="1" x14ac:dyDescent="0.35">
      <c r="A4296" s="35">
        <v>46218</v>
      </c>
      <c r="B4296" s="14" t="s">
        <v>3738</v>
      </c>
      <c r="C4296" s="14" t="s">
        <v>3739</v>
      </c>
      <c r="D4296" s="14" t="s">
        <v>3052</v>
      </c>
      <c r="E4296" s="14">
        <v>10050001</v>
      </c>
      <c r="F4296" s="14" t="s">
        <v>3469</v>
      </c>
      <c r="G4296" s="14" t="s">
        <v>3052</v>
      </c>
      <c r="H4296" s="14" t="s">
        <v>3052</v>
      </c>
      <c r="I4296" s="9" t="s">
        <v>3052</v>
      </c>
      <c r="J4296" s="9">
        <v>2</v>
      </c>
      <c r="K4296" s="14"/>
      <c r="L4296" s="14"/>
      <c r="M4296" s="14"/>
      <c r="N4296" s="14"/>
      <c r="O4296" s="14"/>
      <c r="P4296" s="14"/>
      <c r="Q4296" s="14"/>
      <c r="R4296" s="14"/>
      <c r="S4296" s="14"/>
      <c r="T4296" s="14"/>
      <c r="U4296" s="14"/>
      <c r="V4296" s="14"/>
      <c r="W4296" s="14"/>
      <c r="X4296" s="14"/>
      <c r="Y4296" s="14"/>
      <c r="Z4296" s="14"/>
      <c r="AA4296" s="11"/>
      <c r="AB4296" s="14" t="str">
        <f t="shared" si="447"/>
        <v>10269|46 SECCIONADORA 1</v>
      </c>
      <c r="AC4296" t="str">
        <f t="shared" si="448"/>
        <v>|10269|</v>
      </c>
      <c r="AD4296" t="str">
        <f t="shared" si="449"/>
        <v>46 SECCIONADORA 1</v>
      </c>
    </row>
    <row r="4297" spans="1:30" ht="36" customHeight="1" x14ac:dyDescent="0.35">
      <c r="A4297" s="35">
        <v>46218</v>
      </c>
      <c r="B4297" s="14" t="s">
        <v>3738</v>
      </c>
      <c r="C4297" s="14" t="s">
        <v>3739</v>
      </c>
      <c r="D4297" s="14" t="s">
        <v>3052</v>
      </c>
      <c r="E4297" s="14">
        <v>10050002</v>
      </c>
      <c r="F4297" s="14" t="s">
        <v>3471</v>
      </c>
      <c r="G4297" s="14" t="s">
        <v>3052</v>
      </c>
      <c r="H4297" s="14" t="s">
        <v>3052</v>
      </c>
      <c r="I4297" s="9" t="s">
        <v>3052</v>
      </c>
      <c r="J4297" s="9">
        <v>4</v>
      </c>
      <c r="K4297" s="14"/>
      <c r="L4297" s="14"/>
      <c r="M4297" s="14"/>
      <c r="N4297" s="14"/>
      <c r="O4297" s="14"/>
      <c r="P4297" s="14"/>
      <c r="Q4297" s="14"/>
      <c r="R4297" s="14"/>
      <c r="S4297" s="14"/>
      <c r="T4297" s="14"/>
      <c r="U4297" s="14"/>
      <c r="V4297" s="14"/>
      <c r="W4297" s="14"/>
      <c r="X4297" s="14"/>
      <c r="Y4297" s="14"/>
      <c r="Z4297" s="14"/>
      <c r="AA4297" s="11"/>
      <c r="AB4297" s="14" t="str">
        <f t="shared" si="447"/>
        <v>10269|46 SECCIONADORA 1</v>
      </c>
      <c r="AC4297" t="str">
        <f t="shared" si="448"/>
        <v>|10269|</v>
      </c>
      <c r="AD4297" t="str">
        <f t="shared" si="449"/>
        <v>46 SECCIONADORA 1</v>
      </c>
    </row>
    <row r="4298" spans="1:30" ht="36" customHeight="1" x14ac:dyDescent="0.35">
      <c r="A4298" s="35">
        <v>46218</v>
      </c>
      <c r="B4298" s="14" t="s">
        <v>3738</v>
      </c>
      <c r="C4298" s="14" t="s">
        <v>3739</v>
      </c>
      <c r="D4298" s="14" t="s">
        <v>3052</v>
      </c>
      <c r="E4298" s="14">
        <v>30006804</v>
      </c>
      <c r="F4298" s="14" t="s">
        <v>3288</v>
      </c>
      <c r="G4298" s="14" t="s">
        <v>3052</v>
      </c>
      <c r="H4298" s="14" t="s">
        <v>3052</v>
      </c>
      <c r="I4298" s="9" t="s">
        <v>3052</v>
      </c>
      <c r="J4298" s="9">
        <v>6</v>
      </c>
      <c r="K4298" s="14"/>
      <c r="L4298" s="14"/>
      <c r="M4298" s="14"/>
      <c r="N4298" s="14"/>
      <c r="O4298" s="14"/>
      <c r="P4298" s="14"/>
      <c r="Q4298" s="14"/>
      <c r="R4298" s="14"/>
      <c r="S4298" s="14"/>
      <c r="T4298" s="14"/>
      <c r="U4298" s="14"/>
      <c r="V4298" s="14"/>
      <c r="W4298" s="14"/>
      <c r="X4298" s="14"/>
      <c r="Y4298" s="14"/>
      <c r="Z4298" s="14"/>
      <c r="AA4298" s="11"/>
      <c r="AB4298" s="14" t="str">
        <f t="shared" si="447"/>
        <v>10269|46 SECCIONADORA 1</v>
      </c>
      <c r="AC4298" t="str">
        <f t="shared" si="448"/>
        <v>|10269|</v>
      </c>
      <c r="AD4298" t="str">
        <f t="shared" si="449"/>
        <v>46 SECCIONADORA 1</v>
      </c>
    </row>
    <row r="4299" spans="1:30" ht="36" customHeight="1" x14ac:dyDescent="0.35">
      <c r="A4299" s="35">
        <v>46218</v>
      </c>
      <c r="B4299" s="14" t="s">
        <v>3734</v>
      </c>
      <c r="C4299" s="14" t="s">
        <v>3735</v>
      </c>
      <c r="D4299" s="14" t="s">
        <v>3054</v>
      </c>
      <c r="E4299" s="14">
        <v>30001204</v>
      </c>
      <c r="F4299" s="14" t="s">
        <v>3326</v>
      </c>
      <c r="G4299" s="14" t="s">
        <v>3054</v>
      </c>
      <c r="H4299" s="14" t="s">
        <v>3054</v>
      </c>
      <c r="I4299" s="9" t="s">
        <v>3054</v>
      </c>
      <c r="J4299" s="9">
        <v>20</v>
      </c>
      <c r="K4299" s="14"/>
      <c r="L4299" s="14"/>
      <c r="M4299" s="14"/>
      <c r="N4299" s="14"/>
      <c r="O4299" s="14"/>
      <c r="P4299" s="14"/>
      <c r="Q4299" s="14"/>
      <c r="R4299" s="14"/>
      <c r="S4299" s="14"/>
      <c r="T4299" s="14"/>
      <c r="U4299" s="14"/>
      <c r="V4299" s="14"/>
      <c r="W4299" s="14"/>
      <c r="X4299" s="14"/>
      <c r="Y4299" s="14"/>
      <c r="Z4299" s="14"/>
      <c r="AA4299" s="11"/>
      <c r="AB4299" s="14" t="str">
        <f t="shared" si="447"/>
        <v>10264|50 SECCIONADORA 2</v>
      </c>
      <c r="AC4299" t="str">
        <f t="shared" si="448"/>
        <v>|10264|</v>
      </c>
      <c r="AD4299" t="str">
        <f t="shared" si="449"/>
        <v>50 SECCIONADORA 2</v>
      </c>
    </row>
    <row r="4300" spans="1:30" ht="36" customHeight="1" x14ac:dyDescent="0.35">
      <c r="A4300" s="35">
        <v>46218</v>
      </c>
      <c r="B4300" s="14" t="s">
        <v>3734</v>
      </c>
      <c r="C4300" s="14" t="s">
        <v>3735</v>
      </c>
      <c r="D4300" s="14" t="s">
        <v>3054</v>
      </c>
      <c r="E4300" s="14">
        <v>30004805</v>
      </c>
      <c r="F4300" s="14" t="s">
        <v>3328</v>
      </c>
      <c r="G4300" s="14" t="s">
        <v>3054</v>
      </c>
      <c r="H4300" s="14" t="s">
        <v>3054</v>
      </c>
      <c r="I4300" s="9" t="s">
        <v>3054</v>
      </c>
      <c r="J4300" s="9">
        <v>730</v>
      </c>
      <c r="K4300" s="14"/>
      <c r="L4300" s="14"/>
      <c r="M4300" s="14"/>
      <c r="N4300" s="14"/>
      <c r="O4300" s="14"/>
      <c r="P4300" s="14"/>
      <c r="Q4300" s="14"/>
      <c r="R4300" s="14"/>
      <c r="S4300" s="14"/>
      <c r="T4300" s="14"/>
      <c r="U4300" s="14"/>
      <c r="V4300" s="14"/>
      <c r="W4300" s="14"/>
      <c r="X4300" s="14"/>
      <c r="Y4300" s="14"/>
      <c r="Z4300" s="14"/>
      <c r="AA4300" s="11"/>
      <c r="AB4300" s="14" t="str">
        <f t="shared" si="447"/>
        <v>10264|50 SECCIONADORA 2</v>
      </c>
      <c r="AC4300" t="str">
        <f t="shared" si="448"/>
        <v>|10264|</v>
      </c>
      <c r="AD4300" t="str">
        <f t="shared" si="449"/>
        <v>50 SECCIONADORA 2</v>
      </c>
    </row>
    <row r="4301" spans="1:30" ht="36" customHeight="1" x14ac:dyDescent="0.35">
      <c r="A4301" s="35">
        <v>46218</v>
      </c>
      <c r="B4301" s="14" t="s">
        <v>3734</v>
      </c>
      <c r="C4301" s="14" t="s">
        <v>3735</v>
      </c>
      <c r="D4301" s="14" t="s">
        <v>3054</v>
      </c>
      <c r="E4301" s="14">
        <v>30001308</v>
      </c>
      <c r="F4301" s="14" t="s">
        <v>3329</v>
      </c>
      <c r="G4301" s="14" t="s">
        <v>3054</v>
      </c>
      <c r="H4301" s="14" t="s">
        <v>3054</v>
      </c>
      <c r="I4301" s="9" t="s">
        <v>3054</v>
      </c>
      <c r="J4301" s="9">
        <v>20</v>
      </c>
      <c r="K4301" s="14"/>
      <c r="L4301" s="14"/>
      <c r="M4301" s="14"/>
      <c r="N4301" s="14"/>
      <c r="O4301" s="14"/>
      <c r="P4301" s="14"/>
      <c r="Q4301" s="14"/>
      <c r="R4301" s="14"/>
      <c r="S4301" s="14"/>
      <c r="T4301" s="14"/>
      <c r="U4301" s="14"/>
      <c r="V4301" s="14"/>
      <c r="W4301" s="14"/>
      <c r="X4301" s="14"/>
      <c r="Y4301" s="14"/>
      <c r="Z4301" s="14"/>
      <c r="AA4301" s="11"/>
      <c r="AB4301" s="14" t="str">
        <f t="shared" si="447"/>
        <v>10264|50 SECCIONADORA 2</v>
      </c>
      <c r="AC4301" t="str">
        <f t="shared" si="448"/>
        <v>|10264|</v>
      </c>
      <c r="AD4301" t="str">
        <f t="shared" si="449"/>
        <v>50 SECCIONADORA 2</v>
      </c>
    </row>
    <row r="4302" spans="1:30" ht="36" customHeight="1" x14ac:dyDescent="0.35">
      <c r="A4302" s="35">
        <v>46218</v>
      </c>
      <c r="B4302" s="14" t="s">
        <v>3734</v>
      </c>
      <c r="C4302" s="14" t="s">
        <v>3735</v>
      </c>
      <c r="D4302" s="14" t="s">
        <v>3054</v>
      </c>
      <c r="E4302" s="14">
        <v>30001309</v>
      </c>
      <c r="F4302" s="14" t="s">
        <v>3291</v>
      </c>
      <c r="G4302" s="14" t="s">
        <v>3054</v>
      </c>
      <c r="H4302" s="14" t="s">
        <v>3054</v>
      </c>
      <c r="I4302" s="9" t="s">
        <v>3054</v>
      </c>
      <c r="J4302" s="9">
        <v>16</v>
      </c>
      <c r="K4302" s="14"/>
      <c r="L4302" s="14"/>
      <c r="M4302" s="14"/>
      <c r="N4302" s="14"/>
      <c r="O4302" s="14"/>
      <c r="P4302" s="14"/>
      <c r="Q4302" s="14"/>
      <c r="R4302" s="14"/>
      <c r="S4302" s="14"/>
      <c r="T4302" s="14"/>
      <c r="U4302" s="14"/>
      <c r="V4302" s="14"/>
      <c r="W4302" s="14"/>
      <c r="X4302" s="14"/>
      <c r="Y4302" s="14"/>
      <c r="Z4302" s="14"/>
      <c r="AA4302" s="11"/>
      <c r="AB4302" s="14" t="str">
        <f t="shared" si="447"/>
        <v>10264|50 SECCIONADORA 2</v>
      </c>
      <c r="AC4302" t="str">
        <f t="shared" si="448"/>
        <v>|10264|</v>
      </c>
      <c r="AD4302" t="str">
        <f t="shared" si="449"/>
        <v>50 SECCIONADORA 2</v>
      </c>
    </row>
    <row r="4303" spans="1:30" ht="36" customHeight="1" x14ac:dyDescent="0.35">
      <c r="A4303" s="35">
        <v>46218</v>
      </c>
      <c r="B4303" s="14" t="s">
        <v>3734</v>
      </c>
      <c r="C4303" s="14" t="s">
        <v>3735</v>
      </c>
      <c r="D4303" s="14" t="s">
        <v>3054</v>
      </c>
      <c r="E4303" s="14">
        <v>20021607</v>
      </c>
      <c r="F4303" s="14" t="s">
        <v>2187</v>
      </c>
      <c r="G4303" s="14" t="s">
        <v>3054</v>
      </c>
      <c r="H4303" s="14" t="s">
        <v>3054</v>
      </c>
      <c r="I4303" s="9" t="s">
        <v>3054</v>
      </c>
      <c r="J4303" s="9">
        <v>3</v>
      </c>
      <c r="K4303" s="14"/>
      <c r="L4303" s="14"/>
      <c r="M4303" s="14"/>
      <c r="N4303" s="14"/>
      <c r="O4303" s="14"/>
      <c r="P4303" s="14"/>
      <c r="Q4303" s="14"/>
      <c r="R4303" s="14"/>
      <c r="S4303" s="14"/>
      <c r="T4303" s="14"/>
      <c r="U4303" s="14"/>
      <c r="V4303" s="14"/>
      <c r="W4303" s="14"/>
      <c r="X4303" s="14"/>
      <c r="Y4303" s="14"/>
      <c r="Z4303" s="14"/>
      <c r="AA4303" s="11"/>
      <c r="AB4303" s="14" t="str">
        <f t="shared" si="447"/>
        <v>10264|50 SECCIONADORA 2</v>
      </c>
      <c r="AC4303" t="str">
        <f t="shared" si="448"/>
        <v>|10264|</v>
      </c>
      <c r="AD4303" t="str">
        <f t="shared" si="449"/>
        <v>50 SECCIONADORA 2</v>
      </c>
    </row>
    <row r="4304" spans="1:30" ht="36" customHeight="1" x14ac:dyDescent="0.35">
      <c r="A4304" s="35">
        <v>46218</v>
      </c>
      <c r="B4304" s="14" t="s">
        <v>3734</v>
      </c>
      <c r="C4304" s="14" t="s">
        <v>3735</v>
      </c>
      <c r="D4304" s="14" t="s">
        <v>3054</v>
      </c>
      <c r="E4304" s="14">
        <v>20052201</v>
      </c>
      <c r="F4304" s="14" t="s">
        <v>3216</v>
      </c>
      <c r="G4304" s="14" t="s">
        <v>3054</v>
      </c>
      <c r="H4304" s="14" t="s">
        <v>3054</v>
      </c>
      <c r="I4304" s="9" t="s">
        <v>3054</v>
      </c>
      <c r="J4304" s="9">
        <v>1</v>
      </c>
      <c r="K4304" s="14"/>
      <c r="L4304" s="14"/>
      <c r="M4304" s="14"/>
      <c r="N4304" s="14"/>
      <c r="O4304" s="14"/>
      <c r="P4304" s="14"/>
      <c r="Q4304" s="14"/>
      <c r="R4304" s="14"/>
      <c r="S4304" s="14"/>
      <c r="T4304" s="14"/>
      <c r="U4304" s="14"/>
      <c r="V4304" s="14"/>
      <c r="W4304" s="14"/>
      <c r="X4304" s="14"/>
      <c r="Y4304" s="14"/>
      <c r="Z4304" s="14"/>
      <c r="AA4304" s="11"/>
      <c r="AB4304" s="14" t="str">
        <f t="shared" si="447"/>
        <v>10264|50 SECCIONADORA 2</v>
      </c>
      <c r="AC4304" t="str">
        <f t="shared" si="448"/>
        <v>|10264|</v>
      </c>
      <c r="AD4304" t="str">
        <f t="shared" si="449"/>
        <v>50 SECCIONADORA 2</v>
      </c>
    </row>
    <row r="4305" spans="1:30" ht="36" customHeight="1" x14ac:dyDescent="0.35">
      <c r="A4305" s="35">
        <v>46218</v>
      </c>
      <c r="B4305" s="14" t="s">
        <v>3734</v>
      </c>
      <c r="C4305" s="14" t="s">
        <v>3735</v>
      </c>
      <c r="D4305" s="14" t="s">
        <v>3054</v>
      </c>
      <c r="E4305" s="14">
        <v>20053407</v>
      </c>
      <c r="F4305" s="14" t="s">
        <v>3218</v>
      </c>
      <c r="G4305" s="14" t="s">
        <v>3054</v>
      </c>
      <c r="H4305" s="14" t="s">
        <v>3054</v>
      </c>
      <c r="I4305" s="9" t="s">
        <v>3054</v>
      </c>
      <c r="J4305" s="9">
        <v>1</v>
      </c>
      <c r="K4305" s="14"/>
      <c r="L4305" s="14"/>
      <c r="M4305" s="14"/>
      <c r="N4305" s="14"/>
      <c r="O4305" s="14"/>
      <c r="P4305" s="14"/>
      <c r="Q4305" s="14"/>
      <c r="R4305" s="14"/>
      <c r="S4305" s="14"/>
      <c r="T4305" s="14"/>
      <c r="U4305" s="14"/>
      <c r="V4305" s="14"/>
      <c r="W4305" s="14"/>
      <c r="X4305" s="14"/>
      <c r="Y4305" s="14"/>
      <c r="Z4305" s="14"/>
      <c r="AA4305" s="11"/>
      <c r="AB4305" s="14" t="str">
        <f t="shared" si="447"/>
        <v>10264|50 SECCIONADORA 2</v>
      </c>
      <c r="AC4305" t="str">
        <f t="shared" si="448"/>
        <v>|10264|</v>
      </c>
      <c r="AD4305" t="str">
        <f t="shared" si="449"/>
        <v>50 SECCIONADORA 2</v>
      </c>
    </row>
    <row r="4306" spans="1:30" ht="36" customHeight="1" x14ac:dyDescent="0.35">
      <c r="A4306" s="35">
        <v>46218</v>
      </c>
      <c r="B4306" s="14" t="s">
        <v>3734</v>
      </c>
      <c r="C4306" s="14" t="s">
        <v>3735</v>
      </c>
      <c r="D4306" s="14" t="s">
        <v>3054</v>
      </c>
      <c r="E4306" s="14">
        <v>30001203</v>
      </c>
      <c r="F4306" s="14" t="s">
        <v>3281</v>
      </c>
      <c r="G4306" s="14" t="s">
        <v>3054</v>
      </c>
      <c r="H4306" s="14" t="s">
        <v>3054</v>
      </c>
      <c r="I4306" s="9" t="s">
        <v>3054</v>
      </c>
      <c r="J4306" s="9">
        <v>40</v>
      </c>
      <c r="K4306" s="14"/>
      <c r="L4306" s="14"/>
      <c r="M4306" s="14"/>
      <c r="N4306" s="14"/>
      <c r="O4306" s="14"/>
      <c r="P4306" s="14"/>
      <c r="Q4306" s="14"/>
      <c r="R4306" s="14"/>
      <c r="S4306" s="14"/>
      <c r="T4306" s="14"/>
      <c r="U4306" s="14"/>
      <c r="V4306" s="14"/>
      <c r="W4306" s="14"/>
      <c r="X4306" s="14"/>
      <c r="Y4306" s="14"/>
      <c r="Z4306" s="14"/>
      <c r="AA4306" s="11"/>
      <c r="AB4306" s="14" t="str">
        <f t="shared" si="447"/>
        <v>10264|50 SECCIONADORA 2</v>
      </c>
      <c r="AC4306" t="str">
        <f t="shared" si="448"/>
        <v>|10264|</v>
      </c>
      <c r="AD4306" t="str">
        <f t="shared" si="449"/>
        <v>50 SECCIONADORA 2</v>
      </c>
    </row>
    <row r="4307" spans="1:30" ht="36" customHeight="1" x14ac:dyDescent="0.35">
      <c r="A4307" s="35">
        <v>46218</v>
      </c>
      <c r="B4307" s="14" t="s">
        <v>3734</v>
      </c>
      <c r="C4307" s="14" t="s">
        <v>3735</v>
      </c>
      <c r="D4307" s="14" t="s">
        <v>3054</v>
      </c>
      <c r="E4307" s="14">
        <v>30003405</v>
      </c>
      <c r="F4307" s="14" t="s">
        <v>3282</v>
      </c>
      <c r="G4307" s="14" t="s">
        <v>3054</v>
      </c>
      <c r="H4307" s="14" t="s">
        <v>3054</v>
      </c>
      <c r="I4307" s="9" t="s">
        <v>3054</v>
      </c>
      <c r="J4307" s="9">
        <v>1460</v>
      </c>
      <c r="K4307" s="14"/>
      <c r="L4307" s="14"/>
      <c r="M4307" s="14"/>
      <c r="N4307" s="14"/>
      <c r="O4307" s="14"/>
      <c r="P4307" s="14"/>
      <c r="Q4307" s="14"/>
      <c r="R4307" s="14"/>
      <c r="S4307" s="14"/>
      <c r="T4307" s="14"/>
      <c r="U4307" s="14"/>
      <c r="V4307" s="14"/>
      <c r="W4307" s="14"/>
      <c r="X4307" s="14"/>
      <c r="Y4307" s="14"/>
      <c r="Z4307" s="14"/>
      <c r="AA4307" s="11"/>
      <c r="AB4307" s="14" t="str">
        <f t="shared" si="447"/>
        <v>10264|50 SECCIONADORA 2</v>
      </c>
      <c r="AC4307" t="str">
        <f t="shared" si="448"/>
        <v>|10264|</v>
      </c>
      <c r="AD4307" t="str">
        <f t="shared" si="449"/>
        <v>50 SECCIONADORA 2</v>
      </c>
    </row>
    <row r="4308" spans="1:30" ht="36" customHeight="1" x14ac:dyDescent="0.35">
      <c r="A4308" s="35">
        <v>46218</v>
      </c>
      <c r="B4308" s="14" t="s">
        <v>3734</v>
      </c>
      <c r="C4308" s="14" t="s">
        <v>3735</v>
      </c>
      <c r="D4308" s="14" t="s">
        <v>3054</v>
      </c>
      <c r="E4308" s="14">
        <v>30006103</v>
      </c>
      <c r="F4308" s="14" t="s">
        <v>3283</v>
      </c>
      <c r="G4308" s="14" t="s">
        <v>3054</v>
      </c>
      <c r="H4308" s="14" t="s">
        <v>3054</v>
      </c>
      <c r="I4308" s="9" t="s">
        <v>3054</v>
      </c>
      <c r="J4308" s="9">
        <v>1460</v>
      </c>
      <c r="K4308" s="14"/>
      <c r="L4308" s="14"/>
      <c r="M4308" s="14"/>
      <c r="N4308" s="14"/>
      <c r="O4308" s="14"/>
      <c r="P4308" s="14"/>
      <c r="Q4308" s="14"/>
      <c r="R4308" s="14"/>
      <c r="S4308" s="14"/>
      <c r="T4308" s="14"/>
      <c r="U4308" s="14"/>
      <c r="V4308" s="14"/>
      <c r="W4308" s="14"/>
      <c r="X4308" s="14"/>
      <c r="Y4308" s="14"/>
      <c r="Z4308" s="14"/>
      <c r="AA4308" s="11"/>
      <c r="AB4308" s="14" t="str">
        <f t="shared" si="447"/>
        <v>10264|50 SECCIONADORA 2</v>
      </c>
      <c r="AC4308" t="str">
        <f t="shared" si="448"/>
        <v>|10264|</v>
      </c>
      <c r="AD4308" t="str">
        <f t="shared" si="449"/>
        <v>50 SECCIONADORA 2</v>
      </c>
    </row>
    <row r="4309" spans="1:30" ht="36" customHeight="1" x14ac:dyDescent="0.35">
      <c r="A4309" s="35">
        <v>46218</v>
      </c>
      <c r="B4309" s="14" t="s">
        <v>3734</v>
      </c>
      <c r="C4309" s="14" t="s">
        <v>3735</v>
      </c>
      <c r="D4309" s="14" t="s">
        <v>3054</v>
      </c>
      <c r="E4309" s="14">
        <v>20020008</v>
      </c>
      <c r="F4309" s="14" t="s">
        <v>3331</v>
      </c>
      <c r="G4309" s="14" t="s">
        <v>3054</v>
      </c>
      <c r="H4309" s="14" t="s">
        <v>3054</v>
      </c>
      <c r="I4309" s="9" t="s">
        <v>3054</v>
      </c>
      <c r="J4309" s="9">
        <v>2</v>
      </c>
      <c r="K4309" s="14"/>
      <c r="L4309" s="14"/>
      <c r="M4309" s="14"/>
      <c r="N4309" s="14"/>
      <c r="O4309" s="14"/>
      <c r="P4309" s="14"/>
      <c r="Q4309" s="14"/>
      <c r="R4309" s="14"/>
      <c r="S4309" s="14"/>
      <c r="T4309" s="14"/>
      <c r="U4309" s="14"/>
      <c r="V4309" s="14"/>
      <c r="W4309" s="14"/>
      <c r="X4309" s="14"/>
      <c r="Y4309" s="14"/>
      <c r="Z4309" s="14"/>
      <c r="AA4309" s="11"/>
      <c r="AB4309" s="14" t="str">
        <f t="shared" si="447"/>
        <v>10264|50 SECCIONADORA 2</v>
      </c>
      <c r="AC4309" t="str">
        <f t="shared" si="448"/>
        <v>|10264|</v>
      </c>
      <c r="AD4309" t="str">
        <f t="shared" si="449"/>
        <v>50 SECCIONADORA 2</v>
      </c>
    </row>
    <row r="4310" spans="1:30" ht="36" customHeight="1" x14ac:dyDescent="0.35">
      <c r="A4310" s="35">
        <v>46218</v>
      </c>
      <c r="B4310" s="14" t="s">
        <v>3734</v>
      </c>
      <c r="C4310" s="14" t="s">
        <v>3735</v>
      </c>
      <c r="D4310" s="14" t="s">
        <v>3054</v>
      </c>
      <c r="E4310" s="14">
        <v>30001215</v>
      </c>
      <c r="F4310" s="14" t="s">
        <v>3332</v>
      </c>
      <c r="G4310" s="14" t="s">
        <v>3054</v>
      </c>
      <c r="H4310" s="14" t="s">
        <v>3054</v>
      </c>
      <c r="I4310" s="9" t="s">
        <v>3054</v>
      </c>
      <c r="J4310" s="9">
        <v>4</v>
      </c>
      <c r="K4310" s="14"/>
      <c r="L4310" s="14"/>
      <c r="M4310" s="14"/>
      <c r="N4310" s="14"/>
      <c r="O4310" s="14"/>
      <c r="P4310" s="14"/>
      <c r="Q4310" s="14"/>
      <c r="R4310" s="14"/>
      <c r="S4310" s="14"/>
      <c r="T4310" s="14"/>
      <c r="U4310" s="14"/>
      <c r="V4310" s="14"/>
      <c r="W4310" s="14"/>
      <c r="X4310" s="14"/>
      <c r="Y4310" s="14"/>
      <c r="Z4310" s="14"/>
      <c r="AA4310" s="11"/>
      <c r="AB4310" s="14" t="str">
        <f t="shared" si="447"/>
        <v>10264|50 SECCIONADORA 2</v>
      </c>
      <c r="AC4310" t="str">
        <f t="shared" si="448"/>
        <v>|10264|</v>
      </c>
      <c r="AD4310" t="str">
        <f t="shared" si="449"/>
        <v>50 SECCIONADORA 2</v>
      </c>
    </row>
    <row r="4311" spans="1:30" ht="36" customHeight="1" x14ac:dyDescent="0.35">
      <c r="A4311" s="35">
        <v>46218</v>
      </c>
      <c r="B4311" s="14" t="s">
        <v>3734</v>
      </c>
      <c r="C4311" s="14" t="s">
        <v>3735</v>
      </c>
      <c r="D4311" s="14" t="s">
        <v>3054</v>
      </c>
      <c r="E4311" s="14">
        <v>30001201</v>
      </c>
      <c r="F4311" s="14" t="s">
        <v>3293</v>
      </c>
      <c r="G4311" s="14" t="s">
        <v>3054</v>
      </c>
      <c r="H4311" s="14" t="s">
        <v>3054</v>
      </c>
      <c r="I4311" s="9" t="s">
        <v>3054</v>
      </c>
      <c r="J4311" s="9">
        <v>8</v>
      </c>
      <c r="K4311" s="14"/>
      <c r="L4311" s="14"/>
      <c r="M4311" s="14"/>
      <c r="N4311" s="14"/>
      <c r="O4311" s="14"/>
      <c r="P4311" s="14"/>
      <c r="Q4311" s="14"/>
      <c r="R4311" s="14"/>
      <c r="S4311" s="14"/>
      <c r="T4311" s="14"/>
      <c r="U4311" s="14"/>
      <c r="V4311" s="14"/>
      <c r="W4311" s="14"/>
      <c r="X4311" s="14"/>
      <c r="Y4311" s="14"/>
      <c r="Z4311" s="14"/>
      <c r="AA4311" s="11"/>
      <c r="AB4311" s="14" t="str">
        <f t="shared" si="447"/>
        <v>10264|50 SECCIONADORA 2</v>
      </c>
      <c r="AC4311" t="str">
        <f t="shared" si="448"/>
        <v>|10264|</v>
      </c>
      <c r="AD4311" t="str">
        <f t="shared" si="449"/>
        <v>50 SECCIONADORA 2</v>
      </c>
    </row>
    <row r="4312" spans="1:30" ht="36" customHeight="1" x14ac:dyDescent="0.35">
      <c r="A4312" s="35">
        <v>46218</v>
      </c>
      <c r="B4312" s="14" t="s">
        <v>3734</v>
      </c>
      <c r="C4312" s="14" t="s">
        <v>3735</v>
      </c>
      <c r="D4312" s="14" t="s">
        <v>3054</v>
      </c>
      <c r="E4312" s="14">
        <v>30001202</v>
      </c>
      <c r="F4312" s="14" t="s">
        <v>3191</v>
      </c>
      <c r="G4312" s="14" t="s">
        <v>3054</v>
      </c>
      <c r="H4312" s="14" t="s">
        <v>3054</v>
      </c>
      <c r="I4312" s="9" t="s">
        <v>3054</v>
      </c>
      <c r="J4312" s="9">
        <v>40</v>
      </c>
      <c r="K4312" s="14"/>
      <c r="L4312" s="14"/>
      <c r="M4312" s="14"/>
      <c r="N4312" s="14"/>
      <c r="O4312" s="14"/>
      <c r="P4312" s="14"/>
      <c r="Q4312" s="14"/>
      <c r="R4312" s="14"/>
      <c r="S4312" s="14"/>
      <c r="T4312" s="14"/>
      <c r="U4312" s="14"/>
      <c r="V4312" s="14"/>
      <c r="W4312" s="14"/>
      <c r="X4312" s="14"/>
      <c r="Y4312" s="14"/>
      <c r="Z4312" s="14"/>
      <c r="AA4312" s="11"/>
      <c r="AB4312" s="14" t="str">
        <f t="shared" si="447"/>
        <v>10264|50 SECCIONADORA 2</v>
      </c>
      <c r="AC4312" t="str">
        <f t="shared" si="448"/>
        <v>|10264|</v>
      </c>
      <c r="AD4312" t="str">
        <f t="shared" si="449"/>
        <v>50 SECCIONADORA 2</v>
      </c>
    </row>
    <row r="4313" spans="1:30" ht="36" customHeight="1" x14ac:dyDescent="0.35">
      <c r="A4313" s="35">
        <v>46218</v>
      </c>
      <c r="B4313" s="14" t="s">
        <v>3734</v>
      </c>
      <c r="C4313" s="14" t="s">
        <v>3735</v>
      </c>
      <c r="D4313" s="14" t="s">
        <v>3054</v>
      </c>
      <c r="E4313" s="14">
        <v>30001301</v>
      </c>
      <c r="F4313" s="14" t="s">
        <v>3294</v>
      </c>
      <c r="G4313" s="14" t="s">
        <v>3054</v>
      </c>
      <c r="H4313" s="14" t="s">
        <v>3054</v>
      </c>
      <c r="I4313" s="9" t="s">
        <v>3054</v>
      </c>
      <c r="J4313" s="9">
        <v>32</v>
      </c>
      <c r="K4313" s="14"/>
      <c r="L4313" s="14"/>
      <c r="M4313" s="14"/>
      <c r="N4313" s="14"/>
      <c r="O4313" s="14"/>
      <c r="P4313" s="14"/>
      <c r="Q4313" s="14"/>
      <c r="R4313" s="14"/>
      <c r="S4313" s="14"/>
      <c r="T4313" s="14"/>
      <c r="U4313" s="14"/>
      <c r="V4313" s="14"/>
      <c r="W4313" s="14"/>
      <c r="X4313" s="14"/>
      <c r="Y4313" s="14"/>
      <c r="Z4313" s="14"/>
      <c r="AA4313" s="11"/>
      <c r="AB4313" s="14" t="str">
        <f t="shared" si="447"/>
        <v>10264|50 SECCIONADORA 2</v>
      </c>
      <c r="AC4313" t="str">
        <f t="shared" si="448"/>
        <v>|10264|</v>
      </c>
      <c r="AD4313" t="str">
        <f t="shared" si="449"/>
        <v>50 SECCIONADORA 2</v>
      </c>
    </row>
    <row r="4314" spans="1:30" ht="36" customHeight="1" x14ac:dyDescent="0.35">
      <c r="A4314" s="35">
        <v>46218</v>
      </c>
      <c r="B4314" s="14" t="s">
        <v>3734</v>
      </c>
      <c r="C4314" s="14" t="s">
        <v>3735</v>
      </c>
      <c r="D4314" s="14" t="s">
        <v>3054</v>
      </c>
      <c r="E4314" s="14">
        <v>30006101</v>
      </c>
      <c r="F4314" s="14" t="s">
        <v>3301</v>
      </c>
      <c r="G4314" s="14" t="s">
        <v>3054</v>
      </c>
      <c r="H4314" s="14" t="s">
        <v>3054</v>
      </c>
      <c r="I4314" s="9" t="s">
        <v>3054</v>
      </c>
      <c r="J4314" s="9">
        <v>730</v>
      </c>
      <c r="K4314" s="14"/>
      <c r="L4314" s="14"/>
      <c r="M4314" s="14"/>
      <c r="N4314" s="14"/>
      <c r="O4314" s="14"/>
      <c r="P4314" s="14"/>
      <c r="Q4314" s="14"/>
      <c r="R4314" s="14"/>
      <c r="S4314" s="14"/>
      <c r="T4314" s="14"/>
      <c r="U4314" s="14"/>
      <c r="V4314" s="14"/>
      <c r="W4314" s="14"/>
      <c r="X4314" s="14"/>
      <c r="Y4314" s="14"/>
      <c r="Z4314" s="14"/>
      <c r="AA4314" s="11"/>
      <c r="AB4314" s="14" t="str">
        <f t="shared" si="447"/>
        <v>10264|50 SECCIONADORA 2</v>
      </c>
      <c r="AC4314" t="str">
        <f t="shared" si="448"/>
        <v>|10264|</v>
      </c>
      <c r="AD4314" t="str">
        <f t="shared" si="449"/>
        <v>50 SECCIONADORA 2</v>
      </c>
    </row>
    <row r="4315" spans="1:30" ht="36" customHeight="1" x14ac:dyDescent="0.35">
      <c r="A4315" s="35">
        <v>46218</v>
      </c>
      <c r="B4315" s="14" t="s">
        <v>3734</v>
      </c>
      <c r="C4315" s="14" t="s">
        <v>3735</v>
      </c>
      <c r="D4315" s="14" t="s">
        <v>3054</v>
      </c>
      <c r="E4315" s="14">
        <v>30006102</v>
      </c>
      <c r="F4315" s="14" t="s">
        <v>3303</v>
      </c>
      <c r="G4315" s="14" t="s">
        <v>3054</v>
      </c>
      <c r="H4315" s="14" t="s">
        <v>3054</v>
      </c>
      <c r="I4315" s="9" t="s">
        <v>3054</v>
      </c>
      <c r="J4315" s="9">
        <v>730</v>
      </c>
      <c r="K4315" s="14"/>
      <c r="L4315" s="14"/>
      <c r="M4315" s="14"/>
      <c r="N4315" s="14"/>
      <c r="O4315" s="14"/>
      <c r="P4315" s="14"/>
      <c r="Q4315" s="14"/>
      <c r="R4315" s="14"/>
      <c r="S4315" s="14"/>
      <c r="T4315" s="14"/>
      <c r="U4315" s="14"/>
      <c r="V4315" s="14"/>
      <c r="W4315" s="14"/>
      <c r="X4315" s="14"/>
      <c r="Y4315" s="14"/>
      <c r="Z4315" s="14"/>
      <c r="AA4315" s="11"/>
      <c r="AB4315" s="14" t="str">
        <f t="shared" si="447"/>
        <v>10264|50 SECCIONADORA 2</v>
      </c>
      <c r="AC4315" t="str">
        <f t="shared" si="448"/>
        <v>|10264|</v>
      </c>
      <c r="AD4315" t="str">
        <f t="shared" si="449"/>
        <v>50 SECCIONADORA 2</v>
      </c>
    </row>
    <row r="4316" spans="1:30" ht="36" customHeight="1" x14ac:dyDescent="0.35">
      <c r="A4316" s="35">
        <v>46218</v>
      </c>
      <c r="B4316" s="14" t="s">
        <v>3734</v>
      </c>
      <c r="C4316" s="14" t="s">
        <v>3735</v>
      </c>
      <c r="D4316" s="14" t="s">
        <v>3054</v>
      </c>
      <c r="E4316" s="14">
        <v>30006110</v>
      </c>
      <c r="F4316" s="14" t="s">
        <v>3180</v>
      </c>
      <c r="G4316" s="14" t="s">
        <v>3054</v>
      </c>
      <c r="H4316" s="14" t="s">
        <v>3054</v>
      </c>
      <c r="I4316" s="9" t="s">
        <v>3054</v>
      </c>
      <c r="J4316" s="9">
        <v>730</v>
      </c>
      <c r="K4316" s="14"/>
      <c r="L4316" s="14"/>
      <c r="M4316" s="14"/>
      <c r="N4316" s="14"/>
      <c r="O4316" s="14"/>
      <c r="P4316" s="14"/>
      <c r="Q4316" s="14"/>
      <c r="R4316" s="14"/>
      <c r="S4316" s="14"/>
      <c r="T4316" s="14"/>
      <c r="U4316" s="14"/>
      <c r="V4316" s="14"/>
      <c r="W4316" s="14"/>
      <c r="X4316" s="14"/>
      <c r="Y4316" s="14"/>
      <c r="Z4316" s="14"/>
      <c r="AA4316" s="11"/>
      <c r="AB4316" s="14" t="str">
        <f t="shared" si="447"/>
        <v>10264|50 SECCIONADORA 2</v>
      </c>
      <c r="AC4316" t="str">
        <f t="shared" si="448"/>
        <v>|10264|</v>
      </c>
      <c r="AD4316" t="str">
        <f t="shared" si="449"/>
        <v>50 SECCIONADORA 2</v>
      </c>
    </row>
    <row r="4317" spans="1:30" ht="36" customHeight="1" x14ac:dyDescent="0.35">
      <c r="A4317" s="35">
        <v>46218</v>
      </c>
      <c r="B4317" s="14" t="s">
        <v>3734</v>
      </c>
      <c r="C4317" s="14" t="s">
        <v>3735</v>
      </c>
      <c r="D4317" s="14" t="s">
        <v>3054</v>
      </c>
      <c r="E4317" s="14">
        <v>30006111</v>
      </c>
      <c r="F4317" s="14" t="s">
        <v>3182</v>
      </c>
      <c r="G4317" s="14" t="s">
        <v>3054</v>
      </c>
      <c r="H4317" s="14" t="s">
        <v>3054</v>
      </c>
      <c r="I4317" s="9" t="s">
        <v>3054</v>
      </c>
      <c r="J4317" s="9">
        <v>730</v>
      </c>
      <c r="K4317" s="14"/>
      <c r="L4317" s="14"/>
      <c r="M4317" s="14"/>
      <c r="N4317" s="14"/>
      <c r="O4317" s="14"/>
      <c r="P4317" s="14"/>
      <c r="Q4317" s="14"/>
      <c r="R4317" s="14"/>
      <c r="S4317" s="14"/>
      <c r="T4317" s="14"/>
      <c r="U4317" s="14"/>
      <c r="V4317" s="14"/>
      <c r="W4317" s="14"/>
      <c r="X4317" s="14"/>
      <c r="Y4317" s="14"/>
      <c r="Z4317" s="14"/>
      <c r="AA4317" s="11"/>
      <c r="AB4317" s="14" t="str">
        <f t="shared" si="447"/>
        <v>10264|50 SECCIONADORA 2</v>
      </c>
      <c r="AC4317" t="str">
        <f t="shared" si="448"/>
        <v>|10264|</v>
      </c>
      <c r="AD4317" t="str">
        <f t="shared" si="449"/>
        <v>50 SECCIONADORA 2</v>
      </c>
    </row>
    <row r="4318" spans="1:30" ht="36" customHeight="1" x14ac:dyDescent="0.35">
      <c r="A4318" s="35">
        <v>46218</v>
      </c>
      <c r="B4318" s="14" t="s">
        <v>3736</v>
      </c>
      <c r="C4318" s="14" t="s">
        <v>3737</v>
      </c>
      <c r="D4318" s="14" t="s">
        <v>3054</v>
      </c>
      <c r="E4318" s="14">
        <v>30001204</v>
      </c>
      <c r="F4318" s="14" t="s">
        <v>3326</v>
      </c>
      <c r="G4318" s="14" t="s">
        <v>3054</v>
      </c>
      <c r="H4318" s="14" t="s">
        <v>3054</v>
      </c>
      <c r="I4318" s="9" t="s">
        <v>3054</v>
      </c>
      <c r="J4318" s="9">
        <v>450</v>
      </c>
      <c r="K4318" s="14"/>
      <c r="L4318" s="14"/>
      <c r="M4318" s="14"/>
      <c r="N4318" s="14"/>
      <c r="O4318" s="14"/>
      <c r="P4318" s="14"/>
      <c r="Q4318" s="14"/>
      <c r="R4318" s="14"/>
      <c r="S4318" s="14"/>
      <c r="T4318" s="14"/>
      <c r="U4318" s="14"/>
      <c r="V4318" s="14"/>
      <c r="W4318" s="14"/>
      <c r="X4318" s="14"/>
      <c r="Y4318" s="14"/>
      <c r="Z4318" s="14"/>
      <c r="AA4318" s="11"/>
      <c r="AB4318" s="14" t="str">
        <f t="shared" si="447"/>
        <v>10266,10265|50 SECCIONADORA 2</v>
      </c>
      <c r="AC4318" t="str">
        <f t="shared" si="448"/>
        <v>|10266|10265|</v>
      </c>
      <c r="AD4318" t="str">
        <f t="shared" si="449"/>
        <v>50 SECCIONADORA 2</v>
      </c>
    </row>
    <row r="4319" spans="1:30" ht="36" customHeight="1" x14ac:dyDescent="0.35">
      <c r="A4319" s="35">
        <v>46218</v>
      </c>
      <c r="B4319" s="14" t="s">
        <v>3736</v>
      </c>
      <c r="C4319" s="14" t="s">
        <v>3737</v>
      </c>
      <c r="D4319" s="14" t="s">
        <v>3054</v>
      </c>
      <c r="E4319" s="14">
        <v>30004805</v>
      </c>
      <c r="F4319" s="14" t="s">
        <v>3328</v>
      </c>
      <c r="G4319" s="14" t="s">
        <v>3054</v>
      </c>
      <c r="H4319" s="14" t="s">
        <v>3054</v>
      </c>
      <c r="I4319" s="9" t="s">
        <v>3054</v>
      </c>
      <c r="J4319" s="9">
        <v>126</v>
      </c>
      <c r="K4319" s="14"/>
      <c r="L4319" s="14"/>
      <c r="M4319" s="14"/>
      <c r="N4319" s="14"/>
      <c r="O4319" s="14"/>
      <c r="P4319" s="14"/>
      <c r="Q4319" s="14"/>
      <c r="R4319" s="14"/>
      <c r="S4319" s="14"/>
      <c r="T4319" s="14"/>
      <c r="U4319" s="14"/>
      <c r="V4319" s="14"/>
      <c r="W4319" s="14"/>
      <c r="X4319" s="14"/>
      <c r="Y4319" s="14"/>
      <c r="Z4319" s="14"/>
      <c r="AA4319" s="11"/>
      <c r="AB4319" s="14" t="str">
        <f t="shared" si="447"/>
        <v>10266,10265|50 SECCIONADORA 2</v>
      </c>
      <c r="AC4319" t="str">
        <f t="shared" si="448"/>
        <v>|10266|10265|</v>
      </c>
      <c r="AD4319" t="str">
        <f t="shared" si="449"/>
        <v>50 SECCIONADORA 2</v>
      </c>
    </row>
    <row r="4320" spans="1:30" ht="36" customHeight="1" x14ac:dyDescent="0.35">
      <c r="A4320" s="35">
        <v>46218</v>
      </c>
      <c r="B4320" s="14" t="s">
        <v>3736</v>
      </c>
      <c r="C4320" s="14" t="s">
        <v>3737</v>
      </c>
      <c r="D4320" s="14" t="s">
        <v>3054</v>
      </c>
      <c r="E4320" s="14">
        <v>30001308</v>
      </c>
      <c r="F4320" s="14" t="s">
        <v>3329</v>
      </c>
      <c r="G4320" s="14" t="s">
        <v>3054</v>
      </c>
      <c r="H4320" s="14" t="s">
        <v>3054</v>
      </c>
      <c r="I4320" s="9" t="s">
        <v>3054</v>
      </c>
      <c r="J4320" s="9">
        <v>450</v>
      </c>
      <c r="K4320" s="14"/>
      <c r="L4320" s="14"/>
      <c r="M4320" s="14"/>
      <c r="N4320" s="14"/>
      <c r="O4320" s="14"/>
      <c r="P4320" s="14"/>
      <c r="Q4320" s="14"/>
      <c r="R4320" s="14"/>
      <c r="S4320" s="14"/>
      <c r="T4320" s="14"/>
      <c r="U4320" s="14"/>
      <c r="V4320" s="14"/>
      <c r="W4320" s="14"/>
      <c r="X4320" s="14"/>
      <c r="Y4320" s="14"/>
      <c r="Z4320" s="14"/>
      <c r="AA4320" s="11"/>
      <c r="AB4320" s="14" t="str">
        <f t="shared" si="447"/>
        <v>10266,10265|50 SECCIONADORA 2</v>
      </c>
      <c r="AC4320" t="str">
        <f t="shared" si="448"/>
        <v>|10266|10265|</v>
      </c>
      <c r="AD4320" t="str">
        <f t="shared" si="449"/>
        <v>50 SECCIONADORA 2</v>
      </c>
    </row>
    <row r="4321" spans="1:30" ht="36" customHeight="1" x14ac:dyDescent="0.35">
      <c r="A4321" s="35">
        <v>46218</v>
      </c>
      <c r="B4321" s="14" t="s">
        <v>3736</v>
      </c>
      <c r="C4321" s="14" t="s">
        <v>3737</v>
      </c>
      <c r="D4321" s="14" t="s">
        <v>3054</v>
      </c>
      <c r="E4321" s="14">
        <v>30001309</v>
      </c>
      <c r="F4321" s="14" t="s">
        <v>3291</v>
      </c>
      <c r="G4321" s="14" t="s">
        <v>3054</v>
      </c>
      <c r="H4321" s="14" t="s">
        <v>3054</v>
      </c>
      <c r="I4321" s="9" t="s">
        <v>3054</v>
      </c>
      <c r="J4321" s="9">
        <v>450</v>
      </c>
      <c r="K4321" s="14"/>
      <c r="L4321" s="14"/>
      <c r="M4321" s="14"/>
      <c r="N4321" s="14"/>
      <c r="O4321" s="14"/>
      <c r="P4321" s="14"/>
      <c r="Q4321" s="14"/>
      <c r="R4321" s="14"/>
      <c r="S4321" s="14"/>
      <c r="T4321" s="14"/>
      <c r="U4321" s="14"/>
      <c r="V4321" s="14"/>
      <c r="W4321" s="14"/>
      <c r="X4321" s="14"/>
      <c r="Y4321" s="14"/>
      <c r="Z4321" s="14"/>
      <c r="AA4321" s="11"/>
      <c r="AB4321" s="14" t="str">
        <f t="shared" si="447"/>
        <v>10266,10265|50 SECCIONADORA 2</v>
      </c>
      <c r="AC4321" t="str">
        <f t="shared" si="448"/>
        <v>|10266|10265|</v>
      </c>
      <c r="AD4321" t="str">
        <f t="shared" si="449"/>
        <v>50 SECCIONADORA 2</v>
      </c>
    </row>
    <row r="4322" spans="1:30" ht="36" customHeight="1" x14ac:dyDescent="0.35">
      <c r="A4322" s="35">
        <v>46218</v>
      </c>
      <c r="B4322" s="14" t="s">
        <v>3736</v>
      </c>
      <c r="C4322" s="14" t="s">
        <v>3737</v>
      </c>
      <c r="D4322" s="14" t="s">
        <v>3054</v>
      </c>
      <c r="E4322" s="14">
        <v>20051001</v>
      </c>
      <c r="F4322" s="14" t="s">
        <v>3215</v>
      </c>
      <c r="G4322" s="14" t="s">
        <v>3054</v>
      </c>
      <c r="H4322" s="14" t="s">
        <v>3054</v>
      </c>
      <c r="I4322" s="9" t="s">
        <v>3054</v>
      </c>
      <c r="J4322" s="9">
        <v>13</v>
      </c>
      <c r="K4322" s="14"/>
      <c r="L4322" s="14"/>
      <c r="M4322" s="14"/>
      <c r="N4322" s="14"/>
      <c r="O4322" s="14"/>
      <c r="P4322" s="14"/>
      <c r="Q4322" s="14"/>
      <c r="R4322" s="14"/>
      <c r="S4322" s="14"/>
      <c r="T4322" s="14"/>
      <c r="U4322" s="14"/>
      <c r="V4322" s="14"/>
      <c r="W4322" s="14"/>
      <c r="X4322" s="14"/>
      <c r="Y4322" s="14"/>
      <c r="Z4322" s="14"/>
      <c r="AA4322" s="11"/>
      <c r="AB4322" s="14" t="str">
        <f t="shared" si="447"/>
        <v>10266,10265|50 SECCIONADORA 2</v>
      </c>
      <c r="AC4322" t="str">
        <f t="shared" si="448"/>
        <v>|10266|10265|</v>
      </c>
      <c r="AD4322" t="str">
        <f t="shared" si="449"/>
        <v>50 SECCIONADORA 2</v>
      </c>
    </row>
    <row r="4323" spans="1:30" ht="36" customHeight="1" x14ac:dyDescent="0.35">
      <c r="A4323" s="35">
        <v>46218</v>
      </c>
      <c r="B4323" s="14" t="s">
        <v>3736</v>
      </c>
      <c r="C4323" s="14" t="s">
        <v>3737</v>
      </c>
      <c r="D4323" s="14" t="s">
        <v>3054</v>
      </c>
      <c r="E4323" s="14">
        <v>30001203</v>
      </c>
      <c r="F4323" s="14" t="s">
        <v>3281</v>
      </c>
      <c r="G4323" s="14" t="s">
        <v>3054</v>
      </c>
      <c r="H4323" s="14" t="s">
        <v>3054</v>
      </c>
      <c r="I4323" s="9" t="s">
        <v>3054</v>
      </c>
      <c r="J4323" s="9">
        <v>900</v>
      </c>
      <c r="K4323" s="14"/>
      <c r="L4323" s="14"/>
      <c r="M4323" s="14"/>
      <c r="N4323" s="14"/>
      <c r="O4323" s="14"/>
      <c r="P4323" s="14"/>
      <c r="Q4323" s="14"/>
      <c r="R4323" s="14"/>
      <c r="S4323" s="14"/>
      <c r="T4323" s="14"/>
      <c r="U4323" s="14"/>
      <c r="V4323" s="14"/>
      <c r="W4323" s="14"/>
      <c r="X4323" s="14"/>
      <c r="Y4323" s="14"/>
      <c r="Z4323" s="14"/>
      <c r="AA4323" s="11"/>
      <c r="AB4323" s="14" t="str">
        <f t="shared" si="447"/>
        <v>10266,10265|50 SECCIONADORA 2</v>
      </c>
      <c r="AC4323" t="str">
        <f t="shared" si="448"/>
        <v>|10266|10265|</v>
      </c>
      <c r="AD4323" t="str">
        <f t="shared" si="449"/>
        <v>50 SECCIONADORA 2</v>
      </c>
    </row>
    <row r="4324" spans="1:30" ht="36" customHeight="1" x14ac:dyDescent="0.35">
      <c r="A4324" s="35">
        <v>46218</v>
      </c>
      <c r="B4324" s="14" t="s">
        <v>3736</v>
      </c>
      <c r="C4324" s="14" t="s">
        <v>3737</v>
      </c>
      <c r="D4324" s="14" t="s">
        <v>3054</v>
      </c>
      <c r="E4324" s="14">
        <v>30003405</v>
      </c>
      <c r="F4324" s="14" t="s">
        <v>3282</v>
      </c>
      <c r="G4324" s="14" t="s">
        <v>3054</v>
      </c>
      <c r="H4324" s="14" t="s">
        <v>3054</v>
      </c>
      <c r="I4324" s="9" t="s">
        <v>3054</v>
      </c>
      <c r="J4324" s="9">
        <v>252</v>
      </c>
      <c r="K4324" s="14"/>
      <c r="L4324" s="14"/>
      <c r="M4324" s="14"/>
      <c r="N4324" s="14"/>
      <c r="O4324" s="14"/>
      <c r="P4324" s="14"/>
      <c r="Q4324" s="14"/>
      <c r="R4324" s="14"/>
      <c r="S4324" s="14"/>
      <c r="T4324" s="14"/>
      <c r="U4324" s="14"/>
      <c r="V4324" s="14"/>
      <c r="W4324" s="14"/>
      <c r="X4324" s="14"/>
      <c r="Y4324" s="14"/>
      <c r="Z4324" s="14"/>
      <c r="AA4324" s="11"/>
      <c r="AB4324" s="14" t="str">
        <f t="shared" si="447"/>
        <v>10266,10265|50 SECCIONADORA 2</v>
      </c>
      <c r="AC4324" t="str">
        <f t="shared" si="448"/>
        <v>|10266|10265|</v>
      </c>
      <c r="AD4324" t="str">
        <f t="shared" si="449"/>
        <v>50 SECCIONADORA 2</v>
      </c>
    </row>
    <row r="4325" spans="1:30" ht="36" customHeight="1" x14ac:dyDescent="0.35">
      <c r="A4325" s="35">
        <v>46218</v>
      </c>
      <c r="B4325" s="14" t="s">
        <v>3736</v>
      </c>
      <c r="C4325" s="14" t="s">
        <v>3737</v>
      </c>
      <c r="D4325" s="14" t="s">
        <v>3054</v>
      </c>
      <c r="E4325" s="14">
        <v>30006103</v>
      </c>
      <c r="F4325" s="14" t="s">
        <v>3283</v>
      </c>
      <c r="G4325" s="14" t="s">
        <v>3054</v>
      </c>
      <c r="H4325" s="14" t="s">
        <v>3054</v>
      </c>
      <c r="I4325" s="9" t="s">
        <v>3054</v>
      </c>
      <c r="J4325" s="9">
        <v>252</v>
      </c>
      <c r="K4325" s="14"/>
      <c r="L4325" s="14"/>
      <c r="M4325" s="14"/>
      <c r="N4325" s="14"/>
      <c r="O4325" s="14"/>
      <c r="P4325" s="14"/>
      <c r="Q4325" s="14"/>
      <c r="R4325" s="14"/>
      <c r="S4325" s="14"/>
      <c r="T4325" s="14"/>
      <c r="U4325" s="14"/>
      <c r="V4325" s="14"/>
      <c r="W4325" s="14"/>
      <c r="X4325" s="14"/>
      <c r="Y4325" s="14"/>
      <c r="Z4325" s="14"/>
      <c r="AA4325" s="11"/>
      <c r="AB4325" s="14" t="str">
        <f t="shared" si="447"/>
        <v>10266,10265|50 SECCIONADORA 2</v>
      </c>
      <c r="AC4325" t="str">
        <f t="shared" si="448"/>
        <v>|10266|10265|</v>
      </c>
      <c r="AD4325" t="str">
        <f t="shared" si="449"/>
        <v>50 SECCIONADORA 2</v>
      </c>
    </row>
    <row r="4326" spans="1:30" ht="36" customHeight="1" x14ac:dyDescent="0.35">
      <c r="A4326" s="35">
        <v>46218</v>
      </c>
      <c r="B4326" s="14" t="s">
        <v>3736</v>
      </c>
      <c r="C4326" s="14" t="s">
        <v>3737</v>
      </c>
      <c r="D4326" s="14" t="s">
        <v>3054</v>
      </c>
      <c r="E4326" s="14">
        <v>20020008</v>
      </c>
      <c r="F4326" s="14" t="s">
        <v>3331</v>
      </c>
      <c r="G4326" s="14" t="s">
        <v>3054</v>
      </c>
      <c r="H4326" s="14" t="s">
        <v>3054</v>
      </c>
      <c r="I4326" s="9" t="s">
        <v>3054</v>
      </c>
      <c r="J4326" s="9">
        <v>4</v>
      </c>
      <c r="K4326" s="14"/>
      <c r="L4326" s="14"/>
      <c r="M4326" s="14"/>
      <c r="N4326" s="14"/>
      <c r="O4326" s="14"/>
      <c r="P4326" s="14"/>
      <c r="Q4326" s="14"/>
      <c r="R4326" s="14"/>
      <c r="S4326" s="14"/>
      <c r="T4326" s="14"/>
      <c r="U4326" s="14"/>
      <c r="V4326" s="14"/>
      <c r="W4326" s="14"/>
      <c r="X4326" s="14"/>
      <c r="Y4326" s="14"/>
      <c r="Z4326" s="14"/>
      <c r="AA4326" s="11"/>
      <c r="AB4326" s="14" t="str">
        <f t="shared" si="447"/>
        <v>10266,10265|50 SECCIONADORA 2</v>
      </c>
      <c r="AC4326" t="str">
        <f t="shared" si="448"/>
        <v>|10266|10265|</v>
      </c>
      <c r="AD4326" t="str">
        <f t="shared" si="449"/>
        <v>50 SECCIONADORA 2</v>
      </c>
    </row>
    <row r="4327" spans="1:30" ht="36" customHeight="1" x14ac:dyDescent="0.35">
      <c r="A4327" s="35">
        <v>46218</v>
      </c>
      <c r="B4327" s="14" t="s">
        <v>3736</v>
      </c>
      <c r="C4327" s="14" t="s">
        <v>3737</v>
      </c>
      <c r="D4327" s="14" t="s">
        <v>3054</v>
      </c>
      <c r="E4327" s="14">
        <v>30001202</v>
      </c>
      <c r="F4327" s="14" t="s">
        <v>3191</v>
      </c>
      <c r="G4327" s="14" t="s">
        <v>3054</v>
      </c>
      <c r="H4327" s="14" t="s">
        <v>3054</v>
      </c>
      <c r="I4327" s="9" t="s">
        <v>3054</v>
      </c>
      <c r="J4327" s="9">
        <v>900</v>
      </c>
      <c r="K4327" s="14"/>
      <c r="L4327" s="14"/>
      <c r="M4327" s="14"/>
      <c r="N4327" s="14"/>
      <c r="O4327" s="14"/>
      <c r="P4327" s="14"/>
      <c r="Q4327" s="14"/>
      <c r="R4327" s="14"/>
      <c r="S4327" s="14"/>
      <c r="T4327" s="14"/>
      <c r="U4327" s="14"/>
      <c r="V4327" s="14"/>
      <c r="W4327" s="14"/>
      <c r="X4327" s="14"/>
      <c r="Y4327" s="14"/>
      <c r="Z4327" s="14"/>
      <c r="AA4327" s="11"/>
      <c r="AB4327" s="14" t="str">
        <f t="shared" si="447"/>
        <v>10266,10265|50 SECCIONADORA 2</v>
      </c>
      <c r="AC4327" t="str">
        <f t="shared" si="448"/>
        <v>|10266|10265|</v>
      </c>
      <c r="AD4327" t="str">
        <f t="shared" si="449"/>
        <v>50 SECCIONADORA 2</v>
      </c>
    </row>
    <row r="4328" spans="1:30" ht="36" customHeight="1" x14ac:dyDescent="0.35">
      <c r="A4328" s="35">
        <v>46218</v>
      </c>
      <c r="B4328" s="14" t="s">
        <v>3736</v>
      </c>
      <c r="C4328" s="14" t="s">
        <v>3737</v>
      </c>
      <c r="D4328" s="14" t="s">
        <v>3054</v>
      </c>
      <c r="E4328" s="14">
        <v>30001301</v>
      </c>
      <c r="F4328" s="14" t="s">
        <v>3294</v>
      </c>
      <c r="G4328" s="14" t="s">
        <v>3054</v>
      </c>
      <c r="H4328" s="14" t="s">
        <v>3054</v>
      </c>
      <c r="I4328" s="9" t="s">
        <v>3054</v>
      </c>
      <c r="J4328" s="9">
        <v>900</v>
      </c>
      <c r="K4328" s="14"/>
      <c r="L4328" s="14"/>
      <c r="M4328" s="14"/>
      <c r="N4328" s="14"/>
      <c r="O4328" s="14"/>
      <c r="P4328" s="14"/>
      <c r="Q4328" s="14"/>
      <c r="R4328" s="14"/>
      <c r="S4328" s="14"/>
      <c r="T4328" s="14"/>
      <c r="U4328" s="14"/>
      <c r="V4328" s="14"/>
      <c r="W4328" s="14"/>
      <c r="X4328" s="14"/>
      <c r="Y4328" s="14"/>
      <c r="Z4328" s="14"/>
      <c r="AA4328" s="11"/>
      <c r="AB4328" s="14" t="str">
        <f t="shared" si="447"/>
        <v>10266,10265|50 SECCIONADORA 2</v>
      </c>
      <c r="AC4328" t="str">
        <f t="shared" si="448"/>
        <v>|10266|10265|</v>
      </c>
      <c r="AD4328" t="str">
        <f t="shared" si="449"/>
        <v>50 SECCIONADORA 2</v>
      </c>
    </row>
    <row r="4329" spans="1:30" ht="36" customHeight="1" x14ac:dyDescent="0.35">
      <c r="A4329" s="35">
        <v>46218</v>
      </c>
      <c r="B4329" s="14" t="s">
        <v>3736</v>
      </c>
      <c r="C4329" s="14" t="s">
        <v>3737</v>
      </c>
      <c r="D4329" s="14" t="s">
        <v>3054</v>
      </c>
      <c r="E4329" s="14">
        <v>30006101</v>
      </c>
      <c r="F4329" s="14" t="s">
        <v>3301</v>
      </c>
      <c r="G4329" s="14" t="s">
        <v>3054</v>
      </c>
      <c r="H4329" s="14" t="s">
        <v>3054</v>
      </c>
      <c r="I4329" s="9" t="s">
        <v>3054</v>
      </c>
      <c r="J4329" s="9">
        <v>126</v>
      </c>
      <c r="K4329" s="14"/>
      <c r="L4329" s="14"/>
      <c r="M4329" s="14"/>
      <c r="N4329" s="14"/>
      <c r="O4329" s="14"/>
      <c r="P4329" s="14"/>
      <c r="Q4329" s="14"/>
      <c r="R4329" s="14"/>
      <c r="S4329" s="14"/>
      <c r="T4329" s="14"/>
      <c r="U4329" s="14"/>
      <c r="V4329" s="14"/>
      <c r="W4329" s="14"/>
      <c r="X4329" s="14"/>
      <c r="Y4329" s="14"/>
      <c r="Z4329" s="14"/>
      <c r="AA4329" s="11"/>
      <c r="AB4329" s="14" t="str">
        <f t="shared" si="447"/>
        <v>10266,10265|50 SECCIONADORA 2</v>
      </c>
      <c r="AC4329" t="str">
        <f t="shared" si="448"/>
        <v>|10266|10265|</v>
      </c>
      <c r="AD4329" t="str">
        <f t="shared" si="449"/>
        <v>50 SECCIONADORA 2</v>
      </c>
    </row>
    <row r="4330" spans="1:30" ht="36" customHeight="1" x14ac:dyDescent="0.35">
      <c r="A4330" s="35">
        <v>46218</v>
      </c>
      <c r="B4330" s="14" t="s">
        <v>3736</v>
      </c>
      <c r="C4330" s="14" t="s">
        <v>3737</v>
      </c>
      <c r="D4330" s="14" t="s">
        <v>3054</v>
      </c>
      <c r="E4330" s="14">
        <v>30006102</v>
      </c>
      <c r="F4330" s="14" t="s">
        <v>3303</v>
      </c>
      <c r="G4330" s="14" t="s">
        <v>3054</v>
      </c>
      <c r="H4330" s="14" t="s">
        <v>3054</v>
      </c>
      <c r="I4330" s="9" t="s">
        <v>3054</v>
      </c>
      <c r="J4330" s="9">
        <v>126</v>
      </c>
      <c r="K4330" s="14"/>
      <c r="L4330" s="14"/>
      <c r="M4330" s="14"/>
      <c r="N4330" s="14"/>
      <c r="O4330" s="14"/>
      <c r="P4330" s="14"/>
      <c r="Q4330" s="14"/>
      <c r="R4330" s="14"/>
      <c r="S4330" s="14"/>
      <c r="T4330" s="14"/>
      <c r="U4330" s="14"/>
      <c r="V4330" s="14"/>
      <c r="W4330" s="14"/>
      <c r="X4330" s="14"/>
      <c r="Y4330" s="14"/>
      <c r="Z4330" s="14"/>
      <c r="AA4330" s="11"/>
      <c r="AB4330" s="14" t="str">
        <f t="shared" si="447"/>
        <v>10266,10265|50 SECCIONADORA 2</v>
      </c>
      <c r="AC4330" t="str">
        <f t="shared" si="448"/>
        <v>|10266|10265|</v>
      </c>
      <c r="AD4330" t="str">
        <f t="shared" si="449"/>
        <v>50 SECCIONADORA 2</v>
      </c>
    </row>
    <row r="4331" spans="1:30" ht="36" customHeight="1" x14ac:dyDescent="0.35">
      <c r="A4331" s="35">
        <v>46218</v>
      </c>
      <c r="B4331" s="14" t="s">
        <v>3736</v>
      </c>
      <c r="C4331" s="14" t="s">
        <v>3737</v>
      </c>
      <c r="D4331" s="14" t="s">
        <v>3054</v>
      </c>
      <c r="E4331" s="14">
        <v>30006110</v>
      </c>
      <c r="F4331" s="14" t="s">
        <v>3180</v>
      </c>
      <c r="G4331" s="14" t="s">
        <v>3054</v>
      </c>
      <c r="H4331" s="14" t="s">
        <v>3054</v>
      </c>
      <c r="I4331" s="9" t="s">
        <v>3054</v>
      </c>
      <c r="J4331" s="9">
        <v>126</v>
      </c>
      <c r="K4331" s="14"/>
      <c r="L4331" s="14"/>
      <c r="M4331" s="14"/>
      <c r="N4331" s="14"/>
      <c r="O4331" s="14"/>
      <c r="P4331" s="14"/>
      <c r="Q4331" s="14"/>
      <c r="R4331" s="14"/>
      <c r="S4331" s="14"/>
      <c r="T4331" s="14"/>
      <c r="U4331" s="14"/>
      <c r="V4331" s="14"/>
      <c r="W4331" s="14"/>
      <c r="X4331" s="14"/>
      <c r="Y4331" s="14"/>
      <c r="Z4331" s="14"/>
      <c r="AA4331" s="11"/>
      <c r="AB4331" s="14" t="str">
        <f t="shared" si="447"/>
        <v>10266,10265|50 SECCIONADORA 2</v>
      </c>
      <c r="AC4331" t="str">
        <f t="shared" si="448"/>
        <v>|10266|10265|</v>
      </c>
      <c r="AD4331" t="str">
        <f t="shared" si="449"/>
        <v>50 SECCIONADORA 2</v>
      </c>
    </row>
    <row r="4332" spans="1:30" ht="36" customHeight="1" x14ac:dyDescent="0.35">
      <c r="A4332" s="35">
        <v>46218</v>
      </c>
      <c r="B4332" s="14" t="s">
        <v>3736</v>
      </c>
      <c r="C4332" s="14" t="s">
        <v>3737</v>
      </c>
      <c r="D4332" s="14" t="s">
        <v>3054</v>
      </c>
      <c r="E4332" s="14">
        <v>30006111</v>
      </c>
      <c r="F4332" s="14" t="s">
        <v>3182</v>
      </c>
      <c r="G4332" s="14" t="s">
        <v>3054</v>
      </c>
      <c r="H4332" s="14" t="s">
        <v>3054</v>
      </c>
      <c r="I4332" s="9" t="s">
        <v>3054</v>
      </c>
      <c r="J4332" s="9">
        <v>126</v>
      </c>
      <c r="K4332" s="14"/>
      <c r="L4332" s="14"/>
      <c r="M4332" s="14"/>
      <c r="N4332" s="14"/>
      <c r="O4332" s="14"/>
      <c r="P4332" s="14"/>
      <c r="Q4332" s="14"/>
      <c r="R4332" s="14"/>
      <c r="S4332" s="14"/>
      <c r="T4332" s="14"/>
      <c r="U4332" s="14"/>
      <c r="V4332" s="14"/>
      <c r="W4332" s="14"/>
      <c r="X4332" s="14"/>
      <c r="Y4332" s="14"/>
      <c r="Z4332" s="14"/>
      <c r="AA4332" s="11"/>
      <c r="AB4332" s="14" t="str">
        <f t="shared" si="447"/>
        <v>10266,10265|50 SECCIONADORA 2</v>
      </c>
      <c r="AC4332" t="str">
        <f t="shared" si="448"/>
        <v>|10266|10265|</v>
      </c>
      <c r="AD4332" t="str">
        <f t="shared" si="449"/>
        <v>50 SECCIONADORA 2</v>
      </c>
    </row>
    <row r="4333" spans="1:30" ht="36" customHeight="1" x14ac:dyDescent="0.35">
      <c r="A4333" s="35">
        <v>46218</v>
      </c>
      <c r="B4333" s="14" t="s">
        <v>3738</v>
      </c>
      <c r="C4333" s="14" t="s">
        <v>3739</v>
      </c>
      <c r="D4333" s="14" t="s">
        <v>3054</v>
      </c>
      <c r="E4333" s="14">
        <v>30001204</v>
      </c>
      <c r="F4333" s="14" t="s">
        <v>3326</v>
      </c>
      <c r="G4333" s="14" t="s">
        <v>3054</v>
      </c>
      <c r="H4333" s="14" t="s">
        <v>3054</v>
      </c>
      <c r="I4333" s="9" t="s">
        <v>3054</v>
      </c>
      <c r="J4333" s="9">
        <v>6</v>
      </c>
      <c r="K4333" s="14"/>
      <c r="L4333" s="14"/>
      <c r="M4333" s="14"/>
      <c r="N4333" s="14"/>
      <c r="O4333" s="14"/>
      <c r="P4333" s="14"/>
      <c r="Q4333" s="14"/>
      <c r="R4333" s="14"/>
      <c r="S4333" s="14"/>
      <c r="T4333" s="14"/>
      <c r="U4333" s="14"/>
      <c r="V4333" s="14"/>
      <c r="W4333" s="14"/>
      <c r="X4333" s="14"/>
      <c r="Y4333" s="14"/>
      <c r="Z4333" s="14"/>
      <c r="AA4333" s="11"/>
      <c r="AB4333" s="14" t="str">
        <f t="shared" si="447"/>
        <v>10269|50 SECCIONADORA 2</v>
      </c>
      <c r="AC4333" t="str">
        <f t="shared" si="448"/>
        <v>|10269|</v>
      </c>
      <c r="AD4333" t="str">
        <f t="shared" si="449"/>
        <v>50 SECCIONADORA 2</v>
      </c>
    </row>
    <row r="4334" spans="1:30" ht="36" customHeight="1" x14ac:dyDescent="0.35">
      <c r="A4334" s="35">
        <v>46218</v>
      </c>
      <c r="B4334" s="14" t="s">
        <v>3738</v>
      </c>
      <c r="C4334" s="14" t="s">
        <v>3739</v>
      </c>
      <c r="D4334" s="14" t="s">
        <v>3054</v>
      </c>
      <c r="E4334" s="14">
        <v>200306101</v>
      </c>
      <c r="F4334" s="14" t="s">
        <v>3208</v>
      </c>
      <c r="G4334" s="14" t="s">
        <v>3054</v>
      </c>
      <c r="H4334" s="14" t="s">
        <v>3054</v>
      </c>
      <c r="I4334" s="9" t="s">
        <v>3054</v>
      </c>
      <c r="J4334" s="9">
        <v>4</v>
      </c>
      <c r="K4334" s="14"/>
      <c r="L4334" s="14"/>
      <c r="M4334" s="14"/>
      <c r="N4334" s="14"/>
      <c r="O4334" s="14"/>
      <c r="P4334" s="14"/>
      <c r="Q4334" s="14"/>
      <c r="R4334" s="14"/>
      <c r="S4334" s="14"/>
      <c r="T4334" s="14"/>
      <c r="U4334" s="14"/>
      <c r="V4334" s="14"/>
      <c r="W4334" s="14"/>
      <c r="X4334" s="14"/>
      <c r="Y4334" s="14"/>
      <c r="Z4334" s="14"/>
      <c r="AA4334" s="11"/>
      <c r="AB4334" s="14" t="str">
        <f t="shared" si="447"/>
        <v>10269|50 SECCIONADORA 2</v>
      </c>
      <c r="AC4334" t="str">
        <f t="shared" si="448"/>
        <v>|10269|</v>
      </c>
      <c r="AD4334" t="str">
        <f t="shared" si="449"/>
        <v>50 SECCIONADORA 2</v>
      </c>
    </row>
    <row r="4335" spans="1:30" ht="36" customHeight="1" x14ac:dyDescent="0.35">
      <c r="A4335" s="35">
        <v>46218</v>
      </c>
      <c r="B4335" s="14" t="s">
        <v>3738</v>
      </c>
      <c r="C4335" s="14" t="s">
        <v>3739</v>
      </c>
      <c r="D4335" s="14" t="s">
        <v>3054</v>
      </c>
      <c r="E4335" s="14">
        <v>200306102</v>
      </c>
      <c r="F4335" s="14" t="s">
        <v>3209</v>
      </c>
      <c r="G4335" s="14" t="s">
        <v>3054</v>
      </c>
      <c r="H4335" s="14" t="s">
        <v>3054</v>
      </c>
      <c r="I4335" s="9" t="s">
        <v>3054</v>
      </c>
      <c r="J4335" s="9">
        <v>2</v>
      </c>
      <c r="K4335" s="14"/>
      <c r="L4335" s="14"/>
      <c r="M4335" s="14"/>
      <c r="N4335" s="14"/>
      <c r="O4335" s="14"/>
      <c r="P4335" s="14"/>
      <c r="Q4335" s="14"/>
      <c r="R4335" s="14"/>
      <c r="S4335" s="14"/>
      <c r="T4335" s="14"/>
      <c r="U4335" s="14"/>
      <c r="V4335" s="14"/>
      <c r="W4335" s="14"/>
      <c r="X4335" s="14"/>
      <c r="Y4335" s="14"/>
      <c r="Z4335" s="14"/>
      <c r="AA4335" s="11"/>
      <c r="AB4335" s="14" t="str">
        <f t="shared" si="447"/>
        <v>10269|50 SECCIONADORA 2</v>
      </c>
      <c r="AC4335" t="str">
        <f t="shared" si="448"/>
        <v>|10269|</v>
      </c>
      <c r="AD4335" t="str">
        <f t="shared" si="449"/>
        <v>50 SECCIONADORA 2</v>
      </c>
    </row>
    <row r="4336" spans="1:30" ht="36" customHeight="1" x14ac:dyDescent="0.35">
      <c r="A4336" s="35">
        <v>46218</v>
      </c>
      <c r="B4336" s="14" t="s">
        <v>3738</v>
      </c>
      <c r="C4336" s="14" t="s">
        <v>3739</v>
      </c>
      <c r="D4336" s="14" t="s">
        <v>3054</v>
      </c>
      <c r="E4336" s="14">
        <v>200306103</v>
      </c>
      <c r="F4336" s="14" t="s">
        <v>3254</v>
      </c>
      <c r="G4336" s="14" t="s">
        <v>3054</v>
      </c>
      <c r="H4336" s="14" t="s">
        <v>3054</v>
      </c>
      <c r="I4336" s="9" t="s">
        <v>3054</v>
      </c>
      <c r="J4336" s="9">
        <v>2</v>
      </c>
      <c r="K4336" s="14"/>
      <c r="L4336" s="14"/>
      <c r="M4336" s="14"/>
      <c r="N4336" s="14"/>
      <c r="O4336" s="14"/>
      <c r="P4336" s="14"/>
      <c r="Q4336" s="14"/>
      <c r="R4336" s="14"/>
      <c r="S4336" s="14"/>
      <c r="T4336" s="14"/>
      <c r="U4336" s="14"/>
      <c r="V4336" s="14"/>
      <c r="W4336" s="14"/>
      <c r="X4336" s="14"/>
      <c r="Y4336" s="14"/>
      <c r="Z4336" s="14"/>
      <c r="AA4336" s="11"/>
      <c r="AB4336" s="14" t="str">
        <f t="shared" si="447"/>
        <v>10269|50 SECCIONADORA 2</v>
      </c>
      <c r="AC4336" t="str">
        <f t="shared" si="448"/>
        <v>|10269|</v>
      </c>
      <c r="AD4336" t="str">
        <f t="shared" si="449"/>
        <v>50 SECCIONADORA 2</v>
      </c>
    </row>
    <row r="4337" spans="1:30" ht="36" customHeight="1" x14ac:dyDescent="0.35">
      <c r="A4337" s="35">
        <v>46218</v>
      </c>
      <c r="B4337" s="14" t="s">
        <v>3738</v>
      </c>
      <c r="C4337" s="14" t="s">
        <v>3739</v>
      </c>
      <c r="D4337" s="14" t="s">
        <v>3054</v>
      </c>
      <c r="E4337" s="14">
        <v>200306104</v>
      </c>
      <c r="F4337" s="14" t="s">
        <v>3501</v>
      </c>
      <c r="G4337" s="14" t="s">
        <v>3054</v>
      </c>
      <c r="H4337" s="14" t="s">
        <v>3054</v>
      </c>
      <c r="I4337" s="9" t="s">
        <v>3054</v>
      </c>
      <c r="J4337" s="9">
        <v>2</v>
      </c>
      <c r="K4337" s="14"/>
      <c r="L4337" s="14"/>
      <c r="M4337" s="14"/>
      <c r="N4337" s="14"/>
      <c r="O4337" s="14"/>
      <c r="P4337" s="14"/>
      <c r="Q4337" s="14"/>
      <c r="R4337" s="14"/>
      <c r="S4337" s="14"/>
      <c r="T4337" s="14"/>
      <c r="U4337" s="14"/>
      <c r="V4337" s="14"/>
      <c r="W4337" s="14"/>
      <c r="X4337" s="14"/>
      <c r="Y4337" s="14"/>
      <c r="Z4337" s="14"/>
      <c r="AA4337" s="11"/>
      <c r="AB4337" s="14" t="str">
        <f t="shared" si="447"/>
        <v>10269|50 SECCIONADORA 2</v>
      </c>
      <c r="AC4337" t="str">
        <f t="shared" si="448"/>
        <v>|10269|</v>
      </c>
      <c r="AD4337" t="str">
        <f t="shared" si="449"/>
        <v>50 SECCIONADORA 2</v>
      </c>
    </row>
    <row r="4338" spans="1:30" ht="36" customHeight="1" x14ac:dyDescent="0.35">
      <c r="A4338" s="35">
        <v>46218</v>
      </c>
      <c r="B4338" s="14" t="s">
        <v>3738</v>
      </c>
      <c r="C4338" s="14" t="s">
        <v>3739</v>
      </c>
      <c r="D4338" s="14" t="s">
        <v>3054</v>
      </c>
      <c r="E4338" s="14">
        <v>200306202</v>
      </c>
      <c r="F4338" s="14" t="s">
        <v>3601</v>
      </c>
      <c r="G4338" s="14" t="s">
        <v>3054</v>
      </c>
      <c r="H4338" s="14" t="s">
        <v>3054</v>
      </c>
      <c r="I4338" s="9" t="s">
        <v>3054</v>
      </c>
      <c r="J4338" s="9">
        <v>2</v>
      </c>
      <c r="K4338" s="14"/>
      <c r="L4338" s="14"/>
      <c r="M4338" s="14"/>
      <c r="N4338" s="14"/>
      <c r="O4338" s="14"/>
      <c r="P4338" s="14"/>
      <c r="Q4338" s="14"/>
      <c r="R4338" s="14"/>
      <c r="S4338" s="14"/>
      <c r="T4338" s="14"/>
      <c r="U4338" s="14"/>
      <c r="V4338" s="14"/>
      <c r="W4338" s="14"/>
      <c r="X4338" s="14"/>
      <c r="Y4338" s="14"/>
      <c r="Z4338" s="14"/>
      <c r="AA4338" s="11"/>
      <c r="AB4338" s="14" t="str">
        <f t="shared" si="447"/>
        <v>10269|50 SECCIONADORA 2</v>
      </c>
      <c r="AC4338" t="str">
        <f t="shared" si="448"/>
        <v>|10269|</v>
      </c>
      <c r="AD4338" t="str">
        <f t="shared" si="449"/>
        <v>50 SECCIONADORA 2</v>
      </c>
    </row>
    <row r="4339" spans="1:30" ht="36" customHeight="1" x14ac:dyDescent="0.35">
      <c r="A4339" s="35">
        <v>46218</v>
      </c>
      <c r="B4339" s="14" t="s">
        <v>3738</v>
      </c>
      <c r="C4339" s="14" t="s">
        <v>3739</v>
      </c>
      <c r="D4339" s="14" t="s">
        <v>3054</v>
      </c>
      <c r="E4339" s="14">
        <v>200306203</v>
      </c>
      <c r="F4339" s="14" t="s">
        <v>3334</v>
      </c>
      <c r="G4339" s="14" t="s">
        <v>3054</v>
      </c>
      <c r="H4339" s="14" t="s">
        <v>3054</v>
      </c>
      <c r="I4339" s="9" t="s">
        <v>3054</v>
      </c>
      <c r="J4339" s="9">
        <v>2</v>
      </c>
      <c r="K4339" s="14"/>
      <c r="L4339" s="14"/>
      <c r="M4339" s="14"/>
      <c r="N4339" s="14"/>
      <c r="O4339" s="14"/>
      <c r="P4339" s="14"/>
      <c r="Q4339" s="14"/>
      <c r="R4339" s="14"/>
      <c r="S4339" s="14"/>
      <c r="T4339" s="14"/>
      <c r="U4339" s="14"/>
      <c r="V4339" s="14"/>
      <c r="W4339" s="14"/>
      <c r="X4339" s="14"/>
      <c r="Y4339" s="14"/>
      <c r="Z4339" s="14"/>
      <c r="AA4339" s="11"/>
      <c r="AB4339" s="14" t="str">
        <f t="shared" si="447"/>
        <v>10269|50 SECCIONADORA 2</v>
      </c>
      <c r="AC4339" t="str">
        <f t="shared" si="448"/>
        <v>|10269|</v>
      </c>
      <c r="AD4339" t="str">
        <f t="shared" si="449"/>
        <v>50 SECCIONADORA 2</v>
      </c>
    </row>
    <row r="4340" spans="1:30" ht="36" customHeight="1" x14ac:dyDescent="0.35">
      <c r="A4340" s="35">
        <v>46218</v>
      </c>
      <c r="B4340" s="14" t="s">
        <v>3738</v>
      </c>
      <c r="C4340" s="14" t="s">
        <v>3739</v>
      </c>
      <c r="D4340" s="14" t="s">
        <v>3054</v>
      </c>
      <c r="E4340" s="14">
        <v>30001203</v>
      </c>
      <c r="F4340" s="14" t="s">
        <v>3281</v>
      </c>
      <c r="G4340" s="14" t="s">
        <v>3054</v>
      </c>
      <c r="H4340" s="14" t="s">
        <v>3054</v>
      </c>
      <c r="I4340" s="9" t="s">
        <v>3054</v>
      </c>
      <c r="J4340" s="9">
        <v>12</v>
      </c>
      <c r="K4340" s="14"/>
      <c r="L4340" s="14"/>
      <c r="M4340" s="14"/>
      <c r="N4340" s="14"/>
      <c r="O4340" s="14"/>
      <c r="P4340" s="14"/>
      <c r="Q4340" s="14"/>
      <c r="R4340" s="14"/>
      <c r="S4340" s="14"/>
      <c r="T4340" s="14"/>
      <c r="U4340" s="14"/>
      <c r="V4340" s="14"/>
      <c r="W4340" s="14"/>
      <c r="X4340" s="14"/>
      <c r="Y4340" s="14"/>
      <c r="Z4340" s="14"/>
      <c r="AA4340" s="11"/>
      <c r="AB4340" s="14" t="str">
        <f t="shared" si="447"/>
        <v>10269|50 SECCIONADORA 2</v>
      </c>
      <c r="AC4340" t="str">
        <f t="shared" si="448"/>
        <v>|10269|</v>
      </c>
      <c r="AD4340" t="str">
        <f t="shared" si="449"/>
        <v>50 SECCIONADORA 2</v>
      </c>
    </row>
    <row r="4341" spans="1:30" ht="36" customHeight="1" x14ac:dyDescent="0.35">
      <c r="A4341" s="35">
        <v>46218</v>
      </c>
      <c r="B4341" s="14" t="s">
        <v>3738</v>
      </c>
      <c r="C4341" s="14" t="s">
        <v>3739</v>
      </c>
      <c r="D4341" s="14" t="s">
        <v>3054</v>
      </c>
      <c r="E4341" s="14">
        <v>10050008</v>
      </c>
      <c r="F4341" s="14" t="s">
        <v>1262</v>
      </c>
      <c r="G4341" s="14" t="s">
        <v>3054</v>
      </c>
      <c r="H4341" s="14" t="s">
        <v>3054</v>
      </c>
      <c r="I4341" s="9" t="s">
        <v>3054</v>
      </c>
      <c r="J4341" s="9">
        <v>2</v>
      </c>
      <c r="K4341" s="14"/>
      <c r="L4341" s="14"/>
      <c r="M4341" s="14"/>
      <c r="N4341" s="14"/>
      <c r="O4341" s="14"/>
      <c r="P4341" s="14"/>
      <c r="Q4341" s="14"/>
      <c r="R4341" s="14"/>
      <c r="S4341" s="14"/>
      <c r="T4341" s="14"/>
      <c r="U4341" s="14"/>
      <c r="V4341" s="14"/>
      <c r="W4341" s="14"/>
      <c r="X4341" s="14"/>
      <c r="Y4341" s="14"/>
      <c r="Z4341" s="14"/>
      <c r="AA4341" s="11"/>
      <c r="AB4341" s="14" t="str">
        <f t="shared" si="447"/>
        <v>10269|50 SECCIONADORA 2</v>
      </c>
      <c r="AC4341" t="str">
        <f t="shared" si="448"/>
        <v>|10269|</v>
      </c>
      <c r="AD4341" t="str">
        <f t="shared" si="449"/>
        <v>50 SECCIONADORA 2</v>
      </c>
    </row>
    <row r="4342" spans="1:30" ht="36" customHeight="1" x14ac:dyDescent="0.35">
      <c r="A4342" s="35">
        <v>46218</v>
      </c>
      <c r="B4342" s="14" t="s">
        <v>3738</v>
      </c>
      <c r="C4342" s="14" t="s">
        <v>3739</v>
      </c>
      <c r="D4342" s="14" t="s">
        <v>3054</v>
      </c>
      <c r="E4342" s="14">
        <v>30001202</v>
      </c>
      <c r="F4342" s="14" t="s">
        <v>3191</v>
      </c>
      <c r="G4342" s="14" t="s">
        <v>3054</v>
      </c>
      <c r="H4342" s="14" t="s">
        <v>3054</v>
      </c>
      <c r="I4342" s="9" t="s">
        <v>3054</v>
      </c>
      <c r="J4342" s="9">
        <v>12</v>
      </c>
      <c r="K4342" s="14"/>
      <c r="L4342" s="14"/>
      <c r="M4342" s="14"/>
      <c r="N4342" s="14"/>
      <c r="O4342" s="14"/>
      <c r="P4342" s="14"/>
      <c r="Q4342" s="14"/>
      <c r="R4342" s="14"/>
      <c r="S4342" s="14"/>
      <c r="T4342" s="14"/>
      <c r="U4342" s="14"/>
      <c r="V4342" s="14"/>
      <c r="W4342" s="14"/>
      <c r="X4342" s="14"/>
      <c r="Y4342" s="14"/>
      <c r="Z4342" s="14"/>
      <c r="AA4342" s="11"/>
      <c r="AB4342" s="14" t="str">
        <f t="shared" si="447"/>
        <v>10269|50 SECCIONADORA 2</v>
      </c>
      <c r="AC4342" t="str">
        <f t="shared" si="448"/>
        <v>|10269|</v>
      </c>
      <c r="AD4342" t="str">
        <f t="shared" si="449"/>
        <v>50 SECCIONADORA 2</v>
      </c>
    </row>
    <row r="4343" spans="1:30" ht="36" customHeight="1" x14ac:dyDescent="0.35">
      <c r="A4343" s="35">
        <v>46218</v>
      </c>
      <c r="B4343" s="14" t="s">
        <v>3738</v>
      </c>
      <c r="C4343" s="14" t="s">
        <v>3739</v>
      </c>
      <c r="D4343" s="14" t="s">
        <v>3054</v>
      </c>
      <c r="E4343" s="14">
        <v>30006801</v>
      </c>
      <c r="F4343" s="14" t="s">
        <v>3297</v>
      </c>
      <c r="G4343" s="14" t="s">
        <v>3054</v>
      </c>
      <c r="H4343" s="14" t="s">
        <v>3054</v>
      </c>
      <c r="I4343" s="9" t="s">
        <v>3054</v>
      </c>
      <c r="J4343" s="9">
        <v>12</v>
      </c>
      <c r="K4343" s="14"/>
      <c r="L4343" s="14"/>
      <c r="M4343" s="14"/>
      <c r="N4343" s="14"/>
      <c r="O4343" s="14"/>
      <c r="P4343" s="14"/>
      <c r="Q4343" s="14"/>
      <c r="R4343" s="14"/>
      <c r="S4343" s="14"/>
      <c r="T4343" s="14"/>
      <c r="U4343" s="14"/>
      <c r="V4343" s="14"/>
      <c r="W4343" s="14"/>
      <c r="X4343" s="14"/>
      <c r="Y4343" s="14"/>
      <c r="Z4343" s="14"/>
      <c r="AA4343" s="11"/>
      <c r="AB4343" s="14" t="str">
        <f t="shared" si="447"/>
        <v>10269|50 SECCIONADORA 2</v>
      </c>
      <c r="AC4343" t="str">
        <f t="shared" si="448"/>
        <v>|10269|</v>
      </c>
      <c r="AD4343" t="str">
        <f t="shared" si="449"/>
        <v>50 SECCIONADORA 2</v>
      </c>
    </row>
    <row r="4344" spans="1:30" ht="36" customHeight="1" x14ac:dyDescent="0.35">
      <c r="A4344" s="35">
        <v>46218</v>
      </c>
      <c r="B4344" s="14" t="s">
        <v>3738</v>
      </c>
      <c r="C4344" s="14" t="s">
        <v>3739</v>
      </c>
      <c r="D4344" s="14" t="s">
        <v>3054</v>
      </c>
      <c r="E4344" s="14">
        <v>30006802</v>
      </c>
      <c r="F4344" s="14" t="s">
        <v>3286</v>
      </c>
      <c r="G4344" s="14" t="s">
        <v>3054</v>
      </c>
      <c r="H4344" s="14" t="s">
        <v>3054</v>
      </c>
      <c r="I4344" s="9" t="s">
        <v>3054</v>
      </c>
      <c r="J4344" s="9">
        <v>6</v>
      </c>
      <c r="K4344" s="14"/>
      <c r="L4344" s="14"/>
      <c r="M4344" s="14"/>
      <c r="N4344" s="14"/>
      <c r="O4344" s="14"/>
      <c r="P4344" s="14"/>
      <c r="Q4344" s="14"/>
      <c r="R4344" s="14"/>
      <c r="S4344" s="14"/>
      <c r="T4344" s="14"/>
      <c r="U4344" s="14"/>
      <c r="V4344" s="14"/>
      <c r="W4344" s="14"/>
      <c r="X4344" s="14"/>
      <c r="Y4344" s="14"/>
      <c r="Z4344" s="14"/>
      <c r="AA4344" s="11"/>
      <c r="AB4344" s="14" t="str">
        <f t="shared" si="447"/>
        <v>10269|50 SECCIONADORA 2</v>
      </c>
      <c r="AC4344" t="str">
        <f t="shared" si="448"/>
        <v>|10269|</v>
      </c>
      <c r="AD4344" t="str">
        <f t="shared" si="449"/>
        <v>50 SECCIONADORA 2</v>
      </c>
    </row>
    <row r="4345" spans="1:30" ht="36" customHeight="1" x14ac:dyDescent="0.35">
      <c r="A4345" s="35">
        <v>46218</v>
      </c>
      <c r="B4345" s="14" t="s">
        <v>3738</v>
      </c>
      <c r="C4345" s="14" t="s">
        <v>3739</v>
      </c>
      <c r="D4345" s="14" t="s">
        <v>3054</v>
      </c>
      <c r="E4345" s="14">
        <v>30006803</v>
      </c>
      <c r="F4345" s="14" t="s">
        <v>3287</v>
      </c>
      <c r="G4345" s="14" t="s">
        <v>3054</v>
      </c>
      <c r="H4345" s="14" t="s">
        <v>3054</v>
      </c>
      <c r="I4345" s="9" t="s">
        <v>3054</v>
      </c>
      <c r="J4345" s="9">
        <v>6</v>
      </c>
      <c r="K4345" s="14"/>
      <c r="L4345" s="14"/>
      <c r="M4345" s="14"/>
      <c r="N4345" s="14"/>
      <c r="O4345" s="14"/>
      <c r="P4345" s="14"/>
      <c r="Q4345" s="14"/>
      <c r="R4345" s="14"/>
      <c r="S4345" s="14"/>
      <c r="T4345" s="14"/>
      <c r="U4345" s="14"/>
      <c r="V4345" s="14"/>
      <c r="W4345" s="14"/>
      <c r="X4345" s="14"/>
      <c r="Y4345" s="14"/>
      <c r="Z4345" s="14"/>
      <c r="AA4345" s="11"/>
      <c r="AB4345" s="14" t="str">
        <f t="shared" si="447"/>
        <v>10269|50 SECCIONADORA 2</v>
      </c>
      <c r="AC4345" t="str">
        <f t="shared" si="448"/>
        <v>|10269|</v>
      </c>
      <c r="AD4345" t="str">
        <f t="shared" si="449"/>
        <v>50 SECCIONADORA 2</v>
      </c>
    </row>
    <row r="4346" spans="1:30" ht="60" customHeight="1" x14ac:dyDescent="0.35">
      <c r="A4346" s="35">
        <v>46219</v>
      </c>
      <c r="B4346" s="14" t="s">
        <v>3734</v>
      </c>
      <c r="C4346" s="14" t="s">
        <v>3735</v>
      </c>
      <c r="D4346" s="14" t="s">
        <v>3058</v>
      </c>
      <c r="E4346" s="14">
        <v>30001309</v>
      </c>
      <c r="F4346" s="14" t="s">
        <v>3291</v>
      </c>
      <c r="G4346" s="14" t="s">
        <v>3058</v>
      </c>
      <c r="H4346" s="14" t="s">
        <v>3058</v>
      </c>
      <c r="I4346" s="9" t="s">
        <v>3058</v>
      </c>
      <c r="J4346" s="9">
        <v>16</v>
      </c>
      <c r="K4346" s="14"/>
      <c r="L4346" s="14"/>
      <c r="M4346" s="14"/>
      <c r="N4346" s="14">
        <v>46219</v>
      </c>
      <c r="O4346" s="14">
        <v>16</v>
      </c>
      <c r="P4346" s="14"/>
      <c r="Q4346" s="14"/>
      <c r="R4346" s="14"/>
      <c r="S4346" s="14"/>
      <c r="T4346" s="14">
        <f>IF(OR($J4346="",$O4346=""),"",$O4346/$J4346)</f>
        <v>1</v>
      </c>
      <c r="U4346" s="14" t="s">
        <v>36</v>
      </c>
      <c r="V4346" s="14"/>
      <c r="W4346" s="14"/>
      <c r="X4346" s="14"/>
      <c r="Y4346" s="14"/>
      <c r="Z4346" s="14"/>
      <c r="AA4346" s="11"/>
      <c r="AB4346" s="14" t="str">
        <f t="shared" si="447"/>
        <v>10264|60 USINAGEM AUTOMATIZADA</v>
      </c>
      <c r="AC4346" t="str">
        <f t="shared" si="448"/>
        <v>|10264|</v>
      </c>
      <c r="AD4346" t="str">
        <f t="shared" si="449"/>
        <v>60 USINAGEM AUTOMATIZADA</v>
      </c>
    </row>
    <row r="4347" spans="1:30" ht="60" customHeight="1" x14ac:dyDescent="0.35">
      <c r="A4347" s="35">
        <v>46219</v>
      </c>
      <c r="B4347" s="14" t="s">
        <v>3734</v>
      </c>
      <c r="C4347" s="14" t="s">
        <v>3735</v>
      </c>
      <c r="D4347" s="14" t="s">
        <v>3058</v>
      </c>
      <c r="E4347" s="14">
        <v>30001201</v>
      </c>
      <c r="F4347" s="14" t="s">
        <v>3293</v>
      </c>
      <c r="G4347" s="14" t="s">
        <v>3058</v>
      </c>
      <c r="H4347" s="14" t="s">
        <v>3058</v>
      </c>
      <c r="I4347" s="9" t="s">
        <v>3058</v>
      </c>
      <c r="J4347" s="9">
        <v>8</v>
      </c>
      <c r="K4347" s="14"/>
      <c r="L4347" s="14"/>
      <c r="M4347" s="14"/>
      <c r="N4347" s="14">
        <v>46219</v>
      </c>
      <c r="O4347" s="14">
        <v>8</v>
      </c>
      <c r="P4347" s="14"/>
      <c r="Q4347" s="14"/>
      <c r="R4347" s="14"/>
      <c r="S4347" s="14"/>
      <c r="T4347" s="14">
        <f>IF(OR($J4347="",$O4347=""),"",$O4347/$J4347)</f>
        <v>1</v>
      </c>
      <c r="U4347" s="14" t="s">
        <v>36</v>
      </c>
      <c r="V4347" s="14"/>
      <c r="W4347" s="14"/>
      <c r="X4347" s="14"/>
      <c r="Y4347" s="14"/>
      <c r="Z4347" s="14"/>
      <c r="AA4347" s="11"/>
      <c r="AB4347" s="14" t="str">
        <f t="shared" si="447"/>
        <v>10264|60 USINAGEM AUTOMATIZADA</v>
      </c>
      <c r="AC4347" t="str">
        <f t="shared" si="448"/>
        <v>|10264|</v>
      </c>
      <c r="AD4347" t="str">
        <f t="shared" si="449"/>
        <v>60 USINAGEM AUTOMATIZADA</v>
      </c>
    </row>
    <row r="4348" spans="1:30" ht="60" customHeight="1" x14ac:dyDescent="0.35">
      <c r="A4348" s="35">
        <v>46219</v>
      </c>
      <c r="B4348" s="14" t="s">
        <v>3734</v>
      </c>
      <c r="C4348" s="14" t="s">
        <v>3735</v>
      </c>
      <c r="D4348" s="14" t="s">
        <v>3058</v>
      </c>
      <c r="E4348" s="14">
        <v>30001301</v>
      </c>
      <c r="F4348" s="14" t="s">
        <v>3294</v>
      </c>
      <c r="G4348" s="14" t="s">
        <v>3058</v>
      </c>
      <c r="H4348" s="14" t="s">
        <v>3058</v>
      </c>
      <c r="I4348" s="9" t="s">
        <v>3058</v>
      </c>
      <c r="J4348" s="9">
        <v>32</v>
      </c>
      <c r="K4348" s="14"/>
      <c r="L4348" s="14"/>
      <c r="M4348" s="14"/>
      <c r="N4348" s="14">
        <v>46219</v>
      </c>
      <c r="O4348" s="14">
        <v>32</v>
      </c>
      <c r="P4348" s="14"/>
      <c r="Q4348" s="14"/>
      <c r="R4348" s="14"/>
      <c r="S4348" s="14"/>
      <c r="T4348" s="14">
        <f>IF(OR($J4348="",$O4348=""),"",$O4348/$J4348)</f>
        <v>1</v>
      </c>
      <c r="U4348" s="14" t="s">
        <v>36</v>
      </c>
      <c r="V4348" s="14"/>
      <c r="W4348" s="14"/>
      <c r="X4348" s="14"/>
      <c r="Y4348" s="14"/>
      <c r="Z4348" s="14"/>
      <c r="AA4348" s="11"/>
      <c r="AB4348" s="14" t="str">
        <f t="shared" si="447"/>
        <v>10264|60 USINAGEM AUTOMATIZADA</v>
      </c>
      <c r="AC4348" t="str">
        <f t="shared" si="448"/>
        <v>|10264|</v>
      </c>
      <c r="AD4348" t="str">
        <f t="shared" si="449"/>
        <v>60 USINAGEM AUTOMATIZADA</v>
      </c>
    </row>
    <row r="4349" spans="1:30" ht="60" customHeight="1" x14ac:dyDescent="0.35">
      <c r="A4349" s="35">
        <v>46219</v>
      </c>
      <c r="B4349" s="14" t="s">
        <v>3736</v>
      </c>
      <c r="C4349" s="14" t="s">
        <v>3737</v>
      </c>
      <c r="D4349" s="14" t="s">
        <v>3058</v>
      </c>
      <c r="E4349" s="14">
        <v>30001309</v>
      </c>
      <c r="F4349" s="14" t="s">
        <v>3291</v>
      </c>
      <c r="G4349" s="14" t="s">
        <v>3058</v>
      </c>
      <c r="H4349" s="14" t="s">
        <v>3058</v>
      </c>
      <c r="I4349" s="9" t="s">
        <v>3058</v>
      </c>
      <c r="J4349" s="9">
        <v>450</v>
      </c>
      <c r="K4349" s="14"/>
      <c r="L4349" s="14"/>
      <c r="M4349" s="14"/>
      <c r="N4349" s="14"/>
      <c r="O4349" s="14"/>
      <c r="P4349" s="14"/>
      <c r="Q4349" s="14"/>
      <c r="R4349" s="14"/>
      <c r="S4349" s="14"/>
      <c r="T4349" s="14"/>
      <c r="U4349" s="14"/>
      <c r="V4349" s="14"/>
      <c r="W4349" s="14"/>
      <c r="X4349" s="14"/>
      <c r="Y4349" s="14"/>
      <c r="Z4349" s="14"/>
      <c r="AA4349" s="11"/>
      <c r="AB4349" s="14" t="str">
        <f t="shared" si="447"/>
        <v>10266,10265|60 USINAGEM AUTOMATIZADA</v>
      </c>
      <c r="AC4349" t="str">
        <f t="shared" si="448"/>
        <v>|10266|10265|</v>
      </c>
      <c r="AD4349" t="str">
        <f t="shared" si="449"/>
        <v>60 USINAGEM AUTOMATIZADA</v>
      </c>
    </row>
    <row r="4350" spans="1:30" ht="60" customHeight="1" x14ac:dyDescent="0.35">
      <c r="A4350" s="35">
        <v>46219</v>
      </c>
      <c r="B4350" s="14" t="s">
        <v>3736</v>
      </c>
      <c r="C4350" s="14" t="s">
        <v>3737</v>
      </c>
      <c r="D4350" s="14" t="s">
        <v>3058</v>
      </c>
      <c r="E4350" s="14">
        <v>30001301</v>
      </c>
      <c r="F4350" s="14" t="s">
        <v>3294</v>
      </c>
      <c r="G4350" s="14" t="s">
        <v>3058</v>
      </c>
      <c r="H4350" s="14" t="s">
        <v>3058</v>
      </c>
      <c r="I4350" s="9" t="s">
        <v>3058</v>
      </c>
      <c r="J4350" s="9">
        <v>900</v>
      </c>
      <c r="K4350" s="14"/>
      <c r="L4350" s="14"/>
      <c r="M4350" s="14"/>
      <c r="N4350" s="14"/>
      <c r="O4350" s="14"/>
      <c r="P4350" s="14"/>
      <c r="Q4350" s="14"/>
      <c r="R4350" s="14"/>
      <c r="S4350" s="14"/>
      <c r="T4350" s="14"/>
      <c r="U4350" s="14"/>
      <c r="V4350" s="14"/>
      <c r="W4350" s="14"/>
      <c r="X4350" s="14"/>
      <c r="Y4350" s="14"/>
      <c r="Z4350" s="14"/>
      <c r="AA4350" s="11"/>
      <c r="AB4350" s="14" t="str">
        <f t="shared" si="447"/>
        <v>10266,10265|60 USINAGEM AUTOMATIZADA</v>
      </c>
      <c r="AC4350" t="str">
        <f t="shared" si="448"/>
        <v>|10266|10265|</v>
      </c>
      <c r="AD4350" t="str">
        <f t="shared" si="449"/>
        <v>60 USINAGEM AUTOMATIZADA</v>
      </c>
    </row>
    <row r="4351" spans="1:30" ht="60" customHeight="1" x14ac:dyDescent="0.35">
      <c r="A4351" s="35">
        <v>46219</v>
      </c>
      <c r="B4351" s="14" t="s">
        <v>3738</v>
      </c>
      <c r="C4351" s="14" t="s">
        <v>3739</v>
      </c>
      <c r="D4351" s="14" t="s">
        <v>3058</v>
      </c>
      <c r="E4351" s="14">
        <v>30006801</v>
      </c>
      <c r="F4351" s="14" t="s">
        <v>3297</v>
      </c>
      <c r="G4351" s="14" t="s">
        <v>3058</v>
      </c>
      <c r="H4351" s="14" t="s">
        <v>3058</v>
      </c>
      <c r="I4351" s="9" t="s">
        <v>3058</v>
      </c>
      <c r="J4351" s="9">
        <v>12</v>
      </c>
      <c r="K4351" s="14"/>
      <c r="L4351" s="14"/>
      <c r="M4351" s="14"/>
      <c r="N4351" s="14"/>
      <c r="O4351" s="14"/>
      <c r="P4351" s="14"/>
      <c r="Q4351" s="14"/>
      <c r="R4351" s="14"/>
      <c r="S4351" s="14"/>
      <c r="T4351" s="14"/>
      <c r="U4351" s="14"/>
      <c r="V4351" s="14"/>
      <c r="W4351" s="14"/>
      <c r="X4351" s="14"/>
      <c r="Y4351" s="14"/>
      <c r="Z4351" s="14"/>
      <c r="AA4351" s="11"/>
      <c r="AB4351" s="14" t="str">
        <f t="shared" si="447"/>
        <v>10269|60 USINAGEM AUTOMATIZADA</v>
      </c>
      <c r="AC4351" t="str">
        <f t="shared" si="448"/>
        <v>|10269|</v>
      </c>
      <c r="AD4351" t="str">
        <f t="shared" si="449"/>
        <v>60 USINAGEM AUTOMATIZADA</v>
      </c>
    </row>
    <row r="4352" spans="1:30" ht="36" customHeight="1" x14ac:dyDescent="0.35">
      <c r="A4352" s="35">
        <v>46223</v>
      </c>
      <c r="B4352" s="14" t="s">
        <v>3734</v>
      </c>
      <c r="C4352" s="14" t="s">
        <v>3735</v>
      </c>
      <c r="D4352" s="14" t="s">
        <v>3049</v>
      </c>
      <c r="E4352" s="14">
        <v>30001212</v>
      </c>
      <c r="F4352" s="14" t="s">
        <v>482</v>
      </c>
      <c r="G4352" s="14" t="s">
        <v>3049</v>
      </c>
      <c r="H4352" s="14" t="s">
        <v>3049</v>
      </c>
      <c r="I4352" s="9" t="s">
        <v>3049</v>
      </c>
      <c r="J4352" s="9">
        <v>4</v>
      </c>
      <c r="K4352" s="14"/>
      <c r="L4352" s="14"/>
      <c r="M4352" s="14"/>
      <c r="N4352" s="14"/>
      <c r="O4352" s="14"/>
      <c r="P4352" s="14"/>
      <c r="Q4352" s="14"/>
      <c r="R4352" s="14"/>
      <c r="S4352" s="14"/>
      <c r="T4352" s="14"/>
      <c r="U4352" s="14"/>
      <c r="V4352" s="14"/>
      <c r="W4352" s="14"/>
      <c r="X4352" s="14"/>
      <c r="Y4352" s="14"/>
      <c r="Z4352" s="14"/>
      <c r="AA4352" s="11"/>
      <c r="AB4352" s="14" t="str">
        <f t="shared" si="447"/>
        <v>10264|32 TAPEÇARIA</v>
      </c>
      <c r="AC4352" t="str">
        <f t="shared" si="448"/>
        <v>|10264|</v>
      </c>
      <c r="AD4352" t="str">
        <f t="shared" si="449"/>
        <v>32 TAPEÇARIA</v>
      </c>
    </row>
    <row r="4353" spans="1:30" ht="36" customHeight="1" x14ac:dyDescent="0.35">
      <c r="A4353" s="35">
        <v>46223</v>
      </c>
      <c r="B4353" s="14" t="s">
        <v>3734</v>
      </c>
      <c r="C4353" s="14" t="s">
        <v>3735</v>
      </c>
      <c r="D4353" s="14" t="s">
        <v>3049</v>
      </c>
      <c r="E4353" s="14">
        <v>30001213</v>
      </c>
      <c r="F4353" s="14" t="s">
        <v>477</v>
      </c>
      <c r="G4353" s="14" t="s">
        <v>3049</v>
      </c>
      <c r="H4353" s="14" t="s">
        <v>3049</v>
      </c>
      <c r="I4353" s="9" t="s">
        <v>3049</v>
      </c>
      <c r="J4353" s="9">
        <v>20</v>
      </c>
      <c r="K4353" s="14"/>
      <c r="L4353" s="14"/>
      <c r="M4353" s="14"/>
      <c r="N4353" s="14"/>
      <c r="O4353" s="14"/>
      <c r="P4353" s="14"/>
      <c r="Q4353" s="14"/>
      <c r="R4353" s="14"/>
      <c r="S4353" s="14"/>
      <c r="T4353" s="14"/>
      <c r="U4353" s="14"/>
      <c r="V4353" s="14"/>
      <c r="W4353" s="14"/>
      <c r="X4353" s="14"/>
      <c r="Y4353" s="14"/>
      <c r="Z4353" s="14"/>
      <c r="AA4353" s="11"/>
      <c r="AB4353" s="14" t="str">
        <f t="shared" si="447"/>
        <v>10264|32 TAPEÇARIA</v>
      </c>
      <c r="AC4353" t="str">
        <f t="shared" si="448"/>
        <v>|10264|</v>
      </c>
      <c r="AD4353" t="str">
        <f t="shared" si="449"/>
        <v>32 TAPEÇARIA</v>
      </c>
    </row>
    <row r="4354" spans="1:30" ht="36" customHeight="1" x14ac:dyDescent="0.35">
      <c r="A4354" s="35">
        <v>46223</v>
      </c>
      <c r="B4354" s="14" t="s">
        <v>3734</v>
      </c>
      <c r="C4354" s="14" t="s">
        <v>3735</v>
      </c>
      <c r="D4354" s="14" t="s">
        <v>3049</v>
      </c>
      <c r="E4354" s="14">
        <v>30001412</v>
      </c>
      <c r="F4354" s="14" t="s">
        <v>3174</v>
      </c>
      <c r="G4354" s="14" t="s">
        <v>3049</v>
      </c>
      <c r="H4354" s="14" t="s">
        <v>3049</v>
      </c>
      <c r="I4354" s="9" t="s">
        <v>3049</v>
      </c>
      <c r="J4354" s="9">
        <v>16</v>
      </c>
      <c r="K4354" s="14"/>
      <c r="L4354" s="14"/>
      <c r="M4354" s="14"/>
      <c r="N4354" s="14"/>
      <c r="O4354" s="14"/>
      <c r="P4354" s="14"/>
      <c r="Q4354" s="14"/>
      <c r="R4354" s="14"/>
      <c r="S4354" s="14"/>
      <c r="T4354" s="14"/>
      <c r="U4354" s="14"/>
      <c r="V4354" s="14"/>
      <c r="W4354" s="14"/>
      <c r="X4354" s="14"/>
      <c r="Y4354" s="14"/>
      <c r="Z4354" s="14"/>
      <c r="AA4354" s="11"/>
      <c r="AB4354" s="14" t="str">
        <f t="shared" si="447"/>
        <v>10264|32 TAPEÇARIA</v>
      </c>
      <c r="AC4354" t="str">
        <f t="shared" si="448"/>
        <v>|10264|</v>
      </c>
      <c r="AD4354" t="str">
        <f t="shared" si="449"/>
        <v>32 TAPEÇARIA</v>
      </c>
    </row>
    <row r="4355" spans="1:30" ht="36" customHeight="1" x14ac:dyDescent="0.35">
      <c r="A4355" s="35">
        <v>46223</v>
      </c>
      <c r="B4355" s="14" t="s">
        <v>3734</v>
      </c>
      <c r="C4355" s="14" t="s">
        <v>3735</v>
      </c>
      <c r="D4355" s="14" t="s">
        <v>3049</v>
      </c>
      <c r="E4355" s="14">
        <v>30004807</v>
      </c>
      <c r="F4355" s="14" t="s">
        <v>466</v>
      </c>
      <c r="G4355" s="14" t="s">
        <v>3049</v>
      </c>
      <c r="H4355" s="14" t="s">
        <v>3049</v>
      </c>
      <c r="I4355" s="9" t="s">
        <v>3049</v>
      </c>
      <c r="J4355" s="9">
        <v>730</v>
      </c>
      <c r="K4355" s="14"/>
      <c r="L4355" s="14"/>
      <c r="M4355" s="14"/>
      <c r="N4355" s="14"/>
      <c r="O4355" s="14"/>
      <c r="P4355" s="14"/>
      <c r="Q4355" s="14"/>
      <c r="R4355" s="14"/>
      <c r="S4355" s="14"/>
      <c r="T4355" s="14"/>
      <c r="U4355" s="14"/>
      <c r="V4355" s="14"/>
      <c r="W4355" s="14"/>
      <c r="X4355" s="14"/>
      <c r="Y4355" s="14"/>
      <c r="Z4355" s="14"/>
      <c r="AA4355" s="11"/>
      <c r="AB4355" s="14" t="str">
        <f t="shared" si="447"/>
        <v>10264|32 TAPEÇARIA</v>
      </c>
      <c r="AC4355" t="str">
        <f t="shared" si="448"/>
        <v>|10264|</v>
      </c>
      <c r="AD4355" t="str">
        <f t="shared" si="449"/>
        <v>32 TAPEÇARIA</v>
      </c>
    </row>
    <row r="4356" spans="1:30" ht="36" customHeight="1" x14ac:dyDescent="0.35">
      <c r="A4356" s="35">
        <v>46223</v>
      </c>
      <c r="B4356" s="14" t="s">
        <v>3734</v>
      </c>
      <c r="C4356" s="14" t="s">
        <v>3735</v>
      </c>
      <c r="D4356" s="14" t="s">
        <v>3049</v>
      </c>
      <c r="E4356" s="14">
        <v>30006106</v>
      </c>
      <c r="F4356" s="14" t="s">
        <v>3340</v>
      </c>
      <c r="G4356" s="14" t="s">
        <v>3049</v>
      </c>
      <c r="H4356" s="14" t="s">
        <v>3049</v>
      </c>
      <c r="I4356" s="9" t="s">
        <v>3049</v>
      </c>
      <c r="J4356" s="9">
        <v>730</v>
      </c>
      <c r="K4356" s="14"/>
      <c r="L4356" s="14"/>
      <c r="M4356" s="14"/>
      <c r="N4356" s="14"/>
      <c r="O4356" s="14"/>
      <c r="P4356" s="14"/>
      <c r="Q4356" s="14"/>
      <c r="R4356" s="14"/>
      <c r="S4356" s="14"/>
      <c r="T4356" s="14"/>
      <c r="U4356" s="14"/>
      <c r="V4356" s="14"/>
      <c r="W4356" s="14"/>
      <c r="X4356" s="14"/>
      <c r="Y4356" s="14"/>
      <c r="Z4356" s="14"/>
      <c r="AA4356" s="11"/>
      <c r="AB4356" s="14" t="str">
        <f t="shared" si="447"/>
        <v>10264|32 TAPEÇARIA</v>
      </c>
      <c r="AC4356" t="str">
        <f t="shared" si="448"/>
        <v>|10264|</v>
      </c>
      <c r="AD4356" t="str">
        <f t="shared" si="449"/>
        <v>32 TAPEÇARIA</v>
      </c>
    </row>
    <row r="4357" spans="1:30" ht="36" customHeight="1" x14ac:dyDescent="0.35">
      <c r="A4357" s="35">
        <v>46223</v>
      </c>
      <c r="B4357" s="14" t="s">
        <v>3736</v>
      </c>
      <c r="C4357" s="14" t="s">
        <v>3737</v>
      </c>
      <c r="D4357" s="14" t="s">
        <v>3049</v>
      </c>
      <c r="E4357" s="14">
        <v>30001213</v>
      </c>
      <c r="F4357" s="14" t="s">
        <v>477</v>
      </c>
      <c r="G4357" s="14" t="s">
        <v>3049</v>
      </c>
      <c r="H4357" s="14" t="s">
        <v>3049</v>
      </c>
      <c r="I4357" s="9" t="s">
        <v>3049</v>
      </c>
      <c r="J4357" s="9">
        <v>450</v>
      </c>
      <c r="K4357" s="14"/>
      <c r="L4357" s="14"/>
      <c r="M4357" s="14"/>
      <c r="N4357" s="14"/>
      <c r="O4357" s="14"/>
      <c r="P4357" s="14"/>
      <c r="Q4357" s="14"/>
      <c r="R4357" s="14"/>
      <c r="S4357" s="14"/>
      <c r="T4357" s="14"/>
      <c r="U4357" s="14"/>
      <c r="V4357" s="14"/>
      <c r="W4357" s="14"/>
      <c r="X4357" s="14"/>
      <c r="Y4357" s="14"/>
      <c r="Z4357" s="14"/>
      <c r="AA4357" s="11"/>
      <c r="AB4357" s="14" t="str">
        <f t="shared" si="447"/>
        <v>10266,10265|32 TAPEÇARIA</v>
      </c>
      <c r="AC4357" t="str">
        <f t="shared" si="448"/>
        <v>|10266|10265|</v>
      </c>
      <c r="AD4357" t="str">
        <f t="shared" si="449"/>
        <v>32 TAPEÇARIA</v>
      </c>
    </row>
    <row r="4358" spans="1:30" ht="36" customHeight="1" x14ac:dyDescent="0.35">
      <c r="A4358" s="35">
        <v>46223</v>
      </c>
      <c r="B4358" s="14" t="s">
        <v>3736</v>
      </c>
      <c r="C4358" s="14" t="s">
        <v>3737</v>
      </c>
      <c r="D4358" s="14" t="s">
        <v>3049</v>
      </c>
      <c r="E4358" s="14">
        <v>30001412</v>
      </c>
      <c r="F4358" s="14" t="s">
        <v>3174</v>
      </c>
      <c r="G4358" s="14" t="s">
        <v>3049</v>
      </c>
      <c r="H4358" s="14" t="s">
        <v>3049</v>
      </c>
      <c r="I4358" s="9" t="s">
        <v>3049</v>
      </c>
      <c r="J4358" s="9">
        <v>450</v>
      </c>
      <c r="K4358" s="14"/>
      <c r="L4358" s="14"/>
      <c r="M4358" s="14"/>
      <c r="N4358" s="14"/>
      <c r="O4358" s="14"/>
      <c r="P4358" s="14"/>
      <c r="Q4358" s="14"/>
      <c r="R4358" s="14"/>
      <c r="S4358" s="14"/>
      <c r="T4358" s="14"/>
      <c r="U4358" s="14"/>
      <c r="V4358" s="14"/>
      <c r="W4358" s="14"/>
      <c r="X4358" s="14"/>
      <c r="Y4358" s="14"/>
      <c r="Z4358" s="14"/>
      <c r="AA4358" s="11"/>
      <c r="AB4358" s="14" t="str">
        <f t="shared" si="447"/>
        <v>10266,10265|32 TAPEÇARIA</v>
      </c>
      <c r="AC4358" t="str">
        <f t="shared" si="448"/>
        <v>|10266|10265|</v>
      </c>
      <c r="AD4358" t="str">
        <f t="shared" si="449"/>
        <v>32 TAPEÇARIA</v>
      </c>
    </row>
    <row r="4359" spans="1:30" ht="36" customHeight="1" x14ac:dyDescent="0.35">
      <c r="A4359" s="35">
        <v>46223</v>
      </c>
      <c r="B4359" s="14" t="s">
        <v>3736</v>
      </c>
      <c r="C4359" s="14" t="s">
        <v>3737</v>
      </c>
      <c r="D4359" s="14" t="s">
        <v>3049</v>
      </c>
      <c r="E4359" s="14">
        <v>30004807</v>
      </c>
      <c r="F4359" s="14" t="s">
        <v>466</v>
      </c>
      <c r="G4359" s="14" t="s">
        <v>3049</v>
      </c>
      <c r="H4359" s="14" t="s">
        <v>3049</v>
      </c>
      <c r="I4359" s="9" t="s">
        <v>3049</v>
      </c>
      <c r="J4359" s="9">
        <v>126</v>
      </c>
      <c r="K4359" s="14"/>
      <c r="L4359" s="14"/>
      <c r="M4359" s="14"/>
      <c r="N4359" s="14"/>
      <c r="O4359" s="14"/>
      <c r="P4359" s="14"/>
      <c r="Q4359" s="14"/>
      <c r="R4359" s="14"/>
      <c r="S4359" s="14"/>
      <c r="T4359" s="14"/>
      <c r="U4359" s="14"/>
      <c r="V4359" s="14"/>
      <c r="W4359" s="14"/>
      <c r="X4359" s="14"/>
      <c r="Y4359" s="14"/>
      <c r="Z4359" s="14"/>
      <c r="AA4359" s="11"/>
      <c r="AB4359" s="14" t="str">
        <f t="shared" ref="AB4359:AB4422" si="450">B4359&amp;"|"&amp;I4359</f>
        <v>10266,10265|32 TAPEÇARIA</v>
      </c>
      <c r="AC4359" t="str">
        <f t="shared" ref="AC4359:AC4422" si="451">IF($B4359="","","|"&amp;SUBSTITUTE(TRIM(SUBSTITUTE(SUBSTITUTE(SUBSTITUTE(SUBSTITUTE(SUBSTITUTE(SUBSTITUTE(SUBSTITUTE(SUBSTITUTE(SUBSTITUTE(SUBSTITUTE(SUBSTITUTE(SUBSTITUTE(SUBSTITUTE(SUBSTITUTE(TRIM($B4359&amp;""),CHAR(10)," "),CHAR(13)," "),"."," "),";"," "),","," "),"/"," "),"+"," "),"-"," "),"  "," "),"  "," "),"  "," "),"  "," "),"  "," "),"  "," "))," ","|")&amp;"|")</f>
        <v>|10266|10265|</v>
      </c>
      <c r="AD4359" t="str">
        <f t="shared" ref="AD4359:AD4422" si="452">TRIM($I4359&amp;"")</f>
        <v>32 TAPEÇARIA</v>
      </c>
    </row>
    <row r="4360" spans="1:30" ht="36" customHeight="1" x14ac:dyDescent="0.35">
      <c r="A4360" s="35">
        <v>46223</v>
      </c>
      <c r="B4360" s="14" t="s">
        <v>3736</v>
      </c>
      <c r="C4360" s="14" t="s">
        <v>3737</v>
      </c>
      <c r="D4360" s="14" t="s">
        <v>3049</v>
      </c>
      <c r="E4360" s="14">
        <v>30006106</v>
      </c>
      <c r="F4360" s="14" t="s">
        <v>3340</v>
      </c>
      <c r="G4360" s="14" t="s">
        <v>3049</v>
      </c>
      <c r="H4360" s="14" t="s">
        <v>3049</v>
      </c>
      <c r="I4360" s="9" t="s">
        <v>3049</v>
      </c>
      <c r="J4360" s="9">
        <v>126</v>
      </c>
      <c r="K4360" s="14"/>
      <c r="L4360" s="14"/>
      <c r="M4360" s="14"/>
      <c r="N4360" s="14"/>
      <c r="O4360" s="14"/>
      <c r="P4360" s="14"/>
      <c r="Q4360" s="14"/>
      <c r="R4360" s="14"/>
      <c r="S4360" s="14"/>
      <c r="T4360" s="14"/>
      <c r="U4360" s="14"/>
      <c r="V4360" s="14"/>
      <c r="W4360" s="14"/>
      <c r="X4360" s="14"/>
      <c r="Y4360" s="14"/>
      <c r="Z4360" s="14"/>
      <c r="AA4360" s="11"/>
      <c r="AB4360" s="14" t="str">
        <f t="shared" si="450"/>
        <v>10266,10265|32 TAPEÇARIA</v>
      </c>
      <c r="AC4360" t="str">
        <f t="shared" si="451"/>
        <v>|10266|10265|</v>
      </c>
      <c r="AD4360" t="str">
        <f t="shared" si="452"/>
        <v>32 TAPEÇARIA</v>
      </c>
    </row>
    <row r="4361" spans="1:30" ht="36" customHeight="1" x14ac:dyDescent="0.35">
      <c r="A4361" s="35">
        <v>46223</v>
      </c>
      <c r="B4361" s="14" t="s">
        <v>3738</v>
      </c>
      <c r="C4361" s="14" t="s">
        <v>3739</v>
      </c>
      <c r="D4361" s="14" t="s">
        <v>3049</v>
      </c>
      <c r="E4361" s="14">
        <v>30001213</v>
      </c>
      <c r="F4361" s="14" t="s">
        <v>477</v>
      </c>
      <c r="G4361" s="14" t="s">
        <v>3049</v>
      </c>
      <c r="H4361" s="14" t="s">
        <v>3049</v>
      </c>
      <c r="I4361" s="9" t="s">
        <v>3049</v>
      </c>
      <c r="J4361" s="9">
        <v>6</v>
      </c>
      <c r="K4361" s="14"/>
      <c r="L4361" s="14"/>
      <c r="M4361" s="14"/>
      <c r="N4361" s="14"/>
      <c r="O4361" s="14"/>
      <c r="P4361" s="14"/>
      <c r="Q4361" s="14"/>
      <c r="R4361" s="14"/>
      <c r="S4361" s="14"/>
      <c r="T4361" s="14"/>
      <c r="U4361" s="14"/>
      <c r="V4361" s="14"/>
      <c r="W4361" s="14"/>
      <c r="X4361" s="14"/>
      <c r="Y4361" s="14"/>
      <c r="Z4361" s="14"/>
      <c r="AA4361" s="11"/>
      <c r="AB4361" s="14" t="str">
        <f t="shared" si="450"/>
        <v>10269|32 TAPEÇARIA</v>
      </c>
      <c r="AC4361" t="str">
        <f t="shared" si="451"/>
        <v>|10269|</v>
      </c>
      <c r="AD4361" t="str">
        <f t="shared" si="452"/>
        <v>32 TAPEÇARIA</v>
      </c>
    </row>
    <row r="4362" spans="1:30" ht="36" customHeight="1" x14ac:dyDescent="0.35">
      <c r="A4362" s="35">
        <v>46223</v>
      </c>
      <c r="B4362" s="14" t="s">
        <v>3738</v>
      </c>
      <c r="C4362" s="14" t="s">
        <v>3739</v>
      </c>
      <c r="D4362" s="14" t="s">
        <v>3049</v>
      </c>
      <c r="E4362" s="14">
        <v>30006806</v>
      </c>
      <c r="F4362" s="14" t="s">
        <v>478</v>
      </c>
      <c r="G4362" s="14" t="s">
        <v>3049</v>
      </c>
      <c r="H4362" s="14" t="s">
        <v>3049</v>
      </c>
      <c r="I4362" s="9" t="s">
        <v>3049</v>
      </c>
      <c r="J4362" s="9">
        <v>6</v>
      </c>
      <c r="K4362" s="14"/>
      <c r="L4362" s="14"/>
      <c r="M4362" s="14"/>
      <c r="N4362" s="14"/>
      <c r="O4362" s="14"/>
      <c r="P4362" s="14"/>
      <c r="Q4362" s="14"/>
      <c r="R4362" s="14"/>
      <c r="S4362" s="14"/>
      <c r="T4362" s="14"/>
      <c r="U4362" s="14"/>
      <c r="V4362" s="14"/>
      <c r="W4362" s="14"/>
      <c r="X4362" s="14"/>
      <c r="Y4362" s="14"/>
      <c r="Z4362" s="14"/>
      <c r="AA4362" s="11"/>
      <c r="AB4362" s="14" t="str">
        <f t="shared" si="450"/>
        <v>10269|32 TAPEÇARIA</v>
      </c>
      <c r="AC4362" t="str">
        <f t="shared" si="451"/>
        <v>|10269|</v>
      </c>
      <c r="AD4362" t="str">
        <f t="shared" si="452"/>
        <v>32 TAPEÇARIA</v>
      </c>
    </row>
    <row r="4363" spans="1:30" ht="36" customHeight="1" x14ac:dyDescent="0.35">
      <c r="A4363" s="35">
        <v>46219</v>
      </c>
      <c r="B4363" s="14" t="s">
        <v>3734</v>
      </c>
      <c r="C4363" s="14" t="s">
        <v>3735</v>
      </c>
      <c r="D4363" s="14" t="s">
        <v>3048</v>
      </c>
      <c r="E4363" s="14">
        <v>30004805</v>
      </c>
      <c r="F4363" s="14" t="s">
        <v>3328</v>
      </c>
      <c r="G4363" s="14" t="s">
        <v>3048</v>
      </c>
      <c r="H4363" s="14" t="s">
        <v>3048</v>
      </c>
      <c r="I4363" s="9" t="s">
        <v>3048</v>
      </c>
      <c r="J4363" s="9">
        <v>730</v>
      </c>
      <c r="K4363" s="14"/>
      <c r="L4363" s="14"/>
      <c r="M4363" s="14"/>
      <c r="N4363" s="14"/>
      <c r="O4363" s="14"/>
      <c r="P4363" s="14"/>
      <c r="Q4363" s="14"/>
      <c r="R4363" s="14"/>
      <c r="S4363" s="14"/>
      <c r="T4363" s="14"/>
      <c r="U4363" s="14"/>
      <c r="V4363" s="14"/>
      <c r="W4363" s="14"/>
      <c r="X4363" s="14"/>
      <c r="Y4363" s="14"/>
      <c r="Z4363" s="14"/>
      <c r="AA4363" s="11"/>
      <c r="AB4363" s="14" t="str">
        <f t="shared" si="450"/>
        <v>10264|11 USINAGEM</v>
      </c>
      <c r="AC4363" t="str">
        <f t="shared" si="451"/>
        <v>|10264|</v>
      </c>
      <c r="AD4363" t="str">
        <f t="shared" si="452"/>
        <v>11 USINAGEM</v>
      </c>
    </row>
    <row r="4364" spans="1:30" ht="36" customHeight="1" x14ac:dyDescent="0.35">
      <c r="A4364" s="35">
        <v>46219</v>
      </c>
      <c r="B4364" s="14" t="s">
        <v>3734</v>
      </c>
      <c r="C4364" s="14" t="s">
        <v>3735</v>
      </c>
      <c r="D4364" s="14" t="s">
        <v>3048</v>
      </c>
      <c r="E4364" s="14">
        <v>30080004</v>
      </c>
      <c r="F4364" s="14" t="s">
        <v>3205</v>
      </c>
      <c r="G4364" s="14" t="s">
        <v>3048</v>
      </c>
      <c r="H4364" s="14" t="s">
        <v>3048</v>
      </c>
      <c r="I4364" s="9" t="s">
        <v>3048</v>
      </c>
      <c r="J4364" s="9">
        <v>12</v>
      </c>
      <c r="K4364" s="14"/>
      <c r="L4364" s="14"/>
      <c r="M4364" s="14"/>
      <c r="N4364" s="14"/>
      <c r="O4364" s="14"/>
      <c r="P4364" s="14"/>
      <c r="Q4364" s="14"/>
      <c r="R4364" s="14"/>
      <c r="S4364" s="14"/>
      <c r="T4364" s="14"/>
      <c r="U4364" s="14"/>
      <c r="V4364" s="14"/>
      <c r="W4364" s="14"/>
      <c r="X4364" s="14"/>
      <c r="Y4364" s="14"/>
      <c r="Z4364" s="14"/>
      <c r="AA4364" s="11"/>
      <c r="AB4364" s="14" t="str">
        <f t="shared" si="450"/>
        <v>10264|11 USINAGEM</v>
      </c>
      <c r="AC4364" t="str">
        <f t="shared" si="451"/>
        <v>|10264|</v>
      </c>
      <c r="AD4364" t="str">
        <f t="shared" si="452"/>
        <v>11 USINAGEM</v>
      </c>
    </row>
    <row r="4365" spans="1:30" ht="36" customHeight="1" x14ac:dyDescent="0.35">
      <c r="A4365" s="35">
        <v>46219</v>
      </c>
      <c r="B4365" s="14" t="s">
        <v>3734</v>
      </c>
      <c r="C4365" s="14" t="s">
        <v>3735</v>
      </c>
      <c r="D4365" s="14" t="s">
        <v>3048</v>
      </c>
      <c r="E4365" s="14">
        <v>20019005</v>
      </c>
      <c r="F4365" s="14" t="s">
        <v>2939</v>
      </c>
      <c r="G4365" s="14" t="s">
        <v>3048</v>
      </c>
      <c r="H4365" s="14" t="s">
        <v>3048</v>
      </c>
      <c r="I4365" s="9" t="s">
        <v>3048</v>
      </c>
      <c r="J4365" s="9">
        <v>72</v>
      </c>
      <c r="K4365" s="14"/>
      <c r="L4365" s="14"/>
      <c r="M4365" s="14"/>
      <c r="N4365" s="14"/>
      <c r="O4365" s="14"/>
      <c r="P4365" s="14"/>
      <c r="Q4365" s="14"/>
      <c r="R4365" s="14"/>
      <c r="S4365" s="14"/>
      <c r="T4365" s="14"/>
      <c r="U4365" s="14"/>
      <c r="V4365" s="14"/>
      <c r="W4365" s="14"/>
      <c r="X4365" s="14"/>
      <c r="Y4365" s="14"/>
      <c r="Z4365" s="14"/>
      <c r="AA4365" s="11"/>
      <c r="AB4365" s="14" t="str">
        <f t="shared" si="450"/>
        <v>10264|11 USINAGEM</v>
      </c>
      <c r="AC4365" t="str">
        <f t="shared" si="451"/>
        <v>|10264|</v>
      </c>
      <c r="AD4365" t="str">
        <f t="shared" si="452"/>
        <v>11 USINAGEM</v>
      </c>
    </row>
    <row r="4366" spans="1:30" ht="36" customHeight="1" x14ac:dyDescent="0.35">
      <c r="A4366" s="35">
        <v>46219</v>
      </c>
      <c r="B4366" s="14" t="s">
        <v>3734</v>
      </c>
      <c r="C4366" s="14" t="s">
        <v>3735</v>
      </c>
      <c r="D4366" s="14" t="s">
        <v>3048</v>
      </c>
      <c r="E4366" s="14">
        <v>20019602</v>
      </c>
      <c r="F4366" s="14" t="s">
        <v>3277</v>
      </c>
      <c r="G4366" s="14" t="s">
        <v>3048</v>
      </c>
      <c r="H4366" s="14" t="s">
        <v>3048</v>
      </c>
      <c r="I4366" s="9" t="s">
        <v>3048</v>
      </c>
      <c r="J4366" s="9">
        <v>12</v>
      </c>
      <c r="K4366" s="14"/>
      <c r="L4366" s="14"/>
      <c r="M4366" s="14"/>
      <c r="N4366" s="14"/>
      <c r="O4366" s="14"/>
      <c r="P4366" s="14"/>
      <c r="Q4366" s="14"/>
      <c r="R4366" s="14"/>
      <c r="S4366" s="14"/>
      <c r="T4366" s="14"/>
      <c r="U4366" s="14"/>
      <c r="V4366" s="14"/>
      <c r="W4366" s="14"/>
      <c r="X4366" s="14"/>
      <c r="Y4366" s="14"/>
      <c r="Z4366" s="14"/>
      <c r="AA4366" s="11"/>
      <c r="AB4366" s="14" t="str">
        <f t="shared" si="450"/>
        <v>10264|11 USINAGEM</v>
      </c>
      <c r="AC4366" t="str">
        <f t="shared" si="451"/>
        <v>|10264|</v>
      </c>
      <c r="AD4366" t="str">
        <f t="shared" si="452"/>
        <v>11 USINAGEM</v>
      </c>
    </row>
    <row r="4367" spans="1:30" ht="36" customHeight="1" x14ac:dyDescent="0.35">
      <c r="A4367" s="35">
        <v>46219</v>
      </c>
      <c r="B4367" s="14" t="s">
        <v>3734</v>
      </c>
      <c r="C4367" s="14" t="s">
        <v>3735</v>
      </c>
      <c r="D4367" s="14" t="s">
        <v>3048</v>
      </c>
      <c r="E4367" s="14">
        <v>20020002</v>
      </c>
      <c r="F4367" s="14" t="s">
        <v>3263</v>
      </c>
      <c r="G4367" s="14" t="s">
        <v>3048</v>
      </c>
      <c r="H4367" s="14" t="s">
        <v>3048</v>
      </c>
      <c r="I4367" s="9" t="s">
        <v>3048</v>
      </c>
      <c r="J4367" s="9">
        <v>1</v>
      </c>
      <c r="K4367" s="14"/>
      <c r="L4367" s="14"/>
      <c r="M4367" s="14"/>
      <c r="N4367" s="14"/>
      <c r="O4367" s="14"/>
      <c r="P4367" s="14"/>
      <c r="Q4367" s="14"/>
      <c r="R4367" s="14"/>
      <c r="S4367" s="14"/>
      <c r="T4367" s="14"/>
      <c r="U4367" s="14"/>
      <c r="V4367" s="14"/>
      <c r="W4367" s="14"/>
      <c r="X4367" s="14"/>
      <c r="Y4367" s="14"/>
      <c r="Z4367" s="14"/>
      <c r="AA4367" s="11"/>
      <c r="AB4367" s="14" t="str">
        <f t="shared" si="450"/>
        <v>10264|11 USINAGEM</v>
      </c>
      <c r="AC4367" t="str">
        <f t="shared" si="451"/>
        <v>|10264|</v>
      </c>
      <c r="AD4367" t="str">
        <f t="shared" si="452"/>
        <v>11 USINAGEM</v>
      </c>
    </row>
    <row r="4368" spans="1:30" ht="36" customHeight="1" x14ac:dyDescent="0.35">
      <c r="A4368" s="35">
        <v>46219</v>
      </c>
      <c r="B4368" s="14" t="s">
        <v>3734</v>
      </c>
      <c r="C4368" s="14" t="s">
        <v>3735</v>
      </c>
      <c r="D4368" s="14" t="s">
        <v>3048</v>
      </c>
      <c r="E4368" s="14">
        <v>20020003</v>
      </c>
      <c r="F4368" s="14" t="s">
        <v>3264</v>
      </c>
      <c r="G4368" s="14" t="s">
        <v>3048</v>
      </c>
      <c r="H4368" s="14" t="s">
        <v>3048</v>
      </c>
      <c r="I4368" s="9" t="s">
        <v>3048</v>
      </c>
      <c r="J4368" s="9">
        <v>1</v>
      </c>
      <c r="K4368" s="14"/>
      <c r="L4368" s="14"/>
      <c r="M4368" s="14"/>
      <c r="N4368" s="14"/>
      <c r="O4368" s="14"/>
      <c r="P4368" s="14"/>
      <c r="Q4368" s="14"/>
      <c r="R4368" s="14"/>
      <c r="S4368" s="14"/>
      <c r="T4368" s="14"/>
      <c r="U4368" s="14"/>
      <c r="V4368" s="14"/>
      <c r="W4368" s="14"/>
      <c r="X4368" s="14"/>
      <c r="Y4368" s="14"/>
      <c r="Z4368" s="14"/>
      <c r="AA4368" s="11"/>
      <c r="AB4368" s="14" t="str">
        <f t="shared" si="450"/>
        <v>10264|11 USINAGEM</v>
      </c>
      <c r="AC4368" t="str">
        <f t="shared" si="451"/>
        <v>|10264|</v>
      </c>
      <c r="AD4368" t="str">
        <f t="shared" si="452"/>
        <v>11 USINAGEM</v>
      </c>
    </row>
    <row r="4369" spans="1:30" ht="36" customHeight="1" x14ac:dyDescent="0.35">
      <c r="A4369" s="35">
        <v>46219</v>
      </c>
      <c r="B4369" s="14" t="s">
        <v>3734</v>
      </c>
      <c r="C4369" s="14" t="s">
        <v>3735</v>
      </c>
      <c r="D4369" s="14" t="s">
        <v>3048</v>
      </c>
      <c r="E4369" s="14">
        <v>20020004</v>
      </c>
      <c r="F4369" s="14" t="s">
        <v>3265</v>
      </c>
      <c r="G4369" s="14" t="s">
        <v>3048</v>
      </c>
      <c r="H4369" s="14" t="s">
        <v>3048</v>
      </c>
      <c r="I4369" s="9" t="s">
        <v>3048</v>
      </c>
      <c r="J4369" s="9">
        <v>2</v>
      </c>
      <c r="K4369" s="14"/>
      <c r="L4369" s="14"/>
      <c r="M4369" s="14"/>
      <c r="N4369" s="14"/>
      <c r="O4369" s="14"/>
      <c r="P4369" s="14"/>
      <c r="Q4369" s="14"/>
      <c r="R4369" s="14"/>
      <c r="S4369" s="14"/>
      <c r="T4369" s="14"/>
      <c r="U4369" s="14"/>
      <c r="V4369" s="14"/>
      <c r="W4369" s="14"/>
      <c r="X4369" s="14"/>
      <c r="Y4369" s="14"/>
      <c r="Z4369" s="14"/>
      <c r="AA4369" s="11"/>
      <c r="AB4369" s="14" t="str">
        <f t="shared" si="450"/>
        <v>10264|11 USINAGEM</v>
      </c>
      <c r="AC4369" t="str">
        <f t="shared" si="451"/>
        <v>|10264|</v>
      </c>
      <c r="AD4369" t="str">
        <f t="shared" si="452"/>
        <v>11 USINAGEM</v>
      </c>
    </row>
    <row r="4370" spans="1:30" ht="36" customHeight="1" x14ac:dyDescent="0.35">
      <c r="A4370" s="35">
        <v>46219</v>
      </c>
      <c r="B4370" s="14" t="s">
        <v>3734</v>
      </c>
      <c r="C4370" s="14" t="s">
        <v>3735</v>
      </c>
      <c r="D4370" s="14" t="s">
        <v>3048</v>
      </c>
      <c r="E4370" s="14">
        <v>20020005</v>
      </c>
      <c r="F4370" s="14" t="s">
        <v>3266</v>
      </c>
      <c r="G4370" s="14" t="s">
        <v>3048</v>
      </c>
      <c r="H4370" s="14" t="s">
        <v>3048</v>
      </c>
      <c r="I4370" s="9" t="s">
        <v>3048</v>
      </c>
      <c r="J4370" s="9">
        <v>1</v>
      </c>
      <c r="K4370" s="14"/>
      <c r="L4370" s="14"/>
      <c r="M4370" s="14"/>
      <c r="N4370" s="14"/>
      <c r="O4370" s="14"/>
      <c r="P4370" s="14"/>
      <c r="Q4370" s="14"/>
      <c r="R4370" s="14"/>
      <c r="S4370" s="14"/>
      <c r="T4370" s="14"/>
      <c r="U4370" s="14"/>
      <c r="V4370" s="14"/>
      <c r="W4370" s="14"/>
      <c r="X4370" s="14"/>
      <c r="Y4370" s="14"/>
      <c r="Z4370" s="14"/>
      <c r="AA4370" s="11"/>
      <c r="AB4370" s="14" t="str">
        <f t="shared" si="450"/>
        <v>10264|11 USINAGEM</v>
      </c>
      <c r="AC4370" t="str">
        <f t="shared" si="451"/>
        <v>|10264|</v>
      </c>
      <c r="AD4370" t="str">
        <f t="shared" si="452"/>
        <v>11 USINAGEM</v>
      </c>
    </row>
    <row r="4371" spans="1:30" ht="36" customHeight="1" x14ac:dyDescent="0.35">
      <c r="A4371" s="35">
        <v>46219</v>
      </c>
      <c r="B4371" s="14" t="s">
        <v>3734</v>
      </c>
      <c r="C4371" s="14" t="s">
        <v>3735</v>
      </c>
      <c r="D4371" s="14" t="s">
        <v>3048</v>
      </c>
      <c r="E4371" s="14">
        <v>20020001</v>
      </c>
      <c r="F4371" s="14" t="s">
        <v>3190</v>
      </c>
      <c r="G4371" s="14" t="s">
        <v>3048</v>
      </c>
      <c r="H4371" s="14" t="s">
        <v>3048</v>
      </c>
      <c r="I4371" s="9" t="s">
        <v>3048</v>
      </c>
      <c r="J4371" s="9">
        <v>4</v>
      </c>
      <c r="K4371" s="14"/>
      <c r="L4371" s="14"/>
      <c r="M4371" s="14"/>
      <c r="N4371" s="14"/>
      <c r="O4371" s="14"/>
      <c r="P4371" s="14"/>
      <c r="Q4371" s="14"/>
      <c r="R4371" s="14"/>
      <c r="S4371" s="14"/>
      <c r="T4371" s="14"/>
      <c r="U4371" s="14"/>
      <c r="V4371" s="14"/>
      <c r="W4371" s="14"/>
      <c r="X4371" s="14"/>
      <c r="Y4371" s="14"/>
      <c r="Z4371" s="14"/>
      <c r="AA4371" s="11"/>
      <c r="AB4371" s="14" t="str">
        <f t="shared" si="450"/>
        <v>10264|11 USINAGEM</v>
      </c>
      <c r="AC4371" t="str">
        <f t="shared" si="451"/>
        <v>|10264|</v>
      </c>
      <c r="AD4371" t="str">
        <f t="shared" si="452"/>
        <v>11 USINAGEM</v>
      </c>
    </row>
    <row r="4372" spans="1:30" ht="36" customHeight="1" x14ac:dyDescent="0.35">
      <c r="A4372" s="35">
        <v>46219</v>
      </c>
      <c r="B4372" s="14" t="s">
        <v>3734</v>
      </c>
      <c r="C4372" s="14" t="s">
        <v>3735</v>
      </c>
      <c r="D4372" s="14" t="s">
        <v>3048</v>
      </c>
      <c r="E4372" s="14">
        <v>20052001</v>
      </c>
      <c r="F4372" s="14" t="s">
        <v>3196</v>
      </c>
      <c r="G4372" s="14" t="s">
        <v>3048</v>
      </c>
      <c r="H4372" s="14" t="s">
        <v>3048</v>
      </c>
      <c r="I4372" s="9" t="s">
        <v>3048</v>
      </c>
      <c r="J4372" s="9">
        <v>16</v>
      </c>
      <c r="K4372" s="14"/>
      <c r="L4372" s="14"/>
      <c r="M4372" s="14"/>
      <c r="N4372" s="14"/>
      <c r="O4372" s="14"/>
      <c r="P4372" s="14"/>
      <c r="Q4372" s="14"/>
      <c r="R4372" s="14"/>
      <c r="S4372" s="14"/>
      <c r="T4372" s="14"/>
      <c r="U4372" s="14"/>
      <c r="V4372" s="14"/>
      <c r="W4372" s="14"/>
      <c r="X4372" s="14"/>
      <c r="Y4372" s="14"/>
      <c r="Z4372" s="14"/>
      <c r="AA4372" s="11"/>
      <c r="AB4372" s="14" t="str">
        <f t="shared" si="450"/>
        <v>10264|11 USINAGEM</v>
      </c>
      <c r="AC4372" t="str">
        <f t="shared" si="451"/>
        <v>|10264|</v>
      </c>
      <c r="AD4372" t="str">
        <f t="shared" si="452"/>
        <v>11 USINAGEM</v>
      </c>
    </row>
    <row r="4373" spans="1:30" ht="36" customHeight="1" x14ac:dyDescent="0.35">
      <c r="A4373" s="35">
        <v>46219</v>
      </c>
      <c r="B4373" s="14" t="s">
        <v>3734</v>
      </c>
      <c r="C4373" s="14" t="s">
        <v>3735</v>
      </c>
      <c r="D4373" s="14" t="s">
        <v>3048</v>
      </c>
      <c r="E4373" s="14">
        <v>20052003</v>
      </c>
      <c r="F4373" s="14" t="s">
        <v>3198</v>
      </c>
      <c r="G4373" s="14" t="s">
        <v>3048</v>
      </c>
      <c r="H4373" s="14" t="s">
        <v>3048</v>
      </c>
      <c r="I4373" s="9" t="s">
        <v>3048</v>
      </c>
      <c r="J4373" s="9">
        <v>6</v>
      </c>
      <c r="K4373" s="14"/>
      <c r="L4373" s="14"/>
      <c r="M4373" s="14"/>
      <c r="N4373" s="14"/>
      <c r="O4373" s="14"/>
      <c r="P4373" s="14"/>
      <c r="Q4373" s="14"/>
      <c r="R4373" s="14"/>
      <c r="S4373" s="14"/>
      <c r="T4373" s="14"/>
      <c r="U4373" s="14"/>
      <c r="V4373" s="14"/>
      <c r="W4373" s="14"/>
      <c r="X4373" s="14"/>
      <c r="Y4373" s="14"/>
      <c r="Z4373" s="14"/>
      <c r="AA4373" s="11"/>
      <c r="AB4373" s="14" t="str">
        <f t="shared" si="450"/>
        <v>10264|11 USINAGEM</v>
      </c>
      <c r="AC4373" t="str">
        <f t="shared" si="451"/>
        <v>|10264|</v>
      </c>
      <c r="AD4373" t="str">
        <f t="shared" si="452"/>
        <v>11 USINAGEM</v>
      </c>
    </row>
    <row r="4374" spans="1:30" ht="36" customHeight="1" x14ac:dyDescent="0.35">
      <c r="A4374" s="35">
        <v>46219</v>
      </c>
      <c r="B4374" s="14" t="s">
        <v>3734</v>
      </c>
      <c r="C4374" s="14" t="s">
        <v>3735</v>
      </c>
      <c r="D4374" s="14" t="s">
        <v>3048</v>
      </c>
      <c r="E4374" s="14">
        <v>20052203</v>
      </c>
      <c r="F4374" s="14" t="s">
        <v>3200</v>
      </c>
      <c r="G4374" s="14" t="s">
        <v>3048</v>
      </c>
      <c r="H4374" s="14" t="s">
        <v>3048</v>
      </c>
      <c r="I4374" s="9" t="s">
        <v>3048</v>
      </c>
      <c r="J4374" s="9">
        <v>2</v>
      </c>
      <c r="K4374" s="14"/>
      <c r="L4374" s="14"/>
      <c r="M4374" s="14"/>
      <c r="N4374" s="14"/>
      <c r="O4374" s="14"/>
      <c r="P4374" s="14"/>
      <c r="Q4374" s="14"/>
      <c r="R4374" s="14"/>
      <c r="S4374" s="14"/>
      <c r="T4374" s="14"/>
      <c r="U4374" s="14"/>
      <c r="V4374" s="14"/>
      <c r="W4374" s="14"/>
      <c r="X4374" s="14"/>
      <c r="Y4374" s="14"/>
      <c r="Z4374" s="14"/>
      <c r="AA4374" s="11"/>
      <c r="AB4374" s="14" t="str">
        <f t="shared" si="450"/>
        <v>10264|11 USINAGEM</v>
      </c>
      <c r="AC4374" t="str">
        <f t="shared" si="451"/>
        <v>|10264|</v>
      </c>
      <c r="AD4374" t="str">
        <f t="shared" si="452"/>
        <v>11 USINAGEM</v>
      </c>
    </row>
    <row r="4375" spans="1:30" ht="36" customHeight="1" x14ac:dyDescent="0.35">
      <c r="A4375" s="35">
        <v>46219</v>
      </c>
      <c r="B4375" s="14" t="s">
        <v>3734</v>
      </c>
      <c r="C4375" s="14" t="s">
        <v>3735</v>
      </c>
      <c r="D4375" s="14" t="s">
        <v>3048</v>
      </c>
      <c r="E4375" s="14">
        <v>30001202</v>
      </c>
      <c r="F4375" s="14" t="s">
        <v>3191</v>
      </c>
      <c r="G4375" s="14" t="s">
        <v>3048</v>
      </c>
      <c r="H4375" s="14" t="s">
        <v>3048</v>
      </c>
      <c r="I4375" s="9" t="s">
        <v>3048</v>
      </c>
      <c r="J4375" s="9">
        <v>40</v>
      </c>
      <c r="K4375" s="14"/>
      <c r="L4375" s="14"/>
      <c r="M4375" s="14"/>
      <c r="N4375" s="14"/>
      <c r="O4375" s="14"/>
      <c r="P4375" s="14"/>
      <c r="Q4375" s="14"/>
      <c r="R4375" s="14"/>
      <c r="S4375" s="14"/>
      <c r="T4375" s="14"/>
      <c r="U4375" s="14"/>
      <c r="V4375" s="14"/>
      <c r="W4375" s="14"/>
      <c r="X4375" s="14"/>
      <c r="Y4375" s="14"/>
      <c r="Z4375" s="14"/>
      <c r="AA4375" s="11"/>
      <c r="AB4375" s="14" t="str">
        <f t="shared" si="450"/>
        <v>10264|11 USINAGEM</v>
      </c>
      <c r="AC4375" t="str">
        <f t="shared" si="451"/>
        <v>|10264|</v>
      </c>
      <c r="AD4375" t="str">
        <f t="shared" si="452"/>
        <v>11 USINAGEM</v>
      </c>
    </row>
    <row r="4376" spans="1:30" ht="36" customHeight="1" x14ac:dyDescent="0.35">
      <c r="A4376" s="35">
        <v>46219</v>
      </c>
      <c r="B4376" s="14" t="s">
        <v>3734</v>
      </c>
      <c r="C4376" s="14" t="s">
        <v>3735</v>
      </c>
      <c r="D4376" s="14" t="s">
        <v>3048</v>
      </c>
      <c r="E4376" s="14">
        <v>30006110</v>
      </c>
      <c r="F4376" s="14" t="s">
        <v>3180</v>
      </c>
      <c r="G4376" s="14" t="s">
        <v>3048</v>
      </c>
      <c r="H4376" s="14" t="s">
        <v>3048</v>
      </c>
      <c r="I4376" s="9" t="s">
        <v>3048</v>
      </c>
      <c r="J4376" s="9">
        <v>730</v>
      </c>
      <c r="K4376" s="14"/>
      <c r="L4376" s="14"/>
      <c r="M4376" s="14"/>
      <c r="N4376" s="14"/>
      <c r="O4376" s="14"/>
      <c r="P4376" s="14"/>
      <c r="Q4376" s="14"/>
      <c r="R4376" s="14"/>
      <c r="S4376" s="14"/>
      <c r="T4376" s="14"/>
      <c r="U4376" s="14"/>
      <c r="V4376" s="14"/>
      <c r="W4376" s="14"/>
      <c r="X4376" s="14"/>
      <c r="Y4376" s="14"/>
      <c r="Z4376" s="14"/>
      <c r="AA4376" s="11"/>
      <c r="AB4376" s="14" t="str">
        <f t="shared" si="450"/>
        <v>10264|11 USINAGEM</v>
      </c>
      <c r="AC4376" t="str">
        <f t="shared" si="451"/>
        <v>|10264|</v>
      </c>
      <c r="AD4376" t="str">
        <f t="shared" si="452"/>
        <v>11 USINAGEM</v>
      </c>
    </row>
    <row r="4377" spans="1:30" ht="36" customHeight="1" x14ac:dyDescent="0.35">
      <c r="A4377" s="35">
        <v>46219</v>
      </c>
      <c r="B4377" s="14" t="s">
        <v>3734</v>
      </c>
      <c r="C4377" s="14" t="s">
        <v>3735</v>
      </c>
      <c r="D4377" s="14" t="s">
        <v>3048</v>
      </c>
      <c r="E4377" s="14">
        <v>30006111</v>
      </c>
      <c r="F4377" s="14" t="s">
        <v>3182</v>
      </c>
      <c r="G4377" s="14" t="s">
        <v>3048</v>
      </c>
      <c r="H4377" s="14" t="s">
        <v>3048</v>
      </c>
      <c r="I4377" s="9" t="s">
        <v>3048</v>
      </c>
      <c r="J4377" s="9">
        <v>730</v>
      </c>
      <c r="K4377" s="14"/>
      <c r="L4377" s="14"/>
      <c r="M4377" s="14"/>
      <c r="N4377" s="14"/>
      <c r="O4377" s="14"/>
      <c r="P4377" s="14"/>
      <c r="Q4377" s="14"/>
      <c r="R4377" s="14"/>
      <c r="S4377" s="14"/>
      <c r="T4377" s="14"/>
      <c r="U4377" s="14"/>
      <c r="V4377" s="14"/>
      <c r="W4377" s="14"/>
      <c r="X4377" s="14"/>
      <c r="Y4377" s="14"/>
      <c r="Z4377" s="14"/>
      <c r="AA4377" s="11"/>
      <c r="AB4377" s="14" t="str">
        <f t="shared" si="450"/>
        <v>10264|11 USINAGEM</v>
      </c>
      <c r="AC4377" t="str">
        <f t="shared" si="451"/>
        <v>|10264|</v>
      </c>
      <c r="AD4377" t="str">
        <f t="shared" si="452"/>
        <v>11 USINAGEM</v>
      </c>
    </row>
    <row r="4378" spans="1:30" ht="36" customHeight="1" x14ac:dyDescent="0.35">
      <c r="A4378" s="35">
        <v>46219</v>
      </c>
      <c r="B4378" s="14" t="s">
        <v>3736</v>
      </c>
      <c r="C4378" s="14" t="s">
        <v>3737</v>
      </c>
      <c r="D4378" s="14" t="s">
        <v>3048</v>
      </c>
      <c r="E4378" s="14">
        <v>30004805</v>
      </c>
      <c r="F4378" s="14" t="s">
        <v>3328</v>
      </c>
      <c r="G4378" s="14" t="s">
        <v>3048</v>
      </c>
      <c r="H4378" s="14" t="s">
        <v>3048</v>
      </c>
      <c r="I4378" s="9" t="s">
        <v>3048</v>
      </c>
      <c r="J4378" s="9">
        <v>126</v>
      </c>
      <c r="K4378" s="14"/>
      <c r="L4378" s="14"/>
      <c r="M4378" s="14"/>
      <c r="N4378" s="14"/>
      <c r="O4378" s="14"/>
      <c r="P4378" s="14"/>
      <c r="Q4378" s="14"/>
      <c r="R4378" s="14"/>
      <c r="S4378" s="14"/>
      <c r="T4378" s="14"/>
      <c r="U4378" s="14"/>
      <c r="V4378" s="14"/>
      <c r="W4378" s="14"/>
      <c r="X4378" s="14"/>
      <c r="Y4378" s="14"/>
      <c r="Z4378" s="14"/>
      <c r="AA4378" s="11"/>
      <c r="AB4378" s="14" t="str">
        <f t="shared" si="450"/>
        <v>10266,10265|11 USINAGEM</v>
      </c>
      <c r="AC4378" t="str">
        <f t="shared" si="451"/>
        <v>|10266|10265|</v>
      </c>
      <c r="AD4378" t="str">
        <f t="shared" si="452"/>
        <v>11 USINAGEM</v>
      </c>
    </row>
    <row r="4379" spans="1:30" ht="36" customHeight="1" x14ac:dyDescent="0.35">
      <c r="A4379" s="35">
        <v>46219</v>
      </c>
      <c r="B4379" s="14" t="s">
        <v>3736</v>
      </c>
      <c r="C4379" s="14" t="s">
        <v>3737</v>
      </c>
      <c r="D4379" s="14" t="s">
        <v>3048</v>
      </c>
      <c r="E4379" s="14">
        <v>20014107</v>
      </c>
      <c r="F4379" s="14" t="s">
        <v>3319</v>
      </c>
      <c r="G4379" s="14" t="s">
        <v>3048</v>
      </c>
      <c r="H4379" s="14" t="s">
        <v>3048</v>
      </c>
      <c r="I4379" s="9" t="s">
        <v>3048</v>
      </c>
      <c r="J4379" s="9">
        <v>640</v>
      </c>
      <c r="K4379" s="14"/>
      <c r="L4379" s="14"/>
      <c r="M4379" s="14"/>
      <c r="N4379" s="14"/>
      <c r="O4379" s="14"/>
      <c r="P4379" s="14"/>
      <c r="Q4379" s="14"/>
      <c r="R4379" s="14"/>
      <c r="S4379" s="14"/>
      <c r="T4379" s="14"/>
      <c r="U4379" s="14"/>
      <c r="V4379" s="14"/>
      <c r="W4379" s="14"/>
      <c r="X4379" s="14"/>
      <c r="Y4379" s="14"/>
      <c r="Z4379" s="14"/>
      <c r="AA4379" s="11"/>
      <c r="AB4379" s="14" t="str">
        <f t="shared" si="450"/>
        <v>10266,10265|11 USINAGEM</v>
      </c>
      <c r="AC4379" t="str">
        <f t="shared" si="451"/>
        <v>|10266|10265|</v>
      </c>
      <c r="AD4379" t="str">
        <f t="shared" si="452"/>
        <v>11 USINAGEM</v>
      </c>
    </row>
    <row r="4380" spans="1:30" ht="36" customHeight="1" x14ac:dyDescent="0.35">
      <c r="A4380" s="35">
        <v>46219</v>
      </c>
      <c r="B4380" s="14" t="s">
        <v>3736</v>
      </c>
      <c r="C4380" s="14" t="s">
        <v>3737</v>
      </c>
      <c r="D4380" s="14" t="s">
        <v>3048</v>
      </c>
      <c r="E4380" s="14">
        <v>20014205</v>
      </c>
      <c r="F4380" s="14" t="s">
        <v>3186</v>
      </c>
      <c r="G4380" s="14" t="s">
        <v>3048</v>
      </c>
      <c r="H4380" s="14" t="s">
        <v>3048</v>
      </c>
      <c r="I4380" s="9" t="s">
        <v>3048</v>
      </c>
      <c r="J4380" s="9">
        <v>40</v>
      </c>
      <c r="K4380" s="14"/>
      <c r="L4380" s="14"/>
      <c r="M4380" s="14"/>
      <c r="N4380" s="14"/>
      <c r="O4380" s="14"/>
      <c r="P4380" s="14"/>
      <c r="Q4380" s="14"/>
      <c r="R4380" s="14"/>
      <c r="S4380" s="14"/>
      <c r="T4380" s="14"/>
      <c r="U4380" s="14"/>
      <c r="V4380" s="14"/>
      <c r="W4380" s="14"/>
      <c r="X4380" s="14"/>
      <c r="Y4380" s="14"/>
      <c r="Z4380" s="14"/>
      <c r="AA4380" s="11"/>
      <c r="AB4380" s="14" t="str">
        <f t="shared" si="450"/>
        <v>10266,10265|11 USINAGEM</v>
      </c>
      <c r="AC4380" t="str">
        <f t="shared" si="451"/>
        <v>|10266|10265|</v>
      </c>
      <c r="AD4380" t="str">
        <f t="shared" si="452"/>
        <v>11 USINAGEM</v>
      </c>
    </row>
    <row r="4381" spans="1:30" ht="36" customHeight="1" x14ac:dyDescent="0.35">
      <c r="A4381" s="35">
        <v>46219</v>
      </c>
      <c r="B4381" s="14" t="s">
        <v>3736</v>
      </c>
      <c r="C4381" s="14" t="s">
        <v>3737</v>
      </c>
      <c r="D4381" s="14" t="s">
        <v>3048</v>
      </c>
      <c r="E4381" s="14">
        <v>20014206</v>
      </c>
      <c r="F4381" s="14" t="s">
        <v>3320</v>
      </c>
      <c r="G4381" s="14" t="s">
        <v>3048</v>
      </c>
      <c r="H4381" s="14" t="s">
        <v>3048</v>
      </c>
      <c r="I4381" s="9" t="s">
        <v>3048</v>
      </c>
      <c r="J4381" s="9">
        <v>80</v>
      </c>
      <c r="K4381" s="14"/>
      <c r="L4381" s="14"/>
      <c r="M4381" s="14"/>
      <c r="N4381" s="14"/>
      <c r="O4381" s="14"/>
      <c r="P4381" s="14"/>
      <c r="Q4381" s="14"/>
      <c r="R4381" s="14"/>
      <c r="S4381" s="14"/>
      <c r="T4381" s="14"/>
      <c r="U4381" s="14"/>
      <c r="V4381" s="14"/>
      <c r="W4381" s="14"/>
      <c r="X4381" s="14"/>
      <c r="Y4381" s="14"/>
      <c r="Z4381" s="14"/>
      <c r="AA4381" s="11"/>
      <c r="AB4381" s="14" t="str">
        <f t="shared" si="450"/>
        <v>10266,10265|11 USINAGEM</v>
      </c>
      <c r="AC4381" t="str">
        <f t="shared" si="451"/>
        <v>|10266|10265|</v>
      </c>
      <c r="AD4381" t="str">
        <f t="shared" si="452"/>
        <v>11 USINAGEM</v>
      </c>
    </row>
    <row r="4382" spans="1:30" ht="36" customHeight="1" x14ac:dyDescent="0.35">
      <c r="A4382" s="35">
        <v>46219</v>
      </c>
      <c r="B4382" s="14" t="s">
        <v>3736</v>
      </c>
      <c r="C4382" s="14" t="s">
        <v>3737</v>
      </c>
      <c r="D4382" s="14" t="s">
        <v>3048</v>
      </c>
      <c r="E4382" s="14">
        <v>20014305</v>
      </c>
      <c r="F4382" s="14" t="s">
        <v>3187</v>
      </c>
      <c r="G4382" s="14" t="s">
        <v>3048</v>
      </c>
      <c r="H4382" s="14" t="s">
        <v>3048</v>
      </c>
      <c r="I4382" s="9" t="s">
        <v>3048</v>
      </c>
      <c r="J4382" s="9">
        <v>280</v>
      </c>
      <c r="K4382" s="14"/>
      <c r="L4382" s="14"/>
      <c r="M4382" s="14"/>
      <c r="N4382" s="14"/>
      <c r="O4382" s="14"/>
      <c r="P4382" s="14"/>
      <c r="Q4382" s="14"/>
      <c r="R4382" s="14"/>
      <c r="S4382" s="14"/>
      <c r="T4382" s="14"/>
      <c r="U4382" s="14"/>
      <c r="V4382" s="14"/>
      <c r="W4382" s="14"/>
      <c r="X4382" s="14"/>
      <c r="Y4382" s="14"/>
      <c r="Z4382" s="14"/>
      <c r="AA4382" s="11"/>
      <c r="AB4382" s="14" t="str">
        <f t="shared" si="450"/>
        <v>10266,10265|11 USINAGEM</v>
      </c>
      <c r="AC4382" t="str">
        <f t="shared" si="451"/>
        <v>|10266|10265|</v>
      </c>
      <c r="AD4382" t="str">
        <f t="shared" si="452"/>
        <v>11 USINAGEM</v>
      </c>
    </row>
    <row r="4383" spans="1:30" ht="36" customHeight="1" x14ac:dyDescent="0.35">
      <c r="A4383" s="35">
        <v>46219</v>
      </c>
      <c r="B4383" s="14" t="s">
        <v>3736</v>
      </c>
      <c r="C4383" s="14" t="s">
        <v>3737</v>
      </c>
      <c r="D4383" s="14" t="s">
        <v>3048</v>
      </c>
      <c r="E4383" s="14">
        <v>20014306</v>
      </c>
      <c r="F4383" s="14" t="s">
        <v>3321</v>
      </c>
      <c r="G4383" s="14" t="s">
        <v>3048</v>
      </c>
      <c r="H4383" s="14" t="s">
        <v>3048</v>
      </c>
      <c r="I4383" s="9" t="s">
        <v>3048</v>
      </c>
      <c r="J4383" s="9">
        <v>560</v>
      </c>
      <c r="K4383" s="14"/>
      <c r="L4383" s="14"/>
      <c r="M4383" s="14"/>
      <c r="N4383" s="14"/>
      <c r="O4383" s="14"/>
      <c r="P4383" s="14"/>
      <c r="Q4383" s="14"/>
      <c r="R4383" s="14"/>
      <c r="S4383" s="14"/>
      <c r="T4383" s="14"/>
      <c r="U4383" s="14"/>
      <c r="V4383" s="14"/>
      <c r="W4383" s="14"/>
      <c r="X4383" s="14"/>
      <c r="Y4383" s="14"/>
      <c r="Z4383" s="14"/>
      <c r="AA4383" s="11"/>
      <c r="AB4383" s="14" t="str">
        <f t="shared" si="450"/>
        <v>10266,10265|11 USINAGEM</v>
      </c>
      <c r="AC4383" t="str">
        <f t="shared" si="451"/>
        <v>|10266|10265|</v>
      </c>
      <c r="AD4383" t="str">
        <f t="shared" si="452"/>
        <v>11 USINAGEM</v>
      </c>
    </row>
    <row r="4384" spans="1:30" ht="36" customHeight="1" x14ac:dyDescent="0.35">
      <c r="A4384" s="35">
        <v>46219</v>
      </c>
      <c r="B4384" s="14" t="s">
        <v>3736</v>
      </c>
      <c r="C4384" s="14" t="s">
        <v>3737</v>
      </c>
      <c r="D4384" s="14" t="s">
        <v>3048</v>
      </c>
      <c r="E4384" s="14">
        <v>30080004</v>
      </c>
      <c r="F4384" s="14" t="s">
        <v>3205</v>
      </c>
      <c r="G4384" s="14" t="s">
        <v>3048</v>
      </c>
      <c r="H4384" s="14" t="s">
        <v>3048</v>
      </c>
      <c r="I4384" s="9" t="s">
        <v>3048</v>
      </c>
      <c r="J4384" s="9">
        <v>60</v>
      </c>
      <c r="K4384" s="14"/>
      <c r="L4384" s="14"/>
      <c r="M4384" s="14"/>
      <c r="N4384" s="14"/>
      <c r="O4384" s="14"/>
      <c r="P4384" s="14"/>
      <c r="Q4384" s="14"/>
      <c r="R4384" s="14"/>
      <c r="S4384" s="14"/>
      <c r="T4384" s="14"/>
      <c r="U4384" s="14"/>
      <c r="V4384" s="14"/>
      <c r="W4384" s="14"/>
      <c r="X4384" s="14"/>
      <c r="Y4384" s="14"/>
      <c r="Z4384" s="14"/>
      <c r="AA4384" s="11"/>
      <c r="AB4384" s="14" t="str">
        <f t="shared" si="450"/>
        <v>10266,10265|11 USINAGEM</v>
      </c>
      <c r="AC4384" t="str">
        <f t="shared" si="451"/>
        <v>|10266|10265|</v>
      </c>
      <c r="AD4384" t="str">
        <f t="shared" si="452"/>
        <v>11 USINAGEM</v>
      </c>
    </row>
    <row r="4385" spans="1:30" ht="36" customHeight="1" x14ac:dyDescent="0.35">
      <c r="A4385" s="35">
        <v>46219</v>
      </c>
      <c r="B4385" s="14" t="s">
        <v>3736</v>
      </c>
      <c r="C4385" s="14" t="s">
        <v>3737</v>
      </c>
      <c r="D4385" s="14" t="s">
        <v>3048</v>
      </c>
      <c r="E4385" s="14">
        <v>20019005</v>
      </c>
      <c r="F4385" s="14" t="s">
        <v>2939</v>
      </c>
      <c r="G4385" s="14" t="s">
        <v>3048</v>
      </c>
      <c r="H4385" s="14" t="s">
        <v>3048</v>
      </c>
      <c r="I4385" s="9" t="s">
        <v>3048</v>
      </c>
      <c r="J4385" s="9">
        <v>360</v>
      </c>
      <c r="K4385" s="14"/>
      <c r="L4385" s="14"/>
      <c r="M4385" s="14"/>
      <c r="N4385" s="14"/>
      <c r="O4385" s="14"/>
      <c r="P4385" s="14"/>
      <c r="Q4385" s="14"/>
      <c r="R4385" s="14"/>
      <c r="S4385" s="14"/>
      <c r="T4385" s="14"/>
      <c r="U4385" s="14"/>
      <c r="V4385" s="14"/>
      <c r="W4385" s="14"/>
      <c r="X4385" s="14"/>
      <c r="Y4385" s="14"/>
      <c r="Z4385" s="14"/>
      <c r="AA4385" s="11"/>
      <c r="AB4385" s="14" t="str">
        <f t="shared" si="450"/>
        <v>10266,10265|11 USINAGEM</v>
      </c>
      <c r="AC4385" t="str">
        <f t="shared" si="451"/>
        <v>|10266|10265|</v>
      </c>
      <c r="AD4385" t="str">
        <f t="shared" si="452"/>
        <v>11 USINAGEM</v>
      </c>
    </row>
    <row r="4386" spans="1:30" ht="36" customHeight="1" x14ac:dyDescent="0.35">
      <c r="A4386" s="35">
        <v>46219</v>
      </c>
      <c r="B4386" s="14" t="s">
        <v>3736</v>
      </c>
      <c r="C4386" s="14" t="s">
        <v>3737</v>
      </c>
      <c r="D4386" s="14" t="s">
        <v>3048</v>
      </c>
      <c r="E4386" s="14">
        <v>20019602</v>
      </c>
      <c r="F4386" s="14" t="s">
        <v>3277</v>
      </c>
      <c r="G4386" s="14" t="s">
        <v>3048</v>
      </c>
      <c r="H4386" s="14" t="s">
        <v>3048</v>
      </c>
      <c r="I4386" s="9" t="s">
        <v>3048</v>
      </c>
      <c r="J4386" s="9">
        <v>60</v>
      </c>
      <c r="K4386" s="14"/>
      <c r="L4386" s="14"/>
      <c r="M4386" s="14"/>
      <c r="N4386" s="14"/>
      <c r="O4386" s="14"/>
      <c r="P4386" s="14"/>
      <c r="Q4386" s="14"/>
      <c r="R4386" s="14"/>
      <c r="S4386" s="14"/>
      <c r="T4386" s="14"/>
      <c r="U4386" s="14"/>
      <c r="V4386" s="14"/>
      <c r="W4386" s="14"/>
      <c r="X4386" s="14"/>
      <c r="Y4386" s="14"/>
      <c r="Z4386" s="14"/>
      <c r="AA4386" s="11"/>
      <c r="AB4386" s="14" t="str">
        <f t="shared" si="450"/>
        <v>10266,10265|11 USINAGEM</v>
      </c>
      <c r="AC4386" t="str">
        <f t="shared" si="451"/>
        <v>|10266|10265|</v>
      </c>
      <c r="AD4386" t="str">
        <f t="shared" si="452"/>
        <v>11 USINAGEM</v>
      </c>
    </row>
    <row r="4387" spans="1:30" ht="36" customHeight="1" x14ac:dyDescent="0.35">
      <c r="A4387" s="35">
        <v>46219</v>
      </c>
      <c r="B4387" s="14" t="s">
        <v>3736</v>
      </c>
      <c r="C4387" s="14" t="s">
        <v>3737</v>
      </c>
      <c r="D4387" s="14" t="s">
        <v>3048</v>
      </c>
      <c r="E4387" s="14">
        <v>20020002</v>
      </c>
      <c r="F4387" s="14" t="s">
        <v>3263</v>
      </c>
      <c r="G4387" s="14" t="s">
        <v>3048</v>
      </c>
      <c r="H4387" s="14" t="s">
        <v>3048</v>
      </c>
      <c r="I4387" s="9" t="s">
        <v>3048</v>
      </c>
      <c r="J4387" s="9">
        <v>2</v>
      </c>
      <c r="K4387" s="14"/>
      <c r="L4387" s="14"/>
      <c r="M4387" s="14"/>
      <c r="N4387" s="14"/>
      <c r="O4387" s="14"/>
      <c r="P4387" s="14"/>
      <c r="Q4387" s="14"/>
      <c r="R4387" s="14"/>
      <c r="S4387" s="14"/>
      <c r="T4387" s="14"/>
      <c r="U4387" s="14"/>
      <c r="V4387" s="14"/>
      <c r="W4387" s="14"/>
      <c r="X4387" s="14"/>
      <c r="Y4387" s="14"/>
      <c r="Z4387" s="14"/>
      <c r="AA4387" s="11"/>
      <c r="AB4387" s="14" t="str">
        <f t="shared" si="450"/>
        <v>10266,10265|11 USINAGEM</v>
      </c>
      <c r="AC4387" t="str">
        <f t="shared" si="451"/>
        <v>|10266|10265|</v>
      </c>
      <c r="AD4387" t="str">
        <f t="shared" si="452"/>
        <v>11 USINAGEM</v>
      </c>
    </row>
    <row r="4388" spans="1:30" ht="36" customHeight="1" x14ac:dyDescent="0.35">
      <c r="A4388" s="35">
        <v>46219</v>
      </c>
      <c r="B4388" s="14" t="s">
        <v>3736</v>
      </c>
      <c r="C4388" s="14" t="s">
        <v>3737</v>
      </c>
      <c r="D4388" s="14" t="s">
        <v>3048</v>
      </c>
      <c r="E4388" s="14">
        <v>20020003</v>
      </c>
      <c r="F4388" s="14" t="s">
        <v>3264</v>
      </c>
      <c r="G4388" s="14" t="s">
        <v>3048</v>
      </c>
      <c r="H4388" s="14" t="s">
        <v>3048</v>
      </c>
      <c r="I4388" s="9" t="s">
        <v>3048</v>
      </c>
      <c r="J4388" s="9">
        <v>2</v>
      </c>
      <c r="K4388" s="14"/>
      <c r="L4388" s="14"/>
      <c r="M4388" s="14"/>
      <c r="N4388" s="14"/>
      <c r="O4388" s="14"/>
      <c r="P4388" s="14"/>
      <c r="Q4388" s="14"/>
      <c r="R4388" s="14"/>
      <c r="S4388" s="14"/>
      <c r="T4388" s="14"/>
      <c r="U4388" s="14"/>
      <c r="V4388" s="14"/>
      <c r="W4388" s="14"/>
      <c r="X4388" s="14"/>
      <c r="Y4388" s="14"/>
      <c r="Z4388" s="14"/>
      <c r="AA4388" s="11"/>
      <c r="AB4388" s="14" t="str">
        <f t="shared" si="450"/>
        <v>10266,10265|11 USINAGEM</v>
      </c>
      <c r="AC4388" t="str">
        <f t="shared" si="451"/>
        <v>|10266|10265|</v>
      </c>
      <c r="AD4388" t="str">
        <f t="shared" si="452"/>
        <v>11 USINAGEM</v>
      </c>
    </row>
    <row r="4389" spans="1:30" ht="36" customHeight="1" x14ac:dyDescent="0.35">
      <c r="A4389" s="35">
        <v>46219</v>
      </c>
      <c r="B4389" s="14" t="s">
        <v>3736</v>
      </c>
      <c r="C4389" s="14" t="s">
        <v>3737</v>
      </c>
      <c r="D4389" s="14" t="s">
        <v>3048</v>
      </c>
      <c r="E4389" s="14">
        <v>20020004</v>
      </c>
      <c r="F4389" s="14" t="s">
        <v>3265</v>
      </c>
      <c r="G4389" s="14" t="s">
        <v>3048</v>
      </c>
      <c r="H4389" s="14" t="s">
        <v>3048</v>
      </c>
      <c r="I4389" s="9" t="s">
        <v>3048</v>
      </c>
      <c r="J4389" s="9">
        <v>4</v>
      </c>
      <c r="K4389" s="14"/>
      <c r="L4389" s="14"/>
      <c r="M4389" s="14"/>
      <c r="N4389" s="14"/>
      <c r="O4389" s="14"/>
      <c r="P4389" s="14"/>
      <c r="Q4389" s="14"/>
      <c r="R4389" s="14"/>
      <c r="S4389" s="14"/>
      <c r="T4389" s="14"/>
      <c r="U4389" s="14"/>
      <c r="V4389" s="14"/>
      <c r="W4389" s="14"/>
      <c r="X4389" s="14"/>
      <c r="Y4389" s="14"/>
      <c r="Z4389" s="14"/>
      <c r="AA4389" s="11"/>
      <c r="AB4389" s="14" t="str">
        <f t="shared" si="450"/>
        <v>10266,10265|11 USINAGEM</v>
      </c>
      <c r="AC4389" t="str">
        <f t="shared" si="451"/>
        <v>|10266|10265|</v>
      </c>
      <c r="AD4389" t="str">
        <f t="shared" si="452"/>
        <v>11 USINAGEM</v>
      </c>
    </row>
    <row r="4390" spans="1:30" ht="36" customHeight="1" x14ac:dyDescent="0.35">
      <c r="A4390" s="35">
        <v>46219</v>
      </c>
      <c r="B4390" s="14" t="s">
        <v>3736</v>
      </c>
      <c r="C4390" s="14" t="s">
        <v>3737</v>
      </c>
      <c r="D4390" s="14" t="s">
        <v>3048</v>
      </c>
      <c r="E4390" s="14">
        <v>20020005</v>
      </c>
      <c r="F4390" s="14" t="s">
        <v>3266</v>
      </c>
      <c r="G4390" s="14" t="s">
        <v>3048</v>
      </c>
      <c r="H4390" s="14" t="s">
        <v>3048</v>
      </c>
      <c r="I4390" s="9" t="s">
        <v>3048</v>
      </c>
      <c r="J4390" s="9">
        <v>2</v>
      </c>
      <c r="K4390" s="14"/>
      <c r="L4390" s="14"/>
      <c r="M4390" s="14"/>
      <c r="N4390" s="14"/>
      <c r="O4390" s="14"/>
      <c r="P4390" s="14"/>
      <c r="Q4390" s="14"/>
      <c r="R4390" s="14"/>
      <c r="S4390" s="14"/>
      <c r="T4390" s="14"/>
      <c r="U4390" s="14"/>
      <c r="V4390" s="14"/>
      <c r="W4390" s="14"/>
      <c r="X4390" s="14"/>
      <c r="Y4390" s="14"/>
      <c r="Z4390" s="14"/>
      <c r="AA4390" s="11"/>
      <c r="AB4390" s="14" t="str">
        <f t="shared" si="450"/>
        <v>10266,10265|11 USINAGEM</v>
      </c>
      <c r="AC4390" t="str">
        <f t="shared" si="451"/>
        <v>|10266|10265|</v>
      </c>
      <c r="AD4390" t="str">
        <f t="shared" si="452"/>
        <v>11 USINAGEM</v>
      </c>
    </row>
    <row r="4391" spans="1:30" ht="36" customHeight="1" x14ac:dyDescent="0.35">
      <c r="A4391" s="35">
        <v>46219</v>
      </c>
      <c r="B4391" s="14" t="s">
        <v>3736</v>
      </c>
      <c r="C4391" s="14" t="s">
        <v>3737</v>
      </c>
      <c r="D4391" s="14" t="s">
        <v>3048</v>
      </c>
      <c r="E4391" s="14">
        <v>20013102</v>
      </c>
      <c r="F4391" s="14" t="s">
        <v>3188</v>
      </c>
      <c r="G4391" s="14" t="s">
        <v>3048</v>
      </c>
      <c r="H4391" s="14" t="s">
        <v>3048</v>
      </c>
      <c r="I4391" s="9" t="s">
        <v>3048</v>
      </c>
      <c r="J4391" s="9">
        <v>1280</v>
      </c>
      <c r="K4391" s="14"/>
      <c r="L4391" s="14"/>
      <c r="M4391" s="14"/>
      <c r="N4391" s="14"/>
      <c r="O4391" s="14"/>
      <c r="P4391" s="14"/>
      <c r="Q4391" s="14"/>
      <c r="R4391" s="14"/>
      <c r="S4391" s="14"/>
      <c r="T4391" s="14"/>
      <c r="U4391" s="14"/>
      <c r="V4391" s="14"/>
      <c r="W4391" s="14"/>
      <c r="X4391" s="14"/>
      <c r="Y4391" s="14"/>
      <c r="Z4391" s="14"/>
      <c r="AA4391" s="11"/>
      <c r="AB4391" s="14" t="str">
        <f t="shared" si="450"/>
        <v>10266,10265|11 USINAGEM</v>
      </c>
      <c r="AC4391" t="str">
        <f t="shared" si="451"/>
        <v>|10266|10265|</v>
      </c>
      <c r="AD4391" t="str">
        <f t="shared" si="452"/>
        <v>11 USINAGEM</v>
      </c>
    </row>
    <row r="4392" spans="1:30" ht="36" customHeight="1" x14ac:dyDescent="0.35">
      <c r="A4392" s="35">
        <v>46219</v>
      </c>
      <c r="B4392" s="14" t="s">
        <v>3736</v>
      </c>
      <c r="C4392" s="14" t="s">
        <v>3737</v>
      </c>
      <c r="D4392" s="14" t="s">
        <v>3048</v>
      </c>
      <c r="E4392" s="14">
        <v>20013103</v>
      </c>
      <c r="F4392" s="14" t="s">
        <v>3189</v>
      </c>
      <c r="G4392" s="14" t="s">
        <v>3048</v>
      </c>
      <c r="H4392" s="14" t="s">
        <v>3048</v>
      </c>
      <c r="I4392" s="9" t="s">
        <v>3048</v>
      </c>
      <c r="J4392" s="9">
        <v>1280</v>
      </c>
      <c r="K4392" s="14"/>
      <c r="L4392" s="14"/>
      <c r="M4392" s="14"/>
      <c r="N4392" s="14"/>
      <c r="O4392" s="14"/>
      <c r="P4392" s="14"/>
      <c r="Q4392" s="14"/>
      <c r="R4392" s="14"/>
      <c r="S4392" s="14"/>
      <c r="T4392" s="14"/>
      <c r="U4392" s="14"/>
      <c r="V4392" s="14"/>
      <c r="W4392" s="14"/>
      <c r="X4392" s="14"/>
      <c r="Y4392" s="14"/>
      <c r="Z4392" s="14"/>
      <c r="AA4392" s="11"/>
      <c r="AB4392" s="14" t="str">
        <f t="shared" si="450"/>
        <v>10266,10265|11 USINAGEM</v>
      </c>
      <c r="AC4392" t="str">
        <f t="shared" si="451"/>
        <v>|10266|10265|</v>
      </c>
      <c r="AD4392" t="str">
        <f t="shared" si="452"/>
        <v>11 USINAGEM</v>
      </c>
    </row>
    <row r="4393" spans="1:30" ht="36" customHeight="1" x14ac:dyDescent="0.35">
      <c r="A4393" s="35">
        <v>46219</v>
      </c>
      <c r="B4393" s="14" t="s">
        <v>3736</v>
      </c>
      <c r="C4393" s="14" t="s">
        <v>3737</v>
      </c>
      <c r="D4393" s="14" t="s">
        <v>3048</v>
      </c>
      <c r="E4393" s="14">
        <v>20020001</v>
      </c>
      <c r="F4393" s="14" t="s">
        <v>3190</v>
      </c>
      <c r="G4393" s="14" t="s">
        <v>3048</v>
      </c>
      <c r="H4393" s="14" t="s">
        <v>3048</v>
      </c>
      <c r="I4393" s="9" t="s">
        <v>3048</v>
      </c>
      <c r="J4393" s="9">
        <v>8</v>
      </c>
      <c r="K4393" s="14"/>
      <c r="L4393" s="14"/>
      <c r="M4393" s="14"/>
      <c r="N4393" s="14"/>
      <c r="O4393" s="14"/>
      <c r="P4393" s="14"/>
      <c r="Q4393" s="14"/>
      <c r="R4393" s="14"/>
      <c r="S4393" s="14"/>
      <c r="T4393" s="14"/>
      <c r="U4393" s="14"/>
      <c r="V4393" s="14"/>
      <c r="W4393" s="14"/>
      <c r="X4393" s="14"/>
      <c r="Y4393" s="14"/>
      <c r="Z4393" s="14"/>
      <c r="AA4393" s="11"/>
      <c r="AB4393" s="14" t="str">
        <f t="shared" si="450"/>
        <v>10266,10265|11 USINAGEM</v>
      </c>
      <c r="AC4393" t="str">
        <f t="shared" si="451"/>
        <v>|10266|10265|</v>
      </c>
      <c r="AD4393" t="str">
        <f t="shared" si="452"/>
        <v>11 USINAGEM</v>
      </c>
    </row>
    <row r="4394" spans="1:30" ht="36" customHeight="1" x14ac:dyDescent="0.35">
      <c r="A4394" s="35">
        <v>46219</v>
      </c>
      <c r="B4394" s="14" t="s">
        <v>3736</v>
      </c>
      <c r="C4394" s="14" t="s">
        <v>3737</v>
      </c>
      <c r="D4394" s="14" t="s">
        <v>3048</v>
      </c>
      <c r="E4394" s="14">
        <v>20052001</v>
      </c>
      <c r="F4394" s="14" t="s">
        <v>3196</v>
      </c>
      <c r="G4394" s="14" t="s">
        <v>3048</v>
      </c>
      <c r="H4394" s="14" t="s">
        <v>3048</v>
      </c>
      <c r="I4394" s="9" t="s">
        <v>3048</v>
      </c>
      <c r="J4394" s="9">
        <v>120</v>
      </c>
      <c r="K4394" s="14"/>
      <c r="L4394" s="14"/>
      <c r="M4394" s="14"/>
      <c r="N4394" s="14"/>
      <c r="O4394" s="14"/>
      <c r="P4394" s="14"/>
      <c r="Q4394" s="14"/>
      <c r="R4394" s="14"/>
      <c r="S4394" s="14"/>
      <c r="T4394" s="14"/>
      <c r="U4394" s="14"/>
      <c r="V4394" s="14"/>
      <c r="W4394" s="14"/>
      <c r="X4394" s="14"/>
      <c r="Y4394" s="14"/>
      <c r="Z4394" s="14"/>
      <c r="AA4394" s="11"/>
      <c r="AB4394" s="14" t="str">
        <f t="shared" si="450"/>
        <v>10266,10265|11 USINAGEM</v>
      </c>
      <c r="AC4394" t="str">
        <f t="shared" si="451"/>
        <v>|10266|10265|</v>
      </c>
      <c r="AD4394" t="str">
        <f t="shared" si="452"/>
        <v>11 USINAGEM</v>
      </c>
    </row>
    <row r="4395" spans="1:30" ht="36" customHeight="1" x14ac:dyDescent="0.35">
      <c r="A4395" s="35">
        <v>46219</v>
      </c>
      <c r="B4395" s="14" t="s">
        <v>3736</v>
      </c>
      <c r="C4395" s="14" t="s">
        <v>3737</v>
      </c>
      <c r="D4395" s="14" t="s">
        <v>3048</v>
      </c>
      <c r="E4395" s="14">
        <v>20052003</v>
      </c>
      <c r="F4395" s="14" t="s">
        <v>3198</v>
      </c>
      <c r="G4395" s="14" t="s">
        <v>3048</v>
      </c>
      <c r="H4395" s="14" t="s">
        <v>3048</v>
      </c>
      <c r="I4395" s="9" t="s">
        <v>3048</v>
      </c>
      <c r="J4395" s="9">
        <v>60</v>
      </c>
      <c r="K4395" s="14"/>
      <c r="L4395" s="14"/>
      <c r="M4395" s="14"/>
      <c r="N4395" s="14"/>
      <c r="O4395" s="14"/>
      <c r="P4395" s="14"/>
      <c r="Q4395" s="14"/>
      <c r="R4395" s="14"/>
      <c r="S4395" s="14"/>
      <c r="T4395" s="14"/>
      <c r="U4395" s="14"/>
      <c r="V4395" s="14"/>
      <c r="W4395" s="14"/>
      <c r="X4395" s="14"/>
      <c r="Y4395" s="14"/>
      <c r="Z4395" s="14"/>
      <c r="AA4395" s="11"/>
      <c r="AB4395" s="14" t="str">
        <f t="shared" si="450"/>
        <v>10266,10265|11 USINAGEM</v>
      </c>
      <c r="AC4395" t="str">
        <f t="shared" si="451"/>
        <v>|10266|10265|</v>
      </c>
      <c r="AD4395" t="str">
        <f t="shared" si="452"/>
        <v>11 USINAGEM</v>
      </c>
    </row>
    <row r="4396" spans="1:30" ht="36" customHeight="1" x14ac:dyDescent="0.35">
      <c r="A4396" s="35">
        <v>46219</v>
      </c>
      <c r="B4396" s="14" t="s">
        <v>3736</v>
      </c>
      <c r="C4396" s="14" t="s">
        <v>3737</v>
      </c>
      <c r="D4396" s="14" t="s">
        <v>3048</v>
      </c>
      <c r="E4396" s="14">
        <v>30001202</v>
      </c>
      <c r="F4396" s="14" t="s">
        <v>3191</v>
      </c>
      <c r="G4396" s="14" t="s">
        <v>3048</v>
      </c>
      <c r="H4396" s="14" t="s">
        <v>3048</v>
      </c>
      <c r="I4396" s="9" t="s">
        <v>3048</v>
      </c>
      <c r="J4396" s="9">
        <v>900</v>
      </c>
      <c r="K4396" s="14"/>
      <c r="L4396" s="14"/>
      <c r="M4396" s="14"/>
      <c r="N4396" s="14"/>
      <c r="O4396" s="14"/>
      <c r="P4396" s="14"/>
      <c r="Q4396" s="14"/>
      <c r="R4396" s="14"/>
      <c r="S4396" s="14"/>
      <c r="T4396" s="14"/>
      <c r="U4396" s="14"/>
      <c r="V4396" s="14"/>
      <c r="W4396" s="14"/>
      <c r="X4396" s="14"/>
      <c r="Y4396" s="14"/>
      <c r="Z4396" s="14"/>
      <c r="AA4396" s="11"/>
      <c r="AB4396" s="14" t="str">
        <f t="shared" si="450"/>
        <v>10266,10265|11 USINAGEM</v>
      </c>
      <c r="AC4396" t="str">
        <f t="shared" si="451"/>
        <v>|10266|10265|</v>
      </c>
      <c r="AD4396" t="str">
        <f t="shared" si="452"/>
        <v>11 USINAGEM</v>
      </c>
    </row>
    <row r="4397" spans="1:30" ht="36" customHeight="1" x14ac:dyDescent="0.35">
      <c r="A4397" s="35">
        <v>46219</v>
      </c>
      <c r="B4397" s="14" t="s">
        <v>3736</v>
      </c>
      <c r="C4397" s="14" t="s">
        <v>3737</v>
      </c>
      <c r="D4397" s="14" t="s">
        <v>3048</v>
      </c>
      <c r="E4397" s="14">
        <v>30006110</v>
      </c>
      <c r="F4397" s="14" t="s">
        <v>3180</v>
      </c>
      <c r="G4397" s="14" t="s">
        <v>3048</v>
      </c>
      <c r="H4397" s="14" t="s">
        <v>3048</v>
      </c>
      <c r="I4397" s="9" t="s">
        <v>3048</v>
      </c>
      <c r="J4397" s="9">
        <v>126</v>
      </c>
      <c r="K4397" s="14"/>
      <c r="L4397" s="14"/>
      <c r="M4397" s="14"/>
      <c r="N4397" s="14"/>
      <c r="O4397" s="14"/>
      <c r="P4397" s="14"/>
      <c r="Q4397" s="14"/>
      <c r="R4397" s="14"/>
      <c r="S4397" s="14"/>
      <c r="T4397" s="14"/>
      <c r="U4397" s="14"/>
      <c r="V4397" s="14"/>
      <c r="W4397" s="14"/>
      <c r="X4397" s="14"/>
      <c r="Y4397" s="14"/>
      <c r="Z4397" s="14"/>
      <c r="AA4397" s="11"/>
      <c r="AB4397" s="14" t="str">
        <f t="shared" si="450"/>
        <v>10266,10265|11 USINAGEM</v>
      </c>
      <c r="AC4397" t="str">
        <f t="shared" si="451"/>
        <v>|10266|10265|</v>
      </c>
      <c r="AD4397" t="str">
        <f t="shared" si="452"/>
        <v>11 USINAGEM</v>
      </c>
    </row>
    <row r="4398" spans="1:30" ht="36" customHeight="1" x14ac:dyDescent="0.35">
      <c r="A4398" s="35">
        <v>46219</v>
      </c>
      <c r="B4398" s="14" t="s">
        <v>3736</v>
      </c>
      <c r="C4398" s="14" t="s">
        <v>3737</v>
      </c>
      <c r="D4398" s="14" t="s">
        <v>3048</v>
      </c>
      <c r="E4398" s="14">
        <v>30006111</v>
      </c>
      <c r="F4398" s="14" t="s">
        <v>3182</v>
      </c>
      <c r="G4398" s="14" t="s">
        <v>3048</v>
      </c>
      <c r="H4398" s="14" t="s">
        <v>3048</v>
      </c>
      <c r="I4398" s="9" t="s">
        <v>3048</v>
      </c>
      <c r="J4398" s="9">
        <v>126</v>
      </c>
      <c r="K4398" s="14"/>
      <c r="L4398" s="14"/>
      <c r="M4398" s="14"/>
      <c r="N4398" s="14"/>
      <c r="O4398" s="14"/>
      <c r="P4398" s="14"/>
      <c r="Q4398" s="14"/>
      <c r="R4398" s="14"/>
      <c r="S4398" s="14"/>
      <c r="T4398" s="14"/>
      <c r="U4398" s="14"/>
      <c r="V4398" s="14"/>
      <c r="W4398" s="14"/>
      <c r="X4398" s="14"/>
      <c r="Y4398" s="14"/>
      <c r="Z4398" s="14"/>
      <c r="AA4398" s="11"/>
      <c r="AB4398" s="14" t="str">
        <f t="shared" si="450"/>
        <v>10266,10265|11 USINAGEM</v>
      </c>
      <c r="AC4398" t="str">
        <f t="shared" si="451"/>
        <v>|10266|10265|</v>
      </c>
      <c r="AD4398" t="str">
        <f t="shared" si="452"/>
        <v>11 USINAGEM</v>
      </c>
    </row>
    <row r="4399" spans="1:30" ht="36" customHeight="1" x14ac:dyDescent="0.35">
      <c r="A4399" s="35">
        <v>46219</v>
      </c>
      <c r="B4399" s="14" t="s">
        <v>3738</v>
      </c>
      <c r="C4399" s="14" t="s">
        <v>3739</v>
      </c>
      <c r="D4399" s="14" t="s">
        <v>3048</v>
      </c>
      <c r="E4399" s="14">
        <v>200306104</v>
      </c>
      <c r="F4399" s="14" t="s">
        <v>3501</v>
      </c>
      <c r="G4399" s="14" t="s">
        <v>3048</v>
      </c>
      <c r="H4399" s="14" t="s">
        <v>3048</v>
      </c>
      <c r="I4399" s="9" t="s">
        <v>3048</v>
      </c>
      <c r="J4399" s="9">
        <v>2</v>
      </c>
      <c r="K4399" s="14"/>
      <c r="L4399" s="14"/>
      <c r="M4399" s="14"/>
      <c r="N4399" s="14"/>
      <c r="O4399" s="14"/>
      <c r="P4399" s="14"/>
      <c r="Q4399" s="14"/>
      <c r="R4399" s="14"/>
      <c r="S4399" s="14"/>
      <c r="T4399" s="14"/>
      <c r="U4399" s="14"/>
      <c r="V4399" s="14"/>
      <c r="W4399" s="14"/>
      <c r="X4399" s="14"/>
      <c r="Y4399" s="14"/>
      <c r="Z4399" s="14"/>
      <c r="AA4399" s="11"/>
      <c r="AB4399" s="14" t="str">
        <f t="shared" si="450"/>
        <v>10269|11 USINAGEM</v>
      </c>
      <c r="AC4399" t="str">
        <f t="shared" si="451"/>
        <v>|10269|</v>
      </c>
      <c r="AD4399" t="str">
        <f t="shared" si="452"/>
        <v>11 USINAGEM</v>
      </c>
    </row>
    <row r="4400" spans="1:30" ht="36" customHeight="1" x14ac:dyDescent="0.35">
      <c r="A4400" s="35">
        <v>46219</v>
      </c>
      <c r="B4400" s="14" t="s">
        <v>3738</v>
      </c>
      <c r="C4400" s="14" t="s">
        <v>3739</v>
      </c>
      <c r="D4400" s="14" t="s">
        <v>3048</v>
      </c>
      <c r="E4400" s="14">
        <v>200306201</v>
      </c>
      <c r="F4400" s="14" t="s">
        <v>3589</v>
      </c>
      <c r="G4400" s="14" t="s">
        <v>3048</v>
      </c>
      <c r="H4400" s="14" t="s">
        <v>3048</v>
      </c>
      <c r="I4400" s="9" t="s">
        <v>3048</v>
      </c>
      <c r="J4400" s="9">
        <v>1</v>
      </c>
      <c r="K4400" s="14"/>
      <c r="L4400" s="14"/>
      <c r="M4400" s="14"/>
      <c r="N4400" s="14"/>
      <c r="O4400" s="14"/>
      <c r="P4400" s="14"/>
      <c r="Q4400" s="14"/>
      <c r="R4400" s="14"/>
      <c r="S4400" s="14"/>
      <c r="T4400" s="14"/>
      <c r="U4400" s="14"/>
      <c r="V4400" s="14"/>
      <c r="W4400" s="14"/>
      <c r="X4400" s="14"/>
      <c r="Y4400" s="14"/>
      <c r="Z4400" s="14"/>
      <c r="AA4400" s="11"/>
      <c r="AB4400" s="14" t="str">
        <f t="shared" si="450"/>
        <v>10269|11 USINAGEM</v>
      </c>
      <c r="AC4400" t="str">
        <f t="shared" si="451"/>
        <v>|10269|</v>
      </c>
      <c r="AD4400" t="str">
        <f t="shared" si="452"/>
        <v>11 USINAGEM</v>
      </c>
    </row>
    <row r="4401" spans="1:30" ht="36" customHeight="1" x14ac:dyDescent="0.35">
      <c r="A4401" s="35">
        <v>46219</v>
      </c>
      <c r="B4401" s="14" t="s">
        <v>3738</v>
      </c>
      <c r="C4401" s="14" t="s">
        <v>3739</v>
      </c>
      <c r="D4401" s="14" t="s">
        <v>3048</v>
      </c>
      <c r="E4401" s="14">
        <v>200306202</v>
      </c>
      <c r="F4401" s="14" t="s">
        <v>3601</v>
      </c>
      <c r="G4401" s="14" t="s">
        <v>3048</v>
      </c>
      <c r="H4401" s="14" t="s">
        <v>3048</v>
      </c>
      <c r="I4401" s="9" t="s">
        <v>3048</v>
      </c>
      <c r="J4401" s="9">
        <v>2</v>
      </c>
      <c r="K4401" s="14"/>
      <c r="L4401" s="14"/>
      <c r="M4401" s="14"/>
      <c r="N4401" s="14"/>
      <c r="O4401" s="14"/>
      <c r="P4401" s="14"/>
      <c r="Q4401" s="14"/>
      <c r="R4401" s="14"/>
      <c r="S4401" s="14"/>
      <c r="T4401" s="14"/>
      <c r="U4401" s="14"/>
      <c r="V4401" s="14"/>
      <c r="W4401" s="14"/>
      <c r="X4401" s="14"/>
      <c r="Y4401" s="14"/>
      <c r="Z4401" s="14"/>
      <c r="AA4401" s="11"/>
      <c r="AB4401" s="14" t="str">
        <f t="shared" si="450"/>
        <v>10269|11 USINAGEM</v>
      </c>
      <c r="AC4401" t="str">
        <f t="shared" si="451"/>
        <v>|10269|</v>
      </c>
      <c r="AD4401" t="str">
        <f t="shared" si="452"/>
        <v>11 USINAGEM</v>
      </c>
    </row>
    <row r="4402" spans="1:30" ht="36" customHeight="1" x14ac:dyDescent="0.35">
      <c r="A4402" s="35">
        <v>46219</v>
      </c>
      <c r="B4402" s="14" t="s">
        <v>3738</v>
      </c>
      <c r="C4402" s="14" t="s">
        <v>3739</v>
      </c>
      <c r="D4402" s="14" t="s">
        <v>3048</v>
      </c>
      <c r="E4402" s="14">
        <v>200306203</v>
      </c>
      <c r="F4402" s="14" t="s">
        <v>3334</v>
      </c>
      <c r="G4402" s="14" t="s">
        <v>3048</v>
      </c>
      <c r="H4402" s="14" t="s">
        <v>3048</v>
      </c>
      <c r="I4402" s="9" t="s">
        <v>3048</v>
      </c>
      <c r="J4402" s="9">
        <v>2</v>
      </c>
      <c r="K4402" s="14"/>
      <c r="L4402" s="14"/>
      <c r="M4402" s="14"/>
      <c r="N4402" s="14"/>
      <c r="O4402" s="14"/>
      <c r="P4402" s="14"/>
      <c r="Q4402" s="14"/>
      <c r="R4402" s="14"/>
      <c r="S4402" s="14"/>
      <c r="T4402" s="14"/>
      <c r="U4402" s="14"/>
      <c r="V4402" s="14"/>
      <c r="W4402" s="14"/>
      <c r="X4402" s="14"/>
      <c r="Y4402" s="14"/>
      <c r="Z4402" s="14"/>
      <c r="AA4402" s="11"/>
      <c r="AB4402" s="14" t="str">
        <f t="shared" si="450"/>
        <v>10269|11 USINAGEM</v>
      </c>
      <c r="AC4402" t="str">
        <f t="shared" si="451"/>
        <v>|10269|</v>
      </c>
      <c r="AD4402" t="str">
        <f t="shared" si="452"/>
        <v>11 USINAGEM</v>
      </c>
    </row>
    <row r="4403" spans="1:30" ht="36" customHeight="1" x14ac:dyDescent="0.35">
      <c r="A4403" s="35">
        <v>46219</v>
      </c>
      <c r="B4403" s="14" t="s">
        <v>3738</v>
      </c>
      <c r="C4403" s="14" t="s">
        <v>3739</v>
      </c>
      <c r="D4403" s="14" t="s">
        <v>3048</v>
      </c>
      <c r="E4403" s="14">
        <v>10050002</v>
      </c>
      <c r="F4403" s="14" t="s">
        <v>3471</v>
      </c>
      <c r="G4403" s="14" t="s">
        <v>3048</v>
      </c>
      <c r="H4403" s="14" t="s">
        <v>3048</v>
      </c>
      <c r="I4403" s="9" t="s">
        <v>3048</v>
      </c>
      <c r="J4403" s="9">
        <v>4</v>
      </c>
      <c r="K4403" s="14"/>
      <c r="L4403" s="14"/>
      <c r="M4403" s="14"/>
      <c r="N4403" s="14"/>
      <c r="O4403" s="14"/>
      <c r="P4403" s="14"/>
      <c r="Q4403" s="14"/>
      <c r="R4403" s="14"/>
      <c r="S4403" s="14"/>
      <c r="T4403" s="14"/>
      <c r="U4403" s="14"/>
      <c r="V4403" s="14"/>
      <c r="W4403" s="14"/>
      <c r="X4403" s="14"/>
      <c r="Y4403" s="14"/>
      <c r="Z4403" s="14"/>
      <c r="AA4403" s="11"/>
      <c r="AB4403" s="14" t="str">
        <f t="shared" si="450"/>
        <v>10269|11 USINAGEM</v>
      </c>
      <c r="AC4403" t="str">
        <f t="shared" si="451"/>
        <v>|10269|</v>
      </c>
      <c r="AD4403" t="str">
        <f t="shared" si="452"/>
        <v>11 USINAGEM</v>
      </c>
    </row>
    <row r="4404" spans="1:30" ht="36" customHeight="1" x14ac:dyDescent="0.35">
      <c r="A4404" s="35">
        <v>46219</v>
      </c>
      <c r="B4404" s="14" t="s">
        <v>3738</v>
      </c>
      <c r="C4404" s="14" t="s">
        <v>3739</v>
      </c>
      <c r="D4404" s="14" t="s">
        <v>3048</v>
      </c>
      <c r="E4404" s="14">
        <v>30001202</v>
      </c>
      <c r="F4404" s="14" t="s">
        <v>3191</v>
      </c>
      <c r="G4404" s="14" t="s">
        <v>3048</v>
      </c>
      <c r="H4404" s="14" t="s">
        <v>3048</v>
      </c>
      <c r="I4404" s="9" t="s">
        <v>3048</v>
      </c>
      <c r="J4404" s="9">
        <v>12</v>
      </c>
      <c r="K4404" s="14"/>
      <c r="L4404" s="14"/>
      <c r="M4404" s="14"/>
      <c r="N4404" s="14"/>
      <c r="O4404" s="14"/>
      <c r="P4404" s="14"/>
      <c r="Q4404" s="14"/>
      <c r="R4404" s="14"/>
      <c r="S4404" s="14"/>
      <c r="T4404" s="14"/>
      <c r="U4404" s="14"/>
      <c r="V4404" s="14"/>
      <c r="W4404" s="14"/>
      <c r="X4404" s="14"/>
      <c r="Y4404" s="14"/>
      <c r="Z4404" s="14"/>
      <c r="AA4404" s="11"/>
      <c r="AB4404" s="14" t="str">
        <f t="shared" si="450"/>
        <v>10269|11 USINAGEM</v>
      </c>
      <c r="AC4404" t="str">
        <f t="shared" si="451"/>
        <v>|10269|</v>
      </c>
      <c r="AD4404" t="str">
        <f t="shared" si="452"/>
        <v>11 USINAGEM</v>
      </c>
    </row>
    <row r="4405" spans="1:30" ht="24" customHeight="1" x14ac:dyDescent="0.35">
      <c r="A4405" s="35">
        <v>46223</v>
      </c>
      <c r="B4405" s="14" t="s">
        <v>3734</v>
      </c>
      <c r="C4405" s="14" t="s">
        <v>3735</v>
      </c>
      <c r="D4405" s="14" t="s">
        <v>3057</v>
      </c>
      <c r="E4405" s="14">
        <v>20019005</v>
      </c>
      <c r="F4405" s="14" t="s">
        <v>2939</v>
      </c>
      <c r="G4405" s="14" t="s">
        <v>3057</v>
      </c>
      <c r="H4405" s="14" t="s">
        <v>3057</v>
      </c>
      <c r="I4405" s="9" t="s">
        <v>3057</v>
      </c>
      <c r="J4405" s="9">
        <v>72</v>
      </c>
      <c r="K4405" s="14"/>
      <c r="L4405" s="14"/>
      <c r="M4405" s="14"/>
      <c r="N4405" s="14"/>
      <c r="O4405" s="14"/>
      <c r="P4405" s="14"/>
      <c r="Q4405" s="14"/>
      <c r="R4405" s="14"/>
      <c r="S4405" s="14"/>
      <c r="T4405" s="14"/>
      <c r="U4405" s="14"/>
      <c r="V4405" s="14"/>
      <c r="W4405" s="14"/>
      <c r="X4405" s="14"/>
      <c r="Y4405" s="14"/>
      <c r="Z4405" s="14"/>
      <c r="AA4405" s="11"/>
      <c r="AB4405" s="14" t="str">
        <f t="shared" si="450"/>
        <v>10264|6 PINTURA UV</v>
      </c>
      <c r="AC4405" t="str">
        <f t="shared" si="451"/>
        <v>|10264|</v>
      </c>
      <c r="AD4405" t="str">
        <f t="shared" si="452"/>
        <v>6 PINTURA UV</v>
      </c>
    </row>
    <row r="4406" spans="1:30" ht="24" customHeight="1" x14ac:dyDescent="0.35">
      <c r="A4406" s="35">
        <v>46223</v>
      </c>
      <c r="B4406" s="14" t="s">
        <v>3734</v>
      </c>
      <c r="C4406" s="14" t="s">
        <v>3735</v>
      </c>
      <c r="D4406" s="14" t="s">
        <v>3057</v>
      </c>
      <c r="E4406" s="14">
        <v>20019601</v>
      </c>
      <c r="F4406" s="14" t="s">
        <v>3276</v>
      </c>
      <c r="G4406" s="14" t="s">
        <v>3057</v>
      </c>
      <c r="H4406" s="14" t="s">
        <v>3057</v>
      </c>
      <c r="I4406" s="9" t="s">
        <v>3057</v>
      </c>
      <c r="J4406" s="9">
        <v>12</v>
      </c>
      <c r="K4406" s="14"/>
      <c r="L4406" s="14"/>
      <c r="M4406" s="14"/>
      <c r="N4406" s="14"/>
      <c r="O4406" s="14"/>
      <c r="P4406" s="14"/>
      <c r="Q4406" s="14"/>
      <c r="R4406" s="14"/>
      <c r="S4406" s="14"/>
      <c r="T4406" s="14"/>
      <c r="U4406" s="14"/>
      <c r="V4406" s="14"/>
      <c r="W4406" s="14"/>
      <c r="X4406" s="14"/>
      <c r="Y4406" s="14"/>
      <c r="Z4406" s="14"/>
      <c r="AA4406" s="11"/>
      <c r="AB4406" s="14" t="str">
        <f t="shared" si="450"/>
        <v>10264|6 PINTURA UV</v>
      </c>
      <c r="AC4406" t="str">
        <f t="shared" si="451"/>
        <v>|10264|</v>
      </c>
      <c r="AD4406" t="str">
        <f t="shared" si="452"/>
        <v>6 PINTURA UV</v>
      </c>
    </row>
    <row r="4407" spans="1:30" ht="24" customHeight="1" x14ac:dyDescent="0.35">
      <c r="A4407" s="35">
        <v>46223</v>
      </c>
      <c r="B4407" s="14" t="s">
        <v>3734</v>
      </c>
      <c r="C4407" s="14" t="s">
        <v>3735</v>
      </c>
      <c r="D4407" s="14" t="s">
        <v>3057</v>
      </c>
      <c r="E4407" s="14">
        <v>20019602</v>
      </c>
      <c r="F4407" s="14" t="s">
        <v>3277</v>
      </c>
      <c r="G4407" s="14" t="s">
        <v>3057</v>
      </c>
      <c r="H4407" s="14" t="s">
        <v>3057</v>
      </c>
      <c r="I4407" s="9" t="s">
        <v>3057</v>
      </c>
      <c r="J4407" s="9">
        <v>12</v>
      </c>
      <c r="K4407" s="14"/>
      <c r="L4407" s="14"/>
      <c r="M4407" s="14"/>
      <c r="N4407" s="14"/>
      <c r="O4407" s="14"/>
      <c r="P4407" s="14"/>
      <c r="Q4407" s="14"/>
      <c r="R4407" s="14"/>
      <c r="S4407" s="14"/>
      <c r="T4407" s="14"/>
      <c r="U4407" s="14"/>
      <c r="V4407" s="14"/>
      <c r="W4407" s="14"/>
      <c r="X4407" s="14"/>
      <c r="Y4407" s="14"/>
      <c r="Z4407" s="14"/>
      <c r="AA4407" s="11"/>
      <c r="AB4407" s="14" t="str">
        <f t="shared" si="450"/>
        <v>10264|6 PINTURA UV</v>
      </c>
      <c r="AC4407" t="str">
        <f t="shared" si="451"/>
        <v>|10264|</v>
      </c>
      <c r="AD4407" t="str">
        <f t="shared" si="452"/>
        <v>6 PINTURA UV</v>
      </c>
    </row>
    <row r="4408" spans="1:30" ht="24" customHeight="1" x14ac:dyDescent="0.35">
      <c r="A4408" s="35">
        <v>46223</v>
      </c>
      <c r="B4408" s="14" t="s">
        <v>3734</v>
      </c>
      <c r="C4408" s="14" t="s">
        <v>3735</v>
      </c>
      <c r="D4408" s="14" t="s">
        <v>3057</v>
      </c>
      <c r="E4408" s="14">
        <v>20019603</v>
      </c>
      <c r="F4408" s="14" t="s">
        <v>2937</v>
      </c>
      <c r="G4408" s="14" t="s">
        <v>3057</v>
      </c>
      <c r="H4408" s="14" t="s">
        <v>3057</v>
      </c>
      <c r="I4408" s="9" t="s">
        <v>3057</v>
      </c>
      <c r="J4408" s="9">
        <v>6</v>
      </c>
      <c r="K4408" s="14"/>
      <c r="L4408" s="14"/>
      <c r="M4408" s="14"/>
      <c r="N4408" s="14"/>
      <c r="O4408" s="14"/>
      <c r="P4408" s="14"/>
      <c r="Q4408" s="14"/>
      <c r="R4408" s="14"/>
      <c r="S4408" s="14"/>
      <c r="T4408" s="14"/>
      <c r="U4408" s="14"/>
      <c r="V4408" s="14"/>
      <c r="W4408" s="14"/>
      <c r="X4408" s="14"/>
      <c r="Y4408" s="14"/>
      <c r="Z4408" s="14"/>
      <c r="AA4408" s="11"/>
      <c r="AB4408" s="14" t="str">
        <f t="shared" si="450"/>
        <v>10264|6 PINTURA UV</v>
      </c>
      <c r="AC4408" t="str">
        <f t="shared" si="451"/>
        <v>|10264|</v>
      </c>
      <c r="AD4408" t="str">
        <f t="shared" si="452"/>
        <v>6 PINTURA UV</v>
      </c>
    </row>
    <row r="4409" spans="1:30" ht="24" customHeight="1" x14ac:dyDescent="0.35">
      <c r="A4409" s="35">
        <v>46223</v>
      </c>
      <c r="B4409" s="14" t="s">
        <v>3734</v>
      </c>
      <c r="C4409" s="14" t="s">
        <v>3735</v>
      </c>
      <c r="D4409" s="14" t="s">
        <v>3057</v>
      </c>
      <c r="E4409" s="14">
        <v>20019606</v>
      </c>
      <c r="F4409" s="14" t="s">
        <v>3207</v>
      </c>
      <c r="G4409" s="14" t="s">
        <v>3057</v>
      </c>
      <c r="H4409" s="14" t="s">
        <v>3057</v>
      </c>
      <c r="I4409" s="9" t="s">
        <v>3057</v>
      </c>
      <c r="J4409" s="9">
        <v>12</v>
      </c>
      <c r="K4409" s="14"/>
      <c r="L4409" s="14"/>
      <c r="M4409" s="14"/>
      <c r="N4409" s="14"/>
      <c r="O4409" s="14"/>
      <c r="P4409" s="14"/>
      <c r="Q4409" s="14"/>
      <c r="R4409" s="14"/>
      <c r="S4409" s="14"/>
      <c r="T4409" s="14"/>
      <c r="U4409" s="14"/>
      <c r="V4409" s="14"/>
      <c r="W4409" s="14"/>
      <c r="X4409" s="14"/>
      <c r="Y4409" s="14"/>
      <c r="Z4409" s="14"/>
      <c r="AA4409" s="11"/>
      <c r="AB4409" s="14" t="str">
        <f t="shared" si="450"/>
        <v>10264|6 PINTURA UV</v>
      </c>
      <c r="AC4409" t="str">
        <f t="shared" si="451"/>
        <v>|10264|</v>
      </c>
      <c r="AD4409" t="str">
        <f t="shared" si="452"/>
        <v>6 PINTURA UV</v>
      </c>
    </row>
    <row r="4410" spans="1:30" ht="24" customHeight="1" x14ac:dyDescent="0.35">
      <c r="A4410" s="35">
        <v>46223</v>
      </c>
      <c r="B4410" s="14" t="s">
        <v>3734</v>
      </c>
      <c r="C4410" s="14" t="s">
        <v>3735</v>
      </c>
      <c r="D4410" s="14" t="s">
        <v>3057</v>
      </c>
      <c r="E4410" s="14">
        <v>20020002</v>
      </c>
      <c r="F4410" s="14" t="s">
        <v>3263</v>
      </c>
      <c r="G4410" s="14" t="s">
        <v>3057</v>
      </c>
      <c r="H4410" s="14" t="s">
        <v>3057</v>
      </c>
      <c r="I4410" s="9" t="s">
        <v>3057</v>
      </c>
      <c r="J4410" s="9">
        <v>1</v>
      </c>
      <c r="K4410" s="14"/>
      <c r="L4410" s="14"/>
      <c r="M4410" s="14"/>
      <c r="N4410" s="14"/>
      <c r="O4410" s="14"/>
      <c r="P4410" s="14"/>
      <c r="Q4410" s="14"/>
      <c r="R4410" s="14"/>
      <c r="S4410" s="14"/>
      <c r="T4410" s="14"/>
      <c r="U4410" s="14"/>
      <c r="V4410" s="14"/>
      <c r="W4410" s="14"/>
      <c r="X4410" s="14"/>
      <c r="Y4410" s="14"/>
      <c r="Z4410" s="14"/>
      <c r="AA4410" s="11"/>
      <c r="AB4410" s="14" t="str">
        <f t="shared" si="450"/>
        <v>10264|6 PINTURA UV</v>
      </c>
      <c r="AC4410" t="str">
        <f t="shared" si="451"/>
        <v>|10264|</v>
      </c>
      <c r="AD4410" t="str">
        <f t="shared" si="452"/>
        <v>6 PINTURA UV</v>
      </c>
    </row>
    <row r="4411" spans="1:30" ht="24" customHeight="1" x14ac:dyDescent="0.35">
      <c r="A4411" s="35">
        <v>46223</v>
      </c>
      <c r="B4411" s="14" t="s">
        <v>3734</v>
      </c>
      <c r="C4411" s="14" t="s">
        <v>3735</v>
      </c>
      <c r="D4411" s="14" t="s">
        <v>3057</v>
      </c>
      <c r="E4411" s="14">
        <v>20020003</v>
      </c>
      <c r="F4411" s="14" t="s">
        <v>3264</v>
      </c>
      <c r="G4411" s="14" t="s">
        <v>3057</v>
      </c>
      <c r="H4411" s="14" t="s">
        <v>3057</v>
      </c>
      <c r="I4411" s="9" t="s">
        <v>3057</v>
      </c>
      <c r="J4411" s="9">
        <v>1</v>
      </c>
      <c r="K4411" s="14"/>
      <c r="L4411" s="14"/>
      <c r="M4411" s="14"/>
      <c r="N4411" s="14"/>
      <c r="O4411" s="14"/>
      <c r="P4411" s="14"/>
      <c r="Q4411" s="14"/>
      <c r="R4411" s="14"/>
      <c r="S4411" s="14"/>
      <c r="T4411" s="14"/>
      <c r="U4411" s="14"/>
      <c r="V4411" s="14"/>
      <c r="W4411" s="14"/>
      <c r="X4411" s="14"/>
      <c r="Y4411" s="14"/>
      <c r="Z4411" s="14"/>
      <c r="AA4411" s="11"/>
      <c r="AB4411" s="14" t="str">
        <f t="shared" si="450"/>
        <v>10264|6 PINTURA UV</v>
      </c>
      <c r="AC4411" t="str">
        <f t="shared" si="451"/>
        <v>|10264|</v>
      </c>
      <c r="AD4411" t="str">
        <f t="shared" si="452"/>
        <v>6 PINTURA UV</v>
      </c>
    </row>
    <row r="4412" spans="1:30" ht="24" customHeight="1" x14ac:dyDescent="0.35">
      <c r="A4412" s="35">
        <v>46223</v>
      </c>
      <c r="B4412" s="14" t="s">
        <v>3734</v>
      </c>
      <c r="C4412" s="14" t="s">
        <v>3735</v>
      </c>
      <c r="D4412" s="14" t="s">
        <v>3057</v>
      </c>
      <c r="E4412" s="14">
        <v>20020004</v>
      </c>
      <c r="F4412" s="14" t="s">
        <v>3265</v>
      </c>
      <c r="G4412" s="14" t="s">
        <v>3057</v>
      </c>
      <c r="H4412" s="14" t="s">
        <v>3057</v>
      </c>
      <c r="I4412" s="9" t="s">
        <v>3057</v>
      </c>
      <c r="J4412" s="9">
        <v>2</v>
      </c>
      <c r="K4412" s="14"/>
      <c r="L4412" s="14"/>
      <c r="M4412" s="14"/>
      <c r="N4412" s="14"/>
      <c r="O4412" s="14"/>
      <c r="P4412" s="14"/>
      <c r="Q4412" s="14"/>
      <c r="R4412" s="14"/>
      <c r="S4412" s="14"/>
      <c r="T4412" s="14"/>
      <c r="U4412" s="14"/>
      <c r="V4412" s="14"/>
      <c r="W4412" s="14"/>
      <c r="X4412" s="14"/>
      <c r="Y4412" s="14"/>
      <c r="Z4412" s="14"/>
      <c r="AA4412" s="11"/>
      <c r="AB4412" s="14" t="str">
        <f t="shared" si="450"/>
        <v>10264|6 PINTURA UV</v>
      </c>
      <c r="AC4412" t="str">
        <f t="shared" si="451"/>
        <v>|10264|</v>
      </c>
      <c r="AD4412" t="str">
        <f t="shared" si="452"/>
        <v>6 PINTURA UV</v>
      </c>
    </row>
    <row r="4413" spans="1:30" ht="24" customHeight="1" x14ac:dyDescent="0.35">
      <c r="A4413" s="35">
        <v>46223</v>
      </c>
      <c r="B4413" s="14" t="s">
        <v>3734</v>
      </c>
      <c r="C4413" s="14" t="s">
        <v>3735</v>
      </c>
      <c r="D4413" s="14" t="s">
        <v>3057</v>
      </c>
      <c r="E4413" s="14">
        <v>20020005</v>
      </c>
      <c r="F4413" s="14" t="s">
        <v>3266</v>
      </c>
      <c r="G4413" s="14" t="s">
        <v>3057</v>
      </c>
      <c r="H4413" s="14" t="s">
        <v>3057</v>
      </c>
      <c r="I4413" s="9" t="s">
        <v>3057</v>
      </c>
      <c r="J4413" s="9">
        <v>1</v>
      </c>
      <c r="K4413" s="14"/>
      <c r="L4413" s="14"/>
      <c r="M4413" s="14"/>
      <c r="N4413" s="14"/>
      <c r="O4413" s="14"/>
      <c r="P4413" s="14"/>
      <c r="Q4413" s="14"/>
      <c r="R4413" s="14"/>
      <c r="S4413" s="14"/>
      <c r="T4413" s="14"/>
      <c r="U4413" s="14"/>
      <c r="V4413" s="14"/>
      <c r="W4413" s="14"/>
      <c r="X4413" s="14"/>
      <c r="Y4413" s="14"/>
      <c r="Z4413" s="14"/>
      <c r="AA4413" s="11"/>
      <c r="AB4413" s="14" t="str">
        <f t="shared" si="450"/>
        <v>10264|6 PINTURA UV</v>
      </c>
      <c r="AC4413" t="str">
        <f t="shared" si="451"/>
        <v>|10264|</v>
      </c>
      <c r="AD4413" t="str">
        <f t="shared" si="452"/>
        <v>6 PINTURA UV</v>
      </c>
    </row>
    <row r="4414" spans="1:30" ht="24" customHeight="1" x14ac:dyDescent="0.35">
      <c r="A4414" s="35">
        <v>46223</v>
      </c>
      <c r="B4414" s="14" t="s">
        <v>3734</v>
      </c>
      <c r="C4414" s="14" t="s">
        <v>3735</v>
      </c>
      <c r="D4414" s="14" t="s">
        <v>3057</v>
      </c>
      <c r="E4414" s="14">
        <v>30080009</v>
      </c>
      <c r="F4414" s="14" t="s">
        <v>3160</v>
      </c>
      <c r="G4414" s="14" t="s">
        <v>3057</v>
      </c>
      <c r="H4414" s="14" t="s">
        <v>3057</v>
      </c>
      <c r="I4414" s="9" t="s">
        <v>3057</v>
      </c>
      <c r="J4414" s="9">
        <v>10</v>
      </c>
      <c r="K4414" s="14"/>
      <c r="L4414" s="14"/>
      <c r="M4414" s="14"/>
      <c r="N4414" s="14"/>
      <c r="O4414" s="14"/>
      <c r="P4414" s="14"/>
      <c r="Q4414" s="14"/>
      <c r="R4414" s="14"/>
      <c r="S4414" s="14"/>
      <c r="T4414" s="14"/>
      <c r="U4414" s="14"/>
      <c r="V4414" s="14"/>
      <c r="W4414" s="14"/>
      <c r="X4414" s="14"/>
      <c r="Y4414" s="14"/>
      <c r="Z4414" s="14"/>
      <c r="AA4414" s="11"/>
      <c r="AB4414" s="14" t="str">
        <f t="shared" si="450"/>
        <v>10264|6 PINTURA UV</v>
      </c>
      <c r="AC4414" t="str">
        <f t="shared" si="451"/>
        <v>|10264|</v>
      </c>
      <c r="AD4414" t="str">
        <f t="shared" si="452"/>
        <v>6 PINTURA UV</v>
      </c>
    </row>
    <row r="4415" spans="1:30" ht="24" customHeight="1" x14ac:dyDescent="0.35">
      <c r="A4415" s="35">
        <v>46223</v>
      </c>
      <c r="B4415" s="14" t="s">
        <v>3734</v>
      </c>
      <c r="C4415" s="14" t="s">
        <v>3735</v>
      </c>
      <c r="D4415" s="14" t="s">
        <v>3057</v>
      </c>
      <c r="E4415" s="14">
        <v>30081507</v>
      </c>
      <c r="F4415" s="14" t="s">
        <v>3161</v>
      </c>
      <c r="G4415" s="14" t="s">
        <v>3057</v>
      </c>
      <c r="H4415" s="14" t="s">
        <v>3057</v>
      </c>
      <c r="I4415" s="9" t="s">
        <v>3057</v>
      </c>
      <c r="J4415" s="9">
        <v>5</v>
      </c>
      <c r="K4415" s="14"/>
      <c r="L4415" s="14"/>
      <c r="M4415" s="14"/>
      <c r="N4415" s="14"/>
      <c r="O4415" s="14"/>
      <c r="P4415" s="14"/>
      <c r="Q4415" s="14"/>
      <c r="R4415" s="14"/>
      <c r="S4415" s="14"/>
      <c r="T4415" s="14"/>
      <c r="U4415" s="14"/>
      <c r="V4415" s="14"/>
      <c r="W4415" s="14"/>
      <c r="X4415" s="14"/>
      <c r="Y4415" s="14"/>
      <c r="Z4415" s="14"/>
      <c r="AA4415" s="11"/>
      <c r="AB4415" s="14" t="str">
        <f t="shared" si="450"/>
        <v>10264|6 PINTURA UV</v>
      </c>
      <c r="AC4415" t="str">
        <f t="shared" si="451"/>
        <v>|10264|</v>
      </c>
      <c r="AD4415" t="str">
        <f t="shared" si="452"/>
        <v>6 PINTURA UV</v>
      </c>
    </row>
    <row r="4416" spans="1:30" ht="24" customHeight="1" x14ac:dyDescent="0.35">
      <c r="A4416" s="35">
        <v>46223</v>
      </c>
      <c r="B4416" s="14" t="s">
        <v>3734</v>
      </c>
      <c r="C4416" s="14" t="s">
        <v>3735</v>
      </c>
      <c r="D4416" s="14" t="s">
        <v>3057</v>
      </c>
      <c r="E4416" s="14">
        <v>30081508</v>
      </c>
      <c r="F4416" s="14" t="s">
        <v>3162</v>
      </c>
      <c r="G4416" s="14" t="s">
        <v>3057</v>
      </c>
      <c r="H4416" s="14" t="s">
        <v>3057</v>
      </c>
      <c r="I4416" s="9" t="s">
        <v>3057</v>
      </c>
      <c r="J4416" s="9">
        <v>1</v>
      </c>
      <c r="K4416" s="14"/>
      <c r="L4416" s="14"/>
      <c r="M4416" s="14"/>
      <c r="N4416" s="14"/>
      <c r="O4416" s="14"/>
      <c r="P4416" s="14"/>
      <c r="Q4416" s="14"/>
      <c r="R4416" s="14"/>
      <c r="S4416" s="14"/>
      <c r="T4416" s="14"/>
      <c r="U4416" s="14"/>
      <c r="V4416" s="14"/>
      <c r="W4416" s="14"/>
      <c r="X4416" s="14"/>
      <c r="Y4416" s="14"/>
      <c r="Z4416" s="14"/>
      <c r="AA4416" s="11"/>
      <c r="AB4416" s="14" t="str">
        <f t="shared" si="450"/>
        <v>10264|6 PINTURA UV</v>
      </c>
      <c r="AC4416" t="str">
        <f t="shared" si="451"/>
        <v>|10264|</v>
      </c>
      <c r="AD4416" t="str">
        <f t="shared" si="452"/>
        <v>6 PINTURA UV</v>
      </c>
    </row>
    <row r="4417" spans="1:30" ht="24" customHeight="1" x14ac:dyDescent="0.35">
      <c r="A4417" s="35">
        <v>46223</v>
      </c>
      <c r="B4417" s="14" t="s">
        <v>3734</v>
      </c>
      <c r="C4417" s="14" t="s">
        <v>3735</v>
      </c>
      <c r="D4417" s="14" t="s">
        <v>3057</v>
      </c>
      <c r="E4417" s="14">
        <v>20020001</v>
      </c>
      <c r="F4417" s="14" t="s">
        <v>3190</v>
      </c>
      <c r="G4417" s="14" t="s">
        <v>3057</v>
      </c>
      <c r="H4417" s="14" t="s">
        <v>3057</v>
      </c>
      <c r="I4417" s="9" t="s">
        <v>3057</v>
      </c>
      <c r="J4417" s="9">
        <v>4</v>
      </c>
      <c r="K4417" s="14"/>
      <c r="L4417" s="14"/>
      <c r="M4417" s="14"/>
      <c r="N4417" s="14"/>
      <c r="O4417" s="14"/>
      <c r="P4417" s="14"/>
      <c r="Q4417" s="14"/>
      <c r="R4417" s="14"/>
      <c r="S4417" s="14"/>
      <c r="T4417" s="14"/>
      <c r="U4417" s="14"/>
      <c r="V4417" s="14"/>
      <c r="W4417" s="14"/>
      <c r="X4417" s="14"/>
      <c r="Y4417" s="14"/>
      <c r="Z4417" s="14"/>
      <c r="AA4417" s="11"/>
      <c r="AB4417" s="14" t="str">
        <f t="shared" si="450"/>
        <v>10264|6 PINTURA UV</v>
      </c>
      <c r="AC4417" t="str">
        <f t="shared" si="451"/>
        <v>|10264|</v>
      </c>
      <c r="AD4417" t="str">
        <f t="shared" si="452"/>
        <v>6 PINTURA UV</v>
      </c>
    </row>
    <row r="4418" spans="1:30" ht="24" customHeight="1" x14ac:dyDescent="0.35">
      <c r="A4418" s="35">
        <v>46223</v>
      </c>
      <c r="B4418" s="14" t="s">
        <v>3734</v>
      </c>
      <c r="C4418" s="14" t="s">
        <v>3735</v>
      </c>
      <c r="D4418" s="14" t="s">
        <v>3057</v>
      </c>
      <c r="E4418" s="14">
        <v>30080008</v>
      </c>
      <c r="F4418" s="14" t="s">
        <v>3163</v>
      </c>
      <c r="G4418" s="14" t="s">
        <v>3057</v>
      </c>
      <c r="H4418" s="14" t="s">
        <v>3057</v>
      </c>
      <c r="I4418" s="9" t="s">
        <v>3057</v>
      </c>
      <c r="J4418" s="9">
        <v>10</v>
      </c>
      <c r="K4418" s="14"/>
      <c r="L4418" s="14"/>
      <c r="M4418" s="14"/>
      <c r="N4418" s="14"/>
      <c r="O4418" s="14"/>
      <c r="P4418" s="14"/>
      <c r="Q4418" s="14"/>
      <c r="R4418" s="14"/>
      <c r="S4418" s="14"/>
      <c r="T4418" s="14"/>
      <c r="U4418" s="14"/>
      <c r="V4418" s="14"/>
      <c r="W4418" s="14"/>
      <c r="X4418" s="14"/>
      <c r="Y4418" s="14"/>
      <c r="Z4418" s="14"/>
      <c r="AA4418" s="11"/>
      <c r="AB4418" s="14" t="str">
        <f t="shared" si="450"/>
        <v>10264|6 PINTURA UV</v>
      </c>
      <c r="AC4418" t="str">
        <f t="shared" si="451"/>
        <v>|10264|</v>
      </c>
      <c r="AD4418" t="str">
        <f t="shared" si="452"/>
        <v>6 PINTURA UV</v>
      </c>
    </row>
    <row r="4419" spans="1:30" ht="24" customHeight="1" x14ac:dyDescent="0.35">
      <c r="A4419" s="35">
        <v>46223</v>
      </c>
      <c r="B4419" s="14" t="s">
        <v>3734</v>
      </c>
      <c r="C4419" s="14" t="s">
        <v>3735</v>
      </c>
      <c r="D4419" s="14" t="s">
        <v>3057</v>
      </c>
      <c r="E4419" s="14">
        <v>20021607</v>
      </c>
      <c r="F4419" s="14" t="s">
        <v>2187</v>
      </c>
      <c r="G4419" s="14" t="s">
        <v>3057</v>
      </c>
      <c r="H4419" s="14" t="s">
        <v>3057</v>
      </c>
      <c r="I4419" s="9" t="s">
        <v>3057</v>
      </c>
      <c r="J4419" s="9">
        <v>3</v>
      </c>
      <c r="K4419" s="14"/>
      <c r="L4419" s="14"/>
      <c r="M4419" s="14"/>
      <c r="N4419" s="14"/>
      <c r="O4419" s="14"/>
      <c r="P4419" s="14"/>
      <c r="Q4419" s="14"/>
      <c r="R4419" s="14"/>
      <c r="S4419" s="14"/>
      <c r="T4419" s="14"/>
      <c r="U4419" s="14"/>
      <c r="V4419" s="14"/>
      <c r="W4419" s="14"/>
      <c r="X4419" s="14"/>
      <c r="Y4419" s="14"/>
      <c r="Z4419" s="14"/>
      <c r="AA4419" s="11"/>
      <c r="AB4419" s="14" t="str">
        <f t="shared" si="450"/>
        <v>10264|6 PINTURA UV</v>
      </c>
      <c r="AC4419" t="str">
        <f t="shared" si="451"/>
        <v>|10264|</v>
      </c>
      <c r="AD4419" t="str">
        <f t="shared" si="452"/>
        <v>6 PINTURA UV</v>
      </c>
    </row>
    <row r="4420" spans="1:30" ht="24" customHeight="1" x14ac:dyDescent="0.35">
      <c r="A4420" s="35">
        <v>46223</v>
      </c>
      <c r="B4420" s="14" t="s">
        <v>3734</v>
      </c>
      <c r="C4420" s="14" t="s">
        <v>3735</v>
      </c>
      <c r="D4420" s="14" t="s">
        <v>3057</v>
      </c>
      <c r="E4420" s="14">
        <v>20052201</v>
      </c>
      <c r="F4420" s="14" t="s">
        <v>3216</v>
      </c>
      <c r="G4420" s="14" t="s">
        <v>3057</v>
      </c>
      <c r="H4420" s="14" t="s">
        <v>3057</v>
      </c>
      <c r="I4420" s="9" t="s">
        <v>3057</v>
      </c>
      <c r="J4420" s="9">
        <v>1</v>
      </c>
      <c r="K4420" s="14"/>
      <c r="L4420" s="14"/>
      <c r="M4420" s="14"/>
      <c r="N4420" s="14"/>
      <c r="O4420" s="14"/>
      <c r="P4420" s="14"/>
      <c r="Q4420" s="14"/>
      <c r="R4420" s="14"/>
      <c r="S4420" s="14"/>
      <c r="T4420" s="14"/>
      <c r="U4420" s="14"/>
      <c r="V4420" s="14"/>
      <c r="W4420" s="14"/>
      <c r="X4420" s="14"/>
      <c r="Y4420" s="14"/>
      <c r="Z4420" s="14"/>
      <c r="AA4420" s="11"/>
      <c r="AB4420" s="14" t="str">
        <f t="shared" si="450"/>
        <v>10264|6 PINTURA UV</v>
      </c>
      <c r="AC4420" t="str">
        <f t="shared" si="451"/>
        <v>|10264|</v>
      </c>
      <c r="AD4420" t="str">
        <f t="shared" si="452"/>
        <v>6 PINTURA UV</v>
      </c>
    </row>
    <row r="4421" spans="1:30" ht="24" customHeight="1" x14ac:dyDescent="0.35">
      <c r="A4421" s="35">
        <v>46223</v>
      </c>
      <c r="B4421" s="14" t="s">
        <v>3734</v>
      </c>
      <c r="C4421" s="14" t="s">
        <v>3735</v>
      </c>
      <c r="D4421" s="14" t="s">
        <v>3057</v>
      </c>
      <c r="E4421" s="14">
        <v>20053407</v>
      </c>
      <c r="F4421" s="14" t="s">
        <v>3218</v>
      </c>
      <c r="G4421" s="14" t="s">
        <v>3057</v>
      </c>
      <c r="H4421" s="14" t="s">
        <v>3057</v>
      </c>
      <c r="I4421" s="9" t="s">
        <v>3057</v>
      </c>
      <c r="J4421" s="9">
        <v>1</v>
      </c>
      <c r="K4421" s="14"/>
      <c r="L4421" s="14"/>
      <c r="M4421" s="14"/>
      <c r="N4421" s="14"/>
      <c r="O4421" s="14"/>
      <c r="P4421" s="14"/>
      <c r="Q4421" s="14"/>
      <c r="R4421" s="14"/>
      <c r="S4421" s="14"/>
      <c r="T4421" s="14"/>
      <c r="U4421" s="14"/>
      <c r="V4421" s="14"/>
      <c r="W4421" s="14"/>
      <c r="X4421" s="14"/>
      <c r="Y4421" s="14"/>
      <c r="Z4421" s="14"/>
      <c r="AA4421" s="11"/>
      <c r="AB4421" s="14" t="str">
        <f t="shared" si="450"/>
        <v>10264|6 PINTURA UV</v>
      </c>
      <c r="AC4421" t="str">
        <f t="shared" si="451"/>
        <v>|10264|</v>
      </c>
      <c r="AD4421" t="str">
        <f t="shared" si="452"/>
        <v>6 PINTURA UV</v>
      </c>
    </row>
    <row r="4422" spans="1:30" ht="24" customHeight="1" x14ac:dyDescent="0.35">
      <c r="A4422" s="35">
        <v>46223</v>
      </c>
      <c r="B4422" s="14" t="s">
        <v>3734</v>
      </c>
      <c r="C4422" s="14" t="s">
        <v>3735</v>
      </c>
      <c r="D4422" s="14" t="s">
        <v>3057</v>
      </c>
      <c r="E4422" s="14">
        <v>30003405</v>
      </c>
      <c r="F4422" s="14" t="s">
        <v>3282</v>
      </c>
      <c r="G4422" s="14" t="s">
        <v>3057</v>
      </c>
      <c r="H4422" s="14" t="s">
        <v>3057</v>
      </c>
      <c r="I4422" s="9" t="s">
        <v>3057</v>
      </c>
      <c r="J4422" s="9">
        <v>1460</v>
      </c>
      <c r="K4422" s="14"/>
      <c r="L4422" s="14"/>
      <c r="M4422" s="14"/>
      <c r="N4422" s="14"/>
      <c r="O4422" s="14"/>
      <c r="P4422" s="14"/>
      <c r="Q4422" s="14"/>
      <c r="R4422" s="14"/>
      <c r="S4422" s="14"/>
      <c r="T4422" s="14"/>
      <c r="U4422" s="14"/>
      <c r="V4422" s="14"/>
      <c r="W4422" s="14"/>
      <c r="X4422" s="14"/>
      <c r="Y4422" s="14"/>
      <c r="Z4422" s="14"/>
      <c r="AA4422" s="11"/>
      <c r="AB4422" s="14" t="str">
        <f t="shared" si="450"/>
        <v>10264|6 PINTURA UV</v>
      </c>
      <c r="AC4422" t="str">
        <f t="shared" si="451"/>
        <v>|10264|</v>
      </c>
      <c r="AD4422" t="str">
        <f t="shared" si="452"/>
        <v>6 PINTURA UV</v>
      </c>
    </row>
    <row r="4423" spans="1:30" ht="24" customHeight="1" x14ac:dyDescent="0.35">
      <c r="A4423" s="35">
        <v>46223</v>
      </c>
      <c r="B4423" s="14" t="s">
        <v>3734</v>
      </c>
      <c r="C4423" s="14" t="s">
        <v>3735</v>
      </c>
      <c r="D4423" s="14" t="s">
        <v>3057</v>
      </c>
      <c r="E4423" s="14">
        <v>30006103</v>
      </c>
      <c r="F4423" s="14" t="s">
        <v>3283</v>
      </c>
      <c r="G4423" s="14" t="s">
        <v>3057</v>
      </c>
      <c r="H4423" s="14" t="s">
        <v>3057</v>
      </c>
      <c r="I4423" s="9" t="s">
        <v>3057</v>
      </c>
      <c r="J4423" s="9">
        <v>1460</v>
      </c>
      <c r="K4423" s="14"/>
      <c r="L4423" s="14"/>
      <c r="M4423" s="14"/>
      <c r="N4423" s="14"/>
      <c r="O4423" s="14"/>
      <c r="P4423" s="14"/>
      <c r="Q4423" s="14"/>
      <c r="R4423" s="14"/>
      <c r="S4423" s="14"/>
      <c r="T4423" s="14"/>
      <c r="U4423" s="14"/>
      <c r="V4423" s="14"/>
      <c r="W4423" s="14"/>
      <c r="X4423" s="14"/>
      <c r="Y4423" s="14"/>
      <c r="Z4423" s="14"/>
      <c r="AA4423" s="11"/>
      <c r="AB4423" s="14" t="str">
        <f t="shared" ref="AB4423:AB4486" si="453">B4423&amp;"|"&amp;I4423</f>
        <v>10264|6 PINTURA UV</v>
      </c>
      <c r="AC4423" t="str">
        <f t="shared" ref="AC4423:AC4486" si="454">IF($B4423="","","|"&amp;SUBSTITUTE(TRIM(SUBSTITUTE(SUBSTITUTE(SUBSTITUTE(SUBSTITUTE(SUBSTITUTE(SUBSTITUTE(SUBSTITUTE(SUBSTITUTE(SUBSTITUTE(SUBSTITUTE(SUBSTITUTE(SUBSTITUTE(SUBSTITUTE(SUBSTITUTE(TRIM($B4423&amp;""),CHAR(10)," "),CHAR(13)," "),"."," "),";"," "),","," "),"/"," "),"+"," "),"-"," "),"  "," "),"  "," "),"  "," "),"  "," "),"  "," "),"  "," "))," ","|")&amp;"|")</f>
        <v>|10264|</v>
      </c>
      <c r="AD4423" t="str">
        <f t="shared" ref="AD4423:AD4486" si="455">TRIM($I4423&amp;"")</f>
        <v>6 PINTURA UV</v>
      </c>
    </row>
    <row r="4424" spans="1:30" ht="24" customHeight="1" x14ac:dyDescent="0.35">
      <c r="A4424" s="35">
        <v>46223</v>
      </c>
      <c r="B4424" s="14" t="s">
        <v>3734</v>
      </c>
      <c r="C4424" s="14" t="s">
        <v>3735</v>
      </c>
      <c r="D4424" s="14" t="s">
        <v>3057</v>
      </c>
      <c r="E4424" s="14">
        <v>30006104</v>
      </c>
      <c r="F4424" s="14" t="s">
        <v>3159</v>
      </c>
      <c r="G4424" s="14" t="s">
        <v>3057</v>
      </c>
      <c r="H4424" s="14" t="s">
        <v>3057</v>
      </c>
      <c r="I4424" s="9" t="s">
        <v>3057</v>
      </c>
      <c r="J4424" s="9">
        <v>730</v>
      </c>
      <c r="K4424" s="14"/>
      <c r="L4424" s="14"/>
      <c r="M4424" s="14"/>
      <c r="N4424" s="14"/>
      <c r="O4424" s="14"/>
      <c r="P4424" s="14"/>
      <c r="Q4424" s="14"/>
      <c r="R4424" s="14"/>
      <c r="S4424" s="14"/>
      <c r="T4424" s="14"/>
      <c r="U4424" s="14"/>
      <c r="V4424" s="14"/>
      <c r="W4424" s="14"/>
      <c r="X4424" s="14"/>
      <c r="Y4424" s="14"/>
      <c r="Z4424" s="14"/>
      <c r="AA4424" s="11"/>
      <c r="AB4424" s="14" t="str">
        <f t="shared" si="453"/>
        <v>10264|6 PINTURA UV</v>
      </c>
      <c r="AC4424" t="str">
        <f t="shared" si="454"/>
        <v>|10264|</v>
      </c>
      <c r="AD4424" t="str">
        <f t="shared" si="455"/>
        <v>6 PINTURA UV</v>
      </c>
    </row>
    <row r="4425" spans="1:30" ht="24" customHeight="1" x14ac:dyDescent="0.35">
      <c r="A4425" s="35">
        <v>46223</v>
      </c>
      <c r="B4425" s="14" t="s">
        <v>3734</v>
      </c>
      <c r="C4425" s="14" t="s">
        <v>3735</v>
      </c>
      <c r="D4425" s="14" t="s">
        <v>3057</v>
      </c>
      <c r="E4425" s="14">
        <v>20052001</v>
      </c>
      <c r="F4425" s="14" t="s">
        <v>3196</v>
      </c>
      <c r="G4425" s="14" t="s">
        <v>3057</v>
      </c>
      <c r="H4425" s="14" t="s">
        <v>3057</v>
      </c>
      <c r="I4425" s="9" t="s">
        <v>3057</v>
      </c>
      <c r="J4425" s="9">
        <v>16</v>
      </c>
      <c r="K4425" s="14"/>
      <c r="L4425" s="14"/>
      <c r="M4425" s="14"/>
      <c r="N4425" s="14"/>
      <c r="O4425" s="14"/>
      <c r="P4425" s="14"/>
      <c r="Q4425" s="14"/>
      <c r="R4425" s="14"/>
      <c r="S4425" s="14"/>
      <c r="T4425" s="14"/>
      <c r="U4425" s="14"/>
      <c r="V4425" s="14"/>
      <c r="W4425" s="14"/>
      <c r="X4425" s="14"/>
      <c r="Y4425" s="14"/>
      <c r="Z4425" s="14"/>
      <c r="AA4425" s="11"/>
      <c r="AB4425" s="14" t="str">
        <f t="shared" si="453"/>
        <v>10264|6 PINTURA UV</v>
      </c>
      <c r="AC4425" t="str">
        <f t="shared" si="454"/>
        <v>|10264|</v>
      </c>
      <c r="AD4425" t="str">
        <f t="shared" si="455"/>
        <v>6 PINTURA UV</v>
      </c>
    </row>
    <row r="4426" spans="1:30" ht="24" customHeight="1" x14ac:dyDescent="0.35">
      <c r="A4426" s="35">
        <v>46223</v>
      </c>
      <c r="B4426" s="14" t="s">
        <v>3734</v>
      </c>
      <c r="C4426" s="14" t="s">
        <v>3735</v>
      </c>
      <c r="D4426" s="14" t="s">
        <v>3057</v>
      </c>
      <c r="E4426" s="14">
        <v>20052002</v>
      </c>
      <c r="F4426" s="14" t="s">
        <v>3197</v>
      </c>
      <c r="G4426" s="14" t="s">
        <v>3057</v>
      </c>
      <c r="H4426" s="14" t="s">
        <v>3057</v>
      </c>
      <c r="I4426" s="9" t="s">
        <v>3057</v>
      </c>
      <c r="J4426" s="9">
        <v>3</v>
      </c>
      <c r="K4426" s="14"/>
      <c r="L4426" s="14"/>
      <c r="M4426" s="14"/>
      <c r="N4426" s="14"/>
      <c r="O4426" s="14"/>
      <c r="P4426" s="14"/>
      <c r="Q4426" s="14"/>
      <c r="R4426" s="14"/>
      <c r="S4426" s="14"/>
      <c r="T4426" s="14"/>
      <c r="U4426" s="14"/>
      <c r="V4426" s="14"/>
      <c r="W4426" s="14"/>
      <c r="X4426" s="14"/>
      <c r="Y4426" s="14"/>
      <c r="Z4426" s="14"/>
      <c r="AA4426" s="11"/>
      <c r="AB4426" s="14" t="str">
        <f t="shared" si="453"/>
        <v>10264|6 PINTURA UV</v>
      </c>
      <c r="AC4426" t="str">
        <f t="shared" si="454"/>
        <v>|10264|</v>
      </c>
      <c r="AD4426" t="str">
        <f t="shared" si="455"/>
        <v>6 PINTURA UV</v>
      </c>
    </row>
    <row r="4427" spans="1:30" ht="24" customHeight="1" x14ac:dyDescent="0.35">
      <c r="A4427" s="35">
        <v>46223</v>
      </c>
      <c r="B4427" s="14" t="s">
        <v>3734</v>
      </c>
      <c r="C4427" s="14" t="s">
        <v>3735</v>
      </c>
      <c r="D4427" s="14" t="s">
        <v>3057</v>
      </c>
      <c r="E4427" s="14">
        <v>20052003</v>
      </c>
      <c r="F4427" s="14" t="s">
        <v>3198</v>
      </c>
      <c r="G4427" s="14" t="s">
        <v>3057</v>
      </c>
      <c r="H4427" s="14" t="s">
        <v>3057</v>
      </c>
      <c r="I4427" s="9" t="s">
        <v>3057</v>
      </c>
      <c r="J4427" s="9">
        <v>6</v>
      </c>
      <c r="K4427" s="14"/>
      <c r="L4427" s="14"/>
      <c r="M4427" s="14"/>
      <c r="N4427" s="14"/>
      <c r="O4427" s="14"/>
      <c r="P4427" s="14"/>
      <c r="Q4427" s="14"/>
      <c r="R4427" s="14"/>
      <c r="S4427" s="14"/>
      <c r="T4427" s="14"/>
      <c r="U4427" s="14"/>
      <c r="V4427" s="14"/>
      <c r="W4427" s="14"/>
      <c r="X4427" s="14"/>
      <c r="Y4427" s="14"/>
      <c r="Z4427" s="14"/>
      <c r="AA4427" s="11"/>
      <c r="AB4427" s="14" t="str">
        <f t="shared" si="453"/>
        <v>10264|6 PINTURA UV</v>
      </c>
      <c r="AC4427" t="str">
        <f t="shared" si="454"/>
        <v>|10264|</v>
      </c>
      <c r="AD4427" t="str">
        <f t="shared" si="455"/>
        <v>6 PINTURA UV</v>
      </c>
    </row>
    <row r="4428" spans="1:30" ht="24" customHeight="1" x14ac:dyDescent="0.35">
      <c r="A4428" s="35">
        <v>46223</v>
      </c>
      <c r="B4428" s="14" t="s">
        <v>3734</v>
      </c>
      <c r="C4428" s="14" t="s">
        <v>3735</v>
      </c>
      <c r="D4428" s="14" t="s">
        <v>3057</v>
      </c>
      <c r="E4428" s="14">
        <v>20052202</v>
      </c>
      <c r="F4428" s="14" t="s">
        <v>3199</v>
      </c>
      <c r="G4428" s="14" t="s">
        <v>3057</v>
      </c>
      <c r="H4428" s="14" t="s">
        <v>3057</v>
      </c>
      <c r="I4428" s="9" t="s">
        <v>3057</v>
      </c>
      <c r="J4428" s="9">
        <v>1</v>
      </c>
      <c r="K4428" s="14"/>
      <c r="L4428" s="14"/>
      <c r="M4428" s="14"/>
      <c r="N4428" s="14"/>
      <c r="O4428" s="14"/>
      <c r="P4428" s="14"/>
      <c r="Q4428" s="14"/>
      <c r="R4428" s="14"/>
      <c r="S4428" s="14"/>
      <c r="T4428" s="14"/>
      <c r="U4428" s="14"/>
      <c r="V4428" s="14"/>
      <c r="W4428" s="14"/>
      <c r="X4428" s="14"/>
      <c r="Y4428" s="14"/>
      <c r="Z4428" s="14"/>
      <c r="AA4428" s="11"/>
      <c r="AB4428" s="14" t="str">
        <f t="shared" si="453"/>
        <v>10264|6 PINTURA UV</v>
      </c>
      <c r="AC4428" t="str">
        <f t="shared" si="454"/>
        <v>|10264|</v>
      </c>
      <c r="AD4428" t="str">
        <f t="shared" si="455"/>
        <v>6 PINTURA UV</v>
      </c>
    </row>
    <row r="4429" spans="1:30" ht="24" customHeight="1" x14ac:dyDescent="0.35">
      <c r="A4429" s="35">
        <v>46223</v>
      </c>
      <c r="B4429" s="14" t="s">
        <v>3734</v>
      </c>
      <c r="C4429" s="14" t="s">
        <v>3735</v>
      </c>
      <c r="D4429" s="14" t="s">
        <v>3057</v>
      </c>
      <c r="E4429" s="14">
        <v>20052203</v>
      </c>
      <c r="F4429" s="14" t="s">
        <v>3200</v>
      </c>
      <c r="G4429" s="14" t="s">
        <v>3057</v>
      </c>
      <c r="H4429" s="14" t="s">
        <v>3057</v>
      </c>
      <c r="I4429" s="9" t="s">
        <v>3057</v>
      </c>
      <c r="J4429" s="9">
        <v>2</v>
      </c>
      <c r="K4429" s="14"/>
      <c r="L4429" s="14"/>
      <c r="M4429" s="14"/>
      <c r="N4429" s="14"/>
      <c r="O4429" s="14"/>
      <c r="P4429" s="14"/>
      <c r="Q4429" s="14"/>
      <c r="R4429" s="14"/>
      <c r="S4429" s="14"/>
      <c r="T4429" s="14"/>
      <c r="U4429" s="14"/>
      <c r="V4429" s="14"/>
      <c r="W4429" s="14"/>
      <c r="X4429" s="14"/>
      <c r="Y4429" s="14"/>
      <c r="Z4429" s="14"/>
      <c r="AA4429" s="11"/>
      <c r="AB4429" s="14" t="str">
        <f t="shared" si="453"/>
        <v>10264|6 PINTURA UV</v>
      </c>
      <c r="AC4429" t="str">
        <f t="shared" si="454"/>
        <v>|10264|</v>
      </c>
      <c r="AD4429" t="str">
        <f t="shared" si="455"/>
        <v>6 PINTURA UV</v>
      </c>
    </row>
    <row r="4430" spans="1:30" ht="24" customHeight="1" x14ac:dyDescent="0.35">
      <c r="A4430" s="35">
        <v>46223</v>
      </c>
      <c r="B4430" s="14" t="s">
        <v>3734</v>
      </c>
      <c r="C4430" s="14" t="s">
        <v>3735</v>
      </c>
      <c r="D4430" s="14" t="s">
        <v>3057</v>
      </c>
      <c r="E4430" s="14">
        <v>30001201</v>
      </c>
      <c r="F4430" s="14" t="s">
        <v>3293</v>
      </c>
      <c r="G4430" s="14" t="s">
        <v>3057</v>
      </c>
      <c r="H4430" s="14" t="s">
        <v>3057</v>
      </c>
      <c r="I4430" s="9" t="s">
        <v>3057</v>
      </c>
      <c r="J4430" s="9">
        <v>8</v>
      </c>
      <c r="K4430" s="14"/>
      <c r="L4430" s="14"/>
      <c r="M4430" s="14"/>
      <c r="N4430" s="14"/>
      <c r="O4430" s="14"/>
      <c r="P4430" s="14"/>
      <c r="Q4430" s="14"/>
      <c r="R4430" s="14"/>
      <c r="S4430" s="14"/>
      <c r="T4430" s="14"/>
      <c r="U4430" s="14"/>
      <c r="V4430" s="14"/>
      <c r="W4430" s="14"/>
      <c r="X4430" s="14"/>
      <c r="Y4430" s="14"/>
      <c r="Z4430" s="14"/>
      <c r="AA4430" s="11"/>
      <c r="AB4430" s="14" t="str">
        <f t="shared" si="453"/>
        <v>10264|6 PINTURA UV</v>
      </c>
      <c r="AC4430" t="str">
        <f t="shared" si="454"/>
        <v>|10264|</v>
      </c>
      <c r="AD4430" t="str">
        <f t="shared" si="455"/>
        <v>6 PINTURA UV</v>
      </c>
    </row>
    <row r="4431" spans="1:30" ht="24" customHeight="1" x14ac:dyDescent="0.35">
      <c r="A4431" s="35">
        <v>46223</v>
      </c>
      <c r="B4431" s="14" t="s">
        <v>3734</v>
      </c>
      <c r="C4431" s="14" t="s">
        <v>3735</v>
      </c>
      <c r="D4431" s="14" t="s">
        <v>3057</v>
      </c>
      <c r="E4431" s="14">
        <v>30001202</v>
      </c>
      <c r="F4431" s="14" t="s">
        <v>3191</v>
      </c>
      <c r="G4431" s="14" t="s">
        <v>3057</v>
      </c>
      <c r="H4431" s="14" t="s">
        <v>3057</v>
      </c>
      <c r="I4431" s="9" t="s">
        <v>3057</v>
      </c>
      <c r="J4431" s="9">
        <v>40</v>
      </c>
      <c r="K4431" s="14"/>
      <c r="L4431" s="14"/>
      <c r="M4431" s="14"/>
      <c r="N4431" s="14"/>
      <c r="O4431" s="14"/>
      <c r="P4431" s="14"/>
      <c r="Q4431" s="14"/>
      <c r="R4431" s="14"/>
      <c r="S4431" s="14"/>
      <c r="T4431" s="14"/>
      <c r="U4431" s="14"/>
      <c r="V4431" s="14"/>
      <c r="W4431" s="14"/>
      <c r="X4431" s="14"/>
      <c r="Y4431" s="14"/>
      <c r="Z4431" s="14"/>
      <c r="AA4431" s="11"/>
      <c r="AB4431" s="14" t="str">
        <f t="shared" si="453"/>
        <v>10264|6 PINTURA UV</v>
      </c>
      <c r="AC4431" t="str">
        <f t="shared" si="454"/>
        <v>|10264|</v>
      </c>
      <c r="AD4431" t="str">
        <f t="shared" si="455"/>
        <v>6 PINTURA UV</v>
      </c>
    </row>
    <row r="4432" spans="1:30" ht="24" customHeight="1" x14ac:dyDescent="0.35">
      <c r="A4432" s="35">
        <v>46223</v>
      </c>
      <c r="B4432" s="14" t="s">
        <v>3734</v>
      </c>
      <c r="C4432" s="14" t="s">
        <v>3735</v>
      </c>
      <c r="D4432" s="14" t="s">
        <v>3057</v>
      </c>
      <c r="E4432" s="14">
        <v>30001301</v>
      </c>
      <c r="F4432" s="14" t="s">
        <v>3294</v>
      </c>
      <c r="G4432" s="14" t="s">
        <v>3057</v>
      </c>
      <c r="H4432" s="14" t="s">
        <v>3057</v>
      </c>
      <c r="I4432" s="9" t="s">
        <v>3057</v>
      </c>
      <c r="J4432" s="9">
        <v>32</v>
      </c>
      <c r="K4432" s="14"/>
      <c r="L4432" s="14"/>
      <c r="M4432" s="14"/>
      <c r="N4432" s="14"/>
      <c r="O4432" s="14"/>
      <c r="P4432" s="14"/>
      <c r="Q4432" s="14"/>
      <c r="R4432" s="14"/>
      <c r="S4432" s="14"/>
      <c r="T4432" s="14"/>
      <c r="U4432" s="14"/>
      <c r="V4432" s="14"/>
      <c r="W4432" s="14"/>
      <c r="X4432" s="14"/>
      <c r="Y4432" s="14"/>
      <c r="Z4432" s="14"/>
      <c r="AA4432" s="11"/>
      <c r="AB4432" s="14" t="str">
        <f t="shared" si="453"/>
        <v>10264|6 PINTURA UV</v>
      </c>
      <c r="AC4432" t="str">
        <f t="shared" si="454"/>
        <v>|10264|</v>
      </c>
      <c r="AD4432" t="str">
        <f t="shared" si="455"/>
        <v>6 PINTURA UV</v>
      </c>
    </row>
    <row r="4433" spans="1:30" ht="24" customHeight="1" x14ac:dyDescent="0.35">
      <c r="A4433" s="35">
        <v>46223</v>
      </c>
      <c r="B4433" s="14" t="s">
        <v>3734</v>
      </c>
      <c r="C4433" s="14" t="s">
        <v>3735</v>
      </c>
      <c r="D4433" s="14" t="s">
        <v>3057</v>
      </c>
      <c r="E4433" s="14">
        <v>30006101</v>
      </c>
      <c r="F4433" s="14" t="s">
        <v>3301</v>
      </c>
      <c r="G4433" s="14" t="s">
        <v>3057</v>
      </c>
      <c r="H4433" s="14" t="s">
        <v>3057</v>
      </c>
      <c r="I4433" s="9" t="s">
        <v>3057</v>
      </c>
      <c r="J4433" s="9">
        <v>730</v>
      </c>
      <c r="K4433" s="14"/>
      <c r="L4433" s="14"/>
      <c r="M4433" s="14"/>
      <c r="N4433" s="14"/>
      <c r="O4433" s="14"/>
      <c r="P4433" s="14"/>
      <c r="Q4433" s="14"/>
      <c r="R4433" s="14"/>
      <c r="S4433" s="14"/>
      <c r="T4433" s="14"/>
      <c r="U4433" s="14"/>
      <c r="V4433" s="14"/>
      <c r="W4433" s="14"/>
      <c r="X4433" s="14"/>
      <c r="Y4433" s="14"/>
      <c r="Z4433" s="14"/>
      <c r="AA4433" s="11"/>
      <c r="AB4433" s="14" t="str">
        <f t="shared" si="453"/>
        <v>10264|6 PINTURA UV</v>
      </c>
      <c r="AC4433" t="str">
        <f t="shared" si="454"/>
        <v>|10264|</v>
      </c>
      <c r="AD4433" t="str">
        <f t="shared" si="455"/>
        <v>6 PINTURA UV</v>
      </c>
    </row>
    <row r="4434" spans="1:30" ht="24" customHeight="1" x14ac:dyDescent="0.35">
      <c r="A4434" s="35">
        <v>46223</v>
      </c>
      <c r="B4434" s="14" t="s">
        <v>3734</v>
      </c>
      <c r="C4434" s="14" t="s">
        <v>3735</v>
      </c>
      <c r="D4434" s="14" t="s">
        <v>3057</v>
      </c>
      <c r="E4434" s="14">
        <v>30006102</v>
      </c>
      <c r="F4434" s="14" t="s">
        <v>3303</v>
      </c>
      <c r="G4434" s="14" t="s">
        <v>3057</v>
      </c>
      <c r="H4434" s="14" t="s">
        <v>3057</v>
      </c>
      <c r="I4434" s="9" t="s">
        <v>3057</v>
      </c>
      <c r="J4434" s="9">
        <v>730</v>
      </c>
      <c r="K4434" s="14"/>
      <c r="L4434" s="14"/>
      <c r="M4434" s="14"/>
      <c r="N4434" s="14"/>
      <c r="O4434" s="14"/>
      <c r="P4434" s="14"/>
      <c r="Q4434" s="14"/>
      <c r="R4434" s="14"/>
      <c r="S4434" s="14"/>
      <c r="T4434" s="14"/>
      <c r="U4434" s="14"/>
      <c r="V4434" s="14"/>
      <c r="W4434" s="14"/>
      <c r="X4434" s="14"/>
      <c r="Y4434" s="14"/>
      <c r="Z4434" s="14"/>
      <c r="AA4434" s="11"/>
      <c r="AB4434" s="14" t="str">
        <f t="shared" si="453"/>
        <v>10264|6 PINTURA UV</v>
      </c>
      <c r="AC4434" t="str">
        <f t="shared" si="454"/>
        <v>|10264|</v>
      </c>
      <c r="AD4434" t="str">
        <f t="shared" si="455"/>
        <v>6 PINTURA UV</v>
      </c>
    </row>
    <row r="4435" spans="1:30" ht="24" customHeight="1" x14ac:dyDescent="0.35">
      <c r="A4435" s="35">
        <v>46223</v>
      </c>
      <c r="B4435" s="14" t="s">
        <v>3734</v>
      </c>
      <c r="C4435" s="14" t="s">
        <v>3735</v>
      </c>
      <c r="D4435" s="14" t="s">
        <v>3057</v>
      </c>
      <c r="E4435" s="14">
        <v>30006110</v>
      </c>
      <c r="F4435" s="14" t="s">
        <v>3180</v>
      </c>
      <c r="G4435" s="14" t="s">
        <v>3057</v>
      </c>
      <c r="H4435" s="14" t="s">
        <v>3057</v>
      </c>
      <c r="I4435" s="9" t="s">
        <v>3057</v>
      </c>
      <c r="J4435" s="9">
        <v>730</v>
      </c>
      <c r="K4435" s="14"/>
      <c r="L4435" s="14"/>
      <c r="M4435" s="14"/>
      <c r="N4435" s="14"/>
      <c r="O4435" s="14"/>
      <c r="P4435" s="14"/>
      <c r="Q4435" s="14"/>
      <c r="R4435" s="14"/>
      <c r="S4435" s="14"/>
      <c r="T4435" s="14"/>
      <c r="U4435" s="14"/>
      <c r="V4435" s="14"/>
      <c r="W4435" s="14"/>
      <c r="X4435" s="14"/>
      <c r="Y4435" s="14"/>
      <c r="Z4435" s="14"/>
      <c r="AA4435" s="11"/>
      <c r="AB4435" s="14" t="str">
        <f t="shared" si="453"/>
        <v>10264|6 PINTURA UV</v>
      </c>
      <c r="AC4435" t="str">
        <f t="shared" si="454"/>
        <v>|10264|</v>
      </c>
      <c r="AD4435" t="str">
        <f t="shared" si="455"/>
        <v>6 PINTURA UV</v>
      </c>
    </row>
    <row r="4436" spans="1:30" ht="24" customHeight="1" x14ac:dyDescent="0.35">
      <c r="A4436" s="35">
        <v>46223</v>
      </c>
      <c r="B4436" s="14" t="s">
        <v>3734</v>
      </c>
      <c r="C4436" s="14" t="s">
        <v>3735</v>
      </c>
      <c r="D4436" s="14" t="s">
        <v>3057</v>
      </c>
      <c r="E4436" s="14">
        <v>30006111</v>
      </c>
      <c r="F4436" s="14" t="s">
        <v>3182</v>
      </c>
      <c r="G4436" s="14" t="s">
        <v>3057</v>
      </c>
      <c r="H4436" s="14" t="s">
        <v>3057</v>
      </c>
      <c r="I4436" s="9" t="s">
        <v>3057</v>
      </c>
      <c r="J4436" s="9">
        <v>730</v>
      </c>
      <c r="K4436" s="14"/>
      <c r="L4436" s="14"/>
      <c r="M4436" s="14"/>
      <c r="N4436" s="14"/>
      <c r="O4436" s="14"/>
      <c r="P4436" s="14"/>
      <c r="Q4436" s="14"/>
      <c r="R4436" s="14"/>
      <c r="S4436" s="14"/>
      <c r="T4436" s="14"/>
      <c r="U4436" s="14"/>
      <c r="V4436" s="14"/>
      <c r="W4436" s="14"/>
      <c r="X4436" s="14"/>
      <c r="Y4436" s="14"/>
      <c r="Z4436" s="14"/>
      <c r="AA4436" s="11"/>
      <c r="AB4436" s="14" t="str">
        <f t="shared" si="453"/>
        <v>10264|6 PINTURA UV</v>
      </c>
      <c r="AC4436" t="str">
        <f t="shared" si="454"/>
        <v>|10264|</v>
      </c>
      <c r="AD4436" t="str">
        <f t="shared" si="455"/>
        <v>6 PINTURA UV</v>
      </c>
    </row>
    <row r="4437" spans="1:30" ht="24" customHeight="1" x14ac:dyDescent="0.35">
      <c r="A4437" s="35">
        <v>46223</v>
      </c>
      <c r="B4437" s="14" t="s">
        <v>3736</v>
      </c>
      <c r="C4437" s="14" t="s">
        <v>3737</v>
      </c>
      <c r="D4437" s="14" t="s">
        <v>3057</v>
      </c>
      <c r="E4437" s="14">
        <v>20014205</v>
      </c>
      <c r="F4437" s="14" t="s">
        <v>3186</v>
      </c>
      <c r="G4437" s="14" t="s">
        <v>3057</v>
      </c>
      <c r="H4437" s="14" t="s">
        <v>3057</v>
      </c>
      <c r="I4437" s="9" t="s">
        <v>3057</v>
      </c>
      <c r="J4437" s="9">
        <v>40</v>
      </c>
      <c r="K4437" s="14"/>
      <c r="L4437" s="14"/>
      <c r="M4437" s="14"/>
      <c r="N4437" s="14"/>
      <c r="O4437" s="14"/>
      <c r="P4437" s="14"/>
      <c r="Q4437" s="14"/>
      <c r="R4437" s="14"/>
      <c r="S4437" s="14"/>
      <c r="T4437" s="14"/>
      <c r="U4437" s="14"/>
      <c r="V4437" s="14"/>
      <c r="W4437" s="14"/>
      <c r="X4437" s="14"/>
      <c r="Y4437" s="14"/>
      <c r="Z4437" s="14"/>
      <c r="AA4437" s="11"/>
      <c r="AB4437" s="14" t="str">
        <f t="shared" si="453"/>
        <v>10266,10265|6 PINTURA UV</v>
      </c>
      <c r="AC4437" t="str">
        <f t="shared" si="454"/>
        <v>|10266|10265|</v>
      </c>
      <c r="AD4437" t="str">
        <f t="shared" si="455"/>
        <v>6 PINTURA UV</v>
      </c>
    </row>
    <row r="4438" spans="1:30" ht="24" customHeight="1" x14ac:dyDescent="0.35">
      <c r="A4438" s="35">
        <v>46223</v>
      </c>
      <c r="B4438" s="14" t="s">
        <v>3736</v>
      </c>
      <c r="C4438" s="14" t="s">
        <v>3737</v>
      </c>
      <c r="D4438" s="14" t="s">
        <v>3057</v>
      </c>
      <c r="E4438" s="14">
        <v>20014305</v>
      </c>
      <c r="F4438" s="14" t="s">
        <v>3187</v>
      </c>
      <c r="G4438" s="14" t="s">
        <v>3057</v>
      </c>
      <c r="H4438" s="14" t="s">
        <v>3057</v>
      </c>
      <c r="I4438" s="9" t="s">
        <v>3057</v>
      </c>
      <c r="J4438" s="9">
        <v>280</v>
      </c>
      <c r="K4438" s="14"/>
      <c r="L4438" s="14"/>
      <c r="M4438" s="14"/>
      <c r="N4438" s="14"/>
      <c r="O4438" s="14"/>
      <c r="P4438" s="14"/>
      <c r="Q4438" s="14"/>
      <c r="R4438" s="14"/>
      <c r="S4438" s="14"/>
      <c r="T4438" s="14"/>
      <c r="U4438" s="14"/>
      <c r="V4438" s="14"/>
      <c r="W4438" s="14"/>
      <c r="X4438" s="14"/>
      <c r="Y4438" s="14"/>
      <c r="Z4438" s="14"/>
      <c r="AA4438" s="11"/>
      <c r="AB4438" s="14" t="str">
        <f t="shared" si="453"/>
        <v>10266,10265|6 PINTURA UV</v>
      </c>
      <c r="AC4438" t="str">
        <f t="shared" si="454"/>
        <v>|10266|10265|</v>
      </c>
      <c r="AD4438" t="str">
        <f t="shared" si="455"/>
        <v>6 PINTURA UV</v>
      </c>
    </row>
    <row r="4439" spans="1:30" ht="24" customHeight="1" x14ac:dyDescent="0.35">
      <c r="A4439" s="35">
        <v>46223</v>
      </c>
      <c r="B4439" s="14" t="s">
        <v>3736</v>
      </c>
      <c r="C4439" s="14" t="s">
        <v>3737</v>
      </c>
      <c r="D4439" s="14" t="s">
        <v>3057</v>
      </c>
      <c r="E4439" s="14">
        <v>20012405</v>
      </c>
      <c r="F4439" s="14" t="s">
        <v>3259</v>
      </c>
      <c r="G4439" s="14" t="s">
        <v>3057</v>
      </c>
      <c r="H4439" s="14" t="s">
        <v>3057</v>
      </c>
      <c r="I4439" s="9" t="s">
        <v>3057</v>
      </c>
      <c r="J4439" s="9">
        <v>160</v>
      </c>
      <c r="K4439" s="14"/>
      <c r="L4439" s="14"/>
      <c r="M4439" s="14"/>
      <c r="N4439" s="14"/>
      <c r="O4439" s="14"/>
      <c r="P4439" s="14"/>
      <c r="Q4439" s="14"/>
      <c r="R4439" s="14"/>
      <c r="S4439" s="14"/>
      <c r="T4439" s="14"/>
      <c r="U4439" s="14"/>
      <c r="V4439" s="14"/>
      <c r="W4439" s="14"/>
      <c r="X4439" s="14"/>
      <c r="Y4439" s="14"/>
      <c r="Z4439" s="14"/>
      <c r="AA4439" s="11"/>
      <c r="AB4439" s="14" t="str">
        <f t="shared" si="453"/>
        <v>10266,10265|6 PINTURA UV</v>
      </c>
      <c r="AC4439" t="str">
        <f t="shared" si="454"/>
        <v>|10266|10265|</v>
      </c>
      <c r="AD4439" t="str">
        <f t="shared" si="455"/>
        <v>6 PINTURA UV</v>
      </c>
    </row>
    <row r="4440" spans="1:30" ht="24" customHeight="1" x14ac:dyDescent="0.35">
      <c r="A4440" s="35">
        <v>46223</v>
      </c>
      <c r="B4440" s="14" t="s">
        <v>3736</v>
      </c>
      <c r="C4440" s="14" t="s">
        <v>3737</v>
      </c>
      <c r="D4440" s="14" t="s">
        <v>3057</v>
      </c>
      <c r="E4440" s="14">
        <v>20013107</v>
      </c>
      <c r="F4440" s="14" t="s">
        <v>3260</v>
      </c>
      <c r="G4440" s="14" t="s">
        <v>3057</v>
      </c>
      <c r="H4440" s="14" t="s">
        <v>3057</v>
      </c>
      <c r="I4440" s="9" t="s">
        <v>3057</v>
      </c>
      <c r="J4440" s="9">
        <v>220</v>
      </c>
      <c r="K4440" s="14"/>
      <c r="L4440" s="14"/>
      <c r="M4440" s="14"/>
      <c r="N4440" s="14"/>
      <c r="O4440" s="14"/>
      <c r="P4440" s="14"/>
      <c r="Q4440" s="14"/>
      <c r="R4440" s="14"/>
      <c r="S4440" s="14"/>
      <c r="T4440" s="14"/>
      <c r="U4440" s="14"/>
      <c r="V4440" s="14"/>
      <c r="W4440" s="14"/>
      <c r="X4440" s="14"/>
      <c r="Y4440" s="14"/>
      <c r="Z4440" s="14"/>
      <c r="AA4440" s="11"/>
      <c r="AB4440" s="14" t="str">
        <f t="shared" si="453"/>
        <v>10266,10265|6 PINTURA UV</v>
      </c>
      <c r="AC4440" t="str">
        <f t="shared" si="454"/>
        <v>|10266|10265|</v>
      </c>
      <c r="AD4440" t="str">
        <f t="shared" si="455"/>
        <v>6 PINTURA UV</v>
      </c>
    </row>
    <row r="4441" spans="1:30" ht="24" customHeight="1" x14ac:dyDescent="0.35">
      <c r="A4441" s="35">
        <v>46223</v>
      </c>
      <c r="B4441" s="14" t="s">
        <v>3736</v>
      </c>
      <c r="C4441" s="14" t="s">
        <v>3737</v>
      </c>
      <c r="D4441" s="14" t="s">
        <v>3057</v>
      </c>
      <c r="E4441" s="14">
        <v>20016106</v>
      </c>
      <c r="F4441" s="14" t="s">
        <v>3261</v>
      </c>
      <c r="G4441" s="14" t="s">
        <v>3057</v>
      </c>
      <c r="H4441" s="14" t="s">
        <v>3057</v>
      </c>
      <c r="I4441" s="9" t="s">
        <v>3057</v>
      </c>
      <c r="J4441" s="9">
        <v>60</v>
      </c>
      <c r="K4441" s="14"/>
      <c r="L4441" s="14"/>
      <c r="M4441" s="14"/>
      <c r="N4441" s="14"/>
      <c r="O4441" s="14"/>
      <c r="P4441" s="14"/>
      <c r="Q4441" s="14"/>
      <c r="R4441" s="14"/>
      <c r="S4441" s="14"/>
      <c r="T4441" s="14"/>
      <c r="U4441" s="14"/>
      <c r="V4441" s="14"/>
      <c r="W4441" s="14"/>
      <c r="X4441" s="14"/>
      <c r="Y4441" s="14"/>
      <c r="Z4441" s="14"/>
      <c r="AA4441" s="11"/>
      <c r="AB4441" s="14" t="str">
        <f t="shared" si="453"/>
        <v>10266,10265|6 PINTURA UV</v>
      </c>
      <c r="AC4441" t="str">
        <f t="shared" si="454"/>
        <v>|10266|10265|</v>
      </c>
      <c r="AD4441" t="str">
        <f t="shared" si="455"/>
        <v>6 PINTURA UV</v>
      </c>
    </row>
    <row r="4442" spans="1:30" ht="24" customHeight="1" x14ac:dyDescent="0.35">
      <c r="A4442" s="35">
        <v>46223</v>
      </c>
      <c r="B4442" s="14" t="s">
        <v>3736</v>
      </c>
      <c r="C4442" s="14" t="s">
        <v>3737</v>
      </c>
      <c r="D4442" s="14" t="s">
        <v>3057</v>
      </c>
      <c r="E4442" s="14">
        <v>20019005</v>
      </c>
      <c r="F4442" s="14" t="s">
        <v>2939</v>
      </c>
      <c r="G4442" s="14" t="s">
        <v>3057</v>
      </c>
      <c r="H4442" s="14" t="s">
        <v>3057</v>
      </c>
      <c r="I4442" s="9" t="s">
        <v>3057</v>
      </c>
      <c r="J4442" s="9">
        <v>360</v>
      </c>
      <c r="K4442" s="14"/>
      <c r="L4442" s="14"/>
      <c r="M4442" s="14"/>
      <c r="N4442" s="14"/>
      <c r="O4442" s="14"/>
      <c r="P4442" s="14"/>
      <c r="Q4442" s="14"/>
      <c r="R4442" s="14"/>
      <c r="S4442" s="14"/>
      <c r="T4442" s="14"/>
      <c r="U4442" s="14"/>
      <c r="V4442" s="14"/>
      <c r="W4442" s="14"/>
      <c r="X4442" s="14"/>
      <c r="Y4442" s="14"/>
      <c r="Z4442" s="14"/>
      <c r="AA4442" s="11"/>
      <c r="AB4442" s="14" t="str">
        <f t="shared" si="453"/>
        <v>10266,10265|6 PINTURA UV</v>
      </c>
      <c r="AC4442" t="str">
        <f t="shared" si="454"/>
        <v>|10266|10265|</v>
      </c>
      <c r="AD4442" t="str">
        <f t="shared" si="455"/>
        <v>6 PINTURA UV</v>
      </c>
    </row>
    <row r="4443" spans="1:30" ht="24" customHeight="1" x14ac:dyDescent="0.35">
      <c r="A4443" s="35">
        <v>46223</v>
      </c>
      <c r="B4443" s="14" t="s">
        <v>3736</v>
      </c>
      <c r="C4443" s="14" t="s">
        <v>3737</v>
      </c>
      <c r="D4443" s="14" t="s">
        <v>3057</v>
      </c>
      <c r="E4443" s="14">
        <v>20019601</v>
      </c>
      <c r="F4443" s="14" t="s">
        <v>3276</v>
      </c>
      <c r="G4443" s="14" t="s">
        <v>3057</v>
      </c>
      <c r="H4443" s="14" t="s">
        <v>3057</v>
      </c>
      <c r="I4443" s="9" t="s">
        <v>3057</v>
      </c>
      <c r="J4443" s="9">
        <v>60</v>
      </c>
      <c r="K4443" s="14"/>
      <c r="L4443" s="14"/>
      <c r="M4443" s="14"/>
      <c r="N4443" s="14"/>
      <c r="O4443" s="14"/>
      <c r="P4443" s="14"/>
      <c r="Q4443" s="14"/>
      <c r="R4443" s="14"/>
      <c r="S4443" s="14"/>
      <c r="T4443" s="14"/>
      <c r="U4443" s="14"/>
      <c r="V4443" s="14"/>
      <c r="W4443" s="14"/>
      <c r="X4443" s="14"/>
      <c r="Y4443" s="14"/>
      <c r="Z4443" s="14"/>
      <c r="AA4443" s="11"/>
      <c r="AB4443" s="14" t="str">
        <f t="shared" si="453"/>
        <v>10266,10265|6 PINTURA UV</v>
      </c>
      <c r="AC4443" t="str">
        <f t="shared" si="454"/>
        <v>|10266|10265|</v>
      </c>
      <c r="AD4443" t="str">
        <f t="shared" si="455"/>
        <v>6 PINTURA UV</v>
      </c>
    </row>
    <row r="4444" spans="1:30" ht="24" customHeight="1" x14ac:dyDescent="0.35">
      <c r="A4444" s="35">
        <v>46223</v>
      </c>
      <c r="B4444" s="14" t="s">
        <v>3736</v>
      </c>
      <c r="C4444" s="14" t="s">
        <v>3737</v>
      </c>
      <c r="D4444" s="14" t="s">
        <v>3057</v>
      </c>
      <c r="E4444" s="14">
        <v>20019602</v>
      </c>
      <c r="F4444" s="14" t="s">
        <v>3277</v>
      </c>
      <c r="G4444" s="14" t="s">
        <v>3057</v>
      </c>
      <c r="H4444" s="14" t="s">
        <v>3057</v>
      </c>
      <c r="I4444" s="9" t="s">
        <v>3057</v>
      </c>
      <c r="J4444" s="9">
        <v>60</v>
      </c>
      <c r="K4444" s="14"/>
      <c r="L4444" s="14"/>
      <c r="M4444" s="14"/>
      <c r="N4444" s="14"/>
      <c r="O4444" s="14"/>
      <c r="P4444" s="14"/>
      <c r="Q4444" s="14"/>
      <c r="R4444" s="14"/>
      <c r="S4444" s="14"/>
      <c r="T4444" s="14"/>
      <c r="U4444" s="14"/>
      <c r="V4444" s="14"/>
      <c r="W4444" s="14"/>
      <c r="X4444" s="14"/>
      <c r="Y4444" s="14"/>
      <c r="Z4444" s="14"/>
      <c r="AA4444" s="11"/>
      <c r="AB4444" s="14" t="str">
        <f t="shared" si="453"/>
        <v>10266,10265|6 PINTURA UV</v>
      </c>
      <c r="AC4444" t="str">
        <f t="shared" si="454"/>
        <v>|10266|10265|</v>
      </c>
      <c r="AD4444" t="str">
        <f t="shared" si="455"/>
        <v>6 PINTURA UV</v>
      </c>
    </row>
    <row r="4445" spans="1:30" ht="24" customHeight="1" x14ac:dyDescent="0.35">
      <c r="A4445" s="35">
        <v>46223</v>
      </c>
      <c r="B4445" s="14" t="s">
        <v>3736</v>
      </c>
      <c r="C4445" s="14" t="s">
        <v>3737</v>
      </c>
      <c r="D4445" s="14" t="s">
        <v>3057</v>
      </c>
      <c r="E4445" s="14">
        <v>20019603</v>
      </c>
      <c r="F4445" s="14" t="s">
        <v>2937</v>
      </c>
      <c r="G4445" s="14" t="s">
        <v>3057</v>
      </c>
      <c r="H4445" s="14" t="s">
        <v>3057</v>
      </c>
      <c r="I4445" s="9" t="s">
        <v>3057</v>
      </c>
      <c r="J4445" s="9">
        <v>30</v>
      </c>
      <c r="K4445" s="14"/>
      <c r="L4445" s="14"/>
      <c r="M4445" s="14"/>
      <c r="N4445" s="14"/>
      <c r="O4445" s="14"/>
      <c r="P4445" s="14"/>
      <c r="Q4445" s="14"/>
      <c r="R4445" s="14"/>
      <c r="S4445" s="14"/>
      <c r="T4445" s="14"/>
      <c r="U4445" s="14"/>
      <c r="V4445" s="14"/>
      <c r="W4445" s="14"/>
      <c r="X4445" s="14"/>
      <c r="Y4445" s="14"/>
      <c r="Z4445" s="14"/>
      <c r="AA4445" s="11"/>
      <c r="AB4445" s="14" t="str">
        <f t="shared" si="453"/>
        <v>10266,10265|6 PINTURA UV</v>
      </c>
      <c r="AC4445" t="str">
        <f t="shared" si="454"/>
        <v>|10266|10265|</v>
      </c>
      <c r="AD4445" t="str">
        <f t="shared" si="455"/>
        <v>6 PINTURA UV</v>
      </c>
    </row>
    <row r="4446" spans="1:30" ht="24" customHeight="1" x14ac:dyDescent="0.35">
      <c r="A4446" s="35">
        <v>46223</v>
      </c>
      <c r="B4446" s="14" t="s">
        <v>3736</v>
      </c>
      <c r="C4446" s="14" t="s">
        <v>3737</v>
      </c>
      <c r="D4446" s="14" t="s">
        <v>3057</v>
      </c>
      <c r="E4446" s="14">
        <v>20019606</v>
      </c>
      <c r="F4446" s="14" t="s">
        <v>3207</v>
      </c>
      <c r="G4446" s="14" t="s">
        <v>3057</v>
      </c>
      <c r="H4446" s="14" t="s">
        <v>3057</v>
      </c>
      <c r="I4446" s="9" t="s">
        <v>3057</v>
      </c>
      <c r="J4446" s="9">
        <v>60</v>
      </c>
      <c r="K4446" s="14"/>
      <c r="L4446" s="14"/>
      <c r="M4446" s="14"/>
      <c r="N4446" s="14"/>
      <c r="O4446" s="14"/>
      <c r="P4446" s="14"/>
      <c r="Q4446" s="14"/>
      <c r="R4446" s="14"/>
      <c r="S4446" s="14"/>
      <c r="T4446" s="14"/>
      <c r="U4446" s="14"/>
      <c r="V4446" s="14"/>
      <c r="W4446" s="14"/>
      <c r="X4446" s="14"/>
      <c r="Y4446" s="14"/>
      <c r="Z4446" s="14"/>
      <c r="AA4446" s="11"/>
      <c r="AB4446" s="14" t="str">
        <f t="shared" si="453"/>
        <v>10266,10265|6 PINTURA UV</v>
      </c>
      <c r="AC4446" t="str">
        <f t="shared" si="454"/>
        <v>|10266|10265|</v>
      </c>
      <c r="AD4446" t="str">
        <f t="shared" si="455"/>
        <v>6 PINTURA UV</v>
      </c>
    </row>
    <row r="4447" spans="1:30" ht="24" customHeight="1" x14ac:dyDescent="0.35">
      <c r="A4447" s="35">
        <v>46223</v>
      </c>
      <c r="B4447" s="14" t="s">
        <v>3736</v>
      </c>
      <c r="C4447" s="14" t="s">
        <v>3737</v>
      </c>
      <c r="D4447" s="14" t="s">
        <v>3057</v>
      </c>
      <c r="E4447" s="14">
        <v>20020002</v>
      </c>
      <c r="F4447" s="14" t="s">
        <v>3263</v>
      </c>
      <c r="G4447" s="14" t="s">
        <v>3057</v>
      </c>
      <c r="H4447" s="14" t="s">
        <v>3057</v>
      </c>
      <c r="I4447" s="9" t="s">
        <v>3057</v>
      </c>
      <c r="J4447" s="9">
        <v>2</v>
      </c>
      <c r="K4447" s="14"/>
      <c r="L4447" s="14"/>
      <c r="M4447" s="14"/>
      <c r="N4447" s="14"/>
      <c r="O4447" s="14"/>
      <c r="P4447" s="14"/>
      <c r="Q4447" s="14"/>
      <c r="R4447" s="14"/>
      <c r="S4447" s="14"/>
      <c r="T4447" s="14"/>
      <c r="U4447" s="14"/>
      <c r="V4447" s="14"/>
      <c r="W4447" s="14"/>
      <c r="X4447" s="14"/>
      <c r="Y4447" s="14"/>
      <c r="Z4447" s="14"/>
      <c r="AA4447" s="11"/>
      <c r="AB4447" s="14" t="str">
        <f t="shared" si="453"/>
        <v>10266,10265|6 PINTURA UV</v>
      </c>
      <c r="AC4447" t="str">
        <f t="shared" si="454"/>
        <v>|10266|10265|</v>
      </c>
      <c r="AD4447" t="str">
        <f t="shared" si="455"/>
        <v>6 PINTURA UV</v>
      </c>
    </row>
    <row r="4448" spans="1:30" ht="24" customHeight="1" x14ac:dyDescent="0.35">
      <c r="A4448" s="35">
        <v>46223</v>
      </c>
      <c r="B4448" s="14" t="s">
        <v>3736</v>
      </c>
      <c r="C4448" s="14" t="s">
        <v>3737</v>
      </c>
      <c r="D4448" s="14" t="s">
        <v>3057</v>
      </c>
      <c r="E4448" s="14">
        <v>20020003</v>
      </c>
      <c r="F4448" s="14" t="s">
        <v>3264</v>
      </c>
      <c r="G4448" s="14" t="s">
        <v>3057</v>
      </c>
      <c r="H4448" s="14" t="s">
        <v>3057</v>
      </c>
      <c r="I4448" s="9" t="s">
        <v>3057</v>
      </c>
      <c r="J4448" s="9">
        <v>2</v>
      </c>
      <c r="K4448" s="14"/>
      <c r="L4448" s="14"/>
      <c r="M4448" s="14"/>
      <c r="N4448" s="14"/>
      <c r="O4448" s="14"/>
      <c r="P4448" s="14"/>
      <c r="Q4448" s="14"/>
      <c r="R4448" s="14"/>
      <c r="S4448" s="14"/>
      <c r="T4448" s="14"/>
      <c r="U4448" s="14"/>
      <c r="V4448" s="14"/>
      <c r="W4448" s="14"/>
      <c r="X4448" s="14"/>
      <c r="Y4448" s="14"/>
      <c r="Z4448" s="14"/>
      <c r="AA4448" s="11"/>
      <c r="AB4448" s="14" t="str">
        <f t="shared" si="453"/>
        <v>10266,10265|6 PINTURA UV</v>
      </c>
      <c r="AC4448" t="str">
        <f t="shared" si="454"/>
        <v>|10266|10265|</v>
      </c>
      <c r="AD4448" t="str">
        <f t="shared" si="455"/>
        <v>6 PINTURA UV</v>
      </c>
    </row>
    <row r="4449" spans="1:30" ht="24" customHeight="1" x14ac:dyDescent="0.35">
      <c r="A4449" s="35">
        <v>46223</v>
      </c>
      <c r="B4449" s="14" t="s">
        <v>3736</v>
      </c>
      <c r="C4449" s="14" t="s">
        <v>3737</v>
      </c>
      <c r="D4449" s="14" t="s">
        <v>3057</v>
      </c>
      <c r="E4449" s="14">
        <v>20020004</v>
      </c>
      <c r="F4449" s="14" t="s">
        <v>3265</v>
      </c>
      <c r="G4449" s="14" t="s">
        <v>3057</v>
      </c>
      <c r="H4449" s="14" t="s">
        <v>3057</v>
      </c>
      <c r="I4449" s="9" t="s">
        <v>3057</v>
      </c>
      <c r="J4449" s="9">
        <v>4</v>
      </c>
      <c r="K4449" s="14"/>
      <c r="L4449" s="14"/>
      <c r="M4449" s="14"/>
      <c r="N4449" s="14"/>
      <c r="O4449" s="14"/>
      <c r="P4449" s="14"/>
      <c r="Q4449" s="14"/>
      <c r="R4449" s="14"/>
      <c r="S4449" s="14"/>
      <c r="T4449" s="14"/>
      <c r="U4449" s="14"/>
      <c r="V4449" s="14"/>
      <c r="W4449" s="14"/>
      <c r="X4449" s="14"/>
      <c r="Y4449" s="14"/>
      <c r="Z4449" s="14"/>
      <c r="AA4449" s="11"/>
      <c r="AB4449" s="14" t="str">
        <f t="shared" si="453"/>
        <v>10266,10265|6 PINTURA UV</v>
      </c>
      <c r="AC4449" t="str">
        <f t="shared" si="454"/>
        <v>|10266|10265|</v>
      </c>
      <c r="AD4449" t="str">
        <f t="shared" si="455"/>
        <v>6 PINTURA UV</v>
      </c>
    </row>
    <row r="4450" spans="1:30" ht="24" customHeight="1" x14ac:dyDescent="0.35">
      <c r="A4450" s="35">
        <v>46223</v>
      </c>
      <c r="B4450" s="14" t="s">
        <v>3736</v>
      </c>
      <c r="C4450" s="14" t="s">
        <v>3737</v>
      </c>
      <c r="D4450" s="14" t="s">
        <v>3057</v>
      </c>
      <c r="E4450" s="14">
        <v>20020005</v>
      </c>
      <c r="F4450" s="14" t="s">
        <v>3266</v>
      </c>
      <c r="G4450" s="14" t="s">
        <v>3057</v>
      </c>
      <c r="H4450" s="14" t="s">
        <v>3057</v>
      </c>
      <c r="I4450" s="9" t="s">
        <v>3057</v>
      </c>
      <c r="J4450" s="9">
        <v>2</v>
      </c>
      <c r="K4450" s="14"/>
      <c r="L4450" s="14"/>
      <c r="M4450" s="14"/>
      <c r="N4450" s="14"/>
      <c r="O4450" s="14"/>
      <c r="P4450" s="14"/>
      <c r="Q4450" s="14"/>
      <c r="R4450" s="14"/>
      <c r="S4450" s="14"/>
      <c r="T4450" s="14"/>
      <c r="U4450" s="14"/>
      <c r="V4450" s="14"/>
      <c r="W4450" s="14"/>
      <c r="X4450" s="14"/>
      <c r="Y4450" s="14"/>
      <c r="Z4450" s="14"/>
      <c r="AA4450" s="11"/>
      <c r="AB4450" s="14" t="str">
        <f t="shared" si="453"/>
        <v>10266,10265|6 PINTURA UV</v>
      </c>
      <c r="AC4450" t="str">
        <f t="shared" si="454"/>
        <v>|10266|10265|</v>
      </c>
      <c r="AD4450" t="str">
        <f t="shared" si="455"/>
        <v>6 PINTURA UV</v>
      </c>
    </row>
    <row r="4451" spans="1:30" ht="24" customHeight="1" x14ac:dyDescent="0.35">
      <c r="A4451" s="35">
        <v>46223</v>
      </c>
      <c r="B4451" s="14" t="s">
        <v>3736</v>
      </c>
      <c r="C4451" s="14" t="s">
        <v>3737</v>
      </c>
      <c r="D4451" s="14" t="s">
        <v>3057</v>
      </c>
      <c r="E4451" s="14">
        <v>30080009</v>
      </c>
      <c r="F4451" s="14" t="s">
        <v>3160</v>
      </c>
      <c r="G4451" s="14" t="s">
        <v>3057</v>
      </c>
      <c r="H4451" s="14" t="s">
        <v>3057</v>
      </c>
      <c r="I4451" s="9" t="s">
        <v>3057</v>
      </c>
      <c r="J4451" s="9">
        <v>60</v>
      </c>
      <c r="K4451" s="14"/>
      <c r="L4451" s="14"/>
      <c r="M4451" s="14"/>
      <c r="N4451" s="14"/>
      <c r="O4451" s="14"/>
      <c r="P4451" s="14"/>
      <c r="Q4451" s="14"/>
      <c r="R4451" s="14"/>
      <c r="S4451" s="14"/>
      <c r="T4451" s="14"/>
      <c r="U4451" s="14"/>
      <c r="V4451" s="14"/>
      <c r="W4451" s="14"/>
      <c r="X4451" s="14"/>
      <c r="Y4451" s="14"/>
      <c r="Z4451" s="14"/>
      <c r="AA4451" s="11"/>
      <c r="AB4451" s="14" t="str">
        <f t="shared" si="453"/>
        <v>10266,10265|6 PINTURA UV</v>
      </c>
      <c r="AC4451" t="str">
        <f t="shared" si="454"/>
        <v>|10266|10265|</v>
      </c>
      <c r="AD4451" t="str">
        <f t="shared" si="455"/>
        <v>6 PINTURA UV</v>
      </c>
    </row>
    <row r="4452" spans="1:30" ht="24" customHeight="1" x14ac:dyDescent="0.35">
      <c r="A4452" s="35">
        <v>46223</v>
      </c>
      <c r="B4452" s="14" t="s">
        <v>3736</v>
      </c>
      <c r="C4452" s="14" t="s">
        <v>3737</v>
      </c>
      <c r="D4452" s="14" t="s">
        <v>3057</v>
      </c>
      <c r="E4452" s="14">
        <v>30081507</v>
      </c>
      <c r="F4452" s="14" t="s">
        <v>3161</v>
      </c>
      <c r="G4452" s="14" t="s">
        <v>3057</v>
      </c>
      <c r="H4452" s="14" t="s">
        <v>3057</v>
      </c>
      <c r="I4452" s="9" t="s">
        <v>3057</v>
      </c>
      <c r="J4452" s="9">
        <v>30</v>
      </c>
      <c r="K4452" s="14"/>
      <c r="L4452" s="14"/>
      <c r="M4452" s="14"/>
      <c r="N4452" s="14"/>
      <c r="O4452" s="14"/>
      <c r="P4452" s="14"/>
      <c r="Q4452" s="14"/>
      <c r="R4452" s="14"/>
      <c r="S4452" s="14"/>
      <c r="T4452" s="14"/>
      <c r="U4452" s="14"/>
      <c r="V4452" s="14"/>
      <c r="W4452" s="14"/>
      <c r="X4452" s="14"/>
      <c r="Y4452" s="14"/>
      <c r="Z4452" s="14"/>
      <c r="AA4452" s="11"/>
      <c r="AB4452" s="14" t="str">
        <f t="shared" si="453"/>
        <v>10266,10265|6 PINTURA UV</v>
      </c>
      <c r="AC4452" t="str">
        <f t="shared" si="454"/>
        <v>|10266|10265|</v>
      </c>
      <c r="AD4452" t="str">
        <f t="shared" si="455"/>
        <v>6 PINTURA UV</v>
      </c>
    </row>
    <row r="4453" spans="1:30" ht="24" customHeight="1" x14ac:dyDescent="0.35">
      <c r="A4453" s="35">
        <v>46223</v>
      </c>
      <c r="B4453" s="14" t="s">
        <v>3736</v>
      </c>
      <c r="C4453" s="14" t="s">
        <v>3737</v>
      </c>
      <c r="D4453" s="14" t="s">
        <v>3057</v>
      </c>
      <c r="E4453" s="14">
        <v>30081508</v>
      </c>
      <c r="F4453" s="14" t="s">
        <v>3162</v>
      </c>
      <c r="G4453" s="14" t="s">
        <v>3057</v>
      </c>
      <c r="H4453" s="14" t="s">
        <v>3057</v>
      </c>
      <c r="I4453" s="9" t="s">
        <v>3057</v>
      </c>
      <c r="J4453" s="9">
        <v>30</v>
      </c>
      <c r="K4453" s="14"/>
      <c r="L4453" s="14"/>
      <c r="M4453" s="14"/>
      <c r="N4453" s="14"/>
      <c r="O4453" s="14"/>
      <c r="P4453" s="14"/>
      <c r="Q4453" s="14"/>
      <c r="R4453" s="14"/>
      <c r="S4453" s="14"/>
      <c r="T4453" s="14"/>
      <c r="U4453" s="14"/>
      <c r="V4453" s="14"/>
      <c r="W4453" s="14"/>
      <c r="X4453" s="14"/>
      <c r="Y4453" s="14"/>
      <c r="Z4453" s="14"/>
      <c r="AA4453" s="11"/>
      <c r="AB4453" s="14" t="str">
        <f t="shared" si="453"/>
        <v>10266,10265|6 PINTURA UV</v>
      </c>
      <c r="AC4453" t="str">
        <f t="shared" si="454"/>
        <v>|10266|10265|</v>
      </c>
      <c r="AD4453" t="str">
        <f t="shared" si="455"/>
        <v>6 PINTURA UV</v>
      </c>
    </row>
    <row r="4454" spans="1:30" ht="24" customHeight="1" x14ac:dyDescent="0.35">
      <c r="A4454" s="35">
        <v>46223</v>
      </c>
      <c r="B4454" s="14" t="s">
        <v>3736</v>
      </c>
      <c r="C4454" s="14" t="s">
        <v>3737</v>
      </c>
      <c r="D4454" s="14" t="s">
        <v>3057</v>
      </c>
      <c r="E4454" s="14">
        <v>20013102</v>
      </c>
      <c r="F4454" s="14" t="s">
        <v>3188</v>
      </c>
      <c r="G4454" s="14" t="s">
        <v>3057</v>
      </c>
      <c r="H4454" s="14" t="s">
        <v>3057</v>
      </c>
      <c r="I4454" s="9" t="s">
        <v>3057</v>
      </c>
      <c r="J4454" s="9">
        <v>440</v>
      </c>
      <c r="K4454" s="14"/>
      <c r="L4454" s="14"/>
      <c r="M4454" s="14"/>
      <c r="N4454" s="14"/>
      <c r="O4454" s="14"/>
      <c r="P4454" s="14"/>
      <c r="Q4454" s="14"/>
      <c r="R4454" s="14"/>
      <c r="S4454" s="14"/>
      <c r="T4454" s="14"/>
      <c r="U4454" s="14"/>
      <c r="V4454" s="14"/>
      <c r="W4454" s="14"/>
      <c r="X4454" s="14"/>
      <c r="Y4454" s="14"/>
      <c r="Z4454" s="14"/>
      <c r="AA4454" s="11"/>
      <c r="AB4454" s="14" t="str">
        <f t="shared" si="453"/>
        <v>10266,10265|6 PINTURA UV</v>
      </c>
      <c r="AC4454" t="str">
        <f t="shared" si="454"/>
        <v>|10266|10265|</v>
      </c>
      <c r="AD4454" t="str">
        <f t="shared" si="455"/>
        <v>6 PINTURA UV</v>
      </c>
    </row>
    <row r="4455" spans="1:30" ht="24" customHeight="1" x14ac:dyDescent="0.35">
      <c r="A4455" s="35">
        <v>46223</v>
      </c>
      <c r="B4455" s="14" t="s">
        <v>3736</v>
      </c>
      <c r="C4455" s="14" t="s">
        <v>3737</v>
      </c>
      <c r="D4455" s="14" t="s">
        <v>3057</v>
      </c>
      <c r="E4455" s="14">
        <v>20013103</v>
      </c>
      <c r="F4455" s="14" t="s">
        <v>3189</v>
      </c>
      <c r="G4455" s="14" t="s">
        <v>3057</v>
      </c>
      <c r="H4455" s="14" t="s">
        <v>3057</v>
      </c>
      <c r="I4455" s="9" t="s">
        <v>3057</v>
      </c>
      <c r="J4455" s="9">
        <v>440</v>
      </c>
      <c r="K4455" s="14"/>
      <c r="L4455" s="14"/>
      <c r="M4455" s="14"/>
      <c r="N4455" s="14"/>
      <c r="O4455" s="14"/>
      <c r="P4455" s="14"/>
      <c r="Q4455" s="14"/>
      <c r="R4455" s="14"/>
      <c r="S4455" s="14"/>
      <c r="T4455" s="14"/>
      <c r="U4455" s="14"/>
      <c r="V4455" s="14"/>
      <c r="W4455" s="14"/>
      <c r="X4455" s="14"/>
      <c r="Y4455" s="14"/>
      <c r="Z4455" s="14"/>
      <c r="AA4455" s="11"/>
      <c r="AB4455" s="14" t="str">
        <f t="shared" si="453"/>
        <v>10266,10265|6 PINTURA UV</v>
      </c>
      <c r="AC4455" t="str">
        <f t="shared" si="454"/>
        <v>|10266|10265|</v>
      </c>
      <c r="AD4455" t="str">
        <f t="shared" si="455"/>
        <v>6 PINTURA UV</v>
      </c>
    </row>
    <row r="4456" spans="1:30" ht="24" customHeight="1" x14ac:dyDescent="0.35">
      <c r="A4456" s="35">
        <v>46223</v>
      </c>
      <c r="B4456" s="14" t="s">
        <v>3736</v>
      </c>
      <c r="C4456" s="14" t="s">
        <v>3737</v>
      </c>
      <c r="D4456" s="14" t="s">
        <v>3057</v>
      </c>
      <c r="E4456" s="14">
        <v>20020001</v>
      </c>
      <c r="F4456" s="14" t="s">
        <v>3190</v>
      </c>
      <c r="G4456" s="14" t="s">
        <v>3057</v>
      </c>
      <c r="H4456" s="14" t="s">
        <v>3057</v>
      </c>
      <c r="I4456" s="9" t="s">
        <v>3057</v>
      </c>
      <c r="J4456" s="9">
        <v>8</v>
      </c>
      <c r="K4456" s="14"/>
      <c r="L4456" s="14"/>
      <c r="M4456" s="14"/>
      <c r="N4456" s="14"/>
      <c r="O4456" s="14"/>
      <c r="P4456" s="14"/>
      <c r="Q4456" s="14"/>
      <c r="R4456" s="14"/>
      <c r="S4456" s="14"/>
      <c r="T4456" s="14"/>
      <c r="U4456" s="14"/>
      <c r="V4456" s="14"/>
      <c r="W4456" s="14"/>
      <c r="X4456" s="14"/>
      <c r="Y4456" s="14"/>
      <c r="Z4456" s="14"/>
      <c r="AA4456" s="11"/>
      <c r="AB4456" s="14" t="str">
        <f t="shared" si="453"/>
        <v>10266,10265|6 PINTURA UV</v>
      </c>
      <c r="AC4456" t="str">
        <f t="shared" si="454"/>
        <v>|10266|10265|</v>
      </c>
      <c r="AD4456" t="str">
        <f t="shared" si="455"/>
        <v>6 PINTURA UV</v>
      </c>
    </row>
    <row r="4457" spans="1:30" ht="24" customHeight="1" x14ac:dyDescent="0.35">
      <c r="A4457" s="35">
        <v>46223</v>
      </c>
      <c r="B4457" s="14" t="s">
        <v>3736</v>
      </c>
      <c r="C4457" s="14" t="s">
        <v>3737</v>
      </c>
      <c r="D4457" s="14" t="s">
        <v>3057</v>
      </c>
      <c r="E4457" s="14">
        <v>30080008</v>
      </c>
      <c r="F4457" s="14" t="s">
        <v>3163</v>
      </c>
      <c r="G4457" s="14" t="s">
        <v>3057</v>
      </c>
      <c r="H4457" s="14" t="s">
        <v>3057</v>
      </c>
      <c r="I4457" s="9" t="s">
        <v>3057</v>
      </c>
      <c r="J4457" s="9">
        <v>60</v>
      </c>
      <c r="K4457" s="14"/>
      <c r="L4457" s="14"/>
      <c r="M4457" s="14"/>
      <c r="N4457" s="14"/>
      <c r="O4457" s="14"/>
      <c r="P4457" s="14"/>
      <c r="Q4457" s="14"/>
      <c r="R4457" s="14"/>
      <c r="S4457" s="14"/>
      <c r="T4457" s="14"/>
      <c r="U4457" s="14"/>
      <c r="V4457" s="14"/>
      <c r="W4457" s="14"/>
      <c r="X4457" s="14"/>
      <c r="Y4457" s="14"/>
      <c r="Z4457" s="14"/>
      <c r="AA4457" s="11"/>
      <c r="AB4457" s="14" t="str">
        <f t="shared" si="453"/>
        <v>10266,10265|6 PINTURA UV</v>
      </c>
      <c r="AC4457" t="str">
        <f t="shared" si="454"/>
        <v>|10266|10265|</v>
      </c>
      <c r="AD4457" t="str">
        <f t="shared" si="455"/>
        <v>6 PINTURA UV</v>
      </c>
    </row>
    <row r="4458" spans="1:30" ht="24" customHeight="1" x14ac:dyDescent="0.35">
      <c r="A4458" s="35">
        <v>46223</v>
      </c>
      <c r="B4458" s="14" t="s">
        <v>3736</v>
      </c>
      <c r="C4458" s="14" t="s">
        <v>3737</v>
      </c>
      <c r="D4458" s="14" t="s">
        <v>3057</v>
      </c>
      <c r="E4458" s="14">
        <v>20051001</v>
      </c>
      <c r="F4458" s="14" t="s">
        <v>3215</v>
      </c>
      <c r="G4458" s="14" t="s">
        <v>3057</v>
      </c>
      <c r="H4458" s="14" t="s">
        <v>3057</v>
      </c>
      <c r="I4458" s="9" t="s">
        <v>3057</v>
      </c>
      <c r="J4458" s="9">
        <v>13</v>
      </c>
      <c r="K4458" s="14"/>
      <c r="L4458" s="14"/>
      <c r="M4458" s="14"/>
      <c r="N4458" s="14"/>
      <c r="O4458" s="14"/>
      <c r="P4458" s="14"/>
      <c r="Q4458" s="14"/>
      <c r="R4458" s="14"/>
      <c r="S4458" s="14"/>
      <c r="T4458" s="14"/>
      <c r="U4458" s="14"/>
      <c r="V4458" s="14"/>
      <c r="W4458" s="14"/>
      <c r="X4458" s="14"/>
      <c r="Y4458" s="14"/>
      <c r="Z4458" s="14"/>
      <c r="AA4458" s="11"/>
      <c r="AB4458" s="14" t="str">
        <f t="shared" si="453"/>
        <v>10266,10265|6 PINTURA UV</v>
      </c>
      <c r="AC4458" t="str">
        <f t="shared" si="454"/>
        <v>|10266|10265|</v>
      </c>
      <c r="AD4458" t="str">
        <f t="shared" si="455"/>
        <v>6 PINTURA UV</v>
      </c>
    </row>
    <row r="4459" spans="1:30" ht="24" customHeight="1" x14ac:dyDescent="0.35">
      <c r="A4459" s="35">
        <v>46223</v>
      </c>
      <c r="B4459" s="14" t="s">
        <v>3736</v>
      </c>
      <c r="C4459" s="14" t="s">
        <v>3737</v>
      </c>
      <c r="D4459" s="14" t="s">
        <v>3057</v>
      </c>
      <c r="E4459" s="14">
        <v>30003405</v>
      </c>
      <c r="F4459" s="14" t="s">
        <v>3282</v>
      </c>
      <c r="G4459" s="14" t="s">
        <v>3057</v>
      </c>
      <c r="H4459" s="14" t="s">
        <v>3057</v>
      </c>
      <c r="I4459" s="9" t="s">
        <v>3057</v>
      </c>
      <c r="J4459" s="9">
        <v>12</v>
      </c>
      <c r="K4459" s="14"/>
      <c r="L4459" s="14"/>
      <c r="M4459" s="14"/>
      <c r="N4459" s="14"/>
      <c r="O4459" s="14"/>
      <c r="P4459" s="14"/>
      <c r="Q4459" s="14"/>
      <c r="R4459" s="14"/>
      <c r="S4459" s="14"/>
      <c r="T4459" s="14"/>
      <c r="U4459" s="14"/>
      <c r="V4459" s="14"/>
      <c r="W4459" s="14"/>
      <c r="X4459" s="14"/>
      <c r="Y4459" s="14"/>
      <c r="Z4459" s="14"/>
      <c r="AA4459" s="11"/>
      <c r="AB4459" s="14" t="str">
        <f t="shared" si="453"/>
        <v>10266,10265|6 PINTURA UV</v>
      </c>
      <c r="AC4459" t="str">
        <f t="shared" si="454"/>
        <v>|10266|10265|</v>
      </c>
      <c r="AD4459" t="str">
        <f t="shared" si="455"/>
        <v>6 PINTURA UV</v>
      </c>
    </row>
    <row r="4460" spans="1:30" ht="24" customHeight="1" x14ac:dyDescent="0.35">
      <c r="A4460" s="35">
        <v>46223</v>
      </c>
      <c r="B4460" s="14" t="s">
        <v>3736</v>
      </c>
      <c r="C4460" s="14" t="s">
        <v>3737</v>
      </c>
      <c r="D4460" s="14" t="s">
        <v>3057</v>
      </c>
      <c r="E4460" s="14">
        <v>30006103</v>
      </c>
      <c r="F4460" s="14" t="s">
        <v>3283</v>
      </c>
      <c r="G4460" s="14" t="s">
        <v>3057</v>
      </c>
      <c r="H4460" s="14" t="s">
        <v>3057</v>
      </c>
      <c r="I4460" s="9" t="s">
        <v>3057</v>
      </c>
      <c r="J4460" s="9">
        <v>12</v>
      </c>
      <c r="K4460" s="14"/>
      <c r="L4460" s="14"/>
      <c r="M4460" s="14"/>
      <c r="N4460" s="14"/>
      <c r="O4460" s="14"/>
      <c r="P4460" s="14"/>
      <c r="Q4460" s="14"/>
      <c r="R4460" s="14"/>
      <c r="S4460" s="14"/>
      <c r="T4460" s="14"/>
      <c r="U4460" s="14"/>
      <c r="V4460" s="14"/>
      <c r="W4460" s="14"/>
      <c r="X4460" s="14"/>
      <c r="Y4460" s="14"/>
      <c r="Z4460" s="14"/>
      <c r="AA4460" s="11"/>
      <c r="AB4460" s="14" t="str">
        <f t="shared" si="453"/>
        <v>10266,10265|6 PINTURA UV</v>
      </c>
      <c r="AC4460" t="str">
        <f t="shared" si="454"/>
        <v>|10266|10265|</v>
      </c>
      <c r="AD4460" t="str">
        <f t="shared" si="455"/>
        <v>6 PINTURA UV</v>
      </c>
    </row>
    <row r="4461" spans="1:30" ht="24" customHeight="1" x14ac:dyDescent="0.35">
      <c r="A4461" s="35">
        <v>46223</v>
      </c>
      <c r="B4461" s="14" t="s">
        <v>3736</v>
      </c>
      <c r="C4461" s="14" t="s">
        <v>3737</v>
      </c>
      <c r="D4461" s="14" t="s">
        <v>3057</v>
      </c>
      <c r="E4461" s="14">
        <v>30006104</v>
      </c>
      <c r="F4461" s="14" t="s">
        <v>3159</v>
      </c>
      <c r="G4461" s="14" t="s">
        <v>3057</v>
      </c>
      <c r="H4461" s="14" t="s">
        <v>3057</v>
      </c>
      <c r="I4461" s="9" t="s">
        <v>3057</v>
      </c>
      <c r="J4461" s="9">
        <v>120</v>
      </c>
      <c r="K4461" s="14"/>
      <c r="L4461" s="14"/>
      <c r="M4461" s="14"/>
      <c r="N4461" s="14"/>
      <c r="O4461" s="14"/>
      <c r="P4461" s="14"/>
      <c r="Q4461" s="14"/>
      <c r="R4461" s="14"/>
      <c r="S4461" s="14"/>
      <c r="T4461" s="14"/>
      <c r="U4461" s="14"/>
      <c r="V4461" s="14"/>
      <c r="W4461" s="14"/>
      <c r="X4461" s="14"/>
      <c r="Y4461" s="14"/>
      <c r="Z4461" s="14"/>
      <c r="AA4461" s="11"/>
      <c r="AB4461" s="14" t="str">
        <f t="shared" si="453"/>
        <v>10266,10265|6 PINTURA UV</v>
      </c>
      <c r="AC4461" t="str">
        <f t="shared" si="454"/>
        <v>|10266|10265|</v>
      </c>
      <c r="AD4461" t="str">
        <f t="shared" si="455"/>
        <v>6 PINTURA UV</v>
      </c>
    </row>
    <row r="4462" spans="1:30" ht="24" customHeight="1" x14ac:dyDescent="0.35">
      <c r="A4462" s="35">
        <v>46223</v>
      </c>
      <c r="B4462" s="14" t="s">
        <v>3736</v>
      </c>
      <c r="C4462" s="14" t="s">
        <v>3737</v>
      </c>
      <c r="D4462" s="14" t="s">
        <v>3057</v>
      </c>
      <c r="E4462" s="14">
        <v>20052001</v>
      </c>
      <c r="F4462" s="14" t="s">
        <v>3196</v>
      </c>
      <c r="G4462" s="14" t="s">
        <v>3057</v>
      </c>
      <c r="H4462" s="14" t="s">
        <v>3057</v>
      </c>
      <c r="I4462" s="9" t="s">
        <v>3057</v>
      </c>
      <c r="J4462" s="9">
        <v>120</v>
      </c>
      <c r="K4462" s="14"/>
      <c r="L4462" s="14"/>
      <c r="M4462" s="14"/>
      <c r="N4462" s="14"/>
      <c r="O4462" s="14"/>
      <c r="P4462" s="14"/>
      <c r="Q4462" s="14"/>
      <c r="R4462" s="14"/>
      <c r="S4462" s="14"/>
      <c r="T4462" s="14"/>
      <c r="U4462" s="14"/>
      <c r="V4462" s="14"/>
      <c r="W4462" s="14"/>
      <c r="X4462" s="14"/>
      <c r="Y4462" s="14"/>
      <c r="Z4462" s="14"/>
      <c r="AA4462" s="11"/>
      <c r="AB4462" s="14" t="str">
        <f t="shared" si="453"/>
        <v>10266,10265|6 PINTURA UV</v>
      </c>
      <c r="AC4462" t="str">
        <f t="shared" si="454"/>
        <v>|10266|10265|</v>
      </c>
      <c r="AD4462" t="str">
        <f t="shared" si="455"/>
        <v>6 PINTURA UV</v>
      </c>
    </row>
    <row r="4463" spans="1:30" ht="24" customHeight="1" x14ac:dyDescent="0.35">
      <c r="A4463" s="35">
        <v>46223</v>
      </c>
      <c r="B4463" s="14" t="s">
        <v>3736</v>
      </c>
      <c r="C4463" s="14" t="s">
        <v>3737</v>
      </c>
      <c r="D4463" s="14" t="s">
        <v>3057</v>
      </c>
      <c r="E4463" s="14">
        <v>20052002</v>
      </c>
      <c r="F4463" s="14" t="s">
        <v>3197</v>
      </c>
      <c r="G4463" s="14" t="s">
        <v>3057</v>
      </c>
      <c r="H4463" s="14" t="s">
        <v>3057</v>
      </c>
      <c r="I4463" s="9" t="s">
        <v>3057</v>
      </c>
      <c r="J4463" s="9">
        <v>30</v>
      </c>
      <c r="K4463" s="14"/>
      <c r="L4463" s="14"/>
      <c r="M4463" s="14"/>
      <c r="N4463" s="14"/>
      <c r="O4463" s="14"/>
      <c r="P4463" s="14"/>
      <c r="Q4463" s="14"/>
      <c r="R4463" s="14"/>
      <c r="S4463" s="14"/>
      <c r="T4463" s="14"/>
      <c r="U4463" s="14"/>
      <c r="V4463" s="14"/>
      <c r="W4463" s="14"/>
      <c r="X4463" s="14"/>
      <c r="Y4463" s="14"/>
      <c r="Z4463" s="14"/>
      <c r="AA4463" s="11"/>
      <c r="AB4463" s="14" t="str">
        <f t="shared" si="453"/>
        <v>10266,10265|6 PINTURA UV</v>
      </c>
      <c r="AC4463" t="str">
        <f t="shared" si="454"/>
        <v>|10266|10265|</v>
      </c>
      <c r="AD4463" t="str">
        <f t="shared" si="455"/>
        <v>6 PINTURA UV</v>
      </c>
    </row>
    <row r="4464" spans="1:30" ht="24" customHeight="1" x14ac:dyDescent="0.35">
      <c r="A4464" s="35">
        <v>46223</v>
      </c>
      <c r="B4464" s="14" t="s">
        <v>3736</v>
      </c>
      <c r="C4464" s="14" t="s">
        <v>3737</v>
      </c>
      <c r="D4464" s="14" t="s">
        <v>3057</v>
      </c>
      <c r="E4464" s="14">
        <v>20052003</v>
      </c>
      <c r="F4464" s="14" t="s">
        <v>3198</v>
      </c>
      <c r="G4464" s="14" t="s">
        <v>3057</v>
      </c>
      <c r="H4464" s="14" t="s">
        <v>3057</v>
      </c>
      <c r="I4464" s="9" t="s">
        <v>3057</v>
      </c>
      <c r="J4464" s="9">
        <v>60</v>
      </c>
      <c r="K4464" s="14"/>
      <c r="L4464" s="14"/>
      <c r="M4464" s="14"/>
      <c r="N4464" s="14"/>
      <c r="O4464" s="14"/>
      <c r="P4464" s="14"/>
      <c r="Q4464" s="14"/>
      <c r="R4464" s="14"/>
      <c r="S4464" s="14"/>
      <c r="T4464" s="14"/>
      <c r="U4464" s="14"/>
      <c r="V4464" s="14"/>
      <c r="W4464" s="14"/>
      <c r="X4464" s="14"/>
      <c r="Y4464" s="14"/>
      <c r="Z4464" s="14"/>
      <c r="AA4464" s="11"/>
      <c r="AB4464" s="14" t="str">
        <f t="shared" si="453"/>
        <v>10266,10265|6 PINTURA UV</v>
      </c>
      <c r="AC4464" t="str">
        <f t="shared" si="454"/>
        <v>|10266|10265|</v>
      </c>
      <c r="AD4464" t="str">
        <f t="shared" si="455"/>
        <v>6 PINTURA UV</v>
      </c>
    </row>
    <row r="4465" spans="1:30" ht="36" customHeight="1" x14ac:dyDescent="0.35">
      <c r="A4465" s="35">
        <v>46223</v>
      </c>
      <c r="B4465" s="14" t="s">
        <v>3738</v>
      </c>
      <c r="C4465" s="14" t="s">
        <v>3739</v>
      </c>
      <c r="D4465" s="14" t="s">
        <v>3057</v>
      </c>
      <c r="E4465" s="14">
        <v>10050003</v>
      </c>
      <c r="F4465" s="14" t="s">
        <v>1619</v>
      </c>
      <c r="G4465" s="14" t="s">
        <v>3057</v>
      </c>
      <c r="H4465" s="14" t="s">
        <v>3057</v>
      </c>
      <c r="I4465" s="9" t="s">
        <v>3057</v>
      </c>
      <c r="J4465" s="9">
        <v>1</v>
      </c>
      <c r="K4465" s="14"/>
      <c r="L4465" s="14"/>
      <c r="M4465" s="14"/>
      <c r="N4465" s="14"/>
      <c r="O4465" s="14"/>
      <c r="P4465" s="14"/>
      <c r="Q4465" s="14"/>
      <c r="R4465" s="14"/>
      <c r="S4465" s="14"/>
      <c r="T4465" s="14"/>
      <c r="U4465" s="14"/>
      <c r="V4465" s="14"/>
      <c r="W4465" s="14"/>
      <c r="X4465" s="14"/>
      <c r="Y4465" s="14"/>
      <c r="Z4465" s="14"/>
      <c r="AA4465" s="11"/>
      <c r="AB4465" s="14" t="str">
        <f t="shared" si="453"/>
        <v>10269|6 PINTURA UV</v>
      </c>
      <c r="AC4465" t="str">
        <f t="shared" si="454"/>
        <v>|10269|</v>
      </c>
      <c r="AD4465" t="str">
        <f t="shared" si="455"/>
        <v>6 PINTURA UV</v>
      </c>
    </row>
    <row r="4466" spans="1:30" ht="36" customHeight="1" x14ac:dyDescent="0.35">
      <c r="A4466" s="35">
        <v>46223</v>
      </c>
      <c r="B4466" s="14" t="s">
        <v>3738</v>
      </c>
      <c r="C4466" s="14" t="s">
        <v>3739</v>
      </c>
      <c r="D4466" s="14" t="s">
        <v>3057</v>
      </c>
      <c r="E4466" s="14">
        <v>10050004</v>
      </c>
      <c r="F4466" s="14" t="s">
        <v>3460</v>
      </c>
      <c r="G4466" s="14" t="s">
        <v>3057</v>
      </c>
      <c r="H4466" s="14" t="s">
        <v>3057</v>
      </c>
      <c r="I4466" s="9" t="s">
        <v>3057</v>
      </c>
      <c r="J4466" s="9">
        <v>1</v>
      </c>
      <c r="K4466" s="14"/>
      <c r="L4466" s="14"/>
      <c r="M4466" s="14"/>
      <c r="N4466" s="14"/>
      <c r="O4466" s="14"/>
      <c r="P4466" s="14"/>
      <c r="Q4466" s="14"/>
      <c r="R4466" s="14"/>
      <c r="S4466" s="14"/>
      <c r="T4466" s="14"/>
      <c r="U4466" s="14"/>
      <c r="V4466" s="14"/>
      <c r="W4466" s="14"/>
      <c r="X4466" s="14"/>
      <c r="Y4466" s="14"/>
      <c r="Z4466" s="14"/>
      <c r="AA4466" s="11"/>
      <c r="AB4466" s="14" t="str">
        <f t="shared" si="453"/>
        <v>10269|6 PINTURA UV</v>
      </c>
      <c r="AC4466" t="str">
        <f t="shared" si="454"/>
        <v>|10269|</v>
      </c>
      <c r="AD4466" t="str">
        <f t="shared" si="455"/>
        <v>6 PINTURA UV</v>
      </c>
    </row>
    <row r="4467" spans="1:30" ht="36" customHeight="1" x14ac:dyDescent="0.35">
      <c r="A4467" s="35">
        <v>46223</v>
      </c>
      <c r="B4467" s="14" t="s">
        <v>3738</v>
      </c>
      <c r="C4467" s="14" t="s">
        <v>3739</v>
      </c>
      <c r="D4467" s="14" t="s">
        <v>3057</v>
      </c>
      <c r="E4467" s="14">
        <v>10050005</v>
      </c>
      <c r="F4467" s="14" t="s">
        <v>3462</v>
      </c>
      <c r="G4467" s="14" t="s">
        <v>3057</v>
      </c>
      <c r="H4467" s="14" t="s">
        <v>3057</v>
      </c>
      <c r="I4467" s="9" t="s">
        <v>3057</v>
      </c>
      <c r="J4467" s="9">
        <v>1</v>
      </c>
      <c r="K4467" s="14"/>
      <c r="L4467" s="14"/>
      <c r="M4467" s="14"/>
      <c r="N4467" s="14"/>
      <c r="O4467" s="14"/>
      <c r="P4467" s="14"/>
      <c r="Q4467" s="14"/>
      <c r="R4467" s="14"/>
      <c r="S4467" s="14"/>
      <c r="T4467" s="14"/>
      <c r="U4467" s="14"/>
      <c r="V4467" s="14"/>
      <c r="W4467" s="14"/>
      <c r="X4467" s="14"/>
      <c r="Y4467" s="14"/>
      <c r="Z4467" s="14"/>
      <c r="AA4467" s="11"/>
      <c r="AB4467" s="14" t="str">
        <f t="shared" si="453"/>
        <v>10269|6 PINTURA UV</v>
      </c>
      <c r="AC4467" t="str">
        <f t="shared" si="454"/>
        <v>|10269|</v>
      </c>
      <c r="AD4467" t="str">
        <f t="shared" si="455"/>
        <v>6 PINTURA UV</v>
      </c>
    </row>
    <row r="4468" spans="1:30" ht="36" customHeight="1" x14ac:dyDescent="0.35">
      <c r="A4468" s="35">
        <v>46223</v>
      </c>
      <c r="B4468" s="14" t="s">
        <v>3738</v>
      </c>
      <c r="C4468" s="14" t="s">
        <v>3739</v>
      </c>
      <c r="D4468" s="14" t="s">
        <v>3057</v>
      </c>
      <c r="E4468" s="14">
        <v>10050006</v>
      </c>
      <c r="F4468" s="14" t="s">
        <v>3464</v>
      </c>
      <c r="G4468" s="14" t="s">
        <v>3057</v>
      </c>
      <c r="H4468" s="14" t="s">
        <v>3057</v>
      </c>
      <c r="I4468" s="9" t="s">
        <v>3057</v>
      </c>
      <c r="J4468" s="9">
        <v>1</v>
      </c>
      <c r="K4468" s="14"/>
      <c r="L4468" s="14"/>
      <c r="M4468" s="14"/>
      <c r="N4468" s="14"/>
      <c r="O4468" s="14"/>
      <c r="P4468" s="14"/>
      <c r="Q4468" s="14"/>
      <c r="R4468" s="14"/>
      <c r="S4468" s="14"/>
      <c r="T4468" s="14"/>
      <c r="U4468" s="14"/>
      <c r="V4468" s="14"/>
      <c r="W4468" s="14"/>
      <c r="X4468" s="14"/>
      <c r="Y4468" s="14"/>
      <c r="Z4468" s="14"/>
      <c r="AA4468" s="11"/>
      <c r="AB4468" s="14" t="str">
        <f t="shared" si="453"/>
        <v>10269|6 PINTURA UV</v>
      </c>
      <c r="AC4468" t="str">
        <f t="shared" si="454"/>
        <v>|10269|</v>
      </c>
      <c r="AD4468" t="str">
        <f t="shared" si="455"/>
        <v>6 PINTURA UV</v>
      </c>
    </row>
    <row r="4469" spans="1:30" ht="36" customHeight="1" x14ac:dyDescent="0.35">
      <c r="A4469" s="35">
        <v>46223</v>
      </c>
      <c r="B4469" s="14" t="s">
        <v>3738</v>
      </c>
      <c r="C4469" s="14" t="s">
        <v>3739</v>
      </c>
      <c r="D4469" s="14" t="s">
        <v>3057</v>
      </c>
      <c r="E4469" s="14">
        <v>10050011</v>
      </c>
      <c r="F4469" s="14" t="s">
        <v>2931</v>
      </c>
      <c r="G4469" s="14" t="s">
        <v>3057</v>
      </c>
      <c r="H4469" s="14" t="s">
        <v>3057</v>
      </c>
      <c r="I4469" s="9" t="s">
        <v>3057</v>
      </c>
      <c r="J4469" s="9">
        <v>2</v>
      </c>
      <c r="K4469" s="14"/>
      <c r="L4469" s="14"/>
      <c r="M4469" s="14"/>
      <c r="N4469" s="14"/>
      <c r="O4469" s="14"/>
      <c r="P4469" s="14"/>
      <c r="Q4469" s="14"/>
      <c r="R4469" s="14"/>
      <c r="S4469" s="14"/>
      <c r="T4469" s="14"/>
      <c r="U4469" s="14"/>
      <c r="V4469" s="14"/>
      <c r="W4469" s="14"/>
      <c r="X4469" s="14"/>
      <c r="Y4469" s="14"/>
      <c r="Z4469" s="14"/>
      <c r="AA4469" s="11"/>
      <c r="AB4469" s="14" t="str">
        <f t="shared" si="453"/>
        <v>10269|6 PINTURA UV</v>
      </c>
      <c r="AC4469" t="str">
        <f t="shared" si="454"/>
        <v>|10269|</v>
      </c>
      <c r="AD4469" t="str">
        <f t="shared" si="455"/>
        <v>6 PINTURA UV</v>
      </c>
    </row>
    <row r="4470" spans="1:30" ht="36" customHeight="1" x14ac:dyDescent="0.35">
      <c r="A4470" s="35">
        <v>46223</v>
      </c>
      <c r="B4470" s="14" t="s">
        <v>3738</v>
      </c>
      <c r="C4470" s="14" t="s">
        <v>3739</v>
      </c>
      <c r="D4470" s="14" t="s">
        <v>3057</v>
      </c>
      <c r="E4470" s="14">
        <v>200306101</v>
      </c>
      <c r="F4470" s="14" t="s">
        <v>3208</v>
      </c>
      <c r="G4470" s="14" t="s">
        <v>3057</v>
      </c>
      <c r="H4470" s="14" t="s">
        <v>3057</v>
      </c>
      <c r="I4470" s="9" t="s">
        <v>3057</v>
      </c>
      <c r="J4470" s="9">
        <v>4</v>
      </c>
      <c r="K4470" s="14"/>
      <c r="L4470" s="14"/>
      <c r="M4470" s="14"/>
      <c r="N4470" s="14"/>
      <c r="O4470" s="14"/>
      <c r="P4470" s="14"/>
      <c r="Q4470" s="14"/>
      <c r="R4470" s="14"/>
      <c r="S4470" s="14"/>
      <c r="T4470" s="14"/>
      <c r="U4470" s="14"/>
      <c r="V4470" s="14"/>
      <c r="W4470" s="14"/>
      <c r="X4470" s="14"/>
      <c r="Y4470" s="14"/>
      <c r="Z4470" s="14"/>
      <c r="AA4470" s="11"/>
      <c r="AB4470" s="14" t="str">
        <f t="shared" si="453"/>
        <v>10269|6 PINTURA UV</v>
      </c>
      <c r="AC4470" t="str">
        <f t="shared" si="454"/>
        <v>|10269|</v>
      </c>
      <c r="AD4470" t="str">
        <f t="shared" si="455"/>
        <v>6 PINTURA UV</v>
      </c>
    </row>
    <row r="4471" spans="1:30" ht="36" customHeight="1" x14ac:dyDescent="0.35">
      <c r="A4471" s="35">
        <v>46223</v>
      </c>
      <c r="B4471" s="14" t="s">
        <v>3738</v>
      </c>
      <c r="C4471" s="14" t="s">
        <v>3739</v>
      </c>
      <c r="D4471" s="14" t="s">
        <v>3057</v>
      </c>
      <c r="E4471" s="14">
        <v>200306102</v>
      </c>
      <c r="F4471" s="14" t="s">
        <v>3209</v>
      </c>
      <c r="G4471" s="14" t="s">
        <v>3057</v>
      </c>
      <c r="H4471" s="14" t="s">
        <v>3057</v>
      </c>
      <c r="I4471" s="9" t="s">
        <v>3057</v>
      </c>
      <c r="J4471" s="9">
        <v>2</v>
      </c>
      <c r="K4471" s="14"/>
      <c r="L4471" s="14"/>
      <c r="M4471" s="14"/>
      <c r="N4471" s="14"/>
      <c r="O4471" s="14"/>
      <c r="P4471" s="14"/>
      <c r="Q4471" s="14"/>
      <c r="R4471" s="14"/>
      <c r="S4471" s="14"/>
      <c r="T4471" s="14"/>
      <c r="U4471" s="14"/>
      <c r="V4471" s="14"/>
      <c r="W4471" s="14"/>
      <c r="X4471" s="14"/>
      <c r="Y4471" s="14"/>
      <c r="Z4471" s="14"/>
      <c r="AA4471" s="11"/>
      <c r="AB4471" s="14" t="str">
        <f t="shared" si="453"/>
        <v>10269|6 PINTURA UV</v>
      </c>
      <c r="AC4471" t="str">
        <f t="shared" si="454"/>
        <v>|10269|</v>
      </c>
      <c r="AD4471" t="str">
        <f t="shared" si="455"/>
        <v>6 PINTURA UV</v>
      </c>
    </row>
    <row r="4472" spans="1:30" ht="36" customHeight="1" x14ac:dyDescent="0.35">
      <c r="A4472" s="35">
        <v>46223</v>
      </c>
      <c r="B4472" s="14" t="s">
        <v>3738</v>
      </c>
      <c r="C4472" s="14" t="s">
        <v>3739</v>
      </c>
      <c r="D4472" s="14" t="s">
        <v>3057</v>
      </c>
      <c r="E4472" s="14">
        <v>200306103</v>
      </c>
      <c r="F4472" s="14" t="s">
        <v>3254</v>
      </c>
      <c r="G4472" s="14" t="s">
        <v>3057</v>
      </c>
      <c r="H4472" s="14" t="s">
        <v>3057</v>
      </c>
      <c r="I4472" s="9" t="s">
        <v>3057</v>
      </c>
      <c r="J4472" s="9">
        <v>2</v>
      </c>
      <c r="K4472" s="14"/>
      <c r="L4472" s="14"/>
      <c r="M4472" s="14"/>
      <c r="N4472" s="14"/>
      <c r="O4472" s="14"/>
      <c r="P4472" s="14"/>
      <c r="Q4472" s="14"/>
      <c r="R4472" s="14"/>
      <c r="S4472" s="14"/>
      <c r="T4472" s="14"/>
      <c r="U4472" s="14"/>
      <c r="V4472" s="14"/>
      <c r="W4472" s="14"/>
      <c r="X4472" s="14"/>
      <c r="Y4472" s="14"/>
      <c r="Z4472" s="14"/>
      <c r="AA4472" s="11"/>
      <c r="AB4472" s="14" t="str">
        <f t="shared" si="453"/>
        <v>10269|6 PINTURA UV</v>
      </c>
      <c r="AC4472" t="str">
        <f t="shared" si="454"/>
        <v>|10269|</v>
      </c>
      <c r="AD4472" t="str">
        <f t="shared" si="455"/>
        <v>6 PINTURA UV</v>
      </c>
    </row>
    <row r="4473" spans="1:30" ht="36" customHeight="1" x14ac:dyDescent="0.35">
      <c r="A4473" s="35">
        <v>46223</v>
      </c>
      <c r="B4473" s="14" t="s">
        <v>3738</v>
      </c>
      <c r="C4473" s="14" t="s">
        <v>3739</v>
      </c>
      <c r="D4473" s="14" t="s">
        <v>3057</v>
      </c>
      <c r="E4473" s="14">
        <v>200306104</v>
      </c>
      <c r="F4473" s="14" t="s">
        <v>3501</v>
      </c>
      <c r="G4473" s="14" t="s">
        <v>3057</v>
      </c>
      <c r="H4473" s="14" t="s">
        <v>3057</v>
      </c>
      <c r="I4473" s="9" t="s">
        <v>3057</v>
      </c>
      <c r="J4473" s="9">
        <v>2</v>
      </c>
      <c r="K4473" s="14"/>
      <c r="L4473" s="14"/>
      <c r="M4473" s="14"/>
      <c r="N4473" s="14"/>
      <c r="O4473" s="14"/>
      <c r="P4473" s="14"/>
      <c r="Q4473" s="14"/>
      <c r="R4473" s="14"/>
      <c r="S4473" s="14"/>
      <c r="T4473" s="14"/>
      <c r="U4473" s="14"/>
      <c r="V4473" s="14"/>
      <c r="W4473" s="14"/>
      <c r="X4473" s="14"/>
      <c r="Y4473" s="14"/>
      <c r="Z4473" s="14"/>
      <c r="AA4473" s="11"/>
      <c r="AB4473" s="14" t="str">
        <f t="shared" si="453"/>
        <v>10269|6 PINTURA UV</v>
      </c>
      <c r="AC4473" t="str">
        <f t="shared" si="454"/>
        <v>|10269|</v>
      </c>
      <c r="AD4473" t="str">
        <f t="shared" si="455"/>
        <v>6 PINTURA UV</v>
      </c>
    </row>
    <row r="4474" spans="1:30" ht="36" customHeight="1" x14ac:dyDescent="0.35">
      <c r="A4474" s="35">
        <v>46223</v>
      </c>
      <c r="B4474" s="14" t="s">
        <v>3738</v>
      </c>
      <c r="C4474" s="14" t="s">
        <v>3739</v>
      </c>
      <c r="D4474" s="14" t="s">
        <v>3057</v>
      </c>
      <c r="E4474" s="14">
        <v>200306205</v>
      </c>
      <c r="F4474" s="14" t="s">
        <v>3415</v>
      </c>
      <c r="G4474" s="14" t="s">
        <v>3057</v>
      </c>
      <c r="H4474" s="14" t="s">
        <v>3057</v>
      </c>
      <c r="I4474" s="9" t="s">
        <v>3057</v>
      </c>
      <c r="J4474" s="9">
        <v>1</v>
      </c>
      <c r="K4474" s="14"/>
      <c r="L4474" s="14"/>
      <c r="M4474" s="14"/>
      <c r="N4474" s="14"/>
      <c r="O4474" s="14"/>
      <c r="P4474" s="14"/>
      <c r="Q4474" s="14"/>
      <c r="R4474" s="14"/>
      <c r="S4474" s="14"/>
      <c r="T4474" s="14"/>
      <c r="U4474" s="14"/>
      <c r="V4474" s="14"/>
      <c r="W4474" s="14"/>
      <c r="X4474" s="14"/>
      <c r="Y4474" s="14"/>
      <c r="Z4474" s="14"/>
      <c r="AA4474" s="11"/>
      <c r="AB4474" s="14" t="str">
        <f t="shared" si="453"/>
        <v>10269|6 PINTURA UV</v>
      </c>
      <c r="AC4474" t="str">
        <f t="shared" si="454"/>
        <v>|10269|</v>
      </c>
      <c r="AD4474" t="str">
        <f t="shared" si="455"/>
        <v>6 PINTURA UV</v>
      </c>
    </row>
    <row r="4475" spans="1:30" ht="36" customHeight="1" x14ac:dyDescent="0.35">
      <c r="A4475" s="35">
        <v>46223</v>
      </c>
      <c r="B4475" s="14" t="s">
        <v>3738</v>
      </c>
      <c r="C4475" s="14" t="s">
        <v>3739</v>
      </c>
      <c r="D4475" s="14" t="s">
        <v>3057</v>
      </c>
      <c r="E4475" s="14">
        <v>10050001</v>
      </c>
      <c r="F4475" s="14" t="s">
        <v>3469</v>
      </c>
      <c r="G4475" s="14" t="s">
        <v>3057</v>
      </c>
      <c r="H4475" s="14" t="s">
        <v>3057</v>
      </c>
      <c r="I4475" s="9" t="s">
        <v>3057</v>
      </c>
      <c r="J4475" s="9">
        <v>2</v>
      </c>
      <c r="K4475" s="14"/>
      <c r="L4475" s="14"/>
      <c r="M4475" s="14"/>
      <c r="N4475" s="14"/>
      <c r="O4475" s="14"/>
      <c r="P4475" s="14"/>
      <c r="Q4475" s="14"/>
      <c r="R4475" s="14"/>
      <c r="S4475" s="14"/>
      <c r="T4475" s="14"/>
      <c r="U4475" s="14"/>
      <c r="V4475" s="14"/>
      <c r="W4475" s="14"/>
      <c r="X4475" s="14"/>
      <c r="Y4475" s="14"/>
      <c r="Z4475" s="14"/>
      <c r="AA4475" s="11"/>
      <c r="AB4475" s="14" t="str">
        <f t="shared" si="453"/>
        <v>10269|6 PINTURA UV</v>
      </c>
      <c r="AC4475" t="str">
        <f t="shared" si="454"/>
        <v>|10269|</v>
      </c>
      <c r="AD4475" t="str">
        <f t="shared" si="455"/>
        <v>6 PINTURA UV</v>
      </c>
    </row>
    <row r="4476" spans="1:30" ht="36" customHeight="1" x14ac:dyDescent="0.35">
      <c r="A4476" s="35">
        <v>46223</v>
      </c>
      <c r="B4476" s="14" t="s">
        <v>3738</v>
      </c>
      <c r="C4476" s="14" t="s">
        <v>3739</v>
      </c>
      <c r="D4476" s="14" t="s">
        <v>3057</v>
      </c>
      <c r="E4476" s="14">
        <v>10050008</v>
      </c>
      <c r="F4476" s="14" t="s">
        <v>1262</v>
      </c>
      <c r="G4476" s="14" t="s">
        <v>3057</v>
      </c>
      <c r="H4476" s="14" t="s">
        <v>3057</v>
      </c>
      <c r="I4476" s="9" t="s">
        <v>3057</v>
      </c>
      <c r="J4476" s="9">
        <v>2</v>
      </c>
      <c r="K4476" s="14"/>
      <c r="L4476" s="14"/>
      <c r="M4476" s="14"/>
      <c r="N4476" s="14"/>
      <c r="O4476" s="14"/>
      <c r="P4476" s="14"/>
      <c r="Q4476" s="14"/>
      <c r="R4476" s="14"/>
      <c r="S4476" s="14"/>
      <c r="T4476" s="14"/>
      <c r="U4476" s="14"/>
      <c r="V4476" s="14"/>
      <c r="W4476" s="14"/>
      <c r="X4476" s="14"/>
      <c r="Y4476" s="14"/>
      <c r="Z4476" s="14"/>
      <c r="AA4476" s="11"/>
      <c r="AB4476" s="14" t="str">
        <f t="shared" si="453"/>
        <v>10269|6 PINTURA UV</v>
      </c>
      <c r="AC4476" t="str">
        <f t="shared" si="454"/>
        <v>|10269|</v>
      </c>
      <c r="AD4476" t="str">
        <f t="shared" si="455"/>
        <v>6 PINTURA UV</v>
      </c>
    </row>
    <row r="4477" spans="1:30" ht="36" customHeight="1" x14ac:dyDescent="0.35">
      <c r="A4477" s="35">
        <v>46223</v>
      </c>
      <c r="B4477" s="14" t="s">
        <v>3738</v>
      </c>
      <c r="C4477" s="14" t="s">
        <v>3739</v>
      </c>
      <c r="D4477" s="14" t="s">
        <v>3057</v>
      </c>
      <c r="E4477" s="14">
        <v>30001202</v>
      </c>
      <c r="F4477" s="14" t="s">
        <v>3191</v>
      </c>
      <c r="G4477" s="14" t="s">
        <v>3057</v>
      </c>
      <c r="H4477" s="14" t="s">
        <v>3057</v>
      </c>
      <c r="I4477" s="9" t="s">
        <v>3057</v>
      </c>
      <c r="J4477" s="9">
        <v>12</v>
      </c>
      <c r="K4477" s="14"/>
      <c r="L4477" s="14"/>
      <c r="M4477" s="14"/>
      <c r="N4477" s="14"/>
      <c r="O4477" s="14"/>
      <c r="P4477" s="14"/>
      <c r="Q4477" s="14"/>
      <c r="R4477" s="14"/>
      <c r="S4477" s="14"/>
      <c r="T4477" s="14"/>
      <c r="U4477" s="14"/>
      <c r="V4477" s="14"/>
      <c r="W4477" s="14"/>
      <c r="X4477" s="14"/>
      <c r="Y4477" s="14"/>
      <c r="Z4477" s="14"/>
      <c r="AA4477" s="11"/>
      <c r="AB4477" s="14" t="str">
        <f t="shared" si="453"/>
        <v>10269|6 PINTURA UV</v>
      </c>
      <c r="AC4477" t="str">
        <f t="shared" si="454"/>
        <v>|10269|</v>
      </c>
      <c r="AD4477" t="str">
        <f t="shared" si="455"/>
        <v>6 PINTURA UV</v>
      </c>
    </row>
    <row r="4478" spans="1:30" ht="36" customHeight="1" x14ac:dyDescent="0.35">
      <c r="A4478" s="35">
        <v>46223</v>
      </c>
      <c r="B4478" s="14" t="s">
        <v>3738</v>
      </c>
      <c r="C4478" s="14" t="s">
        <v>3739</v>
      </c>
      <c r="D4478" s="14" t="s">
        <v>3057</v>
      </c>
      <c r="E4478" s="14">
        <v>30006801</v>
      </c>
      <c r="F4478" s="14" t="s">
        <v>3297</v>
      </c>
      <c r="G4478" s="14" t="s">
        <v>3057</v>
      </c>
      <c r="H4478" s="14" t="s">
        <v>3057</v>
      </c>
      <c r="I4478" s="9" t="s">
        <v>3057</v>
      </c>
      <c r="J4478" s="9">
        <v>12</v>
      </c>
      <c r="K4478" s="14"/>
      <c r="L4478" s="14"/>
      <c r="M4478" s="14"/>
      <c r="N4478" s="14"/>
      <c r="O4478" s="14"/>
      <c r="P4478" s="14"/>
      <c r="Q4478" s="14"/>
      <c r="R4478" s="14"/>
      <c r="S4478" s="14"/>
      <c r="T4478" s="14"/>
      <c r="U4478" s="14"/>
      <c r="V4478" s="14"/>
      <c r="W4478" s="14"/>
      <c r="X4478" s="14"/>
      <c r="Y4478" s="14"/>
      <c r="Z4478" s="14"/>
      <c r="AA4478" s="11"/>
      <c r="AB4478" s="14" t="str">
        <f t="shared" si="453"/>
        <v>10269|6 PINTURA UV</v>
      </c>
      <c r="AC4478" t="str">
        <f t="shared" si="454"/>
        <v>|10269|</v>
      </c>
      <c r="AD4478" t="str">
        <f t="shared" si="455"/>
        <v>6 PINTURA UV</v>
      </c>
    </row>
    <row r="4479" spans="1:30" ht="60" x14ac:dyDescent="0.35">
      <c r="A4479" s="35">
        <v>46234</v>
      </c>
      <c r="B4479" s="14" t="s">
        <v>3742</v>
      </c>
      <c r="C4479" s="14" t="s">
        <v>3743</v>
      </c>
      <c r="D4479" s="14" t="s">
        <v>3056</v>
      </c>
      <c r="E4479" s="14">
        <v>200610130</v>
      </c>
      <c r="F4479" s="14" t="s">
        <v>86</v>
      </c>
      <c r="G4479" s="14" t="s">
        <v>3056</v>
      </c>
      <c r="H4479" s="14" t="s">
        <v>3056</v>
      </c>
      <c r="I4479" s="9" t="s">
        <v>3056</v>
      </c>
      <c r="J4479" s="9">
        <v>20</v>
      </c>
      <c r="K4479" s="14"/>
      <c r="L4479" s="14"/>
      <c r="M4479" s="14"/>
      <c r="N4479" s="14"/>
      <c r="O4479" s="14"/>
      <c r="P4479" s="14"/>
      <c r="Q4479" s="14"/>
      <c r="R4479" s="14"/>
      <c r="S4479" s="14"/>
      <c r="T4479" s="14"/>
      <c r="U4479" s="14"/>
      <c r="V4479" s="14"/>
      <c r="W4479" s="14"/>
      <c r="X4479" s="14"/>
      <c r="Y4479" s="14"/>
      <c r="Z4479" s="14"/>
      <c r="AA4479" s="11"/>
      <c r="AB4479" s="14" t="str">
        <f t="shared" si="453"/>
        <v>10274,10275|58 FABRICAÇÃO EMBALAGEM</v>
      </c>
      <c r="AC4479" t="str">
        <f t="shared" si="454"/>
        <v>|10274|10275|</v>
      </c>
      <c r="AD4479" t="str">
        <f t="shared" si="455"/>
        <v>58 FABRICAÇÃO EMBALAGEM</v>
      </c>
    </row>
    <row r="4480" spans="1:30" ht="60" x14ac:dyDescent="0.35">
      <c r="A4480" s="35">
        <v>46234</v>
      </c>
      <c r="B4480" s="14" t="s">
        <v>3742</v>
      </c>
      <c r="C4480" s="14" t="s">
        <v>3743</v>
      </c>
      <c r="D4480" s="14" t="s">
        <v>3056</v>
      </c>
      <c r="E4480" s="14">
        <v>200610230</v>
      </c>
      <c r="F4480" s="14" t="s">
        <v>87</v>
      </c>
      <c r="G4480" s="14" t="s">
        <v>3056</v>
      </c>
      <c r="H4480" s="14" t="s">
        <v>3056</v>
      </c>
      <c r="I4480" s="9" t="s">
        <v>3056</v>
      </c>
      <c r="J4480" s="9">
        <v>4</v>
      </c>
      <c r="K4480" s="14"/>
      <c r="L4480" s="14"/>
      <c r="M4480" s="14"/>
      <c r="N4480" s="14"/>
      <c r="O4480" s="14"/>
      <c r="P4480" s="14"/>
      <c r="Q4480" s="14"/>
      <c r="R4480" s="14"/>
      <c r="S4480" s="14"/>
      <c r="T4480" s="14"/>
      <c r="U4480" s="14"/>
      <c r="V4480" s="14"/>
      <c r="W4480" s="14"/>
      <c r="X4480" s="14"/>
      <c r="Y4480" s="14"/>
      <c r="Z4480" s="14"/>
      <c r="AA4480" s="11"/>
      <c r="AB4480" s="14" t="str">
        <f t="shared" si="453"/>
        <v>10274,10275|58 FABRICAÇÃO EMBALAGEM</v>
      </c>
      <c r="AC4480" t="str">
        <f t="shared" si="454"/>
        <v>|10274|10275|</v>
      </c>
      <c r="AD4480" t="str">
        <f t="shared" si="455"/>
        <v>58 FABRICAÇÃO EMBALAGEM</v>
      </c>
    </row>
    <row r="4481" spans="1:30" ht="60" x14ac:dyDescent="0.35">
      <c r="A4481" s="35">
        <v>46234</v>
      </c>
      <c r="B4481" s="14" t="s">
        <v>3742</v>
      </c>
      <c r="C4481" s="14" t="s">
        <v>3743</v>
      </c>
      <c r="D4481" s="14" t="s">
        <v>3056</v>
      </c>
      <c r="E4481" s="14">
        <v>200611230</v>
      </c>
      <c r="F4481" s="14" t="s">
        <v>88</v>
      </c>
      <c r="G4481" s="14" t="s">
        <v>3056</v>
      </c>
      <c r="H4481" s="14" t="s">
        <v>3056</v>
      </c>
      <c r="I4481" s="9" t="s">
        <v>3056</v>
      </c>
      <c r="J4481" s="9">
        <v>8</v>
      </c>
      <c r="K4481" s="14"/>
      <c r="L4481" s="14"/>
      <c r="M4481" s="14"/>
      <c r="N4481" s="14"/>
      <c r="O4481" s="14"/>
      <c r="P4481" s="14"/>
      <c r="Q4481" s="14"/>
      <c r="R4481" s="14"/>
      <c r="S4481" s="14"/>
      <c r="T4481" s="14"/>
      <c r="U4481" s="14"/>
      <c r="V4481" s="14"/>
      <c r="W4481" s="14"/>
      <c r="X4481" s="14"/>
      <c r="Y4481" s="14"/>
      <c r="Z4481" s="14"/>
      <c r="AA4481" s="11"/>
      <c r="AB4481" s="14" t="str">
        <f t="shared" si="453"/>
        <v>10274,10275|58 FABRICAÇÃO EMBALAGEM</v>
      </c>
      <c r="AC4481" t="str">
        <f t="shared" si="454"/>
        <v>|10274|10275|</v>
      </c>
      <c r="AD4481" t="str">
        <f t="shared" si="455"/>
        <v>58 FABRICAÇÃO EMBALAGEM</v>
      </c>
    </row>
    <row r="4482" spans="1:30" ht="60" x14ac:dyDescent="0.35">
      <c r="A4482" s="35">
        <v>46234</v>
      </c>
      <c r="B4482" s="14" t="s">
        <v>3742</v>
      </c>
      <c r="C4482" s="14" t="s">
        <v>3743</v>
      </c>
      <c r="D4482" s="14" t="s">
        <v>3056</v>
      </c>
      <c r="E4482" s="14">
        <v>200611231</v>
      </c>
      <c r="F4482" s="14" t="s">
        <v>3667</v>
      </c>
      <c r="G4482" s="14" t="s">
        <v>3056</v>
      </c>
      <c r="H4482" s="14" t="s">
        <v>3056</v>
      </c>
      <c r="I4482" s="9" t="s">
        <v>3056</v>
      </c>
      <c r="J4482" s="9">
        <v>4</v>
      </c>
      <c r="K4482" s="14"/>
      <c r="L4482" s="14"/>
      <c r="M4482" s="14"/>
      <c r="N4482" s="14"/>
      <c r="O4482" s="14"/>
      <c r="P4482" s="14"/>
      <c r="Q4482" s="14"/>
      <c r="R4482" s="14"/>
      <c r="S4482" s="14"/>
      <c r="T4482" s="14"/>
      <c r="U4482" s="14"/>
      <c r="V4482" s="14"/>
      <c r="W4482" s="14"/>
      <c r="X4482" s="14"/>
      <c r="Y4482" s="14"/>
      <c r="Z4482" s="14"/>
      <c r="AA4482" s="11"/>
      <c r="AB4482" s="14" t="str">
        <f t="shared" si="453"/>
        <v>10274,10275|58 FABRICAÇÃO EMBALAGEM</v>
      </c>
      <c r="AC4482" t="str">
        <f t="shared" si="454"/>
        <v>|10274|10275|</v>
      </c>
      <c r="AD4482" t="str">
        <f t="shared" si="455"/>
        <v>58 FABRICAÇÃO EMBALAGEM</v>
      </c>
    </row>
    <row r="4483" spans="1:30" ht="60" x14ac:dyDescent="0.35">
      <c r="A4483" s="35">
        <v>46234</v>
      </c>
      <c r="B4483" s="14" t="s">
        <v>3742</v>
      </c>
      <c r="C4483" s="14" t="s">
        <v>3743</v>
      </c>
      <c r="D4483" s="14" t="s">
        <v>3056</v>
      </c>
      <c r="E4483" s="14">
        <v>200613330</v>
      </c>
      <c r="F4483" s="14" t="s">
        <v>247</v>
      </c>
      <c r="G4483" s="14" t="s">
        <v>3056</v>
      </c>
      <c r="H4483" s="14" t="s">
        <v>3056</v>
      </c>
      <c r="I4483" s="9" t="s">
        <v>3056</v>
      </c>
      <c r="J4483" s="9">
        <v>5</v>
      </c>
      <c r="K4483" s="14"/>
      <c r="L4483" s="14"/>
      <c r="M4483" s="14"/>
      <c r="N4483" s="14"/>
      <c r="O4483" s="14"/>
      <c r="P4483" s="14"/>
      <c r="Q4483" s="14"/>
      <c r="R4483" s="14"/>
      <c r="S4483" s="14"/>
      <c r="T4483" s="14"/>
      <c r="U4483" s="14"/>
      <c r="V4483" s="14"/>
      <c r="W4483" s="14"/>
      <c r="X4483" s="14"/>
      <c r="Y4483" s="14"/>
      <c r="Z4483" s="14"/>
      <c r="AA4483" s="11"/>
      <c r="AB4483" s="14" t="str">
        <f t="shared" si="453"/>
        <v>10274,10275|58 FABRICAÇÃO EMBALAGEM</v>
      </c>
      <c r="AC4483" t="str">
        <f t="shared" si="454"/>
        <v>|10274|10275|</v>
      </c>
      <c r="AD4483" t="str">
        <f t="shared" si="455"/>
        <v>58 FABRICAÇÃO EMBALAGEM</v>
      </c>
    </row>
    <row r="4484" spans="1:30" ht="60" x14ac:dyDescent="0.35">
      <c r="A4484" s="35">
        <v>46234</v>
      </c>
      <c r="B4484" s="14" t="s">
        <v>3742</v>
      </c>
      <c r="C4484" s="14" t="s">
        <v>3743</v>
      </c>
      <c r="D4484" s="14" t="s">
        <v>3056</v>
      </c>
      <c r="E4484" s="14">
        <v>200620230</v>
      </c>
      <c r="F4484" s="14" t="s">
        <v>3668</v>
      </c>
      <c r="G4484" s="14" t="s">
        <v>3056</v>
      </c>
      <c r="H4484" s="14" t="s">
        <v>3056</v>
      </c>
      <c r="I4484" s="9" t="s">
        <v>3056</v>
      </c>
      <c r="J4484" s="9">
        <v>1</v>
      </c>
      <c r="K4484" s="14"/>
      <c r="L4484" s="14"/>
      <c r="M4484" s="14"/>
      <c r="N4484" s="14"/>
      <c r="O4484" s="14"/>
      <c r="P4484" s="14"/>
      <c r="Q4484" s="14"/>
      <c r="R4484" s="14"/>
      <c r="S4484" s="14"/>
      <c r="T4484" s="14"/>
      <c r="U4484" s="14"/>
      <c r="V4484" s="14"/>
      <c r="W4484" s="14"/>
      <c r="X4484" s="14"/>
      <c r="Y4484" s="14"/>
      <c r="Z4484" s="14"/>
      <c r="AA4484" s="11"/>
      <c r="AB4484" s="14" t="str">
        <f t="shared" si="453"/>
        <v>10274,10275|58 FABRICAÇÃO EMBALAGEM</v>
      </c>
      <c r="AC4484" t="str">
        <f t="shared" si="454"/>
        <v>|10274|10275|</v>
      </c>
      <c r="AD4484" t="str">
        <f t="shared" si="455"/>
        <v>58 FABRICAÇÃO EMBALAGEM</v>
      </c>
    </row>
    <row r="4485" spans="1:30" ht="60" x14ac:dyDescent="0.35">
      <c r="A4485" s="35">
        <v>46234</v>
      </c>
      <c r="B4485" s="14" t="s">
        <v>3742</v>
      </c>
      <c r="C4485" s="14" t="s">
        <v>3743</v>
      </c>
      <c r="D4485" s="14" t="s">
        <v>3056</v>
      </c>
      <c r="E4485" s="14">
        <v>200620231</v>
      </c>
      <c r="F4485" s="14" t="s">
        <v>3669</v>
      </c>
      <c r="G4485" s="14" t="s">
        <v>3056</v>
      </c>
      <c r="H4485" s="14" t="s">
        <v>3056</v>
      </c>
      <c r="I4485" s="9" t="s">
        <v>3056</v>
      </c>
      <c r="J4485" s="9">
        <v>1</v>
      </c>
      <c r="K4485" s="14"/>
      <c r="L4485" s="14"/>
      <c r="M4485" s="14"/>
      <c r="N4485" s="14"/>
      <c r="O4485" s="14"/>
      <c r="P4485" s="14"/>
      <c r="Q4485" s="14"/>
      <c r="R4485" s="14"/>
      <c r="S4485" s="14"/>
      <c r="T4485" s="14"/>
      <c r="U4485" s="14"/>
      <c r="V4485" s="14"/>
      <c r="W4485" s="14"/>
      <c r="X4485" s="14"/>
      <c r="Y4485" s="14"/>
      <c r="Z4485" s="14"/>
      <c r="AA4485" s="11"/>
      <c r="AB4485" s="14" t="str">
        <f t="shared" si="453"/>
        <v>10274,10275|58 FABRICAÇÃO EMBALAGEM</v>
      </c>
      <c r="AC4485" t="str">
        <f t="shared" si="454"/>
        <v>|10274|10275|</v>
      </c>
      <c r="AD4485" t="str">
        <f t="shared" si="455"/>
        <v>58 FABRICAÇÃO EMBALAGEM</v>
      </c>
    </row>
    <row r="4486" spans="1:30" ht="60" x14ac:dyDescent="0.35">
      <c r="A4486" s="35">
        <v>46234</v>
      </c>
      <c r="B4486" s="14" t="s">
        <v>3742</v>
      </c>
      <c r="C4486" s="14" t="s">
        <v>3743</v>
      </c>
      <c r="D4486" s="14" t="s">
        <v>3056</v>
      </c>
      <c r="E4486" s="14">
        <v>200640130</v>
      </c>
      <c r="F4486" s="14" t="s">
        <v>3154</v>
      </c>
      <c r="G4486" s="14" t="s">
        <v>3056</v>
      </c>
      <c r="H4486" s="14" t="s">
        <v>3056</v>
      </c>
      <c r="I4486" s="9" t="s">
        <v>3056</v>
      </c>
      <c r="J4486" s="9">
        <v>54</v>
      </c>
      <c r="K4486" s="14"/>
      <c r="L4486" s="14"/>
      <c r="M4486" s="14"/>
      <c r="N4486" s="14"/>
      <c r="O4486" s="14"/>
      <c r="P4486" s="14"/>
      <c r="Q4486" s="14"/>
      <c r="R4486" s="14"/>
      <c r="S4486" s="14"/>
      <c r="T4486" s="14"/>
      <c r="U4486" s="14"/>
      <c r="V4486" s="14"/>
      <c r="W4486" s="14"/>
      <c r="X4486" s="14"/>
      <c r="Y4486" s="14"/>
      <c r="Z4486" s="14"/>
      <c r="AA4486" s="11"/>
      <c r="AB4486" s="14" t="str">
        <f t="shared" si="453"/>
        <v>10274,10275|58 FABRICAÇÃO EMBALAGEM</v>
      </c>
      <c r="AC4486" t="str">
        <f t="shared" si="454"/>
        <v>|10274|10275|</v>
      </c>
      <c r="AD4486" t="str">
        <f t="shared" si="455"/>
        <v>58 FABRICAÇÃO EMBALAGEM</v>
      </c>
    </row>
    <row r="4487" spans="1:30" ht="60" x14ac:dyDescent="0.35">
      <c r="A4487" s="35">
        <v>46234</v>
      </c>
      <c r="B4487" s="14" t="s">
        <v>3742</v>
      </c>
      <c r="C4487" s="14" t="s">
        <v>3743</v>
      </c>
      <c r="D4487" s="14" t="s">
        <v>3056</v>
      </c>
      <c r="E4487" s="14">
        <v>200640131</v>
      </c>
      <c r="F4487" s="14" t="s">
        <v>3155</v>
      </c>
      <c r="G4487" s="14" t="s">
        <v>3056</v>
      </c>
      <c r="H4487" s="14" t="s">
        <v>3056</v>
      </c>
      <c r="I4487" s="9" t="s">
        <v>3056</v>
      </c>
      <c r="J4487" s="9">
        <v>54</v>
      </c>
      <c r="K4487" s="14"/>
      <c r="L4487" s="14"/>
      <c r="M4487" s="14"/>
      <c r="N4487" s="14"/>
      <c r="O4487" s="14"/>
      <c r="P4487" s="14"/>
      <c r="Q4487" s="14"/>
      <c r="R4487" s="14"/>
      <c r="S4487" s="14"/>
      <c r="T4487" s="14"/>
      <c r="U4487" s="14"/>
      <c r="V4487" s="14"/>
      <c r="W4487" s="14"/>
      <c r="X4487" s="14"/>
      <c r="Y4487" s="14"/>
      <c r="Z4487" s="14"/>
      <c r="AA4487" s="11"/>
      <c r="AB4487" s="14" t="str">
        <f t="shared" ref="AB4487:AB4550" si="456">B4487&amp;"|"&amp;I4487</f>
        <v>10274,10275|58 FABRICAÇÃO EMBALAGEM</v>
      </c>
      <c r="AC4487" t="str">
        <f t="shared" ref="AC4487:AC4550" si="457">IF($B4487="","","|"&amp;SUBSTITUTE(TRIM(SUBSTITUTE(SUBSTITUTE(SUBSTITUTE(SUBSTITUTE(SUBSTITUTE(SUBSTITUTE(SUBSTITUTE(SUBSTITUTE(SUBSTITUTE(SUBSTITUTE(SUBSTITUTE(SUBSTITUTE(SUBSTITUTE(SUBSTITUTE(TRIM($B4487&amp;""),CHAR(10)," "),CHAR(13)," "),"."," "),";"," "),","," "),"/"," "),"+"," "),"-"," "),"  "," "),"  "," "),"  "," "),"  "," "),"  "," "),"  "," "))," ","|")&amp;"|")</f>
        <v>|10274|10275|</v>
      </c>
      <c r="AD4487" t="str">
        <f t="shared" ref="AD4487:AD4550" si="458">TRIM($I4487&amp;"")</f>
        <v>58 FABRICAÇÃO EMBALAGEM</v>
      </c>
    </row>
    <row r="4488" spans="1:30" ht="60" x14ac:dyDescent="0.35">
      <c r="A4488" s="35">
        <v>46234</v>
      </c>
      <c r="B4488" s="14" t="s">
        <v>3742</v>
      </c>
      <c r="C4488" s="14" t="s">
        <v>3743</v>
      </c>
      <c r="D4488" s="14" t="s">
        <v>3056</v>
      </c>
      <c r="E4488" s="14">
        <v>30003031</v>
      </c>
      <c r="F4488" s="14" t="s">
        <v>3136</v>
      </c>
      <c r="G4488" s="14" t="s">
        <v>3056</v>
      </c>
      <c r="H4488" s="14" t="s">
        <v>3056</v>
      </c>
      <c r="I4488" s="9" t="s">
        <v>3056</v>
      </c>
      <c r="J4488" s="9">
        <v>12</v>
      </c>
      <c r="K4488" s="14"/>
      <c r="L4488" s="14"/>
      <c r="M4488" s="14"/>
      <c r="N4488" s="14"/>
      <c r="O4488" s="14"/>
      <c r="P4488" s="14"/>
      <c r="Q4488" s="14"/>
      <c r="R4488" s="14"/>
      <c r="S4488" s="14"/>
      <c r="T4488" s="14"/>
      <c r="U4488" s="14"/>
      <c r="V4488" s="14"/>
      <c r="W4488" s="14"/>
      <c r="X4488" s="14"/>
      <c r="Y4488" s="14"/>
      <c r="Z4488" s="14"/>
      <c r="AA4488" s="11"/>
      <c r="AB4488" s="14" t="str">
        <f t="shared" si="456"/>
        <v>10274,10275|58 FABRICAÇÃO EMBALAGEM</v>
      </c>
      <c r="AC4488" t="str">
        <f t="shared" si="457"/>
        <v>|10274|10275|</v>
      </c>
      <c r="AD4488" t="str">
        <f t="shared" si="458"/>
        <v>58 FABRICAÇÃO EMBALAGEM</v>
      </c>
    </row>
    <row r="4489" spans="1:30" ht="60" x14ac:dyDescent="0.35">
      <c r="A4489" s="35">
        <v>46234</v>
      </c>
      <c r="B4489" s="14" t="s">
        <v>3742</v>
      </c>
      <c r="C4489" s="14" t="s">
        <v>3743</v>
      </c>
      <c r="D4489" s="14" t="s">
        <v>3056</v>
      </c>
      <c r="E4489" s="14">
        <v>30003032</v>
      </c>
      <c r="F4489" s="14" t="s">
        <v>3137</v>
      </c>
      <c r="G4489" s="14" t="s">
        <v>3056</v>
      </c>
      <c r="H4489" s="14" t="s">
        <v>3056</v>
      </c>
      <c r="I4489" s="9" t="s">
        <v>3056</v>
      </c>
      <c r="J4489" s="9">
        <v>48</v>
      </c>
      <c r="K4489" s="14"/>
      <c r="L4489" s="14"/>
      <c r="M4489" s="14"/>
      <c r="N4489" s="14"/>
      <c r="O4489" s="14"/>
      <c r="P4489" s="14"/>
      <c r="Q4489" s="14"/>
      <c r="R4489" s="14"/>
      <c r="S4489" s="14"/>
      <c r="T4489" s="14"/>
      <c r="U4489" s="14"/>
      <c r="V4489" s="14"/>
      <c r="W4489" s="14"/>
      <c r="X4489" s="14"/>
      <c r="Y4489" s="14"/>
      <c r="Z4489" s="14"/>
      <c r="AA4489" s="11"/>
      <c r="AB4489" s="14" t="str">
        <f t="shared" si="456"/>
        <v>10274,10275|58 FABRICAÇÃO EMBALAGEM</v>
      </c>
      <c r="AC4489" t="str">
        <f t="shared" si="457"/>
        <v>|10274|10275|</v>
      </c>
      <c r="AD4489" t="str">
        <f t="shared" si="458"/>
        <v>58 FABRICAÇÃO EMBALAGEM</v>
      </c>
    </row>
    <row r="4490" spans="1:30" ht="60" x14ac:dyDescent="0.35">
      <c r="A4490" s="35">
        <v>46234</v>
      </c>
      <c r="B4490" s="14" t="s">
        <v>3742</v>
      </c>
      <c r="C4490" s="14" t="s">
        <v>3743</v>
      </c>
      <c r="D4490" s="14" t="s">
        <v>3056</v>
      </c>
      <c r="E4490" s="14">
        <v>30003330</v>
      </c>
      <c r="F4490" s="14" t="s">
        <v>3140</v>
      </c>
      <c r="G4490" s="14" t="s">
        <v>3056</v>
      </c>
      <c r="H4490" s="14" t="s">
        <v>3056</v>
      </c>
      <c r="I4490" s="9" t="s">
        <v>3056</v>
      </c>
      <c r="J4490" s="9">
        <v>12</v>
      </c>
      <c r="K4490" s="14"/>
      <c r="L4490" s="14"/>
      <c r="M4490" s="14"/>
      <c r="N4490" s="14"/>
      <c r="O4490" s="14"/>
      <c r="P4490" s="14"/>
      <c r="Q4490" s="14"/>
      <c r="R4490" s="14"/>
      <c r="S4490" s="14"/>
      <c r="T4490" s="14"/>
      <c r="U4490" s="14"/>
      <c r="V4490" s="14"/>
      <c r="W4490" s="14"/>
      <c r="X4490" s="14"/>
      <c r="Y4490" s="14"/>
      <c r="Z4490" s="14"/>
      <c r="AA4490" s="11"/>
      <c r="AB4490" s="14" t="str">
        <f t="shared" si="456"/>
        <v>10274,10275|58 FABRICAÇÃO EMBALAGEM</v>
      </c>
      <c r="AC4490" t="str">
        <f t="shared" si="457"/>
        <v>|10274|10275|</v>
      </c>
      <c r="AD4490" t="str">
        <f t="shared" si="458"/>
        <v>58 FABRICAÇÃO EMBALAGEM</v>
      </c>
    </row>
    <row r="4491" spans="1:30" ht="60" x14ac:dyDescent="0.35">
      <c r="A4491" s="35">
        <v>46234</v>
      </c>
      <c r="B4491" s="14" t="s">
        <v>3742</v>
      </c>
      <c r="C4491" s="14" t="s">
        <v>3743</v>
      </c>
      <c r="D4491" s="14" t="s">
        <v>3056</v>
      </c>
      <c r="E4491" s="14">
        <v>30003331</v>
      </c>
      <c r="F4491" s="14" t="s">
        <v>272</v>
      </c>
      <c r="G4491" s="14" t="s">
        <v>3056</v>
      </c>
      <c r="H4491" s="14" t="s">
        <v>3056</v>
      </c>
      <c r="I4491" s="9" t="s">
        <v>3056</v>
      </c>
      <c r="J4491" s="9">
        <v>12</v>
      </c>
      <c r="K4491" s="14"/>
      <c r="L4491" s="14"/>
      <c r="M4491" s="14"/>
      <c r="N4491" s="14"/>
      <c r="O4491" s="14"/>
      <c r="P4491" s="14"/>
      <c r="Q4491" s="14"/>
      <c r="R4491" s="14"/>
      <c r="S4491" s="14"/>
      <c r="T4491" s="14"/>
      <c r="U4491" s="14"/>
      <c r="V4491" s="14"/>
      <c r="W4491" s="14"/>
      <c r="X4491" s="14"/>
      <c r="Y4491" s="14"/>
      <c r="Z4491" s="14"/>
      <c r="AA4491" s="11"/>
      <c r="AB4491" s="14" t="str">
        <f t="shared" si="456"/>
        <v>10274,10275|58 FABRICAÇÃO EMBALAGEM</v>
      </c>
      <c r="AC4491" t="str">
        <f t="shared" si="457"/>
        <v>|10274|10275|</v>
      </c>
      <c r="AD4491" t="str">
        <f t="shared" si="458"/>
        <v>58 FABRICAÇÃO EMBALAGEM</v>
      </c>
    </row>
    <row r="4492" spans="1:30" ht="60" x14ac:dyDescent="0.35">
      <c r="A4492" s="35">
        <v>46234</v>
      </c>
      <c r="B4492" s="14" t="s">
        <v>3742</v>
      </c>
      <c r="C4492" s="14" t="s">
        <v>3743</v>
      </c>
      <c r="D4492" s="14" t="s">
        <v>3056</v>
      </c>
      <c r="E4492" s="14">
        <v>30005130</v>
      </c>
      <c r="F4492" s="14" t="s">
        <v>273</v>
      </c>
      <c r="G4492" s="14" t="s">
        <v>3056</v>
      </c>
      <c r="H4492" s="14" t="s">
        <v>3056</v>
      </c>
      <c r="I4492" s="9" t="s">
        <v>3056</v>
      </c>
      <c r="J4492" s="9">
        <v>3</v>
      </c>
      <c r="K4492" s="14"/>
      <c r="L4492" s="14"/>
      <c r="M4492" s="14"/>
      <c r="N4492" s="14"/>
      <c r="O4492" s="14"/>
      <c r="P4492" s="14"/>
      <c r="Q4492" s="14"/>
      <c r="R4492" s="14"/>
      <c r="S4492" s="14"/>
      <c r="T4492" s="14"/>
      <c r="U4492" s="14"/>
      <c r="V4492" s="14"/>
      <c r="W4492" s="14"/>
      <c r="X4492" s="14"/>
      <c r="Y4492" s="14"/>
      <c r="Z4492" s="14"/>
      <c r="AA4492" s="11"/>
      <c r="AB4492" s="14" t="str">
        <f t="shared" si="456"/>
        <v>10274,10275|58 FABRICAÇÃO EMBALAGEM</v>
      </c>
      <c r="AC4492" t="str">
        <f t="shared" si="457"/>
        <v>|10274|10275|</v>
      </c>
      <c r="AD4492" t="str">
        <f t="shared" si="458"/>
        <v>58 FABRICAÇÃO EMBALAGEM</v>
      </c>
    </row>
    <row r="4493" spans="1:30" ht="60" x14ac:dyDescent="0.35">
      <c r="A4493" s="35">
        <v>46234</v>
      </c>
      <c r="B4493" s="14" t="s">
        <v>3742</v>
      </c>
      <c r="C4493" s="14" t="s">
        <v>3743</v>
      </c>
      <c r="D4493" s="14" t="s">
        <v>3056</v>
      </c>
      <c r="E4493" s="14">
        <v>30008430</v>
      </c>
      <c r="F4493" s="14" t="s">
        <v>282</v>
      </c>
      <c r="G4493" s="14" t="s">
        <v>3056</v>
      </c>
      <c r="H4493" s="14" t="s">
        <v>3056</v>
      </c>
      <c r="I4493" s="9" t="s">
        <v>3056</v>
      </c>
      <c r="J4493" s="9">
        <v>25</v>
      </c>
      <c r="K4493" s="14"/>
      <c r="L4493" s="14"/>
      <c r="M4493" s="14"/>
      <c r="N4493" s="14"/>
      <c r="O4493" s="14"/>
      <c r="P4493" s="14"/>
      <c r="Q4493" s="14"/>
      <c r="R4493" s="14"/>
      <c r="S4493" s="14"/>
      <c r="T4493" s="14"/>
      <c r="U4493" s="14"/>
      <c r="V4493" s="14"/>
      <c r="W4493" s="14"/>
      <c r="X4493" s="14"/>
      <c r="Y4493" s="14"/>
      <c r="Z4493" s="14"/>
      <c r="AA4493" s="11"/>
      <c r="AB4493" s="14" t="str">
        <f t="shared" si="456"/>
        <v>10274,10275|58 FABRICAÇÃO EMBALAGEM</v>
      </c>
      <c r="AC4493" t="str">
        <f t="shared" si="457"/>
        <v>|10274|10275|</v>
      </c>
      <c r="AD4493" t="str">
        <f t="shared" si="458"/>
        <v>58 FABRICAÇÃO EMBALAGEM</v>
      </c>
    </row>
    <row r="4494" spans="1:30" ht="60" x14ac:dyDescent="0.35">
      <c r="A4494" s="35">
        <v>46234</v>
      </c>
      <c r="B4494" s="14" t="s">
        <v>3742</v>
      </c>
      <c r="C4494" s="14" t="s">
        <v>3743</v>
      </c>
      <c r="D4494" s="14" t="s">
        <v>3056</v>
      </c>
      <c r="E4494" s="14">
        <v>30008530</v>
      </c>
      <c r="F4494" s="14" t="s">
        <v>283</v>
      </c>
      <c r="G4494" s="14" t="s">
        <v>3056</v>
      </c>
      <c r="H4494" s="14" t="s">
        <v>3056</v>
      </c>
      <c r="I4494" s="9" t="s">
        <v>3056</v>
      </c>
      <c r="J4494" s="9">
        <v>2</v>
      </c>
      <c r="K4494" s="14"/>
      <c r="L4494" s="14"/>
      <c r="M4494" s="14"/>
      <c r="N4494" s="14"/>
      <c r="O4494" s="14"/>
      <c r="P4494" s="14"/>
      <c r="Q4494" s="14"/>
      <c r="R4494" s="14"/>
      <c r="S4494" s="14"/>
      <c r="T4494" s="14"/>
      <c r="U4494" s="14"/>
      <c r="V4494" s="14"/>
      <c r="W4494" s="14"/>
      <c r="X4494" s="14"/>
      <c r="Y4494" s="14"/>
      <c r="Z4494" s="14"/>
      <c r="AA4494" s="11"/>
      <c r="AB4494" s="14" t="str">
        <f t="shared" si="456"/>
        <v>10274,10275|58 FABRICAÇÃO EMBALAGEM</v>
      </c>
      <c r="AC4494" t="str">
        <f t="shared" si="457"/>
        <v>|10274|10275|</v>
      </c>
      <c r="AD4494" t="str">
        <f t="shared" si="458"/>
        <v>58 FABRICAÇÃO EMBALAGEM</v>
      </c>
    </row>
    <row r="4495" spans="1:30" ht="60" x14ac:dyDescent="0.35">
      <c r="A4495" s="35">
        <v>46237</v>
      </c>
      <c r="B4495" s="14" t="s">
        <v>3744</v>
      </c>
      <c r="C4495" s="14" t="s">
        <v>3745</v>
      </c>
      <c r="D4495" s="14" t="s">
        <v>3056</v>
      </c>
      <c r="E4495" s="14">
        <v>30008430</v>
      </c>
      <c r="F4495" s="14" t="s">
        <v>282</v>
      </c>
      <c r="G4495" s="14" t="s">
        <v>3056</v>
      </c>
      <c r="H4495" s="14" t="s">
        <v>3056</v>
      </c>
      <c r="I4495" s="9" t="s">
        <v>3056</v>
      </c>
      <c r="J4495" s="9">
        <v>125</v>
      </c>
      <c r="K4495" s="14"/>
      <c r="L4495" s="14"/>
      <c r="M4495" s="14"/>
      <c r="N4495" s="14"/>
      <c r="O4495" s="14"/>
      <c r="P4495" s="14"/>
      <c r="Q4495" s="14"/>
      <c r="R4495" s="14"/>
      <c r="S4495" s="14"/>
      <c r="T4495" s="14"/>
      <c r="U4495" s="14"/>
      <c r="V4495" s="14"/>
      <c r="W4495" s="14"/>
      <c r="X4495" s="14"/>
      <c r="Y4495" s="14"/>
      <c r="Z4495" s="14"/>
      <c r="AA4495" s="11"/>
      <c r="AB4495" s="14" t="str">
        <f t="shared" si="456"/>
        <v>10276,10277|58 FABRICAÇÃO EMBALAGEM</v>
      </c>
      <c r="AC4495" t="str">
        <f t="shared" si="457"/>
        <v>|10276|10277|</v>
      </c>
      <c r="AD4495" t="str">
        <f t="shared" si="458"/>
        <v>58 FABRICAÇÃO EMBALAGEM</v>
      </c>
    </row>
    <row r="4496" spans="1:30" ht="60" x14ac:dyDescent="0.35">
      <c r="A4496" s="35">
        <v>46237</v>
      </c>
      <c r="B4496" s="14" t="s">
        <v>3746</v>
      </c>
      <c r="C4496" s="14" t="s">
        <v>3747</v>
      </c>
      <c r="D4496" s="14" t="s">
        <v>3056</v>
      </c>
      <c r="E4496" s="14">
        <v>30008430</v>
      </c>
      <c r="F4496" s="14" t="s">
        <v>282</v>
      </c>
      <c r="G4496" s="14" t="s">
        <v>3056</v>
      </c>
      <c r="H4496" s="14" t="s">
        <v>3056</v>
      </c>
      <c r="I4496" s="9" t="s">
        <v>3056</v>
      </c>
      <c r="J4496" s="9">
        <v>120</v>
      </c>
      <c r="K4496" s="14"/>
      <c r="L4496" s="14"/>
      <c r="M4496" s="14"/>
      <c r="N4496" s="14"/>
      <c r="O4496" s="14"/>
      <c r="P4496" s="14"/>
      <c r="Q4496" s="14"/>
      <c r="R4496" s="14"/>
      <c r="S4496" s="14"/>
      <c r="T4496" s="14"/>
      <c r="U4496" s="14"/>
      <c r="V4496" s="14"/>
      <c r="W4496" s="14"/>
      <c r="X4496" s="14"/>
      <c r="Y4496" s="14"/>
      <c r="Z4496" s="14"/>
      <c r="AA4496" s="11"/>
      <c r="AB4496" s="14" t="str">
        <f t="shared" si="456"/>
        <v>10279,10280|58 FABRICAÇÃO EMBALAGEM</v>
      </c>
      <c r="AC4496" t="str">
        <f t="shared" si="457"/>
        <v>|10279|10280|</v>
      </c>
      <c r="AD4496" t="str">
        <f t="shared" si="458"/>
        <v>58 FABRICAÇÃO EMBALAGEM</v>
      </c>
    </row>
    <row r="4497" spans="1:30" ht="60" x14ac:dyDescent="0.35">
      <c r="A4497" s="35">
        <v>46238</v>
      </c>
      <c r="B4497" s="14" t="s">
        <v>3748</v>
      </c>
      <c r="C4497" s="14" t="s">
        <v>3749</v>
      </c>
      <c r="D4497" s="14" t="s">
        <v>3056</v>
      </c>
      <c r="E4497" s="14">
        <v>30008430</v>
      </c>
      <c r="F4497" s="14" t="s">
        <v>282</v>
      </c>
      <c r="G4497" s="14" t="s">
        <v>3056</v>
      </c>
      <c r="H4497" s="14" t="s">
        <v>3056</v>
      </c>
      <c r="I4497" s="9" t="s">
        <v>3056</v>
      </c>
      <c r="J4497" s="9">
        <v>120</v>
      </c>
      <c r="K4497" s="14"/>
      <c r="L4497" s="14"/>
      <c r="M4497" s="14"/>
      <c r="N4497" s="14"/>
      <c r="O4497" s="14"/>
      <c r="P4497" s="14"/>
      <c r="Q4497" s="14"/>
      <c r="R4497" s="14"/>
      <c r="S4497" s="14"/>
      <c r="T4497" s="14"/>
      <c r="U4497" s="14"/>
      <c r="V4497" s="14"/>
      <c r="W4497" s="14"/>
      <c r="X4497" s="14"/>
      <c r="Y4497" s="14"/>
      <c r="Z4497" s="14"/>
      <c r="AA4497" s="11"/>
      <c r="AB4497" s="14" t="str">
        <f t="shared" si="456"/>
        <v>10281,10278|58 FABRICAÇÃO EMBALAGEM</v>
      </c>
      <c r="AC4497" t="str">
        <f t="shared" si="457"/>
        <v>|10281|10278|</v>
      </c>
      <c r="AD4497" t="str">
        <f t="shared" si="458"/>
        <v>58 FABRICAÇÃO EMBALAGEM</v>
      </c>
    </row>
    <row r="4498" spans="1:30" ht="60" x14ac:dyDescent="0.35">
      <c r="A4498" s="35">
        <v>46227</v>
      </c>
      <c r="B4498" s="14" t="s">
        <v>3750</v>
      </c>
      <c r="C4498" s="14" t="s">
        <v>3751</v>
      </c>
      <c r="D4498" s="14" t="s">
        <v>3056</v>
      </c>
      <c r="E4498" s="14">
        <v>200520130</v>
      </c>
      <c r="F4498" s="14" t="s">
        <v>3146</v>
      </c>
      <c r="G4498" s="14" t="s">
        <v>3056</v>
      </c>
      <c r="H4498" s="14" t="s">
        <v>3056</v>
      </c>
      <c r="I4498" s="9" t="s">
        <v>3056</v>
      </c>
      <c r="J4498" s="9">
        <v>4</v>
      </c>
      <c r="K4498" s="14"/>
      <c r="L4498" s="14"/>
      <c r="M4498" s="14"/>
      <c r="N4498" s="14"/>
      <c r="O4498" s="14"/>
      <c r="P4498" s="14"/>
      <c r="Q4498" s="14"/>
      <c r="R4498" s="14"/>
      <c r="S4498" s="14"/>
      <c r="T4498" s="14"/>
      <c r="U4498" s="14"/>
      <c r="V4498" s="14"/>
      <c r="W4498" s="14"/>
      <c r="X4498" s="14"/>
      <c r="Y4498" s="14"/>
      <c r="Z4498" s="14"/>
      <c r="AA4498" s="11"/>
      <c r="AB4498" s="14" t="str">
        <f t="shared" si="456"/>
        <v>10284|58 FABRICAÇÃO EMBALAGEM</v>
      </c>
      <c r="AC4498" t="str">
        <f t="shared" si="457"/>
        <v>|10284|</v>
      </c>
      <c r="AD4498" t="str">
        <f t="shared" si="458"/>
        <v>58 FABRICAÇÃO EMBALAGEM</v>
      </c>
    </row>
    <row r="4499" spans="1:30" ht="60" x14ac:dyDescent="0.35">
      <c r="A4499" s="35">
        <v>46227</v>
      </c>
      <c r="B4499" s="14" t="s">
        <v>3750</v>
      </c>
      <c r="C4499" s="14" t="s">
        <v>3751</v>
      </c>
      <c r="D4499" s="14" t="s">
        <v>3056</v>
      </c>
      <c r="E4499" s="14">
        <v>200522130</v>
      </c>
      <c r="F4499" s="14" t="s">
        <v>217</v>
      </c>
      <c r="G4499" s="14" t="s">
        <v>3056</v>
      </c>
      <c r="H4499" s="14" t="s">
        <v>3056</v>
      </c>
      <c r="I4499" s="9" t="s">
        <v>3056</v>
      </c>
      <c r="J4499" s="9">
        <v>7</v>
      </c>
      <c r="K4499" s="14"/>
      <c r="L4499" s="14"/>
      <c r="M4499" s="14"/>
      <c r="N4499" s="14"/>
      <c r="O4499" s="14"/>
      <c r="P4499" s="14"/>
      <c r="Q4499" s="14"/>
      <c r="R4499" s="14"/>
      <c r="S4499" s="14"/>
      <c r="T4499" s="14"/>
      <c r="U4499" s="14"/>
      <c r="V4499" s="14"/>
      <c r="W4499" s="14"/>
      <c r="X4499" s="14"/>
      <c r="Y4499" s="14"/>
      <c r="Z4499" s="14"/>
      <c r="AA4499" s="11"/>
      <c r="AB4499" s="14" t="str">
        <f t="shared" si="456"/>
        <v>10284|58 FABRICAÇÃO EMBALAGEM</v>
      </c>
      <c r="AC4499" t="str">
        <f t="shared" si="457"/>
        <v>|10284|</v>
      </c>
      <c r="AD4499" t="str">
        <f t="shared" si="458"/>
        <v>58 FABRICAÇÃO EMBALAGEM</v>
      </c>
    </row>
    <row r="4500" spans="1:30" ht="60" x14ac:dyDescent="0.35">
      <c r="A4500" s="35">
        <v>46227</v>
      </c>
      <c r="B4500" s="14" t="s">
        <v>3750</v>
      </c>
      <c r="C4500" s="14" t="s">
        <v>3751</v>
      </c>
      <c r="D4500" s="14" t="s">
        <v>3056</v>
      </c>
      <c r="E4500" s="14">
        <v>30002730</v>
      </c>
      <c r="F4500" s="14" t="s">
        <v>3147</v>
      </c>
      <c r="G4500" s="14" t="s">
        <v>3056</v>
      </c>
      <c r="H4500" s="14" t="s">
        <v>3056</v>
      </c>
      <c r="I4500" s="9" t="s">
        <v>3056</v>
      </c>
      <c r="J4500" s="9">
        <v>8</v>
      </c>
      <c r="K4500" s="14"/>
      <c r="L4500" s="14"/>
      <c r="M4500" s="14"/>
      <c r="N4500" s="14"/>
      <c r="O4500" s="14"/>
      <c r="P4500" s="14"/>
      <c r="Q4500" s="14"/>
      <c r="R4500" s="14"/>
      <c r="S4500" s="14"/>
      <c r="T4500" s="14"/>
      <c r="U4500" s="14"/>
      <c r="V4500" s="14"/>
      <c r="W4500" s="14"/>
      <c r="X4500" s="14"/>
      <c r="Y4500" s="14"/>
      <c r="Z4500" s="14"/>
      <c r="AA4500" s="11"/>
      <c r="AB4500" s="14" t="str">
        <f t="shared" si="456"/>
        <v>10284|58 FABRICAÇÃO EMBALAGEM</v>
      </c>
      <c r="AC4500" t="str">
        <f t="shared" si="457"/>
        <v>|10284|</v>
      </c>
      <c r="AD4500" t="str">
        <f t="shared" si="458"/>
        <v>58 FABRICAÇÃO EMBALAGEM</v>
      </c>
    </row>
    <row r="4501" spans="1:30" ht="60" x14ac:dyDescent="0.35">
      <c r="A4501" s="35">
        <v>46227</v>
      </c>
      <c r="B4501" s="14" t="s">
        <v>3750</v>
      </c>
      <c r="C4501" s="14" t="s">
        <v>3751</v>
      </c>
      <c r="D4501" s="14" t="s">
        <v>3056</v>
      </c>
      <c r="E4501" s="14">
        <v>30003031</v>
      </c>
      <c r="F4501" s="14" t="s">
        <v>3136</v>
      </c>
      <c r="G4501" s="14" t="s">
        <v>3056</v>
      </c>
      <c r="H4501" s="14" t="s">
        <v>3056</v>
      </c>
      <c r="I4501" s="9" t="s">
        <v>3056</v>
      </c>
      <c r="J4501" s="9">
        <v>12</v>
      </c>
      <c r="K4501" s="14"/>
      <c r="L4501" s="14"/>
      <c r="M4501" s="14"/>
      <c r="N4501" s="14"/>
      <c r="O4501" s="14"/>
      <c r="P4501" s="14"/>
      <c r="Q4501" s="14"/>
      <c r="R4501" s="14"/>
      <c r="S4501" s="14"/>
      <c r="T4501" s="14"/>
      <c r="U4501" s="14"/>
      <c r="V4501" s="14"/>
      <c r="W4501" s="14"/>
      <c r="X4501" s="14"/>
      <c r="Y4501" s="14"/>
      <c r="Z4501" s="14"/>
      <c r="AA4501" s="11"/>
      <c r="AB4501" s="14" t="str">
        <f t="shared" si="456"/>
        <v>10284|58 FABRICAÇÃO EMBALAGEM</v>
      </c>
      <c r="AC4501" t="str">
        <f t="shared" si="457"/>
        <v>|10284|</v>
      </c>
      <c r="AD4501" t="str">
        <f t="shared" si="458"/>
        <v>58 FABRICAÇÃO EMBALAGEM</v>
      </c>
    </row>
    <row r="4502" spans="1:30" ht="60" x14ac:dyDescent="0.35">
      <c r="A4502" s="35">
        <v>46227</v>
      </c>
      <c r="B4502" s="14" t="s">
        <v>3750</v>
      </c>
      <c r="C4502" s="14" t="s">
        <v>3751</v>
      </c>
      <c r="D4502" s="14" t="s">
        <v>3056</v>
      </c>
      <c r="E4502" s="14">
        <v>30003032</v>
      </c>
      <c r="F4502" s="14" t="s">
        <v>3137</v>
      </c>
      <c r="G4502" s="14" t="s">
        <v>3056</v>
      </c>
      <c r="H4502" s="14" t="s">
        <v>3056</v>
      </c>
      <c r="I4502" s="9" t="s">
        <v>3056</v>
      </c>
      <c r="J4502" s="9">
        <v>12</v>
      </c>
      <c r="K4502" s="14"/>
      <c r="L4502" s="14"/>
      <c r="M4502" s="14"/>
      <c r="N4502" s="14"/>
      <c r="O4502" s="14"/>
      <c r="P4502" s="14"/>
      <c r="Q4502" s="14"/>
      <c r="R4502" s="14"/>
      <c r="S4502" s="14"/>
      <c r="T4502" s="14"/>
      <c r="U4502" s="14"/>
      <c r="V4502" s="14"/>
      <c r="W4502" s="14"/>
      <c r="X4502" s="14"/>
      <c r="Y4502" s="14"/>
      <c r="Z4502" s="14"/>
      <c r="AA4502" s="11"/>
      <c r="AB4502" s="14" t="str">
        <f t="shared" si="456"/>
        <v>10284|58 FABRICAÇÃO EMBALAGEM</v>
      </c>
      <c r="AC4502" t="str">
        <f t="shared" si="457"/>
        <v>|10284|</v>
      </c>
      <c r="AD4502" t="str">
        <f t="shared" si="458"/>
        <v>58 FABRICAÇÃO EMBALAGEM</v>
      </c>
    </row>
    <row r="4503" spans="1:30" ht="60" x14ac:dyDescent="0.35">
      <c r="A4503" s="35">
        <v>46227</v>
      </c>
      <c r="B4503" s="14" t="s">
        <v>3750</v>
      </c>
      <c r="C4503" s="14" t="s">
        <v>3751</v>
      </c>
      <c r="D4503" s="14" t="s">
        <v>3056</v>
      </c>
      <c r="E4503" s="14">
        <v>30003033</v>
      </c>
      <c r="F4503" s="14" t="s">
        <v>3138</v>
      </c>
      <c r="G4503" s="14" t="s">
        <v>3056</v>
      </c>
      <c r="H4503" s="14" t="s">
        <v>3056</v>
      </c>
      <c r="I4503" s="9" t="s">
        <v>3056</v>
      </c>
      <c r="J4503" s="9">
        <v>8</v>
      </c>
      <c r="K4503" s="14"/>
      <c r="L4503" s="14"/>
      <c r="M4503" s="14"/>
      <c r="N4503" s="14"/>
      <c r="O4503" s="14"/>
      <c r="P4503" s="14"/>
      <c r="Q4503" s="14"/>
      <c r="R4503" s="14"/>
      <c r="S4503" s="14"/>
      <c r="T4503" s="14"/>
      <c r="U4503" s="14"/>
      <c r="V4503" s="14"/>
      <c r="W4503" s="14"/>
      <c r="X4503" s="14"/>
      <c r="Y4503" s="14"/>
      <c r="Z4503" s="14"/>
      <c r="AA4503" s="11"/>
      <c r="AB4503" s="14" t="str">
        <f t="shared" si="456"/>
        <v>10284|58 FABRICAÇÃO EMBALAGEM</v>
      </c>
      <c r="AC4503" t="str">
        <f t="shared" si="457"/>
        <v>|10284|</v>
      </c>
      <c r="AD4503" t="str">
        <f t="shared" si="458"/>
        <v>58 FABRICAÇÃO EMBALAGEM</v>
      </c>
    </row>
    <row r="4504" spans="1:30" ht="60" x14ac:dyDescent="0.35">
      <c r="A4504" s="35">
        <v>46227</v>
      </c>
      <c r="B4504" s="14" t="s">
        <v>3750</v>
      </c>
      <c r="C4504" s="14" t="s">
        <v>3751</v>
      </c>
      <c r="D4504" s="14" t="s">
        <v>3056</v>
      </c>
      <c r="E4504" s="14">
        <v>30003034</v>
      </c>
      <c r="F4504" s="14" t="s">
        <v>3139</v>
      </c>
      <c r="G4504" s="14" t="s">
        <v>3056</v>
      </c>
      <c r="H4504" s="14" t="s">
        <v>3056</v>
      </c>
      <c r="I4504" s="9" t="s">
        <v>3056</v>
      </c>
      <c r="J4504" s="9">
        <v>12</v>
      </c>
      <c r="K4504" s="14"/>
      <c r="L4504" s="14"/>
      <c r="M4504" s="14"/>
      <c r="N4504" s="14"/>
      <c r="O4504" s="14"/>
      <c r="P4504" s="14"/>
      <c r="Q4504" s="14"/>
      <c r="R4504" s="14"/>
      <c r="S4504" s="14"/>
      <c r="T4504" s="14"/>
      <c r="U4504" s="14"/>
      <c r="V4504" s="14"/>
      <c r="W4504" s="14"/>
      <c r="X4504" s="14"/>
      <c r="Y4504" s="14"/>
      <c r="Z4504" s="14"/>
      <c r="AA4504" s="11"/>
      <c r="AB4504" s="14" t="str">
        <f t="shared" si="456"/>
        <v>10284|58 FABRICAÇÃO EMBALAGEM</v>
      </c>
      <c r="AC4504" t="str">
        <f t="shared" si="457"/>
        <v>|10284|</v>
      </c>
      <c r="AD4504" t="str">
        <f t="shared" si="458"/>
        <v>58 FABRICAÇÃO EMBALAGEM</v>
      </c>
    </row>
    <row r="4505" spans="1:30" ht="60" x14ac:dyDescent="0.35">
      <c r="A4505" s="35">
        <v>46227</v>
      </c>
      <c r="B4505" s="14" t="s">
        <v>3750</v>
      </c>
      <c r="C4505" s="14" t="s">
        <v>3751</v>
      </c>
      <c r="D4505" s="14" t="s">
        <v>3056</v>
      </c>
      <c r="E4505" s="14">
        <v>30003035</v>
      </c>
      <c r="F4505" s="14" t="s">
        <v>3148</v>
      </c>
      <c r="G4505" s="14" t="s">
        <v>3056</v>
      </c>
      <c r="H4505" s="14" t="s">
        <v>3056</v>
      </c>
      <c r="I4505" s="9" t="s">
        <v>3056</v>
      </c>
      <c r="J4505" s="9">
        <v>4</v>
      </c>
      <c r="K4505" s="14"/>
      <c r="L4505" s="14"/>
      <c r="M4505" s="14"/>
      <c r="N4505" s="14"/>
      <c r="O4505" s="14"/>
      <c r="P4505" s="14"/>
      <c r="Q4505" s="14"/>
      <c r="R4505" s="14"/>
      <c r="S4505" s="14"/>
      <c r="T4505" s="14"/>
      <c r="U4505" s="14"/>
      <c r="V4505" s="14"/>
      <c r="W4505" s="14"/>
      <c r="X4505" s="14"/>
      <c r="Y4505" s="14"/>
      <c r="Z4505" s="14"/>
      <c r="AA4505" s="11"/>
      <c r="AB4505" s="14" t="str">
        <f t="shared" si="456"/>
        <v>10284|58 FABRICAÇÃO EMBALAGEM</v>
      </c>
      <c r="AC4505" t="str">
        <f t="shared" si="457"/>
        <v>|10284|</v>
      </c>
      <c r="AD4505" t="str">
        <f t="shared" si="458"/>
        <v>58 FABRICAÇÃO EMBALAGEM</v>
      </c>
    </row>
    <row r="4506" spans="1:30" ht="60" x14ac:dyDescent="0.35">
      <c r="A4506" s="35">
        <v>46227</v>
      </c>
      <c r="B4506" s="14" t="s">
        <v>3750</v>
      </c>
      <c r="C4506" s="14" t="s">
        <v>3751</v>
      </c>
      <c r="D4506" s="14" t="s">
        <v>3056</v>
      </c>
      <c r="E4506" s="14">
        <v>30003924</v>
      </c>
      <c r="F4506" s="14" t="s">
        <v>250</v>
      </c>
      <c r="G4506" s="14" t="s">
        <v>3056</v>
      </c>
      <c r="H4506" s="14" t="s">
        <v>3056</v>
      </c>
      <c r="I4506" s="9" t="s">
        <v>3056</v>
      </c>
      <c r="J4506" s="9">
        <v>24</v>
      </c>
      <c r="K4506" s="14"/>
      <c r="L4506" s="14"/>
      <c r="M4506" s="14"/>
      <c r="N4506" s="14"/>
      <c r="O4506" s="14"/>
      <c r="P4506" s="14"/>
      <c r="Q4506" s="14"/>
      <c r="R4506" s="14"/>
      <c r="S4506" s="14"/>
      <c r="T4506" s="14"/>
      <c r="U4506" s="14"/>
      <c r="V4506" s="14"/>
      <c r="W4506" s="14"/>
      <c r="X4506" s="14"/>
      <c r="Y4506" s="14"/>
      <c r="Z4506" s="14"/>
      <c r="AA4506" s="11"/>
      <c r="AB4506" s="14" t="str">
        <f t="shared" si="456"/>
        <v>10284|58 FABRICAÇÃO EMBALAGEM</v>
      </c>
      <c r="AC4506" t="str">
        <f t="shared" si="457"/>
        <v>|10284|</v>
      </c>
      <c r="AD4506" t="str">
        <f t="shared" si="458"/>
        <v>58 FABRICAÇÃO EMBALAGEM</v>
      </c>
    </row>
    <row r="4507" spans="1:30" ht="60" x14ac:dyDescent="0.35">
      <c r="A4507" s="35">
        <v>46227</v>
      </c>
      <c r="B4507" s="14" t="s">
        <v>3750</v>
      </c>
      <c r="C4507" s="14" t="s">
        <v>3751</v>
      </c>
      <c r="D4507" s="14" t="s">
        <v>3056</v>
      </c>
      <c r="E4507" s="14">
        <v>30003930</v>
      </c>
      <c r="F4507" s="14" t="s">
        <v>256</v>
      </c>
      <c r="G4507" s="14" t="s">
        <v>3056</v>
      </c>
      <c r="H4507" s="14" t="s">
        <v>3056</v>
      </c>
      <c r="I4507" s="9" t="s">
        <v>3056</v>
      </c>
      <c r="J4507" s="9">
        <v>6</v>
      </c>
      <c r="K4507" s="14"/>
      <c r="L4507" s="14"/>
      <c r="M4507" s="14"/>
      <c r="N4507" s="14"/>
      <c r="O4507" s="14"/>
      <c r="P4507" s="14"/>
      <c r="Q4507" s="14"/>
      <c r="R4507" s="14"/>
      <c r="S4507" s="14"/>
      <c r="T4507" s="14"/>
      <c r="U4507" s="14"/>
      <c r="V4507" s="14"/>
      <c r="W4507" s="14"/>
      <c r="X4507" s="14"/>
      <c r="Y4507" s="14"/>
      <c r="Z4507" s="14"/>
      <c r="AA4507" s="11"/>
      <c r="AB4507" s="14" t="str">
        <f t="shared" si="456"/>
        <v>10284|58 FABRICAÇÃO EMBALAGEM</v>
      </c>
      <c r="AC4507" t="str">
        <f t="shared" si="457"/>
        <v>|10284|</v>
      </c>
      <c r="AD4507" t="str">
        <f t="shared" si="458"/>
        <v>58 FABRICAÇÃO EMBALAGEM</v>
      </c>
    </row>
    <row r="4508" spans="1:30" ht="60" x14ac:dyDescent="0.35">
      <c r="A4508" s="35">
        <v>46227</v>
      </c>
      <c r="B4508" s="14" t="s">
        <v>3750</v>
      </c>
      <c r="C4508" s="14" t="s">
        <v>3751</v>
      </c>
      <c r="D4508" s="14" t="s">
        <v>3056</v>
      </c>
      <c r="E4508" s="14">
        <v>30003932</v>
      </c>
      <c r="F4508" s="14" t="s">
        <v>257</v>
      </c>
      <c r="G4508" s="14" t="s">
        <v>3056</v>
      </c>
      <c r="H4508" s="14" t="s">
        <v>3056</v>
      </c>
      <c r="I4508" s="9" t="s">
        <v>3056</v>
      </c>
      <c r="J4508" s="9">
        <v>6</v>
      </c>
      <c r="K4508" s="14"/>
      <c r="L4508" s="14"/>
      <c r="M4508" s="14"/>
      <c r="N4508" s="14"/>
      <c r="O4508" s="14"/>
      <c r="P4508" s="14"/>
      <c r="Q4508" s="14"/>
      <c r="R4508" s="14"/>
      <c r="S4508" s="14"/>
      <c r="T4508" s="14"/>
      <c r="U4508" s="14"/>
      <c r="V4508" s="14"/>
      <c r="W4508" s="14"/>
      <c r="X4508" s="14"/>
      <c r="Y4508" s="14"/>
      <c r="Z4508" s="14"/>
      <c r="AA4508" s="11"/>
      <c r="AB4508" s="14" t="str">
        <f t="shared" si="456"/>
        <v>10284|58 FABRICAÇÃO EMBALAGEM</v>
      </c>
      <c r="AC4508" t="str">
        <f t="shared" si="457"/>
        <v>|10284|</v>
      </c>
      <c r="AD4508" t="str">
        <f t="shared" si="458"/>
        <v>58 FABRICAÇÃO EMBALAGEM</v>
      </c>
    </row>
    <row r="4509" spans="1:30" ht="60" x14ac:dyDescent="0.35">
      <c r="A4509" s="35">
        <v>46227</v>
      </c>
      <c r="B4509" s="14" t="s">
        <v>3750</v>
      </c>
      <c r="C4509" s="14" t="s">
        <v>3751</v>
      </c>
      <c r="D4509" s="14" t="s">
        <v>3056</v>
      </c>
      <c r="E4509" s="14">
        <v>300048930</v>
      </c>
      <c r="F4509" s="14" t="s">
        <v>265</v>
      </c>
      <c r="G4509" s="14" t="s">
        <v>3056</v>
      </c>
      <c r="H4509" s="14" t="s">
        <v>3056</v>
      </c>
      <c r="I4509" s="9" t="s">
        <v>3056</v>
      </c>
      <c r="J4509" s="9">
        <v>300</v>
      </c>
      <c r="K4509" s="14"/>
      <c r="L4509" s="14"/>
      <c r="M4509" s="14"/>
      <c r="N4509" s="14"/>
      <c r="O4509" s="14"/>
      <c r="P4509" s="14"/>
      <c r="Q4509" s="14"/>
      <c r="R4509" s="14"/>
      <c r="S4509" s="14"/>
      <c r="T4509" s="14"/>
      <c r="U4509" s="14"/>
      <c r="V4509" s="14"/>
      <c r="W4509" s="14"/>
      <c r="X4509" s="14"/>
      <c r="Y4509" s="14"/>
      <c r="Z4509" s="14"/>
      <c r="AA4509" s="11"/>
      <c r="AB4509" s="14" t="str">
        <f t="shared" si="456"/>
        <v>10284|58 FABRICAÇÃO EMBALAGEM</v>
      </c>
      <c r="AC4509" t="str">
        <f t="shared" si="457"/>
        <v>|10284|</v>
      </c>
      <c r="AD4509" t="str">
        <f t="shared" si="458"/>
        <v>58 FABRICAÇÃO EMBALAGEM</v>
      </c>
    </row>
    <row r="4510" spans="1:30" ht="60" x14ac:dyDescent="0.35">
      <c r="A4510" s="35">
        <v>46227</v>
      </c>
      <c r="B4510" s="14" t="s">
        <v>3750</v>
      </c>
      <c r="C4510" s="14" t="s">
        <v>3751</v>
      </c>
      <c r="D4510" s="14" t="s">
        <v>3056</v>
      </c>
      <c r="E4510" s="14">
        <v>300048931</v>
      </c>
      <c r="F4510" s="14" t="s">
        <v>3141</v>
      </c>
      <c r="G4510" s="14" t="s">
        <v>3056</v>
      </c>
      <c r="H4510" s="14" t="s">
        <v>3056</v>
      </c>
      <c r="I4510" s="9" t="s">
        <v>3056</v>
      </c>
      <c r="J4510" s="9">
        <v>300</v>
      </c>
      <c r="K4510" s="14"/>
      <c r="L4510" s="14"/>
      <c r="M4510" s="14"/>
      <c r="N4510" s="14"/>
      <c r="O4510" s="14"/>
      <c r="P4510" s="14"/>
      <c r="Q4510" s="14"/>
      <c r="R4510" s="14"/>
      <c r="S4510" s="14"/>
      <c r="T4510" s="14"/>
      <c r="U4510" s="14"/>
      <c r="V4510" s="14"/>
      <c r="W4510" s="14"/>
      <c r="X4510" s="14"/>
      <c r="Y4510" s="14"/>
      <c r="Z4510" s="14"/>
      <c r="AA4510" s="11"/>
      <c r="AB4510" s="14" t="str">
        <f t="shared" si="456"/>
        <v>10284|58 FABRICAÇÃO EMBALAGEM</v>
      </c>
      <c r="AC4510" t="str">
        <f t="shared" si="457"/>
        <v>|10284|</v>
      </c>
      <c r="AD4510" t="str">
        <f t="shared" si="458"/>
        <v>58 FABRICAÇÃO EMBALAGEM</v>
      </c>
    </row>
    <row r="4511" spans="1:30" ht="60" x14ac:dyDescent="0.35">
      <c r="A4511" s="35">
        <v>46227</v>
      </c>
      <c r="B4511" s="14" t="s">
        <v>3750</v>
      </c>
      <c r="C4511" s="14" t="s">
        <v>3751</v>
      </c>
      <c r="D4511" s="14" t="s">
        <v>3056</v>
      </c>
      <c r="E4511" s="14">
        <v>200306130</v>
      </c>
      <c r="F4511" s="14" t="s">
        <v>309</v>
      </c>
      <c r="G4511" s="14" t="s">
        <v>3056</v>
      </c>
      <c r="H4511" s="14" t="s">
        <v>3056</v>
      </c>
      <c r="I4511" s="9" t="s">
        <v>3056</v>
      </c>
      <c r="J4511" s="9">
        <v>1</v>
      </c>
      <c r="K4511" s="14"/>
      <c r="L4511" s="14"/>
      <c r="M4511" s="14"/>
      <c r="N4511" s="14"/>
      <c r="O4511" s="14"/>
      <c r="P4511" s="14"/>
      <c r="Q4511" s="14"/>
      <c r="R4511" s="14"/>
      <c r="S4511" s="14"/>
      <c r="T4511" s="14"/>
      <c r="U4511" s="14"/>
      <c r="V4511" s="14"/>
      <c r="W4511" s="14"/>
      <c r="X4511" s="14"/>
      <c r="Y4511" s="14"/>
      <c r="Z4511" s="14"/>
      <c r="AA4511" s="11"/>
      <c r="AB4511" s="14" t="str">
        <f t="shared" si="456"/>
        <v>10284|58 FABRICAÇÃO EMBALAGEM</v>
      </c>
      <c r="AC4511" t="str">
        <f t="shared" si="457"/>
        <v>|10284|</v>
      </c>
      <c r="AD4511" t="str">
        <f t="shared" si="458"/>
        <v>58 FABRICAÇÃO EMBALAGEM</v>
      </c>
    </row>
    <row r="4512" spans="1:30" ht="72" x14ac:dyDescent="0.35">
      <c r="A4512" s="35">
        <v>46231</v>
      </c>
      <c r="B4512" s="14" t="s">
        <v>3752</v>
      </c>
      <c r="C4512" s="14" t="s">
        <v>3743</v>
      </c>
      <c r="D4512" s="14" t="s">
        <v>3614</v>
      </c>
      <c r="E4512" s="14">
        <v>20061312</v>
      </c>
      <c r="F4512" s="14" t="s">
        <v>3157</v>
      </c>
      <c r="G4512" s="14" t="s">
        <v>3614</v>
      </c>
      <c r="H4512" s="14" t="s">
        <v>3614</v>
      </c>
      <c r="I4512" s="9" t="s">
        <v>3614</v>
      </c>
      <c r="J4512" s="9">
        <v>5</v>
      </c>
      <c r="K4512" s="14"/>
      <c r="L4512" s="14"/>
      <c r="M4512" s="14"/>
      <c r="N4512" s="14"/>
      <c r="O4512" s="14"/>
      <c r="P4512" s="14"/>
      <c r="Q4512" s="14"/>
      <c r="R4512" s="14"/>
      <c r="S4512" s="14"/>
      <c r="T4512" s="14"/>
      <c r="U4512" s="14"/>
      <c r="V4512" s="14"/>
      <c r="W4512" s="14"/>
      <c r="X4512" s="14"/>
      <c r="Y4512" s="14"/>
      <c r="Z4512" s="14"/>
      <c r="AA4512" s="11"/>
      <c r="AB4512" s="14" t="str">
        <f t="shared" si="456"/>
        <v>10274,10275,10276,10277,10279,10280,10281,10278|47 CNC</v>
      </c>
      <c r="AC4512" t="str">
        <f t="shared" si="457"/>
        <v>|10274|10275|10276|10277|10279|10280|10281|10278|</v>
      </c>
      <c r="AD4512" t="str">
        <f t="shared" si="458"/>
        <v>47 CNC</v>
      </c>
    </row>
    <row r="4513" spans="1:30" ht="72" x14ac:dyDescent="0.35">
      <c r="A4513" s="35">
        <v>46231</v>
      </c>
      <c r="B4513" s="14" t="s">
        <v>3752</v>
      </c>
      <c r="C4513" s="14" t="s">
        <v>3743</v>
      </c>
      <c r="D4513" s="14" t="s">
        <v>3614</v>
      </c>
      <c r="E4513" s="14">
        <v>20088212</v>
      </c>
      <c r="F4513" s="14" t="s">
        <v>3680</v>
      </c>
      <c r="G4513" s="14" t="s">
        <v>3614</v>
      </c>
      <c r="H4513" s="14" t="s">
        <v>3614</v>
      </c>
      <c r="I4513" s="9" t="s">
        <v>3614</v>
      </c>
      <c r="J4513" s="9">
        <v>3</v>
      </c>
      <c r="K4513" s="14"/>
      <c r="L4513" s="14"/>
      <c r="M4513" s="14"/>
      <c r="N4513" s="14"/>
      <c r="O4513" s="14"/>
      <c r="P4513" s="14"/>
      <c r="Q4513" s="14"/>
      <c r="R4513" s="14"/>
      <c r="S4513" s="14"/>
      <c r="T4513" s="14"/>
      <c r="U4513" s="14"/>
      <c r="V4513" s="14"/>
      <c r="W4513" s="14"/>
      <c r="X4513" s="14"/>
      <c r="Y4513" s="14"/>
      <c r="Z4513" s="14"/>
      <c r="AA4513" s="11"/>
      <c r="AB4513" s="14" t="str">
        <f t="shared" si="456"/>
        <v>10274,10275,10276,10277,10279,10280,10281,10278|47 CNC</v>
      </c>
      <c r="AC4513" t="str">
        <f t="shared" si="457"/>
        <v>|10274|10275|10276|10277|10279|10280|10281|10278|</v>
      </c>
      <c r="AD4513" t="str">
        <f t="shared" si="458"/>
        <v>47 CNC</v>
      </c>
    </row>
    <row r="4514" spans="1:30" ht="24" x14ac:dyDescent="0.35">
      <c r="A4514" s="35">
        <v>46224</v>
      </c>
      <c r="B4514" s="14" t="s">
        <v>3750</v>
      </c>
      <c r="C4514" s="14" t="s">
        <v>3751</v>
      </c>
      <c r="D4514" s="14" t="s">
        <v>3614</v>
      </c>
      <c r="E4514" s="14">
        <v>30006104</v>
      </c>
      <c r="F4514" s="14" t="s">
        <v>3159</v>
      </c>
      <c r="G4514" s="14" t="s">
        <v>3614</v>
      </c>
      <c r="H4514" s="14" t="s">
        <v>3614</v>
      </c>
      <c r="I4514" s="9" t="s">
        <v>3614</v>
      </c>
      <c r="J4514" s="9">
        <v>600</v>
      </c>
      <c r="K4514" s="14"/>
      <c r="L4514" s="14"/>
      <c r="M4514" s="14"/>
      <c r="N4514" s="14"/>
      <c r="O4514" s="14"/>
      <c r="P4514" s="14"/>
      <c r="Q4514" s="14"/>
      <c r="R4514" s="14"/>
      <c r="S4514" s="14"/>
      <c r="T4514" s="14"/>
      <c r="U4514" s="14"/>
      <c r="V4514" s="14"/>
      <c r="W4514" s="14"/>
      <c r="X4514" s="14"/>
      <c r="Y4514" s="14"/>
      <c r="Z4514" s="14"/>
      <c r="AA4514" s="11"/>
      <c r="AB4514" s="14" t="str">
        <f t="shared" si="456"/>
        <v>10284|47 CNC</v>
      </c>
      <c r="AC4514" t="str">
        <f t="shared" si="457"/>
        <v>|10284|</v>
      </c>
      <c r="AD4514" t="str">
        <f t="shared" si="458"/>
        <v>47 CNC</v>
      </c>
    </row>
    <row r="4515" spans="1:30" ht="36" x14ac:dyDescent="0.35">
      <c r="A4515" s="35">
        <v>46234</v>
      </c>
      <c r="B4515" s="14" t="s">
        <v>3753</v>
      </c>
      <c r="C4515" s="14" t="s">
        <v>3743</v>
      </c>
      <c r="D4515" s="14" t="s">
        <v>3053</v>
      </c>
      <c r="E4515" s="14">
        <v>30002313</v>
      </c>
      <c r="F4515" s="14" t="s">
        <v>3754</v>
      </c>
      <c r="G4515" s="14" t="s">
        <v>3053</v>
      </c>
      <c r="H4515" s="14" t="s">
        <v>3053</v>
      </c>
      <c r="I4515" s="9" t="s">
        <v>3053</v>
      </c>
      <c r="J4515" s="9">
        <v>24</v>
      </c>
      <c r="K4515" s="14"/>
      <c r="L4515" s="14"/>
      <c r="M4515" s="14"/>
      <c r="N4515" s="14"/>
      <c r="O4515" s="14"/>
      <c r="P4515" s="14"/>
      <c r="Q4515" s="14"/>
      <c r="R4515" s="14"/>
      <c r="S4515" s="14"/>
      <c r="T4515" s="14"/>
      <c r="U4515" s="14"/>
      <c r="V4515" s="14"/>
      <c r="W4515" s="14"/>
      <c r="X4515" s="14"/>
      <c r="Y4515" s="14"/>
      <c r="Z4515" s="14"/>
      <c r="AA4515" s="11"/>
      <c r="AB4515" s="14" t="str">
        <f t="shared" si="456"/>
        <v>10275|49 COLA DE ESPUMA</v>
      </c>
      <c r="AC4515" t="str">
        <f t="shared" si="457"/>
        <v>|10275|</v>
      </c>
      <c r="AD4515" t="str">
        <f t="shared" si="458"/>
        <v>49 COLA DE ESPUMA</v>
      </c>
    </row>
    <row r="4516" spans="1:30" ht="36" x14ac:dyDescent="0.35">
      <c r="A4516" s="35">
        <v>46234</v>
      </c>
      <c r="B4516" s="14" t="s">
        <v>3753</v>
      </c>
      <c r="C4516" s="14" t="s">
        <v>3743</v>
      </c>
      <c r="D4516" s="14" t="s">
        <v>3053</v>
      </c>
      <c r="E4516" s="14">
        <v>30003609</v>
      </c>
      <c r="F4516" s="14" t="s">
        <v>3176</v>
      </c>
      <c r="G4516" s="14" t="s">
        <v>3053</v>
      </c>
      <c r="H4516" s="14" t="s">
        <v>3053</v>
      </c>
      <c r="I4516" s="9" t="s">
        <v>3053</v>
      </c>
      <c r="J4516" s="9">
        <v>50</v>
      </c>
      <c r="K4516" s="14"/>
      <c r="L4516" s="14"/>
      <c r="M4516" s="14"/>
      <c r="N4516" s="14"/>
      <c r="O4516" s="14"/>
      <c r="P4516" s="14"/>
      <c r="Q4516" s="14"/>
      <c r="R4516" s="14"/>
      <c r="S4516" s="14"/>
      <c r="T4516" s="14"/>
      <c r="U4516" s="14"/>
      <c r="V4516" s="14"/>
      <c r="W4516" s="14"/>
      <c r="X4516" s="14"/>
      <c r="Y4516" s="14"/>
      <c r="Z4516" s="14"/>
      <c r="AA4516" s="11"/>
      <c r="AB4516" s="14" t="str">
        <f t="shared" si="456"/>
        <v>10275|49 COLA DE ESPUMA</v>
      </c>
      <c r="AC4516" t="str">
        <f t="shared" si="457"/>
        <v>|10275|</v>
      </c>
      <c r="AD4516" t="str">
        <f t="shared" si="458"/>
        <v>49 COLA DE ESPUMA</v>
      </c>
    </row>
    <row r="4517" spans="1:30" ht="36" x14ac:dyDescent="0.35">
      <c r="A4517" s="35">
        <v>46234</v>
      </c>
      <c r="B4517" s="14" t="s">
        <v>3753</v>
      </c>
      <c r="C4517" s="14" t="s">
        <v>3743</v>
      </c>
      <c r="D4517" s="14" t="s">
        <v>3053</v>
      </c>
      <c r="E4517" s="14">
        <v>30004201</v>
      </c>
      <c r="F4517" s="14" t="s">
        <v>3755</v>
      </c>
      <c r="G4517" s="14" t="s">
        <v>3053</v>
      </c>
      <c r="H4517" s="14" t="s">
        <v>3053</v>
      </c>
      <c r="I4517" s="9" t="s">
        <v>3053</v>
      </c>
      <c r="J4517" s="9">
        <v>24</v>
      </c>
      <c r="K4517" s="14"/>
      <c r="L4517" s="14"/>
      <c r="M4517" s="14"/>
      <c r="N4517" s="14"/>
      <c r="O4517" s="14"/>
      <c r="P4517" s="14"/>
      <c r="Q4517" s="14"/>
      <c r="R4517" s="14"/>
      <c r="S4517" s="14"/>
      <c r="T4517" s="14"/>
      <c r="U4517" s="14"/>
      <c r="V4517" s="14"/>
      <c r="W4517" s="14"/>
      <c r="X4517" s="14"/>
      <c r="Y4517" s="14"/>
      <c r="Z4517" s="14"/>
      <c r="AA4517" s="11"/>
      <c r="AB4517" s="14" t="str">
        <f t="shared" si="456"/>
        <v>10275|49 COLA DE ESPUMA</v>
      </c>
      <c r="AC4517" t="str">
        <f t="shared" si="457"/>
        <v>|10275|</v>
      </c>
      <c r="AD4517" t="str">
        <f t="shared" si="458"/>
        <v>49 COLA DE ESPUMA</v>
      </c>
    </row>
    <row r="4518" spans="1:30" ht="36" x14ac:dyDescent="0.35">
      <c r="A4518" s="35">
        <v>46234</v>
      </c>
      <c r="B4518" s="14" t="s">
        <v>3753</v>
      </c>
      <c r="C4518" s="14" t="s">
        <v>3743</v>
      </c>
      <c r="D4518" s="14" t="s">
        <v>3053</v>
      </c>
      <c r="E4518" s="14">
        <v>30009108</v>
      </c>
      <c r="F4518" s="14" t="s">
        <v>483</v>
      </c>
      <c r="G4518" s="14" t="s">
        <v>3053</v>
      </c>
      <c r="H4518" s="14" t="s">
        <v>3053</v>
      </c>
      <c r="I4518" s="9" t="s">
        <v>3053</v>
      </c>
      <c r="J4518" s="9">
        <v>6</v>
      </c>
      <c r="K4518" s="14"/>
      <c r="L4518" s="14"/>
      <c r="M4518" s="14"/>
      <c r="N4518" s="14"/>
      <c r="O4518" s="14"/>
      <c r="P4518" s="14"/>
      <c r="Q4518" s="14"/>
      <c r="R4518" s="14"/>
      <c r="S4518" s="14"/>
      <c r="T4518" s="14"/>
      <c r="U4518" s="14"/>
      <c r="V4518" s="14"/>
      <c r="W4518" s="14"/>
      <c r="X4518" s="14"/>
      <c r="Y4518" s="14"/>
      <c r="Z4518" s="14"/>
      <c r="AA4518" s="11"/>
      <c r="AB4518" s="14" t="str">
        <f t="shared" si="456"/>
        <v>10275|49 COLA DE ESPUMA</v>
      </c>
      <c r="AC4518" t="str">
        <f t="shared" si="457"/>
        <v>|10275|</v>
      </c>
      <c r="AD4518" t="str">
        <f t="shared" si="458"/>
        <v>49 COLA DE ESPUMA</v>
      </c>
    </row>
    <row r="4519" spans="1:30" ht="36" x14ac:dyDescent="0.35">
      <c r="A4519" s="35">
        <v>46234</v>
      </c>
      <c r="B4519" s="14" t="s">
        <v>3753</v>
      </c>
      <c r="C4519" s="14" t="s">
        <v>3743</v>
      </c>
      <c r="D4519" s="14" t="s">
        <v>3053</v>
      </c>
      <c r="E4519" s="14">
        <v>30009902</v>
      </c>
      <c r="F4519" s="14" t="s">
        <v>3684</v>
      </c>
      <c r="G4519" s="14" t="s">
        <v>3053</v>
      </c>
      <c r="H4519" s="14" t="s">
        <v>3053</v>
      </c>
      <c r="I4519" s="9" t="s">
        <v>3053</v>
      </c>
      <c r="J4519" s="9">
        <v>6</v>
      </c>
      <c r="K4519" s="14"/>
      <c r="L4519" s="14"/>
      <c r="M4519" s="14"/>
      <c r="N4519" s="14"/>
      <c r="O4519" s="14"/>
      <c r="P4519" s="14"/>
      <c r="Q4519" s="14"/>
      <c r="R4519" s="14"/>
      <c r="S4519" s="14"/>
      <c r="T4519" s="14"/>
      <c r="U4519" s="14"/>
      <c r="V4519" s="14"/>
      <c r="W4519" s="14"/>
      <c r="X4519" s="14"/>
      <c r="Y4519" s="14"/>
      <c r="Z4519" s="14"/>
      <c r="AA4519" s="11"/>
      <c r="AB4519" s="14" t="str">
        <f t="shared" si="456"/>
        <v>10275|49 COLA DE ESPUMA</v>
      </c>
      <c r="AC4519" t="str">
        <f t="shared" si="457"/>
        <v>|10275|</v>
      </c>
      <c r="AD4519" t="str">
        <f t="shared" si="458"/>
        <v>49 COLA DE ESPUMA</v>
      </c>
    </row>
    <row r="4520" spans="1:30" ht="36" x14ac:dyDescent="0.35">
      <c r="A4520" s="35">
        <v>46234</v>
      </c>
      <c r="B4520" s="14" t="s">
        <v>3753</v>
      </c>
      <c r="C4520" s="14" t="s">
        <v>3743</v>
      </c>
      <c r="D4520" s="14" t="s">
        <v>3053</v>
      </c>
      <c r="E4520" s="14">
        <v>30009904</v>
      </c>
      <c r="F4520" s="14" t="s">
        <v>3685</v>
      </c>
      <c r="G4520" s="14" t="s">
        <v>3053</v>
      </c>
      <c r="H4520" s="14" t="s">
        <v>3053</v>
      </c>
      <c r="I4520" s="9" t="s">
        <v>3053</v>
      </c>
      <c r="J4520" s="9">
        <v>6</v>
      </c>
      <c r="K4520" s="14"/>
      <c r="L4520" s="14"/>
      <c r="M4520" s="14"/>
      <c r="N4520" s="14"/>
      <c r="O4520" s="14"/>
      <c r="P4520" s="14"/>
      <c r="Q4520" s="14"/>
      <c r="R4520" s="14"/>
      <c r="S4520" s="14"/>
      <c r="T4520" s="14"/>
      <c r="U4520" s="14"/>
      <c r="V4520" s="14"/>
      <c r="W4520" s="14"/>
      <c r="X4520" s="14"/>
      <c r="Y4520" s="14"/>
      <c r="Z4520" s="14"/>
      <c r="AA4520" s="11"/>
      <c r="AB4520" s="14" t="str">
        <f t="shared" si="456"/>
        <v>10275|49 COLA DE ESPUMA</v>
      </c>
      <c r="AC4520" t="str">
        <f t="shared" si="457"/>
        <v>|10275|</v>
      </c>
      <c r="AD4520" t="str">
        <f t="shared" si="458"/>
        <v>49 COLA DE ESPUMA</v>
      </c>
    </row>
    <row r="4521" spans="1:30" ht="36" x14ac:dyDescent="0.35">
      <c r="A4521" s="35">
        <v>46234</v>
      </c>
      <c r="B4521" s="14" t="s">
        <v>3753</v>
      </c>
      <c r="C4521" s="14" t="s">
        <v>3743</v>
      </c>
      <c r="D4521" s="14" t="s">
        <v>3053</v>
      </c>
      <c r="E4521" s="14">
        <v>30002336</v>
      </c>
      <c r="F4521" s="14" t="s">
        <v>467</v>
      </c>
      <c r="G4521" s="14" t="s">
        <v>3053</v>
      </c>
      <c r="H4521" s="14" t="s">
        <v>3053</v>
      </c>
      <c r="I4521" s="9" t="s">
        <v>3053</v>
      </c>
      <c r="J4521" s="9">
        <v>24</v>
      </c>
      <c r="K4521" s="14"/>
      <c r="L4521" s="14"/>
      <c r="M4521" s="14"/>
      <c r="N4521" s="14"/>
      <c r="O4521" s="14"/>
      <c r="P4521" s="14"/>
      <c r="Q4521" s="14"/>
      <c r="R4521" s="14"/>
      <c r="S4521" s="14"/>
      <c r="T4521" s="14"/>
      <c r="U4521" s="14"/>
      <c r="V4521" s="14"/>
      <c r="W4521" s="14"/>
      <c r="X4521" s="14"/>
      <c r="Y4521" s="14"/>
      <c r="Z4521" s="14"/>
      <c r="AA4521" s="11"/>
      <c r="AB4521" s="14" t="str">
        <f t="shared" si="456"/>
        <v>10275|49 COLA DE ESPUMA</v>
      </c>
      <c r="AC4521" t="str">
        <f t="shared" si="457"/>
        <v>|10275|</v>
      </c>
      <c r="AD4521" t="str">
        <f t="shared" si="458"/>
        <v>49 COLA DE ESPUMA</v>
      </c>
    </row>
    <row r="4522" spans="1:30" ht="36" x14ac:dyDescent="0.35">
      <c r="A4522" s="35">
        <v>46234</v>
      </c>
      <c r="B4522" s="14" t="s">
        <v>3753</v>
      </c>
      <c r="C4522" s="14" t="s">
        <v>3743</v>
      </c>
      <c r="D4522" s="14" t="s">
        <v>3053</v>
      </c>
      <c r="E4522" s="14">
        <v>30003603</v>
      </c>
      <c r="F4522" s="14" t="s">
        <v>460</v>
      </c>
      <c r="G4522" s="14" t="s">
        <v>3053</v>
      </c>
      <c r="H4522" s="14" t="s">
        <v>3053</v>
      </c>
      <c r="I4522" s="9" t="s">
        <v>3053</v>
      </c>
      <c r="J4522" s="9">
        <v>50</v>
      </c>
      <c r="K4522" s="14"/>
      <c r="L4522" s="14"/>
      <c r="M4522" s="14"/>
      <c r="N4522" s="14"/>
      <c r="O4522" s="14"/>
      <c r="P4522" s="14"/>
      <c r="Q4522" s="14"/>
      <c r="R4522" s="14"/>
      <c r="S4522" s="14"/>
      <c r="T4522" s="14"/>
      <c r="U4522" s="14"/>
      <c r="V4522" s="14"/>
      <c r="W4522" s="14"/>
      <c r="X4522" s="14"/>
      <c r="Y4522" s="14"/>
      <c r="Z4522" s="14"/>
      <c r="AA4522" s="11"/>
      <c r="AB4522" s="14" t="str">
        <f t="shared" si="456"/>
        <v>10275|49 COLA DE ESPUMA</v>
      </c>
      <c r="AC4522" t="str">
        <f t="shared" si="457"/>
        <v>|10275|</v>
      </c>
      <c r="AD4522" t="str">
        <f t="shared" si="458"/>
        <v>49 COLA DE ESPUMA</v>
      </c>
    </row>
    <row r="4523" spans="1:30" ht="36" x14ac:dyDescent="0.35">
      <c r="A4523" s="35">
        <v>46234</v>
      </c>
      <c r="B4523" s="14" t="s">
        <v>3753</v>
      </c>
      <c r="C4523" s="14" t="s">
        <v>3743</v>
      </c>
      <c r="D4523" s="14" t="s">
        <v>3053</v>
      </c>
      <c r="E4523" s="14">
        <v>30009901</v>
      </c>
      <c r="F4523" s="14" t="s">
        <v>3686</v>
      </c>
      <c r="G4523" s="14" t="s">
        <v>3053</v>
      </c>
      <c r="H4523" s="14" t="s">
        <v>3053</v>
      </c>
      <c r="I4523" s="9" t="s">
        <v>3053</v>
      </c>
      <c r="J4523" s="9">
        <v>6</v>
      </c>
      <c r="K4523" s="14"/>
      <c r="L4523" s="14"/>
      <c r="M4523" s="14"/>
      <c r="N4523" s="14"/>
      <c r="O4523" s="14"/>
      <c r="P4523" s="14"/>
      <c r="Q4523" s="14"/>
      <c r="R4523" s="14"/>
      <c r="S4523" s="14"/>
      <c r="T4523" s="14"/>
      <c r="U4523" s="14"/>
      <c r="V4523" s="14"/>
      <c r="W4523" s="14"/>
      <c r="X4523" s="14"/>
      <c r="Y4523" s="14"/>
      <c r="Z4523" s="14"/>
      <c r="AA4523" s="11"/>
      <c r="AB4523" s="14" t="str">
        <f t="shared" si="456"/>
        <v>10275|49 COLA DE ESPUMA</v>
      </c>
      <c r="AC4523" t="str">
        <f t="shared" si="457"/>
        <v>|10275|</v>
      </c>
      <c r="AD4523" t="str">
        <f t="shared" si="458"/>
        <v>49 COLA DE ESPUMA</v>
      </c>
    </row>
    <row r="4524" spans="1:30" ht="36" x14ac:dyDescent="0.35">
      <c r="A4524" s="35">
        <v>46234</v>
      </c>
      <c r="B4524" s="14" t="s">
        <v>3753</v>
      </c>
      <c r="C4524" s="14" t="s">
        <v>3743</v>
      </c>
      <c r="D4524" s="14" t="s">
        <v>3053</v>
      </c>
      <c r="E4524" s="14">
        <v>30009903</v>
      </c>
      <c r="F4524" s="14" t="s">
        <v>3687</v>
      </c>
      <c r="G4524" s="14" t="s">
        <v>3053</v>
      </c>
      <c r="H4524" s="14" t="s">
        <v>3053</v>
      </c>
      <c r="I4524" s="9" t="s">
        <v>3053</v>
      </c>
      <c r="J4524" s="9">
        <v>6</v>
      </c>
      <c r="K4524" s="14"/>
      <c r="L4524" s="14"/>
      <c r="M4524" s="14"/>
      <c r="N4524" s="14"/>
      <c r="O4524" s="14"/>
      <c r="P4524" s="14"/>
      <c r="Q4524" s="14"/>
      <c r="R4524" s="14"/>
      <c r="S4524" s="14"/>
      <c r="T4524" s="14"/>
      <c r="U4524" s="14"/>
      <c r="V4524" s="14"/>
      <c r="W4524" s="14"/>
      <c r="X4524" s="14"/>
      <c r="Y4524" s="14"/>
      <c r="Z4524" s="14"/>
      <c r="AA4524" s="11"/>
      <c r="AB4524" s="14" t="str">
        <f t="shared" si="456"/>
        <v>10275|49 COLA DE ESPUMA</v>
      </c>
      <c r="AC4524" t="str">
        <f t="shared" si="457"/>
        <v>|10275|</v>
      </c>
      <c r="AD4524" t="str">
        <f t="shared" si="458"/>
        <v>49 COLA DE ESPUMA</v>
      </c>
    </row>
    <row r="4525" spans="1:30" ht="36" x14ac:dyDescent="0.35">
      <c r="A4525" s="35">
        <v>46234</v>
      </c>
      <c r="B4525" s="14" t="s">
        <v>3753</v>
      </c>
      <c r="C4525" s="14" t="s">
        <v>3743</v>
      </c>
      <c r="D4525" s="14" t="s">
        <v>3053</v>
      </c>
      <c r="E4525" s="14">
        <v>30008511</v>
      </c>
      <c r="F4525" s="14" t="s">
        <v>468</v>
      </c>
      <c r="G4525" s="14" t="s">
        <v>3053</v>
      </c>
      <c r="H4525" s="14" t="s">
        <v>3053</v>
      </c>
      <c r="I4525" s="9" t="s">
        <v>3053</v>
      </c>
      <c r="J4525" s="9">
        <v>4</v>
      </c>
      <c r="K4525" s="14"/>
      <c r="L4525" s="14"/>
      <c r="M4525" s="14"/>
      <c r="N4525" s="14"/>
      <c r="O4525" s="14"/>
      <c r="P4525" s="14"/>
      <c r="Q4525" s="14"/>
      <c r="R4525" s="14"/>
      <c r="S4525" s="14"/>
      <c r="T4525" s="14"/>
      <c r="U4525" s="14"/>
      <c r="V4525" s="14"/>
      <c r="W4525" s="14"/>
      <c r="X4525" s="14"/>
      <c r="Y4525" s="14"/>
      <c r="Z4525" s="14"/>
      <c r="AA4525" s="11"/>
      <c r="AB4525" s="14" t="str">
        <f t="shared" si="456"/>
        <v>10275|49 COLA DE ESPUMA</v>
      </c>
      <c r="AC4525" t="str">
        <f t="shared" si="457"/>
        <v>|10275|</v>
      </c>
      <c r="AD4525" t="str">
        <f t="shared" si="458"/>
        <v>49 COLA DE ESPUMA</v>
      </c>
    </row>
    <row r="4526" spans="1:30" ht="36" x14ac:dyDescent="0.35">
      <c r="A4526" s="35">
        <v>46234</v>
      </c>
      <c r="B4526" s="14" t="s">
        <v>3753</v>
      </c>
      <c r="C4526" s="14" t="s">
        <v>3743</v>
      </c>
      <c r="D4526" s="14" t="s">
        <v>3053</v>
      </c>
      <c r="E4526" s="14">
        <v>30008512</v>
      </c>
      <c r="F4526" s="14" t="s">
        <v>469</v>
      </c>
      <c r="G4526" s="14" t="s">
        <v>3053</v>
      </c>
      <c r="H4526" s="14" t="s">
        <v>3053</v>
      </c>
      <c r="I4526" s="9" t="s">
        <v>3053</v>
      </c>
      <c r="J4526" s="9">
        <v>4</v>
      </c>
      <c r="K4526" s="14"/>
      <c r="L4526" s="14"/>
      <c r="M4526" s="14"/>
      <c r="N4526" s="14"/>
      <c r="O4526" s="14"/>
      <c r="P4526" s="14"/>
      <c r="Q4526" s="14"/>
      <c r="R4526" s="14"/>
      <c r="S4526" s="14"/>
      <c r="T4526" s="14"/>
      <c r="U4526" s="14"/>
      <c r="V4526" s="14"/>
      <c r="W4526" s="14"/>
      <c r="X4526" s="14"/>
      <c r="Y4526" s="14"/>
      <c r="Z4526" s="14"/>
      <c r="AA4526" s="11"/>
      <c r="AB4526" s="14" t="str">
        <f t="shared" si="456"/>
        <v>10275|49 COLA DE ESPUMA</v>
      </c>
      <c r="AC4526" t="str">
        <f t="shared" si="457"/>
        <v>|10275|</v>
      </c>
      <c r="AD4526" t="str">
        <f t="shared" si="458"/>
        <v>49 COLA DE ESPUMA</v>
      </c>
    </row>
    <row r="4527" spans="1:30" ht="36" x14ac:dyDescent="0.35">
      <c r="A4527" s="35">
        <v>46237</v>
      </c>
      <c r="B4527" s="14" t="s">
        <v>3756</v>
      </c>
      <c r="C4527" s="14" t="s">
        <v>3745</v>
      </c>
      <c r="D4527" s="14" t="s">
        <v>3053</v>
      </c>
      <c r="E4527" s="14">
        <v>30003609</v>
      </c>
      <c r="F4527" s="14" t="s">
        <v>3176</v>
      </c>
      <c r="G4527" s="14" t="s">
        <v>3053</v>
      </c>
      <c r="H4527" s="14" t="s">
        <v>3053</v>
      </c>
      <c r="I4527" s="9" t="s">
        <v>3053</v>
      </c>
      <c r="J4527" s="9">
        <v>124</v>
      </c>
      <c r="K4527" s="14"/>
      <c r="L4527" s="14"/>
      <c r="M4527" s="14"/>
      <c r="N4527" s="14"/>
      <c r="O4527" s="14"/>
      <c r="P4527" s="14"/>
      <c r="Q4527" s="14"/>
      <c r="R4527" s="14"/>
      <c r="S4527" s="14"/>
      <c r="T4527" s="14"/>
      <c r="U4527" s="14"/>
      <c r="V4527" s="14"/>
      <c r="W4527" s="14"/>
      <c r="X4527" s="14"/>
      <c r="Y4527" s="14"/>
      <c r="Z4527" s="14"/>
      <c r="AA4527" s="11"/>
      <c r="AB4527" s="14" t="str">
        <f t="shared" si="456"/>
        <v>10276|49 COLA DE ESPUMA</v>
      </c>
      <c r="AC4527" t="str">
        <f t="shared" si="457"/>
        <v>|10276|</v>
      </c>
      <c r="AD4527" t="str">
        <f t="shared" si="458"/>
        <v>49 COLA DE ESPUMA</v>
      </c>
    </row>
    <row r="4528" spans="1:30" ht="36" x14ac:dyDescent="0.35">
      <c r="A4528" s="35">
        <v>46237</v>
      </c>
      <c r="B4528" s="14" t="s">
        <v>3756</v>
      </c>
      <c r="C4528" s="14" t="s">
        <v>3745</v>
      </c>
      <c r="D4528" s="14" t="s">
        <v>3053</v>
      </c>
      <c r="E4528" s="14">
        <v>30003603</v>
      </c>
      <c r="F4528" s="14" t="s">
        <v>460</v>
      </c>
      <c r="G4528" s="14" t="s">
        <v>3053</v>
      </c>
      <c r="H4528" s="14" t="s">
        <v>3053</v>
      </c>
      <c r="I4528" s="9" t="s">
        <v>3053</v>
      </c>
      <c r="J4528" s="9">
        <v>124</v>
      </c>
      <c r="K4528" s="14"/>
      <c r="L4528" s="14"/>
      <c r="M4528" s="14"/>
      <c r="N4528" s="14"/>
      <c r="O4528" s="14"/>
      <c r="P4528" s="14"/>
      <c r="Q4528" s="14"/>
      <c r="R4528" s="14"/>
      <c r="S4528" s="14"/>
      <c r="T4528" s="14"/>
      <c r="U4528" s="14"/>
      <c r="V4528" s="14"/>
      <c r="W4528" s="14"/>
      <c r="X4528" s="14"/>
      <c r="Y4528" s="14"/>
      <c r="Z4528" s="14"/>
      <c r="AA4528" s="11"/>
      <c r="AB4528" s="14" t="str">
        <f t="shared" si="456"/>
        <v>10276|49 COLA DE ESPUMA</v>
      </c>
      <c r="AC4528" t="str">
        <f t="shared" si="457"/>
        <v>|10276|</v>
      </c>
      <c r="AD4528" t="str">
        <f t="shared" si="458"/>
        <v>49 COLA DE ESPUMA</v>
      </c>
    </row>
    <row r="4529" spans="1:30" ht="36" x14ac:dyDescent="0.35">
      <c r="A4529" s="35">
        <v>46238</v>
      </c>
      <c r="B4529" s="14" t="s">
        <v>3757</v>
      </c>
      <c r="C4529" s="14" t="s">
        <v>3758</v>
      </c>
      <c r="D4529" s="14" t="s">
        <v>3053</v>
      </c>
      <c r="E4529" s="14">
        <v>30003609</v>
      </c>
      <c r="F4529" s="14" t="s">
        <v>3176</v>
      </c>
      <c r="G4529" s="14" t="s">
        <v>3053</v>
      </c>
      <c r="H4529" s="14" t="s">
        <v>3053</v>
      </c>
      <c r="I4529" s="9" t="s">
        <v>3053</v>
      </c>
      <c r="J4529" s="9">
        <v>126</v>
      </c>
      <c r="K4529" s="14"/>
      <c r="L4529" s="14"/>
      <c r="M4529" s="14"/>
      <c r="N4529" s="14"/>
      <c r="O4529" s="14"/>
      <c r="P4529" s="14"/>
      <c r="Q4529" s="14"/>
      <c r="R4529" s="14"/>
      <c r="S4529" s="14"/>
      <c r="T4529" s="14"/>
      <c r="U4529" s="14"/>
      <c r="V4529" s="14"/>
      <c r="W4529" s="14"/>
      <c r="X4529" s="14"/>
      <c r="Y4529" s="14"/>
      <c r="Z4529" s="14"/>
      <c r="AA4529" s="11"/>
      <c r="AB4529" s="14" t="str">
        <f t="shared" si="456"/>
        <v>10277|49 COLA DE ESPUMA</v>
      </c>
      <c r="AC4529" t="str">
        <f t="shared" si="457"/>
        <v>|10277|</v>
      </c>
      <c r="AD4529" t="str">
        <f t="shared" si="458"/>
        <v>49 COLA DE ESPUMA</v>
      </c>
    </row>
    <row r="4530" spans="1:30" ht="36" x14ac:dyDescent="0.35">
      <c r="A4530" s="35">
        <v>46238</v>
      </c>
      <c r="B4530" s="14" t="s">
        <v>3757</v>
      </c>
      <c r="C4530" s="14" t="s">
        <v>3758</v>
      </c>
      <c r="D4530" s="14" t="s">
        <v>3053</v>
      </c>
      <c r="E4530" s="14">
        <v>30003603</v>
      </c>
      <c r="F4530" s="14" t="s">
        <v>460</v>
      </c>
      <c r="G4530" s="14" t="s">
        <v>3053</v>
      </c>
      <c r="H4530" s="14" t="s">
        <v>3053</v>
      </c>
      <c r="I4530" s="9" t="s">
        <v>3053</v>
      </c>
      <c r="J4530" s="9">
        <v>126</v>
      </c>
      <c r="K4530" s="14"/>
      <c r="L4530" s="14"/>
      <c r="M4530" s="14"/>
      <c r="N4530" s="14"/>
      <c r="O4530" s="14"/>
      <c r="P4530" s="14"/>
      <c r="Q4530" s="14"/>
      <c r="R4530" s="14"/>
      <c r="S4530" s="14"/>
      <c r="T4530" s="14"/>
      <c r="U4530" s="14"/>
      <c r="V4530" s="14"/>
      <c r="W4530" s="14"/>
      <c r="X4530" s="14"/>
      <c r="Y4530" s="14"/>
      <c r="Z4530" s="14"/>
      <c r="AA4530" s="11"/>
      <c r="AB4530" s="14" t="str">
        <f t="shared" si="456"/>
        <v>10277|49 COLA DE ESPUMA</v>
      </c>
      <c r="AC4530" t="str">
        <f t="shared" si="457"/>
        <v>|10277|</v>
      </c>
      <c r="AD4530" t="str">
        <f t="shared" si="458"/>
        <v>49 COLA DE ESPUMA</v>
      </c>
    </row>
    <row r="4531" spans="1:30" ht="36" x14ac:dyDescent="0.35">
      <c r="A4531" s="35">
        <v>46244</v>
      </c>
      <c r="B4531" s="14" t="s">
        <v>3759</v>
      </c>
      <c r="C4531" s="14" t="s">
        <v>3760</v>
      </c>
      <c r="D4531" s="14" t="s">
        <v>3053</v>
      </c>
      <c r="E4531" s="14">
        <v>30003609</v>
      </c>
      <c r="F4531" s="14" t="s">
        <v>3176</v>
      </c>
      <c r="G4531" s="14" t="s">
        <v>3053</v>
      </c>
      <c r="H4531" s="14" t="s">
        <v>3053</v>
      </c>
      <c r="I4531" s="9" t="s">
        <v>3053</v>
      </c>
      <c r="J4531" s="9">
        <v>120</v>
      </c>
      <c r="K4531" s="14"/>
      <c r="L4531" s="14"/>
      <c r="M4531" s="14"/>
      <c r="N4531" s="14"/>
      <c r="O4531" s="14"/>
      <c r="P4531" s="14"/>
      <c r="Q4531" s="14"/>
      <c r="R4531" s="14"/>
      <c r="S4531" s="14"/>
      <c r="T4531" s="14"/>
      <c r="U4531" s="14"/>
      <c r="V4531" s="14"/>
      <c r="W4531" s="14"/>
      <c r="X4531" s="14"/>
      <c r="Y4531" s="14"/>
      <c r="Z4531" s="14"/>
      <c r="AA4531" s="11"/>
      <c r="AB4531" s="14" t="str">
        <f t="shared" si="456"/>
        <v>10278|49 COLA DE ESPUMA</v>
      </c>
      <c r="AC4531" t="str">
        <f t="shared" si="457"/>
        <v>|10278|</v>
      </c>
      <c r="AD4531" t="str">
        <f t="shared" si="458"/>
        <v>49 COLA DE ESPUMA</v>
      </c>
    </row>
    <row r="4532" spans="1:30" ht="36" x14ac:dyDescent="0.35">
      <c r="A4532" s="35">
        <v>46244</v>
      </c>
      <c r="B4532" s="14" t="s">
        <v>3759</v>
      </c>
      <c r="C4532" s="14" t="s">
        <v>3760</v>
      </c>
      <c r="D4532" s="14" t="s">
        <v>3053</v>
      </c>
      <c r="E4532" s="14">
        <v>30003603</v>
      </c>
      <c r="F4532" s="14" t="s">
        <v>460</v>
      </c>
      <c r="G4532" s="14" t="s">
        <v>3053</v>
      </c>
      <c r="H4532" s="14" t="s">
        <v>3053</v>
      </c>
      <c r="I4532" s="9" t="s">
        <v>3053</v>
      </c>
      <c r="J4532" s="9">
        <v>120</v>
      </c>
      <c r="K4532" s="14"/>
      <c r="L4532" s="14"/>
      <c r="M4532" s="14"/>
      <c r="N4532" s="14"/>
      <c r="O4532" s="14"/>
      <c r="P4532" s="14"/>
      <c r="Q4532" s="14"/>
      <c r="R4532" s="14"/>
      <c r="S4532" s="14"/>
      <c r="T4532" s="14"/>
      <c r="U4532" s="14"/>
      <c r="V4532" s="14"/>
      <c r="W4532" s="14"/>
      <c r="X4532" s="14"/>
      <c r="Y4532" s="14"/>
      <c r="Z4532" s="14"/>
      <c r="AA4532" s="11"/>
      <c r="AB4532" s="14" t="str">
        <f t="shared" si="456"/>
        <v>10278|49 COLA DE ESPUMA</v>
      </c>
      <c r="AC4532" t="str">
        <f t="shared" si="457"/>
        <v>|10278|</v>
      </c>
      <c r="AD4532" t="str">
        <f t="shared" si="458"/>
        <v>49 COLA DE ESPUMA</v>
      </c>
    </row>
    <row r="4533" spans="1:30" ht="36" x14ac:dyDescent="0.35">
      <c r="A4533" s="35">
        <v>46239</v>
      </c>
      <c r="B4533" s="14" t="s">
        <v>3761</v>
      </c>
      <c r="C4533" s="14" t="s">
        <v>3762</v>
      </c>
      <c r="D4533" s="14" t="s">
        <v>3053</v>
      </c>
      <c r="E4533" s="14">
        <v>30003609</v>
      </c>
      <c r="F4533" s="14" t="s">
        <v>3176</v>
      </c>
      <c r="G4533" s="14" t="s">
        <v>3053</v>
      </c>
      <c r="H4533" s="14" t="s">
        <v>3053</v>
      </c>
      <c r="I4533" s="9" t="s">
        <v>3053</v>
      </c>
      <c r="J4533" s="9">
        <v>120</v>
      </c>
      <c r="K4533" s="14"/>
      <c r="L4533" s="14"/>
      <c r="M4533" s="14"/>
      <c r="N4533" s="14"/>
      <c r="O4533" s="14"/>
      <c r="P4533" s="14"/>
      <c r="Q4533" s="14"/>
      <c r="R4533" s="14"/>
      <c r="S4533" s="14"/>
      <c r="T4533" s="14"/>
      <c r="U4533" s="14"/>
      <c r="V4533" s="14"/>
      <c r="W4533" s="14"/>
      <c r="X4533" s="14"/>
      <c r="Y4533" s="14"/>
      <c r="Z4533" s="14"/>
      <c r="AA4533" s="11"/>
      <c r="AB4533" s="14" t="str">
        <f t="shared" si="456"/>
        <v>10279|49 COLA DE ESPUMA</v>
      </c>
      <c r="AC4533" t="str">
        <f t="shared" si="457"/>
        <v>|10279|</v>
      </c>
      <c r="AD4533" t="str">
        <f t="shared" si="458"/>
        <v>49 COLA DE ESPUMA</v>
      </c>
    </row>
    <row r="4534" spans="1:30" ht="36" x14ac:dyDescent="0.35">
      <c r="A4534" s="35">
        <v>46239</v>
      </c>
      <c r="B4534" s="14" t="s">
        <v>3761</v>
      </c>
      <c r="C4534" s="14" t="s">
        <v>3762</v>
      </c>
      <c r="D4534" s="14" t="s">
        <v>3053</v>
      </c>
      <c r="E4534" s="14">
        <v>30003603</v>
      </c>
      <c r="F4534" s="14" t="s">
        <v>460</v>
      </c>
      <c r="G4534" s="14" t="s">
        <v>3053</v>
      </c>
      <c r="H4534" s="14" t="s">
        <v>3053</v>
      </c>
      <c r="I4534" s="9" t="s">
        <v>3053</v>
      </c>
      <c r="J4534" s="9">
        <v>120</v>
      </c>
      <c r="K4534" s="14"/>
      <c r="L4534" s="14"/>
      <c r="M4534" s="14"/>
      <c r="N4534" s="14"/>
      <c r="O4534" s="14"/>
      <c r="P4534" s="14"/>
      <c r="Q4534" s="14"/>
      <c r="R4534" s="14"/>
      <c r="S4534" s="14"/>
      <c r="T4534" s="14"/>
      <c r="U4534" s="14"/>
      <c r="V4534" s="14"/>
      <c r="W4534" s="14"/>
      <c r="X4534" s="14"/>
      <c r="Y4534" s="14"/>
      <c r="Z4534" s="14"/>
      <c r="AA4534" s="11"/>
      <c r="AB4534" s="14" t="str">
        <f t="shared" si="456"/>
        <v>10279|49 COLA DE ESPUMA</v>
      </c>
      <c r="AC4534" t="str">
        <f t="shared" si="457"/>
        <v>|10279|</v>
      </c>
      <c r="AD4534" t="str">
        <f t="shared" si="458"/>
        <v>49 COLA DE ESPUMA</v>
      </c>
    </row>
    <row r="4535" spans="1:30" ht="36" x14ac:dyDescent="0.35">
      <c r="A4535" s="35">
        <v>46240</v>
      </c>
      <c r="B4535" s="14" t="s">
        <v>3763</v>
      </c>
      <c r="C4535" s="14" t="s">
        <v>3747</v>
      </c>
      <c r="D4535" s="14" t="s">
        <v>3053</v>
      </c>
      <c r="E4535" s="14">
        <v>30003609</v>
      </c>
      <c r="F4535" s="14" t="s">
        <v>3176</v>
      </c>
      <c r="G4535" s="14" t="s">
        <v>3053</v>
      </c>
      <c r="H4535" s="14" t="s">
        <v>3053</v>
      </c>
      <c r="I4535" s="9" t="s">
        <v>3053</v>
      </c>
      <c r="J4535" s="9">
        <v>120</v>
      </c>
      <c r="K4535" s="14"/>
      <c r="L4535" s="14"/>
      <c r="M4535" s="14"/>
      <c r="N4535" s="14"/>
      <c r="O4535" s="14"/>
      <c r="P4535" s="14"/>
      <c r="Q4535" s="14"/>
      <c r="R4535" s="14"/>
      <c r="S4535" s="14"/>
      <c r="T4535" s="14"/>
      <c r="U4535" s="14"/>
      <c r="V4535" s="14"/>
      <c r="W4535" s="14"/>
      <c r="X4535" s="14"/>
      <c r="Y4535" s="14"/>
      <c r="Z4535" s="14"/>
      <c r="AA4535" s="11"/>
      <c r="AB4535" s="14" t="str">
        <f t="shared" si="456"/>
        <v>10280|49 COLA DE ESPUMA</v>
      </c>
      <c r="AC4535" t="str">
        <f t="shared" si="457"/>
        <v>|10280|</v>
      </c>
      <c r="AD4535" t="str">
        <f t="shared" si="458"/>
        <v>49 COLA DE ESPUMA</v>
      </c>
    </row>
    <row r="4536" spans="1:30" ht="36" x14ac:dyDescent="0.35">
      <c r="A4536" s="35">
        <v>46240</v>
      </c>
      <c r="B4536" s="14" t="s">
        <v>3763</v>
      </c>
      <c r="C4536" s="14" t="s">
        <v>3747</v>
      </c>
      <c r="D4536" s="14" t="s">
        <v>3053</v>
      </c>
      <c r="E4536" s="14">
        <v>30003603</v>
      </c>
      <c r="F4536" s="14" t="s">
        <v>460</v>
      </c>
      <c r="G4536" s="14" t="s">
        <v>3053</v>
      </c>
      <c r="H4536" s="14" t="s">
        <v>3053</v>
      </c>
      <c r="I4536" s="9" t="s">
        <v>3053</v>
      </c>
      <c r="J4536" s="9">
        <v>120</v>
      </c>
      <c r="K4536" s="14"/>
      <c r="L4536" s="14"/>
      <c r="M4536" s="14"/>
      <c r="N4536" s="14"/>
      <c r="O4536" s="14"/>
      <c r="P4536" s="14"/>
      <c r="Q4536" s="14"/>
      <c r="R4536" s="14"/>
      <c r="S4536" s="14"/>
      <c r="T4536" s="14"/>
      <c r="U4536" s="14"/>
      <c r="V4536" s="14"/>
      <c r="W4536" s="14"/>
      <c r="X4536" s="14"/>
      <c r="Y4536" s="14"/>
      <c r="Z4536" s="14"/>
      <c r="AA4536" s="11"/>
      <c r="AB4536" s="14" t="str">
        <f t="shared" si="456"/>
        <v>10280|49 COLA DE ESPUMA</v>
      </c>
      <c r="AC4536" t="str">
        <f t="shared" si="457"/>
        <v>|10280|</v>
      </c>
      <c r="AD4536" t="str">
        <f t="shared" si="458"/>
        <v>49 COLA DE ESPUMA</v>
      </c>
    </row>
    <row r="4537" spans="1:30" ht="36" x14ac:dyDescent="0.35">
      <c r="A4537" s="35">
        <v>46241</v>
      </c>
      <c r="B4537" s="14" t="s">
        <v>3764</v>
      </c>
      <c r="C4537" s="14" t="s">
        <v>3749</v>
      </c>
      <c r="D4537" s="14" t="s">
        <v>3053</v>
      </c>
      <c r="E4537" s="14">
        <v>30003609</v>
      </c>
      <c r="F4537" s="14" t="s">
        <v>3176</v>
      </c>
      <c r="G4537" s="14" t="s">
        <v>3053</v>
      </c>
      <c r="H4537" s="14" t="s">
        <v>3053</v>
      </c>
      <c r="I4537" s="9" t="s">
        <v>3053</v>
      </c>
      <c r="J4537" s="9">
        <v>120</v>
      </c>
      <c r="K4537" s="14"/>
      <c r="L4537" s="14"/>
      <c r="M4537" s="14"/>
      <c r="N4537" s="14"/>
      <c r="O4537" s="14"/>
      <c r="P4537" s="14"/>
      <c r="Q4537" s="14"/>
      <c r="R4537" s="14"/>
      <c r="S4537" s="14"/>
      <c r="T4537" s="14"/>
      <c r="U4537" s="14"/>
      <c r="V4537" s="14"/>
      <c r="W4537" s="14"/>
      <c r="X4537" s="14"/>
      <c r="Y4537" s="14"/>
      <c r="Z4537" s="14"/>
      <c r="AA4537" s="11"/>
      <c r="AB4537" s="14" t="str">
        <f t="shared" si="456"/>
        <v>10281|49 COLA DE ESPUMA</v>
      </c>
      <c r="AC4537" t="str">
        <f t="shared" si="457"/>
        <v>|10281|</v>
      </c>
      <c r="AD4537" t="str">
        <f t="shared" si="458"/>
        <v>49 COLA DE ESPUMA</v>
      </c>
    </row>
    <row r="4538" spans="1:30" ht="36" x14ac:dyDescent="0.35">
      <c r="A4538" s="35">
        <v>46241</v>
      </c>
      <c r="B4538" s="14" t="s">
        <v>3764</v>
      </c>
      <c r="C4538" s="14" t="s">
        <v>3749</v>
      </c>
      <c r="D4538" s="14" t="s">
        <v>3053</v>
      </c>
      <c r="E4538" s="14">
        <v>30003603</v>
      </c>
      <c r="F4538" s="14" t="s">
        <v>460</v>
      </c>
      <c r="G4538" s="14" t="s">
        <v>3053</v>
      </c>
      <c r="H4538" s="14" t="s">
        <v>3053</v>
      </c>
      <c r="I4538" s="9" t="s">
        <v>3053</v>
      </c>
      <c r="J4538" s="9">
        <v>120</v>
      </c>
      <c r="K4538" s="14"/>
      <c r="L4538" s="14"/>
      <c r="M4538" s="14"/>
      <c r="N4538" s="14"/>
      <c r="O4538" s="14"/>
      <c r="P4538" s="14"/>
      <c r="Q4538" s="14"/>
      <c r="R4538" s="14"/>
      <c r="S4538" s="14"/>
      <c r="T4538" s="14"/>
      <c r="U4538" s="14"/>
      <c r="V4538" s="14"/>
      <c r="W4538" s="14"/>
      <c r="X4538" s="14"/>
      <c r="Y4538" s="14"/>
      <c r="Z4538" s="14"/>
      <c r="AA4538" s="11"/>
      <c r="AB4538" s="14" t="str">
        <f t="shared" si="456"/>
        <v>10281|49 COLA DE ESPUMA</v>
      </c>
      <c r="AC4538" t="str">
        <f t="shared" si="457"/>
        <v>|10281|</v>
      </c>
      <c r="AD4538" t="str">
        <f t="shared" si="458"/>
        <v>49 COLA DE ESPUMA</v>
      </c>
    </row>
    <row r="4539" spans="1:30" ht="36" x14ac:dyDescent="0.35">
      <c r="A4539" s="35">
        <v>46227</v>
      </c>
      <c r="B4539" s="14" t="s">
        <v>3750</v>
      </c>
      <c r="C4539" s="14" t="s">
        <v>3751</v>
      </c>
      <c r="D4539" s="14" t="s">
        <v>3053</v>
      </c>
      <c r="E4539" s="14">
        <v>30001212</v>
      </c>
      <c r="F4539" s="14" t="s">
        <v>482</v>
      </c>
      <c r="G4539" s="14" t="s">
        <v>3053</v>
      </c>
      <c r="H4539" s="14" t="s">
        <v>3053</v>
      </c>
      <c r="I4539" s="9" t="s">
        <v>3053</v>
      </c>
      <c r="J4539" s="9">
        <v>12</v>
      </c>
      <c r="K4539" s="14"/>
      <c r="L4539" s="14"/>
      <c r="M4539" s="14"/>
      <c r="N4539" s="14"/>
      <c r="O4539" s="14"/>
      <c r="P4539" s="14"/>
      <c r="Q4539" s="14"/>
      <c r="R4539" s="14"/>
      <c r="S4539" s="14"/>
      <c r="T4539" s="14"/>
      <c r="U4539" s="14"/>
      <c r="V4539" s="14"/>
      <c r="W4539" s="14"/>
      <c r="X4539" s="14"/>
      <c r="Y4539" s="14"/>
      <c r="Z4539" s="14"/>
      <c r="AA4539" s="11"/>
      <c r="AB4539" s="14" t="str">
        <f t="shared" si="456"/>
        <v>10284|49 COLA DE ESPUMA</v>
      </c>
      <c r="AC4539" t="str">
        <f t="shared" si="457"/>
        <v>|10284|</v>
      </c>
      <c r="AD4539" t="str">
        <f t="shared" si="458"/>
        <v>49 COLA DE ESPUMA</v>
      </c>
    </row>
    <row r="4540" spans="1:30" ht="36" x14ac:dyDescent="0.35">
      <c r="A4540" s="35">
        <v>46227</v>
      </c>
      <c r="B4540" s="14" t="s">
        <v>3750</v>
      </c>
      <c r="C4540" s="14" t="s">
        <v>3751</v>
      </c>
      <c r="D4540" s="14" t="s">
        <v>3053</v>
      </c>
      <c r="E4540" s="14">
        <v>30001213</v>
      </c>
      <c r="F4540" s="14" t="s">
        <v>477</v>
      </c>
      <c r="G4540" s="14" t="s">
        <v>3053</v>
      </c>
      <c r="H4540" s="14" t="s">
        <v>3053</v>
      </c>
      <c r="I4540" s="9" t="s">
        <v>3053</v>
      </c>
      <c r="J4540" s="9">
        <v>24</v>
      </c>
      <c r="K4540" s="14"/>
      <c r="L4540" s="14"/>
      <c r="M4540" s="14"/>
      <c r="N4540" s="14"/>
      <c r="O4540" s="14"/>
      <c r="P4540" s="14"/>
      <c r="Q4540" s="14"/>
      <c r="R4540" s="14"/>
      <c r="S4540" s="14"/>
      <c r="T4540" s="14"/>
      <c r="U4540" s="14"/>
      <c r="V4540" s="14"/>
      <c r="W4540" s="14"/>
      <c r="X4540" s="14"/>
      <c r="Y4540" s="14"/>
      <c r="Z4540" s="14"/>
      <c r="AA4540" s="11"/>
      <c r="AB4540" s="14" t="str">
        <f t="shared" si="456"/>
        <v>10284|49 COLA DE ESPUMA</v>
      </c>
      <c r="AC4540" t="str">
        <f t="shared" si="457"/>
        <v>|10284|</v>
      </c>
      <c r="AD4540" t="str">
        <f t="shared" si="458"/>
        <v>49 COLA DE ESPUMA</v>
      </c>
    </row>
    <row r="4541" spans="1:30" ht="36" x14ac:dyDescent="0.35">
      <c r="A4541" s="35">
        <v>46227</v>
      </c>
      <c r="B4541" s="14" t="s">
        <v>3750</v>
      </c>
      <c r="C4541" s="14" t="s">
        <v>3751</v>
      </c>
      <c r="D4541" s="14" t="s">
        <v>3053</v>
      </c>
      <c r="E4541" s="14">
        <v>30001412</v>
      </c>
      <c r="F4541" s="14" t="s">
        <v>3174</v>
      </c>
      <c r="G4541" s="14" t="s">
        <v>3053</v>
      </c>
      <c r="H4541" s="14" t="s">
        <v>3053</v>
      </c>
      <c r="I4541" s="9" t="s">
        <v>3053</v>
      </c>
      <c r="J4541" s="9">
        <v>8</v>
      </c>
      <c r="K4541" s="14"/>
      <c r="L4541" s="14"/>
      <c r="M4541" s="14"/>
      <c r="N4541" s="14"/>
      <c r="O4541" s="14"/>
      <c r="P4541" s="14"/>
      <c r="Q4541" s="14"/>
      <c r="R4541" s="14"/>
      <c r="S4541" s="14"/>
      <c r="T4541" s="14"/>
      <c r="U4541" s="14"/>
      <c r="V4541" s="14"/>
      <c r="W4541" s="14"/>
      <c r="X4541" s="14"/>
      <c r="Y4541" s="14"/>
      <c r="Z4541" s="14"/>
      <c r="AA4541" s="11"/>
      <c r="AB4541" s="14" t="str">
        <f t="shared" si="456"/>
        <v>10284|49 COLA DE ESPUMA</v>
      </c>
      <c r="AC4541" t="str">
        <f t="shared" si="457"/>
        <v>|10284|</v>
      </c>
      <c r="AD4541" t="str">
        <f t="shared" si="458"/>
        <v>49 COLA DE ESPUMA</v>
      </c>
    </row>
    <row r="4542" spans="1:30" ht="36" x14ac:dyDescent="0.35">
      <c r="A4542" s="35">
        <v>46227</v>
      </c>
      <c r="B4542" s="14" t="s">
        <v>3750</v>
      </c>
      <c r="C4542" s="14" t="s">
        <v>3751</v>
      </c>
      <c r="D4542" s="14" t="s">
        <v>3053</v>
      </c>
      <c r="E4542" s="14">
        <v>30003413</v>
      </c>
      <c r="F4542" s="14" t="s">
        <v>462</v>
      </c>
      <c r="G4542" s="14" t="s">
        <v>3053</v>
      </c>
      <c r="H4542" s="14" t="s">
        <v>3053</v>
      </c>
      <c r="I4542" s="9" t="s">
        <v>3053</v>
      </c>
      <c r="J4542" s="9">
        <v>12</v>
      </c>
      <c r="K4542" s="14"/>
      <c r="L4542" s="14"/>
      <c r="M4542" s="14"/>
      <c r="N4542" s="14"/>
      <c r="O4542" s="14"/>
      <c r="P4542" s="14"/>
      <c r="Q4542" s="14"/>
      <c r="R4542" s="14"/>
      <c r="S4542" s="14"/>
      <c r="T4542" s="14"/>
      <c r="U4542" s="14"/>
      <c r="V4542" s="14"/>
      <c r="W4542" s="14"/>
      <c r="X4542" s="14"/>
      <c r="Y4542" s="14"/>
      <c r="Z4542" s="14"/>
      <c r="AA4542" s="11"/>
      <c r="AB4542" s="14" t="str">
        <f t="shared" si="456"/>
        <v>10284|49 COLA DE ESPUMA</v>
      </c>
      <c r="AC4542" t="str">
        <f t="shared" si="457"/>
        <v>|10284|</v>
      </c>
      <c r="AD4542" t="str">
        <f t="shared" si="458"/>
        <v>49 COLA DE ESPUMA</v>
      </c>
    </row>
    <row r="4543" spans="1:30" ht="36" x14ac:dyDescent="0.35">
      <c r="A4543" s="35">
        <v>46227</v>
      </c>
      <c r="B4543" s="14" t="s">
        <v>3750</v>
      </c>
      <c r="C4543" s="14" t="s">
        <v>3751</v>
      </c>
      <c r="D4543" s="14" t="s">
        <v>3053</v>
      </c>
      <c r="E4543" s="14">
        <v>30003920</v>
      </c>
      <c r="F4543" s="14" t="s">
        <v>3690</v>
      </c>
      <c r="G4543" s="14" t="s">
        <v>3053</v>
      </c>
      <c r="H4543" s="14" t="s">
        <v>3053</v>
      </c>
      <c r="I4543" s="9" t="s">
        <v>3053</v>
      </c>
      <c r="J4543" s="9">
        <v>12</v>
      </c>
      <c r="K4543" s="14"/>
      <c r="L4543" s="14"/>
      <c r="M4543" s="14"/>
      <c r="N4543" s="14"/>
      <c r="O4543" s="14"/>
      <c r="P4543" s="14"/>
      <c r="Q4543" s="14"/>
      <c r="R4543" s="14"/>
      <c r="S4543" s="14"/>
      <c r="T4543" s="14"/>
      <c r="U4543" s="14"/>
      <c r="V4543" s="14"/>
      <c r="W4543" s="14"/>
      <c r="X4543" s="14"/>
      <c r="Y4543" s="14"/>
      <c r="Z4543" s="14"/>
      <c r="AA4543" s="11"/>
      <c r="AB4543" s="14" t="str">
        <f t="shared" si="456"/>
        <v>10284|49 COLA DE ESPUMA</v>
      </c>
      <c r="AC4543" t="str">
        <f t="shared" si="457"/>
        <v>|10284|</v>
      </c>
      <c r="AD4543" t="str">
        <f t="shared" si="458"/>
        <v>49 COLA DE ESPUMA</v>
      </c>
    </row>
    <row r="4544" spans="1:30" ht="36" x14ac:dyDescent="0.35">
      <c r="A4544" s="35">
        <v>46227</v>
      </c>
      <c r="B4544" s="14" t="s">
        <v>3750</v>
      </c>
      <c r="C4544" s="14" t="s">
        <v>3751</v>
      </c>
      <c r="D4544" s="14" t="s">
        <v>3053</v>
      </c>
      <c r="E4544" s="14">
        <v>30001235</v>
      </c>
      <c r="F4544" s="14" t="s">
        <v>3172</v>
      </c>
      <c r="G4544" s="14" t="s">
        <v>3053</v>
      </c>
      <c r="H4544" s="14" t="s">
        <v>3053</v>
      </c>
      <c r="I4544" s="9" t="s">
        <v>3053</v>
      </c>
      <c r="J4544" s="9">
        <v>24</v>
      </c>
      <c r="K4544" s="14"/>
      <c r="L4544" s="14"/>
      <c r="M4544" s="14"/>
      <c r="N4544" s="14"/>
      <c r="O4544" s="14"/>
      <c r="P4544" s="14"/>
      <c r="Q4544" s="14"/>
      <c r="R4544" s="14"/>
      <c r="S4544" s="14"/>
      <c r="T4544" s="14"/>
      <c r="U4544" s="14"/>
      <c r="V4544" s="14"/>
      <c r="W4544" s="14"/>
      <c r="X4544" s="14"/>
      <c r="Y4544" s="14"/>
      <c r="Z4544" s="14"/>
      <c r="AA4544" s="11"/>
      <c r="AB4544" s="14" t="str">
        <f t="shared" si="456"/>
        <v>10284|49 COLA DE ESPUMA</v>
      </c>
      <c r="AC4544" t="str">
        <f t="shared" si="457"/>
        <v>|10284|</v>
      </c>
      <c r="AD4544" t="str">
        <f t="shared" si="458"/>
        <v>49 COLA DE ESPUMA</v>
      </c>
    </row>
    <row r="4545" spans="1:30" ht="36" x14ac:dyDescent="0.35">
      <c r="A4545" s="35">
        <v>46227</v>
      </c>
      <c r="B4545" s="14" t="s">
        <v>3750</v>
      </c>
      <c r="C4545" s="14" t="s">
        <v>3751</v>
      </c>
      <c r="D4545" s="14" t="s">
        <v>3053</v>
      </c>
      <c r="E4545" s="14">
        <v>30004807</v>
      </c>
      <c r="F4545" s="14" t="s">
        <v>466</v>
      </c>
      <c r="G4545" s="14" t="s">
        <v>3053</v>
      </c>
      <c r="H4545" s="14" t="s">
        <v>3053</v>
      </c>
      <c r="I4545" s="9" t="s">
        <v>3053</v>
      </c>
      <c r="J4545" s="9">
        <v>600</v>
      </c>
      <c r="K4545" s="14"/>
      <c r="L4545" s="14"/>
      <c r="M4545" s="14"/>
      <c r="N4545" s="14"/>
      <c r="O4545" s="14"/>
      <c r="P4545" s="14"/>
      <c r="Q4545" s="14"/>
      <c r="R4545" s="14"/>
      <c r="S4545" s="14"/>
      <c r="T4545" s="14"/>
      <c r="U4545" s="14"/>
      <c r="V4545" s="14"/>
      <c r="W4545" s="14"/>
      <c r="X4545" s="14"/>
      <c r="Y4545" s="14"/>
      <c r="Z4545" s="14"/>
      <c r="AA4545" s="11"/>
      <c r="AB4545" s="14" t="str">
        <f t="shared" si="456"/>
        <v>10284|49 COLA DE ESPUMA</v>
      </c>
      <c r="AC4545" t="str">
        <f t="shared" si="457"/>
        <v>|10284|</v>
      </c>
      <c r="AD4545" t="str">
        <f t="shared" si="458"/>
        <v>49 COLA DE ESPUMA</v>
      </c>
    </row>
    <row r="4546" spans="1:30" ht="36" x14ac:dyDescent="0.35">
      <c r="A4546" s="35">
        <v>46227</v>
      </c>
      <c r="B4546" s="14" t="s">
        <v>3750</v>
      </c>
      <c r="C4546" s="14" t="s">
        <v>3751</v>
      </c>
      <c r="D4546" s="14" t="s">
        <v>3053</v>
      </c>
      <c r="E4546" s="14">
        <v>30006805</v>
      </c>
      <c r="F4546" s="14" t="s">
        <v>476</v>
      </c>
      <c r="G4546" s="14" t="s">
        <v>3053</v>
      </c>
      <c r="H4546" s="14" t="s">
        <v>3053</v>
      </c>
      <c r="I4546" s="9" t="s">
        <v>3053</v>
      </c>
      <c r="J4546" s="9">
        <v>8</v>
      </c>
      <c r="K4546" s="14"/>
      <c r="L4546" s="14"/>
      <c r="M4546" s="14"/>
      <c r="N4546" s="14"/>
      <c r="O4546" s="14"/>
      <c r="P4546" s="14"/>
      <c r="Q4546" s="14"/>
      <c r="R4546" s="14"/>
      <c r="S4546" s="14"/>
      <c r="T4546" s="14"/>
      <c r="U4546" s="14"/>
      <c r="V4546" s="14"/>
      <c r="W4546" s="14"/>
      <c r="X4546" s="14"/>
      <c r="Y4546" s="14"/>
      <c r="Z4546" s="14"/>
      <c r="AA4546" s="11"/>
      <c r="AB4546" s="14" t="str">
        <f t="shared" si="456"/>
        <v>10284|49 COLA DE ESPUMA</v>
      </c>
      <c r="AC4546" t="str">
        <f t="shared" si="457"/>
        <v>|10284|</v>
      </c>
      <c r="AD4546" t="str">
        <f t="shared" si="458"/>
        <v>49 COLA DE ESPUMA</v>
      </c>
    </row>
    <row r="4547" spans="1:30" ht="36" x14ac:dyDescent="0.35">
      <c r="A4547" s="35">
        <v>46227</v>
      </c>
      <c r="B4547" s="14" t="s">
        <v>3750</v>
      </c>
      <c r="C4547" s="14" t="s">
        <v>3751</v>
      </c>
      <c r="D4547" s="14" t="s">
        <v>3053</v>
      </c>
      <c r="E4547" s="14">
        <v>30006806</v>
      </c>
      <c r="F4547" s="14" t="s">
        <v>478</v>
      </c>
      <c r="G4547" s="14" t="s">
        <v>3053</v>
      </c>
      <c r="H4547" s="14" t="s">
        <v>3053</v>
      </c>
      <c r="I4547" s="9" t="s">
        <v>3053</v>
      </c>
      <c r="J4547" s="9">
        <v>4</v>
      </c>
      <c r="K4547" s="14"/>
      <c r="L4547" s="14"/>
      <c r="M4547" s="14"/>
      <c r="N4547" s="14"/>
      <c r="O4547" s="14"/>
      <c r="P4547" s="14"/>
      <c r="Q4547" s="14"/>
      <c r="R4547" s="14"/>
      <c r="S4547" s="14"/>
      <c r="T4547" s="14"/>
      <c r="U4547" s="14"/>
      <c r="V4547" s="14"/>
      <c r="W4547" s="14"/>
      <c r="X4547" s="14"/>
      <c r="Y4547" s="14"/>
      <c r="Z4547" s="14"/>
      <c r="AA4547" s="11"/>
      <c r="AB4547" s="14" t="str">
        <f t="shared" si="456"/>
        <v>10284|49 COLA DE ESPUMA</v>
      </c>
      <c r="AC4547" t="str">
        <f t="shared" si="457"/>
        <v>|10284|</v>
      </c>
      <c r="AD4547" t="str">
        <f t="shared" si="458"/>
        <v>49 COLA DE ESPUMA</v>
      </c>
    </row>
    <row r="4548" spans="1:30" ht="36" x14ac:dyDescent="0.35">
      <c r="A4548" s="35">
        <v>46226</v>
      </c>
      <c r="B4548" s="14" t="s">
        <v>3750</v>
      </c>
      <c r="C4548" s="14" t="s">
        <v>3751</v>
      </c>
      <c r="D4548" s="14" t="s">
        <v>3060</v>
      </c>
      <c r="E4548" s="14">
        <v>200306101</v>
      </c>
      <c r="F4548" s="14" t="s">
        <v>3208</v>
      </c>
      <c r="G4548" s="14" t="s">
        <v>3060</v>
      </c>
      <c r="H4548" s="14" t="s">
        <v>3060</v>
      </c>
      <c r="I4548" s="9" t="s">
        <v>3060</v>
      </c>
      <c r="J4548" s="9">
        <v>4</v>
      </c>
      <c r="K4548" s="14"/>
      <c r="L4548" s="14"/>
      <c r="M4548" s="14"/>
      <c r="N4548" s="14"/>
      <c r="O4548" s="14"/>
      <c r="P4548" s="14"/>
      <c r="Q4548" s="14"/>
      <c r="R4548" s="14"/>
      <c r="S4548" s="14"/>
      <c r="T4548" s="14"/>
      <c r="U4548" s="14"/>
      <c r="V4548" s="14"/>
      <c r="W4548" s="14"/>
      <c r="X4548" s="14"/>
      <c r="Y4548" s="14"/>
      <c r="Z4548" s="14"/>
      <c r="AA4548" s="11"/>
      <c r="AB4548" s="14" t="str">
        <f t="shared" si="456"/>
        <v>10284|9 COLADEIRAS</v>
      </c>
      <c r="AC4548" t="str">
        <f t="shared" si="457"/>
        <v>|10284|</v>
      </c>
      <c r="AD4548" t="str">
        <f t="shared" si="458"/>
        <v>9 COLADEIRAS</v>
      </c>
    </row>
    <row r="4549" spans="1:30" ht="36" x14ac:dyDescent="0.35">
      <c r="A4549" s="35">
        <v>46226</v>
      </c>
      <c r="B4549" s="14" t="s">
        <v>3750</v>
      </c>
      <c r="C4549" s="14" t="s">
        <v>3751</v>
      </c>
      <c r="D4549" s="14" t="s">
        <v>3060</v>
      </c>
      <c r="E4549" s="14">
        <v>200306102</v>
      </c>
      <c r="F4549" s="14" t="s">
        <v>3209</v>
      </c>
      <c r="G4549" s="14" t="s">
        <v>3060</v>
      </c>
      <c r="H4549" s="14" t="s">
        <v>3060</v>
      </c>
      <c r="I4549" s="9" t="s">
        <v>3060</v>
      </c>
      <c r="J4549" s="9">
        <v>2</v>
      </c>
      <c r="K4549" s="14"/>
      <c r="L4549" s="14"/>
      <c r="M4549" s="14"/>
      <c r="N4549" s="14"/>
      <c r="O4549" s="14"/>
      <c r="P4549" s="14"/>
      <c r="Q4549" s="14"/>
      <c r="R4549" s="14"/>
      <c r="S4549" s="14"/>
      <c r="T4549" s="14"/>
      <c r="U4549" s="14"/>
      <c r="V4549" s="14"/>
      <c r="W4549" s="14"/>
      <c r="X4549" s="14"/>
      <c r="Y4549" s="14"/>
      <c r="Z4549" s="14"/>
      <c r="AA4549" s="11"/>
      <c r="AB4549" s="14" t="str">
        <f t="shared" si="456"/>
        <v>10284|9 COLADEIRAS</v>
      </c>
      <c r="AC4549" t="str">
        <f t="shared" si="457"/>
        <v>|10284|</v>
      </c>
      <c r="AD4549" t="str">
        <f t="shared" si="458"/>
        <v>9 COLADEIRAS</v>
      </c>
    </row>
    <row r="4550" spans="1:30" ht="36" x14ac:dyDescent="0.35">
      <c r="A4550" s="35">
        <v>46226</v>
      </c>
      <c r="B4550" s="14" t="s">
        <v>3750</v>
      </c>
      <c r="C4550" s="14" t="s">
        <v>3751</v>
      </c>
      <c r="D4550" s="14" t="s">
        <v>3060</v>
      </c>
      <c r="E4550" s="14">
        <v>20052001</v>
      </c>
      <c r="F4550" s="14" t="s">
        <v>3196</v>
      </c>
      <c r="G4550" s="14" t="s">
        <v>3060</v>
      </c>
      <c r="H4550" s="14" t="s">
        <v>3060</v>
      </c>
      <c r="I4550" s="9" t="s">
        <v>3060</v>
      </c>
      <c r="J4550" s="9">
        <v>44</v>
      </c>
      <c r="K4550" s="14"/>
      <c r="L4550" s="14"/>
      <c r="M4550" s="14"/>
      <c r="N4550" s="14"/>
      <c r="O4550" s="14"/>
      <c r="P4550" s="14"/>
      <c r="Q4550" s="14"/>
      <c r="R4550" s="14"/>
      <c r="S4550" s="14"/>
      <c r="T4550" s="14"/>
      <c r="U4550" s="14"/>
      <c r="V4550" s="14"/>
      <c r="W4550" s="14"/>
      <c r="X4550" s="14"/>
      <c r="Y4550" s="14"/>
      <c r="Z4550" s="14"/>
      <c r="AA4550" s="11"/>
      <c r="AB4550" s="14" t="str">
        <f t="shared" si="456"/>
        <v>10284|9 COLADEIRAS</v>
      </c>
      <c r="AC4550" t="str">
        <f t="shared" si="457"/>
        <v>|10284|</v>
      </c>
      <c r="AD4550" t="str">
        <f t="shared" si="458"/>
        <v>9 COLADEIRAS</v>
      </c>
    </row>
    <row r="4551" spans="1:30" ht="36" x14ac:dyDescent="0.35">
      <c r="A4551" s="35">
        <v>46226</v>
      </c>
      <c r="B4551" s="14" t="s">
        <v>3750</v>
      </c>
      <c r="C4551" s="14" t="s">
        <v>3751</v>
      </c>
      <c r="D4551" s="14" t="s">
        <v>3060</v>
      </c>
      <c r="E4551" s="14">
        <v>20052002</v>
      </c>
      <c r="F4551" s="14" t="s">
        <v>3197</v>
      </c>
      <c r="G4551" s="14" t="s">
        <v>3060</v>
      </c>
      <c r="H4551" s="14" t="s">
        <v>3060</v>
      </c>
      <c r="I4551" s="9" t="s">
        <v>3060</v>
      </c>
      <c r="J4551" s="9">
        <v>4</v>
      </c>
      <c r="K4551" s="14"/>
      <c r="L4551" s="14"/>
      <c r="M4551" s="14"/>
      <c r="N4551" s="14"/>
      <c r="O4551" s="14"/>
      <c r="P4551" s="14"/>
      <c r="Q4551" s="14"/>
      <c r="R4551" s="14"/>
      <c r="S4551" s="14"/>
      <c r="T4551" s="14"/>
      <c r="U4551" s="14"/>
      <c r="V4551" s="14"/>
      <c r="W4551" s="14"/>
      <c r="X4551" s="14"/>
      <c r="Y4551" s="14"/>
      <c r="Z4551" s="14"/>
      <c r="AA4551" s="11"/>
      <c r="AB4551" s="14" t="str">
        <f t="shared" ref="AB4551:AB4614" si="459">B4551&amp;"|"&amp;I4551</f>
        <v>10284|9 COLADEIRAS</v>
      </c>
      <c r="AC4551" t="str">
        <f t="shared" ref="AC4551:AC4614" si="460">IF($B4551="","","|"&amp;SUBSTITUTE(TRIM(SUBSTITUTE(SUBSTITUTE(SUBSTITUTE(SUBSTITUTE(SUBSTITUTE(SUBSTITUTE(SUBSTITUTE(SUBSTITUTE(SUBSTITUTE(SUBSTITUTE(SUBSTITUTE(SUBSTITUTE(SUBSTITUTE(SUBSTITUTE(TRIM($B4551&amp;""),CHAR(10)," "),CHAR(13)," "),"."," "),";"," "),","," "),"/"," "),"+"," "),"-"," "),"  "," "),"  "," "),"  "," "),"  "," "),"  "," "),"  "," "))," ","|")&amp;"|")</f>
        <v>|10284|</v>
      </c>
      <c r="AD4551" t="str">
        <f t="shared" ref="AD4551:AD4614" si="461">TRIM($I4551&amp;"")</f>
        <v>9 COLADEIRAS</v>
      </c>
    </row>
    <row r="4552" spans="1:30" ht="36" x14ac:dyDescent="0.35">
      <c r="A4552" s="35">
        <v>46226</v>
      </c>
      <c r="B4552" s="14" t="s">
        <v>3750</v>
      </c>
      <c r="C4552" s="14" t="s">
        <v>3751</v>
      </c>
      <c r="D4552" s="14" t="s">
        <v>3060</v>
      </c>
      <c r="E4552" s="14">
        <v>20052003</v>
      </c>
      <c r="F4552" s="14" t="s">
        <v>3198</v>
      </c>
      <c r="G4552" s="14" t="s">
        <v>3060</v>
      </c>
      <c r="H4552" s="14" t="s">
        <v>3060</v>
      </c>
      <c r="I4552" s="9" t="s">
        <v>3060</v>
      </c>
      <c r="J4552" s="9">
        <v>8</v>
      </c>
      <c r="K4552" s="14"/>
      <c r="L4552" s="14"/>
      <c r="M4552" s="14"/>
      <c r="N4552" s="14"/>
      <c r="O4552" s="14"/>
      <c r="P4552" s="14"/>
      <c r="Q4552" s="14"/>
      <c r="R4552" s="14"/>
      <c r="S4552" s="14"/>
      <c r="T4552" s="14"/>
      <c r="U4552" s="14"/>
      <c r="V4552" s="14"/>
      <c r="W4552" s="14"/>
      <c r="X4552" s="14"/>
      <c r="Y4552" s="14"/>
      <c r="Z4552" s="14"/>
      <c r="AA4552" s="11"/>
      <c r="AB4552" s="14" t="str">
        <f t="shared" si="459"/>
        <v>10284|9 COLADEIRAS</v>
      </c>
      <c r="AC4552" t="str">
        <f t="shared" si="460"/>
        <v>|10284|</v>
      </c>
      <c r="AD4552" t="str">
        <f t="shared" si="461"/>
        <v>9 COLADEIRAS</v>
      </c>
    </row>
    <row r="4553" spans="1:30" ht="36" x14ac:dyDescent="0.35">
      <c r="A4553" s="35">
        <v>46226</v>
      </c>
      <c r="B4553" s="14" t="s">
        <v>3750</v>
      </c>
      <c r="C4553" s="14" t="s">
        <v>3751</v>
      </c>
      <c r="D4553" s="14" t="s">
        <v>3060</v>
      </c>
      <c r="E4553" s="14">
        <v>20052202</v>
      </c>
      <c r="F4553" s="14" t="s">
        <v>3199</v>
      </c>
      <c r="G4553" s="14" t="s">
        <v>3060</v>
      </c>
      <c r="H4553" s="14" t="s">
        <v>3060</v>
      </c>
      <c r="I4553" s="9" t="s">
        <v>3060</v>
      </c>
      <c r="J4553" s="9">
        <v>7</v>
      </c>
      <c r="K4553" s="14"/>
      <c r="L4553" s="14"/>
      <c r="M4553" s="14"/>
      <c r="N4553" s="14"/>
      <c r="O4553" s="14"/>
      <c r="P4553" s="14"/>
      <c r="Q4553" s="14"/>
      <c r="R4553" s="14"/>
      <c r="S4553" s="14"/>
      <c r="T4553" s="14"/>
      <c r="U4553" s="14"/>
      <c r="V4553" s="14"/>
      <c r="W4553" s="14"/>
      <c r="X4553" s="14"/>
      <c r="Y4553" s="14"/>
      <c r="Z4553" s="14"/>
      <c r="AA4553" s="11"/>
      <c r="AB4553" s="14" t="str">
        <f t="shared" si="459"/>
        <v>10284|9 COLADEIRAS</v>
      </c>
      <c r="AC4553" t="str">
        <f t="shared" si="460"/>
        <v>|10284|</v>
      </c>
      <c r="AD4553" t="str">
        <f t="shared" si="461"/>
        <v>9 COLADEIRAS</v>
      </c>
    </row>
    <row r="4554" spans="1:30" ht="36" x14ac:dyDescent="0.35">
      <c r="A4554" s="35">
        <v>46226</v>
      </c>
      <c r="B4554" s="14" t="s">
        <v>3750</v>
      </c>
      <c r="C4554" s="14" t="s">
        <v>3751</v>
      </c>
      <c r="D4554" s="14" t="s">
        <v>3060</v>
      </c>
      <c r="E4554" s="14">
        <v>20052203</v>
      </c>
      <c r="F4554" s="14" t="s">
        <v>3200</v>
      </c>
      <c r="G4554" s="14" t="s">
        <v>3060</v>
      </c>
      <c r="H4554" s="14" t="s">
        <v>3060</v>
      </c>
      <c r="I4554" s="9" t="s">
        <v>3060</v>
      </c>
      <c r="J4554" s="9">
        <v>14</v>
      </c>
      <c r="K4554" s="14"/>
      <c r="L4554" s="14"/>
      <c r="M4554" s="14"/>
      <c r="N4554" s="14"/>
      <c r="O4554" s="14"/>
      <c r="P4554" s="14"/>
      <c r="Q4554" s="14"/>
      <c r="R4554" s="14"/>
      <c r="S4554" s="14"/>
      <c r="T4554" s="14"/>
      <c r="U4554" s="14"/>
      <c r="V4554" s="14"/>
      <c r="W4554" s="14"/>
      <c r="X4554" s="14"/>
      <c r="Y4554" s="14"/>
      <c r="Z4554" s="14"/>
      <c r="AA4554" s="11"/>
      <c r="AB4554" s="14" t="str">
        <f t="shared" si="459"/>
        <v>10284|9 COLADEIRAS</v>
      </c>
      <c r="AC4554" t="str">
        <f t="shared" si="460"/>
        <v>|10284|</v>
      </c>
      <c r="AD4554" t="str">
        <f t="shared" si="461"/>
        <v>9 COLADEIRAS</v>
      </c>
    </row>
    <row r="4555" spans="1:30" ht="36" x14ac:dyDescent="0.35">
      <c r="A4555" s="35">
        <v>46226</v>
      </c>
      <c r="B4555" s="14" t="s">
        <v>3750</v>
      </c>
      <c r="C4555" s="14" t="s">
        <v>3751</v>
      </c>
      <c r="D4555" s="14" t="s">
        <v>3060</v>
      </c>
      <c r="E4555" s="14">
        <v>30001202</v>
      </c>
      <c r="F4555" s="14" t="s">
        <v>3191</v>
      </c>
      <c r="G4555" s="14" t="s">
        <v>3060</v>
      </c>
      <c r="H4555" s="14" t="s">
        <v>3060</v>
      </c>
      <c r="I4555" s="9" t="s">
        <v>3060</v>
      </c>
      <c r="J4555" s="9">
        <v>16</v>
      </c>
      <c r="K4555" s="14"/>
      <c r="L4555" s="14"/>
      <c r="M4555" s="14"/>
      <c r="N4555" s="14"/>
      <c r="O4555" s="14"/>
      <c r="P4555" s="14"/>
      <c r="Q4555" s="14"/>
      <c r="R4555" s="14"/>
      <c r="S4555" s="14"/>
      <c r="T4555" s="14"/>
      <c r="U4555" s="14"/>
      <c r="V4555" s="14"/>
      <c r="W4555" s="14"/>
      <c r="X4555" s="14"/>
      <c r="Y4555" s="14"/>
      <c r="Z4555" s="14"/>
      <c r="AA4555" s="11"/>
      <c r="AB4555" s="14" t="str">
        <f t="shared" si="459"/>
        <v>10284|9 COLADEIRAS</v>
      </c>
      <c r="AC4555" t="str">
        <f t="shared" si="460"/>
        <v>|10284|</v>
      </c>
      <c r="AD4555" t="str">
        <f t="shared" si="461"/>
        <v>9 COLADEIRAS</v>
      </c>
    </row>
    <row r="4556" spans="1:30" ht="36" x14ac:dyDescent="0.35">
      <c r="A4556" s="35">
        <v>46226</v>
      </c>
      <c r="B4556" s="14" t="s">
        <v>3750</v>
      </c>
      <c r="C4556" s="14" t="s">
        <v>3751</v>
      </c>
      <c r="D4556" s="14" t="s">
        <v>3060</v>
      </c>
      <c r="E4556" s="14">
        <v>30003410</v>
      </c>
      <c r="F4556" s="14" t="s">
        <v>556</v>
      </c>
      <c r="G4556" s="14" t="s">
        <v>3060</v>
      </c>
      <c r="H4556" s="14" t="s">
        <v>3060</v>
      </c>
      <c r="I4556" s="9" t="s">
        <v>3060</v>
      </c>
      <c r="J4556" s="9">
        <v>12</v>
      </c>
      <c r="K4556" s="14"/>
      <c r="L4556" s="14"/>
      <c r="M4556" s="14"/>
      <c r="N4556" s="14"/>
      <c r="O4556" s="14"/>
      <c r="P4556" s="14"/>
      <c r="Q4556" s="14"/>
      <c r="R4556" s="14"/>
      <c r="S4556" s="14"/>
      <c r="T4556" s="14"/>
      <c r="U4556" s="14"/>
      <c r="V4556" s="14"/>
      <c r="W4556" s="14"/>
      <c r="X4556" s="14"/>
      <c r="Y4556" s="14"/>
      <c r="Z4556" s="14"/>
      <c r="AA4556" s="11"/>
      <c r="AB4556" s="14" t="str">
        <f t="shared" si="459"/>
        <v>10284|9 COLADEIRAS</v>
      </c>
      <c r="AC4556" t="str">
        <f t="shared" si="460"/>
        <v>|10284|</v>
      </c>
      <c r="AD4556" t="str">
        <f t="shared" si="461"/>
        <v>9 COLADEIRAS</v>
      </c>
    </row>
    <row r="4557" spans="1:30" ht="36" x14ac:dyDescent="0.35">
      <c r="A4557" s="35">
        <v>46226</v>
      </c>
      <c r="B4557" s="14" t="s">
        <v>3750</v>
      </c>
      <c r="C4557" s="14" t="s">
        <v>3751</v>
      </c>
      <c r="D4557" s="14" t="s">
        <v>3060</v>
      </c>
      <c r="E4557" s="14">
        <v>30003411</v>
      </c>
      <c r="F4557" s="14" t="s">
        <v>555</v>
      </c>
      <c r="G4557" s="14" t="s">
        <v>3060</v>
      </c>
      <c r="H4557" s="14" t="s">
        <v>3060</v>
      </c>
      <c r="I4557" s="9" t="s">
        <v>3060</v>
      </c>
      <c r="J4557" s="9">
        <v>12</v>
      </c>
      <c r="K4557" s="14"/>
      <c r="L4557" s="14"/>
      <c r="M4557" s="14"/>
      <c r="N4557" s="14"/>
      <c r="O4557" s="14"/>
      <c r="P4557" s="14"/>
      <c r="Q4557" s="14"/>
      <c r="R4557" s="14"/>
      <c r="S4557" s="14"/>
      <c r="T4557" s="14"/>
      <c r="U4557" s="14"/>
      <c r="V4557" s="14"/>
      <c r="W4557" s="14"/>
      <c r="X4557" s="14"/>
      <c r="Y4557" s="14"/>
      <c r="Z4557" s="14"/>
      <c r="AA4557" s="11"/>
      <c r="AB4557" s="14" t="str">
        <f t="shared" si="459"/>
        <v>10284|9 COLADEIRAS</v>
      </c>
      <c r="AC4557" t="str">
        <f t="shared" si="460"/>
        <v>|10284|</v>
      </c>
      <c r="AD4557" t="str">
        <f t="shared" si="461"/>
        <v>9 COLADEIRAS</v>
      </c>
    </row>
    <row r="4558" spans="1:30" ht="36" x14ac:dyDescent="0.35">
      <c r="A4558" s="35">
        <v>46226</v>
      </c>
      <c r="B4558" s="14" t="s">
        <v>3750</v>
      </c>
      <c r="C4558" s="14" t="s">
        <v>3751</v>
      </c>
      <c r="D4558" s="14" t="s">
        <v>3060</v>
      </c>
      <c r="E4558" s="14">
        <v>30006110</v>
      </c>
      <c r="F4558" s="14" t="s">
        <v>3180</v>
      </c>
      <c r="G4558" s="14" t="s">
        <v>3060</v>
      </c>
      <c r="H4558" s="14" t="s">
        <v>3060</v>
      </c>
      <c r="I4558" s="9" t="s">
        <v>3060</v>
      </c>
      <c r="J4558" s="9">
        <v>600</v>
      </c>
      <c r="K4558" s="14"/>
      <c r="L4558" s="14"/>
      <c r="M4558" s="14"/>
      <c r="N4558" s="14"/>
      <c r="O4558" s="14"/>
      <c r="P4558" s="14"/>
      <c r="Q4558" s="14"/>
      <c r="R4558" s="14"/>
      <c r="S4558" s="14"/>
      <c r="T4558" s="14"/>
      <c r="U4558" s="14"/>
      <c r="V4558" s="14"/>
      <c r="W4558" s="14"/>
      <c r="X4558" s="14"/>
      <c r="Y4558" s="14"/>
      <c r="Z4558" s="14"/>
      <c r="AA4558" s="11"/>
      <c r="AB4558" s="14" t="str">
        <f t="shared" si="459"/>
        <v>10284|9 COLADEIRAS</v>
      </c>
      <c r="AC4558" t="str">
        <f t="shared" si="460"/>
        <v>|10284|</v>
      </c>
      <c r="AD4558" t="str">
        <f t="shared" si="461"/>
        <v>9 COLADEIRAS</v>
      </c>
    </row>
    <row r="4559" spans="1:30" ht="36" x14ac:dyDescent="0.35">
      <c r="A4559" s="35">
        <v>46226</v>
      </c>
      <c r="B4559" s="14" t="s">
        <v>3750</v>
      </c>
      <c r="C4559" s="14" t="s">
        <v>3751</v>
      </c>
      <c r="D4559" s="14" t="s">
        <v>3060</v>
      </c>
      <c r="E4559" s="14">
        <v>30006111</v>
      </c>
      <c r="F4559" s="14" t="s">
        <v>3182</v>
      </c>
      <c r="G4559" s="14" t="s">
        <v>3060</v>
      </c>
      <c r="H4559" s="14" t="s">
        <v>3060</v>
      </c>
      <c r="I4559" s="9" t="s">
        <v>3060</v>
      </c>
      <c r="J4559" s="9">
        <v>600</v>
      </c>
      <c r="K4559" s="14"/>
      <c r="L4559" s="14"/>
      <c r="M4559" s="14"/>
      <c r="N4559" s="14"/>
      <c r="O4559" s="14"/>
      <c r="P4559" s="14"/>
      <c r="Q4559" s="14"/>
      <c r="R4559" s="14"/>
      <c r="S4559" s="14"/>
      <c r="T4559" s="14"/>
      <c r="U4559" s="14"/>
      <c r="V4559" s="14"/>
      <c r="W4559" s="14"/>
      <c r="X4559" s="14"/>
      <c r="Y4559" s="14"/>
      <c r="Z4559" s="14"/>
      <c r="AA4559" s="11"/>
      <c r="AB4559" s="14" t="str">
        <f t="shared" si="459"/>
        <v>10284|9 COLADEIRAS</v>
      </c>
      <c r="AC4559" t="str">
        <f t="shared" si="460"/>
        <v>|10284|</v>
      </c>
      <c r="AD4559" t="str">
        <f t="shared" si="461"/>
        <v>9 COLADEIRAS</v>
      </c>
    </row>
    <row r="4560" spans="1:30" ht="72" x14ac:dyDescent="0.35">
      <c r="A4560" s="35">
        <v>46232</v>
      </c>
      <c r="B4560" s="14" t="s">
        <v>3752</v>
      </c>
      <c r="C4560" s="14" t="s">
        <v>3743</v>
      </c>
      <c r="D4560" s="14" t="s">
        <v>3055</v>
      </c>
      <c r="E4560" s="14">
        <v>20021607</v>
      </c>
      <c r="F4560" s="14" t="s">
        <v>2187</v>
      </c>
      <c r="G4560" s="14" t="s">
        <v>3055</v>
      </c>
      <c r="H4560" s="14" t="s">
        <v>3055</v>
      </c>
      <c r="I4560" s="9" t="s">
        <v>3055</v>
      </c>
      <c r="J4560" s="9">
        <v>27</v>
      </c>
      <c r="K4560" s="14"/>
      <c r="L4560" s="14"/>
      <c r="M4560" s="14"/>
      <c r="N4560" s="14"/>
      <c r="O4560" s="14"/>
      <c r="P4560" s="14"/>
      <c r="Q4560" s="14"/>
      <c r="R4560" s="14"/>
      <c r="S4560" s="14"/>
      <c r="T4560" s="14"/>
      <c r="U4560" s="14"/>
      <c r="V4560" s="14"/>
      <c r="W4560" s="14"/>
      <c r="X4560" s="14"/>
      <c r="Y4560" s="14"/>
      <c r="Z4560" s="14"/>
      <c r="AA4560" s="11"/>
      <c r="AB4560" s="14" t="str">
        <f t="shared" si="459"/>
        <v>10274,10275,10276,10277,10279,10280,10281,10278|56 COPIADORA</v>
      </c>
      <c r="AC4560" t="str">
        <f t="shared" si="460"/>
        <v>|10274|10275|10276|10277|10279|10280|10281|10278|</v>
      </c>
      <c r="AD4560" t="str">
        <f t="shared" si="461"/>
        <v>56 COPIADORA</v>
      </c>
    </row>
    <row r="4561" spans="1:30" ht="72" x14ac:dyDescent="0.35">
      <c r="A4561" s="35">
        <v>46232</v>
      </c>
      <c r="B4561" s="14" t="s">
        <v>3752</v>
      </c>
      <c r="C4561" s="14" t="s">
        <v>3743</v>
      </c>
      <c r="D4561" s="14" t="s">
        <v>3055</v>
      </c>
      <c r="E4561" s="14">
        <v>20053407</v>
      </c>
      <c r="F4561" s="14" t="s">
        <v>3218</v>
      </c>
      <c r="G4561" s="14" t="s">
        <v>3055</v>
      </c>
      <c r="H4561" s="14" t="s">
        <v>3055</v>
      </c>
      <c r="I4561" s="9" t="s">
        <v>3055</v>
      </c>
      <c r="J4561" s="9">
        <v>22</v>
      </c>
      <c r="K4561" s="14"/>
      <c r="L4561" s="14"/>
      <c r="M4561" s="14"/>
      <c r="N4561" s="14"/>
      <c r="O4561" s="14"/>
      <c r="P4561" s="14"/>
      <c r="Q4561" s="14"/>
      <c r="R4561" s="14"/>
      <c r="S4561" s="14"/>
      <c r="T4561" s="14"/>
      <c r="U4561" s="14"/>
      <c r="V4561" s="14"/>
      <c r="W4561" s="14"/>
      <c r="X4561" s="14"/>
      <c r="Y4561" s="14"/>
      <c r="Z4561" s="14"/>
      <c r="AA4561" s="11"/>
      <c r="AB4561" s="14" t="str">
        <f t="shared" si="459"/>
        <v>10274,10275,10276,10277,10279,10280,10281,10278|56 COPIADORA</v>
      </c>
      <c r="AC4561" t="str">
        <f t="shared" si="460"/>
        <v>|10274|10275|10276|10277|10279|10280|10281|10278|</v>
      </c>
      <c r="AD4561" t="str">
        <f t="shared" si="461"/>
        <v>56 COPIADORA</v>
      </c>
    </row>
    <row r="4562" spans="1:30" ht="72" x14ac:dyDescent="0.35">
      <c r="A4562" s="35">
        <v>46232</v>
      </c>
      <c r="B4562" s="14" t="s">
        <v>3752</v>
      </c>
      <c r="C4562" s="14" t="s">
        <v>3743</v>
      </c>
      <c r="D4562" s="14" t="s">
        <v>3055</v>
      </c>
      <c r="E4562" s="14">
        <v>20083212</v>
      </c>
      <c r="F4562" s="14" t="s">
        <v>3222</v>
      </c>
      <c r="G4562" s="14" t="s">
        <v>3055</v>
      </c>
      <c r="H4562" s="14" t="s">
        <v>3055</v>
      </c>
      <c r="I4562" s="9" t="s">
        <v>3055</v>
      </c>
      <c r="J4562" s="9">
        <v>5</v>
      </c>
      <c r="K4562" s="14"/>
      <c r="L4562" s="14"/>
      <c r="M4562" s="14"/>
      <c r="N4562" s="14"/>
      <c r="O4562" s="14"/>
      <c r="P4562" s="14"/>
      <c r="Q4562" s="14"/>
      <c r="R4562" s="14"/>
      <c r="S4562" s="14"/>
      <c r="T4562" s="14"/>
      <c r="U4562" s="14"/>
      <c r="V4562" s="14"/>
      <c r="W4562" s="14"/>
      <c r="X4562" s="14"/>
      <c r="Y4562" s="14"/>
      <c r="Z4562" s="14"/>
      <c r="AA4562" s="11"/>
      <c r="AB4562" s="14" t="str">
        <f t="shared" si="459"/>
        <v>10274,10275,10276,10277,10279,10280,10281,10278|56 COPIADORA</v>
      </c>
      <c r="AC4562" t="str">
        <f t="shared" si="460"/>
        <v>|10274|10275|10276|10277|10279|10280|10281|10278|</v>
      </c>
      <c r="AD4562" t="str">
        <f t="shared" si="461"/>
        <v>56 COPIADORA</v>
      </c>
    </row>
    <row r="4563" spans="1:30" ht="72" x14ac:dyDescent="0.35">
      <c r="A4563" s="35">
        <v>46232</v>
      </c>
      <c r="B4563" s="14" t="s">
        <v>3752</v>
      </c>
      <c r="C4563" s="14" t="s">
        <v>3743</v>
      </c>
      <c r="D4563" s="14" t="s">
        <v>3055</v>
      </c>
      <c r="E4563" s="14">
        <v>20086212</v>
      </c>
      <c r="F4563" s="14" t="s">
        <v>3219</v>
      </c>
      <c r="G4563" s="14" t="s">
        <v>3055</v>
      </c>
      <c r="H4563" s="14" t="s">
        <v>3055</v>
      </c>
      <c r="I4563" s="9" t="s">
        <v>3055</v>
      </c>
      <c r="J4563" s="9">
        <v>8</v>
      </c>
      <c r="K4563" s="14"/>
      <c r="L4563" s="14"/>
      <c r="M4563" s="14"/>
      <c r="N4563" s="14"/>
      <c r="O4563" s="14"/>
      <c r="P4563" s="14"/>
      <c r="Q4563" s="14"/>
      <c r="R4563" s="14"/>
      <c r="S4563" s="14"/>
      <c r="T4563" s="14"/>
      <c r="U4563" s="14"/>
      <c r="V4563" s="14"/>
      <c r="W4563" s="14"/>
      <c r="X4563" s="14"/>
      <c r="Y4563" s="14"/>
      <c r="Z4563" s="14"/>
      <c r="AA4563" s="11"/>
      <c r="AB4563" s="14" t="str">
        <f t="shared" si="459"/>
        <v>10274,10275,10276,10277,10279,10280,10281,10278|56 COPIADORA</v>
      </c>
      <c r="AC4563" t="str">
        <f t="shared" si="460"/>
        <v>|10274|10275|10276|10277|10279|10280|10281|10278|</v>
      </c>
      <c r="AD4563" t="str">
        <f t="shared" si="461"/>
        <v>56 COPIADORA</v>
      </c>
    </row>
    <row r="4564" spans="1:30" ht="72" x14ac:dyDescent="0.35">
      <c r="A4564" s="35">
        <v>46232</v>
      </c>
      <c r="B4564" s="14" t="s">
        <v>3752</v>
      </c>
      <c r="C4564" s="14" t="s">
        <v>3743</v>
      </c>
      <c r="D4564" s="14" t="s">
        <v>3055</v>
      </c>
      <c r="E4564" s="14">
        <v>20058407</v>
      </c>
      <c r="F4564" s="14" t="s">
        <v>3223</v>
      </c>
      <c r="G4564" s="14" t="s">
        <v>3055</v>
      </c>
      <c r="H4564" s="14" t="s">
        <v>3055</v>
      </c>
      <c r="I4564" s="9" t="s">
        <v>3055</v>
      </c>
      <c r="J4564" s="9">
        <v>5</v>
      </c>
      <c r="K4564" s="14"/>
      <c r="L4564" s="14"/>
      <c r="M4564" s="14"/>
      <c r="N4564" s="14"/>
      <c r="O4564" s="14"/>
      <c r="P4564" s="14"/>
      <c r="Q4564" s="14"/>
      <c r="R4564" s="14"/>
      <c r="S4564" s="14"/>
      <c r="T4564" s="14"/>
      <c r="U4564" s="14"/>
      <c r="V4564" s="14"/>
      <c r="W4564" s="14"/>
      <c r="X4564" s="14"/>
      <c r="Y4564" s="14"/>
      <c r="Z4564" s="14"/>
      <c r="AA4564" s="11"/>
      <c r="AB4564" s="14" t="str">
        <f t="shared" si="459"/>
        <v>10274,10275,10276,10277,10279,10280,10281,10278|56 COPIADORA</v>
      </c>
      <c r="AC4564" t="str">
        <f t="shared" si="460"/>
        <v>|10274|10275|10276|10277|10279|10280|10281|10278|</v>
      </c>
      <c r="AD4564" t="str">
        <f t="shared" si="461"/>
        <v>56 COPIADORA</v>
      </c>
    </row>
    <row r="4565" spans="1:30" ht="36" x14ac:dyDescent="0.35">
      <c r="A4565" s="35">
        <v>46232</v>
      </c>
      <c r="B4565" s="14" t="s">
        <v>3750</v>
      </c>
      <c r="C4565" s="14" t="s">
        <v>3751</v>
      </c>
      <c r="D4565" s="14" t="s">
        <v>3055</v>
      </c>
      <c r="E4565" s="14">
        <v>20051001</v>
      </c>
      <c r="F4565" s="14" t="s">
        <v>3215</v>
      </c>
      <c r="G4565" s="14" t="s">
        <v>3055</v>
      </c>
      <c r="H4565" s="14" t="s">
        <v>3055</v>
      </c>
      <c r="I4565" s="9" t="s">
        <v>3055</v>
      </c>
      <c r="J4565" s="9">
        <v>4</v>
      </c>
      <c r="K4565" s="14"/>
      <c r="L4565" s="14"/>
      <c r="M4565" s="14"/>
      <c r="N4565" s="14"/>
      <c r="O4565" s="14"/>
      <c r="P4565" s="14"/>
      <c r="Q4565" s="14"/>
      <c r="R4565" s="14"/>
      <c r="S4565" s="14"/>
      <c r="T4565" s="14"/>
      <c r="U4565" s="14"/>
      <c r="V4565" s="14"/>
      <c r="W4565" s="14"/>
      <c r="X4565" s="14"/>
      <c r="Y4565" s="14"/>
      <c r="Z4565" s="14"/>
      <c r="AA4565" s="11"/>
      <c r="AB4565" s="14" t="str">
        <f t="shared" si="459"/>
        <v>10284|56 COPIADORA</v>
      </c>
      <c r="AC4565" t="str">
        <f t="shared" si="460"/>
        <v>|10284|</v>
      </c>
      <c r="AD4565" t="str">
        <f t="shared" si="461"/>
        <v>56 COPIADORA</v>
      </c>
    </row>
    <row r="4566" spans="1:30" ht="36" x14ac:dyDescent="0.35">
      <c r="A4566" s="35">
        <v>46232</v>
      </c>
      <c r="B4566" s="14" t="s">
        <v>3750</v>
      </c>
      <c r="C4566" s="14" t="s">
        <v>3751</v>
      </c>
      <c r="D4566" s="14" t="s">
        <v>3055</v>
      </c>
      <c r="E4566" s="14">
        <v>20052201</v>
      </c>
      <c r="F4566" s="14" t="s">
        <v>3216</v>
      </c>
      <c r="G4566" s="14" t="s">
        <v>3055</v>
      </c>
      <c r="H4566" s="14" t="s">
        <v>3055</v>
      </c>
      <c r="I4566" s="9" t="s">
        <v>3055</v>
      </c>
      <c r="J4566" s="9">
        <v>7</v>
      </c>
      <c r="K4566" s="14"/>
      <c r="L4566" s="14"/>
      <c r="M4566" s="14"/>
      <c r="N4566" s="14"/>
      <c r="O4566" s="14"/>
      <c r="P4566" s="14"/>
      <c r="Q4566" s="14"/>
      <c r="R4566" s="14"/>
      <c r="S4566" s="14"/>
      <c r="T4566" s="14"/>
      <c r="U4566" s="14"/>
      <c r="V4566" s="14"/>
      <c r="W4566" s="14"/>
      <c r="X4566" s="14"/>
      <c r="Y4566" s="14"/>
      <c r="Z4566" s="14"/>
      <c r="AA4566" s="11"/>
      <c r="AB4566" s="14" t="str">
        <f t="shared" si="459"/>
        <v>10284|56 COPIADORA</v>
      </c>
      <c r="AC4566" t="str">
        <f t="shared" si="460"/>
        <v>|10284|</v>
      </c>
      <c r="AD4566" t="str">
        <f t="shared" si="461"/>
        <v>56 COPIADORA</v>
      </c>
    </row>
    <row r="4567" spans="1:30" ht="72" x14ac:dyDescent="0.35">
      <c r="A4567" s="35">
        <v>46232</v>
      </c>
      <c r="B4567" s="14" t="s">
        <v>3752</v>
      </c>
      <c r="C4567" s="14" t="s">
        <v>3743</v>
      </c>
      <c r="D4567" s="14" t="s">
        <v>3653</v>
      </c>
      <c r="E4567" s="14">
        <v>30001210</v>
      </c>
      <c r="F4567" s="14" t="s">
        <v>3697</v>
      </c>
      <c r="G4567" s="14" t="s">
        <v>3653</v>
      </c>
      <c r="H4567" s="14" t="s">
        <v>3653</v>
      </c>
      <c r="I4567" s="9" t="s">
        <v>3653</v>
      </c>
      <c r="J4567" s="9">
        <v>12</v>
      </c>
      <c r="K4567" s="14"/>
      <c r="L4567" s="14"/>
      <c r="M4567" s="14"/>
      <c r="N4567" s="14"/>
      <c r="O4567" s="14"/>
      <c r="P4567" s="14"/>
      <c r="Q4567" s="14"/>
      <c r="R4567" s="14"/>
      <c r="S4567" s="14"/>
      <c r="T4567" s="14"/>
      <c r="U4567" s="14"/>
      <c r="V4567" s="14"/>
      <c r="W4567" s="14"/>
      <c r="X4567" s="14"/>
      <c r="Y4567" s="14"/>
      <c r="Z4567" s="14"/>
      <c r="AA4567" s="11"/>
      <c r="AB4567" s="14" t="str">
        <f t="shared" si="459"/>
        <v>10274,10275,10276,10277,10279,10280,10281,10278|34 CORTE DE TECIDO</v>
      </c>
      <c r="AC4567" t="str">
        <f t="shared" si="460"/>
        <v>|10274|10275|10276|10277|10279|10280|10281|10278|</v>
      </c>
      <c r="AD4567" t="str">
        <f t="shared" si="461"/>
        <v>34 CORTE DE TECIDO</v>
      </c>
    </row>
    <row r="4568" spans="1:30" ht="72" x14ac:dyDescent="0.35">
      <c r="A4568" s="35">
        <v>46232</v>
      </c>
      <c r="B4568" s="14" t="s">
        <v>3752</v>
      </c>
      <c r="C4568" s="14" t="s">
        <v>3743</v>
      </c>
      <c r="D4568" s="14" t="s">
        <v>3653</v>
      </c>
      <c r="E4568" s="14">
        <v>30003614</v>
      </c>
      <c r="F4568" s="14" t="s">
        <v>3654</v>
      </c>
      <c r="G4568" s="14" t="s">
        <v>3653</v>
      </c>
      <c r="H4568" s="14" t="s">
        <v>3653</v>
      </c>
      <c r="I4568" s="9" t="s">
        <v>3653</v>
      </c>
      <c r="J4568" s="9">
        <v>12</v>
      </c>
      <c r="K4568" s="14"/>
      <c r="L4568" s="14"/>
      <c r="M4568" s="14"/>
      <c r="N4568" s="14"/>
      <c r="O4568" s="14"/>
      <c r="P4568" s="14"/>
      <c r="Q4568" s="14"/>
      <c r="R4568" s="14"/>
      <c r="S4568" s="14"/>
      <c r="T4568" s="14"/>
      <c r="U4568" s="14"/>
      <c r="V4568" s="14"/>
      <c r="W4568" s="14"/>
      <c r="X4568" s="14"/>
      <c r="Y4568" s="14"/>
      <c r="Z4568" s="14"/>
      <c r="AA4568" s="11"/>
      <c r="AB4568" s="14" t="str">
        <f t="shared" si="459"/>
        <v>10274,10275,10276,10277,10279,10280,10281,10278|34 CORTE DE TECIDO</v>
      </c>
      <c r="AC4568" t="str">
        <f t="shared" si="460"/>
        <v>|10274|10275|10276|10277|10279|10280|10281|10278|</v>
      </c>
      <c r="AD4568" t="str">
        <f t="shared" si="461"/>
        <v>34 CORTE DE TECIDO</v>
      </c>
    </row>
    <row r="4569" spans="1:30" ht="72" x14ac:dyDescent="0.35">
      <c r="A4569" s="35">
        <v>46232</v>
      </c>
      <c r="B4569" s="14" t="s">
        <v>3752</v>
      </c>
      <c r="C4569" s="14" t="s">
        <v>3743</v>
      </c>
      <c r="D4569" s="14" t="s">
        <v>3653</v>
      </c>
      <c r="E4569" s="14">
        <v>30004210</v>
      </c>
      <c r="F4569" s="14" t="s">
        <v>3765</v>
      </c>
      <c r="G4569" s="14" t="s">
        <v>3653</v>
      </c>
      <c r="H4569" s="14" t="s">
        <v>3653</v>
      </c>
      <c r="I4569" s="9" t="s">
        <v>3653</v>
      </c>
      <c r="J4569" s="9">
        <v>12</v>
      </c>
      <c r="K4569" s="14"/>
      <c r="L4569" s="14"/>
      <c r="M4569" s="14"/>
      <c r="N4569" s="14"/>
      <c r="O4569" s="14"/>
      <c r="P4569" s="14"/>
      <c r="Q4569" s="14"/>
      <c r="R4569" s="14"/>
      <c r="S4569" s="14"/>
      <c r="T4569" s="14"/>
      <c r="U4569" s="14"/>
      <c r="V4569" s="14"/>
      <c r="W4569" s="14"/>
      <c r="X4569" s="14"/>
      <c r="Y4569" s="14"/>
      <c r="Z4569" s="14"/>
      <c r="AA4569" s="11"/>
      <c r="AB4569" s="14" t="str">
        <f t="shared" si="459"/>
        <v>10274,10275,10276,10277,10279,10280,10281,10278|34 CORTE DE TECIDO</v>
      </c>
      <c r="AC4569" t="str">
        <f t="shared" si="460"/>
        <v>|10274|10275|10276|10277|10279|10280|10281|10278|</v>
      </c>
      <c r="AD4569" t="str">
        <f t="shared" si="461"/>
        <v>34 CORTE DE TECIDO</v>
      </c>
    </row>
    <row r="4570" spans="1:30" ht="72" x14ac:dyDescent="0.35">
      <c r="A4570" s="35">
        <v>46232</v>
      </c>
      <c r="B4570" s="14" t="s">
        <v>3752</v>
      </c>
      <c r="C4570" s="14" t="s">
        <v>3743</v>
      </c>
      <c r="D4570" s="14" t="s">
        <v>3653</v>
      </c>
      <c r="E4570" s="14">
        <v>30009111</v>
      </c>
      <c r="F4570" s="14" t="s">
        <v>3694</v>
      </c>
      <c r="G4570" s="14" t="s">
        <v>3653</v>
      </c>
      <c r="H4570" s="14" t="s">
        <v>3653</v>
      </c>
      <c r="I4570" s="9" t="s">
        <v>3653</v>
      </c>
      <c r="J4570" s="9">
        <v>6</v>
      </c>
      <c r="K4570" s="14"/>
      <c r="L4570" s="14"/>
      <c r="M4570" s="14"/>
      <c r="N4570" s="14"/>
      <c r="O4570" s="14"/>
      <c r="P4570" s="14"/>
      <c r="Q4570" s="14"/>
      <c r="R4570" s="14"/>
      <c r="S4570" s="14"/>
      <c r="T4570" s="14"/>
      <c r="U4570" s="14"/>
      <c r="V4570" s="14"/>
      <c r="W4570" s="14"/>
      <c r="X4570" s="14"/>
      <c r="Y4570" s="14"/>
      <c r="Z4570" s="14"/>
      <c r="AA4570" s="11"/>
      <c r="AB4570" s="14" t="str">
        <f t="shared" si="459"/>
        <v>10274,10275,10276,10277,10279,10280,10281,10278|34 CORTE DE TECIDO</v>
      </c>
      <c r="AC4570" t="str">
        <f t="shared" si="460"/>
        <v>|10274|10275|10276|10277|10279|10280|10281|10278|</v>
      </c>
      <c r="AD4570" t="str">
        <f t="shared" si="461"/>
        <v>34 CORTE DE TECIDO</v>
      </c>
    </row>
    <row r="4571" spans="1:30" ht="72" x14ac:dyDescent="0.35">
      <c r="A4571" s="35">
        <v>46232</v>
      </c>
      <c r="B4571" s="14" t="s">
        <v>3752</v>
      </c>
      <c r="C4571" s="14" t="s">
        <v>3743</v>
      </c>
      <c r="D4571" s="14" t="s">
        <v>3653</v>
      </c>
      <c r="E4571" s="14">
        <v>30009311</v>
      </c>
      <c r="F4571" s="14" t="s">
        <v>3695</v>
      </c>
      <c r="G4571" s="14" t="s">
        <v>3653</v>
      </c>
      <c r="H4571" s="14" t="s">
        <v>3653</v>
      </c>
      <c r="I4571" s="9" t="s">
        <v>3653</v>
      </c>
      <c r="J4571" s="9">
        <v>6</v>
      </c>
      <c r="K4571" s="14"/>
      <c r="L4571" s="14"/>
      <c r="M4571" s="14"/>
      <c r="N4571" s="14"/>
      <c r="O4571" s="14"/>
      <c r="P4571" s="14"/>
      <c r="Q4571" s="14"/>
      <c r="R4571" s="14"/>
      <c r="S4571" s="14"/>
      <c r="T4571" s="14"/>
      <c r="U4571" s="14"/>
      <c r="V4571" s="14"/>
      <c r="W4571" s="14"/>
      <c r="X4571" s="14"/>
      <c r="Y4571" s="14"/>
      <c r="Z4571" s="14"/>
      <c r="AA4571" s="11"/>
      <c r="AB4571" s="14" t="str">
        <f t="shared" si="459"/>
        <v>10274,10275,10276,10277,10279,10280,10281,10278|34 CORTE DE TECIDO</v>
      </c>
      <c r="AC4571" t="str">
        <f t="shared" si="460"/>
        <v>|10274|10275|10276|10277|10279|10280|10281|10278|</v>
      </c>
      <c r="AD4571" t="str">
        <f t="shared" si="461"/>
        <v>34 CORTE DE TECIDO</v>
      </c>
    </row>
    <row r="4572" spans="1:30" ht="72" x14ac:dyDescent="0.35">
      <c r="A4572" s="35">
        <v>46232</v>
      </c>
      <c r="B4572" s="14" t="s">
        <v>3752</v>
      </c>
      <c r="C4572" s="14" t="s">
        <v>3743</v>
      </c>
      <c r="D4572" s="14" t="s">
        <v>3653</v>
      </c>
      <c r="E4572" s="14">
        <v>30009312</v>
      </c>
      <c r="F4572" s="14" t="s">
        <v>3696</v>
      </c>
      <c r="G4572" s="14" t="s">
        <v>3653</v>
      </c>
      <c r="H4572" s="14" t="s">
        <v>3653</v>
      </c>
      <c r="I4572" s="9" t="s">
        <v>3653</v>
      </c>
      <c r="J4572" s="9">
        <v>6</v>
      </c>
      <c r="K4572" s="14"/>
      <c r="L4572" s="14"/>
      <c r="M4572" s="14"/>
      <c r="N4572" s="14"/>
      <c r="O4572" s="14"/>
      <c r="P4572" s="14"/>
      <c r="Q4572" s="14"/>
      <c r="R4572" s="14"/>
      <c r="S4572" s="14"/>
      <c r="T4572" s="14"/>
      <c r="U4572" s="14"/>
      <c r="V4572" s="14"/>
      <c r="W4572" s="14"/>
      <c r="X4572" s="14"/>
      <c r="Y4572" s="14"/>
      <c r="Z4572" s="14"/>
      <c r="AA4572" s="11"/>
      <c r="AB4572" s="14" t="str">
        <f t="shared" si="459"/>
        <v>10274,10275,10276,10277,10279,10280,10281,10278|34 CORTE DE TECIDO</v>
      </c>
      <c r="AC4572" t="str">
        <f t="shared" si="460"/>
        <v>|10274|10275|10276|10277|10279|10280|10281|10278|</v>
      </c>
      <c r="AD4572" t="str">
        <f t="shared" si="461"/>
        <v>34 CORTE DE TECIDO</v>
      </c>
    </row>
    <row r="4573" spans="1:30" ht="72" x14ac:dyDescent="0.35">
      <c r="A4573" s="35">
        <v>46232</v>
      </c>
      <c r="B4573" s="14" t="s">
        <v>3752</v>
      </c>
      <c r="C4573" s="14" t="s">
        <v>3743</v>
      </c>
      <c r="D4573" s="14" t="s">
        <v>3653</v>
      </c>
      <c r="E4573" s="14">
        <v>30008517</v>
      </c>
      <c r="F4573" s="14" t="s">
        <v>3766</v>
      </c>
      <c r="G4573" s="14" t="s">
        <v>3653</v>
      </c>
      <c r="H4573" s="14" t="s">
        <v>3653</v>
      </c>
      <c r="I4573" s="9" t="s">
        <v>3653</v>
      </c>
      <c r="J4573" s="9">
        <v>4</v>
      </c>
      <c r="K4573" s="14"/>
      <c r="L4573" s="14"/>
      <c r="M4573" s="14"/>
      <c r="N4573" s="14"/>
      <c r="O4573" s="14"/>
      <c r="P4573" s="14"/>
      <c r="Q4573" s="14"/>
      <c r="R4573" s="14"/>
      <c r="S4573" s="14"/>
      <c r="T4573" s="14"/>
      <c r="U4573" s="14"/>
      <c r="V4573" s="14"/>
      <c r="W4573" s="14"/>
      <c r="X4573" s="14"/>
      <c r="Y4573" s="14"/>
      <c r="Z4573" s="14"/>
      <c r="AA4573" s="11"/>
      <c r="AB4573" s="14" t="str">
        <f t="shared" si="459"/>
        <v>10274,10275,10276,10277,10279,10280,10281,10278|34 CORTE DE TECIDO</v>
      </c>
      <c r="AC4573" t="str">
        <f t="shared" si="460"/>
        <v>|10274|10275|10276|10277|10279|10280|10281|10278|</v>
      </c>
      <c r="AD4573" t="str">
        <f t="shared" si="461"/>
        <v>34 CORTE DE TECIDO</v>
      </c>
    </row>
    <row r="4574" spans="1:30" ht="72" x14ac:dyDescent="0.35">
      <c r="A4574" s="35">
        <v>46232</v>
      </c>
      <c r="B4574" s="14" t="s">
        <v>3752</v>
      </c>
      <c r="C4574" s="14" t="s">
        <v>3743</v>
      </c>
      <c r="D4574" s="14" t="s">
        <v>3653</v>
      </c>
      <c r="E4574" s="14">
        <v>30003710</v>
      </c>
      <c r="F4574" s="14" t="s">
        <v>3655</v>
      </c>
      <c r="G4574" s="14" t="s">
        <v>3653</v>
      </c>
      <c r="H4574" s="14" t="s">
        <v>3653</v>
      </c>
      <c r="I4574" s="9" t="s">
        <v>3653</v>
      </c>
      <c r="J4574" s="9">
        <v>786</v>
      </c>
      <c r="K4574" s="14"/>
      <c r="L4574" s="14"/>
      <c r="M4574" s="14"/>
      <c r="N4574" s="14"/>
      <c r="O4574" s="14"/>
      <c r="P4574" s="14"/>
      <c r="Q4574" s="14"/>
      <c r="R4574" s="14"/>
      <c r="S4574" s="14"/>
      <c r="T4574" s="14"/>
      <c r="U4574" s="14"/>
      <c r="V4574" s="14"/>
      <c r="W4574" s="14"/>
      <c r="X4574" s="14"/>
      <c r="Y4574" s="14"/>
      <c r="Z4574" s="14"/>
      <c r="AA4574" s="11"/>
      <c r="AB4574" s="14" t="str">
        <f t="shared" si="459"/>
        <v>10274,10275,10276,10277,10279,10280,10281,10278|34 CORTE DE TECIDO</v>
      </c>
      <c r="AC4574" t="str">
        <f t="shared" si="460"/>
        <v>|10274|10275|10276|10277|10279|10280|10281|10278|</v>
      </c>
      <c r="AD4574" t="str">
        <f t="shared" si="461"/>
        <v>34 CORTE DE TECIDO</v>
      </c>
    </row>
    <row r="4575" spans="1:30" ht="72" x14ac:dyDescent="0.35">
      <c r="A4575" s="35">
        <v>46232</v>
      </c>
      <c r="B4575" s="14" t="s">
        <v>3752</v>
      </c>
      <c r="C4575" s="14" t="s">
        <v>3743</v>
      </c>
      <c r="D4575" s="14" t="s">
        <v>3653</v>
      </c>
      <c r="E4575" s="14">
        <v>30004810</v>
      </c>
      <c r="F4575" s="14" t="s">
        <v>3659</v>
      </c>
      <c r="G4575" s="14" t="s">
        <v>3653</v>
      </c>
      <c r="H4575" s="14" t="s">
        <v>3653</v>
      </c>
      <c r="I4575" s="9" t="s">
        <v>3653</v>
      </c>
      <c r="J4575" s="9">
        <v>24</v>
      </c>
      <c r="K4575" s="14"/>
      <c r="L4575" s="14"/>
      <c r="M4575" s="14"/>
      <c r="N4575" s="14"/>
      <c r="O4575" s="14"/>
      <c r="P4575" s="14"/>
      <c r="Q4575" s="14"/>
      <c r="R4575" s="14"/>
      <c r="S4575" s="14"/>
      <c r="T4575" s="14"/>
      <c r="U4575" s="14"/>
      <c r="V4575" s="14"/>
      <c r="W4575" s="14"/>
      <c r="X4575" s="14"/>
      <c r="Y4575" s="14"/>
      <c r="Z4575" s="14"/>
      <c r="AA4575" s="11"/>
      <c r="AB4575" s="14" t="str">
        <f t="shared" si="459"/>
        <v>10274,10275,10276,10277,10279,10280,10281,10278|34 CORTE DE TECIDO</v>
      </c>
      <c r="AC4575" t="str">
        <f t="shared" si="460"/>
        <v>|10274|10275|10276|10277|10279|10280|10281|10278|</v>
      </c>
      <c r="AD4575" t="str">
        <f t="shared" si="461"/>
        <v>34 CORTE DE TECIDO</v>
      </c>
    </row>
    <row r="4576" spans="1:30" ht="24" x14ac:dyDescent="0.35">
      <c r="A4576" s="35">
        <v>46227</v>
      </c>
      <c r="B4576" s="14" t="s">
        <v>3750</v>
      </c>
      <c r="C4576" s="14" t="s">
        <v>3751</v>
      </c>
      <c r="D4576" s="14" t="s">
        <v>3653</v>
      </c>
      <c r="E4576" s="14">
        <v>30001101</v>
      </c>
      <c r="F4576" s="14" t="s">
        <v>3656</v>
      </c>
      <c r="G4576" s="14" t="s">
        <v>3653</v>
      </c>
      <c r="H4576" s="14" t="s">
        <v>3653</v>
      </c>
      <c r="I4576" s="9" t="s">
        <v>3653</v>
      </c>
      <c r="J4576" s="9">
        <v>4</v>
      </c>
      <c r="K4576" s="14"/>
      <c r="L4576" s="14"/>
      <c r="M4576" s="14"/>
      <c r="N4576" s="14"/>
      <c r="O4576" s="14"/>
      <c r="P4576" s="14"/>
      <c r="Q4576" s="14"/>
      <c r="R4576" s="14"/>
      <c r="S4576" s="14"/>
      <c r="T4576" s="14"/>
      <c r="U4576" s="14"/>
      <c r="V4576" s="14"/>
      <c r="W4576" s="14"/>
      <c r="X4576" s="14"/>
      <c r="Y4576" s="14"/>
      <c r="Z4576" s="14"/>
      <c r="AA4576" s="11"/>
      <c r="AB4576" s="14" t="str">
        <f t="shared" si="459"/>
        <v>10284|34 CORTE DE TECIDO</v>
      </c>
      <c r="AC4576" t="str">
        <f t="shared" si="460"/>
        <v>|10284|</v>
      </c>
      <c r="AD4576" t="str">
        <f t="shared" si="461"/>
        <v>34 CORTE DE TECIDO</v>
      </c>
    </row>
    <row r="4577" spans="1:30" ht="24" x14ac:dyDescent="0.35">
      <c r="A4577" s="35">
        <v>46227</v>
      </c>
      <c r="B4577" s="14" t="s">
        <v>3750</v>
      </c>
      <c r="C4577" s="14" t="s">
        <v>3751</v>
      </c>
      <c r="D4577" s="14" t="s">
        <v>3653</v>
      </c>
      <c r="E4577" s="14">
        <v>30001110</v>
      </c>
      <c r="F4577" s="14" t="s">
        <v>3657</v>
      </c>
      <c r="G4577" s="14" t="s">
        <v>3653</v>
      </c>
      <c r="H4577" s="14" t="s">
        <v>3653</v>
      </c>
      <c r="I4577" s="9" t="s">
        <v>3653</v>
      </c>
      <c r="J4577" s="9">
        <v>4</v>
      </c>
      <c r="K4577" s="14"/>
      <c r="L4577" s="14"/>
      <c r="M4577" s="14"/>
      <c r="N4577" s="14"/>
      <c r="O4577" s="14"/>
      <c r="P4577" s="14"/>
      <c r="Q4577" s="14"/>
      <c r="R4577" s="14"/>
      <c r="S4577" s="14"/>
      <c r="T4577" s="14"/>
      <c r="U4577" s="14"/>
      <c r="V4577" s="14"/>
      <c r="W4577" s="14"/>
      <c r="X4577" s="14"/>
      <c r="Y4577" s="14"/>
      <c r="Z4577" s="14"/>
      <c r="AA4577" s="11"/>
      <c r="AB4577" s="14" t="str">
        <f t="shared" si="459"/>
        <v>10284|34 CORTE DE TECIDO</v>
      </c>
      <c r="AC4577" t="str">
        <f t="shared" si="460"/>
        <v>|10284|</v>
      </c>
      <c r="AD4577" t="str">
        <f t="shared" si="461"/>
        <v>34 CORTE DE TECIDO</v>
      </c>
    </row>
    <row r="4578" spans="1:30" ht="24" x14ac:dyDescent="0.35">
      <c r="A4578" s="35">
        <v>46227</v>
      </c>
      <c r="B4578" s="14" t="s">
        <v>3750</v>
      </c>
      <c r="C4578" s="14" t="s">
        <v>3751</v>
      </c>
      <c r="D4578" s="14" t="s">
        <v>3653</v>
      </c>
      <c r="E4578" s="14">
        <v>30001211</v>
      </c>
      <c r="F4578" s="14" t="s">
        <v>3741</v>
      </c>
      <c r="G4578" s="14" t="s">
        <v>3653</v>
      </c>
      <c r="H4578" s="14" t="s">
        <v>3653</v>
      </c>
      <c r="I4578" s="9" t="s">
        <v>3653</v>
      </c>
      <c r="J4578" s="9">
        <v>12</v>
      </c>
      <c r="K4578" s="14"/>
      <c r="L4578" s="14"/>
      <c r="M4578" s="14"/>
      <c r="N4578" s="14"/>
      <c r="O4578" s="14"/>
      <c r="P4578" s="14"/>
      <c r="Q4578" s="14"/>
      <c r="R4578" s="14"/>
      <c r="S4578" s="14"/>
      <c r="T4578" s="14"/>
      <c r="U4578" s="14"/>
      <c r="V4578" s="14"/>
      <c r="W4578" s="14"/>
      <c r="X4578" s="14"/>
      <c r="Y4578" s="14"/>
      <c r="Z4578" s="14"/>
      <c r="AA4578" s="11"/>
      <c r="AB4578" s="14" t="str">
        <f t="shared" si="459"/>
        <v>10284|34 CORTE DE TECIDO</v>
      </c>
      <c r="AC4578" t="str">
        <f t="shared" si="460"/>
        <v>|10284|</v>
      </c>
      <c r="AD4578" t="str">
        <f t="shared" si="461"/>
        <v>34 CORTE DE TECIDO</v>
      </c>
    </row>
    <row r="4579" spans="1:30" ht="24" x14ac:dyDescent="0.35">
      <c r="A4579" s="35">
        <v>46227</v>
      </c>
      <c r="B4579" s="14" t="s">
        <v>3750</v>
      </c>
      <c r="C4579" s="14" t="s">
        <v>3751</v>
      </c>
      <c r="D4579" s="14" t="s">
        <v>3653</v>
      </c>
      <c r="E4579" s="14">
        <v>30001315</v>
      </c>
      <c r="F4579" s="14" t="s">
        <v>3705</v>
      </c>
      <c r="G4579" s="14" t="s">
        <v>3653</v>
      </c>
      <c r="H4579" s="14" t="s">
        <v>3653</v>
      </c>
      <c r="I4579" s="9" t="s">
        <v>3653</v>
      </c>
      <c r="J4579" s="9">
        <v>12</v>
      </c>
      <c r="K4579" s="14"/>
      <c r="L4579" s="14"/>
      <c r="M4579" s="14"/>
      <c r="N4579" s="14"/>
      <c r="O4579" s="14"/>
      <c r="P4579" s="14"/>
      <c r="Q4579" s="14"/>
      <c r="R4579" s="14"/>
      <c r="S4579" s="14"/>
      <c r="T4579" s="14"/>
      <c r="U4579" s="14"/>
      <c r="V4579" s="14"/>
      <c r="W4579" s="14"/>
      <c r="X4579" s="14"/>
      <c r="Y4579" s="14"/>
      <c r="Z4579" s="14"/>
      <c r="AA4579" s="11"/>
      <c r="AB4579" s="14" t="str">
        <f t="shared" si="459"/>
        <v>10284|34 CORTE DE TECIDO</v>
      </c>
      <c r="AC4579" t="str">
        <f t="shared" si="460"/>
        <v>|10284|</v>
      </c>
      <c r="AD4579" t="str">
        <f t="shared" si="461"/>
        <v>34 CORTE DE TECIDO</v>
      </c>
    </row>
    <row r="4580" spans="1:30" ht="24" x14ac:dyDescent="0.35">
      <c r="A4580" s="35">
        <v>46227</v>
      </c>
      <c r="B4580" s="14" t="s">
        <v>3750</v>
      </c>
      <c r="C4580" s="14" t="s">
        <v>3751</v>
      </c>
      <c r="D4580" s="14" t="s">
        <v>3653</v>
      </c>
      <c r="E4580" s="14">
        <v>30001401</v>
      </c>
      <c r="F4580" s="14" t="s">
        <v>3698</v>
      </c>
      <c r="G4580" s="14" t="s">
        <v>3653</v>
      </c>
      <c r="H4580" s="14" t="s">
        <v>3653</v>
      </c>
      <c r="I4580" s="9" t="s">
        <v>3653</v>
      </c>
      <c r="J4580" s="9">
        <v>4</v>
      </c>
      <c r="K4580" s="14"/>
      <c r="L4580" s="14"/>
      <c r="M4580" s="14"/>
      <c r="N4580" s="14"/>
      <c r="O4580" s="14"/>
      <c r="P4580" s="14"/>
      <c r="Q4580" s="14"/>
      <c r="R4580" s="14"/>
      <c r="S4580" s="14"/>
      <c r="T4580" s="14"/>
      <c r="U4580" s="14"/>
      <c r="V4580" s="14"/>
      <c r="W4580" s="14"/>
      <c r="X4580" s="14"/>
      <c r="Y4580" s="14"/>
      <c r="Z4580" s="14"/>
      <c r="AA4580" s="11"/>
      <c r="AB4580" s="14" t="str">
        <f t="shared" si="459"/>
        <v>10284|34 CORTE DE TECIDO</v>
      </c>
      <c r="AC4580" t="str">
        <f t="shared" si="460"/>
        <v>|10284|</v>
      </c>
      <c r="AD4580" t="str">
        <f t="shared" si="461"/>
        <v>34 CORTE DE TECIDO</v>
      </c>
    </row>
    <row r="4581" spans="1:30" ht="24" x14ac:dyDescent="0.35">
      <c r="A4581" s="35">
        <v>46227</v>
      </c>
      <c r="B4581" s="14" t="s">
        <v>3750</v>
      </c>
      <c r="C4581" s="14" t="s">
        <v>3751</v>
      </c>
      <c r="D4581" s="14" t="s">
        <v>3653</v>
      </c>
      <c r="E4581" s="14">
        <v>30001410</v>
      </c>
      <c r="F4581" s="14" t="s">
        <v>3699</v>
      </c>
      <c r="G4581" s="14" t="s">
        <v>3653</v>
      </c>
      <c r="H4581" s="14" t="s">
        <v>3653</v>
      </c>
      <c r="I4581" s="9" t="s">
        <v>3653</v>
      </c>
      <c r="J4581" s="9">
        <v>4</v>
      </c>
      <c r="K4581" s="14"/>
      <c r="L4581" s="14"/>
      <c r="M4581" s="14"/>
      <c r="N4581" s="14"/>
      <c r="O4581" s="14"/>
      <c r="P4581" s="14"/>
      <c r="Q4581" s="14"/>
      <c r="R4581" s="14"/>
      <c r="S4581" s="14"/>
      <c r="T4581" s="14"/>
      <c r="U4581" s="14"/>
      <c r="V4581" s="14"/>
      <c r="W4581" s="14"/>
      <c r="X4581" s="14"/>
      <c r="Y4581" s="14"/>
      <c r="Z4581" s="14"/>
      <c r="AA4581" s="11"/>
      <c r="AB4581" s="14" t="str">
        <f t="shared" si="459"/>
        <v>10284|34 CORTE DE TECIDO</v>
      </c>
      <c r="AC4581" t="str">
        <f t="shared" si="460"/>
        <v>|10284|</v>
      </c>
      <c r="AD4581" t="str">
        <f t="shared" si="461"/>
        <v>34 CORTE DE TECIDO</v>
      </c>
    </row>
    <row r="4582" spans="1:30" ht="24" x14ac:dyDescent="0.35">
      <c r="A4582" s="35">
        <v>46227</v>
      </c>
      <c r="B4582" s="14" t="s">
        <v>3750</v>
      </c>
      <c r="C4582" s="14" t="s">
        <v>3751</v>
      </c>
      <c r="D4582" s="14" t="s">
        <v>3653</v>
      </c>
      <c r="E4582" s="14">
        <v>30003412</v>
      </c>
      <c r="F4582" s="14" t="s">
        <v>3701</v>
      </c>
      <c r="G4582" s="14" t="s">
        <v>3653</v>
      </c>
      <c r="H4582" s="14" t="s">
        <v>3653</v>
      </c>
      <c r="I4582" s="9" t="s">
        <v>3653</v>
      </c>
      <c r="J4582" s="9">
        <v>12</v>
      </c>
      <c r="K4582" s="14"/>
      <c r="L4582" s="14"/>
      <c r="M4582" s="14"/>
      <c r="N4582" s="14"/>
      <c r="O4582" s="14"/>
      <c r="P4582" s="14"/>
      <c r="Q4582" s="14"/>
      <c r="R4582" s="14"/>
      <c r="S4582" s="14"/>
      <c r="T4582" s="14"/>
      <c r="U4582" s="14"/>
      <c r="V4582" s="14"/>
      <c r="W4582" s="14"/>
      <c r="X4582" s="14"/>
      <c r="Y4582" s="14"/>
      <c r="Z4582" s="14"/>
      <c r="AA4582" s="11"/>
      <c r="AB4582" s="14" t="str">
        <f t="shared" si="459"/>
        <v>10284|34 CORTE DE TECIDO</v>
      </c>
      <c r="AC4582" t="str">
        <f t="shared" si="460"/>
        <v>|10284|</v>
      </c>
      <c r="AD4582" t="str">
        <f t="shared" si="461"/>
        <v>34 CORTE DE TECIDO</v>
      </c>
    </row>
    <row r="4583" spans="1:30" ht="24" x14ac:dyDescent="0.35">
      <c r="A4583" s="35">
        <v>46227</v>
      </c>
      <c r="B4583" s="14" t="s">
        <v>3750</v>
      </c>
      <c r="C4583" s="14" t="s">
        <v>3751</v>
      </c>
      <c r="D4583" s="14" t="s">
        <v>3653</v>
      </c>
      <c r="E4583" s="14">
        <v>30003923</v>
      </c>
      <c r="F4583" s="14" t="s">
        <v>3702</v>
      </c>
      <c r="G4583" s="14" t="s">
        <v>3653</v>
      </c>
      <c r="H4583" s="14" t="s">
        <v>3653</v>
      </c>
      <c r="I4583" s="9" t="s">
        <v>3653</v>
      </c>
      <c r="J4583" s="9">
        <v>12</v>
      </c>
      <c r="K4583" s="14"/>
      <c r="L4583" s="14"/>
      <c r="M4583" s="14"/>
      <c r="N4583" s="14"/>
      <c r="O4583" s="14"/>
      <c r="P4583" s="14"/>
      <c r="Q4583" s="14"/>
      <c r="R4583" s="14"/>
      <c r="S4583" s="14"/>
      <c r="T4583" s="14"/>
      <c r="U4583" s="14"/>
      <c r="V4583" s="14"/>
      <c r="W4583" s="14"/>
      <c r="X4583" s="14"/>
      <c r="Y4583" s="14"/>
      <c r="Z4583" s="14"/>
      <c r="AA4583" s="11"/>
      <c r="AB4583" s="14" t="str">
        <f t="shared" si="459"/>
        <v>10284|34 CORTE DE TECIDO</v>
      </c>
      <c r="AC4583" t="str">
        <f t="shared" si="460"/>
        <v>|10284|</v>
      </c>
      <c r="AD4583" t="str">
        <f t="shared" si="461"/>
        <v>34 CORTE DE TECIDO</v>
      </c>
    </row>
    <row r="4584" spans="1:30" ht="24" x14ac:dyDescent="0.35">
      <c r="A4584" s="35">
        <v>46227</v>
      </c>
      <c r="B4584" s="14" t="s">
        <v>3750</v>
      </c>
      <c r="C4584" s="14" t="s">
        <v>3751</v>
      </c>
      <c r="D4584" s="14" t="s">
        <v>3653</v>
      </c>
      <c r="E4584" s="14">
        <v>30003710</v>
      </c>
      <c r="F4584" s="14" t="s">
        <v>3655</v>
      </c>
      <c r="G4584" s="14" t="s">
        <v>3653</v>
      </c>
      <c r="H4584" s="14" t="s">
        <v>3653</v>
      </c>
      <c r="I4584" s="9" t="s">
        <v>3653</v>
      </c>
      <c r="J4584" s="9">
        <v>600</v>
      </c>
      <c r="K4584" s="14"/>
      <c r="L4584" s="14"/>
      <c r="M4584" s="14"/>
      <c r="N4584" s="14"/>
      <c r="O4584" s="14"/>
      <c r="P4584" s="14"/>
      <c r="Q4584" s="14"/>
      <c r="R4584" s="14"/>
      <c r="S4584" s="14"/>
      <c r="T4584" s="14"/>
      <c r="U4584" s="14"/>
      <c r="V4584" s="14"/>
      <c r="W4584" s="14"/>
      <c r="X4584" s="14"/>
      <c r="Y4584" s="14"/>
      <c r="Z4584" s="14"/>
      <c r="AA4584" s="11"/>
      <c r="AB4584" s="14" t="str">
        <f t="shared" si="459"/>
        <v>10284|34 CORTE DE TECIDO</v>
      </c>
      <c r="AC4584" t="str">
        <f t="shared" si="460"/>
        <v>|10284|</v>
      </c>
      <c r="AD4584" t="str">
        <f t="shared" si="461"/>
        <v>34 CORTE DE TECIDO</v>
      </c>
    </row>
    <row r="4585" spans="1:30" ht="24" x14ac:dyDescent="0.35">
      <c r="A4585" s="35">
        <v>46227</v>
      </c>
      <c r="B4585" s="14" t="s">
        <v>3750</v>
      </c>
      <c r="C4585" s="14" t="s">
        <v>3751</v>
      </c>
      <c r="D4585" s="14" t="s">
        <v>3653</v>
      </c>
      <c r="E4585" s="14">
        <v>30004808</v>
      </c>
      <c r="F4585" s="14" t="s">
        <v>3658</v>
      </c>
      <c r="G4585" s="14" t="s">
        <v>3653</v>
      </c>
      <c r="H4585" s="14" t="s">
        <v>3653</v>
      </c>
      <c r="I4585" s="9" t="s">
        <v>3653</v>
      </c>
      <c r="J4585" s="9">
        <v>600</v>
      </c>
      <c r="K4585" s="14"/>
      <c r="L4585" s="14"/>
      <c r="M4585" s="14"/>
      <c r="N4585" s="14"/>
      <c r="O4585" s="14"/>
      <c r="P4585" s="14"/>
      <c r="Q4585" s="14"/>
      <c r="R4585" s="14"/>
      <c r="S4585" s="14"/>
      <c r="T4585" s="14"/>
      <c r="U4585" s="14"/>
      <c r="V4585" s="14"/>
      <c r="W4585" s="14"/>
      <c r="X4585" s="14"/>
      <c r="Y4585" s="14"/>
      <c r="Z4585" s="14"/>
      <c r="AA4585" s="11"/>
      <c r="AB4585" s="14" t="str">
        <f t="shared" si="459"/>
        <v>10284|34 CORTE DE TECIDO</v>
      </c>
      <c r="AC4585" t="str">
        <f t="shared" si="460"/>
        <v>|10284|</v>
      </c>
      <c r="AD4585" t="str">
        <f t="shared" si="461"/>
        <v>34 CORTE DE TECIDO</v>
      </c>
    </row>
    <row r="4586" spans="1:30" ht="24" x14ac:dyDescent="0.35">
      <c r="A4586" s="35">
        <v>46227</v>
      </c>
      <c r="B4586" s="14" t="s">
        <v>3750</v>
      </c>
      <c r="C4586" s="14" t="s">
        <v>3751</v>
      </c>
      <c r="D4586" s="14" t="s">
        <v>3653</v>
      </c>
      <c r="E4586" s="14">
        <v>30004810</v>
      </c>
      <c r="F4586" s="14" t="s">
        <v>3659</v>
      </c>
      <c r="G4586" s="14" t="s">
        <v>3653</v>
      </c>
      <c r="H4586" s="14" t="s">
        <v>3653</v>
      </c>
      <c r="I4586" s="9" t="s">
        <v>3653</v>
      </c>
      <c r="J4586" s="9">
        <v>36</v>
      </c>
      <c r="K4586" s="14"/>
      <c r="L4586" s="14"/>
      <c r="M4586" s="14"/>
      <c r="N4586" s="14"/>
      <c r="O4586" s="14"/>
      <c r="P4586" s="14"/>
      <c r="Q4586" s="14"/>
      <c r="R4586" s="14"/>
      <c r="S4586" s="14"/>
      <c r="T4586" s="14"/>
      <c r="U4586" s="14"/>
      <c r="V4586" s="14"/>
      <c r="W4586" s="14"/>
      <c r="X4586" s="14"/>
      <c r="Y4586" s="14"/>
      <c r="Z4586" s="14"/>
      <c r="AA4586" s="11"/>
      <c r="AB4586" s="14" t="str">
        <f t="shared" si="459"/>
        <v>10284|34 CORTE DE TECIDO</v>
      </c>
      <c r="AC4586" t="str">
        <f t="shared" si="460"/>
        <v>|10284|</v>
      </c>
      <c r="AD4586" t="str">
        <f t="shared" si="461"/>
        <v>34 CORTE DE TECIDO</v>
      </c>
    </row>
    <row r="4587" spans="1:30" ht="24" x14ac:dyDescent="0.35">
      <c r="A4587" s="35">
        <v>46227</v>
      </c>
      <c r="B4587" s="14" t="s">
        <v>3750</v>
      </c>
      <c r="C4587" s="14" t="s">
        <v>3751</v>
      </c>
      <c r="D4587" s="14" t="s">
        <v>3653</v>
      </c>
      <c r="E4587" s="14">
        <v>30006106</v>
      </c>
      <c r="F4587" s="14" t="s">
        <v>3340</v>
      </c>
      <c r="G4587" s="14" t="s">
        <v>3653</v>
      </c>
      <c r="H4587" s="14" t="s">
        <v>3653</v>
      </c>
      <c r="I4587" s="9" t="s">
        <v>3653</v>
      </c>
      <c r="J4587" s="9">
        <v>600</v>
      </c>
      <c r="K4587" s="14"/>
      <c r="L4587" s="14"/>
      <c r="M4587" s="14"/>
      <c r="N4587" s="14"/>
      <c r="O4587" s="14"/>
      <c r="P4587" s="14"/>
      <c r="Q4587" s="14"/>
      <c r="R4587" s="14"/>
      <c r="S4587" s="14"/>
      <c r="T4587" s="14"/>
      <c r="U4587" s="14"/>
      <c r="V4587" s="14"/>
      <c r="W4587" s="14"/>
      <c r="X4587" s="14"/>
      <c r="Y4587" s="14"/>
      <c r="Z4587" s="14"/>
      <c r="AA4587" s="11"/>
      <c r="AB4587" s="14" t="str">
        <f t="shared" si="459"/>
        <v>10284|34 CORTE DE TECIDO</v>
      </c>
      <c r="AC4587" t="str">
        <f t="shared" si="460"/>
        <v>|10284|</v>
      </c>
      <c r="AD4587" t="str">
        <f t="shared" si="461"/>
        <v>34 CORTE DE TECIDO</v>
      </c>
    </row>
    <row r="4588" spans="1:30" ht="24" x14ac:dyDescent="0.35">
      <c r="A4588" s="35">
        <v>46227</v>
      </c>
      <c r="B4588" s="14" t="s">
        <v>3750</v>
      </c>
      <c r="C4588" s="14" t="s">
        <v>3751</v>
      </c>
      <c r="D4588" s="14" t="s">
        <v>3653</v>
      </c>
      <c r="E4588" s="14">
        <v>30006807</v>
      </c>
      <c r="F4588" s="14" t="s">
        <v>3729</v>
      </c>
      <c r="G4588" s="14" t="s">
        <v>3653</v>
      </c>
      <c r="H4588" s="14" t="s">
        <v>3653</v>
      </c>
      <c r="I4588" s="9" t="s">
        <v>3653</v>
      </c>
      <c r="J4588" s="9">
        <v>4</v>
      </c>
      <c r="K4588" s="14"/>
      <c r="L4588" s="14"/>
      <c r="M4588" s="14"/>
      <c r="N4588" s="14"/>
      <c r="O4588" s="14"/>
      <c r="P4588" s="14"/>
      <c r="Q4588" s="14"/>
      <c r="R4588" s="14"/>
      <c r="S4588" s="14"/>
      <c r="T4588" s="14"/>
      <c r="U4588" s="14"/>
      <c r="V4588" s="14"/>
      <c r="W4588" s="14"/>
      <c r="X4588" s="14"/>
      <c r="Y4588" s="14"/>
      <c r="Z4588" s="14"/>
      <c r="AA4588" s="11"/>
      <c r="AB4588" s="14" t="str">
        <f t="shared" si="459"/>
        <v>10284|34 CORTE DE TECIDO</v>
      </c>
      <c r="AC4588" t="str">
        <f t="shared" si="460"/>
        <v>|10284|</v>
      </c>
      <c r="AD4588" t="str">
        <f t="shared" si="461"/>
        <v>34 CORTE DE TECIDO</v>
      </c>
    </row>
    <row r="4589" spans="1:30" ht="24" x14ac:dyDescent="0.35">
      <c r="A4589" s="35">
        <v>46227</v>
      </c>
      <c r="B4589" s="14" t="s">
        <v>3750</v>
      </c>
      <c r="C4589" s="14" t="s">
        <v>3751</v>
      </c>
      <c r="D4589" s="14" t="s">
        <v>3653</v>
      </c>
      <c r="E4589" s="14">
        <v>30006808</v>
      </c>
      <c r="F4589" s="14" t="s">
        <v>3730</v>
      </c>
      <c r="G4589" s="14" t="s">
        <v>3653</v>
      </c>
      <c r="H4589" s="14" t="s">
        <v>3653</v>
      </c>
      <c r="I4589" s="9" t="s">
        <v>3653</v>
      </c>
      <c r="J4589" s="9">
        <v>4</v>
      </c>
      <c r="K4589" s="14"/>
      <c r="L4589" s="14"/>
      <c r="M4589" s="14"/>
      <c r="N4589" s="14"/>
      <c r="O4589" s="14"/>
      <c r="P4589" s="14"/>
      <c r="Q4589" s="14"/>
      <c r="R4589" s="14"/>
      <c r="S4589" s="14"/>
      <c r="T4589" s="14"/>
      <c r="U4589" s="14"/>
      <c r="V4589" s="14"/>
      <c r="W4589" s="14"/>
      <c r="X4589" s="14"/>
      <c r="Y4589" s="14"/>
      <c r="Z4589" s="14"/>
      <c r="AA4589" s="11"/>
      <c r="AB4589" s="14" t="str">
        <f t="shared" si="459"/>
        <v>10284|34 CORTE DE TECIDO</v>
      </c>
      <c r="AC4589" t="str">
        <f t="shared" si="460"/>
        <v>|10284|</v>
      </c>
      <c r="AD4589" t="str">
        <f t="shared" si="461"/>
        <v>34 CORTE DE TECIDO</v>
      </c>
    </row>
    <row r="4590" spans="1:30" ht="24" x14ac:dyDescent="0.35">
      <c r="A4590" s="35">
        <v>46232</v>
      </c>
      <c r="B4590" s="14" t="s">
        <v>3753</v>
      </c>
      <c r="C4590" s="14" t="s">
        <v>3743</v>
      </c>
      <c r="D4590" s="14" t="s">
        <v>3660</v>
      </c>
      <c r="E4590" s="14">
        <v>30001210</v>
      </c>
      <c r="F4590" s="14" t="s">
        <v>3697</v>
      </c>
      <c r="G4590" s="14" t="s">
        <v>3660</v>
      </c>
      <c r="H4590" s="14" t="s">
        <v>3660</v>
      </c>
      <c r="I4590" s="9" t="s">
        <v>3660</v>
      </c>
      <c r="J4590" s="9">
        <v>12</v>
      </c>
      <c r="K4590" s="14"/>
      <c r="L4590" s="14"/>
      <c r="M4590" s="14"/>
      <c r="N4590" s="14"/>
      <c r="O4590" s="14"/>
      <c r="P4590" s="14"/>
      <c r="Q4590" s="14"/>
      <c r="R4590" s="14"/>
      <c r="S4590" s="14"/>
      <c r="T4590" s="14"/>
      <c r="U4590" s="14"/>
      <c r="V4590" s="14"/>
      <c r="W4590" s="14"/>
      <c r="X4590" s="14"/>
      <c r="Y4590" s="14"/>
      <c r="Z4590" s="14"/>
      <c r="AA4590" s="11"/>
      <c r="AB4590" s="14" t="str">
        <f t="shared" si="459"/>
        <v>10275|17 COSTURA</v>
      </c>
      <c r="AC4590" t="str">
        <f t="shared" si="460"/>
        <v>|10275|</v>
      </c>
      <c r="AD4590" t="str">
        <f t="shared" si="461"/>
        <v>17 COSTURA</v>
      </c>
    </row>
    <row r="4591" spans="1:30" ht="24" x14ac:dyDescent="0.35">
      <c r="A4591" s="35">
        <v>46232</v>
      </c>
      <c r="B4591" s="14" t="s">
        <v>3753</v>
      </c>
      <c r="C4591" s="14" t="s">
        <v>3743</v>
      </c>
      <c r="D4591" s="14" t="s">
        <v>3660</v>
      </c>
      <c r="E4591" s="14">
        <v>30003614</v>
      </c>
      <c r="F4591" s="14" t="s">
        <v>3654</v>
      </c>
      <c r="G4591" s="14" t="s">
        <v>3660</v>
      </c>
      <c r="H4591" s="14" t="s">
        <v>3660</v>
      </c>
      <c r="I4591" s="9" t="s">
        <v>3660</v>
      </c>
      <c r="J4591" s="9">
        <v>12</v>
      </c>
      <c r="K4591" s="14"/>
      <c r="L4591" s="14"/>
      <c r="M4591" s="14"/>
      <c r="N4591" s="14"/>
      <c r="O4591" s="14"/>
      <c r="P4591" s="14"/>
      <c r="Q4591" s="14"/>
      <c r="R4591" s="14"/>
      <c r="S4591" s="14"/>
      <c r="T4591" s="14"/>
      <c r="U4591" s="14"/>
      <c r="V4591" s="14"/>
      <c r="W4591" s="14"/>
      <c r="X4591" s="14"/>
      <c r="Y4591" s="14"/>
      <c r="Z4591" s="14"/>
      <c r="AA4591" s="11"/>
      <c r="AB4591" s="14" t="str">
        <f t="shared" si="459"/>
        <v>10275|17 COSTURA</v>
      </c>
      <c r="AC4591" t="str">
        <f t="shared" si="460"/>
        <v>|10275|</v>
      </c>
      <c r="AD4591" t="str">
        <f t="shared" si="461"/>
        <v>17 COSTURA</v>
      </c>
    </row>
    <row r="4592" spans="1:30" ht="24" x14ac:dyDescent="0.35">
      <c r="A4592" s="35">
        <v>46232</v>
      </c>
      <c r="B4592" s="14" t="s">
        <v>3753</v>
      </c>
      <c r="C4592" s="14" t="s">
        <v>3743</v>
      </c>
      <c r="D4592" s="14" t="s">
        <v>3660</v>
      </c>
      <c r="E4592" s="14">
        <v>30004210</v>
      </c>
      <c r="F4592" s="14" t="s">
        <v>3765</v>
      </c>
      <c r="G4592" s="14" t="s">
        <v>3660</v>
      </c>
      <c r="H4592" s="14" t="s">
        <v>3660</v>
      </c>
      <c r="I4592" s="9" t="s">
        <v>3660</v>
      </c>
      <c r="J4592" s="9">
        <v>12</v>
      </c>
      <c r="K4592" s="14"/>
      <c r="L4592" s="14"/>
      <c r="M4592" s="14"/>
      <c r="N4592" s="14"/>
      <c r="O4592" s="14"/>
      <c r="P4592" s="14"/>
      <c r="Q4592" s="14"/>
      <c r="R4592" s="14"/>
      <c r="S4592" s="14"/>
      <c r="T4592" s="14"/>
      <c r="U4592" s="14"/>
      <c r="V4592" s="14"/>
      <c r="W4592" s="14"/>
      <c r="X4592" s="14"/>
      <c r="Y4592" s="14"/>
      <c r="Z4592" s="14"/>
      <c r="AA4592" s="11"/>
      <c r="AB4592" s="14" t="str">
        <f t="shared" si="459"/>
        <v>10275|17 COSTURA</v>
      </c>
      <c r="AC4592" t="str">
        <f t="shared" si="460"/>
        <v>|10275|</v>
      </c>
      <c r="AD4592" t="str">
        <f t="shared" si="461"/>
        <v>17 COSTURA</v>
      </c>
    </row>
    <row r="4593" spans="1:30" ht="24" x14ac:dyDescent="0.35">
      <c r="A4593" s="35">
        <v>46232</v>
      </c>
      <c r="B4593" s="14" t="s">
        <v>3753</v>
      </c>
      <c r="C4593" s="14" t="s">
        <v>3743</v>
      </c>
      <c r="D4593" s="14" t="s">
        <v>3660</v>
      </c>
      <c r="E4593" s="14">
        <v>30009311</v>
      </c>
      <c r="F4593" s="14" t="s">
        <v>3695</v>
      </c>
      <c r="G4593" s="14" t="s">
        <v>3660</v>
      </c>
      <c r="H4593" s="14" t="s">
        <v>3660</v>
      </c>
      <c r="I4593" s="9" t="s">
        <v>3660</v>
      </c>
      <c r="J4593" s="9">
        <v>6</v>
      </c>
      <c r="K4593" s="14"/>
      <c r="L4593" s="14"/>
      <c r="M4593" s="14"/>
      <c r="N4593" s="14"/>
      <c r="O4593" s="14"/>
      <c r="P4593" s="14"/>
      <c r="Q4593" s="14"/>
      <c r="R4593" s="14"/>
      <c r="S4593" s="14"/>
      <c r="T4593" s="14"/>
      <c r="U4593" s="14"/>
      <c r="V4593" s="14"/>
      <c r="W4593" s="14"/>
      <c r="X4593" s="14"/>
      <c r="Y4593" s="14"/>
      <c r="Z4593" s="14"/>
      <c r="AA4593" s="11"/>
      <c r="AB4593" s="14" t="str">
        <f t="shared" si="459"/>
        <v>10275|17 COSTURA</v>
      </c>
      <c r="AC4593" t="str">
        <f t="shared" si="460"/>
        <v>|10275|</v>
      </c>
      <c r="AD4593" t="str">
        <f t="shared" si="461"/>
        <v>17 COSTURA</v>
      </c>
    </row>
    <row r="4594" spans="1:30" ht="24" x14ac:dyDescent="0.35">
      <c r="A4594" s="35">
        <v>46232</v>
      </c>
      <c r="B4594" s="14" t="s">
        <v>3753</v>
      </c>
      <c r="C4594" s="14" t="s">
        <v>3743</v>
      </c>
      <c r="D4594" s="14" t="s">
        <v>3660</v>
      </c>
      <c r="E4594" s="14">
        <v>30009312</v>
      </c>
      <c r="F4594" s="14" t="s">
        <v>3696</v>
      </c>
      <c r="G4594" s="14" t="s">
        <v>3660</v>
      </c>
      <c r="H4594" s="14" t="s">
        <v>3660</v>
      </c>
      <c r="I4594" s="9" t="s">
        <v>3660</v>
      </c>
      <c r="J4594" s="9">
        <v>6</v>
      </c>
      <c r="K4594" s="14"/>
      <c r="L4594" s="14"/>
      <c r="M4594" s="14"/>
      <c r="N4594" s="14"/>
      <c r="O4594" s="14"/>
      <c r="P4594" s="14"/>
      <c r="Q4594" s="14"/>
      <c r="R4594" s="14"/>
      <c r="S4594" s="14"/>
      <c r="T4594" s="14"/>
      <c r="U4594" s="14"/>
      <c r="V4594" s="14"/>
      <c r="W4594" s="14"/>
      <c r="X4594" s="14"/>
      <c r="Y4594" s="14"/>
      <c r="Z4594" s="14"/>
      <c r="AA4594" s="11"/>
      <c r="AB4594" s="14" t="str">
        <f t="shared" si="459"/>
        <v>10275|17 COSTURA</v>
      </c>
      <c r="AC4594" t="str">
        <f t="shared" si="460"/>
        <v>|10275|</v>
      </c>
      <c r="AD4594" t="str">
        <f t="shared" si="461"/>
        <v>17 COSTURA</v>
      </c>
    </row>
    <row r="4595" spans="1:30" ht="24" x14ac:dyDescent="0.35">
      <c r="A4595" s="35">
        <v>46232</v>
      </c>
      <c r="B4595" s="14" t="s">
        <v>3753</v>
      </c>
      <c r="C4595" s="14" t="s">
        <v>3743</v>
      </c>
      <c r="D4595" s="14" t="s">
        <v>3660</v>
      </c>
      <c r="E4595" s="14">
        <v>30008517</v>
      </c>
      <c r="F4595" s="14" t="s">
        <v>3766</v>
      </c>
      <c r="G4595" s="14" t="s">
        <v>3660</v>
      </c>
      <c r="H4595" s="14" t="s">
        <v>3660</v>
      </c>
      <c r="I4595" s="9" t="s">
        <v>3660</v>
      </c>
      <c r="J4595" s="9">
        <v>4</v>
      </c>
      <c r="K4595" s="14"/>
      <c r="L4595" s="14"/>
      <c r="M4595" s="14"/>
      <c r="N4595" s="14"/>
      <c r="O4595" s="14"/>
      <c r="P4595" s="14"/>
      <c r="Q4595" s="14"/>
      <c r="R4595" s="14"/>
      <c r="S4595" s="14"/>
      <c r="T4595" s="14"/>
      <c r="U4595" s="14"/>
      <c r="V4595" s="14"/>
      <c r="W4595" s="14"/>
      <c r="X4595" s="14"/>
      <c r="Y4595" s="14"/>
      <c r="Z4595" s="14"/>
      <c r="AA4595" s="11"/>
      <c r="AB4595" s="14" t="str">
        <f t="shared" si="459"/>
        <v>10275|17 COSTURA</v>
      </c>
      <c r="AC4595" t="str">
        <f t="shared" si="460"/>
        <v>|10275|</v>
      </c>
      <c r="AD4595" t="str">
        <f t="shared" si="461"/>
        <v>17 COSTURA</v>
      </c>
    </row>
    <row r="4596" spans="1:30" ht="24" x14ac:dyDescent="0.35">
      <c r="A4596" s="35">
        <v>46232</v>
      </c>
      <c r="B4596" s="14" t="s">
        <v>3753</v>
      </c>
      <c r="C4596" s="14" t="s">
        <v>3743</v>
      </c>
      <c r="D4596" s="14" t="s">
        <v>3660</v>
      </c>
      <c r="E4596" s="14">
        <v>30008618</v>
      </c>
      <c r="F4596" s="14" t="s">
        <v>3767</v>
      </c>
      <c r="G4596" s="14" t="s">
        <v>3660</v>
      </c>
      <c r="H4596" s="14" t="s">
        <v>3660</v>
      </c>
      <c r="I4596" s="9" t="s">
        <v>3660</v>
      </c>
      <c r="J4596" s="9">
        <v>4</v>
      </c>
      <c r="K4596" s="14"/>
      <c r="L4596" s="14"/>
      <c r="M4596" s="14"/>
      <c r="N4596" s="14"/>
      <c r="O4596" s="14"/>
      <c r="P4596" s="14"/>
      <c r="Q4596" s="14"/>
      <c r="R4596" s="14"/>
      <c r="S4596" s="14"/>
      <c r="T4596" s="14"/>
      <c r="U4596" s="14"/>
      <c r="V4596" s="14"/>
      <c r="W4596" s="14"/>
      <c r="X4596" s="14"/>
      <c r="Y4596" s="14"/>
      <c r="Z4596" s="14"/>
      <c r="AA4596" s="11"/>
      <c r="AB4596" s="14" t="str">
        <f t="shared" si="459"/>
        <v>10275|17 COSTURA</v>
      </c>
      <c r="AC4596" t="str">
        <f t="shared" si="460"/>
        <v>|10275|</v>
      </c>
      <c r="AD4596" t="str">
        <f t="shared" si="461"/>
        <v>17 COSTURA</v>
      </c>
    </row>
    <row r="4597" spans="1:30" ht="24" x14ac:dyDescent="0.35">
      <c r="A4597" s="35">
        <v>46232</v>
      </c>
      <c r="B4597" s="14" t="s">
        <v>3756</v>
      </c>
      <c r="C4597" s="14" t="s">
        <v>3745</v>
      </c>
      <c r="D4597" s="14" t="s">
        <v>3660</v>
      </c>
      <c r="E4597" s="14">
        <v>30003614</v>
      </c>
      <c r="F4597" s="14" t="s">
        <v>3654</v>
      </c>
      <c r="G4597" s="14" t="s">
        <v>3660</v>
      </c>
      <c r="H4597" s="14" t="s">
        <v>3660</v>
      </c>
      <c r="I4597" s="9" t="s">
        <v>3660</v>
      </c>
      <c r="J4597" s="9">
        <v>24</v>
      </c>
      <c r="K4597" s="14"/>
      <c r="L4597" s="14"/>
      <c r="M4597" s="14"/>
      <c r="N4597" s="14"/>
      <c r="O4597" s="14"/>
      <c r="P4597" s="14"/>
      <c r="Q4597" s="14"/>
      <c r="R4597" s="14"/>
      <c r="S4597" s="14"/>
      <c r="T4597" s="14"/>
      <c r="U4597" s="14"/>
      <c r="V4597" s="14"/>
      <c r="W4597" s="14"/>
      <c r="X4597" s="14"/>
      <c r="Y4597" s="14"/>
      <c r="Z4597" s="14"/>
      <c r="AA4597" s="11"/>
      <c r="AB4597" s="14" t="str">
        <f t="shared" si="459"/>
        <v>10276|17 COSTURA</v>
      </c>
      <c r="AC4597" t="str">
        <f t="shared" si="460"/>
        <v>|10276|</v>
      </c>
      <c r="AD4597" t="str">
        <f t="shared" si="461"/>
        <v>17 COSTURA</v>
      </c>
    </row>
    <row r="4598" spans="1:30" ht="24" x14ac:dyDescent="0.35">
      <c r="A4598" s="35">
        <v>46232</v>
      </c>
      <c r="B4598" s="14" t="s">
        <v>3757</v>
      </c>
      <c r="C4598" s="14" t="s">
        <v>3758</v>
      </c>
      <c r="D4598" s="14" t="s">
        <v>3660</v>
      </c>
      <c r="E4598" s="14">
        <v>30003614</v>
      </c>
      <c r="F4598" s="14" t="s">
        <v>3654</v>
      </c>
      <c r="G4598" s="14" t="s">
        <v>3660</v>
      </c>
      <c r="H4598" s="14" t="s">
        <v>3660</v>
      </c>
      <c r="I4598" s="9" t="s">
        <v>3660</v>
      </c>
      <c r="J4598" s="9">
        <v>66</v>
      </c>
      <c r="K4598" s="14"/>
      <c r="L4598" s="14"/>
      <c r="M4598" s="14"/>
      <c r="N4598" s="14"/>
      <c r="O4598" s="14"/>
      <c r="P4598" s="14"/>
      <c r="Q4598" s="14"/>
      <c r="R4598" s="14"/>
      <c r="S4598" s="14"/>
      <c r="T4598" s="14"/>
      <c r="U4598" s="14"/>
      <c r="V4598" s="14"/>
      <c r="W4598" s="14"/>
      <c r="X4598" s="14"/>
      <c r="Y4598" s="14"/>
      <c r="Z4598" s="14"/>
      <c r="AA4598" s="11"/>
      <c r="AB4598" s="14" t="str">
        <f t="shared" si="459"/>
        <v>10277|17 COSTURA</v>
      </c>
      <c r="AC4598" t="str">
        <f t="shared" si="460"/>
        <v>|10277|</v>
      </c>
      <c r="AD4598" t="str">
        <f t="shared" si="461"/>
        <v>17 COSTURA</v>
      </c>
    </row>
    <row r="4599" spans="1:30" ht="24" x14ac:dyDescent="0.35">
      <c r="A4599" s="35">
        <v>46232</v>
      </c>
      <c r="B4599" s="14" t="s">
        <v>3759</v>
      </c>
      <c r="C4599" s="14" t="s">
        <v>3760</v>
      </c>
      <c r="D4599" s="14" t="s">
        <v>3660</v>
      </c>
      <c r="E4599" s="14">
        <v>30003614</v>
      </c>
      <c r="F4599" s="14" t="s">
        <v>3654</v>
      </c>
      <c r="G4599" s="14" t="s">
        <v>3660</v>
      </c>
      <c r="H4599" s="14" t="s">
        <v>3660</v>
      </c>
      <c r="I4599" s="9" t="s">
        <v>3660</v>
      </c>
      <c r="J4599" s="9">
        <v>120</v>
      </c>
      <c r="K4599" s="14"/>
      <c r="L4599" s="14"/>
      <c r="M4599" s="14"/>
      <c r="N4599" s="14"/>
      <c r="O4599" s="14"/>
      <c r="P4599" s="14"/>
      <c r="Q4599" s="14"/>
      <c r="R4599" s="14"/>
      <c r="S4599" s="14"/>
      <c r="T4599" s="14"/>
      <c r="U4599" s="14"/>
      <c r="V4599" s="14"/>
      <c r="W4599" s="14"/>
      <c r="X4599" s="14"/>
      <c r="Y4599" s="14"/>
      <c r="Z4599" s="14"/>
      <c r="AA4599" s="11"/>
      <c r="AB4599" s="14" t="str">
        <f t="shared" si="459"/>
        <v>10278|17 COSTURA</v>
      </c>
      <c r="AC4599" t="str">
        <f t="shared" si="460"/>
        <v>|10278|</v>
      </c>
      <c r="AD4599" t="str">
        <f t="shared" si="461"/>
        <v>17 COSTURA</v>
      </c>
    </row>
    <row r="4600" spans="1:30" ht="24" x14ac:dyDescent="0.35">
      <c r="A4600" s="35">
        <v>46232</v>
      </c>
      <c r="B4600" s="14" t="s">
        <v>3761</v>
      </c>
      <c r="C4600" s="14" t="s">
        <v>3762</v>
      </c>
      <c r="D4600" s="14" t="s">
        <v>3660</v>
      </c>
      <c r="E4600" s="14">
        <v>30003614</v>
      </c>
      <c r="F4600" s="14" t="s">
        <v>3654</v>
      </c>
      <c r="G4600" s="14" t="s">
        <v>3660</v>
      </c>
      <c r="H4600" s="14" t="s">
        <v>3660</v>
      </c>
      <c r="I4600" s="9" t="s">
        <v>3660</v>
      </c>
      <c r="J4600" s="9">
        <v>120</v>
      </c>
      <c r="K4600" s="14"/>
      <c r="L4600" s="14"/>
      <c r="M4600" s="14"/>
      <c r="N4600" s="14"/>
      <c r="O4600" s="14"/>
      <c r="P4600" s="14"/>
      <c r="Q4600" s="14"/>
      <c r="R4600" s="14"/>
      <c r="S4600" s="14"/>
      <c r="T4600" s="14"/>
      <c r="U4600" s="14"/>
      <c r="V4600" s="14"/>
      <c r="W4600" s="14"/>
      <c r="X4600" s="14"/>
      <c r="Y4600" s="14"/>
      <c r="Z4600" s="14"/>
      <c r="AA4600" s="11"/>
      <c r="AB4600" s="14" t="str">
        <f t="shared" si="459"/>
        <v>10279|17 COSTURA</v>
      </c>
      <c r="AC4600" t="str">
        <f t="shared" si="460"/>
        <v>|10279|</v>
      </c>
      <c r="AD4600" t="str">
        <f t="shared" si="461"/>
        <v>17 COSTURA</v>
      </c>
    </row>
    <row r="4601" spans="1:30" ht="24" x14ac:dyDescent="0.35">
      <c r="A4601" s="35">
        <v>46232</v>
      </c>
      <c r="B4601" s="14" t="s">
        <v>3763</v>
      </c>
      <c r="C4601" s="14" t="s">
        <v>3747</v>
      </c>
      <c r="D4601" s="14" t="s">
        <v>3660</v>
      </c>
      <c r="E4601" s="14">
        <v>30003614</v>
      </c>
      <c r="F4601" s="14" t="s">
        <v>3654</v>
      </c>
      <c r="G4601" s="14" t="s">
        <v>3660</v>
      </c>
      <c r="H4601" s="14" t="s">
        <v>3660</v>
      </c>
      <c r="I4601" s="9" t="s">
        <v>3660</v>
      </c>
      <c r="J4601" s="9">
        <v>120</v>
      </c>
      <c r="K4601" s="14"/>
      <c r="L4601" s="14"/>
      <c r="M4601" s="14"/>
      <c r="N4601" s="14"/>
      <c r="O4601" s="14"/>
      <c r="P4601" s="14"/>
      <c r="Q4601" s="14"/>
      <c r="R4601" s="14"/>
      <c r="S4601" s="14"/>
      <c r="T4601" s="14"/>
      <c r="U4601" s="14"/>
      <c r="V4601" s="14"/>
      <c r="W4601" s="14"/>
      <c r="X4601" s="14"/>
      <c r="Y4601" s="14"/>
      <c r="Z4601" s="14"/>
      <c r="AA4601" s="11"/>
      <c r="AB4601" s="14" t="str">
        <f t="shared" si="459"/>
        <v>10280|17 COSTURA</v>
      </c>
      <c r="AC4601" t="str">
        <f t="shared" si="460"/>
        <v>|10280|</v>
      </c>
      <c r="AD4601" t="str">
        <f t="shared" si="461"/>
        <v>17 COSTURA</v>
      </c>
    </row>
    <row r="4602" spans="1:30" ht="24" x14ac:dyDescent="0.35">
      <c r="A4602" s="35">
        <v>46232</v>
      </c>
      <c r="B4602" s="14" t="s">
        <v>3764</v>
      </c>
      <c r="C4602" s="14" t="s">
        <v>3749</v>
      </c>
      <c r="D4602" s="14" t="s">
        <v>3660</v>
      </c>
      <c r="E4602" s="14">
        <v>30003614</v>
      </c>
      <c r="F4602" s="14" t="s">
        <v>3654</v>
      </c>
      <c r="G4602" s="14" t="s">
        <v>3660</v>
      </c>
      <c r="H4602" s="14" t="s">
        <v>3660</v>
      </c>
      <c r="I4602" s="9" t="s">
        <v>3660</v>
      </c>
      <c r="J4602" s="9">
        <v>120</v>
      </c>
      <c r="K4602" s="14"/>
      <c r="L4602" s="14"/>
      <c r="M4602" s="14"/>
      <c r="N4602" s="14"/>
      <c r="O4602" s="14"/>
      <c r="P4602" s="14"/>
      <c r="Q4602" s="14"/>
      <c r="R4602" s="14"/>
      <c r="S4602" s="14"/>
      <c r="T4602" s="14"/>
      <c r="U4602" s="14"/>
      <c r="V4602" s="14"/>
      <c r="W4602" s="14"/>
      <c r="X4602" s="14"/>
      <c r="Y4602" s="14"/>
      <c r="Z4602" s="14"/>
      <c r="AA4602" s="11"/>
      <c r="AB4602" s="14" t="str">
        <f t="shared" si="459"/>
        <v>10281|17 COSTURA</v>
      </c>
      <c r="AC4602" t="str">
        <f t="shared" si="460"/>
        <v>|10281|</v>
      </c>
      <c r="AD4602" t="str">
        <f t="shared" si="461"/>
        <v>17 COSTURA</v>
      </c>
    </row>
    <row r="4603" spans="1:30" ht="24" x14ac:dyDescent="0.35">
      <c r="A4603" s="35">
        <v>46232</v>
      </c>
      <c r="B4603" s="14" t="s">
        <v>3750</v>
      </c>
      <c r="C4603" s="14" t="s">
        <v>3751</v>
      </c>
      <c r="D4603" s="14" t="s">
        <v>3660</v>
      </c>
      <c r="E4603" s="14">
        <v>30001101</v>
      </c>
      <c r="F4603" s="14" t="s">
        <v>3656</v>
      </c>
      <c r="G4603" s="14" t="s">
        <v>3660</v>
      </c>
      <c r="H4603" s="14" t="s">
        <v>3660</v>
      </c>
      <c r="I4603" s="9" t="s">
        <v>3660</v>
      </c>
      <c r="J4603" s="9">
        <v>4</v>
      </c>
      <c r="K4603" s="14"/>
      <c r="L4603" s="14"/>
      <c r="M4603" s="14"/>
      <c r="N4603" s="14"/>
      <c r="O4603" s="14"/>
      <c r="P4603" s="14"/>
      <c r="Q4603" s="14"/>
      <c r="R4603" s="14"/>
      <c r="S4603" s="14"/>
      <c r="T4603" s="14"/>
      <c r="U4603" s="14"/>
      <c r="V4603" s="14"/>
      <c r="W4603" s="14"/>
      <c r="X4603" s="14"/>
      <c r="Y4603" s="14"/>
      <c r="Z4603" s="14"/>
      <c r="AA4603" s="11"/>
      <c r="AB4603" s="14" t="str">
        <f t="shared" si="459"/>
        <v>10284|17 COSTURA</v>
      </c>
      <c r="AC4603" t="str">
        <f t="shared" si="460"/>
        <v>|10284|</v>
      </c>
      <c r="AD4603" t="str">
        <f t="shared" si="461"/>
        <v>17 COSTURA</v>
      </c>
    </row>
    <row r="4604" spans="1:30" ht="24" x14ac:dyDescent="0.35">
      <c r="A4604" s="35">
        <v>46232</v>
      </c>
      <c r="B4604" s="14" t="s">
        <v>3750</v>
      </c>
      <c r="C4604" s="14" t="s">
        <v>3751</v>
      </c>
      <c r="D4604" s="14" t="s">
        <v>3660</v>
      </c>
      <c r="E4604" s="14">
        <v>30001110</v>
      </c>
      <c r="F4604" s="14" t="s">
        <v>3657</v>
      </c>
      <c r="G4604" s="14" t="s">
        <v>3660</v>
      </c>
      <c r="H4604" s="14" t="s">
        <v>3660</v>
      </c>
      <c r="I4604" s="9" t="s">
        <v>3660</v>
      </c>
      <c r="J4604" s="9">
        <v>4</v>
      </c>
      <c r="K4604" s="14"/>
      <c r="L4604" s="14"/>
      <c r="M4604" s="14"/>
      <c r="N4604" s="14"/>
      <c r="O4604" s="14"/>
      <c r="P4604" s="14"/>
      <c r="Q4604" s="14"/>
      <c r="R4604" s="14"/>
      <c r="S4604" s="14"/>
      <c r="T4604" s="14"/>
      <c r="U4604" s="14"/>
      <c r="V4604" s="14"/>
      <c r="W4604" s="14"/>
      <c r="X4604" s="14"/>
      <c r="Y4604" s="14"/>
      <c r="Z4604" s="14"/>
      <c r="AA4604" s="11"/>
      <c r="AB4604" s="14" t="str">
        <f t="shared" si="459"/>
        <v>10284|17 COSTURA</v>
      </c>
      <c r="AC4604" t="str">
        <f t="shared" si="460"/>
        <v>|10284|</v>
      </c>
      <c r="AD4604" t="str">
        <f t="shared" si="461"/>
        <v>17 COSTURA</v>
      </c>
    </row>
    <row r="4605" spans="1:30" ht="24" x14ac:dyDescent="0.35">
      <c r="A4605" s="35">
        <v>46232</v>
      </c>
      <c r="B4605" s="14" t="s">
        <v>3750</v>
      </c>
      <c r="C4605" s="14" t="s">
        <v>3751</v>
      </c>
      <c r="D4605" s="14" t="s">
        <v>3660</v>
      </c>
      <c r="E4605" s="14">
        <v>30001211</v>
      </c>
      <c r="F4605" s="14" t="s">
        <v>3741</v>
      </c>
      <c r="G4605" s="14" t="s">
        <v>3660</v>
      </c>
      <c r="H4605" s="14" t="s">
        <v>3660</v>
      </c>
      <c r="I4605" s="9" t="s">
        <v>3660</v>
      </c>
      <c r="J4605" s="9">
        <v>12</v>
      </c>
      <c r="K4605" s="14"/>
      <c r="L4605" s="14"/>
      <c r="M4605" s="14"/>
      <c r="N4605" s="14"/>
      <c r="O4605" s="14"/>
      <c r="P4605" s="14"/>
      <c r="Q4605" s="14"/>
      <c r="R4605" s="14"/>
      <c r="S4605" s="14"/>
      <c r="T4605" s="14"/>
      <c r="U4605" s="14"/>
      <c r="V4605" s="14"/>
      <c r="W4605" s="14"/>
      <c r="X4605" s="14"/>
      <c r="Y4605" s="14"/>
      <c r="Z4605" s="14"/>
      <c r="AA4605" s="11"/>
      <c r="AB4605" s="14" t="str">
        <f t="shared" si="459"/>
        <v>10284|17 COSTURA</v>
      </c>
      <c r="AC4605" t="str">
        <f t="shared" si="460"/>
        <v>|10284|</v>
      </c>
      <c r="AD4605" t="str">
        <f t="shared" si="461"/>
        <v>17 COSTURA</v>
      </c>
    </row>
    <row r="4606" spans="1:30" ht="24" x14ac:dyDescent="0.35">
      <c r="A4606" s="35">
        <v>46232</v>
      </c>
      <c r="B4606" s="14" t="s">
        <v>3750</v>
      </c>
      <c r="C4606" s="14" t="s">
        <v>3751</v>
      </c>
      <c r="D4606" s="14" t="s">
        <v>3660</v>
      </c>
      <c r="E4606" s="14">
        <v>30001315</v>
      </c>
      <c r="F4606" s="14" t="s">
        <v>3705</v>
      </c>
      <c r="G4606" s="14" t="s">
        <v>3660</v>
      </c>
      <c r="H4606" s="14" t="s">
        <v>3660</v>
      </c>
      <c r="I4606" s="9" t="s">
        <v>3660</v>
      </c>
      <c r="J4606" s="9">
        <v>12</v>
      </c>
      <c r="K4606" s="14"/>
      <c r="L4606" s="14"/>
      <c r="M4606" s="14"/>
      <c r="N4606" s="14"/>
      <c r="O4606" s="14"/>
      <c r="P4606" s="14"/>
      <c r="Q4606" s="14"/>
      <c r="R4606" s="14"/>
      <c r="S4606" s="14"/>
      <c r="T4606" s="14"/>
      <c r="U4606" s="14"/>
      <c r="V4606" s="14"/>
      <c r="W4606" s="14"/>
      <c r="X4606" s="14"/>
      <c r="Y4606" s="14"/>
      <c r="Z4606" s="14"/>
      <c r="AA4606" s="11"/>
      <c r="AB4606" s="14" t="str">
        <f t="shared" si="459"/>
        <v>10284|17 COSTURA</v>
      </c>
      <c r="AC4606" t="str">
        <f t="shared" si="460"/>
        <v>|10284|</v>
      </c>
      <c r="AD4606" t="str">
        <f t="shared" si="461"/>
        <v>17 COSTURA</v>
      </c>
    </row>
    <row r="4607" spans="1:30" ht="24" x14ac:dyDescent="0.35">
      <c r="A4607" s="35">
        <v>46232</v>
      </c>
      <c r="B4607" s="14" t="s">
        <v>3750</v>
      </c>
      <c r="C4607" s="14" t="s">
        <v>3751</v>
      </c>
      <c r="D4607" s="14" t="s">
        <v>3660</v>
      </c>
      <c r="E4607" s="14">
        <v>30001401</v>
      </c>
      <c r="F4607" s="14" t="s">
        <v>3698</v>
      </c>
      <c r="G4607" s="14" t="s">
        <v>3660</v>
      </c>
      <c r="H4607" s="14" t="s">
        <v>3660</v>
      </c>
      <c r="I4607" s="9" t="s">
        <v>3660</v>
      </c>
      <c r="J4607" s="9">
        <v>4</v>
      </c>
      <c r="K4607" s="14"/>
      <c r="L4607" s="14"/>
      <c r="M4607" s="14"/>
      <c r="N4607" s="14"/>
      <c r="O4607" s="14"/>
      <c r="P4607" s="14"/>
      <c r="Q4607" s="14"/>
      <c r="R4607" s="14"/>
      <c r="S4607" s="14"/>
      <c r="T4607" s="14"/>
      <c r="U4607" s="14"/>
      <c r="V4607" s="14"/>
      <c r="W4607" s="14"/>
      <c r="X4607" s="14"/>
      <c r="Y4607" s="14"/>
      <c r="Z4607" s="14"/>
      <c r="AA4607" s="11"/>
      <c r="AB4607" s="14" t="str">
        <f t="shared" si="459"/>
        <v>10284|17 COSTURA</v>
      </c>
      <c r="AC4607" t="str">
        <f t="shared" si="460"/>
        <v>|10284|</v>
      </c>
      <c r="AD4607" t="str">
        <f t="shared" si="461"/>
        <v>17 COSTURA</v>
      </c>
    </row>
    <row r="4608" spans="1:30" ht="24" x14ac:dyDescent="0.35">
      <c r="A4608" s="35">
        <v>46232</v>
      </c>
      <c r="B4608" s="14" t="s">
        <v>3750</v>
      </c>
      <c r="C4608" s="14" t="s">
        <v>3751</v>
      </c>
      <c r="D4608" s="14" t="s">
        <v>3660</v>
      </c>
      <c r="E4608" s="14">
        <v>30001410</v>
      </c>
      <c r="F4608" s="14" t="s">
        <v>3699</v>
      </c>
      <c r="G4608" s="14" t="s">
        <v>3660</v>
      </c>
      <c r="H4608" s="14" t="s">
        <v>3660</v>
      </c>
      <c r="I4608" s="9" t="s">
        <v>3660</v>
      </c>
      <c r="J4608" s="9">
        <v>4</v>
      </c>
      <c r="K4608" s="14"/>
      <c r="L4608" s="14"/>
      <c r="M4608" s="14"/>
      <c r="N4608" s="14"/>
      <c r="O4608" s="14"/>
      <c r="P4608" s="14"/>
      <c r="Q4608" s="14"/>
      <c r="R4608" s="14"/>
      <c r="S4608" s="14"/>
      <c r="T4608" s="14"/>
      <c r="U4608" s="14"/>
      <c r="V4608" s="14"/>
      <c r="W4608" s="14"/>
      <c r="X4608" s="14"/>
      <c r="Y4608" s="14"/>
      <c r="Z4608" s="14"/>
      <c r="AA4608" s="11"/>
      <c r="AB4608" s="14" t="str">
        <f t="shared" si="459"/>
        <v>10284|17 COSTURA</v>
      </c>
      <c r="AC4608" t="str">
        <f t="shared" si="460"/>
        <v>|10284|</v>
      </c>
      <c r="AD4608" t="str">
        <f t="shared" si="461"/>
        <v>17 COSTURA</v>
      </c>
    </row>
    <row r="4609" spans="1:30" ht="24" x14ac:dyDescent="0.35">
      <c r="A4609" s="35">
        <v>46232</v>
      </c>
      <c r="B4609" s="14" t="s">
        <v>3750</v>
      </c>
      <c r="C4609" s="14" t="s">
        <v>3751</v>
      </c>
      <c r="D4609" s="14" t="s">
        <v>3660</v>
      </c>
      <c r="E4609" s="14">
        <v>30003412</v>
      </c>
      <c r="F4609" s="14" t="s">
        <v>3701</v>
      </c>
      <c r="G4609" s="14" t="s">
        <v>3660</v>
      </c>
      <c r="H4609" s="14" t="s">
        <v>3660</v>
      </c>
      <c r="I4609" s="9" t="s">
        <v>3660</v>
      </c>
      <c r="J4609" s="9">
        <v>12</v>
      </c>
      <c r="K4609" s="14"/>
      <c r="L4609" s="14"/>
      <c r="M4609" s="14"/>
      <c r="N4609" s="14"/>
      <c r="O4609" s="14"/>
      <c r="P4609" s="14"/>
      <c r="Q4609" s="14"/>
      <c r="R4609" s="14"/>
      <c r="S4609" s="14"/>
      <c r="T4609" s="14"/>
      <c r="U4609" s="14"/>
      <c r="V4609" s="14"/>
      <c r="W4609" s="14"/>
      <c r="X4609" s="14"/>
      <c r="Y4609" s="14"/>
      <c r="Z4609" s="14"/>
      <c r="AA4609" s="11"/>
      <c r="AB4609" s="14" t="str">
        <f t="shared" si="459"/>
        <v>10284|17 COSTURA</v>
      </c>
      <c r="AC4609" t="str">
        <f t="shared" si="460"/>
        <v>|10284|</v>
      </c>
      <c r="AD4609" t="str">
        <f t="shared" si="461"/>
        <v>17 COSTURA</v>
      </c>
    </row>
    <row r="4610" spans="1:30" ht="24" x14ac:dyDescent="0.35">
      <c r="A4610" s="35">
        <v>46232</v>
      </c>
      <c r="B4610" s="14" t="s">
        <v>3750</v>
      </c>
      <c r="C4610" s="14" t="s">
        <v>3751</v>
      </c>
      <c r="D4610" s="14" t="s">
        <v>3660</v>
      </c>
      <c r="E4610" s="14">
        <v>30003923</v>
      </c>
      <c r="F4610" s="14" t="s">
        <v>3702</v>
      </c>
      <c r="G4610" s="14" t="s">
        <v>3660</v>
      </c>
      <c r="H4610" s="14" t="s">
        <v>3660</v>
      </c>
      <c r="I4610" s="9" t="s">
        <v>3660</v>
      </c>
      <c r="J4610" s="9">
        <v>12</v>
      </c>
      <c r="K4610" s="14"/>
      <c r="L4610" s="14"/>
      <c r="M4610" s="14"/>
      <c r="N4610" s="14"/>
      <c r="O4610" s="14"/>
      <c r="P4610" s="14"/>
      <c r="Q4610" s="14"/>
      <c r="R4610" s="14"/>
      <c r="S4610" s="14"/>
      <c r="T4610" s="14"/>
      <c r="U4610" s="14"/>
      <c r="V4610" s="14"/>
      <c r="W4610" s="14"/>
      <c r="X4610" s="14"/>
      <c r="Y4610" s="14"/>
      <c r="Z4610" s="14"/>
      <c r="AA4610" s="11"/>
      <c r="AB4610" s="14" t="str">
        <f t="shared" si="459"/>
        <v>10284|17 COSTURA</v>
      </c>
      <c r="AC4610" t="str">
        <f t="shared" si="460"/>
        <v>|10284|</v>
      </c>
      <c r="AD4610" t="str">
        <f t="shared" si="461"/>
        <v>17 COSTURA</v>
      </c>
    </row>
    <row r="4611" spans="1:30" ht="24" x14ac:dyDescent="0.35">
      <c r="A4611" s="35">
        <v>46232</v>
      </c>
      <c r="B4611" s="14" t="s">
        <v>3750</v>
      </c>
      <c r="C4611" s="14" t="s">
        <v>3751</v>
      </c>
      <c r="D4611" s="14" t="s">
        <v>3660</v>
      </c>
      <c r="E4611" s="14">
        <v>30004808</v>
      </c>
      <c r="F4611" s="14" t="s">
        <v>3658</v>
      </c>
      <c r="G4611" s="14" t="s">
        <v>3660</v>
      </c>
      <c r="H4611" s="14" t="s">
        <v>3660</v>
      </c>
      <c r="I4611" s="9" t="s">
        <v>3660</v>
      </c>
      <c r="J4611" s="9">
        <v>600</v>
      </c>
      <c r="K4611" s="14"/>
      <c r="L4611" s="14"/>
      <c r="M4611" s="14"/>
      <c r="N4611" s="14"/>
      <c r="O4611" s="14"/>
      <c r="P4611" s="14"/>
      <c r="Q4611" s="14"/>
      <c r="R4611" s="14"/>
      <c r="S4611" s="14"/>
      <c r="T4611" s="14"/>
      <c r="U4611" s="14"/>
      <c r="V4611" s="14"/>
      <c r="W4611" s="14"/>
      <c r="X4611" s="14"/>
      <c r="Y4611" s="14"/>
      <c r="Z4611" s="14"/>
      <c r="AA4611" s="11"/>
      <c r="AB4611" s="14" t="str">
        <f t="shared" si="459"/>
        <v>10284|17 COSTURA</v>
      </c>
      <c r="AC4611" t="str">
        <f t="shared" si="460"/>
        <v>|10284|</v>
      </c>
      <c r="AD4611" t="str">
        <f t="shared" si="461"/>
        <v>17 COSTURA</v>
      </c>
    </row>
    <row r="4612" spans="1:30" ht="24" x14ac:dyDescent="0.35">
      <c r="A4612" s="35">
        <v>46232</v>
      </c>
      <c r="B4612" s="14" t="s">
        <v>3750</v>
      </c>
      <c r="C4612" s="14" t="s">
        <v>3751</v>
      </c>
      <c r="D4612" s="14" t="s">
        <v>3660</v>
      </c>
      <c r="E4612" s="14">
        <v>30006106</v>
      </c>
      <c r="F4612" s="14" t="s">
        <v>3340</v>
      </c>
      <c r="G4612" s="14" t="s">
        <v>3660</v>
      </c>
      <c r="H4612" s="14" t="s">
        <v>3660</v>
      </c>
      <c r="I4612" s="9" t="s">
        <v>3660</v>
      </c>
      <c r="J4612" s="9">
        <v>600</v>
      </c>
      <c r="K4612" s="14"/>
      <c r="L4612" s="14"/>
      <c r="M4612" s="14"/>
      <c r="N4612" s="14"/>
      <c r="O4612" s="14"/>
      <c r="P4612" s="14"/>
      <c r="Q4612" s="14"/>
      <c r="R4612" s="14"/>
      <c r="S4612" s="14"/>
      <c r="T4612" s="14"/>
      <c r="U4612" s="14"/>
      <c r="V4612" s="14"/>
      <c r="W4612" s="14"/>
      <c r="X4612" s="14"/>
      <c r="Y4612" s="14"/>
      <c r="Z4612" s="14"/>
      <c r="AA4612" s="11"/>
      <c r="AB4612" s="14" t="str">
        <f t="shared" si="459"/>
        <v>10284|17 COSTURA</v>
      </c>
      <c r="AC4612" t="str">
        <f t="shared" si="460"/>
        <v>|10284|</v>
      </c>
      <c r="AD4612" t="str">
        <f t="shared" si="461"/>
        <v>17 COSTURA</v>
      </c>
    </row>
    <row r="4613" spans="1:30" ht="24" x14ac:dyDescent="0.35">
      <c r="A4613" s="35">
        <v>46232</v>
      </c>
      <c r="B4613" s="14" t="s">
        <v>3750</v>
      </c>
      <c r="C4613" s="14" t="s">
        <v>3751</v>
      </c>
      <c r="D4613" s="14" t="s">
        <v>3660</v>
      </c>
      <c r="E4613" s="14">
        <v>30006807</v>
      </c>
      <c r="F4613" s="14" t="s">
        <v>3729</v>
      </c>
      <c r="G4613" s="14" t="s">
        <v>3660</v>
      </c>
      <c r="H4613" s="14" t="s">
        <v>3660</v>
      </c>
      <c r="I4613" s="9" t="s">
        <v>3660</v>
      </c>
      <c r="J4613" s="9">
        <v>4</v>
      </c>
      <c r="K4613" s="14"/>
      <c r="L4613" s="14"/>
      <c r="M4613" s="14"/>
      <c r="N4613" s="14"/>
      <c r="O4613" s="14"/>
      <c r="P4613" s="14"/>
      <c r="Q4613" s="14"/>
      <c r="R4613" s="14"/>
      <c r="S4613" s="14"/>
      <c r="T4613" s="14"/>
      <c r="U4613" s="14"/>
      <c r="V4613" s="14"/>
      <c r="W4613" s="14"/>
      <c r="X4613" s="14"/>
      <c r="Y4613" s="14"/>
      <c r="Z4613" s="14"/>
      <c r="AA4613" s="11"/>
      <c r="AB4613" s="14" t="str">
        <f t="shared" si="459"/>
        <v>10284|17 COSTURA</v>
      </c>
      <c r="AC4613" t="str">
        <f t="shared" si="460"/>
        <v>|10284|</v>
      </c>
      <c r="AD4613" t="str">
        <f t="shared" si="461"/>
        <v>17 COSTURA</v>
      </c>
    </row>
    <row r="4614" spans="1:30" ht="24" x14ac:dyDescent="0.35">
      <c r="A4614" s="35">
        <v>46232</v>
      </c>
      <c r="B4614" s="14" t="s">
        <v>3750</v>
      </c>
      <c r="C4614" s="14" t="s">
        <v>3751</v>
      </c>
      <c r="D4614" s="14" t="s">
        <v>3660</v>
      </c>
      <c r="E4614" s="14">
        <v>30006808</v>
      </c>
      <c r="F4614" s="14" t="s">
        <v>3730</v>
      </c>
      <c r="G4614" s="14" t="s">
        <v>3660</v>
      </c>
      <c r="H4614" s="14" t="s">
        <v>3660</v>
      </c>
      <c r="I4614" s="9" t="s">
        <v>3660</v>
      </c>
      <c r="J4614" s="9">
        <v>4</v>
      </c>
      <c r="K4614" s="14"/>
      <c r="L4614" s="14"/>
      <c r="M4614" s="14"/>
      <c r="N4614" s="14"/>
      <c r="O4614" s="14"/>
      <c r="P4614" s="14"/>
      <c r="Q4614" s="14"/>
      <c r="R4614" s="14"/>
      <c r="S4614" s="14"/>
      <c r="T4614" s="14"/>
      <c r="U4614" s="14"/>
      <c r="V4614" s="14"/>
      <c r="W4614" s="14"/>
      <c r="X4614" s="14"/>
      <c r="Y4614" s="14"/>
      <c r="Z4614" s="14"/>
      <c r="AA4614" s="11"/>
      <c r="AB4614" s="14" t="str">
        <f t="shared" si="459"/>
        <v>10284|17 COSTURA</v>
      </c>
      <c r="AC4614" t="str">
        <f t="shared" si="460"/>
        <v>|10284|</v>
      </c>
      <c r="AD4614" t="str">
        <f t="shared" si="461"/>
        <v>17 COSTURA</v>
      </c>
    </row>
    <row r="4615" spans="1:30" ht="36" x14ac:dyDescent="0.35">
      <c r="A4615" s="35">
        <v>46237</v>
      </c>
      <c r="B4615" s="14" t="s">
        <v>3768</v>
      </c>
      <c r="C4615" s="14" t="s">
        <v>3769</v>
      </c>
      <c r="D4615" s="14" t="s">
        <v>3059</v>
      </c>
      <c r="E4615" s="14">
        <v>2006101</v>
      </c>
      <c r="F4615" s="14" t="s">
        <v>1387</v>
      </c>
      <c r="G4615" s="14" t="s">
        <v>3059</v>
      </c>
      <c r="H4615" s="14" t="s">
        <v>3059</v>
      </c>
      <c r="I4615" s="9" t="s">
        <v>3059</v>
      </c>
      <c r="J4615" s="9">
        <v>20</v>
      </c>
      <c r="K4615" s="14"/>
      <c r="L4615" s="14"/>
      <c r="M4615" s="14"/>
      <c r="N4615" s="14"/>
      <c r="O4615" s="14"/>
      <c r="P4615" s="14"/>
      <c r="Q4615" s="14"/>
      <c r="R4615" s="14"/>
      <c r="S4615" s="14"/>
      <c r="T4615" s="14"/>
      <c r="U4615" s="14"/>
      <c r="V4615" s="14"/>
      <c r="W4615" s="14"/>
      <c r="X4615" s="14"/>
      <c r="Y4615" s="14"/>
      <c r="Z4615" s="14"/>
      <c r="AA4615" s="11"/>
      <c r="AB4615" s="14" t="str">
        <f t="shared" ref="AB4615:AB4678" si="462">B4615&amp;"|"&amp;I4615</f>
        <v>10274|8 EMBALAGEM</v>
      </c>
      <c r="AC4615" t="str">
        <f t="shared" ref="AC4615:AC4678" si="463">IF($B4615="","","|"&amp;SUBSTITUTE(TRIM(SUBSTITUTE(SUBSTITUTE(SUBSTITUTE(SUBSTITUTE(SUBSTITUTE(SUBSTITUTE(SUBSTITUTE(SUBSTITUTE(SUBSTITUTE(SUBSTITUTE(SUBSTITUTE(SUBSTITUTE(SUBSTITUTE(SUBSTITUTE(TRIM($B4615&amp;""),CHAR(10)," "),CHAR(13)," "),"."," "),";"," "),","," "),"/"," "),"+"," "),"-"," "),"  "," "),"  "," "),"  "," "),"  "," "),"  "," "),"  "," "))," ","|")&amp;"|")</f>
        <v>|10274|</v>
      </c>
      <c r="AD4615" t="str">
        <f t="shared" ref="AD4615:AD4678" si="464">TRIM($I4615&amp;"")</f>
        <v>8 EMBALAGEM</v>
      </c>
    </row>
    <row r="4616" spans="1:30" ht="36" x14ac:dyDescent="0.35">
      <c r="A4616" s="35">
        <v>46237</v>
      </c>
      <c r="B4616" s="14" t="s">
        <v>3768</v>
      </c>
      <c r="C4616" s="14" t="s">
        <v>3769</v>
      </c>
      <c r="D4616" s="14" t="s">
        <v>3059</v>
      </c>
      <c r="E4616" s="14">
        <v>2006102</v>
      </c>
      <c r="F4616" s="14" t="s">
        <v>1388</v>
      </c>
      <c r="G4616" s="14" t="s">
        <v>3059</v>
      </c>
      <c r="H4616" s="14" t="s">
        <v>3059</v>
      </c>
      <c r="I4616" s="9" t="s">
        <v>3059</v>
      </c>
      <c r="J4616" s="9">
        <v>4</v>
      </c>
      <c r="K4616" s="14"/>
      <c r="L4616" s="14"/>
      <c r="M4616" s="14"/>
      <c r="N4616" s="14"/>
      <c r="O4616" s="14"/>
      <c r="P4616" s="14"/>
      <c r="Q4616" s="14"/>
      <c r="R4616" s="14"/>
      <c r="S4616" s="14"/>
      <c r="T4616" s="14"/>
      <c r="U4616" s="14"/>
      <c r="V4616" s="14"/>
      <c r="W4616" s="14"/>
      <c r="X4616" s="14"/>
      <c r="Y4616" s="14"/>
      <c r="Z4616" s="14"/>
      <c r="AA4616" s="11"/>
      <c r="AB4616" s="14" t="str">
        <f t="shared" si="462"/>
        <v>10274|8 EMBALAGEM</v>
      </c>
      <c r="AC4616" t="str">
        <f t="shared" si="463"/>
        <v>|10274|</v>
      </c>
      <c r="AD4616" t="str">
        <f t="shared" si="464"/>
        <v>8 EMBALAGEM</v>
      </c>
    </row>
    <row r="4617" spans="1:30" ht="36" x14ac:dyDescent="0.35">
      <c r="A4617" s="35">
        <v>46237</v>
      </c>
      <c r="B4617" s="14" t="s">
        <v>3768</v>
      </c>
      <c r="C4617" s="14" t="s">
        <v>3769</v>
      </c>
      <c r="D4617" s="14" t="s">
        <v>3059</v>
      </c>
      <c r="E4617" s="14">
        <v>2006112</v>
      </c>
      <c r="F4617" s="14" t="s">
        <v>1389</v>
      </c>
      <c r="G4617" s="14" t="s">
        <v>3059</v>
      </c>
      <c r="H4617" s="14" t="s">
        <v>3059</v>
      </c>
      <c r="I4617" s="9" t="s">
        <v>3059</v>
      </c>
      <c r="J4617" s="9">
        <v>8</v>
      </c>
      <c r="K4617" s="14"/>
      <c r="L4617" s="14"/>
      <c r="M4617" s="14"/>
      <c r="N4617" s="14"/>
      <c r="O4617" s="14"/>
      <c r="P4617" s="14"/>
      <c r="Q4617" s="14"/>
      <c r="R4617" s="14"/>
      <c r="S4617" s="14"/>
      <c r="T4617" s="14"/>
      <c r="U4617" s="14"/>
      <c r="V4617" s="14"/>
      <c r="W4617" s="14"/>
      <c r="X4617" s="14"/>
      <c r="Y4617" s="14"/>
      <c r="Z4617" s="14"/>
      <c r="AA4617" s="11"/>
      <c r="AB4617" s="14" t="str">
        <f t="shared" si="462"/>
        <v>10274|8 EMBALAGEM</v>
      </c>
      <c r="AC4617" t="str">
        <f t="shared" si="463"/>
        <v>|10274|</v>
      </c>
      <c r="AD4617" t="str">
        <f t="shared" si="464"/>
        <v>8 EMBALAGEM</v>
      </c>
    </row>
    <row r="4618" spans="1:30" ht="36" x14ac:dyDescent="0.35">
      <c r="A4618" s="35">
        <v>46237</v>
      </c>
      <c r="B4618" s="14" t="s">
        <v>3768</v>
      </c>
      <c r="C4618" s="14" t="s">
        <v>3769</v>
      </c>
      <c r="D4618" s="14" t="s">
        <v>3059</v>
      </c>
      <c r="E4618" s="14">
        <v>2006132</v>
      </c>
      <c r="F4618" s="14" t="s">
        <v>1391</v>
      </c>
      <c r="G4618" s="14" t="s">
        <v>3059</v>
      </c>
      <c r="H4618" s="14" t="s">
        <v>3059</v>
      </c>
      <c r="I4618" s="9" t="s">
        <v>3059</v>
      </c>
      <c r="J4618" s="9">
        <v>5</v>
      </c>
      <c r="K4618" s="14"/>
      <c r="L4618" s="14"/>
      <c r="M4618" s="14"/>
      <c r="N4618" s="14"/>
      <c r="O4618" s="14"/>
      <c r="P4618" s="14"/>
      <c r="Q4618" s="14"/>
      <c r="R4618" s="14"/>
      <c r="S4618" s="14"/>
      <c r="T4618" s="14"/>
      <c r="U4618" s="14"/>
      <c r="V4618" s="14"/>
      <c r="W4618" s="14"/>
      <c r="X4618" s="14"/>
      <c r="Y4618" s="14"/>
      <c r="Z4618" s="14"/>
      <c r="AA4618" s="11"/>
      <c r="AB4618" s="14" t="str">
        <f t="shared" si="462"/>
        <v>10274|8 EMBALAGEM</v>
      </c>
      <c r="AC4618" t="str">
        <f t="shared" si="463"/>
        <v>|10274|</v>
      </c>
      <c r="AD4618" t="str">
        <f t="shared" si="464"/>
        <v>8 EMBALAGEM</v>
      </c>
    </row>
    <row r="4619" spans="1:30" ht="36" x14ac:dyDescent="0.35">
      <c r="A4619" s="35">
        <v>46237</v>
      </c>
      <c r="B4619" s="14" t="s">
        <v>3768</v>
      </c>
      <c r="C4619" s="14" t="s">
        <v>3769</v>
      </c>
      <c r="D4619" s="14" t="s">
        <v>3059</v>
      </c>
      <c r="E4619" s="14">
        <v>2006133</v>
      </c>
      <c r="F4619" s="14" t="s">
        <v>1392</v>
      </c>
      <c r="G4619" s="14" t="s">
        <v>3059</v>
      </c>
      <c r="H4619" s="14" t="s">
        <v>3059</v>
      </c>
      <c r="I4619" s="9" t="s">
        <v>3059</v>
      </c>
      <c r="J4619" s="9">
        <v>5</v>
      </c>
      <c r="K4619" s="14"/>
      <c r="L4619" s="14"/>
      <c r="M4619" s="14"/>
      <c r="N4619" s="14"/>
      <c r="O4619" s="14"/>
      <c r="P4619" s="14"/>
      <c r="Q4619" s="14"/>
      <c r="R4619" s="14"/>
      <c r="S4619" s="14"/>
      <c r="T4619" s="14"/>
      <c r="U4619" s="14"/>
      <c r="V4619" s="14"/>
      <c r="W4619" s="14"/>
      <c r="X4619" s="14"/>
      <c r="Y4619" s="14"/>
      <c r="Z4619" s="14"/>
      <c r="AA4619" s="11"/>
      <c r="AB4619" s="14" t="str">
        <f t="shared" si="462"/>
        <v>10274|8 EMBALAGEM</v>
      </c>
      <c r="AC4619" t="str">
        <f t="shared" si="463"/>
        <v>|10274|</v>
      </c>
      <c r="AD4619" t="str">
        <f t="shared" si="464"/>
        <v>8 EMBALAGEM</v>
      </c>
    </row>
    <row r="4620" spans="1:30" ht="36" x14ac:dyDescent="0.35">
      <c r="A4620" s="35">
        <v>46237</v>
      </c>
      <c r="B4620" s="14" t="s">
        <v>3768</v>
      </c>
      <c r="C4620" s="14" t="s">
        <v>3769</v>
      </c>
      <c r="D4620" s="14" t="s">
        <v>3059</v>
      </c>
      <c r="E4620" s="14">
        <v>2006202</v>
      </c>
      <c r="F4620" s="14" t="s">
        <v>1394</v>
      </c>
      <c r="G4620" s="14" t="s">
        <v>3059</v>
      </c>
      <c r="H4620" s="14" t="s">
        <v>3059</v>
      </c>
      <c r="I4620" s="9" t="s">
        <v>3059</v>
      </c>
      <c r="J4620" s="9">
        <v>1</v>
      </c>
      <c r="K4620" s="14"/>
      <c r="L4620" s="14"/>
      <c r="M4620" s="14"/>
      <c r="N4620" s="14"/>
      <c r="O4620" s="14"/>
      <c r="P4620" s="14"/>
      <c r="Q4620" s="14"/>
      <c r="R4620" s="14"/>
      <c r="S4620" s="14"/>
      <c r="T4620" s="14"/>
      <c r="U4620" s="14"/>
      <c r="V4620" s="14"/>
      <c r="W4620" s="14"/>
      <c r="X4620" s="14"/>
      <c r="Y4620" s="14"/>
      <c r="Z4620" s="14"/>
      <c r="AA4620" s="11"/>
      <c r="AB4620" s="14" t="str">
        <f t="shared" si="462"/>
        <v>10274|8 EMBALAGEM</v>
      </c>
      <c r="AC4620" t="str">
        <f t="shared" si="463"/>
        <v>|10274|</v>
      </c>
      <c r="AD4620" t="str">
        <f t="shared" si="464"/>
        <v>8 EMBALAGEM</v>
      </c>
    </row>
    <row r="4621" spans="1:30" ht="36" x14ac:dyDescent="0.35">
      <c r="A4621" s="35">
        <v>46237</v>
      </c>
      <c r="B4621" s="14" t="s">
        <v>3768</v>
      </c>
      <c r="C4621" s="14" t="s">
        <v>3769</v>
      </c>
      <c r="D4621" s="14" t="s">
        <v>3059</v>
      </c>
      <c r="E4621" s="14">
        <v>2006401</v>
      </c>
      <c r="F4621" s="14" t="s">
        <v>1398</v>
      </c>
      <c r="G4621" s="14" t="s">
        <v>3059</v>
      </c>
      <c r="H4621" s="14" t="s">
        <v>3059</v>
      </c>
      <c r="I4621" s="9" t="s">
        <v>3059</v>
      </c>
      <c r="J4621" s="9">
        <v>54</v>
      </c>
      <c r="K4621" s="14"/>
      <c r="L4621" s="14"/>
      <c r="M4621" s="14"/>
      <c r="N4621" s="14"/>
      <c r="O4621" s="14"/>
      <c r="P4621" s="14"/>
      <c r="Q4621" s="14"/>
      <c r="R4621" s="14"/>
      <c r="S4621" s="14"/>
      <c r="T4621" s="14"/>
      <c r="U4621" s="14"/>
      <c r="V4621" s="14"/>
      <c r="W4621" s="14"/>
      <c r="X4621" s="14"/>
      <c r="Y4621" s="14"/>
      <c r="Z4621" s="14"/>
      <c r="AA4621" s="11"/>
      <c r="AB4621" s="14" t="str">
        <f t="shared" si="462"/>
        <v>10274|8 EMBALAGEM</v>
      </c>
      <c r="AC4621" t="str">
        <f t="shared" si="463"/>
        <v>|10274|</v>
      </c>
      <c r="AD4621" t="str">
        <f t="shared" si="464"/>
        <v>8 EMBALAGEM</v>
      </c>
    </row>
    <row r="4622" spans="1:30" ht="36" x14ac:dyDescent="0.35">
      <c r="A4622" s="35">
        <v>46237</v>
      </c>
      <c r="B4622" s="14" t="s">
        <v>3768</v>
      </c>
      <c r="C4622" s="14" t="s">
        <v>3769</v>
      </c>
      <c r="D4622" s="14" t="s">
        <v>3059</v>
      </c>
      <c r="E4622" s="14">
        <v>2006402</v>
      </c>
      <c r="F4622" s="14" t="s">
        <v>1399</v>
      </c>
      <c r="G4622" s="14" t="s">
        <v>3059</v>
      </c>
      <c r="H4622" s="14" t="s">
        <v>3059</v>
      </c>
      <c r="I4622" s="9" t="s">
        <v>3059</v>
      </c>
      <c r="J4622" s="9">
        <v>5</v>
      </c>
      <c r="K4622" s="14"/>
      <c r="L4622" s="14"/>
      <c r="M4622" s="14"/>
      <c r="N4622" s="14"/>
      <c r="O4622" s="14"/>
      <c r="P4622" s="14"/>
      <c r="Q4622" s="14"/>
      <c r="R4622" s="14"/>
      <c r="S4622" s="14"/>
      <c r="T4622" s="14"/>
      <c r="U4622" s="14"/>
      <c r="V4622" s="14"/>
      <c r="W4622" s="14"/>
      <c r="X4622" s="14"/>
      <c r="Y4622" s="14"/>
      <c r="Z4622" s="14"/>
      <c r="AA4622" s="11"/>
      <c r="AB4622" s="14" t="str">
        <f t="shared" si="462"/>
        <v>10274|8 EMBALAGEM</v>
      </c>
      <c r="AC4622" t="str">
        <f t="shared" si="463"/>
        <v>|10274|</v>
      </c>
      <c r="AD4622" t="str">
        <f t="shared" si="464"/>
        <v>8 EMBALAGEM</v>
      </c>
    </row>
    <row r="4623" spans="1:30" ht="36" x14ac:dyDescent="0.35">
      <c r="A4623" s="35">
        <v>46237</v>
      </c>
      <c r="B4623" s="14" t="s">
        <v>3768</v>
      </c>
      <c r="C4623" s="14" t="s">
        <v>3769</v>
      </c>
      <c r="D4623" s="14" t="s">
        <v>3059</v>
      </c>
      <c r="E4623" s="14">
        <v>2006404</v>
      </c>
      <c r="F4623" s="14" t="s">
        <v>1400</v>
      </c>
      <c r="G4623" s="14" t="s">
        <v>3059</v>
      </c>
      <c r="H4623" s="14" t="s">
        <v>3059</v>
      </c>
      <c r="I4623" s="9" t="s">
        <v>3059</v>
      </c>
      <c r="J4623" s="9">
        <v>22</v>
      </c>
      <c r="K4623" s="14"/>
      <c r="L4623" s="14"/>
      <c r="M4623" s="14"/>
      <c r="N4623" s="14"/>
      <c r="O4623" s="14"/>
      <c r="P4623" s="14"/>
      <c r="Q4623" s="14"/>
      <c r="R4623" s="14"/>
      <c r="S4623" s="14"/>
      <c r="T4623" s="14"/>
      <c r="U4623" s="14"/>
      <c r="V4623" s="14"/>
      <c r="W4623" s="14"/>
      <c r="X4623" s="14"/>
      <c r="Y4623" s="14"/>
      <c r="Z4623" s="14"/>
      <c r="AA4623" s="11"/>
      <c r="AB4623" s="14" t="str">
        <f t="shared" si="462"/>
        <v>10274|8 EMBALAGEM</v>
      </c>
      <c r="AC4623" t="str">
        <f t="shared" si="463"/>
        <v>|10274|</v>
      </c>
      <c r="AD4623" t="str">
        <f t="shared" si="464"/>
        <v>8 EMBALAGEM</v>
      </c>
    </row>
    <row r="4624" spans="1:30" ht="36" x14ac:dyDescent="0.35">
      <c r="A4624" s="35">
        <v>46237</v>
      </c>
      <c r="B4624" s="14" t="s">
        <v>3768</v>
      </c>
      <c r="C4624" s="14" t="s">
        <v>3769</v>
      </c>
      <c r="D4624" s="14" t="s">
        <v>3059</v>
      </c>
      <c r="E4624" s="14">
        <v>2006414</v>
      </c>
      <c r="F4624" s="14" t="s">
        <v>1402</v>
      </c>
      <c r="G4624" s="14" t="s">
        <v>3059</v>
      </c>
      <c r="H4624" s="14" t="s">
        <v>3059</v>
      </c>
      <c r="I4624" s="9" t="s">
        <v>3059</v>
      </c>
      <c r="J4624" s="9">
        <v>27</v>
      </c>
      <c r="K4624" s="14"/>
      <c r="L4624" s="14"/>
      <c r="M4624" s="14"/>
      <c r="N4624" s="14"/>
      <c r="O4624" s="14"/>
      <c r="P4624" s="14"/>
      <c r="Q4624" s="14"/>
      <c r="R4624" s="14"/>
      <c r="S4624" s="14"/>
      <c r="T4624" s="14"/>
      <c r="U4624" s="14"/>
      <c r="V4624" s="14"/>
      <c r="W4624" s="14"/>
      <c r="X4624" s="14"/>
      <c r="Y4624" s="14"/>
      <c r="Z4624" s="14"/>
      <c r="AA4624" s="11"/>
      <c r="AB4624" s="14" t="str">
        <f t="shared" si="462"/>
        <v>10274|8 EMBALAGEM</v>
      </c>
      <c r="AC4624" t="str">
        <f t="shared" si="463"/>
        <v>|10274|</v>
      </c>
      <c r="AD4624" t="str">
        <f t="shared" si="464"/>
        <v>8 EMBALAGEM</v>
      </c>
    </row>
    <row r="4625" spans="1:30" ht="36" x14ac:dyDescent="0.35">
      <c r="A4625" s="35">
        <v>46237</v>
      </c>
      <c r="B4625" s="14" t="s">
        <v>3768</v>
      </c>
      <c r="C4625" s="14" t="s">
        <v>3769</v>
      </c>
      <c r="D4625" s="14" t="s">
        <v>3059</v>
      </c>
      <c r="E4625" s="14">
        <v>2008322</v>
      </c>
      <c r="F4625" s="14" t="s">
        <v>1405</v>
      </c>
      <c r="G4625" s="14" t="s">
        <v>3059</v>
      </c>
      <c r="H4625" s="14" t="s">
        <v>3059</v>
      </c>
      <c r="I4625" s="9" t="s">
        <v>3059</v>
      </c>
      <c r="J4625" s="9">
        <v>5</v>
      </c>
      <c r="K4625" s="14"/>
      <c r="L4625" s="14"/>
      <c r="M4625" s="14"/>
      <c r="N4625" s="14"/>
      <c r="O4625" s="14"/>
      <c r="P4625" s="14"/>
      <c r="Q4625" s="14"/>
      <c r="R4625" s="14"/>
      <c r="S4625" s="14"/>
      <c r="T4625" s="14"/>
      <c r="U4625" s="14"/>
      <c r="V4625" s="14"/>
      <c r="W4625" s="14"/>
      <c r="X4625" s="14"/>
      <c r="Y4625" s="14"/>
      <c r="Z4625" s="14"/>
      <c r="AA4625" s="11"/>
      <c r="AB4625" s="14" t="str">
        <f t="shared" si="462"/>
        <v>10274|8 EMBALAGEM</v>
      </c>
      <c r="AC4625" t="str">
        <f t="shared" si="463"/>
        <v>|10274|</v>
      </c>
      <c r="AD4625" t="str">
        <f t="shared" si="464"/>
        <v>8 EMBALAGEM</v>
      </c>
    </row>
    <row r="4626" spans="1:30" ht="36" x14ac:dyDescent="0.35">
      <c r="A4626" s="35">
        <v>46237</v>
      </c>
      <c r="B4626" s="14" t="s">
        <v>3768</v>
      </c>
      <c r="C4626" s="14" t="s">
        <v>3769</v>
      </c>
      <c r="D4626" s="14" t="s">
        <v>3059</v>
      </c>
      <c r="E4626" s="14">
        <v>2008622</v>
      </c>
      <c r="F4626" s="14" t="s">
        <v>1407</v>
      </c>
      <c r="G4626" s="14" t="s">
        <v>3059</v>
      </c>
      <c r="H4626" s="14" t="s">
        <v>3059</v>
      </c>
      <c r="I4626" s="9" t="s">
        <v>3059</v>
      </c>
      <c r="J4626" s="9">
        <v>8</v>
      </c>
      <c r="K4626" s="14"/>
      <c r="L4626" s="14"/>
      <c r="M4626" s="14"/>
      <c r="N4626" s="14"/>
      <c r="O4626" s="14"/>
      <c r="P4626" s="14"/>
      <c r="Q4626" s="14"/>
      <c r="R4626" s="14"/>
      <c r="S4626" s="14"/>
      <c r="T4626" s="14"/>
      <c r="U4626" s="14"/>
      <c r="V4626" s="14"/>
      <c r="W4626" s="14"/>
      <c r="X4626" s="14"/>
      <c r="Y4626" s="14"/>
      <c r="Z4626" s="14"/>
      <c r="AA4626" s="11"/>
      <c r="AB4626" s="14" t="str">
        <f t="shared" si="462"/>
        <v>10274|8 EMBALAGEM</v>
      </c>
      <c r="AC4626" t="str">
        <f t="shared" si="463"/>
        <v>|10274|</v>
      </c>
      <c r="AD4626" t="str">
        <f t="shared" si="464"/>
        <v>8 EMBALAGEM</v>
      </c>
    </row>
    <row r="4627" spans="1:30" ht="36" x14ac:dyDescent="0.35">
      <c r="A4627" s="35">
        <v>46237</v>
      </c>
      <c r="B4627" s="14" t="s">
        <v>3768</v>
      </c>
      <c r="C4627" s="14" t="s">
        <v>3769</v>
      </c>
      <c r="D4627" s="14" t="s">
        <v>3059</v>
      </c>
      <c r="E4627" s="14">
        <v>2008822</v>
      </c>
      <c r="F4627" s="14" t="s">
        <v>1409</v>
      </c>
      <c r="G4627" s="14" t="s">
        <v>3059</v>
      </c>
      <c r="H4627" s="14" t="s">
        <v>3059</v>
      </c>
      <c r="I4627" s="9" t="s">
        <v>3059</v>
      </c>
      <c r="J4627" s="9">
        <v>3</v>
      </c>
      <c r="K4627" s="14"/>
      <c r="L4627" s="14"/>
      <c r="M4627" s="14"/>
      <c r="N4627" s="14"/>
      <c r="O4627" s="14"/>
      <c r="P4627" s="14"/>
      <c r="Q4627" s="14"/>
      <c r="R4627" s="14"/>
      <c r="S4627" s="14"/>
      <c r="T4627" s="14"/>
      <c r="U4627" s="14"/>
      <c r="V4627" s="14"/>
      <c r="W4627" s="14"/>
      <c r="X4627" s="14"/>
      <c r="Y4627" s="14"/>
      <c r="Z4627" s="14"/>
      <c r="AA4627" s="11"/>
      <c r="AB4627" s="14" t="str">
        <f t="shared" si="462"/>
        <v>10274|8 EMBALAGEM</v>
      </c>
      <c r="AC4627" t="str">
        <f t="shared" si="463"/>
        <v>|10274|</v>
      </c>
      <c r="AD4627" t="str">
        <f t="shared" si="464"/>
        <v>8 EMBALAGEM</v>
      </c>
    </row>
    <row r="4628" spans="1:30" ht="36" x14ac:dyDescent="0.35">
      <c r="A4628" s="35">
        <v>46237</v>
      </c>
      <c r="B4628" s="14" t="s">
        <v>3753</v>
      </c>
      <c r="C4628" s="14" t="s">
        <v>3743</v>
      </c>
      <c r="D4628" s="14" t="s">
        <v>3059</v>
      </c>
      <c r="E4628" s="14">
        <v>300042</v>
      </c>
      <c r="F4628" s="14" t="s">
        <v>1427</v>
      </c>
      <c r="G4628" s="14" t="s">
        <v>3059</v>
      </c>
      <c r="H4628" s="14" t="s">
        <v>3059</v>
      </c>
      <c r="I4628" s="9" t="s">
        <v>3059</v>
      </c>
      <c r="J4628" s="9">
        <v>24</v>
      </c>
      <c r="K4628" s="14"/>
      <c r="L4628" s="14"/>
      <c r="M4628" s="14"/>
      <c r="N4628" s="14"/>
      <c r="O4628" s="14"/>
      <c r="P4628" s="14"/>
      <c r="Q4628" s="14"/>
      <c r="R4628" s="14"/>
      <c r="S4628" s="14"/>
      <c r="T4628" s="14"/>
      <c r="U4628" s="14"/>
      <c r="V4628" s="14"/>
      <c r="W4628" s="14"/>
      <c r="X4628" s="14"/>
      <c r="Y4628" s="14"/>
      <c r="Z4628" s="14"/>
      <c r="AA4628" s="11"/>
      <c r="AB4628" s="14" t="str">
        <f t="shared" si="462"/>
        <v>10275|8 EMBALAGEM</v>
      </c>
      <c r="AC4628" t="str">
        <f t="shared" si="463"/>
        <v>|10275|</v>
      </c>
      <c r="AD4628" t="str">
        <f t="shared" si="464"/>
        <v>8 EMBALAGEM</v>
      </c>
    </row>
    <row r="4629" spans="1:30" ht="36" x14ac:dyDescent="0.35">
      <c r="A4629" s="35">
        <v>46237</v>
      </c>
      <c r="B4629" s="14" t="s">
        <v>3753</v>
      </c>
      <c r="C4629" s="14" t="s">
        <v>3743</v>
      </c>
      <c r="D4629" s="14" t="s">
        <v>3059</v>
      </c>
      <c r="E4629" s="14">
        <v>300054</v>
      </c>
      <c r="F4629" s="14" t="s">
        <v>1430</v>
      </c>
      <c r="G4629" s="14" t="s">
        <v>3059</v>
      </c>
      <c r="H4629" s="14" t="s">
        <v>3059</v>
      </c>
      <c r="I4629" s="9" t="s">
        <v>3059</v>
      </c>
      <c r="J4629" s="9">
        <v>6</v>
      </c>
      <c r="K4629" s="14"/>
      <c r="L4629" s="14"/>
      <c r="M4629" s="14"/>
      <c r="N4629" s="14"/>
      <c r="O4629" s="14"/>
      <c r="P4629" s="14"/>
      <c r="Q4629" s="14"/>
      <c r="R4629" s="14"/>
      <c r="S4629" s="14"/>
      <c r="T4629" s="14"/>
      <c r="U4629" s="14"/>
      <c r="V4629" s="14"/>
      <c r="W4629" s="14"/>
      <c r="X4629" s="14"/>
      <c r="Y4629" s="14"/>
      <c r="Z4629" s="14"/>
      <c r="AA4629" s="11"/>
      <c r="AB4629" s="14" t="str">
        <f t="shared" si="462"/>
        <v>10275|8 EMBALAGEM</v>
      </c>
      <c r="AC4629" t="str">
        <f t="shared" si="463"/>
        <v>|10275|</v>
      </c>
      <c r="AD4629" t="str">
        <f t="shared" si="464"/>
        <v>8 EMBALAGEM</v>
      </c>
    </row>
    <row r="4630" spans="1:30" ht="36" x14ac:dyDescent="0.35">
      <c r="A4630" s="35">
        <v>46237</v>
      </c>
      <c r="B4630" s="14" t="s">
        <v>3753</v>
      </c>
      <c r="C4630" s="14" t="s">
        <v>3743</v>
      </c>
      <c r="D4630" s="14" t="s">
        <v>3059</v>
      </c>
      <c r="E4630" s="14">
        <v>300086</v>
      </c>
      <c r="F4630" s="14" t="s">
        <v>1436</v>
      </c>
      <c r="G4630" s="14" t="s">
        <v>3059</v>
      </c>
      <c r="H4630" s="14" t="s">
        <v>3059</v>
      </c>
      <c r="I4630" s="9" t="s">
        <v>3059</v>
      </c>
      <c r="J4630" s="9">
        <v>4</v>
      </c>
      <c r="K4630" s="14"/>
      <c r="L4630" s="14"/>
      <c r="M4630" s="14"/>
      <c r="N4630" s="14"/>
      <c r="O4630" s="14"/>
      <c r="P4630" s="14"/>
      <c r="Q4630" s="14"/>
      <c r="R4630" s="14"/>
      <c r="S4630" s="14"/>
      <c r="T4630" s="14"/>
      <c r="U4630" s="14"/>
      <c r="V4630" s="14"/>
      <c r="W4630" s="14"/>
      <c r="X4630" s="14"/>
      <c r="Y4630" s="14"/>
      <c r="Z4630" s="14"/>
      <c r="AA4630" s="11"/>
      <c r="AB4630" s="14" t="str">
        <f t="shared" si="462"/>
        <v>10275|8 EMBALAGEM</v>
      </c>
      <c r="AC4630" t="str">
        <f t="shared" si="463"/>
        <v>|10275|</v>
      </c>
      <c r="AD4630" t="str">
        <f t="shared" si="464"/>
        <v>8 EMBALAGEM</v>
      </c>
    </row>
    <row r="4631" spans="1:30" ht="36" x14ac:dyDescent="0.35">
      <c r="A4631" s="35">
        <v>46231</v>
      </c>
      <c r="B4631" s="14" t="s">
        <v>3750</v>
      </c>
      <c r="C4631" s="14" t="s">
        <v>3751</v>
      </c>
      <c r="D4631" s="14" t="s">
        <v>3059</v>
      </c>
      <c r="E4631" s="14">
        <v>200306101</v>
      </c>
      <c r="F4631" s="14" t="s">
        <v>3208</v>
      </c>
      <c r="G4631" s="14" t="s">
        <v>3059</v>
      </c>
      <c r="H4631" s="14" t="s">
        <v>3059</v>
      </c>
      <c r="I4631" s="9" t="s">
        <v>3059</v>
      </c>
      <c r="J4631" s="9">
        <v>4</v>
      </c>
      <c r="K4631" s="14"/>
      <c r="L4631" s="14"/>
      <c r="M4631" s="14"/>
      <c r="N4631" s="14"/>
      <c r="O4631" s="14"/>
      <c r="P4631" s="14"/>
      <c r="Q4631" s="14"/>
      <c r="R4631" s="14"/>
      <c r="S4631" s="14"/>
      <c r="T4631" s="14"/>
      <c r="U4631" s="14"/>
      <c r="V4631" s="14"/>
      <c r="W4631" s="14"/>
      <c r="X4631" s="14"/>
      <c r="Y4631" s="14"/>
      <c r="Z4631" s="14"/>
      <c r="AA4631" s="11"/>
      <c r="AB4631" s="14" t="str">
        <f t="shared" si="462"/>
        <v>10284|8 EMBALAGEM</v>
      </c>
      <c r="AC4631" t="str">
        <f t="shared" si="463"/>
        <v>|10284|</v>
      </c>
      <c r="AD4631" t="str">
        <f t="shared" si="464"/>
        <v>8 EMBALAGEM</v>
      </c>
    </row>
    <row r="4632" spans="1:30" ht="36" x14ac:dyDescent="0.35">
      <c r="A4632" s="35">
        <v>46231</v>
      </c>
      <c r="B4632" s="14" t="s">
        <v>3750</v>
      </c>
      <c r="C4632" s="14" t="s">
        <v>3751</v>
      </c>
      <c r="D4632" s="14" t="s">
        <v>3059</v>
      </c>
      <c r="E4632" s="14">
        <v>200306102</v>
      </c>
      <c r="F4632" s="14" t="s">
        <v>3209</v>
      </c>
      <c r="G4632" s="14" t="s">
        <v>3059</v>
      </c>
      <c r="H4632" s="14" t="s">
        <v>3059</v>
      </c>
      <c r="I4632" s="9" t="s">
        <v>3059</v>
      </c>
      <c r="J4632" s="9">
        <v>2</v>
      </c>
      <c r="K4632" s="14"/>
      <c r="L4632" s="14"/>
      <c r="M4632" s="14"/>
      <c r="N4632" s="14"/>
      <c r="O4632" s="14"/>
      <c r="P4632" s="14"/>
      <c r="Q4632" s="14"/>
      <c r="R4632" s="14"/>
      <c r="S4632" s="14"/>
      <c r="T4632" s="14"/>
      <c r="U4632" s="14"/>
      <c r="V4632" s="14"/>
      <c r="W4632" s="14"/>
      <c r="X4632" s="14"/>
      <c r="Y4632" s="14"/>
      <c r="Z4632" s="14"/>
      <c r="AA4632" s="11"/>
      <c r="AB4632" s="14" t="str">
        <f t="shared" si="462"/>
        <v>10284|8 EMBALAGEM</v>
      </c>
      <c r="AC4632" t="str">
        <f t="shared" si="463"/>
        <v>|10284|</v>
      </c>
      <c r="AD4632" t="str">
        <f t="shared" si="464"/>
        <v>8 EMBALAGEM</v>
      </c>
    </row>
    <row r="4633" spans="1:30" ht="36" x14ac:dyDescent="0.35">
      <c r="A4633" s="35">
        <v>46231</v>
      </c>
      <c r="B4633" s="14" t="s">
        <v>3750</v>
      </c>
      <c r="C4633" s="14" t="s">
        <v>3751</v>
      </c>
      <c r="D4633" s="14" t="s">
        <v>3059</v>
      </c>
      <c r="E4633" s="14">
        <v>200306103</v>
      </c>
      <c r="F4633" s="14" t="s">
        <v>3254</v>
      </c>
      <c r="G4633" s="14" t="s">
        <v>3059</v>
      </c>
      <c r="H4633" s="14" t="s">
        <v>3059</v>
      </c>
      <c r="I4633" s="9" t="s">
        <v>3059</v>
      </c>
      <c r="J4633" s="9">
        <v>2</v>
      </c>
      <c r="K4633" s="14"/>
      <c r="L4633" s="14"/>
      <c r="M4633" s="14"/>
      <c r="N4633" s="14"/>
      <c r="O4633" s="14"/>
      <c r="P4633" s="14"/>
      <c r="Q4633" s="14"/>
      <c r="R4633" s="14"/>
      <c r="S4633" s="14"/>
      <c r="T4633" s="14"/>
      <c r="U4633" s="14"/>
      <c r="V4633" s="14"/>
      <c r="W4633" s="14"/>
      <c r="X4633" s="14"/>
      <c r="Y4633" s="14"/>
      <c r="Z4633" s="14"/>
      <c r="AA4633" s="11"/>
      <c r="AB4633" s="14" t="str">
        <f t="shared" si="462"/>
        <v>10284|8 EMBALAGEM</v>
      </c>
      <c r="AC4633" t="str">
        <f t="shared" si="463"/>
        <v>|10284|</v>
      </c>
      <c r="AD4633" t="str">
        <f t="shared" si="464"/>
        <v>8 EMBALAGEM</v>
      </c>
    </row>
    <row r="4634" spans="1:30" ht="36" x14ac:dyDescent="0.35">
      <c r="A4634" s="35">
        <v>46231</v>
      </c>
      <c r="B4634" s="14" t="s">
        <v>3750</v>
      </c>
      <c r="C4634" s="14" t="s">
        <v>3751</v>
      </c>
      <c r="D4634" s="14" t="s">
        <v>3059</v>
      </c>
      <c r="E4634" s="14">
        <v>200306104</v>
      </c>
      <c r="F4634" s="14" t="s">
        <v>3501</v>
      </c>
      <c r="G4634" s="14" t="s">
        <v>3059</v>
      </c>
      <c r="H4634" s="14" t="s">
        <v>3059</v>
      </c>
      <c r="I4634" s="9" t="s">
        <v>3059</v>
      </c>
      <c r="J4634" s="9">
        <v>2</v>
      </c>
      <c r="K4634" s="14"/>
      <c r="L4634" s="14"/>
      <c r="M4634" s="14"/>
      <c r="N4634" s="14"/>
      <c r="O4634" s="14"/>
      <c r="P4634" s="14"/>
      <c r="Q4634" s="14"/>
      <c r="R4634" s="14"/>
      <c r="S4634" s="14"/>
      <c r="T4634" s="14"/>
      <c r="U4634" s="14"/>
      <c r="V4634" s="14"/>
      <c r="W4634" s="14"/>
      <c r="X4634" s="14"/>
      <c r="Y4634" s="14"/>
      <c r="Z4634" s="14"/>
      <c r="AA4634" s="11"/>
      <c r="AB4634" s="14" t="str">
        <f t="shared" si="462"/>
        <v>10284|8 EMBALAGEM</v>
      </c>
      <c r="AC4634" t="str">
        <f t="shared" si="463"/>
        <v>|10284|</v>
      </c>
      <c r="AD4634" t="str">
        <f t="shared" si="464"/>
        <v>8 EMBALAGEM</v>
      </c>
    </row>
    <row r="4635" spans="1:30" ht="36" x14ac:dyDescent="0.35">
      <c r="A4635" s="35">
        <v>46231</v>
      </c>
      <c r="B4635" s="14" t="s">
        <v>3750</v>
      </c>
      <c r="C4635" s="14" t="s">
        <v>3751</v>
      </c>
      <c r="D4635" s="14" t="s">
        <v>3059</v>
      </c>
      <c r="E4635" s="14">
        <v>2005102</v>
      </c>
      <c r="F4635" s="14" t="s">
        <v>1371</v>
      </c>
      <c r="G4635" s="14" t="s">
        <v>3059</v>
      </c>
      <c r="H4635" s="14" t="s">
        <v>3059</v>
      </c>
      <c r="I4635" s="9" t="s">
        <v>3059</v>
      </c>
      <c r="J4635" s="9">
        <v>4</v>
      </c>
      <c r="K4635" s="14"/>
      <c r="L4635" s="14"/>
      <c r="M4635" s="14"/>
      <c r="N4635" s="14"/>
      <c r="O4635" s="14"/>
      <c r="P4635" s="14"/>
      <c r="Q4635" s="14"/>
      <c r="R4635" s="14"/>
      <c r="S4635" s="14"/>
      <c r="T4635" s="14"/>
      <c r="U4635" s="14"/>
      <c r="V4635" s="14"/>
      <c r="W4635" s="14"/>
      <c r="X4635" s="14"/>
      <c r="Y4635" s="14"/>
      <c r="Z4635" s="14"/>
      <c r="AA4635" s="11"/>
      <c r="AB4635" s="14" t="str">
        <f t="shared" si="462"/>
        <v>10284|8 EMBALAGEM</v>
      </c>
      <c r="AC4635" t="str">
        <f t="shared" si="463"/>
        <v>|10284|</v>
      </c>
      <c r="AD4635" t="str">
        <f t="shared" si="464"/>
        <v>8 EMBALAGEM</v>
      </c>
    </row>
    <row r="4636" spans="1:30" ht="36" x14ac:dyDescent="0.35">
      <c r="A4636" s="35">
        <v>46231</v>
      </c>
      <c r="B4636" s="14" t="s">
        <v>3750</v>
      </c>
      <c r="C4636" s="14" t="s">
        <v>3751</v>
      </c>
      <c r="D4636" s="14" t="s">
        <v>3059</v>
      </c>
      <c r="E4636" s="14">
        <v>2005221</v>
      </c>
      <c r="F4636" s="14" t="s">
        <v>1375</v>
      </c>
      <c r="G4636" s="14" t="s">
        <v>3059</v>
      </c>
      <c r="H4636" s="14" t="s">
        <v>3059</v>
      </c>
      <c r="I4636" s="9" t="s">
        <v>3059</v>
      </c>
      <c r="J4636" s="9">
        <v>7</v>
      </c>
      <c r="K4636" s="14"/>
      <c r="L4636" s="14"/>
      <c r="M4636" s="14"/>
      <c r="N4636" s="14"/>
      <c r="O4636" s="14"/>
      <c r="P4636" s="14"/>
      <c r="Q4636" s="14"/>
      <c r="R4636" s="14"/>
      <c r="S4636" s="14"/>
      <c r="T4636" s="14"/>
      <c r="U4636" s="14"/>
      <c r="V4636" s="14"/>
      <c r="W4636" s="14"/>
      <c r="X4636" s="14"/>
      <c r="Y4636" s="14"/>
      <c r="Z4636" s="14"/>
      <c r="AA4636" s="11"/>
      <c r="AB4636" s="14" t="str">
        <f t="shared" si="462"/>
        <v>10284|8 EMBALAGEM</v>
      </c>
      <c r="AC4636" t="str">
        <f t="shared" si="463"/>
        <v>|10284|</v>
      </c>
      <c r="AD4636" t="str">
        <f t="shared" si="464"/>
        <v>8 EMBALAGEM</v>
      </c>
    </row>
    <row r="4637" spans="1:30" ht="36" x14ac:dyDescent="0.35">
      <c r="A4637" s="35">
        <v>46231</v>
      </c>
      <c r="B4637" s="14" t="s">
        <v>3750</v>
      </c>
      <c r="C4637" s="14" t="s">
        <v>3751</v>
      </c>
      <c r="D4637" s="14" t="s">
        <v>3059</v>
      </c>
      <c r="E4637" s="14">
        <v>2005222</v>
      </c>
      <c r="F4637" s="14" t="s">
        <v>1376</v>
      </c>
      <c r="G4637" s="14" t="s">
        <v>3059</v>
      </c>
      <c r="H4637" s="14" t="s">
        <v>3059</v>
      </c>
      <c r="I4637" s="9" t="s">
        <v>3059</v>
      </c>
      <c r="J4637" s="9">
        <v>7</v>
      </c>
      <c r="K4637" s="14"/>
      <c r="L4637" s="14"/>
      <c r="M4637" s="14"/>
      <c r="N4637" s="14"/>
      <c r="O4637" s="14"/>
      <c r="P4637" s="14"/>
      <c r="Q4637" s="14"/>
      <c r="R4637" s="14"/>
      <c r="S4637" s="14"/>
      <c r="T4637" s="14"/>
      <c r="U4637" s="14"/>
      <c r="V4637" s="14"/>
      <c r="W4637" s="14"/>
      <c r="X4637" s="14"/>
      <c r="Y4637" s="14"/>
      <c r="Z4637" s="14"/>
      <c r="AA4637" s="11"/>
      <c r="AB4637" s="14" t="str">
        <f t="shared" si="462"/>
        <v>10284|8 EMBALAGEM</v>
      </c>
      <c r="AC4637" t="str">
        <f t="shared" si="463"/>
        <v>|10284|</v>
      </c>
      <c r="AD4637" t="str">
        <f t="shared" si="464"/>
        <v>8 EMBALAGEM</v>
      </c>
    </row>
    <row r="4638" spans="1:30" ht="36" x14ac:dyDescent="0.35">
      <c r="A4638" s="35">
        <v>46231</v>
      </c>
      <c r="B4638" s="14" t="s">
        <v>3750</v>
      </c>
      <c r="C4638" s="14" t="s">
        <v>3751</v>
      </c>
      <c r="D4638" s="14" t="s">
        <v>3059</v>
      </c>
      <c r="E4638" s="14">
        <v>300012</v>
      </c>
      <c r="F4638" s="14" t="s">
        <v>1336</v>
      </c>
      <c r="G4638" s="14" t="s">
        <v>3059</v>
      </c>
      <c r="H4638" s="14" t="s">
        <v>3059</v>
      </c>
      <c r="I4638" s="9" t="s">
        <v>3059</v>
      </c>
      <c r="J4638" s="9">
        <v>12</v>
      </c>
      <c r="K4638" s="14"/>
      <c r="L4638" s="14"/>
      <c r="M4638" s="14"/>
      <c r="N4638" s="14"/>
      <c r="O4638" s="14"/>
      <c r="P4638" s="14"/>
      <c r="Q4638" s="14"/>
      <c r="R4638" s="14"/>
      <c r="S4638" s="14"/>
      <c r="T4638" s="14"/>
      <c r="U4638" s="14"/>
      <c r="V4638" s="14"/>
      <c r="W4638" s="14"/>
      <c r="X4638" s="14"/>
      <c r="Y4638" s="14"/>
      <c r="Z4638" s="14"/>
      <c r="AA4638" s="11"/>
      <c r="AB4638" s="14" t="str">
        <f t="shared" si="462"/>
        <v>10284|8 EMBALAGEM</v>
      </c>
      <c r="AC4638" t="str">
        <f t="shared" si="463"/>
        <v>|10284|</v>
      </c>
      <c r="AD4638" t="str">
        <f t="shared" si="464"/>
        <v>8 EMBALAGEM</v>
      </c>
    </row>
    <row r="4639" spans="1:30" ht="36" x14ac:dyDescent="0.35">
      <c r="A4639" s="35">
        <v>46231</v>
      </c>
      <c r="B4639" s="14" t="s">
        <v>3750</v>
      </c>
      <c r="C4639" s="14" t="s">
        <v>3751</v>
      </c>
      <c r="D4639" s="14" t="s">
        <v>3059</v>
      </c>
      <c r="E4639" s="14">
        <v>300014</v>
      </c>
      <c r="F4639" s="14" t="s">
        <v>1411</v>
      </c>
      <c r="G4639" s="14" t="s">
        <v>3059</v>
      </c>
      <c r="H4639" s="14" t="s">
        <v>3059</v>
      </c>
      <c r="I4639" s="9" t="s">
        <v>3059</v>
      </c>
      <c r="J4639" s="9">
        <v>4</v>
      </c>
      <c r="K4639" s="14"/>
      <c r="L4639" s="14"/>
      <c r="M4639" s="14"/>
      <c r="N4639" s="14"/>
      <c r="O4639" s="14"/>
      <c r="P4639" s="14"/>
      <c r="Q4639" s="14"/>
      <c r="R4639" s="14"/>
      <c r="S4639" s="14"/>
      <c r="T4639" s="14"/>
      <c r="U4639" s="14"/>
      <c r="V4639" s="14"/>
      <c r="W4639" s="14"/>
      <c r="X4639" s="14"/>
      <c r="Y4639" s="14"/>
      <c r="Z4639" s="14"/>
      <c r="AA4639" s="11"/>
      <c r="AB4639" s="14" t="str">
        <f t="shared" si="462"/>
        <v>10284|8 EMBALAGEM</v>
      </c>
      <c r="AC4639" t="str">
        <f t="shared" si="463"/>
        <v>|10284|</v>
      </c>
      <c r="AD4639" t="str">
        <f t="shared" si="464"/>
        <v>8 EMBALAGEM</v>
      </c>
    </row>
    <row r="4640" spans="1:30" ht="36" x14ac:dyDescent="0.35">
      <c r="A4640" s="35">
        <v>46231</v>
      </c>
      <c r="B4640" s="14" t="s">
        <v>3750</v>
      </c>
      <c r="C4640" s="14" t="s">
        <v>3751</v>
      </c>
      <c r="D4640" s="14" t="s">
        <v>3059</v>
      </c>
      <c r="E4640" s="14">
        <v>300024</v>
      </c>
      <c r="F4640" s="14" t="s">
        <v>1415</v>
      </c>
      <c r="G4640" s="14" t="s">
        <v>3059</v>
      </c>
      <c r="H4640" s="14" t="s">
        <v>3059</v>
      </c>
      <c r="I4640" s="9" t="s">
        <v>3059</v>
      </c>
      <c r="J4640" s="9">
        <v>4</v>
      </c>
      <c r="K4640" s="14"/>
      <c r="L4640" s="14"/>
      <c r="M4640" s="14"/>
      <c r="N4640" s="14"/>
      <c r="O4640" s="14"/>
      <c r="P4640" s="14"/>
      <c r="Q4640" s="14"/>
      <c r="R4640" s="14"/>
      <c r="S4640" s="14"/>
      <c r="T4640" s="14"/>
      <c r="U4640" s="14"/>
      <c r="V4640" s="14"/>
      <c r="W4640" s="14"/>
      <c r="X4640" s="14"/>
      <c r="Y4640" s="14"/>
      <c r="Z4640" s="14"/>
      <c r="AA4640" s="11"/>
      <c r="AB4640" s="14" t="str">
        <f t="shared" si="462"/>
        <v>10284|8 EMBALAGEM</v>
      </c>
      <c r="AC4640" t="str">
        <f t="shared" si="463"/>
        <v>|10284|</v>
      </c>
      <c r="AD4640" t="str">
        <f t="shared" si="464"/>
        <v>8 EMBALAGEM</v>
      </c>
    </row>
    <row r="4641" spans="1:30" ht="36" x14ac:dyDescent="0.35">
      <c r="A4641" s="35">
        <v>46231</v>
      </c>
      <c r="B4641" s="14" t="s">
        <v>3750</v>
      </c>
      <c r="C4641" s="14" t="s">
        <v>3751</v>
      </c>
      <c r="D4641" s="14" t="s">
        <v>3059</v>
      </c>
      <c r="E4641" s="14">
        <v>300039</v>
      </c>
      <c r="F4641" s="14" t="s">
        <v>1426</v>
      </c>
      <c r="G4641" s="14" t="s">
        <v>3059</v>
      </c>
      <c r="H4641" s="14" t="s">
        <v>3059</v>
      </c>
      <c r="I4641" s="9" t="s">
        <v>3059</v>
      </c>
      <c r="J4641" s="9">
        <v>12</v>
      </c>
      <c r="K4641" s="14"/>
      <c r="L4641" s="14"/>
      <c r="M4641" s="14"/>
      <c r="N4641" s="14"/>
      <c r="O4641" s="14"/>
      <c r="P4641" s="14"/>
      <c r="Q4641" s="14"/>
      <c r="R4641" s="14"/>
      <c r="S4641" s="14"/>
      <c r="T4641" s="14"/>
      <c r="U4641" s="14"/>
      <c r="V4641" s="14"/>
      <c r="W4641" s="14"/>
      <c r="X4641" s="14"/>
      <c r="Y4641" s="14"/>
      <c r="Z4641" s="14"/>
      <c r="AA4641" s="11"/>
      <c r="AB4641" s="14" t="str">
        <f t="shared" si="462"/>
        <v>10284|8 EMBALAGEM</v>
      </c>
      <c r="AC4641" t="str">
        <f t="shared" si="463"/>
        <v>|10284|</v>
      </c>
      <c r="AD4641" t="str">
        <f t="shared" si="464"/>
        <v>8 EMBALAGEM</v>
      </c>
    </row>
    <row r="4642" spans="1:30" ht="36" x14ac:dyDescent="0.35">
      <c r="A4642" s="35">
        <v>46231</v>
      </c>
      <c r="B4642" s="14" t="s">
        <v>3750</v>
      </c>
      <c r="C4642" s="14" t="s">
        <v>3751</v>
      </c>
      <c r="D4642" s="14" t="s">
        <v>3059</v>
      </c>
      <c r="E4642" s="14">
        <v>300048</v>
      </c>
      <c r="F4642" s="14" t="s">
        <v>1428</v>
      </c>
      <c r="G4642" s="14" t="s">
        <v>3059</v>
      </c>
      <c r="H4642" s="14" t="s">
        <v>3059</v>
      </c>
      <c r="I4642" s="9" t="s">
        <v>3059</v>
      </c>
      <c r="J4642" s="9">
        <v>600</v>
      </c>
      <c r="K4642" s="14"/>
      <c r="L4642" s="14"/>
      <c r="M4642" s="14"/>
      <c r="N4642" s="14"/>
      <c r="O4642" s="14"/>
      <c r="P4642" s="14"/>
      <c r="Q4642" s="14"/>
      <c r="R4642" s="14"/>
      <c r="S4642" s="14"/>
      <c r="T4642" s="14"/>
      <c r="U4642" s="14"/>
      <c r="V4642" s="14"/>
      <c r="W4642" s="14"/>
      <c r="X4642" s="14"/>
      <c r="Y4642" s="14"/>
      <c r="Z4642" s="14"/>
      <c r="AA4642" s="11"/>
      <c r="AB4642" s="14" t="str">
        <f t="shared" si="462"/>
        <v>10284|8 EMBALAGEM</v>
      </c>
      <c r="AC4642" t="str">
        <f t="shared" si="463"/>
        <v>|10284|</v>
      </c>
      <c r="AD4642" t="str">
        <f t="shared" si="464"/>
        <v>8 EMBALAGEM</v>
      </c>
    </row>
    <row r="4643" spans="1:30" ht="36" x14ac:dyDescent="0.35">
      <c r="A4643" s="35">
        <v>46225</v>
      </c>
      <c r="B4643" s="14" t="s">
        <v>3750</v>
      </c>
      <c r="C4643" s="14" t="s">
        <v>3751</v>
      </c>
      <c r="D4643" s="14" t="s">
        <v>3047</v>
      </c>
      <c r="E4643" s="14">
        <v>30003410</v>
      </c>
      <c r="F4643" s="14" t="s">
        <v>556</v>
      </c>
      <c r="G4643" s="14" t="s">
        <v>3047</v>
      </c>
      <c r="H4643" s="14" t="s">
        <v>3047</v>
      </c>
      <c r="I4643" s="9" t="s">
        <v>3047</v>
      </c>
      <c r="J4643" s="9">
        <v>12</v>
      </c>
      <c r="K4643" s="14"/>
      <c r="L4643" s="14"/>
      <c r="M4643" s="14"/>
      <c r="N4643" s="14"/>
      <c r="O4643" s="14"/>
      <c r="P4643" s="14"/>
      <c r="Q4643" s="14"/>
      <c r="R4643" s="14"/>
      <c r="S4643" s="14"/>
      <c r="T4643" s="14"/>
      <c r="U4643" s="14"/>
      <c r="V4643" s="14"/>
      <c r="W4643" s="14"/>
      <c r="X4643" s="14"/>
      <c r="Y4643" s="14"/>
      <c r="Z4643" s="14"/>
      <c r="AA4643" s="11"/>
      <c r="AB4643" s="14" t="str">
        <f t="shared" si="462"/>
        <v>10284|10 FURADEIRAS</v>
      </c>
      <c r="AC4643" t="str">
        <f t="shared" si="463"/>
        <v>|10284|</v>
      </c>
      <c r="AD4643" t="str">
        <f t="shared" si="464"/>
        <v>10 FURADEIRAS</v>
      </c>
    </row>
    <row r="4644" spans="1:30" ht="36" x14ac:dyDescent="0.35">
      <c r="A4644" s="35">
        <v>46225</v>
      </c>
      <c r="B4644" s="14" t="s">
        <v>3750</v>
      </c>
      <c r="C4644" s="14" t="s">
        <v>3751</v>
      </c>
      <c r="D4644" s="14" t="s">
        <v>3047</v>
      </c>
      <c r="E4644" s="14">
        <v>30003411</v>
      </c>
      <c r="F4644" s="14" t="s">
        <v>555</v>
      </c>
      <c r="G4644" s="14" t="s">
        <v>3047</v>
      </c>
      <c r="H4644" s="14" t="s">
        <v>3047</v>
      </c>
      <c r="I4644" s="9" t="s">
        <v>3047</v>
      </c>
      <c r="J4644" s="9">
        <v>12</v>
      </c>
      <c r="K4644" s="14"/>
      <c r="L4644" s="14"/>
      <c r="M4644" s="14"/>
      <c r="N4644" s="14"/>
      <c r="O4644" s="14"/>
      <c r="P4644" s="14"/>
      <c r="Q4644" s="14"/>
      <c r="R4644" s="14"/>
      <c r="S4644" s="14"/>
      <c r="T4644" s="14"/>
      <c r="U4644" s="14"/>
      <c r="V4644" s="14"/>
      <c r="W4644" s="14"/>
      <c r="X4644" s="14"/>
      <c r="Y4644" s="14"/>
      <c r="Z4644" s="14"/>
      <c r="AA4644" s="11"/>
      <c r="AB4644" s="14" t="str">
        <f t="shared" si="462"/>
        <v>10284|10 FURADEIRAS</v>
      </c>
      <c r="AC4644" t="str">
        <f t="shared" si="463"/>
        <v>|10284|</v>
      </c>
      <c r="AD4644" t="str">
        <f t="shared" si="464"/>
        <v>10 FURADEIRAS</v>
      </c>
    </row>
    <row r="4645" spans="1:30" ht="36" x14ac:dyDescent="0.35">
      <c r="A4645" s="35">
        <v>46225</v>
      </c>
      <c r="B4645" s="14" t="s">
        <v>3750</v>
      </c>
      <c r="C4645" s="14" t="s">
        <v>3751</v>
      </c>
      <c r="D4645" s="14" t="s">
        <v>3047</v>
      </c>
      <c r="E4645" s="14">
        <v>30006110</v>
      </c>
      <c r="F4645" s="14" t="s">
        <v>3180</v>
      </c>
      <c r="G4645" s="14" t="s">
        <v>3047</v>
      </c>
      <c r="H4645" s="14" t="s">
        <v>3047</v>
      </c>
      <c r="I4645" s="9" t="s">
        <v>3047</v>
      </c>
      <c r="J4645" s="9">
        <v>600</v>
      </c>
      <c r="K4645" s="14"/>
      <c r="L4645" s="14"/>
      <c r="M4645" s="14"/>
      <c r="N4645" s="14"/>
      <c r="O4645" s="14"/>
      <c r="P4645" s="14"/>
      <c r="Q4645" s="14"/>
      <c r="R4645" s="14"/>
      <c r="S4645" s="14"/>
      <c r="T4645" s="14"/>
      <c r="U4645" s="14"/>
      <c r="V4645" s="14"/>
      <c r="W4645" s="14"/>
      <c r="X4645" s="14"/>
      <c r="Y4645" s="14"/>
      <c r="Z4645" s="14"/>
      <c r="AA4645" s="11"/>
      <c r="AB4645" s="14" t="str">
        <f t="shared" si="462"/>
        <v>10284|10 FURADEIRAS</v>
      </c>
      <c r="AC4645" t="str">
        <f t="shared" si="463"/>
        <v>|10284|</v>
      </c>
      <c r="AD4645" t="str">
        <f t="shared" si="464"/>
        <v>10 FURADEIRAS</v>
      </c>
    </row>
    <row r="4646" spans="1:30" ht="36" x14ac:dyDescent="0.35">
      <c r="A4646" s="35">
        <v>46225</v>
      </c>
      <c r="B4646" s="14" t="s">
        <v>3750</v>
      </c>
      <c r="C4646" s="14" t="s">
        <v>3751</v>
      </c>
      <c r="D4646" s="14" t="s">
        <v>3047</v>
      </c>
      <c r="E4646" s="14">
        <v>30006111</v>
      </c>
      <c r="F4646" s="14" t="s">
        <v>3182</v>
      </c>
      <c r="G4646" s="14" t="s">
        <v>3047</v>
      </c>
      <c r="H4646" s="14" t="s">
        <v>3047</v>
      </c>
      <c r="I4646" s="9" t="s">
        <v>3047</v>
      </c>
      <c r="J4646" s="9">
        <v>600</v>
      </c>
      <c r="K4646" s="14"/>
      <c r="L4646" s="14"/>
      <c r="M4646" s="14"/>
      <c r="N4646" s="14"/>
      <c r="O4646" s="14"/>
      <c r="P4646" s="14"/>
      <c r="Q4646" s="14"/>
      <c r="R4646" s="14"/>
      <c r="S4646" s="14"/>
      <c r="T4646" s="14"/>
      <c r="U4646" s="14"/>
      <c r="V4646" s="14"/>
      <c r="W4646" s="14"/>
      <c r="X4646" s="14"/>
      <c r="Y4646" s="14"/>
      <c r="Z4646" s="14"/>
      <c r="AA4646" s="11"/>
      <c r="AB4646" s="14" t="str">
        <f t="shared" si="462"/>
        <v>10284|10 FURADEIRAS</v>
      </c>
      <c r="AC4646" t="str">
        <f t="shared" si="463"/>
        <v>|10284|</v>
      </c>
      <c r="AD4646" t="str">
        <f t="shared" si="464"/>
        <v>10 FURADEIRAS</v>
      </c>
    </row>
    <row r="4647" spans="1:30" ht="72" x14ac:dyDescent="0.35">
      <c r="A4647" s="35">
        <v>46232</v>
      </c>
      <c r="B4647" s="14" t="s">
        <v>3752</v>
      </c>
      <c r="C4647" s="14" t="s">
        <v>3743</v>
      </c>
      <c r="D4647" s="14" t="s">
        <v>3047</v>
      </c>
      <c r="E4647" s="14">
        <v>30001206</v>
      </c>
      <c r="F4647" s="14" t="s">
        <v>3278</v>
      </c>
      <c r="G4647" s="14" t="s">
        <v>3047</v>
      </c>
      <c r="H4647" s="14" t="s">
        <v>3047</v>
      </c>
      <c r="I4647" s="9" t="s">
        <v>3047</v>
      </c>
      <c r="J4647" s="9">
        <v>24</v>
      </c>
      <c r="K4647" s="14"/>
      <c r="L4647" s="14"/>
      <c r="M4647" s="14"/>
      <c r="N4647" s="14"/>
      <c r="O4647" s="14"/>
      <c r="P4647" s="14"/>
      <c r="Q4647" s="14"/>
      <c r="R4647" s="14"/>
      <c r="S4647" s="14"/>
      <c r="T4647" s="14"/>
      <c r="U4647" s="14"/>
      <c r="V4647" s="14"/>
      <c r="W4647" s="14"/>
      <c r="X4647" s="14"/>
      <c r="Y4647" s="14"/>
      <c r="Z4647" s="14"/>
      <c r="AA4647" s="11"/>
      <c r="AB4647" s="14" t="str">
        <f t="shared" si="462"/>
        <v>10274,10275,10276,10277,10279,10280,10281,10278|10 FURADEIRAS</v>
      </c>
      <c r="AC4647" t="str">
        <f t="shared" si="463"/>
        <v>|10274|10275|10276|10277|10279|10280|10281|10278|</v>
      </c>
      <c r="AD4647" t="str">
        <f t="shared" si="464"/>
        <v>10 FURADEIRAS</v>
      </c>
    </row>
    <row r="4648" spans="1:30" ht="72" x14ac:dyDescent="0.35">
      <c r="A4648" s="35">
        <v>46232</v>
      </c>
      <c r="B4648" s="14" t="s">
        <v>3752</v>
      </c>
      <c r="C4648" s="14" t="s">
        <v>3743</v>
      </c>
      <c r="D4648" s="14" t="s">
        <v>3047</v>
      </c>
      <c r="E4648" s="14">
        <v>30002307</v>
      </c>
      <c r="F4648" s="14" t="s">
        <v>3622</v>
      </c>
      <c r="G4648" s="14" t="s">
        <v>3047</v>
      </c>
      <c r="H4648" s="14" t="s">
        <v>3047</v>
      </c>
      <c r="I4648" s="9" t="s">
        <v>3047</v>
      </c>
      <c r="J4648" s="9">
        <v>24</v>
      </c>
      <c r="K4648" s="14"/>
      <c r="L4648" s="14"/>
      <c r="M4648" s="14"/>
      <c r="N4648" s="14"/>
      <c r="O4648" s="14"/>
      <c r="P4648" s="14"/>
      <c r="Q4648" s="14"/>
      <c r="R4648" s="14"/>
      <c r="S4648" s="14"/>
      <c r="T4648" s="14"/>
      <c r="U4648" s="14"/>
      <c r="V4648" s="14"/>
      <c r="W4648" s="14"/>
      <c r="X4648" s="14"/>
      <c r="Y4648" s="14"/>
      <c r="Z4648" s="14"/>
      <c r="AA4648" s="11"/>
      <c r="AB4648" s="14" t="str">
        <f t="shared" si="462"/>
        <v>10274,10275,10276,10277,10279,10280,10281,10278|10 FURADEIRAS</v>
      </c>
      <c r="AC4648" t="str">
        <f t="shared" si="463"/>
        <v>|10274|10275|10276|10277|10279|10280|10281|10278|</v>
      </c>
      <c r="AD4648" t="str">
        <f t="shared" si="464"/>
        <v>10 FURADEIRAS</v>
      </c>
    </row>
    <row r="4649" spans="1:30" ht="72" x14ac:dyDescent="0.35">
      <c r="A4649" s="35">
        <v>46232</v>
      </c>
      <c r="B4649" s="14" t="s">
        <v>3752</v>
      </c>
      <c r="C4649" s="14" t="s">
        <v>3743</v>
      </c>
      <c r="D4649" s="14" t="s">
        <v>3047</v>
      </c>
      <c r="E4649" s="14">
        <v>30001203</v>
      </c>
      <c r="F4649" s="14" t="s">
        <v>3281</v>
      </c>
      <c r="G4649" s="14" t="s">
        <v>3047</v>
      </c>
      <c r="H4649" s="14" t="s">
        <v>3047</v>
      </c>
      <c r="I4649" s="9" t="s">
        <v>3047</v>
      </c>
      <c r="J4649" s="9">
        <v>48</v>
      </c>
      <c r="K4649" s="14"/>
      <c r="L4649" s="14"/>
      <c r="M4649" s="14"/>
      <c r="N4649" s="14"/>
      <c r="O4649" s="14"/>
      <c r="P4649" s="14"/>
      <c r="Q4649" s="14"/>
      <c r="R4649" s="14"/>
      <c r="S4649" s="14"/>
      <c r="T4649" s="14"/>
      <c r="U4649" s="14"/>
      <c r="V4649" s="14"/>
      <c r="W4649" s="14"/>
      <c r="X4649" s="14"/>
      <c r="Y4649" s="14"/>
      <c r="Z4649" s="14"/>
      <c r="AA4649" s="11"/>
      <c r="AB4649" s="14" t="str">
        <f t="shared" si="462"/>
        <v>10274,10275,10276,10277,10279,10280,10281,10278|10 FURADEIRAS</v>
      </c>
      <c r="AC4649" t="str">
        <f t="shared" si="463"/>
        <v>|10274|10275|10276|10277|10279|10280|10281|10278|</v>
      </c>
      <c r="AD4649" t="str">
        <f t="shared" si="464"/>
        <v>10 FURADEIRAS</v>
      </c>
    </row>
    <row r="4650" spans="1:30" ht="36" x14ac:dyDescent="0.35">
      <c r="A4650" s="35">
        <v>46225</v>
      </c>
      <c r="B4650" s="14" t="s">
        <v>3750</v>
      </c>
      <c r="C4650" s="14" t="s">
        <v>3751</v>
      </c>
      <c r="D4650" s="14" t="s">
        <v>3047</v>
      </c>
      <c r="E4650" s="14">
        <v>30001206</v>
      </c>
      <c r="F4650" s="14" t="s">
        <v>3278</v>
      </c>
      <c r="G4650" s="14" t="s">
        <v>3047</v>
      </c>
      <c r="H4650" s="14" t="s">
        <v>3047</v>
      </c>
      <c r="I4650" s="9" t="s">
        <v>3047</v>
      </c>
      <c r="J4650" s="9">
        <v>24</v>
      </c>
      <c r="K4650" s="14"/>
      <c r="L4650" s="14"/>
      <c r="M4650" s="14"/>
      <c r="N4650" s="14"/>
      <c r="O4650" s="14"/>
      <c r="P4650" s="14"/>
      <c r="Q4650" s="14"/>
      <c r="R4650" s="14"/>
      <c r="S4650" s="14"/>
      <c r="T4650" s="14"/>
      <c r="U4650" s="14"/>
      <c r="V4650" s="14"/>
      <c r="W4650" s="14"/>
      <c r="X4650" s="14"/>
      <c r="Y4650" s="14"/>
      <c r="Z4650" s="14"/>
      <c r="AA4650" s="11"/>
      <c r="AB4650" s="14" t="str">
        <f t="shared" si="462"/>
        <v>10284|10 FURADEIRAS</v>
      </c>
      <c r="AC4650" t="str">
        <f t="shared" si="463"/>
        <v>|10284|</v>
      </c>
      <c r="AD4650" t="str">
        <f t="shared" si="464"/>
        <v>10 FURADEIRAS</v>
      </c>
    </row>
    <row r="4651" spans="1:30" ht="36" x14ac:dyDescent="0.35">
      <c r="A4651" s="35">
        <v>46225</v>
      </c>
      <c r="B4651" s="14" t="s">
        <v>3750</v>
      </c>
      <c r="C4651" s="14" t="s">
        <v>3751</v>
      </c>
      <c r="D4651" s="14" t="s">
        <v>3047</v>
      </c>
      <c r="E4651" s="14">
        <v>30001207</v>
      </c>
      <c r="F4651" s="14" t="s">
        <v>3280</v>
      </c>
      <c r="G4651" s="14" t="s">
        <v>3047</v>
      </c>
      <c r="H4651" s="14" t="s">
        <v>3047</v>
      </c>
      <c r="I4651" s="9" t="s">
        <v>3047</v>
      </c>
      <c r="J4651" s="9">
        <v>32</v>
      </c>
      <c r="K4651" s="14"/>
      <c r="L4651" s="14"/>
      <c r="M4651" s="14"/>
      <c r="N4651" s="14"/>
      <c r="O4651" s="14"/>
      <c r="P4651" s="14"/>
      <c r="Q4651" s="14"/>
      <c r="R4651" s="14"/>
      <c r="S4651" s="14"/>
      <c r="T4651" s="14"/>
      <c r="U4651" s="14"/>
      <c r="V4651" s="14"/>
      <c r="W4651" s="14"/>
      <c r="X4651" s="14"/>
      <c r="Y4651" s="14"/>
      <c r="Z4651" s="14"/>
      <c r="AA4651" s="11"/>
      <c r="AB4651" s="14" t="str">
        <f t="shared" si="462"/>
        <v>10284|10 FURADEIRAS</v>
      </c>
      <c r="AC4651" t="str">
        <f t="shared" si="463"/>
        <v>|10284|</v>
      </c>
      <c r="AD4651" t="str">
        <f t="shared" si="464"/>
        <v>10 FURADEIRAS</v>
      </c>
    </row>
    <row r="4652" spans="1:30" ht="36" x14ac:dyDescent="0.35">
      <c r="A4652" s="35">
        <v>46225</v>
      </c>
      <c r="B4652" s="14" t="s">
        <v>3750</v>
      </c>
      <c r="C4652" s="14" t="s">
        <v>3751</v>
      </c>
      <c r="D4652" s="14" t="s">
        <v>3047</v>
      </c>
      <c r="E4652" s="14">
        <v>30003922</v>
      </c>
      <c r="F4652" s="14" t="s">
        <v>3709</v>
      </c>
      <c r="G4652" s="14" t="s">
        <v>3047</v>
      </c>
      <c r="H4652" s="14" t="s">
        <v>3047</v>
      </c>
      <c r="I4652" s="9" t="s">
        <v>3047</v>
      </c>
      <c r="J4652" s="9">
        <v>24</v>
      </c>
      <c r="K4652" s="14"/>
      <c r="L4652" s="14"/>
      <c r="M4652" s="14"/>
      <c r="N4652" s="14"/>
      <c r="O4652" s="14"/>
      <c r="P4652" s="14"/>
      <c r="Q4652" s="14"/>
      <c r="R4652" s="14"/>
      <c r="S4652" s="14"/>
      <c r="T4652" s="14"/>
      <c r="U4652" s="14"/>
      <c r="V4652" s="14"/>
      <c r="W4652" s="14"/>
      <c r="X4652" s="14"/>
      <c r="Y4652" s="14"/>
      <c r="Z4652" s="14"/>
      <c r="AA4652" s="11"/>
      <c r="AB4652" s="14" t="str">
        <f t="shared" si="462"/>
        <v>10284|10 FURADEIRAS</v>
      </c>
      <c r="AC4652" t="str">
        <f t="shared" si="463"/>
        <v>|10284|</v>
      </c>
      <c r="AD4652" t="str">
        <f t="shared" si="464"/>
        <v>10 FURADEIRAS</v>
      </c>
    </row>
    <row r="4653" spans="1:30" ht="36" x14ac:dyDescent="0.35">
      <c r="A4653" s="35">
        <v>46225</v>
      </c>
      <c r="B4653" s="14" t="s">
        <v>3750</v>
      </c>
      <c r="C4653" s="14" t="s">
        <v>3751</v>
      </c>
      <c r="D4653" s="14" t="s">
        <v>3047</v>
      </c>
      <c r="E4653" s="14">
        <v>30001203</v>
      </c>
      <c r="F4653" s="14" t="s">
        <v>3281</v>
      </c>
      <c r="G4653" s="14" t="s">
        <v>3047</v>
      </c>
      <c r="H4653" s="14" t="s">
        <v>3047</v>
      </c>
      <c r="I4653" s="9" t="s">
        <v>3047</v>
      </c>
      <c r="J4653" s="9">
        <v>48</v>
      </c>
      <c r="K4653" s="14"/>
      <c r="L4653" s="14"/>
      <c r="M4653" s="14"/>
      <c r="N4653" s="14"/>
      <c r="O4653" s="14"/>
      <c r="P4653" s="14"/>
      <c r="Q4653" s="14"/>
      <c r="R4653" s="14"/>
      <c r="S4653" s="14"/>
      <c r="T4653" s="14"/>
      <c r="U4653" s="14"/>
      <c r="V4653" s="14"/>
      <c r="W4653" s="14"/>
      <c r="X4653" s="14"/>
      <c r="Y4653" s="14"/>
      <c r="Z4653" s="14"/>
      <c r="AA4653" s="11"/>
      <c r="AB4653" s="14" t="str">
        <f t="shared" si="462"/>
        <v>10284|10 FURADEIRAS</v>
      </c>
      <c r="AC4653" t="str">
        <f t="shared" si="463"/>
        <v>|10284|</v>
      </c>
      <c r="AD4653" t="str">
        <f t="shared" si="464"/>
        <v>10 FURADEIRAS</v>
      </c>
    </row>
    <row r="4654" spans="1:30" ht="36" x14ac:dyDescent="0.35">
      <c r="A4654" s="35">
        <v>46225</v>
      </c>
      <c r="B4654" s="14" t="s">
        <v>3750</v>
      </c>
      <c r="C4654" s="14" t="s">
        <v>3751</v>
      </c>
      <c r="D4654" s="14" t="s">
        <v>3047</v>
      </c>
      <c r="E4654" s="14">
        <v>30003403</v>
      </c>
      <c r="F4654" s="14" t="s">
        <v>3285</v>
      </c>
      <c r="G4654" s="14" t="s">
        <v>3047</v>
      </c>
      <c r="H4654" s="14" t="s">
        <v>3047</v>
      </c>
      <c r="I4654" s="9" t="s">
        <v>3047</v>
      </c>
      <c r="J4654" s="9">
        <v>24</v>
      </c>
      <c r="K4654" s="14"/>
      <c r="L4654" s="14"/>
      <c r="M4654" s="14"/>
      <c r="N4654" s="14"/>
      <c r="O4654" s="14"/>
      <c r="P4654" s="14"/>
      <c r="Q4654" s="14"/>
      <c r="R4654" s="14"/>
      <c r="S4654" s="14"/>
      <c r="T4654" s="14"/>
      <c r="U4654" s="14"/>
      <c r="V4654" s="14"/>
      <c r="W4654" s="14"/>
      <c r="X4654" s="14"/>
      <c r="Y4654" s="14"/>
      <c r="Z4654" s="14"/>
      <c r="AA4654" s="11"/>
      <c r="AB4654" s="14" t="str">
        <f t="shared" si="462"/>
        <v>10284|10 FURADEIRAS</v>
      </c>
      <c r="AC4654" t="str">
        <f t="shared" si="463"/>
        <v>|10284|</v>
      </c>
      <c r="AD4654" t="str">
        <f t="shared" si="464"/>
        <v>10 FURADEIRAS</v>
      </c>
    </row>
    <row r="4655" spans="1:30" ht="36" x14ac:dyDescent="0.35">
      <c r="A4655" s="35">
        <v>46225</v>
      </c>
      <c r="B4655" s="14" t="s">
        <v>3750</v>
      </c>
      <c r="C4655" s="14" t="s">
        <v>3751</v>
      </c>
      <c r="D4655" s="14" t="s">
        <v>3047</v>
      </c>
      <c r="E4655" s="14">
        <v>30003405</v>
      </c>
      <c r="F4655" s="14" t="s">
        <v>3282</v>
      </c>
      <c r="G4655" s="14" t="s">
        <v>3047</v>
      </c>
      <c r="H4655" s="14" t="s">
        <v>3047</v>
      </c>
      <c r="I4655" s="9" t="s">
        <v>3047</v>
      </c>
      <c r="J4655" s="9">
        <v>1224</v>
      </c>
      <c r="K4655" s="14"/>
      <c r="L4655" s="14"/>
      <c r="M4655" s="14"/>
      <c r="N4655" s="14"/>
      <c r="O4655" s="14"/>
      <c r="P4655" s="14"/>
      <c r="Q4655" s="14"/>
      <c r="R4655" s="14"/>
      <c r="S4655" s="14"/>
      <c r="T4655" s="14"/>
      <c r="U4655" s="14"/>
      <c r="V4655" s="14"/>
      <c r="W4655" s="14"/>
      <c r="X4655" s="14"/>
      <c r="Y4655" s="14"/>
      <c r="Z4655" s="14"/>
      <c r="AA4655" s="11"/>
      <c r="AB4655" s="14" t="str">
        <f t="shared" si="462"/>
        <v>10284|10 FURADEIRAS</v>
      </c>
      <c r="AC4655" t="str">
        <f t="shared" si="463"/>
        <v>|10284|</v>
      </c>
      <c r="AD4655" t="str">
        <f t="shared" si="464"/>
        <v>10 FURADEIRAS</v>
      </c>
    </row>
    <row r="4656" spans="1:30" ht="36" x14ac:dyDescent="0.35">
      <c r="A4656" s="35">
        <v>46225</v>
      </c>
      <c r="B4656" s="14" t="s">
        <v>3750</v>
      </c>
      <c r="C4656" s="14" t="s">
        <v>3751</v>
      </c>
      <c r="D4656" s="14" t="s">
        <v>3047</v>
      </c>
      <c r="E4656" s="14">
        <v>30006103</v>
      </c>
      <c r="F4656" s="14" t="s">
        <v>3283</v>
      </c>
      <c r="G4656" s="14" t="s">
        <v>3047</v>
      </c>
      <c r="H4656" s="14" t="s">
        <v>3047</v>
      </c>
      <c r="I4656" s="9" t="s">
        <v>3047</v>
      </c>
      <c r="J4656" s="9">
        <v>1200</v>
      </c>
      <c r="K4656" s="14"/>
      <c r="L4656" s="14"/>
      <c r="M4656" s="14"/>
      <c r="N4656" s="14"/>
      <c r="O4656" s="14"/>
      <c r="P4656" s="14"/>
      <c r="Q4656" s="14"/>
      <c r="R4656" s="14"/>
      <c r="S4656" s="14"/>
      <c r="T4656" s="14"/>
      <c r="U4656" s="14"/>
      <c r="V4656" s="14"/>
      <c r="W4656" s="14"/>
      <c r="X4656" s="14"/>
      <c r="Y4656" s="14"/>
      <c r="Z4656" s="14"/>
      <c r="AA4656" s="11"/>
      <c r="AB4656" s="14" t="str">
        <f t="shared" si="462"/>
        <v>10284|10 FURADEIRAS</v>
      </c>
      <c r="AC4656" t="str">
        <f t="shared" si="463"/>
        <v>|10284|</v>
      </c>
      <c r="AD4656" t="str">
        <f t="shared" si="464"/>
        <v>10 FURADEIRAS</v>
      </c>
    </row>
    <row r="4657" spans="1:30" ht="36" x14ac:dyDescent="0.35">
      <c r="A4657" s="35">
        <v>46225</v>
      </c>
      <c r="B4657" s="14" t="s">
        <v>3750</v>
      </c>
      <c r="C4657" s="14" t="s">
        <v>3751</v>
      </c>
      <c r="D4657" s="14" t="s">
        <v>3047</v>
      </c>
      <c r="E4657" s="14">
        <v>30006802</v>
      </c>
      <c r="F4657" s="14" t="s">
        <v>3286</v>
      </c>
      <c r="G4657" s="14" t="s">
        <v>3047</v>
      </c>
      <c r="H4657" s="14" t="s">
        <v>3047</v>
      </c>
      <c r="I4657" s="9" t="s">
        <v>3047</v>
      </c>
      <c r="J4657" s="9">
        <v>4</v>
      </c>
      <c r="K4657" s="14"/>
      <c r="L4657" s="14"/>
      <c r="M4657" s="14"/>
      <c r="N4657" s="14"/>
      <c r="O4657" s="14"/>
      <c r="P4657" s="14"/>
      <c r="Q4657" s="14"/>
      <c r="R4657" s="14"/>
      <c r="S4657" s="14"/>
      <c r="T4657" s="14"/>
      <c r="U4657" s="14"/>
      <c r="V4657" s="14"/>
      <c r="W4657" s="14"/>
      <c r="X4657" s="14"/>
      <c r="Y4657" s="14"/>
      <c r="Z4657" s="14"/>
      <c r="AA4657" s="11"/>
      <c r="AB4657" s="14" t="str">
        <f t="shared" si="462"/>
        <v>10284|10 FURADEIRAS</v>
      </c>
      <c r="AC4657" t="str">
        <f t="shared" si="463"/>
        <v>|10284|</v>
      </c>
      <c r="AD4657" t="str">
        <f t="shared" si="464"/>
        <v>10 FURADEIRAS</v>
      </c>
    </row>
    <row r="4658" spans="1:30" ht="36" x14ac:dyDescent="0.35">
      <c r="A4658" s="35">
        <v>46225</v>
      </c>
      <c r="B4658" s="14" t="s">
        <v>3750</v>
      </c>
      <c r="C4658" s="14" t="s">
        <v>3751</v>
      </c>
      <c r="D4658" s="14" t="s">
        <v>3047</v>
      </c>
      <c r="E4658" s="14">
        <v>30006803</v>
      </c>
      <c r="F4658" s="14" t="s">
        <v>3287</v>
      </c>
      <c r="G4658" s="14" t="s">
        <v>3047</v>
      </c>
      <c r="H4658" s="14" t="s">
        <v>3047</v>
      </c>
      <c r="I4658" s="9" t="s">
        <v>3047</v>
      </c>
      <c r="J4658" s="9">
        <v>4</v>
      </c>
      <c r="K4658" s="14"/>
      <c r="L4658" s="14"/>
      <c r="M4658" s="14"/>
      <c r="N4658" s="14"/>
      <c r="O4658" s="14"/>
      <c r="P4658" s="14"/>
      <c r="Q4658" s="14"/>
      <c r="R4658" s="14"/>
      <c r="S4658" s="14"/>
      <c r="T4658" s="14"/>
      <c r="U4658" s="14"/>
      <c r="V4658" s="14"/>
      <c r="W4658" s="14"/>
      <c r="X4658" s="14"/>
      <c r="Y4658" s="14"/>
      <c r="Z4658" s="14"/>
      <c r="AA4658" s="11"/>
      <c r="AB4658" s="14" t="str">
        <f t="shared" si="462"/>
        <v>10284|10 FURADEIRAS</v>
      </c>
      <c r="AC4658" t="str">
        <f t="shared" si="463"/>
        <v>|10284|</v>
      </c>
      <c r="AD4658" t="str">
        <f t="shared" si="464"/>
        <v>10 FURADEIRAS</v>
      </c>
    </row>
    <row r="4659" spans="1:30" ht="36" x14ac:dyDescent="0.35">
      <c r="A4659" s="35">
        <v>46225</v>
      </c>
      <c r="B4659" s="14" t="s">
        <v>3750</v>
      </c>
      <c r="C4659" s="14" t="s">
        <v>3751</v>
      </c>
      <c r="D4659" s="14" t="s">
        <v>3047</v>
      </c>
      <c r="E4659" s="14">
        <v>30006804</v>
      </c>
      <c r="F4659" s="14" t="s">
        <v>3288</v>
      </c>
      <c r="G4659" s="14" t="s">
        <v>3047</v>
      </c>
      <c r="H4659" s="14" t="s">
        <v>3047</v>
      </c>
      <c r="I4659" s="9" t="s">
        <v>3047</v>
      </c>
      <c r="J4659" s="9">
        <v>4</v>
      </c>
      <c r="K4659" s="14"/>
      <c r="L4659" s="14"/>
      <c r="M4659" s="14"/>
      <c r="N4659" s="14"/>
      <c r="O4659" s="14"/>
      <c r="P4659" s="14"/>
      <c r="Q4659" s="14"/>
      <c r="R4659" s="14"/>
      <c r="S4659" s="14"/>
      <c r="T4659" s="14"/>
      <c r="U4659" s="14"/>
      <c r="V4659" s="14"/>
      <c r="W4659" s="14"/>
      <c r="X4659" s="14"/>
      <c r="Y4659" s="14"/>
      <c r="Z4659" s="14"/>
      <c r="AA4659" s="11"/>
      <c r="AB4659" s="14" t="str">
        <f t="shared" si="462"/>
        <v>10284|10 FURADEIRAS</v>
      </c>
      <c r="AC4659" t="str">
        <f t="shared" si="463"/>
        <v>|10284|</v>
      </c>
      <c r="AD4659" t="str">
        <f t="shared" si="464"/>
        <v>10 FURADEIRAS</v>
      </c>
    </row>
    <row r="4660" spans="1:30" ht="72" x14ac:dyDescent="0.35">
      <c r="A4660" s="35">
        <v>46232</v>
      </c>
      <c r="B4660" s="14" t="s">
        <v>3752</v>
      </c>
      <c r="C4660" s="14" t="s">
        <v>3743</v>
      </c>
      <c r="D4660" s="14" t="s">
        <v>3047</v>
      </c>
      <c r="E4660" s="14">
        <v>30004205</v>
      </c>
      <c r="F4660" s="14" t="s">
        <v>3624</v>
      </c>
      <c r="G4660" s="14" t="s">
        <v>3047</v>
      </c>
      <c r="H4660" s="14" t="s">
        <v>3047</v>
      </c>
      <c r="I4660" s="9" t="s">
        <v>3047</v>
      </c>
      <c r="J4660" s="9">
        <v>48</v>
      </c>
      <c r="K4660" s="14"/>
      <c r="L4660" s="14"/>
      <c r="M4660" s="14"/>
      <c r="N4660" s="14"/>
      <c r="O4660" s="14"/>
      <c r="P4660" s="14"/>
      <c r="Q4660" s="14"/>
      <c r="R4660" s="14"/>
      <c r="S4660" s="14"/>
      <c r="T4660" s="14"/>
      <c r="U4660" s="14"/>
      <c r="V4660" s="14"/>
      <c r="W4660" s="14"/>
      <c r="X4660" s="14"/>
      <c r="Y4660" s="14"/>
      <c r="Z4660" s="14"/>
      <c r="AA4660" s="11"/>
      <c r="AB4660" s="14" t="str">
        <f t="shared" si="462"/>
        <v>10274,10275,10276,10277,10279,10280,10281,10278|10 FURADEIRAS</v>
      </c>
      <c r="AC4660" t="str">
        <f t="shared" si="463"/>
        <v>|10274|10275|10276|10277|10279|10280|10281|10278|</v>
      </c>
      <c r="AD4660" t="str">
        <f t="shared" si="464"/>
        <v>10 FURADEIRAS</v>
      </c>
    </row>
    <row r="4661" spans="1:30" ht="36" x14ac:dyDescent="0.35">
      <c r="A4661" s="35">
        <v>46225</v>
      </c>
      <c r="B4661" s="14" t="s">
        <v>3750</v>
      </c>
      <c r="C4661" s="14" t="s">
        <v>3751</v>
      </c>
      <c r="D4661" s="14" t="s">
        <v>3047</v>
      </c>
      <c r="E4661" s="14">
        <v>30001309</v>
      </c>
      <c r="F4661" s="14" t="s">
        <v>3291</v>
      </c>
      <c r="G4661" s="14" t="s">
        <v>3047</v>
      </c>
      <c r="H4661" s="14" t="s">
        <v>3047</v>
      </c>
      <c r="I4661" s="9" t="s">
        <v>3047</v>
      </c>
      <c r="J4661" s="9">
        <v>8</v>
      </c>
      <c r="K4661" s="14"/>
      <c r="L4661" s="14"/>
      <c r="M4661" s="14"/>
      <c r="N4661" s="14"/>
      <c r="O4661" s="14"/>
      <c r="P4661" s="14"/>
      <c r="Q4661" s="14"/>
      <c r="R4661" s="14"/>
      <c r="S4661" s="14"/>
      <c r="T4661" s="14"/>
      <c r="U4661" s="14"/>
      <c r="V4661" s="14"/>
      <c r="W4661" s="14"/>
      <c r="X4661" s="14"/>
      <c r="Y4661" s="14"/>
      <c r="Z4661" s="14"/>
      <c r="AA4661" s="11"/>
      <c r="AB4661" s="14" t="str">
        <f t="shared" si="462"/>
        <v>10284|10 FURADEIRAS</v>
      </c>
      <c r="AC4661" t="str">
        <f t="shared" si="463"/>
        <v>|10284|</v>
      </c>
      <c r="AD4661" t="str">
        <f t="shared" si="464"/>
        <v>10 FURADEIRAS</v>
      </c>
    </row>
    <row r="4662" spans="1:30" ht="36" x14ac:dyDescent="0.35">
      <c r="A4662" s="35">
        <v>46225</v>
      </c>
      <c r="B4662" s="14" t="s">
        <v>3750</v>
      </c>
      <c r="C4662" s="14" t="s">
        <v>3751</v>
      </c>
      <c r="D4662" s="14" t="s">
        <v>3047</v>
      </c>
      <c r="E4662" s="14">
        <v>30001201</v>
      </c>
      <c r="F4662" s="14" t="s">
        <v>3293</v>
      </c>
      <c r="G4662" s="14" t="s">
        <v>3047</v>
      </c>
      <c r="H4662" s="14" t="s">
        <v>3047</v>
      </c>
      <c r="I4662" s="9" t="s">
        <v>3047</v>
      </c>
      <c r="J4662" s="9">
        <v>24</v>
      </c>
      <c r="K4662" s="14"/>
      <c r="L4662" s="14"/>
      <c r="M4662" s="14"/>
      <c r="N4662" s="14"/>
      <c r="O4662" s="14"/>
      <c r="P4662" s="14"/>
      <c r="Q4662" s="14"/>
      <c r="R4662" s="14"/>
      <c r="S4662" s="14"/>
      <c r="T4662" s="14"/>
      <c r="U4662" s="14"/>
      <c r="V4662" s="14"/>
      <c r="W4662" s="14"/>
      <c r="X4662" s="14"/>
      <c r="Y4662" s="14"/>
      <c r="Z4662" s="14"/>
      <c r="AA4662" s="11"/>
      <c r="AB4662" s="14" t="str">
        <f t="shared" si="462"/>
        <v>10284|10 FURADEIRAS</v>
      </c>
      <c r="AC4662" t="str">
        <f t="shared" si="463"/>
        <v>|10284|</v>
      </c>
      <c r="AD4662" t="str">
        <f t="shared" si="464"/>
        <v>10 FURADEIRAS</v>
      </c>
    </row>
    <row r="4663" spans="1:30" ht="36" x14ac:dyDescent="0.35">
      <c r="A4663" s="35">
        <v>46225</v>
      </c>
      <c r="B4663" s="14" t="s">
        <v>3750</v>
      </c>
      <c r="C4663" s="14" t="s">
        <v>3751</v>
      </c>
      <c r="D4663" s="14" t="s">
        <v>3047</v>
      </c>
      <c r="E4663" s="14">
        <v>30001202</v>
      </c>
      <c r="F4663" s="14" t="s">
        <v>3191</v>
      </c>
      <c r="G4663" s="14" t="s">
        <v>3047</v>
      </c>
      <c r="H4663" s="14" t="s">
        <v>3047</v>
      </c>
      <c r="I4663" s="9" t="s">
        <v>3047</v>
      </c>
      <c r="J4663" s="9">
        <v>48</v>
      </c>
      <c r="K4663" s="14"/>
      <c r="L4663" s="14"/>
      <c r="M4663" s="14"/>
      <c r="N4663" s="14"/>
      <c r="O4663" s="14"/>
      <c r="P4663" s="14"/>
      <c r="Q4663" s="14"/>
      <c r="R4663" s="14"/>
      <c r="S4663" s="14"/>
      <c r="T4663" s="14"/>
      <c r="U4663" s="14"/>
      <c r="V4663" s="14"/>
      <c r="W4663" s="14"/>
      <c r="X4663" s="14"/>
      <c r="Y4663" s="14"/>
      <c r="Z4663" s="14"/>
      <c r="AA4663" s="11"/>
      <c r="AB4663" s="14" t="str">
        <f t="shared" si="462"/>
        <v>10284|10 FURADEIRAS</v>
      </c>
      <c r="AC4663" t="str">
        <f t="shared" si="463"/>
        <v>|10284|</v>
      </c>
      <c r="AD4663" t="str">
        <f t="shared" si="464"/>
        <v>10 FURADEIRAS</v>
      </c>
    </row>
    <row r="4664" spans="1:30" ht="36" x14ac:dyDescent="0.35">
      <c r="A4664" s="35">
        <v>46225</v>
      </c>
      <c r="B4664" s="14" t="s">
        <v>3750</v>
      </c>
      <c r="C4664" s="14" t="s">
        <v>3751</v>
      </c>
      <c r="D4664" s="14" t="s">
        <v>3047</v>
      </c>
      <c r="E4664" s="14">
        <v>30001301</v>
      </c>
      <c r="F4664" s="14" t="s">
        <v>3294</v>
      </c>
      <c r="G4664" s="14" t="s">
        <v>3047</v>
      </c>
      <c r="H4664" s="14" t="s">
        <v>3047</v>
      </c>
      <c r="I4664" s="9" t="s">
        <v>3047</v>
      </c>
      <c r="J4664" s="9">
        <v>16</v>
      </c>
      <c r="K4664" s="14"/>
      <c r="L4664" s="14"/>
      <c r="M4664" s="14"/>
      <c r="N4664" s="14"/>
      <c r="O4664" s="14"/>
      <c r="P4664" s="14"/>
      <c r="Q4664" s="14"/>
      <c r="R4664" s="14"/>
      <c r="S4664" s="14"/>
      <c r="T4664" s="14"/>
      <c r="U4664" s="14"/>
      <c r="V4664" s="14"/>
      <c r="W4664" s="14"/>
      <c r="X4664" s="14"/>
      <c r="Y4664" s="14"/>
      <c r="Z4664" s="14"/>
      <c r="AA4664" s="11"/>
      <c r="AB4664" s="14" t="str">
        <f t="shared" si="462"/>
        <v>10284|10 FURADEIRAS</v>
      </c>
      <c r="AC4664" t="str">
        <f t="shared" si="463"/>
        <v>|10284|</v>
      </c>
      <c r="AD4664" t="str">
        <f t="shared" si="464"/>
        <v>10 FURADEIRAS</v>
      </c>
    </row>
    <row r="4665" spans="1:30" ht="36" x14ac:dyDescent="0.35">
      <c r="A4665" s="35">
        <v>46225</v>
      </c>
      <c r="B4665" s="14" t="s">
        <v>3750</v>
      </c>
      <c r="C4665" s="14" t="s">
        <v>3751</v>
      </c>
      <c r="D4665" s="14" t="s">
        <v>3047</v>
      </c>
      <c r="E4665" s="14">
        <v>30006801</v>
      </c>
      <c r="F4665" s="14" t="s">
        <v>3297</v>
      </c>
      <c r="G4665" s="14" t="s">
        <v>3047</v>
      </c>
      <c r="H4665" s="14" t="s">
        <v>3047</v>
      </c>
      <c r="I4665" s="9" t="s">
        <v>3047</v>
      </c>
      <c r="J4665" s="9">
        <v>8</v>
      </c>
      <c r="K4665" s="14"/>
      <c r="L4665" s="14"/>
      <c r="M4665" s="14"/>
      <c r="N4665" s="14"/>
      <c r="O4665" s="14"/>
      <c r="P4665" s="14"/>
      <c r="Q4665" s="14"/>
      <c r="R4665" s="14"/>
      <c r="S4665" s="14"/>
      <c r="T4665" s="14"/>
      <c r="U4665" s="14"/>
      <c r="V4665" s="14"/>
      <c r="W4665" s="14"/>
      <c r="X4665" s="14"/>
      <c r="Y4665" s="14"/>
      <c r="Z4665" s="14"/>
      <c r="AA4665" s="11"/>
      <c r="AB4665" s="14" t="str">
        <f t="shared" si="462"/>
        <v>10284|10 FURADEIRAS</v>
      </c>
      <c r="AC4665" t="str">
        <f t="shared" si="463"/>
        <v>|10284|</v>
      </c>
      <c r="AD4665" t="str">
        <f t="shared" si="464"/>
        <v>10 FURADEIRAS</v>
      </c>
    </row>
    <row r="4666" spans="1:30" ht="72" x14ac:dyDescent="0.35">
      <c r="A4666" s="35">
        <v>46232</v>
      </c>
      <c r="B4666" s="14" t="s">
        <v>3752</v>
      </c>
      <c r="C4666" s="14" t="s">
        <v>3743</v>
      </c>
      <c r="D4666" s="14" t="s">
        <v>3047</v>
      </c>
      <c r="E4666" s="14">
        <v>30005104</v>
      </c>
      <c r="F4666" s="14" t="s">
        <v>3710</v>
      </c>
      <c r="G4666" s="14" t="s">
        <v>3047</v>
      </c>
      <c r="H4666" s="14" t="s">
        <v>3047</v>
      </c>
      <c r="I4666" s="9" t="s">
        <v>3047</v>
      </c>
      <c r="J4666" s="9">
        <v>6</v>
      </c>
      <c r="K4666" s="14"/>
      <c r="L4666" s="14"/>
      <c r="M4666" s="14"/>
      <c r="N4666" s="14"/>
      <c r="O4666" s="14"/>
      <c r="P4666" s="14"/>
      <c r="Q4666" s="14"/>
      <c r="R4666" s="14"/>
      <c r="S4666" s="14"/>
      <c r="T4666" s="14"/>
      <c r="U4666" s="14"/>
      <c r="V4666" s="14"/>
      <c r="W4666" s="14"/>
      <c r="X4666" s="14"/>
      <c r="Y4666" s="14"/>
      <c r="Z4666" s="14"/>
      <c r="AA4666" s="11"/>
      <c r="AB4666" s="14" t="str">
        <f t="shared" si="462"/>
        <v>10274,10275,10276,10277,10279,10280,10281,10278|10 FURADEIRAS</v>
      </c>
      <c r="AC4666" t="str">
        <f t="shared" si="463"/>
        <v>|10274|10275|10276|10277|10279|10280|10281|10278|</v>
      </c>
      <c r="AD4666" t="str">
        <f t="shared" si="464"/>
        <v>10 FURADEIRAS</v>
      </c>
    </row>
    <row r="4667" spans="1:30" ht="72" x14ac:dyDescent="0.35">
      <c r="A4667" s="35">
        <v>46232</v>
      </c>
      <c r="B4667" s="14" t="s">
        <v>3752</v>
      </c>
      <c r="C4667" s="14" t="s">
        <v>3743</v>
      </c>
      <c r="D4667" s="14" t="s">
        <v>3047</v>
      </c>
      <c r="E4667" s="14">
        <v>30002321</v>
      </c>
      <c r="F4667" s="14" t="s">
        <v>3627</v>
      </c>
      <c r="G4667" s="14" t="s">
        <v>3047</v>
      </c>
      <c r="H4667" s="14" t="s">
        <v>3047</v>
      </c>
      <c r="I4667" s="9" t="s">
        <v>3047</v>
      </c>
      <c r="J4667" s="9">
        <v>24</v>
      </c>
      <c r="K4667" s="14"/>
      <c r="L4667" s="14"/>
      <c r="M4667" s="14"/>
      <c r="N4667" s="14"/>
      <c r="O4667" s="14"/>
      <c r="P4667" s="14"/>
      <c r="Q4667" s="14"/>
      <c r="R4667" s="14"/>
      <c r="S4667" s="14"/>
      <c r="T4667" s="14"/>
      <c r="U4667" s="14"/>
      <c r="V4667" s="14"/>
      <c r="W4667" s="14"/>
      <c r="X4667" s="14"/>
      <c r="Y4667" s="14"/>
      <c r="Z4667" s="14"/>
      <c r="AA4667" s="11"/>
      <c r="AB4667" s="14" t="str">
        <f t="shared" si="462"/>
        <v>10274,10275,10276,10277,10279,10280,10281,10278|10 FURADEIRAS</v>
      </c>
      <c r="AC4667" t="str">
        <f t="shared" si="463"/>
        <v>|10274|10275|10276|10277|10279|10280|10281|10278|</v>
      </c>
      <c r="AD4667" t="str">
        <f t="shared" si="464"/>
        <v>10 FURADEIRAS</v>
      </c>
    </row>
    <row r="4668" spans="1:30" ht="72" x14ac:dyDescent="0.35">
      <c r="A4668" s="35">
        <v>46232</v>
      </c>
      <c r="B4668" s="14" t="s">
        <v>3752</v>
      </c>
      <c r="C4668" s="14" t="s">
        <v>3743</v>
      </c>
      <c r="D4668" s="14" t="s">
        <v>3047</v>
      </c>
      <c r="E4668" s="14">
        <v>30002322</v>
      </c>
      <c r="F4668" s="14" t="s">
        <v>3629</v>
      </c>
      <c r="G4668" s="14" t="s">
        <v>3047</v>
      </c>
      <c r="H4668" s="14" t="s">
        <v>3047</v>
      </c>
      <c r="I4668" s="9" t="s">
        <v>3047</v>
      </c>
      <c r="J4668" s="9">
        <v>24</v>
      </c>
      <c r="K4668" s="14"/>
      <c r="L4668" s="14"/>
      <c r="M4668" s="14"/>
      <c r="N4668" s="14"/>
      <c r="O4668" s="14"/>
      <c r="P4668" s="14"/>
      <c r="Q4668" s="14"/>
      <c r="R4668" s="14"/>
      <c r="S4668" s="14"/>
      <c r="T4668" s="14"/>
      <c r="U4668" s="14"/>
      <c r="V4668" s="14"/>
      <c r="W4668" s="14"/>
      <c r="X4668" s="14"/>
      <c r="Y4668" s="14"/>
      <c r="Z4668" s="14"/>
      <c r="AA4668" s="11"/>
      <c r="AB4668" s="14" t="str">
        <f t="shared" si="462"/>
        <v>10274,10275,10276,10277,10279,10280,10281,10278|10 FURADEIRAS</v>
      </c>
      <c r="AC4668" t="str">
        <f t="shared" si="463"/>
        <v>|10274|10275|10276|10277|10279|10280|10281|10278|</v>
      </c>
      <c r="AD4668" t="str">
        <f t="shared" si="464"/>
        <v>10 FURADEIRAS</v>
      </c>
    </row>
    <row r="4669" spans="1:30" ht="36" x14ac:dyDescent="0.35">
      <c r="A4669" s="35">
        <v>46225</v>
      </c>
      <c r="B4669" s="14" t="s">
        <v>3750</v>
      </c>
      <c r="C4669" s="14" t="s">
        <v>3751</v>
      </c>
      <c r="D4669" s="14" t="s">
        <v>3047</v>
      </c>
      <c r="E4669" s="14">
        <v>20052004</v>
      </c>
      <c r="F4669" s="14" t="s">
        <v>3268</v>
      </c>
      <c r="G4669" s="14" t="s">
        <v>3047</v>
      </c>
      <c r="H4669" s="14" t="s">
        <v>3047</v>
      </c>
      <c r="I4669" s="9" t="s">
        <v>3047</v>
      </c>
      <c r="J4669" s="9">
        <v>4</v>
      </c>
      <c r="K4669" s="14"/>
      <c r="L4669" s="14"/>
      <c r="M4669" s="14"/>
      <c r="N4669" s="14"/>
      <c r="O4669" s="14"/>
      <c r="P4669" s="14"/>
      <c r="Q4669" s="14"/>
      <c r="R4669" s="14"/>
      <c r="S4669" s="14"/>
      <c r="T4669" s="14"/>
      <c r="U4669" s="14"/>
      <c r="V4669" s="14"/>
      <c r="W4669" s="14"/>
      <c r="X4669" s="14"/>
      <c r="Y4669" s="14"/>
      <c r="Z4669" s="14"/>
      <c r="AA4669" s="11"/>
      <c r="AB4669" s="14" t="str">
        <f t="shared" si="462"/>
        <v>10284|10 FURADEIRAS</v>
      </c>
      <c r="AC4669" t="str">
        <f t="shared" si="463"/>
        <v>|10284|</v>
      </c>
      <c r="AD4669" t="str">
        <f t="shared" si="464"/>
        <v>10 FURADEIRAS</v>
      </c>
    </row>
    <row r="4670" spans="1:30" ht="36" x14ac:dyDescent="0.35">
      <c r="A4670" s="35">
        <v>46225</v>
      </c>
      <c r="B4670" s="14" t="s">
        <v>3750</v>
      </c>
      <c r="C4670" s="14" t="s">
        <v>3751</v>
      </c>
      <c r="D4670" s="14" t="s">
        <v>3047</v>
      </c>
      <c r="E4670" s="14">
        <v>20052204</v>
      </c>
      <c r="F4670" s="14" t="s">
        <v>3270</v>
      </c>
      <c r="G4670" s="14" t="s">
        <v>3047</v>
      </c>
      <c r="H4670" s="14" t="s">
        <v>3047</v>
      </c>
      <c r="I4670" s="9" t="s">
        <v>3047</v>
      </c>
      <c r="J4670" s="9">
        <v>7</v>
      </c>
      <c r="K4670" s="14"/>
      <c r="L4670" s="14"/>
      <c r="M4670" s="14"/>
      <c r="N4670" s="14"/>
      <c r="O4670" s="14"/>
      <c r="P4670" s="14"/>
      <c r="Q4670" s="14"/>
      <c r="R4670" s="14"/>
      <c r="S4670" s="14"/>
      <c r="T4670" s="14"/>
      <c r="U4670" s="14"/>
      <c r="V4670" s="14"/>
      <c r="W4670" s="14"/>
      <c r="X4670" s="14"/>
      <c r="Y4670" s="14"/>
      <c r="Z4670" s="14"/>
      <c r="AA4670" s="11"/>
      <c r="AB4670" s="14" t="str">
        <f t="shared" si="462"/>
        <v>10284|10 FURADEIRAS</v>
      </c>
      <c r="AC4670" t="str">
        <f t="shared" si="463"/>
        <v>|10284|</v>
      </c>
      <c r="AD4670" t="str">
        <f t="shared" si="464"/>
        <v>10 FURADEIRAS</v>
      </c>
    </row>
    <row r="4671" spans="1:30" ht="36" x14ac:dyDescent="0.35">
      <c r="A4671" s="35">
        <v>46225</v>
      </c>
      <c r="B4671" s="14" t="s">
        <v>3750</v>
      </c>
      <c r="C4671" s="14" t="s">
        <v>3751</v>
      </c>
      <c r="D4671" s="14" t="s">
        <v>3047</v>
      </c>
      <c r="E4671" s="14">
        <v>200306104</v>
      </c>
      <c r="F4671" s="14" t="s">
        <v>3501</v>
      </c>
      <c r="G4671" s="14" t="s">
        <v>3047</v>
      </c>
      <c r="H4671" s="14" t="s">
        <v>3047</v>
      </c>
      <c r="I4671" s="9" t="s">
        <v>3047</v>
      </c>
      <c r="J4671" s="9">
        <v>2</v>
      </c>
      <c r="K4671" s="14"/>
      <c r="L4671" s="14"/>
      <c r="M4671" s="14"/>
      <c r="N4671" s="14"/>
      <c r="O4671" s="14"/>
      <c r="P4671" s="14"/>
      <c r="Q4671" s="14"/>
      <c r="R4671" s="14"/>
      <c r="S4671" s="14"/>
      <c r="T4671" s="14"/>
      <c r="U4671" s="14"/>
      <c r="V4671" s="14"/>
      <c r="W4671" s="14"/>
      <c r="X4671" s="14"/>
      <c r="Y4671" s="14"/>
      <c r="Z4671" s="14"/>
      <c r="AA4671" s="11"/>
      <c r="AB4671" s="14" t="str">
        <f t="shared" si="462"/>
        <v>10284|10 FURADEIRAS</v>
      </c>
      <c r="AC4671" t="str">
        <f t="shared" si="463"/>
        <v>|10284|</v>
      </c>
      <c r="AD4671" t="str">
        <f t="shared" si="464"/>
        <v>10 FURADEIRAS</v>
      </c>
    </row>
    <row r="4672" spans="1:30" ht="36" x14ac:dyDescent="0.35">
      <c r="A4672" s="35">
        <v>46225</v>
      </c>
      <c r="B4672" s="14" t="s">
        <v>3750</v>
      </c>
      <c r="C4672" s="14" t="s">
        <v>3751</v>
      </c>
      <c r="D4672" s="14" t="s">
        <v>3047</v>
      </c>
      <c r="E4672" s="14">
        <v>30006104</v>
      </c>
      <c r="F4672" s="14" t="s">
        <v>3159</v>
      </c>
      <c r="G4672" s="14" t="s">
        <v>3047</v>
      </c>
      <c r="H4672" s="14" t="s">
        <v>3047</v>
      </c>
      <c r="I4672" s="9" t="s">
        <v>3047</v>
      </c>
      <c r="J4672" s="9">
        <v>600</v>
      </c>
      <c r="K4672" s="14"/>
      <c r="L4672" s="14"/>
      <c r="M4672" s="14"/>
      <c r="N4672" s="14"/>
      <c r="O4672" s="14"/>
      <c r="P4672" s="14"/>
      <c r="Q4672" s="14"/>
      <c r="R4672" s="14"/>
      <c r="S4672" s="14"/>
      <c r="T4672" s="14"/>
      <c r="U4672" s="14"/>
      <c r="V4672" s="14"/>
      <c r="W4672" s="14"/>
      <c r="X4672" s="14"/>
      <c r="Y4672" s="14"/>
      <c r="Z4672" s="14"/>
      <c r="AA4672" s="11"/>
      <c r="AB4672" s="14" t="str">
        <f t="shared" si="462"/>
        <v>10284|10 FURADEIRAS</v>
      </c>
      <c r="AC4672" t="str">
        <f t="shared" si="463"/>
        <v>|10284|</v>
      </c>
      <c r="AD4672" t="str">
        <f t="shared" si="464"/>
        <v>10 FURADEIRAS</v>
      </c>
    </row>
    <row r="4673" spans="1:30" ht="36" x14ac:dyDescent="0.35">
      <c r="A4673" s="35">
        <v>46225</v>
      </c>
      <c r="B4673" s="14" t="s">
        <v>3750</v>
      </c>
      <c r="C4673" s="14" t="s">
        <v>3751</v>
      </c>
      <c r="D4673" s="14" t="s">
        <v>3047</v>
      </c>
      <c r="E4673" s="14">
        <v>20052001</v>
      </c>
      <c r="F4673" s="14" t="s">
        <v>3196</v>
      </c>
      <c r="G4673" s="14" t="s">
        <v>3047</v>
      </c>
      <c r="H4673" s="14" t="s">
        <v>3047</v>
      </c>
      <c r="I4673" s="9" t="s">
        <v>3047</v>
      </c>
      <c r="J4673" s="9">
        <v>44</v>
      </c>
      <c r="K4673" s="14"/>
      <c r="L4673" s="14"/>
      <c r="M4673" s="14"/>
      <c r="N4673" s="14"/>
      <c r="O4673" s="14"/>
      <c r="P4673" s="14"/>
      <c r="Q4673" s="14"/>
      <c r="R4673" s="14"/>
      <c r="S4673" s="14"/>
      <c r="T4673" s="14"/>
      <c r="U4673" s="14"/>
      <c r="V4673" s="14"/>
      <c r="W4673" s="14"/>
      <c r="X4673" s="14"/>
      <c r="Y4673" s="14"/>
      <c r="Z4673" s="14"/>
      <c r="AA4673" s="11"/>
      <c r="AB4673" s="14" t="str">
        <f t="shared" si="462"/>
        <v>10284|10 FURADEIRAS</v>
      </c>
      <c r="AC4673" t="str">
        <f t="shared" si="463"/>
        <v>|10284|</v>
      </c>
      <c r="AD4673" t="str">
        <f t="shared" si="464"/>
        <v>10 FURADEIRAS</v>
      </c>
    </row>
    <row r="4674" spans="1:30" ht="36" x14ac:dyDescent="0.35">
      <c r="A4674" s="35">
        <v>46225</v>
      </c>
      <c r="B4674" s="14" t="s">
        <v>3750</v>
      </c>
      <c r="C4674" s="14" t="s">
        <v>3751</v>
      </c>
      <c r="D4674" s="14" t="s">
        <v>3047</v>
      </c>
      <c r="E4674" s="14">
        <v>20052002</v>
      </c>
      <c r="F4674" s="14" t="s">
        <v>3197</v>
      </c>
      <c r="G4674" s="14" t="s">
        <v>3047</v>
      </c>
      <c r="H4674" s="14" t="s">
        <v>3047</v>
      </c>
      <c r="I4674" s="9" t="s">
        <v>3047</v>
      </c>
      <c r="J4674" s="9">
        <v>4</v>
      </c>
      <c r="K4674" s="14"/>
      <c r="L4674" s="14"/>
      <c r="M4674" s="14"/>
      <c r="N4674" s="14"/>
      <c r="O4674" s="14"/>
      <c r="P4674" s="14"/>
      <c r="Q4674" s="14"/>
      <c r="R4674" s="14"/>
      <c r="S4674" s="14"/>
      <c r="T4674" s="14"/>
      <c r="U4674" s="14"/>
      <c r="V4674" s="14"/>
      <c r="W4674" s="14"/>
      <c r="X4674" s="14"/>
      <c r="Y4674" s="14"/>
      <c r="Z4674" s="14"/>
      <c r="AA4674" s="11"/>
      <c r="AB4674" s="14" t="str">
        <f t="shared" si="462"/>
        <v>10284|10 FURADEIRAS</v>
      </c>
      <c r="AC4674" t="str">
        <f t="shared" si="463"/>
        <v>|10284|</v>
      </c>
      <c r="AD4674" t="str">
        <f t="shared" si="464"/>
        <v>10 FURADEIRAS</v>
      </c>
    </row>
    <row r="4675" spans="1:30" ht="36" x14ac:dyDescent="0.35">
      <c r="A4675" s="35">
        <v>46225</v>
      </c>
      <c r="B4675" s="14" t="s">
        <v>3750</v>
      </c>
      <c r="C4675" s="14" t="s">
        <v>3751</v>
      </c>
      <c r="D4675" s="14" t="s">
        <v>3047</v>
      </c>
      <c r="E4675" s="14">
        <v>20052003</v>
      </c>
      <c r="F4675" s="14" t="s">
        <v>3198</v>
      </c>
      <c r="G4675" s="14" t="s">
        <v>3047</v>
      </c>
      <c r="H4675" s="14" t="s">
        <v>3047</v>
      </c>
      <c r="I4675" s="9" t="s">
        <v>3047</v>
      </c>
      <c r="J4675" s="9">
        <v>8</v>
      </c>
      <c r="K4675" s="14"/>
      <c r="L4675" s="14"/>
      <c r="M4675" s="14"/>
      <c r="N4675" s="14"/>
      <c r="O4675" s="14"/>
      <c r="P4675" s="14"/>
      <c r="Q4675" s="14"/>
      <c r="R4675" s="14"/>
      <c r="S4675" s="14"/>
      <c r="T4675" s="14"/>
      <c r="U4675" s="14"/>
      <c r="V4675" s="14"/>
      <c r="W4675" s="14"/>
      <c r="X4675" s="14"/>
      <c r="Y4675" s="14"/>
      <c r="Z4675" s="14"/>
      <c r="AA4675" s="11"/>
      <c r="AB4675" s="14" t="str">
        <f t="shared" si="462"/>
        <v>10284|10 FURADEIRAS</v>
      </c>
      <c r="AC4675" t="str">
        <f t="shared" si="463"/>
        <v>|10284|</v>
      </c>
      <c r="AD4675" t="str">
        <f t="shared" si="464"/>
        <v>10 FURADEIRAS</v>
      </c>
    </row>
    <row r="4676" spans="1:30" ht="36" x14ac:dyDescent="0.35">
      <c r="A4676" s="35">
        <v>46225</v>
      </c>
      <c r="B4676" s="14" t="s">
        <v>3750</v>
      </c>
      <c r="C4676" s="14" t="s">
        <v>3751</v>
      </c>
      <c r="D4676" s="14" t="s">
        <v>3047</v>
      </c>
      <c r="E4676" s="14">
        <v>20052202</v>
      </c>
      <c r="F4676" s="14" t="s">
        <v>3199</v>
      </c>
      <c r="G4676" s="14" t="s">
        <v>3047</v>
      </c>
      <c r="H4676" s="14" t="s">
        <v>3047</v>
      </c>
      <c r="I4676" s="9" t="s">
        <v>3047</v>
      </c>
      <c r="J4676" s="9">
        <v>7</v>
      </c>
      <c r="K4676" s="14"/>
      <c r="L4676" s="14"/>
      <c r="M4676" s="14"/>
      <c r="N4676" s="14"/>
      <c r="O4676" s="14"/>
      <c r="P4676" s="14"/>
      <c r="Q4676" s="14"/>
      <c r="R4676" s="14"/>
      <c r="S4676" s="14"/>
      <c r="T4676" s="14"/>
      <c r="U4676" s="14"/>
      <c r="V4676" s="14"/>
      <c r="W4676" s="14"/>
      <c r="X4676" s="14"/>
      <c r="Y4676" s="14"/>
      <c r="Z4676" s="14"/>
      <c r="AA4676" s="11"/>
      <c r="AB4676" s="14" t="str">
        <f t="shared" si="462"/>
        <v>10284|10 FURADEIRAS</v>
      </c>
      <c r="AC4676" t="str">
        <f t="shared" si="463"/>
        <v>|10284|</v>
      </c>
      <c r="AD4676" t="str">
        <f t="shared" si="464"/>
        <v>10 FURADEIRAS</v>
      </c>
    </row>
    <row r="4677" spans="1:30" ht="36" x14ac:dyDescent="0.35">
      <c r="A4677" s="35">
        <v>46225</v>
      </c>
      <c r="B4677" s="14" t="s">
        <v>3750</v>
      </c>
      <c r="C4677" s="14" t="s">
        <v>3751</v>
      </c>
      <c r="D4677" s="14" t="s">
        <v>3047</v>
      </c>
      <c r="E4677" s="14">
        <v>20052203</v>
      </c>
      <c r="F4677" s="14" t="s">
        <v>3200</v>
      </c>
      <c r="G4677" s="14" t="s">
        <v>3047</v>
      </c>
      <c r="H4677" s="14" t="s">
        <v>3047</v>
      </c>
      <c r="I4677" s="9" t="s">
        <v>3047</v>
      </c>
      <c r="J4677" s="9">
        <v>14</v>
      </c>
      <c r="K4677" s="14"/>
      <c r="L4677" s="14"/>
      <c r="M4677" s="14"/>
      <c r="N4677" s="14"/>
      <c r="O4677" s="14"/>
      <c r="P4677" s="14"/>
      <c r="Q4677" s="14"/>
      <c r="R4677" s="14"/>
      <c r="S4677" s="14"/>
      <c r="T4677" s="14"/>
      <c r="U4677" s="14"/>
      <c r="V4677" s="14"/>
      <c r="W4677" s="14"/>
      <c r="X4677" s="14"/>
      <c r="Y4677" s="14"/>
      <c r="Z4677" s="14"/>
      <c r="AA4677" s="11"/>
      <c r="AB4677" s="14" t="str">
        <f t="shared" si="462"/>
        <v>10284|10 FURADEIRAS</v>
      </c>
      <c r="AC4677" t="str">
        <f t="shared" si="463"/>
        <v>|10284|</v>
      </c>
      <c r="AD4677" t="str">
        <f t="shared" si="464"/>
        <v>10 FURADEIRAS</v>
      </c>
    </row>
    <row r="4678" spans="1:30" ht="48" x14ac:dyDescent="0.35">
      <c r="A4678" s="35">
        <v>46234</v>
      </c>
      <c r="B4678" s="14" t="s">
        <v>3753</v>
      </c>
      <c r="C4678" s="14" t="s">
        <v>3743</v>
      </c>
      <c r="D4678" s="14" t="s">
        <v>3050</v>
      </c>
      <c r="E4678" s="14">
        <v>30002307</v>
      </c>
      <c r="F4678" s="14" t="s">
        <v>3622</v>
      </c>
      <c r="G4678" s="14" t="s">
        <v>3050</v>
      </c>
      <c r="H4678" s="14" t="s">
        <v>3050</v>
      </c>
      <c r="I4678" s="9" t="s">
        <v>3050</v>
      </c>
      <c r="J4678" s="9">
        <v>24</v>
      </c>
      <c r="K4678" s="14"/>
      <c r="L4678" s="14"/>
      <c r="M4678" s="14"/>
      <c r="N4678" s="14"/>
      <c r="O4678" s="14"/>
      <c r="P4678" s="14"/>
      <c r="Q4678" s="14"/>
      <c r="R4678" s="14"/>
      <c r="S4678" s="14"/>
      <c r="T4678" s="14"/>
      <c r="U4678" s="14"/>
      <c r="V4678" s="14"/>
      <c r="W4678" s="14"/>
      <c r="X4678" s="14"/>
      <c r="Y4678" s="14"/>
      <c r="Z4678" s="14"/>
      <c r="AA4678" s="11"/>
      <c r="AB4678" s="14" t="str">
        <f t="shared" si="462"/>
        <v>10275|33 MONTAGEM CADEIRA</v>
      </c>
      <c r="AC4678" t="str">
        <f t="shared" si="463"/>
        <v>|10275|</v>
      </c>
      <c r="AD4678" t="str">
        <f t="shared" si="464"/>
        <v>33 MONTAGEM CADEIRA</v>
      </c>
    </row>
    <row r="4679" spans="1:30" ht="48" x14ac:dyDescent="0.35">
      <c r="A4679" s="35">
        <v>46234</v>
      </c>
      <c r="B4679" s="14" t="s">
        <v>3753</v>
      </c>
      <c r="C4679" s="14" t="s">
        <v>3743</v>
      </c>
      <c r="D4679" s="14" t="s">
        <v>3050</v>
      </c>
      <c r="E4679" s="14">
        <v>30002313</v>
      </c>
      <c r="F4679" s="14" t="s">
        <v>3754</v>
      </c>
      <c r="G4679" s="14" t="s">
        <v>3050</v>
      </c>
      <c r="H4679" s="14" t="s">
        <v>3050</v>
      </c>
      <c r="I4679" s="9" t="s">
        <v>3050</v>
      </c>
      <c r="J4679" s="9">
        <v>24</v>
      </c>
      <c r="K4679" s="14"/>
      <c r="L4679" s="14"/>
      <c r="M4679" s="14"/>
      <c r="N4679" s="14"/>
      <c r="O4679" s="14"/>
      <c r="P4679" s="14"/>
      <c r="Q4679" s="14"/>
      <c r="R4679" s="14"/>
      <c r="S4679" s="14"/>
      <c r="T4679" s="14"/>
      <c r="U4679" s="14"/>
      <c r="V4679" s="14"/>
      <c r="W4679" s="14"/>
      <c r="X4679" s="14"/>
      <c r="Y4679" s="14"/>
      <c r="Z4679" s="14"/>
      <c r="AA4679" s="11"/>
      <c r="AB4679" s="14" t="str">
        <f t="shared" ref="AB4679:AB4742" si="465">B4679&amp;"|"&amp;I4679</f>
        <v>10275|33 MONTAGEM CADEIRA</v>
      </c>
      <c r="AC4679" t="str">
        <f t="shared" ref="AC4679:AC4742" si="466">IF($B4679="","","|"&amp;SUBSTITUTE(TRIM(SUBSTITUTE(SUBSTITUTE(SUBSTITUTE(SUBSTITUTE(SUBSTITUTE(SUBSTITUTE(SUBSTITUTE(SUBSTITUTE(SUBSTITUTE(SUBSTITUTE(SUBSTITUTE(SUBSTITUTE(SUBSTITUTE(SUBSTITUTE(TRIM($B4679&amp;""),CHAR(10)," "),CHAR(13)," "),"."," "),";"," "),","," "),"/"," "),"+"," "),"-"," "),"  "," "),"  "," "),"  "," "),"  "," "),"  "," "),"  "," "))," ","|")&amp;"|")</f>
        <v>|10275|</v>
      </c>
      <c r="AD4679" t="str">
        <f t="shared" ref="AD4679:AD4742" si="467">TRIM($I4679&amp;"")</f>
        <v>33 MONTAGEM CADEIRA</v>
      </c>
    </row>
    <row r="4680" spans="1:30" ht="48" x14ac:dyDescent="0.35">
      <c r="A4680" s="35">
        <v>46234</v>
      </c>
      <c r="B4680" s="14" t="s">
        <v>3753</v>
      </c>
      <c r="C4680" s="14" t="s">
        <v>3743</v>
      </c>
      <c r="D4680" s="14" t="s">
        <v>3050</v>
      </c>
      <c r="E4680" s="14">
        <v>30004201</v>
      </c>
      <c r="F4680" s="14" t="s">
        <v>3755</v>
      </c>
      <c r="G4680" s="14" t="s">
        <v>3050</v>
      </c>
      <c r="H4680" s="14" t="s">
        <v>3050</v>
      </c>
      <c r="I4680" s="9" t="s">
        <v>3050</v>
      </c>
      <c r="J4680" s="9">
        <v>24</v>
      </c>
      <c r="K4680" s="14"/>
      <c r="L4680" s="14"/>
      <c r="M4680" s="14"/>
      <c r="N4680" s="14"/>
      <c r="O4680" s="14"/>
      <c r="P4680" s="14"/>
      <c r="Q4680" s="14"/>
      <c r="R4680" s="14"/>
      <c r="S4680" s="14"/>
      <c r="T4680" s="14"/>
      <c r="U4680" s="14"/>
      <c r="V4680" s="14"/>
      <c r="W4680" s="14"/>
      <c r="X4680" s="14"/>
      <c r="Y4680" s="14"/>
      <c r="Z4680" s="14"/>
      <c r="AA4680" s="11"/>
      <c r="AB4680" s="14" t="str">
        <f t="shared" si="465"/>
        <v>10275|33 MONTAGEM CADEIRA</v>
      </c>
      <c r="AC4680" t="str">
        <f t="shared" si="466"/>
        <v>|10275|</v>
      </c>
      <c r="AD4680" t="str">
        <f t="shared" si="467"/>
        <v>33 MONTAGEM CADEIRA</v>
      </c>
    </row>
    <row r="4681" spans="1:30" ht="48" x14ac:dyDescent="0.35">
      <c r="A4681" s="35">
        <v>46234</v>
      </c>
      <c r="B4681" s="14" t="s">
        <v>3753</v>
      </c>
      <c r="C4681" s="14" t="s">
        <v>3743</v>
      </c>
      <c r="D4681" s="14" t="s">
        <v>3050</v>
      </c>
      <c r="E4681" s="14">
        <v>30009108</v>
      </c>
      <c r="F4681" s="14" t="s">
        <v>483</v>
      </c>
      <c r="G4681" s="14" t="s">
        <v>3050</v>
      </c>
      <c r="H4681" s="14" t="s">
        <v>3050</v>
      </c>
      <c r="I4681" s="9" t="s">
        <v>3050</v>
      </c>
      <c r="J4681" s="9">
        <v>6</v>
      </c>
      <c r="K4681" s="14"/>
      <c r="L4681" s="14"/>
      <c r="M4681" s="14"/>
      <c r="N4681" s="14"/>
      <c r="O4681" s="14"/>
      <c r="P4681" s="14"/>
      <c r="Q4681" s="14"/>
      <c r="R4681" s="14"/>
      <c r="S4681" s="14"/>
      <c r="T4681" s="14"/>
      <c r="U4681" s="14"/>
      <c r="V4681" s="14"/>
      <c r="W4681" s="14"/>
      <c r="X4681" s="14"/>
      <c r="Y4681" s="14"/>
      <c r="Z4681" s="14"/>
      <c r="AA4681" s="11"/>
      <c r="AB4681" s="14" t="str">
        <f t="shared" si="465"/>
        <v>10275|33 MONTAGEM CADEIRA</v>
      </c>
      <c r="AC4681" t="str">
        <f t="shared" si="466"/>
        <v>|10275|</v>
      </c>
      <c r="AD4681" t="str">
        <f t="shared" si="467"/>
        <v>33 MONTAGEM CADEIRA</v>
      </c>
    </row>
    <row r="4682" spans="1:30" ht="48" x14ac:dyDescent="0.35">
      <c r="A4682" s="35">
        <v>46234</v>
      </c>
      <c r="B4682" s="14" t="s">
        <v>3753</v>
      </c>
      <c r="C4682" s="14" t="s">
        <v>3743</v>
      </c>
      <c r="D4682" s="14" t="s">
        <v>3050</v>
      </c>
      <c r="E4682" s="14">
        <v>30008511</v>
      </c>
      <c r="F4682" s="14" t="s">
        <v>468</v>
      </c>
      <c r="G4682" s="14" t="s">
        <v>3050</v>
      </c>
      <c r="H4682" s="14" t="s">
        <v>3050</v>
      </c>
      <c r="I4682" s="9" t="s">
        <v>3050</v>
      </c>
      <c r="J4682" s="9">
        <v>4</v>
      </c>
      <c r="K4682" s="14"/>
      <c r="L4682" s="14"/>
      <c r="M4682" s="14"/>
      <c r="N4682" s="14"/>
      <c r="O4682" s="14"/>
      <c r="P4682" s="14"/>
      <c r="Q4682" s="14"/>
      <c r="R4682" s="14"/>
      <c r="S4682" s="14"/>
      <c r="T4682" s="14"/>
      <c r="U4682" s="14"/>
      <c r="V4682" s="14"/>
      <c r="W4682" s="14"/>
      <c r="X4682" s="14"/>
      <c r="Y4682" s="14"/>
      <c r="Z4682" s="14"/>
      <c r="AA4682" s="11"/>
      <c r="AB4682" s="14" t="str">
        <f t="shared" si="465"/>
        <v>10275|33 MONTAGEM CADEIRA</v>
      </c>
      <c r="AC4682" t="str">
        <f t="shared" si="466"/>
        <v>|10275|</v>
      </c>
      <c r="AD4682" t="str">
        <f t="shared" si="467"/>
        <v>33 MONTAGEM CADEIRA</v>
      </c>
    </row>
    <row r="4683" spans="1:30" ht="48" x14ac:dyDescent="0.35">
      <c r="A4683" s="35">
        <v>46234</v>
      </c>
      <c r="B4683" s="14" t="s">
        <v>3753</v>
      </c>
      <c r="C4683" s="14" t="s">
        <v>3743</v>
      </c>
      <c r="D4683" s="14" t="s">
        <v>3050</v>
      </c>
      <c r="E4683" s="14">
        <v>30008512</v>
      </c>
      <c r="F4683" s="14" t="s">
        <v>469</v>
      </c>
      <c r="G4683" s="14" t="s">
        <v>3050</v>
      </c>
      <c r="H4683" s="14" t="s">
        <v>3050</v>
      </c>
      <c r="I4683" s="9" t="s">
        <v>3050</v>
      </c>
      <c r="J4683" s="9">
        <v>4</v>
      </c>
      <c r="K4683" s="14"/>
      <c r="L4683" s="14"/>
      <c r="M4683" s="14"/>
      <c r="N4683" s="14"/>
      <c r="O4683" s="14"/>
      <c r="P4683" s="14"/>
      <c r="Q4683" s="14"/>
      <c r="R4683" s="14"/>
      <c r="S4683" s="14"/>
      <c r="T4683" s="14"/>
      <c r="U4683" s="14"/>
      <c r="V4683" s="14"/>
      <c r="W4683" s="14"/>
      <c r="X4683" s="14"/>
      <c r="Y4683" s="14"/>
      <c r="Z4683" s="14"/>
      <c r="AA4683" s="11"/>
      <c r="AB4683" s="14" t="str">
        <f t="shared" si="465"/>
        <v>10275|33 MONTAGEM CADEIRA</v>
      </c>
      <c r="AC4683" t="str">
        <f t="shared" si="466"/>
        <v>|10275|</v>
      </c>
      <c r="AD4683" t="str">
        <f t="shared" si="467"/>
        <v>33 MONTAGEM CADEIRA</v>
      </c>
    </row>
    <row r="4684" spans="1:30" ht="48" x14ac:dyDescent="0.35">
      <c r="A4684" s="35">
        <v>46234</v>
      </c>
      <c r="B4684" s="14" t="s">
        <v>3753</v>
      </c>
      <c r="C4684" s="14" t="s">
        <v>3743</v>
      </c>
      <c r="D4684" s="14" t="s">
        <v>3050</v>
      </c>
      <c r="E4684" s="14">
        <v>30002306</v>
      </c>
      <c r="F4684" s="14" t="s">
        <v>3638</v>
      </c>
      <c r="G4684" s="14" t="s">
        <v>3050</v>
      </c>
      <c r="H4684" s="14" t="s">
        <v>3050</v>
      </c>
      <c r="I4684" s="9" t="s">
        <v>3050</v>
      </c>
      <c r="J4684" s="9">
        <v>24</v>
      </c>
      <c r="K4684" s="14"/>
      <c r="L4684" s="14"/>
      <c r="M4684" s="14"/>
      <c r="N4684" s="14"/>
      <c r="O4684" s="14"/>
      <c r="P4684" s="14"/>
      <c r="Q4684" s="14"/>
      <c r="R4684" s="14"/>
      <c r="S4684" s="14"/>
      <c r="T4684" s="14"/>
      <c r="U4684" s="14"/>
      <c r="V4684" s="14"/>
      <c r="W4684" s="14"/>
      <c r="X4684" s="14"/>
      <c r="Y4684" s="14"/>
      <c r="Z4684" s="14"/>
      <c r="AA4684" s="11"/>
      <c r="AB4684" s="14" t="str">
        <f t="shared" si="465"/>
        <v>10275|33 MONTAGEM CADEIRA</v>
      </c>
      <c r="AC4684" t="str">
        <f t="shared" si="466"/>
        <v>|10275|</v>
      </c>
      <c r="AD4684" t="str">
        <f t="shared" si="467"/>
        <v>33 MONTAGEM CADEIRA</v>
      </c>
    </row>
    <row r="4685" spans="1:30" ht="48" x14ac:dyDescent="0.35">
      <c r="A4685" s="35">
        <v>46234</v>
      </c>
      <c r="B4685" s="14" t="s">
        <v>3753</v>
      </c>
      <c r="C4685" s="14" t="s">
        <v>3743</v>
      </c>
      <c r="D4685" s="14" t="s">
        <v>3050</v>
      </c>
      <c r="E4685" s="14">
        <v>30002321</v>
      </c>
      <c r="F4685" s="14" t="s">
        <v>3627</v>
      </c>
      <c r="G4685" s="14" t="s">
        <v>3050</v>
      </c>
      <c r="H4685" s="14" t="s">
        <v>3050</v>
      </c>
      <c r="I4685" s="9" t="s">
        <v>3050</v>
      </c>
      <c r="J4685" s="9">
        <v>24</v>
      </c>
      <c r="K4685" s="14"/>
      <c r="L4685" s="14"/>
      <c r="M4685" s="14"/>
      <c r="N4685" s="14"/>
      <c r="O4685" s="14"/>
      <c r="P4685" s="14"/>
      <c r="Q4685" s="14"/>
      <c r="R4685" s="14"/>
      <c r="S4685" s="14"/>
      <c r="T4685" s="14"/>
      <c r="U4685" s="14"/>
      <c r="V4685" s="14"/>
      <c r="W4685" s="14"/>
      <c r="X4685" s="14"/>
      <c r="Y4685" s="14"/>
      <c r="Z4685" s="14"/>
      <c r="AA4685" s="11"/>
      <c r="AB4685" s="14" t="str">
        <f t="shared" si="465"/>
        <v>10275|33 MONTAGEM CADEIRA</v>
      </c>
      <c r="AC4685" t="str">
        <f t="shared" si="466"/>
        <v>|10275|</v>
      </c>
      <c r="AD4685" t="str">
        <f t="shared" si="467"/>
        <v>33 MONTAGEM CADEIRA</v>
      </c>
    </row>
    <row r="4686" spans="1:30" ht="48" x14ac:dyDescent="0.35">
      <c r="A4686" s="35">
        <v>46234</v>
      </c>
      <c r="B4686" s="14" t="s">
        <v>3753</v>
      </c>
      <c r="C4686" s="14" t="s">
        <v>3743</v>
      </c>
      <c r="D4686" s="14" t="s">
        <v>3050</v>
      </c>
      <c r="E4686" s="14">
        <v>30002322</v>
      </c>
      <c r="F4686" s="14" t="s">
        <v>3629</v>
      </c>
      <c r="G4686" s="14" t="s">
        <v>3050</v>
      </c>
      <c r="H4686" s="14" t="s">
        <v>3050</v>
      </c>
      <c r="I4686" s="9" t="s">
        <v>3050</v>
      </c>
      <c r="J4686" s="9">
        <v>24</v>
      </c>
      <c r="K4686" s="14"/>
      <c r="L4686" s="14"/>
      <c r="M4686" s="14"/>
      <c r="N4686" s="14"/>
      <c r="O4686" s="14"/>
      <c r="P4686" s="14"/>
      <c r="Q4686" s="14"/>
      <c r="R4686" s="14"/>
      <c r="S4686" s="14"/>
      <c r="T4686" s="14"/>
      <c r="U4686" s="14"/>
      <c r="V4686" s="14"/>
      <c r="W4686" s="14"/>
      <c r="X4686" s="14"/>
      <c r="Y4686" s="14"/>
      <c r="Z4686" s="14"/>
      <c r="AA4686" s="11"/>
      <c r="AB4686" s="14" t="str">
        <f t="shared" si="465"/>
        <v>10275|33 MONTAGEM CADEIRA</v>
      </c>
      <c r="AC4686" t="str">
        <f t="shared" si="466"/>
        <v>|10275|</v>
      </c>
      <c r="AD4686" t="str">
        <f t="shared" si="467"/>
        <v>33 MONTAGEM CADEIRA</v>
      </c>
    </row>
    <row r="4687" spans="1:30" ht="48" x14ac:dyDescent="0.35">
      <c r="A4687" s="35">
        <v>46234</v>
      </c>
      <c r="B4687" s="14" t="s">
        <v>3750</v>
      </c>
      <c r="C4687" s="14" t="s">
        <v>3751</v>
      </c>
      <c r="D4687" s="14" t="s">
        <v>3050</v>
      </c>
      <c r="E4687" s="14">
        <v>30001212</v>
      </c>
      <c r="F4687" s="14" t="s">
        <v>482</v>
      </c>
      <c r="G4687" s="14" t="s">
        <v>3050</v>
      </c>
      <c r="H4687" s="14" t="s">
        <v>3050</v>
      </c>
      <c r="I4687" s="9" t="s">
        <v>3050</v>
      </c>
      <c r="J4687" s="9">
        <v>12</v>
      </c>
      <c r="K4687" s="14"/>
      <c r="L4687" s="14"/>
      <c r="M4687" s="14"/>
      <c r="N4687" s="14"/>
      <c r="O4687" s="14"/>
      <c r="P4687" s="14"/>
      <c r="Q4687" s="14"/>
      <c r="R4687" s="14"/>
      <c r="S4687" s="14"/>
      <c r="T4687" s="14"/>
      <c r="U4687" s="14"/>
      <c r="V4687" s="14"/>
      <c r="W4687" s="14"/>
      <c r="X4687" s="14"/>
      <c r="Y4687" s="14"/>
      <c r="Z4687" s="14"/>
      <c r="AA4687" s="11"/>
      <c r="AB4687" s="14" t="str">
        <f t="shared" si="465"/>
        <v>10284|33 MONTAGEM CADEIRA</v>
      </c>
      <c r="AC4687" t="str">
        <f t="shared" si="466"/>
        <v>|10284|</v>
      </c>
      <c r="AD4687" t="str">
        <f t="shared" si="467"/>
        <v>33 MONTAGEM CADEIRA</v>
      </c>
    </row>
    <row r="4688" spans="1:30" ht="48" x14ac:dyDescent="0.35">
      <c r="A4688" s="35">
        <v>46234</v>
      </c>
      <c r="B4688" s="14" t="s">
        <v>3750</v>
      </c>
      <c r="C4688" s="14" t="s">
        <v>3751</v>
      </c>
      <c r="D4688" s="14" t="s">
        <v>3050</v>
      </c>
      <c r="E4688" s="14">
        <v>30001213</v>
      </c>
      <c r="F4688" s="14" t="s">
        <v>477</v>
      </c>
      <c r="G4688" s="14" t="s">
        <v>3050</v>
      </c>
      <c r="H4688" s="14" t="s">
        <v>3050</v>
      </c>
      <c r="I4688" s="9" t="s">
        <v>3050</v>
      </c>
      <c r="J4688" s="9">
        <v>24</v>
      </c>
      <c r="K4688" s="14"/>
      <c r="L4688" s="14"/>
      <c r="M4688" s="14"/>
      <c r="N4688" s="14"/>
      <c r="O4688" s="14"/>
      <c r="P4688" s="14"/>
      <c r="Q4688" s="14"/>
      <c r="R4688" s="14"/>
      <c r="S4688" s="14"/>
      <c r="T4688" s="14"/>
      <c r="U4688" s="14"/>
      <c r="V4688" s="14"/>
      <c r="W4688" s="14"/>
      <c r="X4688" s="14"/>
      <c r="Y4688" s="14"/>
      <c r="Z4688" s="14"/>
      <c r="AA4688" s="11"/>
      <c r="AB4688" s="14" t="str">
        <f t="shared" si="465"/>
        <v>10284|33 MONTAGEM CADEIRA</v>
      </c>
      <c r="AC4688" t="str">
        <f t="shared" si="466"/>
        <v>|10284|</v>
      </c>
      <c r="AD4688" t="str">
        <f t="shared" si="467"/>
        <v>33 MONTAGEM CADEIRA</v>
      </c>
    </row>
    <row r="4689" spans="1:30" ht="48" x14ac:dyDescent="0.35">
      <c r="A4689" s="35">
        <v>46234</v>
      </c>
      <c r="B4689" s="14" t="s">
        <v>3750</v>
      </c>
      <c r="C4689" s="14" t="s">
        <v>3751</v>
      </c>
      <c r="D4689" s="14" t="s">
        <v>3050</v>
      </c>
      <c r="E4689" s="14">
        <v>30001412</v>
      </c>
      <c r="F4689" s="14" t="s">
        <v>3174</v>
      </c>
      <c r="G4689" s="14" t="s">
        <v>3050</v>
      </c>
      <c r="H4689" s="14" t="s">
        <v>3050</v>
      </c>
      <c r="I4689" s="9" t="s">
        <v>3050</v>
      </c>
      <c r="J4689" s="9">
        <v>8</v>
      </c>
      <c r="K4689" s="14"/>
      <c r="L4689" s="14"/>
      <c r="M4689" s="14"/>
      <c r="N4689" s="14"/>
      <c r="O4689" s="14"/>
      <c r="P4689" s="14"/>
      <c r="Q4689" s="14"/>
      <c r="R4689" s="14"/>
      <c r="S4689" s="14"/>
      <c r="T4689" s="14"/>
      <c r="U4689" s="14"/>
      <c r="V4689" s="14"/>
      <c r="W4689" s="14"/>
      <c r="X4689" s="14"/>
      <c r="Y4689" s="14"/>
      <c r="Z4689" s="14"/>
      <c r="AA4689" s="11"/>
      <c r="AB4689" s="14" t="str">
        <f t="shared" si="465"/>
        <v>10284|33 MONTAGEM CADEIRA</v>
      </c>
      <c r="AC4689" t="str">
        <f t="shared" si="466"/>
        <v>|10284|</v>
      </c>
      <c r="AD4689" t="str">
        <f t="shared" si="467"/>
        <v>33 MONTAGEM CADEIRA</v>
      </c>
    </row>
    <row r="4690" spans="1:30" ht="48" x14ac:dyDescent="0.35">
      <c r="A4690" s="35">
        <v>46234</v>
      </c>
      <c r="B4690" s="14" t="s">
        <v>3750</v>
      </c>
      <c r="C4690" s="14" t="s">
        <v>3751</v>
      </c>
      <c r="D4690" s="14" t="s">
        <v>3050</v>
      </c>
      <c r="E4690" s="14">
        <v>30003920</v>
      </c>
      <c r="F4690" s="14" t="s">
        <v>3690</v>
      </c>
      <c r="G4690" s="14" t="s">
        <v>3050</v>
      </c>
      <c r="H4690" s="14" t="s">
        <v>3050</v>
      </c>
      <c r="I4690" s="9" t="s">
        <v>3050</v>
      </c>
      <c r="J4690" s="9">
        <v>12</v>
      </c>
      <c r="K4690" s="14"/>
      <c r="L4690" s="14"/>
      <c r="M4690" s="14"/>
      <c r="N4690" s="14"/>
      <c r="O4690" s="14"/>
      <c r="P4690" s="14"/>
      <c r="Q4690" s="14"/>
      <c r="R4690" s="14"/>
      <c r="S4690" s="14"/>
      <c r="T4690" s="14"/>
      <c r="U4690" s="14"/>
      <c r="V4690" s="14"/>
      <c r="W4690" s="14"/>
      <c r="X4690" s="14"/>
      <c r="Y4690" s="14"/>
      <c r="Z4690" s="14"/>
      <c r="AA4690" s="11"/>
      <c r="AB4690" s="14" t="str">
        <f t="shared" si="465"/>
        <v>10284|33 MONTAGEM CADEIRA</v>
      </c>
      <c r="AC4690" t="str">
        <f t="shared" si="466"/>
        <v>|10284|</v>
      </c>
      <c r="AD4690" t="str">
        <f t="shared" si="467"/>
        <v>33 MONTAGEM CADEIRA</v>
      </c>
    </row>
    <row r="4691" spans="1:30" ht="48" x14ac:dyDescent="0.35">
      <c r="A4691" s="35">
        <v>46234</v>
      </c>
      <c r="B4691" s="14" t="s">
        <v>3750</v>
      </c>
      <c r="C4691" s="14" t="s">
        <v>3751</v>
      </c>
      <c r="D4691" s="14" t="s">
        <v>3050</v>
      </c>
      <c r="E4691" s="14">
        <v>30006801</v>
      </c>
      <c r="F4691" s="14" t="s">
        <v>3297</v>
      </c>
      <c r="G4691" s="14" t="s">
        <v>3050</v>
      </c>
      <c r="H4691" s="14" t="s">
        <v>3050</v>
      </c>
      <c r="I4691" s="9" t="s">
        <v>3050</v>
      </c>
      <c r="J4691" s="9">
        <v>8</v>
      </c>
      <c r="K4691" s="14"/>
      <c r="L4691" s="14"/>
      <c r="M4691" s="14"/>
      <c r="N4691" s="14"/>
      <c r="O4691" s="14"/>
      <c r="P4691" s="14"/>
      <c r="Q4691" s="14"/>
      <c r="R4691" s="14"/>
      <c r="S4691" s="14"/>
      <c r="T4691" s="14"/>
      <c r="U4691" s="14"/>
      <c r="V4691" s="14"/>
      <c r="W4691" s="14"/>
      <c r="X4691" s="14"/>
      <c r="Y4691" s="14"/>
      <c r="Z4691" s="14"/>
      <c r="AA4691" s="11"/>
      <c r="AB4691" s="14" t="str">
        <f t="shared" si="465"/>
        <v>10284|33 MONTAGEM CADEIRA</v>
      </c>
      <c r="AC4691" t="str">
        <f t="shared" si="466"/>
        <v>|10284|</v>
      </c>
      <c r="AD4691" t="str">
        <f t="shared" si="467"/>
        <v>33 MONTAGEM CADEIRA</v>
      </c>
    </row>
    <row r="4692" spans="1:30" ht="48" x14ac:dyDescent="0.35">
      <c r="A4692" s="35">
        <v>46234</v>
      </c>
      <c r="B4692" s="14" t="s">
        <v>3750</v>
      </c>
      <c r="C4692" s="14" t="s">
        <v>3751</v>
      </c>
      <c r="D4692" s="14" t="s">
        <v>3050</v>
      </c>
      <c r="E4692" s="14">
        <v>30006806</v>
      </c>
      <c r="F4692" s="14" t="s">
        <v>478</v>
      </c>
      <c r="G4692" s="14" t="s">
        <v>3050</v>
      </c>
      <c r="H4692" s="14" t="s">
        <v>3050</v>
      </c>
      <c r="I4692" s="9" t="s">
        <v>3050</v>
      </c>
      <c r="J4692" s="9">
        <v>4</v>
      </c>
      <c r="K4692" s="14"/>
      <c r="L4692" s="14"/>
      <c r="M4692" s="14"/>
      <c r="N4692" s="14"/>
      <c r="O4692" s="14"/>
      <c r="P4692" s="14"/>
      <c r="Q4692" s="14"/>
      <c r="R4692" s="14"/>
      <c r="S4692" s="14"/>
      <c r="T4692" s="14"/>
      <c r="U4692" s="14"/>
      <c r="V4692" s="14"/>
      <c r="W4692" s="14"/>
      <c r="X4692" s="14"/>
      <c r="Y4692" s="14"/>
      <c r="Z4692" s="14"/>
      <c r="AA4692" s="11"/>
      <c r="AB4692" s="14" t="str">
        <f t="shared" si="465"/>
        <v>10284|33 MONTAGEM CADEIRA</v>
      </c>
      <c r="AC4692" t="str">
        <f t="shared" si="466"/>
        <v>|10284|</v>
      </c>
      <c r="AD4692" t="str">
        <f t="shared" si="467"/>
        <v>33 MONTAGEM CADEIRA</v>
      </c>
    </row>
    <row r="4693" spans="1:30" ht="72" x14ac:dyDescent="0.35">
      <c r="A4693" s="35">
        <v>46232</v>
      </c>
      <c r="B4693" s="14" t="s">
        <v>3752</v>
      </c>
      <c r="C4693" s="14" t="s">
        <v>3743</v>
      </c>
      <c r="D4693" s="14" t="s">
        <v>3058</v>
      </c>
      <c r="E4693" s="14">
        <v>30008509</v>
      </c>
      <c r="F4693" s="14" t="s">
        <v>3770</v>
      </c>
      <c r="G4693" s="14" t="s">
        <v>3058</v>
      </c>
      <c r="H4693" s="14" t="s">
        <v>3058</v>
      </c>
      <c r="I4693" s="9" t="s">
        <v>3058</v>
      </c>
      <c r="J4693" s="9">
        <v>4</v>
      </c>
      <c r="K4693" s="14"/>
      <c r="L4693" s="14"/>
      <c r="M4693" s="14"/>
      <c r="N4693" s="14"/>
      <c r="O4693" s="14"/>
      <c r="P4693" s="14"/>
      <c r="Q4693" s="14"/>
      <c r="R4693" s="14"/>
      <c r="S4693" s="14"/>
      <c r="T4693" s="14"/>
      <c r="U4693" s="14"/>
      <c r="V4693" s="14"/>
      <c r="W4693" s="14"/>
      <c r="X4693" s="14"/>
      <c r="Y4693" s="14"/>
      <c r="Z4693" s="14"/>
      <c r="AA4693" s="11"/>
      <c r="AB4693" s="14" t="str">
        <f t="shared" si="465"/>
        <v>10274,10275,10276,10277,10279,10280,10281,10278|60 USINAGEM AUTOMATIZADA</v>
      </c>
      <c r="AC4693" t="str">
        <f t="shared" si="466"/>
        <v>|10274|10275|10276|10277|10279|10280|10281|10278|</v>
      </c>
      <c r="AD4693" t="str">
        <f t="shared" si="467"/>
        <v>60 USINAGEM AUTOMATIZADA</v>
      </c>
    </row>
    <row r="4694" spans="1:30" ht="72" x14ac:dyDescent="0.35">
      <c r="A4694" s="35">
        <v>46232</v>
      </c>
      <c r="B4694" s="14" t="s">
        <v>3752</v>
      </c>
      <c r="C4694" s="14" t="s">
        <v>3743</v>
      </c>
      <c r="D4694" s="14" t="s">
        <v>3058</v>
      </c>
      <c r="E4694" s="14">
        <v>30005192</v>
      </c>
      <c r="F4694" s="14" t="s">
        <v>3712</v>
      </c>
      <c r="G4694" s="14" t="s">
        <v>3058</v>
      </c>
      <c r="H4694" s="14" t="s">
        <v>3058</v>
      </c>
      <c r="I4694" s="9" t="s">
        <v>3058</v>
      </c>
      <c r="J4694" s="9">
        <v>6</v>
      </c>
      <c r="K4694" s="14"/>
      <c r="L4694" s="14"/>
      <c r="M4694" s="14"/>
      <c r="N4694" s="14"/>
      <c r="O4694" s="14"/>
      <c r="P4694" s="14"/>
      <c r="Q4694" s="14"/>
      <c r="R4694" s="14"/>
      <c r="S4694" s="14"/>
      <c r="T4694" s="14"/>
      <c r="U4694" s="14"/>
      <c r="V4694" s="14"/>
      <c r="W4694" s="14"/>
      <c r="X4694" s="14"/>
      <c r="Y4694" s="14"/>
      <c r="Z4694" s="14"/>
      <c r="AA4694" s="11"/>
      <c r="AB4694" s="14" t="str">
        <f t="shared" si="465"/>
        <v>10274,10275,10276,10277,10279,10280,10281,10278|60 USINAGEM AUTOMATIZADA</v>
      </c>
      <c r="AC4694" t="str">
        <f t="shared" si="466"/>
        <v>|10274|10275|10276|10277|10279|10280|10281|10278|</v>
      </c>
      <c r="AD4694" t="str">
        <f t="shared" si="467"/>
        <v>60 USINAGEM AUTOMATIZADA</v>
      </c>
    </row>
    <row r="4695" spans="1:30" ht="72" x14ac:dyDescent="0.35">
      <c r="A4695" s="35">
        <v>46232</v>
      </c>
      <c r="B4695" s="14" t="s">
        <v>3752</v>
      </c>
      <c r="C4695" s="14" t="s">
        <v>3743</v>
      </c>
      <c r="D4695" s="14" t="s">
        <v>3058</v>
      </c>
      <c r="E4695" s="14">
        <v>30005193</v>
      </c>
      <c r="F4695" s="14" t="s">
        <v>3713</v>
      </c>
      <c r="G4695" s="14" t="s">
        <v>3058</v>
      </c>
      <c r="H4695" s="14" t="s">
        <v>3058</v>
      </c>
      <c r="I4695" s="9" t="s">
        <v>3058</v>
      </c>
      <c r="J4695" s="9">
        <v>6</v>
      </c>
      <c r="K4695" s="14"/>
      <c r="L4695" s="14"/>
      <c r="M4695" s="14"/>
      <c r="N4695" s="14"/>
      <c r="O4695" s="14"/>
      <c r="P4695" s="14"/>
      <c r="Q4695" s="14"/>
      <c r="R4695" s="14"/>
      <c r="S4695" s="14"/>
      <c r="T4695" s="14"/>
      <c r="U4695" s="14"/>
      <c r="V4695" s="14"/>
      <c r="W4695" s="14"/>
      <c r="X4695" s="14"/>
      <c r="Y4695" s="14"/>
      <c r="Z4695" s="14"/>
      <c r="AA4695" s="11"/>
      <c r="AB4695" s="14" t="str">
        <f t="shared" si="465"/>
        <v>10274,10275,10276,10277,10279,10280,10281,10278|60 USINAGEM AUTOMATIZADA</v>
      </c>
      <c r="AC4695" t="str">
        <f t="shared" si="466"/>
        <v>|10274|10275|10276|10277|10279|10280|10281|10278|</v>
      </c>
      <c r="AD4695" t="str">
        <f t="shared" si="467"/>
        <v>60 USINAGEM AUTOMATIZADA</v>
      </c>
    </row>
    <row r="4696" spans="1:30" ht="72" x14ac:dyDescent="0.35">
      <c r="A4696" s="35">
        <v>46232</v>
      </c>
      <c r="B4696" s="14" t="s">
        <v>3752</v>
      </c>
      <c r="C4696" s="14" t="s">
        <v>3743</v>
      </c>
      <c r="D4696" s="14" t="s">
        <v>3058</v>
      </c>
      <c r="E4696" s="14">
        <v>30008401</v>
      </c>
      <c r="F4696" s="14" t="s">
        <v>3310</v>
      </c>
      <c r="G4696" s="14" t="s">
        <v>3058</v>
      </c>
      <c r="H4696" s="14" t="s">
        <v>3058</v>
      </c>
      <c r="I4696" s="9" t="s">
        <v>3058</v>
      </c>
      <c r="J4696" s="9">
        <v>780</v>
      </c>
      <c r="K4696" s="14"/>
      <c r="L4696" s="14"/>
      <c r="M4696" s="14"/>
      <c r="N4696" s="14"/>
      <c r="O4696" s="14"/>
      <c r="P4696" s="14"/>
      <c r="Q4696" s="14"/>
      <c r="R4696" s="14"/>
      <c r="S4696" s="14"/>
      <c r="T4696" s="14"/>
      <c r="U4696" s="14"/>
      <c r="V4696" s="14"/>
      <c r="W4696" s="14"/>
      <c r="X4696" s="14"/>
      <c r="Y4696" s="14"/>
      <c r="Z4696" s="14"/>
      <c r="AA4696" s="11"/>
      <c r="AB4696" s="14" t="str">
        <f t="shared" si="465"/>
        <v>10274,10275,10276,10277,10279,10280,10281,10278|60 USINAGEM AUTOMATIZADA</v>
      </c>
      <c r="AC4696" t="str">
        <f t="shared" si="466"/>
        <v>|10274|10275|10276|10277|10279|10280|10281|10278|</v>
      </c>
      <c r="AD4696" t="str">
        <f t="shared" si="467"/>
        <v>60 USINAGEM AUTOMATIZADA</v>
      </c>
    </row>
    <row r="4697" spans="1:30" ht="72" x14ac:dyDescent="0.35">
      <c r="A4697" s="35">
        <v>46232</v>
      </c>
      <c r="B4697" s="14" t="s">
        <v>3752</v>
      </c>
      <c r="C4697" s="14" t="s">
        <v>3743</v>
      </c>
      <c r="D4697" s="14" t="s">
        <v>3058</v>
      </c>
      <c r="E4697" s="14">
        <v>30008402</v>
      </c>
      <c r="F4697" s="14" t="s">
        <v>3311</v>
      </c>
      <c r="G4697" s="14" t="s">
        <v>3058</v>
      </c>
      <c r="H4697" s="14" t="s">
        <v>3058</v>
      </c>
      <c r="I4697" s="9" t="s">
        <v>3058</v>
      </c>
      <c r="J4697" s="9">
        <v>780</v>
      </c>
      <c r="K4697" s="14"/>
      <c r="L4697" s="14"/>
      <c r="M4697" s="14"/>
      <c r="N4697" s="14"/>
      <c r="O4697" s="14"/>
      <c r="P4697" s="14"/>
      <c r="Q4697" s="14"/>
      <c r="R4697" s="14"/>
      <c r="S4697" s="14"/>
      <c r="T4697" s="14"/>
      <c r="U4697" s="14"/>
      <c r="V4697" s="14"/>
      <c r="W4697" s="14"/>
      <c r="X4697" s="14"/>
      <c r="Y4697" s="14"/>
      <c r="Z4697" s="14"/>
      <c r="AA4697" s="11"/>
      <c r="AB4697" s="14" t="str">
        <f t="shared" si="465"/>
        <v>10274,10275,10276,10277,10279,10280,10281,10278|60 USINAGEM AUTOMATIZADA</v>
      </c>
      <c r="AC4697" t="str">
        <f t="shared" si="466"/>
        <v>|10274|10275|10276|10277|10279|10280|10281|10278|</v>
      </c>
      <c r="AD4697" t="str">
        <f t="shared" si="467"/>
        <v>60 USINAGEM AUTOMATIZADA</v>
      </c>
    </row>
    <row r="4698" spans="1:30" ht="72" x14ac:dyDescent="0.35">
      <c r="A4698" s="35">
        <v>46232</v>
      </c>
      <c r="B4698" s="14" t="s">
        <v>3752</v>
      </c>
      <c r="C4698" s="14" t="s">
        <v>3743</v>
      </c>
      <c r="D4698" s="14" t="s">
        <v>3058</v>
      </c>
      <c r="E4698" s="14">
        <v>30008403</v>
      </c>
      <c r="F4698" s="14" t="s">
        <v>3312</v>
      </c>
      <c r="G4698" s="14" t="s">
        <v>3058</v>
      </c>
      <c r="H4698" s="14" t="s">
        <v>3058</v>
      </c>
      <c r="I4698" s="9" t="s">
        <v>3058</v>
      </c>
      <c r="J4698" s="9">
        <v>780</v>
      </c>
      <c r="K4698" s="14"/>
      <c r="L4698" s="14"/>
      <c r="M4698" s="14"/>
      <c r="N4698" s="14"/>
      <c r="O4698" s="14"/>
      <c r="P4698" s="14"/>
      <c r="Q4698" s="14"/>
      <c r="R4698" s="14"/>
      <c r="S4698" s="14"/>
      <c r="T4698" s="14"/>
      <c r="U4698" s="14"/>
      <c r="V4698" s="14"/>
      <c r="W4698" s="14"/>
      <c r="X4698" s="14"/>
      <c r="Y4698" s="14"/>
      <c r="Z4698" s="14"/>
      <c r="AA4698" s="11"/>
      <c r="AB4698" s="14" t="str">
        <f t="shared" si="465"/>
        <v>10274,10275,10276,10277,10279,10280,10281,10278|60 USINAGEM AUTOMATIZADA</v>
      </c>
      <c r="AC4698" t="str">
        <f t="shared" si="466"/>
        <v>|10274|10275|10276|10277|10279|10280|10281|10278|</v>
      </c>
      <c r="AD4698" t="str">
        <f t="shared" si="467"/>
        <v>60 USINAGEM AUTOMATIZADA</v>
      </c>
    </row>
    <row r="4699" spans="1:30" ht="72" x14ac:dyDescent="0.35">
      <c r="A4699" s="35">
        <v>46232</v>
      </c>
      <c r="B4699" s="14" t="s">
        <v>3752</v>
      </c>
      <c r="C4699" s="14" t="s">
        <v>3743</v>
      </c>
      <c r="D4699" s="14" t="s">
        <v>3058</v>
      </c>
      <c r="E4699" s="14">
        <v>30008404</v>
      </c>
      <c r="F4699" s="14" t="s">
        <v>3313</v>
      </c>
      <c r="G4699" s="14" t="s">
        <v>3058</v>
      </c>
      <c r="H4699" s="14" t="s">
        <v>3058</v>
      </c>
      <c r="I4699" s="9" t="s">
        <v>3058</v>
      </c>
      <c r="J4699" s="9">
        <v>780</v>
      </c>
      <c r="K4699" s="14"/>
      <c r="L4699" s="14"/>
      <c r="M4699" s="14"/>
      <c r="N4699" s="14"/>
      <c r="O4699" s="14"/>
      <c r="P4699" s="14"/>
      <c r="Q4699" s="14"/>
      <c r="R4699" s="14"/>
      <c r="S4699" s="14"/>
      <c r="T4699" s="14"/>
      <c r="U4699" s="14"/>
      <c r="V4699" s="14"/>
      <c r="W4699" s="14"/>
      <c r="X4699" s="14"/>
      <c r="Y4699" s="14"/>
      <c r="Z4699" s="14"/>
      <c r="AA4699" s="11"/>
      <c r="AB4699" s="14" t="str">
        <f t="shared" si="465"/>
        <v>10274,10275,10276,10277,10279,10280,10281,10278|60 USINAGEM AUTOMATIZADA</v>
      </c>
      <c r="AC4699" t="str">
        <f t="shared" si="466"/>
        <v>|10274|10275|10276|10277|10279|10280|10281|10278|</v>
      </c>
      <c r="AD4699" t="str">
        <f t="shared" si="467"/>
        <v>60 USINAGEM AUTOMATIZADA</v>
      </c>
    </row>
    <row r="4700" spans="1:30" ht="72" x14ac:dyDescent="0.35">
      <c r="A4700" s="35">
        <v>46232</v>
      </c>
      <c r="B4700" s="14" t="s">
        <v>3752</v>
      </c>
      <c r="C4700" s="14" t="s">
        <v>3743</v>
      </c>
      <c r="D4700" s="14" t="s">
        <v>3058</v>
      </c>
      <c r="E4700" s="14">
        <v>30008501</v>
      </c>
      <c r="F4700" s="14" t="s">
        <v>3771</v>
      </c>
      <c r="G4700" s="14" t="s">
        <v>3058</v>
      </c>
      <c r="H4700" s="14" t="s">
        <v>3058</v>
      </c>
      <c r="I4700" s="9" t="s">
        <v>3058</v>
      </c>
      <c r="J4700" s="9">
        <v>8</v>
      </c>
      <c r="K4700" s="14"/>
      <c r="L4700" s="14"/>
      <c r="M4700" s="14"/>
      <c r="N4700" s="14"/>
      <c r="O4700" s="14"/>
      <c r="P4700" s="14"/>
      <c r="Q4700" s="14"/>
      <c r="R4700" s="14"/>
      <c r="S4700" s="14"/>
      <c r="T4700" s="14"/>
      <c r="U4700" s="14"/>
      <c r="V4700" s="14"/>
      <c r="W4700" s="14"/>
      <c r="X4700" s="14"/>
      <c r="Y4700" s="14"/>
      <c r="Z4700" s="14"/>
      <c r="AA4700" s="11"/>
      <c r="AB4700" s="14" t="str">
        <f t="shared" si="465"/>
        <v>10274,10275,10276,10277,10279,10280,10281,10278|60 USINAGEM AUTOMATIZADA</v>
      </c>
      <c r="AC4700" t="str">
        <f t="shared" si="466"/>
        <v>|10274|10275|10276|10277|10279|10280|10281|10278|</v>
      </c>
      <c r="AD4700" t="str">
        <f t="shared" si="467"/>
        <v>60 USINAGEM AUTOMATIZADA</v>
      </c>
    </row>
    <row r="4701" spans="1:30" ht="72" x14ac:dyDescent="0.35">
      <c r="A4701" s="35">
        <v>46232</v>
      </c>
      <c r="B4701" s="14" t="s">
        <v>3752</v>
      </c>
      <c r="C4701" s="14" t="s">
        <v>3743</v>
      </c>
      <c r="D4701" s="14" t="s">
        <v>3058</v>
      </c>
      <c r="E4701" s="14">
        <v>30008502</v>
      </c>
      <c r="F4701" s="14" t="s">
        <v>3772</v>
      </c>
      <c r="G4701" s="14" t="s">
        <v>3058</v>
      </c>
      <c r="H4701" s="14" t="s">
        <v>3058</v>
      </c>
      <c r="I4701" s="9" t="s">
        <v>3058</v>
      </c>
      <c r="J4701" s="9">
        <v>8</v>
      </c>
      <c r="K4701" s="14"/>
      <c r="L4701" s="14"/>
      <c r="M4701" s="14"/>
      <c r="N4701" s="14"/>
      <c r="O4701" s="14"/>
      <c r="P4701" s="14"/>
      <c r="Q4701" s="14"/>
      <c r="R4701" s="14"/>
      <c r="S4701" s="14"/>
      <c r="T4701" s="14"/>
      <c r="U4701" s="14"/>
      <c r="V4701" s="14"/>
      <c r="W4701" s="14"/>
      <c r="X4701" s="14"/>
      <c r="Y4701" s="14"/>
      <c r="Z4701" s="14"/>
      <c r="AA4701" s="11"/>
      <c r="AB4701" s="14" t="str">
        <f t="shared" si="465"/>
        <v>10274,10275,10276,10277,10279,10280,10281,10278|60 USINAGEM AUTOMATIZADA</v>
      </c>
      <c r="AC4701" t="str">
        <f t="shared" si="466"/>
        <v>|10274|10275|10276|10277|10279|10280|10281|10278|</v>
      </c>
      <c r="AD4701" t="str">
        <f t="shared" si="467"/>
        <v>60 USINAGEM AUTOMATIZADA</v>
      </c>
    </row>
    <row r="4702" spans="1:30" ht="60" x14ac:dyDescent="0.35">
      <c r="A4702" s="35">
        <v>46225</v>
      </c>
      <c r="B4702" s="14" t="s">
        <v>3750</v>
      </c>
      <c r="C4702" s="14" t="s">
        <v>3751</v>
      </c>
      <c r="D4702" s="14" t="s">
        <v>3058</v>
      </c>
      <c r="E4702" s="14">
        <v>200306101</v>
      </c>
      <c r="F4702" s="14" t="s">
        <v>3208</v>
      </c>
      <c r="G4702" s="14" t="s">
        <v>3058</v>
      </c>
      <c r="H4702" s="14" t="s">
        <v>3058</v>
      </c>
      <c r="I4702" s="9" t="s">
        <v>3058</v>
      </c>
      <c r="J4702" s="9">
        <v>4</v>
      </c>
      <c r="K4702" s="14"/>
      <c r="L4702" s="14"/>
      <c r="M4702" s="14"/>
      <c r="N4702" s="14"/>
      <c r="O4702" s="14"/>
      <c r="P4702" s="14"/>
      <c r="Q4702" s="14"/>
      <c r="R4702" s="14"/>
      <c r="S4702" s="14"/>
      <c r="T4702" s="14"/>
      <c r="U4702" s="14"/>
      <c r="V4702" s="14"/>
      <c r="W4702" s="14"/>
      <c r="X4702" s="14"/>
      <c r="Y4702" s="14"/>
      <c r="Z4702" s="14"/>
      <c r="AA4702" s="11"/>
      <c r="AB4702" s="14" t="str">
        <f t="shared" si="465"/>
        <v>10284|60 USINAGEM AUTOMATIZADA</v>
      </c>
      <c r="AC4702" t="str">
        <f t="shared" si="466"/>
        <v>|10284|</v>
      </c>
      <c r="AD4702" t="str">
        <f t="shared" si="467"/>
        <v>60 USINAGEM AUTOMATIZADA</v>
      </c>
    </row>
    <row r="4703" spans="1:30" ht="60" x14ac:dyDescent="0.35">
      <c r="A4703" s="35">
        <v>46225</v>
      </c>
      <c r="B4703" s="14" t="s">
        <v>3750</v>
      </c>
      <c r="C4703" s="14" t="s">
        <v>3751</v>
      </c>
      <c r="D4703" s="14" t="s">
        <v>3058</v>
      </c>
      <c r="E4703" s="14">
        <v>200306102</v>
      </c>
      <c r="F4703" s="14" t="s">
        <v>3209</v>
      </c>
      <c r="G4703" s="14" t="s">
        <v>3058</v>
      </c>
      <c r="H4703" s="14" t="s">
        <v>3058</v>
      </c>
      <c r="I4703" s="9" t="s">
        <v>3058</v>
      </c>
      <c r="J4703" s="9">
        <v>2</v>
      </c>
      <c r="K4703" s="14"/>
      <c r="L4703" s="14"/>
      <c r="M4703" s="14"/>
      <c r="N4703" s="14"/>
      <c r="O4703" s="14"/>
      <c r="P4703" s="14"/>
      <c r="Q4703" s="14"/>
      <c r="R4703" s="14"/>
      <c r="S4703" s="14"/>
      <c r="T4703" s="14"/>
      <c r="U4703" s="14"/>
      <c r="V4703" s="14"/>
      <c r="W4703" s="14"/>
      <c r="X4703" s="14"/>
      <c r="Y4703" s="14"/>
      <c r="Z4703" s="14"/>
      <c r="AA4703" s="11"/>
      <c r="AB4703" s="14" t="str">
        <f t="shared" si="465"/>
        <v>10284|60 USINAGEM AUTOMATIZADA</v>
      </c>
      <c r="AC4703" t="str">
        <f t="shared" si="466"/>
        <v>|10284|</v>
      </c>
      <c r="AD4703" t="str">
        <f t="shared" si="467"/>
        <v>60 USINAGEM AUTOMATIZADA</v>
      </c>
    </row>
    <row r="4704" spans="1:30" ht="60" x14ac:dyDescent="0.35">
      <c r="A4704" s="35">
        <v>46225</v>
      </c>
      <c r="B4704" s="14" t="s">
        <v>3750</v>
      </c>
      <c r="C4704" s="14" t="s">
        <v>3751</v>
      </c>
      <c r="D4704" s="14" t="s">
        <v>3058</v>
      </c>
      <c r="E4704" s="14">
        <v>200306103</v>
      </c>
      <c r="F4704" s="14" t="s">
        <v>3254</v>
      </c>
      <c r="G4704" s="14" t="s">
        <v>3058</v>
      </c>
      <c r="H4704" s="14" t="s">
        <v>3058</v>
      </c>
      <c r="I4704" s="9" t="s">
        <v>3058</v>
      </c>
      <c r="J4704" s="9">
        <v>2</v>
      </c>
      <c r="K4704" s="14"/>
      <c r="L4704" s="14"/>
      <c r="M4704" s="14"/>
      <c r="N4704" s="14"/>
      <c r="O4704" s="14"/>
      <c r="P4704" s="14"/>
      <c r="Q4704" s="14"/>
      <c r="R4704" s="14"/>
      <c r="S4704" s="14"/>
      <c r="T4704" s="14"/>
      <c r="U4704" s="14"/>
      <c r="V4704" s="14"/>
      <c r="W4704" s="14"/>
      <c r="X4704" s="14"/>
      <c r="Y4704" s="14"/>
      <c r="Z4704" s="14"/>
      <c r="AA4704" s="11"/>
      <c r="AB4704" s="14" t="str">
        <f t="shared" si="465"/>
        <v>10284|60 USINAGEM AUTOMATIZADA</v>
      </c>
      <c r="AC4704" t="str">
        <f t="shared" si="466"/>
        <v>|10284|</v>
      </c>
      <c r="AD4704" t="str">
        <f t="shared" si="467"/>
        <v>60 USINAGEM AUTOMATIZADA</v>
      </c>
    </row>
    <row r="4705" spans="1:30" ht="60" x14ac:dyDescent="0.35">
      <c r="A4705" s="35">
        <v>46225</v>
      </c>
      <c r="B4705" s="14" t="s">
        <v>3750</v>
      </c>
      <c r="C4705" s="14" t="s">
        <v>3751</v>
      </c>
      <c r="D4705" s="14" t="s">
        <v>3058</v>
      </c>
      <c r="E4705" s="14">
        <v>30003901</v>
      </c>
      <c r="F4705" s="14" t="s">
        <v>3714</v>
      </c>
      <c r="G4705" s="14" t="s">
        <v>3058</v>
      </c>
      <c r="H4705" s="14" t="s">
        <v>3058</v>
      </c>
      <c r="I4705" s="9" t="s">
        <v>3058</v>
      </c>
      <c r="J4705" s="9">
        <v>12</v>
      </c>
      <c r="K4705" s="14"/>
      <c r="L4705" s="14"/>
      <c r="M4705" s="14"/>
      <c r="N4705" s="14"/>
      <c r="O4705" s="14"/>
      <c r="P4705" s="14"/>
      <c r="Q4705" s="14"/>
      <c r="R4705" s="14"/>
      <c r="S4705" s="14"/>
      <c r="T4705" s="14"/>
      <c r="U4705" s="14"/>
      <c r="V4705" s="14"/>
      <c r="W4705" s="14"/>
      <c r="X4705" s="14"/>
      <c r="Y4705" s="14"/>
      <c r="Z4705" s="14"/>
      <c r="AA4705" s="11"/>
      <c r="AB4705" s="14" t="str">
        <f t="shared" si="465"/>
        <v>10284|60 USINAGEM AUTOMATIZADA</v>
      </c>
      <c r="AC4705" t="str">
        <f t="shared" si="466"/>
        <v>|10284|</v>
      </c>
      <c r="AD4705" t="str">
        <f t="shared" si="467"/>
        <v>60 USINAGEM AUTOMATIZADA</v>
      </c>
    </row>
    <row r="4706" spans="1:30" ht="60" x14ac:dyDescent="0.35">
      <c r="A4706" s="35">
        <v>46225</v>
      </c>
      <c r="B4706" s="14" t="s">
        <v>3750</v>
      </c>
      <c r="C4706" s="14" t="s">
        <v>3751</v>
      </c>
      <c r="D4706" s="14" t="s">
        <v>3058</v>
      </c>
      <c r="E4706" s="14">
        <v>30003902</v>
      </c>
      <c r="F4706" s="14" t="s">
        <v>3715</v>
      </c>
      <c r="G4706" s="14" t="s">
        <v>3058</v>
      </c>
      <c r="H4706" s="14" t="s">
        <v>3058</v>
      </c>
      <c r="I4706" s="9" t="s">
        <v>3058</v>
      </c>
      <c r="J4706" s="9">
        <v>12</v>
      </c>
      <c r="K4706" s="14"/>
      <c r="L4706" s="14"/>
      <c r="M4706" s="14"/>
      <c r="N4706" s="14"/>
      <c r="O4706" s="14"/>
      <c r="P4706" s="14"/>
      <c r="Q4706" s="14"/>
      <c r="R4706" s="14"/>
      <c r="S4706" s="14"/>
      <c r="T4706" s="14"/>
      <c r="U4706" s="14"/>
      <c r="V4706" s="14"/>
      <c r="W4706" s="14"/>
      <c r="X4706" s="14"/>
      <c r="Y4706" s="14"/>
      <c r="Z4706" s="14"/>
      <c r="AA4706" s="11"/>
      <c r="AB4706" s="14" t="str">
        <f t="shared" si="465"/>
        <v>10284|60 USINAGEM AUTOMATIZADA</v>
      </c>
      <c r="AC4706" t="str">
        <f t="shared" si="466"/>
        <v>|10284|</v>
      </c>
      <c r="AD4706" t="str">
        <f t="shared" si="467"/>
        <v>60 USINAGEM AUTOMATIZADA</v>
      </c>
    </row>
    <row r="4707" spans="1:30" ht="60" x14ac:dyDescent="0.35">
      <c r="A4707" s="35">
        <v>46225</v>
      </c>
      <c r="B4707" s="14" t="s">
        <v>3750</v>
      </c>
      <c r="C4707" s="14" t="s">
        <v>3751</v>
      </c>
      <c r="D4707" s="14" t="s">
        <v>3058</v>
      </c>
      <c r="E4707" s="14">
        <v>30006101</v>
      </c>
      <c r="F4707" s="14" t="s">
        <v>3301</v>
      </c>
      <c r="G4707" s="14" t="s">
        <v>3058</v>
      </c>
      <c r="H4707" s="14" t="s">
        <v>3058</v>
      </c>
      <c r="I4707" s="9" t="s">
        <v>3058</v>
      </c>
      <c r="J4707" s="9">
        <v>600</v>
      </c>
      <c r="K4707" s="14"/>
      <c r="L4707" s="14"/>
      <c r="M4707" s="14"/>
      <c r="N4707" s="14"/>
      <c r="O4707" s="14"/>
      <c r="P4707" s="14"/>
      <c r="Q4707" s="14"/>
      <c r="R4707" s="14"/>
      <c r="S4707" s="14"/>
      <c r="T4707" s="14"/>
      <c r="U4707" s="14"/>
      <c r="V4707" s="14"/>
      <c r="W4707" s="14"/>
      <c r="X4707" s="14"/>
      <c r="Y4707" s="14"/>
      <c r="Z4707" s="14"/>
      <c r="AA4707" s="11"/>
      <c r="AB4707" s="14" t="str">
        <f t="shared" si="465"/>
        <v>10284|60 USINAGEM AUTOMATIZADA</v>
      </c>
      <c r="AC4707" t="str">
        <f t="shared" si="466"/>
        <v>|10284|</v>
      </c>
      <c r="AD4707" t="str">
        <f t="shared" si="467"/>
        <v>60 USINAGEM AUTOMATIZADA</v>
      </c>
    </row>
    <row r="4708" spans="1:30" ht="60" x14ac:dyDescent="0.35">
      <c r="A4708" s="35">
        <v>46225</v>
      </c>
      <c r="B4708" s="14" t="s">
        <v>3750</v>
      </c>
      <c r="C4708" s="14" t="s">
        <v>3751</v>
      </c>
      <c r="D4708" s="14" t="s">
        <v>3058</v>
      </c>
      <c r="E4708" s="14">
        <v>30006102</v>
      </c>
      <c r="F4708" s="14" t="s">
        <v>3303</v>
      </c>
      <c r="G4708" s="14" t="s">
        <v>3058</v>
      </c>
      <c r="H4708" s="14" t="s">
        <v>3058</v>
      </c>
      <c r="I4708" s="9" t="s">
        <v>3058</v>
      </c>
      <c r="J4708" s="9">
        <v>600</v>
      </c>
      <c r="K4708" s="14"/>
      <c r="L4708" s="14"/>
      <c r="M4708" s="14"/>
      <c r="N4708" s="14"/>
      <c r="O4708" s="14"/>
      <c r="P4708" s="14"/>
      <c r="Q4708" s="14"/>
      <c r="R4708" s="14"/>
      <c r="S4708" s="14"/>
      <c r="T4708" s="14"/>
      <c r="U4708" s="14"/>
      <c r="V4708" s="14"/>
      <c r="W4708" s="14"/>
      <c r="X4708" s="14"/>
      <c r="Y4708" s="14"/>
      <c r="Z4708" s="14"/>
      <c r="AA4708" s="11"/>
      <c r="AB4708" s="14" t="str">
        <f t="shared" si="465"/>
        <v>10284|60 USINAGEM AUTOMATIZADA</v>
      </c>
      <c r="AC4708" t="str">
        <f t="shared" si="466"/>
        <v>|10284|</v>
      </c>
      <c r="AD4708" t="str">
        <f t="shared" si="467"/>
        <v>60 USINAGEM AUTOMATIZADA</v>
      </c>
    </row>
    <row r="4709" spans="1:30" ht="72" x14ac:dyDescent="0.35">
      <c r="A4709" s="35">
        <v>46233</v>
      </c>
      <c r="B4709" s="14" t="s">
        <v>3752</v>
      </c>
      <c r="C4709" s="14" t="s">
        <v>3743</v>
      </c>
      <c r="D4709" s="14" t="s">
        <v>3051</v>
      </c>
      <c r="E4709" s="14">
        <v>20021607</v>
      </c>
      <c r="F4709" s="14" t="s">
        <v>2187</v>
      </c>
      <c r="G4709" s="14" t="s">
        <v>3051</v>
      </c>
      <c r="H4709" s="14" t="s">
        <v>3051</v>
      </c>
      <c r="I4709" s="9" t="s">
        <v>3051</v>
      </c>
      <c r="J4709" s="9">
        <v>27</v>
      </c>
      <c r="K4709" s="14"/>
      <c r="L4709" s="14"/>
      <c r="M4709" s="14"/>
      <c r="N4709" s="14"/>
      <c r="O4709" s="14"/>
      <c r="P4709" s="14"/>
      <c r="Q4709" s="14"/>
      <c r="R4709" s="14"/>
      <c r="S4709" s="14"/>
      <c r="T4709" s="14"/>
      <c r="U4709" s="14"/>
      <c r="V4709" s="14"/>
      <c r="W4709" s="14"/>
      <c r="X4709" s="14"/>
      <c r="Y4709" s="14"/>
      <c r="Z4709" s="14"/>
      <c r="AA4709" s="11"/>
      <c r="AB4709" s="14" t="str">
        <f t="shared" si="465"/>
        <v>10274,10275,10276,10277,10279,10280,10281,10278|36 PINTURA P.U.</v>
      </c>
      <c r="AC4709" t="str">
        <f t="shared" si="466"/>
        <v>|10274|10275|10276|10277|10279|10280|10281|10278|</v>
      </c>
      <c r="AD4709" t="str">
        <f t="shared" si="467"/>
        <v>36 PINTURA P.U.</v>
      </c>
    </row>
    <row r="4710" spans="1:30" ht="72" x14ac:dyDescent="0.35">
      <c r="A4710" s="35">
        <v>46233</v>
      </c>
      <c r="B4710" s="14" t="s">
        <v>3752</v>
      </c>
      <c r="C4710" s="14" t="s">
        <v>3743</v>
      </c>
      <c r="D4710" s="14" t="s">
        <v>3051</v>
      </c>
      <c r="E4710" s="14">
        <v>20053407</v>
      </c>
      <c r="F4710" s="14" t="s">
        <v>3218</v>
      </c>
      <c r="G4710" s="14" t="s">
        <v>3051</v>
      </c>
      <c r="H4710" s="14" t="s">
        <v>3051</v>
      </c>
      <c r="I4710" s="9" t="s">
        <v>3051</v>
      </c>
      <c r="J4710" s="9">
        <v>1</v>
      </c>
      <c r="K4710" s="14"/>
      <c r="L4710" s="14"/>
      <c r="M4710" s="14"/>
      <c r="N4710" s="14"/>
      <c r="O4710" s="14"/>
      <c r="P4710" s="14"/>
      <c r="Q4710" s="14"/>
      <c r="R4710" s="14"/>
      <c r="S4710" s="14"/>
      <c r="T4710" s="14"/>
      <c r="U4710" s="14"/>
      <c r="V4710" s="14"/>
      <c r="W4710" s="14"/>
      <c r="X4710" s="14"/>
      <c r="Y4710" s="14"/>
      <c r="Z4710" s="14"/>
      <c r="AA4710" s="11"/>
      <c r="AB4710" s="14" t="str">
        <f t="shared" si="465"/>
        <v>10274,10275,10276,10277,10279,10280,10281,10278|36 PINTURA P.U.</v>
      </c>
      <c r="AC4710" t="str">
        <f t="shared" si="466"/>
        <v>|10274|10275|10276|10277|10279|10280|10281|10278|</v>
      </c>
      <c r="AD4710" t="str">
        <f t="shared" si="467"/>
        <v>36 PINTURA P.U.</v>
      </c>
    </row>
    <row r="4711" spans="1:30" ht="72" x14ac:dyDescent="0.35">
      <c r="A4711" s="35">
        <v>46233</v>
      </c>
      <c r="B4711" s="14" t="s">
        <v>3752</v>
      </c>
      <c r="C4711" s="14" t="s">
        <v>3743</v>
      </c>
      <c r="D4711" s="14" t="s">
        <v>3051</v>
      </c>
      <c r="E4711" s="14">
        <v>20061312</v>
      </c>
      <c r="F4711" s="14" t="s">
        <v>3157</v>
      </c>
      <c r="G4711" s="14" t="s">
        <v>3051</v>
      </c>
      <c r="H4711" s="14" t="s">
        <v>3051</v>
      </c>
      <c r="I4711" s="9" t="s">
        <v>3051</v>
      </c>
      <c r="J4711" s="9">
        <v>5</v>
      </c>
      <c r="K4711" s="14"/>
      <c r="L4711" s="14"/>
      <c r="M4711" s="14"/>
      <c r="N4711" s="14"/>
      <c r="O4711" s="14"/>
      <c r="P4711" s="14"/>
      <c r="Q4711" s="14"/>
      <c r="R4711" s="14"/>
      <c r="S4711" s="14"/>
      <c r="T4711" s="14"/>
      <c r="U4711" s="14"/>
      <c r="V4711" s="14"/>
      <c r="W4711" s="14"/>
      <c r="X4711" s="14"/>
      <c r="Y4711" s="14"/>
      <c r="Z4711" s="14"/>
      <c r="AA4711" s="11"/>
      <c r="AB4711" s="14" t="str">
        <f t="shared" si="465"/>
        <v>10274,10275,10276,10277,10279,10280,10281,10278|36 PINTURA P.U.</v>
      </c>
      <c r="AC4711" t="str">
        <f t="shared" si="466"/>
        <v>|10274|10275|10276|10277|10279|10280|10281|10278|</v>
      </c>
      <c r="AD4711" t="str">
        <f t="shared" si="467"/>
        <v>36 PINTURA P.U.</v>
      </c>
    </row>
    <row r="4712" spans="1:30" ht="72" x14ac:dyDescent="0.35">
      <c r="A4712" s="35">
        <v>46233</v>
      </c>
      <c r="B4712" s="14" t="s">
        <v>3752</v>
      </c>
      <c r="C4712" s="14" t="s">
        <v>3743</v>
      </c>
      <c r="D4712" s="14" t="s">
        <v>3051</v>
      </c>
      <c r="E4712" s="14">
        <v>20083212</v>
      </c>
      <c r="F4712" s="14" t="s">
        <v>3222</v>
      </c>
      <c r="G4712" s="14" t="s">
        <v>3051</v>
      </c>
      <c r="H4712" s="14" t="s">
        <v>3051</v>
      </c>
      <c r="I4712" s="9" t="s">
        <v>3051</v>
      </c>
      <c r="J4712" s="9">
        <v>5</v>
      </c>
      <c r="K4712" s="14"/>
      <c r="L4712" s="14"/>
      <c r="M4712" s="14"/>
      <c r="N4712" s="14"/>
      <c r="O4712" s="14"/>
      <c r="P4712" s="14"/>
      <c r="Q4712" s="14"/>
      <c r="R4712" s="14"/>
      <c r="S4712" s="14"/>
      <c r="T4712" s="14"/>
      <c r="U4712" s="14"/>
      <c r="V4712" s="14"/>
      <c r="W4712" s="14"/>
      <c r="X4712" s="14"/>
      <c r="Y4712" s="14"/>
      <c r="Z4712" s="14"/>
      <c r="AA4712" s="11"/>
      <c r="AB4712" s="14" t="str">
        <f t="shared" si="465"/>
        <v>10274,10275,10276,10277,10279,10280,10281,10278|36 PINTURA P.U.</v>
      </c>
      <c r="AC4712" t="str">
        <f t="shared" si="466"/>
        <v>|10274|10275|10276|10277|10279|10280|10281|10278|</v>
      </c>
      <c r="AD4712" t="str">
        <f t="shared" si="467"/>
        <v>36 PINTURA P.U.</v>
      </c>
    </row>
    <row r="4713" spans="1:30" ht="72" x14ac:dyDescent="0.35">
      <c r="A4713" s="35">
        <v>46233</v>
      </c>
      <c r="B4713" s="14" t="s">
        <v>3752</v>
      </c>
      <c r="C4713" s="14" t="s">
        <v>3743</v>
      </c>
      <c r="D4713" s="14" t="s">
        <v>3051</v>
      </c>
      <c r="E4713" s="14">
        <v>20086212</v>
      </c>
      <c r="F4713" s="14" t="s">
        <v>3219</v>
      </c>
      <c r="G4713" s="14" t="s">
        <v>3051</v>
      </c>
      <c r="H4713" s="14" t="s">
        <v>3051</v>
      </c>
      <c r="I4713" s="9" t="s">
        <v>3051</v>
      </c>
      <c r="J4713" s="9">
        <v>8</v>
      </c>
      <c r="K4713" s="14"/>
      <c r="L4713" s="14"/>
      <c r="M4713" s="14"/>
      <c r="N4713" s="14"/>
      <c r="O4713" s="14"/>
      <c r="P4713" s="14"/>
      <c r="Q4713" s="14"/>
      <c r="R4713" s="14"/>
      <c r="S4713" s="14"/>
      <c r="T4713" s="14"/>
      <c r="U4713" s="14"/>
      <c r="V4713" s="14"/>
      <c r="W4713" s="14"/>
      <c r="X4713" s="14"/>
      <c r="Y4713" s="14"/>
      <c r="Z4713" s="14"/>
      <c r="AA4713" s="11"/>
      <c r="AB4713" s="14" t="str">
        <f t="shared" si="465"/>
        <v>10274,10275,10276,10277,10279,10280,10281,10278|36 PINTURA P.U.</v>
      </c>
      <c r="AC4713" t="str">
        <f t="shared" si="466"/>
        <v>|10274|10275|10276|10277|10279|10280|10281|10278|</v>
      </c>
      <c r="AD4713" t="str">
        <f t="shared" si="467"/>
        <v>36 PINTURA P.U.</v>
      </c>
    </row>
    <row r="4714" spans="1:30" ht="72" x14ac:dyDescent="0.35">
      <c r="A4714" s="35">
        <v>46233</v>
      </c>
      <c r="B4714" s="14" t="s">
        <v>3752</v>
      </c>
      <c r="C4714" s="14" t="s">
        <v>3743</v>
      </c>
      <c r="D4714" s="14" t="s">
        <v>3051</v>
      </c>
      <c r="E4714" s="14">
        <v>20088212</v>
      </c>
      <c r="F4714" s="14" t="s">
        <v>3680</v>
      </c>
      <c r="G4714" s="14" t="s">
        <v>3051</v>
      </c>
      <c r="H4714" s="14" t="s">
        <v>3051</v>
      </c>
      <c r="I4714" s="9" t="s">
        <v>3051</v>
      </c>
      <c r="J4714" s="9">
        <v>3</v>
      </c>
      <c r="K4714" s="14"/>
      <c r="L4714" s="14"/>
      <c r="M4714" s="14"/>
      <c r="N4714" s="14"/>
      <c r="O4714" s="14"/>
      <c r="P4714" s="14"/>
      <c r="Q4714" s="14"/>
      <c r="R4714" s="14"/>
      <c r="S4714" s="14"/>
      <c r="T4714" s="14"/>
      <c r="U4714" s="14"/>
      <c r="V4714" s="14"/>
      <c r="W4714" s="14"/>
      <c r="X4714" s="14"/>
      <c r="Y4714" s="14"/>
      <c r="Z4714" s="14"/>
      <c r="AA4714" s="11"/>
      <c r="AB4714" s="14" t="str">
        <f t="shared" si="465"/>
        <v>10274,10275,10276,10277,10279,10280,10281,10278|36 PINTURA P.U.</v>
      </c>
      <c r="AC4714" t="str">
        <f t="shared" si="466"/>
        <v>|10274|10275|10276|10277|10279|10280|10281|10278|</v>
      </c>
      <c r="AD4714" t="str">
        <f t="shared" si="467"/>
        <v>36 PINTURA P.U.</v>
      </c>
    </row>
    <row r="4715" spans="1:30" ht="72" x14ac:dyDescent="0.35">
      <c r="A4715" s="35">
        <v>46233</v>
      </c>
      <c r="B4715" s="14" t="s">
        <v>3752</v>
      </c>
      <c r="C4715" s="14" t="s">
        <v>3743</v>
      </c>
      <c r="D4715" s="14" t="s">
        <v>3051</v>
      </c>
      <c r="E4715" s="14">
        <v>20058407</v>
      </c>
      <c r="F4715" s="14" t="s">
        <v>3223</v>
      </c>
      <c r="G4715" s="14" t="s">
        <v>3051</v>
      </c>
      <c r="H4715" s="14" t="s">
        <v>3051</v>
      </c>
      <c r="I4715" s="9" t="s">
        <v>3051</v>
      </c>
      <c r="J4715" s="9">
        <v>5</v>
      </c>
      <c r="K4715" s="14"/>
      <c r="L4715" s="14"/>
      <c r="M4715" s="14"/>
      <c r="N4715" s="14"/>
      <c r="O4715" s="14"/>
      <c r="P4715" s="14"/>
      <c r="Q4715" s="14"/>
      <c r="R4715" s="14"/>
      <c r="S4715" s="14"/>
      <c r="T4715" s="14"/>
      <c r="U4715" s="14"/>
      <c r="V4715" s="14"/>
      <c r="W4715" s="14"/>
      <c r="X4715" s="14"/>
      <c r="Y4715" s="14"/>
      <c r="Z4715" s="14"/>
      <c r="AA4715" s="11"/>
      <c r="AB4715" s="14" t="str">
        <f t="shared" si="465"/>
        <v>10274,10275,10276,10277,10279,10280,10281,10278|36 PINTURA P.U.</v>
      </c>
      <c r="AC4715" t="str">
        <f t="shared" si="466"/>
        <v>|10274|10275|10276|10277|10279|10280|10281|10278|</v>
      </c>
      <c r="AD4715" t="str">
        <f t="shared" si="467"/>
        <v>36 PINTURA P.U.</v>
      </c>
    </row>
    <row r="4716" spans="1:30" ht="36" x14ac:dyDescent="0.35">
      <c r="A4716" s="35">
        <v>46226</v>
      </c>
      <c r="B4716" s="14" t="s">
        <v>3750</v>
      </c>
      <c r="C4716" s="14" t="s">
        <v>3751</v>
      </c>
      <c r="D4716" s="14" t="s">
        <v>3051</v>
      </c>
      <c r="E4716" s="14">
        <v>20051001</v>
      </c>
      <c r="F4716" s="14" t="s">
        <v>3215</v>
      </c>
      <c r="G4716" s="14" t="s">
        <v>3051</v>
      </c>
      <c r="H4716" s="14" t="s">
        <v>3051</v>
      </c>
      <c r="I4716" s="9" t="s">
        <v>3051</v>
      </c>
      <c r="J4716" s="9">
        <v>4</v>
      </c>
      <c r="K4716" s="14"/>
      <c r="L4716" s="14"/>
      <c r="M4716" s="14"/>
      <c r="N4716" s="14"/>
      <c r="O4716" s="14"/>
      <c r="P4716" s="14"/>
      <c r="Q4716" s="14"/>
      <c r="R4716" s="14"/>
      <c r="S4716" s="14"/>
      <c r="T4716" s="14"/>
      <c r="U4716" s="14"/>
      <c r="V4716" s="14"/>
      <c r="W4716" s="14"/>
      <c r="X4716" s="14"/>
      <c r="Y4716" s="14"/>
      <c r="Z4716" s="14"/>
      <c r="AA4716" s="11"/>
      <c r="AB4716" s="14" t="str">
        <f t="shared" si="465"/>
        <v>10284|36 PINTURA P.U.</v>
      </c>
      <c r="AC4716" t="str">
        <f t="shared" si="466"/>
        <v>|10284|</v>
      </c>
      <c r="AD4716" t="str">
        <f t="shared" si="467"/>
        <v>36 PINTURA P.U.</v>
      </c>
    </row>
    <row r="4717" spans="1:30" ht="36" x14ac:dyDescent="0.35">
      <c r="A4717" s="35">
        <v>46226</v>
      </c>
      <c r="B4717" s="14" t="s">
        <v>3750</v>
      </c>
      <c r="C4717" s="14" t="s">
        <v>3751</v>
      </c>
      <c r="D4717" s="14" t="s">
        <v>3051</v>
      </c>
      <c r="E4717" s="14">
        <v>20052201</v>
      </c>
      <c r="F4717" s="14" t="s">
        <v>3216</v>
      </c>
      <c r="G4717" s="14" t="s">
        <v>3051</v>
      </c>
      <c r="H4717" s="14" t="s">
        <v>3051</v>
      </c>
      <c r="I4717" s="9" t="s">
        <v>3051</v>
      </c>
      <c r="J4717" s="9">
        <v>1</v>
      </c>
      <c r="K4717" s="14"/>
      <c r="L4717" s="14"/>
      <c r="M4717" s="14"/>
      <c r="N4717" s="14"/>
      <c r="O4717" s="14"/>
      <c r="P4717" s="14"/>
      <c r="Q4717" s="14"/>
      <c r="R4717" s="14"/>
      <c r="S4717" s="14"/>
      <c r="T4717" s="14"/>
      <c r="U4717" s="14"/>
      <c r="V4717" s="14"/>
      <c r="W4717" s="14"/>
      <c r="X4717" s="14"/>
      <c r="Y4717" s="14"/>
      <c r="Z4717" s="14"/>
      <c r="AA4717" s="11"/>
      <c r="AB4717" s="14" t="str">
        <f t="shared" si="465"/>
        <v>10284|36 PINTURA P.U.</v>
      </c>
      <c r="AC4717" t="str">
        <f t="shared" si="466"/>
        <v>|10284|</v>
      </c>
      <c r="AD4717" t="str">
        <f t="shared" si="467"/>
        <v>36 PINTURA P.U.</v>
      </c>
    </row>
    <row r="4718" spans="1:30" ht="36" x14ac:dyDescent="0.35">
      <c r="A4718" s="35">
        <v>46226</v>
      </c>
      <c r="B4718" s="14" t="s">
        <v>3750</v>
      </c>
      <c r="C4718" s="14" t="s">
        <v>3751</v>
      </c>
      <c r="D4718" s="14" t="s">
        <v>3051</v>
      </c>
      <c r="E4718" s="14">
        <v>30006104</v>
      </c>
      <c r="F4718" s="14" t="s">
        <v>3159</v>
      </c>
      <c r="G4718" s="14" t="s">
        <v>3051</v>
      </c>
      <c r="H4718" s="14" t="s">
        <v>3051</v>
      </c>
      <c r="I4718" s="9" t="s">
        <v>3051</v>
      </c>
      <c r="J4718" s="9">
        <v>600</v>
      </c>
      <c r="K4718" s="14"/>
      <c r="L4718" s="14"/>
      <c r="M4718" s="14"/>
      <c r="N4718" s="14"/>
      <c r="O4718" s="14"/>
      <c r="P4718" s="14"/>
      <c r="Q4718" s="14"/>
      <c r="R4718" s="14"/>
      <c r="S4718" s="14"/>
      <c r="T4718" s="14"/>
      <c r="U4718" s="14"/>
      <c r="V4718" s="14"/>
      <c r="W4718" s="14"/>
      <c r="X4718" s="14"/>
      <c r="Y4718" s="14"/>
      <c r="Z4718" s="14"/>
      <c r="AA4718" s="11"/>
      <c r="AB4718" s="14" t="str">
        <f t="shared" si="465"/>
        <v>10284|36 PINTURA P.U.</v>
      </c>
      <c r="AC4718" t="str">
        <f t="shared" si="466"/>
        <v>|10284|</v>
      </c>
      <c r="AD4718" t="str">
        <f t="shared" si="467"/>
        <v>36 PINTURA P.U.</v>
      </c>
    </row>
    <row r="4719" spans="1:30" ht="36" x14ac:dyDescent="0.35">
      <c r="A4719" s="35">
        <v>46226</v>
      </c>
      <c r="B4719" s="14" t="s">
        <v>3750</v>
      </c>
      <c r="C4719" s="14" t="s">
        <v>3751</v>
      </c>
      <c r="D4719" s="14" t="s">
        <v>3051</v>
      </c>
      <c r="E4719" s="14">
        <v>30001201</v>
      </c>
      <c r="F4719" s="14" t="s">
        <v>3293</v>
      </c>
      <c r="G4719" s="14" t="s">
        <v>3051</v>
      </c>
      <c r="H4719" s="14" t="s">
        <v>3051</v>
      </c>
      <c r="I4719" s="9" t="s">
        <v>3051</v>
      </c>
      <c r="J4719" s="9">
        <v>8</v>
      </c>
      <c r="K4719" s="14"/>
      <c r="L4719" s="14"/>
      <c r="M4719" s="14"/>
      <c r="N4719" s="14"/>
      <c r="O4719" s="14"/>
      <c r="P4719" s="14"/>
      <c r="Q4719" s="14"/>
      <c r="R4719" s="14"/>
      <c r="S4719" s="14"/>
      <c r="T4719" s="14"/>
      <c r="U4719" s="14"/>
      <c r="V4719" s="14"/>
      <c r="W4719" s="14"/>
      <c r="X4719" s="14"/>
      <c r="Y4719" s="14"/>
      <c r="Z4719" s="14"/>
      <c r="AA4719" s="11"/>
      <c r="AB4719" s="14" t="str">
        <f t="shared" si="465"/>
        <v>10284|36 PINTURA P.U.</v>
      </c>
      <c r="AC4719" t="str">
        <f t="shared" si="466"/>
        <v>|10284|</v>
      </c>
      <c r="AD4719" t="str">
        <f t="shared" si="467"/>
        <v>36 PINTURA P.U.</v>
      </c>
    </row>
    <row r="4720" spans="1:30" ht="36" x14ac:dyDescent="0.35">
      <c r="A4720" s="35">
        <v>46226</v>
      </c>
      <c r="B4720" s="14" t="s">
        <v>3750</v>
      </c>
      <c r="C4720" s="14" t="s">
        <v>3751</v>
      </c>
      <c r="D4720" s="14" t="s">
        <v>3051</v>
      </c>
      <c r="E4720" s="14">
        <v>30001301</v>
      </c>
      <c r="F4720" s="14" t="s">
        <v>3294</v>
      </c>
      <c r="G4720" s="14" t="s">
        <v>3051</v>
      </c>
      <c r="H4720" s="14" t="s">
        <v>3051</v>
      </c>
      <c r="I4720" s="9" t="s">
        <v>3051</v>
      </c>
      <c r="J4720" s="9">
        <v>16</v>
      </c>
      <c r="K4720" s="14"/>
      <c r="L4720" s="14"/>
      <c r="M4720" s="14"/>
      <c r="N4720" s="14"/>
      <c r="O4720" s="14"/>
      <c r="P4720" s="14"/>
      <c r="Q4720" s="14"/>
      <c r="R4720" s="14"/>
      <c r="S4720" s="14"/>
      <c r="T4720" s="14"/>
      <c r="U4720" s="14"/>
      <c r="V4720" s="14"/>
      <c r="W4720" s="14"/>
      <c r="X4720" s="14"/>
      <c r="Y4720" s="14"/>
      <c r="Z4720" s="14"/>
      <c r="AA4720" s="11"/>
      <c r="AB4720" s="14" t="str">
        <f t="shared" si="465"/>
        <v>10284|36 PINTURA P.U.</v>
      </c>
      <c r="AC4720" t="str">
        <f t="shared" si="466"/>
        <v>|10284|</v>
      </c>
      <c r="AD4720" t="str">
        <f t="shared" si="467"/>
        <v>36 PINTURA P.U.</v>
      </c>
    </row>
    <row r="4721" spans="1:30" ht="36" x14ac:dyDescent="0.35">
      <c r="A4721" s="35">
        <v>46226</v>
      </c>
      <c r="B4721" s="14" t="s">
        <v>3750</v>
      </c>
      <c r="C4721" s="14" t="s">
        <v>3751</v>
      </c>
      <c r="D4721" s="14" t="s">
        <v>3051</v>
      </c>
      <c r="E4721" s="14">
        <v>30003901</v>
      </c>
      <c r="F4721" s="14" t="s">
        <v>3714</v>
      </c>
      <c r="G4721" s="14" t="s">
        <v>3051</v>
      </c>
      <c r="H4721" s="14" t="s">
        <v>3051</v>
      </c>
      <c r="I4721" s="9" t="s">
        <v>3051</v>
      </c>
      <c r="J4721" s="9">
        <v>12</v>
      </c>
      <c r="K4721" s="14"/>
      <c r="L4721" s="14"/>
      <c r="M4721" s="14"/>
      <c r="N4721" s="14"/>
      <c r="O4721" s="14"/>
      <c r="P4721" s="14"/>
      <c r="Q4721" s="14"/>
      <c r="R4721" s="14"/>
      <c r="S4721" s="14"/>
      <c r="T4721" s="14"/>
      <c r="U4721" s="14"/>
      <c r="V4721" s="14"/>
      <c r="W4721" s="14"/>
      <c r="X4721" s="14"/>
      <c r="Y4721" s="14"/>
      <c r="Z4721" s="14"/>
      <c r="AA4721" s="11"/>
      <c r="AB4721" s="14" t="str">
        <f t="shared" si="465"/>
        <v>10284|36 PINTURA P.U.</v>
      </c>
      <c r="AC4721" t="str">
        <f t="shared" si="466"/>
        <v>|10284|</v>
      </c>
      <c r="AD4721" t="str">
        <f t="shared" si="467"/>
        <v>36 PINTURA P.U.</v>
      </c>
    </row>
    <row r="4722" spans="1:30" ht="36" x14ac:dyDescent="0.35">
      <c r="A4722" s="35">
        <v>46226</v>
      </c>
      <c r="B4722" s="14" t="s">
        <v>3750</v>
      </c>
      <c r="C4722" s="14" t="s">
        <v>3751</v>
      </c>
      <c r="D4722" s="14" t="s">
        <v>3051</v>
      </c>
      <c r="E4722" s="14">
        <v>30003902</v>
      </c>
      <c r="F4722" s="14" t="s">
        <v>3715</v>
      </c>
      <c r="G4722" s="14" t="s">
        <v>3051</v>
      </c>
      <c r="H4722" s="14" t="s">
        <v>3051</v>
      </c>
      <c r="I4722" s="9" t="s">
        <v>3051</v>
      </c>
      <c r="J4722" s="9">
        <v>12</v>
      </c>
      <c r="K4722" s="14"/>
      <c r="L4722" s="14"/>
      <c r="M4722" s="14"/>
      <c r="N4722" s="14"/>
      <c r="O4722" s="14"/>
      <c r="P4722" s="14"/>
      <c r="Q4722" s="14"/>
      <c r="R4722" s="14"/>
      <c r="S4722" s="14"/>
      <c r="T4722" s="14"/>
      <c r="U4722" s="14"/>
      <c r="V4722" s="14"/>
      <c r="W4722" s="14"/>
      <c r="X4722" s="14"/>
      <c r="Y4722" s="14"/>
      <c r="Z4722" s="14"/>
      <c r="AA4722" s="11"/>
      <c r="AB4722" s="14" t="str">
        <f t="shared" si="465"/>
        <v>10284|36 PINTURA P.U.</v>
      </c>
      <c r="AC4722" t="str">
        <f t="shared" si="466"/>
        <v>|10284|</v>
      </c>
      <c r="AD4722" t="str">
        <f t="shared" si="467"/>
        <v>36 PINTURA P.U.</v>
      </c>
    </row>
    <row r="4723" spans="1:30" ht="36" x14ac:dyDescent="0.35">
      <c r="A4723" s="35">
        <v>46226</v>
      </c>
      <c r="B4723" s="14" t="s">
        <v>3750</v>
      </c>
      <c r="C4723" s="14" t="s">
        <v>3751</v>
      </c>
      <c r="D4723" s="14" t="s">
        <v>3051</v>
      </c>
      <c r="E4723" s="14">
        <v>30006101</v>
      </c>
      <c r="F4723" s="14" t="s">
        <v>3301</v>
      </c>
      <c r="G4723" s="14" t="s">
        <v>3051</v>
      </c>
      <c r="H4723" s="14" t="s">
        <v>3051</v>
      </c>
      <c r="I4723" s="9" t="s">
        <v>3051</v>
      </c>
      <c r="J4723" s="9">
        <v>600</v>
      </c>
      <c r="K4723" s="14"/>
      <c r="L4723" s="14"/>
      <c r="M4723" s="14"/>
      <c r="N4723" s="14"/>
      <c r="O4723" s="14"/>
      <c r="P4723" s="14"/>
      <c r="Q4723" s="14"/>
      <c r="R4723" s="14"/>
      <c r="S4723" s="14"/>
      <c r="T4723" s="14"/>
      <c r="U4723" s="14"/>
      <c r="V4723" s="14"/>
      <c r="W4723" s="14"/>
      <c r="X4723" s="14"/>
      <c r="Y4723" s="14"/>
      <c r="Z4723" s="14"/>
      <c r="AA4723" s="11"/>
      <c r="AB4723" s="14" t="str">
        <f t="shared" si="465"/>
        <v>10284|36 PINTURA P.U.</v>
      </c>
      <c r="AC4723" t="str">
        <f t="shared" si="466"/>
        <v>|10284|</v>
      </c>
      <c r="AD4723" t="str">
        <f t="shared" si="467"/>
        <v>36 PINTURA P.U.</v>
      </c>
    </row>
    <row r="4724" spans="1:30" ht="36" x14ac:dyDescent="0.35">
      <c r="A4724" s="35">
        <v>46226</v>
      </c>
      <c r="B4724" s="14" t="s">
        <v>3750</v>
      </c>
      <c r="C4724" s="14" t="s">
        <v>3751</v>
      </c>
      <c r="D4724" s="14" t="s">
        <v>3051</v>
      </c>
      <c r="E4724" s="14">
        <v>30006102</v>
      </c>
      <c r="F4724" s="14" t="s">
        <v>3303</v>
      </c>
      <c r="G4724" s="14" t="s">
        <v>3051</v>
      </c>
      <c r="H4724" s="14" t="s">
        <v>3051</v>
      </c>
      <c r="I4724" s="9" t="s">
        <v>3051</v>
      </c>
      <c r="J4724" s="9">
        <v>600</v>
      </c>
      <c r="K4724" s="14"/>
      <c r="L4724" s="14"/>
      <c r="M4724" s="14"/>
      <c r="N4724" s="14"/>
      <c r="O4724" s="14"/>
      <c r="P4724" s="14"/>
      <c r="Q4724" s="14"/>
      <c r="R4724" s="14"/>
      <c r="S4724" s="14"/>
      <c r="T4724" s="14"/>
      <c r="U4724" s="14"/>
      <c r="V4724" s="14"/>
      <c r="W4724" s="14"/>
      <c r="X4724" s="14"/>
      <c r="Y4724" s="14"/>
      <c r="Z4724" s="14"/>
      <c r="AA4724" s="11"/>
      <c r="AB4724" s="14" t="str">
        <f t="shared" si="465"/>
        <v>10284|36 PINTURA P.U.</v>
      </c>
      <c r="AC4724" t="str">
        <f t="shared" si="466"/>
        <v>|10284|</v>
      </c>
      <c r="AD4724" t="str">
        <f t="shared" si="467"/>
        <v>36 PINTURA P.U.</v>
      </c>
    </row>
    <row r="4725" spans="1:30" ht="36" x14ac:dyDescent="0.35">
      <c r="A4725" s="35">
        <v>46226</v>
      </c>
      <c r="B4725" s="14" t="s">
        <v>3750</v>
      </c>
      <c r="C4725" s="14" t="s">
        <v>3751</v>
      </c>
      <c r="D4725" s="14" t="s">
        <v>3051</v>
      </c>
      <c r="E4725" s="14">
        <v>30006801</v>
      </c>
      <c r="F4725" s="14" t="s">
        <v>3297</v>
      </c>
      <c r="G4725" s="14" t="s">
        <v>3051</v>
      </c>
      <c r="H4725" s="14" t="s">
        <v>3051</v>
      </c>
      <c r="I4725" s="9" t="s">
        <v>3051</v>
      </c>
      <c r="J4725" s="9">
        <v>8</v>
      </c>
      <c r="K4725" s="14"/>
      <c r="L4725" s="14"/>
      <c r="M4725" s="14"/>
      <c r="N4725" s="14"/>
      <c r="O4725" s="14"/>
      <c r="P4725" s="14"/>
      <c r="Q4725" s="14"/>
      <c r="R4725" s="14"/>
      <c r="S4725" s="14"/>
      <c r="T4725" s="14"/>
      <c r="U4725" s="14"/>
      <c r="V4725" s="14"/>
      <c r="W4725" s="14"/>
      <c r="X4725" s="14"/>
      <c r="Y4725" s="14"/>
      <c r="Z4725" s="14"/>
      <c r="AA4725" s="11"/>
      <c r="AB4725" s="14" t="str">
        <f t="shared" si="465"/>
        <v>10284|36 PINTURA P.U.</v>
      </c>
      <c r="AC4725" t="str">
        <f t="shared" si="466"/>
        <v>|10284|</v>
      </c>
      <c r="AD4725" t="str">
        <f t="shared" si="467"/>
        <v>36 PINTURA P.U.</v>
      </c>
    </row>
    <row r="4726" spans="1:30" ht="72" x14ac:dyDescent="0.35">
      <c r="A4726" s="35">
        <v>46231</v>
      </c>
      <c r="B4726" s="14" t="s">
        <v>3752</v>
      </c>
      <c r="C4726" s="14" t="s">
        <v>3743</v>
      </c>
      <c r="D4726" s="14" t="s">
        <v>3052</v>
      </c>
      <c r="E4726" s="14">
        <v>30003602</v>
      </c>
      <c r="F4726" s="14" t="s">
        <v>3300</v>
      </c>
      <c r="G4726" s="14" t="s">
        <v>3052</v>
      </c>
      <c r="H4726" s="14" t="s">
        <v>3052</v>
      </c>
      <c r="I4726" s="9" t="s">
        <v>3052</v>
      </c>
      <c r="J4726" s="9">
        <v>780</v>
      </c>
      <c r="K4726" s="14"/>
      <c r="L4726" s="14"/>
      <c r="M4726" s="14"/>
      <c r="N4726" s="14"/>
      <c r="O4726" s="14"/>
      <c r="P4726" s="14"/>
      <c r="Q4726" s="14"/>
      <c r="R4726" s="14"/>
      <c r="S4726" s="14"/>
      <c r="T4726" s="14"/>
      <c r="U4726" s="14"/>
      <c r="V4726" s="14"/>
      <c r="W4726" s="14"/>
      <c r="X4726" s="14"/>
      <c r="Y4726" s="14"/>
      <c r="Z4726" s="14"/>
      <c r="AA4726" s="11"/>
      <c r="AB4726" s="14" t="str">
        <f t="shared" si="465"/>
        <v>10274,10275,10276,10277,10279,10280,10281,10278|46 SECCIONADORA 1</v>
      </c>
      <c r="AC4726" t="str">
        <f t="shared" si="466"/>
        <v>|10274|10275|10276|10277|10279|10280|10281|10278|</v>
      </c>
      <c r="AD4726" t="str">
        <f t="shared" si="467"/>
        <v>46 SECCIONADORA 1</v>
      </c>
    </row>
    <row r="4727" spans="1:30" ht="72" x14ac:dyDescent="0.35">
      <c r="A4727" s="35">
        <v>46231</v>
      </c>
      <c r="B4727" s="14" t="s">
        <v>3752</v>
      </c>
      <c r="C4727" s="14" t="s">
        <v>3743</v>
      </c>
      <c r="D4727" s="14" t="s">
        <v>3052</v>
      </c>
      <c r="E4727" s="14">
        <v>30001205</v>
      </c>
      <c r="F4727" s="14" t="s">
        <v>3322</v>
      </c>
      <c r="G4727" s="14" t="s">
        <v>3052</v>
      </c>
      <c r="H4727" s="14" t="s">
        <v>3052</v>
      </c>
      <c r="I4727" s="9" t="s">
        <v>3052</v>
      </c>
      <c r="J4727" s="9">
        <v>24</v>
      </c>
      <c r="K4727" s="14"/>
      <c r="L4727" s="14"/>
      <c r="M4727" s="14"/>
      <c r="N4727" s="14"/>
      <c r="O4727" s="14"/>
      <c r="P4727" s="14"/>
      <c r="Q4727" s="14"/>
      <c r="R4727" s="14"/>
      <c r="S4727" s="14"/>
      <c r="T4727" s="14"/>
      <c r="U4727" s="14"/>
      <c r="V4727" s="14"/>
      <c r="W4727" s="14"/>
      <c r="X4727" s="14"/>
      <c r="Y4727" s="14"/>
      <c r="Z4727" s="14"/>
      <c r="AA4727" s="11"/>
      <c r="AB4727" s="14" t="str">
        <f t="shared" si="465"/>
        <v>10274,10275,10276,10277,10279,10280,10281,10278|46 SECCIONADORA 1</v>
      </c>
      <c r="AC4727" t="str">
        <f t="shared" si="466"/>
        <v>|10274|10275|10276|10277|10279|10280|10281|10278|</v>
      </c>
      <c r="AD4727" t="str">
        <f t="shared" si="467"/>
        <v>46 SECCIONADORA 1</v>
      </c>
    </row>
    <row r="4728" spans="1:30" ht="72" x14ac:dyDescent="0.35">
      <c r="A4728" s="35">
        <v>46231</v>
      </c>
      <c r="B4728" s="14" t="s">
        <v>3752</v>
      </c>
      <c r="C4728" s="14" t="s">
        <v>3743</v>
      </c>
      <c r="D4728" s="14" t="s">
        <v>3052</v>
      </c>
      <c r="E4728" s="14">
        <v>30001206</v>
      </c>
      <c r="F4728" s="14" t="s">
        <v>3278</v>
      </c>
      <c r="G4728" s="14" t="s">
        <v>3052</v>
      </c>
      <c r="H4728" s="14" t="s">
        <v>3052</v>
      </c>
      <c r="I4728" s="9" t="s">
        <v>3052</v>
      </c>
      <c r="J4728" s="9">
        <v>24</v>
      </c>
      <c r="K4728" s="14"/>
      <c r="L4728" s="14"/>
      <c r="M4728" s="14"/>
      <c r="N4728" s="14"/>
      <c r="O4728" s="14"/>
      <c r="P4728" s="14"/>
      <c r="Q4728" s="14"/>
      <c r="R4728" s="14"/>
      <c r="S4728" s="14"/>
      <c r="T4728" s="14"/>
      <c r="U4728" s="14"/>
      <c r="V4728" s="14"/>
      <c r="W4728" s="14"/>
      <c r="X4728" s="14"/>
      <c r="Y4728" s="14"/>
      <c r="Z4728" s="14"/>
      <c r="AA4728" s="11"/>
      <c r="AB4728" s="14" t="str">
        <f t="shared" si="465"/>
        <v>10274,10275,10276,10277,10279,10280,10281,10278|46 SECCIONADORA 1</v>
      </c>
      <c r="AC4728" t="str">
        <f t="shared" si="466"/>
        <v>|10274|10275|10276|10277|10279|10280|10281|10278|</v>
      </c>
      <c r="AD4728" t="str">
        <f t="shared" si="467"/>
        <v>46 SECCIONADORA 1</v>
      </c>
    </row>
    <row r="4729" spans="1:30" ht="72" x14ac:dyDescent="0.35">
      <c r="A4729" s="35">
        <v>46231</v>
      </c>
      <c r="B4729" s="14" t="s">
        <v>3752</v>
      </c>
      <c r="C4729" s="14" t="s">
        <v>3743</v>
      </c>
      <c r="D4729" s="14" t="s">
        <v>3052</v>
      </c>
      <c r="E4729" s="14">
        <v>30002307</v>
      </c>
      <c r="F4729" s="14" t="s">
        <v>3622</v>
      </c>
      <c r="G4729" s="14" t="s">
        <v>3052</v>
      </c>
      <c r="H4729" s="14" t="s">
        <v>3052</v>
      </c>
      <c r="I4729" s="9" t="s">
        <v>3052</v>
      </c>
      <c r="J4729" s="9">
        <v>24</v>
      </c>
      <c r="K4729" s="14"/>
      <c r="L4729" s="14"/>
      <c r="M4729" s="14"/>
      <c r="N4729" s="14"/>
      <c r="O4729" s="14"/>
      <c r="P4729" s="14"/>
      <c r="Q4729" s="14"/>
      <c r="R4729" s="14"/>
      <c r="S4729" s="14"/>
      <c r="T4729" s="14"/>
      <c r="U4729" s="14"/>
      <c r="V4729" s="14"/>
      <c r="W4729" s="14"/>
      <c r="X4729" s="14"/>
      <c r="Y4729" s="14"/>
      <c r="Z4729" s="14"/>
      <c r="AA4729" s="11"/>
      <c r="AB4729" s="14" t="str">
        <f t="shared" si="465"/>
        <v>10274,10275,10276,10277,10279,10280,10281,10278|46 SECCIONADORA 1</v>
      </c>
      <c r="AC4729" t="str">
        <f t="shared" si="466"/>
        <v>|10274|10275|10276|10277|10279|10280|10281|10278|</v>
      </c>
      <c r="AD4729" t="str">
        <f t="shared" si="467"/>
        <v>46 SECCIONADORA 1</v>
      </c>
    </row>
    <row r="4730" spans="1:30" ht="72" x14ac:dyDescent="0.35">
      <c r="A4730" s="35">
        <v>46231</v>
      </c>
      <c r="B4730" s="14" t="s">
        <v>3752</v>
      </c>
      <c r="C4730" s="14" t="s">
        <v>3743</v>
      </c>
      <c r="D4730" s="14" t="s">
        <v>3052</v>
      </c>
      <c r="E4730" s="14">
        <v>30005104</v>
      </c>
      <c r="F4730" s="14" t="s">
        <v>3710</v>
      </c>
      <c r="G4730" s="14" t="s">
        <v>3052</v>
      </c>
      <c r="H4730" s="14" t="s">
        <v>3052</v>
      </c>
      <c r="I4730" s="9" t="s">
        <v>3052</v>
      </c>
      <c r="J4730" s="9">
        <v>6</v>
      </c>
      <c r="K4730" s="14"/>
      <c r="L4730" s="14"/>
      <c r="M4730" s="14"/>
      <c r="N4730" s="14"/>
      <c r="O4730" s="14"/>
      <c r="P4730" s="14"/>
      <c r="Q4730" s="14"/>
      <c r="R4730" s="14"/>
      <c r="S4730" s="14"/>
      <c r="T4730" s="14"/>
      <c r="U4730" s="14"/>
      <c r="V4730" s="14"/>
      <c r="W4730" s="14"/>
      <c r="X4730" s="14"/>
      <c r="Y4730" s="14"/>
      <c r="Z4730" s="14"/>
      <c r="AA4730" s="11"/>
      <c r="AB4730" s="14" t="str">
        <f t="shared" si="465"/>
        <v>10274,10275,10276,10277,10279,10280,10281,10278|46 SECCIONADORA 1</v>
      </c>
      <c r="AC4730" t="str">
        <f t="shared" si="466"/>
        <v>|10274|10275|10276|10277|10279|10280|10281|10278|</v>
      </c>
      <c r="AD4730" t="str">
        <f t="shared" si="467"/>
        <v>46 SECCIONADORA 1</v>
      </c>
    </row>
    <row r="4731" spans="1:30" ht="72" x14ac:dyDescent="0.35">
      <c r="A4731" s="35">
        <v>46231</v>
      </c>
      <c r="B4731" s="14" t="s">
        <v>3752</v>
      </c>
      <c r="C4731" s="14" t="s">
        <v>3743</v>
      </c>
      <c r="D4731" s="14" t="s">
        <v>3052</v>
      </c>
      <c r="E4731" s="14">
        <v>30008508</v>
      </c>
      <c r="F4731" s="14" t="s">
        <v>3773</v>
      </c>
      <c r="G4731" s="14" t="s">
        <v>3052</v>
      </c>
      <c r="H4731" s="14" t="s">
        <v>3052</v>
      </c>
      <c r="I4731" s="9" t="s">
        <v>3052</v>
      </c>
      <c r="J4731" s="9">
        <v>4</v>
      </c>
      <c r="K4731" s="14"/>
      <c r="L4731" s="14"/>
      <c r="M4731" s="14"/>
      <c r="N4731" s="14"/>
      <c r="O4731" s="14"/>
      <c r="P4731" s="14"/>
      <c r="Q4731" s="14"/>
      <c r="R4731" s="14"/>
      <c r="S4731" s="14"/>
      <c r="T4731" s="14"/>
      <c r="U4731" s="14"/>
      <c r="V4731" s="14"/>
      <c r="W4731" s="14"/>
      <c r="X4731" s="14"/>
      <c r="Y4731" s="14"/>
      <c r="Z4731" s="14"/>
      <c r="AA4731" s="11"/>
      <c r="AB4731" s="14" t="str">
        <f t="shared" si="465"/>
        <v>10274,10275,10276,10277,10279,10280,10281,10278|46 SECCIONADORA 1</v>
      </c>
      <c r="AC4731" t="str">
        <f t="shared" si="466"/>
        <v>|10274|10275|10276|10277|10279|10280|10281|10278|</v>
      </c>
      <c r="AD4731" t="str">
        <f t="shared" si="467"/>
        <v>46 SECCIONADORA 1</v>
      </c>
    </row>
    <row r="4732" spans="1:30" ht="72" x14ac:dyDescent="0.35">
      <c r="A4732" s="35">
        <v>46231</v>
      </c>
      <c r="B4732" s="14" t="s">
        <v>3752</v>
      </c>
      <c r="C4732" s="14" t="s">
        <v>3743</v>
      </c>
      <c r="D4732" s="14" t="s">
        <v>3052</v>
      </c>
      <c r="E4732" s="14">
        <v>30008509</v>
      </c>
      <c r="F4732" s="14" t="s">
        <v>3770</v>
      </c>
      <c r="G4732" s="14" t="s">
        <v>3052</v>
      </c>
      <c r="H4732" s="14" t="s">
        <v>3052</v>
      </c>
      <c r="I4732" s="9" t="s">
        <v>3052</v>
      </c>
      <c r="J4732" s="9">
        <v>4</v>
      </c>
      <c r="K4732" s="14"/>
      <c r="L4732" s="14"/>
      <c r="M4732" s="14"/>
      <c r="N4732" s="14"/>
      <c r="O4732" s="14"/>
      <c r="P4732" s="14"/>
      <c r="Q4732" s="14"/>
      <c r="R4732" s="14"/>
      <c r="S4732" s="14"/>
      <c r="T4732" s="14"/>
      <c r="U4732" s="14"/>
      <c r="V4732" s="14"/>
      <c r="W4732" s="14"/>
      <c r="X4732" s="14"/>
      <c r="Y4732" s="14"/>
      <c r="Z4732" s="14"/>
      <c r="AA4732" s="11"/>
      <c r="AB4732" s="14" t="str">
        <f t="shared" si="465"/>
        <v>10274,10275,10276,10277,10279,10280,10281,10278|46 SECCIONADORA 1</v>
      </c>
      <c r="AC4732" t="str">
        <f t="shared" si="466"/>
        <v>|10274|10275|10276|10277|10279|10280|10281|10278|</v>
      </c>
      <c r="AD4732" t="str">
        <f t="shared" si="467"/>
        <v>46 SECCIONADORA 1</v>
      </c>
    </row>
    <row r="4733" spans="1:30" ht="72" x14ac:dyDescent="0.35">
      <c r="A4733" s="35">
        <v>46231</v>
      </c>
      <c r="B4733" s="14" t="s">
        <v>3752</v>
      </c>
      <c r="C4733" s="14" t="s">
        <v>3743</v>
      </c>
      <c r="D4733" s="14" t="s">
        <v>3052</v>
      </c>
      <c r="E4733" s="14">
        <v>30008505</v>
      </c>
      <c r="F4733" s="14" t="s">
        <v>3774</v>
      </c>
      <c r="G4733" s="14" t="s">
        <v>3052</v>
      </c>
      <c r="H4733" s="14" t="s">
        <v>3052</v>
      </c>
      <c r="I4733" s="9" t="s">
        <v>3052</v>
      </c>
      <c r="J4733" s="9">
        <v>4</v>
      </c>
      <c r="K4733" s="14"/>
      <c r="L4733" s="14"/>
      <c r="M4733" s="14"/>
      <c r="N4733" s="14"/>
      <c r="O4733" s="14"/>
      <c r="P4733" s="14"/>
      <c r="Q4733" s="14"/>
      <c r="R4733" s="14"/>
      <c r="S4733" s="14"/>
      <c r="T4733" s="14"/>
      <c r="U4733" s="14"/>
      <c r="V4733" s="14"/>
      <c r="W4733" s="14"/>
      <c r="X4733" s="14"/>
      <c r="Y4733" s="14"/>
      <c r="Z4733" s="14"/>
      <c r="AA4733" s="11"/>
      <c r="AB4733" s="14" t="str">
        <f t="shared" si="465"/>
        <v>10274,10275,10276,10277,10279,10280,10281,10278|46 SECCIONADORA 1</v>
      </c>
      <c r="AC4733" t="str">
        <f t="shared" si="466"/>
        <v>|10274|10275|10276|10277|10279|10280|10281|10278|</v>
      </c>
      <c r="AD4733" t="str">
        <f t="shared" si="467"/>
        <v>46 SECCIONADORA 1</v>
      </c>
    </row>
    <row r="4734" spans="1:30" ht="72" x14ac:dyDescent="0.35">
      <c r="A4734" s="35">
        <v>46231</v>
      </c>
      <c r="B4734" s="14" t="s">
        <v>3752</v>
      </c>
      <c r="C4734" s="14" t="s">
        <v>3743</v>
      </c>
      <c r="D4734" s="14" t="s">
        <v>3052</v>
      </c>
      <c r="E4734" s="14">
        <v>30009101</v>
      </c>
      <c r="F4734" s="14" t="s">
        <v>3711</v>
      </c>
      <c r="G4734" s="14" t="s">
        <v>3052</v>
      </c>
      <c r="H4734" s="14" t="s">
        <v>3052</v>
      </c>
      <c r="I4734" s="9" t="s">
        <v>3052</v>
      </c>
      <c r="J4734" s="9">
        <v>6</v>
      </c>
      <c r="K4734" s="14"/>
      <c r="L4734" s="14"/>
      <c r="M4734" s="14"/>
      <c r="N4734" s="14"/>
      <c r="O4734" s="14"/>
      <c r="P4734" s="14"/>
      <c r="Q4734" s="14"/>
      <c r="R4734" s="14"/>
      <c r="S4734" s="14"/>
      <c r="T4734" s="14"/>
      <c r="U4734" s="14"/>
      <c r="V4734" s="14"/>
      <c r="W4734" s="14"/>
      <c r="X4734" s="14"/>
      <c r="Y4734" s="14"/>
      <c r="Z4734" s="14"/>
      <c r="AA4734" s="11"/>
      <c r="AB4734" s="14" t="str">
        <f t="shared" si="465"/>
        <v>10274,10275,10276,10277,10279,10280,10281,10278|46 SECCIONADORA 1</v>
      </c>
      <c r="AC4734" t="str">
        <f t="shared" si="466"/>
        <v>|10274|10275|10276|10277|10279|10280|10281|10278|</v>
      </c>
      <c r="AD4734" t="str">
        <f t="shared" si="467"/>
        <v>46 SECCIONADORA 1</v>
      </c>
    </row>
    <row r="4735" spans="1:30" ht="36" x14ac:dyDescent="0.35">
      <c r="A4735" s="35">
        <v>46224</v>
      </c>
      <c r="B4735" s="14" t="s">
        <v>3750</v>
      </c>
      <c r="C4735" s="14" t="s">
        <v>3751</v>
      </c>
      <c r="D4735" s="14" t="s">
        <v>3052</v>
      </c>
      <c r="E4735" s="14">
        <v>20052004</v>
      </c>
      <c r="F4735" s="14" t="s">
        <v>3268</v>
      </c>
      <c r="G4735" s="14" t="s">
        <v>3052</v>
      </c>
      <c r="H4735" s="14" t="s">
        <v>3052</v>
      </c>
      <c r="I4735" s="9" t="s">
        <v>3052</v>
      </c>
      <c r="J4735" s="9">
        <v>4</v>
      </c>
      <c r="K4735" s="14"/>
      <c r="L4735" s="14"/>
      <c r="M4735" s="14"/>
      <c r="N4735" s="14"/>
      <c r="O4735" s="14"/>
      <c r="P4735" s="14"/>
      <c r="Q4735" s="14"/>
      <c r="R4735" s="14"/>
      <c r="S4735" s="14"/>
      <c r="T4735" s="14"/>
      <c r="U4735" s="14"/>
      <c r="V4735" s="14"/>
      <c r="W4735" s="14"/>
      <c r="X4735" s="14"/>
      <c r="Y4735" s="14"/>
      <c r="Z4735" s="14"/>
      <c r="AA4735" s="11"/>
      <c r="AB4735" s="14" t="str">
        <f t="shared" si="465"/>
        <v>10284|46 SECCIONADORA 1</v>
      </c>
      <c r="AC4735" t="str">
        <f t="shared" si="466"/>
        <v>|10284|</v>
      </c>
      <c r="AD4735" t="str">
        <f t="shared" si="467"/>
        <v>46 SECCIONADORA 1</v>
      </c>
    </row>
    <row r="4736" spans="1:30" ht="36" x14ac:dyDescent="0.35">
      <c r="A4736" s="35">
        <v>46224</v>
      </c>
      <c r="B4736" s="14" t="s">
        <v>3750</v>
      </c>
      <c r="C4736" s="14" t="s">
        <v>3751</v>
      </c>
      <c r="D4736" s="14" t="s">
        <v>3052</v>
      </c>
      <c r="E4736" s="14">
        <v>20052204</v>
      </c>
      <c r="F4736" s="14" t="s">
        <v>3270</v>
      </c>
      <c r="G4736" s="14" t="s">
        <v>3052</v>
      </c>
      <c r="H4736" s="14" t="s">
        <v>3052</v>
      </c>
      <c r="I4736" s="9" t="s">
        <v>3052</v>
      </c>
      <c r="J4736" s="9">
        <v>7</v>
      </c>
      <c r="K4736" s="14"/>
      <c r="L4736" s="14"/>
      <c r="M4736" s="14"/>
      <c r="N4736" s="14"/>
      <c r="O4736" s="14"/>
      <c r="P4736" s="14"/>
      <c r="Q4736" s="14"/>
      <c r="R4736" s="14"/>
      <c r="S4736" s="14"/>
      <c r="T4736" s="14"/>
      <c r="U4736" s="14"/>
      <c r="V4736" s="14"/>
      <c r="W4736" s="14"/>
      <c r="X4736" s="14"/>
      <c r="Y4736" s="14"/>
      <c r="Z4736" s="14"/>
      <c r="AA4736" s="11"/>
      <c r="AB4736" s="14" t="str">
        <f t="shared" si="465"/>
        <v>10284|46 SECCIONADORA 1</v>
      </c>
      <c r="AC4736" t="str">
        <f t="shared" si="466"/>
        <v>|10284|</v>
      </c>
      <c r="AD4736" t="str">
        <f t="shared" si="467"/>
        <v>46 SECCIONADORA 1</v>
      </c>
    </row>
    <row r="4737" spans="1:30" ht="36" x14ac:dyDescent="0.35">
      <c r="A4737" s="35">
        <v>46224</v>
      </c>
      <c r="B4737" s="14" t="s">
        <v>3750</v>
      </c>
      <c r="C4737" s="14" t="s">
        <v>3751</v>
      </c>
      <c r="D4737" s="14" t="s">
        <v>3052</v>
      </c>
      <c r="E4737" s="14">
        <v>30001205</v>
      </c>
      <c r="F4737" s="14" t="s">
        <v>3322</v>
      </c>
      <c r="G4737" s="14" t="s">
        <v>3052</v>
      </c>
      <c r="H4737" s="14" t="s">
        <v>3052</v>
      </c>
      <c r="I4737" s="9" t="s">
        <v>3052</v>
      </c>
      <c r="J4737" s="9">
        <v>24</v>
      </c>
      <c r="K4737" s="14"/>
      <c r="L4737" s="14"/>
      <c r="M4737" s="14"/>
      <c r="N4737" s="14"/>
      <c r="O4737" s="14"/>
      <c r="P4737" s="14"/>
      <c r="Q4737" s="14"/>
      <c r="R4737" s="14"/>
      <c r="S4737" s="14"/>
      <c r="T4737" s="14"/>
      <c r="U4737" s="14"/>
      <c r="V4737" s="14"/>
      <c r="W4737" s="14"/>
      <c r="X4737" s="14"/>
      <c r="Y4737" s="14"/>
      <c r="Z4737" s="14"/>
      <c r="AA4737" s="11"/>
      <c r="AB4737" s="14" t="str">
        <f t="shared" si="465"/>
        <v>10284|46 SECCIONADORA 1</v>
      </c>
      <c r="AC4737" t="str">
        <f t="shared" si="466"/>
        <v>|10284|</v>
      </c>
      <c r="AD4737" t="str">
        <f t="shared" si="467"/>
        <v>46 SECCIONADORA 1</v>
      </c>
    </row>
    <row r="4738" spans="1:30" ht="36" x14ac:dyDescent="0.35">
      <c r="A4738" s="35">
        <v>46224</v>
      </c>
      <c r="B4738" s="14" t="s">
        <v>3750</v>
      </c>
      <c r="C4738" s="14" t="s">
        <v>3751</v>
      </c>
      <c r="D4738" s="14" t="s">
        <v>3052</v>
      </c>
      <c r="E4738" s="14">
        <v>30001206</v>
      </c>
      <c r="F4738" s="14" t="s">
        <v>3278</v>
      </c>
      <c r="G4738" s="14" t="s">
        <v>3052</v>
      </c>
      <c r="H4738" s="14" t="s">
        <v>3052</v>
      </c>
      <c r="I4738" s="9" t="s">
        <v>3052</v>
      </c>
      <c r="J4738" s="9">
        <v>24</v>
      </c>
      <c r="K4738" s="14"/>
      <c r="L4738" s="14"/>
      <c r="M4738" s="14"/>
      <c r="N4738" s="14"/>
      <c r="O4738" s="14"/>
      <c r="P4738" s="14"/>
      <c r="Q4738" s="14"/>
      <c r="R4738" s="14"/>
      <c r="S4738" s="14"/>
      <c r="T4738" s="14"/>
      <c r="U4738" s="14"/>
      <c r="V4738" s="14"/>
      <c r="W4738" s="14"/>
      <c r="X4738" s="14"/>
      <c r="Y4738" s="14"/>
      <c r="Z4738" s="14"/>
      <c r="AA4738" s="11"/>
      <c r="AB4738" s="14" t="str">
        <f t="shared" si="465"/>
        <v>10284|46 SECCIONADORA 1</v>
      </c>
      <c r="AC4738" t="str">
        <f t="shared" si="466"/>
        <v>|10284|</v>
      </c>
      <c r="AD4738" t="str">
        <f t="shared" si="467"/>
        <v>46 SECCIONADORA 1</v>
      </c>
    </row>
    <row r="4739" spans="1:30" ht="36" x14ac:dyDescent="0.35">
      <c r="A4739" s="35">
        <v>46224</v>
      </c>
      <c r="B4739" s="14" t="s">
        <v>3750</v>
      </c>
      <c r="C4739" s="14" t="s">
        <v>3751</v>
      </c>
      <c r="D4739" s="14" t="s">
        <v>3052</v>
      </c>
      <c r="E4739" s="14">
        <v>30001207</v>
      </c>
      <c r="F4739" s="14" t="s">
        <v>3280</v>
      </c>
      <c r="G4739" s="14" t="s">
        <v>3052</v>
      </c>
      <c r="H4739" s="14" t="s">
        <v>3052</v>
      </c>
      <c r="I4739" s="9" t="s">
        <v>3052</v>
      </c>
      <c r="J4739" s="9">
        <v>32</v>
      </c>
      <c r="K4739" s="14"/>
      <c r="L4739" s="14"/>
      <c r="M4739" s="14"/>
      <c r="N4739" s="14"/>
      <c r="O4739" s="14"/>
      <c r="P4739" s="14"/>
      <c r="Q4739" s="14"/>
      <c r="R4739" s="14"/>
      <c r="S4739" s="14"/>
      <c r="T4739" s="14"/>
      <c r="U4739" s="14"/>
      <c r="V4739" s="14"/>
      <c r="W4739" s="14"/>
      <c r="X4739" s="14"/>
      <c r="Y4739" s="14"/>
      <c r="Z4739" s="14"/>
      <c r="AA4739" s="11"/>
      <c r="AB4739" s="14" t="str">
        <f t="shared" si="465"/>
        <v>10284|46 SECCIONADORA 1</v>
      </c>
      <c r="AC4739" t="str">
        <f t="shared" si="466"/>
        <v>|10284|</v>
      </c>
      <c r="AD4739" t="str">
        <f t="shared" si="467"/>
        <v>46 SECCIONADORA 1</v>
      </c>
    </row>
    <row r="4740" spans="1:30" ht="36" x14ac:dyDescent="0.35">
      <c r="A4740" s="35">
        <v>46224</v>
      </c>
      <c r="B4740" s="14" t="s">
        <v>3750</v>
      </c>
      <c r="C4740" s="14" t="s">
        <v>3751</v>
      </c>
      <c r="D4740" s="14" t="s">
        <v>3052</v>
      </c>
      <c r="E4740" s="14">
        <v>30003921</v>
      </c>
      <c r="F4740" s="14" t="s">
        <v>3717</v>
      </c>
      <c r="G4740" s="14" t="s">
        <v>3052</v>
      </c>
      <c r="H4740" s="14" t="s">
        <v>3052</v>
      </c>
      <c r="I4740" s="9" t="s">
        <v>3052</v>
      </c>
      <c r="J4740" s="9">
        <v>24</v>
      </c>
      <c r="K4740" s="14"/>
      <c r="L4740" s="14"/>
      <c r="M4740" s="14"/>
      <c r="N4740" s="14"/>
      <c r="O4740" s="14"/>
      <c r="P4740" s="14"/>
      <c r="Q4740" s="14"/>
      <c r="R4740" s="14"/>
      <c r="S4740" s="14"/>
      <c r="T4740" s="14"/>
      <c r="U4740" s="14"/>
      <c r="V4740" s="14"/>
      <c r="W4740" s="14"/>
      <c r="X4740" s="14"/>
      <c r="Y4740" s="14"/>
      <c r="Z4740" s="14"/>
      <c r="AA4740" s="11"/>
      <c r="AB4740" s="14" t="str">
        <f t="shared" si="465"/>
        <v>10284|46 SECCIONADORA 1</v>
      </c>
      <c r="AC4740" t="str">
        <f t="shared" si="466"/>
        <v>|10284|</v>
      </c>
      <c r="AD4740" t="str">
        <f t="shared" si="467"/>
        <v>46 SECCIONADORA 1</v>
      </c>
    </row>
    <row r="4741" spans="1:30" ht="36" x14ac:dyDescent="0.35">
      <c r="A4741" s="35">
        <v>46224</v>
      </c>
      <c r="B4741" s="14" t="s">
        <v>3750</v>
      </c>
      <c r="C4741" s="14" t="s">
        <v>3751</v>
      </c>
      <c r="D4741" s="14" t="s">
        <v>3052</v>
      </c>
      <c r="E4741" s="14">
        <v>30003922</v>
      </c>
      <c r="F4741" s="14" t="s">
        <v>3709</v>
      </c>
      <c r="G4741" s="14" t="s">
        <v>3052</v>
      </c>
      <c r="H4741" s="14" t="s">
        <v>3052</v>
      </c>
      <c r="I4741" s="9" t="s">
        <v>3052</v>
      </c>
      <c r="J4741" s="9">
        <v>24</v>
      </c>
      <c r="K4741" s="14"/>
      <c r="L4741" s="14"/>
      <c r="M4741" s="14"/>
      <c r="N4741" s="14"/>
      <c r="O4741" s="14"/>
      <c r="P4741" s="14"/>
      <c r="Q4741" s="14"/>
      <c r="R4741" s="14"/>
      <c r="S4741" s="14"/>
      <c r="T4741" s="14"/>
      <c r="U4741" s="14"/>
      <c r="V4741" s="14"/>
      <c r="W4741" s="14"/>
      <c r="X4741" s="14"/>
      <c r="Y4741" s="14"/>
      <c r="Z4741" s="14"/>
      <c r="AA4741" s="11"/>
      <c r="AB4741" s="14" t="str">
        <f t="shared" si="465"/>
        <v>10284|46 SECCIONADORA 1</v>
      </c>
      <c r="AC4741" t="str">
        <f t="shared" si="466"/>
        <v>|10284|</v>
      </c>
      <c r="AD4741" t="str">
        <f t="shared" si="467"/>
        <v>46 SECCIONADORA 1</v>
      </c>
    </row>
    <row r="4742" spans="1:30" ht="36" x14ac:dyDescent="0.35">
      <c r="A4742" s="35">
        <v>46224</v>
      </c>
      <c r="B4742" s="14" t="s">
        <v>3750</v>
      </c>
      <c r="C4742" s="14" t="s">
        <v>3751</v>
      </c>
      <c r="D4742" s="14" t="s">
        <v>3052</v>
      </c>
      <c r="E4742" s="14">
        <v>20052001</v>
      </c>
      <c r="F4742" s="14" t="s">
        <v>3196</v>
      </c>
      <c r="G4742" s="14" t="s">
        <v>3052</v>
      </c>
      <c r="H4742" s="14" t="s">
        <v>3052</v>
      </c>
      <c r="I4742" s="9" t="s">
        <v>3052</v>
      </c>
      <c r="J4742" s="9">
        <v>44</v>
      </c>
      <c r="K4742" s="14"/>
      <c r="L4742" s="14"/>
      <c r="M4742" s="14"/>
      <c r="N4742" s="14"/>
      <c r="O4742" s="14"/>
      <c r="P4742" s="14"/>
      <c r="Q4742" s="14"/>
      <c r="R4742" s="14"/>
      <c r="S4742" s="14"/>
      <c r="T4742" s="14"/>
      <c r="U4742" s="14"/>
      <c r="V4742" s="14"/>
      <c r="W4742" s="14"/>
      <c r="X4742" s="14"/>
      <c r="Y4742" s="14"/>
      <c r="Z4742" s="14"/>
      <c r="AA4742" s="11"/>
      <c r="AB4742" s="14" t="str">
        <f t="shared" si="465"/>
        <v>10284|46 SECCIONADORA 1</v>
      </c>
      <c r="AC4742" t="str">
        <f t="shared" si="466"/>
        <v>|10284|</v>
      </c>
      <c r="AD4742" t="str">
        <f t="shared" si="467"/>
        <v>46 SECCIONADORA 1</v>
      </c>
    </row>
    <row r="4743" spans="1:30" ht="36" x14ac:dyDescent="0.35">
      <c r="A4743" s="35">
        <v>46224</v>
      </c>
      <c r="B4743" s="14" t="s">
        <v>3750</v>
      </c>
      <c r="C4743" s="14" t="s">
        <v>3751</v>
      </c>
      <c r="D4743" s="14" t="s">
        <v>3052</v>
      </c>
      <c r="E4743" s="14">
        <v>20052002</v>
      </c>
      <c r="F4743" s="14" t="s">
        <v>3197</v>
      </c>
      <c r="G4743" s="14" t="s">
        <v>3052</v>
      </c>
      <c r="H4743" s="14" t="s">
        <v>3052</v>
      </c>
      <c r="I4743" s="9" t="s">
        <v>3052</v>
      </c>
      <c r="J4743" s="9">
        <v>4</v>
      </c>
      <c r="K4743" s="14"/>
      <c r="L4743" s="14"/>
      <c r="M4743" s="14"/>
      <c r="N4743" s="14"/>
      <c r="O4743" s="14"/>
      <c r="P4743" s="14"/>
      <c r="Q4743" s="14"/>
      <c r="R4743" s="14"/>
      <c r="S4743" s="14"/>
      <c r="T4743" s="14"/>
      <c r="U4743" s="14"/>
      <c r="V4743" s="14"/>
      <c r="W4743" s="14"/>
      <c r="X4743" s="14"/>
      <c r="Y4743" s="14"/>
      <c r="Z4743" s="14"/>
      <c r="AA4743" s="11"/>
      <c r="AB4743" s="14" t="str">
        <f t="shared" ref="AB4743:AB4806" si="468">B4743&amp;"|"&amp;I4743</f>
        <v>10284|46 SECCIONADORA 1</v>
      </c>
      <c r="AC4743" t="str">
        <f t="shared" ref="AC4743:AC4806" si="469">IF($B4743="","","|"&amp;SUBSTITUTE(TRIM(SUBSTITUTE(SUBSTITUTE(SUBSTITUTE(SUBSTITUTE(SUBSTITUTE(SUBSTITUTE(SUBSTITUTE(SUBSTITUTE(SUBSTITUTE(SUBSTITUTE(SUBSTITUTE(SUBSTITUTE(SUBSTITUTE(SUBSTITUTE(TRIM($B4743&amp;""),CHAR(10)," "),CHAR(13)," "),"."," "),";"," "),","," "),"/"," "),"+"," "),"-"," "),"  "," "),"  "," "),"  "," "),"  "," "),"  "," "),"  "," "))," ","|")&amp;"|")</f>
        <v>|10284|</v>
      </c>
      <c r="AD4743" t="str">
        <f t="shared" ref="AD4743:AD4806" si="470">TRIM($I4743&amp;"")</f>
        <v>46 SECCIONADORA 1</v>
      </c>
    </row>
    <row r="4744" spans="1:30" ht="36" x14ac:dyDescent="0.35">
      <c r="A4744" s="35">
        <v>46224</v>
      </c>
      <c r="B4744" s="14" t="s">
        <v>3750</v>
      </c>
      <c r="C4744" s="14" t="s">
        <v>3751</v>
      </c>
      <c r="D4744" s="14" t="s">
        <v>3052</v>
      </c>
      <c r="E4744" s="14">
        <v>20052003</v>
      </c>
      <c r="F4744" s="14" t="s">
        <v>3198</v>
      </c>
      <c r="G4744" s="14" t="s">
        <v>3052</v>
      </c>
      <c r="H4744" s="14" t="s">
        <v>3052</v>
      </c>
      <c r="I4744" s="9" t="s">
        <v>3052</v>
      </c>
      <c r="J4744" s="9">
        <v>8</v>
      </c>
      <c r="K4744" s="14"/>
      <c r="L4744" s="14"/>
      <c r="M4744" s="14"/>
      <c r="N4744" s="14"/>
      <c r="O4744" s="14"/>
      <c r="P4744" s="14"/>
      <c r="Q4744" s="14"/>
      <c r="R4744" s="14"/>
      <c r="S4744" s="14"/>
      <c r="T4744" s="14"/>
      <c r="U4744" s="14"/>
      <c r="V4744" s="14"/>
      <c r="W4744" s="14"/>
      <c r="X4744" s="14"/>
      <c r="Y4744" s="14"/>
      <c r="Z4744" s="14"/>
      <c r="AA4744" s="11"/>
      <c r="AB4744" s="14" t="str">
        <f t="shared" si="468"/>
        <v>10284|46 SECCIONADORA 1</v>
      </c>
      <c r="AC4744" t="str">
        <f t="shared" si="469"/>
        <v>|10284|</v>
      </c>
      <c r="AD4744" t="str">
        <f t="shared" si="470"/>
        <v>46 SECCIONADORA 1</v>
      </c>
    </row>
    <row r="4745" spans="1:30" ht="36" x14ac:dyDescent="0.35">
      <c r="A4745" s="35">
        <v>46224</v>
      </c>
      <c r="B4745" s="14" t="s">
        <v>3750</v>
      </c>
      <c r="C4745" s="14" t="s">
        <v>3751</v>
      </c>
      <c r="D4745" s="14" t="s">
        <v>3052</v>
      </c>
      <c r="E4745" s="14">
        <v>20052202</v>
      </c>
      <c r="F4745" s="14" t="s">
        <v>3199</v>
      </c>
      <c r="G4745" s="14" t="s">
        <v>3052</v>
      </c>
      <c r="H4745" s="14" t="s">
        <v>3052</v>
      </c>
      <c r="I4745" s="9" t="s">
        <v>3052</v>
      </c>
      <c r="J4745" s="9">
        <v>7</v>
      </c>
      <c r="K4745" s="14"/>
      <c r="L4745" s="14"/>
      <c r="M4745" s="14"/>
      <c r="N4745" s="14"/>
      <c r="O4745" s="14"/>
      <c r="P4745" s="14"/>
      <c r="Q4745" s="14"/>
      <c r="R4745" s="14"/>
      <c r="S4745" s="14"/>
      <c r="T4745" s="14"/>
      <c r="U4745" s="14"/>
      <c r="V4745" s="14"/>
      <c r="W4745" s="14"/>
      <c r="X4745" s="14"/>
      <c r="Y4745" s="14"/>
      <c r="Z4745" s="14"/>
      <c r="AA4745" s="11"/>
      <c r="AB4745" s="14" t="str">
        <f t="shared" si="468"/>
        <v>10284|46 SECCIONADORA 1</v>
      </c>
      <c r="AC4745" t="str">
        <f t="shared" si="469"/>
        <v>|10284|</v>
      </c>
      <c r="AD4745" t="str">
        <f t="shared" si="470"/>
        <v>46 SECCIONADORA 1</v>
      </c>
    </row>
    <row r="4746" spans="1:30" ht="36" x14ac:dyDescent="0.35">
      <c r="A4746" s="35">
        <v>46224</v>
      </c>
      <c r="B4746" s="14" t="s">
        <v>3750</v>
      </c>
      <c r="C4746" s="14" t="s">
        <v>3751</v>
      </c>
      <c r="D4746" s="14" t="s">
        <v>3052</v>
      </c>
      <c r="E4746" s="14">
        <v>20052203</v>
      </c>
      <c r="F4746" s="14" t="s">
        <v>3200</v>
      </c>
      <c r="G4746" s="14" t="s">
        <v>3052</v>
      </c>
      <c r="H4746" s="14" t="s">
        <v>3052</v>
      </c>
      <c r="I4746" s="9" t="s">
        <v>3052</v>
      </c>
      <c r="J4746" s="9">
        <v>14</v>
      </c>
      <c r="K4746" s="14"/>
      <c r="L4746" s="14"/>
      <c r="M4746" s="14"/>
      <c r="N4746" s="14"/>
      <c r="O4746" s="14"/>
      <c r="P4746" s="14"/>
      <c r="Q4746" s="14"/>
      <c r="R4746" s="14"/>
      <c r="S4746" s="14"/>
      <c r="T4746" s="14"/>
      <c r="U4746" s="14"/>
      <c r="V4746" s="14"/>
      <c r="W4746" s="14"/>
      <c r="X4746" s="14"/>
      <c r="Y4746" s="14"/>
      <c r="Z4746" s="14"/>
      <c r="AA4746" s="11"/>
      <c r="AB4746" s="14" t="str">
        <f t="shared" si="468"/>
        <v>10284|46 SECCIONADORA 1</v>
      </c>
      <c r="AC4746" t="str">
        <f t="shared" si="469"/>
        <v>|10284|</v>
      </c>
      <c r="AD4746" t="str">
        <f t="shared" si="470"/>
        <v>46 SECCIONADORA 1</v>
      </c>
    </row>
    <row r="4747" spans="1:30" ht="36" x14ac:dyDescent="0.35">
      <c r="A4747" s="35">
        <v>46224</v>
      </c>
      <c r="B4747" s="14" t="s">
        <v>3750</v>
      </c>
      <c r="C4747" s="14" t="s">
        <v>3751</v>
      </c>
      <c r="D4747" s="14" t="s">
        <v>3052</v>
      </c>
      <c r="E4747" s="14">
        <v>30006804</v>
      </c>
      <c r="F4747" s="14" t="s">
        <v>3288</v>
      </c>
      <c r="G4747" s="14" t="s">
        <v>3052</v>
      </c>
      <c r="H4747" s="14" t="s">
        <v>3052</v>
      </c>
      <c r="I4747" s="9" t="s">
        <v>3052</v>
      </c>
      <c r="J4747" s="9">
        <v>4</v>
      </c>
      <c r="K4747" s="14"/>
      <c r="L4747" s="14"/>
      <c r="M4747" s="14"/>
      <c r="N4747" s="14"/>
      <c r="O4747" s="14"/>
      <c r="P4747" s="14"/>
      <c r="Q4747" s="14"/>
      <c r="R4747" s="14"/>
      <c r="S4747" s="14"/>
      <c r="T4747" s="14"/>
      <c r="U4747" s="14"/>
      <c r="V4747" s="14"/>
      <c r="W4747" s="14"/>
      <c r="X4747" s="14"/>
      <c r="Y4747" s="14"/>
      <c r="Z4747" s="14"/>
      <c r="AA4747" s="11"/>
      <c r="AB4747" s="14" t="str">
        <f t="shared" si="468"/>
        <v>10284|46 SECCIONADORA 1</v>
      </c>
      <c r="AC4747" t="str">
        <f t="shared" si="469"/>
        <v>|10284|</v>
      </c>
      <c r="AD4747" t="str">
        <f t="shared" si="470"/>
        <v>46 SECCIONADORA 1</v>
      </c>
    </row>
    <row r="4748" spans="1:30" ht="72" x14ac:dyDescent="0.35">
      <c r="A4748" s="35">
        <v>46231</v>
      </c>
      <c r="B4748" s="14" t="s">
        <v>3752</v>
      </c>
      <c r="C4748" s="14" t="s">
        <v>3743</v>
      </c>
      <c r="D4748" s="14" t="s">
        <v>3054</v>
      </c>
      <c r="E4748" s="14">
        <v>30001204</v>
      </c>
      <c r="F4748" s="14" t="s">
        <v>3326</v>
      </c>
      <c r="G4748" s="14" t="s">
        <v>3054</v>
      </c>
      <c r="H4748" s="14" t="s">
        <v>3054</v>
      </c>
      <c r="I4748" s="9" t="s">
        <v>3054</v>
      </c>
      <c r="J4748" s="9">
        <v>24</v>
      </c>
      <c r="K4748" s="14"/>
      <c r="L4748" s="14"/>
      <c r="M4748" s="14"/>
      <c r="N4748" s="14"/>
      <c r="O4748" s="14"/>
      <c r="P4748" s="14"/>
      <c r="Q4748" s="14"/>
      <c r="R4748" s="14"/>
      <c r="S4748" s="14"/>
      <c r="T4748" s="14"/>
      <c r="U4748" s="14"/>
      <c r="V4748" s="14"/>
      <c r="W4748" s="14"/>
      <c r="X4748" s="14"/>
      <c r="Y4748" s="14"/>
      <c r="Z4748" s="14"/>
      <c r="AA4748" s="11"/>
      <c r="AB4748" s="14" t="str">
        <f t="shared" si="468"/>
        <v>10274,10275,10276,10277,10279,10280,10281,10278|50 SECCIONADORA 2</v>
      </c>
      <c r="AC4748" t="str">
        <f t="shared" si="469"/>
        <v>|10274|10275|10276|10277|10279|10280|10281|10278|</v>
      </c>
      <c r="AD4748" t="str">
        <f t="shared" si="470"/>
        <v>50 SECCIONADORA 2</v>
      </c>
    </row>
    <row r="4749" spans="1:30" ht="72" x14ac:dyDescent="0.35">
      <c r="A4749" s="35">
        <v>46231</v>
      </c>
      <c r="B4749" s="14" t="s">
        <v>3752</v>
      </c>
      <c r="C4749" s="14" t="s">
        <v>3743</v>
      </c>
      <c r="D4749" s="14" t="s">
        <v>3054</v>
      </c>
      <c r="E4749" s="14">
        <v>20021607</v>
      </c>
      <c r="F4749" s="14" t="s">
        <v>2187</v>
      </c>
      <c r="G4749" s="14" t="s">
        <v>3054</v>
      </c>
      <c r="H4749" s="14" t="s">
        <v>3054</v>
      </c>
      <c r="I4749" s="9" t="s">
        <v>3054</v>
      </c>
      <c r="J4749" s="9">
        <v>27</v>
      </c>
      <c r="K4749" s="14"/>
      <c r="L4749" s="14"/>
      <c r="M4749" s="14"/>
      <c r="N4749" s="14"/>
      <c r="O4749" s="14"/>
      <c r="P4749" s="14"/>
      <c r="Q4749" s="14"/>
      <c r="R4749" s="14"/>
      <c r="S4749" s="14"/>
      <c r="T4749" s="14"/>
      <c r="U4749" s="14"/>
      <c r="V4749" s="14"/>
      <c r="W4749" s="14"/>
      <c r="X4749" s="14"/>
      <c r="Y4749" s="14"/>
      <c r="Z4749" s="14"/>
      <c r="AA4749" s="11"/>
      <c r="AB4749" s="14" t="str">
        <f t="shared" si="468"/>
        <v>10274,10275,10276,10277,10279,10280,10281,10278|50 SECCIONADORA 2</v>
      </c>
      <c r="AC4749" t="str">
        <f t="shared" si="469"/>
        <v>|10274|10275|10276|10277|10279|10280|10281|10278|</v>
      </c>
      <c r="AD4749" t="str">
        <f t="shared" si="470"/>
        <v>50 SECCIONADORA 2</v>
      </c>
    </row>
    <row r="4750" spans="1:30" ht="72" x14ac:dyDescent="0.35">
      <c r="A4750" s="35">
        <v>46231</v>
      </c>
      <c r="B4750" s="14" t="s">
        <v>3752</v>
      </c>
      <c r="C4750" s="14" t="s">
        <v>3743</v>
      </c>
      <c r="D4750" s="14" t="s">
        <v>3054</v>
      </c>
      <c r="E4750" s="14">
        <v>20053407</v>
      </c>
      <c r="F4750" s="14" t="s">
        <v>3218</v>
      </c>
      <c r="G4750" s="14" t="s">
        <v>3054</v>
      </c>
      <c r="H4750" s="14" t="s">
        <v>3054</v>
      </c>
      <c r="I4750" s="9" t="s">
        <v>3054</v>
      </c>
      <c r="J4750" s="9">
        <v>22</v>
      </c>
      <c r="K4750" s="14"/>
      <c r="L4750" s="14"/>
      <c r="M4750" s="14"/>
      <c r="N4750" s="14"/>
      <c r="O4750" s="14"/>
      <c r="P4750" s="14"/>
      <c r="Q4750" s="14"/>
      <c r="R4750" s="14"/>
      <c r="S4750" s="14"/>
      <c r="T4750" s="14"/>
      <c r="U4750" s="14"/>
      <c r="V4750" s="14"/>
      <c r="W4750" s="14"/>
      <c r="X4750" s="14"/>
      <c r="Y4750" s="14"/>
      <c r="Z4750" s="14"/>
      <c r="AA4750" s="11"/>
      <c r="AB4750" s="14" t="str">
        <f t="shared" si="468"/>
        <v>10274,10275,10276,10277,10279,10280,10281,10278|50 SECCIONADORA 2</v>
      </c>
      <c r="AC4750" t="str">
        <f t="shared" si="469"/>
        <v>|10274|10275|10276|10277|10279|10280|10281|10278|</v>
      </c>
      <c r="AD4750" t="str">
        <f t="shared" si="470"/>
        <v>50 SECCIONADORA 2</v>
      </c>
    </row>
    <row r="4751" spans="1:30" ht="72" x14ac:dyDescent="0.35">
      <c r="A4751" s="35">
        <v>46231</v>
      </c>
      <c r="B4751" s="14" t="s">
        <v>3752</v>
      </c>
      <c r="C4751" s="14" t="s">
        <v>3743</v>
      </c>
      <c r="D4751" s="14" t="s">
        <v>3054</v>
      </c>
      <c r="E4751" s="14">
        <v>20083212</v>
      </c>
      <c r="F4751" s="14" t="s">
        <v>3222</v>
      </c>
      <c r="G4751" s="14" t="s">
        <v>3054</v>
      </c>
      <c r="H4751" s="14" t="s">
        <v>3054</v>
      </c>
      <c r="I4751" s="9" t="s">
        <v>3054</v>
      </c>
      <c r="J4751" s="9">
        <v>5</v>
      </c>
      <c r="K4751" s="14"/>
      <c r="L4751" s="14"/>
      <c r="M4751" s="14"/>
      <c r="N4751" s="14"/>
      <c r="O4751" s="14"/>
      <c r="P4751" s="14"/>
      <c r="Q4751" s="14"/>
      <c r="R4751" s="14"/>
      <c r="S4751" s="14"/>
      <c r="T4751" s="14"/>
      <c r="U4751" s="14"/>
      <c r="V4751" s="14"/>
      <c r="W4751" s="14"/>
      <c r="X4751" s="14"/>
      <c r="Y4751" s="14"/>
      <c r="Z4751" s="14"/>
      <c r="AA4751" s="11"/>
      <c r="AB4751" s="14" t="str">
        <f t="shared" si="468"/>
        <v>10274,10275,10276,10277,10279,10280,10281,10278|50 SECCIONADORA 2</v>
      </c>
      <c r="AC4751" t="str">
        <f t="shared" si="469"/>
        <v>|10274|10275|10276|10277|10279|10280|10281|10278|</v>
      </c>
      <c r="AD4751" t="str">
        <f t="shared" si="470"/>
        <v>50 SECCIONADORA 2</v>
      </c>
    </row>
    <row r="4752" spans="1:30" ht="72" x14ac:dyDescent="0.35">
      <c r="A4752" s="35">
        <v>46231</v>
      </c>
      <c r="B4752" s="14" t="s">
        <v>3752</v>
      </c>
      <c r="C4752" s="14" t="s">
        <v>3743</v>
      </c>
      <c r="D4752" s="14" t="s">
        <v>3054</v>
      </c>
      <c r="E4752" s="14">
        <v>20086212</v>
      </c>
      <c r="F4752" s="14" t="s">
        <v>3219</v>
      </c>
      <c r="G4752" s="14" t="s">
        <v>3054</v>
      </c>
      <c r="H4752" s="14" t="s">
        <v>3054</v>
      </c>
      <c r="I4752" s="9" t="s">
        <v>3054</v>
      </c>
      <c r="J4752" s="9">
        <v>8</v>
      </c>
      <c r="K4752" s="14"/>
      <c r="L4752" s="14"/>
      <c r="M4752" s="14"/>
      <c r="N4752" s="14"/>
      <c r="O4752" s="14"/>
      <c r="P4752" s="14"/>
      <c r="Q4752" s="14"/>
      <c r="R4752" s="14"/>
      <c r="S4752" s="14"/>
      <c r="T4752" s="14"/>
      <c r="U4752" s="14"/>
      <c r="V4752" s="14"/>
      <c r="W4752" s="14"/>
      <c r="X4752" s="14"/>
      <c r="Y4752" s="14"/>
      <c r="Z4752" s="14"/>
      <c r="AA4752" s="11"/>
      <c r="AB4752" s="14" t="str">
        <f t="shared" si="468"/>
        <v>10274,10275,10276,10277,10279,10280,10281,10278|50 SECCIONADORA 2</v>
      </c>
      <c r="AC4752" t="str">
        <f t="shared" si="469"/>
        <v>|10274|10275|10276|10277|10279|10280|10281|10278|</v>
      </c>
      <c r="AD4752" t="str">
        <f t="shared" si="470"/>
        <v>50 SECCIONADORA 2</v>
      </c>
    </row>
    <row r="4753" spans="1:30" ht="72" x14ac:dyDescent="0.35">
      <c r="A4753" s="35">
        <v>46231</v>
      </c>
      <c r="B4753" s="14" t="s">
        <v>3752</v>
      </c>
      <c r="C4753" s="14" t="s">
        <v>3743</v>
      </c>
      <c r="D4753" s="14" t="s">
        <v>3054</v>
      </c>
      <c r="E4753" s="14">
        <v>30001203</v>
      </c>
      <c r="F4753" s="14" t="s">
        <v>3281</v>
      </c>
      <c r="G4753" s="14" t="s">
        <v>3054</v>
      </c>
      <c r="H4753" s="14" t="s">
        <v>3054</v>
      </c>
      <c r="I4753" s="9" t="s">
        <v>3054</v>
      </c>
      <c r="J4753" s="9">
        <v>48</v>
      </c>
      <c r="K4753" s="14"/>
      <c r="L4753" s="14"/>
      <c r="M4753" s="14"/>
      <c r="N4753" s="14"/>
      <c r="O4753" s="14"/>
      <c r="P4753" s="14"/>
      <c r="Q4753" s="14"/>
      <c r="R4753" s="14"/>
      <c r="S4753" s="14"/>
      <c r="T4753" s="14"/>
      <c r="U4753" s="14"/>
      <c r="V4753" s="14"/>
      <c r="W4753" s="14"/>
      <c r="X4753" s="14"/>
      <c r="Y4753" s="14"/>
      <c r="Z4753" s="14"/>
      <c r="AA4753" s="11"/>
      <c r="AB4753" s="14" t="str">
        <f t="shared" si="468"/>
        <v>10274,10275,10276,10277,10279,10280,10281,10278|50 SECCIONADORA 2</v>
      </c>
      <c r="AC4753" t="str">
        <f t="shared" si="469"/>
        <v>|10274|10275|10276|10277|10279|10280|10281|10278|</v>
      </c>
      <c r="AD4753" t="str">
        <f t="shared" si="470"/>
        <v>50 SECCIONADORA 2</v>
      </c>
    </row>
    <row r="4754" spans="1:30" ht="72" x14ac:dyDescent="0.35">
      <c r="A4754" s="35">
        <v>46231</v>
      </c>
      <c r="B4754" s="14" t="s">
        <v>3752</v>
      </c>
      <c r="C4754" s="14" t="s">
        <v>3743</v>
      </c>
      <c r="D4754" s="14" t="s">
        <v>3054</v>
      </c>
      <c r="E4754" s="14">
        <v>30008507</v>
      </c>
      <c r="F4754" s="14" t="s">
        <v>3775</v>
      </c>
      <c r="G4754" s="14" t="s">
        <v>3054</v>
      </c>
      <c r="H4754" s="14" t="s">
        <v>3054</v>
      </c>
      <c r="I4754" s="9" t="s">
        <v>3054</v>
      </c>
      <c r="J4754" s="9">
        <v>8</v>
      </c>
      <c r="K4754" s="14"/>
      <c r="L4754" s="14"/>
      <c r="M4754" s="14"/>
      <c r="N4754" s="14"/>
      <c r="O4754" s="14"/>
      <c r="P4754" s="14"/>
      <c r="Q4754" s="14"/>
      <c r="R4754" s="14"/>
      <c r="S4754" s="14"/>
      <c r="T4754" s="14"/>
      <c r="U4754" s="14"/>
      <c r="V4754" s="14"/>
      <c r="W4754" s="14"/>
      <c r="X4754" s="14"/>
      <c r="Y4754" s="14"/>
      <c r="Z4754" s="14"/>
      <c r="AA4754" s="11"/>
      <c r="AB4754" s="14" t="str">
        <f t="shared" si="468"/>
        <v>10274,10275,10276,10277,10279,10280,10281,10278|50 SECCIONADORA 2</v>
      </c>
      <c r="AC4754" t="str">
        <f t="shared" si="469"/>
        <v>|10274|10275|10276|10277|10279|10280|10281|10278|</v>
      </c>
      <c r="AD4754" t="str">
        <f t="shared" si="470"/>
        <v>50 SECCIONADORA 2</v>
      </c>
    </row>
    <row r="4755" spans="1:30" ht="72" x14ac:dyDescent="0.35">
      <c r="A4755" s="35">
        <v>46231</v>
      </c>
      <c r="B4755" s="14" t="s">
        <v>3752</v>
      </c>
      <c r="C4755" s="14" t="s">
        <v>3743</v>
      </c>
      <c r="D4755" s="14" t="s">
        <v>3054</v>
      </c>
      <c r="E4755" s="14">
        <v>30002306</v>
      </c>
      <c r="F4755" s="14" t="s">
        <v>3638</v>
      </c>
      <c r="G4755" s="14" t="s">
        <v>3054</v>
      </c>
      <c r="H4755" s="14" t="s">
        <v>3054</v>
      </c>
      <c r="I4755" s="9" t="s">
        <v>3054</v>
      </c>
      <c r="J4755" s="9">
        <v>24</v>
      </c>
      <c r="K4755" s="14"/>
      <c r="L4755" s="14"/>
      <c r="M4755" s="14"/>
      <c r="N4755" s="14"/>
      <c r="O4755" s="14"/>
      <c r="P4755" s="14"/>
      <c r="Q4755" s="14"/>
      <c r="R4755" s="14"/>
      <c r="S4755" s="14"/>
      <c r="T4755" s="14"/>
      <c r="U4755" s="14"/>
      <c r="V4755" s="14"/>
      <c r="W4755" s="14"/>
      <c r="X4755" s="14"/>
      <c r="Y4755" s="14"/>
      <c r="Z4755" s="14"/>
      <c r="AA4755" s="11"/>
      <c r="AB4755" s="14" t="str">
        <f t="shared" si="468"/>
        <v>10274,10275,10276,10277,10279,10280,10281,10278|50 SECCIONADORA 2</v>
      </c>
      <c r="AC4755" t="str">
        <f t="shared" si="469"/>
        <v>|10274|10275|10276|10277|10279|10280|10281|10278|</v>
      </c>
      <c r="AD4755" t="str">
        <f t="shared" si="470"/>
        <v>50 SECCIONADORA 2</v>
      </c>
    </row>
    <row r="4756" spans="1:30" ht="72" x14ac:dyDescent="0.35">
      <c r="A4756" s="35">
        <v>46231</v>
      </c>
      <c r="B4756" s="14" t="s">
        <v>3752</v>
      </c>
      <c r="C4756" s="14" t="s">
        <v>3743</v>
      </c>
      <c r="D4756" s="14" t="s">
        <v>3054</v>
      </c>
      <c r="E4756" s="14">
        <v>30008506</v>
      </c>
      <c r="F4756" s="14" t="s">
        <v>3776</v>
      </c>
      <c r="G4756" s="14" t="s">
        <v>3054</v>
      </c>
      <c r="H4756" s="14" t="s">
        <v>3054</v>
      </c>
      <c r="I4756" s="9" t="s">
        <v>3054</v>
      </c>
      <c r="J4756" s="9">
        <v>8</v>
      </c>
      <c r="K4756" s="14"/>
      <c r="L4756" s="14"/>
      <c r="M4756" s="14"/>
      <c r="N4756" s="14"/>
      <c r="O4756" s="14"/>
      <c r="P4756" s="14"/>
      <c r="Q4756" s="14"/>
      <c r="R4756" s="14"/>
      <c r="S4756" s="14"/>
      <c r="T4756" s="14"/>
      <c r="U4756" s="14"/>
      <c r="V4756" s="14"/>
      <c r="W4756" s="14"/>
      <c r="X4756" s="14"/>
      <c r="Y4756" s="14"/>
      <c r="Z4756" s="14"/>
      <c r="AA4756" s="11"/>
      <c r="AB4756" s="14" t="str">
        <f t="shared" si="468"/>
        <v>10274,10275,10276,10277,10279,10280,10281,10278|50 SECCIONADORA 2</v>
      </c>
      <c r="AC4756" t="str">
        <f t="shared" si="469"/>
        <v>|10274|10275|10276|10277|10279|10280|10281|10278|</v>
      </c>
      <c r="AD4756" t="str">
        <f t="shared" si="470"/>
        <v>50 SECCIONADORA 2</v>
      </c>
    </row>
    <row r="4757" spans="1:30" ht="72" x14ac:dyDescent="0.35">
      <c r="A4757" s="35">
        <v>46231</v>
      </c>
      <c r="B4757" s="14" t="s">
        <v>3752</v>
      </c>
      <c r="C4757" s="14" t="s">
        <v>3743</v>
      </c>
      <c r="D4757" s="14" t="s">
        <v>3054</v>
      </c>
      <c r="E4757" s="14">
        <v>30008510</v>
      </c>
      <c r="F4757" s="14" t="s">
        <v>3777</v>
      </c>
      <c r="G4757" s="14" t="s">
        <v>3054</v>
      </c>
      <c r="H4757" s="14" t="s">
        <v>3054</v>
      </c>
      <c r="I4757" s="9" t="s">
        <v>3054</v>
      </c>
      <c r="J4757" s="9">
        <v>8</v>
      </c>
      <c r="K4757" s="14"/>
      <c r="L4757" s="14"/>
      <c r="M4757" s="14"/>
      <c r="N4757" s="14"/>
      <c r="O4757" s="14"/>
      <c r="P4757" s="14"/>
      <c r="Q4757" s="14"/>
      <c r="R4757" s="14"/>
      <c r="S4757" s="14"/>
      <c r="T4757" s="14"/>
      <c r="U4757" s="14"/>
      <c r="V4757" s="14"/>
      <c r="W4757" s="14"/>
      <c r="X4757" s="14"/>
      <c r="Y4757" s="14"/>
      <c r="Z4757" s="14"/>
      <c r="AA4757" s="11"/>
      <c r="AB4757" s="14" t="str">
        <f t="shared" si="468"/>
        <v>10274,10275,10276,10277,10279,10280,10281,10278|50 SECCIONADORA 2</v>
      </c>
      <c r="AC4757" t="str">
        <f t="shared" si="469"/>
        <v>|10274|10275|10276|10277|10279|10280|10281|10278|</v>
      </c>
      <c r="AD4757" t="str">
        <f t="shared" si="470"/>
        <v>50 SECCIONADORA 2</v>
      </c>
    </row>
    <row r="4758" spans="1:30" ht="72" x14ac:dyDescent="0.35">
      <c r="A4758" s="35">
        <v>46231</v>
      </c>
      <c r="B4758" s="14" t="s">
        <v>3752</v>
      </c>
      <c r="C4758" s="14" t="s">
        <v>3743</v>
      </c>
      <c r="D4758" s="14" t="s">
        <v>3054</v>
      </c>
      <c r="E4758" s="14">
        <v>20058407</v>
      </c>
      <c r="F4758" s="14" t="s">
        <v>3223</v>
      </c>
      <c r="G4758" s="14" t="s">
        <v>3054</v>
      </c>
      <c r="H4758" s="14" t="s">
        <v>3054</v>
      </c>
      <c r="I4758" s="9" t="s">
        <v>3054</v>
      </c>
      <c r="J4758" s="9">
        <v>5</v>
      </c>
      <c r="K4758" s="14"/>
      <c r="L4758" s="14"/>
      <c r="M4758" s="14"/>
      <c r="N4758" s="14"/>
      <c r="O4758" s="14"/>
      <c r="P4758" s="14"/>
      <c r="Q4758" s="14"/>
      <c r="R4758" s="14"/>
      <c r="S4758" s="14"/>
      <c r="T4758" s="14"/>
      <c r="U4758" s="14"/>
      <c r="V4758" s="14"/>
      <c r="W4758" s="14"/>
      <c r="X4758" s="14"/>
      <c r="Y4758" s="14"/>
      <c r="Z4758" s="14"/>
      <c r="AA4758" s="11"/>
      <c r="AB4758" s="14" t="str">
        <f t="shared" si="468"/>
        <v>10274,10275,10276,10277,10279,10280,10281,10278|50 SECCIONADORA 2</v>
      </c>
      <c r="AC4758" t="str">
        <f t="shared" si="469"/>
        <v>|10274|10275|10276|10277|10279|10280|10281|10278|</v>
      </c>
      <c r="AD4758" t="str">
        <f t="shared" si="470"/>
        <v>50 SECCIONADORA 2</v>
      </c>
    </row>
    <row r="4759" spans="1:30" ht="72" x14ac:dyDescent="0.35">
      <c r="A4759" s="35">
        <v>46231</v>
      </c>
      <c r="B4759" s="14" t="s">
        <v>3752</v>
      </c>
      <c r="C4759" s="14" t="s">
        <v>3743</v>
      </c>
      <c r="D4759" s="14" t="s">
        <v>3054</v>
      </c>
      <c r="E4759" s="14">
        <v>30002321</v>
      </c>
      <c r="F4759" s="14" t="s">
        <v>3627</v>
      </c>
      <c r="G4759" s="14" t="s">
        <v>3054</v>
      </c>
      <c r="H4759" s="14" t="s">
        <v>3054</v>
      </c>
      <c r="I4759" s="9" t="s">
        <v>3054</v>
      </c>
      <c r="J4759" s="9">
        <v>24</v>
      </c>
      <c r="K4759" s="14"/>
      <c r="L4759" s="14"/>
      <c r="M4759" s="14"/>
      <c r="N4759" s="14"/>
      <c r="O4759" s="14"/>
      <c r="P4759" s="14"/>
      <c r="Q4759" s="14"/>
      <c r="R4759" s="14"/>
      <c r="S4759" s="14"/>
      <c r="T4759" s="14"/>
      <c r="U4759" s="14"/>
      <c r="V4759" s="14"/>
      <c r="W4759" s="14"/>
      <c r="X4759" s="14"/>
      <c r="Y4759" s="14"/>
      <c r="Z4759" s="14"/>
      <c r="AA4759" s="11"/>
      <c r="AB4759" s="14" t="str">
        <f t="shared" si="468"/>
        <v>10274,10275,10276,10277,10279,10280,10281,10278|50 SECCIONADORA 2</v>
      </c>
      <c r="AC4759" t="str">
        <f t="shared" si="469"/>
        <v>|10274|10275|10276|10277|10279|10280|10281|10278|</v>
      </c>
      <c r="AD4759" t="str">
        <f t="shared" si="470"/>
        <v>50 SECCIONADORA 2</v>
      </c>
    </row>
    <row r="4760" spans="1:30" ht="72" x14ac:dyDescent="0.35">
      <c r="A4760" s="35">
        <v>46231</v>
      </c>
      <c r="B4760" s="14" t="s">
        <v>3752</v>
      </c>
      <c r="C4760" s="14" t="s">
        <v>3743</v>
      </c>
      <c r="D4760" s="14" t="s">
        <v>3054</v>
      </c>
      <c r="E4760" s="14">
        <v>30002322</v>
      </c>
      <c r="F4760" s="14" t="s">
        <v>3629</v>
      </c>
      <c r="G4760" s="14" t="s">
        <v>3054</v>
      </c>
      <c r="H4760" s="14" t="s">
        <v>3054</v>
      </c>
      <c r="I4760" s="9" t="s">
        <v>3054</v>
      </c>
      <c r="J4760" s="9">
        <v>24</v>
      </c>
      <c r="K4760" s="14"/>
      <c r="L4760" s="14"/>
      <c r="M4760" s="14"/>
      <c r="N4760" s="14"/>
      <c r="O4760" s="14"/>
      <c r="P4760" s="14"/>
      <c r="Q4760" s="14"/>
      <c r="R4760" s="14"/>
      <c r="S4760" s="14"/>
      <c r="T4760" s="14"/>
      <c r="U4760" s="14"/>
      <c r="V4760" s="14"/>
      <c r="W4760" s="14"/>
      <c r="X4760" s="14"/>
      <c r="Y4760" s="14"/>
      <c r="Z4760" s="14"/>
      <c r="AA4760" s="11"/>
      <c r="AB4760" s="14" t="str">
        <f t="shared" si="468"/>
        <v>10274,10275,10276,10277,10279,10280,10281,10278|50 SECCIONADORA 2</v>
      </c>
      <c r="AC4760" t="str">
        <f t="shared" si="469"/>
        <v>|10274|10275|10276|10277|10279|10280|10281|10278|</v>
      </c>
      <c r="AD4760" t="str">
        <f t="shared" si="470"/>
        <v>50 SECCIONADORA 2</v>
      </c>
    </row>
    <row r="4761" spans="1:30" ht="36" x14ac:dyDescent="0.35">
      <c r="A4761" s="35">
        <v>46224</v>
      </c>
      <c r="B4761" s="14" t="s">
        <v>3750</v>
      </c>
      <c r="C4761" s="14" t="s">
        <v>3751</v>
      </c>
      <c r="D4761" s="14" t="s">
        <v>3054</v>
      </c>
      <c r="E4761" s="14">
        <v>30001204</v>
      </c>
      <c r="F4761" s="14" t="s">
        <v>3326</v>
      </c>
      <c r="G4761" s="14" t="s">
        <v>3054</v>
      </c>
      <c r="H4761" s="14" t="s">
        <v>3054</v>
      </c>
      <c r="I4761" s="9" t="s">
        <v>3054</v>
      </c>
      <c r="J4761" s="9">
        <v>24</v>
      </c>
      <c r="K4761" s="14"/>
      <c r="L4761" s="14"/>
      <c r="M4761" s="14"/>
      <c r="N4761" s="14"/>
      <c r="O4761" s="14"/>
      <c r="P4761" s="14"/>
      <c r="Q4761" s="14"/>
      <c r="R4761" s="14"/>
      <c r="S4761" s="14"/>
      <c r="T4761" s="14"/>
      <c r="U4761" s="14"/>
      <c r="V4761" s="14"/>
      <c r="W4761" s="14"/>
      <c r="X4761" s="14"/>
      <c r="Y4761" s="14"/>
      <c r="Z4761" s="14"/>
      <c r="AA4761" s="11"/>
      <c r="AB4761" s="14" t="str">
        <f t="shared" si="468"/>
        <v>10284|50 SECCIONADORA 2</v>
      </c>
      <c r="AC4761" t="str">
        <f t="shared" si="469"/>
        <v>|10284|</v>
      </c>
      <c r="AD4761" t="str">
        <f t="shared" si="470"/>
        <v>50 SECCIONADORA 2</v>
      </c>
    </row>
    <row r="4762" spans="1:30" ht="36" x14ac:dyDescent="0.35">
      <c r="A4762" s="35">
        <v>46224</v>
      </c>
      <c r="B4762" s="14" t="s">
        <v>3750</v>
      </c>
      <c r="C4762" s="14" t="s">
        <v>3751</v>
      </c>
      <c r="D4762" s="14" t="s">
        <v>3054</v>
      </c>
      <c r="E4762" s="14">
        <v>30003404</v>
      </c>
      <c r="F4762" s="14" t="s">
        <v>461</v>
      </c>
      <c r="G4762" s="14" t="s">
        <v>3054</v>
      </c>
      <c r="H4762" s="14" t="s">
        <v>3054</v>
      </c>
      <c r="I4762" s="9" t="s">
        <v>3054</v>
      </c>
      <c r="J4762" s="9">
        <v>12</v>
      </c>
      <c r="K4762" s="14"/>
      <c r="L4762" s="14"/>
      <c r="M4762" s="14"/>
      <c r="N4762" s="14"/>
      <c r="O4762" s="14"/>
      <c r="P4762" s="14"/>
      <c r="Q4762" s="14"/>
      <c r="R4762" s="14"/>
      <c r="S4762" s="14"/>
      <c r="T4762" s="14"/>
      <c r="U4762" s="14"/>
      <c r="V4762" s="14"/>
      <c r="W4762" s="14"/>
      <c r="X4762" s="14"/>
      <c r="Y4762" s="14"/>
      <c r="Z4762" s="14"/>
      <c r="AA4762" s="11"/>
      <c r="AB4762" s="14" t="str">
        <f t="shared" si="468"/>
        <v>10284|50 SECCIONADORA 2</v>
      </c>
      <c r="AC4762" t="str">
        <f t="shared" si="469"/>
        <v>|10284|</v>
      </c>
      <c r="AD4762" t="str">
        <f t="shared" si="470"/>
        <v>50 SECCIONADORA 2</v>
      </c>
    </row>
    <row r="4763" spans="1:30" ht="36" x14ac:dyDescent="0.35">
      <c r="A4763" s="35">
        <v>46224</v>
      </c>
      <c r="B4763" s="14" t="s">
        <v>3750</v>
      </c>
      <c r="C4763" s="14" t="s">
        <v>3751</v>
      </c>
      <c r="D4763" s="14" t="s">
        <v>3054</v>
      </c>
      <c r="E4763" s="14">
        <v>30004805</v>
      </c>
      <c r="F4763" s="14" t="s">
        <v>3328</v>
      </c>
      <c r="G4763" s="14" t="s">
        <v>3054</v>
      </c>
      <c r="H4763" s="14" t="s">
        <v>3054</v>
      </c>
      <c r="I4763" s="9" t="s">
        <v>3054</v>
      </c>
      <c r="J4763" s="9">
        <v>600</v>
      </c>
      <c r="K4763" s="14"/>
      <c r="L4763" s="14"/>
      <c r="M4763" s="14"/>
      <c r="N4763" s="14"/>
      <c r="O4763" s="14"/>
      <c r="P4763" s="14"/>
      <c r="Q4763" s="14"/>
      <c r="R4763" s="14"/>
      <c r="S4763" s="14"/>
      <c r="T4763" s="14"/>
      <c r="U4763" s="14"/>
      <c r="V4763" s="14"/>
      <c r="W4763" s="14"/>
      <c r="X4763" s="14"/>
      <c r="Y4763" s="14"/>
      <c r="Z4763" s="14"/>
      <c r="AA4763" s="11"/>
      <c r="AB4763" s="14" t="str">
        <f t="shared" si="468"/>
        <v>10284|50 SECCIONADORA 2</v>
      </c>
      <c r="AC4763" t="str">
        <f t="shared" si="469"/>
        <v>|10284|</v>
      </c>
      <c r="AD4763" t="str">
        <f t="shared" si="470"/>
        <v>50 SECCIONADORA 2</v>
      </c>
    </row>
    <row r="4764" spans="1:30" ht="36" x14ac:dyDescent="0.35">
      <c r="A4764" s="35">
        <v>46224</v>
      </c>
      <c r="B4764" s="14" t="s">
        <v>3750</v>
      </c>
      <c r="C4764" s="14" t="s">
        <v>3751</v>
      </c>
      <c r="D4764" s="14" t="s">
        <v>3054</v>
      </c>
      <c r="E4764" s="14">
        <v>30001308</v>
      </c>
      <c r="F4764" s="14" t="s">
        <v>3329</v>
      </c>
      <c r="G4764" s="14" t="s">
        <v>3054</v>
      </c>
      <c r="H4764" s="14" t="s">
        <v>3054</v>
      </c>
      <c r="I4764" s="9" t="s">
        <v>3054</v>
      </c>
      <c r="J4764" s="9">
        <v>20</v>
      </c>
      <c r="K4764" s="14"/>
      <c r="L4764" s="14"/>
      <c r="M4764" s="14"/>
      <c r="N4764" s="14"/>
      <c r="O4764" s="14"/>
      <c r="P4764" s="14"/>
      <c r="Q4764" s="14"/>
      <c r="R4764" s="14"/>
      <c r="S4764" s="14"/>
      <c r="T4764" s="14"/>
      <c r="U4764" s="14"/>
      <c r="V4764" s="14"/>
      <c r="W4764" s="14"/>
      <c r="X4764" s="14"/>
      <c r="Y4764" s="14"/>
      <c r="Z4764" s="14"/>
      <c r="AA4764" s="11"/>
      <c r="AB4764" s="14" t="str">
        <f t="shared" si="468"/>
        <v>10284|50 SECCIONADORA 2</v>
      </c>
      <c r="AC4764" t="str">
        <f t="shared" si="469"/>
        <v>|10284|</v>
      </c>
      <c r="AD4764" t="str">
        <f t="shared" si="470"/>
        <v>50 SECCIONADORA 2</v>
      </c>
    </row>
    <row r="4765" spans="1:30" ht="36" x14ac:dyDescent="0.35">
      <c r="A4765" s="35">
        <v>46224</v>
      </c>
      <c r="B4765" s="14" t="s">
        <v>3750</v>
      </c>
      <c r="C4765" s="14" t="s">
        <v>3751</v>
      </c>
      <c r="D4765" s="14" t="s">
        <v>3054</v>
      </c>
      <c r="E4765" s="14">
        <v>30001309</v>
      </c>
      <c r="F4765" s="14" t="s">
        <v>3291</v>
      </c>
      <c r="G4765" s="14" t="s">
        <v>3054</v>
      </c>
      <c r="H4765" s="14" t="s">
        <v>3054</v>
      </c>
      <c r="I4765" s="9" t="s">
        <v>3054</v>
      </c>
      <c r="J4765" s="9">
        <v>8</v>
      </c>
      <c r="K4765" s="14"/>
      <c r="L4765" s="14"/>
      <c r="M4765" s="14"/>
      <c r="N4765" s="14"/>
      <c r="O4765" s="14"/>
      <c r="P4765" s="14"/>
      <c r="Q4765" s="14"/>
      <c r="R4765" s="14"/>
      <c r="S4765" s="14"/>
      <c r="T4765" s="14"/>
      <c r="U4765" s="14"/>
      <c r="V4765" s="14"/>
      <c r="W4765" s="14"/>
      <c r="X4765" s="14"/>
      <c r="Y4765" s="14"/>
      <c r="Z4765" s="14"/>
      <c r="AA4765" s="11"/>
      <c r="AB4765" s="14" t="str">
        <f t="shared" si="468"/>
        <v>10284|50 SECCIONADORA 2</v>
      </c>
      <c r="AC4765" t="str">
        <f t="shared" si="469"/>
        <v>|10284|</v>
      </c>
      <c r="AD4765" t="str">
        <f t="shared" si="470"/>
        <v>50 SECCIONADORA 2</v>
      </c>
    </row>
    <row r="4766" spans="1:30" ht="36" x14ac:dyDescent="0.35">
      <c r="A4766" s="35">
        <v>46224</v>
      </c>
      <c r="B4766" s="14" t="s">
        <v>3750</v>
      </c>
      <c r="C4766" s="14" t="s">
        <v>3751</v>
      </c>
      <c r="D4766" s="14" t="s">
        <v>3054</v>
      </c>
      <c r="E4766" s="14">
        <v>200306101</v>
      </c>
      <c r="F4766" s="14" t="s">
        <v>3208</v>
      </c>
      <c r="G4766" s="14" t="s">
        <v>3054</v>
      </c>
      <c r="H4766" s="14" t="s">
        <v>3054</v>
      </c>
      <c r="I4766" s="9" t="s">
        <v>3054</v>
      </c>
      <c r="J4766" s="9">
        <v>4</v>
      </c>
      <c r="K4766" s="14"/>
      <c r="L4766" s="14"/>
      <c r="M4766" s="14"/>
      <c r="N4766" s="14"/>
      <c r="O4766" s="14"/>
      <c r="P4766" s="14"/>
      <c r="Q4766" s="14"/>
      <c r="R4766" s="14"/>
      <c r="S4766" s="14"/>
      <c r="T4766" s="14"/>
      <c r="U4766" s="14"/>
      <c r="V4766" s="14"/>
      <c r="W4766" s="14"/>
      <c r="X4766" s="14"/>
      <c r="Y4766" s="14"/>
      <c r="Z4766" s="14"/>
      <c r="AA4766" s="11"/>
      <c r="AB4766" s="14" t="str">
        <f t="shared" si="468"/>
        <v>10284|50 SECCIONADORA 2</v>
      </c>
      <c r="AC4766" t="str">
        <f t="shared" si="469"/>
        <v>|10284|</v>
      </c>
      <c r="AD4766" t="str">
        <f t="shared" si="470"/>
        <v>50 SECCIONADORA 2</v>
      </c>
    </row>
    <row r="4767" spans="1:30" ht="36" x14ac:dyDescent="0.35">
      <c r="A4767" s="35">
        <v>46224</v>
      </c>
      <c r="B4767" s="14" t="s">
        <v>3750</v>
      </c>
      <c r="C4767" s="14" t="s">
        <v>3751</v>
      </c>
      <c r="D4767" s="14" t="s">
        <v>3054</v>
      </c>
      <c r="E4767" s="14">
        <v>200306102</v>
      </c>
      <c r="F4767" s="14" t="s">
        <v>3209</v>
      </c>
      <c r="G4767" s="14" t="s">
        <v>3054</v>
      </c>
      <c r="H4767" s="14" t="s">
        <v>3054</v>
      </c>
      <c r="I4767" s="9" t="s">
        <v>3054</v>
      </c>
      <c r="J4767" s="9">
        <v>2</v>
      </c>
      <c r="K4767" s="14"/>
      <c r="L4767" s="14"/>
      <c r="M4767" s="14"/>
      <c r="N4767" s="14"/>
      <c r="O4767" s="14"/>
      <c r="P4767" s="14"/>
      <c r="Q4767" s="14"/>
      <c r="R4767" s="14"/>
      <c r="S4767" s="14"/>
      <c r="T4767" s="14"/>
      <c r="U4767" s="14"/>
      <c r="V4767" s="14"/>
      <c r="W4767" s="14"/>
      <c r="X4767" s="14"/>
      <c r="Y4767" s="14"/>
      <c r="Z4767" s="14"/>
      <c r="AA4767" s="11"/>
      <c r="AB4767" s="14" t="str">
        <f t="shared" si="468"/>
        <v>10284|50 SECCIONADORA 2</v>
      </c>
      <c r="AC4767" t="str">
        <f t="shared" si="469"/>
        <v>|10284|</v>
      </c>
      <c r="AD4767" t="str">
        <f t="shared" si="470"/>
        <v>50 SECCIONADORA 2</v>
      </c>
    </row>
    <row r="4768" spans="1:30" ht="36" x14ac:dyDescent="0.35">
      <c r="A4768" s="35">
        <v>46224</v>
      </c>
      <c r="B4768" s="14" t="s">
        <v>3750</v>
      </c>
      <c r="C4768" s="14" t="s">
        <v>3751</v>
      </c>
      <c r="D4768" s="14" t="s">
        <v>3054</v>
      </c>
      <c r="E4768" s="14">
        <v>200306103</v>
      </c>
      <c r="F4768" s="14" t="s">
        <v>3254</v>
      </c>
      <c r="G4768" s="14" t="s">
        <v>3054</v>
      </c>
      <c r="H4768" s="14" t="s">
        <v>3054</v>
      </c>
      <c r="I4768" s="9" t="s">
        <v>3054</v>
      </c>
      <c r="J4768" s="9">
        <v>2</v>
      </c>
      <c r="K4768" s="14"/>
      <c r="L4768" s="14"/>
      <c r="M4768" s="14"/>
      <c r="N4768" s="14"/>
      <c r="O4768" s="14"/>
      <c r="P4768" s="14"/>
      <c r="Q4768" s="14"/>
      <c r="R4768" s="14"/>
      <c r="S4768" s="14"/>
      <c r="T4768" s="14"/>
      <c r="U4768" s="14"/>
      <c r="V4768" s="14"/>
      <c r="W4768" s="14"/>
      <c r="X4768" s="14"/>
      <c r="Y4768" s="14"/>
      <c r="Z4768" s="14"/>
      <c r="AA4768" s="11"/>
      <c r="AB4768" s="14" t="str">
        <f t="shared" si="468"/>
        <v>10284|50 SECCIONADORA 2</v>
      </c>
      <c r="AC4768" t="str">
        <f t="shared" si="469"/>
        <v>|10284|</v>
      </c>
      <c r="AD4768" t="str">
        <f t="shared" si="470"/>
        <v>50 SECCIONADORA 2</v>
      </c>
    </row>
    <row r="4769" spans="1:30" ht="36" x14ac:dyDescent="0.35">
      <c r="A4769" s="35">
        <v>46224</v>
      </c>
      <c r="B4769" s="14" t="s">
        <v>3750</v>
      </c>
      <c r="C4769" s="14" t="s">
        <v>3751</v>
      </c>
      <c r="D4769" s="14" t="s">
        <v>3054</v>
      </c>
      <c r="E4769" s="14">
        <v>200306104</v>
      </c>
      <c r="F4769" s="14" t="s">
        <v>3501</v>
      </c>
      <c r="G4769" s="14" t="s">
        <v>3054</v>
      </c>
      <c r="H4769" s="14" t="s">
        <v>3054</v>
      </c>
      <c r="I4769" s="9" t="s">
        <v>3054</v>
      </c>
      <c r="J4769" s="9">
        <v>2</v>
      </c>
      <c r="K4769" s="14"/>
      <c r="L4769" s="14"/>
      <c r="M4769" s="14"/>
      <c r="N4769" s="14"/>
      <c r="O4769" s="14"/>
      <c r="P4769" s="14"/>
      <c r="Q4769" s="14"/>
      <c r="R4769" s="14"/>
      <c r="S4769" s="14"/>
      <c r="T4769" s="14"/>
      <c r="U4769" s="14"/>
      <c r="V4769" s="14"/>
      <c r="W4769" s="14"/>
      <c r="X4769" s="14"/>
      <c r="Y4769" s="14"/>
      <c r="Z4769" s="14"/>
      <c r="AA4769" s="11"/>
      <c r="AB4769" s="14" t="str">
        <f t="shared" si="468"/>
        <v>10284|50 SECCIONADORA 2</v>
      </c>
      <c r="AC4769" t="str">
        <f t="shared" si="469"/>
        <v>|10284|</v>
      </c>
      <c r="AD4769" t="str">
        <f t="shared" si="470"/>
        <v>50 SECCIONADORA 2</v>
      </c>
    </row>
    <row r="4770" spans="1:30" ht="36" x14ac:dyDescent="0.35">
      <c r="A4770" s="35">
        <v>46224</v>
      </c>
      <c r="B4770" s="14" t="s">
        <v>3750</v>
      </c>
      <c r="C4770" s="14" t="s">
        <v>3751</v>
      </c>
      <c r="D4770" s="14" t="s">
        <v>3054</v>
      </c>
      <c r="E4770" s="14">
        <v>20051001</v>
      </c>
      <c r="F4770" s="14" t="s">
        <v>3215</v>
      </c>
      <c r="G4770" s="14" t="s">
        <v>3054</v>
      </c>
      <c r="H4770" s="14" t="s">
        <v>3054</v>
      </c>
      <c r="I4770" s="9" t="s">
        <v>3054</v>
      </c>
      <c r="J4770" s="9">
        <v>4</v>
      </c>
      <c r="K4770" s="14"/>
      <c r="L4770" s="14"/>
      <c r="M4770" s="14"/>
      <c r="N4770" s="14"/>
      <c r="O4770" s="14"/>
      <c r="P4770" s="14"/>
      <c r="Q4770" s="14"/>
      <c r="R4770" s="14"/>
      <c r="S4770" s="14"/>
      <c r="T4770" s="14"/>
      <c r="U4770" s="14"/>
      <c r="V4770" s="14"/>
      <c r="W4770" s="14"/>
      <c r="X4770" s="14"/>
      <c r="Y4770" s="14"/>
      <c r="Z4770" s="14"/>
      <c r="AA4770" s="11"/>
      <c r="AB4770" s="14" t="str">
        <f t="shared" si="468"/>
        <v>10284|50 SECCIONADORA 2</v>
      </c>
      <c r="AC4770" t="str">
        <f t="shared" si="469"/>
        <v>|10284|</v>
      </c>
      <c r="AD4770" t="str">
        <f t="shared" si="470"/>
        <v>50 SECCIONADORA 2</v>
      </c>
    </row>
    <row r="4771" spans="1:30" ht="36" x14ac:dyDescent="0.35">
      <c r="A4771" s="35">
        <v>46224</v>
      </c>
      <c r="B4771" s="14" t="s">
        <v>3750</v>
      </c>
      <c r="C4771" s="14" t="s">
        <v>3751</v>
      </c>
      <c r="D4771" s="14" t="s">
        <v>3054</v>
      </c>
      <c r="E4771" s="14">
        <v>20052201</v>
      </c>
      <c r="F4771" s="14" t="s">
        <v>3216</v>
      </c>
      <c r="G4771" s="14" t="s">
        <v>3054</v>
      </c>
      <c r="H4771" s="14" t="s">
        <v>3054</v>
      </c>
      <c r="I4771" s="9" t="s">
        <v>3054</v>
      </c>
      <c r="J4771" s="9">
        <v>7</v>
      </c>
      <c r="K4771" s="14"/>
      <c r="L4771" s="14"/>
      <c r="M4771" s="14"/>
      <c r="N4771" s="14"/>
      <c r="O4771" s="14"/>
      <c r="P4771" s="14"/>
      <c r="Q4771" s="14"/>
      <c r="R4771" s="14"/>
      <c r="S4771" s="14"/>
      <c r="T4771" s="14"/>
      <c r="U4771" s="14"/>
      <c r="V4771" s="14"/>
      <c r="W4771" s="14"/>
      <c r="X4771" s="14"/>
      <c r="Y4771" s="14"/>
      <c r="Z4771" s="14"/>
      <c r="AA4771" s="11"/>
      <c r="AB4771" s="14" t="str">
        <f t="shared" si="468"/>
        <v>10284|50 SECCIONADORA 2</v>
      </c>
      <c r="AC4771" t="str">
        <f t="shared" si="469"/>
        <v>|10284|</v>
      </c>
      <c r="AD4771" t="str">
        <f t="shared" si="470"/>
        <v>50 SECCIONADORA 2</v>
      </c>
    </row>
    <row r="4772" spans="1:30" ht="36" x14ac:dyDescent="0.35">
      <c r="A4772" s="35">
        <v>46224</v>
      </c>
      <c r="B4772" s="14" t="s">
        <v>3750</v>
      </c>
      <c r="C4772" s="14" t="s">
        <v>3751</v>
      </c>
      <c r="D4772" s="14" t="s">
        <v>3054</v>
      </c>
      <c r="E4772" s="14">
        <v>30001203</v>
      </c>
      <c r="F4772" s="14" t="s">
        <v>3281</v>
      </c>
      <c r="G4772" s="14" t="s">
        <v>3054</v>
      </c>
      <c r="H4772" s="14" t="s">
        <v>3054</v>
      </c>
      <c r="I4772" s="9" t="s">
        <v>3054</v>
      </c>
      <c r="J4772" s="9">
        <v>48</v>
      </c>
      <c r="K4772" s="14"/>
      <c r="L4772" s="14"/>
      <c r="M4772" s="14"/>
      <c r="N4772" s="14"/>
      <c r="O4772" s="14"/>
      <c r="P4772" s="14"/>
      <c r="Q4772" s="14"/>
      <c r="R4772" s="14"/>
      <c r="S4772" s="14"/>
      <c r="T4772" s="14"/>
      <c r="U4772" s="14"/>
      <c r="V4772" s="14"/>
      <c r="W4772" s="14"/>
      <c r="X4772" s="14"/>
      <c r="Y4772" s="14"/>
      <c r="Z4772" s="14"/>
      <c r="AA4772" s="11"/>
      <c r="AB4772" s="14" t="str">
        <f t="shared" si="468"/>
        <v>10284|50 SECCIONADORA 2</v>
      </c>
      <c r="AC4772" t="str">
        <f t="shared" si="469"/>
        <v>|10284|</v>
      </c>
      <c r="AD4772" t="str">
        <f t="shared" si="470"/>
        <v>50 SECCIONADORA 2</v>
      </c>
    </row>
    <row r="4773" spans="1:30" ht="36" x14ac:dyDescent="0.35">
      <c r="A4773" s="35">
        <v>46224</v>
      </c>
      <c r="B4773" s="14" t="s">
        <v>3750</v>
      </c>
      <c r="C4773" s="14" t="s">
        <v>3751</v>
      </c>
      <c r="D4773" s="14" t="s">
        <v>3054</v>
      </c>
      <c r="E4773" s="14">
        <v>30003403</v>
      </c>
      <c r="F4773" s="14" t="s">
        <v>3285</v>
      </c>
      <c r="G4773" s="14" t="s">
        <v>3054</v>
      </c>
      <c r="H4773" s="14" t="s">
        <v>3054</v>
      </c>
      <c r="I4773" s="9" t="s">
        <v>3054</v>
      </c>
      <c r="J4773" s="9">
        <v>24</v>
      </c>
      <c r="K4773" s="14"/>
      <c r="L4773" s="14"/>
      <c r="M4773" s="14"/>
      <c r="N4773" s="14"/>
      <c r="O4773" s="14"/>
      <c r="P4773" s="14"/>
      <c r="Q4773" s="14"/>
      <c r="R4773" s="14"/>
      <c r="S4773" s="14"/>
      <c r="T4773" s="14"/>
      <c r="U4773" s="14"/>
      <c r="V4773" s="14"/>
      <c r="W4773" s="14"/>
      <c r="X4773" s="14"/>
      <c r="Y4773" s="14"/>
      <c r="Z4773" s="14"/>
      <c r="AA4773" s="11"/>
      <c r="AB4773" s="14" t="str">
        <f t="shared" si="468"/>
        <v>10284|50 SECCIONADORA 2</v>
      </c>
      <c r="AC4773" t="str">
        <f t="shared" si="469"/>
        <v>|10284|</v>
      </c>
      <c r="AD4773" t="str">
        <f t="shared" si="470"/>
        <v>50 SECCIONADORA 2</v>
      </c>
    </row>
    <row r="4774" spans="1:30" ht="36" x14ac:dyDescent="0.35">
      <c r="A4774" s="35">
        <v>46224</v>
      </c>
      <c r="B4774" s="14" t="s">
        <v>3750</v>
      </c>
      <c r="C4774" s="14" t="s">
        <v>3751</v>
      </c>
      <c r="D4774" s="14" t="s">
        <v>3054</v>
      </c>
      <c r="E4774" s="14">
        <v>30003405</v>
      </c>
      <c r="F4774" s="14" t="s">
        <v>3282</v>
      </c>
      <c r="G4774" s="14" t="s">
        <v>3054</v>
      </c>
      <c r="H4774" s="14" t="s">
        <v>3054</v>
      </c>
      <c r="I4774" s="9" t="s">
        <v>3054</v>
      </c>
      <c r="J4774" s="9">
        <v>1224</v>
      </c>
      <c r="K4774" s="14"/>
      <c r="L4774" s="14"/>
      <c r="M4774" s="14"/>
      <c r="N4774" s="14"/>
      <c r="O4774" s="14"/>
      <c r="P4774" s="14"/>
      <c r="Q4774" s="14"/>
      <c r="R4774" s="14"/>
      <c r="S4774" s="14"/>
      <c r="T4774" s="14"/>
      <c r="U4774" s="14"/>
      <c r="V4774" s="14"/>
      <c r="W4774" s="14"/>
      <c r="X4774" s="14"/>
      <c r="Y4774" s="14"/>
      <c r="Z4774" s="14"/>
      <c r="AA4774" s="11"/>
      <c r="AB4774" s="14" t="str">
        <f t="shared" si="468"/>
        <v>10284|50 SECCIONADORA 2</v>
      </c>
      <c r="AC4774" t="str">
        <f t="shared" si="469"/>
        <v>|10284|</v>
      </c>
      <c r="AD4774" t="str">
        <f t="shared" si="470"/>
        <v>50 SECCIONADORA 2</v>
      </c>
    </row>
    <row r="4775" spans="1:30" ht="36" x14ac:dyDescent="0.35">
      <c r="A4775" s="35">
        <v>46224</v>
      </c>
      <c r="B4775" s="14" t="s">
        <v>3750</v>
      </c>
      <c r="C4775" s="14" t="s">
        <v>3751</v>
      </c>
      <c r="D4775" s="14" t="s">
        <v>3054</v>
      </c>
      <c r="E4775" s="14">
        <v>30006103</v>
      </c>
      <c r="F4775" s="14" t="s">
        <v>3283</v>
      </c>
      <c r="G4775" s="14" t="s">
        <v>3054</v>
      </c>
      <c r="H4775" s="14" t="s">
        <v>3054</v>
      </c>
      <c r="I4775" s="9" t="s">
        <v>3054</v>
      </c>
      <c r="J4775" s="9">
        <v>1200</v>
      </c>
      <c r="K4775" s="14"/>
      <c r="L4775" s="14"/>
      <c r="M4775" s="14"/>
      <c r="N4775" s="14"/>
      <c r="O4775" s="14"/>
      <c r="P4775" s="14"/>
      <c r="Q4775" s="14"/>
      <c r="R4775" s="14"/>
      <c r="S4775" s="14"/>
      <c r="T4775" s="14"/>
      <c r="U4775" s="14"/>
      <c r="V4775" s="14"/>
      <c r="W4775" s="14"/>
      <c r="X4775" s="14"/>
      <c r="Y4775" s="14"/>
      <c r="Z4775" s="14"/>
      <c r="AA4775" s="11"/>
      <c r="AB4775" s="14" t="str">
        <f t="shared" si="468"/>
        <v>10284|50 SECCIONADORA 2</v>
      </c>
      <c r="AC4775" t="str">
        <f t="shared" si="469"/>
        <v>|10284|</v>
      </c>
      <c r="AD4775" t="str">
        <f t="shared" si="470"/>
        <v>50 SECCIONADORA 2</v>
      </c>
    </row>
    <row r="4776" spans="1:30" ht="36" x14ac:dyDescent="0.35">
      <c r="A4776" s="35">
        <v>46224</v>
      </c>
      <c r="B4776" s="14" t="s">
        <v>3750</v>
      </c>
      <c r="C4776" s="14" t="s">
        <v>3751</v>
      </c>
      <c r="D4776" s="14" t="s">
        <v>3054</v>
      </c>
      <c r="E4776" s="14">
        <v>30001215</v>
      </c>
      <c r="F4776" s="14" t="s">
        <v>3332</v>
      </c>
      <c r="G4776" s="14" t="s">
        <v>3054</v>
      </c>
      <c r="H4776" s="14" t="s">
        <v>3054</v>
      </c>
      <c r="I4776" s="9" t="s">
        <v>3054</v>
      </c>
      <c r="J4776" s="9">
        <v>12</v>
      </c>
      <c r="K4776" s="14"/>
      <c r="L4776" s="14"/>
      <c r="M4776" s="14"/>
      <c r="N4776" s="14"/>
      <c r="O4776" s="14"/>
      <c r="P4776" s="14"/>
      <c r="Q4776" s="14"/>
      <c r="R4776" s="14"/>
      <c r="S4776" s="14"/>
      <c r="T4776" s="14"/>
      <c r="U4776" s="14"/>
      <c r="V4776" s="14"/>
      <c r="W4776" s="14"/>
      <c r="X4776" s="14"/>
      <c r="Y4776" s="14"/>
      <c r="Z4776" s="14"/>
      <c r="AA4776" s="11"/>
      <c r="AB4776" s="14" t="str">
        <f t="shared" si="468"/>
        <v>10284|50 SECCIONADORA 2</v>
      </c>
      <c r="AC4776" t="str">
        <f t="shared" si="469"/>
        <v>|10284|</v>
      </c>
      <c r="AD4776" t="str">
        <f t="shared" si="470"/>
        <v>50 SECCIONADORA 2</v>
      </c>
    </row>
    <row r="4777" spans="1:30" ht="36" x14ac:dyDescent="0.35">
      <c r="A4777" s="35">
        <v>46224</v>
      </c>
      <c r="B4777" s="14" t="s">
        <v>3750</v>
      </c>
      <c r="C4777" s="14" t="s">
        <v>3751</v>
      </c>
      <c r="D4777" s="14" t="s">
        <v>3054</v>
      </c>
      <c r="E4777" s="14">
        <v>30001201</v>
      </c>
      <c r="F4777" s="14" t="s">
        <v>3293</v>
      </c>
      <c r="G4777" s="14" t="s">
        <v>3054</v>
      </c>
      <c r="H4777" s="14" t="s">
        <v>3054</v>
      </c>
      <c r="I4777" s="9" t="s">
        <v>3054</v>
      </c>
      <c r="J4777" s="9">
        <v>24</v>
      </c>
      <c r="K4777" s="14"/>
      <c r="L4777" s="14"/>
      <c r="M4777" s="14"/>
      <c r="N4777" s="14"/>
      <c r="O4777" s="14"/>
      <c r="P4777" s="14"/>
      <c r="Q4777" s="14"/>
      <c r="R4777" s="14"/>
      <c r="S4777" s="14"/>
      <c r="T4777" s="14"/>
      <c r="U4777" s="14"/>
      <c r="V4777" s="14"/>
      <c r="W4777" s="14"/>
      <c r="X4777" s="14"/>
      <c r="Y4777" s="14"/>
      <c r="Z4777" s="14"/>
      <c r="AA4777" s="11"/>
      <c r="AB4777" s="14" t="str">
        <f t="shared" si="468"/>
        <v>10284|50 SECCIONADORA 2</v>
      </c>
      <c r="AC4777" t="str">
        <f t="shared" si="469"/>
        <v>|10284|</v>
      </c>
      <c r="AD4777" t="str">
        <f t="shared" si="470"/>
        <v>50 SECCIONADORA 2</v>
      </c>
    </row>
    <row r="4778" spans="1:30" ht="36" x14ac:dyDescent="0.35">
      <c r="A4778" s="35">
        <v>46224</v>
      </c>
      <c r="B4778" s="14" t="s">
        <v>3750</v>
      </c>
      <c r="C4778" s="14" t="s">
        <v>3751</v>
      </c>
      <c r="D4778" s="14" t="s">
        <v>3054</v>
      </c>
      <c r="E4778" s="14">
        <v>30001202</v>
      </c>
      <c r="F4778" s="14" t="s">
        <v>3191</v>
      </c>
      <c r="G4778" s="14" t="s">
        <v>3054</v>
      </c>
      <c r="H4778" s="14" t="s">
        <v>3054</v>
      </c>
      <c r="I4778" s="9" t="s">
        <v>3054</v>
      </c>
      <c r="J4778" s="9">
        <v>48</v>
      </c>
      <c r="K4778" s="14"/>
      <c r="L4778" s="14"/>
      <c r="M4778" s="14"/>
      <c r="N4778" s="14"/>
      <c r="O4778" s="14"/>
      <c r="P4778" s="14"/>
      <c r="Q4778" s="14"/>
      <c r="R4778" s="14"/>
      <c r="S4778" s="14"/>
      <c r="T4778" s="14"/>
      <c r="U4778" s="14"/>
      <c r="V4778" s="14"/>
      <c r="W4778" s="14"/>
      <c r="X4778" s="14"/>
      <c r="Y4778" s="14"/>
      <c r="Z4778" s="14"/>
      <c r="AA4778" s="11"/>
      <c r="AB4778" s="14" t="str">
        <f t="shared" si="468"/>
        <v>10284|50 SECCIONADORA 2</v>
      </c>
      <c r="AC4778" t="str">
        <f t="shared" si="469"/>
        <v>|10284|</v>
      </c>
      <c r="AD4778" t="str">
        <f t="shared" si="470"/>
        <v>50 SECCIONADORA 2</v>
      </c>
    </row>
    <row r="4779" spans="1:30" ht="36" x14ac:dyDescent="0.35">
      <c r="A4779" s="35">
        <v>46224</v>
      </c>
      <c r="B4779" s="14" t="s">
        <v>3750</v>
      </c>
      <c r="C4779" s="14" t="s">
        <v>3751</v>
      </c>
      <c r="D4779" s="14" t="s">
        <v>3054</v>
      </c>
      <c r="E4779" s="14">
        <v>30001301</v>
      </c>
      <c r="F4779" s="14" t="s">
        <v>3294</v>
      </c>
      <c r="G4779" s="14" t="s">
        <v>3054</v>
      </c>
      <c r="H4779" s="14" t="s">
        <v>3054</v>
      </c>
      <c r="I4779" s="9" t="s">
        <v>3054</v>
      </c>
      <c r="J4779" s="9">
        <v>16</v>
      </c>
      <c r="K4779" s="14"/>
      <c r="L4779" s="14"/>
      <c r="M4779" s="14"/>
      <c r="N4779" s="14"/>
      <c r="O4779" s="14"/>
      <c r="P4779" s="14"/>
      <c r="Q4779" s="14"/>
      <c r="R4779" s="14"/>
      <c r="S4779" s="14"/>
      <c r="T4779" s="14"/>
      <c r="U4779" s="14"/>
      <c r="V4779" s="14"/>
      <c r="W4779" s="14"/>
      <c r="X4779" s="14"/>
      <c r="Y4779" s="14"/>
      <c r="Z4779" s="14"/>
      <c r="AA4779" s="11"/>
      <c r="AB4779" s="14" t="str">
        <f t="shared" si="468"/>
        <v>10284|50 SECCIONADORA 2</v>
      </c>
      <c r="AC4779" t="str">
        <f t="shared" si="469"/>
        <v>|10284|</v>
      </c>
      <c r="AD4779" t="str">
        <f t="shared" si="470"/>
        <v>50 SECCIONADORA 2</v>
      </c>
    </row>
    <row r="4780" spans="1:30" ht="36" x14ac:dyDescent="0.35">
      <c r="A4780" s="35">
        <v>46224</v>
      </c>
      <c r="B4780" s="14" t="s">
        <v>3750</v>
      </c>
      <c r="C4780" s="14" t="s">
        <v>3751</v>
      </c>
      <c r="D4780" s="14" t="s">
        <v>3054</v>
      </c>
      <c r="E4780" s="14">
        <v>30003410</v>
      </c>
      <c r="F4780" s="14" t="s">
        <v>556</v>
      </c>
      <c r="G4780" s="14" t="s">
        <v>3054</v>
      </c>
      <c r="H4780" s="14" t="s">
        <v>3054</v>
      </c>
      <c r="I4780" s="9" t="s">
        <v>3054</v>
      </c>
      <c r="J4780" s="9">
        <v>12</v>
      </c>
      <c r="K4780" s="14"/>
      <c r="L4780" s="14"/>
      <c r="M4780" s="14"/>
      <c r="N4780" s="14"/>
      <c r="O4780" s="14"/>
      <c r="P4780" s="14"/>
      <c r="Q4780" s="14"/>
      <c r="R4780" s="14"/>
      <c r="S4780" s="14"/>
      <c r="T4780" s="14"/>
      <c r="U4780" s="14"/>
      <c r="V4780" s="14"/>
      <c r="W4780" s="14"/>
      <c r="X4780" s="14"/>
      <c r="Y4780" s="14"/>
      <c r="Z4780" s="14"/>
      <c r="AA4780" s="11"/>
      <c r="AB4780" s="14" t="str">
        <f t="shared" si="468"/>
        <v>10284|50 SECCIONADORA 2</v>
      </c>
      <c r="AC4780" t="str">
        <f t="shared" si="469"/>
        <v>|10284|</v>
      </c>
      <c r="AD4780" t="str">
        <f t="shared" si="470"/>
        <v>50 SECCIONADORA 2</v>
      </c>
    </row>
    <row r="4781" spans="1:30" ht="36" x14ac:dyDescent="0.35">
      <c r="A4781" s="35">
        <v>46224</v>
      </c>
      <c r="B4781" s="14" t="s">
        <v>3750</v>
      </c>
      <c r="C4781" s="14" t="s">
        <v>3751</v>
      </c>
      <c r="D4781" s="14" t="s">
        <v>3054</v>
      </c>
      <c r="E4781" s="14">
        <v>30003411</v>
      </c>
      <c r="F4781" s="14" t="s">
        <v>555</v>
      </c>
      <c r="G4781" s="14" t="s">
        <v>3054</v>
      </c>
      <c r="H4781" s="14" t="s">
        <v>3054</v>
      </c>
      <c r="I4781" s="9" t="s">
        <v>3054</v>
      </c>
      <c r="J4781" s="9">
        <v>12</v>
      </c>
      <c r="K4781" s="14"/>
      <c r="L4781" s="14"/>
      <c r="M4781" s="14"/>
      <c r="N4781" s="14"/>
      <c r="O4781" s="14"/>
      <c r="P4781" s="14"/>
      <c r="Q4781" s="14"/>
      <c r="R4781" s="14"/>
      <c r="S4781" s="14"/>
      <c r="T4781" s="14"/>
      <c r="U4781" s="14"/>
      <c r="V4781" s="14"/>
      <c r="W4781" s="14"/>
      <c r="X4781" s="14"/>
      <c r="Y4781" s="14"/>
      <c r="Z4781" s="14"/>
      <c r="AA4781" s="11"/>
      <c r="AB4781" s="14" t="str">
        <f t="shared" si="468"/>
        <v>10284|50 SECCIONADORA 2</v>
      </c>
      <c r="AC4781" t="str">
        <f t="shared" si="469"/>
        <v>|10284|</v>
      </c>
      <c r="AD4781" t="str">
        <f t="shared" si="470"/>
        <v>50 SECCIONADORA 2</v>
      </c>
    </row>
    <row r="4782" spans="1:30" ht="36" x14ac:dyDescent="0.35">
      <c r="A4782" s="35">
        <v>46224</v>
      </c>
      <c r="B4782" s="14" t="s">
        <v>3750</v>
      </c>
      <c r="C4782" s="14" t="s">
        <v>3751</v>
      </c>
      <c r="D4782" s="14" t="s">
        <v>3054</v>
      </c>
      <c r="E4782" s="14">
        <v>30003901</v>
      </c>
      <c r="F4782" s="14" t="s">
        <v>3714</v>
      </c>
      <c r="G4782" s="14" t="s">
        <v>3054</v>
      </c>
      <c r="H4782" s="14" t="s">
        <v>3054</v>
      </c>
      <c r="I4782" s="9" t="s">
        <v>3054</v>
      </c>
      <c r="J4782" s="9">
        <v>12</v>
      </c>
      <c r="K4782" s="14"/>
      <c r="L4782" s="14"/>
      <c r="M4782" s="14"/>
      <c r="N4782" s="14"/>
      <c r="O4782" s="14"/>
      <c r="P4782" s="14"/>
      <c r="Q4782" s="14"/>
      <c r="R4782" s="14"/>
      <c r="S4782" s="14"/>
      <c r="T4782" s="14"/>
      <c r="U4782" s="14"/>
      <c r="V4782" s="14"/>
      <c r="W4782" s="14"/>
      <c r="X4782" s="14"/>
      <c r="Y4782" s="14"/>
      <c r="Z4782" s="14"/>
      <c r="AA4782" s="11"/>
      <c r="AB4782" s="14" t="str">
        <f t="shared" si="468"/>
        <v>10284|50 SECCIONADORA 2</v>
      </c>
      <c r="AC4782" t="str">
        <f t="shared" si="469"/>
        <v>|10284|</v>
      </c>
      <c r="AD4782" t="str">
        <f t="shared" si="470"/>
        <v>50 SECCIONADORA 2</v>
      </c>
    </row>
    <row r="4783" spans="1:30" ht="36" x14ac:dyDescent="0.35">
      <c r="A4783" s="35">
        <v>46224</v>
      </c>
      <c r="B4783" s="14" t="s">
        <v>3750</v>
      </c>
      <c r="C4783" s="14" t="s">
        <v>3751</v>
      </c>
      <c r="D4783" s="14" t="s">
        <v>3054</v>
      </c>
      <c r="E4783" s="14">
        <v>30003902</v>
      </c>
      <c r="F4783" s="14" t="s">
        <v>3715</v>
      </c>
      <c r="G4783" s="14" t="s">
        <v>3054</v>
      </c>
      <c r="H4783" s="14" t="s">
        <v>3054</v>
      </c>
      <c r="I4783" s="9" t="s">
        <v>3054</v>
      </c>
      <c r="J4783" s="9">
        <v>12</v>
      </c>
      <c r="K4783" s="14"/>
      <c r="L4783" s="14"/>
      <c r="M4783" s="14"/>
      <c r="N4783" s="14"/>
      <c r="O4783" s="14"/>
      <c r="P4783" s="14"/>
      <c r="Q4783" s="14"/>
      <c r="R4783" s="14"/>
      <c r="S4783" s="14"/>
      <c r="T4783" s="14"/>
      <c r="U4783" s="14"/>
      <c r="V4783" s="14"/>
      <c r="W4783" s="14"/>
      <c r="X4783" s="14"/>
      <c r="Y4783" s="14"/>
      <c r="Z4783" s="14"/>
      <c r="AA4783" s="11"/>
      <c r="AB4783" s="14" t="str">
        <f t="shared" si="468"/>
        <v>10284|50 SECCIONADORA 2</v>
      </c>
      <c r="AC4783" t="str">
        <f t="shared" si="469"/>
        <v>|10284|</v>
      </c>
      <c r="AD4783" t="str">
        <f t="shared" si="470"/>
        <v>50 SECCIONADORA 2</v>
      </c>
    </row>
    <row r="4784" spans="1:30" ht="36" x14ac:dyDescent="0.35">
      <c r="A4784" s="35">
        <v>46224</v>
      </c>
      <c r="B4784" s="14" t="s">
        <v>3750</v>
      </c>
      <c r="C4784" s="14" t="s">
        <v>3751</v>
      </c>
      <c r="D4784" s="14" t="s">
        <v>3054</v>
      </c>
      <c r="E4784" s="14">
        <v>30006101</v>
      </c>
      <c r="F4784" s="14" t="s">
        <v>3301</v>
      </c>
      <c r="G4784" s="14" t="s">
        <v>3054</v>
      </c>
      <c r="H4784" s="14" t="s">
        <v>3054</v>
      </c>
      <c r="I4784" s="9" t="s">
        <v>3054</v>
      </c>
      <c r="J4784" s="9">
        <v>600</v>
      </c>
      <c r="K4784" s="14"/>
      <c r="L4784" s="14"/>
      <c r="M4784" s="14"/>
      <c r="N4784" s="14"/>
      <c r="O4784" s="14"/>
      <c r="P4784" s="14"/>
      <c r="Q4784" s="14"/>
      <c r="R4784" s="14"/>
      <c r="S4784" s="14"/>
      <c r="T4784" s="14"/>
      <c r="U4784" s="14"/>
      <c r="V4784" s="14"/>
      <c r="W4784" s="14"/>
      <c r="X4784" s="14"/>
      <c r="Y4784" s="14"/>
      <c r="Z4784" s="14"/>
      <c r="AA4784" s="11"/>
      <c r="AB4784" s="14" t="str">
        <f t="shared" si="468"/>
        <v>10284|50 SECCIONADORA 2</v>
      </c>
      <c r="AC4784" t="str">
        <f t="shared" si="469"/>
        <v>|10284|</v>
      </c>
      <c r="AD4784" t="str">
        <f t="shared" si="470"/>
        <v>50 SECCIONADORA 2</v>
      </c>
    </row>
    <row r="4785" spans="1:30" ht="36" x14ac:dyDescent="0.35">
      <c r="A4785" s="35">
        <v>46224</v>
      </c>
      <c r="B4785" s="14" t="s">
        <v>3750</v>
      </c>
      <c r="C4785" s="14" t="s">
        <v>3751</v>
      </c>
      <c r="D4785" s="14" t="s">
        <v>3054</v>
      </c>
      <c r="E4785" s="14">
        <v>30006102</v>
      </c>
      <c r="F4785" s="14" t="s">
        <v>3303</v>
      </c>
      <c r="G4785" s="14" t="s">
        <v>3054</v>
      </c>
      <c r="H4785" s="14" t="s">
        <v>3054</v>
      </c>
      <c r="I4785" s="9" t="s">
        <v>3054</v>
      </c>
      <c r="J4785" s="9">
        <v>600</v>
      </c>
      <c r="K4785" s="14"/>
      <c r="L4785" s="14"/>
      <c r="M4785" s="14"/>
      <c r="N4785" s="14"/>
      <c r="O4785" s="14"/>
      <c r="P4785" s="14"/>
      <c r="Q4785" s="14"/>
      <c r="R4785" s="14"/>
      <c r="S4785" s="14"/>
      <c r="T4785" s="14"/>
      <c r="U4785" s="14"/>
      <c r="V4785" s="14"/>
      <c r="W4785" s="14"/>
      <c r="X4785" s="14"/>
      <c r="Y4785" s="14"/>
      <c r="Z4785" s="14"/>
      <c r="AA4785" s="11"/>
      <c r="AB4785" s="14" t="str">
        <f t="shared" si="468"/>
        <v>10284|50 SECCIONADORA 2</v>
      </c>
      <c r="AC4785" t="str">
        <f t="shared" si="469"/>
        <v>|10284|</v>
      </c>
      <c r="AD4785" t="str">
        <f t="shared" si="470"/>
        <v>50 SECCIONADORA 2</v>
      </c>
    </row>
    <row r="4786" spans="1:30" ht="36" x14ac:dyDescent="0.35">
      <c r="A4786" s="35">
        <v>46224</v>
      </c>
      <c r="B4786" s="14" t="s">
        <v>3750</v>
      </c>
      <c r="C4786" s="14" t="s">
        <v>3751</v>
      </c>
      <c r="D4786" s="14" t="s">
        <v>3054</v>
      </c>
      <c r="E4786" s="14">
        <v>30006110</v>
      </c>
      <c r="F4786" s="14" t="s">
        <v>3180</v>
      </c>
      <c r="G4786" s="14" t="s">
        <v>3054</v>
      </c>
      <c r="H4786" s="14" t="s">
        <v>3054</v>
      </c>
      <c r="I4786" s="9" t="s">
        <v>3054</v>
      </c>
      <c r="J4786" s="9">
        <v>600</v>
      </c>
      <c r="K4786" s="14"/>
      <c r="L4786" s="14"/>
      <c r="M4786" s="14"/>
      <c r="N4786" s="14"/>
      <c r="O4786" s="14"/>
      <c r="P4786" s="14"/>
      <c r="Q4786" s="14"/>
      <c r="R4786" s="14"/>
      <c r="S4786" s="14"/>
      <c r="T4786" s="14"/>
      <c r="U4786" s="14"/>
      <c r="V4786" s="14"/>
      <c r="W4786" s="14"/>
      <c r="X4786" s="14"/>
      <c r="Y4786" s="14"/>
      <c r="Z4786" s="14"/>
      <c r="AA4786" s="11"/>
      <c r="AB4786" s="14" t="str">
        <f t="shared" si="468"/>
        <v>10284|50 SECCIONADORA 2</v>
      </c>
      <c r="AC4786" t="str">
        <f t="shared" si="469"/>
        <v>|10284|</v>
      </c>
      <c r="AD4786" t="str">
        <f t="shared" si="470"/>
        <v>50 SECCIONADORA 2</v>
      </c>
    </row>
    <row r="4787" spans="1:30" ht="36" x14ac:dyDescent="0.35">
      <c r="A4787" s="35">
        <v>46224</v>
      </c>
      <c r="B4787" s="14" t="s">
        <v>3750</v>
      </c>
      <c r="C4787" s="14" t="s">
        <v>3751</v>
      </c>
      <c r="D4787" s="14" t="s">
        <v>3054</v>
      </c>
      <c r="E4787" s="14">
        <v>30006111</v>
      </c>
      <c r="F4787" s="14" t="s">
        <v>3182</v>
      </c>
      <c r="G4787" s="14" t="s">
        <v>3054</v>
      </c>
      <c r="H4787" s="14" t="s">
        <v>3054</v>
      </c>
      <c r="I4787" s="9" t="s">
        <v>3054</v>
      </c>
      <c r="J4787" s="9">
        <v>600</v>
      </c>
      <c r="K4787" s="14"/>
      <c r="L4787" s="14"/>
      <c r="M4787" s="14"/>
      <c r="N4787" s="14"/>
      <c r="O4787" s="14"/>
      <c r="P4787" s="14"/>
      <c r="Q4787" s="14"/>
      <c r="R4787" s="14"/>
      <c r="S4787" s="14"/>
      <c r="T4787" s="14"/>
      <c r="U4787" s="14"/>
      <c r="V4787" s="14"/>
      <c r="W4787" s="14"/>
      <c r="X4787" s="14"/>
      <c r="Y4787" s="14"/>
      <c r="Z4787" s="14"/>
      <c r="AA4787" s="11"/>
      <c r="AB4787" s="14" t="str">
        <f t="shared" si="468"/>
        <v>10284|50 SECCIONADORA 2</v>
      </c>
      <c r="AC4787" t="str">
        <f t="shared" si="469"/>
        <v>|10284|</v>
      </c>
      <c r="AD4787" t="str">
        <f t="shared" si="470"/>
        <v>50 SECCIONADORA 2</v>
      </c>
    </row>
    <row r="4788" spans="1:30" ht="36" x14ac:dyDescent="0.35">
      <c r="A4788" s="35">
        <v>46224</v>
      </c>
      <c r="B4788" s="14" t="s">
        <v>3750</v>
      </c>
      <c r="C4788" s="14" t="s">
        <v>3751</v>
      </c>
      <c r="D4788" s="14" t="s">
        <v>3054</v>
      </c>
      <c r="E4788" s="14">
        <v>30006801</v>
      </c>
      <c r="F4788" s="14" t="s">
        <v>3297</v>
      </c>
      <c r="G4788" s="14" t="s">
        <v>3054</v>
      </c>
      <c r="H4788" s="14" t="s">
        <v>3054</v>
      </c>
      <c r="I4788" s="9" t="s">
        <v>3054</v>
      </c>
      <c r="J4788" s="9">
        <v>8</v>
      </c>
      <c r="K4788" s="14"/>
      <c r="L4788" s="14"/>
      <c r="M4788" s="14"/>
      <c r="N4788" s="14"/>
      <c r="O4788" s="14"/>
      <c r="P4788" s="14"/>
      <c r="Q4788" s="14"/>
      <c r="R4788" s="14"/>
      <c r="S4788" s="14"/>
      <c r="T4788" s="14"/>
      <c r="U4788" s="14"/>
      <c r="V4788" s="14"/>
      <c r="W4788" s="14"/>
      <c r="X4788" s="14"/>
      <c r="Y4788" s="14"/>
      <c r="Z4788" s="14"/>
      <c r="AA4788" s="11"/>
      <c r="AB4788" s="14" t="str">
        <f t="shared" si="468"/>
        <v>10284|50 SECCIONADORA 2</v>
      </c>
      <c r="AC4788" t="str">
        <f t="shared" si="469"/>
        <v>|10284|</v>
      </c>
      <c r="AD4788" t="str">
        <f t="shared" si="470"/>
        <v>50 SECCIONADORA 2</v>
      </c>
    </row>
    <row r="4789" spans="1:30" ht="36" x14ac:dyDescent="0.35">
      <c r="A4789" s="35">
        <v>46224</v>
      </c>
      <c r="B4789" s="14" t="s">
        <v>3750</v>
      </c>
      <c r="C4789" s="14" t="s">
        <v>3751</v>
      </c>
      <c r="D4789" s="14" t="s">
        <v>3054</v>
      </c>
      <c r="E4789" s="14">
        <v>30006802</v>
      </c>
      <c r="F4789" s="14" t="s">
        <v>3286</v>
      </c>
      <c r="G4789" s="14" t="s">
        <v>3054</v>
      </c>
      <c r="H4789" s="14" t="s">
        <v>3054</v>
      </c>
      <c r="I4789" s="9" t="s">
        <v>3054</v>
      </c>
      <c r="J4789" s="9">
        <v>4</v>
      </c>
      <c r="K4789" s="14"/>
      <c r="L4789" s="14"/>
      <c r="M4789" s="14"/>
      <c r="N4789" s="14"/>
      <c r="O4789" s="14"/>
      <c r="P4789" s="14"/>
      <c r="Q4789" s="14"/>
      <c r="R4789" s="14"/>
      <c r="S4789" s="14"/>
      <c r="T4789" s="14"/>
      <c r="U4789" s="14"/>
      <c r="V4789" s="14"/>
      <c r="W4789" s="14"/>
      <c r="X4789" s="14"/>
      <c r="Y4789" s="14"/>
      <c r="Z4789" s="14"/>
      <c r="AA4789" s="11"/>
      <c r="AB4789" s="14" t="str">
        <f t="shared" si="468"/>
        <v>10284|50 SECCIONADORA 2</v>
      </c>
      <c r="AC4789" t="str">
        <f t="shared" si="469"/>
        <v>|10284|</v>
      </c>
      <c r="AD4789" t="str">
        <f t="shared" si="470"/>
        <v>50 SECCIONADORA 2</v>
      </c>
    </row>
    <row r="4790" spans="1:30" ht="36" x14ac:dyDescent="0.35">
      <c r="A4790" s="35">
        <v>46224</v>
      </c>
      <c r="B4790" s="14" t="s">
        <v>3750</v>
      </c>
      <c r="C4790" s="14" t="s">
        <v>3751</v>
      </c>
      <c r="D4790" s="14" t="s">
        <v>3054</v>
      </c>
      <c r="E4790" s="14">
        <v>30006803</v>
      </c>
      <c r="F4790" s="14" t="s">
        <v>3287</v>
      </c>
      <c r="G4790" s="14" t="s">
        <v>3054</v>
      </c>
      <c r="H4790" s="14" t="s">
        <v>3054</v>
      </c>
      <c r="I4790" s="9" t="s">
        <v>3054</v>
      </c>
      <c r="J4790" s="9">
        <v>4</v>
      </c>
      <c r="K4790" s="14"/>
      <c r="L4790" s="14"/>
      <c r="M4790" s="14"/>
      <c r="N4790" s="14"/>
      <c r="O4790" s="14"/>
      <c r="P4790" s="14"/>
      <c r="Q4790" s="14"/>
      <c r="R4790" s="14"/>
      <c r="S4790" s="14"/>
      <c r="T4790" s="14"/>
      <c r="U4790" s="14"/>
      <c r="V4790" s="14"/>
      <c r="W4790" s="14"/>
      <c r="X4790" s="14"/>
      <c r="Y4790" s="14"/>
      <c r="Z4790" s="14"/>
      <c r="AA4790" s="11"/>
      <c r="AB4790" s="14" t="str">
        <f t="shared" si="468"/>
        <v>10284|50 SECCIONADORA 2</v>
      </c>
      <c r="AC4790" t="str">
        <f t="shared" si="469"/>
        <v>|10284|</v>
      </c>
      <c r="AD4790" t="str">
        <f t="shared" si="470"/>
        <v>50 SECCIONADORA 2</v>
      </c>
    </row>
    <row r="4791" spans="1:30" ht="72" x14ac:dyDescent="0.35">
      <c r="A4791" s="35">
        <v>46232</v>
      </c>
      <c r="B4791" s="14" t="s">
        <v>3752</v>
      </c>
      <c r="C4791" s="14" t="s">
        <v>3743</v>
      </c>
      <c r="D4791" s="14" t="s">
        <v>3058</v>
      </c>
      <c r="E4791" s="14">
        <v>30008507</v>
      </c>
      <c r="F4791" s="14" t="s">
        <v>3775</v>
      </c>
      <c r="G4791" s="14" t="s">
        <v>3058</v>
      </c>
      <c r="H4791" s="14" t="s">
        <v>3058</v>
      </c>
      <c r="I4791" s="9" t="s">
        <v>3058</v>
      </c>
      <c r="J4791" s="9">
        <v>8</v>
      </c>
      <c r="K4791" s="14"/>
      <c r="L4791" s="14"/>
      <c r="M4791" s="14"/>
      <c r="N4791" s="14"/>
      <c r="O4791" s="14"/>
      <c r="P4791" s="14"/>
      <c r="Q4791" s="14"/>
      <c r="R4791" s="14"/>
      <c r="S4791" s="14"/>
      <c r="T4791" s="14"/>
      <c r="U4791" s="14"/>
      <c r="V4791" s="14"/>
      <c r="W4791" s="14"/>
      <c r="X4791" s="14"/>
      <c r="Y4791" s="14"/>
      <c r="Z4791" s="14"/>
      <c r="AA4791" s="11"/>
      <c r="AB4791" s="14" t="str">
        <f t="shared" si="468"/>
        <v>10274,10275,10276,10277,10279,10280,10281,10278|60 USINAGEM AUTOMATIZADA</v>
      </c>
      <c r="AC4791" t="str">
        <f t="shared" si="469"/>
        <v>|10274|10275|10276|10277|10279|10280|10281|10278|</v>
      </c>
      <c r="AD4791" t="str">
        <f t="shared" si="470"/>
        <v>60 USINAGEM AUTOMATIZADA</v>
      </c>
    </row>
    <row r="4792" spans="1:30" ht="72" x14ac:dyDescent="0.35">
      <c r="A4792" s="35">
        <v>46232</v>
      </c>
      <c r="B4792" s="14" t="s">
        <v>3752</v>
      </c>
      <c r="C4792" s="14" t="s">
        <v>3743</v>
      </c>
      <c r="D4792" s="14" t="s">
        <v>3058</v>
      </c>
      <c r="E4792" s="14">
        <v>30002321</v>
      </c>
      <c r="F4792" s="14" t="s">
        <v>3627</v>
      </c>
      <c r="G4792" s="14" t="s">
        <v>3058</v>
      </c>
      <c r="H4792" s="14" t="s">
        <v>3058</v>
      </c>
      <c r="I4792" s="9" t="s">
        <v>3058</v>
      </c>
      <c r="J4792" s="9">
        <v>24</v>
      </c>
      <c r="K4792" s="14"/>
      <c r="L4792" s="14"/>
      <c r="M4792" s="14"/>
      <c r="N4792" s="14"/>
      <c r="O4792" s="14"/>
      <c r="P4792" s="14"/>
      <c r="Q4792" s="14"/>
      <c r="R4792" s="14"/>
      <c r="S4792" s="14"/>
      <c r="T4792" s="14"/>
      <c r="U4792" s="14"/>
      <c r="V4792" s="14"/>
      <c r="W4792" s="14"/>
      <c r="X4792" s="14"/>
      <c r="Y4792" s="14"/>
      <c r="Z4792" s="14"/>
      <c r="AA4792" s="11"/>
      <c r="AB4792" s="14" t="str">
        <f t="shared" si="468"/>
        <v>10274,10275,10276,10277,10279,10280,10281,10278|60 USINAGEM AUTOMATIZADA</v>
      </c>
      <c r="AC4792" t="str">
        <f t="shared" si="469"/>
        <v>|10274|10275|10276|10277|10279|10280|10281|10278|</v>
      </c>
      <c r="AD4792" t="str">
        <f t="shared" si="470"/>
        <v>60 USINAGEM AUTOMATIZADA</v>
      </c>
    </row>
    <row r="4793" spans="1:30" ht="72" x14ac:dyDescent="0.35">
      <c r="A4793" s="35">
        <v>46232</v>
      </c>
      <c r="B4793" s="14" t="s">
        <v>3752</v>
      </c>
      <c r="C4793" s="14" t="s">
        <v>3743</v>
      </c>
      <c r="D4793" s="14" t="s">
        <v>3058</v>
      </c>
      <c r="E4793" s="14">
        <v>30002322</v>
      </c>
      <c r="F4793" s="14" t="s">
        <v>3629</v>
      </c>
      <c r="G4793" s="14" t="s">
        <v>3058</v>
      </c>
      <c r="H4793" s="14" t="s">
        <v>3058</v>
      </c>
      <c r="I4793" s="9" t="s">
        <v>3058</v>
      </c>
      <c r="J4793" s="9">
        <v>24</v>
      </c>
      <c r="K4793" s="14"/>
      <c r="L4793" s="14"/>
      <c r="M4793" s="14"/>
      <c r="N4793" s="14"/>
      <c r="O4793" s="14"/>
      <c r="P4793" s="14"/>
      <c r="Q4793" s="14"/>
      <c r="R4793" s="14"/>
      <c r="S4793" s="14"/>
      <c r="T4793" s="14"/>
      <c r="U4793" s="14"/>
      <c r="V4793" s="14"/>
      <c r="W4793" s="14"/>
      <c r="X4793" s="14"/>
      <c r="Y4793" s="14"/>
      <c r="Z4793" s="14"/>
      <c r="AA4793" s="11"/>
      <c r="AB4793" s="14" t="str">
        <f t="shared" si="468"/>
        <v>10274,10275,10276,10277,10279,10280,10281,10278|60 USINAGEM AUTOMATIZADA</v>
      </c>
      <c r="AC4793" t="str">
        <f t="shared" si="469"/>
        <v>|10274|10275|10276|10277|10279|10280|10281|10278|</v>
      </c>
      <c r="AD4793" t="str">
        <f t="shared" si="470"/>
        <v>60 USINAGEM AUTOMATIZADA</v>
      </c>
    </row>
    <row r="4794" spans="1:30" ht="60" x14ac:dyDescent="0.35">
      <c r="A4794" s="35">
        <v>46225</v>
      </c>
      <c r="B4794" s="14" t="s">
        <v>3750</v>
      </c>
      <c r="C4794" s="14" t="s">
        <v>3751</v>
      </c>
      <c r="D4794" s="14" t="s">
        <v>3058</v>
      </c>
      <c r="E4794" s="14">
        <v>30001309</v>
      </c>
      <c r="F4794" s="14" t="s">
        <v>3291</v>
      </c>
      <c r="G4794" s="14" t="s">
        <v>3058</v>
      </c>
      <c r="H4794" s="14" t="s">
        <v>3058</v>
      </c>
      <c r="I4794" s="9" t="s">
        <v>3058</v>
      </c>
      <c r="J4794" s="9">
        <v>8</v>
      </c>
      <c r="K4794" s="14"/>
      <c r="L4794" s="14"/>
      <c r="M4794" s="14"/>
      <c r="N4794" s="14"/>
      <c r="O4794" s="14"/>
      <c r="P4794" s="14"/>
      <c r="Q4794" s="14"/>
      <c r="R4794" s="14"/>
      <c r="S4794" s="14"/>
      <c r="T4794" s="14"/>
      <c r="U4794" s="14"/>
      <c r="V4794" s="14"/>
      <c r="W4794" s="14"/>
      <c r="X4794" s="14"/>
      <c r="Y4794" s="14"/>
      <c r="Z4794" s="14"/>
      <c r="AA4794" s="11"/>
      <c r="AB4794" s="14" t="str">
        <f t="shared" si="468"/>
        <v>10284|60 USINAGEM AUTOMATIZADA</v>
      </c>
      <c r="AC4794" t="str">
        <f t="shared" si="469"/>
        <v>|10284|</v>
      </c>
      <c r="AD4794" t="str">
        <f t="shared" si="470"/>
        <v>60 USINAGEM AUTOMATIZADA</v>
      </c>
    </row>
    <row r="4795" spans="1:30" ht="60" x14ac:dyDescent="0.35">
      <c r="A4795" s="35">
        <v>46225</v>
      </c>
      <c r="B4795" s="14" t="s">
        <v>3750</v>
      </c>
      <c r="C4795" s="14" t="s">
        <v>3751</v>
      </c>
      <c r="D4795" s="14" t="s">
        <v>3058</v>
      </c>
      <c r="E4795" s="14">
        <v>30001201</v>
      </c>
      <c r="F4795" s="14" t="s">
        <v>3293</v>
      </c>
      <c r="G4795" s="14" t="s">
        <v>3058</v>
      </c>
      <c r="H4795" s="14" t="s">
        <v>3058</v>
      </c>
      <c r="I4795" s="9" t="s">
        <v>3058</v>
      </c>
      <c r="J4795" s="9">
        <v>24</v>
      </c>
      <c r="K4795" s="14"/>
      <c r="L4795" s="14"/>
      <c r="M4795" s="14"/>
      <c r="N4795" s="14"/>
      <c r="O4795" s="14"/>
      <c r="P4795" s="14"/>
      <c r="Q4795" s="14"/>
      <c r="R4795" s="14"/>
      <c r="S4795" s="14"/>
      <c r="T4795" s="14"/>
      <c r="U4795" s="14"/>
      <c r="V4795" s="14"/>
      <c r="W4795" s="14"/>
      <c r="X4795" s="14"/>
      <c r="Y4795" s="14"/>
      <c r="Z4795" s="14"/>
      <c r="AA4795" s="11"/>
      <c r="AB4795" s="14" t="str">
        <f t="shared" si="468"/>
        <v>10284|60 USINAGEM AUTOMATIZADA</v>
      </c>
      <c r="AC4795" t="str">
        <f t="shared" si="469"/>
        <v>|10284|</v>
      </c>
      <c r="AD4795" t="str">
        <f t="shared" si="470"/>
        <v>60 USINAGEM AUTOMATIZADA</v>
      </c>
    </row>
    <row r="4796" spans="1:30" ht="60" x14ac:dyDescent="0.35">
      <c r="A4796" s="35">
        <v>46225</v>
      </c>
      <c r="B4796" s="14" t="s">
        <v>3750</v>
      </c>
      <c r="C4796" s="14" t="s">
        <v>3751</v>
      </c>
      <c r="D4796" s="14" t="s">
        <v>3058</v>
      </c>
      <c r="E4796" s="14">
        <v>30001301</v>
      </c>
      <c r="F4796" s="14" t="s">
        <v>3294</v>
      </c>
      <c r="G4796" s="14" t="s">
        <v>3058</v>
      </c>
      <c r="H4796" s="14" t="s">
        <v>3058</v>
      </c>
      <c r="I4796" s="9" t="s">
        <v>3058</v>
      </c>
      <c r="J4796" s="9">
        <v>16</v>
      </c>
      <c r="K4796" s="14"/>
      <c r="L4796" s="14"/>
      <c r="M4796" s="14"/>
      <c r="N4796" s="14"/>
      <c r="O4796" s="14"/>
      <c r="P4796" s="14"/>
      <c r="Q4796" s="14"/>
      <c r="R4796" s="14"/>
      <c r="S4796" s="14"/>
      <c r="T4796" s="14"/>
      <c r="U4796" s="14"/>
      <c r="V4796" s="14"/>
      <c r="W4796" s="14"/>
      <c r="X4796" s="14"/>
      <c r="Y4796" s="14"/>
      <c r="Z4796" s="14"/>
      <c r="AA4796" s="11"/>
      <c r="AB4796" s="14" t="str">
        <f t="shared" si="468"/>
        <v>10284|60 USINAGEM AUTOMATIZADA</v>
      </c>
      <c r="AC4796" t="str">
        <f t="shared" si="469"/>
        <v>|10284|</v>
      </c>
      <c r="AD4796" t="str">
        <f t="shared" si="470"/>
        <v>60 USINAGEM AUTOMATIZADA</v>
      </c>
    </row>
    <row r="4797" spans="1:30" ht="60" x14ac:dyDescent="0.35">
      <c r="A4797" s="35">
        <v>46225</v>
      </c>
      <c r="B4797" s="14" t="s">
        <v>3750</v>
      </c>
      <c r="C4797" s="14" t="s">
        <v>3751</v>
      </c>
      <c r="D4797" s="14" t="s">
        <v>3058</v>
      </c>
      <c r="E4797" s="14">
        <v>30006801</v>
      </c>
      <c r="F4797" s="14" t="s">
        <v>3297</v>
      </c>
      <c r="G4797" s="14" t="s">
        <v>3058</v>
      </c>
      <c r="H4797" s="14" t="s">
        <v>3058</v>
      </c>
      <c r="I4797" s="9" t="s">
        <v>3058</v>
      </c>
      <c r="J4797" s="9">
        <v>8</v>
      </c>
      <c r="K4797" s="14"/>
      <c r="L4797" s="14"/>
      <c r="M4797" s="14"/>
      <c r="N4797" s="14"/>
      <c r="O4797" s="14"/>
      <c r="P4797" s="14"/>
      <c r="Q4797" s="14"/>
      <c r="R4797" s="14"/>
      <c r="S4797" s="14"/>
      <c r="T4797" s="14"/>
      <c r="U4797" s="14"/>
      <c r="V4797" s="14"/>
      <c r="W4797" s="14"/>
      <c r="X4797" s="14"/>
      <c r="Y4797" s="14"/>
      <c r="Z4797" s="14"/>
      <c r="AA4797" s="11"/>
      <c r="AB4797" s="14" t="str">
        <f t="shared" si="468"/>
        <v>10284|60 USINAGEM AUTOMATIZADA</v>
      </c>
      <c r="AC4797" t="str">
        <f t="shared" si="469"/>
        <v>|10284|</v>
      </c>
      <c r="AD4797" t="str">
        <f t="shared" si="470"/>
        <v>60 USINAGEM AUTOMATIZADA</v>
      </c>
    </row>
    <row r="4798" spans="1:30" ht="36" x14ac:dyDescent="0.35">
      <c r="A4798" s="35">
        <v>46234</v>
      </c>
      <c r="B4798" s="14" t="s">
        <v>3753</v>
      </c>
      <c r="C4798" s="14" t="s">
        <v>3743</v>
      </c>
      <c r="D4798" s="14" t="s">
        <v>3049</v>
      </c>
      <c r="E4798" s="14">
        <v>30002313</v>
      </c>
      <c r="F4798" s="14" t="s">
        <v>3754</v>
      </c>
      <c r="G4798" s="14" t="s">
        <v>3049</v>
      </c>
      <c r="H4798" s="14" t="s">
        <v>3049</v>
      </c>
      <c r="I4798" s="9" t="s">
        <v>3049</v>
      </c>
      <c r="J4798" s="9">
        <v>24</v>
      </c>
      <c r="K4798" s="14"/>
      <c r="L4798" s="14"/>
      <c r="M4798" s="14"/>
      <c r="N4798" s="14"/>
      <c r="O4798" s="14"/>
      <c r="P4798" s="14"/>
      <c r="Q4798" s="14"/>
      <c r="R4798" s="14"/>
      <c r="S4798" s="14"/>
      <c r="T4798" s="14"/>
      <c r="U4798" s="14"/>
      <c r="V4798" s="14"/>
      <c r="W4798" s="14"/>
      <c r="X4798" s="14"/>
      <c r="Y4798" s="14"/>
      <c r="Z4798" s="14"/>
      <c r="AA4798" s="11"/>
      <c r="AB4798" s="14" t="str">
        <f t="shared" si="468"/>
        <v>10275|32 TAPEÇARIA</v>
      </c>
      <c r="AC4798" t="str">
        <f t="shared" si="469"/>
        <v>|10275|</v>
      </c>
      <c r="AD4798" t="str">
        <f t="shared" si="470"/>
        <v>32 TAPEÇARIA</v>
      </c>
    </row>
    <row r="4799" spans="1:30" ht="36" x14ac:dyDescent="0.35">
      <c r="A4799" s="35">
        <v>46234</v>
      </c>
      <c r="B4799" s="14" t="s">
        <v>3753</v>
      </c>
      <c r="C4799" s="14" t="s">
        <v>3743</v>
      </c>
      <c r="D4799" s="14" t="s">
        <v>3049</v>
      </c>
      <c r="E4799" s="14">
        <v>30003609</v>
      </c>
      <c r="F4799" s="14" t="s">
        <v>3176</v>
      </c>
      <c r="G4799" s="14" t="s">
        <v>3049</v>
      </c>
      <c r="H4799" s="14" t="s">
        <v>3049</v>
      </c>
      <c r="I4799" s="9" t="s">
        <v>3049</v>
      </c>
      <c r="J4799" s="9">
        <v>50</v>
      </c>
      <c r="K4799" s="14"/>
      <c r="L4799" s="14"/>
      <c r="M4799" s="14"/>
      <c r="N4799" s="14"/>
      <c r="O4799" s="14"/>
      <c r="P4799" s="14"/>
      <c r="Q4799" s="14"/>
      <c r="R4799" s="14"/>
      <c r="S4799" s="14"/>
      <c r="T4799" s="14"/>
      <c r="U4799" s="14"/>
      <c r="V4799" s="14"/>
      <c r="W4799" s="14"/>
      <c r="X4799" s="14"/>
      <c r="Y4799" s="14"/>
      <c r="Z4799" s="14"/>
      <c r="AA4799" s="11"/>
      <c r="AB4799" s="14" t="str">
        <f t="shared" si="468"/>
        <v>10275|32 TAPEÇARIA</v>
      </c>
      <c r="AC4799" t="str">
        <f t="shared" si="469"/>
        <v>|10275|</v>
      </c>
      <c r="AD4799" t="str">
        <f t="shared" si="470"/>
        <v>32 TAPEÇARIA</v>
      </c>
    </row>
    <row r="4800" spans="1:30" ht="36" x14ac:dyDescent="0.35">
      <c r="A4800" s="35">
        <v>46234</v>
      </c>
      <c r="B4800" s="14" t="s">
        <v>3753</v>
      </c>
      <c r="C4800" s="14" t="s">
        <v>3743</v>
      </c>
      <c r="D4800" s="14" t="s">
        <v>3049</v>
      </c>
      <c r="E4800" s="14">
        <v>30003708</v>
      </c>
      <c r="F4800" s="14" t="s">
        <v>2400</v>
      </c>
      <c r="G4800" s="14" t="s">
        <v>3049</v>
      </c>
      <c r="H4800" s="14" t="s">
        <v>3049</v>
      </c>
      <c r="I4800" s="9" t="s">
        <v>3049</v>
      </c>
      <c r="J4800" s="9">
        <v>50</v>
      </c>
      <c r="K4800" s="14"/>
      <c r="L4800" s="14"/>
      <c r="M4800" s="14"/>
      <c r="N4800" s="14"/>
      <c r="O4800" s="14"/>
      <c r="P4800" s="14"/>
      <c r="Q4800" s="14"/>
      <c r="R4800" s="14"/>
      <c r="S4800" s="14"/>
      <c r="T4800" s="14"/>
      <c r="U4800" s="14"/>
      <c r="V4800" s="14"/>
      <c r="W4800" s="14"/>
      <c r="X4800" s="14"/>
      <c r="Y4800" s="14"/>
      <c r="Z4800" s="14"/>
      <c r="AA4800" s="11"/>
      <c r="AB4800" s="14" t="str">
        <f t="shared" si="468"/>
        <v>10275|32 TAPEÇARIA</v>
      </c>
      <c r="AC4800" t="str">
        <f t="shared" si="469"/>
        <v>|10275|</v>
      </c>
      <c r="AD4800" t="str">
        <f t="shared" si="470"/>
        <v>32 TAPEÇARIA</v>
      </c>
    </row>
    <row r="4801" spans="1:30" ht="36" x14ac:dyDescent="0.35">
      <c r="A4801" s="35">
        <v>46234</v>
      </c>
      <c r="B4801" s="14" t="s">
        <v>3753</v>
      </c>
      <c r="C4801" s="14" t="s">
        <v>3743</v>
      </c>
      <c r="D4801" s="14" t="s">
        <v>3049</v>
      </c>
      <c r="E4801" s="14">
        <v>30004201</v>
      </c>
      <c r="F4801" s="14" t="s">
        <v>3755</v>
      </c>
      <c r="G4801" s="14" t="s">
        <v>3049</v>
      </c>
      <c r="H4801" s="14" t="s">
        <v>3049</v>
      </c>
      <c r="I4801" s="9" t="s">
        <v>3049</v>
      </c>
      <c r="J4801" s="9">
        <v>24</v>
      </c>
      <c r="K4801" s="14"/>
      <c r="L4801" s="14"/>
      <c r="M4801" s="14"/>
      <c r="N4801" s="14"/>
      <c r="O4801" s="14"/>
      <c r="P4801" s="14"/>
      <c r="Q4801" s="14"/>
      <c r="R4801" s="14"/>
      <c r="S4801" s="14"/>
      <c r="T4801" s="14"/>
      <c r="U4801" s="14"/>
      <c r="V4801" s="14"/>
      <c r="W4801" s="14"/>
      <c r="X4801" s="14"/>
      <c r="Y4801" s="14"/>
      <c r="Z4801" s="14"/>
      <c r="AA4801" s="11"/>
      <c r="AB4801" s="14" t="str">
        <f t="shared" si="468"/>
        <v>10275|32 TAPEÇARIA</v>
      </c>
      <c r="AC4801" t="str">
        <f t="shared" si="469"/>
        <v>|10275|</v>
      </c>
      <c r="AD4801" t="str">
        <f t="shared" si="470"/>
        <v>32 TAPEÇARIA</v>
      </c>
    </row>
    <row r="4802" spans="1:30" ht="36" x14ac:dyDescent="0.35">
      <c r="A4802" s="35">
        <v>46234</v>
      </c>
      <c r="B4802" s="14" t="s">
        <v>3753</v>
      </c>
      <c r="C4802" s="14" t="s">
        <v>3743</v>
      </c>
      <c r="D4802" s="14" t="s">
        <v>3049</v>
      </c>
      <c r="E4802" s="14">
        <v>30009108</v>
      </c>
      <c r="F4802" s="14" t="s">
        <v>483</v>
      </c>
      <c r="G4802" s="14" t="s">
        <v>3049</v>
      </c>
      <c r="H4802" s="14" t="s">
        <v>3049</v>
      </c>
      <c r="I4802" s="9" t="s">
        <v>3049</v>
      </c>
      <c r="J4802" s="9">
        <v>6</v>
      </c>
      <c r="K4802" s="14"/>
      <c r="L4802" s="14"/>
      <c r="M4802" s="14"/>
      <c r="N4802" s="14"/>
      <c r="O4802" s="14"/>
      <c r="P4802" s="14"/>
      <c r="Q4802" s="14"/>
      <c r="R4802" s="14"/>
      <c r="S4802" s="14"/>
      <c r="T4802" s="14"/>
      <c r="U4802" s="14"/>
      <c r="V4802" s="14"/>
      <c r="W4802" s="14"/>
      <c r="X4802" s="14"/>
      <c r="Y4802" s="14"/>
      <c r="Z4802" s="14"/>
      <c r="AA4802" s="11"/>
      <c r="AB4802" s="14" t="str">
        <f t="shared" si="468"/>
        <v>10275|32 TAPEÇARIA</v>
      </c>
      <c r="AC4802" t="str">
        <f t="shared" si="469"/>
        <v>|10275|</v>
      </c>
      <c r="AD4802" t="str">
        <f t="shared" si="470"/>
        <v>32 TAPEÇARIA</v>
      </c>
    </row>
    <row r="4803" spans="1:30" ht="36" x14ac:dyDescent="0.35">
      <c r="A4803" s="35">
        <v>46234</v>
      </c>
      <c r="B4803" s="14" t="s">
        <v>3753</v>
      </c>
      <c r="C4803" s="14" t="s">
        <v>3743</v>
      </c>
      <c r="D4803" s="14" t="s">
        <v>3049</v>
      </c>
      <c r="E4803" s="14">
        <v>30008511</v>
      </c>
      <c r="F4803" s="14" t="s">
        <v>468</v>
      </c>
      <c r="G4803" s="14" t="s">
        <v>3049</v>
      </c>
      <c r="H4803" s="14" t="s">
        <v>3049</v>
      </c>
      <c r="I4803" s="9" t="s">
        <v>3049</v>
      </c>
      <c r="J4803" s="9">
        <v>4</v>
      </c>
      <c r="K4803" s="14"/>
      <c r="L4803" s="14"/>
      <c r="M4803" s="14"/>
      <c r="N4803" s="14"/>
      <c r="O4803" s="14"/>
      <c r="P4803" s="14"/>
      <c r="Q4803" s="14"/>
      <c r="R4803" s="14"/>
      <c r="S4803" s="14"/>
      <c r="T4803" s="14"/>
      <c r="U4803" s="14"/>
      <c r="V4803" s="14"/>
      <c r="W4803" s="14"/>
      <c r="X4803" s="14"/>
      <c r="Y4803" s="14"/>
      <c r="Z4803" s="14"/>
      <c r="AA4803" s="11"/>
      <c r="AB4803" s="14" t="str">
        <f t="shared" si="468"/>
        <v>10275|32 TAPEÇARIA</v>
      </c>
      <c r="AC4803" t="str">
        <f t="shared" si="469"/>
        <v>|10275|</v>
      </c>
      <c r="AD4803" t="str">
        <f t="shared" si="470"/>
        <v>32 TAPEÇARIA</v>
      </c>
    </row>
    <row r="4804" spans="1:30" ht="36" x14ac:dyDescent="0.35">
      <c r="A4804" s="35">
        <v>46234</v>
      </c>
      <c r="B4804" s="14" t="s">
        <v>3753</v>
      </c>
      <c r="C4804" s="14" t="s">
        <v>3743</v>
      </c>
      <c r="D4804" s="14" t="s">
        <v>3049</v>
      </c>
      <c r="E4804" s="14">
        <v>30008512</v>
      </c>
      <c r="F4804" s="14" t="s">
        <v>469</v>
      </c>
      <c r="G4804" s="14" t="s">
        <v>3049</v>
      </c>
      <c r="H4804" s="14" t="s">
        <v>3049</v>
      </c>
      <c r="I4804" s="9" t="s">
        <v>3049</v>
      </c>
      <c r="J4804" s="9">
        <v>4</v>
      </c>
      <c r="K4804" s="14"/>
      <c r="L4804" s="14"/>
      <c r="M4804" s="14"/>
      <c r="N4804" s="14"/>
      <c r="O4804" s="14"/>
      <c r="P4804" s="14"/>
      <c r="Q4804" s="14"/>
      <c r="R4804" s="14"/>
      <c r="S4804" s="14"/>
      <c r="T4804" s="14"/>
      <c r="U4804" s="14"/>
      <c r="V4804" s="14"/>
      <c r="W4804" s="14"/>
      <c r="X4804" s="14"/>
      <c r="Y4804" s="14"/>
      <c r="Z4804" s="14"/>
      <c r="AA4804" s="11"/>
      <c r="AB4804" s="14" t="str">
        <f t="shared" si="468"/>
        <v>10275|32 TAPEÇARIA</v>
      </c>
      <c r="AC4804" t="str">
        <f t="shared" si="469"/>
        <v>|10275|</v>
      </c>
      <c r="AD4804" t="str">
        <f t="shared" si="470"/>
        <v>32 TAPEÇARIA</v>
      </c>
    </row>
    <row r="4805" spans="1:30" ht="36" x14ac:dyDescent="0.35">
      <c r="A4805" s="35">
        <v>46237</v>
      </c>
      <c r="B4805" s="14" t="s">
        <v>3756</v>
      </c>
      <c r="C4805" s="14" t="s">
        <v>3745</v>
      </c>
      <c r="D4805" s="14" t="s">
        <v>3049</v>
      </c>
      <c r="E4805" s="14">
        <v>30003609</v>
      </c>
      <c r="F4805" s="14" t="s">
        <v>3176</v>
      </c>
      <c r="G4805" s="14" t="s">
        <v>3049</v>
      </c>
      <c r="H4805" s="14" t="s">
        <v>3049</v>
      </c>
      <c r="I4805" s="9" t="s">
        <v>3049</v>
      </c>
      <c r="J4805" s="9">
        <v>124</v>
      </c>
      <c r="K4805" s="14"/>
      <c r="L4805" s="14"/>
      <c r="M4805" s="14"/>
      <c r="N4805" s="14"/>
      <c r="O4805" s="14"/>
      <c r="P4805" s="14"/>
      <c r="Q4805" s="14"/>
      <c r="R4805" s="14"/>
      <c r="S4805" s="14"/>
      <c r="T4805" s="14"/>
      <c r="U4805" s="14"/>
      <c r="V4805" s="14"/>
      <c r="W4805" s="14"/>
      <c r="X4805" s="14"/>
      <c r="Y4805" s="14"/>
      <c r="Z4805" s="14"/>
      <c r="AA4805" s="11"/>
      <c r="AB4805" s="14" t="str">
        <f t="shared" si="468"/>
        <v>10276|32 TAPEÇARIA</v>
      </c>
      <c r="AC4805" t="str">
        <f t="shared" si="469"/>
        <v>|10276|</v>
      </c>
      <c r="AD4805" t="str">
        <f t="shared" si="470"/>
        <v>32 TAPEÇARIA</v>
      </c>
    </row>
    <row r="4806" spans="1:30" ht="36" x14ac:dyDescent="0.35">
      <c r="A4806" s="35">
        <v>46237</v>
      </c>
      <c r="B4806" s="14" t="s">
        <v>3756</v>
      </c>
      <c r="C4806" s="14" t="s">
        <v>3745</v>
      </c>
      <c r="D4806" s="14" t="s">
        <v>3049</v>
      </c>
      <c r="E4806" s="14">
        <v>30003708</v>
      </c>
      <c r="F4806" s="14" t="s">
        <v>2400</v>
      </c>
      <c r="G4806" s="14" t="s">
        <v>3049</v>
      </c>
      <c r="H4806" s="14" t="s">
        <v>3049</v>
      </c>
      <c r="I4806" s="9" t="s">
        <v>3049</v>
      </c>
      <c r="J4806" s="9">
        <v>124</v>
      </c>
      <c r="K4806" s="14"/>
      <c r="L4806" s="14"/>
      <c r="M4806" s="14"/>
      <c r="N4806" s="14"/>
      <c r="O4806" s="14"/>
      <c r="P4806" s="14"/>
      <c r="Q4806" s="14"/>
      <c r="R4806" s="14"/>
      <c r="S4806" s="14"/>
      <c r="T4806" s="14"/>
      <c r="U4806" s="14"/>
      <c r="V4806" s="14"/>
      <c r="W4806" s="14"/>
      <c r="X4806" s="14"/>
      <c r="Y4806" s="14"/>
      <c r="Z4806" s="14"/>
      <c r="AA4806" s="11"/>
      <c r="AB4806" s="14" t="str">
        <f t="shared" si="468"/>
        <v>10276|32 TAPEÇARIA</v>
      </c>
      <c r="AC4806" t="str">
        <f t="shared" si="469"/>
        <v>|10276|</v>
      </c>
      <c r="AD4806" t="str">
        <f t="shared" si="470"/>
        <v>32 TAPEÇARIA</v>
      </c>
    </row>
    <row r="4807" spans="1:30" ht="36" x14ac:dyDescent="0.35">
      <c r="A4807" s="35">
        <v>46238</v>
      </c>
      <c r="B4807" s="14" t="s">
        <v>3757</v>
      </c>
      <c r="C4807" s="14" t="s">
        <v>3758</v>
      </c>
      <c r="D4807" s="14" t="s">
        <v>3049</v>
      </c>
      <c r="E4807" s="14">
        <v>30003609</v>
      </c>
      <c r="F4807" s="14" t="s">
        <v>3176</v>
      </c>
      <c r="G4807" s="14" t="s">
        <v>3049</v>
      </c>
      <c r="H4807" s="14" t="s">
        <v>3049</v>
      </c>
      <c r="I4807" s="9" t="s">
        <v>3049</v>
      </c>
      <c r="J4807" s="9">
        <v>126</v>
      </c>
      <c r="K4807" s="14"/>
      <c r="L4807" s="14"/>
      <c r="M4807" s="14"/>
      <c r="N4807" s="14"/>
      <c r="O4807" s="14"/>
      <c r="P4807" s="14"/>
      <c r="Q4807" s="14"/>
      <c r="R4807" s="14"/>
      <c r="S4807" s="14"/>
      <c r="T4807" s="14"/>
      <c r="U4807" s="14"/>
      <c r="V4807" s="14"/>
      <c r="W4807" s="14"/>
      <c r="X4807" s="14"/>
      <c r="Y4807" s="14"/>
      <c r="Z4807" s="14"/>
      <c r="AA4807" s="11"/>
      <c r="AB4807" s="14" t="str">
        <f t="shared" ref="AB4807:AB4871" si="471">B4807&amp;"|"&amp;I4807</f>
        <v>10277|32 TAPEÇARIA</v>
      </c>
      <c r="AC4807" t="str">
        <f t="shared" ref="AC4807:AC4871" si="472">IF($B4807="","","|"&amp;SUBSTITUTE(TRIM(SUBSTITUTE(SUBSTITUTE(SUBSTITUTE(SUBSTITUTE(SUBSTITUTE(SUBSTITUTE(SUBSTITUTE(SUBSTITUTE(SUBSTITUTE(SUBSTITUTE(SUBSTITUTE(SUBSTITUTE(SUBSTITUTE(SUBSTITUTE(TRIM($B4807&amp;""),CHAR(10)," "),CHAR(13)," "),"."," "),";"," "),","," "),"/"," "),"+"," "),"-"," "),"  "," "),"  "," "),"  "," "),"  "," "),"  "," "),"  "," "))," ","|")&amp;"|")</f>
        <v>|10277|</v>
      </c>
      <c r="AD4807" t="str">
        <f t="shared" ref="AD4807:AD4871" si="473">TRIM($I4807&amp;"")</f>
        <v>32 TAPEÇARIA</v>
      </c>
    </row>
    <row r="4808" spans="1:30" ht="36" x14ac:dyDescent="0.35">
      <c r="A4808" s="35">
        <v>46238</v>
      </c>
      <c r="B4808" s="14" t="s">
        <v>3757</v>
      </c>
      <c r="C4808" s="14" t="s">
        <v>3758</v>
      </c>
      <c r="D4808" s="14" t="s">
        <v>3049</v>
      </c>
      <c r="E4808" s="14">
        <v>30003708</v>
      </c>
      <c r="F4808" s="14" t="s">
        <v>2400</v>
      </c>
      <c r="G4808" s="14" t="s">
        <v>3049</v>
      </c>
      <c r="H4808" s="14" t="s">
        <v>3049</v>
      </c>
      <c r="I4808" s="9" t="s">
        <v>3049</v>
      </c>
      <c r="J4808" s="9">
        <v>126</v>
      </c>
      <c r="K4808" s="14"/>
      <c r="L4808" s="14"/>
      <c r="M4808" s="14"/>
      <c r="N4808" s="14"/>
      <c r="O4808" s="14"/>
      <c r="P4808" s="14"/>
      <c r="Q4808" s="14"/>
      <c r="R4808" s="14"/>
      <c r="S4808" s="14"/>
      <c r="T4808" s="14"/>
      <c r="U4808" s="14"/>
      <c r="V4808" s="14"/>
      <c r="W4808" s="14"/>
      <c r="X4808" s="14"/>
      <c r="Y4808" s="14"/>
      <c r="Z4808" s="14"/>
      <c r="AA4808" s="11"/>
      <c r="AB4808" s="14" t="str">
        <f t="shared" si="471"/>
        <v>10277|32 TAPEÇARIA</v>
      </c>
      <c r="AC4808" t="str">
        <f t="shared" si="472"/>
        <v>|10277|</v>
      </c>
      <c r="AD4808" t="str">
        <f t="shared" si="473"/>
        <v>32 TAPEÇARIA</v>
      </c>
    </row>
    <row r="4809" spans="1:30" ht="36" x14ac:dyDescent="0.35">
      <c r="A4809" s="35">
        <v>46239</v>
      </c>
      <c r="B4809" s="14" t="s">
        <v>3759</v>
      </c>
      <c r="C4809" s="14" t="s">
        <v>3760</v>
      </c>
      <c r="D4809" s="14" t="s">
        <v>3049</v>
      </c>
      <c r="E4809" s="14">
        <v>30003609</v>
      </c>
      <c r="F4809" s="14" t="s">
        <v>3176</v>
      </c>
      <c r="G4809" s="14" t="s">
        <v>3049</v>
      </c>
      <c r="H4809" s="14" t="s">
        <v>3049</v>
      </c>
      <c r="I4809" s="9" t="s">
        <v>3049</v>
      </c>
      <c r="J4809" s="9">
        <v>120</v>
      </c>
      <c r="K4809" s="14"/>
      <c r="L4809" s="14"/>
      <c r="M4809" s="14"/>
      <c r="N4809" s="14"/>
      <c r="O4809" s="14"/>
      <c r="P4809" s="14"/>
      <c r="Q4809" s="14"/>
      <c r="R4809" s="14"/>
      <c r="S4809" s="14"/>
      <c r="T4809" s="14"/>
      <c r="U4809" s="14"/>
      <c r="V4809" s="14"/>
      <c r="W4809" s="14"/>
      <c r="X4809" s="14"/>
      <c r="Y4809" s="14"/>
      <c r="Z4809" s="14"/>
      <c r="AA4809" s="11"/>
      <c r="AB4809" s="14" t="str">
        <f t="shared" si="471"/>
        <v>10278|32 TAPEÇARIA</v>
      </c>
      <c r="AC4809" t="str">
        <f t="shared" si="472"/>
        <v>|10278|</v>
      </c>
      <c r="AD4809" t="str">
        <f t="shared" si="473"/>
        <v>32 TAPEÇARIA</v>
      </c>
    </row>
    <row r="4810" spans="1:30" ht="36" x14ac:dyDescent="0.35">
      <c r="A4810" s="35">
        <v>46239</v>
      </c>
      <c r="B4810" s="14" t="s">
        <v>3759</v>
      </c>
      <c r="C4810" s="14" t="s">
        <v>3760</v>
      </c>
      <c r="D4810" s="14" t="s">
        <v>3049</v>
      </c>
      <c r="E4810" s="14">
        <v>30003708</v>
      </c>
      <c r="F4810" s="14" t="s">
        <v>2400</v>
      </c>
      <c r="G4810" s="14" t="s">
        <v>3049</v>
      </c>
      <c r="H4810" s="14" t="s">
        <v>3049</v>
      </c>
      <c r="I4810" s="9" t="s">
        <v>3049</v>
      </c>
      <c r="J4810" s="9">
        <v>120</v>
      </c>
      <c r="K4810" s="14"/>
      <c r="L4810" s="14"/>
      <c r="M4810" s="14"/>
      <c r="N4810" s="14"/>
      <c r="O4810" s="14"/>
      <c r="P4810" s="14"/>
      <c r="Q4810" s="14"/>
      <c r="R4810" s="14"/>
      <c r="S4810" s="14"/>
      <c r="T4810" s="14"/>
      <c r="U4810" s="14"/>
      <c r="V4810" s="14"/>
      <c r="W4810" s="14"/>
      <c r="X4810" s="14"/>
      <c r="Y4810" s="14"/>
      <c r="Z4810" s="14"/>
      <c r="AA4810" s="11"/>
      <c r="AB4810" s="14" t="str">
        <f t="shared" si="471"/>
        <v>10278|32 TAPEÇARIA</v>
      </c>
      <c r="AC4810" t="str">
        <f t="shared" si="472"/>
        <v>|10278|</v>
      </c>
      <c r="AD4810" t="str">
        <f t="shared" si="473"/>
        <v>32 TAPEÇARIA</v>
      </c>
    </row>
    <row r="4811" spans="1:30" ht="36" x14ac:dyDescent="0.35">
      <c r="A4811" s="35">
        <v>46240</v>
      </c>
      <c r="B4811" s="14" t="s">
        <v>3761</v>
      </c>
      <c r="C4811" s="14" t="s">
        <v>3762</v>
      </c>
      <c r="D4811" s="14" t="s">
        <v>3049</v>
      </c>
      <c r="E4811" s="14">
        <v>30003609</v>
      </c>
      <c r="F4811" s="14" t="s">
        <v>3176</v>
      </c>
      <c r="G4811" s="14" t="s">
        <v>3049</v>
      </c>
      <c r="H4811" s="14" t="s">
        <v>3049</v>
      </c>
      <c r="I4811" s="9" t="s">
        <v>3049</v>
      </c>
      <c r="J4811" s="9">
        <v>120</v>
      </c>
      <c r="K4811" s="14"/>
      <c r="L4811" s="14"/>
      <c r="M4811" s="14"/>
      <c r="N4811" s="14"/>
      <c r="O4811" s="14"/>
      <c r="P4811" s="14"/>
      <c r="Q4811" s="14"/>
      <c r="R4811" s="14"/>
      <c r="S4811" s="14"/>
      <c r="T4811" s="14"/>
      <c r="U4811" s="14"/>
      <c r="V4811" s="14"/>
      <c r="W4811" s="14"/>
      <c r="X4811" s="14"/>
      <c r="Y4811" s="14"/>
      <c r="Z4811" s="14"/>
      <c r="AA4811" s="11"/>
      <c r="AB4811" s="14" t="str">
        <f t="shared" si="471"/>
        <v>10279|32 TAPEÇARIA</v>
      </c>
      <c r="AC4811" t="str">
        <f t="shared" si="472"/>
        <v>|10279|</v>
      </c>
      <c r="AD4811" t="str">
        <f t="shared" si="473"/>
        <v>32 TAPEÇARIA</v>
      </c>
    </row>
    <row r="4812" spans="1:30" ht="36" x14ac:dyDescent="0.35">
      <c r="A4812" s="35">
        <v>46240</v>
      </c>
      <c r="B4812" s="14" t="s">
        <v>3761</v>
      </c>
      <c r="C4812" s="14" t="s">
        <v>3762</v>
      </c>
      <c r="D4812" s="14" t="s">
        <v>3049</v>
      </c>
      <c r="E4812" s="14">
        <v>30003708</v>
      </c>
      <c r="F4812" s="14" t="s">
        <v>2400</v>
      </c>
      <c r="G4812" s="14" t="s">
        <v>3049</v>
      </c>
      <c r="H4812" s="14" t="s">
        <v>3049</v>
      </c>
      <c r="I4812" s="9" t="s">
        <v>3049</v>
      </c>
      <c r="J4812" s="9">
        <v>120</v>
      </c>
      <c r="K4812" s="14"/>
      <c r="L4812" s="14"/>
      <c r="M4812" s="14"/>
      <c r="N4812" s="14"/>
      <c r="O4812" s="14"/>
      <c r="P4812" s="14"/>
      <c r="Q4812" s="14"/>
      <c r="R4812" s="14"/>
      <c r="S4812" s="14"/>
      <c r="T4812" s="14"/>
      <c r="U4812" s="14"/>
      <c r="V4812" s="14"/>
      <c r="W4812" s="14"/>
      <c r="X4812" s="14"/>
      <c r="Y4812" s="14"/>
      <c r="Z4812" s="14"/>
      <c r="AA4812" s="11"/>
      <c r="AB4812" s="14" t="str">
        <f t="shared" si="471"/>
        <v>10279|32 TAPEÇARIA</v>
      </c>
      <c r="AC4812" t="str">
        <f t="shared" si="472"/>
        <v>|10279|</v>
      </c>
      <c r="AD4812" t="str">
        <f t="shared" si="473"/>
        <v>32 TAPEÇARIA</v>
      </c>
    </row>
    <row r="4813" spans="1:30" ht="36" x14ac:dyDescent="0.35">
      <c r="A4813" s="35">
        <v>46241</v>
      </c>
      <c r="B4813" s="14" t="s">
        <v>3763</v>
      </c>
      <c r="C4813" s="14" t="s">
        <v>3747</v>
      </c>
      <c r="D4813" s="14" t="s">
        <v>3049</v>
      </c>
      <c r="E4813" s="14">
        <v>30003609</v>
      </c>
      <c r="F4813" s="14" t="s">
        <v>3176</v>
      </c>
      <c r="G4813" s="14" t="s">
        <v>3049</v>
      </c>
      <c r="H4813" s="14" t="s">
        <v>3049</v>
      </c>
      <c r="I4813" s="9" t="s">
        <v>3049</v>
      </c>
      <c r="J4813" s="9">
        <v>120</v>
      </c>
      <c r="K4813" s="14"/>
      <c r="L4813" s="14"/>
      <c r="M4813" s="14"/>
      <c r="N4813" s="14"/>
      <c r="O4813" s="14"/>
      <c r="P4813" s="14"/>
      <c r="Q4813" s="14"/>
      <c r="R4813" s="14"/>
      <c r="S4813" s="14"/>
      <c r="T4813" s="14"/>
      <c r="U4813" s="14"/>
      <c r="V4813" s="14"/>
      <c r="W4813" s="14"/>
      <c r="X4813" s="14"/>
      <c r="Y4813" s="14"/>
      <c r="Z4813" s="14"/>
      <c r="AA4813" s="11"/>
      <c r="AB4813" s="14" t="str">
        <f t="shared" si="471"/>
        <v>10280|32 TAPEÇARIA</v>
      </c>
      <c r="AC4813" t="str">
        <f t="shared" si="472"/>
        <v>|10280|</v>
      </c>
      <c r="AD4813" t="str">
        <f t="shared" si="473"/>
        <v>32 TAPEÇARIA</v>
      </c>
    </row>
    <row r="4814" spans="1:30" ht="36" x14ac:dyDescent="0.35">
      <c r="A4814" s="35">
        <v>46241</v>
      </c>
      <c r="B4814" s="14" t="s">
        <v>3763</v>
      </c>
      <c r="C4814" s="14" t="s">
        <v>3747</v>
      </c>
      <c r="D4814" s="14" t="s">
        <v>3049</v>
      </c>
      <c r="E4814" s="14">
        <v>30003708</v>
      </c>
      <c r="F4814" s="14" t="s">
        <v>2400</v>
      </c>
      <c r="G4814" s="14" t="s">
        <v>3049</v>
      </c>
      <c r="H4814" s="14" t="s">
        <v>3049</v>
      </c>
      <c r="I4814" s="9" t="s">
        <v>3049</v>
      </c>
      <c r="J4814" s="9">
        <v>120</v>
      </c>
      <c r="K4814" s="14"/>
      <c r="L4814" s="14"/>
      <c r="M4814" s="14"/>
      <c r="N4814" s="14"/>
      <c r="O4814" s="14"/>
      <c r="P4814" s="14"/>
      <c r="Q4814" s="14"/>
      <c r="R4814" s="14"/>
      <c r="S4814" s="14"/>
      <c r="T4814" s="14"/>
      <c r="U4814" s="14"/>
      <c r="V4814" s="14"/>
      <c r="W4814" s="14"/>
      <c r="X4814" s="14"/>
      <c r="Y4814" s="14"/>
      <c r="Z4814" s="14"/>
      <c r="AA4814" s="11"/>
      <c r="AB4814" s="14" t="str">
        <f t="shared" si="471"/>
        <v>10280|32 TAPEÇARIA</v>
      </c>
      <c r="AC4814" t="str">
        <f t="shared" si="472"/>
        <v>|10280|</v>
      </c>
      <c r="AD4814" t="str">
        <f t="shared" si="473"/>
        <v>32 TAPEÇARIA</v>
      </c>
    </row>
    <row r="4815" spans="1:30" ht="36" x14ac:dyDescent="0.35">
      <c r="A4815" s="35">
        <v>46244</v>
      </c>
      <c r="B4815" s="14" t="s">
        <v>3764</v>
      </c>
      <c r="C4815" s="14" t="s">
        <v>3749</v>
      </c>
      <c r="D4815" s="14" t="s">
        <v>3049</v>
      </c>
      <c r="E4815" s="14">
        <v>30003609</v>
      </c>
      <c r="F4815" s="14" t="s">
        <v>3176</v>
      </c>
      <c r="G4815" s="14" t="s">
        <v>3049</v>
      </c>
      <c r="H4815" s="14" t="s">
        <v>3049</v>
      </c>
      <c r="I4815" s="9" t="s">
        <v>3049</v>
      </c>
      <c r="J4815" s="9">
        <v>120</v>
      </c>
      <c r="K4815" s="14"/>
      <c r="L4815" s="14"/>
      <c r="M4815" s="14"/>
      <c r="N4815" s="14"/>
      <c r="O4815" s="14"/>
      <c r="P4815" s="14"/>
      <c r="Q4815" s="14"/>
      <c r="R4815" s="14"/>
      <c r="S4815" s="14"/>
      <c r="T4815" s="14"/>
      <c r="U4815" s="14"/>
      <c r="V4815" s="14"/>
      <c r="W4815" s="14"/>
      <c r="X4815" s="14"/>
      <c r="Y4815" s="14"/>
      <c r="Z4815" s="14"/>
      <c r="AA4815" s="11"/>
      <c r="AB4815" s="14" t="str">
        <f t="shared" si="471"/>
        <v>10281|32 TAPEÇARIA</v>
      </c>
      <c r="AC4815" t="str">
        <f t="shared" si="472"/>
        <v>|10281|</v>
      </c>
      <c r="AD4815" t="str">
        <f t="shared" si="473"/>
        <v>32 TAPEÇARIA</v>
      </c>
    </row>
    <row r="4816" spans="1:30" ht="36" x14ac:dyDescent="0.35">
      <c r="A4816" s="35">
        <v>46244</v>
      </c>
      <c r="B4816" s="14" t="s">
        <v>3764</v>
      </c>
      <c r="C4816" s="14" t="s">
        <v>3749</v>
      </c>
      <c r="D4816" s="14" t="s">
        <v>3049</v>
      </c>
      <c r="E4816" s="14">
        <v>30003708</v>
      </c>
      <c r="F4816" s="14" t="s">
        <v>2400</v>
      </c>
      <c r="G4816" s="14" t="s">
        <v>3049</v>
      </c>
      <c r="H4816" s="14" t="s">
        <v>3049</v>
      </c>
      <c r="I4816" s="9" t="s">
        <v>3049</v>
      </c>
      <c r="J4816" s="9">
        <v>120</v>
      </c>
      <c r="K4816" s="14"/>
      <c r="L4816" s="14"/>
      <c r="M4816" s="14"/>
      <c r="N4816" s="14"/>
      <c r="O4816" s="14"/>
      <c r="P4816" s="14"/>
      <c r="Q4816" s="14"/>
      <c r="R4816" s="14"/>
      <c r="S4816" s="14"/>
      <c r="T4816" s="14"/>
      <c r="U4816" s="14"/>
      <c r="V4816" s="14"/>
      <c r="W4816" s="14"/>
      <c r="X4816" s="14"/>
      <c r="Y4816" s="14"/>
      <c r="Z4816" s="14"/>
      <c r="AA4816" s="11"/>
      <c r="AB4816" s="14" t="str">
        <f t="shared" si="471"/>
        <v>10281|32 TAPEÇARIA</v>
      </c>
      <c r="AC4816" t="str">
        <f t="shared" si="472"/>
        <v>|10281|</v>
      </c>
      <c r="AD4816" t="str">
        <f t="shared" si="473"/>
        <v>32 TAPEÇARIA</v>
      </c>
    </row>
    <row r="4817" spans="1:30" ht="36" x14ac:dyDescent="0.35">
      <c r="A4817" s="35">
        <v>46227</v>
      </c>
      <c r="B4817" s="14" t="s">
        <v>3750</v>
      </c>
      <c r="C4817" s="14" t="s">
        <v>3751</v>
      </c>
      <c r="D4817" s="14" t="s">
        <v>3049</v>
      </c>
      <c r="E4817" s="14">
        <v>30001212</v>
      </c>
      <c r="F4817" s="14" t="s">
        <v>482</v>
      </c>
      <c r="G4817" s="14" t="s">
        <v>3049</v>
      </c>
      <c r="H4817" s="14" t="s">
        <v>3049</v>
      </c>
      <c r="I4817" s="9" t="s">
        <v>3049</v>
      </c>
      <c r="J4817" s="9">
        <v>12</v>
      </c>
      <c r="K4817" s="14"/>
      <c r="L4817" s="14"/>
      <c r="M4817" s="14"/>
      <c r="N4817" s="14"/>
      <c r="O4817" s="14"/>
      <c r="P4817" s="14"/>
      <c r="Q4817" s="14"/>
      <c r="R4817" s="14"/>
      <c r="S4817" s="14"/>
      <c r="T4817" s="14"/>
      <c r="U4817" s="14"/>
      <c r="V4817" s="14"/>
      <c r="W4817" s="14"/>
      <c r="X4817" s="14"/>
      <c r="Y4817" s="14"/>
      <c r="Z4817" s="14"/>
      <c r="AA4817" s="11"/>
      <c r="AB4817" s="14" t="str">
        <f t="shared" si="471"/>
        <v>10284|32 TAPEÇARIA</v>
      </c>
      <c r="AC4817" t="str">
        <f t="shared" si="472"/>
        <v>|10284|</v>
      </c>
      <c r="AD4817" t="str">
        <f t="shared" si="473"/>
        <v>32 TAPEÇARIA</v>
      </c>
    </row>
    <row r="4818" spans="1:30" ht="36" x14ac:dyDescent="0.35">
      <c r="A4818" s="35">
        <v>46227</v>
      </c>
      <c r="B4818" s="14" t="s">
        <v>3750</v>
      </c>
      <c r="C4818" s="14" t="s">
        <v>3751</v>
      </c>
      <c r="D4818" s="14" t="s">
        <v>3049</v>
      </c>
      <c r="E4818" s="14">
        <v>30001213</v>
      </c>
      <c r="F4818" s="14" t="s">
        <v>477</v>
      </c>
      <c r="G4818" s="14" t="s">
        <v>3049</v>
      </c>
      <c r="H4818" s="14" t="s">
        <v>3049</v>
      </c>
      <c r="I4818" s="9" t="s">
        <v>3049</v>
      </c>
      <c r="J4818" s="9">
        <v>24</v>
      </c>
      <c r="K4818" s="14"/>
      <c r="L4818" s="14"/>
      <c r="M4818" s="14"/>
      <c r="N4818" s="14"/>
      <c r="O4818" s="14"/>
      <c r="P4818" s="14"/>
      <c r="Q4818" s="14"/>
      <c r="R4818" s="14"/>
      <c r="S4818" s="14"/>
      <c r="T4818" s="14"/>
      <c r="U4818" s="14"/>
      <c r="V4818" s="14"/>
      <c r="W4818" s="14"/>
      <c r="X4818" s="14"/>
      <c r="Y4818" s="14"/>
      <c r="Z4818" s="14"/>
      <c r="AA4818" s="11"/>
      <c r="AB4818" s="14" t="str">
        <f t="shared" si="471"/>
        <v>10284|32 TAPEÇARIA</v>
      </c>
      <c r="AC4818" t="str">
        <f t="shared" si="472"/>
        <v>|10284|</v>
      </c>
      <c r="AD4818" t="str">
        <f t="shared" si="473"/>
        <v>32 TAPEÇARIA</v>
      </c>
    </row>
    <row r="4819" spans="1:30" ht="36" x14ac:dyDescent="0.35">
      <c r="A4819" s="35">
        <v>46227</v>
      </c>
      <c r="B4819" s="14" t="s">
        <v>3750</v>
      </c>
      <c r="C4819" s="14" t="s">
        <v>3751</v>
      </c>
      <c r="D4819" s="14" t="s">
        <v>3049</v>
      </c>
      <c r="E4819" s="14">
        <v>30001412</v>
      </c>
      <c r="F4819" s="14" t="s">
        <v>3174</v>
      </c>
      <c r="G4819" s="14" t="s">
        <v>3049</v>
      </c>
      <c r="H4819" s="14" t="s">
        <v>3049</v>
      </c>
      <c r="I4819" s="9" t="s">
        <v>3049</v>
      </c>
      <c r="J4819" s="9">
        <v>8</v>
      </c>
      <c r="K4819" s="14"/>
      <c r="L4819" s="14"/>
      <c r="M4819" s="14"/>
      <c r="N4819" s="14"/>
      <c r="O4819" s="14"/>
      <c r="P4819" s="14"/>
      <c r="Q4819" s="14"/>
      <c r="R4819" s="14"/>
      <c r="S4819" s="14"/>
      <c r="T4819" s="14"/>
      <c r="U4819" s="14"/>
      <c r="V4819" s="14"/>
      <c r="W4819" s="14"/>
      <c r="X4819" s="14"/>
      <c r="Y4819" s="14"/>
      <c r="Z4819" s="14"/>
      <c r="AA4819" s="11"/>
      <c r="AB4819" s="14" t="str">
        <f t="shared" si="471"/>
        <v>10284|32 TAPEÇARIA</v>
      </c>
      <c r="AC4819" t="str">
        <f t="shared" si="472"/>
        <v>|10284|</v>
      </c>
      <c r="AD4819" t="str">
        <f t="shared" si="473"/>
        <v>32 TAPEÇARIA</v>
      </c>
    </row>
    <row r="4820" spans="1:30" ht="36" x14ac:dyDescent="0.35">
      <c r="A4820" s="35">
        <v>46227</v>
      </c>
      <c r="B4820" s="14" t="s">
        <v>3750</v>
      </c>
      <c r="C4820" s="14" t="s">
        <v>3751</v>
      </c>
      <c r="D4820" s="14" t="s">
        <v>3049</v>
      </c>
      <c r="E4820" s="14">
        <v>30003413</v>
      </c>
      <c r="F4820" s="14" t="s">
        <v>462</v>
      </c>
      <c r="G4820" s="14" t="s">
        <v>3049</v>
      </c>
      <c r="H4820" s="14" t="s">
        <v>3049</v>
      </c>
      <c r="I4820" s="9" t="s">
        <v>3049</v>
      </c>
      <c r="J4820" s="9">
        <v>12</v>
      </c>
      <c r="K4820" s="14"/>
      <c r="L4820" s="14"/>
      <c r="M4820" s="14"/>
      <c r="N4820" s="14"/>
      <c r="O4820" s="14"/>
      <c r="P4820" s="14"/>
      <c r="Q4820" s="14"/>
      <c r="R4820" s="14"/>
      <c r="S4820" s="14"/>
      <c r="T4820" s="14"/>
      <c r="U4820" s="14"/>
      <c r="V4820" s="14"/>
      <c r="W4820" s="14"/>
      <c r="X4820" s="14"/>
      <c r="Y4820" s="14"/>
      <c r="Z4820" s="14"/>
      <c r="AA4820" s="11"/>
      <c r="AB4820" s="14" t="str">
        <f t="shared" si="471"/>
        <v>10284|32 TAPEÇARIA</v>
      </c>
      <c r="AC4820" t="str">
        <f t="shared" si="472"/>
        <v>|10284|</v>
      </c>
      <c r="AD4820" t="str">
        <f t="shared" si="473"/>
        <v>32 TAPEÇARIA</v>
      </c>
    </row>
    <row r="4821" spans="1:30" ht="36" x14ac:dyDescent="0.35">
      <c r="A4821" s="35">
        <v>46227</v>
      </c>
      <c r="B4821" s="14" t="s">
        <v>3750</v>
      </c>
      <c r="C4821" s="14" t="s">
        <v>3751</v>
      </c>
      <c r="D4821" s="14" t="s">
        <v>3049</v>
      </c>
      <c r="E4821" s="14">
        <v>30003920</v>
      </c>
      <c r="F4821" s="14" t="s">
        <v>3690</v>
      </c>
      <c r="G4821" s="14" t="s">
        <v>3049</v>
      </c>
      <c r="H4821" s="14" t="s">
        <v>3049</v>
      </c>
      <c r="I4821" s="9" t="s">
        <v>3049</v>
      </c>
      <c r="J4821" s="9">
        <v>12</v>
      </c>
      <c r="K4821" s="14"/>
      <c r="L4821" s="14"/>
      <c r="M4821" s="14"/>
      <c r="N4821" s="14"/>
      <c r="O4821" s="14"/>
      <c r="P4821" s="14"/>
      <c r="Q4821" s="14"/>
      <c r="R4821" s="14"/>
      <c r="S4821" s="14"/>
      <c r="T4821" s="14"/>
      <c r="U4821" s="14"/>
      <c r="V4821" s="14"/>
      <c r="W4821" s="14"/>
      <c r="X4821" s="14"/>
      <c r="Y4821" s="14"/>
      <c r="Z4821" s="14"/>
      <c r="AA4821" s="11"/>
      <c r="AB4821" s="14" t="str">
        <f t="shared" si="471"/>
        <v>10284|32 TAPEÇARIA</v>
      </c>
      <c r="AC4821" t="str">
        <f t="shared" si="472"/>
        <v>|10284|</v>
      </c>
      <c r="AD4821" t="str">
        <f t="shared" si="473"/>
        <v>32 TAPEÇARIA</v>
      </c>
    </row>
    <row r="4822" spans="1:30" ht="36" x14ac:dyDescent="0.35">
      <c r="A4822" s="35">
        <v>46227</v>
      </c>
      <c r="B4822" s="14" t="s">
        <v>3750</v>
      </c>
      <c r="C4822" s="14" t="s">
        <v>3751</v>
      </c>
      <c r="D4822" s="14" t="s">
        <v>3049</v>
      </c>
      <c r="E4822" s="14">
        <v>30004807</v>
      </c>
      <c r="F4822" s="14" t="s">
        <v>466</v>
      </c>
      <c r="G4822" s="14" t="s">
        <v>3049</v>
      </c>
      <c r="H4822" s="14" t="s">
        <v>3049</v>
      </c>
      <c r="I4822" s="9" t="s">
        <v>3049</v>
      </c>
      <c r="J4822" s="9">
        <v>600</v>
      </c>
      <c r="K4822" s="14"/>
      <c r="L4822" s="14"/>
      <c r="M4822" s="14"/>
      <c r="N4822" s="14"/>
      <c r="O4822" s="14"/>
      <c r="P4822" s="14"/>
      <c r="Q4822" s="14"/>
      <c r="R4822" s="14"/>
      <c r="S4822" s="14"/>
      <c r="T4822" s="14"/>
      <c r="U4822" s="14"/>
      <c r="V4822" s="14"/>
      <c r="W4822" s="14"/>
      <c r="X4822" s="14"/>
      <c r="Y4822" s="14"/>
      <c r="Z4822" s="14"/>
      <c r="AA4822" s="11"/>
      <c r="AB4822" s="14" t="str">
        <f t="shared" si="471"/>
        <v>10284|32 TAPEÇARIA</v>
      </c>
      <c r="AC4822" t="str">
        <f t="shared" si="472"/>
        <v>|10284|</v>
      </c>
      <c r="AD4822" t="str">
        <f t="shared" si="473"/>
        <v>32 TAPEÇARIA</v>
      </c>
    </row>
    <row r="4823" spans="1:30" ht="36" x14ac:dyDescent="0.35">
      <c r="A4823" s="35">
        <v>46227</v>
      </c>
      <c r="B4823" s="14" t="s">
        <v>3750</v>
      </c>
      <c r="C4823" s="14" t="s">
        <v>3751</v>
      </c>
      <c r="D4823" s="14" t="s">
        <v>3049</v>
      </c>
      <c r="E4823" s="14">
        <v>30006106</v>
      </c>
      <c r="F4823" s="14" t="s">
        <v>3340</v>
      </c>
      <c r="G4823" s="14" t="s">
        <v>3049</v>
      </c>
      <c r="H4823" s="14" t="s">
        <v>3049</v>
      </c>
      <c r="I4823" s="9" t="s">
        <v>3049</v>
      </c>
      <c r="J4823" s="9">
        <v>600</v>
      </c>
      <c r="K4823" s="14"/>
      <c r="L4823" s="14"/>
      <c r="M4823" s="14"/>
      <c r="N4823" s="14"/>
      <c r="O4823" s="14"/>
      <c r="P4823" s="14"/>
      <c r="Q4823" s="14"/>
      <c r="R4823" s="14"/>
      <c r="S4823" s="14"/>
      <c r="T4823" s="14"/>
      <c r="U4823" s="14"/>
      <c r="V4823" s="14"/>
      <c r="W4823" s="14"/>
      <c r="X4823" s="14"/>
      <c r="Y4823" s="14"/>
      <c r="Z4823" s="14"/>
      <c r="AA4823" s="11"/>
      <c r="AB4823" s="14" t="str">
        <f t="shared" si="471"/>
        <v>10284|32 TAPEÇARIA</v>
      </c>
      <c r="AC4823" t="str">
        <f t="shared" si="472"/>
        <v>|10284|</v>
      </c>
      <c r="AD4823" t="str">
        <f t="shared" si="473"/>
        <v>32 TAPEÇARIA</v>
      </c>
    </row>
    <row r="4824" spans="1:30" ht="36" x14ac:dyDescent="0.35">
      <c r="A4824" s="35">
        <v>46227</v>
      </c>
      <c r="B4824" s="14" t="s">
        <v>3750</v>
      </c>
      <c r="C4824" s="14" t="s">
        <v>3751</v>
      </c>
      <c r="D4824" s="14" t="s">
        <v>3049</v>
      </c>
      <c r="E4824" s="14">
        <v>30006806</v>
      </c>
      <c r="F4824" s="14" t="s">
        <v>478</v>
      </c>
      <c r="G4824" s="14" t="s">
        <v>3049</v>
      </c>
      <c r="H4824" s="14" t="s">
        <v>3049</v>
      </c>
      <c r="I4824" s="9" t="s">
        <v>3049</v>
      </c>
      <c r="J4824" s="9">
        <v>4</v>
      </c>
      <c r="K4824" s="14"/>
      <c r="L4824" s="14"/>
      <c r="M4824" s="14"/>
      <c r="N4824" s="14"/>
      <c r="O4824" s="14"/>
      <c r="P4824" s="14"/>
      <c r="Q4824" s="14"/>
      <c r="R4824" s="14"/>
      <c r="S4824" s="14"/>
      <c r="T4824" s="14"/>
      <c r="U4824" s="14"/>
      <c r="V4824" s="14"/>
      <c r="W4824" s="14"/>
      <c r="X4824" s="14"/>
      <c r="Y4824" s="14"/>
      <c r="Z4824" s="14"/>
      <c r="AA4824" s="11"/>
      <c r="AB4824" s="14" t="str">
        <f t="shared" si="471"/>
        <v>10284|32 TAPEÇARIA</v>
      </c>
      <c r="AC4824" t="str">
        <f t="shared" si="472"/>
        <v>|10284|</v>
      </c>
      <c r="AD4824" t="str">
        <f t="shared" si="473"/>
        <v>32 TAPEÇARIA</v>
      </c>
    </row>
    <row r="4825" spans="1:30" ht="72" x14ac:dyDescent="0.35">
      <c r="A4825" s="35">
        <v>46232</v>
      </c>
      <c r="B4825" s="14" t="s">
        <v>3752</v>
      </c>
      <c r="C4825" s="14" t="s">
        <v>3743</v>
      </c>
      <c r="D4825" s="14" t="s">
        <v>3048</v>
      </c>
      <c r="E4825" s="14">
        <v>30003602</v>
      </c>
      <c r="F4825" s="14" t="s">
        <v>3300</v>
      </c>
      <c r="G4825" s="14" t="s">
        <v>3048</v>
      </c>
      <c r="H4825" s="14" t="s">
        <v>3048</v>
      </c>
      <c r="I4825" s="9" t="s">
        <v>3048</v>
      </c>
      <c r="J4825" s="9">
        <v>780</v>
      </c>
      <c r="K4825" s="14"/>
      <c r="L4825" s="14"/>
      <c r="M4825" s="14"/>
      <c r="N4825" s="14"/>
      <c r="O4825" s="14"/>
      <c r="P4825" s="14"/>
      <c r="Q4825" s="14"/>
      <c r="R4825" s="14"/>
      <c r="S4825" s="14"/>
      <c r="T4825" s="14"/>
      <c r="U4825" s="14"/>
      <c r="V4825" s="14"/>
      <c r="W4825" s="14"/>
      <c r="X4825" s="14"/>
      <c r="Y4825" s="14"/>
      <c r="Z4825" s="14"/>
      <c r="AA4825" s="11"/>
      <c r="AB4825" s="14" t="str">
        <f t="shared" si="471"/>
        <v>10274,10275,10276,10277,10279,10280,10281,10278|11 USINAGEM</v>
      </c>
      <c r="AC4825" t="str">
        <f t="shared" si="472"/>
        <v>|10274|10275|10276|10277|10279|10280|10281|10278|</v>
      </c>
      <c r="AD4825" t="str">
        <f t="shared" si="473"/>
        <v>11 USINAGEM</v>
      </c>
    </row>
    <row r="4826" spans="1:30" ht="72" x14ac:dyDescent="0.35">
      <c r="A4826" s="35">
        <v>46232</v>
      </c>
      <c r="B4826" s="14" t="s">
        <v>3752</v>
      </c>
      <c r="C4826" s="14" t="s">
        <v>3743</v>
      </c>
      <c r="D4826" s="14" t="s">
        <v>3048</v>
      </c>
      <c r="E4826" s="14">
        <v>30005104</v>
      </c>
      <c r="F4826" s="14" t="s">
        <v>3710</v>
      </c>
      <c r="G4826" s="14" t="s">
        <v>3048</v>
      </c>
      <c r="H4826" s="14" t="s">
        <v>3048</v>
      </c>
      <c r="I4826" s="9" t="s">
        <v>3048</v>
      </c>
      <c r="J4826" s="9">
        <v>6</v>
      </c>
      <c r="K4826" s="14"/>
      <c r="L4826" s="14"/>
      <c r="M4826" s="14"/>
      <c r="N4826" s="14"/>
      <c r="O4826" s="14"/>
      <c r="P4826" s="14"/>
      <c r="Q4826" s="14"/>
      <c r="R4826" s="14"/>
      <c r="S4826" s="14"/>
      <c r="T4826" s="14"/>
      <c r="U4826" s="14"/>
      <c r="V4826" s="14"/>
      <c r="W4826" s="14"/>
      <c r="X4826" s="14"/>
      <c r="Y4826" s="14"/>
      <c r="Z4826" s="14"/>
      <c r="AA4826" s="11"/>
      <c r="AB4826" s="14" t="str">
        <f t="shared" si="471"/>
        <v>10274,10275,10276,10277,10279,10280,10281,10278|11 USINAGEM</v>
      </c>
      <c r="AC4826" t="str">
        <f t="shared" si="472"/>
        <v>|10274|10275|10276|10277|10279|10280|10281|10278|</v>
      </c>
      <c r="AD4826" t="str">
        <f t="shared" si="473"/>
        <v>11 USINAGEM</v>
      </c>
    </row>
    <row r="4827" spans="1:30" ht="36" x14ac:dyDescent="0.35">
      <c r="A4827" s="35">
        <v>46225</v>
      </c>
      <c r="B4827" s="14" t="s">
        <v>3750</v>
      </c>
      <c r="C4827" s="14" t="s">
        <v>3751</v>
      </c>
      <c r="D4827" s="14" t="s">
        <v>3048</v>
      </c>
      <c r="E4827" s="14">
        <v>30003404</v>
      </c>
      <c r="F4827" s="14" t="s">
        <v>461</v>
      </c>
      <c r="G4827" s="14" t="s">
        <v>3048</v>
      </c>
      <c r="H4827" s="14" t="s">
        <v>3048</v>
      </c>
      <c r="I4827" s="9" t="s">
        <v>3048</v>
      </c>
      <c r="J4827" s="9">
        <v>12</v>
      </c>
      <c r="K4827" s="14"/>
      <c r="L4827" s="14"/>
      <c r="M4827" s="14"/>
      <c r="N4827" s="14"/>
      <c r="O4827" s="14"/>
      <c r="P4827" s="14"/>
      <c r="Q4827" s="14"/>
      <c r="R4827" s="14"/>
      <c r="S4827" s="14"/>
      <c r="T4827" s="14"/>
      <c r="U4827" s="14"/>
      <c r="V4827" s="14"/>
      <c r="W4827" s="14"/>
      <c r="X4827" s="14"/>
      <c r="Y4827" s="14"/>
      <c r="Z4827" s="14"/>
      <c r="AA4827" s="11"/>
      <c r="AB4827" s="14" t="str">
        <f t="shared" si="471"/>
        <v>10284|11 USINAGEM</v>
      </c>
      <c r="AC4827" t="str">
        <f t="shared" si="472"/>
        <v>|10284|</v>
      </c>
      <c r="AD4827" t="str">
        <f t="shared" si="473"/>
        <v>11 USINAGEM</v>
      </c>
    </row>
    <row r="4828" spans="1:30" ht="36" x14ac:dyDescent="0.35">
      <c r="A4828" s="35">
        <v>46225</v>
      </c>
      <c r="B4828" s="14" t="s">
        <v>3750</v>
      </c>
      <c r="C4828" s="14" t="s">
        <v>3751</v>
      </c>
      <c r="D4828" s="14" t="s">
        <v>3048</v>
      </c>
      <c r="E4828" s="14">
        <v>30004805</v>
      </c>
      <c r="F4828" s="14" t="s">
        <v>3328</v>
      </c>
      <c r="G4828" s="14" t="s">
        <v>3048</v>
      </c>
      <c r="H4828" s="14" t="s">
        <v>3048</v>
      </c>
      <c r="I4828" s="9" t="s">
        <v>3048</v>
      </c>
      <c r="J4828" s="9">
        <v>600</v>
      </c>
      <c r="K4828" s="14"/>
      <c r="L4828" s="14"/>
      <c r="M4828" s="14"/>
      <c r="N4828" s="14"/>
      <c r="O4828" s="14"/>
      <c r="P4828" s="14"/>
      <c r="Q4828" s="14"/>
      <c r="R4828" s="14"/>
      <c r="S4828" s="14"/>
      <c r="T4828" s="14"/>
      <c r="U4828" s="14"/>
      <c r="V4828" s="14"/>
      <c r="W4828" s="14"/>
      <c r="X4828" s="14"/>
      <c r="Y4828" s="14"/>
      <c r="Z4828" s="14"/>
      <c r="AA4828" s="11"/>
      <c r="AB4828" s="14" t="str">
        <f t="shared" si="471"/>
        <v>10284|11 USINAGEM</v>
      </c>
      <c r="AC4828" t="str">
        <f t="shared" si="472"/>
        <v>|10284|</v>
      </c>
      <c r="AD4828" t="str">
        <f t="shared" si="473"/>
        <v>11 USINAGEM</v>
      </c>
    </row>
    <row r="4829" spans="1:30" ht="36" x14ac:dyDescent="0.35">
      <c r="A4829" s="35">
        <v>46225</v>
      </c>
      <c r="B4829" s="14" t="s">
        <v>3750</v>
      </c>
      <c r="C4829" s="14" t="s">
        <v>3751</v>
      </c>
      <c r="D4829" s="14" t="s">
        <v>3048</v>
      </c>
      <c r="E4829" s="14">
        <v>200306104</v>
      </c>
      <c r="F4829" s="14" t="s">
        <v>3501</v>
      </c>
      <c r="G4829" s="14" t="s">
        <v>3048</v>
      </c>
      <c r="H4829" s="14" t="s">
        <v>3048</v>
      </c>
      <c r="I4829" s="9" t="s">
        <v>3048</v>
      </c>
      <c r="J4829" s="9">
        <v>2</v>
      </c>
      <c r="K4829" s="14"/>
      <c r="L4829" s="14"/>
      <c r="M4829" s="14"/>
      <c r="N4829" s="14"/>
      <c r="O4829" s="14"/>
      <c r="P4829" s="14"/>
      <c r="Q4829" s="14"/>
      <c r="R4829" s="14"/>
      <c r="S4829" s="14"/>
      <c r="T4829" s="14"/>
      <c r="U4829" s="14"/>
      <c r="V4829" s="14"/>
      <c r="W4829" s="14"/>
      <c r="X4829" s="14"/>
      <c r="Y4829" s="14"/>
      <c r="Z4829" s="14"/>
      <c r="AA4829" s="11"/>
      <c r="AB4829" s="14" t="str">
        <f t="shared" si="471"/>
        <v>10284|11 USINAGEM</v>
      </c>
      <c r="AC4829" t="str">
        <f t="shared" si="472"/>
        <v>|10284|</v>
      </c>
      <c r="AD4829" t="str">
        <f t="shared" si="473"/>
        <v>11 USINAGEM</v>
      </c>
    </row>
    <row r="4830" spans="1:30" ht="36" x14ac:dyDescent="0.35">
      <c r="A4830" s="35">
        <v>46225</v>
      </c>
      <c r="B4830" s="14" t="s">
        <v>3750</v>
      </c>
      <c r="C4830" s="14" t="s">
        <v>3751</v>
      </c>
      <c r="D4830" s="14" t="s">
        <v>3048</v>
      </c>
      <c r="E4830" s="14">
        <v>20052001</v>
      </c>
      <c r="F4830" s="14" t="s">
        <v>3196</v>
      </c>
      <c r="G4830" s="14" t="s">
        <v>3048</v>
      </c>
      <c r="H4830" s="14" t="s">
        <v>3048</v>
      </c>
      <c r="I4830" s="9" t="s">
        <v>3048</v>
      </c>
      <c r="J4830" s="9">
        <v>44</v>
      </c>
      <c r="K4830" s="14"/>
      <c r="L4830" s="14"/>
      <c r="M4830" s="14"/>
      <c r="N4830" s="14"/>
      <c r="O4830" s="14"/>
      <c r="P4830" s="14"/>
      <c r="Q4830" s="14"/>
      <c r="R4830" s="14"/>
      <c r="S4830" s="14"/>
      <c r="T4830" s="14"/>
      <c r="U4830" s="14"/>
      <c r="V4830" s="14"/>
      <c r="W4830" s="14"/>
      <c r="X4830" s="14"/>
      <c r="Y4830" s="14"/>
      <c r="Z4830" s="14"/>
      <c r="AA4830" s="11"/>
      <c r="AB4830" s="14" t="str">
        <f t="shared" si="471"/>
        <v>10284|11 USINAGEM</v>
      </c>
      <c r="AC4830" t="str">
        <f t="shared" si="472"/>
        <v>|10284|</v>
      </c>
      <c r="AD4830" t="str">
        <f t="shared" si="473"/>
        <v>11 USINAGEM</v>
      </c>
    </row>
    <row r="4831" spans="1:30" ht="36" x14ac:dyDescent="0.35">
      <c r="A4831" s="35">
        <v>46225</v>
      </c>
      <c r="B4831" s="14" t="s">
        <v>3750</v>
      </c>
      <c r="C4831" s="14" t="s">
        <v>3751</v>
      </c>
      <c r="D4831" s="14" t="s">
        <v>3048</v>
      </c>
      <c r="E4831" s="14">
        <v>20052003</v>
      </c>
      <c r="F4831" s="14" t="s">
        <v>3198</v>
      </c>
      <c r="G4831" s="14" t="s">
        <v>3048</v>
      </c>
      <c r="H4831" s="14" t="s">
        <v>3048</v>
      </c>
      <c r="I4831" s="9" t="s">
        <v>3048</v>
      </c>
      <c r="J4831" s="9">
        <v>8</v>
      </c>
      <c r="K4831" s="14"/>
      <c r="L4831" s="14"/>
      <c r="M4831" s="14"/>
      <c r="N4831" s="14"/>
      <c r="O4831" s="14"/>
      <c r="P4831" s="14"/>
      <c r="Q4831" s="14"/>
      <c r="R4831" s="14"/>
      <c r="S4831" s="14"/>
      <c r="T4831" s="14"/>
      <c r="U4831" s="14"/>
      <c r="V4831" s="14"/>
      <c r="W4831" s="14"/>
      <c r="X4831" s="14"/>
      <c r="Y4831" s="14"/>
      <c r="Z4831" s="14"/>
      <c r="AA4831" s="11"/>
      <c r="AB4831" s="14" t="str">
        <f t="shared" si="471"/>
        <v>10284|11 USINAGEM</v>
      </c>
      <c r="AC4831" t="str">
        <f t="shared" si="472"/>
        <v>|10284|</v>
      </c>
      <c r="AD4831" t="str">
        <f t="shared" si="473"/>
        <v>11 USINAGEM</v>
      </c>
    </row>
    <row r="4832" spans="1:30" ht="36" x14ac:dyDescent="0.35">
      <c r="A4832" s="35">
        <v>46225</v>
      </c>
      <c r="B4832" s="14" t="s">
        <v>3750</v>
      </c>
      <c r="C4832" s="14" t="s">
        <v>3751</v>
      </c>
      <c r="D4832" s="14" t="s">
        <v>3048</v>
      </c>
      <c r="E4832" s="14">
        <v>20052203</v>
      </c>
      <c r="F4832" s="14" t="s">
        <v>3200</v>
      </c>
      <c r="G4832" s="14" t="s">
        <v>3048</v>
      </c>
      <c r="H4832" s="14" t="s">
        <v>3048</v>
      </c>
      <c r="I4832" s="9" t="s">
        <v>3048</v>
      </c>
      <c r="J4832" s="9">
        <v>14</v>
      </c>
      <c r="K4832" s="14"/>
      <c r="L4832" s="14"/>
      <c r="M4832" s="14"/>
      <c r="N4832" s="14"/>
      <c r="O4832" s="14"/>
      <c r="P4832" s="14"/>
      <c r="Q4832" s="14"/>
      <c r="R4832" s="14"/>
      <c r="S4832" s="14"/>
      <c r="T4832" s="14"/>
      <c r="U4832" s="14"/>
      <c r="V4832" s="14"/>
      <c r="W4832" s="14"/>
      <c r="X4832" s="14"/>
      <c r="Y4832" s="14"/>
      <c r="Z4832" s="14"/>
      <c r="AA4832" s="11"/>
      <c r="AB4832" s="14" t="str">
        <f t="shared" si="471"/>
        <v>10284|11 USINAGEM</v>
      </c>
      <c r="AC4832" t="str">
        <f t="shared" si="472"/>
        <v>|10284|</v>
      </c>
      <c r="AD4832" t="str">
        <f t="shared" si="473"/>
        <v>11 USINAGEM</v>
      </c>
    </row>
    <row r="4833" spans="1:30" ht="36" x14ac:dyDescent="0.35">
      <c r="A4833" s="35">
        <v>46225</v>
      </c>
      <c r="B4833" s="14" t="s">
        <v>3750</v>
      </c>
      <c r="C4833" s="14" t="s">
        <v>3751</v>
      </c>
      <c r="D4833" s="14" t="s">
        <v>3048</v>
      </c>
      <c r="E4833" s="14">
        <v>30001202</v>
      </c>
      <c r="F4833" s="14" t="s">
        <v>3191</v>
      </c>
      <c r="G4833" s="14" t="s">
        <v>3048</v>
      </c>
      <c r="H4833" s="14" t="s">
        <v>3048</v>
      </c>
      <c r="I4833" s="9" t="s">
        <v>3048</v>
      </c>
      <c r="J4833" s="9">
        <v>48</v>
      </c>
      <c r="K4833" s="14"/>
      <c r="L4833" s="14"/>
      <c r="M4833" s="14"/>
      <c r="N4833" s="14"/>
      <c r="O4833" s="14"/>
      <c r="P4833" s="14"/>
      <c r="Q4833" s="14"/>
      <c r="R4833" s="14"/>
      <c r="S4833" s="14"/>
      <c r="T4833" s="14"/>
      <c r="U4833" s="14"/>
      <c r="V4833" s="14"/>
      <c r="W4833" s="14"/>
      <c r="X4833" s="14"/>
      <c r="Y4833" s="14"/>
      <c r="Z4833" s="14"/>
      <c r="AA4833" s="11"/>
      <c r="AB4833" s="14" t="str">
        <f t="shared" si="471"/>
        <v>10284|11 USINAGEM</v>
      </c>
      <c r="AC4833" t="str">
        <f t="shared" si="472"/>
        <v>|10284|</v>
      </c>
      <c r="AD4833" t="str">
        <f t="shared" si="473"/>
        <v>11 USINAGEM</v>
      </c>
    </row>
    <row r="4834" spans="1:30" ht="36" x14ac:dyDescent="0.35">
      <c r="A4834" s="35">
        <v>46225</v>
      </c>
      <c r="B4834" s="14" t="s">
        <v>3750</v>
      </c>
      <c r="C4834" s="14" t="s">
        <v>3751</v>
      </c>
      <c r="D4834" s="14" t="s">
        <v>3048</v>
      </c>
      <c r="E4834" s="14">
        <v>30003410</v>
      </c>
      <c r="F4834" s="14" t="s">
        <v>556</v>
      </c>
      <c r="G4834" s="14" t="s">
        <v>3048</v>
      </c>
      <c r="H4834" s="14" t="s">
        <v>3048</v>
      </c>
      <c r="I4834" s="9" t="s">
        <v>3048</v>
      </c>
      <c r="J4834" s="9">
        <v>12</v>
      </c>
      <c r="K4834" s="14"/>
      <c r="L4834" s="14"/>
      <c r="M4834" s="14"/>
      <c r="N4834" s="14"/>
      <c r="O4834" s="14"/>
      <c r="P4834" s="14"/>
      <c r="Q4834" s="14"/>
      <c r="R4834" s="14"/>
      <c r="S4834" s="14"/>
      <c r="T4834" s="14"/>
      <c r="U4834" s="14"/>
      <c r="V4834" s="14"/>
      <c r="W4834" s="14"/>
      <c r="X4834" s="14"/>
      <c r="Y4834" s="14"/>
      <c r="Z4834" s="14"/>
      <c r="AA4834" s="11"/>
      <c r="AB4834" s="14" t="str">
        <f t="shared" si="471"/>
        <v>10284|11 USINAGEM</v>
      </c>
      <c r="AC4834" t="str">
        <f t="shared" si="472"/>
        <v>|10284|</v>
      </c>
      <c r="AD4834" t="str">
        <f t="shared" si="473"/>
        <v>11 USINAGEM</v>
      </c>
    </row>
    <row r="4835" spans="1:30" ht="36" x14ac:dyDescent="0.35">
      <c r="A4835" s="35">
        <v>46225</v>
      </c>
      <c r="B4835" s="14" t="s">
        <v>3750</v>
      </c>
      <c r="C4835" s="14" t="s">
        <v>3751</v>
      </c>
      <c r="D4835" s="14" t="s">
        <v>3048</v>
      </c>
      <c r="E4835" s="14">
        <v>30003411</v>
      </c>
      <c r="F4835" s="14" t="s">
        <v>555</v>
      </c>
      <c r="G4835" s="14" t="s">
        <v>3048</v>
      </c>
      <c r="H4835" s="14" t="s">
        <v>3048</v>
      </c>
      <c r="I4835" s="9" t="s">
        <v>3048</v>
      </c>
      <c r="J4835" s="9">
        <v>12</v>
      </c>
      <c r="K4835" s="14"/>
      <c r="L4835" s="14"/>
      <c r="M4835" s="14"/>
      <c r="N4835" s="14"/>
      <c r="O4835" s="14"/>
      <c r="P4835" s="14"/>
      <c r="Q4835" s="14"/>
      <c r="R4835" s="14"/>
      <c r="S4835" s="14"/>
      <c r="T4835" s="14"/>
      <c r="U4835" s="14"/>
      <c r="V4835" s="14"/>
      <c r="W4835" s="14"/>
      <c r="X4835" s="14"/>
      <c r="Y4835" s="14"/>
      <c r="Z4835" s="14"/>
      <c r="AA4835" s="11"/>
      <c r="AB4835" s="14" t="str">
        <f t="shared" si="471"/>
        <v>10284|11 USINAGEM</v>
      </c>
      <c r="AC4835" t="str">
        <f t="shared" si="472"/>
        <v>|10284|</v>
      </c>
      <c r="AD4835" t="str">
        <f t="shared" si="473"/>
        <v>11 USINAGEM</v>
      </c>
    </row>
    <row r="4836" spans="1:30" ht="36" x14ac:dyDescent="0.35">
      <c r="A4836" s="35">
        <v>46225</v>
      </c>
      <c r="B4836" s="14" t="s">
        <v>3750</v>
      </c>
      <c r="C4836" s="14" t="s">
        <v>3751</v>
      </c>
      <c r="D4836" s="14" t="s">
        <v>3048</v>
      </c>
      <c r="E4836" s="14">
        <v>30006110</v>
      </c>
      <c r="F4836" s="14" t="s">
        <v>3180</v>
      </c>
      <c r="G4836" s="14" t="s">
        <v>3048</v>
      </c>
      <c r="H4836" s="14" t="s">
        <v>3048</v>
      </c>
      <c r="I4836" s="9" t="s">
        <v>3048</v>
      </c>
      <c r="J4836" s="9">
        <v>600</v>
      </c>
      <c r="K4836" s="14"/>
      <c r="L4836" s="14"/>
      <c r="M4836" s="14"/>
      <c r="N4836" s="14"/>
      <c r="O4836" s="14"/>
      <c r="P4836" s="14"/>
      <c r="Q4836" s="14"/>
      <c r="R4836" s="14"/>
      <c r="S4836" s="14"/>
      <c r="T4836" s="14"/>
      <c r="U4836" s="14"/>
      <c r="V4836" s="14"/>
      <c r="W4836" s="14"/>
      <c r="X4836" s="14"/>
      <c r="Y4836" s="14"/>
      <c r="Z4836" s="14"/>
      <c r="AA4836" s="11"/>
      <c r="AB4836" s="14" t="str">
        <f t="shared" si="471"/>
        <v>10284|11 USINAGEM</v>
      </c>
      <c r="AC4836" t="str">
        <f t="shared" si="472"/>
        <v>|10284|</v>
      </c>
      <c r="AD4836" t="str">
        <f t="shared" si="473"/>
        <v>11 USINAGEM</v>
      </c>
    </row>
    <row r="4837" spans="1:30" ht="36" x14ac:dyDescent="0.35">
      <c r="A4837" s="35">
        <v>46225</v>
      </c>
      <c r="B4837" s="14" t="s">
        <v>3750</v>
      </c>
      <c r="C4837" s="14" t="s">
        <v>3751</v>
      </c>
      <c r="D4837" s="14" t="s">
        <v>3048</v>
      </c>
      <c r="E4837" s="14">
        <v>30006111</v>
      </c>
      <c r="F4837" s="14" t="s">
        <v>3182</v>
      </c>
      <c r="G4837" s="14" t="s">
        <v>3048</v>
      </c>
      <c r="H4837" s="14" t="s">
        <v>3048</v>
      </c>
      <c r="I4837" s="9" t="s">
        <v>3048</v>
      </c>
      <c r="J4837" s="9">
        <v>600</v>
      </c>
      <c r="K4837" s="14"/>
      <c r="L4837" s="14"/>
      <c r="M4837" s="14"/>
      <c r="N4837" s="14"/>
      <c r="O4837" s="14"/>
      <c r="P4837" s="14"/>
      <c r="Q4837" s="14"/>
      <c r="R4837" s="14"/>
      <c r="S4837" s="14"/>
      <c r="T4837" s="14"/>
      <c r="U4837" s="14"/>
      <c r="V4837" s="14"/>
      <c r="W4837" s="14"/>
      <c r="X4837" s="14"/>
      <c r="Y4837" s="14"/>
      <c r="Z4837" s="14"/>
      <c r="AA4837" s="11"/>
      <c r="AB4837" s="14" t="str">
        <f t="shared" si="471"/>
        <v>10284|11 USINAGEM</v>
      </c>
      <c r="AC4837" t="str">
        <f t="shared" si="472"/>
        <v>|10284|</v>
      </c>
      <c r="AD4837" t="str">
        <f t="shared" si="473"/>
        <v>11 USINAGEM</v>
      </c>
    </row>
    <row r="4838" spans="1:30" ht="72" x14ac:dyDescent="0.35">
      <c r="A4838" s="35">
        <v>46234</v>
      </c>
      <c r="B4838" s="14" t="s">
        <v>3752</v>
      </c>
      <c r="C4838" s="14" t="s">
        <v>3743</v>
      </c>
      <c r="D4838" s="14" t="s">
        <v>3057</v>
      </c>
      <c r="E4838" s="14">
        <v>20021607</v>
      </c>
      <c r="F4838" s="14" t="s">
        <v>2187</v>
      </c>
      <c r="G4838" s="14" t="s">
        <v>3057</v>
      </c>
      <c r="H4838" s="14" t="s">
        <v>3057</v>
      </c>
      <c r="I4838" s="9" t="s">
        <v>3057</v>
      </c>
      <c r="J4838" s="9">
        <v>27</v>
      </c>
      <c r="K4838" s="14"/>
      <c r="L4838" s="14"/>
      <c r="M4838" s="14"/>
      <c r="N4838" s="14"/>
      <c r="O4838" s="14"/>
      <c r="P4838" s="14"/>
      <c r="Q4838" s="14"/>
      <c r="R4838" s="14"/>
      <c r="S4838" s="14"/>
      <c r="T4838" s="14"/>
      <c r="U4838" s="14"/>
      <c r="V4838" s="14"/>
      <c r="W4838" s="14"/>
      <c r="X4838" s="14"/>
      <c r="Y4838" s="14"/>
      <c r="Z4838" s="14"/>
      <c r="AA4838" s="11"/>
      <c r="AB4838" s="14" t="str">
        <f t="shared" si="471"/>
        <v>10274,10275,10276,10277,10279,10280,10281,10278|6 PINTURA UV</v>
      </c>
      <c r="AC4838" t="str">
        <f t="shared" si="472"/>
        <v>|10274|10275|10276|10277|10279|10280|10281|10278|</v>
      </c>
      <c r="AD4838" t="str">
        <f t="shared" si="473"/>
        <v>6 PINTURA UV</v>
      </c>
    </row>
    <row r="4839" spans="1:30" ht="72" x14ac:dyDescent="0.35">
      <c r="A4839" s="35">
        <v>46234</v>
      </c>
      <c r="B4839" s="14" t="s">
        <v>3752</v>
      </c>
      <c r="C4839" s="14" t="s">
        <v>3743</v>
      </c>
      <c r="D4839" s="14" t="s">
        <v>3057</v>
      </c>
      <c r="E4839" s="14">
        <v>20053407</v>
      </c>
      <c r="F4839" s="14" t="s">
        <v>3218</v>
      </c>
      <c r="G4839" s="14" t="s">
        <v>3057</v>
      </c>
      <c r="H4839" s="14" t="s">
        <v>3057</v>
      </c>
      <c r="I4839" s="9" t="s">
        <v>3057</v>
      </c>
      <c r="J4839" s="9">
        <v>1</v>
      </c>
      <c r="K4839" s="14"/>
      <c r="L4839" s="14"/>
      <c r="M4839" s="14"/>
      <c r="N4839" s="14"/>
      <c r="O4839" s="14"/>
      <c r="P4839" s="14"/>
      <c r="Q4839" s="14"/>
      <c r="R4839" s="14"/>
      <c r="S4839" s="14"/>
      <c r="T4839" s="14"/>
      <c r="U4839" s="14"/>
      <c r="V4839" s="14"/>
      <c r="W4839" s="14"/>
      <c r="X4839" s="14"/>
      <c r="Y4839" s="14"/>
      <c r="Z4839" s="14"/>
      <c r="AA4839" s="11"/>
      <c r="AB4839" s="14" t="str">
        <f t="shared" si="471"/>
        <v>10274,10275,10276,10277,10279,10280,10281,10278|6 PINTURA UV</v>
      </c>
      <c r="AC4839" t="str">
        <f t="shared" si="472"/>
        <v>|10274|10275|10276|10277|10279|10280|10281|10278|</v>
      </c>
      <c r="AD4839" t="str">
        <f t="shared" si="473"/>
        <v>6 PINTURA UV</v>
      </c>
    </row>
    <row r="4840" spans="1:30" ht="72" x14ac:dyDescent="0.35">
      <c r="A4840" s="35">
        <v>46234</v>
      </c>
      <c r="B4840" s="14" t="s">
        <v>3752</v>
      </c>
      <c r="C4840" s="14" t="s">
        <v>3743</v>
      </c>
      <c r="D4840" s="14" t="s">
        <v>3057</v>
      </c>
      <c r="E4840" s="14">
        <v>20061312</v>
      </c>
      <c r="F4840" s="14" t="s">
        <v>3157</v>
      </c>
      <c r="G4840" s="14" t="s">
        <v>3057</v>
      </c>
      <c r="H4840" s="14" t="s">
        <v>3057</v>
      </c>
      <c r="I4840" s="9" t="s">
        <v>3057</v>
      </c>
      <c r="J4840" s="9">
        <v>5</v>
      </c>
      <c r="K4840" s="14"/>
      <c r="L4840" s="14"/>
      <c r="M4840" s="14"/>
      <c r="N4840" s="14"/>
      <c r="O4840" s="14"/>
      <c r="P4840" s="14"/>
      <c r="Q4840" s="14"/>
      <c r="R4840" s="14"/>
      <c r="S4840" s="14"/>
      <c r="T4840" s="14"/>
      <c r="U4840" s="14"/>
      <c r="V4840" s="14"/>
      <c r="W4840" s="14"/>
      <c r="X4840" s="14"/>
      <c r="Y4840" s="14"/>
      <c r="Z4840" s="14"/>
      <c r="AA4840" s="11"/>
      <c r="AB4840" s="14" t="str">
        <f t="shared" si="471"/>
        <v>10274,10275,10276,10277,10279,10280,10281,10278|6 PINTURA UV</v>
      </c>
      <c r="AC4840" t="str">
        <f t="shared" si="472"/>
        <v>|10274|10275|10276|10277|10279|10280|10281|10278|</v>
      </c>
      <c r="AD4840" t="str">
        <f t="shared" si="473"/>
        <v>6 PINTURA UV</v>
      </c>
    </row>
    <row r="4841" spans="1:30" ht="72" x14ac:dyDescent="0.35">
      <c r="A4841" s="35">
        <v>46234</v>
      </c>
      <c r="B4841" s="14" t="s">
        <v>3752</v>
      </c>
      <c r="C4841" s="14" t="s">
        <v>3743</v>
      </c>
      <c r="D4841" s="14" t="s">
        <v>3057</v>
      </c>
      <c r="E4841" s="14">
        <v>20083212</v>
      </c>
      <c r="F4841" s="14" t="s">
        <v>3222</v>
      </c>
      <c r="G4841" s="14" t="s">
        <v>3057</v>
      </c>
      <c r="H4841" s="14" t="s">
        <v>3057</v>
      </c>
      <c r="I4841" s="9" t="s">
        <v>3057</v>
      </c>
      <c r="J4841" s="9">
        <v>5</v>
      </c>
      <c r="K4841" s="14"/>
      <c r="L4841" s="14"/>
      <c r="M4841" s="14"/>
      <c r="N4841" s="14"/>
      <c r="O4841" s="14"/>
      <c r="P4841" s="14"/>
      <c r="Q4841" s="14"/>
      <c r="R4841" s="14"/>
      <c r="S4841" s="14"/>
      <c r="T4841" s="14"/>
      <c r="U4841" s="14"/>
      <c r="V4841" s="14"/>
      <c r="W4841" s="14"/>
      <c r="X4841" s="14"/>
      <c r="Y4841" s="14"/>
      <c r="Z4841" s="14"/>
      <c r="AA4841" s="11"/>
      <c r="AB4841" s="14" t="str">
        <f t="shared" si="471"/>
        <v>10274,10275,10276,10277,10279,10280,10281,10278|6 PINTURA UV</v>
      </c>
      <c r="AC4841" t="str">
        <f t="shared" si="472"/>
        <v>|10274|10275|10276|10277|10279|10280|10281|10278|</v>
      </c>
      <c r="AD4841" t="str">
        <f t="shared" si="473"/>
        <v>6 PINTURA UV</v>
      </c>
    </row>
    <row r="4842" spans="1:30" ht="72" x14ac:dyDescent="0.35">
      <c r="A4842" s="35">
        <v>46234</v>
      </c>
      <c r="B4842" s="14" t="s">
        <v>3752</v>
      </c>
      <c r="C4842" s="14" t="s">
        <v>3743</v>
      </c>
      <c r="D4842" s="14" t="s">
        <v>3057</v>
      </c>
      <c r="E4842" s="14">
        <v>20086212</v>
      </c>
      <c r="F4842" s="14" t="s">
        <v>3219</v>
      </c>
      <c r="G4842" s="14" t="s">
        <v>3057</v>
      </c>
      <c r="H4842" s="14" t="s">
        <v>3057</v>
      </c>
      <c r="I4842" s="9" t="s">
        <v>3057</v>
      </c>
      <c r="J4842" s="9">
        <v>8</v>
      </c>
      <c r="K4842" s="14"/>
      <c r="L4842" s="14"/>
      <c r="M4842" s="14"/>
      <c r="N4842" s="14"/>
      <c r="O4842" s="14"/>
      <c r="P4842" s="14"/>
      <c r="Q4842" s="14"/>
      <c r="R4842" s="14"/>
      <c r="S4842" s="14"/>
      <c r="T4842" s="14"/>
      <c r="U4842" s="14"/>
      <c r="V4842" s="14"/>
      <c r="W4842" s="14"/>
      <c r="X4842" s="14"/>
      <c r="Y4842" s="14"/>
      <c r="Z4842" s="14"/>
      <c r="AA4842" s="11"/>
      <c r="AB4842" s="14" t="str">
        <f t="shared" si="471"/>
        <v>10274,10275,10276,10277,10279,10280,10281,10278|6 PINTURA UV</v>
      </c>
      <c r="AC4842" t="str">
        <f t="shared" si="472"/>
        <v>|10274|10275|10276|10277|10279|10280|10281|10278|</v>
      </c>
      <c r="AD4842" t="str">
        <f t="shared" si="473"/>
        <v>6 PINTURA UV</v>
      </c>
    </row>
    <row r="4843" spans="1:30" ht="72" x14ac:dyDescent="0.35">
      <c r="A4843" s="35">
        <v>46234</v>
      </c>
      <c r="B4843" s="14" t="s">
        <v>3752</v>
      </c>
      <c r="C4843" s="14" t="s">
        <v>3743</v>
      </c>
      <c r="D4843" s="14" t="s">
        <v>3057</v>
      </c>
      <c r="E4843" s="14">
        <v>20088212</v>
      </c>
      <c r="F4843" s="14" t="s">
        <v>3680</v>
      </c>
      <c r="G4843" s="14" t="s">
        <v>3057</v>
      </c>
      <c r="H4843" s="14" t="s">
        <v>3057</v>
      </c>
      <c r="I4843" s="9" t="s">
        <v>3057</v>
      </c>
      <c r="J4843" s="9">
        <v>3</v>
      </c>
      <c r="K4843" s="14"/>
      <c r="L4843" s="14"/>
      <c r="M4843" s="14"/>
      <c r="N4843" s="14"/>
      <c r="O4843" s="14"/>
      <c r="P4843" s="14"/>
      <c r="Q4843" s="14"/>
      <c r="R4843" s="14"/>
      <c r="S4843" s="14"/>
      <c r="T4843" s="14"/>
      <c r="U4843" s="14"/>
      <c r="V4843" s="14"/>
      <c r="W4843" s="14"/>
      <c r="X4843" s="14"/>
      <c r="Y4843" s="14"/>
      <c r="Z4843" s="14"/>
      <c r="AA4843" s="11"/>
      <c r="AB4843" s="14" t="str">
        <f t="shared" si="471"/>
        <v>10274,10275,10276,10277,10279,10280,10281,10278|6 PINTURA UV</v>
      </c>
      <c r="AC4843" t="str">
        <f t="shared" si="472"/>
        <v>|10274|10275|10276|10277|10279|10280|10281|10278|</v>
      </c>
      <c r="AD4843" t="str">
        <f t="shared" si="473"/>
        <v>6 PINTURA UV</v>
      </c>
    </row>
    <row r="4844" spans="1:30" ht="72" x14ac:dyDescent="0.35">
      <c r="A4844" s="35">
        <v>46234</v>
      </c>
      <c r="B4844" s="14" t="s">
        <v>3752</v>
      </c>
      <c r="C4844" s="14" t="s">
        <v>3743</v>
      </c>
      <c r="D4844" s="14" t="s">
        <v>3057</v>
      </c>
      <c r="E4844" s="14">
        <v>20058407</v>
      </c>
      <c r="F4844" s="14" t="s">
        <v>3223</v>
      </c>
      <c r="G4844" s="14" t="s">
        <v>3057</v>
      </c>
      <c r="H4844" s="14" t="s">
        <v>3057</v>
      </c>
      <c r="I4844" s="9" t="s">
        <v>3057</v>
      </c>
      <c r="J4844" s="9">
        <v>5</v>
      </c>
      <c r="K4844" s="14"/>
      <c r="L4844" s="14"/>
      <c r="M4844" s="14"/>
      <c r="N4844" s="14"/>
      <c r="O4844" s="14"/>
      <c r="P4844" s="14"/>
      <c r="Q4844" s="14"/>
      <c r="R4844" s="14"/>
      <c r="S4844" s="14"/>
      <c r="T4844" s="14"/>
      <c r="U4844" s="14"/>
      <c r="V4844" s="14"/>
      <c r="W4844" s="14"/>
      <c r="X4844" s="14"/>
      <c r="Y4844" s="14"/>
      <c r="Z4844" s="14"/>
      <c r="AA4844" s="11"/>
      <c r="AB4844" s="14" t="str">
        <f t="shared" si="471"/>
        <v>10274,10275,10276,10277,10279,10280,10281,10278|6 PINTURA UV</v>
      </c>
      <c r="AC4844" t="str">
        <f t="shared" si="472"/>
        <v>|10274|10275|10276|10277|10279|10280|10281|10278|</v>
      </c>
      <c r="AD4844" t="str">
        <f t="shared" si="473"/>
        <v>6 PINTURA UV</v>
      </c>
    </row>
    <row r="4845" spans="1:30" ht="24" x14ac:dyDescent="0.35">
      <c r="A4845" s="35">
        <v>46227</v>
      </c>
      <c r="B4845" s="14" t="s">
        <v>3750</v>
      </c>
      <c r="C4845" s="14" t="s">
        <v>3751</v>
      </c>
      <c r="D4845" s="14" t="s">
        <v>3057</v>
      </c>
      <c r="E4845" s="14">
        <v>200306101</v>
      </c>
      <c r="F4845" s="14" t="s">
        <v>3208</v>
      </c>
      <c r="G4845" s="14" t="s">
        <v>3057</v>
      </c>
      <c r="H4845" s="14" t="s">
        <v>3057</v>
      </c>
      <c r="I4845" s="9" t="s">
        <v>3057</v>
      </c>
      <c r="J4845" s="9">
        <v>4</v>
      </c>
      <c r="K4845" s="14"/>
      <c r="L4845" s="14"/>
      <c r="M4845" s="14"/>
      <c r="N4845" s="14"/>
      <c r="O4845" s="14"/>
      <c r="P4845" s="14"/>
      <c r="Q4845" s="14"/>
      <c r="R4845" s="14"/>
      <c r="S4845" s="14"/>
      <c r="T4845" s="14"/>
      <c r="U4845" s="14"/>
      <c r="V4845" s="14"/>
      <c r="W4845" s="14"/>
      <c r="X4845" s="14"/>
      <c r="Y4845" s="14"/>
      <c r="Z4845" s="14"/>
      <c r="AA4845" s="11"/>
      <c r="AB4845" s="14" t="str">
        <f t="shared" si="471"/>
        <v>10284|6 PINTURA UV</v>
      </c>
      <c r="AC4845" t="str">
        <f t="shared" si="472"/>
        <v>|10284|</v>
      </c>
      <c r="AD4845" t="str">
        <f t="shared" si="473"/>
        <v>6 PINTURA UV</v>
      </c>
    </row>
    <row r="4846" spans="1:30" ht="24" x14ac:dyDescent="0.35">
      <c r="A4846" s="35">
        <v>46227</v>
      </c>
      <c r="B4846" s="14" t="s">
        <v>3750</v>
      </c>
      <c r="C4846" s="14" t="s">
        <v>3751</v>
      </c>
      <c r="D4846" s="14" t="s">
        <v>3057</v>
      </c>
      <c r="E4846" s="14">
        <v>200306102</v>
      </c>
      <c r="F4846" s="14" t="s">
        <v>3209</v>
      </c>
      <c r="G4846" s="14" t="s">
        <v>3057</v>
      </c>
      <c r="H4846" s="14" t="s">
        <v>3057</v>
      </c>
      <c r="I4846" s="9" t="s">
        <v>3057</v>
      </c>
      <c r="J4846" s="9">
        <v>2</v>
      </c>
      <c r="K4846" s="14"/>
      <c r="L4846" s="14"/>
      <c r="M4846" s="14"/>
      <c r="N4846" s="14"/>
      <c r="O4846" s="14"/>
      <c r="P4846" s="14"/>
      <c r="Q4846" s="14"/>
      <c r="R4846" s="14"/>
      <c r="S4846" s="14"/>
      <c r="T4846" s="14"/>
      <c r="U4846" s="14"/>
      <c r="V4846" s="14"/>
      <c r="W4846" s="14"/>
      <c r="X4846" s="14"/>
      <c r="Y4846" s="14"/>
      <c r="Z4846" s="14"/>
      <c r="AA4846" s="11"/>
      <c r="AB4846" s="14" t="str">
        <f t="shared" si="471"/>
        <v>10284|6 PINTURA UV</v>
      </c>
      <c r="AC4846" t="str">
        <f t="shared" si="472"/>
        <v>|10284|</v>
      </c>
      <c r="AD4846" t="str">
        <f t="shared" si="473"/>
        <v>6 PINTURA UV</v>
      </c>
    </row>
    <row r="4847" spans="1:30" ht="24" x14ac:dyDescent="0.35">
      <c r="A4847" s="35">
        <v>46227</v>
      </c>
      <c r="B4847" s="14" t="s">
        <v>3750</v>
      </c>
      <c r="C4847" s="14" t="s">
        <v>3751</v>
      </c>
      <c r="D4847" s="14" t="s">
        <v>3057</v>
      </c>
      <c r="E4847" s="14">
        <v>200306103</v>
      </c>
      <c r="F4847" s="14" t="s">
        <v>3254</v>
      </c>
      <c r="G4847" s="14" t="s">
        <v>3057</v>
      </c>
      <c r="H4847" s="14" t="s">
        <v>3057</v>
      </c>
      <c r="I4847" s="9" t="s">
        <v>3057</v>
      </c>
      <c r="J4847" s="9">
        <v>2</v>
      </c>
      <c r="K4847" s="14"/>
      <c r="L4847" s="14"/>
      <c r="M4847" s="14"/>
      <c r="N4847" s="14"/>
      <c r="O4847" s="14"/>
      <c r="P4847" s="14"/>
      <c r="Q4847" s="14"/>
      <c r="R4847" s="14"/>
      <c r="S4847" s="14"/>
      <c r="T4847" s="14"/>
      <c r="U4847" s="14"/>
      <c r="V4847" s="14"/>
      <c r="W4847" s="14"/>
      <c r="X4847" s="14"/>
      <c r="Y4847" s="14"/>
      <c r="Z4847" s="14"/>
      <c r="AA4847" s="11"/>
      <c r="AB4847" s="14" t="str">
        <f t="shared" si="471"/>
        <v>10284|6 PINTURA UV</v>
      </c>
      <c r="AC4847" t="str">
        <f t="shared" si="472"/>
        <v>|10284|</v>
      </c>
      <c r="AD4847" t="str">
        <f t="shared" si="473"/>
        <v>6 PINTURA UV</v>
      </c>
    </row>
    <row r="4848" spans="1:30" ht="24" x14ac:dyDescent="0.35">
      <c r="A4848" s="35">
        <v>46227</v>
      </c>
      <c r="B4848" s="14" t="s">
        <v>3750</v>
      </c>
      <c r="C4848" s="14" t="s">
        <v>3751</v>
      </c>
      <c r="D4848" s="14" t="s">
        <v>3057</v>
      </c>
      <c r="E4848" s="14">
        <v>200306104</v>
      </c>
      <c r="F4848" s="14" t="s">
        <v>3501</v>
      </c>
      <c r="G4848" s="14" t="s">
        <v>3057</v>
      </c>
      <c r="H4848" s="14" t="s">
        <v>3057</v>
      </c>
      <c r="I4848" s="9" t="s">
        <v>3057</v>
      </c>
      <c r="J4848" s="9">
        <v>2</v>
      </c>
      <c r="K4848" s="14"/>
      <c r="L4848" s="14"/>
      <c r="M4848" s="14"/>
      <c r="N4848" s="14"/>
      <c r="O4848" s="14"/>
      <c r="P4848" s="14"/>
      <c r="Q4848" s="14"/>
      <c r="R4848" s="14"/>
      <c r="S4848" s="14"/>
      <c r="T4848" s="14"/>
      <c r="U4848" s="14"/>
      <c r="V4848" s="14"/>
      <c r="W4848" s="14"/>
      <c r="X4848" s="14"/>
      <c r="Y4848" s="14"/>
      <c r="Z4848" s="14"/>
      <c r="AA4848" s="11"/>
      <c r="AB4848" s="14" t="str">
        <f t="shared" si="471"/>
        <v>10284|6 PINTURA UV</v>
      </c>
      <c r="AC4848" t="str">
        <f t="shared" si="472"/>
        <v>|10284|</v>
      </c>
      <c r="AD4848" t="str">
        <f t="shared" si="473"/>
        <v>6 PINTURA UV</v>
      </c>
    </row>
    <row r="4849" spans="1:30" ht="24" x14ac:dyDescent="0.35">
      <c r="A4849" s="35">
        <v>46227</v>
      </c>
      <c r="B4849" s="14" t="s">
        <v>3750</v>
      </c>
      <c r="C4849" s="14" t="s">
        <v>3751</v>
      </c>
      <c r="D4849" s="14" t="s">
        <v>3057</v>
      </c>
      <c r="E4849" s="14">
        <v>20051001</v>
      </c>
      <c r="F4849" s="14" t="s">
        <v>3215</v>
      </c>
      <c r="G4849" s="14" t="s">
        <v>3057</v>
      </c>
      <c r="H4849" s="14" t="s">
        <v>3057</v>
      </c>
      <c r="I4849" s="9" t="s">
        <v>3057</v>
      </c>
      <c r="J4849" s="9">
        <v>4</v>
      </c>
      <c r="K4849" s="14"/>
      <c r="L4849" s="14"/>
      <c r="M4849" s="14"/>
      <c r="N4849" s="14"/>
      <c r="O4849" s="14"/>
      <c r="P4849" s="14"/>
      <c r="Q4849" s="14"/>
      <c r="R4849" s="14"/>
      <c r="S4849" s="14"/>
      <c r="T4849" s="14"/>
      <c r="U4849" s="14"/>
      <c r="V4849" s="14"/>
      <c r="W4849" s="14"/>
      <c r="X4849" s="14"/>
      <c r="Y4849" s="14"/>
      <c r="Z4849" s="14"/>
      <c r="AA4849" s="11"/>
      <c r="AB4849" s="14" t="str">
        <f t="shared" si="471"/>
        <v>10284|6 PINTURA UV</v>
      </c>
      <c r="AC4849" t="str">
        <f t="shared" si="472"/>
        <v>|10284|</v>
      </c>
      <c r="AD4849" t="str">
        <f t="shared" si="473"/>
        <v>6 PINTURA UV</v>
      </c>
    </row>
    <row r="4850" spans="1:30" ht="24" x14ac:dyDescent="0.35">
      <c r="A4850" s="35">
        <v>46227</v>
      </c>
      <c r="B4850" s="14" t="s">
        <v>3750</v>
      </c>
      <c r="C4850" s="14" t="s">
        <v>3751</v>
      </c>
      <c r="D4850" s="14" t="s">
        <v>3057</v>
      </c>
      <c r="E4850" s="14">
        <v>20052201</v>
      </c>
      <c r="F4850" s="14" t="s">
        <v>3216</v>
      </c>
      <c r="G4850" s="14" t="s">
        <v>3057</v>
      </c>
      <c r="H4850" s="14" t="s">
        <v>3057</v>
      </c>
      <c r="I4850" s="9" t="s">
        <v>3057</v>
      </c>
      <c r="J4850" s="9">
        <v>6</v>
      </c>
      <c r="K4850" s="14"/>
      <c r="L4850" s="14"/>
      <c r="M4850" s="14"/>
      <c r="N4850" s="14"/>
      <c r="O4850" s="14"/>
      <c r="P4850" s="14"/>
      <c r="Q4850" s="14"/>
      <c r="R4850" s="14"/>
      <c r="S4850" s="14"/>
      <c r="T4850" s="14"/>
      <c r="U4850" s="14"/>
      <c r="V4850" s="14"/>
      <c r="W4850" s="14"/>
      <c r="X4850" s="14"/>
      <c r="Y4850" s="14"/>
      <c r="Z4850" s="14"/>
      <c r="AA4850" s="11"/>
      <c r="AB4850" s="14" t="str">
        <f t="shared" si="471"/>
        <v>10284|6 PINTURA UV</v>
      </c>
      <c r="AC4850" t="str">
        <f t="shared" si="472"/>
        <v>|10284|</v>
      </c>
      <c r="AD4850" t="str">
        <f t="shared" si="473"/>
        <v>6 PINTURA UV</v>
      </c>
    </row>
    <row r="4851" spans="1:30" ht="24" x14ac:dyDescent="0.35">
      <c r="A4851" s="35">
        <v>46227</v>
      </c>
      <c r="B4851" s="14" t="s">
        <v>3750</v>
      </c>
      <c r="C4851" s="14" t="s">
        <v>3751</v>
      </c>
      <c r="D4851" s="14" t="s">
        <v>3057</v>
      </c>
      <c r="E4851" s="14">
        <v>30003403</v>
      </c>
      <c r="F4851" s="14" t="s">
        <v>3285</v>
      </c>
      <c r="G4851" s="14" t="s">
        <v>3057</v>
      </c>
      <c r="H4851" s="14" t="s">
        <v>3057</v>
      </c>
      <c r="I4851" s="9" t="s">
        <v>3057</v>
      </c>
      <c r="J4851" s="9">
        <v>24</v>
      </c>
      <c r="K4851" s="14"/>
      <c r="L4851" s="14"/>
      <c r="M4851" s="14"/>
      <c r="N4851" s="14"/>
      <c r="O4851" s="14"/>
      <c r="P4851" s="14"/>
      <c r="Q4851" s="14"/>
      <c r="R4851" s="14"/>
      <c r="S4851" s="14"/>
      <c r="T4851" s="14"/>
      <c r="U4851" s="14"/>
      <c r="V4851" s="14"/>
      <c r="W4851" s="14"/>
      <c r="X4851" s="14"/>
      <c r="Y4851" s="14"/>
      <c r="Z4851" s="14"/>
      <c r="AA4851" s="11"/>
      <c r="AB4851" s="14" t="str">
        <f t="shared" si="471"/>
        <v>10284|6 PINTURA UV</v>
      </c>
      <c r="AC4851" t="str">
        <f t="shared" si="472"/>
        <v>|10284|</v>
      </c>
      <c r="AD4851" t="str">
        <f t="shared" si="473"/>
        <v>6 PINTURA UV</v>
      </c>
    </row>
    <row r="4852" spans="1:30" ht="24" x14ac:dyDescent="0.35">
      <c r="A4852" s="35">
        <v>46227</v>
      </c>
      <c r="B4852" s="14" t="s">
        <v>3750</v>
      </c>
      <c r="C4852" s="14" t="s">
        <v>3751</v>
      </c>
      <c r="D4852" s="14" t="s">
        <v>3057</v>
      </c>
      <c r="E4852" s="14">
        <v>30003405</v>
      </c>
      <c r="F4852" s="14" t="s">
        <v>3282</v>
      </c>
      <c r="G4852" s="14" t="s">
        <v>3057</v>
      </c>
      <c r="H4852" s="14" t="s">
        <v>3057</v>
      </c>
      <c r="I4852" s="9" t="s">
        <v>3057</v>
      </c>
      <c r="J4852" s="9">
        <v>1224</v>
      </c>
      <c r="K4852" s="14"/>
      <c r="L4852" s="14"/>
      <c r="M4852" s="14"/>
      <c r="N4852" s="14"/>
      <c r="O4852" s="14"/>
      <c r="P4852" s="14"/>
      <c r="Q4852" s="14"/>
      <c r="R4852" s="14"/>
      <c r="S4852" s="14"/>
      <c r="T4852" s="14"/>
      <c r="U4852" s="14"/>
      <c r="V4852" s="14"/>
      <c r="W4852" s="14"/>
      <c r="X4852" s="14"/>
      <c r="Y4852" s="14"/>
      <c r="Z4852" s="14"/>
      <c r="AA4852" s="11"/>
      <c r="AB4852" s="14" t="str">
        <f t="shared" si="471"/>
        <v>10284|6 PINTURA UV</v>
      </c>
      <c r="AC4852" t="str">
        <f t="shared" si="472"/>
        <v>|10284|</v>
      </c>
      <c r="AD4852" t="str">
        <f t="shared" si="473"/>
        <v>6 PINTURA UV</v>
      </c>
    </row>
    <row r="4853" spans="1:30" ht="24" x14ac:dyDescent="0.35">
      <c r="A4853" s="35">
        <v>46227</v>
      </c>
      <c r="B4853" s="14" t="s">
        <v>3750</v>
      </c>
      <c r="C4853" s="14" t="s">
        <v>3751</v>
      </c>
      <c r="D4853" s="14" t="s">
        <v>3057</v>
      </c>
      <c r="E4853" s="14">
        <v>30006103</v>
      </c>
      <c r="F4853" s="14" t="s">
        <v>3283</v>
      </c>
      <c r="G4853" s="14" t="s">
        <v>3057</v>
      </c>
      <c r="H4853" s="14" t="s">
        <v>3057</v>
      </c>
      <c r="I4853" s="9" t="s">
        <v>3057</v>
      </c>
      <c r="J4853" s="9">
        <v>1200</v>
      </c>
      <c r="K4853" s="14"/>
      <c r="L4853" s="14"/>
      <c r="M4853" s="14"/>
      <c r="N4853" s="14"/>
      <c r="O4853" s="14"/>
      <c r="P4853" s="14"/>
      <c r="Q4853" s="14"/>
      <c r="R4853" s="14"/>
      <c r="S4853" s="14"/>
      <c r="T4853" s="14"/>
      <c r="U4853" s="14"/>
      <c r="V4853" s="14"/>
      <c r="W4853" s="14"/>
      <c r="X4853" s="14"/>
      <c r="Y4853" s="14"/>
      <c r="Z4853" s="14"/>
      <c r="AA4853" s="11"/>
      <c r="AB4853" s="14" t="str">
        <f t="shared" si="471"/>
        <v>10284|6 PINTURA UV</v>
      </c>
      <c r="AC4853" t="str">
        <f t="shared" si="472"/>
        <v>|10284|</v>
      </c>
      <c r="AD4853" t="str">
        <f t="shared" si="473"/>
        <v>6 PINTURA UV</v>
      </c>
    </row>
    <row r="4854" spans="1:30" ht="24" x14ac:dyDescent="0.35">
      <c r="A4854" s="35">
        <v>46227</v>
      </c>
      <c r="B4854" s="14" t="s">
        <v>3750</v>
      </c>
      <c r="C4854" s="14" t="s">
        <v>3751</v>
      </c>
      <c r="D4854" s="14" t="s">
        <v>3057</v>
      </c>
      <c r="E4854" s="14">
        <v>30006104</v>
      </c>
      <c r="F4854" s="14" t="s">
        <v>3159</v>
      </c>
      <c r="G4854" s="14" t="s">
        <v>3057</v>
      </c>
      <c r="H4854" s="14" t="s">
        <v>3057</v>
      </c>
      <c r="I4854" s="9" t="s">
        <v>3057</v>
      </c>
      <c r="J4854" s="9">
        <v>600</v>
      </c>
      <c r="K4854" s="14"/>
      <c r="L4854" s="14"/>
      <c r="M4854" s="14"/>
      <c r="N4854" s="14"/>
      <c r="O4854" s="14"/>
      <c r="P4854" s="14"/>
      <c r="Q4854" s="14"/>
      <c r="R4854" s="14"/>
      <c r="S4854" s="14"/>
      <c r="T4854" s="14"/>
      <c r="U4854" s="14"/>
      <c r="V4854" s="14"/>
      <c r="W4854" s="14"/>
      <c r="X4854" s="14"/>
      <c r="Y4854" s="14"/>
      <c r="Z4854" s="14"/>
      <c r="AA4854" s="11"/>
      <c r="AB4854" s="14" t="str">
        <f t="shared" si="471"/>
        <v>10284|6 PINTURA UV</v>
      </c>
      <c r="AC4854" t="str">
        <f t="shared" si="472"/>
        <v>|10284|</v>
      </c>
      <c r="AD4854" t="str">
        <f t="shared" si="473"/>
        <v>6 PINTURA UV</v>
      </c>
    </row>
    <row r="4855" spans="1:30" ht="24" x14ac:dyDescent="0.35">
      <c r="A4855" s="35">
        <v>46227</v>
      </c>
      <c r="B4855" s="14" t="s">
        <v>3750</v>
      </c>
      <c r="C4855" s="14" t="s">
        <v>3751</v>
      </c>
      <c r="D4855" s="14" t="s">
        <v>3057</v>
      </c>
      <c r="E4855" s="14">
        <v>20052001</v>
      </c>
      <c r="F4855" s="14" t="s">
        <v>3196</v>
      </c>
      <c r="G4855" s="14" t="s">
        <v>3057</v>
      </c>
      <c r="H4855" s="14" t="s">
        <v>3057</v>
      </c>
      <c r="I4855" s="9" t="s">
        <v>3057</v>
      </c>
      <c r="J4855" s="9">
        <v>44</v>
      </c>
      <c r="K4855" s="14"/>
      <c r="L4855" s="14"/>
      <c r="M4855" s="14"/>
      <c r="N4855" s="14"/>
      <c r="O4855" s="14"/>
      <c r="P4855" s="14"/>
      <c r="Q4855" s="14"/>
      <c r="R4855" s="14"/>
      <c r="S4855" s="14"/>
      <c r="T4855" s="14"/>
      <c r="U4855" s="14"/>
      <c r="V4855" s="14"/>
      <c r="W4855" s="14"/>
      <c r="X4855" s="14"/>
      <c r="Y4855" s="14"/>
      <c r="Z4855" s="14"/>
      <c r="AA4855" s="11"/>
      <c r="AB4855" s="14" t="str">
        <f t="shared" si="471"/>
        <v>10284|6 PINTURA UV</v>
      </c>
      <c r="AC4855" t="str">
        <f t="shared" si="472"/>
        <v>|10284|</v>
      </c>
      <c r="AD4855" t="str">
        <f t="shared" si="473"/>
        <v>6 PINTURA UV</v>
      </c>
    </row>
    <row r="4856" spans="1:30" ht="24" x14ac:dyDescent="0.35">
      <c r="A4856" s="35">
        <v>46227</v>
      </c>
      <c r="B4856" s="14" t="s">
        <v>3750</v>
      </c>
      <c r="C4856" s="14" t="s">
        <v>3751</v>
      </c>
      <c r="D4856" s="14" t="s">
        <v>3057</v>
      </c>
      <c r="E4856" s="14">
        <v>20052002</v>
      </c>
      <c r="F4856" s="14" t="s">
        <v>3197</v>
      </c>
      <c r="G4856" s="14" t="s">
        <v>3057</v>
      </c>
      <c r="H4856" s="14" t="s">
        <v>3057</v>
      </c>
      <c r="I4856" s="9" t="s">
        <v>3057</v>
      </c>
      <c r="J4856" s="9">
        <v>4</v>
      </c>
      <c r="K4856" s="14"/>
      <c r="L4856" s="14"/>
      <c r="M4856" s="14"/>
      <c r="N4856" s="14"/>
      <c r="O4856" s="14"/>
      <c r="P4856" s="14"/>
      <c r="Q4856" s="14"/>
      <c r="R4856" s="14"/>
      <c r="S4856" s="14"/>
      <c r="T4856" s="14"/>
      <c r="U4856" s="14"/>
      <c r="V4856" s="14"/>
      <c r="W4856" s="14"/>
      <c r="X4856" s="14"/>
      <c r="Y4856" s="14"/>
      <c r="Z4856" s="14"/>
      <c r="AA4856" s="11"/>
      <c r="AB4856" s="14" t="str">
        <f t="shared" si="471"/>
        <v>10284|6 PINTURA UV</v>
      </c>
      <c r="AC4856" t="str">
        <f t="shared" si="472"/>
        <v>|10284|</v>
      </c>
      <c r="AD4856" t="str">
        <f t="shared" si="473"/>
        <v>6 PINTURA UV</v>
      </c>
    </row>
    <row r="4857" spans="1:30" ht="24" x14ac:dyDescent="0.35">
      <c r="A4857" s="35">
        <v>46227</v>
      </c>
      <c r="B4857" s="14" t="s">
        <v>3750</v>
      </c>
      <c r="C4857" s="14" t="s">
        <v>3751</v>
      </c>
      <c r="D4857" s="14" t="s">
        <v>3057</v>
      </c>
      <c r="E4857" s="14">
        <v>20052003</v>
      </c>
      <c r="F4857" s="14" t="s">
        <v>3198</v>
      </c>
      <c r="G4857" s="14" t="s">
        <v>3057</v>
      </c>
      <c r="H4857" s="14" t="s">
        <v>3057</v>
      </c>
      <c r="I4857" s="9" t="s">
        <v>3057</v>
      </c>
      <c r="J4857" s="9">
        <v>8</v>
      </c>
      <c r="K4857" s="14"/>
      <c r="L4857" s="14"/>
      <c r="M4857" s="14"/>
      <c r="N4857" s="14"/>
      <c r="O4857" s="14"/>
      <c r="P4857" s="14"/>
      <c r="Q4857" s="14"/>
      <c r="R4857" s="14"/>
      <c r="S4857" s="14"/>
      <c r="T4857" s="14"/>
      <c r="U4857" s="14"/>
      <c r="V4857" s="14"/>
      <c r="W4857" s="14"/>
      <c r="X4857" s="14"/>
      <c r="Y4857" s="14"/>
      <c r="Z4857" s="14"/>
      <c r="AA4857" s="11"/>
      <c r="AB4857" s="14" t="str">
        <f t="shared" si="471"/>
        <v>10284|6 PINTURA UV</v>
      </c>
      <c r="AC4857" t="str">
        <f t="shared" si="472"/>
        <v>|10284|</v>
      </c>
      <c r="AD4857" t="str">
        <f t="shared" si="473"/>
        <v>6 PINTURA UV</v>
      </c>
    </row>
    <row r="4858" spans="1:30" ht="24" x14ac:dyDescent="0.35">
      <c r="A4858" s="35">
        <v>46227</v>
      </c>
      <c r="B4858" s="14" t="s">
        <v>3750</v>
      </c>
      <c r="C4858" s="14" t="s">
        <v>3751</v>
      </c>
      <c r="D4858" s="14" t="s">
        <v>3057</v>
      </c>
      <c r="E4858" s="14">
        <v>20052202</v>
      </c>
      <c r="F4858" s="14" t="s">
        <v>3199</v>
      </c>
      <c r="G4858" s="14" t="s">
        <v>3057</v>
      </c>
      <c r="H4858" s="14" t="s">
        <v>3057</v>
      </c>
      <c r="I4858" s="9" t="s">
        <v>3057</v>
      </c>
      <c r="J4858" s="9">
        <v>7</v>
      </c>
      <c r="K4858" s="14"/>
      <c r="L4858" s="14"/>
      <c r="M4858" s="14"/>
      <c r="N4858" s="14"/>
      <c r="O4858" s="14"/>
      <c r="P4858" s="14"/>
      <c r="Q4858" s="14"/>
      <c r="R4858" s="14"/>
      <c r="S4858" s="14"/>
      <c r="T4858" s="14"/>
      <c r="U4858" s="14"/>
      <c r="V4858" s="14"/>
      <c r="W4858" s="14"/>
      <c r="X4858" s="14"/>
      <c r="Y4858" s="14"/>
      <c r="Z4858" s="14"/>
      <c r="AA4858" s="11"/>
      <c r="AB4858" s="14" t="str">
        <f t="shared" si="471"/>
        <v>10284|6 PINTURA UV</v>
      </c>
      <c r="AC4858" t="str">
        <f t="shared" si="472"/>
        <v>|10284|</v>
      </c>
      <c r="AD4858" t="str">
        <f t="shared" si="473"/>
        <v>6 PINTURA UV</v>
      </c>
    </row>
    <row r="4859" spans="1:30" ht="24" x14ac:dyDescent="0.35">
      <c r="A4859" s="35">
        <v>46227</v>
      </c>
      <c r="B4859" s="14" t="s">
        <v>3750</v>
      </c>
      <c r="C4859" s="14" t="s">
        <v>3751</v>
      </c>
      <c r="D4859" s="14" t="s">
        <v>3057</v>
      </c>
      <c r="E4859" s="14">
        <v>20052203</v>
      </c>
      <c r="F4859" s="14" t="s">
        <v>3200</v>
      </c>
      <c r="G4859" s="14" t="s">
        <v>3057</v>
      </c>
      <c r="H4859" s="14" t="s">
        <v>3057</v>
      </c>
      <c r="I4859" s="9" t="s">
        <v>3057</v>
      </c>
      <c r="J4859" s="9">
        <v>14</v>
      </c>
      <c r="K4859" s="14"/>
      <c r="L4859" s="14"/>
      <c r="M4859" s="14"/>
      <c r="N4859" s="14"/>
      <c r="O4859" s="14"/>
      <c r="P4859" s="14"/>
      <c r="Q4859" s="14"/>
      <c r="R4859" s="14"/>
      <c r="S4859" s="14"/>
      <c r="T4859" s="14"/>
      <c r="U4859" s="14"/>
      <c r="V4859" s="14"/>
      <c r="W4859" s="14"/>
      <c r="X4859" s="14"/>
      <c r="Y4859" s="14"/>
      <c r="Z4859" s="14"/>
      <c r="AA4859" s="11"/>
      <c r="AB4859" s="14" t="str">
        <f t="shared" si="471"/>
        <v>10284|6 PINTURA UV</v>
      </c>
      <c r="AC4859" t="str">
        <f t="shared" si="472"/>
        <v>|10284|</v>
      </c>
      <c r="AD4859" t="str">
        <f t="shared" si="473"/>
        <v>6 PINTURA UV</v>
      </c>
    </row>
    <row r="4860" spans="1:30" ht="24" x14ac:dyDescent="0.35">
      <c r="A4860" s="35">
        <v>46227</v>
      </c>
      <c r="B4860" s="14" t="s">
        <v>3750</v>
      </c>
      <c r="C4860" s="14" t="s">
        <v>3751</v>
      </c>
      <c r="D4860" s="14" t="s">
        <v>3057</v>
      </c>
      <c r="E4860" s="14">
        <v>30001201</v>
      </c>
      <c r="F4860" s="14" t="s">
        <v>3293</v>
      </c>
      <c r="G4860" s="14" t="s">
        <v>3057</v>
      </c>
      <c r="H4860" s="14" t="s">
        <v>3057</v>
      </c>
      <c r="I4860" s="9" t="s">
        <v>3057</v>
      </c>
      <c r="J4860" s="9">
        <v>16</v>
      </c>
      <c r="K4860" s="14"/>
      <c r="L4860" s="14"/>
      <c r="M4860" s="14"/>
      <c r="N4860" s="14"/>
      <c r="O4860" s="14"/>
      <c r="P4860" s="14"/>
      <c r="Q4860" s="14"/>
      <c r="R4860" s="14"/>
      <c r="S4860" s="14"/>
      <c r="T4860" s="14"/>
      <c r="U4860" s="14"/>
      <c r="V4860" s="14"/>
      <c r="W4860" s="14"/>
      <c r="X4860" s="14"/>
      <c r="Y4860" s="14"/>
      <c r="Z4860" s="14"/>
      <c r="AA4860" s="11"/>
      <c r="AB4860" s="14" t="str">
        <f t="shared" si="471"/>
        <v>10284|6 PINTURA UV</v>
      </c>
      <c r="AC4860" t="str">
        <f t="shared" si="472"/>
        <v>|10284|</v>
      </c>
      <c r="AD4860" t="str">
        <f t="shared" si="473"/>
        <v>6 PINTURA UV</v>
      </c>
    </row>
    <row r="4861" spans="1:30" ht="24" x14ac:dyDescent="0.35">
      <c r="A4861" s="35">
        <v>46227</v>
      </c>
      <c r="B4861" s="14" t="s">
        <v>3750</v>
      </c>
      <c r="C4861" s="14" t="s">
        <v>3751</v>
      </c>
      <c r="D4861" s="14" t="s">
        <v>3057</v>
      </c>
      <c r="E4861" s="14">
        <v>30001202</v>
      </c>
      <c r="F4861" s="14" t="s">
        <v>3191</v>
      </c>
      <c r="G4861" s="14" t="s">
        <v>3057</v>
      </c>
      <c r="H4861" s="14" t="s">
        <v>3057</v>
      </c>
      <c r="I4861" s="9" t="s">
        <v>3057</v>
      </c>
      <c r="J4861" s="9">
        <v>32</v>
      </c>
      <c r="K4861" s="14"/>
      <c r="L4861" s="14"/>
      <c r="M4861" s="14"/>
      <c r="N4861" s="14"/>
      <c r="O4861" s="14"/>
      <c r="P4861" s="14"/>
      <c r="Q4861" s="14"/>
      <c r="R4861" s="14"/>
      <c r="S4861" s="14"/>
      <c r="T4861" s="14"/>
      <c r="U4861" s="14"/>
      <c r="V4861" s="14"/>
      <c r="W4861" s="14"/>
      <c r="X4861" s="14"/>
      <c r="Y4861" s="14"/>
      <c r="Z4861" s="14"/>
      <c r="AA4861" s="11"/>
      <c r="AB4861" s="14" t="str">
        <f t="shared" si="471"/>
        <v>10284|6 PINTURA UV</v>
      </c>
      <c r="AC4861" t="str">
        <f t="shared" si="472"/>
        <v>|10284|</v>
      </c>
      <c r="AD4861" t="str">
        <f t="shared" si="473"/>
        <v>6 PINTURA UV</v>
      </c>
    </row>
    <row r="4862" spans="1:30" ht="24" x14ac:dyDescent="0.35">
      <c r="A4862" s="35">
        <v>46227</v>
      </c>
      <c r="B4862" s="14" t="s">
        <v>3750</v>
      </c>
      <c r="C4862" s="14" t="s">
        <v>3751</v>
      </c>
      <c r="D4862" s="14" t="s">
        <v>3057</v>
      </c>
      <c r="E4862" s="14">
        <v>30001301</v>
      </c>
      <c r="F4862" s="14" t="s">
        <v>3294</v>
      </c>
      <c r="G4862" s="14" t="s">
        <v>3057</v>
      </c>
      <c r="H4862" s="14" t="s">
        <v>3057</v>
      </c>
      <c r="I4862" s="9" t="s">
        <v>3057</v>
      </c>
      <c r="J4862" s="9">
        <v>16</v>
      </c>
      <c r="K4862" s="14"/>
      <c r="L4862" s="14"/>
      <c r="M4862" s="14"/>
      <c r="N4862" s="14"/>
      <c r="O4862" s="14"/>
      <c r="P4862" s="14"/>
      <c r="Q4862" s="14"/>
      <c r="R4862" s="14"/>
      <c r="S4862" s="14"/>
      <c r="T4862" s="14"/>
      <c r="U4862" s="14"/>
      <c r="V4862" s="14"/>
      <c r="W4862" s="14"/>
      <c r="X4862" s="14"/>
      <c r="Y4862" s="14"/>
      <c r="Z4862" s="14"/>
      <c r="AA4862" s="11"/>
      <c r="AB4862" s="14" t="str">
        <f t="shared" si="471"/>
        <v>10284|6 PINTURA UV</v>
      </c>
      <c r="AC4862" t="str">
        <f t="shared" si="472"/>
        <v>|10284|</v>
      </c>
      <c r="AD4862" t="str">
        <f t="shared" si="473"/>
        <v>6 PINTURA UV</v>
      </c>
    </row>
    <row r="4863" spans="1:30" ht="24" x14ac:dyDescent="0.35">
      <c r="A4863" s="35">
        <v>46227</v>
      </c>
      <c r="B4863" s="14" t="s">
        <v>3750</v>
      </c>
      <c r="C4863" s="14" t="s">
        <v>3751</v>
      </c>
      <c r="D4863" s="14" t="s">
        <v>3057</v>
      </c>
      <c r="E4863" s="14">
        <v>30003410</v>
      </c>
      <c r="F4863" s="14" t="s">
        <v>556</v>
      </c>
      <c r="G4863" s="14" t="s">
        <v>3057</v>
      </c>
      <c r="H4863" s="14" t="s">
        <v>3057</v>
      </c>
      <c r="I4863" s="9" t="s">
        <v>3057</v>
      </c>
      <c r="J4863" s="9">
        <v>12</v>
      </c>
      <c r="K4863" s="14"/>
      <c r="L4863" s="14"/>
      <c r="M4863" s="14"/>
      <c r="N4863" s="14"/>
      <c r="O4863" s="14"/>
      <c r="P4863" s="14"/>
      <c r="Q4863" s="14"/>
      <c r="R4863" s="14"/>
      <c r="S4863" s="14"/>
      <c r="T4863" s="14"/>
      <c r="U4863" s="14"/>
      <c r="V4863" s="14"/>
      <c r="W4863" s="14"/>
      <c r="X4863" s="14"/>
      <c r="Y4863" s="14"/>
      <c r="Z4863" s="14"/>
      <c r="AA4863" s="11"/>
      <c r="AB4863" s="14" t="str">
        <f t="shared" si="471"/>
        <v>10284|6 PINTURA UV</v>
      </c>
      <c r="AC4863" t="str">
        <f t="shared" si="472"/>
        <v>|10284|</v>
      </c>
      <c r="AD4863" t="str">
        <f t="shared" si="473"/>
        <v>6 PINTURA UV</v>
      </c>
    </row>
    <row r="4864" spans="1:30" ht="24" x14ac:dyDescent="0.35">
      <c r="A4864" s="35">
        <v>46227</v>
      </c>
      <c r="B4864" s="14" t="s">
        <v>3750</v>
      </c>
      <c r="C4864" s="14" t="s">
        <v>3751</v>
      </c>
      <c r="D4864" s="14" t="s">
        <v>3057</v>
      </c>
      <c r="E4864" s="14">
        <v>30003411</v>
      </c>
      <c r="F4864" s="14" t="s">
        <v>555</v>
      </c>
      <c r="G4864" s="14" t="s">
        <v>3057</v>
      </c>
      <c r="H4864" s="14" t="s">
        <v>3057</v>
      </c>
      <c r="I4864" s="9" t="s">
        <v>3057</v>
      </c>
      <c r="J4864" s="9">
        <v>12</v>
      </c>
      <c r="K4864" s="14"/>
      <c r="L4864" s="14"/>
      <c r="M4864" s="14"/>
      <c r="N4864" s="14"/>
      <c r="O4864" s="14"/>
      <c r="P4864" s="14"/>
      <c r="Q4864" s="14"/>
      <c r="R4864" s="14"/>
      <c r="S4864" s="14"/>
      <c r="T4864" s="14"/>
      <c r="U4864" s="14"/>
      <c r="V4864" s="14"/>
      <c r="W4864" s="14"/>
      <c r="X4864" s="14"/>
      <c r="Y4864" s="14"/>
      <c r="Z4864" s="14"/>
      <c r="AA4864" s="11"/>
      <c r="AB4864" s="14" t="str">
        <f t="shared" si="471"/>
        <v>10284|6 PINTURA UV</v>
      </c>
      <c r="AC4864" t="str">
        <f t="shared" si="472"/>
        <v>|10284|</v>
      </c>
      <c r="AD4864" t="str">
        <f t="shared" si="473"/>
        <v>6 PINTURA UV</v>
      </c>
    </row>
    <row r="4865" spans="1:30" ht="24" x14ac:dyDescent="0.35">
      <c r="A4865" s="35">
        <v>46227</v>
      </c>
      <c r="B4865" s="14" t="s">
        <v>3750</v>
      </c>
      <c r="C4865" s="14" t="s">
        <v>3751</v>
      </c>
      <c r="D4865" s="14" t="s">
        <v>3057</v>
      </c>
      <c r="E4865" s="14">
        <v>30003901</v>
      </c>
      <c r="F4865" s="14" t="s">
        <v>3714</v>
      </c>
      <c r="G4865" s="14" t="s">
        <v>3057</v>
      </c>
      <c r="H4865" s="14" t="s">
        <v>3057</v>
      </c>
      <c r="I4865" s="9" t="s">
        <v>3057</v>
      </c>
      <c r="J4865" s="9">
        <v>12</v>
      </c>
      <c r="K4865" s="14"/>
      <c r="L4865" s="14"/>
      <c r="M4865" s="14"/>
      <c r="N4865" s="14"/>
      <c r="O4865" s="14"/>
      <c r="P4865" s="14"/>
      <c r="Q4865" s="14"/>
      <c r="R4865" s="14"/>
      <c r="S4865" s="14"/>
      <c r="T4865" s="14"/>
      <c r="U4865" s="14"/>
      <c r="V4865" s="14"/>
      <c r="W4865" s="14"/>
      <c r="X4865" s="14"/>
      <c r="Y4865" s="14"/>
      <c r="Z4865" s="14"/>
      <c r="AA4865" s="11"/>
      <c r="AB4865" s="14" t="str">
        <f t="shared" si="471"/>
        <v>10284|6 PINTURA UV</v>
      </c>
      <c r="AC4865" t="str">
        <f t="shared" si="472"/>
        <v>|10284|</v>
      </c>
      <c r="AD4865" t="str">
        <f t="shared" si="473"/>
        <v>6 PINTURA UV</v>
      </c>
    </row>
    <row r="4866" spans="1:30" ht="24" x14ac:dyDescent="0.35">
      <c r="A4866" s="35">
        <v>46227</v>
      </c>
      <c r="B4866" s="14" t="s">
        <v>3750</v>
      </c>
      <c r="C4866" s="14" t="s">
        <v>3751</v>
      </c>
      <c r="D4866" s="14" t="s">
        <v>3057</v>
      </c>
      <c r="E4866" s="14">
        <v>30003902</v>
      </c>
      <c r="F4866" s="14" t="s">
        <v>3715</v>
      </c>
      <c r="G4866" s="14" t="s">
        <v>3057</v>
      </c>
      <c r="H4866" s="14" t="s">
        <v>3057</v>
      </c>
      <c r="I4866" s="9" t="s">
        <v>3057</v>
      </c>
      <c r="J4866" s="9">
        <v>12</v>
      </c>
      <c r="K4866" s="14"/>
      <c r="L4866" s="14"/>
      <c r="M4866" s="14"/>
      <c r="N4866" s="14"/>
      <c r="O4866" s="14"/>
      <c r="P4866" s="14"/>
      <c r="Q4866" s="14"/>
      <c r="R4866" s="14"/>
      <c r="S4866" s="14"/>
      <c r="T4866" s="14"/>
      <c r="U4866" s="14"/>
      <c r="V4866" s="14"/>
      <c r="W4866" s="14"/>
      <c r="X4866" s="14"/>
      <c r="Y4866" s="14"/>
      <c r="Z4866" s="14"/>
      <c r="AA4866" s="11"/>
      <c r="AB4866" s="14" t="str">
        <f t="shared" si="471"/>
        <v>10284|6 PINTURA UV</v>
      </c>
      <c r="AC4866" t="str">
        <f t="shared" si="472"/>
        <v>|10284|</v>
      </c>
      <c r="AD4866" t="str">
        <f t="shared" si="473"/>
        <v>6 PINTURA UV</v>
      </c>
    </row>
    <row r="4867" spans="1:30" ht="24" x14ac:dyDescent="0.35">
      <c r="A4867" s="35">
        <v>46227</v>
      </c>
      <c r="B4867" s="14" t="s">
        <v>3750</v>
      </c>
      <c r="C4867" s="14" t="s">
        <v>3751</v>
      </c>
      <c r="D4867" s="14" t="s">
        <v>3057</v>
      </c>
      <c r="E4867" s="14">
        <v>30006101</v>
      </c>
      <c r="F4867" s="14" t="s">
        <v>3301</v>
      </c>
      <c r="G4867" s="14" t="s">
        <v>3057</v>
      </c>
      <c r="H4867" s="14" t="s">
        <v>3057</v>
      </c>
      <c r="I4867" s="9" t="s">
        <v>3057</v>
      </c>
      <c r="J4867" s="9">
        <v>600</v>
      </c>
      <c r="K4867" s="14"/>
      <c r="L4867" s="14"/>
      <c r="M4867" s="14"/>
      <c r="N4867" s="14"/>
      <c r="O4867" s="14"/>
      <c r="P4867" s="14"/>
      <c r="Q4867" s="14"/>
      <c r="R4867" s="14"/>
      <c r="S4867" s="14"/>
      <c r="T4867" s="14"/>
      <c r="U4867" s="14"/>
      <c r="V4867" s="14"/>
      <c r="W4867" s="14"/>
      <c r="X4867" s="14"/>
      <c r="Y4867" s="14"/>
      <c r="Z4867" s="14"/>
      <c r="AA4867" s="11"/>
      <c r="AB4867" s="14" t="str">
        <f t="shared" si="471"/>
        <v>10284|6 PINTURA UV</v>
      </c>
      <c r="AC4867" t="str">
        <f t="shared" si="472"/>
        <v>|10284|</v>
      </c>
      <c r="AD4867" t="str">
        <f t="shared" si="473"/>
        <v>6 PINTURA UV</v>
      </c>
    </row>
    <row r="4868" spans="1:30" ht="24" x14ac:dyDescent="0.35">
      <c r="A4868" s="35">
        <v>46227</v>
      </c>
      <c r="B4868" s="14" t="s">
        <v>3750</v>
      </c>
      <c r="C4868" s="14" t="s">
        <v>3751</v>
      </c>
      <c r="D4868" s="14" t="s">
        <v>3057</v>
      </c>
      <c r="E4868" s="14">
        <v>30006102</v>
      </c>
      <c r="F4868" s="14" t="s">
        <v>3303</v>
      </c>
      <c r="G4868" s="14" t="s">
        <v>3057</v>
      </c>
      <c r="H4868" s="14" t="s">
        <v>3057</v>
      </c>
      <c r="I4868" s="9" t="s">
        <v>3057</v>
      </c>
      <c r="J4868" s="9">
        <v>600</v>
      </c>
      <c r="K4868" s="14"/>
      <c r="L4868" s="14"/>
      <c r="M4868" s="14"/>
      <c r="N4868" s="14"/>
      <c r="O4868" s="14"/>
      <c r="P4868" s="14"/>
      <c r="Q4868" s="14"/>
      <c r="R4868" s="14"/>
      <c r="S4868" s="14"/>
      <c r="T4868" s="14"/>
      <c r="U4868" s="14"/>
      <c r="V4868" s="14"/>
      <c r="W4868" s="14"/>
      <c r="X4868" s="14"/>
      <c r="Y4868" s="14"/>
      <c r="Z4868" s="14"/>
      <c r="AA4868" s="11"/>
      <c r="AB4868" s="14" t="str">
        <f t="shared" si="471"/>
        <v>10284|6 PINTURA UV</v>
      </c>
      <c r="AC4868" t="str">
        <f t="shared" si="472"/>
        <v>|10284|</v>
      </c>
      <c r="AD4868" t="str">
        <f t="shared" si="473"/>
        <v>6 PINTURA UV</v>
      </c>
    </row>
    <row r="4869" spans="1:30" ht="24" x14ac:dyDescent="0.35">
      <c r="A4869" s="35">
        <v>46227</v>
      </c>
      <c r="B4869" s="14" t="s">
        <v>3750</v>
      </c>
      <c r="C4869" s="14" t="s">
        <v>3751</v>
      </c>
      <c r="D4869" s="14" t="s">
        <v>3057</v>
      </c>
      <c r="E4869" s="14">
        <v>30006110</v>
      </c>
      <c r="F4869" s="14" t="s">
        <v>3180</v>
      </c>
      <c r="G4869" s="14" t="s">
        <v>3057</v>
      </c>
      <c r="H4869" s="14" t="s">
        <v>3057</v>
      </c>
      <c r="I4869" s="9" t="s">
        <v>3057</v>
      </c>
      <c r="J4869" s="9">
        <v>600</v>
      </c>
      <c r="K4869" s="14"/>
      <c r="L4869" s="14"/>
      <c r="M4869" s="14"/>
      <c r="N4869" s="14"/>
      <c r="O4869" s="14"/>
      <c r="P4869" s="14"/>
      <c r="Q4869" s="14"/>
      <c r="R4869" s="14"/>
      <c r="S4869" s="14"/>
      <c r="T4869" s="14"/>
      <c r="U4869" s="14"/>
      <c r="V4869" s="14"/>
      <c r="W4869" s="14"/>
      <c r="X4869" s="14"/>
      <c r="Y4869" s="14"/>
      <c r="Z4869" s="14"/>
      <c r="AA4869" s="11"/>
      <c r="AB4869" s="14" t="str">
        <f t="shared" si="471"/>
        <v>10284|6 PINTURA UV</v>
      </c>
      <c r="AC4869" t="str">
        <f t="shared" si="472"/>
        <v>|10284|</v>
      </c>
      <c r="AD4869" t="str">
        <f t="shared" si="473"/>
        <v>6 PINTURA UV</v>
      </c>
    </row>
    <row r="4870" spans="1:30" ht="24" x14ac:dyDescent="0.35">
      <c r="A4870" s="35">
        <v>46227</v>
      </c>
      <c r="B4870" s="14" t="s">
        <v>3750</v>
      </c>
      <c r="C4870" s="14" t="s">
        <v>3751</v>
      </c>
      <c r="D4870" s="14" t="s">
        <v>3057</v>
      </c>
      <c r="E4870" s="14">
        <v>30006111</v>
      </c>
      <c r="F4870" s="14" t="s">
        <v>3182</v>
      </c>
      <c r="G4870" s="14" t="s">
        <v>3057</v>
      </c>
      <c r="H4870" s="14" t="s">
        <v>3057</v>
      </c>
      <c r="I4870" s="9" t="s">
        <v>3057</v>
      </c>
      <c r="J4870" s="9">
        <v>600</v>
      </c>
      <c r="K4870" s="14"/>
      <c r="L4870" s="14"/>
      <c r="M4870" s="14"/>
      <c r="N4870" s="14"/>
      <c r="O4870" s="14"/>
      <c r="P4870" s="14"/>
      <c r="Q4870" s="14"/>
      <c r="R4870" s="14"/>
      <c r="S4870" s="14"/>
      <c r="T4870" s="14"/>
      <c r="U4870" s="14"/>
      <c r="V4870" s="14"/>
      <c r="W4870" s="14"/>
      <c r="X4870" s="14"/>
      <c r="Y4870" s="14"/>
      <c r="Z4870" s="14"/>
      <c r="AA4870" s="11"/>
      <c r="AB4870" s="14" t="str">
        <f t="shared" si="471"/>
        <v>10284|6 PINTURA UV</v>
      </c>
      <c r="AC4870" t="str">
        <f t="shared" si="472"/>
        <v>|10284|</v>
      </c>
      <c r="AD4870" t="str">
        <f t="shared" si="473"/>
        <v>6 PINTURA UV</v>
      </c>
    </row>
    <row r="4871" spans="1:30" ht="24" x14ac:dyDescent="0.35">
      <c r="A4871" s="35">
        <v>46227</v>
      </c>
      <c r="B4871" s="14" t="s">
        <v>3750</v>
      </c>
      <c r="C4871" s="14" t="s">
        <v>3751</v>
      </c>
      <c r="D4871" s="14" t="s">
        <v>3057</v>
      </c>
      <c r="E4871" s="14">
        <v>30006801</v>
      </c>
      <c r="F4871" s="14" t="s">
        <v>3297</v>
      </c>
      <c r="G4871" s="14" t="s">
        <v>3057</v>
      </c>
      <c r="H4871" s="14" t="s">
        <v>3057</v>
      </c>
      <c r="I4871" s="9" t="s">
        <v>3057</v>
      </c>
      <c r="J4871" s="9">
        <v>8</v>
      </c>
      <c r="K4871" s="14"/>
      <c r="L4871" s="14"/>
      <c r="M4871" s="14"/>
      <c r="N4871" s="14"/>
      <c r="O4871" s="14"/>
      <c r="P4871" s="14"/>
      <c r="Q4871" s="14"/>
      <c r="R4871" s="14"/>
      <c r="S4871" s="14"/>
      <c r="T4871" s="14"/>
      <c r="U4871" s="14"/>
      <c r="V4871" s="14"/>
      <c r="W4871" s="14"/>
      <c r="X4871" s="14"/>
      <c r="Y4871" s="14"/>
      <c r="Z4871" s="14"/>
      <c r="AA4871" s="11"/>
      <c r="AB4871" s="14" t="str">
        <f t="shared" si="471"/>
        <v>10284|6 PINTURA UV</v>
      </c>
      <c r="AC4871" t="str">
        <f t="shared" si="472"/>
        <v>|10284|</v>
      </c>
      <c r="AD4871" t="str">
        <f t="shared" si="473"/>
        <v>6 PINTURA UV</v>
      </c>
    </row>
  </sheetData>
  <autoFilter ref="A1:AD3593" xr:uid="{00000000-0009-0000-0000-000004000000}">
    <sortState xmlns:xlrd2="http://schemas.microsoft.com/office/spreadsheetml/2017/richdata2" ref="A2:AB1030">
      <sortCondition ref="D1:D995"/>
    </sortState>
  </autoFilter>
  <conditionalFormatting sqref="R2:R995">
    <cfRule type="expression" dxfId="7" priority="2">
      <formula>R2="SIM"</formula>
    </cfRule>
  </conditionalFormatting>
  <conditionalFormatting sqref="V2:V995">
    <cfRule type="expression" dxfId="6" priority="3">
      <formula>V2&lt;0</formula>
    </cfRule>
    <cfRule type="expression" dxfId="5" priority="4">
      <formula>$V2="SIM"</formula>
    </cfRule>
  </conditionalFormatting>
  <conditionalFormatting sqref="P2:P995">
    <cfRule type="cellIs" dxfId="4" priority="5" operator="greaterThan">
      <formula>1</formula>
    </cfRule>
  </conditionalFormatting>
  <conditionalFormatting sqref="Q2:Q995">
    <cfRule type="expression" dxfId="3" priority="6">
      <formula>Q2="Concluído"</formula>
    </cfRule>
    <cfRule type="expression" dxfId="2" priority="7">
      <formula>Q2="Parado"</formula>
    </cfRule>
  </conditionalFormatting>
  <conditionalFormatting sqref="Z2:Z995">
    <cfRule type="expression" dxfId="1" priority="8">
      <formula>$Z2&lt;0</formula>
    </cfRule>
  </conditionalFormatting>
  <conditionalFormatting sqref="U2:U995">
    <cfRule type="expression" dxfId="0" priority="9">
      <formula>$U2="Concluído"</formula>
    </cfRule>
  </conditionalFormatting>
  <dataValidations count="1">
    <dataValidation type="list" allowBlank="1" sqref="U2:U995" xr:uid="{00000000-0002-0000-0400-000000000000}">
      <formula1>"Programado,Em produção,Parado,Concluído,Cancelado"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/>
  </sheetViews>
  <sheetFormatPr defaultRowHeight="14.5" x14ac:dyDescent="0.35"/>
  <sheetData>
    <row r="1" spans="1:8" x14ac:dyDescent="0.35">
      <c r="A1" t="s">
        <v>3778</v>
      </c>
      <c r="B1" t="s">
        <v>3779</v>
      </c>
      <c r="C1" t="s">
        <v>3780</v>
      </c>
      <c r="D1" t="s">
        <v>3781</v>
      </c>
      <c r="E1" t="s">
        <v>3782</v>
      </c>
      <c r="F1" t="s">
        <v>3783</v>
      </c>
      <c r="G1" t="s">
        <v>3784</v>
      </c>
      <c r="H1" t="s">
        <v>3785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Listas</vt:lpstr>
      <vt:lpstr>01_Cad_Pecas</vt:lpstr>
      <vt:lpstr>02_Cad_Maquinas</vt:lpstr>
      <vt:lpstr>4_PROGRAMADO</vt:lpstr>
      <vt:lpstr>5_ACOMPANHAMENTO</vt:lpstr>
      <vt:lpstr>LOG_IMPORTACAO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Alan Fornel dos Santos</cp:lastModifiedBy>
  <dcterms:created xsi:type="dcterms:W3CDTF">2026-06-24T00:07:58Z</dcterms:created>
  <dcterms:modified xsi:type="dcterms:W3CDTF">2026-07-17T16:10:12Z</dcterms:modified>
</cp:coreProperties>
</file>